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2.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9.xml" ContentType="application/vnd.openxmlformats-officedocument.spreadsheetml.pivotTable+xml"/>
  <Override PartName="/xl/tables/table13.xml" ContentType="application/vnd.openxmlformats-officedocument.spreadsheetml.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customProperty5.bin" ContentType="application/vnd.openxmlformats-officedocument.spreadsheetml.customProperty"/>
  <Override PartName="/xl/customProperty6.bin" ContentType="application/vnd.openxmlformats-officedocument.spreadsheetml.customProperty"/>
  <Override PartName="/xl/comments6.xml" ContentType="application/vnd.openxmlformats-officedocument.spreadsheetml.comments+xml"/>
  <Override PartName="/xl/threadedComments/threadedComment1.xml" ContentType="application/vnd.ms-excel.threadedcomments+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tables/table14.xml" ContentType="application/vnd.openxmlformats-officedocument.spreadsheetml.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tables/table15.xml" ContentType="application/vnd.openxmlformats-officedocument.spreadsheetml.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tables/table16.xml" ContentType="application/vnd.openxmlformats-officedocument.spreadsheetml.table+xml"/>
  <Override PartName="/xl/customProperty7.bin" ContentType="application/vnd.openxmlformats-officedocument.spreadsheetml.customProperty"/>
  <Override PartName="/xl/tables/table17.xml" ContentType="application/vnd.openxmlformats-officedocument.spreadsheetml.table+xml"/>
  <Override PartName="/xl/tables/table18.xml" ContentType="application/vnd.openxmlformats-officedocument.spreadsheetml.table+xml"/>
  <Override PartName="/xl/comments7.xml" ContentType="application/vnd.openxmlformats-officedocument.spreadsheetml.comments+xml"/>
  <Override PartName="/xl/tables/table1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https://inventeccorp.sharepoint.com/sites/msteams_e8e153_245270/Shared Documents/Operational/2030_Summary/"/>
    </mc:Choice>
  </mc:AlternateContent>
  <xr:revisionPtr revIDLastSave="7" documentId="13_ncr:1_{242055A0-6323-47C1-B13D-EF3CF9EFF8F2}" xr6:coauthVersionLast="47" xr6:coauthVersionMax="47" xr10:uidLastSave="{3B22716D-6BDC-41D2-9C27-84E0485882B9}"/>
  <bookViews>
    <workbookView xWindow="-120" yWindow="-120" windowWidth="29040" windowHeight="15720" tabRatio="711" activeTab="14" xr2:uid="{00000000-000D-0000-FFFF-FFFF00000000}"/>
  </bookViews>
  <sheets>
    <sheet name="版本說明" sheetId="18" r:id="rId1"/>
    <sheet name="填寫說明" sheetId="50" state="hidden" r:id="rId2"/>
    <sheet name="ErrMessage" sheetId="71" r:id="rId3"/>
    <sheet name="Parameter Setting" sheetId="45" r:id="rId4"/>
    <sheet name="Column mapping" sheetId="21" state="hidden" r:id="rId5"/>
    <sheet name="Col2DataMap" sheetId="56" state="hidden" r:id="rId6"/>
    <sheet name="extDef" sheetId="68" state="hidden" r:id="rId7"/>
    <sheet name="Table Summary" sheetId="46" state="hidden" r:id="rId8"/>
    <sheet name="DATAMAPPING" sheetId="47" state="hidden" r:id="rId9"/>
    <sheet name="Table Summary-WKC" sheetId="55" state="hidden" r:id="rId10"/>
    <sheet name="DATAMAPPING-WKC" sheetId="54" state="hidden" r:id="rId11"/>
    <sheet name="pvtStatus" sheetId="32" r:id="rId12"/>
    <sheet name="Categories" sheetId="22" state="hidden" r:id="rId13"/>
    <sheet name="CategoryMap" sheetId="49" state="hidden" r:id="rId14"/>
    <sheet name="pvtDGC" sheetId="70" r:id="rId15"/>
    <sheet name="pvtModel" sheetId="72" r:id="rId16"/>
    <sheet name="Terms" sheetId="31" r:id="rId17"/>
    <sheet name="MtdMatch" sheetId="58" r:id="rId18"/>
    <sheet name="資料清單" sheetId="14" r:id="rId19"/>
    <sheet name="Terms-v0.1" sheetId="39" state="hidden" r:id="rId20"/>
    <sheet name="Classifications" sheetId="34" state="hidden" r:id="rId21"/>
    <sheet name="DataClasses" sheetId="38" state="hidden" r:id="rId22"/>
    <sheet name="DataClasses_QA" sheetId="25" state="hidden" r:id="rId23"/>
    <sheet name="preDefineDC" sheetId="48" state="hidden" r:id="rId24"/>
    <sheet name="Table" sheetId="35" state="hidden" r:id="rId25"/>
    <sheet name="Column" sheetId="37" state="hidden" r:id="rId26"/>
    <sheet name="Policy" sheetId="41" state="hidden" r:id="rId27"/>
    <sheet name="Purview_Code" sheetId="40" state="hidden" r:id="rId28"/>
    <sheet name="WKC_Code" sheetId="53" state="hidden" r:id="rId29"/>
    <sheet name="ContactList" sheetId="42" state="hidden" r:id="rId30"/>
    <sheet name="udfParam" sheetId="30" r:id="rId31"/>
    <sheet name="Code" sheetId="19" r:id="rId32"/>
    <sheet name="Policies" sheetId="23" state="hidden" r:id="rId33"/>
    <sheet name="Data_Protection_Rule" sheetId="24" state="hidden" r:id="rId34"/>
    <sheet name="Log" sheetId="20" state="hidden" r:id="rId35"/>
  </sheets>
  <functionGroups builtInGroupCount="19"/>
  <externalReferences>
    <externalReference r:id="rId36"/>
    <externalReference r:id="rId37"/>
    <externalReference r:id="rId38"/>
    <externalReference r:id="rId39"/>
  </externalReferences>
  <definedNames>
    <definedName name="_Fill" localSheetId="29" hidden="1">[1]eqpmad2!#REF!</definedName>
    <definedName name="_Fill" localSheetId="8" hidden="1">[1]eqpmad2!#REF!</definedName>
    <definedName name="_Fill" localSheetId="10" hidden="1">[1]eqpmad2!#REF!</definedName>
    <definedName name="_Fill" localSheetId="3" hidden="1">[1]eqpmad2!#REF!</definedName>
    <definedName name="_Fill" localSheetId="7" hidden="1">[1]eqpmad2!#REF!</definedName>
    <definedName name="_Fill" localSheetId="9" hidden="1">[1]eqpmad2!#REF!</definedName>
    <definedName name="_Fill" localSheetId="30" hidden="1">[1]eqpmad2!#REF!</definedName>
    <definedName name="_Fill" localSheetId="0" hidden="1">[2]eqpmad2!#REF!</definedName>
    <definedName name="_Fill" localSheetId="1" hidden="1">[3]eqpmad2!#REF!</definedName>
    <definedName name="_Fill" hidden="1">[4]eqpmad2!#REF!</definedName>
    <definedName name="_xlnm._FilterDatabase" localSheetId="4" hidden="1">'Column mapping'!$A$1:$G$53</definedName>
    <definedName name="_xlnm._FilterDatabase" localSheetId="29" hidden="1">ContactList!$A$1:$AC$55</definedName>
    <definedName name="_xlnm._FilterDatabase" localSheetId="8" hidden="1">DATAMAPPING!$A$2:$IV$2</definedName>
    <definedName name="_xlnm._FilterDatabase" localSheetId="10" hidden="1">'DATAMAPPING-WKC'!$A$2:$IV$2</definedName>
    <definedName name="_xlnm._FilterDatabase" localSheetId="7" hidden="1">'Table Summary'!$A$2:$AI$2</definedName>
    <definedName name="_xlnm._FilterDatabase" localSheetId="9" hidden="1">'Table Summary-WKC'!$A$2:$AI$2</definedName>
    <definedName name="_xlnm._FilterDatabase" localSheetId="0" hidden="1">版本說明!$A$1:$G$1</definedName>
    <definedName name="_xlnm._FilterDatabase" localSheetId="1" hidden="1">填寫說明!$A$1:$E$14</definedName>
    <definedName name="_xlnm._FilterDatabase" localSheetId="18" hidden="1">資料清單!$A$1:$EM$1198</definedName>
    <definedName name="BG">'Parameter Setting'!$C$16</definedName>
    <definedName name="Category">OFFSET(Categories!$A$1,,,Code!$A$5,Code!$A$6)</definedName>
    <definedName name="CategoryRoot">Code!$C$2</definedName>
    <definedName name="DataList">OFFSET(資料清單!$A$1,,,Code!$A$2,Code!$A$3)</definedName>
    <definedName name="DB_ENGINE">'Parameter Setting'!$AM$2:$AM$5</definedName>
    <definedName name="DEBUG_ErrLevel">'Parameter Setting'!$AH$2:$AH$7</definedName>
    <definedName name="DEBUG_LogLevel">'Parameter Setting'!$AD$2:$AD$10</definedName>
    <definedName name="DEBUG_UNITTEST">'Parameter Setting'!$AE$2:$AE$13</definedName>
    <definedName name="DefaultContact">Code!$J$2</definedName>
    <definedName name="DGP_Template">Code!$D$2</definedName>
    <definedName name="ErrorIndicator">Terms!$AH$6</definedName>
    <definedName name="FMT_EXCEPTTABLE">'Parameter Setting'!$AK$2:$AK$4</definedName>
    <definedName name="FMT_TEMPTABLE">'Parameter Setting'!$AL$2:$AL$3</definedName>
    <definedName name="HWSheet">1</definedName>
    <definedName name="MTD_CASESENSITIVE">'Parameter Setting'!$B$19</definedName>
    <definedName name="_xlnm.Print_Area" localSheetId="8">DATAMAPPING!$A$1:$AK$2</definedName>
    <definedName name="_xlnm.Print_Area" localSheetId="10">'DATAMAPPING-WKC'!$A$1:$AK$2</definedName>
    <definedName name="_xlnm.Print_Titles" hidden="1">#NAME?</definedName>
    <definedName name="RunMode">'Parameter Setting'!$AJ$2:$AJ$7</definedName>
    <definedName name="SQLGEN_Version">'Parameter Setting'!$AI$2:$AI$7</definedName>
    <definedName name="Z_1D07DF59_3F17_4CF7_B70C_DA36E1AD3822_.wvu.Cols" hidden="1">#NAME?</definedName>
    <definedName name="Z_559FE521_F5CA_43FA_AB25_530ECC99DE8B_.wvu.FilterData" localSheetId="7" hidden="1">'Table Summary'!$B$2:$O$2</definedName>
    <definedName name="Z_559FE521_F5CA_43FA_AB25_530ECC99DE8B_.wvu.FilterData" localSheetId="9" hidden="1">'Table Summary-WKC'!$B$2:$O$2</definedName>
    <definedName name="Z_72A44400_C915_4C61_B04D_7F4C9BF76AC8_.wvu.FilterData" localSheetId="7" hidden="1">'Table Summary'!$B$2:$O$2</definedName>
    <definedName name="Z_72A44400_C915_4C61_B04D_7F4C9BF76AC8_.wvu.FilterData" localSheetId="9" hidden="1">'Table Summary-WKC'!$B$2:$O$2</definedName>
    <definedName name="Z_B47E2B91_0AC1_4403_8BBE_675D522A6CC8_.wvu.Cols" hidden="1">#NAME?</definedName>
    <definedName name="Z_E964CB39_1B64_4D62_9EF2_D1DB76D0CAA6_.wvu.FilterData" localSheetId="7" hidden="1">'Table Summary'!$B$2:$O$2</definedName>
    <definedName name="Z_E964CB39_1B64_4D62_9EF2_D1DB76D0CAA6_.wvu.FilterData" localSheetId="9" hidden="1">'Table Summary-WKC'!$B$2:$O$2</definedName>
    <definedName name="Z_E9B6F5A0_4F90_4216_BE27_69E7931CD98C_.wvu.FilterData" localSheetId="7" hidden="1">'Table Summary'!$B$2:$O$2</definedName>
    <definedName name="Z_E9B6F5A0_4F90_4216_BE27_69E7931CD98C_.wvu.FilterData" localSheetId="9" hidden="1">'Table Summary-WKC'!$B$2:$O$2</definedName>
  </definedNames>
  <calcPr calcId="191029"/>
  <pivotCaches>
    <pivotCache cacheId="0" r:id="rId40"/>
    <pivotCache cacheId="1" r:id="rId41"/>
    <pivotCache cacheId="2" r:id="rId42"/>
    <pivotCache cacheId="3" r:id="rId43"/>
    <pivotCache cacheId="78" r:id="rId44"/>
  </pivotCaches>
  <webPublishing allowPng="1" targetScreenSize="1024x768" codePage="6500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499" i="70" l="1"/>
  <c r="V500" i="70" s="1"/>
  <c r="V501" i="70" s="1"/>
  <c r="V502" i="70" s="1"/>
  <c r="V503" i="70" s="1"/>
  <c r="V504" i="70" s="1"/>
  <c r="V505" i="70" s="1"/>
  <c r="V506" i="70" s="1"/>
  <c r="V507" i="70" s="1"/>
  <c r="V508" i="70" s="1"/>
  <c r="V509" i="70" s="1"/>
  <c r="V510" i="70" s="1"/>
  <c r="V473" i="70" l="1"/>
  <c r="V474" i="70" s="1"/>
  <c r="V475" i="70" s="1"/>
  <c r="V476" i="70" s="1"/>
  <c r="V477" i="70" s="1"/>
  <c r="V478" i="70" s="1"/>
  <c r="V479" i="70" s="1"/>
  <c r="V480" i="70" s="1"/>
  <c r="V481" i="70" s="1"/>
  <c r="V482" i="70" s="1"/>
  <c r="V483" i="70" s="1"/>
  <c r="V484" i="70" s="1"/>
  <c r="V460" i="70"/>
  <c r="V461" i="70" s="1"/>
  <c r="V462" i="70" s="1"/>
  <c r="V463" i="70" s="1"/>
  <c r="V464" i="70" s="1"/>
  <c r="V465" i="70" s="1"/>
  <c r="V466" i="70" s="1"/>
  <c r="V467" i="70" s="1"/>
  <c r="V468" i="70" s="1"/>
  <c r="V469" i="70" s="1"/>
  <c r="V470" i="70" s="1"/>
  <c r="V471" i="70" s="1"/>
  <c r="V447" i="70"/>
  <c r="V448" i="70" s="1"/>
  <c r="V449" i="70" s="1"/>
  <c r="V450" i="70" s="1"/>
  <c r="V451" i="70" s="1"/>
  <c r="V452" i="70" s="1"/>
  <c r="V453" i="70" s="1"/>
  <c r="V454" i="70" s="1"/>
  <c r="V455" i="70" s="1"/>
  <c r="V456" i="70" s="1"/>
  <c r="V457" i="70" s="1"/>
  <c r="V458" i="70" s="1"/>
  <c r="V434" i="70"/>
  <c r="V435" i="70" s="1"/>
  <c r="V436" i="70" s="1"/>
  <c r="V437" i="70" s="1"/>
  <c r="V438" i="70" s="1"/>
  <c r="V439" i="70" s="1"/>
  <c r="V440" i="70" s="1"/>
  <c r="V441" i="70" s="1"/>
  <c r="V442" i="70" s="1"/>
  <c r="V443" i="70" s="1"/>
  <c r="V444" i="70" s="1"/>
  <c r="V445" i="70" s="1"/>
  <c r="V421" i="70"/>
  <c r="V422" i="70" s="1"/>
  <c r="V423" i="70" s="1"/>
  <c r="V424" i="70" s="1"/>
  <c r="V425" i="70" s="1"/>
  <c r="V426" i="70" s="1"/>
  <c r="V427" i="70" s="1"/>
  <c r="V428" i="70" s="1"/>
  <c r="V429" i="70" s="1"/>
  <c r="V430" i="70" s="1"/>
  <c r="V431" i="70" s="1"/>
  <c r="V432" i="70" s="1"/>
  <c r="V408" i="70"/>
  <c r="V409" i="70" s="1"/>
  <c r="V410" i="70" s="1"/>
  <c r="V411" i="70" s="1"/>
  <c r="V412" i="70" s="1"/>
  <c r="V413" i="70" s="1"/>
  <c r="V414" i="70" s="1"/>
  <c r="V415" i="70" s="1"/>
  <c r="V416" i="70" s="1"/>
  <c r="V417" i="70" s="1"/>
  <c r="V418" i="70" s="1"/>
  <c r="V419" i="70" s="1"/>
  <c r="V382" i="70"/>
  <c r="V383" i="70" s="1"/>
  <c r="V384" i="70" s="1"/>
  <c r="V385" i="70" s="1"/>
  <c r="V386" i="70" s="1"/>
  <c r="V387" i="70" s="1"/>
  <c r="V388" i="70" s="1"/>
  <c r="V389" i="70" s="1"/>
  <c r="V390" i="70" s="1"/>
  <c r="V391" i="70" s="1"/>
  <c r="V392" i="70" s="1"/>
  <c r="V393" i="70" s="1"/>
  <c r="V369" i="70"/>
  <c r="V370" i="70" s="1"/>
  <c r="V371" i="70" s="1"/>
  <c r="V372" i="70" s="1"/>
  <c r="V373" i="70" s="1"/>
  <c r="V374" i="70" s="1"/>
  <c r="V375" i="70" s="1"/>
  <c r="V376" i="70" s="1"/>
  <c r="V377" i="70" s="1"/>
  <c r="V378" i="70" s="1"/>
  <c r="V379" i="70" s="1"/>
  <c r="V380" i="70" s="1"/>
  <c r="V356" i="70"/>
  <c r="V357" i="70" s="1"/>
  <c r="V358" i="70" s="1"/>
  <c r="V359" i="70" s="1"/>
  <c r="V360" i="70" s="1"/>
  <c r="V361" i="70" s="1"/>
  <c r="V362" i="70" s="1"/>
  <c r="V363" i="70" s="1"/>
  <c r="V364" i="70" s="1"/>
  <c r="V365" i="70" s="1"/>
  <c r="V366" i="70" s="1"/>
  <c r="V367" i="70" s="1"/>
  <c r="V343" i="70"/>
  <c r="V344" i="70" s="1"/>
  <c r="V345" i="70" s="1"/>
  <c r="V346" i="70" s="1"/>
  <c r="V347" i="70" s="1"/>
  <c r="V348" i="70" s="1"/>
  <c r="V349" i="70" s="1"/>
  <c r="V350" i="70" s="1"/>
  <c r="V351" i="70" s="1"/>
  <c r="V352" i="70" s="1"/>
  <c r="V353" i="70" s="1"/>
  <c r="V354" i="70" s="1"/>
  <c r="V330" i="70"/>
  <c r="V331" i="70" s="1"/>
  <c r="V332" i="70" s="1"/>
  <c r="V333" i="70" s="1"/>
  <c r="V334" i="70" s="1"/>
  <c r="V335" i="70" s="1"/>
  <c r="V336" i="70" s="1"/>
  <c r="V337" i="70" s="1"/>
  <c r="V338" i="70" s="1"/>
  <c r="V339" i="70" s="1"/>
  <c r="V340" i="70" s="1"/>
  <c r="V341" i="70" s="1"/>
  <c r="V317" i="70"/>
  <c r="V318" i="70" s="1"/>
  <c r="V319" i="70" s="1"/>
  <c r="V320" i="70" s="1"/>
  <c r="V321" i="70" s="1"/>
  <c r="V322" i="70" s="1"/>
  <c r="V323" i="70" s="1"/>
  <c r="V324" i="70" s="1"/>
  <c r="V325" i="70" s="1"/>
  <c r="V326" i="70" s="1"/>
  <c r="V327" i="70" s="1"/>
  <c r="V328" i="70" s="1"/>
  <c r="V304" i="70"/>
  <c r="V305" i="70" s="1"/>
  <c r="V306" i="70" s="1"/>
  <c r="V307" i="70" s="1"/>
  <c r="V308" i="70" s="1"/>
  <c r="V309" i="70" s="1"/>
  <c r="V310" i="70" s="1"/>
  <c r="V311" i="70" s="1"/>
  <c r="V312" i="70" s="1"/>
  <c r="V313" i="70" s="1"/>
  <c r="V314" i="70" s="1"/>
  <c r="V315" i="70" s="1"/>
  <c r="V291" i="70"/>
  <c r="V292" i="70" s="1"/>
  <c r="V293" i="70" s="1"/>
  <c r="V294" i="70" s="1"/>
  <c r="V295" i="70" s="1"/>
  <c r="V296" i="70" s="1"/>
  <c r="V297" i="70" s="1"/>
  <c r="V298" i="70" s="1"/>
  <c r="V299" i="70" s="1"/>
  <c r="V300" i="70" s="1"/>
  <c r="V301" i="70" s="1"/>
  <c r="V302" i="70" s="1"/>
  <c r="V278" i="70"/>
  <c r="V279" i="70" s="1"/>
  <c r="V280" i="70" s="1"/>
  <c r="V281" i="70" s="1"/>
  <c r="V282" i="70" s="1"/>
  <c r="V283" i="70" s="1"/>
  <c r="V284" i="70" s="1"/>
  <c r="V285" i="70" s="1"/>
  <c r="V286" i="70" s="1"/>
  <c r="V287" i="70" s="1"/>
  <c r="V288" i="70" s="1"/>
  <c r="V289" i="70" s="1"/>
  <c r="V265" i="70"/>
  <c r="V266" i="70" s="1"/>
  <c r="V267" i="70" s="1"/>
  <c r="V268" i="70" s="1"/>
  <c r="V269" i="70" s="1"/>
  <c r="V270" i="70" s="1"/>
  <c r="V271" i="70" s="1"/>
  <c r="V272" i="70" s="1"/>
  <c r="V273" i="70" s="1"/>
  <c r="V274" i="70" s="1"/>
  <c r="V275" i="70" s="1"/>
  <c r="V276" i="70" s="1"/>
  <c r="V252" i="70"/>
  <c r="V253" i="70" s="1"/>
  <c r="V254" i="70" s="1"/>
  <c r="V255" i="70" s="1"/>
  <c r="V256" i="70" s="1"/>
  <c r="V257" i="70" s="1"/>
  <c r="V258" i="70" s="1"/>
  <c r="V259" i="70" s="1"/>
  <c r="V260" i="70" s="1"/>
  <c r="V261" i="70" s="1"/>
  <c r="V262" i="70" s="1"/>
  <c r="V263" i="70" s="1"/>
  <c r="V239" i="70"/>
  <c r="V240" i="70" s="1"/>
  <c r="V241" i="70" s="1"/>
  <c r="V242" i="70" s="1"/>
  <c r="V243" i="70" s="1"/>
  <c r="V244" i="70" s="1"/>
  <c r="V245" i="70" s="1"/>
  <c r="V246" i="70" s="1"/>
  <c r="V247" i="70" s="1"/>
  <c r="V248" i="70" s="1"/>
  <c r="V249" i="70" s="1"/>
  <c r="V250" i="70" s="1"/>
  <c r="V226" i="70"/>
  <c r="V227" i="70" s="1"/>
  <c r="V228" i="70" s="1"/>
  <c r="V229" i="70" s="1"/>
  <c r="V230" i="70" s="1"/>
  <c r="V231" i="70" s="1"/>
  <c r="V232" i="70" s="1"/>
  <c r="V233" i="70" s="1"/>
  <c r="V234" i="70" s="1"/>
  <c r="V235" i="70" s="1"/>
  <c r="V236" i="70" s="1"/>
  <c r="V237" i="70" s="1"/>
  <c r="V200" i="70"/>
  <c r="V201" i="70" s="1"/>
  <c r="V202" i="70" s="1"/>
  <c r="V203" i="70" s="1"/>
  <c r="V204" i="70" s="1"/>
  <c r="V205" i="70" s="1"/>
  <c r="V206" i="70" s="1"/>
  <c r="V207" i="70" s="1"/>
  <c r="V208" i="70" s="1"/>
  <c r="V209" i="70" s="1"/>
  <c r="V210" i="70" s="1"/>
  <c r="V211" i="70" s="1"/>
  <c r="V187" i="70"/>
  <c r="V188" i="70" s="1"/>
  <c r="V189" i="70" s="1"/>
  <c r="V190" i="70" s="1"/>
  <c r="V191" i="70" s="1"/>
  <c r="V192" i="70" s="1"/>
  <c r="V193" i="70" s="1"/>
  <c r="V194" i="70" s="1"/>
  <c r="V195" i="70" s="1"/>
  <c r="V196" i="70" s="1"/>
  <c r="V197" i="70" s="1"/>
  <c r="V198" i="70" s="1"/>
  <c r="V174" i="70"/>
  <c r="V175" i="70" s="1"/>
  <c r="V176" i="70" s="1"/>
  <c r="V177" i="70" s="1"/>
  <c r="V178" i="70" s="1"/>
  <c r="V179" i="70" s="1"/>
  <c r="V180" i="70" s="1"/>
  <c r="V181" i="70" s="1"/>
  <c r="V182" i="70" s="1"/>
  <c r="V183" i="70" s="1"/>
  <c r="V184" i="70" s="1"/>
  <c r="V185" i="70" s="1"/>
  <c r="V161" i="70"/>
  <c r="V162" i="70" s="1"/>
  <c r="V163" i="70" s="1"/>
  <c r="V164" i="70" s="1"/>
  <c r="V165" i="70" s="1"/>
  <c r="V166" i="70" s="1"/>
  <c r="V167" i="70" s="1"/>
  <c r="V168" i="70" s="1"/>
  <c r="V169" i="70" s="1"/>
  <c r="V170" i="70" s="1"/>
  <c r="V171" i="70" s="1"/>
  <c r="V172" i="70" s="1"/>
  <c r="V148" i="70"/>
  <c r="V149" i="70" s="1"/>
  <c r="V150" i="70" s="1"/>
  <c r="V151" i="70" s="1"/>
  <c r="V152" i="70" s="1"/>
  <c r="V153" i="70" s="1"/>
  <c r="V154" i="70" s="1"/>
  <c r="V155" i="70" s="1"/>
  <c r="V156" i="70" s="1"/>
  <c r="V157" i="70" s="1"/>
  <c r="V158" i="70" s="1"/>
  <c r="V159" i="70" s="1"/>
  <c r="V135" i="70"/>
  <c r="V136" i="70" s="1"/>
  <c r="V137" i="70" s="1"/>
  <c r="V138" i="70" s="1"/>
  <c r="V139" i="70" s="1"/>
  <c r="V140" i="70" s="1"/>
  <c r="V141" i="70" s="1"/>
  <c r="V142" i="70" s="1"/>
  <c r="V143" i="70" s="1"/>
  <c r="V144" i="70" s="1"/>
  <c r="V145" i="70" s="1"/>
  <c r="V146" i="70" s="1"/>
  <c r="V122" i="70"/>
  <c r="V123" i="70" s="1"/>
  <c r="V124" i="70" s="1"/>
  <c r="V125" i="70" s="1"/>
  <c r="V126" i="70" s="1"/>
  <c r="V127" i="70" s="1"/>
  <c r="V128" i="70" s="1"/>
  <c r="V129" i="70" s="1"/>
  <c r="V130" i="70" s="1"/>
  <c r="V131" i="70" s="1"/>
  <c r="V132" i="70" s="1"/>
  <c r="V133" i="70" s="1"/>
  <c r="V109" i="70"/>
  <c r="V110" i="70" s="1"/>
  <c r="V111" i="70" s="1"/>
  <c r="V112" i="70" s="1"/>
  <c r="V113" i="70" s="1"/>
  <c r="V114" i="70" s="1"/>
  <c r="V115" i="70" s="1"/>
  <c r="V116" i="70" s="1"/>
  <c r="V117" i="70" s="1"/>
  <c r="V118" i="70" s="1"/>
  <c r="V119" i="70" s="1"/>
  <c r="V120" i="70" s="1"/>
  <c r="V97" i="70"/>
  <c r="V98" i="70" s="1"/>
  <c r="V99" i="70" s="1"/>
  <c r="V100" i="70" s="1"/>
  <c r="V101" i="70" s="1"/>
  <c r="V102" i="70" s="1"/>
  <c r="V103" i="70" s="1"/>
  <c r="V104" i="70" s="1"/>
  <c r="V105" i="70" s="1"/>
  <c r="V106" i="70" s="1"/>
  <c r="V107" i="70" s="1"/>
  <c r="V85" i="70"/>
  <c r="V86" i="70" s="1"/>
  <c r="V87" i="70" s="1"/>
  <c r="V88" i="70" s="1"/>
  <c r="V89" i="70" s="1"/>
  <c r="V90" i="70" s="1"/>
  <c r="V91" i="70" s="1"/>
  <c r="V92" i="70" s="1"/>
  <c r="V93" i="70" s="1"/>
  <c r="V94" i="70" s="1"/>
  <c r="V95" i="70" s="1"/>
  <c r="V73" i="70"/>
  <c r="V74" i="70" s="1"/>
  <c r="V75" i="70" s="1"/>
  <c r="V76" i="70" s="1"/>
  <c r="V77" i="70" s="1"/>
  <c r="V78" i="70" s="1"/>
  <c r="V79" i="70" s="1"/>
  <c r="V80" i="70" s="1"/>
  <c r="V81" i="70" s="1"/>
  <c r="V82" i="70" s="1"/>
  <c r="V83" i="70" s="1"/>
  <c r="V61" i="70"/>
  <c r="V62" i="70" s="1"/>
  <c r="V63" i="70" s="1"/>
  <c r="V64" i="70" s="1"/>
  <c r="V65" i="70" s="1"/>
  <c r="V66" i="70" s="1"/>
  <c r="V67" i="70" s="1"/>
  <c r="V68" i="70" s="1"/>
  <c r="V69" i="70" s="1"/>
  <c r="V70" i="70" s="1"/>
  <c r="V71" i="70" s="1"/>
  <c r="V50" i="70"/>
  <c r="V51" i="70" s="1"/>
  <c r="V52" i="70" s="1"/>
  <c r="V53" i="70" s="1"/>
  <c r="V54" i="70" s="1"/>
  <c r="V55" i="70" s="1"/>
  <c r="V56" i="70" s="1"/>
  <c r="V57" i="70" s="1"/>
  <c r="V58" i="70" s="1"/>
  <c r="V59" i="70" s="1"/>
  <c r="V39" i="70"/>
  <c r="V40" i="70" s="1"/>
  <c r="V41" i="70" s="1"/>
  <c r="V42" i="70" s="1"/>
  <c r="V43" i="70" s="1"/>
  <c r="V44" i="70" s="1"/>
  <c r="V45" i="70" s="1"/>
  <c r="V46" i="70" s="1"/>
  <c r="V47" i="70" s="1"/>
  <c r="V48" i="70" s="1"/>
  <c r="V28" i="70"/>
  <c r="V29" i="70" s="1"/>
  <c r="V30" i="70" s="1"/>
  <c r="V31" i="70" s="1"/>
  <c r="V32" i="70" s="1"/>
  <c r="V33" i="70" s="1"/>
  <c r="V34" i="70" s="1"/>
  <c r="V35" i="70" s="1"/>
  <c r="V36" i="70" s="1"/>
  <c r="V37" i="70" s="1"/>
  <c r="V18" i="70"/>
  <c r="V19" i="70" s="1"/>
  <c r="V20" i="70" s="1"/>
  <c r="V21" i="70" s="1"/>
  <c r="V22" i="70" s="1"/>
  <c r="V23" i="70" s="1"/>
  <c r="V24" i="70" s="1"/>
  <c r="V25" i="70" s="1"/>
  <c r="V26" i="70" s="1"/>
  <c r="V8" i="70"/>
  <c r="V9" i="70" s="1"/>
  <c r="V10" i="70" s="1"/>
  <c r="V11" i="70" s="1"/>
  <c r="V12" i="70" s="1"/>
  <c r="V13" i="70" s="1"/>
  <c r="V14" i="70" s="1"/>
  <c r="V15" i="70" s="1"/>
  <c r="V16" i="70" s="1"/>
  <c r="EH2" i="14" l="1"/>
  <c r="H38" i="47"/>
  <c r="ED2" i="14" l="1"/>
  <c r="EL2" i="14" l="1"/>
  <c r="BD5" i="70" s="1"/>
  <c r="BD4" i="70" l="1"/>
  <c r="BD6" i="70" s="1"/>
  <c r="BD8" i="70" s="1"/>
  <c r="BD7" i="70" l="1"/>
  <c r="EM2" i="14" l="1"/>
  <c r="EB2" i="14" l="1"/>
  <c r="A12" i="30"/>
  <c r="DP2" i="14" l="1"/>
  <c r="DO2" i="14" l="1"/>
  <c r="DN2" i="14" l="1"/>
  <c r="DY2" i="14" l="1"/>
  <c r="B18" i="45"/>
  <c r="BP2" i="14" l="1"/>
  <c r="BF2" i="14" l="1"/>
  <c r="C12" i="30" l="1"/>
  <c r="A6" i="30" l="1"/>
  <c r="A8" i="30" l="1"/>
  <c r="K1" i="30" s="1"/>
  <c r="A10" i="30"/>
  <c r="B28" i="56" l="1"/>
  <c r="B29" i="56"/>
  <c r="B27" i="56"/>
  <c r="BZ2" i="14"/>
  <c r="B16" i="45"/>
  <c r="BC2" i="14" l="1"/>
  <c r="D12" i="45" l="1"/>
  <c r="B12" i="45" s="1"/>
  <c r="AU2" i="14" l="1"/>
  <c r="D14" i="18" l="1"/>
  <c r="DT2" i="14" l="1"/>
  <c r="EE2" i="14" s="1"/>
  <c r="DU2" i="14"/>
  <c r="DV2" i="14" s="1"/>
  <c r="EG2" i="14" s="1"/>
  <c r="M46" i="47" l="1"/>
  <c r="C6" i="46" l="1"/>
  <c r="M47" i="47"/>
  <c r="M48" i="47" s="1"/>
  <c r="A47" i="47"/>
  <c r="A48" i="47" s="1"/>
  <c r="AV2" i="14" l="1"/>
  <c r="BG2" i="14"/>
  <c r="H34" i="47" l="1"/>
  <c r="B15" i="45"/>
  <c r="BY2" i="14" l="1"/>
  <c r="BV2" i="14" l="1"/>
  <c r="AW2" i="14"/>
  <c r="AY2" i="14"/>
  <c r="BW2" i="14"/>
  <c r="BX2" i="14"/>
  <c r="CR2" i="14"/>
  <c r="CS2" i="14" l="1"/>
  <c r="CT2" i="14" s="1"/>
  <c r="BQ2" i="14" s="1"/>
  <c r="CI2" i="14"/>
  <c r="AZ2" i="14"/>
  <c r="B26" i="56" l="1"/>
  <c r="B25" i="56"/>
  <c r="C1" i="56" s="1"/>
  <c r="BX1" i="14"/>
  <c r="H32" i="47"/>
  <c r="CA2" i="14" l="1"/>
  <c r="BU2" i="14"/>
  <c r="BM2" i="14"/>
  <c r="BN2" i="14" s="1"/>
  <c r="AS2" i="14"/>
  <c r="H25" i="47"/>
  <c r="H26" i="47"/>
  <c r="H27" i="47"/>
  <c r="H28" i="47"/>
  <c r="H29" i="47"/>
  <c r="H30" i="47"/>
  <c r="H31" i="47"/>
  <c r="CQ2" i="14"/>
  <c r="CN2" i="14"/>
  <c r="CP2" i="14" s="1"/>
  <c r="CM2" i="14"/>
  <c r="CO2" i="14" s="1"/>
  <c r="CH2" i="14"/>
  <c r="CJ2" i="14"/>
  <c r="CG2" i="14"/>
  <c r="B9" i="47"/>
  <c r="M10" i="47"/>
  <c r="A10" i="47"/>
  <c r="C5" i="55"/>
  <c r="C4" i="55"/>
  <c r="P3" i="55"/>
  <c r="P4" i="55" s="1"/>
  <c r="P5" i="55" s="1"/>
  <c r="C3" i="55"/>
  <c r="A27" i="54"/>
  <c r="A28" i="54" s="1"/>
  <c r="A29" i="54" s="1"/>
  <c r="A30" i="54" s="1"/>
  <c r="A31" i="54" s="1"/>
  <c r="A32" i="54" s="1"/>
  <c r="M26" i="54"/>
  <c r="M27" i="54" s="1"/>
  <c r="M28" i="54" s="1"/>
  <c r="M29" i="54" s="1"/>
  <c r="M30" i="54" s="1"/>
  <c r="M31" i="54" s="1"/>
  <c r="M32" i="54" s="1"/>
  <c r="H25" i="54"/>
  <c r="H24" i="54"/>
  <c r="B22" i="54"/>
  <c r="B21" i="54"/>
  <c r="B20" i="54"/>
  <c r="B19" i="54"/>
  <c r="B15" i="54"/>
  <c r="B14" i="54"/>
  <c r="B13" i="54"/>
  <c r="B12" i="54"/>
  <c r="B11" i="54"/>
  <c r="M10" i="54"/>
  <c r="M11" i="54" s="1"/>
  <c r="M12" i="54" s="1"/>
  <c r="M13" i="54" s="1"/>
  <c r="M14" i="54" s="1"/>
  <c r="M15" i="54" s="1"/>
  <c r="B10" i="54"/>
  <c r="A10" i="54"/>
  <c r="A11" i="54" s="1"/>
  <c r="A12" i="54" s="1"/>
  <c r="A13" i="54" s="1"/>
  <c r="A14" i="54" s="1"/>
  <c r="A15" i="54" s="1"/>
  <c r="B9" i="54"/>
  <c r="M4" i="54"/>
  <c r="M5" i="54" s="1"/>
  <c r="M6" i="54" s="1"/>
  <c r="M7" i="54" s="1"/>
  <c r="M8" i="54" s="1"/>
  <c r="G3" i="54"/>
  <c r="A122" i="42"/>
  <c r="A121" i="42"/>
  <c r="A119" i="42"/>
  <c r="A118" i="42"/>
  <c r="A117" i="42"/>
  <c r="A116" i="42"/>
  <c r="A115" i="42"/>
  <c r="A114" i="42"/>
  <c r="A113" i="42"/>
  <c r="A112" i="42"/>
  <c r="A111" i="42"/>
  <c r="A110" i="42"/>
  <c r="A109" i="42"/>
  <c r="A108" i="42"/>
  <c r="A107" i="42"/>
  <c r="A106" i="42"/>
  <c r="A105" i="42"/>
  <c r="A104" i="42"/>
  <c r="A103" i="42"/>
  <c r="A102" i="42"/>
  <c r="A101" i="42"/>
  <c r="A100" i="42"/>
  <c r="A99" i="42"/>
  <c r="A98" i="42"/>
  <c r="A97" i="42"/>
  <c r="A96" i="42"/>
  <c r="A95" i="42"/>
  <c r="A94" i="42"/>
  <c r="A93" i="42"/>
  <c r="A92" i="42"/>
  <c r="A91" i="42"/>
  <c r="A90" i="42"/>
  <c r="A89" i="42"/>
  <c r="A88" i="42"/>
  <c r="A87" i="42"/>
  <c r="A86" i="42"/>
  <c r="A85" i="42"/>
  <c r="A84" i="42"/>
  <c r="A83" i="42"/>
  <c r="A82" i="42"/>
  <c r="A81" i="42"/>
  <c r="A80" i="42"/>
  <c r="A79" i="42"/>
  <c r="A78" i="42"/>
  <c r="A77" i="42"/>
  <c r="A76" i="42"/>
  <c r="A75" i="42"/>
  <c r="A74" i="42"/>
  <c r="A73" i="42"/>
  <c r="A72" i="42"/>
  <c r="A71" i="42"/>
  <c r="A70" i="42"/>
  <c r="A69" i="42"/>
  <c r="A68" i="42"/>
  <c r="A67" i="42"/>
  <c r="A66" i="42"/>
  <c r="A65" i="42"/>
  <c r="A64" i="42"/>
  <c r="A63" i="42"/>
  <c r="A62" i="42"/>
  <c r="A61" i="42"/>
  <c r="A60" i="42"/>
  <c r="A59" i="42"/>
  <c r="A58" i="42"/>
  <c r="A57" i="42"/>
  <c r="A56" i="42"/>
  <c r="A55" i="42"/>
  <c r="A54" i="42"/>
  <c r="A53" i="42"/>
  <c r="A52" i="42"/>
  <c r="A51" i="42"/>
  <c r="A50" i="42"/>
  <c r="A49" i="42"/>
  <c r="A48" i="42"/>
  <c r="A47" i="42"/>
  <c r="A46" i="42"/>
  <c r="A45" i="42"/>
  <c r="A44" i="42"/>
  <c r="A43" i="42"/>
  <c r="A42" i="42"/>
  <c r="A41" i="42"/>
  <c r="A40" i="42"/>
  <c r="A39" i="42"/>
  <c r="A38" i="42"/>
  <c r="A37" i="42"/>
  <c r="A36" i="42"/>
  <c r="A35" i="42"/>
  <c r="A34" i="42"/>
  <c r="A33" i="42"/>
  <c r="A32" i="42"/>
  <c r="C31" i="42"/>
  <c r="A31" i="42"/>
  <c r="A29" i="42"/>
  <c r="A28" i="42"/>
  <c r="A27" i="42"/>
  <c r="A26" i="42"/>
  <c r="A25" i="42"/>
  <c r="A24" i="42"/>
  <c r="A23" i="42"/>
  <c r="A22" i="42"/>
  <c r="A21" i="42"/>
  <c r="C20" i="42"/>
  <c r="A20" i="42"/>
  <c r="A19" i="42"/>
  <c r="A18" i="42"/>
  <c r="A17" i="42"/>
  <c r="A16" i="42"/>
  <c r="A15" i="42"/>
  <c r="A14" i="42"/>
  <c r="A13" i="42"/>
  <c r="A12" i="42"/>
  <c r="A11" i="42"/>
  <c r="A10" i="42"/>
  <c r="A9" i="42"/>
  <c r="A8" i="42"/>
  <c r="A7" i="42"/>
  <c r="A6" i="42"/>
  <c r="A5" i="42"/>
  <c r="A4" i="42"/>
  <c r="A3" i="42"/>
  <c r="A2" i="42"/>
  <c r="CE2" i="14" l="1"/>
  <c r="CF2" i="14" s="1"/>
  <c r="M16" i="54"/>
  <c r="M19" i="54"/>
  <c r="M20" i="54" s="1"/>
  <c r="M21" i="54" s="1"/>
  <c r="A19" i="54"/>
  <c r="A20" i="54" s="1"/>
  <c r="A21" i="54" s="1"/>
  <c r="A16" i="54"/>
  <c r="A22" i="54" l="1"/>
  <c r="A18" i="54"/>
  <c r="M18" i="54"/>
  <c r="M22" i="54"/>
  <c r="M24" i="54" l="1"/>
  <c r="M23" i="54"/>
  <c r="M25" i="54" s="1"/>
  <c r="M17" i="54"/>
  <c r="A24" i="54"/>
  <c r="A23" i="54"/>
  <c r="A25" i="54" s="1"/>
  <c r="A17" i="54"/>
  <c r="DW2" i="14"/>
  <c r="B13" i="50" l="1"/>
  <c r="O2" i="22" l="1"/>
  <c r="M2" i="22"/>
  <c r="S2" i="22"/>
  <c r="H24" i="47"/>
  <c r="H23" i="47"/>
  <c r="BB2" i="14" l="1"/>
  <c r="BA2" i="14"/>
  <c r="BH2" i="14" l="1"/>
  <c r="BD2" i="14"/>
  <c r="AT2" i="14"/>
  <c r="BJ2" i="14" l="1" a="1"/>
  <c r="BJ2" i="14" s="1"/>
  <c r="BK2" i="14" s="1" a="1"/>
  <c r="BK2" i="14" s="1"/>
  <c r="EF2" i="14" s="1" a="1"/>
  <c r="EF2" i="14" s="1"/>
  <c r="BI2" i="14"/>
  <c r="DF2" i="14"/>
  <c r="DG2" i="14" s="1"/>
  <c r="DH2" i="14" s="1"/>
  <c r="DE2" i="14"/>
  <c r="DD2" i="14"/>
  <c r="CD2" i="14"/>
  <c r="BO2" i="14" a="1"/>
  <c r="BO2" i="14" s="1"/>
  <c r="DI2" i="14"/>
  <c r="EK2" i="14" l="1"/>
  <c r="DZ2" i="14"/>
  <c r="BL2" i="14"/>
  <c r="CU2" i="14"/>
  <c r="DC2" i="14"/>
  <c r="AR2" i="14"/>
  <c r="DR2" i="14"/>
  <c r="CW2" i="14" s="1"/>
  <c r="DK2" i="14"/>
  <c r="BE2" i="14"/>
  <c r="CV2" i="14"/>
  <c r="DQ2" i="14"/>
  <c r="EA2" i="14" l="1"/>
  <c r="EC2" i="14"/>
  <c r="DS2" i="14"/>
  <c r="BR2" i="14"/>
  <c r="BT2" i="14" s="1"/>
  <c r="CX2" i="14"/>
  <c r="CY2" i="14" s="1"/>
  <c r="CZ2" i="14" s="1"/>
  <c r="BM11" i="32"/>
  <c r="BN11" i="32"/>
  <c r="BO10" i="32"/>
  <c r="BO11" i="32"/>
  <c r="BN10" i="32"/>
  <c r="BM10" i="32"/>
  <c r="BL9" i="32"/>
  <c r="BL10" i="32"/>
  <c r="BL8" i="32"/>
  <c r="BL7" i="32"/>
  <c r="EJ2" i="14" l="1"/>
  <c r="EI2" i="14"/>
  <c r="BS2" i="14"/>
  <c r="B21" i="47"/>
  <c r="P3" i="46"/>
  <c r="M4" i="47" l="1"/>
  <c r="M5" i="47" s="1"/>
  <c r="M6" i="47" s="1"/>
  <c r="M7" i="47" s="1"/>
  <c r="M8" i="47" s="1"/>
  <c r="L2" i="22"/>
  <c r="P2" i="22"/>
  <c r="R2" i="22"/>
  <c r="P5" i="46" l="1"/>
  <c r="P6" i="46" s="1"/>
  <c r="DF2" i="32"/>
  <c r="DF3" i="32"/>
  <c r="DF4" i="32"/>
  <c r="C5" i="46" l="1"/>
  <c r="M39" i="47"/>
  <c r="M40" i="47" s="1"/>
  <c r="M41" i="47" s="1"/>
  <c r="M42" i="47" s="1"/>
  <c r="M43" i="47" s="1"/>
  <c r="M44" i="47" s="1"/>
  <c r="M45" i="47" s="1"/>
  <c r="A40" i="47"/>
  <c r="A41" i="47" s="1"/>
  <c r="A42" i="47" s="1"/>
  <c r="A43" i="47" s="1"/>
  <c r="A44" i="47" s="1"/>
  <c r="A45" i="47" s="1"/>
  <c r="B10" i="47"/>
  <c r="B11" i="47"/>
  <c r="B12" i="47"/>
  <c r="B13" i="47"/>
  <c r="B14" i="47"/>
  <c r="B18" i="47"/>
  <c r="B19" i="47"/>
  <c r="B20" i="47"/>
  <c r="M11" i="47"/>
  <c r="M12" i="47" s="1"/>
  <c r="M13" i="47" s="1"/>
  <c r="M14" i="47" s="1"/>
  <c r="M18" i="47" l="1"/>
  <c r="M19" i="47" s="1"/>
  <c r="M20" i="47" s="1"/>
  <c r="M15" i="47"/>
  <c r="A11" i="47"/>
  <c r="A12" i="47" s="1"/>
  <c r="A13" i="47" s="1"/>
  <c r="A14" i="47" s="1"/>
  <c r="M17" i="47" l="1"/>
  <c r="M21" i="47"/>
  <c r="M23" i="47" s="1"/>
  <c r="M25" i="47" s="1"/>
  <c r="M27" i="47" s="1"/>
  <c r="M29" i="47" s="1"/>
  <c r="M31" i="47" s="1"/>
  <c r="M33" i="47" s="1"/>
  <c r="A18" i="47"/>
  <c r="A19" i="47" s="1"/>
  <c r="A20" i="47" s="1"/>
  <c r="A15" i="47"/>
  <c r="G3" i="47"/>
  <c r="C3" i="46"/>
  <c r="D7" i="45"/>
  <c r="C7" i="45" s="1"/>
  <c r="D6" i="45"/>
  <c r="M22" i="47" l="1"/>
  <c r="M24" i="47" s="1"/>
  <c r="M26" i="47" s="1"/>
  <c r="M28" i="47" s="1"/>
  <c r="M30" i="47" s="1"/>
  <c r="M32" i="47" s="1"/>
  <c r="M34" i="47" s="1"/>
  <c r="M16" i="47"/>
  <c r="A21" i="47"/>
  <c r="A23" i="47" s="1"/>
  <c r="A25" i="47" s="1"/>
  <c r="A27" i="47" s="1"/>
  <c r="A29" i="47" s="1"/>
  <c r="A31" i="47" s="1"/>
  <c r="A33" i="47" s="1"/>
  <c r="A17" i="47"/>
  <c r="A5" i="19"/>
  <c r="A6" i="19"/>
  <c r="A22" i="47" l="1"/>
  <c r="A24" i="47" s="1"/>
  <c r="A26" i="47" s="1"/>
  <c r="A28" i="47" s="1"/>
  <c r="A30" i="47" s="1"/>
  <c r="A32" i="47" s="1"/>
  <c r="A34" i="47" s="1"/>
  <c r="A16" i="47"/>
  <c r="BN6" i="32" l="1"/>
  <c r="BM6" i="32"/>
  <c r="BO6" i="32"/>
  <c r="BM7" i="32"/>
  <c r="BN7" i="32"/>
  <c r="BO7" i="32"/>
  <c r="BM8" i="32"/>
  <c r="BN8" i="32"/>
  <c r="BO8" i="32"/>
  <c r="BM9" i="32"/>
  <c r="BN9" i="32"/>
  <c r="BO9" i="32"/>
  <c r="BT1" i="14"/>
  <c r="BU1" i="14"/>
  <c r="BY1" i="14" l="1"/>
  <c r="BW1" i="14"/>
  <c r="BV1" i="14"/>
  <c r="A3" i="19" l="1"/>
  <c r="A2" i="19" l="1"/>
  <c r="L144" i="30" l="1"/>
  <c r="L136" i="30"/>
  <c r="L128" i="30"/>
  <c r="L120" i="30"/>
  <c r="L112" i="30"/>
  <c r="L104" i="30"/>
  <c r="L96" i="30"/>
  <c r="L88" i="30"/>
  <c r="L80" i="30"/>
  <c r="L72" i="30"/>
  <c r="L64" i="30"/>
  <c r="L56" i="30"/>
  <c r="L48" i="30"/>
  <c r="L40" i="30"/>
  <c r="L32" i="30"/>
  <c r="L135" i="30"/>
  <c r="L127" i="30"/>
  <c r="L119" i="30"/>
  <c r="L111" i="30"/>
  <c r="L103" i="30"/>
  <c r="L95" i="30"/>
  <c r="L87" i="30"/>
  <c r="L79" i="30"/>
  <c r="L71" i="30"/>
  <c r="L63" i="30"/>
  <c r="L55" i="30"/>
  <c r="L47" i="30"/>
  <c r="L39" i="30"/>
  <c r="L31" i="30"/>
  <c r="L134" i="30"/>
  <c r="L126" i="30"/>
  <c r="L118" i="30"/>
  <c r="L110" i="30"/>
  <c r="L102" i="30"/>
  <c r="L94" i="30"/>
  <c r="L86" i="30"/>
  <c r="L78" i="30"/>
  <c r="L70" i="30"/>
  <c r="L62" i="30"/>
  <c r="L54" i="30"/>
  <c r="L46" i="30"/>
  <c r="L38" i="30"/>
  <c r="L30" i="30"/>
  <c r="L133" i="30"/>
  <c r="L125" i="30"/>
  <c r="L117" i="30"/>
  <c r="L109" i="30"/>
  <c r="L101" i="30"/>
  <c r="L93" i="30"/>
  <c r="L85" i="30"/>
  <c r="L77" i="30"/>
  <c r="L69" i="30"/>
  <c r="L61" i="30"/>
  <c r="L53" i="30"/>
  <c r="L45" i="30"/>
  <c r="L37" i="30"/>
  <c r="L29" i="30"/>
  <c r="L132" i="30"/>
  <c r="L124" i="30"/>
  <c r="L116" i="30"/>
  <c r="L108" i="30"/>
  <c r="L100" i="30"/>
  <c r="L92" i="30"/>
  <c r="L84" i="30"/>
  <c r="L76" i="30"/>
  <c r="L68" i="30"/>
  <c r="L60" i="30"/>
  <c r="L52" i="30"/>
  <c r="L44" i="30"/>
  <c r="L36" i="30"/>
  <c r="L143" i="30"/>
  <c r="L142" i="30"/>
  <c r="L141" i="30"/>
  <c r="L140" i="30"/>
  <c r="L139" i="30"/>
  <c r="L138" i="30"/>
  <c r="L137" i="30"/>
  <c r="L129" i="30"/>
  <c r="L106" i="30"/>
  <c r="L83" i="30"/>
  <c r="L65" i="30"/>
  <c r="L42" i="30"/>
  <c r="L123" i="30"/>
  <c r="L105" i="30"/>
  <c r="L82" i="30"/>
  <c r="L59" i="30"/>
  <c r="L41" i="30"/>
  <c r="L122" i="30"/>
  <c r="L99" i="30"/>
  <c r="L81" i="30"/>
  <c r="L58" i="30"/>
  <c r="L35" i="30"/>
  <c r="L121" i="30"/>
  <c r="L98" i="30"/>
  <c r="L75" i="30"/>
  <c r="L57" i="30"/>
  <c r="L34" i="30"/>
  <c r="L131" i="30"/>
  <c r="L49" i="30"/>
  <c r="L107" i="30"/>
  <c r="L66" i="30"/>
  <c r="L115" i="30"/>
  <c r="L97" i="30"/>
  <c r="L74" i="30"/>
  <c r="L51" i="30"/>
  <c r="L33" i="30"/>
  <c r="L114" i="30"/>
  <c r="L91" i="30"/>
  <c r="L73" i="30"/>
  <c r="L50" i="30"/>
  <c r="L113" i="30"/>
  <c r="L90" i="30"/>
  <c r="L67" i="30"/>
  <c r="L130" i="30"/>
  <c r="L89" i="30"/>
  <c r="L43" i="30"/>
  <c r="A3" i="25" l="1"/>
  <c r="A4" i="25"/>
  <c r="A5" i="25"/>
  <c r="A6" i="25"/>
  <c r="A7" i="25"/>
  <c r="A8" i="25"/>
  <c r="A9" i="25"/>
  <c r="A10" i="25"/>
  <c r="A11" i="25"/>
  <c r="A12" i="25"/>
  <c r="A13" i="25"/>
  <c r="A14" i="25"/>
  <c r="A15" i="25"/>
  <c r="A16" i="25"/>
  <c r="A17" i="25"/>
  <c r="A18" i="25"/>
  <c r="A19"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83" i="25"/>
  <c r="A84" i="25"/>
  <c r="A85" i="25"/>
  <c r="A86" i="25"/>
  <c r="A87" i="25"/>
  <c r="A88" i="25"/>
  <c r="A89" i="25"/>
  <c r="A90" i="25"/>
  <c r="A91" i="25"/>
  <c r="A92" i="25"/>
  <c r="A93" i="25"/>
  <c r="A94" i="25"/>
  <c r="A95" i="25"/>
  <c r="A96" i="25"/>
  <c r="A97" i="25"/>
  <c r="A98" i="25"/>
  <c r="A99" i="25"/>
  <c r="A100" i="25"/>
  <c r="A101" i="25"/>
  <c r="A102" i="25"/>
  <c r="A103" i="25"/>
  <c r="A104" i="25"/>
  <c r="A105" i="25"/>
  <c r="A106" i="25"/>
  <c r="A107" i="25"/>
  <c r="A108" i="25"/>
  <c r="A109" i="25"/>
  <c r="A110" i="25"/>
  <c r="A111" i="25"/>
  <c r="A112" i="25"/>
  <c r="A113" i="25"/>
  <c r="A114" i="25"/>
  <c r="A115" i="25"/>
  <c r="A116" i="25"/>
  <c r="A117" i="25"/>
  <c r="A118" i="25"/>
  <c r="A119" i="25"/>
  <c r="A120" i="25"/>
  <c r="A121" i="25"/>
  <c r="A122" i="25"/>
  <c r="A123" i="25"/>
  <c r="A124" i="25"/>
  <c r="A125" i="25"/>
  <c r="A126" i="25"/>
  <c r="A127" i="25"/>
  <c r="A128" i="25"/>
  <c r="A129" i="25"/>
  <c r="A130" i="25"/>
  <c r="A131" i="25"/>
  <c r="A132" i="25"/>
  <c r="A133" i="25"/>
  <c r="A134" i="25"/>
  <c r="A135" i="25"/>
  <c r="A136" i="25"/>
  <c r="A137" i="25"/>
  <c r="A138" i="25"/>
  <c r="A139" i="25"/>
  <c r="A140" i="25"/>
  <c r="A141" i="25"/>
  <c r="A142" i="25"/>
  <c r="A143" i="25"/>
  <c r="A144" i="25"/>
  <c r="A145" i="25"/>
  <c r="A146" i="25"/>
  <c r="A147" i="25"/>
  <c r="A148" i="25"/>
  <c r="A149" i="25"/>
  <c r="A150" i="25"/>
  <c r="A151" i="25"/>
  <c r="A152" i="25"/>
  <c r="A153" i="25"/>
  <c r="A154" i="25"/>
  <c r="A155" i="25"/>
  <c r="A156" i="25"/>
  <c r="A157" i="25"/>
  <c r="A158" i="25"/>
  <c r="A159" i="25"/>
  <c r="A160" i="25"/>
  <c r="A161" i="25"/>
  <c r="A162" i="25"/>
  <c r="A163" i="25"/>
  <c r="A164" i="25"/>
  <c r="A165" i="25"/>
  <c r="A166" i="25"/>
  <c r="A167" i="25"/>
  <c r="A168" i="25"/>
  <c r="A169" i="25"/>
  <c r="A170" i="25"/>
  <c r="A171" i="25"/>
  <c r="A172" i="25"/>
  <c r="A173" i="25"/>
  <c r="A174" i="25"/>
  <c r="A175" i="25"/>
  <c r="A176" i="25"/>
  <c r="A177" i="25"/>
  <c r="A178" i="25"/>
  <c r="A179" i="25"/>
  <c r="A180" i="25"/>
  <c r="A181" i="25"/>
  <c r="A182" i="25"/>
  <c r="A183" i="25"/>
  <c r="A184" i="25"/>
  <c r="A185" i="25"/>
  <c r="A186" i="25"/>
  <c r="A187" i="25"/>
  <c r="A188" i="25"/>
  <c r="A189" i="25"/>
  <c r="A190" i="25"/>
  <c r="A191" i="25"/>
  <c r="A192" i="25"/>
  <c r="A193" i="25"/>
  <c r="A194" i="25"/>
  <c r="A195" i="25"/>
  <c r="A196" i="25"/>
  <c r="A197" i="25"/>
  <c r="A198" i="25"/>
  <c r="A199" i="25"/>
  <c r="A200" i="25"/>
  <c r="A201" i="25"/>
  <c r="A202" i="25"/>
  <c r="A203" i="25"/>
  <c r="A204" i="25"/>
  <c r="A205" i="25"/>
  <c r="A206" i="25"/>
  <c r="A207" i="25"/>
  <c r="A208" i="25"/>
  <c r="A209" i="25"/>
  <c r="A210" i="25"/>
  <c r="A211" i="25"/>
  <c r="A212" i="25"/>
  <c r="A213" i="25"/>
  <c r="A214" i="25"/>
  <c r="A215" i="25"/>
  <c r="A216" i="25"/>
  <c r="A217" i="25"/>
  <c r="A218" i="25"/>
  <c r="A219" i="25"/>
  <c r="A220" i="25"/>
  <c r="A221" i="25"/>
  <c r="A222" i="25"/>
  <c r="A223" i="25"/>
  <c r="A224" i="25"/>
  <c r="A225" i="25"/>
  <c r="A226" i="25"/>
  <c r="A227" i="25"/>
  <c r="A228" i="25"/>
  <c r="A229" i="25"/>
  <c r="A230" i="25"/>
  <c r="A231" i="25"/>
  <c r="A232" i="25"/>
  <c r="A233" i="25"/>
  <c r="A234" i="25"/>
  <c r="A235" i="25"/>
  <c r="A236" i="25"/>
  <c r="A237" i="25"/>
  <c r="A238" i="25"/>
  <c r="A239" i="25"/>
  <c r="A240" i="25"/>
  <c r="A241" i="25"/>
  <c r="A242" i="25"/>
  <c r="A243" i="25"/>
  <c r="A244" i="25"/>
  <c r="A245" i="25"/>
  <c r="A246" i="25"/>
  <c r="A247" i="25"/>
  <c r="A248" i="25"/>
  <c r="A249" i="25"/>
  <c r="A250" i="25"/>
  <c r="A251" i="25"/>
  <c r="A252" i="25"/>
  <c r="A253" i="25"/>
  <c r="A254" i="25"/>
  <c r="A255" i="25"/>
  <c r="A256" i="25"/>
  <c r="A257" i="25"/>
  <c r="A258" i="25"/>
  <c r="A259" i="25"/>
  <c r="A260" i="25"/>
  <c r="A261" i="25"/>
  <c r="A262" i="25"/>
  <c r="A263" i="25"/>
  <c r="A264" i="25"/>
  <c r="A265" i="25"/>
  <c r="A266" i="25"/>
  <c r="A267" i="25"/>
  <c r="A268" i="25"/>
  <c r="A269" i="25"/>
  <c r="A270" i="25"/>
  <c r="A271" i="25"/>
  <c r="A272" i="25"/>
  <c r="A273" i="25"/>
  <c r="A274" i="25"/>
  <c r="A275" i="25"/>
  <c r="A276" i="25"/>
  <c r="A277" i="25"/>
  <c r="A278" i="25"/>
  <c r="A279" i="25"/>
  <c r="A280" i="25"/>
  <c r="A281" i="25"/>
  <c r="A282" i="25"/>
  <c r="A283" i="25"/>
  <c r="A284" i="25"/>
  <c r="A285" i="25"/>
  <c r="A286" i="25"/>
  <c r="A287" i="25"/>
  <c r="A2" i="25"/>
  <c r="G130" i="23"/>
  <c r="G129" i="23"/>
  <c r="G128" i="23"/>
  <c r="G127" i="23"/>
  <c r="G126" i="23"/>
  <c r="G125" i="23"/>
  <c r="G124" i="23"/>
  <c r="G123"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81" i="23"/>
  <c r="G80" i="23"/>
  <c r="G79" i="23"/>
  <c r="G78" i="23"/>
  <c r="G77" i="23"/>
  <c r="G76" i="23"/>
  <c r="G75" i="23"/>
  <c r="G74" i="23"/>
  <c r="G73" i="23"/>
  <c r="G72" i="23"/>
  <c r="G71" i="23"/>
  <c r="G70" i="23"/>
  <c r="G69" i="23"/>
  <c r="G68" i="23"/>
  <c r="G67" i="23"/>
  <c r="G66" i="23"/>
  <c r="G65" i="23"/>
  <c r="G64" i="23"/>
  <c r="G63" i="23"/>
  <c r="G62" i="23"/>
  <c r="G61" i="23"/>
  <c r="G60" i="23"/>
  <c r="G59" i="23"/>
  <c r="G58" i="23"/>
  <c r="G57" i="23"/>
  <c r="G56" i="23"/>
  <c r="G55" i="23"/>
  <c r="G54" i="23"/>
  <c r="G53" i="23"/>
  <c r="G52" i="23"/>
  <c r="G51" i="23"/>
  <c r="G50" i="23"/>
  <c r="G49" i="23"/>
  <c r="G48" i="23"/>
  <c r="G47" i="23"/>
  <c r="G46" i="23"/>
  <c r="G45" i="23"/>
  <c r="G44" i="23"/>
  <c r="G43" i="23"/>
  <c r="G42" i="23"/>
  <c r="G41" i="23"/>
  <c r="G40" i="23"/>
  <c r="G39" i="23"/>
  <c r="G38" i="23"/>
  <c r="G37" i="23"/>
  <c r="G36" i="23"/>
  <c r="G35" i="23"/>
  <c r="G34" i="23"/>
  <c r="G33" i="23"/>
  <c r="G32" i="23"/>
  <c r="G31" i="23"/>
  <c r="G30" i="23"/>
  <c r="G29" i="23"/>
  <c r="G28" i="23"/>
  <c r="G27" i="23"/>
  <c r="G26" i="23"/>
  <c r="G25" i="23"/>
  <c r="G24" i="23"/>
  <c r="G23" i="23"/>
  <c r="G22" i="23"/>
  <c r="G21" i="23"/>
  <c r="G20" i="23"/>
  <c r="G19" i="23"/>
  <c r="G18" i="23"/>
  <c r="G17" i="23"/>
  <c r="G16" i="23"/>
  <c r="G15" i="23"/>
  <c r="G14" i="23"/>
  <c r="G13" i="23"/>
  <c r="G12" i="23"/>
  <c r="G11" i="23"/>
  <c r="G10" i="23"/>
  <c r="G9" i="23"/>
  <c r="G8" i="23"/>
  <c r="G7" i="23"/>
  <c r="G2" i="23"/>
  <c r="G4" i="23" s="1"/>
  <c r="G3" i="23" l="1"/>
  <c r="G5" i="23" s="1"/>
  <c r="G6" i="23" l="1"/>
  <c r="AH6" i="31"/>
  <c r="A7" i="31" s="1"/>
  <c r="CZ667" i="32"/>
  <c r="CZ727" i="32"/>
  <c r="CZ577" i="32"/>
  <c r="CZ695" i="32"/>
  <c r="CZ822" i="32"/>
  <c r="CZ857" i="32"/>
  <c r="CZ777" i="32"/>
  <c r="CZ562" i="32"/>
  <c r="CZ669" i="32"/>
  <c r="CZ553" i="32"/>
  <c r="CZ781" i="32"/>
  <c r="CZ814" i="32"/>
  <c r="CZ549" i="32"/>
  <c r="CZ798" i="32"/>
  <c r="CZ890" i="32"/>
  <c r="CZ858" i="32"/>
  <c r="CZ487" i="32"/>
  <c r="CZ525" i="32"/>
  <c r="CZ615" i="32"/>
  <c r="CZ829" i="32"/>
  <c r="CZ816" i="32"/>
  <c r="CZ449" i="32"/>
  <c r="CZ830" i="32"/>
  <c r="CZ628" i="32"/>
  <c r="CZ489" i="32"/>
  <c r="CZ866" i="32"/>
  <c r="CZ776" i="32"/>
  <c r="CZ533" i="32"/>
  <c r="CZ844" i="32"/>
  <c r="CZ537" i="32"/>
  <c r="CZ708" i="32"/>
  <c r="CZ472" i="32"/>
  <c r="CZ759" i="32"/>
  <c r="CZ683" i="32"/>
  <c r="CZ674" i="32"/>
  <c r="CZ704" i="32"/>
  <c r="CZ607" i="32"/>
  <c r="CZ824" i="32"/>
  <c r="CZ483" i="32"/>
  <c r="CZ633" i="32"/>
  <c r="CZ654" i="32"/>
  <c r="CZ832" i="32"/>
  <c r="CZ842" i="32"/>
  <c r="CZ656" i="32"/>
  <c r="CZ591" i="32"/>
  <c r="CZ652" i="32"/>
  <c r="CZ712" i="32"/>
  <c r="CZ663" i="32"/>
  <c r="CZ466" i="32"/>
  <c r="CZ444" i="32"/>
  <c r="CZ544" i="32"/>
  <c r="CZ677" i="32"/>
  <c r="CZ541" i="32"/>
  <c r="CZ853" i="32"/>
  <c r="CZ835" i="32"/>
  <c r="CZ534" i="32"/>
  <c r="CZ751" i="32"/>
  <c r="CZ598" i="32"/>
  <c r="CZ686" i="32"/>
  <c r="CZ546" i="32"/>
  <c r="CZ612" i="32"/>
  <c r="CZ770" i="32"/>
  <c r="CZ878" i="32"/>
  <c r="CZ793" i="32"/>
  <c r="CZ665" i="32"/>
  <c r="CZ659" i="32"/>
  <c r="CZ647" i="32"/>
  <c r="CZ850" i="32"/>
  <c r="CZ854" i="32"/>
  <c r="CZ635" i="32"/>
  <c r="CZ680" i="32"/>
  <c r="CZ504" i="32"/>
  <c r="CZ596" i="32"/>
  <c r="CZ592" i="32"/>
  <c r="CZ480" i="32"/>
  <c r="CZ464" i="32"/>
  <c r="CZ726" i="32"/>
  <c r="CZ666" i="32"/>
  <c r="CZ456" i="32"/>
  <c r="CZ676" i="32"/>
  <c r="CZ606" i="32"/>
  <c r="CZ627" i="32"/>
  <c r="CZ723" i="32"/>
  <c r="CZ471" i="32"/>
  <c r="CZ696" i="32"/>
  <c r="CZ746" i="32"/>
  <c r="CZ587" i="32"/>
  <c r="CZ486" i="32"/>
  <c r="CZ530" i="32"/>
  <c r="CZ817" i="32"/>
  <c r="CZ675" i="32"/>
  <c r="CZ836" i="32"/>
  <c r="CZ778" i="32"/>
  <c r="CZ789" i="32"/>
  <c r="CZ764" i="32"/>
  <c r="CZ752" i="32"/>
  <c r="CZ499" i="32"/>
  <c r="CZ437" i="32"/>
  <c r="CZ501" i="32"/>
  <c r="CZ875" i="32"/>
  <c r="CZ580" i="32"/>
  <c r="CZ735" i="32"/>
  <c r="CZ823" i="32"/>
  <c r="CZ705" i="32"/>
  <c r="CZ711" i="32"/>
  <c r="CZ664" i="32"/>
  <c r="CZ458" i="32"/>
  <c r="CZ871" i="32"/>
  <c r="CZ548" i="32"/>
  <c r="CZ518" i="32"/>
  <c r="CZ662" i="32"/>
  <c r="CZ791" i="32"/>
  <c r="CZ495" i="32"/>
  <c r="CZ572" i="32"/>
  <c r="CZ438" i="32"/>
  <c r="CZ613" i="32"/>
  <c r="CZ621" i="32"/>
  <c r="CZ639" i="32"/>
  <c r="CZ447" i="32"/>
  <c r="CZ784" i="32"/>
  <c r="CZ737" i="32"/>
  <c r="CZ578" i="32"/>
  <c r="CZ769" i="32"/>
  <c r="CZ873" i="32"/>
  <c r="CZ503" i="32"/>
  <c r="CZ535" i="32"/>
  <c r="CZ782" i="32"/>
  <c r="CZ545" i="32"/>
  <c r="CZ806" i="32"/>
  <c r="CZ692" i="32"/>
  <c r="CZ542" i="32"/>
  <c r="CZ586" i="32"/>
  <c r="CZ624" i="32"/>
  <c r="CZ488" i="32"/>
  <c r="CZ649" i="32"/>
  <c r="CZ618" i="32"/>
  <c r="CZ700" i="32"/>
  <c r="CZ601" i="32"/>
  <c r="CZ881" i="32"/>
  <c r="CZ475" i="32"/>
  <c r="CZ788" i="32"/>
  <c r="CZ865" i="32"/>
  <c r="CZ552" i="32"/>
  <c r="CZ783" i="32"/>
  <c r="CZ550" i="32"/>
  <c r="CZ767" i="32"/>
  <c r="CZ448" i="32"/>
  <c r="CZ521" i="32"/>
  <c r="CZ877" i="32"/>
  <c r="CZ679" i="32"/>
  <c r="CZ684" i="32"/>
  <c r="CZ595" i="32"/>
  <c r="CZ603" i="32"/>
  <c r="CZ585" i="32"/>
  <c r="CZ473" i="32"/>
  <c r="CZ579" i="32"/>
  <c r="CZ510" i="32"/>
  <c r="CZ575" i="32"/>
  <c r="CZ496" i="32"/>
  <c r="CZ833" i="32"/>
  <c r="CZ484" i="32"/>
  <c r="CZ834" i="32"/>
  <c r="CZ590" i="32"/>
  <c r="CZ574" i="32"/>
  <c r="CZ856" i="32"/>
  <c r="CZ507" i="32"/>
  <c r="CZ846" i="32"/>
  <c r="CZ773" i="32"/>
  <c r="CZ583" i="32"/>
  <c r="CZ804" i="32"/>
  <c r="CZ887" i="32"/>
  <c r="CZ502" i="32"/>
  <c r="CZ841" i="32"/>
  <c r="CZ573" i="32"/>
  <c r="CZ625" i="32"/>
  <c r="CZ725" i="32"/>
  <c r="CZ540" i="32"/>
  <c r="CZ538" i="32"/>
  <c r="CZ459" i="32"/>
  <c r="CZ493" i="32"/>
  <c r="CZ730" i="32"/>
  <c r="CZ713" i="32"/>
  <c r="CZ619" i="32"/>
  <c r="CZ476" i="32"/>
  <c r="CZ531" i="32"/>
  <c r="CZ839" i="32"/>
  <c r="CZ845" i="32"/>
  <c r="CZ526" i="32"/>
  <c r="CZ528" i="32"/>
  <c r="CZ876" i="32"/>
  <c r="CZ514" i="32"/>
  <c r="CZ765" i="32"/>
  <c r="CZ855" i="32"/>
  <c r="CZ714" i="32"/>
  <c r="CZ524" i="32"/>
  <c r="CZ795" i="32"/>
  <c r="CZ597" i="32"/>
  <c r="CZ861" i="32"/>
  <c r="CZ732" i="32"/>
  <c r="CZ779" i="32"/>
  <c r="CZ638" i="32"/>
  <c r="CZ693" i="32"/>
  <c r="CZ505" i="32"/>
  <c r="CZ867" i="32"/>
  <c r="CZ790" i="32"/>
  <c r="CZ594" i="32"/>
  <c r="CZ728" i="32"/>
  <c r="CZ775" i="32"/>
  <c r="CZ648" i="32"/>
  <c r="CZ689" i="32"/>
  <c r="CZ520" i="32"/>
  <c r="CZ453" i="32"/>
  <c r="CZ604" i="32"/>
  <c r="CZ673" i="32"/>
  <c r="CZ701" i="32"/>
  <c r="CZ468" i="32"/>
  <c r="CZ715" i="32"/>
  <c r="CZ646" i="32"/>
  <c r="CZ762" i="32"/>
  <c r="CZ517" i="32"/>
  <c r="CZ718" i="32"/>
  <c r="CZ863" i="32"/>
  <c r="CZ883" i="32"/>
  <c r="CZ532" i="32"/>
  <c r="CZ581" i="32"/>
  <c r="CZ682" i="32"/>
  <c r="CZ744" i="32"/>
  <c r="CZ462" i="32"/>
  <c r="CZ724" i="32"/>
  <c r="CZ802" i="32"/>
  <c r="CZ555" i="32"/>
  <c r="CZ622" i="32"/>
  <c r="CZ474" i="32"/>
  <c r="CZ616" i="32"/>
  <c r="CZ657" i="32"/>
  <c r="CZ482" i="32"/>
  <c r="CZ547" i="32"/>
  <c r="CZ440" i="32"/>
  <c r="CZ450" i="32"/>
  <c r="CZ655" i="32"/>
  <c r="CZ439" i="32"/>
  <c r="CZ785" i="32"/>
  <c r="CZ710" i="32"/>
  <c r="CZ626" i="32"/>
  <c r="CZ617" i="32"/>
  <c r="CZ741" i="32"/>
  <c r="CZ636" i="32"/>
  <c r="CZ755" i="32"/>
  <c r="CZ558" i="32"/>
  <c r="CZ565" i="32"/>
  <c r="CZ642" i="32"/>
  <c r="CZ840" i="32"/>
  <c r="CZ703" i="32"/>
  <c r="CZ734" i="32"/>
  <c r="CZ872" i="32"/>
  <c r="CZ460" i="32"/>
  <c r="CZ658" i="32"/>
  <c r="CZ891" i="32"/>
  <c r="CZ743" i="32"/>
  <c r="CZ556" i="32"/>
  <c r="CZ720" i="32"/>
  <c r="CZ651" i="32"/>
  <c r="CZ527" i="32"/>
  <c r="CZ852" i="32"/>
  <c r="CZ640" i="32"/>
  <c r="CZ758" i="32"/>
  <c r="CZ589" i="32"/>
  <c r="CZ740" i="32"/>
  <c r="CZ870" i="32"/>
  <c r="CZ454" i="32"/>
  <c r="CZ792" i="32"/>
  <c r="CZ747" i="32"/>
  <c r="CZ807" i="32"/>
  <c r="CZ543" i="32"/>
  <c r="CZ879" i="32"/>
  <c r="CZ688" i="32"/>
  <c r="CZ869" i="32"/>
  <c r="CZ478" i="32"/>
  <c r="CZ843" i="32"/>
  <c r="CZ467" i="32"/>
  <c r="CZ477" i="32"/>
  <c r="CZ435" i="32"/>
  <c r="CZ469" i="32"/>
  <c r="CZ630" i="32"/>
  <c r="CZ768" i="32"/>
  <c r="CZ441" i="32"/>
  <c r="CZ485" i="32"/>
  <c r="CZ614" i="32"/>
  <c r="CZ813" i="32"/>
  <c r="CZ882" i="32"/>
  <c r="CZ600" i="32"/>
  <c r="CZ584" i="32"/>
  <c r="CZ560" i="32"/>
  <c r="CZ794" i="32"/>
  <c r="CZ629" i="32"/>
  <c r="CZ568" i="32"/>
  <c r="CZ889" i="32"/>
  <c r="CZ564" i="32"/>
  <c r="CZ457" i="32"/>
  <c r="CZ800" i="32"/>
  <c r="CZ745" i="32"/>
  <c r="CZ828" i="32"/>
  <c r="CZ455" i="32"/>
  <c r="CZ470" i="32"/>
  <c r="CZ859" i="32"/>
  <c r="CZ756" i="32"/>
  <c r="CZ838" i="32"/>
  <c r="CZ748" i="32"/>
  <c r="CZ820" i="32"/>
  <c r="CZ491" i="32"/>
  <c r="CZ864" i="32"/>
  <c r="CZ805" i="32"/>
  <c r="CZ847" i="32"/>
  <c r="CZ498" i="32"/>
  <c r="CZ690" i="32"/>
  <c r="CZ650" i="32"/>
  <c r="CZ660" i="32"/>
  <c r="CZ645" i="32"/>
  <c r="CZ733" i="32"/>
  <c r="CZ849" i="32"/>
  <c r="CZ766" i="32"/>
  <c r="CZ557" i="32"/>
  <c r="CZ481" i="32"/>
  <c r="CZ685" i="32"/>
  <c r="CZ738" i="32"/>
  <c r="CZ742" i="32"/>
  <c r="CZ442" i="32"/>
  <c r="CZ774" i="32"/>
  <c r="CZ593" i="32"/>
  <c r="CZ567" i="32"/>
  <c r="CZ694" i="32"/>
  <c r="CZ702" i="32"/>
  <c r="CZ831" i="32"/>
  <c r="CZ465" i="32"/>
  <c r="CZ554" i="32"/>
  <c r="CZ771" i="32"/>
  <c r="CZ451" i="32"/>
  <c r="CZ670" i="32"/>
  <c r="CZ609" i="32"/>
  <c r="CZ691" i="32"/>
  <c r="CZ571" i="32"/>
  <c r="CZ797" i="32"/>
  <c r="CZ644" i="32"/>
  <c r="CZ497" i="32"/>
  <c r="CZ796" i="32"/>
  <c r="CZ494" i="32"/>
  <c r="CZ610" i="32"/>
  <c r="CZ799" i="32"/>
  <c r="CZ868" i="32"/>
  <c r="CZ623" i="32"/>
  <c r="CZ815" i="32"/>
  <c r="CZ634" i="32"/>
  <c r="CZ819" i="32"/>
  <c r="CZ637" i="32"/>
  <c r="CZ539" i="32"/>
  <c r="CZ653" i="32"/>
  <c r="CZ461" i="32"/>
  <c r="CZ827" i="32"/>
  <c r="CZ888" i="32"/>
  <c r="CZ772" i="32"/>
  <c r="CZ697" i="32"/>
  <c r="CZ736" i="32"/>
  <c r="CZ563" i="32"/>
  <c r="CZ434" i="32"/>
  <c r="CZ729" i="32"/>
  <c r="CZ529" i="32"/>
  <c r="CZ812" i="32"/>
  <c r="CZ569" i="32"/>
  <c r="CZ739" i="32"/>
  <c r="CZ551" i="32"/>
  <c r="CZ750" i="32"/>
  <c r="CZ848" i="32"/>
  <c r="CZ862" i="32"/>
  <c r="CZ576" i="32"/>
  <c r="CZ809" i="32"/>
  <c r="CZ678" i="32"/>
  <c r="CZ801" i="32"/>
  <c r="CZ511" i="32"/>
  <c r="CZ818" i="32"/>
  <c r="CZ611" i="32"/>
  <c r="CZ508" i="32"/>
  <c r="CZ716" i="32"/>
  <c r="CZ760" i="32"/>
  <c r="CZ749" i="32"/>
  <c r="CZ884" i="32"/>
  <c r="CZ698" i="32"/>
  <c r="CZ500" i="32"/>
  <c r="CZ599" i="32"/>
  <c r="CZ509" i="32"/>
  <c r="CZ536" i="32"/>
  <c r="CZ825" i="32"/>
  <c r="CZ641" i="32"/>
  <c r="CZ821" i="32"/>
  <c r="CZ631" i="32"/>
  <c r="CZ706" i="32"/>
  <c r="CZ721" i="32"/>
  <c r="CZ885" i="32"/>
  <c r="CZ786" i="32"/>
  <c r="CZ671" i="32"/>
  <c r="CZ810" i="32"/>
  <c r="CZ851" i="32"/>
  <c r="CZ763" i="32"/>
  <c r="CZ672" i="32"/>
  <c r="CZ506" i="32"/>
  <c r="CZ753" i="32"/>
  <c r="CZ516" i="32"/>
  <c r="CZ632" i="32"/>
  <c r="CZ608" i="32"/>
  <c r="CZ559" i="32"/>
  <c r="CZ719" i="32"/>
  <c r="CZ463" i="32"/>
  <c r="CZ661" i="32"/>
  <c r="CZ620" i="32"/>
  <c r="CZ717" i="32"/>
  <c r="CZ561" i="32"/>
  <c r="CZ436" i="32"/>
  <c r="CZ523" i="32"/>
  <c r="CZ803" i="32"/>
  <c r="CZ761" i="32"/>
  <c r="CZ479" i="32"/>
  <c r="CZ582" i="32"/>
  <c r="CZ443" i="32"/>
  <c r="CZ588" i="32"/>
  <c r="CZ513" i="32"/>
  <c r="CZ605" i="32"/>
  <c r="CZ566" i="32"/>
  <c r="CZ445" i="32"/>
  <c r="CZ681" i="32"/>
  <c r="CZ522" i="32"/>
  <c r="CZ707" i="32"/>
  <c r="CZ490" i="32"/>
  <c r="CZ492" i="32"/>
  <c r="CZ780" i="32"/>
  <c r="CZ860" i="32"/>
  <c r="CZ519" i="32"/>
  <c r="CZ826" i="32"/>
  <c r="CZ515" i="32"/>
  <c r="CZ874" i="32"/>
  <c r="CZ754" i="32"/>
  <c r="CZ722" i="32"/>
  <c r="CZ699" i="32"/>
  <c r="CZ446" i="32"/>
  <c r="CZ512" i="32"/>
  <c r="CZ643" i="32"/>
  <c r="CZ433" i="32"/>
  <c r="CZ687" i="32"/>
  <c r="CZ570" i="32"/>
  <c r="CZ452" i="32"/>
  <c r="CZ880" i="32"/>
  <c r="CZ811" i="32"/>
  <c r="CZ808" i="32"/>
  <c r="CZ668" i="32"/>
  <c r="CZ731" i="32"/>
  <c r="CZ886" i="32"/>
  <c r="CZ709" i="32"/>
  <c r="CZ757" i="32"/>
  <c r="CZ787" i="32"/>
  <c r="CZ837" i="32"/>
  <c r="CZ602"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IBM_USER</author>
    <author>Sophy Lai</author>
    <author>ADMINIBM</author>
  </authors>
  <commentList>
    <comment ref="B2" authorId="0" shapeId="0" xr:uid="{00000000-0006-0000-0700-000001000000}">
      <text>
        <r>
          <rPr>
            <sz val="9"/>
            <color indexed="81"/>
            <rFont val="Tahoma"/>
            <family val="2"/>
          </rPr>
          <t xml:space="preserve">DW Table, View, Temp Table </t>
        </r>
        <r>
          <rPr>
            <sz val="9"/>
            <color indexed="81"/>
            <rFont val="細明體"/>
            <family val="3"/>
            <charset val="136"/>
          </rPr>
          <t>名稱</t>
        </r>
      </text>
    </comment>
    <comment ref="E2" authorId="0" shapeId="0" xr:uid="{00000000-0006-0000-0700-000002000000}">
      <text>
        <r>
          <rPr>
            <b/>
            <sz val="9"/>
            <color indexed="81"/>
            <rFont val="Tahoma"/>
            <family val="2"/>
          </rPr>
          <t>Append1</t>
        </r>
        <r>
          <rPr>
            <sz val="9"/>
            <rFont val="新細明體"/>
            <family val="1"/>
            <charset val="136"/>
          </rPr>
          <t xml:space="preserve">=&gt; 只抽取當日有異動的Records, 使用Delete, 自訂條件
</t>
        </r>
        <r>
          <rPr>
            <b/>
            <sz val="9"/>
            <color indexed="81"/>
            <rFont val="新細明體"/>
            <family val="1"/>
            <charset val="136"/>
          </rPr>
          <t>Upsert1</t>
        </r>
        <r>
          <rPr>
            <sz val="9"/>
            <rFont val="新細明體"/>
            <family val="1"/>
            <charset val="136"/>
          </rPr>
          <t>=&gt; 只抽取當日有異動的Records, 使用Delete, 條件為PK</t>
        </r>
        <r>
          <rPr>
            <sz val="9"/>
            <color indexed="81"/>
            <rFont val="Tahoma"/>
            <family val="2"/>
          </rPr>
          <t xml:space="preserve">
</t>
        </r>
        <r>
          <rPr>
            <b/>
            <sz val="9"/>
            <color indexed="81"/>
            <rFont val="Tahoma"/>
            <family val="2"/>
          </rPr>
          <t>Append2</t>
        </r>
        <r>
          <rPr>
            <sz val="9"/>
            <color indexed="81"/>
            <rFont val="Tahoma"/>
            <family val="2"/>
          </rPr>
          <t xml:space="preserve">=&gt; </t>
        </r>
        <r>
          <rPr>
            <sz val="9"/>
            <rFont val="新細明體"/>
            <family val="1"/>
            <charset val="136"/>
          </rPr>
          <t xml:space="preserve">只抽取當日有異動的Records, , 使用Copy, 自訂條件 </t>
        </r>
        <r>
          <rPr>
            <sz val="9"/>
            <color indexed="81"/>
            <rFont val="Tahoma"/>
            <family val="2"/>
          </rPr>
          <t xml:space="preserve">
</t>
        </r>
        <r>
          <rPr>
            <b/>
            <sz val="9"/>
            <color indexed="81"/>
            <rFont val="Tahoma"/>
            <family val="2"/>
          </rPr>
          <t>Upsert2</t>
        </r>
        <r>
          <rPr>
            <sz val="9"/>
            <color indexed="81"/>
            <rFont val="Tahoma"/>
            <family val="2"/>
          </rPr>
          <t xml:space="preserve">=&gt; </t>
        </r>
        <r>
          <rPr>
            <sz val="9"/>
            <color indexed="81"/>
            <rFont val="細明體"/>
            <family val="3"/>
            <charset val="136"/>
          </rPr>
          <t>只抽取當日有異動的</t>
        </r>
        <r>
          <rPr>
            <sz val="9"/>
            <color indexed="81"/>
            <rFont val="Tahoma"/>
            <family val="2"/>
          </rPr>
          <t xml:space="preserve">Records, </t>
        </r>
        <r>
          <rPr>
            <sz val="9"/>
            <color indexed="81"/>
            <rFont val="細明體"/>
            <family val="3"/>
            <charset val="136"/>
          </rPr>
          <t>使用</t>
        </r>
        <r>
          <rPr>
            <sz val="9"/>
            <color indexed="81"/>
            <rFont val="Tahoma"/>
            <family val="2"/>
          </rPr>
          <t xml:space="preserve">Copy, </t>
        </r>
        <r>
          <rPr>
            <sz val="9"/>
            <color indexed="81"/>
            <rFont val="細明體"/>
            <family val="3"/>
            <charset val="136"/>
          </rPr>
          <t>條件為</t>
        </r>
        <r>
          <rPr>
            <sz val="9"/>
            <color indexed="81"/>
            <rFont val="Tahoma"/>
            <family val="2"/>
          </rPr>
          <t xml:space="preserve">PK
</t>
        </r>
        <r>
          <rPr>
            <b/>
            <sz val="9"/>
            <color indexed="81"/>
            <rFont val="Tahoma"/>
            <family val="2"/>
          </rPr>
          <t>Refresh</t>
        </r>
        <r>
          <rPr>
            <sz val="9"/>
            <color indexed="81"/>
            <rFont val="Tahoma"/>
            <family val="2"/>
          </rPr>
          <t xml:space="preserve">=&gt; </t>
        </r>
        <r>
          <rPr>
            <sz val="9"/>
            <rFont val="新細明體"/>
            <family val="1"/>
            <charset val="136"/>
          </rPr>
          <t xml:space="preserve">整檔抽取
</t>
        </r>
      </text>
    </comment>
    <comment ref="F2" authorId="0" shapeId="0" xr:uid="{00000000-0006-0000-0700-000003000000}">
      <text>
        <r>
          <rPr>
            <b/>
            <sz val="9"/>
            <color indexed="81"/>
            <rFont val="Tahoma"/>
            <family val="2"/>
          </rPr>
          <t>T=&gt;</t>
        </r>
        <r>
          <rPr>
            <sz val="9"/>
            <color indexed="81"/>
            <rFont val="Tahoma"/>
            <family val="2"/>
          </rPr>
          <t xml:space="preserve"> Normal DW table</t>
        </r>
        <r>
          <rPr>
            <b/>
            <sz val="9"/>
            <color indexed="81"/>
            <rFont val="Tahoma"/>
            <family val="2"/>
          </rPr>
          <t xml:space="preserve">
V=&gt; </t>
        </r>
        <r>
          <rPr>
            <sz val="9"/>
            <color indexed="81"/>
            <rFont val="Tahoma"/>
            <family val="2"/>
          </rPr>
          <t xml:space="preserve">View
</t>
        </r>
        <r>
          <rPr>
            <b/>
            <sz val="9"/>
            <color indexed="81"/>
            <rFont val="Tahoma"/>
            <family val="2"/>
          </rPr>
          <t xml:space="preserve">P=&gt; </t>
        </r>
        <r>
          <rPr>
            <sz val="9"/>
            <color indexed="81"/>
            <rFont val="Tahoma"/>
            <family val="2"/>
          </rPr>
          <t xml:space="preserve">Temp Table
</t>
        </r>
        <r>
          <rPr>
            <b/>
            <sz val="9"/>
            <color indexed="81"/>
            <rFont val="Tahoma"/>
            <family val="2"/>
          </rPr>
          <t>R1=&gt;</t>
        </r>
        <r>
          <rPr>
            <sz val="9"/>
            <color indexed="81"/>
            <rFont val="細明體"/>
            <family val="3"/>
            <charset val="136"/>
          </rPr>
          <t>資料沒有來源提供</t>
        </r>
        <r>
          <rPr>
            <sz val="9"/>
            <color indexed="81"/>
            <rFont val="Tahoma"/>
            <family val="2"/>
          </rPr>
          <t>,</t>
        </r>
        <r>
          <rPr>
            <sz val="9"/>
            <color indexed="81"/>
            <rFont val="細明體"/>
            <family val="3"/>
            <charset val="136"/>
          </rPr>
          <t>但單獨維護於同資料表名稱之</t>
        </r>
        <r>
          <rPr>
            <sz val="9"/>
            <color indexed="81"/>
            <rFont val="Tahoma"/>
            <family val="2"/>
          </rPr>
          <t>Sheet</t>
        </r>
        <r>
          <rPr>
            <sz val="9"/>
            <color indexed="81"/>
            <rFont val="細明體"/>
            <family val="3"/>
            <charset val="136"/>
          </rPr>
          <t>上</t>
        </r>
        <r>
          <rPr>
            <sz val="9"/>
            <color indexed="81"/>
            <rFont val="Tahoma"/>
            <family val="2"/>
          </rPr>
          <t xml:space="preserve">
</t>
        </r>
        <r>
          <rPr>
            <b/>
            <sz val="9"/>
            <color indexed="81"/>
            <rFont val="Tahoma"/>
            <family val="2"/>
          </rPr>
          <t>R2=&gt;</t>
        </r>
        <r>
          <rPr>
            <sz val="9"/>
            <color indexed="81"/>
            <rFont val="細明體"/>
            <family val="3"/>
            <charset val="136"/>
          </rPr>
          <t>資料沒有來源提供</t>
        </r>
        <r>
          <rPr>
            <sz val="9"/>
            <color indexed="81"/>
            <rFont val="Tahoma"/>
            <family val="2"/>
          </rPr>
          <t>,</t>
        </r>
        <r>
          <rPr>
            <sz val="9"/>
            <color indexed="81"/>
            <rFont val="細明體"/>
            <family val="3"/>
            <charset val="136"/>
          </rPr>
          <t>填值於</t>
        </r>
        <r>
          <rPr>
            <sz val="9"/>
            <color indexed="81"/>
            <rFont val="Tahoma"/>
            <family val="2"/>
          </rPr>
          <t>REF_TABLE_DOAMIN</t>
        </r>
        <r>
          <rPr>
            <sz val="9"/>
            <color indexed="81"/>
            <rFont val="細明體"/>
            <family val="3"/>
            <charset val="136"/>
          </rPr>
          <t xml:space="preserve">中
</t>
        </r>
        <r>
          <rPr>
            <b/>
            <sz val="9"/>
            <color indexed="81"/>
            <rFont val="Tahoma"/>
            <family val="2"/>
          </rPr>
          <t>S</t>
        </r>
        <r>
          <rPr>
            <sz val="9"/>
            <color indexed="81"/>
            <rFont val="Tahoma"/>
            <family val="2"/>
          </rPr>
          <t xml:space="preserve">: Stored Procedure
</t>
        </r>
        <r>
          <rPr>
            <b/>
            <sz val="9"/>
            <color indexed="81"/>
            <rFont val="Tahoma"/>
            <family val="2"/>
          </rPr>
          <t>J</t>
        </r>
        <r>
          <rPr>
            <sz val="9"/>
            <color indexed="81"/>
            <rFont val="Tahoma"/>
            <family val="2"/>
          </rPr>
          <t>: Job Flow for ETL manager
E: External Table
F: External Table without TP1</t>
        </r>
      </text>
    </comment>
    <comment ref="G2" authorId="1" shapeId="0" xr:uid="{00000000-0006-0000-0700-000004000000}">
      <text>
        <r>
          <rPr>
            <b/>
            <sz val="9"/>
            <color indexed="81"/>
            <rFont val="Tahoma"/>
            <family val="2"/>
          </rPr>
          <t>Legacy Update Frequency:</t>
        </r>
        <r>
          <rPr>
            <sz val="9"/>
            <color indexed="81"/>
            <rFont val="細明體"/>
            <family val="3"/>
            <charset val="136"/>
          </rPr>
          <t xml:space="preserve">
</t>
        </r>
        <r>
          <rPr>
            <sz val="9"/>
            <color indexed="81"/>
            <rFont val="Tahoma"/>
            <family val="2"/>
          </rPr>
          <t xml:space="preserve">Stage &amp; ODS </t>
        </r>
        <r>
          <rPr>
            <sz val="9"/>
            <color indexed="81"/>
            <rFont val="細明體"/>
            <family val="3"/>
            <charset val="136"/>
          </rPr>
          <t xml:space="preserve">資料表更新的頻率
</t>
        </r>
        <r>
          <rPr>
            <sz val="9"/>
            <color indexed="81"/>
            <rFont val="Tahoma"/>
            <family val="2"/>
          </rPr>
          <t>D: Daily
B: Business Daily
W: Weekly
M: Monthly
I: Initial Load
Y: Yearly</t>
        </r>
      </text>
    </comment>
    <comment ref="H2" authorId="0" shapeId="0" xr:uid="{00000000-0006-0000-0700-000005000000}">
      <text>
        <r>
          <rPr>
            <b/>
            <sz val="8"/>
            <color indexed="81"/>
            <rFont val="Tahoma"/>
            <family val="2"/>
          </rPr>
          <t>Monthly Table Type:</t>
        </r>
        <r>
          <rPr>
            <sz val="8"/>
            <color indexed="81"/>
            <rFont val="Tahoma"/>
            <family val="2"/>
          </rPr>
          <t xml:space="preserve">
D-&gt; Daily snapshot
M-&gt; Monthly snapshot
S-&gt; Daily snapshot (MN.BEG.DT)</t>
        </r>
      </text>
    </comment>
    <comment ref="I2" authorId="0" shapeId="0" xr:uid="{00000000-0006-0000-0700-000006000000}">
      <text>
        <r>
          <rPr>
            <b/>
            <sz val="8"/>
            <color indexed="81"/>
            <rFont val="Tahoma"/>
            <family val="2"/>
          </rPr>
          <t>DWH Table Date Column Name:</t>
        </r>
        <r>
          <rPr>
            <sz val="8"/>
            <color indexed="81"/>
            <rFont val="Tahoma"/>
            <family val="2"/>
          </rPr>
          <t xml:space="preserve">
</t>
        </r>
        <r>
          <rPr>
            <b/>
            <sz val="8"/>
            <color indexed="81"/>
            <rFont val="細明體"/>
            <family val="3"/>
            <charset val="136"/>
          </rPr>
          <t>左欄</t>
        </r>
        <r>
          <rPr>
            <b/>
            <sz val="8"/>
            <color indexed="81"/>
            <rFont val="Tahoma"/>
            <family val="2"/>
          </rPr>
          <t>=D</t>
        </r>
        <r>
          <rPr>
            <sz val="8"/>
            <color indexed="81"/>
            <rFont val="Tahoma"/>
            <family val="2"/>
          </rPr>
          <t xml:space="preserve">
  </t>
        </r>
        <r>
          <rPr>
            <sz val="8"/>
            <color indexed="81"/>
            <rFont val="細明體"/>
            <family val="3"/>
            <charset val="136"/>
          </rPr>
          <t>本欄填</t>
        </r>
        <r>
          <rPr>
            <sz val="8"/>
            <color indexed="81"/>
            <rFont val="Tahoma"/>
            <family val="2"/>
          </rPr>
          <t xml:space="preserve"> Monthly Snapshot Table </t>
        </r>
        <r>
          <rPr>
            <sz val="8"/>
            <color indexed="81"/>
            <rFont val="細明體"/>
            <family val="3"/>
            <charset val="136"/>
          </rPr>
          <t>的日期欄位</t>
        </r>
        <r>
          <rPr>
            <sz val="8"/>
            <color indexed="81"/>
            <rFont val="Tahoma"/>
            <family val="2"/>
          </rPr>
          <t xml:space="preserve">
</t>
        </r>
        <r>
          <rPr>
            <b/>
            <sz val="8"/>
            <color indexed="81"/>
            <rFont val="細明體"/>
            <family val="3"/>
            <charset val="136"/>
          </rPr>
          <t>左欄</t>
        </r>
        <r>
          <rPr>
            <b/>
            <sz val="8"/>
            <color indexed="81"/>
            <rFont val="Tahoma"/>
            <family val="2"/>
          </rPr>
          <t>=M</t>
        </r>
        <r>
          <rPr>
            <sz val="8"/>
            <color indexed="81"/>
            <rFont val="Tahoma"/>
            <family val="2"/>
          </rPr>
          <t xml:space="preserve"> 
  </t>
        </r>
        <r>
          <rPr>
            <sz val="8"/>
            <color indexed="81"/>
            <rFont val="細明體"/>
            <family val="3"/>
            <charset val="136"/>
          </rPr>
          <t>本欄填</t>
        </r>
        <r>
          <rPr>
            <sz val="8"/>
            <color indexed="81"/>
            <rFont val="Tahoma"/>
            <family val="2"/>
          </rPr>
          <t xml:space="preserve"> PDM Table </t>
        </r>
        <r>
          <rPr>
            <sz val="8"/>
            <color indexed="81"/>
            <rFont val="細明體"/>
            <family val="3"/>
            <charset val="136"/>
          </rPr>
          <t>自己</t>
        </r>
        <r>
          <rPr>
            <sz val="8"/>
            <color indexed="81"/>
            <rFont val="Tahoma"/>
            <family val="2"/>
          </rPr>
          <t xml:space="preserve"> </t>
        </r>
        <r>
          <rPr>
            <sz val="8"/>
            <color indexed="81"/>
            <rFont val="細明體"/>
            <family val="3"/>
            <charset val="136"/>
          </rPr>
          <t xml:space="preserve">的日期欄位
</t>
        </r>
      </text>
    </comment>
    <comment ref="J2" authorId="2" shapeId="0" xr:uid="{00000000-0006-0000-0700-000007000000}">
      <text>
        <r>
          <rPr>
            <b/>
            <sz val="9"/>
            <color indexed="81"/>
            <rFont val="Tahoma"/>
            <family val="2"/>
          </rPr>
          <t>ADMINIBM:</t>
        </r>
        <r>
          <rPr>
            <sz val="9"/>
            <color indexed="81"/>
            <rFont val="Tahoma"/>
            <family val="2"/>
          </rPr>
          <t xml:space="preserve">
</t>
        </r>
        <r>
          <rPr>
            <sz val="9"/>
            <color indexed="81"/>
            <rFont val="細明體"/>
            <family val="3"/>
            <charset val="136"/>
          </rPr>
          <t>來源資料名稱</t>
        </r>
      </text>
    </comment>
    <comment ref="K2" authorId="2" shapeId="0" xr:uid="{00000000-0006-0000-0700-000008000000}">
      <text>
        <r>
          <rPr>
            <b/>
            <sz val="9"/>
            <color indexed="81"/>
            <rFont val="Tahoma"/>
            <family val="2"/>
          </rPr>
          <t>ADMINIBM:</t>
        </r>
        <r>
          <rPr>
            <sz val="9"/>
            <color indexed="81"/>
            <rFont val="Tahoma"/>
            <family val="2"/>
          </rPr>
          <t xml:space="preserve">
</t>
        </r>
        <r>
          <rPr>
            <sz val="9"/>
            <color indexed="81"/>
            <rFont val="細明體"/>
            <family val="3"/>
            <charset val="136"/>
          </rPr>
          <t>來源資料說明, 預設SQLG會自動填入來源檔案清單</t>
        </r>
      </text>
    </comment>
    <comment ref="L2" authorId="2" shapeId="0" xr:uid="{00000000-0006-0000-0700-000009000000}">
      <text>
        <r>
          <rPr>
            <b/>
            <sz val="9"/>
            <color indexed="81"/>
            <rFont val="Tahoma"/>
            <family val="2"/>
          </rPr>
          <t>ADMINIBM:</t>
        </r>
        <r>
          <rPr>
            <sz val="9"/>
            <color indexed="81"/>
            <rFont val="Tahoma"/>
            <family val="2"/>
          </rPr>
          <t xml:space="preserve">
</t>
        </r>
        <r>
          <rPr>
            <sz val="9"/>
            <color indexed="81"/>
            <rFont val="細明體"/>
            <family val="3"/>
            <charset val="136"/>
          </rPr>
          <t>是否含Initial Load資料程式
N: 或空白, 無初始資料程式
Y: 有初始資料程式</t>
        </r>
      </text>
    </comment>
    <comment ref="N2" authorId="2" shapeId="0" xr:uid="{00000000-0006-0000-0700-00000A000000}">
      <text>
        <r>
          <rPr>
            <b/>
            <sz val="9"/>
            <color indexed="81"/>
            <rFont val="Tahoma"/>
            <family val="2"/>
          </rPr>
          <t>ADMINIBM:</t>
        </r>
        <r>
          <rPr>
            <sz val="9"/>
            <color indexed="81"/>
            <rFont val="Tahoma"/>
            <family val="2"/>
          </rPr>
          <t xml:space="preserve">
Y: Planner </t>
        </r>
        <r>
          <rPr>
            <sz val="9"/>
            <color indexed="81"/>
            <rFont val="細明體"/>
            <family val="3"/>
            <charset val="136"/>
          </rPr>
          <t xml:space="preserve">會產生排程
</t>
        </r>
        <r>
          <rPr>
            <sz val="9"/>
            <color indexed="81"/>
            <rFont val="Tahoma"/>
            <family val="2"/>
          </rPr>
          <t xml:space="preserve">N: </t>
        </r>
        <r>
          <rPr>
            <sz val="9"/>
            <color indexed="81"/>
            <rFont val="細明體"/>
            <family val="3"/>
            <charset val="136"/>
          </rPr>
          <t>不產生排程
#: 數字, 表示不同Flow群組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IBM_USER</author>
    <author>ADMINIBM</author>
    <author>ktchen</author>
  </authors>
  <commentList>
    <comment ref="A2" authorId="0" shapeId="0" xr:uid="{00000000-0006-0000-0800-000001000000}">
      <text>
        <r>
          <rPr>
            <sz val="9"/>
            <color indexed="81"/>
            <rFont val="細明體"/>
            <family val="3"/>
            <charset val="136"/>
          </rPr>
          <t>參考</t>
        </r>
        <r>
          <rPr>
            <sz val="9"/>
            <color indexed="81"/>
            <rFont val="Tahoma"/>
            <family val="2"/>
          </rPr>
          <t xml:space="preserve"> "PDM_TABLE</t>
        </r>
        <r>
          <rPr>
            <sz val="9"/>
            <color indexed="81"/>
            <rFont val="細明體"/>
            <family val="3"/>
            <charset val="136"/>
          </rPr>
          <t>命名規則</t>
        </r>
        <r>
          <rPr>
            <sz val="9"/>
            <color indexed="81"/>
            <rFont val="Tahoma"/>
            <family val="2"/>
          </rPr>
          <t xml:space="preserve">" </t>
        </r>
        <r>
          <rPr>
            <sz val="9"/>
            <color indexed="81"/>
            <rFont val="細明體"/>
            <family val="3"/>
            <charset val="136"/>
          </rPr>
          <t>工作表</t>
        </r>
      </text>
    </comment>
    <comment ref="B2" authorId="1" shapeId="0" xr:uid="{00000000-0006-0000-0800-000002000000}">
      <text>
        <r>
          <rPr>
            <b/>
            <sz val="9"/>
            <color indexed="81"/>
            <rFont val="Tahoma"/>
            <family val="2"/>
          </rPr>
          <t>ADMINIBM:</t>
        </r>
        <r>
          <rPr>
            <sz val="9"/>
            <color indexed="81"/>
            <rFont val="Tahoma"/>
            <family val="2"/>
          </rPr>
          <t xml:space="preserve">
</t>
        </r>
        <r>
          <rPr>
            <sz val="9"/>
            <color indexed="81"/>
            <rFont val="細明體"/>
            <family val="3"/>
            <charset val="136"/>
          </rPr>
          <t>欄位名稱</t>
        </r>
      </text>
    </comment>
    <comment ref="C2" authorId="0" shapeId="0" xr:uid="{00000000-0006-0000-0800-000003000000}">
      <text>
        <r>
          <rPr>
            <sz val="9"/>
            <color indexed="81"/>
            <rFont val="Tahoma"/>
            <family val="2"/>
          </rPr>
          <t xml:space="preserve">Primary Key </t>
        </r>
        <r>
          <rPr>
            <sz val="9"/>
            <color indexed="81"/>
            <rFont val="細明體"/>
            <family val="3"/>
            <charset val="136"/>
          </rPr>
          <t>欄位要排序</t>
        </r>
        <r>
          <rPr>
            <sz val="9"/>
            <color indexed="81"/>
            <rFont val="Tahoma"/>
            <family val="2"/>
          </rPr>
          <t xml:space="preserve"> </t>
        </r>
        <r>
          <rPr>
            <sz val="9"/>
            <color indexed="81"/>
            <rFont val="細明體"/>
            <family val="3"/>
            <charset val="136"/>
          </rPr>
          <t>→填</t>
        </r>
        <r>
          <rPr>
            <sz val="9"/>
            <color indexed="81"/>
            <rFont val="Tahoma"/>
            <family val="2"/>
          </rPr>
          <t xml:space="preserve"> 1,2,3...
Primary Key </t>
        </r>
        <r>
          <rPr>
            <sz val="9"/>
            <color indexed="81"/>
            <rFont val="細明體"/>
            <family val="3"/>
            <charset val="136"/>
          </rPr>
          <t>欄位不排序</t>
        </r>
        <r>
          <rPr>
            <sz val="9"/>
            <color indexed="81"/>
            <rFont val="Tahoma"/>
            <family val="2"/>
          </rPr>
          <t xml:space="preserve"> </t>
        </r>
        <r>
          <rPr>
            <sz val="9"/>
            <color indexed="81"/>
            <rFont val="細明體"/>
            <family val="3"/>
            <charset val="136"/>
          </rPr>
          <t>→填</t>
        </r>
        <r>
          <rPr>
            <sz val="9"/>
            <color indexed="81"/>
            <rFont val="Tahoma"/>
            <family val="2"/>
          </rPr>
          <t xml:space="preserve"> *
Distribution Key </t>
        </r>
        <r>
          <rPr>
            <sz val="9"/>
            <color indexed="81"/>
            <rFont val="細明體"/>
            <family val="3"/>
            <charset val="136"/>
          </rPr>
          <t>填</t>
        </r>
        <r>
          <rPr>
            <sz val="9"/>
            <color indexed="81"/>
            <rFont val="Tahoma"/>
            <family val="2"/>
          </rPr>
          <t xml:space="preserve"> D
</t>
        </r>
        <r>
          <rPr>
            <sz val="9"/>
            <color indexed="81"/>
            <rFont val="細明體"/>
            <family val="3"/>
            <charset val="136"/>
          </rPr>
          <t>若同時為</t>
        </r>
        <r>
          <rPr>
            <sz val="9"/>
            <color indexed="81"/>
            <rFont val="Tahoma"/>
            <family val="2"/>
          </rPr>
          <t xml:space="preserve"> Primary Key, </t>
        </r>
        <r>
          <rPr>
            <sz val="9"/>
            <color indexed="81"/>
            <rFont val="細明體"/>
            <family val="3"/>
            <charset val="136"/>
          </rPr>
          <t>及</t>
        </r>
        <r>
          <rPr>
            <sz val="9"/>
            <color indexed="81"/>
            <rFont val="Tahoma"/>
            <family val="2"/>
          </rPr>
          <t xml:space="preserve"> Distribution Key, </t>
        </r>
        <r>
          <rPr>
            <sz val="9"/>
            <color indexed="81"/>
            <rFont val="細明體"/>
            <family val="3"/>
            <charset val="136"/>
          </rPr>
          <t>則填</t>
        </r>
        <r>
          <rPr>
            <sz val="9"/>
            <color indexed="81"/>
            <rFont val="Tahoma"/>
            <family val="2"/>
          </rPr>
          <t xml:space="preserve"> nD (n </t>
        </r>
        <r>
          <rPr>
            <sz val="9"/>
            <color indexed="81"/>
            <rFont val="細明體"/>
            <family val="3"/>
            <charset val="136"/>
          </rPr>
          <t>為</t>
        </r>
        <r>
          <rPr>
            <sz val="9"/>
            <color indexed="81"/>
            <rFont val="Tahoma"/>
            <family val="2"/>
          </rPr>
          <t xml:space="preserve"> pkey </t>
        </r>
        <r>
          <rPr>
            <sz val="9"/>
            <color indexed="81"/>
            <rFont val="細明體"/>
            <family val="3"/>
            <charset val="136"/>
          </rPr>
          <t>順序</t>
        </r>
        <r>
          <rPr>
            <sz val="9"/>
            <color indexed="81"/>
            <rFont val="Tahoma"/>
            <family val="2"/>
          </rPr>
          <t xml:space="preserve">, </t>
        </r>
        <r>
          <rPr>
            <sz val="9"/>
            <color indexed="81"/>
            <rFont val="細明體"/>
            <family val="3"/>
            <charset val="136"/>
          </rPr>
          <t>或</t>
        </r>
        <r>
          <rPr>
            <sz val="9"/>
            <color indexed="81"/>
            <rFont val="Tahoma"/>
            <family val="2"/>
          </rPr>
          <t xml:space="preserve"> *)</t>
        </r>
      </text>
    </comment>
    <comment ref="E2" authorId="1" shapeId="0" xr:uid="{00000000-0006-0000-0800-000004000000}">
      <text>
        <r>
          <rPr>
            <b/>
            <sz val="9"/>
            <color indexed="81"/>
            <rFont val="Tahoma"/>
            <family val="2"/>
          </rPr>
          <t>ADMINIBM:</t>
        </r>
        <r>
          <rPr>
            <sz val="9"/>
            <color indexed="81"/>
            <rFont val="Tahoma"/>
            <family val="2"/>
          </rPr>
          <t xml:space="preserve">
</t>
        </r>
        <r>
          <rPr>
            <sz val="9"/>
            <color indexed="81"/>
            <rFont val="細明體"/>
            <family val="3"/>
            <charset val="136"/>
          </rPr>
          <t>資料型態</t>
        </r>
      </text>
    </comment>
    <comment ref="F2" authorId="1" shapeId="0" xr:uid="{00000000-0006-0000-0800-000005000000}">
      <text>
        <r>
          <rPr>
            <b/>
            <sz val="9"/>
            <color indexed="81"/>
            <rFont val="Tahoma"/>
            <family val="2"/>
          </rPr>
          <t>ADMINIBM:</t>
        </r>
        <r>
          <rPr>
            <sz val="9"/>
            <color indexed="81"/>
            <rFont val="Tahoma"/>
            <family val="2"/>
          </rPr>
          <t xml:space="preserve">
</t>
        </r>
        <r>
          <rPr>
            <sz val="9"/>
            <color indexed="81"/>
            <rFont val="細明體"/>
            <family val="3"/>
            <charset val="136"/>
          </rPr>
          <t>欄位中文說明</t>
        </r>
      </text>
    </comment>
    <comment ref="G2" authorId="1" shapeId="0" xr:uid="{00000000-0006-0000-0800-000006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H2" authorId="1" shapeId="0" xr:uid="{00000000-0006-0000-0800-000007000000}">
      <text>
        <r>
          <rPr>
            <b/>
            <sz val="9"/>
            <color indexed="81"/>
            <rFont val="Tahoma"/>
            <family val="2"/>
          </rPr>
          <t>ADMINIBM:</t>
        </r>
        <r>
          <rPr>
            <sz val="9"/>
            <color indexed="81"/>
            <rFont val="Tahoma"/>
            <family val="2"/>
          </rPr>
          <t xml:space="preserve">
</t>
        </r>
        <r>
          <rPr>
            <sz val="9"/>
            <color indexed="81"/>
            <rFont val="細明體"/>
            <family val="3"/>
            <charset val="136"/>
          </rPr>
          <t>欄位轉換規則</t>
        </r>
      </text>
    </comment>
    <comment ref="I2" authorId="1" shapeId="0" xr:uid="{00000000-0006-0000-0800-000008000000}">
      <text>
        <r>
          <rPr>
            <b/>
            <sz val="9"/>
            <color indexed="81"/>
            <rFont val="Tahoma"/>
            <family val="2"/>
          </rPr>
          <t>ADMINIBM:</t>
        </r>
        <r>
          <rPr>
            <sz val="9"/>
            <color indexed="81"/>
            <rFont val="Tahoma"/>
            <family val="2"/>
          </rPr>
          <t xml:space="preserve">
</t>
        </r>
        <r>
          <rPr>
            <sz val="9"/>
            <color indexed="81"/>
            <rFont val="細明體"/>
            <family val="3"/>
            <charset val="136"/>
          </rPr>
          <t>轉換條件</t>
        </r>
        <r>
          <rPr>
            <sz val="9"/>
            <color indexed="81"/>
            <rFont val="Tahoma"/>
            <family val="2"/>
          </rPr>
          <t xml:space="preserve">, </t>
        </r>
        <r>
          <rPr>
            <sz val="9"/>
            <color indexed="81"/>
            <rFont val="細明體"/>
            <family val="3"/>
            <charset val="136"/>
          </rPr>
          <t>組成</t>
        </r>
        <r>
          <rPr>
            <sz val="9"/>
            <color indexed="81"/>
            <rFont val="Tahoma"/>
            <family val="2"/>
          </rPr>
          <t xml:space="preserve"> SQL </t>
        </r>
        <r>
          <rPr>
            <sz val="9"/>
            <color indexed="81"/>
            <rFont val="細明體"/>
            <family val="3"/>
            <charset val="136"/>
          </rPr>
          <t>指令的</t>
        </r>
        <r>
          <rPr>
            <sz val="9"/>
            <color indexed="81"/>
            <rFont val="Tahoma"/>
            <family val="2"/>
          </rPr>
          <t xml:space="preserve"> WHERE </t>
        </r>
        <r>
          <rPr>
            <sz val="9"/>
            <color indexed="81"/>
            <rFont val="細明體"/>
            <family val="3"/>
            <charset val="136"/>
          </rPr>
          <t>條件式</t>
        </r>
      </text>
    </comment>
    <comment ref="L2" authorId="1" shapeId="0" xr:uid="{00000000-0006-0000-0800-000009000000}">
      <text>
        <r>
          <rPr>
            <b/>
            <sz val="9"/>
            <color indexed="81"/>
            <rFont val="Tahoma"/>
            <family val="2"/>
          </rPr>
          <t>ADMINIBM:</t>
        </r>
        <r>
          <rPr>
            <sz val="9"/>
            <color indexed="81"/>
            <rFont val="Tahoma"/>
            <family val="2"/>
          </rPr>
          <t xml:space="preserve">
</t>
        </r>
        <r>
          <rPr>
            <sz val="9"/>
            <color indexed="81"/>
            <rFont val="細明體"/>
            <family val="3"/>
            <charset val="136"/>
          </rPr>
          <t>來源資料庫名稱</t>
        </r>
      </text>
    </comment>
    <comment ref="M2" authorId="1" shapeId="0" xr:uid="{00000000-0006-0000-0800-00000A000000}">
      <text>
        <r>
          <rPr>
            <b/>
            <sz val="9"/>
            <color indexed="81"/>
            <rFont val="Tahoma"/>
            <family val="2"/>
          </rPr>
          <t>ADMINIBM:</t>
        </r>
        <r>
          <rPr>
            <sz val="9"/>
            <color indexed="81"/>
            <rFont val="Tahoma"/>
            <family val="2"/>
          </rPr>
          <t xml:space="preserve">
</t>
        </r>
        <r>
          <rPr>
            <sz val="9"/>
            <color indexed="81"/>
            <rFont val="細明體"/>
            <family val="3"/>
            <charset val="136"/>
          </rPr>
          <t>來源資料表格名稱</t>
        </r>
      </text>
    </comment>
    <comment ref="N2" authorId="1" shapeId="0" xr:uid="{00000000-0006-0000-0800-00000B000000}">
      <text>
        <r>
          <rPr>
            <b/>
            <sz val="9"/>
            <color indexed="81"/>
            <rFont val="Tahoma"/>
            <family val="2"/>
          </rPr>
          <t>ADMINIBM:</t>
        </r>
        <r>
          <rPr>
            <sz val="9"/>
            <color indexed="81"/>
            <rFont val="Tahoma"/>
            <family val="2"/>
          </rPr>
          <t xml:space="preserve">
</t>
        </r>
        <r>
          <rPr>
            <sz val="9"/>
            <color indexed="81"/>
            <rFont val="細明體"/>
            <family val="3"/>
            <charset val="136"/>
          </rPr>
          <t>來源資料欄位名稱</t>
        </r>
      </text>
    </comment>
    <comment ref="O2" authorId="1" shapeId="0" xr:uid="{00000000-0006-0000-0800-00000C000000}">
      <text>
        <r>
          <rPr>
            <b/>
            <sz val="9"/>
            <color indexed="81"/>
            <rFont val="Tahoma"/>
            <family val="2"/>
          </rPr>
          <t>ADMINIBM:</t>
        </r>
        <r>
          <rPr>
            <sz val="9"/>
            <color indexed="81"/>
            <rFont val="Tahoma"/>
            <family val="2"/>
          </rPr>
          <t xml:space="preserve">
</t>
        </r>
        <r>
          <rPr>
            <sz val="9"/>
            <color indexed="81"/>
            <rFont val="細明體"/>
            <family val="3"/>
            <charset val="136"/>
          </rPr>
          <t>來源資料欄位資料型態</t>
        </r>
      </text>
    </comment>
    <comment ref="P2" authorId="1" shapeId="0" xr:uid="{00000000-0006-0000-0800-00000D000000}">
      <text>
        <r>
          <rPr>
            <b/>
            <sz val="9"/>
            <color indexed="81"/>
            <rFont val="Tahoma"/>
            <family val="2"/>
          </rPr>
          <t>ADMINIBM:</t>
        </r>
        <r>
          <rPr>
            <sz val="9"/>
            <color indexed="81"/>
            <rFont val="Tahoma"/>
            <family val="2"/>
          </rPr>
          <t xml:space="preserve">
</t>
        </r>
        <r>
          <rPr>
            <sz val="9"/>
            <color indexed="81"/>
            <rFont val="細明體"/>
            <family val="3"/>
            <charset val="136"/>
          </rPr>
          <t>來源資料欄位中文說明</t>
        </r>
      </text>
    </comment>
    <comment ref="Q2" authorId="1" shapeId="0" xr:uid="{00000000-0006-0000-0800-00000E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T2" authorId="0" shapeId="0" xr:uid="{00000000-0006-0000-0800-00000F000000}">
      <text>
        <r>
          <rPr>
            <b/>
            <sz val="9"/>
            <color indexed="81"/>
            <rFont val="Tahoma"/>
            <family val="2"/>
          </rPr>
          <t>IBM_USER:</t>
        </r>
        <r>
          <rPr>
            <sz val="9"/>
            <color indexed="81"/>
            <rFont val="Tahoma"/>
            <family val="2"/>
          </rPr>
          <t xml:space="preserve">
start_date
end_date…check
ex .&gt;date('2007-01-01')</t>
        </r>
      </text>
    </comment>
    <comment ref="AA2" authorId="2" shapeId="0" xr:uid="{00000000-0006-0000-0800-000010000000}">
      <text>
        <r>
          <rPr>
            <b/>
            <sz val="9"/>
            <color indexed="81"/>
            <rFont val="新細明體"/>
            <family val="1"/>
            <charset val="136"/>
          </rPr>
          <t>ktchen:</t>
        </r>
        <r>
          <rPr>
            <sz val="9"/>
            <color indexed="81"/>
            <rFont val="新細明體"/>
            <family val="1"/>
            <charset val="136"/>
          </rPr>
          <t xml:space="preserve">
針對其餘各項DQC檢查條件，設定欲檢查的資料範圍。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IBM_USER</author>
    <author>Sophy Lai</author>
    <author>ADMINIBM</author>
  </authors>
  <commentList>
    <comment ref="B2" authorId="0" shapeId="0" xr:uid="{00000000-0006-0000-0900-000001000000}">
      <text>
        <r>
          <rPr>
            <sz val="9"/>
            <color indexed="81"/>
            <rFont val="Tahoma"/>
            <family val="2"/>
          </rPr>
          <t xml:space="preserve">DW Table, View, Temp Table </t>
        </r>
        <r>
          <rPr>
            <sz val="9"/>
            <color indexed="81"/>
            <rFont val="細明體"/>
            <family val="3"/>
            <charset val="136"/>
          </rPr>
          <t>名稱</t>
        </r>
      </text>
    </comment>
    <comment ref="E2" authorId="0" shapeId="0" xr:uid="{00000000-0006-0000-0900-000002000000}">
      <text>
        <r>
          <rPr>
            <b/>
            <sz val="9"/>
            <color indexed="81"/>
            <rFont val="Tahoma"/>
            <family val="2"/>
          </rPr>
          <t>Append1</t>
        </r>
        <r>
          <rPr>
            <sz val="9"/>
            <rFont val="新細明體"/>
            <family val="1"/>
            <charset val="136"/>
          </rPr>
          <t xml:space="preserve">=&gt; 只抽取當日有異動的Records, 使用Delete, 自訂條件
</t>
        </r>
        <r>
          <rPr>
            <b/>
            <sz val="9"/>
            <color indexed="81"/>
            <rFont val="新細明體"/>
            <family val="1"/>
            <charset val="136"/>
          </rPr>
          <t>Upsert1</t>
        </r>
        <r>
          <rPr>
            <sz val="9"/>
            <rFont val="新細明體"/>
            <family val="1"/>
            <charset val="136"/>
          </rPr>
          <t>=&gt; 只抽取當日有異動的Records, 使用Delete, 條件為PK</t>
        </r>
        <r>
          <rPr>
            <sz val="9"/>
            <color indexed="81"/>
            <rFont val="Tahoma"/>
            <family val="2"/>
          </rPr>
          <t xml:space="preserve">
</t>
        </r>
        <r>
          <rPr>
            <b/>
            <sz val="9"/>
            <color indexed="81"/>
            <rFont val="Tahoma"/>
            <family val="2"/>
          </rPr>
          <t>Append2</t>
        </r>
        <r>
          <rPr>
            <sz val="9"/>
            <color indexed="81"/>
            <rFont val="Tahoma"/>
            <family val="2"/>
          </rPr>
          <t xml:space="preserve">=&gt; </t>
        </r>
        <r>
          <rPr>
            <sz val="9"/>
            <rFont val="新細明體"/>
            <family val="1"/>
            <charset val="136"/>
          </rPr>
          <t xml:space="preserve">只抽取當日有異動的Records, , 使用Copy, 自訂條件 </t>
        </r>
        <r>
          <rPr>
            <sz val="9"/>
            <color indexed="81"/>
            <rFont val="Tahoma"/>
            <family val="2"/>
          </rPr>
          <t xml:space="preserve">
</t>
        </r>
        <r>
          <rPr>
            <b/>
            <sz val="9"/>
            <color indexed="81"/>
            <rFont val="Tahoma"/>
            <family val="2"/>
          </rPr>
          <t>Upsert2</t>
        </r>
        <r>
          <rPr>
            <sz val="9"/>
            <color indexed="81"/>
            <rFont val="Tahoma"/>
            <family val="2"/>
          </rPr>
          <t xml:space="preserve">=&gt; </t>
        </r>
        <r>
          <rPr>
            <sz val="9"/>
            <color indexed="81"/>
            <rFont val="細明體"/>
            <family val="3"/>
            <charset val="136"/>
          </rPr>
          <t>只抽取當日有異動的</t>
        </r>
        <r>
          <rPr>
            <sz val="9"/>
            <color indexed="81"/>
            <rFont val="Tahoma"/>
            <family val="2"/>
          </rPr>
          <t xml:space="preserve">Records, </t>
        </r>
        <r>
          <rPr>
            <sz val="9"/>
            <color indexed="81"/>
            <rFont val="細明體"/>
            <family val="3"/>
            <charset val="136"/>
          </rPr>
          <t>使用</t>
        </r>
        <r>
          <rPr>
            <sz val="9"/>
            <color indexed="81"/>
            <rFont val="Tahoma"/>
            <family val="2"/>
          </rPr>
          <t xml:space="preserve">Copy, </t>
        </r>
        <r>
          <rPr>
            <sz val="9"/>
            <color indexed="81"/>
            <rFont val="細明體"/>
            <family val="3"/>
            <charset val="136"/>
          </rPr>
          <t>條件為</t>
        </r>
        <r>
          <rPr>
            <sz val="9"/>
            <color indexed="81"/>
            <rFont val="Tahoma"/>
            <family val="2"/>
          </rPr>
          <t xml:space="preserve">PK
</t>
        </r>
        <r>
          <rPr>
            <b/>
            <sz val="9"/>
            <color indexed="81"/>
            <rFont val="Tahoma"/>
            <family val="2"/>
          </rPr>
          <t>Refresh</t>
        </r>
        <r>
          <rPr>
            <sz val="9"/>
            <color indexed="81"/>
            <rFont val="Tahoma"/>
            <family val="2"/>
          </rPr>
          <t xml:space="preserve">=&gt; </t>
        </r>
        <r>
          <rPr>
            <sz val="9"/>
            <rFont val="新細明體"/>
            <family val="1"/>
            <charset val="136"/>
          </rPr>
          <t xml:space="preserve">整檔抽取
</t>
        </r>
      </text>
    </comment>
    <comment ref="F2" authorId="0" shapeId="0" xr:uid="{00000000-0006-0000-0900-000003000000}">
      <text>
        <r>
          <rPr>
            <b/>
            <sz val="9"/>
            <color indexed="81"/>
            <rFont val="Tahoma"/>
            <family val="2"/>
          </rPr>
          <t>T=&gt;</t>
        </r>
        <r>
          <rPr>
            <sz val="9"/>
            <color indexed="81"/>
            <rFont val="Tahoma"/>
            <family val="2"/>
          </rPr>
          <t xml:space="preserve"> Normal DW table</t>
        </r>
        <r>
          <rPr>
            <b/>
            <sz val="9"/>
            <color indexed="81"/>
            <rFont val="Tahoma"/>
            <family val="2"/>
          </rPr>
          <t xml:space="preserve">
V=&gt; </t>
        </r>
        <r>
          <rPr>
            <sz val="9"/>
            <color indexed="81"/>
            <rFont val="Tahoma"/>
            <family val="2"/>
          </rPr>
          <t xml:space="preserve">View
</t>
        </r>
        <r>
          <rPr>
            <b/>
            <sz val="9"/>
            <color indexed="81"/>
            <rFont val="Tahoma"/>
            <family val="2"/>
          </rPr>
          <t xml:space="preserve">P=&gt; </t>
        </r>
        <r>
          <rPr>
            <sz val="9"/>
            <color indexed="81"/>
            <rFont val="Tahoma"/>
            <family val="2"/>
          </rPr>
          <t xml:space="preserve">Temp Table
</t>
        </r>
        <r>
          <rPr>
            <b/>
            <sz val="9"/>
            <color indexed="81"/>
            <rFont val="Tahoma"/>
            <family val="2"/>
          </rPr>
          <t>R1=&gt;</t>
        </r>
        <r>
          <rPr>
            <sz val="9"/>
            <color indexed="81"/>
            <rFont val="細明體"/>
            <family val="3"/>
            <charset val="136"/>
          </rPr>
          <t>資料沒有來源提供</t>
        </r>
        <r>
          <rPr>
            <sz val="9"/>
            <color indexed="81"/>
            <rFont val="Tahoma"/>
            <family val="2"/>
          </rPr>
          <t>,</t>
        </r>
        <r>
          <rPr>
            <sz val="9"/>
            <color indexed="81"/>
            <rFont val="細明體"/>
            <family val="3"/>
            <charset val="136"/>
          </rPr>
          <t>但單獨維護於同資料表名稱之</t>
        </r>
        <r>
          <rPr>
            <sz val="9"/>
            <color indexed="81"/>
            <rFont val="Tahoma"/>
            <family val="2"/>
          </rPr>
          <t>Sheet</t>
        </r>
        <r>
          <rPr>
            <sz val="9"/>
            <color indexed="81"/>
            <rFont val="細明體"/>
            <family val="3"/>
            <charset val="136"/>
          </rPr>
          <t>上</t>
        </r>
        <r>
          <rPr>
            <sz val="9"/>
            <color indexed="81"/>
            <rFont val="Tahoma"/>
            <family val="2"/>
          </rPr>
          <t xml:space="preserve">
</t>
        </r>
        <r>
          <rPr>
            <b/>
            <sz val="9"/>
            <color indexed="81"/>
            <rFont val="Tahoma"/>
            <family val="2"/>
          </rPr>
          <t>R2=&gt;</t>
        </r>
        <r>
          <rPr>
            <sz val="9"/>
            <color indexed="81"/>
            <rFont val="細明體"/>
            <family val="3"/>
            <charset val="136"/>
          </rPr>
          <t>資料沒有來源提供</t>
        </r>
        <r>
          <rPr>
            <sz val="9"/>
            <color indexed="81"/>
            <rFont val="Tahoma"/>
            <family val="2"/>
          </rPr>
          <t>,</t>
        </r>
        <r>
          <rPr>
            <sz val="9"/>
            <color indexed="81"/>
            <rFont val="細明體"/>
            <family val="3"/>
            <charset val="136"/>
          </rPr>
          <t>填值於</t>
        </r>
        <r>
          <rPr>
            <sz val="9"/>
            <color indexed="81"/>
            <rFont val="Tahoma"/>
            <family val="2"/>
          </rPr>
          <t>REF_TABLE_DOAMIN</t>
        </r>
        <r>
          <rPr>
            <sz val="9"/>
            <color indexed="81"/>
            <rFont val="細明體"/>
            <family val="3"/>
            <charset val="136"/>
          </rPr>
          <t xml:space="preserve">中
</t>
        </r>
        <r>
          <rPr>
            <b/>
            <sz val="9"/>
            <color indexed="81"/>
            <rFont val="Tahoma"/>
            <family val="2"/>
          </rPr>
          <t>S</t>
        </r>
        <r>
          <rPr>
            <sz val="9"/>
            <color indexed="81"/>
            <rFont val="Tahoma"/>
            <family val="2"/>
          </rPr>
          <t xml:space="preserve">: Stored Procedure
</t>
        </r>
        <r>
          <rPr>
            <b/>
            <sz val="9"/>
            <color indexed="81"/>
            <rFont val="Tahoma"/>
            <family val="2"/>
          </rPr>
          <t>J</t>
        </r>
        <r>
          <rPr>
            <sz val="9"/>
            <color indexed="81"/>
            <rFont val="Tahoma"/>
            <family val="2"/>
          </rPr>
          <t>: Job Flow for ETL manager
E: External Table
F: External Table without TP1</t>
        </r>
      </text>
    </comment>
    <comment ref="G2" authorId="1" shapeId="0" xr:uid="{00000000-0006-0000-0900-000004000000}">
      <text>
        <r>
          <rPr>
            <b/>
            <sz val="9"/>
            <color indexed="81"/>
            <rFont val="Tahoma"/>
            <family val="2"/>
          </rPr>
          <t>Legacy Update Frequency:</t>
        </r>
        <r>
          <rPr>
            <sz val="9"/>
            <color indexed="81"/>
            <rFont val="細明體"/>
            <family val="3"/>
            <charset val="136"/>
          </rPr>
          <t xml:space="preserve">
</t>
        </r>
        <r>
          <rPr>
            <sz val="9"/>
            <color indexed="81"/>
            <rFont val="Tahoma"/>
            <family val="2"/>
          </rPr>
          <t xml:space="preserve">Stage &amp; ODS </t>
        </r>
        <r>
          <rPr>
            <sz val="9"/>
            <color indexed="81"/>
            <rFont val="細明體"/>
            <family val="3"/>
            <charset val="136"/>
          </rPr>
          <t xml:space="preserve">資料表更新的頻率
</t>
        </r>
        <r>
          <rPr>
            <sz val="9"/>
            <color indexed="81"/>
            <rFont val="Tahoma"/>
            <family val="2"/>
          </rPr>
          <t>D: Daily
B: Business Daily
W: Weekly
M: Monthly
I: Initial Load
Y: Yearly</t>
        </r>
      </text>
    </comment>
    <comment ref="H2" authorId="0" shapeId="0" xr:uid="{00000000-0006-0000-0900-000005000000}">
      <text>
        <r>
          <rPr>
            <b/>
            <sz val="8"/>
            <color indexed="81"/>
            <rFont val="Tahoma"/>
            <family val="2"/>
          </rPr>
          <t>Monthly Table Type:</t>
        </r>
        <r>
          <rPr>
            <sz val="8"/>
            <color indexed="81"/>
            <rFont val="Tahoma"/>
            <family val="2"/>
          </rPr>
          <t xml:space="preserve">
D-&gt; Daily snapshot
M-&gt; Monthly snapshot
S-&gt; Daily snapshot (MN.BEG.DT)</t>
        </r>
      </text>
    </comment>
    <comment ref="I2" authorId="0" shapeId="0" xr:uid="{00000000-0006-0000-0900-000006000000}">
      <text>
        <r>
          <rPr>
            <b/>
            <sz val="8"/>
            <color indexed="81"/>
            <rFont val="Tahoma"/>
            <family val="2"/>
          </rPr>
          <t>DWH Table Date Column Name:</t>
        </r>
        <r>
          <rPr>
            <sz val="8"/>
            <color indexed="81"/>
            <rFont val="Tahoma"/>
            <family val="2"/>
          </rPr>
          <t xml:space="preserve">
</t>
        </r>
        <r>
          <rPr>
            <b/>
            <sz val="8"/>
            <color indexed="81"/>
            <rFont val="細明體"/>
            <family val="3"/>
            <charset val="136"/>
          </rPr>
          <t>左欄</t>
        </r>
        <r>
          <rPr>
            <b/>
            <sz val="8"/>
            <color indexed="81"/>
            <rFont val="Tahoma"/>
            <family val="2"/>
          </rPr>
          <t>=D</t>
        </r>
        <r>
          <rPr>
            <sz val="8"/>
            <color indexed="81"/>
            <rFont val="Tahoma"/>
            <family val="2"/>
          </rPr>
          <t xml:space="preserve">
  </t>
        </r>
        <r>
          <rPr>
            <sz val="8"/>
            <color indexed="81"/>
            <rFont val="細明體"/>
            <family val="3"/>
            <charset val="136"/>
          </rPr>
          <t>本欄填</t>
        </r>
        <r>
          <rPr>
            <sz val="8"/>
            <color indexed="81"/>
            <rFont val="Tahoma"/>
            <family val="2"/>
          </rPr>
          <t xml:space="preserve"> Monthly Snapshot Table </t>
        </r>
        <r>
          <rPr>
            <sz val="8"/>
            <color indexed="81"/>
            <rFont val="細明體"/>
            <family val="3"/>
            <charset val="136"/>
          </rPr>
          <t>的日期欄位</t>
        </r>
        <r>
          <rPr>
            <sz val="8"/>
            <color indexed="81"/>
            <rFont val="Tahoma"/>
            <family val="2"/>
          </rPr>
          <t xml:space="preserve">
</t>
        </r>
        <r>
          <rPr>
            <b/>
            <sz val="8"/>
            <color indexed="81"/>
            <rFont val="細明體"/>
            <family val="3"/>
            <charset val="136"/>
          </rPr>
          <t>左欄</t>
        </r>
        <r>
          <rPr>
            <b/>
            <sz val="8"/>
            <color indexed="81"/>
            <rFont val="Tahoma"/>
            <family val="2"/>
          </rPr>
          <t>=M</t>
        </r>
        <r>
          <rPr>
            <sz val="8"/>
            <color indexed="81"/>
            <rFont val="Tahoma"/>
            <family val="2"/>
          </rPr>
          <t xml:space="preserve"> 
  </t>
        </r>
        <r>
          <rPr>
            <sz val="8"/>
            <color indexed="81"/>
            <rFont val="細明體"/>
            <family val="3"/>
            <charset val="136"/>
          </rPr>
          <t>本欄填</t>
        </r>
        <r>
          <rPr>
            <sz val="8"/>
            <color indexed="81"/>
            <rFont val="Tahoma"/>
            <family val="2"/>
          </rPr>
          <t xml:space="preserve"> PDM Table </t>
        </r>
        <r>
          <rPr>
            <sz val="8"/>
            <color indexed="81"/>
            <rFont val="細明體"/>
            <family val="3"/>
            <charset val="136"/>
          </rPr>
          <t>自己</t>
        </r>
        <r>
          <rPr>
            <sz val="8"/>
            <color indexed="81"/>
            <rFont val="Tahoma"/>
            <family val="2"/>
          </rPr>
          <t xml:space="preserve"> </t>
        </r>
        <r>
          <rPr>
            <sz val="8"/>
            <color indexed="81"/>
            <rFont val="細明體"/>
            <family val="3"/>
            <charset val="136"/>
          </rPr>
          <t xml:space="preserve">的日期欄位
</t>
        </r>
      </text>
    </comment>
    <comment ref="J2" authorId="2" shapeId="0" xr:uid="{00000000-0006-0000-0900-000007000000}">
      <text>
        <r>
          <rPr>
            <b/>
            <sz val="9"/>
            <color indexed="81"/>
            <rFont val="Tahoma"/>
            <family val="2"/>
          </rPr>
          <t>ADMINIBM:</t>
        </r>
        <r>
          <rPr>
            <sz val="9"/>
            <color indexed="81"/>
            <rFont val="Tahoma"/>
            <family val="2"/>
          </rPr>
          <t xml:space="preserve">
</t>
        </r>
        <r>
          <rPr>
            <sz val="9"/>
            <color indexed="81"/>
            <rFont val="細明體"/>
            <family val="3"/>
            <charset val="136"/>
          </rPr>
          <t>來源資料名稱</t>
        </r>
      </text>
    </comment>
    <comment ref="K2" authorId="2" shapeId="0" xr:uid="{00000000-0006-0000-0900-000008000000}">
      <text>
        <r>
          <rPr>
            <b/>
            <sz val="9"/>
            <color indexed="81"/>
            <rFont val="Tahoma"/>
            <family val="2"/>
          </rPr>
          <t>ADMINIBM:</t>
        </r>
        <r>
          <rPr>
            <sz val="9"/>
            <color indexed="81"/>
            <rFont val="Tahoma"/>
            <family val="2"/>
          </rPr>
          <t xml:space="preserve">
</t>
        </r>
        <r>
          <rPr>
            <sz val="9"/>
            <color indexed="81"/>
            <rFont val="細明體"/>
            <family val="3"/>
            <charset val="136"/>
          </rPr>
          <t>來源資料說明, 預設SQLG會自動填入來源檔案清單</t>
        </r>
      </text>
    </comment>
    <comment ref="L2" authorId="2" shapeId="0" xr:uid="{00000000-0006-0000-0900-000009000000}">
      <text>
        <r>
          <rPr>
            <b/>
            <sz val="9"/>
            <color indexed="81"/>
            <rFont val="Tahoma"/>
            <family val="2"/>
          </rPr>
          <t>ADMINIBM:</t>
        </r>
        <r>
          <rPr>
            <sz val="9"/>
            <color indexed="81"/>
            <rFont val="Tahoma"/>
            <family val="2"/>
          </rPr>
          <t xml:space="preserve">
</t>
        </r>
        <r>
          <rPr>
            <sz val="9"/>
            <color indexed="81"/>
            <rFont val="細明體"/>
            <family val="3"/>
            <charset val="136"/>
          </rPr>
          <t>是否含Initial Load資料程式
N: 或空白, 無初始資料程式
Y: 有初始資料程式</t>
        </r>
      </text>
    </comment>
    <comment ref="N2" authorId="2" shapeId="0" xr:uid="{00000000-0006-0000-0900-00000A000000}">
      <text>
        <r>
          <rPr>
            <b/>
            <sz val="9"/>
            <color indexed="81"/>
            <rFont val="Tahoma"/>
            <family val="2"/>
          </rPr>
          <t>ADMINIBM:</t>
        </r>
        <r>
          <rPr>
            <sz val="9"/>
            <color indexed="81"/>
            <rFont val="Tahoma"/>
            <family val="2"/>
          </rPr>
          <t xml:space="preserve">
Y: Planner </t>
        </r>
        <r>
          <rPr>
            <sz val="9"/>
            <color indexed="81"/>
            <rFont val="細明體"/>
            <family val="3"/>
            <charset val="136"/>
          </rPr>
          <t xml:space="preserve">會產生排程
</t>
        </r>
        <r>
          <rPr>
            <sz val="9"/>
            <color indexed="81"/>
            <rFont val="Tahoma"/>
            <family val="2"/>
          </rPr>
          <t xml:space="preserve">N: </t>
        </r>
        <r>
          <rPr>
            <sz val="9"/>
            <color indexed="81"/>
            <rFont val="細明體"/>
            <family val="3"/>
            <charset val="136"/>
          </rPr>
          <t>不產生排程
#: 數字, 表示不同Flow群組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IBM_USER</author>
    <author>ADMINIBM</author>
    <author>ktchen</author>
  </authors>
  <commentList>
    <comment ref="A2" authorId="0" shapeId="0" xr:uid="{00000000-0006-0000-0A00-000001000000}">
      <text>
        <r>
          <rPr>
            <sz val="9"/>
            <color indexed="81"/>
            <rFont val="細明體"/>
            <family val="3"/>
            <charset val="136"/>
          </rPr>
          <t>參考</t>
        </r>
        <r>
          <rPr>
            <sz val="9"/>
            <color indexed="81"/>
            <rFont val="Tahoma"/>
            <family val="2"/>
          </rPr>
          <t xml:space="preserve"> "PDM_TABLE</t>
        </r>
        <r>
          <rPr>
            <sz val="9"/>
            <color indexed="81"/>
            <rFont val="細明體"/>
            <family val="3"/>
            <charset val="136"/>
          </rPr>
          <t>命名規則</t>
        </r>
        <r>
          <rPr>
            <sz val="9"/>
            <color indexed="81"/>
            <rFont val="Tahoma"/>
            <family val="2"/>
          </rPr>
          <t xml:space="preserve">" </t>
        </r>
        <r>
          <rPr>
            <sz val="9"/>
            <color indexed="81"/>
            <rFont val="細明體"/>
            <family val="3"/>
            <charset val="136"/>
          </rPr>
          <t>工作表</t>
        </r>
      </text>
    </comment>
    <comment ref="B2" authorId="1" shapeId="0" xr:uid="{00000000-0006-0000-0A00-000002000000}">
      <text>
        <r>
          <rPr>
            <b/>
            <sz val="9"/>
            <color indexed="81"/>
            <rFont val="Tahoma"/>
            <family val="2"/>
          </rPr>
          <t>ADMINIBM:</t>
        </r>
        <r>
          <rPr>
            <sz val="9"/>
            <color indexed="81"/>
            <rFont val="Tahoma"/>
            <family val="2"/>
          </rPr>
          <t xml:space="preserve">
</t>
        </r>
        <r>
          <rPr>
            <sz val="9"/>
            <color indexed="81"/>
            <rFont val="細明體"/>
            <family val="3"/>
            <charset val="136"/>
          </rPr>
          <t>欄位名稱</t>
        </r>
      </text>
    </comment>
    <comment ref="C2" authorId="0" shapeId="0" xr:uid="{00000000-0006-0000-0A00-000003000000}">
      <text>
        <r>
          <rPr>
            <sz val="9"/>
            <color indexed="81"/>
            <rFont val="Tahoma"/>
            <family val="2"/>
          </rPr>
          <t xml:space="preserve">Primary Key </t>
        </r>
        <r>
          <rPr>
            <sz val="9"/>
            <color indexed="81"/>
            <rFont val="細明體"/>
            <family val="3"/>
            <charset val="136"/>
          </rPr>
          <t>欄位要排序</t>
        </r>
        <r>
          <rPr>
            <sz val="9"/>
            <color indexed="81"/>
            <rFont val="Tahoma"/>
            <family val="2"/>
          </rPr>
          <t xml:space="preserve"> </t>
        </r>
        <r>
          <rPr>
            <sz val="9"/>
            <color indexed="81"/>
            <rFont val="細明體"/>
            <family val="3"/>
            <charset val="136"/>
          </rPr>
          <t>→填</t>
        </r>
        <r>
          <rPr>
            <sz val="9"/>
            <color indexed="81"/>
            <rFont val="Tahoma"/>
            <family val="2"/>
          </rPr>
          <t xml:space="preserve"> 1,2,3...
Primary Key </t>
        </r>
        <r>
          <rPr>
            <sz val="9"/>
            <color indexed="81"/>
            <rFont val="細明體"/>
            <family val="3"/>
            <charset val="136"/>
          </rPr>
          <t>欄位不排序</t>
        </r>
        <r>
          <rPr>
            <sz val="9"/>
            <color indexed="81"/>
            <rFont val="Tahoma"/>
            <family val="2"/>
          </rPr>
          <t xml:space="preserve"> </t>
        </r>
        <r>
          <rPr>
            <sz val="9"/>
            <color indexed="81"/>
            <rFont val="細明體"/>
            <family val="3"/>
            <charset val="136"/>
          </rPr>
          <t>→填</t>
        </r>
        <r>
          <rPr>
            <sz val="9"/>
            <color indexed="81"/>
            <rFont val="Tahoma"/>
            <family val="2"/>
          </rPr>
          <t xml:space="preserve"> *
Distribution Key </t>
        </r>
        <r>
          <rPr>
            <sz val="9"/>
            <color indexed="81"/>
            <rFont val="細明體"/>
            <family val="3"/>
            <charset val="136"/>
          </rPr>
          <t>填</t>
        </r>
        <r>
          <rPr>
            <sz val="9"/>
            <color indexed="81"/>
            <rFont val="Tahoma"/>
            <family val="2"/>
          </rPr>
          <t xml:space="preserve"> D
</t>
        </r>
        <r>
          <rPr>
            <sz val="9"/>
            <color indexed="81"/>
            <rFont val="細明體"/>
            <family val="3"/>
            <charset val="136"/>
          </rPr>
          <t>若同時為</t>
        </r>
        <r>
          <rPr>
            <sz val="9"/>
            <color indexed="81"/>
            <rFont val="Tahoma"/>
            <family val="2"/>
          </rPr>
          <t xml:space="preserve"> Primary Key, </t>
        </r>
        <r>
          <rPr>
            <sz val="9"/>
            <color indexed="81"/>
            <rFont val="細明體"/>
            <family val="3"/>
            <charset val="136"/>
          </rPr>
          <t>及</t>
        </r>
        <r>
          <rPr>
            <sz val="9"/>
            <color indexed="81"/>
            <rFont val="Tahoma"/>
            <family val="2"/>
          </rPr>
          <t xml:space="preserve"> Distribution Key, </t>
        </r>
        <r>
          <rPr>
            <sz val="9"/>
            <color indexed="81"/>
            <rFont val="細明體"/>
            <family val="3"/>
            <charset val="136"/>
          </rPr>
          <t>則填</t>
        </r>
        <r>
          <rPr>
            <sz val="9"/>
            <color indexed="81"/>
            <rFont val="Tahoma"/>
            <family val="2"/>
          </rPr>
          <t xml:space="preserve"> nD (n </t>
        </r>
        <r>
          <rPr>
            <sz val="9"/>
            <color indexed="81"/>
            <rFont val="細明體"/>
            <family val="3"/>
            <charset val="136"/>
          </rPr>
          <t>為</t>
        </r>
        <r>
          <rPr>
            <sz val="9"/>
            <color indexed="81"/>
            <rFont val="Tahoma"/>
            <family val="2"/>
          </rPr>
          <t xml:space="preserve"> pkey </t>
        </r>
        <r>
          <rPr>
            <sz val="9"/>
            <color indexed="81"/>
            <rFont val="細明體"/>
            <family val="3"/>
            <charset val="136"/>
          </rPr>
          <t>順序</t>
        </r>
        <r>
          <rPr>
            <sz val="9"/>
            <color indexed="81"/>
            <rFont val="Tahoma"/>
            <family val="2"/>
          </rPr>
          <t xml:space="preserve">, </t>
        </r>
        <r>
          <rPr>
            <sz val="9"/>
            <color indexed="81"/>
            <rFont val="細明體"/>
            <family val="3"/>
            <charset val="136"/>
          </rPr>
          <t>或</t>
        </r>
        <r>
          <rPr>
            <sz val="9"/>
            <color indexed="81"/>
            <rFont val="Tahoma"/>
            <family val="2"/>
          </rPr>
          <t xml:space="preserve"> *)</t>
        </r>
      </text>
    </comment>
    <comment ref="E2" authorId="1" shapeId="0" xr:uid="{00000000-0006-0000-0A00-000004000000}">
      <text>
        <r>
          <rPr>
            <b/>
            <sz val="9"/>
            <color indexed="81"/>
            <rFont val="Tahoma"/>
            <family val="2"/>
          </rPr>
          <t>ADMINIBM:</t>
        </r>
        <r>
          <rPr>
            <sz val="9"/>
            <color indexed="81"/>
            <rFont val="Tahoma"/>
            <family val="2"/>
          </rPr>
          <t xml:space="preserve">
</t>
        </r>
        <r>
          <rPr>
            <sz val="9"/>
            <color indexed="81"/>
            <rFont val="細明體"/>
            <family val="3"/>
            <charset val="136"/>
          </rPr>
          <t>資料型態</t>
        </r>
      </text>
    </comment>
    <comment ref="F2" authorId="1" shapeId="0" xr:uid="{00000000-0006-0000-0A00-000005000000}">
      <text>
        <r>
          <rPr>
            <b/>
            <sz val="9"/>
            <color indexed="81"/>
            <rFont val="Tahoma"/>
            <family val="2"/>
          </rPr>
          <t>ADMINIBM:</t>
        </r>
        <r>
          <rPr>
            <sz val="9"/>
            <color indexed="81"/>
            <rFont val="Tahoma"/>
            <family val="2"/>
          </rPr>
          <t xml:space="preserve">
</t>
        </r>
        <r>
          <rPr>
            <sz val="9"/>
            <color indexed="81"/>
            <rFont val="細明體"/>
            <family val="3"/>
            <charset val="136"/>
          </rPr>
          <t>欄位中文說明</t>
        </r>
      </text>
    </comment>
    <comment ref="G2" authorId="1" shapeId="0" xr:uid="{00000000-0006-0000-0A00-000006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H2" authorId="1" shapeId="0" xr:uid="{00000000-0006-0000-0A00-000007000000}">
      <text>
        <r>
          <rPr>
            <b/>
            <sz val="9"/>
            <color indexed="81"/>
            <rFont val="Tahoma"/>
            <family val="2"/>
          </rPr>
          <t>ADMINIBM:</t>
        </r>
        <r>
          <rPr>
            <sz val="9"/>
            <color indexed="81"/>
            <rFont val="Tahoma"/>
            <family val="2"/>
          </rPr>
          <t xml:space="preserve">
</t>
        </r>
        <r>
          <rPr>
            <sz val="9"/>
            <color indexed="81"/>
            <rFont val="細明體"/>
            <family val="3"/>
            <charset val="136"/>
          </rPr>
          <t>欄位轉換規則</t>
        </r>
      </text>
    </comment>
    <comment ref="I2" authorId="1" shapeId="0" xr:uid="{00000000-0006-0000-0A00-000008000000}">
      <text>
        <r>
          <rPr>
            <b/>
            <sz val="9"/>
            <color indexed="81"/>
            <rFont val="Tahoma"/>
            <family val="2"/>
          </rPr>
          <t>ADMINIBM:</t>
        </r>
        <r>
          <rPr>
            <sz val="9"/>
            <color indexed="81"/>
            <rFont val="Tahoma"/>
            <family val="2"/>
          </rPr>
          <t xml:space="preserve">
</t>
        </r>
        <r>
          <rPr>
            <sz val="9"/>
            <color indexed="81"/>
            <rFont val="細明體"/>
            <family val="3"/>
            <charset val="136"/>
          </rPr>
          <t>轉換條件</t>
        </r>
        <r>
          <rPr>
            <sz val="9"/>
            <color indexed="81"/>
            <rFont val="Tahoma"/>
            <family val="2"/>
          </rPr>
          <t xml:space="preserve">, </t>
        </r>
        <r>
          <rPr>
            <sz val="9"/>
            <color indexed="81"/>
            <rFont val="細明體"/>
            <family val="3"/>
            <charset val="136"/>
          </rPr>
          <t>組成</t>
        </r>
        <r>
          <rPr>
            <sz val="9"/>
            <color indexed="81"/>
            <rFont val="Tahoma"/>
            <family val="2"/>
          </rPr>
          <t xml:space="preserve"> SQL </t>
        </r>
        <r>
          <rPr>
            <sz val="9"/>
            <color indexed="81"/>
            <rFont val="細明體"/>
            <family val="3"/>
            <charset val="136"/>
          </rPr>
          <t>指令的</t>
        </r>
        <r>
          <rPr>
            <sz val="9"/>
            <color indexed="81"/>
            <rFont val="Tahoma"/>
            <family val="2"/>
          </rPr>
          <t xml:space="preserve"> WHERE </t>
        </r>
        <r>
          <rPr>
            <sz val="9"/>
            <color indexed="81"/>
            <rFont val="細明體"/>
            <family val="3"/>
            <charset val="136"/>
          </rPr>
          <t>條件式</t>
        </r>
      </text>
    </comment>
    <comment ref="L2" authorId="1" shapeId="0" xr:uid="{00000000-0006-0000-0A00-000009000000}">
      <text>
        <r>
          <rPr>
            <b/>
            <sz val="9"/>
            <color indexed="81"/>
            <rFont val="Tahoma"/>
            <family val="2"/>
          </rPr>
          <t>ADMINIBM:</t>
        </r>
        <r>
          <rPr>
            <sz val="9"/>
            <color indexed="81"/>
            <rFont val="Tahoma"/>
            <family val="2"/>
          </rPr>
          <t xml:space="preserve">
</t>
        </r>
        <r>
          <rPr>
            <sz val="9"/>
            <color indexed="81"/>
            <rFont val="細明體"/>
            <family val="3"/>
            <charset val="136"/>
          </rPr>
          <t>來源資料庫名稱</t>
        </r>
      </text>
    </comment>
    <comment ref="M2" authorId="1" shapeId="0" xr:uid="{00000000-0006-0000-0A00-00000A000000}">
      <text>
        <r>
          <rPr>
            <b/>
            <sz val="9"/>
            <color indexed="81"/>
            <rFont val="Tahoma"/>
            <family val="2"/>
          </rPr>
          <t>ADMINIBM:</t>
        </r>
        <r>
          <rPr>
            <sz val="9"/>
            <color indexed="81"/>
            <rFont val="Tahoma"/>
            <family val="2"/>
          </rPr>
          <t xml:space="preserve">
</t>
        </r>
        <r>
          <rPr>
            <sz val="9"/>
            <color indexed="81"/>
            <rFont val="細明體"/>
            <family val="3"/>
            <charset val="136"/>
          </rPr>
          <t>來源資料表格名稱</t>
        </r>
      </text>
    </comment>
    <comment ref="N2" authorId="1" shapeId="0" xr:uid="{00000000-0006-0000-0A00-00000B000000}">
      <text>
        <r>
          <rPr>
            <b/>
            <sz val="9"/>
            <color indexed="81"/>
            <rFont val="Tahoma"/>
            <family val="2"/>
          </rPr>
          <t>ADMINIBM:</t>
        </r>
        <r>
          <rPr>
            <sz val="9"/>
            <color indexed="81"/>
            <rFont val="Tahoma"/>
            <family val="2"/>
          </rPr>
          <t xml:space="preserve">
</t>
        </r>
        <r>
          <rPr>
            <sz val="9"/>
            <color indexed="81"/>
            <rFont val="細明體"/>
            <family val="3"/>
            <charset val="136"/>
          </rPr>
          <t>來源資料欄位名稱</t>
        </r>
      </text>
    </comment>
    <comment ref="O2" authorId="1" shapeId="0" xr:uid="{00000000-0006-0000-0A00-00000C000000}">
      <text>
        <r>
          <rPr>
            <b/>
            <sz val="9"/>
            <color indexed="81"/>
            <rFont val="Tahoma"/>
            <family val="2"/>
          </rPr>
          <t>ADMINIBM:</t>
        </r>
        <r>
          <rPr>
            <sz val="9"/>
            <color indexed="81"/>
            <rFont val="Tahoma"/>
            <family val="2"/>
          </rPr>
          <t xml:space="preserve">
</t>
        </r>
        <r>
          <rPr>
            <sz val="9"/>
            <color indexed="81"/>
            <rFont val="細明體"/>
            <family val="3"/>
            <charset val="136"/>
          </rPr>
          <t>來源資料欄位資料型態</t>
        </r>
      </text>
    </comment>
    <comment ref="P2" authorId="1" shapeId="0" xr:uid="{00000000-0006-0000-0A00-00000D000000}">
      <text>
        <r>
          <rPr>
            <b/>
            <sz val="9"/>
            <color indexed="81"/>
            <rFont val="Tahoma"/>
            <family val="2"/>
          </rPr>
          <t>ADMINIBM:</t>
        </r>
        <r>
          <rPr>
            <sz val="9"/>
            <color indexed="81"/>
            <rFont val="Tahoma"/>
            <family val="2"/>
          </rPr>
          <t xml:space="preserve">
</t>
        </r>
        <r>
          <rPr>
            <sz val="9"/>
            <color indexed="81"/>
            <rFont val="細明體"/>
            <family val="3"/>
            <charset val="136"/>
          </rPr>
          <t>來源資料欄位中文說明</t>
        </r>
      </text>
    </comment>
    <comment ref="Q2" authorId="1" shapeId="0" xr:uid="{00000000-0006-0000-0A00-00000E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T2" authorId="0" shapeId="0" xr:uid="{00000000-0006-0000-0A00-00000F000000}">
      <text>
        <r>
          <rPr>
            <b/>
            <sz val="9"/>
            <color indexed="81"/>
            <rFont val="Tahoma"/>
            <family val="2"/>
          </rPr>
          <t>IBM_USER:</t>
        </r>
        <r>
          <rPr>
            <sz val="9"/>
            <color indexed="81"/>
            <rFont val="Tahoma"/>
            <family val="2"/>
          </rPr>
          <t xml:space="preserve">
start_date
end_date…check
ex .&gt;date('2007-01-01')</t>
        </r>
      </text>
    </comment>
    <comment ref="AA2" authorId="2" shapeId="0" xr:uid="{00000000-0006-0000-0A00-000010000000}">
      <text>
        <r>
          <rPr>
            <b/>
            <sz val="9"/>
            <color indexed="81"/>
            <rFont val="新細明體"/>
            <family val="1"/>
            <charset val="136"/>
          </rPr>
          <t>ktchen:</t>
        </r>
        <r>
          <rPr>
            <sz val="9"/>
            <color indexed="81"/>
            <rFont val="新細明體"/>
            <family val="1"/>
            <charset val="136"/>
          </rPr>
          <t xml:space="preserve">
針對其餘各項DQC檢查條件，設定欲檢查的資料範圍。</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JESSE WEI</author>
  </authors>
  <commentList>
    <comment ref="CZ1" authorId="0" shapeId="0" xr:uid="{00000000-0006-0000-0B00-000001000000}">
      <text>
        <r>
          <rPr>
            <b/>
            <sz val="9"/>
            <color indexed="81"/>
            <rFont val="Tahoma"/>
            <family val="2"/>
          </rPr>
          <t>JESSE WEI:</t>
        </r>
        <r>
          <rPr>
            <sz val="9"/>
            <color indexed="81"/>
            <rFont val="Tahoma"/>
            <family val="2"/>
          </rPr>
          <t xml:space="preserve">
=IF(ISNA(VLOOKUP([@Item],INDIRECT(VLOOKUP([@Object],</t>
        </r>
        <r>
          <rPr>
            <sz val="9"/>
            <color indexed="81"/>
            <rFont val="細明體"/>
            <family val="3"/>
            <charset val="136"/>
          </rPr>
          <t>表格</t>
        </r>
        <r>
          <rPr>
            <sz val="9"/>
            <color indexed="81"/>
            <rFont val="Tahoma"/>
            <family val="2"/>
          </rPr>
          <t>12,2,FALSE)),1,FALSE)),FALSE,TRUE)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tc={4B1941AF-4AE5-4AD3-90F1-BFF07AAE0B48}</author>
    <author>tc={5B837933-0D10-49E8-8C95-EEAF1DB81809}</author>
    <author>JESSE WEI</author>
  </authors>
  <commentList>
    <comment ref="F1" authorId="0" shapeId="0" xr:uid="{00000000-0006-0000-1100-000001000000}">
      <text>
        <t>[對話串註解]
您的 Excel 版本可讓您讀取此對話串註解; 但若以較新的 Excel 版本開啟此檔案，將會移除對它進行的所有編輯。深入了解: https://go.microsoft.com/fwlink/?linkid=870924。
註解:
    俗稱</t>
      </text>
    </comment>
    <comment ref="V1" authorId="1" shapeId="0" xr:uid="{00000000-0006-0000-1100-000002000000}">
      <text>
        <t>[對話串註解]
您的 Excel 版本可讓您讀取此對話串註解; 但若以較新的 Excel 版本開啟此檔案，將會移除對它進行的所有編輯。深入了解: https://go.microsoft.com/fwlink/?linkid=870924。
註解:
    系統欄位名稱</t>
      </text>
    </comment>
    <comment ref="DW1" authorId="2" shapeId="0" xr:uid="{00000000-0006-0000-1100-000003000000}">
      <text>
        <r>
          <rPr>
            <b/>
            <sz val="9"/>
            <color indexed="81"/>
            <rFont val="Tahoma"/>
            <family val="2"/>
          </rPr>
          <t>JESSE WEI:</t>
        </r>
        <r>
          <rPr>
            <sz val="9"/>
            <color indexed="81"/>
            <rFont val="Tahoma"/>
            <family val="2"/>
          </rPr>
          <t xml:space="preserve">
=AND(TRIM(L2)="N/A", OR(TRIM(P2)="N/A", P2=""))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 authorId="0" shapeId="0" xr:uid="{00000000-0006-0000-1D00-000001000000}">
      <text>
        <r>
          <rPr>
            <b/>
            <sz val="9"/>
            <color indexed="81"/>
            <rFont val="Tahoma"/>
            <family val="2"/>
          </rPr>
          <t>Author:</t>
        </r>
        <r>
          <rPr>
            <sz val="9"/>
            <color indexed="81"/>
            <rFont val="Tahoma"/>
            <family val="2"/>
          </rPr>
          <t xml:space="preserve">
When List &gt; 1, then need assume   same name for each workbook</t>
        </r>
      </text>
    </comment>
    <comment ref="I1" authorId="0" shapeId="0" xr:uid="{00000000-0006-0000-1D00-000002000000}">
      <text>
        <r>
          <rPr>
            <b/>
            <sz val="9"/>
            <color indexed="81"/>
            <rFont val="Tahoma"/>
            <family val="2"/>
          </rPr>
          <t>Author:</t>
        </r>
        <r>
          <rPr>
            <sz val="9"/>
            <color indexed="81"/>
            <rFont val="Tahoma"/>
            <family val="2"/>
          </rPr>
          <t xml:space="preserve">
IF RunMode =2-Split Then
    SplitSheetName
ELSEIF MultipleSheet Then
    Pattern for Src fileslist generation
ELSE
    SrcSheetName
END IF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<sst xmlns="http://schemas.openxmlformats.org/spreadsheetml/2006/main" count="111124" uniqueCount="13185">
  <si>
    <t>時間</t>
    <phoneticPr fontId="10" type="noConversion"/>
  </si>
  <si>
    <t>標準中文名稱</t>
    <phoneticPr fontId="10" type="noConversion"/>
  </si>
  <si>
    <t>變更內容</t>
    <phoneticPr fontId="10" type="noConversion"/>
  </si>
  <si>
    <t>變更原因</t>
    <phoneticPr fontId="10" type="noConversion"/>
  </si>
  <si>
    <t>變更人</t>
    <phoneticPr fontId="10" type="noConversion"/>
  </si>
  <si>
    <t>版本</t>
    <phoneticPr fontId="4" type="noConversion"/>
  </si>
  <si>
    <t>備註</t>
    <phoneticPr fontId="10" type="noConversion"/>
  </si>
  <si>
    <t>Todo</t>
    <phoneticPr fontId="4" type="noConversion"/>
  </si>
  <si>
    <t>ALL</t>
    <phoneticPr fontId="4" type="noConversion"/>
  </si>
  <si>
    <t>資料標準初版定稿</t>
    <phoneticPr fontId="4" type="noConversion"/>
  </si>
  <si>
    <t>Jesse Wei</t>
    <phoneticPr fontId="4" type="noConversion"/>
  </si>
  <si>
    <t>v1.0</t>
    <phoneticPr fontId="4" type="noConversion"/>
  </si>
  <si>
    <t>資料標準, MD</t>
    <phoneticPr fontId="4" type="noConversion"/>
  </si>
  <si>
    <t xml:space="preserve">MD </t>
    <phoneticPr fontId="4" type="noConversion"/>
  </si>
  <si>
    <t>1. Worksheet rename</t>
    <phoneticPr fontId="4" type="noConversion"/>
  </si>
  <si>
    <t>資料標準, DataMap</t>
    <phoneticPr fontId="4" type="noConversion"/>
  </si>
  <si>
    <t>MD</t>
    <phoneticPr fontId="4" type="noConversion"/>
  </si>
  <si>
    <t>v1.1</t>
    <phoneticPr fontId="4" type="noConversion"/>
  </si>
  <si>
    <t>V: 1. Add UDFF15
*: 2. custom Naming: English naming
- 中文名稱: LocalName
3. DataClasses</t>
    <phoneticPr fontId="4" type="noConversion"/>
  </si>
  <si>
    <t>資料清單, DataClass, DataMap</t>
    <phoneticPr fontId="4" type="noConversion"/>
  </si>
  <si>
    <t># Add dataype check
Term.Parent
Dataclass.Parent</t>
    <phoneticPr fontId="4" type="noConversion"/>
  </si>
  <si>
    <t>v1.2</t>
    <phoneticPr fontId="4" type="noConversion"/>
  </si>
  <si>
    <t>pvtStatus</t>
    <phoneticPr fontId="4" type="noConversion"/>
  </si>
  <si>
    <t>. Add objectlog, for diff compare
. ChangeReport</t>
    <phoneticPr fontId="4" type="noConversion"/>
  </si>
  <si>
    <t>v1.3</t>
    <phoneticPr fontId="4" type="noConversion"/>
  </si>
  <si>
    <t>資料清單
Categories</t>
    <phoneticPr fontId="4" type="noConversion"/>
  </si>
  <si>
    <t>. C欄名稱由"層級"改為"類別"/
. A欄名稱為"Domain"
. add errTerm-CateDiff(同名不同義)
. Parameter: add UTIL_POSTFUNC: copy dir</t>
    <phoneticPr fontId="4" type="noConversion"/>
  </si>
  <si>
    <t>Winnie Kuo
Jesse</t>
    <phoneticPr fontId="4" type="noConversion"/>
  </si>
  <si>
    <t>v1.4</t>
    <phoneticPr fontId="4" type="noConversion"/>
  </si>
  <si>
    <t>CategoryMap</t>
    <phoneticPr fontId="4" type="noConversion"/>
  </si>
  <si>
    <t>Add CategoryMap</t>
    <phoneticPr fontId="4" type="noConversion"/>
  </si>
  <si>
    <t>Jesse</t>
    <phoneticPr fontId="4" type="noConversion"/>
  </si>
  <si>
    <t>v1.5</t>
    <phoneticPr fontId="4" type="noConversion"/>
  </si>
  <si>
    <t>資料清單
Term</t>
    <phoneticPr fontId="4" type="noConversion"/>
  </si>
  <si>
    <t xml:space="preserve">. 新增"Abbreviations" 欄位匯入到WKC的別名 
. Part_Of_Terms 調整公式：除了空白和N/A </t>
    <phoneticPr fontId="4" type="noConversion"/>
  </si>
  <si>
    <t>Winnie Kuo</t>
    <phoneticPr fontId="4" type="noConversion"/>
  </si>
  <si>
    <t>v1.6</t>
    <phoneticPr fontId="4" type="noConversion"/>
  </si>
  <si>
    <t xml:space="preserve">All, remove merge category </t>
  </si>
  <si>
    <t>增加 Top Down 模式</t>
  </si>
  <si>
    <t>Jesse Wei</t>
  </si>
  <si>
    <t>v2.0</t>
  </si>
  <si>
    <t>Purview support
1. Term PK modified to meet limitation
2. Mapping rule</t>
  </si>
  <si>
    <t>v2.1</t>
  </si>
  <si>
    <t>資料清單</t>
  </si>
  <si>
    <t>Update relative rule and add quote to avoid comma in name</t>
    <phoneticPr fontId="4" type="noConversion"/>
  </si>
  <si>
    <t>Change term from Chines to English</t>
    <phoneticPr fontId="4" type="noConversion"/>
  </si>
  <si>
    <t>v2.2</t>
    <phoneticPr fontId="4" type="noConversion"/>
  </si>
  <si>
    <t>Add UpdateSource</t>
  </si>
  <si>
    <t>Updatesource for each datastandard and multidimension</t>
  </si>
  <si>
    <t>Bucky</t>
  </si>
  <si>
    <t>v2.3</t>
  </si>
  <si>
    <t>extDef</t>
    <phoneticPr fontId="4" type="noConversion"/>
  </si>
  <si>
    <t>Extension column def</t>
    <phoneticPr fontId="4" type="noConversion"/>
  </si>
  <si>
    <t>指定同義詞</t>
  </si>
  <si>
    <t>v2.4</t>
  </si>
  <si>
    <t>ALL</t>
  </si>
  <si>
    <t xml:space="preserve"> Data owner, TaskID</t>
  </si>
  <si>
    <t>1. 上線準備
2. Data owner, Batch: DG428/DG421/DG434</t>
  </si>
  <si>
    <t>v4.0</t>
  </si>
  <si>
    <t>DG428/DG421/DG434</t>
  </si>
  <si>
    <t>Term-Naming</t>
  </si>
  <si>
    <t>DG563</t>
  </si>
  <si>
    <t>v4.1</t>
  </si>
  <si>
    <t>ErrMessage</t>
    <phoneticPr fontId="4" type="noConversion"/>
  </si>
  <si>
    <t>DG689, 714</t>
    <phoneticPr fontId="4" type="noConversion"/>
  </si>
  <si>
    <t>v4.2</t>
    <phoneticPr fontId="4" type="noConversion"/>
  </si>
  <si>
    <t>Term-Naming/Concept</t>
  </si>
  <si>
    <t>PSG: ARC23,24</t>
  </si>
  <si>
    <t>v4.3</t>
  </si>
  <si>
    <t>Parameter Setting/udfParam</t>
  </si>
  <si>
    <t>MTD_CASESENSITIVE
SQLG need reinstall</t>
  </si>
  <si>
    <t>PSG: ARC28, 29, 30</t>
  </si>
  <si>
    <t>v4.4</t>
  </si>
  <si>
    <t>PSG: ARC33</t>
  </si>
  <si>
    <t>v4.5</t>
  </si>
  <si>
    <t>errChkRequred</t>
  </si>
  <si>
    <t>DG267_「資料安全分級」為必填欄位</t>
  </si>
  <si>
    <t>Vivian Wen</t>
    <phoneticPr fontId="4" type="noConversion"/>
  </si>
  <si>
    <t>v4.6</t>
    <phoneticPr fontId="4" type="noConversion"/>
  </si>
  <si>
    <t>DATAMAP, 資料清單</t>
  </si>
  <si>
    <t>1. Purview 加欄位, 
2. errChkRequred</t>
    <phoneticPr fontId="4" type="noConversion"/>
  </si>
  <si>
    <t>PSG: ARC065, DG342</t>
  </si>
  <si>
    <t>v4.7</t>
    <phoneticPr fontId="4" type="noConversion"/>
  </si>
  <si>
    <t>errChkStandardItemType</t>
    <phoneticPr fontId="4" type="noConversion"/>
  </si>
  <si>
    <t>DG769_Data standard 不能有 Dimension/Measure</t>
    <phoneticPr fontId="4" type="noConversion"/>
  </si>
  <si>
    <t>v4.8</t>
    <phoneticPr fontId="4" type="noConversion"/>
  </si>
  <si>
    <t>errChkDataTypePropNRelationship</t>
    <phoneticPr fontId="4" type="noConversion"/>
  </si>
  <si>
    <t>DG770_檢核方式新增 資料型式一致檢查,property 與 relationship 引用關係的型別</t>
    <phoneticPr fontId="4" type="noConversion"/>
  </si>
  <si>
    <t>v4.9</t>
  </si>
  <si>
    <t>範本內容</t>
    <phoneticPr fontId="7" type="noConversion"/>
  </si>
  <si>
    <t>填寫內容</t>
    <phoneticPr fontId="7" type="noConversion"/>
  </si>
  <si>
    <t>填寫要求</t>
    <phoneticPr fontId="7" type="noConversion"/>
  </si>
  <si>
    <t>取值範圍</t>
    <phoneticPr fontId="7" type="noConversion"/>
  </si>
  <si>
    <t>範例</t>
    <phoneticPr fontId="7" type="noConversion"/>
  </si>
  <si>
    <t>標準編號</t>
    <phoneticPr fontId="4" type="noConversion"/>
  </si>
  <si>
    <t>資料標準編號。
資料項目對應的標準編號。為便於對資料項目的標識和索引，需對資料項目進行統一編號，該編號是資料項目的唯一技術識別碼。</t>
  </si>
  <si>
    <t>•  手動給號：由主要資料標準責任人進行編碼，主題＋四碼順序碼。
標準編號由資料項目所屬負責領域的英文縮寫和順序碼組成；
負責領域的英文縮寫用兩個或是三個英文字母表示；
順序碼依據十進位，用四位元阿拉伯數字表示，採用數位順序編碼法，在同一標準主題下從0001開始按昇冪賦碼。
標準編號的標準主題和順序碼之間無空格。
•  系統自動給號</t>
    <phoneticPr fontId="4" type="noConversion"/>
  </si>
  <si>
    <t>aaa+nnnn</t>
    <phoneticPr fontId="4" type="noConversion"/>
  </si>
  <si>
    <t>HRM0001</t>
    <phoneticPr fontId="4" type="noConversion"/>
  </si>
  <si>
    <t>負責領域</t>
  </si>
  <si>
    <t>資料項目正式負責領域或所屬的主題，僅可列出一個。</t>
    <phoneticPr fontId="4" type="noConversion"/>
  </si>
  <si>
    <r>
      <t xml:space="preserve">• 填寫實際資料項目的負責領域。具體劃分根據資料項目所屬的主題填寫，與標準編號保持一致。
• 主題(負責領域)：僅能夠填寫單一個領域。
</t>
    </r>
    <r>
      <rPr>
        <sz val="11"/>
        <color rgb="FF0070C0"/>
        <rFont val="微軟正黑體"/>
        <family val="2"/>
        <charset val="136"/>
      </rPr>
      <t>MultiDim 樣板: 負責領域為報表的負責領域，為資料項目的需求領域。
DataStandard 樣板:  負責領域為資料標準的負責領域。</t>
    </r>
    <phoneticPr fontId="4" type="noConversion"/>
  </si>
  <si>
    <t>aaa
aa</t>
    <phoneticPr fontId="4" type="noConversion"/>
  </si>
  <si>
    <t>FIN/ HRM/ MFG/ PRD/ QAM/ SCM/ CMN/IE</t>
    <phoneticPr fontId="4" type="noConversion"/>
  </si>
  <si>
    <t>層級</t>
    <phoneticPr fontId="4" type="noConversion"/>
  </si>
  <si>
    <r>
      <rPr>
        <sz val="11"/>
        <color rgb="FF0070C0"/>
        <rFont val="微軟正黑體"/>
        <family val="2"/>
        <charset val="136"/>
      </rPr>
      <t>資料項目</t>
    </r>
    <r>
      <rPr>
        <sz val="11"/>
        <rFont val="微軟正黑體"/>
        <family val="2"/>
        <charset val="136"/>
      </rPr>
      <t>分類層級欄位。</t>
    </r>
  </si>
  <si>
    <t xml:space="preserve">MultiDim 樣板: 層級為分析主題，按分析主題往下。
DataStandard 樣板: 第一層資料項目為原始業務指標，定義為 Domain ，按業務場景往下。
</t>
    <phoneticPr fontId="4" type="noConversion"/>
  </si>
  <si>
    <t>文數字</t>
    <phoneticPr fontId="4" type="noConversion"/>
  </si>
  <si>
    <t>3.4 管理採購-材料成本管理
FIN/ HRM/ MFG/ PRD/ QAM/ SCM/ CMN</t>
    <phoneticPr fontId="4" type="noConversion"/>
  </si>
  <si>
    <t>中文名稱</t>
    <phoneticPr fontId="4" type="noConversion"/>
  </si>
  <si>
    <t xml:space="preserve">中文名稱是資料項目的統一中文命名。資料標準中文名稱從業務上區分不同的資料，應易於被資料使用人員理解和識別。
</t>
    <phoneticPr fontId="7" type="noConversion"/>
  </si>
  <si>
    <t>•作為標準唯一識別指標，標準名稱不得重複。
•資料標準的命名應直觀、易懂，字數不宜過長，應符合業務模型統一的命名規範，但在特殊情況下，尊重系統用法：
    資料類型為“指標類”的資料項目，則維持原業務定義；
    資料類型為“代碼類”的資料項目，以“代碼”結尾；
    資料類型為“日期類”的資料項目，以“日期”結尾；
    資料類型為“註記類”的資料項目，以“註記”結尾，在命名中不出現“是否”、“有無”等文字；
    資料類型為“比例類”的資料項目，以“率”結尾。
•命名中若有專用英文縮寫，建議以括弧標記原始英文縮寫。
•中文名稱中業務指標可使用限定詞(Determiner, Qualifier)，維度應區分獨立項目, 要避免在加入命名中 (例如，車用機種QA逃脫率，車用機種為維度資訊，建議更改為"品質檢驗逃脫率)。
限定詞 : 
•資料項目如果包含維度內容，但是因為此維度類型經常被使用，可以將此類型維度作為限定詞使用。
限定詞用法 : 限定詞+時間名詞：年度、每月、每週、每日。
「每」字為限定詞，考量每年的常用用法為年度，故每年用詞上可使用年度作為替代。
維度: 當資料項目，可以透過維度進行合併與拆分，且拆分後的細項累加的數值可等於合併的數值，例如: 每月超額運費發生總次數，發生總次數是每天累加到每周，每周累加到每月，則此時的"每月"是維度，需刪除"每月" 兩字，放入"分析維度" 欄位。</t>
    <phoneticPr fontId="7" type="noConversion"/>
  </si>
  <si>
    <t>中文名稱 (英文縮寫)</t>
    <phoneticPr fontId="7" type="noConversion"/>
  </si>
  <si>
    <t>每月預估營業收入達成率</t>
    <phoneticPr fontId="7" type="noConversion"/>
  </si>
  <si>
    <t>英文名稱</t>
    <phoneticPr fontId="4" type="noConversion"/>
  </si>
  <si>
    <t xml:space="preserve">英文名稱是資料項目的統一英文命名，主要是根據中文名稱的含義進行英文翻譯。未來可作為資料庫中資料欄位名稱的參考。
</t>
    <phoneticPr fontId="7" type="noConversion"/>
  </si>
  <si>
    <t>• 作為標準唯一識別指標，標準名稱不得重複。每個英文單詞首字母大寫，之間以空格隔開。
• 介詞（例如of、and、or、by、with、within、to、on）不需首字母大寫。
• 所有編碼類的資料標準中，內部用於唯一識別合約、帳戶等編碼的英文用“XXX ID”；外部的編碼遵循外部命名規則。
• 英文名稱長度以39個字元長度為限制(包含空白)，以確保後續報表平台欄位上使用全名，若超過39個字元，則會在報表平台欄位進行截斷。
• 遇到英文名稱有縮寫時，為避免英文名稱超過長度，建議以縮寫英文為主，片語中個別單次有約定俗成或系統一直採用的可以使用縮寫，例如“美金XXX”可以翻譯成“USD XXX”。</t>
    <phoneticPr fontId="4" type="noConversion"/>
  </si>
  <si>
    <t>1.英文全名。
2.英文縮寫。</t>
    <phoneticPr fontId="7" type="noConversion"/>
  </si>
  <si>
    <t>CoPQ</t>
  </si>
  <si>
    <t>別名
(俗稱)</t>
    <phoneticPr fontId="4" type="noConversion"/>
  </si>
  <si>
    <r>
      <t>別名是資料的</t>
    </r>
    <r>
      <rPr>
        <sz val="11"/>
        <color rgb="FF0000CC"/>
        <rFont val="微軟正黑體"/>
        <family val="2"/>
        <charset val="136"/>
      </rPr>
      <t>常用名稱</t>
    </r>
    <r>
      <rPr>
        <sz val="11"/>
        <rFont val="微軟正黑體"/>
        <family val="2"/>
        <charset val="136"/>
      </rPr>
      <t>或縮寫用詞，是中文名稱以外的業務或技術上針對該資料項目的常用名稱。例如：資料在主要源系統中使用的名稱、業務人員使用的常用名。用於説明業務部門快速查找、理解、使用資料標準。</t>
    </r>
  </si>
  <si>
    <r>
      <t xml:space="preserve">• 別名填寫採集資料中被合併的資料項目原始名稱，有多個被合併的可以填多個，各名稱之間用頓號“,”分隔，或用分行分隔。
</t>
    </r>
    <r>
      <rPr>
        <sz val="11"/>
        <color rgb="FF0070C0"/>
        <rFont val="微軟正黑體"/>
        <family val="2"/>
        <charset val="136"/>
      </rPr>
      <t xml:space="preserve">• 別名如果跟中文名稱或英文名稱一樣，則保持空白。
</t>
    </r>
    <r>
      <rPr>
        <sz val="11"/>
        <color theme="1"/>
        <rFont val="微軟正黑體"/>
        <family val="2"/>
        <charset val="136"/>
      </rPr>
      <t>• 遇到英文名稱有縮寫時，請將英文全名和英文縮寫，以下格式呈現：英文全名(英文縮寫)。</t>
    </r>
  </si>
  <si>
    <t>1. 中文
2. 英文</t>
    <phoneticPr fontId="7" type="noConversion"/>
  </si>
  <si>
    <t>Cost of Poor Quality</t>
    <phoneticPr fontId="7" type="noConversion"/>
  </si>
  <si>
    <t>業務定義</t>
    <phoneticPr fontId="4" type="noConversion"/>
  </si>
  <si>
    <t xml:space="preserve">業務定義是對該資料項目業務含義、相關業務情境和場景的詳細描述。
</t>
    <phoneticPr fontId="7" type="noConversion"/>
  </si>
  <si>
    <t>•內容重點為：業務名詞定義、業務使用目的和補充範例說明。
•對資料項目業務定義的詳細描述，不應超過500字，不應有迴圈引用或直接用系統名稱進行定義；
•對定義的描述應該精準、細緻，以利於其它使用該資料項目的人員理解；
•業務定義應以句號“。”結尾。
•避免與資料項目中文名稱一樣。
•若資料項目中包含產業管理指標(e.g.IATF16949指標)，則描述完業務定義後，以「依據XXXX來源指標」結尾(例如.依據汽車業品質管理指標IATF16949)。</t>
    <phoneticPr fontId="7" type="noConversion"/>
  </si>
  <si>
    <t>請將該業務情境描述詳細，該項目屬於的業務流程、對象明確描述，主詞與受詞需描述清楚，如該資料項目為供應商供貨時發生的退貨，則在描述中需要標記供應商。
1. 業務目的、使用用途、使用經驗、業務名詞說明
2. 業務含義、業務範圍、業務限制狀況
3. 業務情境、使用場景描述、使用範例說明
4. 業務參考標準、業務依循制度
業務定義可參考內部業務制度、資訊系統業務需求定義以及行業經驗的總結性歸納，或參考相關國家標準和行業標準、外部監管機構的定義。</t>
    <phoneticPr fontId="4" type="noConversion"/>
  </si>
  <si>
    <t>每月預估營業收入達成率
事業單位在特定營業期間，實際營業收入達成每月預估營業收入目標的程度</t>
    <phoneticPr fontId="7" type="noConversion"/>
  </si>
  <si>
    <t>業務規則</t>
    <phoneticPr fontId="4" type="noConversion"/>
  </si>
  <si>
    <t>對資料項目所需要遵循的業務規則的詳細描述，例如使用的業務場景、計算方法和編碼規則等內容的具體描述。</t>
    <phoneticPr fontId="7" type="noConversion"/>
  </si>
  <si>
    <r>
      <t xml:space="preserve">•每項規則都應是有實際含義、可執行的描述。
1.計算公式：若資料項目由計算得出，描述具體的計算公式，例如：品質不良成本 (CoPQ) 計算公式。
2.使用約束：用於描述資料項目所需滿足的業務條件，以業務條件發生作用的場景，例如；合約違約狀態，應在業務規則中說明判斷合約違約狀態的業務事件或條件；
3.編碼規則：對於編碼類的資料項目，描述具體的編碼規則，例如客戶編碼，描述內容包括編碼的長度、編碼的構成、各組成部分的業務含義等，如果引用的“相關標準”有編碼規則，則此處無需重述編碼規則，只需填寫：引用“XXX”資料標準的編碼規則；
4.多選限制：若資料項目可同時有多種取值，在此處予以說明，例如產品銷售管道；
•編碼類的資料標準應在業務規則中描述編碼規則。
•如果是引用的相關標準有編碼規則，則無需重複說明編碼規則。
•資料項目根據需要填寫相應的業務規則細類，對於不適用的規則細類無需填寫。
</t>
    </r>
    <r>
      <rPr>
        <sz val="11"/>
        <color rgb="FF0070C0"/>
        <rFont val="微軟正黑體"/>
        <family val="2"/>
        <charset val="136"/>
      </rPr>
      <t>•業務規則裡有分子/分母時，則需要另外新增資料項目撰寫 且 分子與分母名稱，需與關聯項目中文名稱或英文名稱一致。</t>
    </r>
    <r>
      <rPr>
        <sz val="11"/>
        <color theme="1"/>
        <rFont val="微軟正黑體"/>
        <family val="2"/>
        <charset val="136"/>
      </rPr>
      <t xml:space="preserve">
•若計算公式為區間的話，保留原資料項目即可，不需另外拆分。
•若業務規則計算公式是比率，則須加上" *100%"。
•若業務規則包含"累計"，則須使用符號Σ，(例如，</t>
    </r>
    <r>
      <rPr>
        <sz val="11"/>
        <color theme="1"/>
        <rFont val="Calibri"/>
        <family val="2"/>
      </rPr>
      <t>Ʃ</t>
    </r>
    <r>
      <rPr>
        <sz val="11"/>
        <color theme="1"/>
        <rFont val="微軟正黑體"/>
        <family val="2"/>
        <charset val="136"/>
      </rPr>
      <t xml:space="preserve"> Realized Revenue / Forecast Revenue * 100 %)
•若業務規則不可填寫篩選規則或報表操作步驟
•若業務規則欄位內容包含「閥值」，須將「測量值」與「閥值」區分為兩個指標。(e.g. Model量產進階未完成率 與  Model量產進階未完成警示)
</t>
    </r>
    <r>
      <rPr>
        <sz val="11"/>
        <color rgb="FF0070C0"/>
        <rFont val="微軟正黑體"/>
        <family val="2"/>
        <charset val="136"/>
      </rPr>
      <t>•若業務規則尚未明確定義之前或是沒有特殊規則，請填寫中文名稱。</t>
    </r>
    <r>
      <rPr>
        <sz val="11"/>
        <color theme="1"/>
        <rFont val="微軟正黑體"/>
        <family val="2"/>
        <charset val="136"/>
      </rPr>
      <t xml:space="preserve">
</t>
    </r>
    <r>
      <rPr>
        <sz val="11"/>
        <color rgb="FF0070C0"/>
        <rFont val="微軟正黑體"/>
        <family val="2"/>
        <charset val="136"/>
      </rPr>
      <t xml:space="preserve">
MultiDim 樣板: 若資料項目的業務規則直接遵循資料標準 (DataStandard)的業務規則，則直接填寫中文名稱 ，若資料標準運用於報表上有其他的規則，請描述於業務規則欄位。</t>
    </r>
  </si>
  <si>
    <t>業務規則細分為以下幾類，根據需要填寫相應的業務規則細類，對於不適用的規則細類無需填寫：
1.計算公式
2.使用約束
3.編碼規則
4.多選限制</t>
    <phoneticPr fontId="7" type="noConversion"/>
  </si>
  <si>
    <t>Ʃ Realized Revenue / Forecast Revenue * 100 %</t>
    <phoneticPr fontId="7" type="noConversion"/>
  </si>
  <si>
    <t>項目類型</t>
    <phoneticPr fontId="4" type="noConversion"/>
  </si>
  <si>
    <t>資料項目的類型</t>
    <phoneticPr fontId="4" type="noConversion"/>
  </si>
  <si>
    <t>MultiDim 樣板:
1. Concept：以報表為群組單位，Concept 為報表主題群組名稱。
• 原則上一張報表為一個 Concept。
• 若 B 報表為 A 報表外開，且 B 報表無法從 A 報表的 MD 拉出來，需要新增一個 B 報表，B 報表中英文名稱為 A 報表&amp;’-10G‘，
命名結尾以 10G, 20G... 起跳，以在群組間保留新增調整空間。
2. Measure：群組內的指標，指標是用來量化業務情況的實際數據。
3. Dimension：群組內的維度，分析維度是由主題或類別所組成，可據此細分度量。
DataStandard 樣板:
1. Concept：以資料標準為群組單位，Concept 為資料標準群組名稱。
2. Property：群組包含的屬性。
3. Relationship：與其他 已建立Concept 建立關係。</t>
    <phoneticPr fontId="4" type="noConversion"/>
  </si>
  <si>
    <t>MultiDim:
Concept
Measure
Dimension
STD:
Concept
Property
Relationship</t>
    <phoneticPr fontId="4" type="noConversion"/>
  </si>
  <si>
    <t>Concept
Measure
Dimension
Property
Relationship</t>
    <phoneticPr fontId="4" type="noConversion"/>
  </si>
  <si>
    <t>父階關係</t>
    <phoneticPr fontId="4" type="noConversion"/>
  </si>
  <si>
    <t>資料項目對應的群組名稱</t>
    <phoneticPr fontId="4" type="noConversion"/>
  </si>
  <si>
    <t xml:space="preserve">1. 資料項目對應的群組名稱，同一群組的辨別方法
2.本欄不適用：如果資料項目項目類型為Concept ，表示本身即為群組名稱，則用“N/A”填寫，表示本欄不適用。
</t>
    <phoneticPr fontId="4" type="noConversion"/>
  </si>
  <si>
    <t>1. 文數字
2. N/A</t>
    <phoneticPr fontId="4" type="noConversion"/>
  </si>
  <si>
    <t>Procurement type and amount analysis
Business Group</t>
    <phoneticPr fontId="4" type="noConversion"/>
  </si>
  <si>
    <t>關聯項目</t>
    <phoneticPr fontId="4" type="noConversion"/>
  </si>
  <si>
    <t>資料項目若為依據業務規則新增的資料項目，關聯項目需填寫公式項目組成結果</t>
    <phoneticPr fontId="4" type="noConversion"/>
  </si>
  <si>
    <t>1. 資料項目若為依據業務規則新增的資料項目，關聯項目需填寫公式項目組成結果
2.本欄不適用：如果資料項目沒有對應到公式項目組成結果，則用“N/A”填寫，表示本欄不適用。
舉例：C=A+B，C的關聯項目須填上ConceptA 下的A, B 的英文名稱,以";"隔開不可有空白, Concept_Property, 如 "ConceptA_A;ConceptA._B;"。</t>
    <phoneticPr fontId="40" type="noConversion"/>
  </si>
  <si>
    <t>資料安全分級</t>
    <phoneticPr fontId="4" type="noConversion"/>
  </si>
  <si>
    <t xml:space="preserve">General: 不敏感且不機密資料
Sensitive: 敏感但不機密資料
Confidential: 敏感且機密資料
</t>
    <phoneticPr fontId="7" type="noConversion"/>
  </si>
  <si>
    <t>General		
Sensitive	
Confidential</t>
    <phoneticPr fontId="7" type="noConversion"/>
  </si>
  <si>
    <t>General	/ Sensitive / Confidential</t>
    <phoneticPr fontId="7" type="noConversion"/>
  </si>
  <si>
    <t>資料型別</t>
  </si>
  <si>
    <t>資料類別是根據資料的業務定義、業務規則和常見表現形式定義其所採用的資料類型。資料類別包括：數值類、金額類、編碼類、代碼類、註記類、文本類、比例類、日期類、時間類、日期時間類。</t>
    <phoneticPr fontId="4" type="noConversion"/>
  </si>
  <si>
    <r>
      <t xml:space="preserve">1. </t>
    </r>
    <r>
      <rPr>
        <sz val="11"/>
        <color rgb="FF0070C0"/>
        <rFont val="微軟正黑體"/>
        <family val="2"/>
        <charset val="136"/>
      </rPr>
      <t>數值類</t>
    </r>
    <r>
      <rPr>
        <sz val="11"/>
        <rFont val="微軟正黑體"/>
        <family val="2"/>
        <charset val="136"/>
      </rPr>
      <t>：指資料項目以整數或小數的形式體現，適用於各類以</t>
    </r>
    <r>
      <rPr>
        <sz val="11"/>
        <color rgb="FF0070C0"/>
        <rFont val="微軟正黑體"/>
        <family val="2"/>
        <charset val="136"/>
      </rPr>
      <t>數量</t>
    </r>
    <r>
      <rPr>
        <sz val="11"/>
        <rFont val="微軟正黑體"/>
        <family val="2"/>
        <charset val="136"/>
      </rPr>
      <t xml:space="preserve">反映的資訊，例如：員工人數、匯率；需要說明度量單位的數值類，填寫在“資料格式”中。
2. </t>
    </r>
    <r>
      <rPr>
        <sz val="11"/>
        <color rgb="FF0070C0"/>
        <rFont val="微軟正黑體"/>
        <family val="2"/>
        <charset val="136"/>
      </rPr>
      <t>金額類</t>
    </r>
    <r>
      <rPr>
        <sz val="11"/>
        <rFont val="微軟正黑體"/>
        <family val="2"/>
        <charset val="136"/>
      </rPr>
      <t>：指資料項目以貨幣金額的形式體現，適用於</t>
    </r>
    <r>
      <rPr>
        <sz val="11"/>
        <color rgb="FF0070C0"/>
        <rFont val="微軟正黑體"/>
        <family val="2"/>
        <charset val="136"/>
      </rPr>
      <t>各類財務</t>
    </r>
    <r>
      <rPr>
        <sz val="11"/>
        <rFont val="微軟正黑體"/>
        <family val="2"/>
        <charset val="136"/>
      </rPr>
      <t xml:space="preserve">資訊，例如：實際銷貨單價；需要與“XXX金額”匹配使用“XXX幣種”，在“XXX金額”的相關標準中記錄“XXX幣種”。需要標明金額單位（例如度量單位要求是“萬元”）的資料項目，填寫在“資料格式”中。
3. </t>
    </r>
    <r>
      <rPr>
        <sz val="11"/>
        <color rgb="FF0070C0"/>
        <rFont val="微軟正黑體"/>
        <family val="2"/>
        <charset val="136"/>
      </rPr>
      <t>編碼類</t>
    </r>
    <r>
      <rPr>
        <sz val="11"/>
        <rFont val="微軟正黑體"/>
        <family val="2"/>
        <charset val="136"/>
      </rPr>
      <t>：指資料項目被賦予具有一定規律、易於電腦和人識別處理的符號，形成編碼元素，每個編碼均對應特定的業務物件，適用於具有特定編碼規則的資訊項，</t>
    </r>
    <r>
      <rPr>
        <sz val="11"/>
        <color rgb="FF0070C0"/>
        <rFont val="微軟正黑體"/>
        <family val="2"/>
        <charset val="136"/>
      </rPr>
      <t>例如客戶編碼、產品編碼、員工編號。(會一直長下去)</t>
    </r>
    <r>
      <rPr>
        <sz val="11"/>
        <rFont val="微軟正黑體"/>
        <family val="2"/>
        <charset val="136"/>
      </rPr>
      <t xml:space="preserve">
4. </t>
    </r>
    <r>
      <rPr>
        <sz val="11"/>
        <color rgb="FF0070C0"/>
        <rFont val="微軟正黑體"/>
        <family val="2"/>
        <charset val="136"/>
      </rPr>
      <t>代碼類</t>
    </r>
    <r>
      <rPr>
        <sz val="11"/>
        <rFont val="微軟正黑體"/>
        <family val="2"/>
        <charset val="136"/>
      </rPr>
      <t>：指資料項目以對各取值範圍進行結構化處理的方式體現，每個代碼取值只代表業務物件的一種可能性，適用於有明確分類、分組或多取值的資訊項，例如：錯誤代碼。</t>
    </r>
    <r>
      <rPr>
        <sz val="11"/>
        <color rgb="FF0070C0"/>
        <rFont val="微軟正黑體"/>
        <family val="2"/>
        <charset val="136"/>
      </rPr>
      <t>(有固定的範圍)</t>
    </r>
    <r>
      <rPr>
        <sz val="11"/>
        <rFont val="微軟正黑體"/>
        <family val="2"/>
        <charset val="136"/>
      </rPr>
      <t xml:space="preserve">
5. </t>
    </r>
    <r>
      <rPr>
        <sz val="11"/>
        <color rgb="FF0070C0"/>
        <rFont val="微軟正黑體"/>
        <family val="2"/>
        <charset val="136"/>
      </rPr>
      <t>註記類</t>
    </r>
    <r>
      <rPr>
        <sz val="11"/>
        <rFont val="微軟正黑體"/>
        <family val="2"/>
        <charset val="136"/>
      </rPr>
      <t xml:space="preserve">：指資料項目僅包括“是”、“否”兩種結果，1 表示是，0 表示否，例如：量產進階註記。
6. </t>
    </r>
    <r>
      <rPr>
        <sz val="11"/>
        <color rgb="FF0070C0"/>
        <rFont val="微軟正黑體"/>
        <family val="2"/>
        <charset val="136"/>
      </rPr>
      <t>文本類</t>
    </r>
    <r>
      <rPr>
        <sz val="11"/>
        <rFont val="微軟正黑體"/>
        <family val="2"/>
        <charset val="136"/>
      </rPr>
      <t>：指資料項目以</t>
    </r>
    <r>
      <rPr>
        <sz val="11"/>
        <color rgb="FF0070C0"/>
        <rFont val="微軟正黑體"/>
        <family val="2"/>
        <charset val="136"/>
      </rPr>
      <t>純文字</t>
    </r>
    <r>
      <rPr>
        <sz val="11"/>
        <rFont val="微軟正黑體"/>
        <family val="2"/>
        <charset val="136"/>
      </rPr>
      <t>的形式體現，適用於說明</t>
    </r>
    <r>
      <rPr>
        <sz val="11"/>
        <color rgb="FF0070C0"/>
        <rFont val="微軟正黑體"/>
        <family val="2"/>
        <charset val="136"/>
      </rPr>
      <t>描述類資訊</t>
    </r>
    <r>
      <rPr>
        <sz val="11"/>
        <rFont val="微軟正黑體"/>
        <family val="2"/>
        <charset val="136"/>
      </rPr>
      <t xml:space="preserve">，例如：來訪客戶的公司背景資料調查。
7. </t>
    </r>
    <r>
      <rPr>
        <sz val="11"/>
        <color rgb="FF0070C0"/>
        <rFont val="微軟正黑體"/>
        <family val="2"/>
        <charset val="136"/>
      </rPr>
      <t>比例類</t>
    </r>
    <r>
      <rPr>
        <sz val="11"/>
        <rFont val="微軟正黑體"/>
        <family val="2"/>
        <charset val="136"/>
      </rPr>
      <t xml:space="preserve">：指資料項目以比值的形式體現，適用於各類比率資訊，例如：毛利率。
8. </t>
    </r>
    <r>
      <rPr>
        <sz val="11"/>
        <color rgb="FF0070C0"/>
        <rFont val="微軟正黑體"/>
        <family val="2"/>
        <charset val="136"/>
      </rPr>
      <t>日期類</t>
    </r>
    <r>
      <rPr>
        <sz val="11"/>
        <rFont val="微軟正黑體"/>
        <family val="2"/>
        <charset val="136"/>
      </rPr>
      <t xml:space="preserve">：指資料項目以特定日曆日的形式體現，適用於各類日期資訊，例如：出貨日期。
9. </t>
    </r>
    <r>
      <rPr>
        <sz val="11"/>
        <color rgb="FF0070C0"/>
        <rFont val="微軟正黑體"/>
        <family val="2"/>
        <charset val="136"/>
      </rPr>
      <t>時間類</t>
    </r>
    <r>
      <rPr>
        <sz val="11"/>
        <rFont val="微軟正黑體"/>
        <family val="2"/>
        <charset val="136"/>
      </rPr>
      <t>：指資料項目以特定時分秒的形式體現，適用於各類時間資訊，例如：入庫時間。
10.</t>
    </r>
    <r>
      <rPr>
        <sz val="11"/>
        <color rgb="FF0070C0"/>
        <rFont val="微軟正黑體"/>
        <family val="2"/>
        <charset val="136"/>
      </rPr>
      <t>日期時間類</t>
    </r>
    <r>
      <rPr>
        <sz val="11"/>
        <rFont val="微軟正黑體"/>
        <family val="2"/>
        <charset val="136"/>
      </rPr>
      <t xml:space="preserve">：指資料項目以特定日曆日加上特定時分秒的形式體現，適用於各類需同時記錄日期和時間的資訊，例如交易時間。
</t>
    </r>
    <r>
      <rPr>
        <sz val="11"/>
        <color rgb="FF0070C0"/>
        <rFont val="微軟正黑體"/>
        <family val="2"/>
        <charset val="136"/>
      </rPr>
      <t>11.本欄不適用：如果項目類別為Concept，則用“N/A”填寫，表示本欄不適用。</t>
    </r>
  </si>
  <si>
    <r>
      <t xml:space="preserve">數值類
金額類
編碼類
代碼類 
註記類
文本類
比例類
日期類
時間類
日期時間類
</t>
    </r>
    <r>
      <rPr>
        <sz val="11"/>
        <color rgb="FF0070C0"/>
        <rFont val="微軟正黑體"/>
        <family val="2"/>
        <charset val="136"/>
      </rPr>
      <t>N/A</t>
    </r>
  </si>
  <si>
    <t>金額類</t>
    <phoneticPr fontId="4" type="noConversion"/>
  </si>
  <si>
    <t>代碼編碼規則</t>
  </si>
  <si>
    <t xml:space="preserve">資料類型為“代碼類”的資料項目的代碼編碼取值。
</t>
    <phoneticPr fontId="11" type="noConversion"/>
  </si>
  <si>
    <r>
      <t>•填寫代碼的類型和長度，例如“採用三位元數位順序編碼”或“採用三位元數位層次編碼”等。
•如果是分層次代碼，建議應描述各層次代碼的含義。例如“</t>
    </r>
    <r>
      <rPr>
        <sz val="12"/>
        <color rgb="FFFF0000"/>
        <rFont val="微軟正黑體"/>
        <family val="2"/>
        <charset val="136"/>
      </rPr>
      <t>採用三位元層次編碼，左起第一位數位表示大類，第二、三位元數字表示小類</t>
    </r>
    <r>
      <rPr>
        <sz val="12"/>
        <rFont val="微軟正黑體"/>
        <family val="2"/>
        <charset val="136"/>
      </rPr>
      <t xml:space="preserve">”。
•如果是引用其他資料標準的代碼，在代碼編碼規則中無需重複填寫被引用資料標準的代碼編碼規則，只需填寫：引用“XXXX”資料標準的代碼編碼規則。
</t>
    </r>
    <r>
      <rPr>
        <sz val="12"/>
        <color rgb="FF0070C0"/>
        <rFont val="微軟正黑體"/>
        <family val="2"/>
        <charset val="136"/>
      </rPr>
      <t>•本欄不適用：如果項目類別為Concept，則用“N/A”填寫，表示本欄不適用。</t>
    </r>
  </si>
  <si>
    <r>
      <t>1.資料類型非“代碼類”的資料項目，則用“N/A”填寫，表示本欄不適用。
2.若資料項目中業務規則以明確定義編碼規則，則填寫：“依業務規則定義”
3.若代碼項目較多，或資料階層複雜，則以獨立的頁籤頁提供，如：參照</t>
    </r>
    <r>
      <rPr>
        <sz val="12"/>
        <color rgb="FFFF0000"/>
        <rFont val="微軟正黑體"/>
        <family val="2"/>
        <charset val="136"/>
      </rPr>
      <t>[CoPQ異常分類表]</t>
    </r>
    <r>
      <rPr>
        <sz val="12"/>
        <rFont val="微軟正黑體"/>
        <family val="2"/>
        <charset val="136"/>
      </rPr>
      <t>。
4.若代碼項目較少，則直接描述代碼內容於本欄位。</t>
    </r>
  </si>
  <si>
    <t xml:space="preserve">0 IDL一般人員 
1 IDL-SC
2 DL-OF </t>
    <phoneticPr fontId="4" type="noConversion"/>
  </si>
  <si>
    <t>資料備註</t>
  </si>
  <si>
    <t>需討論項目</t>
  </si>
  <si>
    <r>
      <rPr>
        <sz val="11"/>
        <color theme="5"/>
        <rFont val="微軟正黑體"/>
        <family val="2"/>
        <charset val="136"/>
      </rPr>
      <t>•  未匯入至 Purview 正式環境之前，需填寫與保留該ETL 批次編號(Task-ID)加上冒號，匯入至正式環境後，此編號即可移除。</t>
    </r>
    <r>
      <rPr>
        <sz val="11"/>
        <rFont val="微軟正黑體"/>
        <family val="2"/>
        <charset val="136"/>
      </rPr>
      <t xml:space="preserve">
•  有回饋意見或修改意見，需要討論或修定時，將意見填寫於資料標準建議。若資料標準責任人、業務審核人、技術審核人確認業務負責人和技術負責人已修改完分析建議後，則把該資料標準建議刪除。
•  除上述欄位內容外，仍有需要針對該資料項目額外補充，不在前述的欄位，則填寫於此欄位。</t>
    </r>
    <phoneticPr fontId="4" type="noConversion"/>
  </si>
  <si>
    <t>1.2.2: 原層級為HRM，此維度為SCM新增</t>
    <phoneticPr fontId="4" type="noConversion"/>
  </si>
  <si>
    <t>標準定義部門</t>
  </si>
  <si>
    <t>負責制定該資料標準的部門。</t>
    <phoneticPr fontId="4" type="noConversion"/>
  </si>
  <si>
    <t>填寫負責領域</t>
    <phoneticPr fontId="10" type="noConversion"/>
  </si>
  <si>
    <t>資料管家</t>
    <phoneticPr fontId="4" type="noConversion"/>
  </si>
  <si>
    <t>負責制定該資料標準的人員姓名。</t>
    <phoneticPr fontId="11" type="noConversion"/>
  </si>
  <si>
    <t>根據實際制定標準的人填寫，填寫員工信箱</t>
    <phoneticPr fontId="10" type="noConversion"/>
  </si>
  <si>
    <t>Email 格式</t>
    <phoneticPr fontId="4" type="noConversion"/>
  </si>
  <si>
    <t>技術窗口</t>
    <phoneticPr fontId="4" type="noConversion"/>
  </si>
  <si>
    <t>技術備註</t>
  </si>
  <si>
    <t>落實於報表平台時建置意見、所需要注意事項或限制事宜</t>
    <phoneticPr fontId="4" type="noConversion"/>
  </si>
  <si>
    <t>技術審核人對資料標準建置意見描述在此欄位。</t>
    <phoneticPr fontId="4" type="noConversion"/>
  </si>
  <si>
    <t>資料來源為SFMS，系統尚未正式上線，相關資料同步方式透過Web API先落地至FIN DB，需確保欄位一致</t>
    <phoneticPr fontId="4" type="noConversion"/>
  </si>
  <si>
    <t>權威系統</t>
    <phoneticPr fontId="7" type="noConversion"/>
  </si>
  <si>
    <t>對資料項目的資料項目來源，在資料庫或報表中，填寫主要的來源系統</t>
    <phoneticPr fontId="7" type="noConversion"/>
  </si>
  <si>
    <t>填寫標準對應資料項的權威來源系統。在資料可來源於多系統的情形下，為保證資料使用的一致性和準確性，定義標準資料項的權威來源，可便於公司內資料使用者均從同一系統中獲取資料，相關標準如有多個，則用頓號“、”或斷行隔開。
人工上傳資料可往前追溯前端的系統資料來源，除完全純人工之資料外，資料項目應有一個所屬的權威系統。</t>
    <phoneticPr fontId="7" type="noConversion"/>
  </si>
  <si>
    <t>系統清單</t>
    <phoneticPr fontId="4" type="noConversion"/>
  </si>
  <si>
    <t>PeopleSoft9.2</t>
    <phoneticPr fontId="7" type="noConversion"/>
  </si>
  <si>
    <t>資料來源</t>
  </si>
  <si>
    <t>對資料項目的資料項目來源，在資料庫或報表中，資料來源的表格名稱</t>
    <phoneticPr fontId="11" type="noConversion"/>
  </si>
  <si>
    <t>若該資料來源在某項系統的特定欄位，則描述該欄位的內容，分隔符號請以“.”分隔，例如：系統資料表
RegEx: 多個資料表, 可以[Tbl1|Tbl2]</t>
    <phoneticPr fontId="7" type="noConversion"/>
  </si>
  <si>
    <t>ww_hcm_wa_job.*</t>
  </si>
  <si>
    <t>來源對應規則</t>
  </si>
  <si>
    <t>對資料項目的資料項目來源，在資料庫或報表中，資料來源的欄位名稱</t>
    <phoneticPr fontId="11" type="noConversion"/>
  </si>
  <si>
    <r>
      <t xml:space="preserve">1. 若該資料來源在某項系統的特定欄位，則描述該欄位的內容，分隔符號請以“.”分隔，例如：資料表欄位。
RegEx: 多個資料欄位, 可以[Col1|Col2]
</t>
    </r>
    <r>
      <rPr>
        <sz val="11"/>
        <color rgb="FF0070C0"/>
        <rFont val="微軟正黑體"/>
        <family val="2"/>
        <charset val="136"/>
      </rPr>
      <t>2. 本欄不適用：如果資料項目項目類型為Concept ，表示本身即為Table 名稱，則用“N/A”填寫，表示本欄不適用。</t>
    </r>
    <r>
      <rPr>
        <sz val="11"/>
        <rFont val="微軟正黑體"/>
        <family val="2"/>
        <charset val="136"/>
      </rPr>
      <t xml:space="preserve">
</t>
    </r>
  </si>
  <si>
    <t>EMPL_CLASS</t>
  </si>
  <si>
    <t>特殊取值規則</t>
    <phoneticPr fontId="4" type="noConversion"/>
  </si>
  <si>
    <t>對資料項目的資料來源欄位做特殊的取值規則</t>
    <phoneticPr fontId="11" type="noConversion"/>
  </si>
  <si>
    <t>where .....</t>
    <phoneticPr fontId="4" type="noConversion"/>
  </si>
  <si>
    <t>制定依據</t>
    <phoneticPr fontId="4" type="noConversion"/>
  </si>
  <si>
    <t>制定依據描述資料標準的業務依據來源，包括但不限於國家法律法規、國家標準、行業標準、外部監管要求、國際標準、國外先進標準、企業內部制度和系統規範、行業慣例等。</t>
  </si>
  <si>
    <t>1. 外部標準/行業術語：對於國際標準、國家標準、行業規範、啟碁標準，具有業界標竿的規範依據。
後續確認範本應填寫完整的制度名稱和文號，格式為“《檔案名》（文號）”，例如“《票據法》（令[2004]第22號）”
2. 本欄不適用：如果資料項目項目類型為Concept ，表示本身即為Table 名稱，則用“N/A”填寫，表示本欄不適用。</t>
    <phoneticPr fontId="4" type="noConversion"/>
  </si>
  <si>
    <t>制定依據項目+'：'+文件/參考資料名稱
N/A</t>
    <phoneticPr fontId="4" type="noConversion"/>
  </si>
  <si>
    <t>外部標準：財務會計準則</t>
    <phoneticPr fontId="4" type="noConversion"/>
  </si>
  <si>
    <t>填表部門及人員</t>
    <phoneticPr fontId="4" type="noConversion"/>
  </si>
  <si>
    <t>填寫資料項目的填寫者</t>
    <phoneticPr fontId="4" type="noConversion"/>
  </si>
  <si>
    <t>備註型說明</t>
    <phoneticPr fontId="40" type="noConversion"/>
  </si>
  <si>
    <t>1. 格式：人員姓名，該人員姓名並定為標準定義部門的部門人員。
2.若不是標準定義部門的部門人員則需特別標記部門名稱，格式：部門編號＋空格＋人員姓名。</t>
    <phoneticPr fontId="7" type="noConversion"/>
  </si>
  <si>
    <t>AW0010 Rita</t>
  </si>
  <si>
    <t>計算公式</t>
  </si>
  <si>
    <t>補充 [業務規則] 使用, 當 [業務規則] 中有項規則, 其中有公式項的部份可抽取到本欄位補充說明</t>
    <phoneticPr fontId="40" type="noConversion"/>
  </si>
  <si>
    <t>同 [業務規則] 的公式要求</t>
    <phoneticPr fontId="40" type="noConversion"/>
  </si>
  <si>
    <t>參考資料</t>
  </si>
  <si>
    <t>連接參考資料</t>
    <phoneticPr fontId="40" type="noConversion"/>
  </si>
  <si>
    <t>Resource name:URL</t>
    <phoneticPr fontId="40" type="noConversion"/>
  </si>
  <si>
    <t>Name:URL</t>
    <phoneticPr fontId="40" type="noConversion"/>
  </si>
  <si>
    <t>Mtl Cost:https://….</t>
    <phoneticPr fontId="40" type="noConversion"/>
  </si>
  <si>
    <t>建立自定義同義詞</t>
    <phoneticPr fontId="40" type="noConversion"/>
  </si>
  <si>
    <t>當[項目類型] 為 relationship/Dimension/Measure時, 而且同義詞的命名和本項目[英文名稱]不同時, 需在此指定</t>
    <phoneticPr fontId="40" type="noConversion"/>
  </si>
  <si>
    <t>Concept_Property</t>
    <phoneticPr fontId="40" type="noConversion"/>
  </si>
  <si>
    <t>Investment Master_Investment Subject</t>
  </si>
  <si>
    <t>與相關標準關係</t>
    <phoneticPr fontId="4" type="noConversion"/>
  </si>
  <si>
    <t>資料項目與相關標準之間的關係類型，可據此分析資料項目發生變更時對其它資料項目的影響。</t>
    <phoneticPr fontId="11" type="noConversion"/>
  </si>
  <si>
    <t>包括“引用”和“組合”兩種關係。
1. 組合（包括幾種情況）：
— 該標準項與相關標準項需結合使用才能完整地表達業務規則，如“利率調整方式”和“利率調整週期”的組合。應在組合的兩個資料項目標準中互相記錄為相關標準；
— 相關標準用於限定和約束本標準數學項的含義。例如，最高費率的相關標準為費率特徵類型，當費率特徵類型為“比例”時，“最高費率”才有業務意義； 
— 組合關係內容應在本資料項目的“業務規則”中進行說明。
2. 引用：
— 標準項的取值為被引用資料標準項的值域，如“產品設計方”引用“機構編碼”；
— 對於引用的標準需參照被引用的標準填寫該資料標準項的資料類別、資料格式、代碼編碼規則、代碼擴展定義等全部技術屬性；
如果引用的標準是代碼類：
   - 不需要在“代碼擴展定義”表中填寫代碼，在“資料類別”中直接填寫“代碼類”（不需超連結）；
   - 如果該標準使用的代碼與被引用的資料標準代碼值不完全一致，例如是子集，則需在業務規則中給出說明，例如“僅使用XXX標準的一級代碼值”；
   - 如果該標準使用的代碼與被引用的資料標準代碼值不完全一致，有擴展，則需要在“代碼擴展定義”表中填寫代碼。</t>
    <phoneticPr fontId="11" type="noConversion"/>
  </si>
  <si>
    <t>引用、組合
1. 指標之間常用：組合
2. 維度之間常用：引用
3. 指標與維度之間的關係，定義於MD檔，WD_STD_MD_{領域}.xlsx</t>
  </si>
  <si>
    <t>組合</t>
    <phoneticPr fontId="4" type="noConversion"/>
  </si>
  <si>
    <t>錯誤代碼</t>
    <phoneticPr fontId="40" type="noConversion"/>
  </si>
  <si>
    <t>問題描述</t>
    <phoneticPr fontId="40" type="noConversion"/>
  </si>
  <si>
    <t>建議處理方式</t>
    <phoneticPr fontId="40" type="noConversion"/>
  </si>
  <si>
    <t>Level</t>
    <phoneticPr fontId="40" type="noConversion"/>
  </si>
  <si>
    <r>
      <t>warnSynoym-NotFound</t>
    </r>
    <r>
      <rPr>
        <sz val="12"/>
        <rFont val="MS Gothic"/>
        <family val="3"/>
        <charset val="128"/>
      </rPr>
      <t>​ </t>
    </r>
  </si>
  <si>
    <r>
      <t>未找到原生定義</t>
    </r>
    <r>
      <rPr>
        <sz val="12"/>
        <rFont val="MS Gothic"/>
        <family val="3"/>
        <charset val="128"/>
      </rPr>
      <t>​ </t>
    </r>
  </si>
  <si>
    <r>
      <t>需修改英文名稱與原生同義詞相同,或需 "指定同義詞"，或變更"項目類型"</t>
    </r>
    <r>
      <rPr>
        <sz val="12"/>
        <rFont val="MS Gothic"/>
        <family val="3"/>
        <charset val="128"/>
      </rPr>
      <t>​ </t>
    </r>
  </si>
  <si>
    <r>
      <t>Warning</t>
    </r>
    <r>
      <rPr>
        <sz val="12"/>
        <rFont val="MS Gothic"/>
        <family val="3"/>
        <charset val="128"/>
      </rPr>
      <t>​ </t>
    </r>
  </si>
  <si>
    <r>
      <t>warnSynoym-Duplicate</t>
    </r>
    <r>
      <rPr>
        <sz val="12"/>
        <rFont val="MS Gothic"/>
        <family val="3"/>
        <charset val="128"/>
      </rPr>
      <t>​ </t>
    </r>
  </si>
  <si>
    <r>
      <t>原生定義重覆</t>
    </r>
    <r>
      <rPr>
        <sz val="12"/>
        <rFont val="MS Gothic"/>
        <family val="3"/>
        <charset val="128"/>
      </rPr>
      <t>​ </t>
    </r>
    <phoneticPr fontId="40" type="noConversion"/>
  </si>
  <si>
    <r>
      <t>需 "指定同義詞"</t>
    </r>
    <r>
      <rPr>
        <sz val="12"/>
        <rFont val="MS Gothic"/>
        <family val="3"/>
        <charset val="128"/>
      </rPr>
      <t>​ </t>
    </r>
  </si>
  <si>
    <r>
      <t>warnSynoym-chkTask</t>
    </r>
    <r>
      <rPr>
        <sz val="12"/>
        <rFont val="MS Gothic"/>
        <family val="3"/>
        <charset val="128"/>
      </rPr>
      <t>​ </t>
    </r>
  </si>
  <si>
    <r>
      <t>原生定義的任務批次不同</t>
    </r>
    <r>
      <rPr>
        <sz val="12"/>
        <rFont val="MS Gothic"/>
        <family val="3"/>
        <charset val="128"/>
      </rPr>
      <t>​ </t>
    </r>
  </si>
  <si>
    <r>
      <t>上線前請在QAS 驗證，檢查相關任務(相關參考同義詞)已經上版.</t>
    </r>
    <r>
      <rPr>
        <sz val="12"/>
        <rFont val="MS Gothic"/>
        <family val="3"/>
        <charset val="128"/>
      </rPr>
      <t>​</t>
    </r>
    <r>
      <rPr>
        <sz val="12"/>
        <rFont val="Microsoft JhengHei UI"/>
        <family val="2"/>
        <charset val="136"/>
      </rPr>
      <t>TaskID 清除，則不檢查</t>
    </r>
    <r>
      <rPr>
        <sz val="12"/>
        <rFont val="MS Gothic"/>
        <family val="3"/>
        <charset val="128"/>
      </rPr>
      <t>​ </t>
    </r>
  </si>
  <si>
    <r>
      <t>errChkRequred</t>
    </r>
    <r>
      <rPr>
        <sz val="12"/>
        <rFont val="MS Gothic"/>
        <family val="3"/>
        <charset val="128"/>
      </rPr>
      <t>​ </t>
    </r>
  </si>
  <si>
    <r>
      <t>檢查必填欄位，例如資料管家及技術專家必填 EMail</t>
    </r>
    <r>
      <rPr>
        <sz val="12"/>
        <rFont val="MS Gothic"/>
        <family val="3"/>
        <charset val="128"/>
      </rPr>
      <t>​ </t>
    </r>
  </si>
  <si>
    <r>
      <t>按填寫說明填值，例如wei.jesse@inventec.com</t>
    </r>
    <r>
      <rPr>
        <sz val="12"/>
        <rFont val="MS Gothic"/>
        <family val="3"/>
        <charset val="128"/>
      </rPr>
      <t>​ </t>
    </r>
  </si>
  <si>
    <r>
      <t>Error</t>
    </r>
    <r>
      <rPr>
        <sz val="12"/>
        <rFont val="MS Gothic"/>
        <family val="3"/>
        <charset val="128"/>
      </rPr>
      <t>​ </t>
    </r>
  </si>
  <si>
    <r>
      <t>warnTerm-Naming</t>
    </r>
    <r>
      <rPr>
        <sz val="12"/>
        <rFont val="MS Gothic"/>
        <family val="3"/>
        <charset val="128"/>
      </rPr>
      <t>​ </t>
    </r>
  </si>
  <si>
    <r>
      <t>檢查命名規則</t>
    </r>
    <r>
      <rPr>
        <sz val="12"/>
        <rFont val="MS Gothic"/>
        <family val="3"/>
        <charset val="128"/>
      </rPr>
      <t>​-建議</t>
    </r>
  </si>
  <si>
    <r>
      <t>目前規則</t>
    </r>
    <r>
      <rPr>
        <sz val="12"/>
        <rFont val="MS Gothic"/>
        <family val="3"/>
        <charset val="128"/>
      </rPr>
      <t>​ 1. 英文名稱要避免用 "_"</t>
    </r>
  </si>
  <si>
    <t>Warning </t>
  </si>
  <si>
    <t>errTerm-Naming</t>
    <phoneticPr fontId="6" type="noConversion"/>
  </si>
  <si>
    <r>
      <t>檢查命名規則</t>
    </r>
    <r>
      <rPr>
        <sz val="12"/>
        <rFont val="MS Gothic"/>
        <family val="3"/>
        <charset val="128"/>
      </rPr>
      <t>​-必要</t>
    </r>
  </si>
  <si>
    <r>
      <t>目前規則</t>
    </r>
    <r>
      <rPr>
        <sz val="12"/>
        <rFont val="MS Gothic"/>
        <family val="3"/>
        <charset val="128"/>
      </rPr>
      <t>​ 英文名稱不能使用 "&lt;'&amp;&gt;"</t>
    </r>
  </si>
  <si>
    <t>errConcept-Duplicate</t>
  </si>
  <si>
    <r>
      <t>概令重覆</t>
    </r>
    <r>
      <rPr>
        <sz val="12"/>
        <rFont val="MS Gothic"/>
        <family val="3"/>
        <charset val="128"/>
      </rPr>
      <t>​ </t>
    </r>
  </si>
  <si>
    <t>Concept 不得重覆</t>
  </si>
  <si>
    <t>warnTerm-EngChCompare</t>
  </si>
  <si>
    <t>中英文描述匹配檢查</t>
  </si>
  <si>
    <t>英文名稱若相同，中文名稱則應該相同
中文名稱若相同，英文名稱則應該相同</t>
    <phoneticPr fontId="40" type="noConversion"/>
  </si>
  <si>
    <t>errChkStandardItemType</t>
    <phoneticPr fontId="6" type="noConversion"/>
  </si>
  <si>
    <r>
      <t>Standard 項目類型定義錯誤</t>
    </r>
    <r>
      <rPr>
        <sz val="12"/>
        <color theme="1"/>
        <rFont val="MS Gothic"/>
        <family val="3"/>
        <charset val="128"/>
      </rPr>
      <t>​</t>
    </r>
    <r>
      <rPr>
        <sz val="12"/>
        <color theme="1"/>
        <rFont val="微軟正黑體"/>
        <family val="2"/>
        <charset val="136"/>
      </rPr>
      <t> </t>
    </r>
    <phoneticPr fontId="40" type="noConversion"/>
  </si>
  <si>
    <t>請更正項目類型為Dimension或Measure之資料</t>
    <phoneticPr fontId="40" type="noConversion"/>
  </si>
  <si>
    <t>errChkDataType-Prop-Relationship</t>
    <phoneticPr fontId="40" type="noConversion"/>
  </si>
  <si>
    <t>Property 與 Relationship 引用關係的型別不一致</t>
    <phoneticPr fontId="40" type="noConversion"/>
  </si>
  <si>
    <t>請更正property 與 relationship 引用關係的型別一致</t>
    <phoneticPr fontId="40" type="noConversion"/>
  </si>
  <si>
    <t>Parameter Name</t>
    <phoneticPr fontId="27" type="noConversion"/>
  </si>
  <si>
    <t>Parameter Value</t>
    <phoneticPr fontId="27" type="noConversion"/>
  </si>
  <si>
    <t>Comment</t>
    <phoneticPr fontId="27" type="noConversion"/>
  </si>
  <si>
    <t>Sample</t>
    <phoneticPr fontId="40" type="noConversion"/>
  </si>
  <si>
    <t>Table List</t>
    <phoneticPr fontId="27" type="noConversion"/>
  </si>
  <si>
    <r>
      <t>W</t>
    </r>
    <r>
      <rPr>
        <sz val="12"/>
        <color theme="1"/>
        <rFont val="微軟正黑體"/>
        <family val="2"/>
        <charset val="136"/>
      </rPr>
      <t>ait</t>
    </r>
    <phoneticPr fontId="27" type="noConversion"/>
  </si>
  <si>
    <r>
      <t>P</t>
    </r>
    <r>
      <rPr>
        <sz val="12"/>
        <color theme="1"/>
        <rFont val="微軟正黑體"/>
        <family val="2"/>
        <charset val="136"/>
      </rPr>
      <t>assed</t>
    </r>
    <phoneticPr fontId="27" type="noConversion"/>
  </si>
  <si>
    <t>Backup</t>
  </si>
  <si>
    <t>Code</t>
    <phoneticPr fontId="27" type="noConversion"/>
  </si>
  <si>
    <t>Description</t>
    <phoneticPr fontId="40" type="noConversion"/>
  </si>
  <si>
    <t>Example</t>
    <phoneticPr fontId="40" type="noConversion"/>
  </si>
  <si>
    <t>Domain</t>
    <phoneticPr fontId="40" type="noConversion"/>
  </si>
  <si>
    <t>Default Value</t>
    <phoneticPr fontId="40" type="noConversion"/>
  </si>
  <si>
    <t>Type</t>
    <phoneticPr fontId="40" type="noConversion"/>
  </si>
  <si>
    <t>Scope</t>
    <phoneticPr fontId="27" type="noConversion"/>
  </si>
  <si>
    <t>Status</t>
    <phoneticPr fontId="27" type="noConversion"/>
  </si>
  <si>
    <t>DEBUG:LogLevel</t>
  </si>
  <si>
    <t>DEBUG:UNITTEST</t>
  </si>
  <si>
    <t>DEBUG:ErrLevel</t>
  </si>
  <si>
    <t>SQLGEN:Version</t>
  </si>
  <si>
    <t>RunMode</t>
  </si>
  <si>
    <t>FMT_EXCEPTTABLE</t>
  </si>
  <si>
    <t>FMT_TEMPTABLE</t>
  </si>
  <si>
    <t>DB_ENGINE</t>
    <phoneticPr fontId="27" type="noConversion"/>
  </si>
  <si>
    <t>內部變數名稱</t>
  </si>
  <si>
    <t>說明</t>
  </si>
  <si>
    <t>格式</t>
  </si>
  <si>
    <t>SQLG_PROFILE</t>
  </si>
  <si>
    <t>IEC.cfg</t>
  </si>
  <si>
    <t>IEC_STD_V10</t>
  </si>
  <si>
    <t>Terms</t>
  </si>
  <si>
    <t>Categories</t>
  </si>
  <si>
    <t>程式輸出路徑</t>
    <phoneticPr fontId="27" type="noConversion"/>
  </si>
  <si>
    <t>ETL 程式檔輸出目錄</t>
    <phoneticPr fontId="27" type="noConversion"/>
  </si>
  <si>
    <t>c:\temp</t>
    <phoneticPr fontId="40" type="noConversion"/>
  </si>
  <si>
    <t>String: File Path</t>
    <phoneticPr fontId="27" type="noConversion"/>
  </si>
  <si>
    <t>NULL</t>
    <phoneticPr fontId="27" type="noConversion"/>
  </si>
  <si>
    <t>Output</t>
    <phoneticPr fontId="27" type="noConversion"/>
  </si>
  <si>
    <t>User</t>
  </si>
  <si>
    <t>Released</t>
    <phoneticPr fontId="27" type="noConversion"/>
  </si>
  <si>
    <t>LOG_NONE</t>
  </si>
  <si>
    <t>No unit test</t>
  </si>
  <si>
    <t xml:space="preserve">C_ERR_RESUME </t>
  </si>
  <si>
    <t>v1.0</t>
  </si>
  <si>
    <t>1. Gen SQL by select</t>
  </si>
  <si>
    <t>{TBL_NAME}_TPX</t>
  </si>
  <si>
    <t>{TBL_NAME}_{TEMPID}</t>
  </si>
  <si>
    <t>NETEZZA</t>
    <phoneticPr fontId="27" type="noConversion"/>
  </si>
  <si>
    <t>{{START.DT}}</t>
    <phoneticPr fontId="27" type="noConversion"/>
  </si>
  <si>
    <t>資料起日(DATE)</t>
  </si>
  <si>
    <t>YYYY-MM-DD</t>
  </si>
  <si>
    <t>SQLG_VERSION</t>
  </si>
  <si>
    <t>v1.0-DW</t>
  </si>
  <si>
    <t>MtdMatch</t>
  </si>
  <si>
    <t>DIR_OUTPUT</t>
  </si>
  <si>
    <t>ETL program output directory base</t>
    <phoneticPr fontId="27" type="noConversion"/>
  </si>
  <si>
    <t>C:\TEMP\</t>
    <phoneticPr fontId="27" type="noConversion"/>
  </si>
  <si>
    <t>LOG_SYS</t>
  </si>
  <si>
    <t>Compact SQL for test</t>
  </si>
  <si>
    <t xml:space="preserve">C_ERR_PROMPT </t>
  </si>
  <si>
    <t>v1.0-ODS</t>
    <phoneticPr fontId="27" type="noConversion"/>
  </si>
  <si>
    <t>2. Gen SQL by list</t>
  </si>
  <si>
    <t>{TBL_NAME}_{TEMPID}_EXCEPT</t>
  </si>
  <si>
    <t>{TEMPID}_{TBL_NAME}</t>
  </si>
  <si>
    <t>DB2</t>
    <phoneticPr fontId="27" type="noConversion"/>
  </si>
  <si>
    <t>{{START.DT.CHAR}}</t>
    <phoneticPr fontId="27" type="noConversion"/>
  </si>
  <si>
    <t>資料起日(CHAR)</t>
  </si>
  <si>
    <t>YYYYMMDD</t>
  </si>
  <si>
    <t>DataClasses</t>
  </si>
  <si>
    <t>DIR_ETLBASE</t>
    <phoneticPr fontId="27" type="noConversion"/>
  </si>
  <si>
    <t>ETL program output directory base at ETL Manager</t>
    <phoneticPr fontId="27" type="noConversion"/>
  </si>
  <si>
    <t>{{DIR_OUTPUT}}</t>
  </si>
  <si>
    <t>LOG_ERROR</t>
  </si>
  <si>
    <t>UT_DEBUG_ON</t>
  </si>
  <si>
    <t xml:space="preserve">C_ERR_END </t>
  </si>
  <si>
    <t>v1.0-DW</t>
    <phoneticPr fontId="27" type="noConversion"/>
  </si>
  <si>
    <t>3. Gen SQL all</t>
  </si>
  <si>
    <t>SQLSERVER</t>
    <phoneticPr fontId="27" type="noConversion"/>
  </si>
  <si>
    <t>{{END.DT}}</t>
  </si>
  <si>
    <t>資料迄日(DATE)</t>
  </si>
  <si>
    <t>DIR_OUTPUT</t>
    <phoneticPr fontId="27" type="noConversion"/>
  </si>
  <si>
    <t>C:\temp\dgp</t>
    <phoneticPr fontId="40" type="noConversion"/>
  </si>
  <si>
    <t>DIR_OUTPUT_DW</t>
    <phoneticPr fontId="27" type="noConversion"/>
  </si>
  <si>
    <t>ETL program output directory base for DW</t>
    <phoneticPr fontId="27" type="noConversion"/>
  </si>
  <si>
    <t>{{DIR_OUTPUT}}{DW_SYSNAME}\{TBL_NAME}\</t>
    <phoneticPr fontId="40" type="noConversion"/>
  </si>
  <si>
    <t>LOG_TRACE</t>
  </si>
  <si>
    <t>UT_EXEC_DDL</t>
  </si>
  <si>
    <t>Exec DDL only</t>
  </si>
  <si>
    <t xml:space="preserve">C_ERR_STOP </t>
  </si>
  <si>
    <t>4. Gen Symbol list</t>
    <phoneticPr fontId="27" type="noConversion"/>
  </si>
  <si>
    <t>ORACLE</t>
    <phoneticPr fontId="27" type="noConversion"/>
  </si>
  <si>
    <t>{{END.DT.CHAR}}</t>
  </si>
  <si>
    <t>資料迄日(CHAR)</t>
  </si>
  <si>
    <t>DEBUG_UNITTEST</t>
    <phoneticPr fontId="27" type="noConversion"/>
  </si>
  <si>
    <t>DIR_OUTPUT_STG</t>
    <phoneticPr fontId="27" type="noConversion"/>
  </si>
  <si>
    <t>ETL program output directory base for Stage</t>
    <phoneticPr fontId="27" type="noConversion"/>
  </si>
  <si>
    <t>{{DIR_OUTPUT}}{DW_SYSNAME}\{SRC_SYSNAME}\{SRC_NAME}</t>
    <phoneticPr fontId="27" type="noConversion"/>
  </si>
  <si>
    <t>LOG_DEBUG</t>
  </si>
  <si>
    <t>UT_EXEC_SQL</t>
  </si>
  <si>
    <t>Exec SQL only</t>
  </si>
  <si>
    <t>5. Gen DQC all</t>
  </si>
  <si>
    <t xml:space="preserve">{{MN.BEG.DT}} </t>
    <phoneticPr fontId="27" type="noConversion"/>
  </si>
  <si>
    <t>資料當月1號(DATE)</t>
  </si>
  <si>
    <t>YYYY-MM-01</t>
  </si>
  <si>
    <t>DEBUG_UT_VAR</t>
    <phoneticPr fontId="27" type="noConversion"/>
  </si>
  <si>
    <t>{{END.DT}}='20210410'!{{END.DT.CHAR}}=20210410!{{MN.BEG.DT}}=2021-04-01</t>
  </si>
  <si>
    <t>DIR_OUTPUT_ODS</t>
    <phoneticPr fontId="27" type="noConversion"/>
  </si>
  <si>
    <t>ETL program output directory base for ODS</t>
    <phoneticPr fontId="27" type="noConversion"/>
  </si>
  <si>
    <t>{{DIR_OUTPUT}}{DW_SYSNAME}\{SRC_SYSNAME}\{SRC_NAME}</t>
  </si>
  <si>
    <t>LOG_FLOW</t>
  </si>
  <si>
    <t>UT_EXEC_QA</t>
  </si>
  <si>
    <t>Exec QA only</t>
  </si>
  <si>
    <t>6. Gen dependence</t>
  </si>
  <si>
    <t xml:space="preserve">{{MN.BEG.DT.CHAR}} </t>
  </si>
  <si>
    <t>資料當月1號(CHAR)</t>
  </si>
  <si>
    <t>YYYYMM01</t>
  </si>
  <si>
    <t>LOG_LEVEL</t>
  </si>
  <si>
    <t>DIR_OUTPUT_SRC</t>
    <phoneticPr fontId="27" type="noConversion"/>
  </si>
  <si>
    <t>ETL program output directory base for Source</t>
    <phoneticPr fontId="27" type="noConversion"/>
  </si>
  <si>
    <t>UT_EXEC_DDLnSQL</t>
  </si>
  <si>
    <t>Exec SQL/DDL only</t>
  </si>
  <si>
    <t xml:space="preserve">{{MN.END.DT}} </t>
  </si>
  <si>
    <t>資料當月月底日(DATE)</t>
  </si>
  <si>
    <t>LOG_CLEAR</t>
  </si>
  <si>
    <t>DIR_SOURCE</t>
  </si>
  <si>
    <t>ETL runtime dir: Source</t>
    <phoneticPr fontId="27" type="noConversion"/>
  </si>
  <si>
    <t>{DIR_ETLBASE}SOURCE\{SRC_SYSNAME}\</t>
    <phoneticPr fontId="27" type="noConversion"/>
  </si>
  <si>
    <t>{{DIR_ETLBASE}}SOURCE\</t>
  </si>
  <si>
    <t>Project</t>
  </si>
  <si>
    <t>UT_EXEC_SQLnQA</t>
  </si>
  <si>
    <t>Exec SQL/QA only</t>
  </si>
  <si>
    <t xml:space="preserve">{{MN.END.DT.CHAR}} </t>
  </si>
  <si>
    <t>資料當月月底日(CHAR)</t>
  </si>
  <si>
    <t>FILE_MERGE_NAME</t>
    <phoneticPr fontId="27" type="noConversion"/>
  </si>
  <si>
    <t>DIR_TEMP</t>
    <phoneticPr fontId="27" type="noConversion"/>
  </si>
  <si>
    <t>ETL runtime dir: Temporary</t>
    <phoneticPr fontId="27" type="noConversion"/>
  </si>
  <si>
    <t>{DIR_ETLBASE}DATA\{SRC_SYSNAME}\</t>
  </si>
  <si>
    <t>{{DIR_ETLBASE}}DATA\</t>
  </si>
  <si>
    <t>UT_EXEC_ALL</t>
  </si>
  <si>
    <t>Exec All</t>
  </si>
  <si>
    <t xml:space="preserve">{{LST.BAT.DT}} </t>
    <phoneticPr fontId="27" type="noConversion"/>
  </si>
  <si>
    <t>資料日上一批次日(DATE)</t>
    <phoneticPr fontId="27" type="noConversion"/>
  </si>
  <si>
    <t>DIR_MSG</t>
  </si>
  <si>
    <t>ETL runtime dir: Message</t>
    <phoneticPr fontId="27" type="noConversion"/>
  </si>
  <si>
    <t>{DIR_ETLBASE}MSG\{SRC_SYSNAME}\</t>
  </si>
  <si>
    <t>{{DIR_ETLBASE}}MSG\</t>
  </si>
  <si>
    <t>UT_EXEC_SQL_PERIOD</t>
    <phoneticPr fontId="27" type="noConversion"/>
  </si>
  <si>
    <t>Exec SQL in period</t>
    <phoneticPr fontId="27" type="noConversion"/>
  </si>
  <si>
    <t xml:space="preserve">{{LST.BAT.DT.CHAR}} </t>
    <phoneticPr fontId="27" type="noConversion"/>
  </si>
  <si>
    <t>資料日上一批次日(CHAR)</t>
    <phoneticPr fontId="27" type="noConversion"/>
  </si>
  <si>
    <t>UTIL_XLST_OUTPUT</t>
    <phoneticPr fontId="27" type="noConversion"/>
  </si>
  <si>
    <t>DIR_PGM</t>
    <phoneticPr fontId="27" type="noConversion"/>
  </si>
  <si>
    <t>ETL runtime dir: Program</t>
    <phoneticPr fontId="27" type="noConversion"/>
  </si>
  <si>
    <t>C:\IBMEDW\PGM\{SRC_SYSNAME}}</t>
    <phoneticPr fontId="27" type="noConversion"/>
  </si>
  <si>
    <t>{{DIR_ETLBASE}}PGM\{SRC_SYSNAME}\{SRC_NAME}</t>
  </si>
  <si>
    <t>UT_EXEC_SQL_PREEMPTIVE</t>
    <phoneticPr fontId="27" type="noConversion"/>
  </si>
  <si>
    <t>Exec SQL in Pre-emptive mode</t>
    <phoneticPr fontId="27" type="noConversion"/>
  </si>
  <si>
    <t xml:space="preserve">{{LST.BZ.DT}} </t>
  </si>
  <si>
    <t>資料日上一營業日(DATE)</t>
  </si>
  <si>
    <t>UTIL_PLN_UPLOAD</t>
    <phoneticPr fontId="40" type="noConversion"/>
  </si>
  <si>
    <t>cmd /c copy  /Y  {{DIR_OUTPUT_DW}}{{UTIL_XLST_OUTPUT}} {{DIR_OUTPUT}}</t>
    <phoneticPr fontId="40" type="noConversion"/>
  </si>
  <si>
    <t>Unit test mode for SQL generator</t>
    <phoneticPr fontId="27" type="noConversion"/>
  </si>
  <si>
    <t>0(False), -1(True), 1~128</t>
    <phoneticPr fontId="27" type="noConversion"/>
  </si>
  <si>
    <t>Integer</t>
    <phoneticPr fontId="27" type="noConversion"/>
  </si>
  <si>
    <t>Debug</t>
    <phoneticPr fontId="27" type="noConversion"/>
  </si>
  <si>
    <t>{{MN.LST.BZ.DT}}</t>
  </si>
  <si>
    <t>資料當月月底營業日(DATE)</t>
  </si>
  <si>
    <t>UTIL_POSTFUNC</t>
  </si>
  <si>
    <t>udf_movefile</t>
  </si>
  <si>
    <t>DEBUG_PROCESS</t>
    <phoneticPr fontId="27" type="noConversion"/>
  </si>
  <si>
    <t>SQLG process for debug</t>
    <phoneticPr fontId="27" type="noConversion"/>
  </si>
  <si>
    <t>SRC!Stage!ODS!DW</t>
    <phoneticPr fontId="27" type="noConversion"/>
  </si>
  <si>
    <t>String</t>
    <phoneticPr fontId="27" type="noConversion"/>
  </si>
  <si>
    <t>Same as FMT_DBLIST</t>
    <phoneticPr fontId="27" type="noConversion"/>
  </si>
  <si>
    <t>{{MN.LST.BZ.DT.CHAR}}</t>
  </si>
  <si>
    <t>資料當月月底營業日(CHAR)</t>
  </si>
  <si>
    <t>FMT_USER_VAR</t>
  </si>
  <si>
    <t>Draft</t>
  </si>
  <si>
    <t>DEBUG_QW_REPLACE</t>
    <phoneticPr fontId="27" type="noConversion"/>
  </si>
  <si>
    <t>置換{{ }} When Debug Mode</t>
    <phoneticPr fontId="27" type="noConversion"/>
  </si>
  <si>
    <t>Boolean</t>
    <phoneticPr fontId="27" type="noConversion"/>
  </si>
  <si>
    <t>{{CURRENT.DATE}}</t>
  </si>
  <si>
    <t>目前執行日期</t>
  </si>
  <si>
    <t>PSG</t>
  </si>
  <si>
    <t>置換{{ }}變數名稱清單, 換為常數</t>
    <phoneticPr fontId="27" type="noConversion"/>
  </si>
  <si>
    <t>{{START.DT}}=CURRENT_DATE!{{START.DT.CHAR}}=CURRENT_DATE</t>
  </si>
  <si>
    <t>{{CURRENT.DATE.CHAR}}</t>
  </si>
  <si>
    <t>目前執行日期(CHAR)</t>
  </si>
  <si>
    <t>UTIL_PREFUNC</t>
    <phoneticPr fontId="27" type="noConversion"/>
  </si>
  <si>
    <t>udf_check_error</t>
    <phoneticPr fontId="40" type="noConversion"/>
  </si>
  <si>
    <t>置換{{ }}用戶變數名稱清單, 換為常數</t>
    <phoneticPr fontId="27" type="noConversion"/>
  </si>
  <si>
    <t>{{PRJID}}=01</t>
    <phoneticPr fontId="27" type="noConversion"/>
  </si>
  <si>
    <t>SQLFormat</t>
    <phoneticPr fontId="27" type="noConversion"/>
  </si>
  <si>
    <t>{{CURRENT.MONTH}}</t>
  </si>
  <si>
    <t>目前執行月份</t>
  </si>
  <si>
    <t>YYYY-MM</t>
    <phoneticPr fontId="27" type="noConversion"/>
  </si>
  <si>
    <t>UTIL_SRC_ENCODING</t>
    <phoneticPr fontId="40" type="noConversion"/>
  </si>
  <si>
    <t>DEBUG_DRIVER</t>
    <phoneticPr fontId="27" type="noConversion"/>
  </si>
  <si>
    <t>DB Driver when debug mode, used in ext table</t>
    <phoneticPr fontId="27" type="noConversion"/>
  </si>
  <si>
    <t>ODBC!JDBC</t>
    <phoneticPr fontId="27" type="noConversion"/>
  </si>
  <si>
    <t>System</t>
    <phoneticPr fontId="27" type="noConversion"/>
  </si>
  <si>
    <t xml:space="preserve">SQL preview </t>
  </si>
  <si>
    <t>{{CURRENT.MONTH.CHAR}}</t>
  </si>
  <si>
    <t>目前執行月份(CHAR)</t>
  </si>
  <si>
    <t>YYYYMM</t>
    <phoneticPr fontId="27" type="noConversion"/>
  </si>
  <si>
    <t>MTD_CASESENSITIVE</t>
  </si>
  <si>
    <t>DEBUG_UNITDIR</t>
    <phoneticPr fontId="27" type="noConversion"/>
  </si>
  <si>
    <t>vbUnit test directory for source compare</t>
    <phoneticPr fontId="27" type="noConversion"/>
  </si>
  <si>
    <t>C:\Users\IBM_ADMIN\Desktop\excel-addin\QA\DW\</t>
  </si>
  <si>
    <t>{{CURRENT.YEAR}}</t>
  </si>
  <si>
    <t>目前執行年　</t>
  </si>
  <si>
    <t>YYYY　</t>
  </si>
  <si>
    <t>ODBC_DB</t>
    <phoneticPr fontId="27" type="noConversion"/>
  </si>
  <si>
    <t>ODBC參數</t>
    <phoneticPr fontId="27" type="noConversion"/>
  </si>
  <si>
    <t>DW</t>
    <phoneticPr fontId="27" type="noConversion"/>
  </si>
  <si>
    <t>ODBC</t>
    <phoneticPr fontId="27" type="noConversion"/>
  </si>
  <si>
    <t>Site</t>
    <phoneticPr fontId="27" type="noConversion"/>
  </si>
  <si>
    <t>ODBC_PORT</t>
    <phoneticPr fontId="27" type="noConversion"/>
  </si>
  <si>
    <t>ODBC_UID</t>
    <phoneticPr fontId="27" type="noConversion"/>
  </si>
  <si>
    <t>dwmgr</t>
    <phoneticPr fontId="27" type="noConversion"/>
  </si>
  <si>
    <t>ODBC_PASSWORD</t>
    <phoneticPr fontId="27" type="noConversion"/>
  </si>
  <si>
    <t>pwd</t>
    <phoneticPr fontId="27" type="noConversion"/>
  </si>
  <si>
    <t>ODBC_ROWS</t>
    <phoneticPr fontId="27" type="noConversion"/>
  </si>
  <si>
    <t>ODBC_TIMEOUT</t>
    <phoneticPr fontId="27" type="noConversion"/>
  </si>
  <si>
    <t>ODBC_TOOL</t>
    <phoneticPr fontId="27" type="noConversion"/>
  </si>
  <si>
    <t>ODBC Tool for SQL execution, {TBL_NAME}, {PROG_NAME} used as param passing</t>
    <phoneticPr fontId="27" type="noConversion"/>
  </si>
  <si>
    <t>c:\tools\bat\nzsql1.bat  -sTbl {TBL_NAME} -sOut {PROG_NAME}.out -Conn {CONN_STR}</t>
    <phoneticPr fontId="27" type="noConversion"/>
  </si>
  <si>
    <t>String</t>
  </si>
  <si>
    <t>Project</t>
    <phoneticPr fontId="27" type="noConversion"/>
  </si>
  <si>
    <t>ODBC_SEQEXEC</t>
    <phoneticPr fontId="27" type="noConversion"/>
  </si>
  <si>
    <t>Sequence execution SQL</t>
    <phoneticPr fontId="27" type="noConversion"/>
  </si>
  <si>
    <t>SQLG_VERSION</t>
    <phoneticPr fontId="27" type="noConversion"/>
  </si>
  <si>
    <t>Template 版本, aka SQLGEN_Version</t>
    <phoneticPr fontId="27" type="noConversion"/>
  </si>
  <si>
    <t>Integer: v1.0~v1.1</t>
    <phoneticPr fontId="27" type="noConversion"/>
  </si>
  <si>
    <t>v1.0</t>
    <phoneticPr fontId="27" type="noConversion"/>
  </si>
  <si>
    <t>SQLToolkit</t>
    <phoneticPr fontId="27" type="noConversion"/>
  </si>
  <si>
    <t>System</t>
  </si>
  <si>
    <t>SQLG_MACLIST</t>
    <phoneticPr fontId="27" type="noConversion"/>
  </si>
  <si>
    <t>Validation List, aka SQLGEN_List</t>
    <phoneticPr fontId="27" type="noConversion"/>
  </si>
  <si>
    <t>00:27:10:00:00:F8!00:27:10:99:98:F8</t>
    <phoneticPr fontId="27" type="noConversion"/>
  </si>
  <si>
    <t>FMT_SQL_TRUNC</t>
    <phoneticPr fontId="27" type="noConversion"/>
  </si>
  <si>
    <t>Truncate SQL statement template</t>
    <phoneticPr fontId="27" type="noConversion"/>
  </si>
  <si>
    <t>ALTER TABLE {SCHEMA_QUAL}{TBL_ID} DISABLE CONSTRAINT {IDX_ID};{SQLG_NL}TRUNCATE TABLE {SCHEMA_QUAL}{TBL_ID}</t>
  </si>
  <si>
    <t>TRUNCATE TABLE {SCHEMA_QUAL}{TBL_ID}</t>
    <phoneticPr fontId="27" type="noConversion"/>
  </si>
  <si>
    <t>Program</t>
  </si>
  <si>
    <t>FMT_SQL_TRUNC_NOPK</t>
    <phoneticPr fontId="27" type="noConversion"/>
  </si>
  <si>
    <t>Truncate SQL statement template when no PK</t>
    <phoneticPr fontId="27" type="noConversion"/>
  </si>
  <si>
    <t>EXEC ST_TRUNCATE '{TBL_ID}'</t>
    <phoneticPr fontId="27" type="noConversion"/>
  </si>
  <si>
    <t>FMT_SQL_GENSTAT</t>
    <phoneticPr fontId="27" type="noConversion"/>
  </si>
  <si>
    <t>Gen statistic</t>
    <phoneticPr fontId="27" type="noConversion"/>
  </si>
  <si>
    <t>CALL DBMS_STATS.GATHER_TABLE_STATS('{SCHEMA}','{TBL_ID}')</t>
  </si>
  <si>
    <t>GENERATE STATISTICS ON {SCHEMA_QUAL}{TBL_ID}</t>
  </si>
  <si>
    <t>FMT_SQL_CHKDUP</t>
    <phoneticPr fontId="27" type="noConversion"/>
  </si>
  <si>
    <t>Check duplicate SQL</t>
    <phoneticPr fontId="27" type="noConversion"/>
  </si>
  <si>
    <t>ALTER TABLE {SCHEMA_QUAL}{TBL_ID} ENABLE CONSTRAINT {IDX_ID} EXCEPTIONS INTO {SCHEMA_QUAL}{EXCEPT_ID}</t>
    <phoneticPr fontId="27" type="noConversion"/>
  </si>
  <si>
    <t>EXEC  {SQLCMN_QUAL}SP_CHK_UNIQ( '{TBL_ID}', '{EXCEPT_ID}')</t>
  </si>
  <si>
    <t>FMT_SQL_DROP</t>
  </si>
  <si>
    <t>Drop table SQL statement template</t>
    <phoneticPr fontId="27" type="noConversion"/>
  </si>
  <si>
    <t>TRUNCATE TABLE {SCHEMA_QUAL}{TBL_ID}</t>
  </si>
  <si>
    <t>EXEC {SQLCMN_QUAL}SP_DROP_IF_EXISTS '{SCHEMA}', '{TBL_ID}'</t>
  </si>
  <si>
    <t>FMT_SQL_PARL</t>
    <phoneticPr fontId="27" type="noConversion"/>
  </si>
  <si>
    <t>SQL enable parallel</t>
    <phoneticPr fontId="27" type="noConversion"/>
  </si>
  <si>
    <t>/*+ append */</t>
    <phoneticPr fontId="27" type="noConversion"/>
  </si>
  <si>
    <t>FMT_SQL_HINT</t>
  </si>
  <si>
    <t>SQL hint</t>
    <phoneticPr fontId="27" type="noConversion"/>
  </si>
  <si>
    <t>FMT_SQL_CT</t>
    <phoneticPr fontId="27" type="noConversion"/>
  </si>
  <si>
    <t>SQL Create Table</t>
    <phoneticPr fontId="27" type="noConversion"/>
  </si>
  <si>
    <t>CREATE TABLE {SCHEMA_QUAL}{TBL_ID}</t>
    <phoneticPr fontId="27" type="noConversion"/>
  </si>
  <si>
    <t>FMT_SQL_CT_TEMP</t>
    <phoneticPr fontId="27" type="noConversion"/>
  </si>
  <si>
    <t>SQL Create Temp Table</t>
    <phoneticPr fontId="27" type="noConversion"/>
  </si>
  <si>
    <t>CREATE TEMP TABLE {SCHEMA_QUAL}{TBL_ID}</t>
  </si>
  <si>
    <t>FMT_SQL_CT_EXT</t>
    <phoneticPr fontId="27" type="noConversion"/>
  </si>
  <si>
    <t>SQL Create External Table</t>
    <phoneticPr fontId="27" type="noConversion"/>
  </si>
  <si>
    <t>CREATE EXTERNAL TABLE {SCHEMA_QUAL}{TBL_ID}</t>
    <phoneticPr fontId="27" type="noConversion"/>
  </si>
  <si>
    <t>FMT_STGTYPE</t>
    <phoneticPr fontId="40" type="noConversion"/>
  </si>
  <si>
    <t>Stage Table Type</t>
    <phoneticPr fontId="40" type="noConversion"/>
  </si>
  <si>
    <t>0-Table,1-TempTable, 2-ExternalTable,3-ExceptionTable</t>
    <phoneticPr fontId="27" type="noConversion"/>
  </si>
  <si>
    <t>0-Table</t>
    <phoneticPr fontId="27" type="noConversion"/>
  </si>
  <si>
    <t>FMT_STGPROG</t>
    <phoneticPr fontId="40" type="noConversion"/>
  </si>
  <si>
    <t>Stage Program 命名方式</t>
    <phoneticPr fontId="40" type="noConversion"/>
  </si>
  <si>
    <t>{PGM_FILE_NAME}</t>
  </si>
  <si>
    <t>{STG_TBL_NAME}</t>
    <phoneticPr fontId="40" type="noConversion"/>
  </si>
  <si>
    <t>FMT_STGNAME</t>
    <phoneticPr fontId="40" type="noConversion"/>
  </si>
  <si>
    <t>Stage Table 命名方式</t>
    <phoneticPr fontId="40" type="noConversion"/>
  </si>
  <si>
    <t>{SYS_NAME}_{SRC_FREQ}_{SRC_NAME}</t>
    <phoneticPr fontId="40" type="noConversion"/>
  </si>
  <si>
    <t>STG_{SRC_FREQ}_{SRC_NAME}</t>
    <phoneticPr fontId="40" type="noConversion"/>
  </si>
  <si>
    <t>FMT_ODSNAME</t>
  </si>
  <si>
    <t>ODS Table 命名方式</t>
    <phoneticPr fontId="40" type="noConversion"/>
  </si>
  <si>
    <t>ODS_{SRC_FREQ}_{SRC_NAME}</t>
    <phoneticPr fontId="40" type="noConversion"/>
  </si>
  <si>
    <t>FMT_DATNAME</t>
    <phoneticPr fontId="27" type="noConversion"/>
  </si>
  <si>
    <t>SRC, data file  命名方式</t>
    <phoneticPr fontId="40" type="noConversion"/>
  </si>
  <si>
    <t>{SRC_NAME}</t>
    <phoneticPr fontId="40" type="noConversion"/>
  </si>
  <si>
    <t>FMT_SRCNAME</t>
    <phoneticPr fontId="27" type="noConversion"/>
  </si>
  <si>
    <t>SRC, source extractoin data file  命名方式</t>
    <phoneticPr fontId="40" type="noConversion"/>
  </si>
  <si>
    <t>{SRC_NAME}_{{START.DT.CHAR}}</t>
    <phoneticPr fontId="40" type="noConversion"/>
  </si>
  <si>
    <t>{DAT_FILENAME}_{{END.DT.CHAR}}</t>
  </si>
  <si>
    <t>FMT_STG_SCHEMA</t>
    <phoneticPr fontId="27" type="noConversion"/>
  </si>
  <si>
    <t>STAGE Schema for ods template</t>
    <phoneticPr fontId="40" type="noConversion"/>
  </si>
  <si>
    <t>SRC</t>
    <phoneticPr fontId="27" type="noConversion"/>
  </si>
  <si>
    <t>STAGE</t>
    <phoneticPr fontId="27" type="noConversion"/>
  </si>
  <si>
    <t>FMT_ODS_SCHEMA</t>
    <phoneticPr fontId="27" type="noConversion"/>
  </si>
  <si>
    <t>ODS Schema for ods template</t>
    <phoneticPr fontId="40" type="noConversion"/>
  </si>
  <si>
    <t>ODSTMP</t>
    <phoneticPr fontId="27" type="noConversion"/>
  </si>
  <si>
    <t>ODS</t>
    <phoneticPr fontId="27" type="noConversion"/>
  </si>
  <si>
    <t>FMT_ODS_JOBNAME</t>
    <phoneticPr fontId="27" type="noConversion"/>
  </si>
  <si>
    <t>ODS Job name for scheduler</t>
    <phoneticPr fontId="40" type="noConversion"/>
  </si>
  <si>
    <t>{ODS_TBL_NAME}</t>
  </si>
  <si>
    <t>FMT_DW_JOBNAME</t>
    <phoneticPr fontId="27" type="noConversion"/>
  </si>
  <si>
    <t>DW Job name for scheduler</t>
    <phoneticPr fontId="40" type="noConversion"/>
  </si>
  <si>
    <t>{TBL_NAME}</t>
    <phoneticPr fontId="40" type="noConversion"/>
  </si>
  <si>
    <t>FMT_EXCEPTTABLE</t>
    <phoneticPr fontId="27" type="noConversion"/>
  </si>
  <si>
    <t>Exception Table naming rule</t>
    <phoneticPr fontId="27" type="noConversion"/>
  </si>
  <si>
    <t>String: LOV</t>
    <phoneticPr fontId="27" type="noConversion"/>
  </si>
  <si>
    <t>FMT_TEMPTABLE</t>
    <phoneticPr fontId="27" type="noConversion"/>
  </si>
  <si>
    <t>Temp Table naming rule</t>
    <phoneticPr fontId="27" type="noConversion"/>
  </si>
  <si>
    <t>FMT_TEMPDB</t>
    <phoneticPr fontId="27" type="noConversion"/>
  </si>
  <si>
    <t>Temp DB naming rule</t>
    <phoneticPr fontId="27" type="noConversion"/>
  </si>
  <si>
    <t>TEMPDW</t>
    <phoneticPr fontId="27" type="noConversion"/>
  </si>
  <si>
    <t>""</t>
    <phoneticPr fontId="27" type="noConversion"/>
  </si>
  <si>
    <t>FMT_PROC_CLRTMP</t>
    <phoneticPr fontId="27" type="noConversion"/>
  </si>
  <si>
    <t xml:space="preserve">Enable clear temp at end </t>
    <phoneticPr fontId="27" type="noConversion"/>
  </si>
  <si>
    <t>FMT_PROC_DROPTMP</t>
    <phoneticPr fontId="27" type="noConversion"/>
  </si>
  <si>
    <t xml:space="preserve">Enable drop temp at end </t>
    <phoneticPr fontId="27" type="noConversion"/>
  </si>
  <si>
    <t>0-Nodrop, 1-DropUserTemp, 2-DropSysTemp</t>
    <phoneticPr fontId="27" type="noConversion"/>
  </si>
  <si>
    <t>FMT_TBLIDX</t>
    <phoneticPr fontId="27" type="noConversion"/>
  </si>
  <si>
    <t>Table Index  命名方式</t>
    <phoneticPr fontId="27" type="noConversion"/>
  </si>
  <si>
    <t>{TBLID}_PK</t>
    <phoneticPr fontId="27" type="noConversion"/>
  </si>
  <si>
    <t>{TBLID}_PK  AND  {TBLID}_IDX1</t>
    <phoneticPr fontId="27" type="noConversion"/>
  </si>
  <si>
    <t>FMT_DBLIST</t>
    <phoneticPr fontId="27" type="noConversion"/>
  </si>
  <si>
    <t>置換{{ }}DB名稱清單, 將保留字換為變數符號</t>
    <phoneticPr fontId="27" type="noConversion"/>
  </si>
  <si>
    <t>STAGE!ODS!DW!DM!CRM!OLAP</t>
    <phoneticPr fontId="27" type="noConversion"/>
  </si>
  <si>
    <t>STAGE!ODS!DW!DM!CRM</t>
    <phoneticPr fontId="27" type="noConversion"/>
  </si>
  <si>
    <t>FMT_SYS_TBLLIST</t>
    <phoneticPr fontId="27" type="noConversion"/>
  </si>
  <si>
    <t>系統表格清單, 產生來源表格清單會自動排除</t>
    <phoneticPr fontId="27" type="noConversion"/>
  </si>
  <si>
    <t>_V_DUAL!DUAL</t>
    <phoneticPr fontId="27" type="noConversion"/>
  </si>
  <si>
    <t>FMT_SNAPS_NAME</t>
  </si>
  <si>
    <t>History table naming rule</t>
    <phoneticPr fontId="27" type="noConversion"/>
  </si>
  <si>
    <t>{SCHEMA}H_{TBL_NAME}</t>
    <phoneticPr fontId="27" type="noConversion"/>
  </si>
  <si>
    <t>ODH_, DWH_ …</t>
    <phoneticPr fontId="40" type="noConversion"/>
  </si>
  <si>
    <t>FMT_SNAPS_ORGKEY</t>
  </si>
  <si>
    <t>History table organization key flag</t>
    <phoneticPr fontId="27" type="noConversion"/>
  </si>
  <si>
    <t>FMT_SNAPS_TRANCOL</t>
  </si>
  <si>
    <t>History table column of transaction date</t>
    <phoneticPr fontId="27" type="noConversion"/>
  </si>
  <si>
    <t>TRN_DT</t>
    <phoneticPr fontId="27" type="noConversion"/>
  </si>
  <si>
    <t>HIST_TRANS_DATE</t>
    <phoneticPr fontId="27" type="noConversion"/>
  </si>
  <si>
    <t>SQLFormat</t>
  </si>
  <si>
    <t>Released</t>
  </si>
  <si>
    <t>FMT_SNAPS_COLS</t>
    <phoneticPr fontId="27" type="noConversion"/>
  </si>
  <si>
    <t xml:space="preserve">History table default date column </t>
    <phoneticPr fontId="27" type="noConversion"/>
  </si>
  <si>
    <t>Y;DATA_YR!M;DATA_YM!M1;DATA_YM!D;SNAP_DT!S;DATA_YM</t>
    <phoneticPr fontId="27" type="noConversion"/>
  </si>
  <si>
    <t>Y;DATA_YR!M;DATA_YM!M1;DATA_YM!D;SNAP_DT!S;DATA_YM</t>
  </si>
  <si>
    <t>FMT_PDM_NAMECHK</t>
    <phoneticPr fontId="27" type="noConversion"/>
  </si>
  <si>
    <t>Check table name strickly</t>
    <phoneticPr fontId="27" type="noConversion"/>
  </si>
  <si>
    <t>FMT_PDMTYPELIST</t>
    <phoneticPr fontId="27" type="noConversion"/>
  </si>
  <si>
    <t>List for parsable entity type</t>
    <phoneticPr fontId="27" type="noConversion"/>
  </si>
  <si>
    <t>T, V, S, R</t>
    <phoneticPr fontId="27" type="noConversion"/>
  </si>
  <si>
    <t>T, V, S, P, R, E, F</t>
    <phoneticPr fontId="27" type="noConversion"/>
  </si>
  <si>
    <t>FMT_PDMTYPE</t>
    <phoneticPr fontId="27" type="noConversion"/>
  </si>
  <si>
    <t>PDM Mapping Table Type, 以命名區隔</t>
    <phoneticPr fontId="27" type="noConversion"/>
  </si>
  <si>
    <t>WIP</t>
    <phoneticPr fontId="27" type="noConversion"/>
  </si>
  <si>
    <t>FMT_TEMPCHECK</t>
    <phoneticPr fontId="27" type="noConversion"/>
  </si>
  <si>
    <t>Keep Temp Table for Duplicate Check</t>
    <phoneticPr fontId="27" type="noConversion"/>
  </si>
  <si>
    <t>FMT_SYSTEMP_DDL</t>
    <phoneticPr fontId="27" type="noConversion"/>
  </si>
  <si>
    <t>System Temp Table DDL type</t>
    <phoneticPr fontId="27" type="noConversion"/>
  </si>
  <si>
    <t>1-Target, 2-AtSQL, 3-AtDDL</t>
    <phoneticPr fontId="27" type="noConversion"/>
  </si>
  <si>
    <t>FMT_TEMP_DDL</t>
    <phoneticPr fontId="27" type="noConversion"/>
  </si>
  <si>
    <t>USER Temp Table DDL type</t>
    <phoneticPr fontId="27" type="noConversion"/>
  </si>
  <si>
    <t>1-Target, 2-AtSQL, 3-AtDDL, 4-AsNormal</t>
    <phoneticPr fontId="27" type="noConversion"/>
  </si>
  <si>
    <t>FMT_PROG_INI</t>
    <phoneticPr fontId="27" type="noConversion"/>
  </si>
  <si>
    <t>Program naming for initial load</t>
    <phoneticPr fontId="27" type="noConversion"/>
  </si>
  <si>
    <t>{TBL_NAME}_INI</t>
    <phoneticPr fontId="27" type="noConversion"/>
  </si>
  <si>
    <t>FMT_PROG_TMP</t>
    <phoneticPr fontId="27" type="noConversion"/>
  </si>
  <si>
    <t>Program naming for TempDB process</t>
    <phoneticPr fontId="27" type="noConversion"/>
  </si>
  <si>
    <t>{TBL_NAME}_TMP</t>
    <phoneticPr fontId="27" type="noConversion"/>
  </si>
  <si>
    <t>{PROG_NAME_UNI}_TMP</t>
    <phoneticPr fontId="27" type="noConversion"/>
  </si>
  <si>
    <t>FMT_PROG_TYPE</t>
    <phoneticPr fontId="27" type="noConversion"/>
  </si>
  <si>
    <t>Program type, SQL or StoredProcedure</t>
    <phoneticPr fontId="27" type="noConversion"/>
  </si>
  <si>
    <t>0-SQL, 1-SP enforce param, 2-SP manual param</t>
    <phoneticPr fontId="27" type="noConversion"/>
  </si>
  <si>
    <t>FMT_PROG_SPNAME</t>
    <phoneticPr fontId="27" type="noConversion"/>
  </si>
  <si>
    <t xml:space="preserve">Stored Procuedure naming </t>
    <phoneticPr fontId="27" type="noConversion"/>
  </si>
  <si>
    <t>{PROG_NAME}_SP</t>
    <phoneticPr fontId="27" type="noConversion"/>
  </si>
  <si>
    <t>FMT_PROG_SPMAP</t>
    <phoneticPr fontId="27" type="noConversion"/>
  </si>
  <si>
    <t xml:space="preserve">Stored Procuedure param mapping </t>
    <phoneticPr fontId="27" type="noConversion"/>
  </si>
  <si>
    <t>{{END.DT}}=${tws.job.date}</t>
    <phoneticPr fontId="27" type="noConversion"/>
  </si>
  <si>
    <t>FMT_ID_CASE</t>
    <phoneticPr fontId="27" type="noConversion"/>
  </si>
  <si>
    <t>Rule naming case sensitivity</t>
    <phoneticPr fontId="27" type="noConversion"/>
  </si>
  <si>
    <t>FMT_ID_RULE</t>
    <phoneticPr fontId="27" type="noConversion"/>
  </si>
  <si>
    <t xml:space="preserve">ID rule method, </t>
    <phoneticPr fontId="27" type="noConversion"/>
  </si>
  <si>
    <t>NAME, UNION, UN_NAME</t>
    <phoneticPr fontId="27" type="noConversion"/>
  </si>
  <si>
    <t>ODS: UNION; DW: UN_NAME</t>
    <phoneticPr fontId="27" type="noConversion"/>
  </si>
  <si>
    <t>FMT_ID4_TEMP</t>
    <phoneticPr fontId="27" type="noConversion"/>
  </si>
  <si>
    <t>Rule ID for user temp table</t>
    <phoneticPr fontId="27" type="noConversion"/>
  </si>
  <si>
    <t>PV</t>
    <phoneticPr fontId="27" type="noConversion"/>
  </si>
  <si>
    <t>P</t>
    <phoneticPr fontId="27" type="noConversion"/>
  </si>
  <si>
    <t>FMT_ID4_CTE</t>
    <phoneticPr fontId="27" type="noConversion"/>
  </si>
  <si>
    <t>Rule ID for CTE table</t>
    <phoneticPr fontId="27" type="noConversion"/>
  </si>
  <si>
    <t>V</t>
    <phoneticPr fontId="27" type="noConversion"/>
  </si>
  <si>
    <t>FMT_EXT_DDL</t>
    <phoneticPr fontId="27" type="noConversion"/>
  </si>
  <si>
    <t>External Table DDL type</t>
    <phoneticPr fontId="27" type="noConversion"/>
  </si>
  <si>
    <t>FMT_EXT_OPTION</t>
    <phoneticPr fontId="27" type="noConversion"/>
  </si>
  <si>
    <t>External Table Option</t>
    <phoneticPr fontId="27" type="noConversion"/>
  </si>
  <si>
    <t>DELIM ','  NULLVALUE ''</t>
    <phoneticPr fontId="27" type="noConversion"/>
  </si>
  <si>
    <t>DELIM ',' NULLVALUE ''</t>
  </si>
  <si>
    <t>FMT_REF_NOFILTER</t>
  </si>
  <si>
    <t xml:space="preserve">Disable reference table filter </t>
    <phoneticPr fontId="27" type="noConversion"/>
  </si>
  <si>
    <t>FMT_TBL_OPTION</t>
    <phoneticPr fontId="27" type="noConversion"/>
  </si>
  <si>
    <t>Table Option</t>
    <phoneticPr fontId="27" type="noConversion"/>
  </si>
  <si>
    <t>ROW FORMAT DELIMITED FIELDS TERMINATED BY ',' {SQLG_NL}STORED AS PARQUETFILE{SQLG_NL}</t>
    <phoneticPr fontId="27" type="noConversion"/>
  </si>
  <si>
    <t>FMT_TMP_OPTION</t>
    <phoneticPr fontId="27" type="noConversion"/>
  </si>
  <si>
    <t>Temp Table Option</t>
    <phoneticPr fontId="27" type="noConversion"/>
  </si>
  <si>
    <t>ON COMMIT PRESERVE ROWS</t>
    <phoneticPr fontId="27" type="noConversion"/>
  </si>
  <si>
    <t>Oracle: ON COMMIT PRESERVE ROWS
Others: NULL</t>
    <phoneticPr fontId="27" type="noConversion"/>
  </si>
  <si>
    <t>FMT_STG_TBLOPTION</t>
    <phoneticPr fontId="27" type="noConversion"/>
  </si>
  <si>
    <t xml:space="preserve">Table Option fot Stage </t>
    <phoneticPr fontId="27" type="noConversion"/>
  </si>
  <si>
    <t>FMT_COLS_ENFORCE</t>
    <phoneticPr fontId="27" type="noConversion"/>
  </si>
  <si>
    <t>Global Audit Column Enforce Flag</t>
    <phoneticPr fontId="27" type="noConversion"/>
  </si>
  <si>
    <t>FMT_COLS_DW</t>
    <phoneticPr fontId="27" type="noConversion"/>
  </si>
  <si>
    <t>DW  flow: Audit columns for all dw table</t>
    <phoneticPr fontId="27" type="noConversion"/>
  </si>
  <si>
    <t>DATADT;DATE;CURRENT_STAMP!....</t>
    <phoneticPr fontId="27" type="noConversion"/>
  </si>
  <si>
    <t>UPD_TYPE;NVARCHAR(5);更新類別;!DATA_DT;DATE;資料日期;CURRENT_DATE</t>
    <phoneticPr fontId="27" type="noConversion"/>
  </si>
  <si>
    <t>FMT_COLS_ODS</t>
  </si>
  <si>
    <t>ODS flow: Audit columns for all ods table</t>
    <phoneticPr fontId="27" type="noConversion"/>
  </si>
  <si>
    <t>FMT_COLS_STG</t>
  </si>
  <si>
    <t>ODS flow: Audit columns for all stg/ods table</t>
    <phoneticPr fontId="27" type="noConversion"/>
  </si>
  <si>
    <t>FMT_COLS_KEY</t>
  </si>
  <si>
    <t>ODS flow: Audit columns for surrogate key</t>
    <phoneticPr fontId="27" type="noConversion"/>
  </si>
  <si>
    <t>CREATE SEQUENCE {TBL_NAME}_KEY AS BIGINT;</t>
  </si>
  <si>
    <t>FMT_COLS_NOTNULL</t>
  </si>
  <si>
    <t>Define which columns should be NOT NULL</t>
    <phoneticPr fontId="27" type="noConversion"/>
  </si>
  <si>
    <t>MyTable!TheColumn</t>
    <phoneticPr fontId="27" type="noConversion"/>
  </si>
  <si>
    <t>FMT_COLS_REFTYPE</t>
    <phoneticPr fontId="27" type="noConversion"/>
  </si>
  <si>
    <t>Data type convert rule for RefTable Column</t>
    <phoneticPr fontId="27" type="noConversion"/>
  </si>
  <si>
    <t>DATE=TO_DATE('{0}', 'YYYY/MM/DD')</t>
    <phoneticPr fontId="27" type="noConversion"/>
  </si>
  <si>
    <t>FMT_COLFUNC_TRIM</t>
  </si>
  <si>
    <t>ODS flow: column would add trim function as default</t>
    <phoneticPr fontId="27" type="noConversion"/>
  </si>
  <si>
    <t>FMT_APP_FREEFMT</t>
    <phoneticPr fontId="27" type="noConversion"/>
  </si>
  <si>
    <t>ODS flow: Free format for append condition</t>
    <phoneticPr fontId="27" type="noConversion"/>
  </si>
  <si>
    <t>FMT_APP_DELETECOND</t>
  </si>
  <si>
    <t>ODS flow: Delete or Append condition</t>
    <phoneticPr fontId="27" type="noConversion"/>
  </si>
  <si>
    <t>FMT_ETL_VAR</t>
    <phoneticPr fontId="27" type="noConversion"/>
  </si>
  <si>
    <t>ETL Variable interpreted by subsitution or parameter</t>
    <phoneticPr fontId="27" type="noConversion"/>
  </si>
  <si>
    <t>1-Subsituion, 2-Paramter</t>
    <phoneticPr fontId="27" type="noConversion"/>
  </si>
  <si>
    <t>FMT_DRULE_COL</t>
  </si>
  <si>
    <t>Defaulting rule for colum attribue</t>
    <phoneticPr fontId="27" type="noConversion"/>
  </si>
  <si>
    <t>COL_PDM_CONVERSION:@COL_SRC_COLUMNNAME;%{dxRef()}!COL_PDM_COLUMNDESC:@COL_PDM_COLUMNNAME;</t>
  </si>
  <si>
    <t>COL_PDM_CONVERSION:@COL_SRC_COLUMNNAME</t>
  </si>
  <si>
    <t>FMT_DRULE_TBL</t>
  </si>
  <si>
    <t>Defaulting rule for table attribue</t>
    <phoneticPr fontId="27" type="noConversion"/>
  </si>
  <si>
    <t>TBL_PDM_CNDESC:@TBL_PDM_TABLENAME</t>
  </si>
  <si>
    <t>UTIL_PLN_ODSJSD</t>
    <phoneticPr fontId="27" type="noConversion"/>
  </si>
  <si>
    <t>ODS Planner, Default JSD template name</t>
    <phoneticPr fontId="27" type="noConversion"/>
  </si>
  <si>
    <t>WATCH-FILE</t>
    <phoneticPr fontId="27" type="noConversion"/>
  </si>
  <si>
    <t>Tools</t>
    <phoneticPr fontId="27" type="noConversion"/>
  </si>
  <si>
    <t>UTIL_PLN_DWJSD</t>
    <phoneticPr fontId="27" type="noConversion"/>
  </si>
  <si>
    <t>DW Planner, Default JSD template name</t>
    <phoneticPr fontId="27" type="noConversion"/>
  </si>
  <si>
    <t>DW-MAIN</t>
    <phoneticPr fontId="27" type="noConversion"/>
  </si>
  <si>
    <t>UTIL_PLN_ODSPK</t>
    <phoneticPr fontId="27" type="noConversion"/>
  </si>
  <si>
    <t>ODS SYSPK for flow group</t>
    <phoneticPr fontId="27" type="noConversion"/>
  </si>
  <si>
    <t>ODS!{SRC_TYPE}!{SRC_SYSNAME}</t>
  </si>
  <si>
    <t>UTIL_PLN_DWPK</t>
    <phoneticPr fontId="27" type="noConversion"/>
  </si>
  <si>
    <t>DW SYSPK for flow group</t>
    <phoneticPr fontId="27" type="noConversion"/>
  </si>
  <si>
    <t>{DW_SYSNAME}!{SUBJECT}</t>
  </si>
  <si>
    <t>UTIL_PLN_DEF_FLOW</t>
    <phoneticPr fontId="27" type="noConversion"/>
  </si>
  <si>
    <t>Default job flow when no precedent</t>
    <phoneticPr fontId="27" type="noConversion"/>
  </si>
  <si>
    <t>D_STG_INIT</t>
    <phoneticPr fontId="27" type="noConversion"/>
  </si>
  <si>
    <t>UTIL_PLN_DEF_JOB</t>
    <phoneticPr fontId="27" type="noConversion"/>
  </si>
  <si>
    <t>Default job when no precedent</t>
    <phoneticPr fontId="27" type="noConversion"/>
  </si>
  <si>
    <t>SYS_STS_STG</t>
  </si>
  <si>
    <t>UTIL_PLN_UPLOAD</t>
    <phoneticPr fontId="27" type="noConversion"/>
  </si>
  <si>
    <t>Upload command for planner</t>
    <phoneticPr fontId="27" type="noConversion"/>
  </si>
  <si>
    <t>cmd /c "c:\Progra~2\PuTTY\"pscp -r  -pw pwd {{DIR_OUTPUT}}\{{PRCS_ID}} tws@10.67.67.84:/home/tws/ods_planner</t>
    <phoneticPr fontId="40" type="noConversion"/>
  </si>
  <si>
    <t>UTIL_PLN_IMPORT</t>
    <phoneticPr fontId="27" type="noConversion"/>
  </si>
  <si>
    <t>Import command for planner</t>
    <phoneticPr fontId="27" type="noConversion"/>
  </si>
  <si>
    <t>cmd /c "c:\Progra~2\PuTTY\"plink  -pw pwd 10.67.67.84 -l tws ~/bin/iwsimport.sh {{PRCS_ID}}</t>
    <phoneticPr fontId="40" type="noConversion"/>
  </si>
  <si>
    <t>UTIL_PLN_LOG</t>
    <phoneticPr fontId="27" type="noConversion"/>
  </si>
  <si>
    <t>view log command for planner</t>
    <phoneticPr fontId="27" type="noConversion"/>
  </si>
  <si>
    <t>UTIL_PLN_FLOW_TYPE</t>
    <phoneticPr fontId="27" type="noConversion"/>
  </si>
  <si>
    <t>Planner: Flow type</t>
    <phoneticPr fontId="27" type="noConversion"/>
  </si>
  <si>
    <t>{DW_SYSNAME}_{SUBJECT}</t>
  </si>
  <si>
    <t>UTIL_PLN_FLOW_NAME</t>
    <phoneticPr fontId="27" type="noConversion"/>
  </si>
  <si>
    <t>Planner: Flow name</t>
    <phoneticPr fontId="27" type="noConversion"/>
  </si>
  <si>
    <t>{SRC_FREQ}_{DW_SYSNAME}_{SUBJECT}</t>
  </si>
  <si>
    <t>UTIL_PLN_BASE</t>
    <phoneticPr fontId="27" type="noConversion"/>
  </si>
  <si>
    <t xml:space="preserve">Plan base </t>
    <phoneticPr fontId="40" type="noConversion"/>
  </si>
  <si>
    <t>"DeltaPlan"</t>
    <phoneticPr fontId="40" type="noConversion"/>
  </si>
  <si>
    <t>String</t>
    <phoneticPr fontId="40" type="noConversion"/>
  </si>
  <si>
    <t>NULL</t>
    <phoneticPr fontId="40" type="noConversion"/>
  </si>
  <si>
    <t>Filename for XLST output</t>
    <phoneticPr fontId="40" type="noConversion"/>
  </si>
  <si>
    <t>{TBL_NAME}.xml</t>
    <phoneticPr fontId="40" type="noConversion"/>
  </si>
  <si>
    <t>UTIL_CONV</t>
  </si>
  <si>
    <t>ODS process: Code converter standard</t>
    <phoneticPr fontId="27" type="noConversion"/>
  </si>
  <si>
    <t>{{UTIL_PATH}}\iconv.pl {DIR_SOURCE}{TBL_NAME}.D</t>
    <phoneticPr fontId="27" type="noConversion"/>
  </si>
  <si>
    <t>{{UTIL_PATH}}\iconv.pl {{DIR_TEMP}}{DAT_FILE_NAME}.D</t>
  </si>
  <si>
    <t>UTIL_CONV_ENCODE</t>
  </si>
  <si>
    <t>ODS process: Code converter specify encode</t>
    <phoneticPr fontId="27" type="noConversion"/>
  </si>
  <si>
    <t>{{UTIL_PATH}}\icu\bin64\uconv.exe -f {SRC_ENCODE} -t utf-8 -i --remove-signature -o {DIR_SOURCE}{TBL_NAME}.D.utf8 {DIR_SOURCE}{TBL_NAME}.D</t>
    <phoneticPr fontId="27" type="noConversion"/>
  </si>
  <si>
    <t>{{UTIL_PATH}}\icu\bin64\uconv.exe -f {SRC_ENCODE} -t utf-8 -i --remove-signature -o {{DIR_TEMP}}{DAT_FILE_NAME}.D.utf8 {{DIR_TEMP}}{DAT_FILE_NAME}.D</t>
  </si>
  <si>
    <t>UTIL_LOAD_V</t>
    <phoneticPr fontId="27" type="noConversion"/>
  </si>
  <si>
    <t>ODS process: Data loader with delimeter</t>
    <phoneticPr fontId="27" type="noConversion"/>
  </si>
  <si>
    <t>{{NZ_PATH}}\nzload -db {{STAGE}} -t {TBL_NAME} -df {DIR_SOURCE}{SRC_NAME}.D.utf8 -lf {DIR_MSG}{SRC_NAME}.msg  -bf {DIR_TEMP}{SRC_NAME}.nzbad -host {{DW_HOST}} -ctrlChars {STG_MAX_ERR}{STG_LOAD_OPTION} -u {{STAGE.USERID}} -pw {{STAGE.PASSWORD}} -Dmall -Df *</t>
    <phoneticPr fontId="27" type="noConversion"/>
  </si>
  <si>
    <t>{{NZ_PATH}}\nzload -db {{STAGE}} -t {TBL_NAME} -df {DIR_SOURCE}{SRC_FILE_NAME}.D.utf8 -lf {DIR_MSG}{SRC_FILE_NAME}.msg  -bf {DIR_TEMP}{SRC_FILE_NAME}.nzbad -host {{DW_HOST}} -ctrlChars {STG_MAX_ERR}{STG_LOAD_OPTION} -u {{STAGE.USERID}} -pw {{STAGE.PASSWORD}} -Dmall -Df *</t>
  </si>
  <si>
    <t>UTIL_LOAD_F</t>
    <phoneticPr fontId="27" type="noConversion"/>
  </si>
  <si>
    <t>ODS process: Data loader with fixed length</t>
    <phoneticPr fontId="27" type="noConversion"/>
  </si>
  <si>
    <t>{{NZ_PATH}}\nzload -db {{STAGE}} -t {TBL_NAME} -df {DIR_SOURCE}{SRC_NAME}.D.utf8 -lf {DIR_MSG}{SRC_NAME}.msg  -bf {DIR_TEMP}{SRC_NAME}.nzbad -host {{DW_HOST}} -ctrlChars {STG_MAX_ERR}{STG_LOAD_OPTION} -u {{STAGE.USERID}} -pw {{STAGE.PASSWORD}} -Dmall -Df *</t>
  </si>
  <si>
    <t>UTIL_LOAD_OPT</t>
    <phoneticPr fontId="27" type="noConversion"/>
  </si>
  <si>
    <t>ODS process: Data loader extra option</t>
    <phoneticPr fontId="27" type="noConversion"/>
  </si>
  <si>
    <t>-Dateformat …</t>
    <phoneticPr fontId="27" type="noConversion"/>
  </si>
  <si>
    <t>UTIL_EXPORT</t>
    <phoneticPr fontId="27" type="noConversion"/>
  </si>
  <si>
    <t>ODS process: Data export  tools</t>
    <phoneticPr fontId="27" type="noConversion"/>
  </si>
  <si>
    <t>BCP "SELECT * FROM srcTable" ….</t>
    <phoneticPr fontId="27" type="noConversion"/>
  </si>
  <si>
    <t>SQLCMD -i {{SRC_PGM}}{SRC_NAME}.sql -U {{SRC.USERID}} -P {{SRC.PASSWORD}} -S {{SRC.SERVER}} -o  {DIR_SOURCE}{SRC_FILE_NAME}.D -u -h -1 -W -d {{SRC.DB}} -s ""|"" -f i:65001</t>
  </si>
  <si>
    <t>pre function before SQLG</t>
    <phoneticPr fontId="27" type="noConversion"/>
  </si>
  <si>
    <t>UTIL_POSTFUNC</t>
    <phoneticPr fontId="27" type="noConversion"/>
  </si>
  <si>
    <t>post function before SQLG</t>
    <phoneticPr fontId="27" type="noConversion"/>
  </si>
  <si>
    <t>UTIL_USE_CTRLFILE</t>
    <phoneticPr fontId="27" type="noConversion"/>
  </si>
  <si>
    <t>Stage data load by Control File</t>
    <phoneticPr fontId="27" type="noConversion"/>
  </si>
  <si>
    <t>FALSE for Netezza and SQLServer, TRUE for Oracle</t>
    <phoneticPr fontId="27" type="noConversion"/>
  </si>
  <si>
    <t>WS_DI_SUMMARY</t>
    <phoneticPr fontId="27" type="noConversion"/>
  </si>
  <si>
    <t>Worksheet anme of Table Summary</t>
    <phoneticPr fontId="27" type="noConversion"/>
  </si>
  <si>
    <t>Data Inventory Summary</t>
    <phoneticPr fontId="27" type="noConversion"/>
  </si>
  <si>
    <t>Table Summary</t>
  </si>
  <si>
    <t>Template</t>
    <phoneticPr fontId="27" type="noConversion"/>
  </si>
  <si>
    <t>WS_DI_DETAIL</t>
    <phoneticPr fontId="27" type="noConversion"/>
  </si>
  <si>
    <t>Worksheet name of  Mapping rule</t>
    <phoneticPr fontId="27" type="noConversion"/>
  </si>
  <si>
    <t>Data Inventory Detail</t>
  </si>
  <si>
    <t>DATAMAPPING</t>
  </si>
  <si>
    <t>WS_DI_SRCSYS</t>
  </si>
  <si>
    <t>Worksheet name of  Source System list</t>
    <phoneticPr fontId="27" type="noConversion"/>
  </si>
  <si>
    <t>System List</t>
    <phoneticPr fontId="27" type="noConversion"/>
  </si>
  <si>
    <t>WS_DI_WORKAREA</t>
    <phoneticPr fontId="27" type="noConversion"/>
  </si>
  <si>
    <t>Temporary worksheet for sorting</t>
    <phoneticPr fontId="27" type="noConversion"/>
  </si>
  <si>
    <t>DATAMAPPING(WORKAREA)</t>
  </si>
  <si>
    <t>Depreciated</t>
    <phoneticPr fontId="27" type="noConversion"/>
  </si>
  <si>
    <t>WS_DI_CODE</t>
    <phoneticPr fontId="27" type="noConversion"/>
  </si>
  <si>
    <t xml:space="preserve">Worksheet name of Default for reference code table </t>
    <phoneticPr fontId="27" type="noConversion"/>
  </si>
  <si>
    <t>CODE_TBL</t>
    <phoneticPr fontId="27" type="noConversion"/>
  </si>
  <si>
    <t>REF_TABLE_DOMAIN</t>
  </si>
  <si>
    <t>ETL Platform</t>
    <phoneticPr fontId="27" type="noConversion"/>
  </si>
  <si>
    <t>ETL Engine 平台</t>
  </si>
  <si>
    <t>String: Windows</t>
    <phoneticPr fontId="27" type="noConversion"/>
  </si>
  <si>
    <t>Windows</t>
    <phoneticPr fontId="27" type="noConversion"/>
  </si>
  <si>
    <t>Netezza Host</t>
    <phoneticPr fontId="27" type="noConversion"/>
  </si>
  <si>
    <t>須定義於 ETL SERVER 的 .hosts檔</t>
    <phoneticPr fontId="27" type="noConversion"/>
  </si>
  <si>
    <t>DW_HOST</t>
    <phoneticPr fontId="27" type="noConversion"/>
  </si>
  <si>
    <t>ETL Utility Directory</t>
    <phoneticPr fontId="27" type="noConversion"/>
  </si>
  <si>
    <t>ETL 工具程式存放目錄</t>
  </si>
  <si>
    <t>C:\IBMETL\Util\</t>
    <phoneticPr fontId="27" type="noConversion"/>
  </si>
  <si>
    <t>Netezza Admin Path</t>
    <phoneticPr fontId="27" type="noConversion"/>
  </si>
  <si>
    <t>Netezza utility 目錄</t>
  </si>
  <si>
    <t>C:\Program Files\IBM Netezza Tools\Bin\</t>
  </si>
  <si>
    <t>將SQL/DDL結果合併為一個檔案，檔案會放置於DIR_OUTPUT內</t>
    <phoneticPr fontId="27" type="noConversion"/>
  </si>
  <si>
    <t>{DIR_OUTPUT}{DW_SYSNAME}</t>
    <phoneticPr fontId="27" type="noConversion"/>
  </si>
  <si>
    <t>String: File Name</t>
    <phoneticPr fontId="27" type="noConversion"/>
  </si>
  <si>
    <t>FILE_STG_RENAMEFILE</t>
    <phoneticPr fontId="27" type="noConversion"/>
  </si>
  <si>
    <t>Stage檔案是否要使用rename而不是copy</t>
    <phoneticPr fontId="27" type="noConversion"/>
  </si>
  <si>
    <t>FILE_OUTPUT_OS</t>
    <phoneticPr fontId="27" type="noConversion"/>
  </si>
  <si>
    <t>執行的作業系統, SQLG會依此決定開啟檔案的方式(text or binary)及換行符號(vbnewline or vblf)</t>
    <phoneticPr fontId="27" type="noConversion"/>
  </si>
  <si>
    <t>WINDOWS, LINUX</t>
    <phoneticPr fontId="27" type="noConversion"/>
  </si>
  <si>
    <t>WINDOWS</t>
    <phoneticPr fontId="27" type="noConversion"/>
  </si>
  <si>
    <t>DIR_DBTOOL</t>
    <phoneticPr fontId="27" type="noConversion"/>
  </si>
  <si>
    <t>DB client tool directory</t>
    <phoneticPr fontId="27" type="noConversion"/>
  </si>
  <si>
    <t>Column Mapping: WKC</t>
  </si>
  <si>
    <t>Attribute: WKC</t>
  </si>
  <si>
    <t>Column Mapping: Purview</t>
  </si>
  <si>
    <t>Attribute: Purview</t>
  </si>
  <si>
    <t>Usage of the column</t>
  </si>
  <si>
    <t>Worksheet</t>
    <phoneticPr fontId="4" type="noConversion"/>
  </si>
  <si>
    <t>Status</t>
    <phoneticPr fontId="4" type="noConversion"/>
  </si>
  <si>
    <t>CustomField</t>
    <phoneticPr fontId="6" type="noConversion"/>
  </si>
  <si>
    <t>Mandatory</t>
  </si>
  <si>
    <t>[Attribute][Standard_v10]TermID</t>
  </si>
  <si>
    <t>Surrogate key</t>
  </si>
  <si>
    <t>標準編號</t>
    <phoneticPr fontId="6" type="noConversion"/>
  </si>
  <si>
    <t>[Attribute][Standard_v10]Domain</t>
  </si>
  <si>
    <t>Cateogry</t>
    <phoneticPr fontId="4" type="noConversion"/>
  </si>
  <si>
    <t>[Attribute][Standard_v10]Category</t>
  </si>
  <si>
    <t>層級</t>
    <phoneticPr fontId="6" type="noConversion"/>
  </si>
  <si>
    <t>Nick Name</t>
  </si>
  <si>
    <t>中文名稱</t>
    <phoneticPr fontId="6" type="noConversion"/>
  </si>
  <si>
    <t>NAME</t>
  </si>
  <si>
    <t>[Attribute][Standard_v10]EnglishName</t>
  </si>
  <si>
    <t>英文名稱</t>
    <phoneticPr fontId="6" type="noConversion"/>
  </si>
  <si>
    <t>Abbreviations</t>
  </si>
  <si>
    <t>Acronym</t>
  </si>
  <si>
    <t>Optional</t>
    <phoneticPr fontId="4" type="noConversion"/>
  </si>
  <si>
    <t>別名</t>
    <phoneticPr fontId="6" type="noConversion"/>
  </si>
  <si>
    <t>LONG DESCRIPTION</t>
  </si>
  <si>
    <t>Definition</t>
  </si>
  <si>
    <t>業務定義</t>
    <phoneticPr fontId="6" type="noConversion"/>
  </si>
  <si>
    <t>[Attribute][Standard_v10]BusinessRule</t>
  </si>
  <si>
    <t>業務規則</t>
    <phoneticPr fontId="6" type="noConversion"/>
  </si>
  <si>
    <t>[Attribute][Standard_v10]TermType</t>
  </si>
  <si>
    <t>項目類型</t>
    <phoneticPr fontId="6" type="noConversion"/>
  </si>
  <si>
    <t>Parent</t>
  </si>
  <si>
    <t>Parent Term Name</t>
  </si>
  <si>
    <t>Link to [Name]</t>
  </si>
  <si>
    <t>父階關係</t>
    <phoneticPr fontId="6" type="noConversion"/>
  </si>
  <si>
    <t xml:space="preserve">Related </t>
  </si>
  <si>
    <t>Related Terms</t>
  </si>
  <si>
    <t>關連項目</t>
    <phoneticPr fontId="6" type="noConversion"/>
  </si>
  <si>
    <t>Classification</t>
    <phoneticPr fontId="4" type="noConversion"/>
  </si>
  <si>
    <t>[Attribute][Standard_v10]Sensitivity</t>
  </si>
  <si>
    <t>Mapping to data protection rule, MS365 label</t>
  </si>
  <si>
    <t>資料安全分級</t>
    <phoneticPr fontId="6" type="noConversion"/>
  </si>
  <si>
    <t>Data Type</t>
    <phoneticPr fontId="4" type="noConversion"/>
  </si>
  <si>
    <t>[Attribute][Standard_v10]DataType</t>
  </si>
  <si>
    <t>A classification of data which tells the compiler or interpreter how the programmer intends to use the data</t>
  </si>
  <si>
    <t>資料型別</t>
    <phoneticPr fontId="6" type="noConversion"/>
  </si>
  <si>
    <t>Data Type-AVL</t>
    <phoneticPr fontId="4" type="noConversion"/>
  </si>
  <si>
    <t>AVL</t>
    <phoneticPr fontId="4" type="noConversion"/>
  </si>
  <si>
    <t>[Attribute][Standard_v10]ReferenceData</t>
  </si>
  <si>
    <t>Describes the format of allowed values</t>
  </si>
  <si>
    <t>代碼編碼規則</t>
    <phoneticPr fontId="6" type="noConversion"/>
  </si>
  <si>
    <t>WorkSheetManagementColumn</t>
    <phoneticPr fontId="6" type="noConversion"/>
  </si>
  <si>
    <t>資料備註</t>
    <phoneticPr fontId="6" type="noConversion"/>
  </si>
  <si>
    <t>標準定義部門</t>
    <phoneticPr fontId="6" type="noConversion"/>
  </si>
  <si>
    <t>STEWARDS</t>
  </si>
  <si>
    <t>Mandatory (enter your name)</t>
  </si>
  <si>
    <t>Stewards</t>
  </si>
  <si>
    <t>Data Steward Owners</t>
  </si>
  <si>
    <t>資料管家</t>
    <phoneticPr fontId="6" type="noConversion"/>
  </si>
  <si>
    <t>BDS_STEWARD_ADMIN</t>
  </si>
  <si>
    <t>If applicable, won't display if not filled</t>
  </si>
  <si>
    <t>Experts</t>
  </si>
  <si>
    <t>People that help the data steward maintain the standard, e.g. update the AVL list, but who are not supposed to do the full scope of data steward work or be listed as a data steward</t>
  </si>
  <si>
    <t>技術窗口</t>
    <phoneticPr fontId="6" type="noConversion"/>
  </si>
  <si>
    <t>技術備註</t>
    <phoneticPr fontId="6" type="noConversion"/>
  </si>
  <si>
    <t>[Attribute][Standard_v10]SourceSystem</t>
  </si>
  <si>
    <t>權威系統</t>
    <phoneticPr fontId="6" type="noConversion"/>
  </si>
  <si>
    <t>DataClasses</t>
    <phoneticPr fontId="4" type="noConversion"/>
  </si>
  <si>
    <t>[Attribute][Standard_v10]SourceTable</t>
  </si>
  <si>
    <t>資料來源</t>
    <phoneticPr fontId="6" type="noConversion"/>
  </si>
  <si>
    <t>[Attribute][Standard_v10]SourceColumn</t>
  </si>
  <si>
    <t>來源對應規則</t>
    <phoneticPr fontId="6" type="noConversion"/>
  </si>
  <si>
    <t>[Attribute][Standard_v10]SourceCriteria</t>
  </si>
  <si>
    <t>Resources</t>
  </si>
  <si>
    <t>The url link to wiki pages and external websites for additional information</t>
  </si>
  <si>
    <t>參考資源</t>
  </si>
  <si>
    <t>制定依據</t>
    <phoneticPr fontId="6" type="noConversion"/>
  </si>
  <si>
    <t>相關標準</t>
    <phoneticPr fontId="6" type="noConversion"/>
  </si>
  <si>
    <t>與相關標準關係</t>
    <phoneticPr fontId="6" type="noConversion"/>
  </si>
  <si>
    <t>填表部門及人員</t>
    <phoneticPr fontId="6" type="noConversion"/>
  </si>
  <si>
    <t>Formula</t>
  </si>
  <si>
    <t>[Attribute][Standard_v10]Formula</t>
  </si>
  <si>
    <t>Unique  Name</t>
  </si>
  <si>
    <t>N/A</t>
  </si>
  <si>
    <t>Name</t>
    <phoneticPr fontId="4" type="noConversion"/>
  </si>
  <si>
    <t>Unique  Name: Property_Concept_Category</t>
  </si>
  <si>
    <t>統一命名</t>
  </si>
  <si>
    <t>LocalName</t>
    <phoneticPr fontId="4" type="noConversion"/>
  </si>
  <si>
    <t>[Attribute][Standard_v10]LocalName</t>
    <phoneticPr fontId="4" type="noConversion"/>
  </si>
  <si>
    <t>當地名稱</t>
    <phoneticPr fontId="4" type="noConversion"/>
  </si>
  <si>
    <t>UpdateSource</t>
  </si>
  <si>
    <t>[Attribute][Standard_v10]UpdateSource</t>
  </si>
  <si>
    <t>標準更新來源</t>
  </si>
  <si>
    <t>DataOwner_BG</t>
  </si>
  <si>
    <t>[Attribute][Standard_v10]DataOwnerBG</t>
  </si>
  <si>
    <t>負責BG</t>
  </si>
  <si>
    <t>TaskID</t>
  </si>
  <si>
    <t>[Attribute][Standard_v10]TaskID</t>
  </si>
  <si>
    <t>更新任務編號</t>
  </si>
  <si>
    <t>BDS_BUS_USAGE_RULES</t>
  </si>
  <si>
    <t>Rules to be applied, or guidelines to follow when using this data standard</t>
  </si>
  <si>
    <t>BDS_CHANGE_REQUEST_NUM</t>
  </si>
  <si>
    <t>If applicable, won't display if not filled. Link to JIRA ticket</t>
  </si>
  <si>
    <t>Link to change request tracking tool, or history of approvals/reviews</t>
  </si>
  <si>
    <t>BDS_DATA_LENGTH</t>
  </si>
  <si>
    <t>The defined length of a code value or max length of a string value</t>
  </si>
  <si>
    <t>BDS_FORMAT_DESCRIPTION</t>
  </si>
  <si>
    <t>BDS_FORMAT_REGEX</t>
  </si>
  <si>
    <t>Search pattern for codes without an AVL. Must be in proper syntax.</t>
  </si>
  <si>
    <t>BDS_RECERTIFY_DATE</t>
  </si>
  <si>
    <t>Date of the last review and recertification by data steward</t>
  </si>
  <si>
    <t>Recertification should be done at least once a year</t>
  </si>
  <si>
    <t>BDS_REMOTE_LINK</t>
  </si>
  <si>
    <t>BDS_REMOTE_LINK_DESC</t>
  </si>
  <si>
    <t>Must be filled if BDS_Remote_Link added</t>
  </si>
  <si>
    <t>The description of the URL for the remote link</t>
  </si>
  <si>
    <t>BDS_SCOPE</t>
  </si>
  <si>
    <t>Master Data (Business objects common across enterprise), Reference Data (Permissible values), Transaction Data (Data representing an event)</t>
  </si>
  <si>
    <t>Describes the category of the type of data for this Data Standard</t>
  </si>
  <si>
    <t>BDS_STANDARD TYPE</t>
  </si>
  <si>
    <t>Domain, Enterprise</t>
  </si>
  <si>
    <t>Indicates the type of standard.
Enterprise = An enterprise standard. Supports multiple applications across units and processes.
Domain = A domain-level standard. Supports a single application or unit.</t>
  </si>
  <si>
    <t>BDS_USAGE</t>
  </si>
  <si>
    <t>Explains the purpose of the Data Standard</t>
  </si>
  <si>
    <t>BDS_XHISTORY_BBG</t>
  </si>
  <si>
    <t>History from legancy</t>
    <phoneticPr fontId="18" type="noConversion"/>
  </si>
  <si>
    <t xml:space="preserve">History from legancy instance </t>
    <phoneticPr fontId="18" type="noConversion"/>
  </si>
  <si>
    <t>REFERENCING POLICIES</t>
    <phoneticPr fontId="4" type="noConversion"/>
  </si>
  <si>
    <t>Mandatory (Choose the lowest level i.e. data element group (Level 3 category) to assign the 3 level policy structure)</t>
  </si>
  <si>
    <t>BDS_ADDITIONAL_INFO</t>
  </si>
  <si>
    <t>Additional Information used to describe the data standard</t>
  </si>
  <si>
    <t>BDS_AVL_APPLICATION</t>
  </si>
  <si>
    <t xml:space="preserve">Application where the allowed values are stored, </t>
    <phoneticPr fontId="4" type="noConversion"/>
  </si>
  <si>
    <t>BDS_AVL_LINK</t>
  </si>
  <si>
    <r>
      <t>If list of values applies then this must be filled with link to table in POKGSA if table in e-RDM or if AVL external to e-RDM (e.g. wiki page) provide link.  If Data Standard has NO AVL, enter "</t>
    </r>
    <r>
      <rPr>
        <b/>
        <sz val="12"/>
        <color theme="1"/>
        <rFont val="微軟正黑體"/>
        <family val="2"/>
        <charset val="136"/>
      </rPr>
      <t xml:space="preserve">Standard has no allowed values" </t>
    </r>
    <r>
      <rPr>
        <sz val="12"/>
        <color theme="1"/>
        <rFont val="微軟正黑體"/>
        <family val="2"/>
        <charset val="136"/>
      </rPr>
      <t>(Do not leave it blank)</t>
    </r>
  </si>
  <si>
    <t>The link/URL to the allowed values repository</t>
  </si>
  <si>
    <t>BDS_AVL_LINK_DESC</t>
  </si>
  <si>
    <t>If BDS_AVL_Link added then this must be filled (this is a new field)</t>
  </si>
  <si>
    <t>The description of the URL for the Allowed Values</t>
  </si>
  <si>
    <t xml:space="preserve">UniqueTermName
</t>
  </si>
  <si>
    <t>Name</t>
  </si>
  <si>
    <t>Category</t>
  </si>
  <si>
    <t>Description</t>
  </si>
  <si>
    <t>Tags</t>
  </si>
  <si>
    <t>Classifications</t>
  </si>
  <si>
    <t>Part_Of_Terms</t>
  </si>
  <si>
    <t>Related_Terms</t>
  </si>
  <si>
    <t>custom_TermID</t>
  </si>
  <si>
    <t>custom_LocalName</t>
  </si>
  <si>
    <t>[Attribute][Standard_v10]LocalName</t>
    <phoneticPr fontId="40" type="noConversion"/>
  </si>
  <si>
    <t>custom_EnglishName</t>
  </si>
  <si>
    <t>custom_BusinessRule</t>
  </si>
  <si>
    <t>custom_SourceSystem</t>
  </si>
  <si>
    <t>custom_Formula</t>
  </si>
  <si>
    <t>custom_DataType</t>
  </si>
  <si>
    <t>Domain</t>
  </si>
  <si>
    <t>TableName</t>
  </si>
  <si>
    <t>ColumnName</t>
  </si>
  <si>
    <t>SourceCriteria</t>
  </si>
  <si>
    <t>ReferenceData</t>
  </si>
  <si>
    <t>Status</t>
  </si>
  <si>
    <t>Synonyms</t>
    <phoneticPr fontId="40" type="noConversion"/>
  </si>
  <si>
    <t>DataOwnerBG</t>
  </si>
  <si>
    <t>Term Template Names</t>
  </si>
  <si>
    <t>"Standard_v10"</t>
  </si>
  <si>
    <t>Attribute name</t>
    <phoneticPr fontId="40" type="noConversion"/>
  </si>
  <si>
    <t>Must</t>
    <phoneticPr fontId="40" type="noConversion"/>
  </si>
  <si>
    <t>Field Type</t>
    <phoneticPr fontId="40" type="noConversion"/>
  </si>
  <si>
    <t>LOV</t>
    <phoneticPr fontId="40" type="noConversion"/>
  </si>
  <si>
    <t>BusinessRule</t>
  </si>
  <si>
    <t>Text</t>
  </si>
  <si>
    <t>業務規則</t>
  </si>
  <si>
    <t>*</t>
  </si>
  <si>
    <t>資料層級</t>
  </si>
  <si>
    <t>DataType</t>
  </si>
  <si>
    <t>EnglishName</t>
  </si>
  <si>
    <t>英文名稱</t>
  </si>
  <si>
    <t>LocalName</t>
  </si>
  <si>
    <t>當地名稱</t>
  </si>
  <si>
    <t>Sensitivity</t>
  </si>
  <si>
    <t>Single choice</t>
  </si>
  <si>
    <t>資料安全分級</t>
  </si>
  <si>
    <t>General,Sensitive,Confidential</t>
  </si>
  <si>
    <t>SourceColumn</t>
  </si>
  <si>
    <t>特殊取值規則</t>
  </si>
  <si>
    <t>SourceSystem</t>
  </si>
  <si>
    <t>權威系統</t>
  </si>
  <si>
    <t>SourceTable</t>
  </si>
  <si>
    <t>TermID</t>
  </si>
  <si>
    <t>標準編號</t>
  </si>
  <si>
    <t>TermType</t>
  </si>
  <si>
    <t>項目類型</t>
  </si>
  <si>
    <t>Concept,Property,Relationship,Measure,Dimension</t>
  </si>
  <si>
    <t>來源樣版</t>
  </si>
  <si>
    <t>PDM Base Info</t>
    <phoneticPr fontId="27" type="noConversion"/>
  </si>
  <si>
    <t>PDM Transformation Info</t>
    <phoneticPr fontId="27" type="noConversion"/>
  </si>
  <si>
    <t>Related Monthly Table Info</t>
    <phoneticPr fontId="27" type="noConversion"/>
  </si>
  <si>
    <t>Source</t>
    <phoneticPr fontId="27" type="noConversion"/>
  </si>
  <si>
    <t>Mapping Owner</t>
    <phoneticPr fontId="37" type="noConversion"/>
  </si>
  <si>
    <r>
      <t xml:space="preserve">UserDefined Flexible </t>
    </r>
    <r>
      <rPr>
        <sz val="12"/>
        <color theme="1"/>
        <rFont val="微軟正黑體"/>
        <family val="2"/>
        <charset val="136"/>
      </rPr>
      <t>Field</t>
    </r>
    <phoneticPr fontId="27" type="noConversion"/>
  </si>
  <si>
    <t>1. DB Name</t>
    <phoneticPr fontId="37" type="noConversion"/>
  </si>
  <si>
    <t>2.PDM TableName</t>
    <phoneticPr fontId="4" type="noConversion"/>
  </si>
  <si>
    <t>3. Chinese Desc</t>
    <phoneticPr fontId="37" type="noConversion"/>
  </si>
  <si>
    <t>4. Append Delete Columns</t>
    <phoneticPr fontId="37" type="noConversion"/>
  </si>
  <si>
    <t>5. Extraction Method</t>
    <phoneticPr fontId="37" type="noConversion"/>
  </si>
  <si>
    <t>6. Table Type Code (T/V/P/R/ S/J/E/F)</t>
    <phoneticPr fontId="37" type="noConversion"/>
  </si>
  <si>
    <t>7. Update Frequency
(D/B/W/M/I/Y)</t>
    <phoneticPr fontId="37" type="noConversion"/>
  </si>
  <si>
    <t>8. Has DWH Table</t>
    <phoneticPr fontId="37" type="noConversion"/>
  </si>
  <si>
    <t>9. DWH Table Date Column Name</t>
    <phoneticPr fontId="27" type="noConversion"/>
  </si>
  <si>
    <t>10. Source File Name</t>
    <phoneticPr fontId="37" type="noConversion"/>
  </si>
  <si>
    <t>11. Source File Description</t>
    <phoneticPr fontId="37" type="noConversion"/>
  </si>
  <si>
    <t>12. Include InitLoad</t>
    <phoneticPr fontId="37" type="noConversion"/>
  </si>
  <si>
    <t>13. Programer</t>
    <phoneticPr fontId="37" type="noConversion"/>
  </si>
  <si>
    <t>14. Scheduling (Y/N/#)</t>
    <phoneticPr fontId="37" type="noConversion"/>
  </si>
  <si>
    <t>Remark</t>
    <phoneticPr fontId="37" type="noConversion"/>
  </si>
  <si>
    <t>Subject</t>
  </si>
  <si>
    <t>Plan_Date</t>
  </si>
  <si>
    <t>xslFile</t>
  </si>
  <si>
    <t>xslHeader</t>
    <phoneticPr fontId="40" type="noConversion"/>
  </si>
  <si>
    <t>UDFF5</t>
  </si>
  <si>
    <t>UDFF6</t>
  </si>
  <si>
    <t>UDFF7</t>
  </si>
  <si>
    <t>UDFF8</t>
  </si>
  <si>
    <t>UDFF9</t>
  </si>
  <si>
    <t>UDFF10</t>
  </si>
  <si>
    <t>UDFF11</t>
  </si>
  <si>
    <t>UDFF12</t>
  </si>
  <si>
    <t>UDFF13</t>
  </si>
  <si>
    <t>UDFF14</t>
  </si>
  <si>
    <t>UDFF15</t>
  </si>
  <si>
    <t>UDFF17</t>
  </si>
  <si>
    <t>UDFF18</t>
  </si>
  <si>
    <t>UDFF19</t>
  </si>
  <si>
    <t>UDFF20</t>
  </si>
  <si>
    <t>DGP</t>
  </si>
  <si>
    <t>Upsert2</t>
    <phoneticPr fontId="27" type="noConversion"/>
  </si>
  <si>
    <t>X</t>
    <phoneticPr fontId="27" type="noConversion"/>
  </si>
  <si>
    <t>D</t>
    <phoneticPr fontId="4" type="noConversion"/>
  </si>
  <si>
    <t>CATEGORYMAP!B6</t>
    <phoneticPr fontId="40" type="noConversion"/>
  </si>
  <si>
    <t>N</t>
  </si>
  <si>
    <t>xml2csv1.cfg</t>
    <phoneticPr fontId="4" type="noConversion"/>
  </si>
  <si>
    <t>Name,Artifact Type,Category,Description,Tags,Stewards</t>
  </si>
  <si>
    <t>Upsert2</t>
  </si>
  <si>
    <t>X</t>
  </si>
  <si>
    <t>D</t>
  </si>
  <si>
    <t>Terms!B7</t>
    <phoneticPr fontId="40" type="noConversion"/>
  </si>
  <si>
    <t>Jesse</t>
  </si>
  <si>
    <t>Y</t>
  </si>
  <si>
    <t>xml2csv1.cfg</t>
  </si>
  <si>
    <t>Name,[Attribute][Standard_v10]Category,Definition,[Attribute][Standard_v10]TermType,[Attribute][Standard_v10]Sensitivity,Stewards,Parent Term Name,Related Terms,Acronym,[Attribute][Standard_v10]TermID,[Attribute][Standard_v10]LocalName,[Attribute][Standard_v10]EnglishName,[Attribute][Standard_v10]BusinessRule,[Attribute][Standard_v10]SourceSystem,[Attribute][Standard_v10]Formula,[Attribute][Standard_v10]DataType,Nick Name,Resources,Experts,[Attribute][Standard_v10]Domain,[Attribute][Standard_v10]SourceTable,[Attribute][Standard_v10]SourceColumn,[Attribute][Standard_v10]SourceCriteria,[Attribute][Standard_v10]ReferenceData,Status,Synonyms,[Attribute][Standard_v10]UpdateSource,[Attribute][Standard_v10]DataOwnerBG,[Attribute][Standard_v10]TaskID,Term Template Names</t>
  </si>
  <si>
    <t>DATACLASSES!B7</t>
    <phoneticPr fontId="40" type="noConversion"/>
  </si>
  <si>
    <t>Name,Artifact Type,Category,Description,Stewards,Related Terms, Parent Data Class</t>
    <phoneticPr fontId="40" type="noConversion"/>
  </si>
  <si>
    <t>MtdMatch!B8</t>
    <phoneticPr fontId="40" type="noConversion"/>
  </si>
  <si>
    <t>Y</t>
    <phoneticPr fontId="4" type="noConversion"/>
  </si>
  <si>
    <t>EntityName,ColumnName,GlossaryName</t>
  </si>
  <si>
    <t>PDM</t>
    <phoneticPr fontId="40" type="noConversion"/>
  </si>
  <si>
    <t>Transformation</t>
    <phoneticPr fontId="27" type="noConversion"/>
  </si>
  <si>
    <t>Main Source (MA)</t>
    <phoneticPr fontId="27" type="noConversion"/>
  </si>
  <si>
    <t>DW_DQC Check</t>
    <phoneticPr fontId="27" type="noConversion"/>
  </si>
  <si>
    <t>UserDefined Flexible Field</t>
    <phoneticPr fontId="27" type="noConversion"/>
  </si>
  <si>
    <t>1.
PDM TableName</t>
    <phoneticPr fontId="27" type="noConversion"/>
  </si>
  <si>
    <t>2.
PDM Column Name</t>
    <phoneticPr fontId="27" type="noConversion"/>
  </si>
  <si>
    <t>3.
PK</t>
    <phoneticPr fontId="27" type="noConversion"/>
  </si>
  <si>
    <t>4.
Union</t>
    <phoneticPr fontId="27" type="noConversion"/>
  </si>
  <si>
    <t>5.
Data Type</t>
    <phoneticPr fontId="27" type="noConversion"/>
  </si>
  <si>
    <t>6.
Chinese Description</t>
    <phoneticPr fontId="27" type="noConversion"/>
  </si>
  <si>
    <t>7.
Remark</t>
    <phoneticPr fontId="27" type="noConversion"/>
  </si>
  <si>
    <t>8.
Conversion Rules</t>
    <phoneticPr fontId="37" type="noConversion"/>
  </si>
  <si>
    <t>9.
Condition Rules</t>
    <phoneticPr fontId="27" type="noConversion"/>
  </si>
  <si>
    <t>10.
Reference Table Name</t>
    <phoneticPr fontId="37" type="noConversion"/>
  </si>
  <si>
    <t>11.
Reference Column Name</t>
    <phoneticPr fontId="27" type="noConversion"/>
  </si>
  <si>
    <t>12.
Main Source(MA) DB Name</t>
    <phoneticPr fontId="27" type="noConversion"/>
  </si>
  <si>
    <t>13.
Main Source (MA) Table Name</t>
    <phoneticPr fontId="27" type="noConversion"/>
  </si>
  <si>
    <t>14.
Main Source (MA) Column Name</t>
    <phoneticPr fontId="37" type="noConversion"/>
  </si>
  <si>
    <t>15.
 Data Type</t>
    <phoneticPr fontId="37" type="noConversion"/>
  </si>
  <si>
    <t>16.
Chinese Description</t>
    <phoneticPr fontId="37" type="noConversion"/>
  </si>
  <si>
    <t>17.
Remark</t>
    <phoneticPr fontId="37" type="noConversion"/>
  </si>
  <si>
    <t>18
Reference Table Name</t>
    <phoneticPr fontId="37" type="noConversion"/>
  </si>
  <si>
    <t>19
Reference Column Name</t>
    <phoneticPr fontId="37" type="noConversion"/>
  </si>
  <si>
    <t>20
Reference  Condition</t>
    <phoneticPr fontId="37" type="noConversion"/>
  </si>
  <si>
    <t>21
Reference  Severity Level</t>
    <phoneticPr fontId="37" type="noConversion"/>
  </si>
  <si>
    <t>22
Range Check</t>
    <phoneticPr fontId="27" type="noConversion"/>
  </si>
  <si>
    <t>22
Null Check</t>
    <phoneticPr fontId="27" type="noConversion"/>
  </si>
  <si>
    <t>23
Sum Check Table Name</t>
    <phoneticPr fontId="37" type="noConversion"/>
  </si>
  <si>
    <t>24
Sum Check Column Name</t>
    <phoneticPr fontId="37" type="noConversion"/>
  </si>
  <si>
    <t>25
Sum Check Condition</t>
    <phoneticPr fontId="37" type="noConversion"/>
  </si>
  <si>
    <t>26
Result Set Limitation</t>
    <phoneticPr fontId="27" type="noConversion"/>
  </si>
  <si>
    <t>udField1</t>
    <phoneticPr fontId="27" type="noConversion"/>
  </si>
  <si>
    <t>udfField2</t>
    <phoneticPr fontId="27" type="noConversion"/>
  </si>
  <si>
    <t>udfField3</t>
    <phoneticPr fontId="40" type="noConversion"/>
  </si>
  <si>
    <t>udfField4</t>
  </si>
  <si>
    <t>udfField5</t>
  </si>
  <si>
    <t>udfField6</t>
  </si>
  <si>
    <t>udfField7</t>
  </si>
  <si>
    <t>udfField8</t>
  </si>
  <si>
    <t>udfField9</t>
  </si>
  <si>
    <t>udfField10</t>
  </si>
  <si>
    <t>nvarchar(50)</t>
  </si>
  <si>
    <t>CateName</t>
    <phoneticPr fontId="4" type="noConversion"/>
  </si>
  <si>
    <t>CategoryMap!B6</t>
    <phoneticPr fontId="40" type="noConversion"/>
  </si>
  <si>
    <t>Artifact_Type</t>
    <phoneticPr fontId="40" type="noConversion"/>
  </si>
  <si>
    <t>category</t>
    <phoneticPr fontId="40" type="noConversion"/>
  </si>
  <si>
    <t>Artifact_Type</t>
    <phoneticPr fontId="4" type="noConversion"/>
  </si>
  <si>
    <t>Abs Category</t>
    <phoneticPr fontId="40" type="noConversion"/>
  </si>
  <si>
    <t>Description (Up to 255 Characters)</t>
    <phoneticPr fontId="40" type="noConversion"/>
  </si>
  <si>
    <t>Tags(自行勾稽)</t>
    <phoneticPr fontId="40" type="noConversion"/>
  </si>
  <si>
    <t>Tags</t>
    <phoneticPr fontId="4" type="noConversion"/>
  </si>
  <si>
    <t>Stewards</t>
    <phoneticPr fontId="40" type="noConversion"/>
  </si>
  <si>
    <t>CateStewards</t>
    <phoneticPr fontId="4" type="noConversion"/>
  </si>
  <si>
    <t>UniqueTermName</t>
    <phoneticPr fontId="40" type="noConversion"/>
  </si>
  <si>
    <t>Terms!B7</t>
  </si>
  <si>
    <t>Category</t>
    <phoneticPr fontId="40" type="noConversion"/>
  </si>
  <si>
    <t>Part_Of_Terms</t>
    <phoneticPr fontId="40" type="noConversion"/>
  </si>
  <si>
    <t>Related_Terms</t>
    <phoneticPr fontId="6" type="noConversion"/>
  </si>
  <si>
    <t>Abbreviations</t>
    <phoneticPr fontId="40" type="noConversion"/>
  </si>
  <si>
    <t>custom_ReferenceData</t>
  </si>
  <si>
    <t>{{DGP_STATUS}}</t>
  </si>
  <si>
    <t>Synonyms</t>
  </si>
  <si>
    <t>{{DATAOWNER_BG}}</t>
  </si>
  <si>
    <t>TaskIDmap</t>
  </si>
  <si>
    <t>TermTemplateNames</t>
    <phoneticPr fontId="40" type="noConversion"/>
  </si>
  <si>
    <t>DC-uniName</t>
  </si>
  <si>
    <t>DC-Type</t>
  </si>
  <si>
    <t>DC-Category</t>
  </si>
  <si>
    <t>DC-Business terms</t>
  </si>
  <si>
    <t>DC-Steward</t>
  </si>
  <si>
    <t>Related_Terms</t>
    <phoneticPr fontId="40" type="noConversion"/>
  </si>
  <si>
    <t>DC-Term</t>
  </si>
  <si>
    <t>ParentDataClass</t>
    <phoneticPr fontId="6" type="noConversion"/>
  </si>
  <si>
    <t>EntityName</t>
  </si>
  <si>
    <t>GlossaryName</t>
  </si>
  <si>
    <t>UniqueTermName</t>
  </si>
  <si>
    <t>WKC</t>
    <phoneticPr fontId="40" type="noConversion"/>
  </si>
  <si>
    <t>TERMS!B6</t>
    <phoneticPr fontId="40" type="noConversion"/>
  </si>
  <si>
    <t>Name,Artifact Type,Category,Description,Tags,Classifications,Stewards,Part Of Terms,Related Terms,Abbreviations,custom_TermID,custom_LocalName,custom_EnglishName,custom_BusinessRule,custom_SourceSystem,custom_Formula,custom_DataType</t>
    <phoneticPr fontId="40" type="noConversion"/>
  </si>
  <si>
    <t>Name,Artifact Type,Category,Description,Tags,Classifications,Stewards,Part Of Terms,custom_TermID,custom_LocalName,custom_EnglishName,Abbreviations,custom_BusinessRule,custom_SourceSystem</t>
    <phoneticPr fontId="40" type="noConversion"/>
  </si>
  <si>
    <t>varchar2(50)</t>
    <phoneticPr fontId="4" type="noConversion"/>
  </si>
  <si>
    <t>Name</t>
    <phoneticPr fontId="40" type="noConversion"/>
  </si>
  <si>
    <t>Terms!B6</t>
    <phoneticPr fontId="40" type="noConversion"/>
  </si>
  <si>
    <t>Artifact Type</t>
  </si>
  <si>
    <t>varchar2(51)</t>
  </si>
  <si>
    <t>Agenda</t>
    <phoneticPr fontId="40" type="noConversion"/>
  </si>
  <si>
    <t>Usage</t>
    <phoneticPr fontId="40" type="noConversion"/>
  </si>
  <si>
    <t>Status-Lastupd</t>
    <phoneticPr fontId="40" type="noConversion"/>
  </si>
  <si>
    <t>ErrMessage</t>
  </si>
  <si>
    <t>合計</t>
  </si>
  <si>
    <t>FIN</t>
  </si>
  <si>
    <t>Object</t>
    <phoneticPr fontId="40" type="noConversion"/>
  </si>
  <si>
    <t>Item</t>
    <phoneticPr fontId="40" type="noConversion"/>
  </si>
  <si>
    <t>LastUpdate</t>
    <phoneticPr fontId="40" type="noConversion"/>
  </si>
  <si>
    <t>CurrentMatchFlag</t>
    <phoneticPr fontId="40" type="noConversion"/>
  </si>
  <si>
    <t>Offset</t>
    <phoneticPr fontId="40" type="noConversion"/>
  </si>
  <si>
    <t>Status report</t>
    <phoneticPr fontId="40" type="noConversion"/>
  </si>
  <si>
    <t>status review by owner</t>
    <phoneticPr fontId="40" type="noConversion"/>
  </si>
  <si>
    <t>Daily</t>
    <phoneticPr fontId="40" type="noConversion"/>
  </si>
  <si>
    <t>ErrCheck</t>
  </si>
  <si>
    <t>TRUE</t>
  </si>
  <si>
    <t>FALSE</t>
  </si>
  <si>
    <t>issueCheck hisotry</t>
    <phoneticPr fontId="40" type="noConversion"/>
  </si>
  <si>
    <t>objectlog</t>
    <phoneticPr fontId="40" type="noConversion"/>
  </si>
  <si>
    <t>HRM</t>
    <phoneticPr fontId="40" type="noConversion"/>
  </si>
  <si>
    <t>Terms</t>
    <phoneticPr fontId="40" type="noConversion"/>
  </si>
  <si>
    <t>Absence Code</t>
  </si>
  <si>
    <t>offsetTable</t>
    <phoneticPr fontId="40" type="noConversion"/>
  </si>
  <si>
    <t>ErrCheck report</t>
    <phoneticPr fontId="40" type="noConversion"/>
  </si>
  <si>
    <t>Error check report</t>
    <phoneticPr fontId="40" type="noConversion"/>
  </si>
  <si>
    <t>(全部)</t>
  </si>
  <si>
    <t>加總 - 合計</t>
  </si>
  <si>
    <t>欄標籤</t>
  </si>
  <si>
    <t>Absence Duration</t>
  </si>
  <si>
    <t>ErrCheck track</t>
    <phoneticPr fontId="40" type="noConversion"/>
  </si>
  <si>
    <t>Report to find error reason</t>
    <phoneticPr fontId="40" type="noConversion"/>
  </si>
  <si>
    <t>P.3.10.0:</t>
  </si>
  <si>
    <t>Statistic-Standard</t>
  </si>
  <si>
    <t>Statistic-Term/Class</t>
    <phoneticPr fontId="40" type="noConversion"/>
  </si>
  <si>
    <t>Statistic-Term/Class-Conv</t>
    <phoneticPr fontId="40" type="noConversion"/>
  </si>
  <si>
    <t>列標籤</t>
  </si>
  <si>
    <t>(空白)</t>
  </si>
  <si>
    <t>總計</t>
  </si>
  <si>
    <t>Absence Name</t>
  </si>
  <si>
    <t>Update history</t>
    <phoneticPr fontId="40" type="noConversion"/>
  </si>
  <si>
    <t>Event</t>
    <phoneticPr fontId="40" type="noConversion"/>
  </si>
  <si>
    <t>Statistic-Steward</t>
  </si>
  <si>
    <t>計數 - 英文名稱</t>
  </si>
  <si>
    <t>計數 - 負責領域</t>
  </si>
  <si>
    <t>isTermUnique</t>
  </si>
  <si>
    <t>欄1</t>
  </si>
  <si>
    <t>欄2</t>
  </si>
  <si>
    <t>欄3</t>
  </si>
  <si>
    <t>欄4</t>
  </si>
  <si>
    <t>欄5</t>
  </si>
  <si>
    <t>Absense Reason</t>
  </si>
  <si>
    <t>Business Term statistic</t>
    <phoneticPr fontId="40" type="noConversion"/>
  </si>
  <si>
    <t>syncTaskID</t>
  </si>
  <si>
    <t>父階關係</t>
  </si>
  <si>
    <t>計數 - 層級</t>
  </si>
  <si>
    <t>isStandard</t>
  </si>
  <si>
    <t>Warning level</t>
    <phoneticPr fontId="40" type="noConversion"/>
  </si>
  <si>
    <t>Error level</t>
    <phoneticPr fontId="40" type="noConversion"/>
  </si>
  <si>
    <t>Action Code</t>
  </si>
  <si>
    <t>Business Term statistic by label</t>
    <phoneticPr fontId="40" type="noConversion"/>
  </si>
  <si>
    <t>warnSynoym-chkTask,</t>
  </si>
  <si>
    <t>Shipment Month</t>
  </si>
  <si>
    <t>LOG</t>
  </si>
  <si>
    <t>P.2.2.0:</t>
  </si>
  <si>
    <t>CQ MP出貨數量資料</t>
  </si>
  <si>
    <t>中文名稱</t>
  </si>
  <si>
    <t>資料管家</t>
  </si>
  <si>
    <t>SrcWorkbook</t>
  </si>
  <si>
    <t>SrcRowNum</t>
  </si>
  <si>
    <t>別名</t>
  </si>
  <si>
    <t xml:space="preserve"> </t>
  </si>
  <si>
    <t>己完成</t>
    <phoneticPr fontId="40" type="noConversion"/>
  </si>
  <si>
    <t>Action Code Description (CN)</t>
  </si>
  <si>
    <t>CurrentMatchFlag</t>
  </si>
  <si>
    <t>Object log for compare</t>
    <phoneticPr fontId="40" type="noConversion"/>
  </si>
  <si>
    <t>errChkData-TypeProp-Relationship,</t>
  </si>
  <si>
    <t>Forecast Type ID</t>
  </si>
  <si>
    <t>RDP 需求計畫達成指定版本</t>
  </si>
  <si>
    <t>Material Catalog</t>
  </si>
  <si>
    <t>主階品項</t>
  </si>
  <si>
    <t>Hung.Eric@inventec.com</t>
  </si>
  <si>
    <t>PSG_PRO_MultiDim_v1.1.xlsx</t>
  </si>
  <si>
    <t>Dimension</t>
  </si>
  <si>
    <t>P.3.9.0:</t>
  </si>
  <si>
    <t>BPM</t>
  </si>
  <si>
    <t>Lin.Una@inventec.com</t>
  </si>
  <si>
    <t>DG_BPM_DataStandard_PRO_v4.0.xlsx</t>
  </si>
  <si>
    <t>PNC</t>
  </si>
  <si>
    <t>Action Code Description (EN)</t>
  </si>
  <si>
    <t>HRM</t>
  </si>
  <si>
    <t>ChangeReport</t>
    <phoneticPr fontId="40" type="noConversion"/>
  </si>
  <si>
    <t>Object change report</t>
    <phoneticPr fontId="40" type="noConversion"/>
  </si>
  <si>
    <t>COS</t>
  </si>
  <si>
    <t>Lee.Kate@inventec.com</t>
  </si>
  <si>
    <t>PSG_COS_Datastandard_QAM_v1.1.xlsx</t>
  </si>
  <si>
    <t>PRO</t>
  </si>
  <si>
    <t>待確認</t>
    <phoneticPr fontId="40" type="noConversion"/>
  </si>
  <si>
    <t>Action Date</t>
  </si>
  <si>
    <t>LastUpdate</t>
  </si>
  <si>
    <t>Count multidim/standard data elem</t>
  </si>
  <si>
    <t>PSG_COS_Datastandard_LOG_v1.0.xlsx</t>
  </si>
  <si>
    <t>STG</t>
  </si>
  <si>
    <t>Address</t>
  </si>
  <si>
    <t>Domain/Steward/Workbook relation</t>
  </si>
  <si>
    <t>jen.austin@inventec.com</t>
  </si>
  <si>
    <t>PSG_COS_Datastandard_SAL_v1.0.xlsx</t>
  </si>
  <si>
    <t>Age</t>
  </si>
  <si>
    <t>PSG_PRO_Standard_v1.1.xlsx</t>
  </si>
  <si>
    <t>Property</t>
  </si>
  <si>
    <t>tsai.shang-ju@inventec.com</t>
  </si>
  <si>
    <t>DG_FIN_DataStandard_v4.0.xlsx</t>
  </si>
  <si>
    <t>Applicant ID</t>
  </si>
  <si>
    <t>Relationship</t>
  </si>
  <si>
    <t>DG_FIN_MultiDim_v4.0.xlsx</t>
  </si>
  <si>
    <t>SAL</t>
  </si>
  <si>
    <t>Applicant Source</t>
  </si>
  <si>
    <t>Department Effective Status</t>
  </si>
  <si>
    <t>Material Catalog Inference Analysis</t>
  </si>
  <si>
    <t>主階品項影響金額分析</t>
  </si>
  <si>
    <t>Concept</t>
  </si>
  <si>
    <t>tan.tansy@inventec.com</t>
  </si>
  <si>
    <t>PSG_LOG_DataStandard_P.3.10.0 Forecast管理_v1.0.xlsx</t>
  </si>
  <si>
    <t>QAM</t>
  </si>
  <si>
    <t>Application Name</t>
  </si>
  <si>
    <t>Score</t>
  </si>
  <si>
    <t>Material Catalog Inference Cost</t>
  </si>
  <si>
    <t>主階品項影響材料成本</t>
  </si>
  <si>
    <t>Measure</t>
  </si>
  <si>
    <t>PSG_LOG_MultiDim_P.3.10.0 Forecast管理_v1.0.xlsx</t>
  </si>
  <si>
    <t>As of Date</t>
  </si>
  <si>
    <t>SetID</t>
  </si>
  <si>
    <t>Qian.Jenny@inventec.com</t>
  </si>
  <si>
    <t>PSG_LOG_DataStandard_P.3.5.0 DOI 管理_v1.0.xlsx</t>
  </si>
  <si>
    <t>MFG</t>
  </si>
  <si>
    <t>Authorization Date</t>
  </si>
  <si>
    <t>Major Stage Material Catalog</t>
  </si>
  <si>
    <t>重要主階品項屬性</t>
  </si>
  <si>
    <t>PSG_LOG_MultiDim_P.3.5.0 DOI 管理_v1.0.xlsx</t>
  </si>
  <si>
    <t>Available Job Opening</t>
  </si>
  <si>
    <t>Material Catalog Inference Amount</t>
  </si>
  <si>
    <t>主階品項影響金額</t>
  </si>
  <si>
    <t>Wang.Charley@inventec.com</t>
  </si>
  <si>
    <t>PSG_MFG_Datastandard_QAM_v1.1.xlsx</t>
  </si>
  <si>
    <t>Average Onboarding Days</t>
  </si>
  <si>
    <t>Material Catalog Price Analysis</t>
  </si>
  <si>
    <t>主階品項市場價格波動分析</t>
  </si>
  <si>
    <t>Huang.Karen@inventec.com</t>
  </si>
  <si>
    <t>PSG_PNC_Datastandard_v1.0.xlsx</t>
  </si>
  <si>
    <t>Average Recruitment Days</t>
  </si>
  <si>
    <t>PSG_PNC_MultiDim_v1.1.xlsx</t>
  </si>
  <si>
    <t>Baseline Date</t>
  </si>
  <si>
    <t>Su.May@inventec.com</t>
  </si>
  <si>
    <t>Batch ID</t>
  </si>
  <si>
    <t>Begin Date</t>
  </si>
  <si>
    <t>BG</t>
  </si>
  <si>
    <t>Birth Date</t>
  </si>
  <si>
    <t>chen.len@inventec.com</t>
  </si>
  <si>
    <t>PSG_QAM_Datastandard_v1.5.xlsx</t>
  </si>
  <si>
    <t>Budget Type</t>
  </si>
  <si>
    <t>PSG_QAM_MultiDim_v1.5.xlsx</t>
  </si>
  <si>
    <t>Building</t>
  </si>
  <si>
    <t>PSG_SAL_Datastandard_v1.0.xlsx</t>
  </si>
  <si>
    <t>Business Unit</t>
  </si>
  <si>
    <t>PSG_SAL_MultiDim_v1.0.xlsx</t>
  </si>
  <si>
    <t>Business Unit/BG</t>
  </si>
  <si>
    <t>ma.vivian@inventec.com</t>
  </si>
  <si>
    <t>DG_STG_DataStandard_v4.0.xlsx</t>
  </si>
  <si>
    <t>Chinese Name</t>
  </si>
  <si>
    <t>DG_STG_MultiDim_v4.0.xlsx</t>
  </si>
  <si>
    <t>City Code</t>
  </si>
  <si>
    <t>hung.jennie@inventec.com</t>
  </si>
  <si>
    <t>DG_STG_DataStandard_EBO.xlsx</t>
  </si>
  <si>
    <t>City Code Description</t>
  </si>
  <si>
    <t>DG_STG_MultiDim_EBO.xlsx</t>
  </si>
  <si>
    <t>Close Date</t>
  </si>
  <si>
    <t>Cohead</t>
  </si>
  <si>
    <t>Company Code</t>
  </si>
  <si>
    <t>Country</t>
  </si>
  <si>
    <t>Cross Department Relationship</t>
  </si>
  <si>
    <t>Data Source</t>
  </si>
  <si>
    <t>Data Status</t>
  </si>
  <si>
    <t>Department Decription (EN)</t>
  </si>
  <si>
    <t>Department ID</t>
  </si>
  <si>
    <t>Department ID (Lvl_01)</t>
  </si>
  <si>
    <t>Department ID (Lvl_02)</t>
  </si>
  <si>
    <t>Department ID (Lvl_03)</t>
  </si>
  <si>
    <t>Department ID (Lvl_04)</t>
  </si>
  <si>
    <t>Department ID (Lvl_05)</t>
  </si>
  <si>
    <t>Department ID (Lvl_06)</t>
  </si>
  <si>
    <t>Department ID (Lvl_07)</t>
  </si>
  <si>
    <t>Department ID (Lvl_08)</t>
  </si>
  <si>
    <t>Department ID (Lvl_09)</t>
  </si>
  <si>
    <t>Department ID (Lvl_10)</t>
  </si>
  <si>
    <t>Department ID (Lvl_11)</t>
  </si>
  <si>
    <t>Department_Key</t>
  </si>
  <si>
    <t>Domain Address</t>
  </si>
  <si>
    <t>Duration</t>
  </si>
  <si>
    <t>Education Level</t>
  </si>
  <si>
    <t>Education Level Code</t>
  </si>
  <si>
    <t>Effective Date</t>
  </si>
  <si>
    <t>Effective Sequence</t>
  </si>
  <si>
    <t>Effective Status</t>
  </si>
  <si>
    <t>Email Address</t>
  </si>
  <si>
    <t>Employee Class</t>
  </si>
  <si>
    <t>Employee ID</t>
  </si>
  <si>
    <t>Employee Record</t>
  </si>
  <si>
    <t>Employer</t>
  </si>
  <si>
    <t>End Date</t>
  </si>
  <si>
    <t>End Time</t>
  </si>
  <si>
    <t>Ending Title</t>
  </si>
  <si>
    <t>English Name</t>
  </si>
  <si>
    <t>Expect Onboarding Date</t>
  </si>
  <si>
    <t>Expiration Date</t>
  </si>
  <si>
    <t>Extension Number</t>
  </si>
  <si>
    <t>Fill Rate</t>
  </si>
  <si>
    <t>First Name</t>
  </si>
  <si>
    <t>Floor</t>
  </si>
  <si>
    <t>Full/ Part Time</t>
  </si>
  <si>
    <t>Gender</t>
  </si>
  <si>
    <t>Graduate Status</t>
  </si>
  <si>
    <t>Graduate Status Description (CN)</t>
  </si>
  <si>
    <t>Graduate Status Description (EN)</t>
  </si>
  <si>
    <t>Graduation Date</t>
  </si>
  <si>
    <t>Grantor</t>
  </si>
  <si>
    <t>Grantor Description (CN)</t>
  </si>
  <si>
    <t>Grantor Description (EN)</t>
  </si>
  <si>
    <t>Hightest Graduate Level</t>
  </si>
  <si>
    <t>Hire Date</t>
  </si>
  <si>
    <t>Hiring Dep.</t>
  </si>
  <si>
    <t>Hiring Status</t>
  </si>
  <si>
    <t>Holiday Schedule</t>
  </si>
  <si>
    <t>Honor/ Award Code</t>
  </si>
  <si>
    <t>Honor/ Award Description (CN)</t>
  </si>
  <si>
    <t>Honor/ Award Description (EN)</t>
  </si>
  <si>
    <t>HR Status</t>
  </si>
  <si>
    <t>Information</t>
  </si>
  <si>
    <t>Issue Date</t>
  </si>
  <si>
    <t>Issued By</t>
  </si>
  <si>
    <t>Job Code</t>
  </si>
  <si>
    <t>Job Code Entry Date</t>
  </si>
  <si>
    <t>Job Family</t>
  </si>
  <si>
    <t>Job Function</t>
  </si>
  <si>
    <t>Job Grade</t>
  </si>
  <si>
    <t>Job Grade Entry Date</t>
  </si>
  <si>
    <t>Job ID</t>
  </si>
  <si>
    <t>Job Indicator</t>
  </si>
  <si>
    <t>Job Opening Days</t>
  </si>
  <si>
    <t>Job Status</t>
  </si>
  <si>
    <t>Job Sub Function</t>
  </si>
  <si>
    <t>Job Title</t>
  </si>
  <si>
    <t>Job Title Code</t>
  </si>
  <si>
    <t>Job Title Descrption</t>
  </si>
  <si>
    <t>Labor Type</t>
  </si>
  <si>
    <t>Language Code</t>
  </si>
  <si>
    <t>Last Name</t>
  </si>
  <si>
    <t>Last Update Date</t>
  </si>
  <si>
    <t>Last Working Date</t>
  </si>
  <si>
    <t>License/Certification Code</t>
  </si>
  <si>
    <t>License/Certification Description (CN)</t>
  </si>
  <si>
    <t>License/Certification Description (EN)</t>
  </si>
  <si>
    <t>License/Certification Number</t>
  </si>
  <si>
    <t>Location Code</t>
  </si>
  <si>
    <t>Location of Recruitment</t>
  </si>
  <si>
    <t>Major Code</t>
  </si>
  <si>
    <t>Major Code Description (CN)</t>
  </si>
  <si>
    <t>Major Code Description (EN)</t>
  </si>
  <si>
    <t>Manager Approved</t>
  </si>
  <si>
    <t>Manager ID</t>
  </si>
  <si>
    <t>Manager Level</t>
  </si>
  <si>
    <t>Manager Name</t>
  </si>
  <si>
    <t>Meal Hour</t>
  </si>
  <si>
    <t>Number of Hiring</t>
  </si>
  <si>
    <t>Number of Interview</t>
  </si>
  <si>
    <t>Number of Making Offer</t>
  </si>
  <si>
    <t>Number of Offering</t>
  </si>
  <si>
    <t>Number of Pending Off</t>
  </si>
  <si>
    <t>Number of People Who Are Waiting for Interview</t>
  </si>
  <si>
    <t>Open Date</t>
  </si>
  <si>
    <t>Opening Target Number</t>
  </si>
  <si>
    <t>Organizational Relationship</t>
  </si>
  <si>
    <t>Overtime Belong Date</t>
  </si>
  <si>
    <t>Overtime Compensation Category</t>
  </si>
  <si>
    <t>Overtime Duration</t>
  </si>
  <si>
    <t>Overtime Reason</t>
  </si>
  <si>
    <t>Overtime Type</t>
  </si>
  <si>
    <t>Parent Department ID</t>
  </si>
  <si>
    <t>Parent Set ID</t>
  </si>
  <si>
    <t>Pay Group</t>
  </si>
  <si>
    <t>Plant ID</t>
  </si>
  <si>
    <t>Position Number</t>
  </si>
  <si>
    <t>Postal</t>
  </si>
  <si>
    <t>Punch In Date</t>
  </si>
  <si>
    <t>Punch In Time</t>
  </si>
  <si>
    <t>Punch Out Date</t>
  </si>
  <si>
    <t>Punch Out Time</t>
  </si>
  <si>
    <t>Reason Code</t>
  </si>
  <si>
    <t>Recuriter</t>
  </si>
  <si>
    <t>Regulatory Region</t>
  </si>
  <si>
    <t>Relevant Work Experience</t>
  </si>
  <si>
    <t>Salary Admin Plan</t>
  </si>
  <si>
    <t>Salary Location</t>
  </si>
  <si>
    <t>Salary Location Indicator</t>
  </si>
  <si>
    <t>School Code</t>
  </si>
  <si>
    <t>School Code Description (CN)</t>
  </si>
  <si>
    <t>School Code Description (EN)</t>
  </si>
  <si>
    <t>Set ID</t>
  </si>
  <si>
    <t>Set ID (Lvl_01)</t>
  </si>
  <si>
    <t>Set ID (Lvl_02)</t>
  </si>
  <si>
    <t>Set ID (Lvl_03)</t>
  </si>
  <si>
    <t>Set ID (Lvl_04)</t>
  </si>
  <si>
    <t>Set ID (Lvl_05)</t>
  </si>
  <si>
    <t>Set ID (Lvl_06)</t>
  </si>
  <si>
    <t>Set ID (Lvl_07)</t>
  </si>
  <si>
    <t>Set ID (Lvl_08)</t>
  </si>
  <si>
    <t>Set ID (Lvl_09)</t>
  </si>
  <si>
    <t>Set ID (Lvl_10)</t>
  </si>
  <si>
    <t>Set ID (Lvl_11)</t>
  </si>
  <si>
    <t>Shift End Time</t>
  </si>
  <si>
    <t>Shift Start Time</t>
  </si>
  <si>
    <t>Short Description</t>
  </si>
  <si>
    <t>Site ID</t>
  </si>
  <si>
    <t>Standard Hours</t>
  </si>
  <si>
    <t>Start Date</t>
  </si>
  <si>
    <t>Start Time</t>
  </si>
  <si>
    <t>State</t>
  </si>
  <si>
    <t>Supervisor ID</t>
  </si>
  <si>
    <t>Supervisor Level</t>
  </si>
  <si>
    <t>Supervisor Level Entry Date</t>
  </si>
  <si>
    <t>Termination Date</t>
  </si>
  <si>
    <t>Test Code</t>
  </si>
  <si>
    <t>Test Code Description (CN)</t>
  </si>
  <si>
    <t>Test Code Description (EN)</t>
  </si>
  <si>
    <t>Tree Level</t>
  </si>
  <si>
    <t>Work Experience</t>
  </si>
  <si>
    <t>Workflow Status</t>
  </si>
  <si>
    <t>DataClasses</t>
    <phoneticPr fontId="40" type="noConversion"/>
  </si>
  <si>
    <t>Address-01</t>
  </si>
  <si>
    <t>Address-02</t>
  </si>
  <si>
    <t>Address-03</t>
  </si>
  <si>
    <t>Address-04</t>
  </si>
  <si>
    <t>Address-05</t>
  </si>
  <si>
    <t>BG-01</t>
  </si>
  <si>
    <t>Business Unit-01</t>
  </si>
  <si>
    <t>Country-01</t>
  </si>
  <si>
    <t>Description-01</t>
  </si>
  <si>
    <t>Effective Status-01</t>
  </si>
  <si>
    <t>Extension Number-01</t>
  </si>
  <si>
    <t>Hightest Graduate Level-01</t>
  </si>
  <si>
    <t>HR Status-01</t>
  </si>
  <si>
    <t>Job Family-01</t>
  </si>
  <si>
    <t>Job Function-01</t>
  </si>
  <si>
    <t>Job Grade-01</t>
  </si>
  <si>
    <t>Job Title Code-01</t>
  </si>
  <si>
    <t>Labor Type-01</t>
  </si>
  <si>
    <t>Last Name-01</t>
  </si>
  <si>
    <t>Last Working Date-01</t>
  </si>
  <si>
    <t>Location Code-01</t>
  </si>
  <si>
    <t>Location Code-02</t>
  </si>
  <si>
    <t>Manager ID-01</t>
  </si>
  <si>
    <t>Manager Name-01</t>
  </si>
  <si>
    <t>Parent Department ID-01</t>
  </si>
  <si>
    <t>Parent Department ID-02</t>
  </si>
  <si>
    <t>Salary Location-01</t>
  </si>
  <si>
    <t>1. Workforce Administrator</t>
  </si>
  <si>
    <t>1.1. Job Data</t>
  </si>
  <si>
    <t xml:space="preserve">1.1.1. Job Current Data </t>
  </si>
  <si>
    <t xml:space="preserve">1.1.2. Job History Data </t>
  </si>
  <si>
    <t>1.1.3. Set up Table (Mapping Table)</t>
  </si>
  <si>
    <t>1.2. Organization Data</t>
  </si>
  <si>
    <t>1.2.1. Organization Chart</t>
  </si>
  <si>
    <t>1.2.2. Direct Line Report</t>
  </si>
  <si>
    <t>1.3. Personal Data</t>
  </si>
  <si>
    <t>1.3.1. Person Profile</t>
  </si>
  <si>
    <t>2. Absence Management</t>
  </si>
  <si>
    <t>2.1. Leave Application</t>
  </si>
  <si>
    <t>2.2. Overtime Application</t>
  </si>
  <si>
    <t>3.Time and Labor</t>
  </si>
  <si>
    <t>3.1. Attendence Record</t>
  </si>
  <si>
    <t>3.1.1. Work Schedule</t>
  </si>
  <si>
    <t>3.1.2. Work Schedule Definition</t>
  </si>
  <si>
    <t>3.1.3. Manager Schedule Assignment</t>
  </si>
  <si>
    <t>4. Recruiting</t>
  </si>
  <si>
    <t>4.1 New Employee Application</t>
  </si>
  <si>
    <t>4.2 Recruiting Dashboard</t>
  </si>
  <si>
    <t>4.3 Applicant Data</t>
  </si>
  <si>
    <t>5. Data Management</t>
  </si>
  <si>
    <t>5.1 Control Information</t>
  </si>
  <si>
    <t>5.2 Management Information</t>
  </si>
  <si>
    <t>Language Score</t>
  </si>
  <si>
    <t>Action Code-01</t>
  </si>
  <si>
    <t>BG-02</t>
  </si>
  <si>
    <t>Business Unit-02</t>
  </si>
  <si>
    <t>Data Source-01</t>
  </si>
  <si>
    <t>Data Status-01</t>
  </si>
  <si>
    <t>Department ID-01</t>
  </si>
  <si>
    <t>Description-02</t>
  </si>
  <si>
    <t>Effective Date-01</t>
  </si>
  <si>
    <t>Effective Status-02</t>
  </si>
  <si>
    <t>Full/ Part Time-01</t>
  </si>
  <si>
    <t>Holiday Schedule-01</t>
  </si>
  <si>
    <t>HR Status-02</t>
  </si>
  <si>
    <t>Job Code-01</t>
  </si>
  <si>
    <t>Job Family-02</t>
  </si>
  <si>
    <t>Job Grade-02</t>
  </si>
  <si>
    <t>Last Update Date-01</t>
  </si>
  <si>
    <t>Location Code-03</t>
  </si>
  <si>
    <t>Organizational Relationship-01</t>
  </si>
  <si>
    <t>Plant ID-01</t>
  </si>
  <si>
    <t>Reason Code-01</t>
  </si>
  <si>
    <t>Regulatory Region-01</t>
  </si>
  <si>
    <t>Salary Location-02</t>
  </si>
  <si>
    <t>Set ID-01</t>
  </si>
  <si>
    <t>Site ID-01</t>
  </si>
  <si>
    <t>Supervisor ID-01</t>
  </si>
  <si>
    <t>Tree Level-01</t>
  </si>
  <si>
    <t>Domain</t>
    <phoneticPr fontId="4" type="noConversion"/>
  </si>
  <si>
    <t>Uni Name( must unique)</t>
    <phoneticPr fontId="4" type="noConversion"/>
  </si>
  <si>
    <t>Parent UniName</t>
    <phoneticPr fontId="4" type="noConversion"/>
  </si>
  <si>
    <t>Stewards</t>
    <phoneticPr fontId="4" type="noConversion"/>
  </si>
  <si>
    <r>
      <t>Tags(</t>
    </r>
    <r>
      <rPr>
        <b/>
        <sz val="14"/>
        <color indexed="8"/>
        <rFont val="細明體"/>
        <family val="3"/>
        <charset val="136"/>
      </rPr>
      <t>自行勾稽)</t>
    </r>
    <phoneticPr fontId="4" type="noConversion"/>
  </si>
  <si>
    <t>Description (Up to 255 Characters)</t>
    <phoneticPr fontId="4" type="noConversion"/>
  </si>
  <si>
    <t>Abs Category</t>
    <phoneticPr fontId="4" type="noConversion"/>
  </si>
  <si>
    <t>SrcSheet</t>
    <phoneticPr fontId="4" type="noConversion"/>
  </si>
  <si>
    <t>SrcWorkbook</t>
    <phoneticPr fontId="4" type="noConversion"/>
  </si>
  <si>
    <t>SrcRowNum</t>
    <phoneticPr fontId="4" type="noConversion"/>
  </si>
  <si>
    <t>CateDomain</t>
    <phoneticPr fontId="4" type="noConversion"/>
  </si>
  <si>
    <t>CateID</t>
    <phoneticPr fontId="4" type="noConversion"/>
  </si>
  <si>
    <t>IECP2-BPM-DataStandard-v1.0.xlsx</t>
  </si>
  <si>
    <t>category</t>
    <phoneticPr fontId="4" type="noConversion"/>
  </si>
  <si>
    <t>IntLoad</t>
    <phoneticPr fontId="4" type="noConversion"/>
  </si>
  <si>
    <t>Process Standard</t>
  </si>
  <si>
    <t>category</t>
  </si>
  <si>
    <t/>
  </si>
  <si>
    <t>IntLoad</t>
  </si>
  <si>
    <t>Regulation</t>
  </si>
  <si>
    <t>GDPR</t>
  </si>
  <si>
    <t>IEC_STD_V10 &gt;&gt; Regulation</t>
  </si>
  <si>
    <t>IFRS</t>
  </si>
  <si>
    <t>存貨之會計處理準則</t>
  </si>
  <si>
    <t>IEC_STD_V10 &gt;&gt; Regulation &gt;&gt; IFRS</t>
  </si>
  <si>
    <t>Common</t>
  </si>
  <si>
    <t>AutoMetaData</t>
  </si>
  <si>
    <t>IEC_STD_V10 &gt;&gt; Common</t>
  </si>
  <si>
    <t>RefData</t>
  </si>
  <si>
    <t>Data Standard</t>
  </si>
  <si>
    <t>INV</t>
  </si>
  <si>
    <t>IEC_STD_V10 &gt;&gt; Data Standard</t>
  </si>
  <si>
    <t>PUR</t>
  </si>
  <si>
    <t>PLN</t>
  </si>
  <si>
    <t>RND</t>
  </si>
  <si>
    <t>SCM</t>
  </si>
  <si>
    <t>SVC</t>
  </si>
  <si>
    <t>QAM</t>
    <phoneticPr fontId="4" type="noConversion"/>
  </si>
  <si>
    <t>QAＭ</t>
    <phoneticPr fontId="4" type="noConversion"/>
  </si>
  <si>
    <t>CUS</t>
  </si>
  <si>
    <t>CMN</t>
  </si>
  <si>
    <t xml:space="preserve">Analytics </t>
  </si>
  <si>
    <t>Dashboard</t>
  </si>
  <si>
    <t xml:space="preserve">IEC_STD_V10 &gt;&gt; Analytics </t>
  </si>
  <si>
    <t>IEC_STD_V10 &gt;&gt; Analytics</t>
  </si>
  <si>
    <t>1：事業發展</t>
  </si>
  <si>
    <t>IEC_STD_V10 &gt;&gt; Analytics  &gt;&gt; Dashboard</t>
  </si>
  <si>
    <t>IEC_STD_V10 &gt;&gt; Analytics &gt;&gt; Dashboard</t>
  </si>
  <si>
    <t>1.1：新事業發展</t>
  </si>
  <si>
    <t>IEC_STD_V10 &gt;&gt; Analytics  &gt;&gt; Dashboard &gt;&gt; 1：事業發展</t>
  </si>
  <si>
    <t>IEC_STD_V10 &gt;&gt; Analytics &gt;&gt; Dashboard &gt;&gt; 1：事業發展</t>
  </si>
  <si>
    <t>1.1.1：新事業營收現況</t>
  </si>
  <si>
    <t>IEC_STD_V10 &gt;&gt; Analytics  &gt;&gt; Dashboard &gt;&gt; 1：事業發展 &gt;&gt; 1.1：新事業發展</t>
  </si>
  <si>
    <t>IEC_STD_V10 &gt;&gt; Analytics &gt;&gt; Dashboard &gt;&gt; 1：事業發展 &gt;&gt; 1.1：新事業發展</t>
  </si>
  <si>
    <t>1.1.2：新事業發展進程</t>
  </si>
  <si>
    <t>1.2：投資併購</t>
  </si>
  <si>
    <t>1.2.1：投資併購預算與獲利達成狀況</t>
  </si>
  <si>
    <t>IEC_STD_V10 &gt;&gt; Analytics  &gt;&gt; Dashboard &gt;&gt; 1：事業發展 &gt;&gt; 1.2：投資併購</t>
  </si>
  <si>
    <t>IEC_STD_V10 &gt;&gt; Analytics &gt;&gt; Dashboard &gt;&gt; 1：事業發展 &gt;&gt; 1.2：投資併購</t>
  </si>
  <si>
    <t>1.2.2：投資併購各標的貢獻狀況&amp;投資組合ROI</t>
  </si>
  <si>
    <t>1.2.2：投資併購各標的貢獻狀況&amp;amp;投資組合ROI</t>
  </si>
  <si>
    <t>2：客戶關係管理</t>
  </si>
  <si>
    <t>2.1：管理客戶</t>
  </si>
  <si>
    <t>IEC_STD_V10 &gt;&gt; Analytics  &gt;&gt; Dashboard &gt;&gt; 2：客戶關係管理</t>
  </si>
  <si>
    <t>IEC_STD_V10 &gt;&gt; Analytics &gt;&gt; Dashboard &gt;&gt; 2：客戶關係管理</t>
  </si>
  <si>
    <t>2.1.1：管理客戶增長–客戶營收及毛利分析</t>
  </si>
  <si>
    <t>IEC_STD_V10 &gt;&gt; Analytics  &gt;&gt; Dashboard &gt;&gt; 2：客戶關係管理 &gt;&gt; 2.1：管理客戶</t>
  </si>
  <si>
    <t>IEC_STD_V10 &gt;&gt; Analytics &gt;&gt; Dashboard &gt;&gt; 2：客戶關係管理 &gt;&gt; 2.1：管理客戶</t>
  </si>
  <si>
    <t>2.1.2：管理客戶增長–新客戶/新產品專案獲取現況</t>
  </si>
  <si>
    <t>2.2：管理RFQ</t>
  </si>
  <si>
    <t>2.3：營收與獲利</t>
  </si>
  <si>
    <t>2.3.1：管理營收與獲利–營收與銷量達成狀況</t>
  </si>
  <si>
    <t>IEC_STD_V10 &gt;&gt; Analytics  &gt;&gt; Dashboard &gt;&gt; 2：客戶關係管理 &gt;&gt; 2.3：營收與獲利</t>
  </si>
  <si>
    <t>IEC_STD_V10 &gt;&gt; Analytics &gt;&gt; Dashboard &gt;&gt; 2：客戶關係管理 &gt;&gt; 2.3：營收與獲利</t>
  </si>
  <si>
    <t>2.3.2：管理營收與獲利–預估營收與銷量</t>
  </si>
  <si>
    <t>2.4：管理客戶滿意度</t>
  </si>
  <si>
    <t>3：作業管理</t>
  </si>
  <si>
    <t>3.1：管理RD</t>
  </si>
  <si>
    <t>IEC_STD_V10 &gt;&gt; Analytics  &gt;&gt; Dashboard &gt;&gt; 3：作業管理</t>
  </si>
  <si>
    <t>IEC_STD_V10 &gt;&gt; Analytics &gt;&gt; Dashboard &gt;&gt; 3：作業管理</t>
  </si>
  <si>
    <t>3.1.1：管理RD –新產品開發專案時程管理(TTM)</t>
  </si>
  <si>
    <t>IEC_STD_V10 &gt;&gt; Analytics  &gt;&gt; Dashboard &gt;&gt; 3：作業管理 &gt;&gt; 3.1：管理RD</t>
  </si>
  <si>
    <t>IEC_STD_V10 &gt;&gt; Analytics &gt;&gt; Dashboard &gt;&gt; 3：作業管理 &gt;&gt; 3.1：管理RD</t>
  </si>
  <si>
    <t>3.1.2：管理RD –新產品開發專案獲利管理(TTP)</t>
  </si>
  <si>
    <t>3.1.3：管理RD –NRE 管理</t>
  </si>
  <si>
    <t>3.1.4：管理RD –Design Quality 管理</t>
  </si>
  <si>
    <t>3.2：管理MFG</t>
  </si>
  <si>
    <t>3.2.1：管理MFG –製造管理費用分析(MVA Gap、MCU、CPP、CPH)</t>
  </si>
  <si>
    <t>IEC_STD_V10 &gt;&gt; Analytics  &gt;&gt; Dashboard &gt;&gt; 3：作業管理 &gt;&gt; 3.2：管理MFG</t>
  </si>
  <si>
    <t>IEC_STD_V10 &gt;&gt; Analytics &gt;&gt; Dashboard &gt;&gt; 3：作業管理 &gt;&gt; 3.2：管理MFG</t>
  </si>
  <si>
    <t>3.2.2：管理MFG –L6&amp;L10 OEE分析</t>
  </si>
  <si>
    <t>3.2.2：管理MFG –L6&amp;amp;L10 OEE分析</t>
  </si>
  <si>
    <t>3.3：管理品質</t>
  </si>
  <si>
    <t>3.3.1：管理品質–退貨管理(Line/Field Return)</t>
  </si>
  <si>
    <t>IEC_STD_V10 &gt;&gt; Analytics  &gt;&gt; Dashboard &gt;&gt; 3：作業管理 &gt;&gt; 3.3：管理品質</t>
  </si>
  <si>
    <t>IEC_STD_V10 &gt;&gt; Analytics &gt;&gt; Dashboard &gt;&gt; 3：作業管理 &gt;&gt; 3.3：管理品質</t>
  </si>
  <si>
    <t>3.3.2 : Line/Field Return</t>
    <phoneticPr fontId="4" type="noConversion"/>
  </si>
  <si>
    <t>3.3.2：L6&amp;L10 OEE 分析</t>
  </si>
  <si>
    <t>3.3.2：L6&amp;amp;L10 OEE 分析</t>
  </si>
  <si>
    <t>3.4: 管理採購-材料成本管理</t>
  </si>
  <si>
    <t>3.4.1：年度採購節省費用管理</t>
  </si>
  <si>
    <t>3.4：管理採購</t>
  </si>
  <si>
    <t>IEC_STD_V10 &gt;&gt; Analytics  &gt;&gt; Dashboard &gt;&gt; 3：作業管理 &gt;&gt; 3.4：管理採購</t>
  </si>
  <si>
    <t>IEC_STD_V10 &gt;&gt; Analytics &gt;&gt; Dashboard &gt;&gt; 3：作業管理 &gt;&gt; 3.4：管理採購</t>
  </si>
  <si>
    <t>3.4.2：VMI 比率管理</t>
  </si>
  <si>
    <t>3.4.3：供應商表現(OTD、IQC) 管理</t>
  </si>
  <si>
    <t>3.5：管理資材</t>
  </si>
  <si>
    <t>3.5.1：L6 Fulfillment &amp; MTD 目標達成狀況</t>
  </si>
  <si>
    <t>IEC_STD_V10 &gt;&gt; Analytics  &gt;&gt; Dashboard &gt;&gt; 3：作業管理 &gt;&gt; 3.5：管理資材</t>
  </si>
  <si>
    <t>3.5.1：L6 Fulfillment &amp;amp; MTD 目標達成狀況</t>
  </si>
  <si>
    <t>IEC_STD_V10 &gt;&gt; Analytics &gt;&gt; Dashboard &gt;&gt; 3：作業管理 &gt;&gt; 3.5：管理資材</t>
  </si>
  <si>
    <t>3.5.2：CTS 達標狀況</t>
  </si>
  <si>
    <t>3.5.3：庫齡及DOI 管理</t>
  </si>
  <si>
    <t>3.5.4：庫存價值分析</t>
  </si>
  <si>
    <t>3.5.5：需求預測準確率</t>
  </si>
  <si>
    <t>3.5.6：整體報廢金額分析</t>
  </si>
  <si>
    <t>4：資源管理</t>
  </si>
  <si>
    <t>4.1：管理營業規劃</t>
  </si>
  <si>
    <t>IEC_STD_V10 &gt;&gt; Analytics  &gt;&gt; Dashboard &gt;&gt; 4：資源管理</t>
  </si>
  <si>
    <t>IEC_STD_V10 &gt;&gt; Analytics &gt;&gt; Dashboard &gt;&gt; 4：資源管理</t>
  </si>
  <si>
    <t>4.2：管理PNL</t>
  </si>
  <si>
    <t>4.3：管理資產負債</t>
  </si>
  <si>
    <t>Management Report</t>
  </si>
  <si>
    <t>作業及報表</t>
  </si>
  <si>
    <t xml:space="preserve"> LCM-存貨之評價與表達</t>
  </si>
  <si>
    <t>IEC_STD_V10 &gt;&gt; Analytics  &gt;&gt; 作業及報表</t>
  </si>
  <si>
    <t>IEC_STD_V10 &gt;&gt; Analytics &gt;&gt; 作業及報表</t>
  </si>
  <si>
    <t>IECP2-DG-DataStandard-DEMO-v1.0.xlsx</t>
  </si>
  <si>
    <t>計數 - Name</t>
  </si>
  <si>
    <t>CateID</t>
  </si>
  <si>
    <t>CateDomain</t>
  </si>
  <si>
    <t>CateName</t>
  </si>
  <si>
    <t>Artifact_Type</t>
  </si>
  <si>
    <t>CateStewards</t>
  </si>
  <si>
    <t>Agenda</t>
  </si>
  <si>
    <t>Purpose</t>
  </si>
  <si>
    <t>Timing</t>
  </si>
  <si>
    <t>isShow</t>
  </si>
  <si>
    <t>Statistic by item</t>
  </si>
  <si>
    <t>Statistic</t>
  </si>
  <si>
    <t>Weekly</t>
  </si>
  <si>
    <t>isPSG</t>
  </si>
  <si>
    <t>Legend</t>
  </si>
  <si>
    <t>Value</t>
  </si>
  <si>
    <t>Statistic by item type</t>
  </si>
  <si>
    <t>Min Len</t>
  </si>
  <si>
    <t>Snapshot by item</t>
    <phoneticPr fontId="40" type="noConversion"/>
  </si>
  <si>
    <t>Q1</t>
  </si>
  <si>
    <t>Trend of data standardization</t>
  </si>
  <si>
    <t>Standardization Trend by Type</t>
  </si>
  <si>
    <t>Concept and item</t>
  </si>
  <si>
    <t>Q3</t>
  </si>
  <si>
    <t>isConcept</t>
  </si>
  <si>
    <t>加總 - 資料項</t>
  </si>
  <si>
    <t>加總 - 資料表</t>
  </si>
  <si>
    <t>SNAPDATE</t>
    <phoneticPr fontId="40" type="noConversion"/>
  </si>
  <si>
    <t>負責領域1</t>
  </si>
  <si>
    <t>層級</t>
  </si>
  <si>
    <t>資料表</t>
  </si>
  <si>
    <t>資料項</t>
  </si>
  <si>
    <t>IQR</t>
  </si>
  <si>
    <t>isOutlier</t>
  </si>
  <si>
    <t>Multi-Dimension Analysis</t>
  </si>
  <si>
    <t>Model Analysis</t>
  </si>
  <si>
    <t>P.3.9.0: 材料成本管理</t>
  </si>
  <si>
    <t>Quartile in Term Len</t>
  </si>
  <si>
    <t>L Bound</t>
  </si>
  <si>
    <t>Dist with Term Len</t>
  </si>
  <si>
    <t>Outlier with Term Length</t>
  </si>
  <si>
    <t>Outlier detection</t>
  </si>
  <si>
    <t>Phase</t>
  </si>
  <si>
    <t>業務定義</t>
  </si>
  <si>
    <t>平均值 - lenTerms</t>
  </si>
  <si>
    <t>U Bound</t>
  </si>
  <si>
    <t>計數 - lenTerms</t>
  </si>
  <si>
    <t>P.2.2.0: RFQ 管理</t>
  </si>
  <si>
    <t>產品不良率明細</t>
  </si>
  <si>
    <t>3-12</t>
  </si>
  <si>
    <t>Outlier with Term Len</t>
  </si>
  <si>
    <t>PRO 合計</t>
  </si>
  <si>
    <t>0051</t>
  </si>
  <si>
    <t>廠區名稱</t>
  </si>
  <si>
    <t>Site Name</t>
  </si>
  <si>
    <t>13-22</t>
  </si>
  <si>
    <t>P.2.1.0: 產品營收與銷量達成率</t>
  </si>
  <si>
    <t>0052</t>
  </si>
  <si>
    <t>事業處代碼</t>
  </si>
  <si>
    <t>BU Code</t>
  </si>
  <si>
    <t>各事業處所負責的業務及客戶</t>
  </si>
  <si>
    <t>23-32</t>
  </si>
  <si>
    <t>0053</t>
  </si>
  <si>
    <t>客戶名稱</t>
  </si>
  <si>
    <t>Customer Name</t>
  </si>
  <si>
    <t>33-42</t>
  </si>
  <si>
    <t>P.3.10.0: Forecast管理</t>
  </si>
  <si>
    <t>SAL 合計</t>
  </si>
  <si>
    <t>0054</t>
  </si>
  <si>
    <t>產品型態分類</t>
  </si>
  <si>
    <t>Product Category</t>
  </si>
  <si>
    <t>市場產品型態分類
- NB, DT, Docking</t>
  </si>
  <si>
    <t>43-52</t>
  </si>
  <si>
    <t>P.3.5.0: DOI 管理</t>
  </si>
  <si>
    <t>0055</t>
  </si>
  <si>
    <t>產品系列</t>
  </si>
  <si>
    <t>Product Series</t>
  </si>
  <si>
    <t>各事業處所負責的機種類別, 如2021-800, 2022-1000,  AIO, Tablet</t>
  </si>
  <si>
    <t>0056</t>
  </si>
  <si>
    <t>產品層級</t>
  </si>
  <si>
    <t>Product level</t>
  </si>
  <si>
    <t>產品層級 PCA/System </t>
  </si>
  <si>
    <t>P.3.13.0: 良率管理</t>
  </si>
  <si>
    <t>PNC 合計</t>
  </si>
  <si>
    <t>0057</t>
  </si>
  <si>
    <t>周產品良率回報</t>
  </si>
  <si>
    <t>Weekly product yield report</t>
  </si>
  <si>
    <t>每周產品不良率</t>
  </si>
  <si>
    <t>0058</t>
  </si>
  <si>
    <t>生產不良類型代碼</t>
  </si>
  <si>
    <t>Defect type code</t>
  </si>
  <si>
    <t>不良類型: 
- All defect 所有不良, Design, Process, Material, Others</t>
  </si>
  <si>
    <t>0059</t>
  </si>
  <si>
    <t>站點投入數量</t>
  </si>
  <si>
    <t>Input quantity by inspection station</t>
  </si>
  <si>
    <t>各個檢查站投入數</t>
  </si>
  <si>
    <t>0060</t>
  </si>
  <si>
    <t>各不良類型數量</t>
  </si>
  <si>
    <t>Defect type quantity</t>
  </si>
  <si>
    <t>LOG 合計</t>
  </si>
  <si>
    <t>0061</t>
  </si>
  <si>
    <t>各不良類型不良率</t>
  </si>
  <si>
    <t>Defect rate by defect type</t>
  </si>
  <si>
    <t>各不良原因/檢查站投入數</t>
  </si>
  <si>
    <t>產品良率明細</t>
  </si>
  <si>
    <t>0027</t>
  </si>
  <si>
    <t>QAM 合計</t>
  </si>
  <si>
    <t>0028</t>
  </si>
  <si>
    <t>0029</t>
  </si>
  <si>
    <t>COS 合計</t>
  </si>
  <si>
    <t>0030</t>
  </si>
  <si>
    <t>0031</t>
  </si>
  <si>
    <t>MFG 合計</t>
  </si>
  <si>
    <t>0032</t>
  </si>
  <si>
    <t>0033</t>
  </si>
  <si>
    <t>每周產品良率</t>
  </si>
  <si>
    <t>0034</t>
  </si>
  <si>
    <t>生產站點代碼</t>
  </si>
  <si>
    <t>Inspection station code</t>
  </si>
  <si>
    <t>製造站點代碼
PCA: AOI​,ICT​,SA F/T​
System: FA F/T, Run-in, D/L​</t>
  </si>
  <si>
    <t>0035</t>
  </si>
  <si>
    <t>0036</t>
  </si>
  <si>
    <t>站點不良數</t>
  </si>
  <si>
    <t>Defect quantity</t>
  </si>
  <si>
    <t>各個檢查站不良數</t>
  </si>
  <si>
    <t>0037</t>
  </si>
  <si>
    <t>站點直通率</t>
  </si>
  <si>
    <t>First pass yield rate by inspection station</t>
  </si>
  <si>
    <t>1-(站點不良數/System秤重站或PCA SA_15站投入數)</t>
  </si>
  <si>
    <t>0038</t>
  </si>
  <si>
    <t>站點待修不良數</t>
  </si>
  <si>
    <t>Not repaired quantity</t>
  </si>
  <si>
    <t>各個檢查站點待修不良數</t>
  </si>
  <si>
    <t>0039</t>
  </si>
  <si>
    <t>站點良率</t>
  </si>
  <si>
    <t>Yield rate by inspection station</t>
  </si>
  <si>
    <t>1-(站點待修不良數/System秤重站或PCA SA_15站投入數)</t>
  </si>
  <si>
    <t>整體產品良率</t>
  </si>
  <si>
    <t>0002</t>
  </si>
  <si>
    <t>0003</t>
  </si>
  <si>
    <t>0004</t>
  </si>
  <si>
    <t>0005</t>
  </si>
  <si>
    <t>0006</t>
  </si>
  <si>
    <t>Standardization Trend by Domain</t>
  </si>
  <si>
    <t>0007</t>
  </si>
  <si>
    <t>0008</t>
  </si>
  <si>
    <t>產線投入數量</t>
  </si>
  <si>
    <t>Production input quantity</t>
  </si>
  <si>
    <t>產品生產數量</t>
  </si>
  <si>
    <t>0009</t>
  </si>
  <si>
    <t>整體不良數總和</t>
  </si>
  <si>
    <t>Overall system defect quantity</t>
  </si>
  <si>
    <t>System各個檢查站不良數總和</t>
  </si>
  <si>
    <t>0010</t>
  </si>
  <si>
    <t>產品直通率</t>
  </si>
  <si>
    <t>Product first pass yield</t>
  </si>
  <si>
    <t xml:space="preserve"> 1-(System所有不良數/System秤重站投入數)  (FPY)</t>
  </si>
  <si>
    <t>0011</t>
  </si>
  <si>
    <t>整體待修不良數總和</t>
  </si>
  <si>
    <t>Overall system not repaired quantity</t>
  </si>
  <si>
    <t>System各個檢查站待修不良數總和</t>
  </si>
  <si>
    <t>0012</t>
  </si>
  <si>
    <t>產品良率</t>
  </si>
  <si>
    <t>Product yield rate</t>
  </si>
  <si>
    <t xml:space="preserve"> 1-(System各站待修不良數總和/System秤重站投入數) (Yield)</t>
  </si>
  <si>
    <t>整體產品良率目標</t>
  </si>
  <si>
    <t>0019</t>
  </si>
  <si>
    <t>0020</t>
  </si>
  <si>
    <t>0021</t>
  </si>
  <si>
    <t>0022</t>
  </si>
  <si>
    <t>0023</t>
  </si>
  <si>
    <t>0024</t>
  </si>
  <si>
    <t>產品良率目標</t>
  </si>
  <si>
    <t>Product yield rate target</t>
  </si>
  <si>
    <t>0025</t>
  </si>
  <si>
    <t>產品直通率目標</t>
  </si>
  <si>
    <t>Product FPY rate target</t>
  </si>
  <si>
    <t>站點良率目標對照</t>
  </si>
  <si>
    <t>0041</t>
  </si>
  <si>
    <t>0042</t>
  </si>
  <si>
    <t>0043</t>
  </si>
  <si>
    <t>0044</t>
  </si>
  <si>
    <t>0045</t>
  </si>
  <si>
    <t>0046</t>
  </si>
  <si>
    <t>0047</t>
  </si>
  <si>
    <t>0048</t>
  </si>
  <si>
    <t>站點良率目標</t>
  </si>
  <si>
    <t>Yield rate target by inspection station</t>
  </si>
  <si>
    <t>各檢查站良率目標</t>
  </si>
  <si>
    <t>0049</t>
  </si>
  <si>
    <t>站點直通率目標</t>
  </si>
  <si>
    <t>FPY rate target by inspection station</t>
  </si>
  <si>
    <t>各檢查站直通率目標</t>
  </si>
  <si>
    <t>不良類型目標對照</t>
  </si>
  <si>
    <t>0063</t>
  </si>
  <si>
    <t>0064</t>
  </si>
  <si>
    <t>0065</t>
  </si>
  <si>
    <t>0066</t>
  </si>
  <si>
    <t>0067</t>
  </si>
  <si>
    <t>0068</t>
  </si>
  <si>
    <t>0069</t>
  </si>
  <si>
    <t>P.3.13.0: 材料成本管理</t>
  </si>
  <si>
    <t>0070</t>
  </si>
  <si>
    <t>不良類型目標</t>
  </si>
  <si>
    <t>Defect type target</t>
  </si>
  <si>
    <t>各不良類型目標</t>
  </si>
  <si>
    <t>整體產品良率超標說明</t>
  </si>
  <si>
    <t>0014</t>
  </si>
  <si>
    <t>產品良率超標日期</t>
  </si>
  <si>
    <t xml:space="preserve">Product yield alert date </t>
  </si>
  <si>
    <t>產品良率超標說明日期</t>
  </si>
  <si>
    <t>0015</t>
  </si>
  <si>
    <t>0016</t>
  </si>
  <si>
    <t>整體良率超標類型</t>
  </si>
  <si>
    <t>Product yield alert type</t>
  </si>
  <si>
    <t xml:space="preserve">當日整體良率(Yield rate)超標類型
</t>
  </si>
  <si>
    <t>0017</t>
  </si>
  <si>
    <t>整體良率超標註解說明</t>
  </si>
  <si>
    <t>Product yield alert comment</t>
  </si>
  <si>
    <t>當日整體良率(Yield rate)超標註解說明</t>
  </si>
  <si>
    <t>產品良率明細分析</t>
  </si>
  <si>
    <t>整體產品良率分析</t>
  </si>
  <si>
    <t>產品不良率明細分析</t>
  </si>
  <si>
    <t>P.3.5.0:</t>
  </si>
  <si>
    <t>ErrorIndicator</t>
    <phoneticPr fontId="4" type="noConversion"/>
  </si>
  <si>
    <t>termSeq</t>
  </si>
  <si>
    <t>termID</t>
  </si>
  <si>
    <t>加總 - ErrCount</t>
  </si>
  <si>
    <t>0001</t>
  </si>
  <si>
    <t>DOI Master</t>
  </si>
  <si>
    <t>&amp;quot;DOI Master&amp;quot;</t>
  </si>
  <si>
    <t>glossary_term</t>
  </si>
  <si>
    <t>P.3.5.0:221101_0001</t>
  </si>
  <si>
    <t>DOI 主檔</t>
  </si>
  <si>
    <t>&amp;quot;&amp;quot;</t>
  </si>
  <si>
    <t>&amp;quot;DOI 主檔&amp;quot;</t>
  </si>
  <si>
    <t>General</t>
  </si>
  <si>
    <t>&amp;quot;N/A&amp;quot;</t>
  </si>
  <si>
    <t>Hsueh.Daniel@inventec.com</t>
  </si>
  <si>
    <t>INT_DOI_MASTER</t>
  </si>
  <si>
    <t>&amp;quot;DOI Master_BU Code&amp;quot;</t>
  </si>
  <si>
    <t>P.3.5.0:221101_0002</t>
  </si>
  <si>
    <t>&amp;quot;BU Code&amp;quot;</t>
  </si>
  <si>
    <t>&amp;quot;各事業處&amp;quot;</t>
  </si>
  <si>
    <t>代碼類</t>
  </si>
  <si>
    <t>BU_CODE</t>
  </si>
  <si>
    <t>&amp;quot;BU1: 第一事業處
BU2: 第二事業處&amp;quot;</t>
  </si>
  <si>
    <t>&amp;quot;PSG Business Unit_BU Code&amp;quot;</t>
  </si>
  <si>
    <t>&amp;quot;DOI Master_Customer Name&amp;quot;</t>
  </si>
  <si>
    <t>P.3.5.0:221101_0003</t>
  </si>
  <si>
    <t>&amp;quot;Customer Name&amp;quot;</t>
  </si>
  <si>
    <t>&amp;quot;Customer&amp;quot;</t>
  </si>
  <si>
    <t>&amp;quot;各事業處所負責的客戶&amp;quot;</t>
  </si>
  <si>
    <t>CUSTOMER_NAME</t>
  </si>
  <si>
    <t>&amp;quot;HP, ASUS, Dynabook, Tiny&amp;quot;</t>
  </si>
  <si>
    <t>&amp;quot;PSG  Customer_Customer Name&amp;quot;</t>
  </si>
  <si>
    <t>&amp;quot;DOI Master_Site Name&amp;quot;</t>
  </si>
  <si>
    <t>P.3.5.0:221101_0004</t>
  </si>
  <si>
    <t>&amp;quot;Site Name&amp;quot;</t>
  </si>
  <si>
    <t>&amp;quot;Site&amp;quot;</t>
  </si>
  <si>
    <t>&amp;quot;區域生產工廠廠區名稱&amp;quot;</t>
  </si>
  <si>
    <t>&amp;quot;廠區性質包含MFG&amp;amp;HUB
MFG:
- ICC: 重慶廠區
- ITO: 桃園廠區
- IEC: 士林廠區
HUB: 
- HUB: 海外庫存
&amp;quot;</t>
  </si>
  <si>
    <t>文本類</t>
  </si>
  <si>
    <t>SITE_NAME</t>
  </si>
  <si>
    <t>&amp;quot;PSG Site_Site Name&amp;quot;</t>
  </si>
  <si>
    <t>Period Closing Date</t>
  </si>
  <si>
    <t>&amp;quot;DOI Master_Period Closing Date&amp;quot;</t>
  </si>
  <si>
    <t>P.3.5.0:221101_0005</t>
  </si>
  <si>
    <t>&amp;quot;Period Closing Date&amp;quot;</t>
  </si>
  <si>
    <t>庫存截止日</t>
  </si>
  <si>
    <t>&amp;quot;庫存截止日
日：改為以每天23:59分結算為當天庫存，如 2022/07/18 23:59(周一)的庫存，記為2022/07/18
週：以每週一 23:59 結算為當周庫存金額 ，如，2022/07/18 23:59(周一)的庫存，記為2022/07/18，為該周庫存金額
月：以每月最後一天 23:59 結算為當月庫存金額 ，如，2022/08/31 23:59 的庫存，記為2022/08/31，為該月庫存金額
年：以每年 12/31 23:59 結算為當年庫存金額，如，2021/12/31 23:59的庫存，記為2021/12/31 ，該日金額也為2021年年度庫存金額；&amp;quot;</t>
  </si>
  <si>
    <t>日期類</t>
  </si>
  <si>
    <t>PERIOD_CLOSING_DATE</t>
  </si>
  <si>
    <t>&amp;quot;Inventory Master_Period Closing Date&amp;quot;</t>
  </si>
  <si>
    <t>DOI Date Type</t>
  </si>
  <si>
    <t>&amp;quot;DOI Master_DOI Date Type&amp;quot;</t>
  </si>
  <si>
    <t>P.3.5.0:221101_0006</t>
  </si>
  <si>
    <t>&amp;quot;DOI Date Type&amp;quot;</t>
  </si>
  <si>
    <t>DOI 週期類別</t>
  </si>
  <si>
    <t>&amp;quot;判斷庫存截止日為日、週、月、年&amp;quot;</t>
  </si>
  <si>
    <t>DOI_DATE_TYPE</t>
  </si>
  <si>
    <t>&amp;quot;D, W, M, Y&amp;quot;</t>
  </si>
  <si>
    <t>Stock Area</t>
  </si>
  <si>
    <t>&amp;quot;DOI Master_Stock Area&amp;quot;</t>
  </si>
  <si>
    <t>P.3.5.0:221101_0007</t>
  </si>
  <si>
    <t>&amp;quot;Stock Area&amp;quot;</t>
  </si>
  <si>
    <t>庫存區域</t>
  </si>
  <si>
    <t>&amp;quot;呈現不同庫存區域對應的庫存水位與DOI狀況&amp;quot;</t>
  </si>
  <si>
    <t>STOCK_AREA</t>
  </si>
  <si>
    <t>&amp;quot;ICC: FA, SA, WH, ITO Intransit
ITO: FA, WH 
HUB: WH, HUB Intransit&amp;quot;</t>
  </si>
  <si>
    <t>&amp;quot;Inventory Master_Stock Area&amp;quot;</t>
  </si>
  <si>
    <t>Currency</t>
  </si>
  <si>
    <t>&amp;quot;DOI Master_Currency&amp;quot;</t>
  </si>
  <si>
    <t>P.3.5.0:221101_0008</t>
  </si>
  <si>
    <t>&amp;quot;Currency&amp;quot;</t>
  </si>
  <si>
    <t>幣別</t>
  </si>
  <si>
    <t>&amp;quot;幣別&amp;quot;</t>
  </si>
  <si>
    <t>CURRENCY</t>
  </si>
  <si>
    <t>&amp;quot;Inventory Master_Currency&amp;quot;</t>
  </si>
  <si>
    <t>PSG Inventory Amount</t>
  </si>
  <si>
    <t>&amp;quot;DOI Master_PSG Inventory Amount&amp;quot;</t>
  </si>
  <si>
    <t>P.3.5.0:221101_0009</t>
  </si>
  <si>
    <t>&amp;quot;PSG Inventory Amount&amp;quot;</t>
  </si>
  <si>
    <t>庫存金額</t>
  </si>
  <si>
    <t>&amp;quot;Inventory Amount&amp;quot;</t>
  </si>
  <si>
    <t>&amp;quot;庫存金額需換算成百萬台幣&amp;quot;</t>
  </si>
  <si>
    <t>&amp;quot;儲存單位為台幣，顯示單位為百萬台幣&amp;quot;</t>
  </si>
  <si>
    <t>金額類</t>
  </si>
  <si>
    <t>PSG_INVENTORY_AMOUNT</t>
  </si>
  <si>
    <t>&amp;quot;Inventory Master_PSG Inventory Amount&amp;quot;</t>
  </si>
  <si>
    <t>Up to date Monthly Estimated Revenue</t>
  </si>
  <si>
    <t>&amp;quot;DOI Master_Up to date Monthly Estimated Revenue&amp;quot;</t>
  </si>
  <si>
    <t>P.3.5.0:221101_0010</t>
  </si>
  <si>
    <t>&amp;quot;Up to date Monthly Estimated Revenue&amp;quot;</t>
  </si>
  <si>
    <t>最新每月預估營業收入</t>
  </si>
  <si>
    <t>&amp;quot;UTD Plan Rev.&amp;quot;</t>
  </si>
  <si>
    <t>&amp;quot;最新每月預估營業收入&amp;quot;</t>
  </si>
  <si>
    <t>UP_TO_DATE_MONTHLY_ESTIMATED_REVENUE</t>
  </si>
  <si>
    <t>&amp;quot;Estimated Monthly Revenue and Shipment Data_Up to date Monthly Estimated Revenue&amp;quot;</t>
  </si>
  <si>
    <t>DOI Actual Days</t>
  </si>
  <si>
    <t>&amp;quot;DOI Master_DOI Actual Days&amp;quot;</t>
  </si>
  <si>
    <t>P.3.5.0:221101_0011</t>
  </si>
  <si>
    <t>&amp;quot;DOI Actual Days&amp;quot;</t>
  </si>
  <si>
    <t>DOI實際天數</t>
  </si>
  <si>
    <t>&amp;quot;DOI(Actual)&amp;quot;</t>
  </si>
  <si>
    <t>&amp;quot;以每天23:59庫存金額計算的DOI 實際天數為當天DOI 實際天數
以每週一23:59庫存金額計算的DOI 實際天數為當週DOI 實際天數
以每月最後一天23:59庫存金額計算的DOI 實際天數為當月DOI 實際天數
以每年12/31 23:59庫存金額計算的DOI 實際天數為當年DOI 實際天數
以周為例:使用2022/07/18 23:59(周一)的庫存金額計算DOI實際天數，記為2022/07/18，同時也為該周DOI實際天數&amp;quot;</t>
  </si>
  <si>
    <t>&amp;quot;Business Operation and DOI Overview_PSG Inventory Amount;Business Operation and DOI Overview_Up to date Monthly Estimated Revenue&amp;quot;</t>
  </si>
  <si>
    <t>&amp;quot;庫存金額/(by客戶)預估營業收入*30天&amp;quot;</t>
  </si>
  <si>
    <t>數值類</t>
  </si>
  <si>
    <t>DOI_ACTUAL_DAYS</t>
  </si>
  <si>
    <t>DOI Target Days Parameter</t>
  </si>
  <si>
    <t>&amp;quot;DOI Target Days Parameter&amp;quot;</t>
  </si>
  <si>
    <t>P.3.5.0:221101_0012</t>
  </si>
  <si>
    <t>DOI 目標天數參數檔</t>
  </si>
  <si>
    <t>&amp;quot;DOI 目標天數參數檔&amp;quot;</t>
  </si>
  <si>
    <t>INT_DOI_TARGET_DAYS_PARAMETER</t>
  </si>
  <si>
    <t>0013</t>
  </si>
  <si>
    <t>&amp;quot;DOI Target Days Parameter_BU Code&amp;quot;</t>
  </si>
  <si>
    <t>P.3.5.0:221101_0013</t>
  </si>
  <si>
    <t>&amp;quot;BU1, BU2, All&amp;quot;</t>
  </si>
  <si>
    <t>&amp;quot;DOI Target Days Parameter_Customer Name&amp;quot;</t>
  </si>
  <si>
    <t>P.3.5.0:221101_0014</t>
  </si>
  <si>
    <t>&amp;quot;e.g. HP, ASUS, All,....&amp;quot;</t>
  </si>
  <si>
    <t>DOI Target Days</t>
  </si>
  <si>
    <t>&amp;quot;DOI Target Days Parameter_DOI Target Days&amp;quot;</t>
  </si>
  <si>
    <t>P.3.5.0:221101_0015</t>
  </si>
  <si>
    <t>&amp;quot;DOI Target Days&amp;quot;</t>
  </si>
  <si>
    <t>DOI目標天數</t>
  </si>
  <si>
    <t>&amp;quot;DOI(Target)&amp;quot;</t>
  </si>
  <si>
    <t>&amp;quot;DOI目標天數&amp;quot;</t>
  </si>
  <si>
    <t>&amp;quot;當BU選擇All, Customer 選擇All, DOI 目標天數為12天&amp;quot;</t>
  </si>
  <si>
    <t>DOI_TARGET_DAYS</t>
  </si>
  <si>
    <t>Inventory Master</t>
  </si>
  <si>
    <t>&amp;quot;Inventory Master&amp;quot;</t>
  </si>
  <si>
    <t>P.3.5.0:221101_0016</t>
  </si>
  <si>
    <t>庫存主檔</t>
  </si>
  <si>
    <t>&amp;quot;庫存主檔&amp;quot;</t>
  </si>
  <si>
    <t>INT_DOI_INVENTORY_MASTER</t>
  </si>
  <si>
    <t>&amp;quot;Inventory Master_BU Code&amp;quot;</t>
  </si>
  <si>
    <t>P.3.5.0:221101_0017</t>
  </si>
  <si>
    <t>0018</t>
  </si>
  <si>
    <t>&amp;quot;Inventory Master_Customer Name&amp;quot;</t>
  </si>
  <si>
    <t>P.3.5.0:221101_0018</t>
  </si>
  <si>
    <t>&amp;quot;Inventory Master_Site Name&amp;quot;</t>
  </si>
  <si>
    <t>P.3.5.0:221101_0019</t>
  </si>
  <si>
    <t>Plant Code</t>
  </si>
  <si>
    <t>&amp;quot;Inventory Master_Plant Code&amp;quot;</t>
  </si>
  <si>
    <t>P.3.5.0:221101_0020</t>
  </si>
  <si>
    <t>&amp;quot;Plant Code&amp;quot;</t>
  </si>
  <si>
    <t>工廠廠別代碼</t>
  </si>
  <si>
    <t>&amp;quot;Pur Org.下的廠區&amp;quot;</t>
  </si>
  <si>
    <t>&amp;quot;TW10: TP01/TP02/TP06
CN60: CP60/CP62/CP65/CP69&amp;quot;</t>
  </si>
  <si>
    <t>PLANT_CODE</t>
  </si>
  <si>
    <t>&amp;quot;PSG Plant_Plant Code&amp;quot;</t>
  </si>
  <si>
    <t>P.3.5.0:221101_0021</t>
  </si>
  <si>
    <t>P.3.5.0:221101_0022</t>
  </si>
  <si>
    <t>P.3.5.0:221101_0023</t>
  </si>
  <si>
    <t>P.3.5.0:221101_0024</t>
  </si>
  <si>
    <t>Currency Conversion Rate Master</t>
  </si>
  <si>
    <t>&amp;quot;Currency Conversion Rate Master&amp;quot;</t>
  </si>
  <si>
    <t>P.3.5.0:221101_0025</t>
  </si>
  <si>
    <t>匯率主檔</t>
  </si>
  <si>
    <t>&amp;quot;匯率主檔&amp;quot;</t>
  </si>
  <si>
    <t>INT_DOI_CURRENCY_CONVERSION_RATE_MASTER</t>
  </si>
  <si>
    <t>0026</t>
  </si>
  <si>
    <t>Conversion Rate Validation Start</t>
  </si>
  <si>
    <t>&amp;quot;Currency Conversion Rate Master_Conversion Rate Validation Start&amp;quot;</t>
  </si>
  <si>
    <t>P.3.5.0:221101_0026</t>
  </si>
  <si>
    <t>&amp;quot;Conversion Rate Validation Start&amp;quot;</t>
  </si>
  <si>
    <t>匯率有效時間起</t>
  </si>
  <si>
    <t>&amp;quot;匯率有效時間起&amp;quot;</t>
  </si>
  <si>
    <t>CONVERSION_RATE_VALIDATION_START</t>
  </si>
  <si>
    <t>Conversion Rate Validation End</t>
  </si>
  <si>
    <t>&amp;quot;Currency Conversion Rate Master_Conversion Rate Validation End&amp;quot;</t>
  </si>
  <si>
    <t>P.3.5.0:221101_0027</t>
  </si>
  <si>
    <t>&amp;quot;Conversion Rate Validation End&amp;quot;</t>
  </si>
  <si>
    <t>匯率有效時間訖</t>
  </si>
  <si>
    <t>&amp;quot;匯率有效時間訖&amp;quot;</t>
  </si>
  <si>
    <t>CONVERSION_RATE_VALIDATION_END</t>
  </si>
  <si>
    <t>Source Currency</t>
  </si>
  <si>
    <t>&amp;quot;Currency Conversion Rate Master_Source Currency&amp;quot;</t>
  </si>
  <si>
    <t>P.3.5.0:221101_0028</t>
  </si>
  <si>
    <t>&amp;quot;Source Currency&amp;quot;</t>
  </si>
  <si>
    <t>原始幣別</t>
  </si>
  <si>
    <t>&amp;quot;原始幣別&amp;quot;</t>
  </si>
  <si>
    <t>SOURCE_CURRENCY</t>
  </si>
  <si>
    <t>Target Currency</t>
  </si>
  <si>
    <t>&amp;quot;Currency Conversion Rate Master_Target Currency&amp;quot;</t>
  </si>
  <si>
    <t>P.3.5.0:221101_0029</t>
  </si>
  <si>
    <t>&amp;quot;Target Currency&amp;quot;</t>
  </si>
  <si>
    <t>目標幣別</t>
  </si>
  <si>
    <t>&amp;quot;目標幣別&amp;quot;</t>
  </si>
  <si>
    <t>TARGET_CURRENCY</t>
  </si>
  <si>
    <t>Conversion Rate Type</t>
  </si>
  <si>
    <t>&amp;quot;Currency Conversion Rate Master_Conversion Rate Type&amp;quot;</t>
  </si>
  <si>
    <t>P.3.5.0:221101_0030</t>
  </si>
  <si>
    <t>&amp;quot;Conversion Rate Type&amp;quot;</t>
  </si>
  <si>
    <t>匯率類型</t>
  </si>
  <si>
    <t>&amp;quot;匯率類型&amp;quot;</t>
  </si>
  <si>
    <t>CONVERSION_RATE_TYPE</t>
  </si>
  <si>
    <t>Conversion Rate</t>
  </si>
  <si>
    <t>&amp;quot;Currency Conversion Rate Master_Conversion Rate&amp;quot;</t>
  </si>
  <si>
    <t>P.3.5.0:221101_0031</t>
  </si>
  <si>
    <t>&amp;quot;Conversion Rate&amp;quot;</t>
  </si>
  <si>
    <t>匯率</t>
  </si>
  <si>
    <t>&amp;quot;匯率&amp;quot;</t>
  </si>
  <si>
    <t>CONVERSION_RATE</t>
  </si>
  <si>
    <t>Business Operation and DOI Overview</t>
  </si>
  <si>
    <t>&amp;quot;Business Operation and DOI Overview&amp;quot;</t>
  </si>
  <si>
    <t>P.3.5.0:221101_0032</t>
  </si>
  <si>
    <t>DOI 趨勢分析</t>
  </si>
  <si>
    <t>&amp;quot;根據不同庫存可控度，追蹤現行以及歷史庫存水位及DOI數值&amp;quot;</t>
  </si>
  <si>
    <t>DM_DOI_BUSINESS_OPERATION_AND_DOI_OVERVIEW</t>
  </si>
  <si>
    <t>&amp;quot;Business Operation and DOI Overview_BU Code&amp;quot;</t>
  </si>
  <si>
    <t>P.3.5.0:221101_0033</t>
  </si>
  <si>
    <t>&amp;quot;BU&amp;quot;</t>
  </si>
  <si>
    <t>&amp;quot;Business Operation and DOI Overview_Customer Name&amp;quot;</t>
  </si>
  <si>
    <t>P.3.5.0:221101_0034</t>
  </si>
  <si>
    <t>&amp;quot;Business Operation and DOI Overview_Site Name&amp;quot;</t>
  </si>
  <si>
    <t>P.3.5.0:221101_0035</t>
  </si>
  <si>
    <t>&amp;quot;Business Operation and DOI Overview_Period Closing Date&amp;quot;</t>
  </si>
  <si>
    <t>P.3.5.0:221101_0036</t>
  </si>
  <si>
    <t>&amp;quot;Business Operation and DOI Overview_DOI Date Type&amp;quot;</t>
  </si>
  <si>
    <t>P.3.5.0:221101_0037</t>
  </si>
  <si>
    <t>&amp;quot;Business Operation and DOI Overview_PSG Inventory Amount&amp;quot;</t>
  </si>
  <si>
    <t>P.3.5.0:221101_0038</t>
  </si>
  <si>
    <t>&amp;quot;Business Operation and DOI Overview_Up to date Monthly Estimated Revenue&amp;quot;</t>
  </si>
  <si>
    <t>P.3.5.0:221101_0039</t>
  </si>
  <si>
    <t>0040</t>
  </si>
  <si>
    <t>&amp;quot;Business Operation and DOI Overview_DOI Target Days&amp;quot;</t>
  </si>
  <si>
    <t>P.3.5.0:221101_0040</t>
  </si>
  <si>
    <t>&amp;quot;Business Operation and DOI Overview_DOI Actual Days&amp;quot;</t>
  </si>
  <si>
    <t>P.3.5.0:221101_0041</t>
  </si>
  <si>
    <t>Business Operation and DOI Overview_Stock Area</t>
  </si>
  <si>
    <t>&amp;quot;Business Operation and DOI Overview_Stock Area&amp;quot;</t>
  </si>
  <si>
    <t>P.3.5.0:221101_0042</t>
  </si>
  <si>
    <t>DOI 趨勢分析_Stock Area</t>
  </si>
  <si>
    <t>&amp;quot;根據不同庫存可控度，追蹤現行以及歷史庫存水位及DOI數值_庫存區域&amp;quot;</t>
  </si>
  <si>
    <t>DM_DOI_BUSINESS_OPERATION_AND_DOI_OVERVIEW_STOCK_AREA</t>
  </si>
  <si>
    <t>&amp;quot;Business Operation and DOI Overview_Stock Area_BU Code&amp;quot;</t>
  </si>
  <si>
    <t>P.3.5.0:221101_0043</t>
  </si>
  <si>
    <t>&amp;quot;Business Operation and DOI Overview_Stock Area_Customer Name&amp;quot;</t>
  </si>
  <si>
    <t>P.3.5.0:221101_0044</t>
  </si>
  <si>
    <t>&amp;quot;Business Operation and DOI Overview_Stock Area_Site Name&amp;quot;</t>
  </si>
  <si>
    <t>P.3.5.0:221101_0045</t>
  </si>
  <si>
    <t>&amp;quot;Business Operation and DOI Overview_Stock Area_Period Closing Date&amp;quot;</t>
  </si>
  <si>
    <t>P.3.5.0:221101_0046</t>
  </si>
  <si>
    <t>&amp;quot;Business Operation and DOI Overview_Stock Area_DOI Date Type&amp;quot;</t>
  </si>
  <si>
    <t>P.3.5.0:221101_0047</t>
  </si>
  <si>
    <t>&amp;quot;Business Operation and DOI Overview_Stock Area_Stock Area&amp;quot;</t>
  </si>
  <si>
    <t>P.3.5.0:221101_0048</t>
  </si>
  <si>
    <t>&amp;quot;Business Operation and DOI Overview_Stock Area_PSG Inventory Amount&amp;quot;</t>
  </si>
  <si>
    <t>P.3.5.0:221101_0049</t>
  </si>
  <si>
    <t>0050</t>
  </si>
  <si>
    <t>Estimated Monthly Revenue Data by Customer</t>
  </si>
  <si>
    <t>&amp;quot;Estimated Monthly Revenue Data by Customer&amp;quot;</t>
  </si>
  <si>
    <t>P.3.5.0:221101_0050</t>
  </si>
  <si>
    <t>每月營業收入預估資料by客戶</t>
  </si>
  <si>
    <t>&amp;quot;每月營業收入預估資料by客戶&amp;quot;</t>
  </si>
  <si>
    <t>Lee.VincentKS@inventec.com</t>
  </si>
  <si>
    <t>INT_PSG_EST_MONTHLY_REVENUE_DATA</t>
  </si>
  <si>
    <t>&amp;quot;Estimated Monthly Revenue Data by Customer_BU Code&amp;quot;</t>
  </si>
  <si>
    <t>P.3.5.0:221101_0051</t>
  </si>
  <si>
    <t>&amp;quot;事業處代碼&amp;quot;</t>
  </si>
  <si>
    <t>BU</t>
  </si>
  <si>
    <t>&amp;quot;BU1: 第一事業部
BU2: 第二事業部&amp;quot;</t>
  </si>
  <si>
    <t>&amp;quot;Estimated Monthly Revenue Data by Customer_Customer Name&amp;quot;</t>
  </si>
  <si>
    <t>P.3.5.0:221101_0052</t>
  </si>
  <si>
    <t>&amp;quot;客戶名稱&amp;quot;</t>
  </si>
  <si>
    <t>CUSTOMER</t>
  </si>
  <si>
    <t>&amp;quot;HP, Dynabook, ASUS, Tiny&amp;quot;</t>
  </si>
  <si>
    <t>Planned Year</t>
  </si>
  <si>
    <t>&amp;quot;Estimated Monthly Revenue Data by Customer_Planned Year&amp;quot;</t>
  </si>
  <si>
    <t>P.3.5.0:221101_0053</t>
  </si>
  <si>
    <t>&amp;quot;Planned Year&amp;quot;</t>
  </si>
  <si>
    <t xml:space="preserve">計畫年度 </t>
  </si>
  <si>
    <t>&amp;quot;Plan Year&amp;quot;</t>
  </si>
  <si>
    <t>&amp;quot;計畫年度 &amp;quot;</t>
  </si>
  <si>
    <t>&amp;quot;格式為 YYYY&amp;quot;</t>
  </si>
  <si>
    <t>PLAN_YEAR</t>
  </si>
  <si>
    <t>&amp;quot;Estimated Monthly Revenue and Shipment Data_Planned Year&amp;quot;</t>
  </si>
  <si>
    <t>Planned Month</t>
  </si>
  <si>
    <t>&amp;quot;Estimated Monthly Revenue Data by Customer_Planned Month&amp;quot;</t>
  </si>
  <si>
    <t>P.3.5.0:221101_0054</t>
  </si>
  <si>
    <t>&amp;quot;Planned Month&amp;quot;</t>
  </si>
  <si>
    <t xml:space="preserve">計畫月份 </t>
  </si>
  <si>
    <t>&amp;quot;Plan Month&amp;quot;</t>
  </si>
  <si>
    <t>&amp;quot;計畫月份 &amp;quot;</t>
  </si>
  <si>
    <t>&amp;quot;格式為 YYYYMM01&amp;quot;</t>
  </si>
  <si>
    <t>PLAN_MONTH</t>
  </si>
  <si>
    <t>&amp;quot;Estimated Monthly Revenue and Shipment Data_Planned Month&amp;quot;</t>
  </si>
  <si>
    <t>&amp;quot;Estimated Monthly Revenue Data by Customer_Up to date Monthly Estimated Revenue&amp;quot;</t>
  </si>
  <si>
    <t>P.3.5.0:221101_0055</t>
  </si>
  <si>
    <t>&amp;quot;UTD Plan Rev&amp;quot;</t>
  </si>
  <si>
    <t>&amp;quot;儲存單位為 台幣
顯示單位為 百萬台幣&amp;quot;</t>
  </si>
  <si>
    <t>UTD_PLAN_REV</t>
  </si>
  <si>
    <t>Count of 負責領域</t>
  </si>
  <si>
    <t>負責領域</t>
    <phoneticPr fontId="6" type="noConversion"/>
  </si>
  <si>
    <t>指定同義詞</t>
    <phoneticPr fontId="6" type="noConversion"/>
  </si>
  <si>
    <t>UDF04</t>
  </si>
  <si>
    <t>UDF05</t>
  </si>
  <si>
    <t>UDF06</t>
  </si>
  <si>
    <t>UDF07</t>
  </si>
  <si>
    <t>UDF08</t>
  </si>
  <si>
    <t>UDF09</t>
  </si>
  <si>
    <t>UDF10</t>
  </si>
  <si>
    <t>UDF11</t>
  </si>
  <si>
    <t>UDF12</t>
  </si>
  <si>
    <t>UDF13</t>
  </si>
  <si>
    <t>UDF14</t>
  </si>
  <si>
    <t>UDF15</t>
  </si>
  <si>
    <t>SrcSheet</t>
    <phoneticPr fontId="6" type="noConversion"/>
  </si>
  <si>
    <t>SrcWorkbook</t>
    <phoneticPr fontId="6" type="noConversion"/>
  </si>
  <si>
    <t>SrcRowNum</t>
    <phoneticPr fontId="6" type="noConversion"/>
  </si>
  <si>
    <t>uniName</t>
  </si>
  <si>
    <t>Category</t>
    <phoneticPr fontId="4" type="noConversion"/>
  </si>
  <si>
    <t>Category-WKC</t>
    <phoneticPr fontId="4" type="noConversion"/>
  </si>
  <si>
    <t>TermNameMap</t>
    <phoneticPr fontId="4" type="noConversion"/>
  </si>
  <si>
    <t>Term Name</t>
    <phoneticPr fontId="4" type="noConversion"/>
  </si>
  <si>
    <t>Abbreviations</t>
    <phoneticPr fontId="4" type="noConversion"/>
  </si>
  <si>
    <t>Artifact Type</t>
    <phoneticPr fontId="4" type="noConversion"/>
  </si>
  <si>
    <t xml:space="preserve">Description </t>
    <phoneticPr fontId="4" type="noConversion"/>
  </si>
  <si>
    <t>Data Classes</t>
    <phoneticPr fontId="4" type="noConversion"/>
  </si>
  <si>
    <t>Classifications</t>
    <phoneticPr fontId="4" type="noConversion"/>
  </si>
  <si>
    <t>pk_POT</t>
    <phoneticPr fontId="6" type="noConversion"/>
  </si>
  <si>
    <t>idxTerms</t>
    <phoneticPr fontId="40" type="noConversion"/>
  </si>
  <si>
    <t>idxPart_Of_Terms</t>
    <phoneticPr fontId="40" type="noConversion"/>
  </si>
  <si>
    <t>idxRelated_Terms</t>
    <phoneticPr fontId="6" type="noConversion"/>
  </si>
  <si>
    <t>pkSynoyms</t>
  </si>
  <si>
    <t>cntPkSynoyms</t>
  </si>
  <si>
    <t>idxAltSynoyms</t>
    <phoneticPr fontId="6" type="noConversion"/>
  </si>
  <si>
    <t>idxSynoyms</t>
  </si>
  <si>
    <t>Part_Of_TermsMap</t>
    <phoneticPr fontId="40" type="noConversion"/>
  </si>
  <si>
    <t>Part_Of_Terms-WKC</t>
    <phoneticPr fontId="40" type="noConversion"/>
  </si>
  <si>
    <t>termIDpk</t>
    <phoneticPr fontId="6" type="noConversion"/>
  </si>
  <si>
    <t>termID</t>
    <phoneticPr fontId="6" type="noConversion"/>
  </si>
  <si>
    <t>custom_Formula</t>
    <phoneticPr fontId="6" type="noConversion"/>
  </si>
  <si>
    <t>custom_DataType</t>
    <phoneticPr fontId="6" type="noConversion"/>
  </si>
  <si>
    <t>custom_Relative</t>
    <phoneticPr fontId="6" type="noConversion"/>
  </si>
  <si>
    <t>Classifi-Category</t>
    <phoneticPr fontId="4" type="noConversion"/>
  </si>
  <si>
    <r>
      <rPr>
        <b/>
        <sz val="14"/>
        <color theme="0"/>
        <rFont val="Calibri"/>
        <family val="2"/>
      </rPr>
      <t>Classification Name</t>
    </r>
    <r>
      <rPr>
        <sz val="14"/>
        <color theme="0"/>
        <rFont val="Calibri"/>
        <family val="2"/>
        <charset val="136"/>
        <scheme val="minor"/>
      </rPr>
      <t xml:space="preserve">
</t>
    </r>
    <phoneticPr fontId="4" type="noConversion"/>
  </si>
  <si>
    <t>UniqueTermNameMap</t>
    <phoneticPr fontId="4" type="noConversion"/>
  </si>
  <si>
    <t>UniqueTermName</t>
    <phoneticPr fontId="4" type="noConversion"/>
  </si>
  <si>
    <t xml:space="preserve">Classifi-Description </t>
    <phoneticPr fontId="4" type="noConversion"/>
  </si>
  <si>
    <t>Parent Classification</t>
    <phoneticPr fontId="4" type="noConversion"/>
  </si>
  <si>
    <t>mapTableName</t>
  </si>
  <si>
    <t>mapColumnName</t>
  </si>
  <si>
    <t>TableName</t>
    <phoneticPr fontId="4" type="noConversion"/>
  </si>
  <si>
    <t>ColumnName</t>
    <phoneticPr fontId="4" type="noConversion"/>
  </si>
  <si>
    <t>idxTaskID</t>
  </si>
  <si>
    <t>DCpk</t>
    <phoneticPr fontId="4" type="noConversion"/>
  </si>
  <si>
    <t>DCpk-term</t>
    <phoneticPr fontId="4" type="noConversion"/>
  </si>
  <si>
    <t>DC-SEQ</t>
    <phoneticPr fontId="6" type="noConversion"/>
  </si>
  <si>
    <t>DC-ID</t>
    <phoneticPr fontId="6" type="noConversion"/>
  </si>
  <si>
    <t>DC-uniName</t>
    <phoneticPr fontId="4" type="noConversion"/>
  </si>
  <si>
    <t>DC-Type</t>
    <phoneticPr fontId="6" type="noConversion"/>
  </si>
  <si>
    <t>DC-Category</t>
    <phoneticPr fontId="4" type="noConversion"/>
  </si>
  <si>
    <t>DC-Business terms</t>
    <phoneticPr fontId="4" type="noConversion"/>
  </si>
  <si>
    <t>DC-Steward</t>
    <phoneticPr fontId="4" type="noConversion"/>
  </si>
  <si>
    <t>DC-Description</t>
    <phoneticPr fontId="4" type="noConversion"/>
  </si>
  <si>
    <t>DC-RegClean</t>
    <phoneticPr fontId="6" type="noConversion"/>
  </si>
  <si>
    <t>DC-RegUppper</t>
    <phoneticPr fontId="6" type="noConversion"/>
  </si>
  <si>
    <t>DC-RegEx</t>
    <phoneticPr fontId="6" type="noConversion"/>
  </si>
  <si>
    <t>DC-Term</t>
    <phoneticPr fontId="6" type="noConversion"/>
  </si>
  <si>
    <t>DC-UDFF1</t>
    <phoneticPr fontId="6" type="noConversion"/>
  </si>
  <si>
    <t>DC-Colpk</t>
    <phoneticPr fontId="6" type="noConversion"/>
  </si>
  <si>
    <t>DC-idxType</t>
    <phoneticPr fontId="6" type="noConversion"/>
  </si>
  <si>
    <t>isShow</t>
    <phoneticPr fontId="6" type="noConversion"/>
  </si>
  <si>
    <t>isPSG</t>
    <phoneticPr fontId="6" type="noConversion"/>
  </si>
  <si>
    <t>isTermUnique</t>
    <phoneticPr fontId="6" type="noConversion"/>
  </si>
  <si>
    <t>isDCUnique</t>
    <phoneticPr fontId="6" type="noConversion"/>
  </si>
  <si>
    <t>isDCcolUnique</t>
    <phoneticPr fontId="6" type="noConversion"/>
  </si>
  <si>
    <t>cntConcept</t>
  </si>
  <si>
    <t>Status</t>
    <phoneticPr fontId="6" type="noConversion"/>
  </si>
  <si>
    <t>warnStatus</t>
  </si>
  <si>
    <t>warnTerm-Naming</t>
  </si>
  <si>
    <t>warnSynoym-NotFound</t>
    <phoneticPr fontId="6" type="noConversion"/>
  </si>
  <si>
    <t>warnSynoym-Duplicate</t>
  </si>
  <si>
    <t>warnSynoym-chkTask</t>
  </si>
  <si>
    <t>errChkDataType-Prop-Relationship</t>
    <phoneticPr fontId="6" type="noConversion"/>
  </si>
  <si>
    <t>ErrCheck</t>
    <phoneticPr fontId="6" type="noConversion"/>
  </si>
  <si>
    <t>ErrMessage</t>
    <phoneticPr fontId="6" type="noConversion"/>
  </si>
  <si>
    <t>ErrCount</t>
    <phoneticPr fontId="6" type="noConversion"/>
  </si>
  <si>
    <t>lenTerms</t>
  </si>
  <si>
    <t>事業群</t>
  </si>
  <si>
    <t>Business Group</t>
  </si>
  <si>
    <t>EBG BPM</t>
  </si>
  <si>
    <t xml:space="preserve">Huang.Joe-Win@inventec.com
</t>
  </si>
  <si>
    <t>INT_BG</t>
  </si>
  <si>
    <t>Sensitivity</t>
    <phoneticPr fontId="6" type="noConversion"/>
  </si>
  <si>
    <t>data_class</t>
  </si>
  <si>
    <t>CMN &gt;&gt; AutoAssign</t>
  </si>
  <si>
    <t>Date</t>
  </si>
  <si>
    <t>事業群名稱</t>
  </si>
  <si>
    <t>BG Name</t>
  </si>
  <si>
    <t>例如, 
- EBG: Enterprise Business Group;
- PSG: Personal Solution Group</t>
  </si>
  <si>
    <t>BG_NAME</t>
  </si>
  <si>
    <t>IEC_STD_V10 &gt;&gt; Data Standard &gt;&gt; BPM &gt;&gt; BG Name</t>
  </si>
  <si>
    <t>IEC_STD_V10 &gt;&gt; Data Standard &gt;&gt; BPM</t>
  </si>
  <si>
    <t>&amp;quot;BG Name&amp;quot;</t>
  </si>
  <si>
    <t>&amp;quot;事業群名稱&amp;quot;</t>
  </si>
  <si>
    <t>IEC_STD_V10 &gt;&gt; Common &gt;&gt; AutoMetaDataBG Name</t>
  </si>
  <si>
    <t>事業群名稱Property</t>
  </si>
  <si>
    <t>&amp;quot;Business Group&amp;quot;</t>
  </si>
  <si>
    <t>IEC_STD_V10 &gt;&gt; Data Standard &gt;&gt; BPM &gt;&gt; Business Group</t>
  </si>
  <si>
    <t>BPM:</t>
  </si>
  <si>
    <t>BPM:221101_0002</t>
  </si>
  <si>
    <t>&amp;quot;例如, 
- EBG: Enterprise Business Group;
- PSG: Personal Solution Group&amp;quot;</t>
  </si>
  <si>
    <t>Business Group_BG Name</t>
  </si>
  <si>
    <t>&amp;quot;Business Group_BG Name&amp;quot;</t>
  </si>
  <si>
    <t>-01</t>
  </si>
  <si>
    <t>^()$</t>
  </si>
  <si>
    <t>事業群代碼</t>
  </si>
  <si>
    <t>BG Code</t>
  </si>
  <si>
    <t>例如,  EBG, PSG</t>
  </si>
  <si>
    <t>EBG,PSG</t>
  </si>
  <si>
    <t>BG_CODE</t>
  </si>
  <si>
    <t>IEC_STD_V10 &gt;&gt; Data Standard &gt;&gt; BPM &gt;&gt; BG Code</t>
  </si>
  <si>
    <t>&amp;quot;BG Code&amp;quot;</t>
  </si>
  <si>
    <t>&amp;quot;事業群代碼&amp;quot;</t>
  </si>
  <si>
    <t>IEC_STD_V10 &gt;&gt; Common &gt;&gt; AutoMetaDataBG Code</t>
  </si>
  <si>
    <t>事業群代碼Property</t>
  </si>
  <si>
    <t>BPM:221101_0003</t>
  </si>
  <si>
    <t>&amp;quot;例如,  EBG, PSG&amp;quot;</t>
  </si>
  <si>
    <t>&amp;quot;EBG,PSG&amp;quot;</t>
  </si>
  <si>
    <t>Business Group_BG Code</t>
  </si>
  <si>
    <t>&amp;quot;Business Group_BG Code&amp;quot;</t>
  </si>
  <si>
    <t>-02</t>
  </si>
  <si>
    <t>企業</t>
  </si>
  <si>
    <t>Entrepreneur</t>
  </si>
  <si>
    <t>Wu.Bryan@inventec.com</t>
  </si>
  <si>
    <t>INT_ENTREPRENEUR</t>
  </si>
  <si>
    <t>IEC_STD_V10 &gt;&gt; Data Standard &gt;&gt; FIN &gt;&gt; Entrepreneur</t>
  </si>
  <si>
    <t>IEC_STD_V10 &gt;&gt; Data Standard &gt;&gt; FIN</t>
  </si>
  <si>
    <t>&amp;quot;Entrepreneur&amp;quot;</t>
  </si>
  <si>
    <t>&amp;quot;企業&amp;quot;</t>
  </si>
  <si>
    <t>IEC_STD_V10 &gt;&gt; Common &gt;&gt; AutoMetaDataEntrepreneur</t>
  </si>
  <si>
    <t>企業Concept</t>
  </si>
  <si>
    <t>FIN:</t>
  </si>
  <si>
    <t>FIN:221101_0001</t>
  </si>
  <si>
    <t>-03</t>
  </si>
  <si>
    <t>企業代碼</t>
  </si>
  <si>
    <t>Entrepreneur Code</t>
  </si>
  <si>
    <t>上市代碼</t>
  </si>
  <si>
    <t>2356, 2382, 3231, 2324…</t>
  </si>
  <si>
    <t>ENTREPRENEUR_CODE</t>
  </si>
  <si>
    <t>IEC_STD_V10 &gt;&gt; Data Standard &gt;&gt; FIN &gt;&gt; Entrepreneur Code</t>
  </si>
  <si>
    <t>&amp;quot;Entrepreneur Code&amp;quot;</t>
  </si>
  <si>
    <t>&amp;quot;企業代碼&amp;quot;</t>
  </si>
  <si>
    <t>IEC_STD_V10 &gt;&gt; Common &gt;&gt; AutoMetaDataEntrepreneur Code</t>
  </si>
  <si>
    <t>企業代碼Property</t>
  </si>
  <si>
    <t>FIN:221101_0002</t>
  </si>
  <si>
    <t>&amp;quot;上市代碼&amp;quot;</t>
  </si>
  <si>
    <t>&amp;quot;2356, 2382, 3231, 2324…&amp;quot;</t>
  </si>
  <si>
    <t>Entrepreneur_Entrepreneur Code</t>
  </si>
  <si>
    <t>&amp;quot;Entrepreneur_Entrepreneur Code&amp;quot;</t>
  </si>
  <si>
    <t>-04</t>
  </si>
  <si>
    <t>企業中文名稱</t>
  </si>
  <si>
    <t>Entrepreneur Chinese Name</t>
  </si>
  <si>
    <t>上市公司名稱</t>
  </si>
  <si>
    <t>英業達、廣達、緯創、仁寶…</t>
  </si>
  <si>
    <t>ENTREPRENEUR_CHINESE_NAME</t>
  </si>
  <si>
    <t>IEC_STD_V10 &gt;&gt; Data Standard &gt;&gt; FIN &gt;&gt; Entrepreneur Chinese Name</t>
  </si>
  <si>
    <t>&amp;quot;Entrepreneur Chinese Name&amp;quot;</t>
  </si>
  <si>
    <t>&amp;quot;企業中文名稱&amp;quot;</t>
  </si>
  <si>
    <t>IEC_STD_V10 &gt;&gt; Common &gt;&gt; AutoMetaDataEntrepreneur Chinese Name</t>
  </si>
  <si>
    <t>企業中文名稱Property</t>
  </si>
  <si>
    <t>FIN:221101_0003</t>
  </si>
  <si>
    <t>&amp;quot;上市公司名稱&amp;quot;</t>
  </si>
  <si>
    <t>&amp;quot;英業達、廣達、緯創、仁寶…&amp;quot;</t>
  </si>
  <si>
    <t>Entrepreneur_Entrepreneur Chinese Name</t>
  </si>
  <si>
    <t>&amp;quot;Entrepreneur_Entrepreneur Chinese Name&amp;quot;</t>
  </si>
  <si>
    <t>-05</t>
  </si>
  <si>
    <t>企業英文名稱</t>
  </si>
  <si>
    <t>Entrepreneur English Name</t>
  </si>
  <si>
    <t>向經濟部登記之章程所訂外文公司名稱</t>
  </si>
  <si>
    <t>INVENTEC CORPORATION, QUANTA COMPUTER INC., Wistron Corporation, COMPAL ELECTRONICS, INC.</t>
  </si>
  <si>
    <t>ENTREPRENEUR_ENGLISH_NAME</t>
  </si>
  <si>
    <t>IEC_STD_V10 &gt;&gt; Data Standard &gt;&gt; FIN &gt;&gt; Entrepreneur English Name</t>
  </si>
  <si>
    <t>&amp;quot;Entrepreneur English Name&amp;quot;</t>
  </si>
  <si>
    <t>&amp;quot;企業英文名稱&amp;quot;</t>
  </si>
  <si>
    <t>IEC_STD_V10 &gt;&gt; Common &gt;&gt; AutoMetaDataEntrepreneur English Name</t>
  </si>
  <si>
    <t>企業英文名稱Property</t>
  </si>
  <si>
    <t>FIN:221101_0004</t>
  </si>
  <si>
    <t>&amp;quot;向經濟部登記之章程所訂外文公司名稱&amp;quot;</t>
  </si>
  <si>
    <t>&amp;quot;INVENTEC CORPORATION, QUANTA COMPUTER INC., Wistron Corporation, COMPAL ELECTRONICS, INC.&amp;quot;</t>
  </si>
  <si>
    <t>Entrepreneur_Entrepreneur English Name</t>
  </si>
  <si>
    <t>&amp;quot;Entrepreneur_Entrepreneur English Name&amp;quot;</t>
  </si>
  <si>
    <t>-06</t>
  </si>
  <si>
    <t>員工結構</t>
  </si>
  <si>
    <t>Types of Labor</t>
  </si>
  <si>
    <t>INT_TYPES_OF_LABOR</t>
  </si>
  <si>
    <t>IEC_STD_V10 &gt;&gt; Data Standard &gt;&gt; FIN &gt;&gt; Types of Labor</t>
  </si>
  <si>
    <t>&amp;quot;Types of Labor&amp;quot;</t>
  </si>
  <si>
    <t>&amp;quot;員工結構&amp;quot;</t>
  </si>
  <si>
    <t>IEC_STD_V10 &gt;&gt; Common &gt;&gt; AutoMetaDataTypes of Labor</t>
  </si>
  <si>
    <t>員工結構Concept</t>
  </si>
  <si>
    <t>FIN:221101_0005</t>
  </si>
  <si>
    <t>-07</t>
  </si>
  <si>
    <t>員工結構代碼</t>
  </si>
  <si>
    <t>Types of Labor Code</t>
  </si>
  <si>
    <t>分為 ALL, DL, IDL</t>
  </si>
  <si>
    <t>ALL, DL, IDL</t>
  </si>
  <si>
    <t>TYPES_OF_LABOR_CODE</t>
  </si>
  <si>
    <t>IEC_STD_V10 &gt;&gt; Data Standard &gt;&gt; FIN &gt;&gt; Types of Labor Code</t>
  </si>
  <si>
    <t>&amp;quot;Types of Labor Code&amp;quot;</t>
  </si>
  <si>
    <t>&amp;quot;員工結構代碼&amp;quot;</t>
  </si>
  <si>
    <t>IEC_STD_V10 &gt;&gt; Common &gt;&gt; AutoMetaDataTypes of Labor Code</t>
  </si>
  <si>
    <t>員工結構代碼Property</t>
  </si>
  <si>
    <t>FIN:221101_0006</t>
  </si>
  <si>
    <t>&amp;quot;分為 ALL, DL, IDL&amp;quot;</t>
  </si>
  <si>
    <t>&amp;quot;ALL, DL, IDL&amp;quot;</t>
  </si>
  <si>
    <t>Types of Labor_Types of Labor Code</t>
  </si>
  <si>
    <t>&amp;quot;Types of Labor_Types of Labor Code&amp;quot;</t>
  </si>
  <si>
    <t>-08</t>
  </si>
  <si>
    <t>員工結構名稱</t>
  </si>
  <si>
    <t>Types of Labor Name</t>
  </si>
  <si>
    <t>分為全體、直接、間接</t>
  </si>
  <si>
    <t>全體、直接、間接</t>
  </si>
  <si>
    <t>TYPES_OF_LABOR_NAME</t>
  </si>
  <si>
    <t>IEC_STD_V10 &gt;&gt; Data Standard &gt;&gt; FIN &gt;&gt; Types of Labor Name</t>
  </si>
  <si>
    <t>&amp;quot;Types of Labor Name&amp;quot;</t>
  </si>
  <si>
    <t>&amp;quot;員工結構名稱&amp;quot;</t>
  </si>
  <si>
    <t>IEC_STD_V10 &gt;&gt; Common &gt;&gt; AutoMetaDataTypes of Labor Name</t>
  </si>
  <si>
    <t>員工結構名稱Property</t>
  </si>
  <si>
    <t>FIN:221101_0007</t>
  </si>
  <si>
    <t>&amp;quot;分為全體、直接、間接&amp;quot;</t>
  </si>
  <si>
    <t>&amp;quot;全體、直接、間接&amp;quot;</t>
  </si>
  <si>
    <t>Types of Labor_Types of Labor Name</t>
  </si>
  <si>
    <t>&amp;quot;Types of Labor_Types of Labor Name&amp;quot;</t>
  </si>
  <si>
    <t>-09</t>
  </si>
  <si>
    <t>企業員工統計</t>
  </si>
  <si>
    <t>Employees Statistics</t>
  </si>
  <si>
    <t>INT_EMPLOYEES_STATISTICS</t>
  </si>
  <si>
    <t>IEC_STD_V10 &gt;&gt; Data Standard &gt;&gt; FIN &gt;&gt; Employees Statistics</t>
  </si>
  <si>
    <t>&amp;quot;Employees Statistics&amp;quot;</t>
  </si>
  <si>
    <t>&amp;quot;企業員工統計&amp;quot;</t>
  </si>
  <si>
    <t>IEC_STD_V10 &gt;&gt; Common &gt;&gt; AutoMetaDataEmployees Statistics</t>
  </si>
  <si>
    <t>企業員工統計Concept</t>
  </si>
  <si>
    <t>FIN:221101_0008</t>
  </si>
  <si>
    <t>-10</t>
  </si>
  <si>
    <t>ENTREPRENEUR</t>
  </si>
  <si>
    <t>企業中文名稱Relationship</t>
  </si>
  <si>
    <t>FIN:221101_0009</t>
  </si>
  <si>
    <t>Employees Statistics_Entrepreneur Chinese Name</t>
  </si>
  <si>
    <t>&amp;quot;Employees Statistics_Entrepreneur Chinese Name&amp;quot;</t>
  </si>
  <si>
    <t>-11</t>
  </si>
  <si>
    <t>例如：EBG, PSG, ALL
除了原本事業群代碼的定義，需另外增加 ALL
內部資料區分事業群
外部資料不區分事業群，欄位為空字串</t>
  </si>
  <si>
    <t>EBG, PSG, ALL</t>
  </si>
  <si>
    <t>IEC_STD_V10 &gt;&gt; Data Standard &gt;&gt; FIN &gt;&gt; BG Code</t>
  </si>
  <si>
    <t>&amp;quot;BG&amp;quot;</t>
  </si>
  <si>
    <t>事業群代碼Relationship</t>
  </si>
  <si>
    <t>FIN:221101_0010</t>
  </si>
  <si>
    <t>&amp;quot;例如：EBG, PSG, ALL
除了原本事業群代碼的定義，需另外增加 ALL
內部資料區分事業群
外部資料不區分事業群，欄位為空字串&amp;quot;</t>
  </si>
  <si>
    <t>&amp;quot;EBG, PSG, ALL&amp;quot;</t>
  </si>
  <si>
    <t>Employees Statistics_BG Code</t>
  </si>
  <si>
    <t>&amp;quot;Employees Statistics_BG Code&amp;quot;</t>
  </si>
  <si>
    <t>-12</t>
  </si>
  <si>
    <t>財報結算日</t>
  </si>
  <si>
    <t>Financial Report Closing Date</t>
  </si>
  <si>
    <t>Closing Date</t>
  </si>
  <si>
    <t>為會計期間的最後一日，如：會計期間若為季，則財報結算日為當季的最後一日</t>
  </si>
  <si>
    <t>CLOSING_DATE</t>
  </si>
  <si>
    <t>IEC_STD_V10 &gt;&gt; Data Standard &gt;&gt; FIN &gt;&gt; Financial Report Closing Date</t>
  </si>
  <si>
    <t>&amp;quot;Financial Report Closing Date&amp;quot;</t>
  </si>
  <si>
    <t>&amp;quot;Closing Date&amp;quot;</t>
  </si>
  <si>
    <t>&amp;quot;財報結算日&amp;quot;</t>
  </si>
  <si>
    <t>IEC_STD_V10 &gt;&gt; Common &gt;&gt; AutoMetaDataFinancial Report Closing Date</t>
  </si>
  <si>
    <t>財報結算日Relationship</t>
  </si>
  <si>
    <t>&amp;quot;Finance Master_Financial Report Closing Date&amp;quot;</t>
  </si>
  <si>
    <t>FIN:221101_0011</t>
  </si>
  <si>
    <t>&amp;quot;為會計期間的最後一日，如：會計期間若為季，則財報結算日為當季的最後一日&amp;quot;</t>
  </si>
  <si>
    <t>Employees Statistics_Financial Report Closing Date</t>
  </si>
  <si>
    <t>&amp;quot;Employees Statistics_Financial Report Closing Date&amp;quot;</t>
  </si>
  <si>
    <t>-13</t>
  </si>
  <si>
    <t>會計期間</t>
  </si>
  <si>
    <t>Accounting Period</t>
  </si>
  <si>
    <t>Period</t>
  </si>
  <si>
    <t>判斷資料項目以年/季的角度檢視</t>
  </si>
  <si>
    <t>Year, Quarter</t>
  </si>
  <si>
    <t>PERIOD</t>
  </si>
  <si>
    <t>IEC_STD_V10 &gt;&gt; Data Standard &gt;&gt; FIN &gt;&gt; Accounting Period</t>
  </si>
  <si>
    <t>&amp;quot;Accounting Period&amp;quot;</t>
  </si>
  <si>
    <t>&amp;quot;Period&amp;quot;</t>
  </si>
  <si>
    <t>&amp;quot;判斷資料項目以年/季的角度檢視&amp;quot;</t>
  </si>
  <si>
    <t>IEC_STD_V10 &gt;&gt; Common &gt;&gt; AutoMetaDataAccounting Period</t>
  </si>
  <si>
    <t>會計期間Relationship</t>
  </si>
  <si>
    <t>&amp;quot;Finance Master_Accounting Period&amp;quot;</t>
  </si>
  <si>
    <t>FIN:221101_0012</t>
  </si>
  <si>
    <t>&amp;quot;會計期間&amp;quot;</t>
  </si>
  <si>
    <t>&amp;quot;Year, Quarter&amp;quot;</t>
  </si>
  <si>
    <t>Employees Statistics_Accounting Period</t>
  </si>
  <si>
    <t>&amp;quot;Employees Statistics_Accounting Period&amp;quot;</t>
  </si>
  <si>
    <t>-14</t>
  </si>
  <si>
    <t>TYPES_OF_LABOR</t>
  </si>
  <si>
    <t>員工結構名稱Relationship</t>
  </si>
  <si>
    <t>FIN:221101_0013</t>
  </si>
  <si>
    <t>Employees Statistics_Types of Labor Name</t>
  </si>
  <si>
    <t>&amp;quot;Employees Statistics_Types of Labor Name&amp;quot;</t>
  </si>
  <si>
    <t>-15</t>
  </si>
  <si>
    <t>員工人數</t>
  </si>
  <si>
    <t>Number of Employees</t>
  </si>
  <si>
    <t>Num of Emp</t>
  </si>
  <si>
    <t>區分事業群時，員工人數包含事業群所屬海內外人數
不區分事業群，看整體企業時，員工人數包含合併企業總人數
若無法取得直接、間接員工人數，則以全體員工人數依照一定比例拆分</t>
  </si>
  <si>
    <t>NUM_OF_EMP</t>
  </si>
  <si>
    <t>IEC_STD_V10 &gt;&gt; Data Standard &gt;&gt; FIN &gt;&gt; Number of Employees</t>
  </si>
  <si>
    <t>&amp;quot;Number of Employees&amp;quot;</t>
  </si>
  <si>
    <t>&amp;quot;Num of Emp&amp;quot;</t>
  </si>
  <si>
    <t>&amp;quot;員工人數&amp;quot;</t>
  </si>
  <si>
    <t>IEC_STD_V10 &gt;&gt; Common &gt;&gt; AutoMetaDataNumber of Employees</t>
  </si>
  <si>
    <t>員工人數Property</t>
  </si>
  <si>
    <t>FIN:221101_0014</t>
  </si>
  <si>
    <t>&amp;quot;區分事業群時，員工人數包含事業群所屬海內外人數
不區分事業群，看整體企業時，員工人數包含合併企業總人數
若無法取得直接、間接員工人數，則以全體員工人數依照一定比例拆分&amp;quot;</t>
  </si>
  <si>
    <t>Employees Statistics_Number of Employees</t>
  </si>
  <si>
    <t>&amp;quot;Employees Statistics_Number of Employees&amp;quot;</t>
  </si>
  <si>
    <t>-16</t>
  </si>
  <si>
    <t>平均員工人數</t>
  </si>
  <si>
    <t>Average Number of Employees</t>
  </si>
  <si>
    <t>Avg Num of Emp</t>
  </si>
  <si>
    <t>期初和期末員工人數的平均</t>
  </si>
  <si>
    <t>Employees Statistics_Number of Employees;Employees Statistics_Last Number of Employees</t>
  </si>
  <si>
    <t>AVG_NUM_OF_EMP</t>
  </si>
  <si>
    <t>IEC_STD_V10 &gt;&gt; Data Standard &gt;&gt; FIN &gt;&gt; Average Number of Employees</t>
  </si>
  <si>
    <t>&amp;quot;Average Number of Employees&amp;quot;</t>
  </si>
  <si>
    <t>&amp;quot;Avg Num of Emp&amp;quot;</t>
  </si>
  <si>
    <t>&amp;quot;平均員工人數&amp;quot;</t>
  </si>
  <si>
    <t>IEC_STD_V10 &gt;&gt; Common &gt;&gt; AutoMetaDataAverage Number of Employees</t>
  </si>
  <si>
    <t>平均員工人數Property</t>
  </si>
  <si>
    <t>&amp;quot;Employees Statistics_Number of Employees;Employees Statistics_Last Number of Employees&amp;quot;</t>
  </si>
  <si>
    <t>FIN:221101_0015</t>
  </si>
  <si>
    <t>&amp;quot;期初和期末員工人數的平均&amp;quot;</t>
  </si>
  <si>
    <t>Employees Statistics_Average Number of Employees</t>
  </si>
  <si>
    <t>&amp;quot;Employees Statistics_Average Number of Employees&amp;quot;</t>
  </si>
  <si>
    <t>-17</t>
  </si>
  <si>
    <t>上一期員工人數</t>
  </si>
  <si>
    <t>Last Number of Employees</t>
  </si>
  <si>
    <t>Last Num of Emp</t>
  </si>
  <si>
    <t>Employees Statistics_Number of Employees;</t>
  </si>
  <si>
    <t>LAST_NUM_OF_EMP</t>
  </si>
  <si>
    <t>IEC_STD_V10 &gt;&gt; Data Standard &gt;&gt; FIN &gt;&gt; Last Number of Employees</t>
  </si>
  <si>
    <t>&amp;quot;Last Number of Employees&amp;quot;</t>
  </si>
  <si>
    <t>&amp;quot;Last Num of Emp&amp;quot;</t>
  </si>
  <si>
    <t>&amp;quot;上一期員工人數&amp;quot;</t>
  </si>
  <si>
    <t>IEC_STD_V10 &gt;&gt; Common &gt;&gt; AutoMetaDataLast Number of Employees</t>
  </si>
  <si>
    <t>上一期員工人數Property</t>
  </si>
  <si>
    <t>&amp;quot;Employees Statistics_Number of Employees;&amp;quot;</t>
  </si>
  <si>
    <t>FIN:221101_0016</t>
  </si>
  <si>
    <t>Employees Statistics_Last Number of Employees</t>
  </si>
  <si>
    <t>&amp;quot;Employees Statistics_Last Number of Employees&amp;quot;</t>
  </si>
  <si>
    <t>-18</t>
  </si>
  <si>
    <t>財務會計主檔_員工結構相關</t>
  </si>
  <si>
    <t>Finance Master Labor</t>
  </si>
  <si>
    <t>INT_FINANCE_MASTER_LABOR</t>
  </si>
  <si>
    <t>IEC_STD_V10 &gt;&gt; Data Standard &gt;&gt; FIN &gt;&gt; Finance Master Labor</t>
  </si>
  <si>
    <t>&amp;quot;Finance Master Labor&amp;quot;</t>
  </si>
  <si>
    <t>&amp;quot;財務會計主檔_員工結構相關&amp;quot;</t>
  </si>
  <si>
    <t>IEC_STD_V10 &gt;&gt; Common &gt;&gt; AutoMetaDataFinance Master Labor</t>
  </si>
  <si>
    <t>財務會計主檔_員工結構相關Concept</t>
  </si>
  <si>
    <t>FIN:221101_0017</t>
  </si>
  <si>
    <t>-19</t>
  </si>
  <si>
    <t>FIN:221101_0018</t>
  </si>
  <si>
    <t>Finance Master Labor_Entrepreneur Chinese Name</t>
  </si>
  <si>
    <t>&amp;quot;Finance Master Labor_Entrepreneur Chinese Name&amp;quot;</t>
  </si>
  <si>
    <t>-20</t>
  </si>
  <si>
    <t>FIN:221101_0019</t>
  </si>
  <si>
    <t>Finance Master Labor_BG Code</t>
  </si>
  <si>
    <t>&amp;quot;Finance Master Labor_BG Code&amp;quot;</t>
  </si>
  <si>
    <t>-21</t>
  </si>
  <si>
    <t>FIN:221101_0020</t>
  </si>
  <si>
    <t>Finance Master Labor_Financial Report Closing Date</t>
  </si>
  <si>
    <t>&amp;quot;Finance Master Labor_Financial Report Closing Date&amp;quot;</t>
  </si>
  <si>
    <t>-22</t>
  </si>
  <si>
    <t>FIN:221101_0021</t>
  </si>
  <si>
    <t>Finance Master Labor_Accounting Period</t>
  </si>
  <si>
    <t>&amp;quot;Finance Master Labor_Accounting Period&amp;quot;</t>
  </si>
  <si>
    <t>-23</t>
  </si>
  <si>
    <t>FIN:221101_0022</t>
  </si>
  <si>
    <t>Finance Master Labor_Types of Labor Name</t>
  </si>
  <si>
    <t>&amp;quot;Finance Master Labor_Types of Labor Name&amp;quot;</t>
  </si>
  <si>
    <t>-24</t>
  </si>
  <si>
    <t>人均產值</t>
  </si>
  <si>
    <t>Operating Revenue Per Capita</t>
  </si>
  <si>
    <t>營業收入 / 平均員工人數((期初人數+期末人數)/2)
依據員工結構分為全體人均產值、直接人均產值、間接人均產值
金額單位：千元</t>
  </si>
  <si>
    <t>Finance Master_Operating Revenue;Employees Statistics_Average Number of Employees</t>
  </si>
  <si>
    <t>比例類</t>
  </si>
  <si>
    <t>OPERATING_REVENUE_PER_CAPITA</t>
  </si>
  <si>
    <t>IEC_STD_V10 &gt;&gt; Data Standard &gt;&gt; FIN &gt;&gt; Operating Revenue Per Capita</t>
  </si>
  <si>
    <t>&amp;quot;Operating Revenue Per Capita&amp;quot;</t>
  </si>
  <si>
    <t>&amp;quot;人均產值&amp;quot;</t>
  </si>
  <si>
    <t>IEC_STD_V10 &gt;&gt; Common &gt;&gt; AutoMetaDataOperating Revenue Per Capita</t>
  </si>
  <si>
    <t>人均產值Property</t>
  </si>
  <si>
    <t>&amp;quot;Finance Master_Operating Revenue;Employees Statistics_Average Number of Employees&amp;quot;</t>
  </si>
  <si>
    <t>FIN:221101_0023</t>
  </si>
  <si>
    <t>&amp;quot;營業收入 / 平均員工人數((期初人數+期末人數)/2)
依據員工結構分為全體人均產值、直接人均產值、間接人均產值
金額單位：千元&amp;quot;</t>
  </si>
  <si>
    <t>Finance Master Labor_Operating Revenue Per Capita</t>
  </si>
  <si>
    <t>&amp;quot;Finance Master Labor_Operating Revenue Per Capita&amp;quot;</t>
  </si>
  <si>
    <t>-25</t>
  </si>
  <si>
    <t>人均營業利益</t>
  </si>
  <si>
    <t>Operating Income Per Capita</t>
  </si>
  <si>
    <t>營業利益 / 平均員工人數((期初人數+期末人數)/2)
依據員工結構分為全體人均營業利益、直接人均營業利益、間接人均營業利益
金額單位：千元</t>
  </si>
  <si>
    <t>Finance Master_Operating Income;Employees Statistics_Average Number of Employees</t>
  </si>
  <si>
    <t>OPERATING_INCOME_PER_CAPITA</t>
  </si>
  <si>
    <t>IEC_STD_V10 &gt;&gt; Data Standard &gt;&gt; FIN &gt;&gt; Operating Income Per Capita</t>
  </si>
  <si>
    <t>&amp;quot;Operating Income Per Capita&amp;quot;</t>
  </si>
  <si>
    <t>&amp;quot;人均營業利益&amp;quot;</t>
  </si>
  <si>
    <t>IEC_STD_V10 &gt;&gt; Common &gt;&gt; AutoMetaDataOperating Income Per Capita</t>
  </si>
  <si>
    <t>人均營業利益Property</t>
  </si>
  <si>
    <t>&amp;quot;Finance Master_Operating Income;Employees Statistics_Average Number of Employees&amp;quot;</t>
  </si>
  <si>
    <t>FIN:221101_0024</t>
  </si>
  <si>
    <t>&amp;quot;營業利益 / 平均員工人數((期初人數+期末人數)/2)
依據員工結構分為全體人均營業利益、直接人均營業利益、間接人均營業利益
金額單位：千元&amp;quot;</t>
  </si>
  <si>
    <t>Finance Master Labor_Operating Income Per Capita</t>
  </si>
  <si>
    <t>&amp;quot;Finance Master Labor_Operating Income Per Capita&amp;quot;</t>
  </si>
  <si>
    <t>-26</t>
  </si>
  <si>
    <t>財務會計主檔</t>
  </si>
  <si>
    <t>Finance Master</t>
  </si>
  <si>
    <t>INT_FINANCE_MASTER</t>
  </si>
  <si>
    <t>IEC_STD_V10 &gt;&gt; Data Standard &gt;&gt; FIN &gt;&gt; Finance Master</t>
  </si>
  <si>
    <t>&amp;quot;Finance Master&amp;quot;</t>
  </si>
  <si>
    <t>&amp;quot;財務會計主檔&amp;quot;</t>
  </si>
  <si>
    <t>IEC_STD_V10 &gt;&gt; Common &gt;&gt; AutoMetaDataFinance Master</t>
  </si>
  <si>
    <t>財務會計主檔Concept</t>
  </si>
  <si>
    <t>FIN:221101_0025</t>
  </si>
  <si>
    <t>-27</t>
  </si>
  <si>
    <t>FIN:221101_0026</t>
  </si>
  <si>
    <t>Finance Master_Entrepreneur Chinese Name</t>
  </si>
  <si>
    <t>&amp;quot;Finance Master_Entrepreneur Chinese Name&amp;quot;</t>
  </si>
  <si>
    <t>-28</t>
  </si>
  <si>
    <t>EBG, PSG</t>
  </si>
  <si>
    <t>FIN:221101_0027</t>
  </si>
  <si>
    <t>&amp;quot;EBG, PSG&amp;quot;</t>
  </si>
  <si>
    <t>Finance Master_BG Code</t>
  </si>
  <si>
    <t>&amp;quot;Finance Master_BG Code&amp;quot;</t>
  </si>
  <si>
    <t>-29</t>
  </si>
  <si>
    <t>為會計期間的最後一日，如：統計期間若為季，則財報結算日為當季的最後一日</t>
  </si>
  <si>
    <t>財報結算日Property</t>
  </si>
  <si>
    <t>FIN:221101_0028</t>
  </si>
  <si>
    <t>&amp;quot;為會計期間的最後一日，如：統計期間若為季，則財報結算日為當季的最後一日&amp;quot;</t>
  </si>
  <si>
    <t>Finance Master_Financial Report Closing Date</t>
  </si>
  <si>
    <t>-30</t>
  </si>
  <si>
    <t>判斷資料項目以年/季/月的角度檢視</t>
  </si>
  <si>
    <t>內部資料包含月、季、年的資料
外部資料包含季、年的資料</t>
  </si>
  <si>
    <t>Year, Quarter, Month</t>
  </si>
  <si>
    <t>&amp;quot;判斷資料項目以年/季/月的角度檢視&amp;quot;</t>
  </si>
  <si>
    <t>會計期間Property</t>
  </si>
  <si>
    <t>FIN:221101_0029</t>
  </si>
  <si>
    <t>&amp;quot;內部資料包含月、季、年的資料
外部資料包含季、年的資料&amp;quot;</t>
  </si>
  <si>
    <t>&amp;quot;Year, Quarter, Month&amp;quot;</t>
  </si>
  <si>
    <t>Finance Master_Accounting Period</t>
  </si>
  <si>
    <t>-31</t>
  </si>
  <si>
    <t>營業收入</t>
  </si>
  <si>
    <t>Operating Revenue</t>
  </si>
  <si>
    <t>財務會計主檔的營業收入與 daily revenue 不同，此為月結數字 (與 PNL 相同)
金額單位：千元</t>
  </si>
  <si>
    <t>OPERATING_REVENUE</t>
  </si>
  <si>
    <t>IEC_STD_V10 &gt;&gt; Data Standard &gt;&gt; FIN &gt;&gt; Operating Revenue</t>
  </si>
  <si>
    <t>&amp;quot;Operating Revenue&amp;quot;</t>
  </si>
  <si>
    <t>&amp;quot;營業收入&amp;quot;</t>
  </si>
  <si>
    <t>IEC_STD_V10 &gt;&gt; Common &gt;&gt; AutoMetaDataOperating Revenue</t>
  </si>
  <si>
    <t>營業收入Property</t>
  </si>
  <si>
    <t>FIN:221101_0030</t>
  </si>
  <si>
    <t>&amp;quot;財務會計主檔的營業收入與 daily revenue 不同，此為月結數字 (與 PNL 相同)
金額單位：千元&amp;quot;</t>
  </si>
  <si>
    <t>Finance Master_Operating Revenue</t>
  </si>
  <si>
    <t>&amp;quot;Finance Master_Operating Revenue&amp;quot;</t>
  </si>
  <si>
    <t>-32</t>
  </si>
  <si>
    <t>營業利益</t>
  </si>
  <si>
    <t>Operating Income</t>
  </si>
  <si>
    <t>金額單位：千元</t>
  </si>
  <si>
    <t>OPERATING_INCOME</t>
  </si>
  <si>
    <t>IEC_STD_V10 &gt;&gt; Data Standard &gt;&gt; FIN &gt;&gt; Operating Income</t>
  </si>
  <si>
    <t>&amp;quot;Operating Income&amp;quot;</t>
  </si>
  <si>
    <t>&amp;quot;營業利益&amp;quot;</t>
  </si>
  <si>
    <t>IEC_STD_V10 &gt;&gt; Common &gt;&gt; AutoMetaDataOperating Income</t>
  </si>
  <si>
    <t>營業利益Property</t>
  </si>
  <si>
    <t>FIN:221101_0031</t>
  </si>
  <si>
    <t>&amp;quot;金額單位：千元&amp;quot;</t>
  </si>
  <si>
    <t>Finance Master_Operating Income</t>
  </si>
  <si>
    <t>&amp;quot;Finance Master_Operating Income&amp;quot;</t>
  </si>
  <si>
    <t>-33</t>
  </si>
  <si>
    <t>銷貨成本</t>
  </si>
  <si>
    <t>Cost of Sales</t>
  </si>
  <si>
    <t>COST_OF_SALES</t>
  </si>
  <si>
    <t>IEC_STD_V10 &gt;&gt; Data Standard &gt;&gt; FIN &gt;&gt; Cost of Sales</t>
  </si>
  <si>
    <t>&amp;quot;Cost of Sales&amp;quot;</t>
  </si>
  <si>
    <t>&amp;quot;銷貨成本&amp;quot;</t>
  </si>
  <si>
    <t>IEC_STD_V10 &gt;&gt; Common &gt;&gt; AutoMetaDataCost of Sales</t>
  </si>
  <si>
    <t>銷貨成本Property</t>
  </si>
  <si>
    <t>FIN:221101_0032</t>
  </si>
  <si>
    <t>Finance Master_Cost of Sales</t>
  </si>
  <si>
    <t>&amp;quot;Finance Master_Cost of Sales&amp;quot;</t>
  </si>
  <si>
    <t>-34</t>
  </si>
  <si>
    <t>存貨周轉率</t>
  </si>
  <si>
    <t>Inventory Turnover Ratio</t>
  </si>
  <si>
    <t>銷貨成本 / 平均存貨
平均存貨為期初期末的平均
金額單位：千元</t>
  </si>
  <si>
    <t>Finance Master_Cost of Sales;Finance Master_Average Inventory Amount</t>
  </si>
  <si>
    <t>INVENTORY_TURNOVER_RATIO</t>
  </si>
  <si>
    <t>IEC_STD_V10 &gt;&gt; Data Standard &gt;&gt; FIN &gt;&gt; Inventory Turnover Ratio</t>
  </si>
  <si>
    <t>&amp;quot;Inventory Turnover Ratio&amp;quot;</t>
  </si>
  <si>
    <t>&amp;quot;存貨周轉率&amp;quot;</t>
  </si>
  <si>
    <t>IEC_STD_V10 &gt;&gt; Common &gt;&gt; AutoMetaDataInventory Turnover Ratio</t>
  </si>
  <si>
    <t>存貨周轉率Property</t>
  </si>
  <si>
    <t>&amp;quot;Finance Master_Cost of Sales;Finance Master_Average Inventory Amount&amp;quot;</t>
  </si>
  <si>
    <t>FIN:221101_0033</t>
  </si>
  <si>
    <t>&amp;quot;銷貨成本 / 平均存貨
平均存貨為期初期末的平均
金額單位：千元&amp;quot;</t>
  </si>
  <si>
    <t>Finance Master_Inventory Turnover Ratio</t>
  </si>
  <si>
    <t>&amp;quot;Finance Master_Inventory Turnover Ratio&amp;quot;</t>
  </si>
  <si>
    <t>-35</t>
  </si>
  <si>
    <t>應付帳款周轉率</t>
  </si>
  <si>
    <t>Accounts Payable Turnover Ratio</t>
  </si>
  <si>
    <t>AP Turnover Ratio</t>
  </si>
  <si>
    <t>銷貨成本 / 平均應付帳款
平均應付帳款為期初期末的平均
金額單位：千元</t>
  </si>
  <si>
    <t>Finance Master_Cost of Sales;Finance Master_Average Accounts Payable Amount</t>
  </si>
  <si>
    <t>AP_TURNOVER_RATIO</t>
  </si>
  <si>
    <t>IEC_STD_V10 &gt;&gt; Data Standard &gt;&gt; FIN &gt;&gt; Accounts Payable Turnover Ratio</t>
  </si>
  <si>
    <t>&amp;quot;Accounts Payable Turnover Ratio&amp;quot;</t>
  </si>
  <si>
    <t>&amp;quot;AP Turnover Ratio&amp;quot;</t>
  </si>
  <si>
    <t>&amp;quot;應付帳款周轉率&amp;quot;</t>
  </si>
  <si>
    <t>IEC_STD_V10 &gt;&gt; Common &gt;&gt; AutoMetaDataAccounts Payable Turnover Ratio</t>
  </si>
  <si>
    <t>應付帳款周轉率Property</t>
  </si>
  <si>
    <t>&amp;quot;Finance Master_Cost of Sales;Finance Master_Average Accounts Payable Amount&amp;quot;</t>
  </si>
  <si>
    <t>FIN:221101_0034</t>
  </si>
  <si>
    <t>&amp;quot;銷貨成本 / 平均應付帳款
平均應付帳款為期初期末的平均
金額單位：千元&amp;quot;</t>
  </si>
  <si>
    <t>Finance Master_Accounts Payable Turnover Ratio</t>
  </si>
  <si>
    <t>&amp;quot;Finance Master_Accounts Payable Turnover Ratio&amp;quot;</t>
  </si>
  <si>
    <t>-36</t>
  </si>
  <si>
    <t>應收帳款周轉率</t>
  </si>
  <si>
    <t>Accounts Receivables Turnover Ratio</t>
  </si>
  <si>
    <t>AR Turnover Ratio</t>
  </si>
  <si>
    <t>營業收入 / 平均應收帳款
平均應收帳款為期初期末的平均
金額單位：千元</t>
  </si>
  <si>
    <t>Finance Master_Operating Revenue;Finance Master_Average Accounts Receivable Amount</t>
  </si>
  <si>
    <t>AR_TURNOVER_RATIO</t>
  </si>
  <si>
    <t>IEC_STD_V10 &gt;&gt; Data Standard &gt;&gt; FIN &gt;&gt; Accounts Receivables Turnover Ratio</t>
  </si>
  <si>
    <t>&amp;quot;Accounts Receivables Turnover Ratio&amp;quot;</t>
  </si>
  <si>
    <t>&amp;quot;AR Turnover Ratio&amp;quot;</t>
  </si>
  <si>
    <t>&amp;quot;應收帳款周轉率&amp;quot;</t>
  </si>
  <si>
    <t>IEC_STD_V10 &gt;&gt; Common &gt;&gt; AutoMetaDataAccounts Receivables Turnover Ratio</t>
  </si>
  <si>
    <t>應收帳款周轉率Property</t>
  </si>
  <si>
    <t>&amp;quot;Finance Master_Operating Revenue;Finance Master_Average Accounts Receivable Amount&amp;quot;</t>
  </si>
  <si>
    <t>FIN:221101_0035</t>
  </si>
  <si>
    <t>&amp;quot;營業收入 / 平均應收帳款
平均應收帳款為期初期末的平均
金額單位：千元&amp;quot;</t>
  </si>
  <si>
    <t>Finance Master_Accounts Receivables Turnover Ratio</t>
  </si>
  <si>
    <t>&amp;quot;Finance Master_Accounts Receivables Turnover Ratio&amp;quot;</t>
  </si>
  <si>
    <t>-37</t>
  </si>
  <si>
    <t>存貨周轉天數</t>
  </si>
  <si>
    <t>DOI</t>
  </si>
  <si>
    <t>包含月資料
年：365 / 存貨周轉率
季：90 / 存貨周轉率
月：30 / 存貨周轉率
此處存貨周轉天數來源為財報，與 SCM 主題的 DOI 計算公式不同</t>
  </si>
  <si>
    <t>IEC_STD_V10 &gt;&gt; Data Standard &gt;&gt; FIN &gt;&gt; DOI</t>
  </si>
  <si>
    <t>&amp;quot;DOI&amp;quot;</t>
  </si>
  <si>
    <t>&amp;quot;存貨周轉天數&amp;quot;</t>
  </si>
  <si>
    <t>IEC_STD_V10 &gt;&gt; Common &gt;&gt; AutoMetaDataDOI</t>
  </si>
  <si>
    <t>存貨周轉天數Property</t>
  </si>
  <si>
    <t>FIN:221101_0036</t>
  </si>
  <si>
    <t>&amp;quot;包含月資料
年：365 / 存貨周轉率
季：90 / 存貨周轉率
月：30 / 存貨周轉率
此處存貨周轉天數來源為財報，與 SCM 主題的 DOI 計算公式不同&amp;quot;</t>
  </si>
  <si>
    <t>Finance Master_DOI</t>
  </si>
  <si>
    <t>&amp;quot;Finance Master_DOI&amp;quot;</t>
  </si>
  <si>
    <t>-38</t>
  </si>
  <si>
    <t>應付帳款天數</t>
  </si>
  <si>
    <t>AP Days</t>
  </si>
  <si>
    <t>包含月資料
年：365 / 應付帳款周轉率
季：90 / 應付帳款周轉率
月：30 / 應付帳款周轉率</t>
  </si>
  <si>
    <t>AP_DAYS</t>
  </si>
  <si>
    <t>IEC_STD_V10 &gt;&gt; Data Standard &gt;&gt; FIN &gt;&gt; AP Days</t>
  </si>
  <si>
    <t>&amp;quot;AP Days&amp;quot;</t>
  </si>
  <si>
    <t>&amp;quot;應付帳款天數&amp;quot;</t>
  </si>
  <si>
    <t>IEC_STD_V10 &gt;&gt; Common &gt;&gt; AutoMetaDataAP Days</t>
  </si>
  <si>
    <t>應付帳款天數Property</t>
  </si>
  <si>
    <t>FIN:221101_0037</t>
  </si>
  <si>
    <t>&amp;quot;包含月資料
年：365 / 應付帳款周轉率
季：90 / 應付帳款周轉率
月：30 / 應付帳款周轉率&amp;quot;</t>
  </si>
  <si>
    <t>Finance Master_AP Days</t>
  </si>
  <si>
    <t>&amp;quot;Finance Master_AP Days&amp;quot;</t>
  </si>
  <si>
    <t>-39</t>
  </si>
  <si>
    <t>warnTerm-EngChCompare,</t>
  </si>
  <si>
    <t>應收帳款天數</t>
  </si>
  <si>
    <t>AR Days</t>
  </si>
  <si>
    <t>包含月資料
年：365 / 應收帳款周轉率
季：90 / 應收帳款周轉率
月：30 / 應收帳款周轉率</t>
  </si>
  <si>
    <t>AR_DAYS</t>
  </si>
  <si>
    <t>IEC_STD_V10 &gt;&gt; Data Standard &gt;&gt; FIN &gt;&gt; AR Days</t>
  </si>
  <si>
    <t>&amp;quot;AR Days&amp;quot;</t>
  </si>
  <si>
    <t>&amp;quot;應收帳款天數&amp;quot;</t>
  </si>
  <si>
    <t>IEC_STD_V10 &gt;&gt; Common &gt;&gt; AutoMetaDataAR Days</t>
  </si>
  <si>
    <t>應收帳款天數Property</t>
  </si>
  <si>
    <t>FIN:221101_0038</t>
  </si>
  <si>
    <t>&amp;quot;包含月資料
年：365 / 應收帳款周轉率
季：90 / 應收帳款周轉率
月：30 / 應收帳款周轉率&amp;quot;</t>
  </si>
  <si>
    <t>Finance Master_AR Days</t>
  </si>
  <si>
    <t>&amp;quot;Finance Master_AR Days&amp;quot;</t>
  </si>
  <si>
    <t>-40</t>
  </si>
  <si>
    <t>現金循環週期</t>
  </si>
  <si>
    <t>CCC</t>
  </si>
  <si>
    <t>包含月資料
DOI + AR Days - AP Days</t>
  </si>
  <si>
    <t>Finance Master_AR Days;Finance Master_AP Days;Finance Master_DOI</t>
  </si>
  <si>
    <t>IEC_STD_V10 &gt;&gt; Data Standard &gt;&gt; FIN &gt;&gt; CCC</t>
  </si>
  <si>
    <t>&amp;quot;CCC&amp;quot;</t>
  </si>
  <si>
    <t>&amp;quot;現金循環週期&amp;quot;</t>
  </si>
  <si>
    <t>IEC_STD_V10 &gt;&gt; Common &gt;&gt; AutoMetaDataCCC</t>
  </si>
  <si>
    <t>現金循環週期Property</t>
  </si>
  <si>
    <t>&amp;quot;Finance Master_AR Days;Finance Master_AP Days;Finance Master_DOI&amp;quot;</t>
  </si>
  <si>
    <t>FIN:221101_0039</t>
  </si>
  <si>
    <t>&amp;quot;包含月資料
DOI + AR Days - AP Days&amp;quot;</t>
  </si>
  <si>
    <t>Finance Master_CCC</t>
  </si>
  <si>
    <t>&amp;quot;Finance Master_CCC&amp;quot;</t>
  </si>
  <si>
    <t>-41</t>
  </si>
  <si>
    <t>稅後淨利</t>
  </si>
  <si>
    <t>Profit after Tax</t>
  </si>
  <si>
    <t>Net Income</t>
  </si>
  <si>
    <t>稅後淨利
金額單位：千元</t>
  </si>
  <si>
    <t>NET_INCOME</t>
  </si>
  <si>
    <t>IEC_STD_V10 &gt;&gt; Data Standard &gt;&gt; FIN &gt;&gt; Profit after Tax</t>
  </si>
  <si>
    <t>&amp;quot;Profit after Tax&amp;quot;</t>
  </si>
  <si>
    <t>&amp;quot;Net Income&amp;quot;</t>
  </si>
  <si>
    <t>&amp;quot;稅後淨利&amp;quot;</t>
  </si>
  <si>
    <t>IEC_STD_V10 &gt;&gt; Common &gt;&gt; AutoMetaDataProfit after Tax</t>
  </si>
  <si>
    <t>稅後淨利Property</t>
  </si>
  <si>
    <t>FIN:221101_0040</t>
  </si>
  <si>
    <t>&amp;quot;稅後淨利
金額單位：千元&amp;quot;</t>
  </si>
  <si>
    <t>Finance Master_Profit after Tax</t>
  </si>
  <si>
    <t>&amp;quot;Finance Master_Profit after Tax&amp;quot;</t>
  </si>
  <si>
    <t>-42</t>
  </si>
  <si>
    <t>累積稅後淨利</t>
  </si>
  <si>
    <t>Accumulated Net Income (After tax)</t>
  </si>
  <si>
    <t>Accumulated Net Income</t>
  </si>
  <si>
    <t>當年度累計稅後淨利</t>
  </si>
  <si>
    <t>加總當年度稅後淨利
金額單位：千元</t>
  </si>
  <si>
    <t>ACCUMULATED_NET_INCOME</t>
  </si>
  <si>
    <t>IEC_STD_V10 &gt;&gt; Data Standard &gt;&gt; FIN &gt;&gt; Accumulated Net Income (After tax)</t>
  </si>
  <si>
    <t>&amp;quot;Accumulated Net Income (After tax)&amp;quot;</t>
  </si>
  <si>
    <t>&amp;quot;Accumulated Net Income&amp;quot;</t>
  </si>
  <si>
    <t>&amp;quot;當年度累計稅後淨利&amp;quot;</t>
  </si>
  <si>
    <t>IEC_STD_V10 &gt;&gt; Common &gt;&gt; AutoMetaDataAccumulated Net Income (After tax)</t>
  </si>
  <si>
    <t>累積稅後淨利Property</t>
  </si>
  <si>
    <t>FIN:221101_0041</t>
  </si>
  <si>
    <t>&amp;quot;加總當年度稅後淨利
金額單位：千元&amp;quot;</t>
  </si>
  <si>
    <t>Finance Master_Accumulated Net Income (After tax)</t>
  </si>
  <si>
    <t>&amp;quot;Finance Master_Accumulated Net Income (After tax)&amp;quot;</t>
  </si>
  <si>
    <t>-43</t>
  </si>
  <si>
    <t>總資產金額</t>
  </si>
  <si>
    <t>Total Assets Amount</t>
  </si>
  <si>
    <t>Total Assets</t>
  </si>
  <si>
    <t>TOTAL_ASSETS</t>
  </si>
  <si>
    <t>IEC_STD_V10 &gt;&gt; Data Standard &gt;&gt; FIN &gt;&gt; Total Assets Amount</t>
  </si>
  <si>
    <t>&amp;quot;Total Assets Amount&amp;quot;</t>
  </si>
  <si>
    <t>&amp;quot;Total Assets&amp;quot;</t>
  </si>
  <si>
    <t>&amp;quot;總資產金額&amp;quot;</t>
  </si>
  <si>
    <t>IEC_STD_V10 &gt;&gt; Common &gt;&gt; AutoMetaDataTotal Assets Amount</t>
  </si>
  <si>
    <t>總資產金額Property</t>
  </si>
  <si>
    <t>FIN:221101_0042</t>
  </si>
  <si>
    <t>Finance Master_Total Assets Amount</t>
  </si>
  <si>
    <t>&amp;quot;Finance Master_Total Assets Amount&amp;quot;</t>
  </si>
  <si>
    <t>-44</t>
  </si>
  <si>
    <t>總負債金額</t>
  </si>
  <si>
    <t>Total Liability Amount</t>
  </si>
  <si>
    <t>Total Liability</t>
  </si>
  <si>
    <t>TOTAL_LIABILITY</t>
  </si>
  <si>
    <t>IEC_STD_V10 &gt;&gt; Data Standard &gt;&gt; FIN &gt;&gt; Total Liability Amount</t>
  </si>
  <si>
    <t>&amp;quot;Total Liability Amount&amp;quot;</t>
  </si>
  <si>
    <t>&amp;quot;Total Liability&amp;quot;</t>
  </si>
  <si>
    <t>&amp;quot;總負債金額&amp;quot;</t>
  </si>
  <si>
    <t>IEC_STD_V10 &gt;&gt; Common &gt;&gt; AutoMetaDataTotal Liability Amount</t>
  </si>
  <si>
    <t>總負債金額Property</t>
  </si>
  <si>
    <t>FIN:221101_0043</t>
  </si>
  <si>
    <t>Finance Master_Total Liability Amount</t>
  </si>
  <si>
    <t>&amp;quot;Finance Master_Total Liability Amount&amp;quot;</t>
  </si>
  <si>
    <t>-45</t>
  </si>
  <si>
    <t>股東權益金額</t>
  </si>
  <si>
    <t>Shareholders' Equity Amount</t>
  </si>
  <si>
    <t>Equity</t>
  </si>
  <si>
    <t>EQUITY</t>
  </si>
  <si>
    <t>IEC_STD_V10 &gt;&gt; Data Standard &gt;&gt; FIN &gt;&gt; Shareholders&amp;apos; Equity Amount</t>
  </si>
  <si>
    <t>Shareholders&amp;apos; Equity Amount</t>
  </si>
  <si>
    <t>&amp;quot;Shareholders&amp;apos; Equity Amount&amp;quot;</t>
  </si>
  <si>
    <t>&amp;quot;Equity&amp;quot;</t>
  </si>
  <si>
    <t>&amp;quot;股東權益金額&amp;quot;</t>
  </si>
  <si>
    <t>IEC_STD_V10 &gt;&gt; Common &gt;&gt; AutoMetaDataShareholders' Equity Amount</t>
  </si>
  <si>
    <t>股東權益金額Property</t>
  </si>
  <si>
    <t>FIN:221101_0044</t>
  </si>
  <si>
    <t>Finance Master_Shareholders' Equity Amount</t>
  </si>
  <si>
    <t>&amp;quot;Finance Master_Shareholders&amp;apos; Equity Amount&amp;quot;</t>
  </si>
  <si>
    <t>-46</t>
  </si>
  <si>
    <t>IEC_STD_V10 &gt;&gt; Data Standard &gt;&gt; FIN &gt;&gt; Shareholders' Equity Amount</t>
  </si>
  <si>
    <t>warnTerm-EngChCompare,errTerm-Naming,</t>
  </si>
  <si>
    <t>ROE</t>
  </si>
  <si>
    <t>以整體企業來看，不區分 BG
稅後淨利 / 期初和期末股東權益的平均
金額單位：千元</t>
  </si>
  <si>
    <t>Finance Master_Profit after Tax;Finance Master_Shareholders' Equity Amount</t>
  </si>
  <si>
    <t>IEC_STD_V10 &gt;&gt; Data Standard &gt;&gt; FIN &gt;&gt; ROE</t>
  </si>
  <si>
    <t>&amp;quot;ROE&amp;quot;</t>
  </si>
  <si>
    <t>IEC_STD_V10 &gt;&gt; Common &gt;&gt; AutoMetaDataROE</t>
  </si>
  <si>
    <t>ROEProperty</t>
  </si>
  <si>
    <t>&amp;quot;Finance Master_Profit after Tax;Finance Master_Shareholders&amp;apos; Equity Amount&amp;quot;</t>
  </si>
  <si>
    <t>FIN:221101_0045</t>
  </si>
  <si>
    <t>&amp;quot;以整體企業來看，不區分 BG
稅後淨利 / 期初和期末股東權益的平均
金額單位：千元&amp;quot;</t>
  </si>
  <si>
    <t>Finance Master_ROE</t>
  </si>
  <si>
    <t>&amp;quot;Finance Master_ROE&amp;quot;</t>
  </si>
  <si>
    <t>-47</t>
  </si>
  <si>
    <t>ROA</t>
  </si>
  <si>
    <t>以整體企業來看，不區分 BG
稅後淨利 / 期初和期末總資產金額的平均
金額單位：千元</t>
  </si>
  <si>
    <t>Finance Master_Profit after Tax;Finance Master_Total Assets Amount</t>
  </si>
  <si>
    <t>IEC_STD_V10 &gt;&gt; Data Standard &gt;&gt; FIN &gt;&gt; ROA</t>
  </si>
  <si>
    <t>&amp;quot;ROA&amp;quot;</t>
  </si>
  <si>
    <t>IEC_STD_V10 &gt;&gt; Common &gt;&gt; AutoMetaDataROA</t>
  </si>
  <si>
    <t>ROAProperty</t>
  </si>
  <si>
    <t>&amp;quot;Finance Master_Profit after Tax;Finance Master_Total Assets Amount&amp;quot;</t>
  </si>
  <si>
    <t>FIN:221101_0046</t>
  </si>
  <si>
    <t>&amp;quot;以整體企業來看，不區分 BG
稅後淨利 / 期初和期末總資產金額的平均
金額單位：千元&amp;quot;</t>
  </si>
  <si>
    <t>Finance Master_ROA</t>
  </si>
  <si>
    <t>&amp;quot;Finance Master_ROA&amp;quot;</t>
  </si>
  <si>
    <t>-48</t>
  </si>
  <si>
    <t>累積 ROE</t>
  </si>
  <si>
    <t>Accumulated ROE</t>
  </si>
  <si>
    <t>當年度累積 ROE</t>
  </si>
  <si>
    <t>以整體企業來看，不區分 BG
累積稅後淨利 / 期初和期末股東權益的平均
期初股東權益指結算至前年度 12/31 的股東權益
如：2021 Q3 累積 ROE，分子為 2021 Q1 ~ Q3 稅後淨利加總，分母為 2020 Q4 股東權益與 2021 Q3 股東權益的平均
金額單位：千元</t>
  </si>
  <si>
    <t>Finance Master_Accumulated Net Income (After tax);Finance Master_Shareholders' Equity Amount</t>
  </si>
  <si>
    <t>ACCUMULATED_ROE</t>
  </si>
  <si>
    <t>IEC_STD_V10 &gt;&gt; Data Standard &gt;&gt; FIN &gt;&gt; Accumulated ROE</t>
  </si>
  <si>
    <t>&amp;quot;Accumulated ROE&amp;quot;</t>
  </si>
  <si>
    <t>&amp;quot;當年度累積 ROE&amp;quot;</t>
  </si>
  <si>
    <t>IEC_STD_V10 &gt;&gt; Common &gt;&gt; AutoMetaDataAccumulated ROE</t>
  </si>
  <si>
    <t>累積 ROEProperty</t>
  </si>
  <si>
    <t>&amp;quot;Finance Master_Accumulated Net Income (After tax);Finance Master_Shareholders&amp;apos; Equity Amount&amp;quot;</t>
  </si>
  <si>
    <t>FIN:221101_0047</t>
  </si>
  <si>
    <t>&amp;quot;以整體企業來看，不區分 BG
累積稅後淨利 / 期初和期末股東權益的平均
期初股東權益指結算至前年度 12/31 的股東權益
如：2021 Q3 累積 ROE，分子為 2021 Q1 ~ Q3 稅後淨利加總，分母為 2020 Q4 股東權益與 2021 Q3 股東權益的平均
金額單位：千元&amp;quot;</t>
  </si>
  <si>
    <t>Finance Master_Accumulated ROE</t>
  </si>
  <si>
    <t>&amp;quot;Finance Master_Accumulated ROE&amp;quot;</t>
  </si>
  <si>
    <t>-49</t>
  </si>
  <si>
    <t>累積 ROA</t>
  </si>
  <si>
    <t>Accumulated ROA</t>
  </si>
  <si>
    <t>當年度累積 ROA</t>
  </si>
  <si>
    <t>以整體企業來看，不區分 BG
累積稅後淨利 / 期初和期末總資產金額的平均
期初總資產金額指結算至前年度 12/31 的總資產金額
如：2021 Q3 累積 ROA，分子為 2021 Q1 ~ Q3 稅後淨利加總，分母為 2020 Q4 總資產金額與 2021 Q3 總資產金額的平均
金額單位：千元</t>
  </si>
  <si>
    <t>Finance Master_Accumulated Net Income (After tax);Finance Master_Total Assets Amount</t>
  </si>
  <si>
    <t>ACCUMULATED_ROA</t>
  </si>
  <si>
    <t>IEC_STD_V10 &gt;&gt; Data Standard &gt;&gt; FIN &gt;&gt; Accumulated ROA</t>
  </si>
  <si>
    <t>&amp;quot;Accumulated ROA&amp;quot;</t>
  </si>
  <si>
    <t>&amp;quot;當年度累積 ROA&amp;quot;</t>
  </si>
  <si>
    <t>IEC_STD_V10 &gt;&gt; Common &gt;&gt; AutoMetaDataAccumulated ROA</t>
  </si>
  <si>
    <t>累積 ROAProperty</t>
  </si>
  <si>
    <t>&amp;quot;Finance Master_Accumulated Net Income (After tax);Finance Master_Total Assets Amount&amp;quot;</t>
  </si>
  <si>
    <t>FIN:221101_0048</t>
  </si>
  <si>
    <t>&amp;quot;以整體企業來看，不區分 BG
累積稅後淨利 / 期初和期末總資產金額的平均
期初總資產金額指結算至前年度 12/31 的總資產金額
如：2021 Q3 累積 ROA，分子為 2021 Q1 ~ Q3 稅後淨利加總，分母為 2020 Q4 總資產金額與 2021 Q3 總資產金額的平均
金額單位：千元&amp;quot;</t>
  </si>
  <si>
    <t>Finance Master_Accumulated ROA</t>
  </si>
  <si>
    <t>&amp;quot;Finance Master_Accumulated ROA&amp;quot;</t>
  </si>
  <si>
    <t>-50</t>
  </si>
  <si>
    <t>負債比</t>
  </si>
  <si>
    <t>Debt Ratio</t>
  </si>
  <si>
    <t>以整體企業來看，不區分 BG
總負債金額 / 總資產金額</t>
  </si>
  <si>
    <t>Finance Master_Total Liability Amount;Finance Master_Total Assets Amount</t>
  </si>
  <si>
    <t>DEBT_RATIO</t>
  </si>
  <si>
    <t>IEC_STD_V10 &gt;&gt; Data Standard &gt;&gt; FIN &gt;&gt; Debt Ratio</t>
  </si>
  <si>
    <t>&amp;quot;Debt Ratio&amp;quot;</t>
  </si>
  <si>
    <t>&amp;quot;負債比&amp;quot;</t>
  </si>
  <si>
    <t>IEC_STD_V10 &gt;&gt; Common &gt;&gt; AutoMetaDataDebt Ratio</t>
  </si>
  <si>
    <t>負債比Property</t>
  </si>
  <si>
    <t>&amp;quot;Finance Master_Total Liability Amount;Finance Master_Total Assets Amount&amp;quot;</t>
  </si>
  <si>
    <t>FIN:221101_0049</t>
  </si>
  <si>
    <t>&amp;quot;以整體企業來看，不區分 BG
總負債金額 / 總資產金額&amp;quot;</t>
  </si>
  <si>
    <t>Finance Master_Debt Ratio</t>
  </si>
  <si>
    <t>&amp;quot;Finance Master_Debt Ratio&amp;quot;</t>
  </si>
  <si>
    <t>-51</t>
  </si>
  <si>
    <t xml:space="preserve">存貨金額
</t>
  </si>
  <si>
    <t>Inventory Amount</t>
  </si>
  <si>
    <t>Inventory</t>
  </si>
  <si>
    <t>INVENTORY</t>
  </si>
  <si>
    <t>IEC_STD_V10 &gt;&gt; Data Standard &gt;&gt; FIN &gt;&gt; Inventory Amount</t>
  </si>
  <si>
    <t>&amp;quot;Inventory&amp;quot;</t>
  </si>
  <si>
    <t>&amp;quot;存貨金額
&amp;quot;</t>
  </si>
  <si>
    <t>IEC_STD_V10 &gt;&gt; Common &gt;&gt; AutoMetaDataInventory Amount</t>
  </si>
  <si>
    <t>存貨金額
Property</t>
  </si>
  <si>
    <t>FIN:221101_0050</t>
  </si>
  <si>
    <t>Finance Master_Inventory Amount</t>
  </si>
  <si>
    <t>&amp;quot;Finance Master_Inventory Amount&amp;quot;</t>
  </si>
  <si>
    <t>-52</t>
  </si>
  <si>
    <t>現金及約當現金金額</t>
  </si>
  <si>
    <t>Cash and Cash Equivalents Amount</t>
  </si>
  <si>
    <t>Cash and Cash Equivalents</t>
  </si>
  <si>
    <t>CASH_AND_CASH_EQUIVALENTS</t>
  </si>
  <si>
    <t>IEC_STD_V10 &gt;&gt; Data Standard &gt;&gt; FIN &gt;&gt; Cash and Cash Equivalents Amount</t>
  </si>
  <si>
    <t>&amp;quot;Cash and Cash Equivalents Amount&amp;quot;</t>
  </si>
  <si>
    <t>&amp;quot;Cash and Cash Equivalents&amp;quot;</t>
  </si>
  <si>
    <t>&amp;quot;現金及約當現金金額&amp;quot;</t>
  </si>
  <si>
    <t>IEC_STD_V10 &gt;&gt; Common &gt;&gt; AutoMetaDataCash and Cash Equivalents Amount</t>
  </si>
  <si>
    <t>現金及約當現金金額Property</t>
  </si>
  <si>
    <t>FIN:221101_0051</t>
  </si>
  <si>
    <t>Finance Master_Cash and Cash Equivalents Amount</t>
  </si>
  <si>
    <t>&amp;quot;Finance Master_Cash and Cash Equivalents Amount&amp;quot;</t>
  </si>
  <si>
    <t>-53</t>
  </si>
  <si>
    <t>應收帳款淨額金額</t>
  </si>
  <si>
    <t>Accounts Receivable Amount</t>
  </si>
  <si>
    <t>AR</t>
  </si>
  <si>
    <t>IEC_STD_V10 &gt;&gt; Data Standard &gt;&gt; FIN &gt;&gt; Accounts Receivable Amount</t>
  </si>
  <si>
    <t>&amp;quot;Accounts Receivable Amount&amp;quot;</t>
  </si>
  <si>
    <t>&amp;quot;AR&amp;quot;</t>
  </si>
  <si>
    <t>&amp;quot;應收帳款淨額金額&amp;quot;</t>
  </si>
  <si>
    <t>IEC_STD_V10 &gt;&gt; Common &gt;&gt; AutoMetaDataAccounts Receivable Amount</t>
  </si>
  <si>
    <t>應收帳款淨額金額Property</t>
  </si>
  <si>
    <t>FIN:221101_0052</t>
  </si>
  <si>
    <t>Finance Master_Accounts Receivable Amount</t>
  </si>
  <si>
    <t>&amp;quot;Finance Master_Accounts Receivable Amount&amp;quot;</t>
  </si>
  <si>
    <t>-54</t>
  </si>
  <si>
    <t>不動產、廠房及設備金額</t>
  </si>
  <si>
    <t>PPE Amount</t>
  </si>
  <si>
    <t>PPE</t>
  </si>
  <si>
    <t>IEC_STD_V10 &gt;&gt; Data Standard &gt;&gt; FIN &gt;&gt; PPE Amount</t>
  </si>
  <si>
    <t>&amp;quot;PPE Amount&amp;quot;</t>
  </si>
  <si>
    <t>&amp;quot;PPE&amp;quot;</t>
  </si>
  <si>
    <t>&amp;quot;不動產、廠房及設備金額&amp;quot;</t>
  </si>
  <si>
    <t>IEC_STD_V10 &gt;&gt; Common &gt;&gt; AutoMetaDataPPE Amount</t>
  </si>
  <si>
    <t>不動產、廠房及設備金額Property</t>
  </si>
  <si>
    <t>FIN:221101_0053</t>
  </si>
  <si>
    <t>Finance Master_PPE Amount</t>
  </si>
  <si>
    <t>&amp;quot;Finance Master_PPE Amount&amp;quot;</t>
  </si>
  <si>
    <t>-55</t>
  </si>
  <si>
    <t>存貨佔總資產比例</t>
  </si>
  <si>
    <t>Inventory to Assets Ratio</t>
  </si>
  <si>
    <t>存貨 / 總資產金額</t>
  </si>
  <si>
    <t>Finance Master_Inventory Amount;Finance Master_Total Assets Amount</t>
  </si>
  <si>
    <t>INVENTORY_TO_ASSETS_RATIO</t>
  </si>
  <si>
    <t>IEC_STD_V10 &gt;&gt; Data Standard &gt;&gt; FIN &gt;&gt; Inventory to Assets Ratio</t>
  </si>
  <si>
    <t>&amp;quot;Inventory to Assets Ratio&amp;quot;</t>
  </si>
  <si>
    <t>&amp;quot;存貨佔總資產比例&amp;quot;</t>
  </si>
  <si>
    <t>IEC_STD_V10 &gt;&gt; Common &gt;&gt; AutoMetaDataInventory to Assets Ratio</t>
  </si>
  <si>
    <t>存貨佔總資產比例Property</t>
  </si>
  <si>
    <t>&amp;quot;Finance Master_Inventory Amount;Finance Master_Total Assets Amount&amp;quot;</t>
  </si>
  <si>
    <t>FIN:221101_0054</t>
  </si>
  <si>
    <t>&amp;quot;存貨 / 總資產金額&amp;quot;</t>
  </si>
  <si>
    <t>Finance Master_Inventory to Assets Ratio</t>
  </si>
  <si>
    <t>&amp;quot;Finance Master_Inventory to Assets Ratio&amp;quot;</t>
  </si>
  <si>
    <t>-56</t>
  </si>
  <si>
    <t>現金及約當現金佔總資產比例</t>
  </si>
  <si>
    <t>Cash and Cash Equivalents to Assets Ratio</t>
  </si>
  <si>
    <t>Cash to Assets Ratio</t>
  </si>
  <si>
    <t>現金及約當現金 / 總資產金額</t>
  </si>
  <si>
    <t>Finance Master_Cash and Cash Equivalents Amount;Finance Master_Total Assets Amount</t>
  </si>
  <si>
    <t>CASH_TO_ASSETS_RATIO</t>
  </si>
  <si>
    <t>IEC_STD_V10 &gt;&gt; Data Standard &gt;&gt; FIN &gt;&gt; Cash and Cash Equivalents to Assets Ratio</t>
  </si>
  <si>
    <t>&amp;quot;Cash and Cash Equivalents to Assets Ratio&amp;quot;</t>
  </si>
  <si>
    <t>&amp;quot;Cash to Assets Ratio&amp;quot;</t>
  </si>
  <si>
    <t>&amp;quot;現金及約當現金佔總資產比例&amp;quot;</t>
  </si>
  <si>
    <t>IEC_STD_V10 &gt;&gt; Common &gt;&gt; AutoMetaDataCash and Cash Equivalents to Assets Ratio</t>
  </si>
  <si>
    <t>現金及約當現金佔總資產比例Property</t>
  </si>
  <si>
    <t>&amp;quot;Finance Master_Cash and Cash Equivalents Amount;Finance Master_Total Assets Amount&amp;quot;</t>
  </si>
  <si>
    <t>FIN:221101_0055</t>
  </si>
  <si>
    <t>&amp;quot;現金及約當現金 / 總資產金額&amp;quot;</t>
  </si>
  <si>
    <t>Finance Master_Cash and Cash Equivalents to Assets Ratio</t>
  </si>
  <si>
    <t>&amp;quot;Finance Master_Cash and Cash Equivalents to Assets Ratio&amp;quot;</t>
  </si>
  <si>
    <t>-57</t>
  </si>
  <si>
    <t>應收帳款淨額站總資產比例</t>
  </si>
  <si>
    <t>Accounts Receivable to Assets Ratio</t>
  </si>
  <si>
    <t>AR to Assets Ratio</t>
  </si>
  <si>
    <t>應收帳款淨額 / 總資產金額</t>
  </si>
  <si>
    <t>Finance Master_Accounts Receivable Amount;Finance Master_Total Assets Amount</t>
  </si>
  <si>
    <t>AR_TO_ASSETS_RATIO</t>
  </si>
  <si>
    <t>IEC_STD_V10 &gt;&gt; Data Standard &gt;&gt; FIN &gt;&gt; Accounts Receivable to Assets Ratio</t>
  </si>
  <si>
    <t>&amp;quot;Accounts Receivable to Assets Ratio&amp;quot;</t>
  </si>
  <si>
    <t>&amp;quot;AR to Assets Ratio&amp;quot;</t>
  </si>
  <si>
    <t>&amp;quot;應收帳款淨額站總資產比例&amp;quot;</t>
  </si>
  <si>
    <t>IEC_STD_V10 &gt;&gt; Common &gt;&gt; AutoMetaDataAccounts Receivable to Assets Ratio</t>
  </si>
  <si>
    <t>應收帳款淨額站總資產比例Property</t>
  </si>
  <si>
    <t>&amp;quot;Finance Master_Accounts Receivable Amount;Finance Master_Total Assets Amount&amp;quot;</t>
  </si>
  <si>
    <t>FIN:221101_0056</t>
  </si>
  <si>
    <t>&amp;quot;應收帳款淨額 / 總資產金額&amp;quot;</t>
  </si>
  <si>
    <t>Finance Master_Accounts Receivable to Assets Ratio</t>
  </si>
  <si>
    <t>&amp;quot;Finance Master_Accounts Receivable to Assets Ratio&amp;quot;</t>
  </si>
  <si>
    <t>-58</t>
  </si>
  <si>
    <t>不動產、廠房及設備佔總資產比例</t>
  </si>
  <si>
    <t>PPE to Assets Ratio</t>
  </si>
  <si>
    <t>不動產、廠房及設備 / 總資產金額</t>
  </si>
  <si>
    <t>Finance Master_PPE Amount;Finance Master_Total Assets Amount</t>
  </si>
  <si>
    <t>PPE_TO_ASSETS_RATIO</t>
  </si>
  <si>
    <t>IEC_STD_V10 &gt;&gt; Data Standard &gt;&gt; FIN &gt;&gt; PPE to Assets Ratio</t>
  </si>
  <si>
    <t>&amp;quot;PPE to Assets Ratio&amp;quot;</t>
  </si>
  <si>
    <t>&amp;quot;不動產、廠房及設備佔總資產比例&amp;quot;</t>
  </si>
  <si>
    <t>IEC_STD_V10 &gt;&gt; Common &gt;&gt; AutoMetaDataPPE to Assets Ratio</t>
  </si>
  <si>
    <t>不動產、廠房及設備佔總資產比例Property</t>
  </si>
  <si>
    <t>&amp;quot;Finance Master_PPE Amount;Finance Master_Total Assets Amount&amp;quot;</t>
  </si>
  <si>
    <t>FIN:221101_0057</t>
  </si>
  <si>
    <t>&amp;quot;不動產、廠房及設備 / 總資產金額&amp;quot;</t>
  </si>
  <si>
    <t>Finance Master_PPE to Assets Ratio</t>
  </si>
  <si>
    <t>&amp;quot;Finance Master_PPE to Assets Ratio&amp;quot;</t>
  </si>
  <si>
    <t>-59</t>
  </si>
  <si>
    <t>短期借款金額</t>
  </si>
  <si>
    <t>Short-term Debts Amount</t>
  </si>
  <si>
    <t>STD</t>
  </si>
  <si>
    <t>IEC_STD_V10 &gt;&gt; Data Standard &gt;&gt; FIN &gt;&gt; Short-term Debts Amount</t>
  </si>
  <si>
    <t>&amp;quot;Short-term Debts Amount&amp;quot;</t>
  </si>
  <si>
    <t>&amp;quot;STD&amp;quot;</t>
  </si>
  <si>
    <t>&amp;quot;短期借款金額&amp;quot;</t>
  </si>
  <si>
    <t>IEC_STD_V10 &gt;&gt; Common &gt;&gt; AutoMetaDataShort-term Debts Amount</t>
  </si>
  <si>
    <t>短期借款金額Property</t>
  </si>
  <si>
    <t>FIN:221101_0058</t>
  </si>
  <si>
    <t>Finance Master_Short-term Debts Amount</t>
  </si>
  <si>
    <t>&amp;quot;Finance Master_Short-term Debts Amount&amp;quot;</t>
  </si>
  <si>
    <t>-60</t>
  </si>
  <si>
    <t>應付帳款及票據金額</t>
  </si>
  <si>
    <t>Accounts Payable Amount</t>
  </si>
  <si>
    <t>AP</t>
  </si>
  <si>
    <t>IEC_STD_V10 &gt;&gt; Data Standard &gt;&gt; FIN &gt;&gt; Accounts Payable Amount</t>
  </si>
  <si>
    <t>&amp;quot;Accounts Payable Amount&amp;quot;</t>
  </si>
  <si>
    <t>&amp;quot;AP&amp;quot;</t>
  </si>
  <si>
    <t>&amp;quot;應付帳款及票據金額&amp;quot;</t>
  </si>
  <si>
    <t>IEC_STD_V10 &gt;&gt; Common &gt;&gt; AutoMetaDataAccounts Payable Amount</t>
  </si>
  <si>
    <t>應付帳款及票據金額Property</t>
  </si>
  <si>
    <t>FIN:221101_0059</t>
  </si>
  <si>
    <t>Finance Master_Accounts Payable Amount</t>
  </si>
  <si>
    <t>&amp;quot;Finance Master_Accounts Payable Amount&amp;quot;</t>
  </si>
  <si>
    <t>-61</t>
  </si>
  <si>
    <t>長期借款金額</t>
  </si>
  <si>
    <t>Long-term Debts Amount</t>
  </si>
  <si>
    <t>LTD</t>
  </si>
  <si>
    <t>IEC_STD_V10 &gt;&gt; Data Standard &gt;&gt; FIN &gt;&gt; Long-term Debts Amount</t>
  </si>
  <si>
    <t>&amp;quot;Long-term Debts Amount&amp;quot;</t>
  </si>
  <si>
    <t>&amp;quot;LTD&amp;quot;</t>
  </si>
  <si>
    <t>&amp;quot;長期借款金額&amp;quot;</t>
  </si>
  <si>
    <t>IEC_STD_V10 &gt;&gt; Common &gt;&gt; AutoMetaDataLong-term Debts Amount</t>
  </si>
  <si>
    <t>長期借款金額Property</t>
  </si>
  <si>
    <t>FIN:221101_0060</t>
  </si>
  <si>
    <t>Finance Master_Long-term Debts Amount</t>
  </si>
  <si>
    <t>&amp;quot;Finance Master_Long-term Debts Amount&amp;quot;</t>
  </si>
  <si>
    <t>-62</t>
  </si>
  <si>
    <t>短期借款佔總資產比例</t>
  </si>
  <si>
    <t>Short-term Debts to Assets Ratio</t>
  </si>
  <si>
    <t>STD to Assets Ratio</t>
  </si>
  <si>
    <t>短期借款 / 總資產金額</t>
  </si>
  <si>
    <t>Finance Master_Short-term Debts Amount;Finance Master_Total Assets Amount</t>
  </si>
  <si>
    <t>STD_TO_ASSETS_RATIO</t>
  </si>
  <si>
    <t>IEC_STD_V10 &gt;&gt; Data Standard &gt;&gt; FIN &gt;&gt; Short-term Debts to Assets Ratio</t>
  </si>
  <si>
    <t>&amp;quot;Short-term Debts to Assets Ratio&amp;quot;</t>
  </si>
  <si>
    <t>&amp;quot;STD to Assets Ratio&amp;quot;</t>
  </si>
  <si>
    <t>&amp;quot;短期借款佔總資產比例&amp;quot;</t>
  </si>
  <si>
    <t>IEC_STD_V10 &gt;&gt; Common &gt;&gt; AutoMetaDataShort-term Debts to Assets Ratio</t>
  </si>
  <si>
    <t>短期借款佔總資產比例Property</t>
  </si>
  <si>
    <t>&amp;quot;Finance Master_Short-term Debts Amount;Finance Master_Total Assets Amount&amp;quot;</t>
  </si>
  <si>
    <t>FIN:221101_0061</t>
  </si>
  <si>
    <t>&amp;quot;短期借款 / 總資產金額&amp;quot;</t>
  </si>
  <si>
    <t>Finance Master_Short-term Debts to Assets Ratio</t>
  </si>
  <si>
    <t>&amp;quot;Finance Master_Short-term Debts to Assets Ratio&amp;quot;</t>
  </si>
  <si>
    <t>-63</t>
  </si>
  <si>
    <t>應付帳款及票據占總資產比例</t>
  </si>
  <si>
    <t>Accounts Payable to Assets Ratio</t>
  </si>
  <si>
    <t>AP to Assets Ratio</t>
  </si>
  <si>
    <t>應付帳款及票據 / 總資產金額</t>
  </si>
  <si>
    <t>Finance Master_Accounts Payable Amount;Finance Master_Total Assets Amount</t>
  </si>
  <si>
    <t>AP_TO_ASSETS_RATIO</t>
  </si>
  <si>
    <t>IEC_STD_V10 &gt;&gt; Data Standard &gt;&gt; FIN &gt;&gt; Accounts Payable to Assets Ratio</t>
  </si>
  <si>
    <t>&amp;quot;Accounts Payable to Assets Ratio&amp;quot;</t>
  </si>
  <si>
    <t>&amp;quot;AP to Assets Ratio&amp;quot;</t>
  </si>
  <si>
    <t>&amp;quot;應付帳款及票據占總資產比例&amp;quot;</t>
  </si>
  <si>
    <t>IEC_STD_V10 &gt;&gt; Common &gt;&gt; AutoMetaDataAccounts Payable to Assets Ratio</t>
  </si>
  <si>
    <t>應付帳款及票據占總資產比例Property</t>
  </si>
  <si>
    <t>&amp;quot;Finance Master_Accounts Payable Amount;Finance Master_Total Assets Amount&amp;quot;</t>
  </si>
  <si>
    <t>0062</t>
  </si>
  <si>
    <t>FIN:221101_0062</t>
  </si>
  <si>
    <t>&amp;quot;應付帳款及票據 / 總資產金額&amp;quot;</t>
  </si>
  <si>
    <t>Finance Master_Accounts Payable to Assets Ratio</t>
  </si>
  <si>
    <t>&amp;quot;Finance Master_Accounts Payable to Assets Ratio&amp;quot;</t>
  </si>
  <si>
    <t>-64</t>
  </si>
  <si>
    <t>長期借款占總資產比例</t>
  </si>
  <si>
    <t>Long-term Debts to Assets Ratio</t>
  </si>
  <si>
    <t>LTD to Assets Ratio</t>
  </si>
  <si>
    <t>長期借款 / 總資產金額</t>
  </si>
  <si>
    <t>Finance Master_Long-term Debts Amount;Finance Master_Total Assets Amount</t>
  </si>
  <si>
    <t>LTD_TO_ASSETS_RATIO</t>
  </si>
  <si>
    <t>IEC_STD_V10 &gt;&gt; Data Standard &gt;&gt; FIN &gt;&gt; Long-term Debts to Assets Ratio</t>
  </si>
  <si>
    <t>&amp;quot;Long-term Debts to Assets Ratio&amp;quot;</t>
  </si>
  <si>
    <t>&amp;quot;LTD to Assets Ratio&amp;quot;</t>
  </si>
  <si>
    <t>&amp;quot;長期借款占總資產比例&amp;quot;</t>
  </si>
  <si>
    <t>IEC_STD_V10 &gt;&gt; Common &gt;&gt; AutoMetaDataLong-term Debts to Assets Ratio</t>
  </si>
  <si>
    <t>長期借款占總資產比例Property</t>
  </si>
  <si>
    <t>&amp;quot;Finance Master_Long-term Debts Amount;Finance Master_Total Assets Amount&amp;quot;</t>
  </si>
  <si>
    <t>FIN:221101_0063</t>
  </si>
  <si>
    <t>&amp;quot;長期借款 / 總資產金額&amp;quot;</t>
  </si>
  <si>
    <t>Finance Master_Long-term Debts to Assets Ratio</t>
  </si>
  <si>
    <t>&amp;quot;Finance Master_Long-term Debts to Assets Ratio&amp;quot;</t>
  </si>
  <si>
    <t>-65</t>
  </si>
  <si>
    <t>平均存貨金額</t>
  </si>
  <si>
    <t>Average Inventory Amount</t>
  </si>
  <si>
    <t>Avg Inventory</t>
  </si>
  <si>
    <t>平均存貨</t>
  </si>
  <si>
    <t>期初和期末存貨金額的平均</t>
  </si>
  <si>
    <t>AVG_INVENTORY</t>
  </si>
  <si>
    <t>IEC_STD_V10 &gt;&gt; Data Standard &gt;&gt; FIN &gt;&gt; Average Inventory Amount</t>
  </si>
  <si>
    <t>&amp;quot;Average Inventory Amount&amp;quot;</t>
  </si>
  <si>
    <t>&amp;quot;Avg Inventory&amp;quot;</t>
  </si>
  <si>
    <t>&amp;quot;平均存貨&amp;quot;</t>
  </si>
  <si>
    <t>IEC_STD_V10 &gt;&gt; Common &gt;&gt; AutoMetaDataAverage Inventory Amount</t>
  </si>
  <si>
    <t>平均存貨金額Property</t>
  </si>
  <si>
    <t>FIN:221101_0064</t>
  </si>
  <si>
    <t>&amp;quot;期初和期末存貨金額的平均&amp;quot;</t>
  </si>
  <si>
    <t>Finance Master_Average Inventory Amount</t>
  </si>
  <si>
    <t>&amp;quot;Finance Master_Average Inventory Amount&amp;quot;</t>
  </si>
  <si>
    <t>-66</t>
  </si>
  <si>
    <t>平均應收帳款金額</t>
  </si>
  <si>
    <t>Average Accounts Receivable Amount</t>
  </si>
  <si>
    <t>Avg AR</t>
  </si>
  <si>
    <t>平均應收帳款</t>
  </si>
  <si>
    <t>期初和期末應收帳款金額的平均</t>
  </si>
  <si>
    <t>AVG_AR</t>
  </si>
  <si>
    <t>IEC_STD_V10 &gt;&gt; Data Standard &gt;&gt; FIN &gt;&gt; Average Accounts Receivable Amount</t>
  </si>
  <si>
    <t>&amp;quot;Average Accounts Receivable Amount&amp;quot;</t>
  </si>
  <si>
    <t>&amp;quot;Avg AR&amp;quot;</t>
  </si>
  <si>
    <t>&amp;quot;平均應收帳款&amp;quot;</t>
  </si>
  <si>
    <t>IEC_STD_V10 &gt;&gt; Common &gt;&gt; AutoMetaDataAverage Accounts Receivable Amount</t>
  </si>
  <si>
    <t>平均應收帳款金額Property</t>
  </si>
  <si>
    <t>FIN:221101_0065</t>
  </si>
  <si>
    <t>&amp;quot;期初和期末應收帳款金額的平均&amp;quot;</t>
  </si>
  <si>
    <t>Finance Master_Average Accounts Receivable Amount</t>
  </si>
  <si>
    <t>&amp;quot;Finance Master_Average Accounts Receivable Amount&amp;quot;</t>
  </si>
  <si>
    <t>-67</t>
  </si>
  <si>
    <t>平均應付帳款金額</t>
  </si>
  <si>
    <t>Average Accounts Payable Amount</t>
  </si>
  <si>
    <t>Avg AP</t>
  </si>
  <si>
    <t>平均應付帳款</t>
  </si>
  <si>
    <t>期初和期末應付帳款金額的平均</t>
  </si>
  <si>
    <t>AVG_AP</t>
  </si>
  <si>
    <t>IEC_STD_V10 &gt;&gt; Data Standard &gt;&gt; FIN &gt;&gt; Average Accounts Payable Amount</t>
  </si>
  <si>
    <t>&amp;quot;Average Accounts Payable Amount&amp;quot;</t>
  </si>
  <si>
    <t>&amp;quot;Avg AP&amp;quot;</t>
  </si>
  <si>
    <t>&amp;quot;平均應付帳款&amp;quot;</t>
  </si>
  <si>
    <t>IEC_STD_V10 &gt;&gt; Common &gt;&gt; AutoMetaDataAverage Accounts Payable Amount</t>
  </si>
  <si>
    <t>平均應付帳款金額Property</t>
  </si>
  <si>
    <t>FIN:221101_0066</t>
  </si>
  <si>
    <t>&amp;quot;期初和期末應付帳款金額的平均&amp;quot;</t>
  </si>
  <si>
    <t>Finance Master_Average Accounts Payable Amount</t>
  </si>
  <si>
    <t>&amp;quot;Finance Master_Average Accounts Payable Amount&amp;quot;</t>
  </si>
  <si>
    <t>-68</t>
  </si>
  <si>
    <t>平均總資產金額</t>
  </si>
  <si>
    <t>Average Total Assets Amount</t>
  </si>
  <si>
    <t>Avg Total Assets</t>
  </si>
  <si>
    <t>平均總資產</t>
  </si>
  <si>
    <t>期初和期末總資產金額的平均</t>
  </si>
  <si>
    <t>AVG_TOTAL_ASSETS</t>
  </si>
  <si>
    <t>IEC_STD_V10 &gt;&gt; Data Standard &gt;&gt; FIN &gt;&gt; Average Total Assets Amount</t>
  </si>
  <si>
    <t>&amp;quot;Average Total Assets Amount&amp;quot;</t>
  </si>
  <si>
    <t>&amp;quot;Avg Total Assets&amp;quot;</t>
  </si>
  <si>
    <t>&amp;quot;平均總資產&amp;quot;</t>
  </si>
  <si>
    <t>IEC_STD_V10 &gt;&gt; Common &gt;&gt; AutoMetaDataAverage Total Assets Amount</t>
  </si>
  <si>
    <t>平均總資產金額Property</t>
  </si>
  <si>
    <t>FIN:221101_0067</t>
  </si>
  <si>
    <t>&amp;quot;期初和期末總資產金額的平均&amp;quot;</t>
  </si>
  <si>
    <t>Finance Master_Average Total Assets Amount</t>
  </si>
  <si>
    <t>&amp;quot;Finance Master_Average Total Assets Amount&amp;quot;</t>
  </si>
  <si>
    <t>-69</t>
  </si>
  <si>
    <t>平均股東權益金額</t>
  </si>
  <si>
    <t>Average Shareholders' Equity Amount</t>
  </si>
  <si>
    <t xml:space="preserve">Avg Equity
</t>
  </si>
  <si>
    <t>平均股東權益</t>
  </si>
  <si>
    <t>期初和期末股東權益金額的平均</t>
  </si>
  <si>
    <t xml:space="preserve">AVG_EQUITY
</t>
  </si>
  <si>
    <t>IEC_STD_V10 &gt;&gt; Data Standard &gt;&gt; FIN &gt;&gt; Average Shareholders&amp;apos; Equity Amount</t>
  </si>
  <si>
    <t>Average Shareholders&amp;apos; Equity Amount</t>
  </si>
  <si>
    <t>&amp;quot;Average Shareholders&amp;apos; Equity Amount&amp;quot;</t>
  </si>
  <si>
    <t>&amp;quot;Avg Equity
&amp;quot;</t>
  </si>
  <si>
    <t>&amp;quot;平均股東權益&amp;quot;</t>
  </si>
  <si>
    <t>IEC_STD_V10 &gt;&gt; Common &gt;&gt; AutoMetaDataAverage Shareholders' Equity Amount</t>
  </si>
  <si>
    <t>平均股東權益金額Property</t>
  </si>
  <si>
    <t>FIN:221101_0068</t>
  </si>
  <si>
    <t>&amp;quot;期初和期末股東權益金額的平均&amp;quot;</t>
  </si>
  <si>
    <t>Finance Master_Average Shareholders' Equity Amount</t>
  </si>
  <si>
    <t>&amp;quot;Finance Master_Average Shareholders&amp;apos; Equity Amount&amp;quot;</t>
  </si>
  <si>
    <t>AVG_EQUITY</t>
  </si>
  <si>
    <t>-70</t>
  </si>
  <si>
    <t>IEC_STD_V10 &gt;&gt; Data Standard &gt;&gt; FIN &gt;&gt; Average Shareholders' Equity Amount</t>
  </si>
  <si>
    <t>errTerm-Naming,</t>
  </si>
  <si>
    <t>C.4.2.0: 生產力</t>
  </si>
  <si>
    <t>人均產值及人均營業利益</t>
  </si>
  <si>
    <t>Operating Revenue Per Capita and Operating Income Per Capita Analysis</t>
  </si>
  <si>
    <t>Revenue Per Capita Analysis</t>
  </si>
  <si>
    <t>DM_REVENUE_PER_CAPITA_ANALYSIS</t>
  </si>
  <si>
    <t>&amp;quot;Operating Revenue Per Capita and Operating Income Per Capita Analysis&amp;quot;</t>
  </si>
  <si>
    <t>&amp;quot;Revenue Per Capita Analysis&amp;quot;</t>
  </si>
  <si>
    <t>&amp;quot;人均產值及人均營業利益&amp;quot;</t>
  </si>
  <si>
    <t>IEC_STD_V10 &gt;&gt; Common &gt;&gt; AutoMetaDataOperating Revenue Per Capita and Operating Income Per Capita Analysis</t>
  </si>
  <si>
    <t>人均產值及人均營業利益Concept</t>
  </si>
  <si>
    <t>C.4.2.0: 生產力:</t>
  </si>
  <si>
    <t>C.4.2.0: 生產力:221101_0001</t>
  </si>
  <si>
    <t>-71</t>
  </si>
  <si>
    <t>財報結算日Dimension</t>
  </si>
  <si>
    <t>C.4.2.0: 生產力:221101_0002</t>
  </si>
  <si>
    <t>Operating Revenue Per Capita and Operating Income Per Capita Analysis_Financial Report Closing Date</t>
  </si>
  <si>
    <t>&amp;quot;Operating Revenue Per Capita and Operating Income Per Capita Analysis_Financial Report Closing Date&amp;quot;</t>
  </si>
  <si>
    <t>-72</t>
  </si>
  <si>
    <t>統計期間</t>
  </si>
  <si>
    <t>會計期間Dimension</t>
  </si>
  <si>
    <t>C.4.2.0: 生產力:221101_0003</t>
  </si>
  <si>
    <t>&amp;quot;統計期間&amp;quot;</t>
  </si>
  <si>
    <t>Operating Revenue Per Capita and Operating Income Per Capita Analysis_Accounting Period</t>
  </si>
  <si>
    <t>&amp;quot;Operating Revenue Per Capita and Operating Income Per Capita Analysis_Accounting Period&amp;quot;</t>
  </si>
  <si>
    <t>-73</t>
  </si>
  <si>
    <t>企業中文名稱Dimension</t>
  </si>
  <si>
    <t>C.4.2.0: 生產力:221101_0004</t>
  </si>
  <si>
    <t>Operating Revenue Per Capita and Operating Income Per Capita Analysis_Entrepreneur Chinese Name</t>
  </si>
  <si>
    <t>&amp;quot;Operating Revenue Per Capita and Operating Income Per Capita Analysis_Entrepreneur Chinese Name&amp;quot;</t>
  </si>
  <si>
    <t>-74</t>
  </si>
  <si>
    <t>內部資料區分事業群，包含 EBG, PSG, Inventec All，Inventec All&gt;EBG+PSG
外部資料不區分事業群，欄位為空字串</t>
  </si>
  <si>
    <t>EBG, PSG, Inventec All</t>
  </si>
  <si>
    <t>事業群代碼Dimension</t>
  </si>
  <si>
    <t>C.4.2.0: 生產力:221101_0005</t>
  </si>
  <si>
    <t>&amp;quot;內部資料區分事業群，包含 EBG, PSG, Inventec All，Inventec All&gt;EBG+PSG
外部資料不區分事業群，欄位為空字串&amp;quot;</t>
  </si>
  <si>
    <t>&amp;quot;EBG, PSG, Inventec All&amp;quot;</t>
  </si>
  <si>
    <t>Operating Revenue Per Capita and Operating Income Per Capita Analysis_BG Code</t>
  </si>
  <si>
    <t>&amp;quot;Operating Revenue Per Capita and Operating Income Per Capita Analysis_BG Code&amp;quot;</t>
  </si>
  <si>
    <t>-75</t>
  </si>
  <si>
    <t>員工結構名稱Dimension</t>
  </si>
  <si>
    <t>C.4.2.0: 生產力:221101_0006</t>
  </si>
  <si>
    <t>Operating Revenue Per Capita and Operating Income Per Capita Analysis_Types of Labor Name</t>
  </si>
  <si>
    <t>&amp;quot;Operating Revenue Per Capita and Operating Income Per Capita Analysis_Types of Labor Name&amp;quot;</t>
  </si>
  <si>
    <t>-76</t>
  </si>
  <si>
    <t>區分事業群時，事業群員工人數包含事業群所屬海內外人數
不區分事業群，看整體企業時，員工人數包含合併企業所有人數
若無法取得直接、間接員工人數，則以全體員工人數依照一定比例拆分</t>
  </si>
  <si>
    <t>員工人數Measure</t>
  </si>
  <si>
    <t>C.4.2.0: 生產力:221101_0007</t>
  </si>
  <si>
    <t>&amp;quot;區分事業群時，事業群員工人數包含事業群所屬海內外人數
不區分事業群，看整體企業時，員工人數包含合併企業所有人數
若無法取得直接、間接員工人數，則以全體員工人數依照一定比例拆分&amp;quot;</t>
  </si>
  <si>
    <t>Operating Revenue Per Capita and Operating Income Per Capita Analysis_Number of Employees</t>
  </si>
  <si>
    <t>&amp;quot;Operating Revenue Per Capita and Operating Income Per Capita Analysis_Number of Employees&amp;quot;</t>
  </si>
  <si>
    <t>-77</t>
  </si>
  <si>
    <t>營業收入Measure</t>
  </si>
  <si>
    <t>C.4.2.0: 生產力:221101_0008</t>
  </si>
  <si>
    <t>Operating Revenue Per Capita and Operating Income Per Capita Analysis_Operating Revenue</t>
  </si>
  <si>
    <t>&amp;quot;Operating Revenue Per Capita and Operating Income Per Capita Analysis_Operating Revenue&amp;quot;</t>
  </si>
  <si>
    <t>-78</t>
  </si>
  <si>
    <t>人均產值Measure</t>
  </si>
  <si>
    <t>C.4.2.0: 生產力:221101_0009</t>
  </si>
  <si>
    <t>Operating Revenue Per Capita and Operating Income Per Capita Analysis_Operating Revenue Per Capita</t>
  </si>
  <si>
    <t>&amp;quot;Operating Revenue Per Capita and Operating Income Per Capita Analysis_Operating Revenue Per Capita&amp;quot;</t>
  </si>
  <si>
    <t>-79</t>
  </si>
  <si>
    <t>金額單位:千元</t>
  </si>
  <si>
    <t>營業利益Measure</t>
  </si>
  <si>
    <t>C.4.2.0: 生產力:221101_0010</t>
  </si>
  <si>
    <t>&amp;quot;金額單位:千元&amp;quot;</t>
  </si>
  <si>
    <t>Operating Revenue Per Capita and Operating Income Per Capita Analysis_Operating Income</t>
  </si>
  <si>
    <t>&amp;quot;Operating Revenue Per Capita and Operating Income Per Capita Analysis_Operating Income&amp;quot;</t>
  </si>
  <si>
    <t>-80</t>
  </si>
  <si>
    <t>人均營業利益Measure</t>
  </si>
  <si>
    <t>C.4.2.0: 生產力:221101_0011</t>
  </si>
  <si>
    <t>Operating Revenue Per Capita and Operating Income Per Capita Analysis_Operating Income Per Capita</t>
  </si>
  <si>
    <t>&amp;quot;Operating Revenue Per Capita and Operating Income Per Capita Analysis_Operating Income Per Capita&amp;quot;</t>
  </si>
  <si>
    <t>-81</t>
  </si>
  <si>
    <t>人均產值及人均營業利益事業群比較</t>
  </si>
  <si>
    <t>Operating Revenue Per Capita and Operating Income Per Capita Analysis Comparison between BGs</t>
  </si>
  <si>
    <t>Revenue Per Capita Analysis BG</t>
  </si>
  <si>
    <t>DM_REVENUE_PER_CAPITA_ANALYSIS_BG</t>
  </si>
  <si>
    <t>&amp;quot;Operating Revenue Per Capita and Operating Income Per Capita Analysis Comparison between BGs&amp;quot;</t>
  </si>
  <si>
    <t>&amp;quot;Revenue Per Capita Analysis BG&amp;quot;</t>
  </si>
  <si>
    <t>&amp;quot;人均產值及人均營業利益事業群比較&amp;quot;</t>
  </si>
  <si>
    <t>IEC_STD_V10 &gt;&gt; Common &gt;&gt; AutoMetaDataOperating Revenue Per Capita and Operating Income Per Capita Analysis Comparison between BGs</t>
  </si>
  <si>
    <t>人均產值及人均營業利益事業群比較Concept</t>
  </si>
  <si>
    <t>C.4.2.0: 生產力:221101_0012</t>
  </si>
  <si>
    <t>-82</t>
  </si>
  <si>
    <t>C.4.2.0: 生產力:221101_0013</t>
  </si>
  <si>
    <t>Operating Revenue Per Capita and Operating Income Per Capita Analysis Comparison between BGs_Financial Report Closing Date</t>
  </si>
  <si>
    <t>&amp;quot;Operating Revenue Per Capita and Operating Income Per Capita Analysis Comparison between BGs_Financial Report Closing Date&amp;quot;</t>
  </si>
  <si>
    <t>-83</t>
  </si>
  <si>
    <t>C.4.2.0: 生產力:221101_0014</t>
  </si>
  <si>
    <t>Operating Revenue Per Capita and Operating Income Per Capita Analysis Comparison between BGs_Accounting Period</t>
  </si>
  <si>
    <t>&amp;quot;Operating Revenue Per Capita and Operating Income Per Capita Analysis Comparison between BGs_Accounting Period&amp;quot;</t>
  </si>
  <si>
    <t>-84</t>
  </si>
  <si>
    <t>C.4.2.0: 生產力:221101_0015</t>
  </si>
  <si>
    <t>Operating Revenue Per Capita and Operating Income Per Capita Analysis Comparison between BGs_Entrepreneur Chinese Name</t>
  </si>
  <si>
    <t>&amp;quot;Operating Revenue Per Capita and Operating Income Per Capita Analysis Comparison between BGs_Entrepreneur Chinese Name&amp;quot;</t>
  </si>
  <si>
    <t>-85</t>
  </si>
  <si>
    <t>EBG, PSG, ALL, ...</t>
  </si>
  <si>
    <t>C.4.2.0: 生產力:221101_0016</t>
  </si>
  <si>
    <t>&amp;quot;EBG, PSG, ALL, ...&amp;quot;</t>
  </si>
  <si>
    <t>Operating Revenue Per Capita and Operating Income Per Capita Analysis Comparison between BGs_BG Code</t>
  </si>
  <si>
    <t>&amp;quot;Operating Revenue Per Capita and Operating Income Per Capita Analysis Comparison between BGs_BG Code&amp;quot;</t>
  </si>
  <si>
    <t>-86</t>
  </si>
  <si>
    <t>生產力分析指標類別</t>
  </si>
  <si>
    <t>Productivity Related Indicator</t>
  </si>
  <si>
    <t>包含平均全體員工人數、平均直接員工人數、平均間接員工人數、營業收入、營業利益</t>
  </si>
  <si>
    <t>Employees Statistics_Average Number of Employees;Finance Master_Operating Income;Finance Master_Operating Revenue</t>
  </si>
  <si>
    <t>全體員工人數、直接員工人數、間接員工人數、營業收入、營業利益</t>
  </si>
  <si>
    <t>PRODUCTIVITY_RELATED_INDICATOR</t>
  </si>
  <si>
    <t>&amp;quot;Productivity Related Indicator&amp;quot;</t>
  </si>
  <si>
    <t>&amp;quot;生產力分析指標類別&amp;quot;</t>
  </si>
  <si>
    <t>IEC_STD_V10 &gt;&gt; Common &gt;&gt; AutoMetaDataProductivity Related Indicator</t>
  </si>
  <si>
    <t>生產力分析指標類別Property</t>
  </si>
  <si>
    <t>&amp;quot;Employees Statistics_Average Number of Employees;Finance Master_Operating Income;Finance Master_Operating Revenue&amp;quot;</t>
  </si>
  <si>
    <t>C.4.2.0: 生產力:221101_0017</t>
  </si>
  <si>
    <t>&amp;quot;包含平均全體員工人數、平均直接員工人數、平均間接員工人數、營業收入、營業利益&amp;quot;</t>
  </si>
  <si>
    <t>&amp;quot;全體員工人數、直接員工人數、間接員工人數、營業收入、營業利益&amp;quot;</t>
  </si>
  <si>
    <t>Operating Revenue Per Capita and Operating Income Per Capita Analysis Comparison between BGs_Productivity Related Indicator</t>
  </si>
  <si>
    <t>&amp;quot;Operating Revenue Per Capita and Operating Income Per Capita Analysis Comparison between BGs_Productivity Related Indicator&amp;quot;</t>
  </si>
  <si>
    <t>-87</t>
  </si>
  <si>
    <t>生產力分析指標量值</t>
  </si>
  <si>
    <t>Value of Productivity Related Indicator</t>
  </si>
  <si>
    <t>若生產力分析指標類別為「營業收入」、「營業利益」，則金額單位為千元</t>
  </si>
  <si>
    <t>VALUE_OF_PRODUCTIVITY_RELATED_INDICATOR</t>
  </si>
  <si>
    <t>&amp;quot;Value of Productivity Related Indicator&amp;quot;</t>
  </si>
  <si>
    <t>&amp;quot;生產力分析指標量值&amp;quot;</t>
  </si>
  <si>
    <t>IEC_STD_V10 &gt;&gt; Common &gt;&gt; AutoMetaDataValue of Productivity Related Indicator</t>
  </si>
  <si>
    <t>生產力分析指標量值Property</t>
  </si>
  <si>
    <t>C.4.2.0: 生產力:221101_0018</t>
  </si>
  <si>
    <t>&amp;quot;若生產力分析指標類別為「營業收入」、「營業利益」，則金額單位為千元&amp;quot;</t>
  </si>
  <si>
    <t>Operating Revenue Per Capita and Operating Income Per Capita Analysis Comparison between BGs_Value of Productivity Related Indicator</t>
  </si>
  <si>
    <t>&amp;quot;Operating Revenue Per Capita and Operating Income Per Capita Analysis Comparison between BGs_Value of Productivity Related Indicator&amp;quot;</t>
  </si>
  <si>
    <t>-88</t>
  </si>
  <si>
    <t>C.4.3.0: 財務分析</t>
  </si>
  <si>
    <t>CCC Analysis</t>
  </si>
  <si>
    <t>DM_CCC_ANALYSIS</t>
  </si>
  <si>
    <t>&amp;quot;CCC Analysis&amp;quot;</t>
  </si>
  <si>
    <t>IEC_STD_V10 &gt;&gt; Common &gt;&gt; AutoMetaDataCCC Analysis</t>
  </si>
  <si>
    <t>現金循環週期Concept</t>
  </si>
  <si>
    <t>C.4.3.0: 財務分析:</t>
  </si>
  <si>
    <t>C.4.3.0: 財務分析:221101_0001</t>
  </si>
  <si>
    <t>-89</t>
  </si>
  <si>
    <t>C.4.3.0: 財務分析:221101_0002</t>
  </si>
  <si>
    <t>CCC Analysis_Financial Report Closing Date</t>
  </si>
  <si>
    <t>&amp;quot;CCC Analysis_Financial Report Closing Date&amp;quot;</t>
  </si>
  <si>
    <t>-90</t>
  </si>
  <si>
    <t>C.4.3.0: 財務分析:221101_0003</t>
  </si>
  <si>
    <t>CCC Analysis_Accounting Period</t>
  </si>
  <si>
    <t>&amp;quot;CCC Analysis_Accounting Period&amp;quot;</t>
  </si>
  <si>
    <t>-91</t>
  </si>
  <si>
    <t>C.4.3.0: 財務分析:221101_0004</t>
  </si>
  <si>
    <t>CCC Analysis_Entrepreneur Chinese Name</t>
  </si>
  <si>
    <t>&amp;quot;CCC Analysis_Entrepreneur Chinese Name&amp;quot;</t>
  </si>
  <si>
    <t>-92</t>
  </si>
  <si>
    <t>C.4.3.0: 財務分析:221101_0005</t>
  </si>
  <si>
    <t>CCC Analysis_BG Code</t>
  </si>
  <si>
    <t>&amp;quot;CCC Analysis_BG Code&amp;quot;</t>
  </si>
  <si>
    <t>-93</t>
  </si>
  <si>
    <t>CCC 相關指標類別</t>
  </si>
  <si>
    <t>CCC Related Indicator</t>
  </si>
  <si>
    <t>包含存貨周轉天數、應付周轉天數、應收周轉天數、現金循環週期</t>
  </si>
  <si>
    <t>Finance Master_DOI;Finance Master_AP Days;Finance Master_AR Days;Finance Master_CCC</t>
  </si>
  <si>
    <t>存貨周轉天數、應付周轉天數、應收周轉天數、現金循環週期</t>
  </si>
  <si>
    <t>CCC_RELATED_INDICATOR</t>
  </si>
  <si>
    <t>&amp;quot;CCC Related Indicator&amp;quot;</t>
  </si>
  <si>
    <t>&amp;quot;CCC 相關指標類別&amp;quot;</t>
  </si>
  <si>
    <t>IEC_STD_V10 &gt;&gt; Common &gt;&gt; AutoMetaDataCCC Related Indicator</t>
  </si>
  <si>
    <t>CCC 相關指標類別Property</t>
  </si>
  <si>
    <t>&amp;quot;Finance Master_DOI;Finance Master_AP Days;Finance Master_AR Days;Finance Master_CCC&amp;quot;</t>
  </si>
  <si>
    <t>C.4.3.0: 財務分析:221101_0006</t>
  </si>
  <si>
    <t>&amp;quot;包含存貨周轉天數、應付周轉天數、應收周轉天數、現金循環週期&amp;quot;</t>
  </si>
  <si>
    <t>&amp;quot;存貨周轉天數、應付周轉天數、應收周轉天數、現金循環週期&amp;quot;</t>
  </si>
  <si>
    <t>CCC Analysis_CCC Related Indicator</t>
  </si>
  <si>
    <t>&amp;quot;CCC Analysis_CCC Related Indicator&amp;quot;</t>
  </si>
  <si>
    <t>-94</t>
  </si>
  <si>
    <t>CCC 相關指標量值</t>
  </si>
  <si>
    <t>Value of CCC Related Indicator</t>
  </si>
  <si>
    <t>VALUE_OF_CCC_RELATED_INDICATOR</t>
  </si>
  <si>
    <t>&amp;quot;Value of CCC Related Indicator&amp;quot;</t>
  </si>
  <si>
    <t>&amp;quot;CCC 相關指標量值&amp;quot;</t>
  </si>
  <si>
    <t>IEC_STD_V10 &gt;&gt; Common &gt;&gt; AutoMetaDataValue of CCC Related Indicator</t>
  </si>
  <si>
    <t>CCC 相關指標量值Property</t>
  </si>
  <si>
    <t>C.4.3.0: 財務分析:221101_0007</t>
  </si>
  <si>
    <t>CCC Analysis_Value of CCC Related Indicator</t>
  </si>
  <si>
    <t>&amp;quot;CCC Analysis_Value of CCC Related Indicator&amp;quot;</t>
  </si>
  <si>
    <t>-95</t>
  </si>
  <si>
    <t>現金循環週期同業及事業群比較</t>
  </si>
  <si>
    <t>CCC Analysis Comparison between Entrepreneurs and BGs</t>
  </si>
  <si>
    <t>CCC Analysis BG</t>
  </si>
  <si>
    <t>DM_CCC_ANALYSIS_BG</t>
  </si>
  <si>
    <t>&amp;quot;CCC Analysis Comparison between Entrepreneurs and BGs&amp;quot;</t>
  </si>
  <si>
    <t>&amp;quot;CCC Analysis BG&amp;quot;</t>
  </si>
  <si>
    <t>&amp;quot;現金循環週期同業及事業群比較&amp;quot;</t>
  </si>
  <si>
    <t>IEC_STD_V10 &gt;&gt; Common &gt;&gt; AutoMetaDataCCC Analysis Comparison between Entrepreneurs and BGs</t>
  </si>
  <si>
    <t>現金循環週期同業及事業群比較Concept</t>
  </si>
  <si>
    <t>C.4.3.0: 財務分析:221101_0008</t>
  </si>
  <si>
    <t>-96</t>
  </si>
  <si>
    <t>C.4.3.0: 財務分析:221101_0009</t>
  </si>
  <si>
    <t>CCC Analysis Comparison between Entrepreneurs and BGs_Financial Report Closing Date</t>
  </si>
  <si>
    <t>&amp;quot;CCC Analysis Comparison between Entrepreneurs and BGs_Financial Report Closing Date&amp;quot;</t>
  </si>
  <si>
    <t>-97</t>
  </si>
  <si>
    <t>內部資料有年、季、月資料
外部資料有年、季資料</t>
  </si>
  <si>
    <t>C.4.3.0: 財務分析:221101_0010</t>
  </si>
  <si>
    <t>&amp;quot;內部資料有年、季、月資料
外部資料有年、季資料&amp;quot;</t>
  </si>
  <si>
    <t>CCC Analysis Comparison between Entrepreneurs and BGs_Accounting Period</t>
  </si>
  <si>
    <t>&amp;quot;CCC Analysis Comparison between Entrepreneurs and BGs_Accounting Period&amp;quot;</t>
  </si>
  <si>
    <t>-98</t>
  </si>
  <si>
    <t>C.4.3.0: 財務分析:221101_0011</t>
  </si>
  <si>
    <t>CCC Analysis Comparison between Entrepreneurs and BGs_Entrepreneur Chinese Name</t>
  </si>
  <si>
    <t>&amp;quot;CCC Analysis Comparison between Entrepreneurs and BGs_Entrepreneur Chinese Name&amp;quot;</t>
  </si>
  <si>
    <t>-99</t>
  </si>
  <si>
    <t>C.4.3.0: 財務分析:221101_0012</t>
  </si>
  <si>
    <t>CCC Analysis Comparison between Entrepreneurs and BGs_BG Code</t>
  </si>
  <si>
    <t>&amp;quot;CCC Analysis Comparison between Entrepreneurs and BGs_BG Code&amp;quot;</t>
  </si>
  <si>
    <t>-100</t>
  </si>
  <si>
    <t>年：365 / 存貨周轉率
季：90 / 存貨周轉率
月：30 / 存貨周轉率</t>
  </si>
  <si>
    <t>存貨周轉天數Measure</t>
  </si>
  <si>
    <t>C.4.3.0: 財務分析:221101_0013</t>
  </si>
  <si>
    <t>&amp;quot;年：365 / 存貨周轉率
季：90 / 存貨周轉率
月：30 / 存貨周轉率&amp;quot;</t>
  </si>
  <si>
    <t>CCC Analysis Comparison between Entrepreneurs and BGs_DOI</t>
  </si>
  <si>
    <t>&amp;quot;CCC Analysis Comparison between Entrepreneurs and BGs_DOI&amp;quot;</t>
  </si>
  <si>
    <t>-101</t>
  </si>
  <si>
    <t>應付周轉天數</t>
  </si>
  <si>
    <t>年：365 / 應付周轉率
季：90 / 應付周轉率
月：30 / 應付周轉率</t>
  </si>
  <si>
    <t>&amp;quot;應付周轉天數&amp;quot;</t>
  </si>
  <si>
    <t>應付周轉天數Measure</t>
  </si>
  <si>
    <t>C.4.3.0: 財務分析:221101_0014</t>
  </si>
  <si>
    <t>&amp;quot;年：365 / 應付周轉率
季：90 / 應付周轉率
月：30 / 應付周轉率&amp;quot;</t>
  </si>
  <si>
    <t>CCC Analysis Comparison between Entrepreneurs and BGs_AP Days</t>
  </si>
  <si>
    <t>&amp;quot;CCC Analysis Comparison between Entrepreneurs and BGs_AP Days&amp;quot;</t>
  </si>
  <si>
    <t>-102</t>
  </si>
  <si>
    <t>應收周轉天數</t>
  </si>
  <si>
    <t>年：365 / 應收周轉率
季：90 / 應收周轉率
月：30 / 應收周轉率</t>
  </si>
  <si>
    <t>&amp;quot;應收周轉天數&amp;quot;</t>
  </si>
  <si>
    <t>應收周轉天數Measure</t>
  </si>
  <si>
    <t>C.4.3.0: 財務分析:221101_0015</t>
  </si>
  <si>
    <t>&amp;quot;年：365 / 應收周轉率
季：90 / 應收周轉率
月：30 / 應收周轉率&amp;quot;</t>
  </si>
  <si>
    <t>CCC Analysis Comparison between Entrepreneurs and BGs_AR Days</t>
  </si>
  <si>
    <t>&amp;quot;CCC Analysis Comparison between Entrepreneurs and BGs_AR Days&amp;quot;</t>
  </si>
  <si>
    <t>-103</t>
  </si>
  <si>
    <t>DOI + AR Days - AP Days</t>
  </si>
  <si>
    <t>現金循環週期Measure</t>
  </si>
  <si>
    <t>C.4.3.0: 財務分析:221101_0016</t>
  </si>
  <si>
    <t>&amp;quot;DOI + AR Days - AP Days&amp;quot;</t>
  </si>
  <si>
    <t>CCC Analysis Comparison between Entrepreneurs and BGs_CCC</t>
  </si>
  <si>
    <t>&amp;quot;CCC Analysis Comparison between Entrepreneurs and BGs_CCC&amp;quot;</t>
  </si>
  <si>
    <t>-104</t>
  </si>
  <si>
    <t>現金循環週期同業比較</t>
  </si>
  <si>
    <t>CCC Analysis Comparison between Entrepreneurs</t>
  </si>
  <si>
    <t>CCC Analysis Entrepreneur</t>
  </si>
  <si>
    <t>DM_CCC_ANALYSIS_ENTREPRENEUR</t>
  </si>
  <si>
    <t>&amp;quot;CCC Analysis Comparison between Entrepreneurs&amp;quot;</t>
  </si>
  <si>
    <t>&amp;quot;CCC Analysis Entrepreneur&amp;quot;</t>
  </si>
  <si>
    <t>&amp;quot;現金循環週期同業比較&amp;quot;</t>
  </si>
  <si>
    <t>IEC_STD_V10 &gt;&gt; Common &gt;&gt; AutoMetaDataCCC Analysis Comparison between Entrepreneurs</t>
  </si>
  <si>
    <t>現金循環週期同業比較Concept</t>
  </si>
  <si>
    <t>C.4.3.0: 財務分析:221101_0017</t>
  </si>
  <si>
    <t>-105</t>
  </si>
  <si>
    <t>C.4.3.0: 財務分析:221101_0018</t>
  </si>
  <si>
    <t>CCC Analysis Comparison between Entrepreneurs_Financial Report Closing Date</t>
  </si>
  <si>
    <t>&amp;quot;CCC Analysis Comparison between Entrepreneurs_Financial Report Closing Date&amp;quot;</t>
  </si>
  <si>
    <t>-106</t>
  </si>
  <si>
    <t>C.4.3.0: 財務分析:221101_0019</t>
  </si>
  <si>
    <t>CCC Analysis Comparison between Entrepreneurs_Accounting Period</t>
  </si>
  <si>
    <t>&amp;quot;CCC Analysis Comparison between Entrepreneurs_Accounting Period&amp;quot;</t>
  </si>
  <si>
    <t>-107</t>
  </si>
  <si>
    <t>C.4.3.0: 財務分析:221101_0020</t>
  </si>
  <si>
    <t>CCC Analysis Comparison between Entrepreneurs_Entrepreneur Chinese Name</t>
  </si>
  <si>
    <t>&amp;quot;CCC Analysis Comparison between Entrepreneurs_Entrepreneur Chinese Name&amp;quot;</t>
  </si>
  <si>
    <t>-108</t>
  </si>
  <si>
    <t>年：365 / 存貨周轉率
季：90 / 存貨周轉率
月：30 / 存貨周轉率
此處存貨周轉天數來源為財報，與 SCM 主題的 DOI 計算公式不同</t>
  </si>
  <si>
    <t>C.4.3.0: 財務分析:221101_0021</t>
  </si>
  <si>
    <t>&amp;quot;年：365 / 存貨周轉率
季：90 / 存貨周轉率
月：30 / 存貨周轉率
此處存貨周轉天數來源為財報，與 SCM 主題的 DOI 計算公式不同&amp;quot;</t>
  </si>
  <si>
    <t>CCC Analysis Comparison between Entrepreneurs_DOI</t>
  </si>
  <si>
    <t>&amp;quot;CCC Analysis Comparison between Entrepreneurs_DOI&amp;quot;</t>
  </si>
  <si>
    <t>-109</t>
  </si>
  <si>
    <t>年：365 / 應付帳款周轉率
季：90 / 應付帳款周轉率
月：30 / 應付帳款周轉率</t>
  </si>
  <si>
    <t>應付帳款天數Measure</t>
  </si>
  <si>
    <t>C.4.3.0: 財務分析:221101_0022</t>
  </si>
  <si>
    <t>&amp;quot;年：365 / 應付帳款周轉率
季：90 / 應付帳款周轉率
月：30 / 應付帳款周轉率&amp;quot;</t>
  </si>
  <si>
    <t>CCC Analysis Comparison between Entrepreneurs_AP Days</t>
  </si>
  <si>
    <t>&amp;quot;CCC Analysis Comparison between Entrepreneurs_AP Days&amp;quot;</t>
  </si>
  <si>
    <t>-110</t>
  </si>
  <si>
    <t>年：365 / 應收帳款周轉率
季：90 / 應收帳款周轉率
月：30 / 應收帳款周轉率</t>
  </si>
  <si>
    <t>應收帳款天數Measure</t>
  </si>
  <si>
    <t>C.4.3.0: 財務分析:221101_0023</t>
  </si>
  <si>
    <t>&amp;quot;年：365 / 應收帳款周轉率
季：90 / 應收帳款周轉率
月：30 / 應收帳款周轉率&amp;quot;</t>
  </si>
  <si>
    <t>CCC Analysis Comparison between Entrepreneurs_AR Days</t>
  </si>
  <si>
    <t>&amp;quot;CCC Analysis Comparison between Entrepreneurs_AR Days&amp;quot;</t>
  </si>
  <si>
    <t>-111</t>
  </si>
  <si>
    <t>C.4.3.0: 財務分析:221101_0024</t>
  </si>
  <si>
    <t>CCC Analysis Comparison between Entrepreneurs_CCC</t>
  </si>
  <si>
    <t>&amp;quot;CCC Analysis Comparison between Entrepreneurs_CCC&amp;quot;</t>
  </si>
  <si>
    <t>-112</t>
  </si>
  <si>
    <t>報酬率</t>
  </si>
  <si>
    <t>Rate of Return Analysis</t>
  </si>
  <si>
    <t>DM_RATE_OF_RETURN_ANALYSIS</t>
  </si>
  <si>
    <t>&amp;quot;Rate of Return Analysis&amp;quot;</t>
  </si>
  <si>
    <t>&amp;quot;報酬率&amp;quot;</t>
  </si>
  <si>
    <t>IEC_STD_V10 &gt;&gt; Common &gt;&gt; AutoMetaDataRate of Return Analysis</t>
  </si>
  <si>
    <t>報酬率Concept</t>
  </si>
  <si>
    <t>C.4.3.0: 財務分析:221101_0025</t>
  </si>
  <si>
    <t>-113</t>
  </si>
  <si>
    <t>C.4.3.0: 財務分析:221101_0026</t>
  </si>
  <si>
    <t>Rate of Return Analysis_Financial Report Closing Date</t>
  </si>
  <si>
    <t>&amp;quot;Rate of Return Analysis_Financial Report Closing Date&amp;quot;</t>
  </si>
  <si>
    <t>-114</t>
  </si>
  <si>
    <t>C.4.3.0: 財務分析:221101_0027</t>
  </si>
  <si>
    <t>Rate of Return Analysis_Accounting Period</t>
  </si>
  <si>
    <t>&amp;quot;Rate of Return Analysis_Accounting Period&amp;quot;</t>
  </si>
  <si>
    <t>-115</t>
  </si>
  <si>
    <t>稅後淨利Measure</t>
  </si>
  <si>
    <t>C.4.3.0: 財務分析:221101_0028</t>
  </si>
  <si>
    <t>Rate of Return Analysis_Profit after Tax</t>
  </si>
  <si>
    <t>&amp;quot;Rate of Return Analysis_Profit after Tax&amp;quot;</t>
  </si>
  <si>
    <t>-116</t>
  </si>
  <si>
    <t>股東權益</t>
  </si>
  <si>
    <t>&amp;quot;股東權益&amp;quot;</t>
  </si>
  <si>
    <t>股東權益Measure</t>
  </si>
  <si>
    <t>C.4.3.0: 財務分析:221101_0029</t>
  </si>
  <si>
    <t>Rate of Return Analysis_Shareholders' Equity Amount</t>
  </si>
  <si>
    <t>&amp;quot;Rate of Return Analysis_Shareholders&amp;apos; Equity Amount&amp;quot;</t>
  </si>
  <si>
    <t>-117</t>
  </si>
  <si>
    <t>總資產金額Measure</t>
  </si>
  <si>
    <t>C.4.3.0: 財務分析:221101_0030</t>
  </si>
  <si>
    <t>Rate of Return Analysis_Total Assets Amount</t>
  </si>
  <si>
    <t>&amp;quot;Rate of Return Analysis_Total Assets Amount&amp;quot;</t>
  </si>
  <si>
    <t>-118</t>
  </si>
  <si>
    <t>稅後淨利 / 期初和期末股東權益的平均
金額單位：千元</t>
  </si>
  <si>
    <t>ROEMeasure</t>
  </si>
  <si>
    <t>C.4.3.0: 財務分析:221101_0031</t>
  </si>
  <si>
    <t>&amp;quot;稅後淨利 / 期初和期末股東權益的平均
金額單位：千元&amp;quot;</t>
  </si>
  <si>
    <t>Rate of Return Analysis_ROE</t>
  </si>
  <si>
    <t>&amp;quot;Rate of Return Analysis_ROE&amp;quot;</t>
  </si>
  <si>
    <t>-119</t>
  </si>
  <si>
    <t xml:space="preserve">稅後淨利 / 期初和期末總資產金額的平均
金額單位：千元
</t>
  </si>
  <si>
    <t>ROAMeasure</t>
  </si>
  <si>
    <t>C.4.3.0: 財務分析:221101_0032</t>
  </si>
  <si>
    <t>&amp;quot;稅後淨利 / 期初和期末總資產金額的平均
金額單位：千元
&amp;quot;</t>
  </si>
  <si>
    <t>Rate of Return Analysis_ROA</t>
  </si>
  <si>
    <t>&amp;quot;Rate of Return Analysis_ROA&amp;quot;</t>
  </si>
  <si>
    <t>-120</t>
  </si>
  <si>
    <t>當年累積報酬率</t>
  </si>
  <si>
    <t>Current Year Accumulated Rate of Return Analysis</t>
  </si>
  <si>
    <t>Accumulated Rate of Return Analysis</t>
  </si>
  <si>
    <t>DM_ACCUMULATED_RATE_OF_RETURN_ANALYSIS</t>
  </si>
  <si>
    <t>&amp;quot;Current Year Accumulated Rate of Return Analysis&amp;quot;</t>
  </si>
  <si>
    <t>&amp;quot;Accumulated Rate of Return Analysis&amp;quot;</t>
  </si>
  <si>
    <t>&amp;quot;當年累積報酬率&amp;quot;</t>
  </si>
  <si>
    <t>IEC_STD_V10 &gt;&gt; Common &gt;&gt; AutoMetaDataCurrent Year Accumulated Rate of Return Analysis</t>
  </si>
  <si>
    <t>當年累積報酬率Concept</t>
  </si>
  <si>
    <t>C.4.3.0: 財務分析:221101_0033</t>
  </si>
  <si>
    <t>-121</t>
  </si>
  <si>
    <t>C.4.3.0: 財務分析:221101_0034</t>
  </si>
  <si>
    <t>Current Year Accumulated Rate of Return Analysis_Financial Report Closing Date</t>
  </si>
  <si>
    <t>&amp;quot;Current Year Accumulated Rate of Return Analysis_Financial Report Closing Date&amp;quot;</t>
  </si>
  <si>
    <t>-122</t>
  </si>
  <si>
    <t>C.4.3.0: 財務分析:221101_0035</t>
  </si>
  <si>
    <t>Current Year Accumulated Rate of Return Analysis_Accounting Period</t>
  </si>
  <si>
    <t>&amp;quot;Current Year Accumulated Rate of Return Analysis_Accounting Period&amp;quot;</t>
  </si>
  <si>
    <t>-123</t>
  </si>
  <si>
    <t>當年累積稅後淨利</t>
  </si>
  <si>
    <t>&amp;quot;當年累積稅後淨利&amp;quot;</t>
  </si>
  <si>
    <t>累積稅後淨利Measure</t>
  </si>
  <si>
    <t>C.4.3.0: 財務分析:221101_0036</t>
  </si>
  <si>
    <t>Current Year Accumulated Rate of Return Analysis_Accumulated Net Income (After tax)</t>
  </si>
  <si>
    <t>&amp;quot;Current Year Accumulated Rate of Return Analysis_Accumulated Net Income (After tax)&amp;quot;</t>
  </si>
  <si>
    <t>-124</t>
  </si>
  <si>
    <t>股東權益金額Measure</t>
  </si>
  <si>
    <t>C.4.3.0: 財務分析:221101_0037</t>
  </si>
  <si>
    <t>Current Year Accumulated Rate of Return Analysis_Shareholders' Equity Amount</t>
  </si>
  <si>
    <t>&amp;quot;Current Year Accumulated Rate of Return Analysis_Shareholders&amp;apos; Equity Amount&amp;quot;</t>
  </si>
  <si>
    <t>-125</t>
  </si>
  <si>
    <t>C.4.3.0: 財務分析:221101_0038</t>
  </si>
  <si>
    <t>Current Year Accumulated Rate of Return Analysis_Total Assets Amount</t>
  </si>
  <si>
    <t>&amp;quot;Current Year Accumulated Rate of Return Analysis_Total Assets Amount&amp;quot;</t>
  </si>
  <si>
    <t>-126</t>
  </si>
  <si>
    <t>累積稅後淨利 / 期初和期末股東權益的平均
金額單位：千元</t>
  </si>
  <si>
    <t>累積 ROEMeasure</t>
  </si>
  <si>
    <t>C.4.3.0: 財務分析:221101_0039</t>
  </si>
  <si>
    <t>&amp;quot;累積稅後淨利 / 期初和期末股東權益的平均
金額單位：千元&amp;quot;</t>
  </si>
  <si>
    <t>Current Year Accumulated Rate of Return Analysis_Accumulated ROE</t>
  </si>
  <si>
    <t>&amp;quot;Current Year Accumulated Rate of Return Analysis_Accumulated ROE&amp;quot;</t>
  </si>
  <si>
    <t>-127</t>
  </si>
  <si>
    <t xml:space="preserve">累積稅後淨利 / 期初和期末總資產金額的平均
金額單位：千元
</t>
  </si>
  <si>
    <t>累積 ROAMeasure</t>
  </si>
  <si>
    <t>C.4.3.0: 財務分析:221101_0040</t>
  </si>
  <si>
    <t>&amp;quot;累積稅後淨利 / 期初和期末總資產金額的平均
金額單位：千元
&amp;quot;</t>
  </si>
  <si>
    <t>Current Year Accumulated Rate of Return Analysis_Accumulated ROA</t>
  </si>
  <si>
    <t>&amp;quot;Current Year Accumulated Rate of Return Analysis_Accumulated ROA&amp;quot;</t>
  </si>
  <si>
    <t>-128</t>
  </si>
  <si>
    <t>報酬率同業比較</t>
  </si>
  <si>
    <t>Rate of Return Analysis Comparison between Entrepreneurs</t>
  </si>
  <si>
    <t>Rate of Return Analysis Entrepreneur</t>
  </si>
  <si>
    <t>DM_RATE_OF_RETURN_ANALYSIS_ENTREPRENEUR</t>
  </si>
  <si>
    <t>&amp;quot;Rate of Return Analysis Comparison between Entrepreneurs&amp;quot;</t>
  </si>
  <si>
    <t>&amp;quot;Rate of Return Analysis Entrepreneur&amp;quot;</t>
  </si>
  <si>
    <t>&amp;quot;報酬率同業比較&amp;quot;</t>
  </si>
  <si>
    <t>IEC_STD_V10 &gt;&gt; Common &gt;&gt; AutoMetaDataRate of Return Analysis Comparison between Entrepreneurs</t>
  </si>
  <si>
    <t>報酬率同業比較Concept</t>
  </si>
  <si>
    <t>C.4.3.0: 財務分析:221101_0041</t>
  </si>
  <si>
    <t>-129</t>
  </si>
  <si>
    <t>C.4.3.0: 財務分析:221101_0042</t>
  </si>
  <si>
    <t>Rate of Return Analysis Comparison between Entrepreneurs_Financial Report Closing Date</t>
  </si>
  <si>
    <t>&amp;quot;Rate of Return Analysis Comparison between Entrepreneurs_Financial Report Closing Date&amp;quot;</t>
  </si>
  <si>
    <t>-130</t>
  </si>
  <si>
    <t>C.4.3.0: 財務分析:221101_0043</t>
  </si>
  <si>
    <t>Rate of Return Analysis Comparison between Entrepreneurs_Accounting Period</t>
  </si>
  <si>
    <t>&amp;quot;Rate of Return Analysis Comparison between Entrepreneurs_Accounting Period&amp;quot;</t>
  </si>
  <si>
    <t>-131</t>
  </si>
  <si>
    <t>C.4.3.0: 財務分析:221101_0044</t>
  </si>
  <si>
    <t>Rate of Return Analysis Comparison between Entrepreneurs_Entrepreneur Chinese Name</t>
  </si>
  <si>
    <t>&amp;quot;Rate of Return Analysis Comparison between Entrepreneurs_Entrepreneur Chinese Name&amp;quot;</t>
  </si>
  <si>
    <t>-132</t>
  </si>
  <si>
    <t>C.4.3.0: 財務分析:221101_0045</t>
  </si>
  <si>
    <t>Rate of Return Analysis Comparison between Entrepreneurs_Profit after Tax</t>
  </si>
  <si>
    <t>&amp;quot;Rate of Return Analysis Comparison between Entrepreneurs_Profit after Tax&amp;quot;</t>
  </si>
  <si>
    <t>-133</t>
  </si>
  <si>
    <t>C.4.3.0: 財務分析:221101_0046</t>
  </si>
  <si>
    <t>Rate of Return Analysis Comparison between Entrepreneurs_Shareholders' Equity Amount</t>
  </si>
  <si>
    <t>&amp;quot;Rate of Return Analysis Comparison between Entrepreneurs_Shareholders&amp;apos; Equity Amount&amp;quot;</t>
  </si>
  <si>
    <t>-134</t>
  </si>
  <si>
    <t>C.4.3.0: 財務分析:221101_0047</t>
  </si>
  <si>
    <t>Rate of Return Analysis Comparison between Entrepreneurs_Total Assets Amount</t>
  </si>
  <si>
    <t>&amp;quot;Rate of Return Analysis Comparison between Entrepreneurs_Total Assets Amount&amp;quot;</t>
  </si>
  <si>
    <t>-135</t>
  </si>
  <si>
    <t>C.4.3.0: 財務分析:221101_0048</t>
  </si>
  <si>
    <t>Rate of Return Analysis Comparison between Entrepreneurs_ROE</t>
  </si>
  <si>
    <t>&amp;quot;Rate of Return Analysis Comparison between Entrepreneurs_ROE&amp;quot;</t>
  </si>
  <si>
    <t>-136</t>
  </si>
  <si>
    <t>稅後淨利 / 期初和期末總資產金額的平均
金額單位：千元</t>
  </si>
  <si>
    <t>C.4.3.0: 財務分析:221101_0049</t>
  </si>
  <si>
    <t>&amp;quot;稅後淨利 / 期初和期末總資產金額的平均
金額單位：千元&amp;quot;</t>
  </si>
  <si>
    <t>Rate of Return Analysis Comparison between Entrepreneurs_ROA</t>
  </si>
  <si>
    <t>&amp;quot;Rate of Return Analysis Comparison between Entrepreneurs_ROA&amp;quot;</t>
  </si>
  <si>
    <t>-137</t>
  </si>
  <si>
    <t>Debt Ratio Analysis</t>
  </si>
  <si>
    <t>DM_DEBT_RATIO_ANALYSIS</t>
  </si>
  <si>
    <t>&amp;quot;Debt Ratio Analysis&amp;quot;</t>
  </si>
  <si>
    <t>IEC_STD_V10 &gt;&gt; Common &gt;&gt; AutoMetaDataDebt Ratio Analysis</t>
  </si>
  <si>
    <t>負債比Concept</t>
  </si>
  <si>
    <t>C.4.3.0: 財務分析:221101_0050</t>
  </si>
  <si>
    <t>-138</t>
  </si>
  <si>
    <t>C.4.3.0: 財務分析:221101_0051</t>
  </si>
  <si>
    <t>Debt Ratio Analysis_Financial Report Closing Date</t>
  </si>
  <si>
    <t>&amp;quot;Debt Ratio Analysis_Financial Report Closing Date&amp;quot;</t>
  </si>
  <si>
    <t>-139</t>
  </si>
  <si>
    <t>C.4.3.0: 財務分析:221101_0052</t>
  </si>
  <si>
    <t>Debt Ratio Analysis_Accounting Period</t>
  </si>
  <si>
    <t>&amp;quot;Debt Ratio Analysis_Accounting Period&amp;quot;</t>
  </si>
  <si>
    <t>-140</t>
  </si>
  <si>
    <t>C.4.3.0: 財務分析:221101_0053</t>
  </si>
  <si>
    <t>Debt Ratio Analysis_Entrepreneur Chinese Name</t>
  </si>
  <si>
    <t>&amp;quot;Debt Ratio Analysis_Entrepreneur Chinese Name&amp;quot;</t>
  </si>
  <si>
    <t>-141</t>
  </si>
  <si>
    <t>總負債金額Measure</t>
  </si>
  <si>
    <t>C.4.3.0: 財務分析:221101_0054</t>
  </si>
  <si>
    <t>Debt Ratio Analysis_Total Liability Amount</t>
  </si>
  <si>
    <t>&amp;quot;Debt Ratio Analysis_Total Liability Amount&amp;quot;</t>
  </si>
  <si>
    <t>-142</t>
  </si>
  <si>
    <t>C.4.3.0: 財務分析:221101_0055</t>
  </si>
  <si>
    <t>Debt Ratio Analysis_Total Assets Amount</t>
  </si>
  <si>
    <t>&amp;quot;Debt Ratio Analysis_Total Assets Amount&amp;quot;</t>
  </si>
  <si>
    <t>-143</t>
  </si>
  <si>
    <t>總負債金額 / 總資產金額
金額單位：千元</t>
  </si>
  <si>
    <t>負債比Measure</t>
  </si>
  <si>
    <t>C.4.3.0: 財務分析:221101_0056</t>
  </si>
  <si>
    <t>&amp;quot;總負債金額 / 總資產金額
金額單位：千元&amp;quot;</t>
  </si>
  <si>
    <t>Debt Ratio Analysis_Debt Ratio</t>
  </si>
  <si>
    <t>&amp;quot;Debt Ratio Analysis_Debt Ratio&amp;quot;</t>
  </si>
  <si>
    <t>-144</t>
  </si>
  <si>
    <t>warnTerm-EngChCompare,errChkData-TypeProp-Relationship,</t>
  </si>
  <si>
    <t>資產重點項目</t>
  </si>
  <si>
    <t>Important Types of Assets</t>
  </si>
  <si>
    <t>DM_IMPORTANT_TYPES_OF_ASSETS</t>
  </si>
  <si>
    <t>&amp;quot;Important Types of Assets&amp;quot;</t>
  </si>
  <si>
    <t>&amp;quot;資產重點項目&amp;quot;</t>
  </si>
  <si>
    <t>IEC_STD_V10 &gt;&gt; Common &gt;&gt; AutoMetaDataImportant Types of Assets</t>
  </si>
  <si>
    <t>資產重點項目Concept</t>
  </si>
  <si>
    <t>C.4.3.0: 財務分析:221101_0057</t>
  </si>
  <si>
    <t>-145</t>
  </si>
  <si>
    <t>C.4.3.0: 財務分析:221101_0058</t>
  </si>
  <si>
    <t>Important Types of Assets_Financial Report Closing Date</t>
  </si>
  <si>
    <t>&amp;quot;Important Types of Assets_Financial Report Closing Date&amp;quot;</t>
  </si>
  <si>
    <t>-146</t>
  </si>
  <si>
    <t>C.4.3.0: 財務分析:221101_0059</t>
  </si>
  <si>
    <t>Important Types of Assets_Accounting Period</t>
  </si>
  <si>
    <t>&amp;quot;Important Types of Assets_Accounting Period&amp;quot;</t>
  </si>
  <si>
    <t>-147</t>
  </si>
  <si>
    <t>C.4.3.0: 財務分析:221101_0060</t>
  </si>
  <si>
    <t>Important Types of Assets_Entrepreneur Chinese Name</t>
  </si>
  <si>
    <t>&amp;quot;Important Types of Assets_Entrepreneur Chinese Name&amp;quot;</t>
  </si>
  <si>
    <t>-148</t>
  </si>
  <si>
    <t>Types of Assets</t>
  </si>
  <si>
    <t>包含存貨、現金及約當現金、應收帳款淨額、不動產、廠房及設備金額</t>
  </si>
  <si>
    <t>Finance Master_Inventory Amount;Finance Master_Cash and Cash Equivalents Amount;Finance Master_Accounts Receivable Amount;Finance Master_PPE Amount</t>
  </si>
  <si>
    <t>存貨、現金及約當現金、應收帳款淨額</t>
  </si>
  <si>
    <t>TYPES_OF_ASSETS</t>
  </si>
  <si>
    <t>&amp;quot;Types of Assets&amp;quot;</t>
  </si>
  <si>
    <t>IEC_STD_V10 &gt;&gt; Common &gt;&gt; AutoMetaDataTypes of Assets</t>
  </si>
  <si>
    <t>資產重點項目Property</t>
  </si>
  <si>
    <t>&amp;quot;Finance Master_Inventory Amount;Finance Master_Cash and Cash Equivalents Amount;Finance Master_Accounts Receivable Amount;Finance Master_PPE Amount&amp;quot;</t>
  </si>
  <si>
    <t>C.4.3.0: 財務分析:221101_0061</t>
  </si>
  <si>
    <t>&amp;quot;包含存貨、現金及約當現金、應收帳款淨額、不動產、廠房及設備金額&amp;quot;</t>
  </si>
  <si>
    <t>&amp;quot;存貨、現金及約當現金、應收帳款淨額&amp;quot;</t>
  </si>
  <si>
    <t>Important Types of Assets_Types of Assets</t>
  </si>
  <si>
    <t>&amp;quot;Important Types of Assets_Types of Assets&amp;quot;</t>
  </si>
  <si>
    <t>-149</t>
  </si>
  <si>
    <t>資產重點項目金額</t>
  </si>
  <si>
    <t>Amount of Assets</t>
  </si>
  <si>
    <t>AMOUNT_OF_ASSETS</t>
  </si>
  <si>
    <t>&amp;quot;Amount of Assets&amp;quot;</t>
  </si>
  <si>
    <t>&amp;quot;資產重點項目金額&amp;quot;</t>
  </si>
  <si>
    <t>IEC_STD_V10 &gt;&gt; Common &gt;&gt; AutoMetaDataAmount of Assets</t>
  </si>
  <si>
    <t>資產重點項目金額Property</t>
  </si>
  <si>
    <t>C.4.3.0: 財務分析:221101_0062</t>
  </si>
  <si>
    <t>Important Types of Assets_Amount of Assets</t>
  </si>
  <si>
    <t>&amp;quot;Important Types of Assets_Amount of Assets&amp;quot;</t>
  </si>
  <si>
    <t>-150</t>
  </si>
  <si>
    <t>資產重點項目佔總資產比例</t>
  </si>
  <si>
    <t>Assets to Total Assets Ratio</t>
  </si>
  <si>
    <t>Finance Master_Inventory to Assets Ratio;Finance Master_Cash and Cash Equivalents to Assets Ratio;Finance Master_Accounts Receivable to Assets Ratio;Finance Master_PPE to Assets Ratio</t>
  </si>
  <si>
    <t>ASSETS_TO_TOTAL_ASSETS_RATIO</t>
  </si>
  <si>
    <t>&amp;quot;Assets to Total Assets Ratio&amp;quot;</t>
  </si>
  <si>
    <t>&amp;quot;資產重點項目佔總資產比例&amp;quot;</t>
  </si>
  <si>
    <t>IEC_STD_V10 &gt;&gt; Common &gt;&gt; AutoMetaDataAssets to Total Assets Ratio</t>
  </si>
  <si>
    <t>資產重點項目佔總資產比例Property</t>
  </si>
  <si>
    <t>&amp;quot;Finance Master_Inventory to Assets Ratio;Finance Master_Cash and Cash Equivalents to Assets Ratio;Finance Master_Accounts Receivable to Assets Ratio;Finance Master_PPE to Assets Ratio&amp;quot;</t>
  </si>
  <si>
    <t>C.4.3.0: 財務分析:221101_0063</t>
  </si>
  <si>
    <t>Important Types of Assets_Assets to Total Assets Ratio</t>
  </si>
  <si>
    <t>&amp;quot;Important Types of Assets_Assets to Total Assets Ratio&amp;quot;</t>
  </si>
  <si>
    <t>-151</t>
  </si>
  <si>
    <t>負債重點項目</t>
  </si>
  <si>
    <t>Important Types of Liability</t>
  </si>
  <si>
    <t>DM_IMPORTANT_TYPES_OF_LIABILITY</t>
  </si>
  <si>
    <t>&amp;quot;Important Types of Liability&amp;quot;</t>
  </si>
  <si>
    <t>&amp;quot;負債重點項目&amp;quot;</t>
  </si>
  <si>
    <t>IEC_STD_V10 &gt;&gt; Common &gt;&gt; AutoMetaDataImportant Types of Liability</t>
  </si>
  <si>
    <t>負債重點項目Concept</t>
  </si>
  <si>
    <t>C.4.3.0: 財務分析:221101_0064</t>
  </si>
  <si>
    <t>-152</t>
  </si>
  <si>
    <t>C.4.3.0: 財務分析:221101_0065</t>
  </si>
  <si>
    <t>Important Types of Liability_Financial Report Closing Date</t>
  </si>
  <si>
    <t>&amp;quot;Important Types of Liability_Financial Report Closing Date&amp;quot;</t>
  </si>
  <si>
    <t>-153</t>
  </si>
  <si>
    <t>C.4.3.0: 財務分析:221101_0066</t>
  </si>
  <si>
    <t>Important Types of Liability_Accounting Period</t>
  </si>
  <si>
    <t>&amp;quot;Important Types of Liability_Accounting Period&amp;quot;</t>
  </si>
  <si>
    <t>-154</t>
  </si>
  <si>
    <t>C.4.3.0: 財務分析:221101_0067</t>
  </si>
  <si>
    <t>Important Types of Liability_Entrepreneur Chinese Name</t>
  </si>
  <si>
    <t>&amp;quot;Important Types of Liability_Entrepreneur Chinese Name&amp;quot;</t>
  </si>
  <si>
    <t>-155</t>
  </si>
  <si>
    <t>Types of Liability</t>
  </si>
  <si>
    <t>包含短期借款、長期借款、應付帳款及票據</t>
  </si>
  <si>
    <t>Finance Master_Short-term Debts Amount;Finance Master_Accounts Payable Amount;Finance Master_Long-term Debts Amount</t>
  </si>
  <si>
    <t>短期借款、長期借款、應付帳款及票據</t>
  </si>
  <si>
    <t>TYPES_OF_LIABILITY</t>
  </si>
  <si>
    <t>&amp;quot;Types of Liability&amp;quot;</t>
  </si>
  <si>
    <t>IEC_STD_V10 &gt;&gt; Common &gt;&gt; AutoMetaDataTypes of Liability</t>
  </si>
  <si>
    <t>負債重點項目Property</t>
  </si>
  <si>
    <t>&amp;quot;Finance Master_Short-term Debts Amount;Finance Master_Accounts Payable Amount;Finance Master_Long-term Debts Amount&amp;quot;</t>
  </si>
  <si>
    <t>C.4.3.0: 財務分析:221101_0068</t>
  </si>
  <si>
    <t>&amp;quot;包含短期借款、長期借款、應付帳款及票據&amp;quot;</t>
  </si>
  <si>
    <t>&amp;quot;短期借款、長期借款、應付帳款及票據&amp;quot;</t>
  </si>
  <si>
    <t>Important Types of Liability_Types of Liability</t>
  </si>
  <si>
    <t>&amp;quot;Important Types of Liability_Types of Liability&amp;quot;</t>
  </si>
  <si>
    <t>-156</t>
  </si>
  <si>
    <t>負債重點項目金額</t>
  </si>
  <si>
    <t>Amount of Liability</t>
  </si>
  <si>
    <t>AMOUNT_OF_LIABILITY</t>
  </si>
  <si>
    <t>&amp;quot;Amount of Liability&amp;quot;</t>
  </si>
  <si>
    <t>&amp;quot;負債重點項目金額&amp;quot;</t>
  </si>
  <si>
    <t>IEC_STD_V10 &gt;&gt; Common &gt;&gt; AutoMetaDataAmount of Liability</t>
  </si>
  <si>
    <t>負債重點項目金額Property</t>
  </si>
  <si>
    <t>C.4.3.0: 財務分析:221101_0069</t>
  </si>
  <si>
    <t>Important Types of Liability_Amount of Liability</t>
  </si>
  <si>
    <t>&amp;quot;Important Types of Liability_Amount of Liability&amp;quot;</t>
  </si>
  <si>
    <t>-157</t>
  </si>
  <si>
    <t>負債重點項目佔總資產比例</t>
  </si>
  <si>
    <t>Liability to Total Assets Ratio</t>
  </si>
  <si>
    <t>Finance Master_Short-term Debts to Assets Ratio;Finance Master_Accounts Payable to Assets Ratio;Finance Master_Long-term Debts to Assets Ratio</t>
  </si>
  <si>
    <t>LIABILITY_TO_TOTAL_ASSETS_RATIO</t>
  </si>
  <si>
    <t>&amp;quot;Liability to Total Assets Ratio&amp;quot;</t>
  </si>
  <si>
    <t>&amp;quot;負債重點項目佔總資產比例&amp;quot;</t>
  </si>
  <si>
    <t>IEC_STD_V10 &gt;&gt; Common &gt;&gt; AutoMetaDataLiability to Total Assets Ratio</t>
  </si>
  <si>
    <t>負債重點項目佔總資產比例Property</t>
  </si>
  <si>
    <t>&amp;quot;Finance Master_Short-term Debts to Assets Ratio;Finance Master_Accounts Payable to Assets Ratio;Finance Master_Long-term Debts to Assets Ratio&amp;quot;</t>
  </si>
  <si>
    <t>C.4.3.0: 財務分析:221101_0070</t>
  </si>
  <si>
    <t>Important Types of Liability_Liability to Total Assets Ratio</t>
  </si>
  <si>
    <t>&amp;quot;Important Types of Liability_Liability to Total Assets Ratio&amp;quot;</t>
  </si>
  <si>
    <t>-158</t>
  </si>
  <si>
    <t>EBO 專案</t>
  </si>
  <si>
    <t>EBO Project</t>
  </si>
  <si>
    <t>Confidential</t>
  </si>
  <si>
    <t>C.1.1.0:</t>
  </si>
  <si>
    <t>NBDC</t>
  </si>
  <si>
    <t>huang.chen-i@inventec.com</t>
  </si>
  <si>
    <t>IEC_STD_V10 &gt;&gt; Data Standard &gt;&gt; STG &gt;&gt; EBO Project</t>
  </si>
  <si>
    <t>IEC_STD_V10 &gt;&gt; Data Standard &gt;&gt; STG</t>
  </si>
  <si>
    <t>&amp;quot;EBO Project&amp;quot;</t>
  </si>
  <si>
    <t>&amp;quot;EBO 專案&amp;quot;</t>
  </si>
  <si>
    <t>IEC_STD_V10 &gt;&gt; Common &gt;&gt; AutoMetaDataEBO Project</t>
  </si>
  <si>
    <t>EBO 專案Concept</t>
  </si>
  <si>
    <t>C.1.1.0:221101_0001</t>
  </si>
  <si>
    <t>-159</t>
  </si>
  <si>
    <t>EBO 專案編號</t>
  </si>
  <si>
    <t>EBO Project Number</t>
  </si>
  <si>
    <t>E-XXX, 例如 E-001</t>
  </si>
  <si>
    <t xml:space="preserve">編碼類 </t>
  </si>
  <si>
    <t>IEC_STD_V10 &gt;&gt; Data Standard &gt;&gt; STG &gt;&gt; EBO Project Number</t>
  </si>
  <si>
    <t>&amp;quot;EBO Project Number&amp;quot;</t>
  </si>
  <si>
    <t>&amp;quot;EBO 專案編號&amp;quot;</t>
  </si>
  <si>
    <t>IEC_STD_V10 &gt;&gt; Common &gt;&gt; AutoMetaDataEBO Project Number</t>
  </si>
  <si>
    <t>EBO 專案編號Property</t>
  </si>
  <si>
    <t>C.1.1.0:221101_0002</t>
  </si>
  <si>
    <t>&amp;quot;E-XXX, 例如 E-001&amp;quot;</t>
  </si>
  <si>
    <t>編碼類</t>
  </si>
  <si>
    <t>EBO Project_EBO Project Number</t>
  </si>
  <si>
    <t>&amp;quot;EBO Project_EBO Project Number&amp;quot;</t>
  </si>
  <si>
    <t>-160</t>
  </si>
  <si>
    <t>EBO 專案名稱</t>
  </si>
  <si>
    <t>EBO Project Name</t>
  </si>
  <si>
    <t>Project Name</t>
  </si>
  <si>
    <t>EBO 專案的名稱</t>
  </si>
  <si>
    <t>IEC_STD_V10 &gt;&gt; Data Standard &gt;&gt; STG &gt;&gt; EBO Project Name</t>
  </si>
  <si>
    <t>&amp;quot;EBO Project Name&amp;quot;</t>
  </si>
  <si>
    <t>&amp;quot;Project Name&amp;quot;</t>
  </si>
  <si>
    <t>&amp;quot;EBO 專案的名稱&amp;quot;</t>
  </si>
  <si>
    <t>IEC_STD_V10 &gt;&gt; Common &gt;&gt; AutoMetaDataEBO Project Name</t>
  </si>
  <si>
    <t>EBO 專案名稱Property</t>
  </si>
  <si>
    <t>C.1.1.0:221101_0003</t>
  </si>
  <si>
    <t>EBO Project_EBO Project Name</t>
  </si>
  <si>
    <t>&amp;quot;EBO Project_EBO Project Name&amp;quot;</t>
  </si>
  <si>
    <t>-161</t>
  </si>
  <si>
    <t>EBO 專案贊助人</t>
  </si>
  <si>
    <t>EBO Sponsor</t>
  </si>
  <si>
    <t>Sponsor</t>
  </si>
  <si>
    <t>IEC_STD_V10 &gt;&gt; Data Standard &gt;&gt; STG &gt;&gt; EBO Sponsor</t>
  </si>
  <si>
    <t>&amp;quot;EBO Sponsor&amp;quot;</t>
  </si>
  <si>
    <t>&amp;quot;Sponsor&amp;quot;</t>
  </si>
  <si>
    <t>&amp;quot;EBO 專案贊助人&amp;quot;</t>
  </si>
  <si>
    <t>IEC_STD_V10 &gt;&gt; Common &gt;&gt; AutoMetaDataEBO Sponsor</t>
  </si>
  <si>
    <t>EBO 專案贊助人Property</t>
  </si>
  <si>
    <t>C.1.1.0:221101_0004</t>
  </si>
  <si>
    <t>EBO Project_EBO Sponsor</t>
  </si>
  <si>
    <t>&amp;quot;EBO Project_EBO Sponsor&amp;quot;</t>
  </si>
  <si>
    <t>-162</t>
  </si>
  <si>
    <t>團隊顧問</t>
  </si>
  <si>
    <t>EBO Team Advisor</t>
  </si>
  <si>
    <t>Team Advisor</t>
  </si>
  <si>
    <t>EBO 團隊顧問</t>
  </si>
  <si>
    <t>IEC_STD_V10 &gt;&gt; Data Standard &gt;&gt; STG &gt;&gt; EBO Team Advisor</t>
  </si>
  <si>
    <t>&amp;quot;EBO Team Advisor&amp;quot;</t>
  </si>
  <si>
    <t>&amp;quot;Team Advisor&amp;quot;</t>
  </si>
  <si>
    <t>&amp;quot;EBO 團隊顧問&amp;quot;</t>
  </si>
  <si>
    <t>IEC_STD_V10 &gt;&gt; Common &gt;&gt; AutoMetaDataEBO Team Advisor</t>
  </si>
  <si>
    <t>團隊顧問Property</t>
  </si>
  <si>
    <t>C.1.1.0:221101_0005</t>
  </si>
  <si>
    <t>EBO Project_EBO Team Advisor</t>
  </si>
  <si>
    <t>&amp;quot;EBO Project_EBO Team Advisor&amp;quot;</t>
  </si>
  <si>
    <t>-163</t>
  </si>
  <si>
    <t>團隊領導</t>
  </si>
  <si>
    <t>EBO Team Leader</t>
  </si>
  <si>
    <t>Team Leader</t>
  </si>
  <si>
    <t>EBO 團隊領導</t>
  </si>
  <si>
    <t>IEC_STD_V10 &gt;&gt; Data Standard &gt;&gt; STG &gt;&gt; EBO Team Leader</t>
  </si>
  <si>
    <t>&amp;quot;EBO Team Leader&amp;quot;</t>
  </si>
  <si>
    <t>&amp;quot;Team Leader&amp;quot;</t>
  </si>
  <si>
    <t>&amp;quot;EBO 團隊領導&amp;quot;</t>
  </si>
  <si>
    <t>IEC_STD_V10 &gt;&gt; Common &gt;&gt; AutoMetaDataEBO Team Leader</t>
  </si>
  <si>
    <t>團隊領導Property</t>
  </si>
  <si>
    <t>C.1.1.0:221101_0006</t>
  </si>
  <si>
    <t>EBO Project_EBO Team Leader</t>
  </si>
  <si>
    <t>&amp;quot;EBO Project_EBO Team Leader&amp;quot;</t>
  </si>
  <si>
    <t>-164</t>
  </si>
  <si>
    <t>EBO 專案登錄日期</t>
  </si>
  <si>
    <t>EBO Project Registration Date</t>
  </si>
  <si>
    <t>Registration Date</t>
  </si>
  <si>
    <t>EBO專案進入Candidate Phase日期</t>
  </si>
  <si>
    <t>yyyy-mm-dd</t>
  </si>
  <si>
    <t>IEC_STD_V10 &gt;&gt; Data Standard &gt;&gt; STG &gt;&gt; EBO Project Registration Date</t>
  </si>
  <si>
    <t>&amp;quot;EBO Project Registration Date&amp;quot;</t>
  </si>
  <si>
    <t>&amp;quot;Registration Date&amp;quot;</t>
  </si>
  <si>
    <t>&amp;quot;EBO專案進入Candidate Phase日期&amp;quot;</t>
  </si>
  <si>
    <t>IEC_STD_V10 &gt;&gt; Common &gt;&gt; AutoMetaDataEBO Project Registration Date</t>
  </si>
  <si>
    <t>EBO 專案登錄日期Property</t>
  </si>
  <si>
    <t>C.1.1.0:221101_0007</t>
  </si>
  <si>
    <t>&amp;quot;yyyy-mm-dd&amp;quot;</t>
  </si>
  <si>
    <t>EBO Project_EBO Project Registration Date</t>
  </si>
  <si>
    <t>&amp;quot;EBO Project_EBO Project Registration Date&amp;quot;</t>
  </si>
  <si>
    <t>-165</t>
  </si>
  <si>
    <t>EBO 專案發展時間</t>
  </si>
  <si>
    <t>EBO Development Duration</t>
  </si>
  <si>
    <t>Development Duration</t>
  </si>
  <si>
    <t>EBO 專案自登錄日期起的發展時間</t>
  </si>
  <si>
    <t>years count from Registration Date to current date (runtime) if EBO Phase not Graduated; precision decimal(2,1)</t>
  </si>
  <si>
    <t>Registration Date; EBO Project Phase History_EBO Phase</t>
  </si>
  <si>
    <t>不要上資料庫</t>
  </si>
  <si>
    <t>IEC_STD_V10 &gt;&gt; Data Standard &gt;&gt; STG &gt;&gt; EBO Development Duration</t>
  </si>
  <si>
    <t>&amp;quot;EBO Development Duration&amp;quot;</t>
  </si>
  <si>
    <t>&amp;quot;Development Duration&amp;quot;</t>
  </si>
  <si>
    <t>&amp;quot;EBO 專案自登錄日期起的發展時間&amp;quot;</t>
  </si>
  <si>
    <t>IEC_STD_V10 &gt;&gt; Common &gt;&gt; AutoMetaDataEBO Development Duration</t>
  </si>
  <si>
    <t>EBO 專案發展時間Property</t>
  </si>
  <si>
    <t>&amp;quot;Registration Date; EBO Project Phase History_EBO Phase&amp;quot;</t>
  </si>
  <si>
    <t>C.1.1.0:221101_0008</t>
  </si>
  <si>
    <t>&amp;quot;years count from Registration Date to current date (runtime) if EBO Phase not Graduated; precision decimal(2,1)&amp;quot;</t>
  </si>
  <si>
    <t>EBO Project_EBO Development Duration</t>
  </si>
  <si>
    <t>&amp;quot;EBO Project_EBO Development Duration&amp;quot;</t>
  </si>
  <si>
    <t>-166</t>
  </si>
  <si>
    <t>不要上資料庫^()$</t>
  </si>
  <si>
    <t>EBO 專案專案簡介</t>
  </si>
  <si>
    <t>EBO Project Description</t>
  </si>
  <si>
    <t>Project Description</t>
  </si>
  <si>
    <t>專案關鍵要素的簡短描述</t>
  </si>
  <si>
    <t>IEC_STD_V10 &gt;&gt; Data Standard &gt;&gt; STG &gt;&gt; EBO Project Description</t>
  </si>
  <si>
    <t>&amp;quot;EBO Project Description&amp;quot;</t>
  </si>
  <si>
    <t>&amp;quot;Project Description&amp;quot;</t>
  </si>
  <si>
    <t>&amp;quot;專案關鍵要素的簡短描述&amp;quot;</t>
  </si>
  <si>
    <t>IEC_STD_V10 &gt;&gt; Common &gt;&gt; AutoMetaDataEBO Project Description</t>
  </si>
  <si>
    <t>EBO 專案專案簡介Property</t>
  </si>
  <si>
    <t>C.1.1.0:221101_0009</t>
  </si>
  <si>
    <t>EBO Project_EBO Project Description</t>
  </si>
  <si>
    <t>&amp;quot;EBO Project_EBO Project Description&amp;quot;</t>
  </si>
  <si>
    <t>-167</t>
  </si>
  <si>
    <t>EBO 專案檢查日期</t>
  </si>
  <si>
    <t>EBO Project Check Date</t>
  </si>
  <si>
    <t>Check Date</t>
  </si>
  <si>
    <t>檢查各項資料正確與否的日期</t>
  </si>
  <si>
    <t>IEC_STD_V10 &gt;&gt; Data Standard &gt;&gt; STG &gt;&gt; EBO Project Check Date</t>
  </si>
  <si>
    <t>&amp;quot;EBO Project Check Date&amp;quot;</t>
  </si>
  <si>
    <t>&amp;quot;Check Date&amp;quot;</t>
  </si>
  <si>
    <t>&amp;quot;檢查各項資料正確與否的日期&amp;quot;</t>
  </si>
  <si>
    <t>IEC_STD_V10 &gt;&gt; Common &gt;&gt; AutoMetaDataEBO Project Check Date</t>
  </si>
  <si>
    <t>EBO 專案檢查日期Property</t>
  </si>
  <si>
    <t>C.1.1.0:221101_0010</t>
  </si>
  <si>
    <t>EBO Project_EBO Project Check Date</t>
  </si>
  <si>
    <t>&amp;quot;EBO Project_EBO Project Check Date&amp;quot;</t>
  </si>
  <si>
    <t>-168</t>
  </si>
  <si>
    <t>EBO 專案主導單位</t>
  </si>
  <si>
    <t>EBO Project Owner</t>
  </si>
  <si>
    <t>Project Owner</t>
  </si>
  <si>
    <t>主導EBO專案的組織</t>
  </si>
  <si>
    <t>Corp,
EBG,
PSG,
AIM,
Besta,
IAC,
IIOT</t>
  </si>
  <si>
    <t>IEC_STD_V10 &gt;&gt; Data Standard &gt;&gt; STG &gt;&gt; EBO Project Owner</t>
  </si>
  <si>
    <t>&amp;quot;EBO Project Owner&amp;quot;</t>
  </si>
  <si>
    <t>&amp;quot;Project Owner&amp;quot;</t>
  </si>
  <si>
    <t>&amp;quot;主導EBO專案的組織&amp;quot;</t>
  </si>
  <si>
    <t>IEC_STD_V10 &gt;&gt; Common &gt;&gt; AutoMetaDataEBO Project Owner</t>
  </si>
  <si>
    <t>EBO 專案主導單位Property</t>
  </si>
  <si>
    <t>C.1.1.0:221101_0011</t>
  </si>
  <si>
    <t>&amp;quot;Corp,
EBG,
PSG,
AIM,
Besta,
IAC,
IIOT&amp;quot;</t>
  </si>
  <si>
    <t>EBO Project_EBO Project Owner</t>
  </si>
  <si>
    <t>&amp;quot;EBO Project_EBO Project Owner&amp;quot;</t>
  </si>
  <si>
    <t>-169</t>
  </si>
  <si>
    <t>EBO 專案累計利潤</t>
  </si>
  <si>
    <t>EBO Project Accumulated Revenue</t>
  </si>
  <si>
    <t>Accumulated Revenue</t>
  </si>
  <si>
    <t>Accumulated Revenue (百萬台幣)</t>
  </si>
  <si>
    <t>sum EBO Project Revenue_Actual Revenue/1,000,000</t>
  </si>
  <si>
    <t>EBO Project Revenue_Actual Revenue</t>
  </si>
  <si>
    <t>IEC_STD_V10 &gt;&gt; Data Standard &gt;&gt; STG &gt;&gt; EBO Project Accumulated Revenue</t>
  </si>
  <si>
    <t>&amp;quot;EBO Project Accumulated Revenue&amp;quot;</t>
  </si>
  <si>
    <t>&amp;quot;Accumulated Revenue&amp;quot;</t>
  </si>
  <si>
    <t>&amp;quot;Accumulated Revenue (百萬台幣)&amp;quot;</t>
  </si>
  <si>
    <t>IEC_STD_V10 &gt;&gt; Common &gt;&gt; AutoMetaDataEBO Project Accumulated Revenue</t>
  </si>
  <si>
    <t>EBO 專案累計利潤Property</t>
  </si>
  <si>
    <t>&amp;quot;EBO Project Revenue_Actual Revenue&amp;quot;</t>
  </si>
  <si>
    <t>C.1.1.0:221101_0012</t>
  </si>
  <si>
    <t>&amp;quot;sum EBO Project Revenue_Actual Revenue/1,000,000&amp;quot;</t>
  </si>
  <si>
    <t>EBO Project_EBO Project Accumulated Revenue</t>
  </si>
  <si>
    <t>&amp;quot;EBO Project_EBO Project Accumulated Revenue&amp;quot;</t>
  </si>
  <si>
    <t>-170</t>
  </si>
  <si>
    <t>EBO 專案資助紀錄表</t>
  </si>
  <si>
    <t>EBO Project Funding History</t>
  </si>
  <si>
    <t>IEC_STD_V10 &gt;&gt; Data Standard &gt;&gt; STG &gt;&gt; EBO Project Funding History</t>
  </si>
  <si>
    <t>&amp;quot;EBO Project Funding History&amp;quot;</t>
  </si>
  <si>
    <t>&amp;quot;EBO 專案資助紀錄表&amp;quot;</t>
  </si>
  <si>
    <t>IEC_STD_V10 &gt;&gt; Common &gt;&gt; AutoMetaDataEBO Project Funding History</t>
  </si>
  <si>
    <t>EBO 專案資助紀錄表Concept</t>
  </si>
  <si>
    <t>C.1.1.0:221101_0013</t>
  </si>
  <si>
    <t>-171</t>
  </si>
  <si>
    <t>EBO 專案編號Relationship</t>
  </si>
  <si>
    <t>C.1.1.0:221101_0014</t>
  </si>
  <si>
    <t>EBO Project Funding History_EBO Project Number</t>
  </si>
  <si>
    <t>&amp;quot;EBO Project Funding History_EBO Project Number&amp;quot;</t>
  </si>
  <si>
    <t>-172</t>
  </si>
  <si>
    <t>&amp;quot;EBO 專案名稱&amp;quot;</t>
  </si>
  <si>
    <t>EBO 專案名稱Relationship</t>
  </si>
  <si>
    <t>C.1.1.0:221101_0015</t>
  </si>
  <si>
    <t>EBO Project Funding History_EBO Project Name</t>
  </si>
  <si>
    <t>&amp;quot;EBO Project Funding History_EBO Project Name&amp;quot;</t>
  </si>
  <si>
    <t>-173</t>
  </si>
  <si>
    <t>資助事業群</t>
  </si>
  <si>
    <t>EBO Funding BG</t>
  </si>
  <si>
    <t>Funding BG</t>
  </si>
  <si>
    <t>資助EBO專案的事業群</t>
  </si>
  <si>
    <t>IEC_STD_V10 &gt;&gt; Data Standard &gt;&gt; STG &gt;&gt; EBO Funding BG</t>
  </si>
  <si>
    <t>&amp;quot;EBO Funding BG&amp;quot;</t>
  </si>
  <si>
    <t>&amp;quot;Funding BG&amp;quot;</t>
  </si>
  <si>
    <t>&amp;quot;資助EBO專案的事業群&amp;quot;</t>
  </si>
  <si>
    <t>IEC_STD_V10 &gt;&gt; Common &gt;&gt; AutoMetaDataEBO Funding BG</t>
  </si>
  <si>
    <t>資助事業群Property</t>
  </si>
  <si>
    <t>C.1.1.0:221101_0016</t>
  </si>
  <si>
    <t>EBO Project Funding History_EBO Funding BG</t>
  </si>
  <si>
    <t>&amp;quot;EBO Project Funding History_EBO Funding BG&amp;quot;</t>
  </si>
  <si>
    <t>-174</t>
  </si>
  <si>
    <t>資助事業單位</t>
  </si>
  <si>
    <t>EBO Funding BU</t>
  </si>
  <si>
    <t>Funding BU</t>
  </si>
  <si>
    <t>資助EBO專案的事業單位</t>
  </si>
  <si>
    <t>IEC_STD_V10 &gt;&gt; Data Standard &gt;&gt; STG &gt;&gt; EBO Funding BU</t>
  </si>
  <si>
    <t>&amp;quot;EBO Funding BU&amp;quot;</t>
  </si>
  <si>
    <t>&amp;quot;Funding BU&amp;quot;</t>
  </si>
  <si>
    <t>&amp;quot;資助EBO專案的事業單位&amp;quot;</t>
  </si>
  <si>
    <t>IEC_STD_V10 &gt;&gt; Common &gt;&gt; AutoMetaDataEBO Funding BU</t>
  </si>
  <si>
    <t>資助事業單位Property</t>
  </si>
  <si>
    <t>C.1.1.0:221101_0017</t>
  </si>
  <si>
    <t>EBO Project Funding History_EBO Funding BU</t>
  </si>
  <si>
    <t>&amp;quot;EBO Project Funding History_EBO Funding BU&amp;quot;</t>
  </si>
  <si>
    <t>-175</t>
  </si>
  <si>
    <t>EBO 專案資助比率</t>
  </si>
  <si>
    <t>EBO Project Funding Percentage</t>
  </si>
  <si>
    <t>Funding Percentage</t>
  </si>
  <si>
    <t>EBO專案的資助比率</t>
  </si>
  <si>
    <t>IEC_STD_V10 &gt;&gt; Data Standard &gt;&gt; STG &gt;&gt; EBO Project Funding Percentage</t>
  </si>
  <si>
    <t>&amp;quot;EBO Project Funding Percentage&amp;quot;</t>
  </si>
  <si>
    <t>&amp;quot;Funding Percentage&amp;quot;</t>
  </si>
  <si>
    <t>&amp;quot;EBO專案的資助比率&amp;quot;</t>
  </si>
  <si>
    <t>IEC_STD_V10 &gt;&gt; Common &gt;&gt; AutoMetaDataEBO Project Funding Percentage</t>
  </si>
  <si>
    <t>EBO 專案資助比率Property</t>
  </si>
  <si>
    <t>C.1.1.0:221101_0018</t>
  </si>
  <si>
    <t>EBO Project Funding History_EBO Project Funding Percentage</t>
  </si>
  <si>
    <t>&amp;quot;EBO Project Funding History_EBO Project Funding Percentage&amp;quot;</t>
  </si>
  <si>
    <t>-176</t>
  </si>
  <si>
    <t>EBO 專案資助開始日期</t>
  </si>
  <si>
    <t>EBO Funding Start Date</t>
  </si>
  <si>
    <t>資助EBO專案的開始日期</t>
  </si>
  <si>
    <t>IEC_STD_V10 &gt;&gt; Data Standard &gt;&gt; STG &gt;&gt; EBO Funding Start Date</t>
  </si>
  <si>
    <t>&amp;quot;EBO Funding Start Date&amp;quot;</t>
  </si>
  <si>
    <t>&amp;quot;Start Date&amp;quot;</t>
  </si>
  <si>
    <t>&amp;quot;資助EBO專案的開始日期&amp;quot;</t>
  </si>
  <si>
    <t>IEC_STD_V10 &gt;&gt; Common &gt;&gt; AutoMetaDataEBO Funding Start Date</t>
  </si>
  <si>
    <t>EBO 專案資助開始日期Property</t>
  </si>
  <si>
    <t>C.1.1.0:221101_0019</t>
  </si>
  <si>
    <t>EBO Project Funding History_EBO Funding Start Date</t>
  </si>
  <si>
    <t>&amp;quot;EBO Project Funding History_EBO Funding Start Date&amp;quot;</t>
  </si>
  <si>
    <t>-177</t>
  </si>
  <si>
    <t>EBO 專案資助結束日期</t>
  </si>
  <si>
    <t>EBO Funding End Date</t>
  </si>
  <si>
    <t>資助EBO專案的結束日期</t>
  </si>
  <si>
    <t>IEC_STD_V10 &gt;&gt; Data Standard &gt;&gt; STG &gt;&gt; EBO Funding End Date</t>
  </si>
  <si>
    <t>&amp;quot;EBO Funding End Date&amp;quot;</t>
  </si>
  <si>
    <t>&amp;quot;End Date&amp;quot;</t>
  </si>
  <si>
    <t>&amp;quot;資助EBO專案的結束日期&amp;quot;</t>
  </si>
  <si>
    <t>IEC_STD_V10 &gt;&gt; Common &gt;&gt; AutoMetaDataEBO Funding End Date</t>
  </si>
  <si>
    <t>EBO 專案資助結束日期Property</t>
  </si>
  <si>
    <t>C.1.1.0:221101_0020</t>
  </si>
  <si>
    <t>EBO Project Funding History_EBO Funding End Date</t>
  </si>
  <si>
    <t>&amp;quot;EBO Project Funding History_EBO Funding End Date&amp;quot;</t>
  </si>
  <si>
    <t>-178</t>
  </si>
  <si>
    <t>EBO 專案資助備註</t>
  </si>
  <si>
    <t>EBO Funding Remark</t>
  </si>
  <si>
    <t>Remark</t>
  </si>
  <si>
    <t>IEC_STD_V10 &gt;&gt; Data Standard &gt;&gt; STG &gt;&gt; EBO Funding Remark</t>
  </si>
  <si>
    <t>&amp;quot;EBO Funding Remark&amp;quot;</t>
  </si>
  <si>
    <t>&amp;quot;Remark&amp;quot;</t>
  </si>
  <si>
    <t>&amp;quot;EBO 專案資助備註&amp;quot;</t>
  </si>
  <si>
    <t>IEC_STD_V10 &gt;&gt; Common &gt;&gt; AutoMetaDataEBO Funding Remark</t>
  </si>
  <si>
    <t>EBO 專案資助備註Property</t>
  </si>
  <si>
    <t>C.1.1.0:221101_0021</t>
  </si>
  <si>
    <t>EBO Project Funding History_EBO Funding Remark</t>
  </si>
  <si>
    <t>&amp;quot;EBO Project Funding History_EBO Funding Remark&amp;quot;</t>
  </si>
  <si>
    <t>-179</t>
  </si>
  <si>
    <t>EBO 專案資助紀錄檢查日期</t>
  </si>
  <si>
    <t>Funding Check Date</t>
  </si>
  <si>
    <t>IEC_STD_V10 &gt;&gt; Data Standard &gt;&gt; STG &gt;&gt; Funding Check Date</t>
  </si>
  <si>
    <t>&amp;quot;Funding Check Date&amp;quot;</t>
  </si>
  <si>
    <t>IEC_STD_V10 &gt;&gt; Common &gt;&gt; AutoMetaDataFunding Check Date</t>
  </si>
  <si>
    <t>EBO 專案資助紀錄檢查日期Property</t>
  </si>
  <si>
    <t>C.1.1.0:221101_0022</t>
  </si>
  <si>
    <t>EBO Project Funding History_Funding Check Date</t>
  </si>
  <si>
    <t>&amp;quot;EBO Project Funding History_Funding Check Date&amp;quot;</t>
  </si>
  <si>
    <t>-180</t>
  </si>
  <si>
    <t>EBO 專案階段紀錄表</t>
  </si>
  <si>
    <t>EBO Project Phase History</t>
  </si>
  <si>
    <t>IEC_STD_V10 &gt;&gt; Data Standard &gt;&gt; STG &gt;&gt; EBO Project Phase History</t>
  </si>
  <si>
    <t>&amp;quot;EBO Project Phase History&amp;quot;</t>
  </si>
  <si>
    <t>&amp;quot;EBO 專案階段紀錄表&amp;quot;</t>
  </si>
  <si>
    <t>IEC_STD_V10 &gt;&gt; Common &gt;&gt; AutoMetaDataEBO Project Phase History</t>
  </si>
  <si>
    <t>EBO 專案階段紀錄表Concept</t>
  </si>
  <si>
    <t>C.1.1.0:221101_0023</t>
  </si>
  <si>
    <t>-181</t>
  </si>
  <si>
    <t>C.1.1.0:221101_0024</t>
  </si>
  <si>
    <t>EBO Project Phase History_EBO Project Number</t>
  </si>
  <si>
    <t>&amp;quot;EBO Project Phase History_EBO Project Number&amp;quot;</t>
  </si>
  <si>
    <t>-182</t>
  </si>
  <si>
    <t>C.1.1.0:221101_0025</t>
  </si>
  <si>
    <t>EBO Project Phase History_EBO Project Name</t>
  </si>
  <si>
    <t>&amp;quot;EBO Project Phase History_EBO Project Name&amp;quot;</t>
  </si>
  <si>
    <t>-183</t>
  </si>
  <si>
    <t>EBO 階段</t>
  </si>
  <si>
    <t>EBO Phase</t>
  </si>
  <si>
    <t>Candidate, 
Pre-EBO, 
EBO, 
Graduated</t>
  </si>
  <si>
    <t>IEC_STD_V10 &gt;&gt; Data Standard &gt;&gt; STG &gt;&gt; EBO Phase</t>
  </si>
  <si>
    <t>&amp;quot;EBO Phase&amp;quot;</t>
  </si>
  <si>
    <t>&amp;quot;EBO 階段&amp;quot;</t>
  </si>
  <si>
    <t>IEC_STD_V10 &gt;&gt; Common &gt;&gt; AutoMetaDataEBO Phase</t>
  </si>
  <si>
    <t>EBO 階段Property</t>
  </si>
  <si>
    <t>C.1.1.0:221101_0026</t>
  </si>
  <si>
    <t>&amp;quot;Candidate, 
Pre-EBO, 
EBO, 
Graduated&amp;quot;</t>
  </si>
  <si>
    <t>EBO Project Phase History_EBO Phase</t>
  </si>
  <si>
    <t>&amp;quot;EBO Project Phase History_EBO Phase&amp;quot;</t>
  </si>
  <si>
    <t>-184</t>
  </si>
  <si>
    <t>EBO 階段開始日期</t>
  </si>
  <si>
    <t>EBO Phase Start Date</t>
  </si>
  <si>
    <t>IEC_STD_V10 &gt;&gt; Data Standard &gt;&gt; STG &gt;&gt; EBO Phase Start Date</t>
  </si>
  <si>
    <t>&amp;quot;EBO Phase Start Date&amp;quot;</t>
  </si>
  <si>
    <t>&amp;quot;EBO 階段開始日期&amp;quot;</t>
  </si>
  <si>
    <t>IEC_STD_V10 &gt;&gt; Common &gt;&gt; AutoMetaDataEBO Phase Start Date</t>
  </si>
  <si>
    <t>EBO 階段開始日期Property</t>
  </si>
  <si>
    <t>C.1.1.0:221101_0027</t>
  </si>
  <si>
    <t>EBO Project Phase History_EBO Phase Start Date</t>
  </si>
  <si>
    <t>&amp;quot;EBO Project Phase History_EBO Phase Start Date&amp;quot;</t>
  </si>
  <si>
    <t>-185</t>
  </si>
  <si>
    <t>EBO階段發展時間</t>
  </si>
  <si>
    <t>EBO Phase Duration</t>
  </si>
  <si>
    <t>EBO 階段自開始日期起的發展時間</t>
  </si>
  <si>
    <t>years count from Start Date to current date (runtime) if End Date is nullorEmpty</t>
  </si>
  <si>
    <t>Start Date; End Date</t>
  </si>
  <si>
    <t>IEC_STD_V10 &gt;&gt; Data Standard &gt;&gt; STG &gt;&gt; EBO Phase Duration</t>
  </si>
  <si>
    <t>&amp;quot;EBO Phase Duration&amp;quot;</t>
  </si>
  <si>
    <t>&amp;quot;EBO 階段自開始日期起的發展時間&amp;quot;</t>
  </si>
  <si>
    <t>IEC_STD_V10 &gt;&gt; Common &gt;&gt; AutoMetaDataEBO Phase Duration</t>
  </si>
  <si>
    <t>EBO階段發展時間Property</t>
  </si>
  <si>
    <t>&amp;quot;Start Date; End Date&amp;quot;</t>
  </si>
  <si>
    <t>C.1.1.0:221101_0028</t>
  </si>
  <si>
    <t>&amp;quot;years count from Start Date to current date (runtime) if End Date is nullorEmpty&amp;quot;</t>
  </si>
  <si>
    <t>EBO Project Phase History_EBO Phase Duration</t>
  </si>
  <si>
    <t>&amp;quot;EBO Project Phase History_EBO Phase Duration&amp;quot;</t>
  </si>
  <si>
    <t>-186</t>
  </si>
  <si>
    <t>決策評審點結果</t>
  </si>
  <si>
    <t>DCP Result</t>
  </si>
  <si>
    <t>Go, No-Go, Redirect</t>
  </si>
  <si>
    <t>IEC_STD_V10 &gt;&gt; Data Standard &gt;&gt; STG &gt;&gt; DCP Result</t>
  </si>
  <si>
    <t>&amp;quot;DCP Result&amp;quot;</t>
  </si>
  <si>
    <t>&amp;quot;決策評審點結果&amp;quot;</t>
  </si>
  <si>
    <t>IEC_STD_V10 &gt;&gt; Common &gt;&gt; AutoMetaDataDCP Result</t>
  </si>
  <si>
    <t>決策評審點結果Property</t>
  </si>
  <si>
    <t>C.1.1.0:221101_0029</t>
  </si>
  <si>
    <t>&amp;quot;Go, No-Go, Redirect&amp;quot;</t>
  </si>
  <si>
    <t>EBO Project Phase History_DCP Result</t>
  </si>
  <si>
    <t>&amp;quot;EBO Project Phase History_DCP Result&amp;quot;</t>
  </si>
  <si>
    <t>-187</t>
  </si>
  <si>
    <t>EBO 階段結束日期</t>
  </si>
  <si>
    <t>EBO Phase End Date</t>
  </si>
  <si>
    <t>IEC_STD_V10 &gt;&gt; Data Standard &gt;&gt; STG &gt;&gt; EBO Phase End Date</t>
  </si>
  <si>
    <t>&amp;quot;EBO Phase End Date&amp;quot;</t>
  </si>
  <si>
    <t>&amp;quot;EBO 階段結束日期&amp;quot;</t>
  </si>
  <si>
    <t>IEC_STD_V10 &gt;&gt; Common &gt;&gt; AutoMetaDataEBO Phase End Date</t>
  </si>
  <si>
    <t>EBO 階段結束日期Property</t>
  </si>
  <si>
    <t>C.1.1.0:221101_0030</t>
  </si>
  <si>
    <t>EBO Project Phase History_EBO Phase End Date</t>
  </si>
  <si>
    <t>&amp;quot;EBO Project Phase History_EBO Phase End Date&amp;quot;</t>
  </si>
  <si>
    <t>-188</t>
  </si>
  <si>
    <t>EBO 階段檢查日期</t>
  </si>
  <si>
    <t>EBO Phase Check Date</t>
  </si>
  <si>
    <t>IEC_STD_V10 &gt;&gt; Data Standard &gt;&gt; STG &gt;&gt; EBO Phase Check Date</t>
  </si>
  <si>
    <t>&amp;quot;EBO Phase Check Date&amp;quot;</t>
  </si>
  <si>
    <t>IEC_STD_V10 &gt;&gt; Common &gt;&gt; AutoMetaDataEBO Phase Check Date</t>
  </si>
  <si>
    <t>EBO 階段檢查日期Property</t>
  </si>
  <si>
    <t>C.1.1.0:221101_0031</t>
  </si>
  <si>
    <t>EBO Project Phase History_EBO Phase Check Date</t>
  </si>
  <si>
    <t>&amp;quot;EBO Project Phase History_EBO Phase Check Date&amp;quot;</t>
  </si>
  <si>
    <t>-189</t>
  </si>
  <si>
    <t>EBO 階段備註</t>
  </si>
  <si>
    <t>EBO Phase Remark</t>
  </si>
  <si>
    <t>IEC_STD_V10 &gt;&gt; Data Standard &gt;&gt; STG &gt;&gt; EBO Phase Remark</t>
  </si>
  <si>
    <t>&amp;quot;EBO Phase Remark&amp;quot;</t>
  </si>
  <si>
    <t>&amp;quot;EBO 階段備註&amp;quot;</t>
  </si>
  <si>
    <t>IEC_STD_V10 &gt;&gt; Common &gt;&gt; AutoMetaDataEBO Phase Remark</t>
  </si>
  <si>
    <t>EBO 階段備註Property</t>
  </si>
  <si>
    <t>C.1.1.0:221101_0032</t>
  </si>
  <si>
    <t>EBO Project Phase History_EBO Phase Remark</t>
  </si>
  <si>
    <t>&amp;quot;EBO Project Phase History_EBO Phase Remark&amp;quot;</t>
  </si>
  <si>
    <t>-190</t>
  </si>
  <si>
    <t>EBO 專案進度紀錄表</t>
  </si>
  <si>
    <t>EBO Project Checkpoint History</t>
  </si>
  <si>
    <t>IEC_STD_V10 &gt;&gt; Data Standard &gt;&gt; STG &gt;&gt; EBO Project Checkpoint History</t>
  </si>
  <si>
    <t>&amp;quot;EBO Project Checkpoint History&amp;quot;</t>
  </si>
  <si>
    <t>&amp;quot;EBO 專案進度紀錄表&amp;quot;</t>
  </si>
  <si>
    <t>IEC_STD_V10 &gt;&gt; Common &gt;&gt; AutoMetaDataEBO Project Checkpoint History</t>
  </si>
  <si>
    <t>EBO 專案進度紀錄表Concept</t>
  </si>
  <si>
    <t>C.1.1.0:221101_0033</t>
  </si>
  <si>
    <t>-191</t>
  </si>
  <si>
    <t>C.1.1.0:221101_0034</t>
  </si>
  <si>
    <t>EBO Project Checkpoint History_EBO Project Number</t>
  </si>
  <si>
    <t>&amp;quot;EBO Project Checkpoint History_EBO Project Number&amp;quot;</t>
  </si>
  <si>
    <t>-192</t>
  </si>
  <si>
    <t>C.1.1.0:221101_0035</t>
  </si>
  <si>
    <t>EBO Project Checkpoint History_EBO Project Name</t>
  </si>
  <si>
    <t>&amp;quot;EBO Project Checkpoint History_EBO Project Name&amp;quot;</t>
  </si>
  <si>
    <t>-193</t>
  </si>
  <si>
    <t>EBO 階段Relationship</t>
  </si>
  <si>
    <t>C.1.1.0:221101_0036</t>
  </si>
  <si>
    <t>EBO Project Checkpoint History_EBO Phase</t>
  </si>
  <si>
    <t>&amp;quot;EBO Project Checkpoint History_EBO Phase&amp;quot;</t>
  </si>
  <si>
    <t>-194</t>
  </si>
  <si>
    <t>策略清晰度</t>
  </si>
  <si>
    <t>EBO Strategic Clarity</t>
  </si>
  <si>
    <t>Strategic Clarity</t>
  </si>
  <si>
    <t>EBO 現階段的策略清晰度，以紅綠黃表示進度現況</t>
  </si>
  <si>
    <t>G, R, Y, NA</t>
  </si>
  <si>
    <t>IEC_STD_V10 &gt;&gt; Data Standard &gt;&gt; STG &gt;&gt; EBO Strategic Clarity</t>
  </si>
  <si>
    <t>&amp;quot;EBO Strategic Clarity&amp;quot;</t>
  </si>
  <si>
    <t>&amp;quot;Strategic Clarity&amp;quot;</t>
  </si>
  <si>
    <t>&amp;quot;EBO 現階段的策略清晰度，以紅綠黃表示進度現況&amp;quot;</t>
  </si>
  <si>
    <t>IEC_STD_V10 &gt;&gt; Common &gt;&gt; AutoMetaDataEBO Strategic Clarity</t>
  </si>
  <si>
    <t>策略清晰度Property</t>
  </si>
  <si>
    <t>C.1.1.0:221101_0037</t>
  </si>
  <si>
    <t>&amp;quot;策略清晰度&amp;quot;</t>
  </si>
  <si>
    <t>&amp;quot;G, R, Y, NA&amp;quot;</t>
  </si>
  <si>
    <t>EBO Project Checkpoint History_EBO Strategic Clarity</t>
  </si>
  <si>
    <t>&amp;quot;EBO Project Checkpoint History_EBO Strategic Clarity&amp;quot;</t>
  </si>
  <si>
    <t>-195</t>
  </si>
  <si>
    <t>技術成熟度</t>
  </si>
  <si>
    <t>EBO Technology Readiness</t>
  </si>
  <si>
    <t>Technology Readiness</t>
  </si>
  <si>
    <t>EBO 現階段的技術成熟度，以紅綠黃表示進度現況</t>
  </si>
  <si>
    <t>IEC_STD_V10 &gt;&gt; Data Standard &gt;&gt; STG &gt;&gt; EBO Technology Readiness</t>
  </si>
  <si>
    <t>&amp;quot;EBO Technology Readiness&amp;quot;</t>
  </si>
  <si>
    <t>&amp;quot;Technology Readiness&amp;quot;</t>
  </si>
  <si>
    <t>&amp;quot;EBO 現階段的技術成熟度，以紅綠黃表示進度現況&amp;quot;</t>
  </si>
  <si>
    <t>IEC_STD_V10 &gt;&gt; Common &gt;&gt; AutoMetaDataEBO Technology Readiness</t>
  </si>
  <si>
    <t>技術成熟度Property</t>
  </si>
  <si>
    <t>C.1.1.0:221101_0038</t>
  </si>
  <si>
    <t>&amp;quot;技術成熟度&amp;quot;</t>
  </si>
  <si>
    <t>EBO Project Checkpoint History_EBO Technology Readiness</t>
  </si>
  <si>
    <t>&amp;quot;EBO Project Checkpoint History_EBO Technology Readiness&amp;quot;</t>
  </si>
  <si>
    <t>-196</t>
  </si>
  <si>
    <t>商模可行性</t>
  </si>
  <si>
    <t>EBO Business Model Viability</t>
  </si>
  <si>
    <t>Business Model Viability</t>
  </si>
  <si>
    <t>EBO 現階段的商模可行性，以紅綠黃表示進度現況</t>
  </si>
  <si>
    <t>IEC_STD_V10 &gt;&gt; Data Standard &gt;&gt; STG &gt;&gt; EBO Business Model Viability</t>
  </si>
  <si>
    <t>&amp;quot;EBO Business Model Viability&amp;quot;</t>
  </si>
  <si>
    <t>&amp;quot;Business Model Viability&amp;quot;</t>
  </si>
  <si>
    <t>&amp;quot;EBO 現階段的商模可行性，以紅綠黃表示進度現況&amp;quot;</t>
  </si>
  <si>
    <t>IEC_STD_V10 &gt;&gt; Common &gt;&gt; AutoMetaDataEBO Business Model Viability</t>
  </si>
  <si>
    <t>商模可行性Property</t>
  </si>
  <si>
    <t>C.1.1.0:221101_0039</t>
  </si>
  <si>
    <t>&amp;quot;商模可行性&amp;quot;</t>
  </si>
  <si>
    <t>EBO Project Checkpoint History_EBO Business Model Viability</t>
  </si>
  <si>
    <t>&amp;quot;EBO Project Checkpoint History_EBO Business Model Viability&amp;quot;</t>
  </si>
  <si>
    <t>-197</t>
  </si>
  <si>
    <t>市場確佔度</t>
  </si>
  <si>
    <t>EBO Win in the Marketplace</t>
  </si>
  <si>
    <t>Win in the Marketplace</t>
  </si>
  <si>
    <t>EBO 現階段的市場確佔度，以紅綠黃表示進度現況</t>
  </si>
  <si>
    <t>IEC_STD_V10 &gt;&gt; Data Standard &gt;&gt; STG &gt;&gt; EBO Win in the Marketplace</t>
  </si>
  <si>
    <t>&amp;quot;EBO Win in the Marketplace&amp;quot;</t>
  </si>
  <si>
    <t>&amp;quot;Win in the Marketplace&amp;quot;</t>
  </si>
  <si>
    <t>&amp;quot;EBO 現階段的市場確佔度，以紅綠黃表示進度現況&amp;quot;</t>
  </si>
  <si>
    <t>IEC_STD_V10 &gt;&gt; Common &gt;&gt; AutoMetaDataEBO Win in the Marketplace</t>
  </si>
  <si>
    <t>市場確佔度Property</t>
  </si>
  <si>
    <t>C.1.1.0:221101_0040</t>
  </si>
  <si>
    <t>&amp;quot;市場確佔度&amp;quot;</t>
  </si>
  <si>
    <t>EBO Project Checkpoint History_EBO Win in the Marketplace</t>
  </si>
  <si>
    <t>&amp;quot;EBO Project Checkpoint History_EBO Win in the Marketplace&amp;quot;</t>
  </si>
  <si>
    <t>-198</t>
  </si>
  <si>
    <t>EBO 專案進度檢查日期</t>
  </si>
  <si>
    <t>EBO Project Checkpoint Check Date</t>
  </si>
  <si>
    <t>IEC_STD_V10 &gt;&gt; Data Standard &gt;&gt; STG &gt;&gt; EBO Project Checkpoint Check Date</t>
  </si>
  <si>
    <t>&amp;quot;EBO Project Checkpoint Check Date&amp;quot;</t>
  </si>
  <si>
    <t>IEC_STD_V10 &gt;&gt; Common &gt;&gt; AutoMetaDataEBO Project Checkpoint Check Date</t>
  </si>
  <si>
    <t>EBO 專案進度檢查日期Property</t>
  </si>
  <si>
    <t>C.1.1.0:221101_0041</t>
  </si>
  <si>
    <t>EBO Project Checkpoint History_EBO Project Checkpoint Check Date</t>
  </si>
  <si>
    <t>&amp;quot;EBO Project Checkpoint History_EBO Project Checkpoint Check Date&amp;quot;</t>
  </si>
  <si>
    <t>-199</t>
  </si>
  <si>
    <t>EBO專案營收計畫表</t>
  </si>
  <si>
    <t>EBO Project Revenue Forecast</t>
  </si>
  <si>
    <t>IEC_STD_V10 &gt;&gt; Data Standard &gt;&gt; STG &gt;&gt; EBO Project Revenue Forecast</t>
  </si>
  <si>
    <t>&amp;quot;EBO Project Revenue Forecast&amp;quot;</t>
  </si>
  <si>
    <t>&amp;quot;EBO專案營收計畫表&amp;quot;</t>
  </si>
  <si>
    <t>IEC_STD_V10 &gt;&gt; Common &gt;&gt; AutoMetaDataEBO Project Revenue Forecast</t>
  </si>
  <si>
    <t>EBO專案營收計畫表Concept</t>
  </si>
  <si>
    <t>C.1.1.0:221101_0042</t>
  </si>
  <si>
    <t>-200</t>
  </si>
  <si>
    <t>C.1.1.0:221101_0043</t>
  </si>
  <si>
    <t>EBO Project Revenue Forecast_EBO Project Number</t>
  </si>
  <si>
    <t>&amp;quot;EBO Project Revenue Forecast_EBO Project Number&amp;quot;</t>
  </si>
  <si>
    <t>-201</t>
  </si>
  <si>
    <t>C.1.1.0:221101_0044</t>
  </si>
  <si>
    <t>EBO Project Revenue Forecast_EBO Project Name</t>
  </si>
  <si>
    <t>&amp;quot;EBO Project Revenue Forecast_EBO Project Name&amp;quot;</t>
  </si>
  <si>
    <t>-202</t>
  </si>
  <si>
    <t>C.1.1.0:221101_0045</t>
  </si>
  <si>
    <t>EBO Project Revenue Forecast_EBO Phase</t>
  </si>
  <si>
    <t>&amp;quot;EBO Project Revenue Forecast_EBO Phase&amp;quot;</t>
  </si>
  <si>
    <t>-203</t>
  </si>
  <si>
    <t>EBO 專案營收計畫檢查日期</t>
  </si>
  <si>
    <t>EBO Revenue Forecast Check Date</t>
  </si>
  <si>
    <t>IEC_STD_V10 &gt;&gt; Data Standard &gt;&gt; STG &gt;&gt; EBO Revenue Forecast Check Date</t>
  </si>
  <si>
    <t>&amp;quot;EBO Revenue Forecast Check Date&amp;quot;</t>
  </si>
  <si>
    <t>IEC_STD_V10 &gt;&gt; Common &gt;&gt; AutoMetaDataEBO Revenue Forecast Check Date</t>
  </si>
  <si>
    <t>EBO 專案營收計畫檢查日期Property</t>
  </si>
  <si>
    <t>C.1.1.0:221101_0046</t>
  </si>
  <si>
    <t>EBO Project Revenue Forecast_EBO Revenue Forecast Check Date</t>
  </si>
  <si>
    <t>&amp;quot;EBO Project Revenue Forecast_EBO Revenue Forecast Check Date&amp;quot;</t>
  </si>
  <si>
    <t>-204</t>
  </si>
  <si>
    <t>EBO 專案營收計畫年</t>
  </si>
  <si>
    <t>EBO Revenue Forecast Year</t>
  </si>
  <si>
    <t>Year</t>
  </si>
  <si>
    <t>IEC_STD_V10 &gt;&gt; Data Standard &gt;&gt; STG &gt;&gt; EBO Revenue Forecast Year</t>
  </si>
  <si>
    <t>&amp;quot;EBO Revenue Forecast Year&amp;quot;</t>
  </si>
  <si>
    <t>&amp;quot;Year&amp;quot;</t>
  </si>
  <si>
    <t>&amp;quot;EBO 專案營收計畫年&amp;quot;</t>
  </si>
  <si>
    <t>IEC_STD_V10 &gt;&gt; Common &gt;&gt; AutoMetaDataEBO Revenue Forecast Year</t>
  </si>
  <si>
    <t>EBO 專案營收計畫年Property</t>
  </si>
  <si>
    <t>C.1.1.0:221101_0047</t>
  </si>
  <si>
    <t>EBO Project Revenue Forecast_EBO Revenue Forecast Year</t>
  </si>
  <si>
    <t>&amp;quot;EBO Project Revenue Forecast_EBO Revenue Forecast Year&amp;quot;</t>
  </si>
  <si>
    <t>-205</t>
  </si>
  <si>
    <t>EBO 專案營收計畫月</t>
  </si>
  <si>
    <t>EBO Revenue Forecast Month</t>
  </si>
  <si>
    <t>Month</t>
  </si>
  <si>
    <t>IEC_STD_V10 &gt;&gt; Data Standard &gt;&gt; STG &gt;&gt; EBO Revenue Forecast Month</t>
  </si>
  <si>
    <t>&amp;quot;EBO Revenue Forecast Month&amp;quot;</t>
  </si>
  <si>
    <t>&amp;quot;Month&amp;quot;</t>
  </si>
  <si>
    <t>&amp;quot;EBO 專案營收計畫月&amp;quot;</t>
  </si>
  <si>
    <t>IEC_STD_V10 &gt;&gt; Common &gt;&gt; AutoMetaDataEBO Revenue Forecast Month</t>
  </si>
  <si>
    <t>EBO 專案營收計畫月Property</t>
  </si>
  <si>
    <t>C.1.1.0:221101_0048</t>
  </si>
  <si>
    <t>EBO Project Revenue Forecast_EBO Revenue Forecast Month</t>
  </si>
  <si>
    <t>&amp;quot;EBO Project Revenue Forecast_EBO Revenue Forecast Month&amp;quot;</t>
  </si>
  <si>
    <t>-206</t>
  </si>
  <si>
    <t>EBO 專案預估營收</t>
  </si>
  <si>
    <t>EBO Project Estimate Revenue</t>
  </si>
  <si>
    <t>Estimate Revenue</t>
  </si>
  <si>
    <t>預估營收</t>
  </si>
  <si>
    <t>IEC_STD_V10 &gt;&gt; Data Standard &gt;&gt; STG &gt;&gt; EBO Project Estimate Revenue</t>
  </si>
  <si>
    <t>&amp;quot;EBO Project Estimate Revenue&amp;quot;</t>
  </si>
  <si>
    <t>&amp;quot;Estimate Revenue&amp;quot;</t>
  </si>
  <si>
    <t>&amp;quot;預估營收&amp;quot;</t>
  </si>
  <si>
    <t>IEC_STD_V10 &gt;&gt; Common &gt;&gt; AutoMetaDataEBO Project Estimate Revenue</t>
  </si>
  <si>
    <t>EBO 專案預估營收Property</t>
  </si>
  <si>
    <t>C.1.1.0:221101_0049</t>
  </si>
  <si>
    <t>EBO Project Revenue Forecast_EBO Project Estimate Revenue</t>
  </si>
  <si>
    <t>&amp;quot;EBO Project Revenue Forecast_EBO Project Estimate Revenue&amp;quot;</t>
  </si>
  <si>
    <t>-207</t>
  </si>
  <si>
    <t>EBO 專案預估毛利</t>
  </si>
  <si>
    <t>EBO Project Estimate Gross Profit</t>
  </si>
  <si>
    <t>Estimate Gross Profit</t>
  </si>
  <si>
    <t>預估毛利</t>
  </si>
  <si>
    <t>IEC_STD_V10 &gt;&gt; Data Standard &gt;&gt; STG &gt;&gt; EBO Project Estimate Gross Profit</t>
  </si>
  <si>
    <t>&amp;quot;EBO Project Estimate Gross Profit&amp;quot;</t>
  </si>
  <si>
    <t>&amp;quot;Estimate Gross Profit&amp;quot;</t>
  </si>
  <si>
    <t>&amp;quot;預估毛利&amp;quot;</t>
  </si>
  <si>
    <t>IEC_STD_V10 &gt;&gt; Common &gt;&gt; AutoMetaDataEBO Project Estimate Gross Profit</t>
  </si>
  <si>
    <t>EBO 專案預估毛利Property</t>
  </si>
  <si>
    <t>C.1.1.0:221101_0050</t>
  </si>
  <si>
    <t>EBO Project Revenue Forecast_EBO Project Estimate Gross Profit</t>
  </si>
  <si>
    <t>&amp;quot;EBO Project Revenue Forecast_EBO Project Estimate Gross Profit&amp;quot;</t>
  </si>
  <si>
    <t>-208</t>
  </si>
  <si>
    <t>EBO 專案營收計畫幣別</t>
  </si>
  <si>
    <t>EBO Revenue Forecast Currency</t>
  </si>
  <si>
    <t>預估營收及毛利的幣別</t>
  </si>
  <si>
    <t>NTD,
USD</t>
  </si>
  <si>
    <t>IEC_STD_V10 &gt;&gt; Data Standard &gt;&gt; STG &gt;&gt; EBO Revenue Forecast Currency</t>
  </si>
  <si>
    <t>&amp;quot;EBO Revenue Forecast Currency&amp;quot;</t>
  </si>
  <si>
    <t>&amp;quot;預估營收及毛利的幣別&amp;quot;</t>
  </si>
  <si>
    <t>IEC_STD_V10 &gt;&gt; Common &gt;&gt; AutoMetaDataEBO Revenue Forecast Currency</t>
  </si>
  <si>
    <t>EBO 專案營收計畫幣別Property</t>
  </si>
  <si>
    <t>C.1.1.0:221101_0051</t>
  </si>
  <si>
    <t>&amp;quot;NTD,
USD&amp;quot;</t>
  </si>
  <si>
    <t>EBO Project Revenue Forecast_EBO Revenue Forecast Currency</t>
  </si>
  <si>
    <t>&amp;quot;EBO Project Revenue Forecast_EBO Revenue Forecast Currency&amp;quot;</t>
  </si>
  <si>
    <t>-209</t>
  </si>
  <si>
    <t>EBO專案營收紀錄表</t>
  </si>
  <si>
    <t>EBO Project Revenue</t>
  </si>
  <si>
    <t>IEC_STD_V10 &gt;&gt; Data Standard &gt;&gt; STG &gt;&gt; EBO Project Revenue</t>
  </si>
  <si>
    <t>&amp;quot;EBO Project Revenue&amp;quot;</t>
  </si>
  <si>
    <t>&amp;quot;EBO專案營收紀錄表&amp;quot;</t>
  </si>
  <si>
    <t>IEC_STD_V10 &gt;&gt; Common &gt;&gt; AutoMetaDataEBO Project Revenue</t>
  </si>
  <si>
    <t>EBO專案營收紀錄表Concept</t>
  </si>
  <si>
    <t>C.1.1.0:221101_0052</t>
  </si>
  <si>
    <t>-210</t>
  </si>
  <si>
    <t>errConcept-Duplicate,</t>
  </si>
  <si>
    <t>C.1.1.0:221101_0053</t>
  </si>
  <si>
    <t>EBO Project Revenue_EBO Project Number</t>
  </si>
  <si>
    <t>&amp;quot;EBO Project Revenue_EBO Project Number&amp;quot;</t>
  </si>
  <si>
    <t>-211</t>
  </si>
  <si>
    <t>C.1.1.0:221101_0054</t>
  </si>
  <si>
    <t>EBO Project Revenue_EBO Project Name</t>
  </si>
  <si>
    <t>&amp;quot;EBO Project Revenue_EBO Project Name&amp;quot;</t>
  </si>
  <si>
    <t>-212</t>
  </si>
  <si>
    <t>C.1.1.0:221101_0055</t>
  </si>
  <si>
    <t>EBO Project Revenue_EBO Phase</t>
  </si>
  <si>
    <t>&amp;quot;EBO Project Revenue_EBO Phase&amp;quot;</t>
  </si>
  <si>
    <t>-213</t>
  </si>
  <si>
    <t>EBO 專案營收檢查日期</t>
  </si>
  <si>
    <t>EBO Revenue Check Date</t>
  </si>
  <si>
    <t>IEC_STD_V10 &gt;&gt; Data Standard &gt;&gt; STG &gt;&gt; EBO Revenue Check Date</t>
  </si>
  <si>
    <t>&amp;quot;EBO Revenue Check Date&amp;quot;</t>
  </si>
  <si>
    <t>IEC_STD_V10 &gt;&gt; Common &gt;&gt; AutoMetaDataEBO Revenue Check Date</t>
  </si>
  <si>
    <t>EBO 專案營收檢查日期Property</t>
  </si>
  <si>
    <t>C.1.1.0:221101_0056</t>
  </si>
  <si>
    <t>EBO Project Revenue_EBO Revenue Check Date</t>
  </si>
  <si>
    <t>&amp;quot;EBO Project Revenue_EBO Revenue Check Date&amp;quot;</t>
  </si>
  <si>
    <t>-214</t>
  </si>
  <si>
    <t>EBO 專案營收年</t>
  </si>
  <si>
    <t>EBO Revenue Year</t>
  </si>
  <si>
    <t>IEC_STD_V10 &gt;&gt; Data Standard &gt;&gt; STG &gt;&gt; EBO Revenue Year</t>
  </si>
  <si>
    <t>&amp;quot;EBO Revenue Year&amp;quot;</t>
  </si>
  <si>
    <t>&amp;quot;EBO 專案營收年&amp;quot;</t>
  </si>
  <si>
    <t>IEC_STD_V10 &gt;&gt; Common &gt;&gt; AutoMetaDataEBO Revenue Year</t>
  </si>
  <si>
    <t>EBO 專案營收年Property</t>
  </si>
  <si>
    <t>C.1.1.0:221101_0057</t>
  </si>
  <si>
    <t>EBO Project Revenue_EBO Revenue Year</t>
  </si>
  <si>
    <t>&amp;quot;EBO Project Revenue_EBO Revenue Year&amp;quot;</t>
  </si>
  <si>
    <t>-215</t>
  </si>
  <si>
    <t>EBO 專案營收月</t>
  </si>
  <si>
    <t>EBO Revenue Month</t>
  </si>
  <si>
    <t>IEC_STD_V10 &gt;&gt; Data Standard &gt;&gt; STG &gt;&gt; EBO Revenue Month</t>
  </si>
  <si>
    <t>&amp;quot;EBO Revenue Month&amp;quot;</t>
  </si>
  <si>
    <t>&amp;quot;EBO 專案營收月&amp;quot;</t>
  </si>
  <si>
    <t>IEC_STD_V10 &gt;&gt; Common &gt;&gt; AutoMetaDataEBO Revenue Month</t>
  </si>
  <si>
    <t>EBO 專案營收月Property</t>
  </si>
  <si>
    <t>C.1.1.0:221101_0058</t>
  </si>
  <si>
    <t>EBO Project Revenue_EBO Revenue Month</t>
  </si>
  <si>
    <t>&amp;quot;EBO Project Revenue_EBO Revenue Month&amp;quot;</t>
  </si>
  <si>
    <t>-216</t>
  </si>
  <si>
    <t>EBO 專案實際營收</t>
  </si>
  <si>
    <t>EBO Project Actual Revenue</t>
  </si>
  <si>
    <t>Actual Revenue</t>
  </si>
  <si>
    <t>IEC_STD_V10 &gt;&gt; Data Standard &gt;&gt; STG &gt;&gt; EBO Project Actual Revenue</t>
  </si>
  <si>
    <t>&amp;quot;EBO Project Actual Revenue&amp;quot;</t>
  </si>
  <si>
    <t>&amp;quot;Actual Revenue&amp;quot;</t>
  </si>
  <si>
    <t>&amp;quot;EBO 專案實際營收&amp;quot;</t>
  </si>
  <si>
    <t>IEC_STD_V10 &gt;&gt; Common &gt;&gt; AutoMetaDataEBO Project Actual Revenue</t>
  </si>
  <si>
    <t>EBO 專案實際營收Property</t>
  </si>
  <si>
    <t>C.1.1.0:221101_0059</t>
  </si>
  <si>
    <t>EBO Project Revenue_EBO Project Actual Revenue</t>
  </si>
  <si>
    <t>&amp;quot;EBO Project Revenue_EBO Project Actual Revenue&amp;quot;</t>
  </si>
  <si>
    <t>-217</t>
  </si>
  <si>
    <t>EBO 專案實際毛利</t>
  </si>
  <si>
    <t>EBO Project Actual Gross Profit</t>
  </si>
  <si>
    <t>Actual Gross Profit</t>
  </si>
  <si>
    <t>IEC_STD_V10 &gt;&gt; Data Standard &gt;&gt; STG &gt;&gt; EBO Project Actual Gross Profit</t>
  </si>
  <si>
    <t>&amp;quot;EBO Project Actual Gross Profit&amp;quot;</t>
  </si>
  <si>
    <t>&amp;quot;Actual Gross Profit&amp;quot;</t>
  </si>
  <si>
    <t>&amp;quot;EBO 專案實際毛利&amp;quot;</t>
  </si>
  <si>
    <t>IEC_STD_V10 &gt;&gt; Common &gt;&gt; AutoMetaDataEBO Project Actual Gross Profit</t>
  </si>
  <si>
    <t>EBO 專案實際毛利Property</t>
  </si>
  <si>
    <t>C.1.1.0:221101_0060</t>
  </si>
  <si>
    <t>EBO Project Revenue_EBO Project Actual Gross Profit</t>
  </si>
  <si>
    <t>&amp;quot;EBO Project Revenue_EBO Project Actual Gross Profit&amp;quot;</t>
  </si>
  <si>
    <t>-218</t>
  </si>
  <si>
    <t>EBO 專案營收幣別</t>
  </si>
  <si>
    <t>EBO Revenue Currency</t>
  </si>
  <si>
    <t>實際營收及毛利的幣別</t>
  </si>
  <si>
    <t>IEC_STD_V10 &gt;&gt; Data Standard &gt;&gt; STG &gt;&gt; EBO Revenue Currency</t>
  </si>
  <si>
    <t>&amp;quot;EBO Revenue Currency&amp;quot;</t>
  </si>
  <si>
    <t>&amp;quot;實際營收及毛利的幣別&amp;quot;</t>
  </si>
  <si>
    <t>IEC_STD_V10 &gt;&gt; Common &gt;&gt; AutoMetaDataEBO Revenue Currency</t>
  </si>
  <si>
    <t>EBO 專案營收幣別Property</t>
  </si>
  <si>
    <t>C.1.1.0:221101_0061</t>
  </si>
  <si>
    <t>EBO Project Revenue_EBO Revenue Currency</t>
  </si>
  <si>
    <t>&amp;quot;EBO Project Revenue_EBO Revenue Currency&amp;quot;</t>
  </si>
  <si>
    <t>-219</t>
  </si>
  <si>
    <t>EBO Milestone 紀錄表</t>
  </si>
  <si>
    <t>EBO Milestones</t>
  </si>
  <si>
    <t>IEC_STD_V10 &gt;&gt; Data Standard &gt;&gt; STG &gt;&gt; EBO Milestones</t>
  </si>
  <si>
    <t>&amp;quot;EBO Milestones&amp;quot;</t>
  </si>
  <si>
    <t>&amp;quot;EBO Milestone 紀錄表&amp;quot;</t>
  </si>
  <si>
    <t>IEC_STD_V10 &gt;&gt; Common &gt;&gt; AutoMetaDataEBO Milestones</t>
  </si>
  <si>
    <t>EBO Milestone 紀錄表Concept</t>
  </si>
  <si>
    <t>C.1.1.0:221101_0062</t>
  </si>
  <si>
    <t>-220</t>
  </si>
  <si>
    <t>C.1.1.0:221101_0063</t>
  </si>
  <si>
    <t>EBO Milestones_EBO Project Number</t>
  </si>
  <si>
    <t>&amp;quot;EBO Milestones_EBO Project Number&amp;quot;</t>
  </si>
  <si>
    <t>-221</t>
  </si>
  <si>
    <t>C.1.1.0:221101_0064</t>
  </si>
  <si>
    <t>EBO Milestones_EBO Project Name</t>
  </si>
  <si>
    <t>&amp;quot;EBO Milestones_EBO Project Name&amp;quot;</t>
  </si>
  <si>
    <t>-222</t>
  </si>
  <si>
    <t>C.1.1.0:221101_0065</t>
  </si>
  <si>
    <t>EBO Milestones_EBO Phase</t>
  </si>
  <si>
    <t>&amp;quot;EBO Milestones_EBO Phase&amp;quot;</t>
  </si>
  <si>
    <t>-223</t>
  </si>
  <si>
    <t>EBO 專案里程碑</t>
  </si>
  <si>
    <t>EBO Project Milestone</t>
  </si>
  <si>
    <t>Milestone</t>
  </si>
  <si>
    <t>EBO 專案里程碑說明</t>
  </si>
  <si>
    <t>Market, Business, Technology, Organization</t>
  </si>
  <si>
    <t>IEC_STD_V10 &gt;&gt; Data Standard &gt;&gt; STG &gt;&gt; EBO Project Milestone</t>
  </si>
  <si>
    <t>&amp;quot;EBO Project Milestone&amp;quot;</t>
  </si>
  <si>
    <t>&amp;quot;Milestone&amp;quot;</t>
  </si>
  <si>
    <t>&amp;quot;EBO 專案里程碑說明&amp;quot;</t>
  </si>
  <si>
    <t>IEC_STD_V10 &gt;&gt; Common &gt;&gt; AutoMetaDataEBO Project Milestone</t>
  </si>
  <si>
    <t>EBO 專案里程碑Property</t>
  </si>
  <si>
    <t>C.1.1.0:221101_0066</t>
  </si>
  <si>
    <t>&amp;quot;Market, Business, Technology, Organization&amp;quot;</t>
  </si>
  <si>
    <t>EBO Milestones_EBO Project Milestone</t>
  </si>
  <si>
    <t>&amp;quot;EBO Milestones_EBO Project Milestone&amp;quot;</t>
  </si>
  <si>
    <t>-224</t>
  </si>
  <si>
    <t>EBO 專案里程碑類別</t>
  </si>
  <si>
    <t>EBO Milestone Category</t>
  </si>
  <si>
    <t>IEC_STD_V10 &gt;&gt; Data Standard &gt;&gt; STG &gt;&gt; EBO Milestone Category</t>
  </si>
  <si>
    <t>&amp;quot;EBO Milestone Category&amp;quot;</t>
  </si>
  <si>
    <t>&amp;quot;Category&amp;quot;</t>
  </si>
  <si>
    <t>&amp;quot;EBO 專案里程碑類別&amp;quot;</t>
  </si>
  <si>
    <t>IEC_STD_V10 &gt;&gt; Common &gt;&gt; AutoMetaDataEBO Milestone Category</t>
  </si>
  <si>
    <t>EBO 專案里程碑類別Property</t>
  </si>
  <si>
    <t>C.1.1.0:221101_0067</t>
  </si>
  <si>
    <t>EBO Milestones_EBO Milestone Category</t>
  </si>
  <si>
    <t>&amp;quot;EBO Milestones_EBO Milestone Category&amp;quot;</t>
  </si>
  <si>
    <t>-225</t>
  </si>
  <si>
    <t>EBO 專案里程碑狀態</t>
  </si>
  <si>
    <t>EBO Milestone Status</t>
  </si>
  <si>
    <t>里程碑 狀態</t>
  </si>
  <si>
    <t>Ongoing, Delay, Completed, Cancel</t>
  </si>
  <si>
    <t>IEC_STD_V10 &gt;&gt; Data Standard &gt;&gt; STG &gt;&gt; EBO Milestone Status</t>
  </si>
  <si>
    <t>&amp;quot;EBO Milestone Status&amp;quot;</t>
  </si>
  <si>
    <t>&amp;quot;Status&amp;quot;</t>
  </si>
  <si>
    <t>&amp;quot;EBO 專案里程碑狀態&amp;quot;</t>
  </si>
  <si>
    <t>IEC_STD_V10 &gt;&gt; Common &gt;&gt; AutoMetaDataEBO Milestone Status</t>
  </si>
  <si>
    <t>EBO 專案里程碑狀態Property</t>
  </si>
  <si>
    <t>C.1.1.0:221101_0068</t>
  </si>
  <si>
    <t>&amp;quot;里程碑 狀態&amp;quot;</t>
  </si>
  <si>
    <t>&amp;quot;Ongoing, Delay, Completed, Cancel&amp;quot;</t>
  </si>
  <si>
    <t>EBO Milestones_EBO Milestone Status</t>
  </si>
  <si>
    <t>&amp;quot;EBO Milestones_EBO Milestone Status&amp;quot;</t>
  </si>
  <si>
    <t>-226</t>
  </si>
  <si>
    <t>EBO 專案里程碑完成進度</t>
  </si>
  <si>
    <t>EBO Milestone Completion</t>
  </si>
  <si>
    <t>Completion</t>
  </si>
  <si>
    <t>EBO 專案里程碑完成進度 (%)</t>
  </si>
  <si>
    <t>里程碑完成進度 (%)</t>
  </si>
  <si>
    <t>IEC_STD_V10 &gt;&gt; Data Standard &gt;&gt; STG &gt;&gt; EBO Milestone Completion</t>
  </si>
  <si>
    <t>&amp;quot;EBO Milestone Completion&amp;quot;</t>
  </si>
  <si>
    <t>&amp;quot;Completion&amp;quot;</t>
  </si>
  <si>
    <t>&amp;quot;EBO 專案里程碑完成進度 (%)&amp;quot;</t>
  </si>
  <si>
    <t>IEC_STD_V10 &gt;&gt; Common &gt;&gt; AutoMetaDataEBO Milestone Completion</t>
  </si>
  <si>
    <t>EBO 專案里程碑完成進度Property</t>
  </si>
  <si>
    <t>C.1.1.0:221101_0069</t>
  </si>
  <si>
    <t>&amp;quot;里程碑完成進度 (%)&amp;quot;</t>
  </si>
  <si>
    <t>EBO Milestones_EBO Milestone Completion</t>
  </si>
  <si>
    <t>&amp;quot;EBO Milestones_EBO Milestone Completion&amp;quot;</t>
  </si>
  <si>
    <t>-227</t>
  </si>
  <si>
    <t>EBO 專案里程碑預計達成日期</t>
  </si>
  <si>
    <t>EBO Milestone Target Date</t>
  </si>
  <si>
    <t>Target Date</t>
  </si>
  <si>
    <t>里程碑 預計達成日期</t>
  </si>
  <si>
    <t>IEC_STD_V10 &gt;&gt; Data Standard &gt;&gt; STG &gt;&gt; EBO Milestone Target Date</t>
  </si>
  <si>
    <t>&amp;quot;EBO Milestone Target Date&amp;quot;</t>
  </si>
  <si>
    <t>&amp;quot;Target Date&amp;quot;</t>
  </si>
  <si>
    <t>&amp;quot;里程碑 預計達成日期&amp;quot;</t>
  </si>
  <si>
    <t>IEC_STD_V10 &gt;&gt; Common &gt;&gt; AutoMetaDataEBO Milestone Target Date</t>
  </si>
  <si>
    <t>EBO 專案里程碑預計達成日期Property</t>
  </si>
  <si>
    <t>C.1.1.0:221101_0070</t>
  </si>
  <si>
    <t>EBO Milestones_EBO Milestone Target Date</t>
  </si>
  <si>
    <t>&amp;quot;EBO Milestones_EBO Milestone Target Date&amp;quot;</t>
  </si>
  <si>
    <t>-228</t>
  </si>
  <si>
    <t>EBO 專案里程碑實際達成日期</t>
  </si>
  <si>
    <t>EBO Milestone Actual Date</t>
  </si>
  <si>
    <t>Actual Date</t>
  </si>
  <si>
    <t>里程碑 實際達成日期</t>
  </si>
  <si>
    <t>IEC_STD_V10 &gt;&gt; Data Standard &gt;&gt; STG &gt;&gt; EBO Milestone Actual Date</t>
  </si>
  <si>
    <t>&amp;quot;EBO Milestone Actual Date&amp;quot;</t>
  </si>
  <si>
    <t>&amp;quot;Actual Date&amp;quot;</t>
  </si>
  <si>
    <t>&amp;quot;里程碑 實際達成日期&amp;quot;</t>
  </si>
  <si>
    <t>IEC_STD_V10 &gt;&gt; Common &gt;&gt; AutoMetaDataEBO Milestone Actual Date</t>
  </si>
  <si>
    <t>EBO 專案里程碑實際達成日期Property</t>
  </si>
  <si>
    <t>0071</t>
  </si>
  <si>
    <t>C.1.1.0:221101_0071</t>
  </si>
  <si>
    <t>EBO Milestones_EBO Milestone Actual Date</t>
  </si>
  <si>
    <t>&amp;quot;EBO Milestones_EBO Milestone Actual Date&amp;quot;</t>
  </si>
  <si>
    <t>-229</t>
  </si>
  <si>
    <t>EBO 專案里程碑備註</t>
  </si>
  <si>
    <t>EBO Milestone Remark</t>
  </si>
  <si>
    <t>IEC_STD_V10 &gt;&gt; Data Standard &gt;&gt; STG &gt;&gt; EBO Milestone Remark</t>
  </si>
  <si>
    <t>&amp;quot;EBO Milestone Remark&amp;quot;</t>
  </si>
  <si>
    <t>&amp;quot;EBO 專案里程碑備註&amp;quot;</t>
  </si>
  <si>
    <t>IEC_STD_V10 &gt;&gt; Common &gt;&gt; AutoMetaDataEBO Milestone Remark</t>
  </si>
  <si>
    <t>EBO 專案里程碑備註Property</t>
  </si>
  <si>
    <t>0072</t>
  </si>
  <si>
    <t>C.1.1.0:221101_0072</t>
  </si>
  <si>
    <t>EBO Milestones_EBO Milestone Remark</t>
  </si>
  <si>
    <t>&amp;quot;EBO Milestones_EBO Milestone Remark&amp;quot;</t>
  </si>
  <si>
    <t>-230</t>
  </si>
  <si>
    <t>EBO 專案里程碑紀錄日期</t>
  </si>
  <si>
    <t>EBO Milestone Check Date</t>
  </si>
  <si>
    <t>IEC_STD_V10 &gt;&gt; Data Standard &gt;&gt; STG &gt;&gt; EBO Milestone Check Date</t>
  </si>
  <si>
    <t>&amp;quot;EBO Milestone Check Date&amp;quot;</t>
  </si>
  <si>
    <t>&amp;quot;EBO 專案里程碑紀錄日期&amp;quot;</t>
  </si>
  <si>
    <t>IEC_STD_V10 &gt;&gt; Common &gt;&gt; AutoMetaDataEBO Milestone Check Date</t>
  </si>
  <si>
    <t>EBO 專案里程碑紀錄日期Property</t>
  </si>
  <si>
    <t>0073</t>
  </si>
  <si>
    <t>C.1.1.0:221101_0073</t>
  </si>
  <si>
    <t>EBO Milestones_EBO Milestone Check Date</t>
  </si>
  <si>
    <t>&amp;quot;EBO Milestones_EBO Milestone Check Date&amp;quot;</t>
  </si>
  <si>
    <t>-231</t>
  </si>
  <si>
    <t>投資主檔</t>
  </si>
  <si>
    <t>Investment Master</t>
  </si>
  <si>
    <t>INT_INVESTMENT_MASTER</t>
  </si>
  <si>
    <t>IEC_STD_V10 &gt;&gt; Data Standard &gt;&gt; STG &gt;&gt; Investment Master</t>
  </si>
  <si>
    <t>&amp;quot;Investment Master&amp;quot;</t>
  </si>
  <si>
    <t>&amp;quot;投資主檔&amp;quot;</t>
  </si>
  <si>
    <t>IEC_STD_V10 &gt;&gt; Common &gt;&gt; AutoMetaDataInvestment Master</t>
  </si>
  <si>
    <t>投資主檔Concept</t>
  </si>
  <si>
    <t>STG:</t>
  </si>
  <si>
    <t>STG:221101_0001</t>
  </si>
  <si>
    <t>-232</t>
  </si>
  <si>
    <t>投資標的名稱</t>
  </si>
  <si>
    <t>Investment Subject</t>
  </si>
  <si>
    <t>投資項目</t>
  </si>
  <si>
    <t>INVESTMENT_SUBJECT</t>
  </si>
  <si>
    <t>IEC_STD_V10 &gt;&gt; Data Standard &gt;&gt; STG &gt;&gt; Investment Subject</t>
  </si>
  <si>
    <t>&amp;quot;Investment Subject&amp;quot;</t>
  </si>
  <si>
    <t>&amp;quot;投資項目&amp;quot;</t>
  </si>
  <si>
    <t>IEC_STD_V10 &gt;&gt; Common &gt;&gt; AutoMetaDataInvestment Subject</t>
  </si>
  <si>
    <t>投資標的名稱Property</t>
  </si>
  <si>
    <t>STG:221101_0002</t>
  </si>
  <si>
    <t>&amp;quot;投資標的名稱&amp;quot;</t>
  </si>
  <si>
    <t>&amp;quot;Investment Master_Investment Subject&amp;quot;</t>
  </si>
  <si>
    <t>-233</t>
  </si>
  <si>
    <t>投資結算年度</t>
  </si>
  <si>
    <t>Account for the Year</t>
  </si>
  <si>
    <t>結算年度</t>
  </si>
  <si>
    <t>ACCOUNT_FOR_THE_YEAR</t>
  </si>
  <si>
    <t>IEC_STD_V10 &gt;&gt; Data Standard &gt;&gt; STG &gt;&gt; Account for the Year</t>
  </si>
  <si>
    <t>&amp;quot;Account for the Year&amp;quot;</t>
  </si>
  <si>
    <t>&amp;quot;結算年度&amp;quot;</t>
  </si>
  <si>
    <t>IEC_STD_V10 &gt;&gt; Common &gt;&gt; AutoMetaDataAccount for the Year</t>
  </si>
  <si>
    <t>投資結算年度Property</t>
  </si>
  <si>
    <t>STG:221101_0003</t>
  </si>
  <si>
    <t>&amp;quot;投資結算年度&amp;quot;</t>
  </si>
  <si>
    <t>Investment Master_Account for the Year</t>
  </si>
  <si>
    <t>&amp;quot;Investment Master_Account for the Year&amp;quot;</t>
  </si>
  <si>
    <t>-234</t>
  </si>
  <si>
    <t>投資結算季度</t>
  </si>
  <si>
    <t>Account for the Quarter</t>
  </si>
  <si>
    <t>Quarter</t>
  </si>
  <si>
    <t>結算季度</t>
  </si>
  <si>
    <t>ACCOUNT_FOR_THE_QUARTER</t>
  </si>
  <si>
    <t>IEC_STD_V10 &gt;&gt; Data Standard &gt;&gt; STG &gt;&gt; Account for the Quarter</t>
  </si>
  <si>
    <t>&amp;quot;Account for the Quarter&amp;quot;</t>
  </si>
  <si>
    <t>&amp;quot;Quarter&amp;quot;</t>
  </si>
  <si>
    <t>&amp;quot;結算季度&amp;quot;</t>
  </si>
  <si>
    <t>IEC_STD_V10 &gt;&gt; Common &gt;&gt; AutoMetaDataAccount for the Quarter</t>
  </si>
  <si>
    <t>投資結算季度Property</t>
  </si>
  <si>
    <t>STG:221101_0004</t>
  </si>
  <si>
    <t>&amp;quot;投資結算季度&amp;quot;</t>
  </si>
  <si>
    <t>Investment Master_Account for the Quarter</t>
  </si>
  <si>
    <t>&amp;quot;Investment Master_Account for the Quarter&amp;quot;</t>
  </si>
  <si>
    <t>-235</t>
  </si>
  <si>
    <t>Management Type</t>
  </si>
  <si>
    <t>判斷資料項目為實際值或是預測值</t>
  </si>
  <si>
    <t>MANAGEMENT_TYPE</t>
  </si>
  <si>
    <t>IEC_STD_V10 &gt;&gt; Data Standard &gt;&gt; STG &gt;&gt; Management Type</t>
  </si>
  <si>
    <t>&amp;quot;Management Type&amp;quot;</t>
  </si>
  <si>
    <t>&amp;quot;判斷資料項目為實際值或是預測值&amp;quot;</t>
  </si>
  <si>
    <t>IEC_STD_V10 &gt;&gt; Common &gt;&gt; AutoMetaDataManagement Type</t>
  </si>
  <si>
    <t>Management TypeProperty</t>
  </si>
  <si>
    <t>STG:221101_0005</t>
  </si>
  <si>
    <t>Investment Master_Management Type</t>
  </si>
  <si>
    <t>&amp;quot;Investment Master_Management Type&amp;quot;</t>
  </si>
  <si>
    <t>-236</t>
  </si>
  <si>
    <t>當年投資額</t>
  </si>
  <si>
    <t>Investment Amount</t>
  </si>
  <si>
    <t>當年度BP針對投資併購事業的實際投資金額</t>
  </si>
  <si>
    <t>加總當年度實際投資金額
當[統計期間]=Year，與當年度最新季度資料相同</t>
  </si>
  <si>
    <t>INVESTMENT_AMOUNT</t>
  </si>
  <si>
    <t>IEC_STD_V10 &gt;&gt; Data Standard &gt;&gt; STG &gt;&gt; Investment Amount</t>
  </si>
  <si>
    <t>&amp;quot;Investment Amount&amp;quot;</t>
  </si>
  <si>
    <t>&amp;quot;當年度BP針對投資併購事業的實際投資金額&amp;quot;</t>
  </si>
  <si>
    <t>IEC_STD_V10 &gt;&gt; Common &gt;&gt; AutoMetaDataInvestment Amount</t>
  </si>
  <si>
    <t>當年投資額Property</t>
  </si>
  <si>
    <t>STG:221101_0006</t>
  </si>
  <si>
    <t>&amp;quot;加總當年度實際投資金額
當[統計期間]=Year，與當年度最新季度資料相同&amp;quot;</t>
  </si>
  <si>
    <t>Investment Master_Investment Amount</t>
  </si>
  <si>
    <t>&amp;quot;Investment Master_Investment Amount&amp;quot;</t>
  </si>
  <si>
    <t>-237</t>
  </si>
  <si>
    <t>累計投資額</t>
  </si>
  <si>
    <t>Cumulative Investment Amount</t>
  </si>
  <si>
    <t>累計BP針對投資併購事業的實際投資金額</t>
  </si>
  <si>
    <t>加總累計實際投資金額
當[統計期間]=Year，與當年度最新季度資料相同</t>
  </si>
  <si>
    <t>CUMULATIVE_INVESTMENT_AMOUNT</t>
  </si>
  <si>
    <t>IEC_STD_V10 &gt;&gt; Data Standard &gt;&gt; STG &gt;&gt; Cumulative Investment Amount</t>
  </si>
  <si>
    <t>&amp;quot;Cumulative Investment Amount&amp;quot;</t>
  </si>
  <si>
    <t>&amp;quot;累計BP針對投資併購事業的實際投資金額&amp;quot;</t>
  </si>
  <si>
    <t>IEC_STD_V10 &gt;&gt; Common &gt;&gt; AutoMetaDataCumulative Investment Amount</t>
  </si>
  <si>
    <t>累計投資額Property</t>
  </si>
  <si>
    <t>STG:221101_0007</t>
  </si>
  <si>
    <t>&amp;quot;加總累計實際投資金額
當[統計期間]=Year，與當年度最新季度資料相同&amp;quot;</t>
  </si>
  <si>
    <t>Investment Master_Cumulative Investment Amount</t>
  </si>
  <si>
    <t>&amp;quot;Investment Master_Cumulative Investment Amount&amp;quot;</t>
  </si>
  <si>
    <t>-238</t>
  </si>
  <si>
    <t>投資標的持股比例</t>
  </si>
  <si>
    <t>Subject Shareholding Ratio</t>
  </si>
  <si>
    <t>Shareholding Ratio</t>
  </si>
  <si>
    <t>對各投資併購標的的股權佔比</t>
  </si>
  <si>
    <t>投資標的持股比例
當[統計期間]=Year，與當年度最新季度資料相同</t>
  </si>
  <si>
    <t>SHAREHOLDING_RATIO</t>
  </si>
  <si>
    <t>IEC_STD_V10 &gt;&gt; Data Standard &gt;&gt; STG &gt;&gt; Subject Shareholding Ratio</t>
  </si>
  <si>
    <t>&amp;quot;Subject Shareholding Ratio&amp;quot;</t>
  </si>
  <si>
    <t>&amp;quot;Shareholding Ratio&amp;quot;</t>
  </si>
  <si>
    <t>&amp;quot;對各投資併購標的的股權佔比&amp;quot;</t>
  </si>
  <si>
    <t>IEC_STD_V10 &gt;&gt; Common &gt;&gt; AutoMetaDataSubject Shareholding Ratio</t>
  </si>
  <si>
    <t>投資標的持股比例Property</t>
  </si>
  <si>
    <t>STG:221101_0008</t>
  </si>
  <si>
    <t>&amp;quot;投資標的持股比例
當[統計期間]=Year，與當年度最新季度資料相同&amp;quot;</t>
  </si>
  <si>
    <t>Investment Master_Subject Shareholding Ratio</t>
  </si>
  <si>
    <t>&amp;quot;Investment Master_Subject Shareholding Ratio&amp;quot;</t>
  </si>
  <si>
    <t>-239</t>
  </si>
  <si>
    <t>投資標的營收</t>
  </si>
  <si>
    <t>Subject Revenue</t>
  </si>
  <si>
    <t>各投資標的營收金額</t>
  </si>
  <si>
    <t>投資標的營收
當[統計期間]=Year，年度資料為季度資料加總</t>
  </si>
  <si>
    <t>SUBJECT_REVENUE</t>
  </si>
  <si>
    <t>IEC_STD_V10 &gt;&gt; Data Standard &gt;&gt; STG &gt;&gt; Subject Revenue</t>
  </si>
  <si>
    <t>&amp;quot;Subject Revenue&amp;quot;</t>
  </si>
  <si>
    <t>&amp;quot;各投資標的營收金額&amp;quot;</t>
  </si>
  <si>
    <t>IEC_STD_V10 &gt;&gt; Common &gt;&gt; AutoMetaDataSubject Revenue</t>
  </si>
  <si>
    <t>投資標的營收Property</t>
  </si>
  <si>
    <t>STG:221101_0009</t>
  </si>
  <si>
    <t>&amp;quot;投資標的營收
當[統計期間]=Year，年度資料為季度資料加總&amp;quot;</t>
  </si>
  <si>
    <t>Investment Master_Subject Revenue</t>
  </si>
  <si>
    <t>&amp;quot;Investment Master_Subject Revenue&amp;quot;</t>
  </si>
  <si>
    <t>-240</t>
  </si>
  <si>
    <t>投資標的營收貢獻</t>
  </si>
  <si>
    <t>Subject Revenue Contribution</t>
  </si>
  <si>
    <t>Revenue contribution</t>
  </si>
  <si>
    <t>依持股比率認列投資標的營收</t>
  </si>
  <si>
    <t>投資標的營收貢獻=投資標的營收*投資標的持股比例
當[統計期間]=Year，年度資料為季度資料加總</t>
  </si>
  <si>
    <t>Investment Master_Subject Revenue;Investment Master_Subject Shareholding Ratio</t>
  </si>
  <si>
    <t>REVENUE_CONTRIBUTION</t>
  </si>
  <si>
    <t>IEC_STD_V10 &gt;&gt; Data Standard &gt;&gt; STG &gt;&gt; Subject Revenue Contribution</t>
  </si>
  <si>
    <t>&amp;quot;Subject Revenue Contribution&amp;quot;</t>
  </si>
  <si>
    <t>&amp;quot;Revenue contribution&amp;quot;</t>
  </si>
  <si>
    <t>&amp;quot;依持股比率認列投資標的營收&amp;quot;</t>
  </si>
  <si>
    <t>IEC_STD_V10 &gt;&gt; Common &gt;&gt; AutoMetaDataSubject Revenue Contribution</t>
  </si>
  <si>
    <t>投資標的營收貢獻Property</t>
  </si>
  <si>
    <t>&amp;quot;Investment Master_Subject Revenue;Investment Master_Subject Shareholding Ratio&amp;quot;</t>
  </si>
  <si>
    <t>STG:221101_0010</t>
  </si>
  <si>
    <t>&amp;quot;投資標的營收貢獻=投資標的營收*投資標的持股比例
當[統計期間]=Year，年度資料為季度資料加總&amp;quot;</t>
  </si>
  <si>
    <t>Investment Master_Subject Revenue Contribution</t>
  </si>
  <si>
    <t>&amp;quot;Investment Master_Subject Revenue Contribution&amp;quot;</t>
  </si>
  <si>
    <t>-241</t>
  </si>
  <si>
    <t>投資標的淨利</t>
  </si>
  <si>
    <t>Subject Net Profit</t>
  </si>
  <si>
    <t>投資標的淨利
當[統計期間]=Year，年度資料為季度資料加總</t>
  </si>
  <si>
    <t>SUBJECT_NET_PROFIT</t>
  </si>
  <si>
    <t>IEC_STD_V10 &gt;&gt; Data Standard &gt;&gt; STG &gt;&gt; Subject Net Profit</t>
  </si>
  <si>
    <t>&amp;quot;Subject Net Profit&amp;quot;</t>
  </si>
  <si>
    <t>&amp;quot;投資標的淨利&amp;quot;</t>
  </si>
  <si>
    <t>IEC_STD_V10 &gt;&gt; Common &gt;&gt; AutoMetaDataSubject Net Profit</t>
  </si>
  <si>
    <t>投資標的淨利Property</t>
  </si>
  <si>
    <t>STG:221101_0011</t>
  </si>
  <si>
    <t>&amp;quot;投資標的淨利
當[統計期間]=Year，年度資料為季度資料加總&amp;quot;</t>
  </si>
  <si>
    <t>Investment Master_Subject Net Profit</t>
  </si>
  <si>
    <t>&amp;quot;Investment Master_Subject Net Profit&amp;quot;</t>
  </si>
  <si>
    <t>-242</t>
  </si>
  <si>
    <t>投資標的認列獲利</t>
  </si>
  <si>
    <t>Subject Recognize Profit</t>
  </si>
  <si>
    <t>Recognize Profit</t>
  </si>
  <si>
    <t>依持股比率認列投資標的獲利</t>
  </si>
  <si>
    <t>投資標的認列獲利=投資標的淨利*投資標的持股比例
當[統計期間]=Year，年度資料為季度資料加總</t>
  </si>
  <si>
    <t>Investment Master_Subject Net Profit;Investment Master_Subject Shareholding Ratio</t>
  </si>
  <si>
    <t>RECOGNIZE_PROFIT</t>
  </si>
  <si>
    <t>IEC_STD_V10 &gt;&gt; Data Standard &gt;&gt; STG &gt;&gt; Subject Recognize Profit</t>
  </si>
  <si>
    <t>&amp;quot;Subject Recognize Profit&amp;quot;</t>
  </si>
  <si>
    <t>&amp;quot;Recognize Profit&amp;quot;</t>
  </si>
  <si>
    <t>&amp;quot;依持股比率認列投資標的獲利&amp;quot;</t>
  </si>
  <si>
    <t>IEC_STD_V10 &gt;&gt; Common &gt;&gt; AutoMetaDataSubject Recognize Profit</t>
  </si>
  <si>
    <t>投資標的認列獲利Property</t>
  </si>
  <si>
    <t>&amp;quot;Investment Master_Subject Net Profit;Investment Master_Subject Shareholding Ratio&amp;quot;</t>
  </si>
  <si>
    <t>STG:221101_0012</t>
  </si>
  <si>
    <t>&amp;quot;投資標的認列獲利=投資標的淨利*投資標的持股比例
當[統計期間]=Year，年度資料為季度資料加總&amp;quot;</t>
  </si>
  <si>
    <t>Investment Master_Subject Recognize Profit</t>
  </si>
  <si>
    <t>&amp;quot;Investment Master_Subject Recognize Profit&amp;quot;</t>
  </si>
  <si>
    <t>-243</t>
  </si>
  <si>
    <t>投資標的現金股利</t>
  </si>
  <si>
    <t>Subject Cash Dividend</t>
  </si>
  <si>
    <t>Cash Dividend</t>
  </si>
  <si>
    <t>各投資標的配發之現金股利</t>
  </si>
  <si>
    <t>投資標的現金股利
當[統計期間]=Year，年度資料為季度資料加總</t>
  </si>
  <si>
    <t>CASH_DIVIDEND</t>
  </si>
  <si>
    <t>IEC_STD_V10 &gt;&gt; Data Standard &gt;&gt; STG &gt;&gt; Subject Cash Dividend</t>
  </si>
  <si>
    <t>&amp;quot;Subject Cash Dividend&amp;quot;</t>
  </si>
  <si>
    <t>&amp;quot;Cash Dividend&amp;quot;</t>
  </si>
  <si>
    <t>&amp;quot;各投資標的配發之現金股利&amp;quot;</t>
  </si>
  <si>
    <t>IEC_STD_V10 &gt;&gt; Common &gt;&gt; AutoMetaDataSubject Cash Dividend</t>
  </si>
  <si>
    <t>投資標的現金股利Property</t>
  </si>
  <si>
    <t>STG:221101_0013</t>
  </si>
  <si>
    <t>&amp;quot;投資標的現金股利
當[統計期間]=Year，年度資料為季度資料加總&amp;quot;</t>
  </si>
  <si>
    <t>Investment Master_Subject Cash Dividend</t>
  </si>
  <si>
    <t>&amp;quot;Investment Master_Subject Cash Dividend&amp;quot;</t>
  </si>
  <si>
    <t>-244</t>
  </si>
  <si>
    <t>投資標的估值（依持股比例）</t>
  </si>
  <si>
    <t>Subject Valuation (based on shareholding ratio)</t>
  </si>
  <si>
    <t>Valuation</t>
  </si>
  <si>
    <t>各投資併購標的的估值（依持股比例）</t>
  </si>
  <si>
    <t>投資標的估值（依持股比例）
當[統計期間]=Year，與當年度最新季度資料相同</t>
  </si>
  <si>
    <t>VALUATION</t>
  </si>
  <si>
    <t>IEC_STD_V10 &gt;&gt; Data Standard &gt;&gt; STG &gt;&gt; Subject Valuation (based on shareholding ratio)</t>
  </si>
  <si>
    <t>&amp;quot;Subject Valuation (based on shareholding ratio)&amp;quot;</t>
  </si>
  <si>
    <t>&amp;quot;Valuation&amp;quot;</t>
  </si>
  <si>
    <t>&amp;quot;各投資併購標的的估值（依持股比例）&amp;quot;</t>
  </si>
  <si>
    <t>IEC_STD_V10 &gt;&gt; Common &gt;&gt; AutoMetaDataSubject Valuation (based on shareholding ratio)</t>
  </si>
  <si>
    <t>投資標的估值（依持股比例）Property</t>
  </si>
  <si>
    <t>STG:221101_0014</t>
  </si>
  <si>
    <t>&amp;quot;投資標的估值（依持股比例）
當[統計期間]=Year，與當年度最新季度資料相同&amp;quot;</t>
  </si>
  <si>
    <t>Investment Master_Subject Valuation (based on shareholding ratio)</t>
  </si>
  <si>
    <t>&amp;quot;Investment Master_Subject Valuation (based on shareholding ratio)&amp;quot;</t>
  </si>
  <si>
    <t>-245</t>
  </si>
  <si>
    <t>投資標的說明</t>
  </si>
  <si>
    <t>Subject Comment</t>
  </si>
  <si>
    <t>Comment</t>
  </si>
  <si>
    <t>各投資標的每季財務業務說明</t>
  </si>
  <si>
    <t>說明
當[統計期間]=Year，與當年度最新季度資料相同</t>
  </si>
  <si>
    <t>COMMENT</t>
  </si>
  <si>
    <t>IEC_STD_V10 &gt;&gt; Data Standard &gt;&gt; STG &gt;&gt; Subject Comment</t>
  </si>
  <si>
    <t>&amp;quot;Subject Comment&amp;quot;</t>
  </si>
  <si>
    <t>&amp;quot;Comment&amp;quot;</t>
  </si>
  <si>
    <t>&amp;quot;各投資標的每季財務業務說明&amp;quot;</t>
  </si>
  <si>
    <t>IEC_STD_V10 &gt;&gt; Common &gt;&gt; AutoMetaDataSubject Comment</t>
  </si>
  <si>
    <t>投資標的說明Property</t>
  </si>
  <si>
    <t>STG:221101_0015</t>
  </si>
  <si>
    <t>&amp;quot;說明
當[統計期間]=Year，與當年度最新季度資料相同&amp;quot;</t>
  </si>
  <si>
    <t>Investment Master_Subject Comment</t>
  </si>
  <si>
    <t>&amp;quot;Investment Master_Subject Comment&amp;quot;</t>
  </si>
  <si>
    <t>-246</t>
  </si>
  <si>
    <t>投資標的營收達成率</t>
  </si>
  <si>
    <t>Subject Revenue Achieve Rate</t>
  </si>
  <si>
    <t>Actual 投資標的營收 /Plan 投資標的營收</t>
  </si>
  <si>
    <t>SUBJECT_REVENUE_ACHIEVE_RATE</t>
  </si>
  <si>
    <t>IEC_STD_V10 &gt;&gt; Data Standard &gt;&gt; STG &gt;&gt; Subject Revenue Achieve Rate</t>
  </si>
  <si>
    <t>&amp;quot;Subject Revenue Achieve Rate&amp;quot;</t>
  </si>
  <si>
    <t>&amp;quot;投資標的營收達成率&amp;quot;</t>
  </si>
  <si>
    <t>IEC_STD_V10 &gt;&gt; Common &gt;&gt; AutoMetaDataSubject Revenue Achieve Rate</t>
  </si>
  <si>
    <t>投資標的營收達成率Property</t>
  </si>
  <si>
    <t>STG:221101_0016</t>
  </si>
  <si>
    <t>&amp;quot;Actual 投資標的營收 /Plan 投資標的營收&amp;quot;</t>
  </si>
  <si>
    <t>Investment Master_Subject Revenue Achieve Rate</t>
  </si>
  <si>
    <t>&amp;quot;Investment Master_Subject Revenue Achieve Rate&amp;quot;</t>
  </si>
  <si>
    <t>-247</t>
  </si>
  <si>
    <t>投資標的營收貢獻達成率</t>
  </si>
  <si>
    <t>Subject Revenue Contribution Achieve Rate</t>
  </si>
  <si>
    <t>Revenue Contribution Achieve Rate</t>
  </si>
  <si>
    <t>Actual 投資標的營收貢獻/Plan 投資標的營收貢獻</t>
  </si>
  <si>
    <t>REVENUE_CONTRIBUTION_ACHIEVE_RATE</t>
  </si>
  <si>
    <t>IEC_STD_V10 &gt;&gt; Data Standard &gt;&gt; STG &gt;&gt; Subject Revenue Contribution Achieve Rate</t>
  </si>
  <si>
    <t>&amp;quot;Subject Revenue Contribution Achieve Rate&amp;quot;</t>
  </si>
  <si>
    <t>&amp;quot;Revenue Contribution Achieve Rate&amp;quot;</t>
  </si>
  <si>
    <t>&amp;quot;投資標的營收貢獻達成率&amp;quot;</t>
  </si>
  <si>
    <t>IEC_STD_V10 &gt;&gt; Common &gt;&gt; AutoMetaDataSubject Revenue Contribution Achieve Rate</t>
  </si>
  <si>
    <t>投資標的營收貢獻達成率Property</t>
  </si>
  <si>
    <t>STG:221101_0017</t>
  </si>
  <si>
    <t>&amp;quot;Actual 投資標的營收貢獻/Plan 投資標的營收貢獻&amp;quot;</t>
  </si>
  <si>
    <t>Investment Master_Subject Revenue Contribution Achieve Rate</t>
  </si>
  <si>
    <t>&amp;quot;Investment Master_Subject Revenue Contribution Achieve Rate&amp;quot;</t>
  </si>
  <si>
    <t>-248</t>
  </si>
  <si>
    <t>投資標的淨利達成率</t>
  </si>
  <si>
    <t>Subject Net Profit Achieve Rate</t>
  </si>
  <si>
    <t>Actual 投資標的淨利/Plan 投資標的淨利</t>
  </si>
  <si>
    <t>SUBJECT_NET_PROFIT_ACHIEVE_RATE</t>
  </si>
  <si>
    <t>IEC_STD_V10 &gt;&gt; Data Standard &gt;&gt; STG &gt;&gt; Subject Net Profit Achieve Rate</t>
  </si>
  <si>
    <t>&amp;quot;Subject Net Profit Achieve Rate&amp;quot;</t>
  </si>
  <si>
    <t>&amp;quot;投資標的淨利達成率&amp;quot;</t>
  </si>
  <si>
    <t>IEC_STD_V10 &gt;&gt; Common &gt;&gt; AutoMetaDataSubject Net Profit Achieve Rate</t>
  </si>
  <si>
    <t>投資標的淨利達成率Property</t>
  </si>
  <si>
    <t>STG:221101_0018</t>
  </si>
  <si>
    <t>&amp;quot;Actual 投資標的淨利/Plan 投資標的淨利&amp;quot;</t>
  </si>
  <si>
    <t>Investment Master_Subject Net Profit Achieve Rate</t>
  </si>
  <si>
    <t>&amp;quot;Investment Master_Subject Net Profit Achieve Rate&amp;quot;</t>
  </si>
  <si>
    <t>-249</t>
  </si>
  <si>
    <t>投資標的認列獲利達成率</t>
  </si>
  <si>
    <t>Subject Recognize Profit Achieve Rate</t>
  </si>
  <si>
    <t>Recognize profit Achieve Rate</t>
  </si>
  <si>
    <t>Actual 投資標的認列獲利/Plan 投資標的認列獲利</t>
  </si>
  <si>
    <t>RECOGNIZE_PROFIT_ACHIEVE_RATE</t>
  </si>
  <si>
    <t>IEC_STD_V10 &gt;&gt; Data Standard &gt;&gt; STG &gt;&gt; Subject Recognize Profit Achieve Rate</t>
  </si>
  <si>
    <t>&amp;quot;Subject Recognize Profit Achieve Rate&amp;quot;</t>
  </si>
  <si>
    <t>&amp;quot;Recognize profit Achieve Rate&amp;quot;</t>
  </si>
  <si>
    <t>&amp;quot;投資標的認列獲利達成率&amp;quot;</t>
  </si>
  <si>
    <t>IEC_STD_V10 &gt;&gt; Common &gt;&gt; AutoMetaDataSubject Recognize Profit Achieve Rate</t>
  </si>
  <si>
    <t>投資標的認列獲利達成率Property</t>
  </si>
  <si>
    <t>STG:221101_0019</t>
  </si>
  <si>
    <t>&amp;quot;Actual 投資標的認列獲利/Plan 投資標的認列獲利&amp;quot;</t>
  </si>
  <si>
    <t>Investment Master_Subject Recognize Profit Achieve Rate</t>
  </si>
  <si>
    <t>&amp;quot;Investment Master_Subject Recognize Profit Achieve Rate&amp;quot;</t>
  </si>
  <si>
    <t>-250</t>
  </si>
  <si>
    <t>投資標的預算分配主檔</t>
  </si>
  <si>
    <t>Investment Subject Allocation Master</t>
  </si>
  <si>
    <t>INT_INVESTMENT_SUBJECT_ALLOCATION_MASTER</t>
  </si>
  <si>
    <t>IEC_STD_V10 &gt;&gt; Data Standard &gt;&gt; STG &gt;&gt; Investment Subject Allocation Master</t>
  </si>
  <si>
    <t>&amp;quot;Investment Subject Allocation Master&amp;quot;</t>
  </si>
  <si>
    <t>&amp;quot;投資標的預算分配主檔&amp;quot;</t>
  </si>
  <si>
    <t>IEC_STD_V10 &gt;&gt; Common &gt;&gt; AutoMetaDataInvestment Subject Allocation Master</t>
  </si>
  <si>
    <t>投資標的預算分配主檔Concept</t>
  </si>
  <si>
    <t>STG:221101_0020</t>
  </si>
  <si>
    <t>-251</t>
  </si>
  <si>
    <t>投資預算分配季度</t>
  </si>
  <si>
    <t>Budget Allocation Quarter</t>
  </si>
  <si>
    <t>預算分配季度</t>
  </si>
  <si>
    <t>BUDGET_ALLOCATION_QUARTER</t>
  </si>
  <si>
    <t>IEC_STD_V10 &gt;&gt; Data Standard &gt;&gt; STG &gt;&gt; Budget Allocation Quarter</t>
  </si>
  <si>
    <t>&amp;quot;Budget Allocation Quarter&amp;quot;</t>
  </si>
  <si>
    <t>&amp;quot;預算分配季度&amp;quot;</t>
  </si>
  <si>
    <t>&amp;quot;投資預算分配季度&amp;quot;</t>
  </si>
  <si>
    <t>IEC_STD_V10 &gt;&gt; Common &gt;&gt; AutoMetaDataBudget Allocation Quarter</t>
  </si>
  <si>
    <t>投資預算分配季度Property</t>
  </si>
  <si>
    <t>STG:221101_0021</t>
  </si>
  <si>
    <t>Investment Subject Allocation Master_Budget Allocation Quarter</t>
  </si>
  <si>
    <t>&amp;quot;Investment Subject Allocation Master_Budget Allocation Quarter&amp;quot;</t>
  </si>
  <si>
    <t>-252</t>
  </si>
  <si>
    <t>投資標的名稱Relationship</t>
  </si>
  <si>
    <t>STG:221101_0022</t>
  </si>
  <si>
    <t>Investment Subject Allocation Master_Investment Subject</t>
  </si>
  <si>
    <t>&amp;quot;Investment Subject Allocation Master_Investment Subject&amp;quot;</t>
  </si>
  <si>
    <t>-253</t>
  </si>
  <si>
    <t>投資可能性</t>
  </si>
  <si>
    <t>Investment possibility</t>
  </si>
  <si>
    <t>投資可能性分為 H, M, L
H:規劃將提報董事會、M:持續維繫或規劃DD、L:初步討論維繫可能性低</t>
  </si>
  <si>
    <t>INVESTMENT_POSSIBILITY</t>
  </si>
  <si>
    <t>IEC_STD_V10 &gt;&gt; Data Standard &gt;&gt; STG &gt;&gt; Investment possibility</t>
  </si>
  <si>
    <t>&amp;quot;Investment possibility&amp;quot;</t>
  </si>
  <si>
    <t>&amp;quot;投資可能性&amp;quot;</t>
  </si>
  <si>
    <t>IEC_STD_V10 &gt;&gt; Common &gt;&gt; AutoMetaDataInvestment possibility</t>
  </si>
  <si>
    <t>投資可能性Property</t>
  </si>
  <si>
    <t>STG:221101_0023</t>
  </si>
  <si>
    <t>&amp;quot;投資可能性分為 H, M, L
H:規劃將提報董事會、M:持續維繫或規劃DD、L:初步討論維繫可能性低&amp;quot;</t>
  </si>
  <si>
    <t>Investment Subject Allocation Master_Investment possibility</t>
  </si>
  <si>
    <t>&amp;quot;Investment Subject Allocation Master_Investment possibility&amp;quot;</t>
  </si>
  <si>
    <t>-254</t>
  </si>
  <si>
    <t>預計可能投資額</t>
  </si>
  <si>
    <t>Budget Allocation Amount</t>
  </si>
  <si>
    <t>BUDGET_ALLOCATION_AMOUNT</t>
  </si>
  <si>
    <t>IEC_STD_V10 &gt;&gt; Data Standard &gt;&gt; STG &gt;&gt; Budget Allocation Amount</t>
  </si>
  <si>
    <t>&amp;quot;Budget Allocation Amount&amp;quot;</t>
  </si>
  <si>
    <t>&amp;quot;預計可能投資額&amp;quot;</t>
  </si>
  <si>
    <t>IEC_STD_V10 &gt;&gt; Common &gt;&gt; AutoMetaDataBudget Allocation Amount</t>
  </si>
  <si>
    <t>預計可能投資額Property</t>
  </si>
  <si>
    <t>STG:221101_0024</t>
  </si>
  <si>
    <t>Investment Subject Allocation Master_Budget Allocation Amount</t>
  </si>
  <si>
    <t>&amp;quot;Investment Subject Allocation Master_Budget Allocation Amount&amp;quot;</t>
  </si>
  <si>
    <t>-255</t>
  </si>
  <si>
    <t>投資併購目標註記</t>
  </si>
  <si>
    <t>Investment MA Target Remark</t>
  </si>
  <si>
    <t>INVESTMENT_MA_TARGET_REMARK</t>
  </si>
  <si>
    <t>IEC_STD_V10 &gt;&gt; Data Standard &gt;&gt; STG &gt;&gt; Investment MA Target Remark</t>
  </si>
  <si>
    <t>&amp;quot;Investment MA Target Remark&amp;quot;</t>
  </si>
  <si>
    <t>&amp;quot;投資併購目標註記&amp;quot;</t>
  </si>
  <si>
    <t>IEC_STD_V10 &gt;&gt; Common &gt;&gt; AutoMetaDataInvestment MA Target Remark</t>
  </si>
  <si>
    <t>投資併購目標註記Property</t>
  </si>
  <si>
    <t>STG:221101_0025</t>
  </si>
  <si>
    <t>Investment Subject Allocation Master_Investment MA Target Remark</t>
  </si>
  <si>
    <t>&amp;quot;Investment Subject Allocation Master_Investment MA Target Remark&amp;quot;</t>
  </si>
  <si>
    <t>-256</t>
  </si>
  <si>
    <t>年度投資預算主檔</t>
  </si>
  <si>
    <t>Annual Investment Budget Master</t>
  </si>
  <si>
    <t>INT_ANNUAL_INVESTMENT_BUDJET_MASTER</t>
  </si>
  <si>
    <t>IEC_STD_V10 &gt;&gt; Data Standard &gt;&gt; STG &gt;&gt; Annual Investment Budget Master</t>
  </si>
  <si>
    <t>&amp;quot;Annual Investment Budget Master&amp;quot;</t>
  </si>
  <si>
    <t>&amp;quot;年度投資預算主檔&amp;quot;</t>
  </si>
  <si>
    <t>IEC_STD_V10 &gt;&gt; Common &gt;&gt; AutoMetaDataAnnual Investment Budget Master</t>
  </si>
  <si>
    <t>年度投資預算主檔Concept</t>
  </si>
  <si>
    <t>STG:221101_0026</t>
  </si>
  <si>
    <t>-257</t>
  </si>
  <si>
    <t>投資預算分配季度Relationship</t>
  </si>
  <si>
    <t>STG:221101_0027</t>
  </si>
  <si>
    <t>Annual Investment Budget Master_Budget Allocation Quarter</t>
  </si>
  <si>
    <t>&amp;quot;Annual Investment Budget Master_Budget Allocation Quarter&amp;quot;</t>
  </si>
  <si>
    <t>-258</t>
  </si>
  <si>
    <t>年度投資預算</t>
  </si>
  <si>
    <t>Annual Investment Budget</t>
  </si>
  <si>
    <t>年度預算</t>
  </si>
  <si>
    <t>ANNUAL_INVESTMENT_BUDGET</t>
  </si>
  <si>
    <t>IEC_STD_V10 &gt;&gt; Data Standard &gt;&gt; STG &gt;&gt; Annual Investment Budget</t>
  </si>
  <si>
    <t>&amp;quot;Annual Investment Budget&amp;quot;</t>
  </si>
  <si>
    <t>&amp;quot;年度預算&amp;quot;</t>
  </si>
  <si>
    <t>&amp;quot;年度投資預算&amp;quot;</t>
  </si>
  <si>
    <t>IEC_STD_V10 &gt;&gt; Common &gt;&gt; AutoMetaDataAnnual Investment Budget</t>
  </si>
  <si>
    <t>年度投資預算Property</t>
  </si>
  <si>
    <t>STG:221101_0028</t>
  </si>
  <si>
    <t>Annual Investment Budget Master_Annual Investment Budget</t>
  </si>
  <si>
    <t>&amp;quot;Annual Investment Budget Master_Annual Investment Budget&amp;quot;</t>
  </si>
  <si>
    <t>-259</t>
  </si>
  <si>
    <t>年度實際已投資金額</t>
  </si>
  <si>
    <t>Annual Actual Investment Amount</t>
  </si>
  <si>
    <t>ANNUAL_ACTUAL_INVESTMENT_AMMOUNT</t>
  </si>
  <si>
    <t>IEC_STD_V10 &gt;&gt; Data Standard &gt;&gt; STG &gt;&gt; Annual Actual Investment Amount</t>
  </si>
  <si>
    <t>&amp;quot;Annual Actual Investment Amount&amp;quot;</t>
  </si>
  <si>
    <t>&amp;quot;年度實際已投資金額&amp;quot;</t>
  </si>
  <si>
    <t>IEC_STD_V10 &gt;&gt; Common &gt;&gt; AutoMetaDataAnnual Actual Investment Amount</t>
  </si>
  <si>
    <t>年度實際已投資金額Property</t>
  </si>
  <si>
    <t>STG:221101_0029</t>
  </si>
  <si>
    <t>Annual Investment Budget Master_Annual Actual Investment Amount</t>
  </si>
  <si>
    <t>&amp;quot;Annual Investment Budget Master_Annual Actual Investment Amount&amp;quot;</t>
  </si>
  <si>
    <t>-260</t>
  </si>
  <si>
    <t>年度投資預算餘額(F)</t>
  </si>
  <si>
    <t>Annual Investment Budget Balance (F)</t>
  </si>
  <si>
    <t>規則示例：
2021 Q3(目前所在季度) 年度預算餘額是 年度預算-年度實際已投資-(前一季)預計可能投資額(H)
2021 Q4(未來所在季度) 年度預算餘額是 年度預算-年度實際已投資-(前一季)預計可能投資額(H)
2022 Q1(未來季度) 年度預算餘額是 年度預算-年度實際已投資
2022 Q2(未來所在季度) 年度預算餘額是 年度預算-年度實際已投資-(前一季)預計可能投資額(H)</t>
  </si>
  <si>
    <t>Annual Investment Budget Master_Annual Investment Budget;Annual Investment Budget Master_Annual Actual Investment Amount;Investment Subject Allocation Master_Budget Allocation Amount</t>
  </si>
  <si>
    <t>ANNUAL_INVESTMENT_BUDGET_BALANCE_F</t>
  </si>
  <si>
    <t>IEC_STD_V10 &gt;&gt; Data Standard &gt;&gt; STG &gt;&gt; Annual Investment Budget Balance (F)</t>
  </si>
  <si>
    <t>&amp;quot;Annual Investment Budget Balance (F)&amp;quot;</t>
  </si>
  <si>
    <t>&amp;quot;年度投資預算餘額(F)&amp;quot;</t>
  </si>
  <si>
    <t>IEC_STD_V10 &gt;&gt; Common &gt;&gt; AutoMetaDataAnnual Investment Budget Balance (F)</t>
  </si>
  <si>
    <t>年度投資預算餘額(F)Property</t>
  </si>
  <si>
    <t>&amp;quot;Annual Investment Budget Master_Annual Investment Budget;Annual Investment Budget Master_Annual Actual Investment Amount;Investment Subject Allocation Master_Budget Allocation Amount&amp;quot;</t>
  </si>
  <si>
    <t>STG:221101_0030</t>
  </si>
  <si>
    <t>&amp;quot;規則示例：
2021 Q3(目前所在季度) 年度預算餘額是 年度預算-年度實際已投資-(前一季)預計可能投資額(H)
2021 Q4(未來所在季度) 年度預算餘額是 年度預算-年度實際已投資-(前一季)預計可能投資額(H)
2022 Q1(未來季度) 年度預算餘額是 年度預算-年度實際已投資
2022 Q2(未來所在季度) 年度預算餘額是 年度預算-年度實際已投資-(前一季)預計可能投資額(H)&amp;quot;</t>
  </si>
  <si>
    <t>Annual Investment Budget Master_Annual Investment Budget Balance (F)</t>
  </si>
  <si>
    <t>&amp;quot;Annual Investment Budget Master_Annual Investment Budget Balance (F)&amp;quot;</t>
  </si>
  <si>
    <t>-261</t>
  </si>
  <si>
    <t>預計可能投資額(H)佔年度投資預算餘額比率</t>
  </si>
  <si>
    <t>Annual Investment Budget Balance Ratio</t>
  </si>
  <si>
    <t>預計可能投資額(H)/年度投資預算餘額比率</t>
  </si>
  <si>
    <t>Annual Investment Budget Master_Annual Investment Budget Balance (F);Investment Subject Allocation Master_Budget Allocation Amount</t>
  </si>
  <si>
    <t>ANNUAL_INVESTMENT_BUDGET_BALANCE_RATIO</t>
  </si>
  <si>
    <t>IEC_STD_V10 &gt;&gt; Data Standard &gt;&gt; STG &gt;&gt; Annual Investment Budget Balance Ratio</t>
  </si>
  <si>
    <t>&amp;quot;Annual Investment Budget Balance Ratio&amp;quot;</t>
  </si>
  <si>
    <t>&amp;quot;預計可能投資額(H)佔年度投資預算餘額比率&amp;quot;</t>
  </si>
  <si>
    <t>IEC_STD_V10 &gt;&gt; Common &gt;&gt; AutoMetaDataAnnual Investment Budget Balance Ratio</t>
  </si>
  <si>
    <t>預計可能投資額(H)佔年度投資預算餘額比率Property</t>
  </si>
  <si>
    <t>&amp;quot;Annual Investment Budget Master_Annual Investment Budget Balance (F);Investment Subject Allocation Master_Budget Allocation Amount&amp;quot;</t>
  </si>
  <si>
    <t>STG:221101_0031</t>
  </si>
  <si>
    <t>&amp;quot;預計可能投資額(H)/年度投資預算餘額比率&amp;quot;</t>
  </si>
  <si>
    <t>Annual Investment Budget Master_Annual Investment Budget Balance Ratio</t>
  </si>
  <si>
    <t>&amp;quot;Annual Investment Budget Master_Annual Investment Budget Balance Ratio&amp;quot;</t>
  </si>
  <si>
    <t>-262</t>
  </si>
  <si>
    <t>C.1.1.0: 新事業發展進程</t>
  </si>
  <si>
    <t>EBO 專案管理</t>
  </si>
  <si>
    <t>EBO Project Management</t>
  </si>
  <si>
    <t>Sensitive</t>
  </si>
  <si>
    <t>&amp;quot;EBO Project Management&amp;quot;</t>
  </si>
  <si>
    <t>&amp;quot;EBO 專案管理&amp;quot;</t>
  </si>
  <si>
    <t>IEC_STD_V10 &gt;&gt; Common &gt;&gt; AutoMetaDataEBO Project Management</t>
  </si>
  <si>
    <t>EBO 專案管理Concept</t>
  </si>
  <si>
    <t>0074</t>
  </si>
  <si>
    <t>C.1.1.0:221101_0074</t>
  </si>
  <si>
    <t>-263</t>
  </si>
  <si>
    <t>EBO 專案編號Dimension</t>
  </si>
  <si>
    <t>0075</t>
  </si>
  <si>
    <t>C.1.1.0:221101_0075</t>
  </si>
  <si>
    <t>EBO Project Management_EBO Project Number</t>
  </si>
  <si>
    <t>&amp;quot;EBO Project Management_EBO Project Number&amp;quot;</t>
  </si>
  <si>
    <t>-264</t>
  </si>
  <si>
    <t>EBO 專案名稱Dimension</t>
  </si>
  <si>
    <t>0076</t>
  </si>
  <si>
    <t>C.1.1.0:221101_0076</t>
  </si>
  <si>
    <t>EBO Project Management_EBO Project Name</t>
  </si>
  <si>
    <t>&amp;quot;EBO Project Management_EBO Project Name&amp;quot;</t>
  </si>
  <si>
    <t>-265</t>
  </si>
  <si>
    <t>EBO 專案贊助人Dimension</t>
  </si>
  <si>
    <t>0077</t>
  </si>
  <si>
    <t>C.1.1.0:221101_0077</t>
  </si>
  <si>
    <t>EBO Project Management_EBO Sponsor</t>
  </si>
  <si>
    <t>&amp;quot;EBO Project Management_EBO Sponsor&amp;quot;</t>
  </si>
  <si>
    <t>-266</t>
  </si>
  <si>
    <t>EBO 專案主導單位Dimension</t>
  </si>
  <si>
    <t>0078</t>
  </si>
  <si>
    <t>C.1.1.0:221101_0078</t>
  </si>
  <si>
    <t>EBO Project Management_EBO Project Owner</t>
  </si>
  <si>
    <t>&amp;quot;EBO Project Management_EBO Project Owner&amp;quot;</t>
  </si>
  <si>
    <t>-267</t>
  </si>
  <si>
    <t>EBO 專案登錄日期Dimension</t>
  </si>
  <si>
    <t>0079</t>
  </si>
  <si>
    <t>C.1.1.0:221101_0079</t>
  </si>
  <si>
    <t>EBO Project Management_EBO Project Registration Date</t>
  </si>
  <si>
    <t>&amp;quot;EBO Project Management_EBO Project Registration Date&amp;quot;</t>
  </si>
  <si>
    <t>-268</t>
  </si>
  <si>
    <t>EBO 專案發展時間Measure</t>
  </si>
  <si>
    <t>0080</t>
  </si>
  <si>
    <t>C.1.1.0:221101_0080</t>
  </si>
  <si>
    <t>EBO Project Management_EBO Development Duration</t>
  </si>
  <si>
    <t>&amp;quot;EBO Project Management_EBO Development Duration&amp;quot;</t>
  </si>
  <si>
    <t>-269</t>
  </si>
  <si>
    <t>EBO 專案現在階段</t>
  </si>
  <si>
    <t>Current Phase</t>
  </si>
  <si>
    <t>EBO 專案的最新階段</t>
  </si>
  <si>
    <t>latest EBO Project Phase History_EBO Phase</t>
  </si>
  <si>
    <t>&amp;quot;Current Phase&amp;quot;</t>
  </si>
  <si>
    <t>&amp;quot;EBO 專案的最新階段&amp;quot;</t>
  </si>
  <si>
    <t>EBO 專案現在階段Dimension</t>
  </si>
  <si>
    <t>0081</t>
  </si>
  <si>
    <t>C.1.1.0:221101_0081</t>
  </si>
  <si>
    <t>&amp;quot;latest EBO Project Phase History_EBO Phase&amp;quot;</t>
  </si>
  <si>
    <t>EBO Project Management_EBO Phase</t>
  </si>
  <si>
    <t>&amp;quot;EBO Project Management_EBO Phase&amp;quot;</t>
  </si>
  <si>
    <t>-270</t>
  </si>
  <si>
    <t>"G" 底色呈現綠色 , 
"R" 底色呈現紅色, 
"Y" 底色呈現黃色, 
"NA" 無底色</t>
  </si>
  <si>
    <t>策略清晰度Dimension</t>
  </si>
  <si>
    <t>0082</t>
  </si>
  <si>
    <t>C.1.1.0:221101_0082</t>
  </si>
  <si>
    <t>&amp;quot;&amp;apos;G&amp;apos; 底色呈現綠色 , 
&amp;apos;R&amp;apos; 底色呈現紅色, 
&amp;apos;Y&amp;apos; 底色呈現黃色, 
&amp;apos;NA&amp;apos; 無底色&amp;quot;</t>
  </si>
  <si>
    <t>EBO Project Management_EBO Strategic Clarity</t>
  </si>
  <si>
    <t>&amp;quot;EBO Project Management_EBO Strategic Clarity&amp;quot;</t>
  </si>
  <si>
    <t>-271</t>
  </si>
  <si>
    <t>技術成熟度Dimension</t>
  </si>
  <si>
    <t>0083</t>
  </si>
  <si>
    <t>C.1.1.0:221101_0083</t>
  </si>
  <si>
    <t>EBO Project Management_EBO Technology Readiness</t>
  </si>
  <si>
    <t>&amp;quot;EBO Project Management_EBO Technology Readiness&amp;quot;</t>
  </si>
  <si>
    <t>-272</t>
  </si>
  <si>
    <t>商模可行性Dimension</t>
  </si>
  <si>
    <t>0084</t>
  </si>
  <si>
    <t>C.1.1.0:221101_0084</t>
  </si>
  <si>
    <t>EBO Project Management_EBO Business Model Viability</t>
  </si>
  <si>
    <t>&amp;quot;EBO Project Management_EBO Business Model Viability&amp;quot;</t>
  </si>
  <si>
    <t>-273</t>
  </si>
  <si>
    <t>市場確佔度Dimension</t>
  </si>
  <si>
    <t>0085</t>
  </si>
  <si>
    <t>C.1.1.0:221101_0085</t>
  </si>
  <si>
    <t>EBO Project Management_EBO Win in the Marketplace</t>
  </si>
  <si>
    <t>&amp;quot;EBO Project Management_EBO Win in the Marketplace&amp;quot;</t>
  </si>
  <si>
    <t>-274</t>
  </si>
  <si>
    <t>EBO 專案累計利潤Measure</t>
  </si>
  <si>
    <t>0086</t>
  </si>
  <si>
    <t>C.1.1.0:221101_0086</t>
  </si>
  <si>
    <t>EBO Project Management_EBO Project Accumulated Revenue</t>
  </si>
  <si>
    <t>&amp;quot;EBO Project Management_EBO Project Accumulated Revenue&amp;quot;</t>
  </si>
  <si>
    <t>-275</t>
  </si>
  <si>
    <t>EBO 專案資助管理</t>
  </si>
  <si>
    <t>EBO Funding Management</t>
  </si>
  <si>
    <t>&amp;quot;EBO Funding Management&amp;quot;</t>
  </si>
  <si>
    <t>&amp;quot;EBO 專案資助管理&amp;quot;</t>
  </si>
  <si>
    <t>IEC_STD_V10 &gt;&gt; Common &gt;&gt; AutoMetaDataEBO Funding Management</t>
  </si>
  <si>
    <t>EBO 專案資助管理Concept</t>
  </si>
  <si>
    <t>0087</t>
  </si>
  <si>
    <t>C.1.1.0:221101_0087</t>
  </si>
  <si>
    <t>-276</t>
  </si>
  <si>
    <t>0088</t>
  </si>
  <si>
    <t>C.1.1.0:221101_0088</t>
  </si>
  <si>
    <t>EBO Funding Management_EBO Project Number</t>
  </si>
  <si>
    <t>&amp;quot;EBO Funding Management_EBO Project Number&amp;quot;</t>
  </si>
  <si>
    <t>-277</t>
  </si>
  <si>
    <t>資助事業群Dimension</t>
  </si>
  <si>
    <t>0089</t>
  </si>
  <si>
    <t>C.1.1.0:221101_0089</t>
  </si>
  <si>
    <t>EBO Funding Management_EBO Funding BG</t>
  </si>
  <si>
    <t>&amp;quot;EBO Funding Management_EBO Funding BG&amp;quot;</t>
  </si>
  <si>
    <t>-278</t>
  </si>
  <si>
    <t>資助事業單位Dimension</t>
  </si>
  <si>
    <t>0090</t>
  </si>
  <si>
    <t>C.1.1.0:221101_0090</t>
  </si>
  <si>
    <t>EBO Funding Management_EBO Funding BU</t>
  </si>
  <si>
    <t>&amp;quot;EBO Funding Management_EBO Funding BU&amp;quot;</t>
  </si>
  <si>
    <t>-279</t>
  </si>
  <si>
    <t>EBO 專案資助比率Dimension</t>
  </si>
  <si>
    <t>0091</t>
  </si>
  <si>
    <t>C.1.1.0:221101_0091</t>
  </si>
  <si>
    <t>EBO Funding Management_EBO Project Funding Percentage</t>
  </si>
  <si>
    <t>&amp;quot;EBO Funding Management_EBO Project Funding Percentage&amp;quot;</t>
  </si>
  <si>
    <t>-280</t>
  </si>
  <si>
    <t>EBO 專案資助開始日期Dimension</t>
  </si>
  <si>
    <t>0092</t>
  </si>
  <si>
    <t>C.1.1.0:221101_0092</t>
  </si>
  <si>
    <t>EBO Funding Management_EBO Funding Start Date</t>
  </si>
  <si>
    <t>&amp;quot;EBO Funding Management_EBO Funding Start Date&amp;quot;</t>
  </si>
  <si>
    <t>-281</t>
  </si>
  <si>
    <t>EBO 專案資助結束日期Dimension</t>
  </si>
  <si>
    <t>0093</t>
  </si>
  <si>
    <t>C.1.1.0:221101_0093</t>
  </si>
  <si>
    <t>EBO Funding Management_EBO Funding End Date</t>
  </si>
  <si>
    <t>&amp;quot;EBO Funding Management_EBO Funding End Date&amp;quot;</t>
  </si>
  <si>
    <t>-282</t>
  </si>
  <si>
    <t>備註</t>
  </si>
  <si>
    <t>&amp;quot;備註&amp;quot;</t>
  </si>
  <si>
    <t>0094</t>
  </si>
  <si>
    <t>C.1.1.0:221101_0094</t>
  </si>
  <si>
    <t>EBO Funding Management_EBO Funding Remark</t>
  </si>
  <si>
    <t>&amp;quot;EBO Funding Management_EBO Funding Remark&amp;quot;</t>
  </si>
  <si>
    <t>-283</t>
  </si>
  <si>
    <t>Project milestone</t>
  </si>
  <si>
    <t>&amp;quot;Project milestone&amp;quot;</t>
  </si>
  <si>
    <t>0095</t>
  </si>
  <si>
    <t>C.1.1.0:221101_0095</t>
  </si>
  <si>
    <t>-284</t>
  </si>
  <si>
    <t>0096</t>
  </si>
  <si>
    <t>C.1.1.0:221101_0096</t>
  </si>
  <si>
    <t>-285</t>
  </si>
  <si>
    <t>EBO 專案里程碑Dimension</t>
  </si>
  <si>
    <t>0097</t>
  </si>
  <si>
    <t>C.1.1.0:221101_0097</t>
  </si>
  <si>
    <t>-286</t>
  </si>
  <si>
    <t>EBO 專案里程碑類別Dimension</t>
  </si>
  <si>
    <t>0098</t>
  </si>
  <si>
    <t>C.1.1.0:221101_0098</t>
  </si>
  <si>
    <t>-287</t>
  </si>
  <si>
    <t>EBO 專案里程碑狀態Dimension</t>
  </si>
  <si>
    <t>0099</t>
  </si>
  <si>
    <t>C.1.1.0:221101_0099</t>
  </si>
  <si>
    <t>-288</t>
  </si>
  <si>
    <t>EBO 專案里程碑完成進度Dimension</t>
  </si>
  <si>
    <t>0100</t>
  </si>
  <si>
    <t>C.1.1.0:221101_0100</t>
  </si>
  <si>
    <t>-289</t>
  </si>
  <si>
    <t>EBO 專案里程碑預計達成日期Dimension</t>
  </si>
  <si>
    <t>0101</t>
  </si>
  <si>
    <t>C.1.1.0:221101_0101</t>
  </si>
  <si>
    <t>-290</t>
  </si>
  <si>
    <t>EBO 專案里程碑實際達成日期Dimension</t>
  </si>
  <si>
    <t>0102</t>
  </si>
  <si>
    <t>C.1.1.0:221101_0102</t>
  </si>
  <si>
    <t>-291</t>
  </si>
  <si>
    <t>EBO 專案里程碑備註Dimension</t>
  </si>
  <si>
    <t>0103</t>
  </si>
  <si>
    <t>C.1.1.0:221101_0103</t>
  </si>
  <si>
    <t>-292</t>
  </si>
  <si>
    <t>紀錄日期</t>
  </si>
  <si>
    <t>&amp;quot;紀錄日期&amp;quot;</t>
  </si>
  <si>
    <t>EBO 專案里程碑紀錄日期Dimension</t>
  </si>
  <si>
    <t>0104</t>
  </si>
  <si>
    <t>C.1.1.0:221101_0104</t>
  </si>
  <si>
    <t>-293</t>
  </si>
  <si>
    <t>0105</t>
  </si>
  <si>
    <t>C.1.1.0:221101_0105</t>
  </si>
  <si>
    <t>-294</t>
  </si>
  <si>
    <t>0106</t>
  </si>
  <si>
    <t>C.1.1.0:221101_0106</t>
  </si>
  <si>
    <t>-295</t>
  </si>
  <si>
    <t>yyyy</t>
  </si>
  <si>
    <t>EBO 專案營收年Dimension</t>
  </si>
  <si>
    <t>0107</t>
  </si>
  <si>
    <t>C.1.1.0:221101_0107</t>
  </si>
  <si>
    <t>&amp;quot;yyyy&amp;quot;</t>
  </si>
  <si>
    <t>-296</t>
  </si>
  <si>
    <t>mm</t>
  </si>
  <si>
    <t>EBO 專案營收月Dimension</t>
  </si>
  <si>
    <t>0108</t>
  </si>
  <si>
    <t>C.1.1.0:221101_0108</t>
  </si>
  <si>
    <t>&amp;quot;mm&amp;quot;</t>
  </si>
  <si>
    <t>-297</t>
  </si>
  <si>
    <t>預估營收 (百萬台幣)</t>
  </si>
  <si>
    <t>EBO Project Revenue Forecast_Estimate Revenue/1,000,000</t>
  </si>
  <si>
    <t>EBO Project Revenue Forecast_Estimate Revenue</t>
  </si>
  <si>
    <t>&amp;quot;預估營收 (百萬台幣)&amp;quot;</t>
  </si>
  <si>
    <t>EBO 專案預估營收Measure</t>
  </si>
  <si>
    <t>&amp;quot;EBO Project Revenue Forecast_Estimate Revenue&amp;quot;</t>
  </si>
  <si>
    <t>0109</t>
  </si>
  <si>
    <t>C.1.1.0:221101_0109</t>
  </si>
  <si>
    <t>&amp;quot;EBO Project Revenue Forecast_Estimate Revenue/1,000,000&amp;quot;</t>
  </si>
  <si>
    <t>EBO Project Revenue_EBO Project Estimate Revenue</t>
  </si>
  <si>
    <t>&amp;quot;EBO Project Revenue_EBO Project Estimate Revenue&amp;quot;</t>
  </si>
  <si>
    <t>-298</t>
  </si>
  <si>
    <t>實際營收 (百萬台幣)</t>
  </si>
  <si>
    <t>EBO Project Revenue_Actual Revenue/1,000,000</t>
  </si>
  <si>
    <t>&amp;quot;實際營收 (百萬台幣)&amp;quot;</t>
  </si>
  <si>
    <t>EBO 專案實際營收Measure</t>
  </si>
  <si>
    <t>0110</t>
  </si>
  <si>
    <t>C.1.1.0:221101_0110</t>
  </si>
  <si>
    <t>&amp;quot;EBO Project Revenue_Actual Revenue/1,000,000&amp;quot;</t>
  </si>
  <si>
    <t>-299</t>
  </si>
  <si>
    <t>預估毛利 (百萬台幣)</t>
  </si>
  <si>
    <t>EBO Project Revenue Forecast_Estimate Gross Profit/1,000,000</t>
  </si>
  <si>
    <t>EBO Project Revenue Forecast_Estimate Gross Profit</t>
  </si>
  <si>
    <t>&amp;quot;預估毛利 (百萬台幣)&amp;quot;</t>
  </si>
  <si>
    <t>EBO 專案預估毛利Measure</t>
  </si>
  <si>
    <t>&amp;quot;EBO Project Revenue Forecast_Estimate Gross Profit&amp;quot;</t>
  </si>
  <si>
    <t>0111</t>
  </si>
  <si>
    <t>C.1.1.0:221101_0111</t>
  </si>
  <si>
    <t>&amp;quot;EBO Project Revenue Forecast_Estimate Gross Profit/1,000,000&amp;quot;</t>
  </si>
  <si>
    <t>EBO Project Revenue_EBO Project Estimate Gross Profit</t>
  </si>
  <si>
    <t>&amp;quot;EBO Project Revenue_EBO Project Estimate Gross Profit&amp;quot;</t>
  </si>
  <si>
    <t>-300</t>
  </si>
  <si>
    <t>實際毛利 (百萬台幣)</t>
  </si>
  <si>
    <t>EBO Project Revenue_Actual Gross Profit/1,000,000</t>
  </si>
  <si>
    <t>EBO Project Revenue_Actual Gross Profit</t>
  </si>
  <si>
    <t>&amp;quot;實際毛利 (百萬台幣)&amp;quot;</t>
  </si>
  <si>
    <t>EBO 專案實際毛利Measure</t>
  </si>
  <si>
    <t>&amp;quot;EBO Project Revenue_Actual Gross Profit&amp;quot;</t>
  </si>
  <si>
    <t>0112</t>
  </si>
  <si>
    <t>C.1.1.0:221101_0112</t>
  </si>
  <si>
    <t>&amp;quot;EBO Project Revenue_Actual Gross Profit/1,000,000&amp;quot;</t>
  </si>
  <si>
    <t>-301</t>
  </si>
  <si>
    <t>C.1.2.0: 投資併購管理</t>
  </si>
  <si>
    <t>投資併購管理</t>
  </si>
  <si>
    <t>Investment MA Management</t>
  </si>
  <si>
    <t>DM_INVESTMENT_MA_MANAGEMENT</t>
  </si>
  <si>
    <t>&amp;quot;Investment MA Management&amp;quot;</t>
  </si>
  <si>
    <t>&amp;quot;投資併購管理&amp;quot;</t>
  </si>
  <si>
    <t>IEC_STD_V10 &gt;&gt; Common &gt;&gt; AutoMetaDataInvestment MA Management</t>
  </si>
  <si>
    <t>投資併購管理Concept</t>
  </si>
  <si>
    <t>C.1.2.0: 投資併購管理:</t>
  </si>
  <si>
    <t>C.1.2.0: 投資併購管理:221101_0001</t>
  </si>
  <si>
    <t>-302</t>
  </si>
  <si>
    <t>投資標的名稱Dimension</t>
  </si>
  <si>
    <t>C.1.2.0: 投資併購管理:221101_0002</t>
  </si>
  <si>
    <t>Investment MA Management_Investment Subject</t>
  </si>
  <si>
    <t>&amp;quot;Investment MA Management_Investment Subject&amp;quot;</t>
  </si>
  <si>
    <t>-303</t>
  </si>
  <si>
    <t>Management TypeDimension</t>
  </si>
  <si>
    <t>C.1.2.0: 投資併購管理:221101_0003</t>
  </si>
  <si>
    <t>Investment MA Management_Management Type</t>
  </si>
  <si>
    <t>&amp;quot;Investment MA Management_Management Type&amp;quot;</t>
  </si>
  <si>
    <t>-304</t>
  </si>
  <si>
    <t>投資結算年度Dimension</t>
  </si>
  <si>
    <t>C.1.2.0: 投資併購管理:221101_0004</t>
  </si>
  <si>
    <t>Investment MA Management_Account for the Year</t>
  </si>
  <si>
    <t>&amp;quot;Investment MA Management_Account for the Year&amp;quot;</t>
  </si>
  <si>
    <t>-305</t>
  </si>
  <si>
    <t>投資結算季度Dimension</t>
  </si>
  <si>
    <t>C.1.2.0: 投資併購管理:221101_0005</t>
  </si>
  <si>
    <t>Investment MA Management_Account for the Quarter</t>
  </si>
  <si>
    <t>&amp;quot;Investment MA Management_Account for the Quarter&amp;quot;</t>
  </si>
  <si>
    <t>-306</t>
  </si>
  <si>
    <t>投資統計期間</t>
  </si>
  <si>
    <t>Investment Period</t>
  </si>
  <si>
    <t>判斷資料項目以年或是季的角度檢視</t>
  </si>
  <si>
    <t>&amp;quot;Investment Period&amp;quot;</t>
  </si>
  <si>
    <t>&amp;quot;判斷資料項目以年或是季的角度檢視&amp;quot;</t>
  </si>
  <si>
    <t>IEC_STD_V10 &gt;&gt; Common &gt;&gt; AutoMetaDataInvestment Period</t>
  </si>
  <si>
    <t>投資統計期間Dimension</t>
  </si>
  <si>
    <t>C.1.2.0: 投資併購管理:221101_0006</t>
  </si>
  <si>
    <t>&amp;quot;投資統計期間&amp;quot;</t>
  </si>
  <si>
    <t>Investment MA Management_Investment Period</t>
  </si>
  <si>
    <t>&amp;quot;Investment MA Management_Investment Period&amp;quot;</t>
  </si>
  <si>
    <t>-307</t>
  </si>
  <si>
    <t>當年投資額Measure</t>
  </si>
  <si>
    <t>C.1.2.0: 投資併購管理:221101_0007</t>
  </si>
  <si>
    <t>Investment MA Management_Investment Amount</t>
  </si>
  <si>
    <t>&amp;quot;Investment MA Management_Investment Amount&amp;quot;</t>
  </si>
  <si>
    <t>-308</t>
  </si>
  <si>
    <t>累計投資額Measure</t>
  </si>
  <si>
    <t>C.1.2.0: 投資併購管理:221101_0008</t>
  </si>
  <si>
    <t>Investment MA Management_Cumulative Investment Amount</t>
  </si>
  <si>
    <t>&amp;quot;Investment MA Management_Cumulative Investment Amount&amp;quot;</t>
  </si>
  <si>
    <t>-309</t>
  </si>
  <si>
    <t>投資標的持股比例Measure</t>
  </si>
  <si>
    <t>C.1.2.0: 投資併購管理:221101_0009</t>
  </si>
  <si>
    <t>Investment MA Management_Subject Shareholding Ratio</t>
  </si>
  <si>
    <t>&amp;quot;Investment MA Management_Subject Shareholding Ratio&amp;quot;</t>
  </si>
  <si>
    <t>-310</t>
  </si>
  <si>
    <t>投資標的營收Measure</t>
  </si>
  <si>
    <t>C.1.2.0: 投資併購管理:221101_0010</t>
  </si>
  <si>
    <t>Investment MA Management_Subject Revenue</t>
  </si>
  <si>
    <t>&amp;quot;Investment MA Management_Subject Revenue&amp;quot;</t>
  </si>
  <si>
    <t>-311</t>
  </si>
  <si>
    <t>Revenue Contribution</t>
  </si>
  <si>
    <t>Investment MA Management_Subject Revenue;Investment MA Management_Subject Shareholding Ratio</t>
  </si>
  <si>
    <t>&amp;quot;Revenue Contribution&amp;quot;</t>
  </si>
  <si>
    <t>投資標的營收貢獻Measure</t>
  </si>
  <si>
    <t>&amp;quot;Investment MA Management_Subject Revenue;Investment MA Management_Subject Shareholding Ratio&amp;quot;</t>
  </si>
  <si>
    <t>C.1.2.0: 投資併購管理:221101_0011</t>
  </si>
  <si>
    <t>Investment MA Management_Subject Revenue Contribution</t>
  </si>
  <si>
    <t>&amp;quot;Investment MA Management_Subject Revenue Contribution&amp;quot;</t>
  </si>
  <si>
    <t>-312</t>
  </si>
  <si>
    <t>投資標的淨利Measure</t>
  </si>
  <si>
    <t>C.1.2.0: 投資併購管理:221101_0012</t>
  </si>
  <si>
    <t>Investment MA Management_Subject Net Profit</t>
  </si>
  <si>
    <t>&amp;quot;Investment MA Management_Subject Net Profit&amp;quot;</t>
  </si>
  <si>
    <t>-313</t>
  </si>
  <si>
    <t>Investment MA Management_Subject Net Profit;Investment MA Management_Subject Shareholding Ratio</t>
  </si>
  <si>
    <t>投資標的認列獲利Measure</t>
  </si>
  <si>
    <t>&amp;quot;Investment MA Management_Subject Net Profit;Investment MA Management_Subject Shareholding Ratio&amp;quot;</t>
  </si>
  <si>
    <t>C.1.2.0: 投資併購管理:221101_0013</t>
  </si>
  <si>
    <t>Investment MA Management_Subject Recognize Profit</t>
  </si>
  <si>
    <t>&amp;quot;Investment MA Management_Subject Recognize Profit&amp;quot;</t>
  </si>
  <si>
    <t>-314</t>
  </si>
  <si>
    <t>投資標的現金股利Measure</t>
  </si>
  <si>
    <t>C.1.2.0: 投資併購管理:221101_0014</t>
  </si>
  <si>
    <t>Investment MA Management_Subject Cash Dividend</t>
  </si>
  <si>
    <t>&amp;quot;Investment MA Management_Subject Cash Dividend&amp;quot;</t>
  </si>
  <si>
    <t>-315</t>
  </si>
  <si>
    <t>投資標的估值（依持股比例）Measure</t>
  </si>
  <si>
    <t>C.1.2.0: 投資併購管理:221101_0015</t>
  </si>
  <si>
    <t>Investment MA Management_Subject Valuation (based on shareholding ratio)</t>
  </si>
  <si>
    <t>&amp;quot;Investment MA Management_Subject Valuation (based on shareholding ratio)&amp;quot;</t>
  </si>
  <si>
    <t>-316</t>
  </si>
  <si>
    <t>投資標的說明Measure</t>
  </si>
  <si>
    <t>C.1.2.0: 投資併購管理:221101_0016</t>
  </si>
  <si>
    <t>&amp;quot;說明&amp;quot;</t>
  </si>
  <si>
    <t>Investment MA Management_Subject Comment</t>
  </si>
  <si>
    <t>&amp;quot;Investment MA Management_Subject Comment&amp;quot;</t>
  </si>
  <si>
    <t>-317</t>
  </si>
  <si>
    <t>投資預算管控總表</t>
  </si>
  <si>
    <t>Investment Budget Control</t>
  </si>
  <si>
    <t>DM_INVESTMENT_BUDGET_CONTROL</t>
  </si>
  <si>
    <t>&amp;quot;Investment Budget Control&amp;quot;</t>
  </si>
  <si>
    <t>&amp;quot;投資預算管控總表&amp;quot;</t>
  </si>
  <si>
    <t>IEC_STD_V10 &gt;&gt; Common &gt;&gt; AutoMetaDataInvestment Budget Control</t>
  </si>
  <si>
    <t>投資預算管控總表Concept</t>
  </si>
  <si>
    <t>C.1.2.0: 投資併購管理:221101_0017</t>
  </si>
  <si>
    <t>-318</t>
  </si>
  <si>
    <t>投資預算分配季度Dimension</t>
  </si>
  <si>
    <t>C.1.2.0: 投資併購管理:221101_0018</t>
  </si>
  <si>
    <t>Investment Budget Control_Budget Allocation Quarter</t>
  </si>
  <si>
    <t>&amp;quot;Investment Budget Control_Budget Allocation Quarter&amp;quot;</t>
  </si>
  <si>
    <t>-319</t>
  </si>
  <si>
    <t>預計可能投資額(H)</t>
  </si>
  <si>
    <t>Budget Allocation Amount(H)</t>
  </si>
  <si>
    <t>BUDGET_ALLOCATION_AMOUNT_H</t>
  </si>
  <si>
    <t>&amp;quot;Budget Allocation Amount(H)&amp;quot;</t>
  </si>
  <si>
    <t>&amp;quot;預計可能投資額(H)&amp;quot;</t>
  </si>
  <si>
    <t>IEC_STD_V10 &gt;&gt; Common &gt;&gt; AutoMetaDataBudget Allocation Amount(H)</t>
  </si>
  <si>
    <t>預計可能投資額(H)Measure</t>
  </si>
  <si>
    <t>C.1.2.0: 投資併購管理:221101_0019</t>
  </si>
  <si>
    <t>Investment Budget Control_Budget Allocation Amount(H)</t>
  </si>
  <si>
    <t>&amp;quot;Investment Budget Control_Budget Allocation Amount(H)&amp;quot;</t>
  </si>
  <si>
    <t>-320</t>
  </si>
  <si>
    <t>預計可能投資額(M)</t>
  </si>
  <si>
    <t>Budget Allocation Amount(M)</t>
  </si>
  <si>
    <t>BUDGET_ALLOCATION_AMOUNT_M</t>
  </si>
  <si>
    <t>&amp;quot;Budget Allocation Amount(M)&amp;quot;</t>
  </si>
  <si>
    <t>&amp;quot;預計可能投資額(M)&amp;quot;</t>
  </si>
  <si>
    <t>IEC_STD_V10 &gt;&gt; Common &gt;&gt; AutoMetaDataBudget Allocation Amount(M)</t>
  </si>
  <si>
    <t>預計可能投資額(M)Measure</t>
  </si>
  <si>
    <t>C.1.2.0: 投資併購管理:221101_0020</t>
  </si>
  <si>
    <t>Investment Budget Control_Budget Allocation Amount(M)</t>
  </si>
  <si>
    <t>&amp;quot;Investment Budget Control_Budget Allocation Amount(M)&amp;quot;</t>
  </si>
  <si>
    <t>-321</t>
  </si>
  <si>
    <t>預計可能投資額(L)</t>
  </si>
  <si>
    <t>Budget Allocation Amount(L)</t>
  </si>
  <si>
    <t>BUDGET_ALLOCATION_AMOUNT_L</t>
  </si>
  <si>
    <t>&amp;quot;Budget Allocation Amount(L)&amp;quot;</t>
  </si>
  <si>
    <t>&amp;quot;預計可能投資額(L)&amp;quot;</t>
  </si>
  <si>
    <t>IEC_STD_V10 &gt;&gt; Common &gt;&gt; AutoMetaDataBudget Allocation Amount(L)</t>
  </si>
  <si>
    <t>預計可能投資額(L)Measure</t>
  </si>
  <si>
    <t>C.1.2.0: 投資併購管理:221101_0021</t>
  </si>
  <si>
    <t>Investment Budget Control_Budget Allocation Amount(L)</t>
  </si>
  <si>
    <t>&amp;quot;Investment Budget Control_Budget Allocation Amount(L)&amp;quot;</t>
  </si>
  <si>
    <t>-322</t>
  </si>
  <si>
    <t>當年度每個季度的年度投資預算皆等同當年度投資預算</t>
  </si>
  <si>
    <t>年度投資預算Measure</t>
  </si>
  <si>
    <t>C.1.2.0: 投資併購管理:221101_0022</t>
  </si>
  <si>
    <t>&amp;quot;當年度每個季度的年度投資預算皆等同當年度投資預算&amp;quot;</t>
  </si>
  <si>
    <t>Investment Budget Control_Annual Investment Budget</t>
  </si>
  <si>
    <t>&amp;quot;Investment Budget Control_Annual Investment Budget&amp;quot;</t>
  </si>
  <si>
    <t>-323</t>
  </si>
  <si>
    <t>年度實際已投資金額Measure</t>
  </si>
  <si>
    <t>C.1.2.0: 投資併購管理:221101_0023</t>
  </si>
  <si>
    <t>Investment Budget Control_Annual Actual Investment Amount</t>
  </si>
  <si>
    <t>&amp;quot;Investment Budget Control_Annual Actual Investment Amount&amp;quot;</t>
  </si>
  <si>
    <t>-324</t>
  </si>
  <si>
    <t>Investment Budget Control_Annual Investment Budget;Investment Budget Control_Annual Actual Investment Amount;Investment Budget Control_Budget Allocation Amount(H)</t>
  </si>
  <si>
    <t>年度投資預算餘額(F)Measure</t>
  </si>
  <si>
    <t>&amp;quot;Investment Budget Control_Annual Investment Budget;Investment Budget Control_Annual Actual Investment Amount;Investment Budget Control_Budget Allocation Amount(H)&amp;quot;</t>
  </si>
  <si>
    <t>C.1.2.0: 投資併購管理:221101_0024</t>
  </si>
  <si>
    <t>Investment Budget Control_Annual Investment Budget Balance (F)</t>
  </si>
  <si>
    <t>&amp;quot;Investment Budget Control_Annual Investment Budget Balance (F)&amp;quot;</t>
  </si>
  <si>
    <t>-325</t>
  </si>
  <si>
    <t>Investment Budget Control_Budget Allocation Amount(H);Investment Budget Control_Annual Investment Budget Balance (F)</t>
  </si>
  <si>
    <t>預計可能投資額(H)佔年度投資預算餘額比率Measure</t>
  </si>
  <si>
    <t>&amp;quot;Investment Budget Control_Budget Allocation Amount(H);Investment Budget Control_Annual Investment Budget Balance (F)&amp;quot;</t>
  </si>
  <si>
    <t>C.1.2.0: 投資併購管理:221101_0025</t>
  </si>
  <si>
    <t>Investment Budget Control_Annual Investment Budget Balance Ratio</t>
  </si>
  <si>
    <t>&amp;quot;Investment Budget Control_Annual Investment Budget Balance Ratio&amp;quot;</t>
  </si>
  <si>
    <t>-326</t>
  </si>
  <si>
    <t>投資預算分配總表</t>
  </si>
  <si>
    <t>Investment Budget Allocation</t>
  </si>
  <si>
    <t>DM_INVESTMENT_BUDGET_ALLOCATION</t>
  </si>
  <si>
    <t>&amp;quot;Investment Budget Allocation&amp;quot;</t>
  </si>
  <si>
    <t>&amp;quot;投資預算分配總表&amp;quot;</t>
  </si>
  <si>
    <t>IEC_STD_V10 &gt;&gt; Common &gt;&gt; AutoMetaDataInvestment Budget Allocation</t>
  </si>
  <si>
    <t>投資預算分配總表Concept</t>
  </si>
  <si>
    <t>C.1.2.0: 投資併購管理:221101_0026</t>
  </si>
  <si>
    <t>-327</t>
  </si>
  <si>
    <t>C.1.2.0: 投資併購管理:221101_0027</t>
  </si>
  <si>
    <t>Investment Budget Allocation_Budget Allocation Quarter</t>
  </si>
  <si>
    <t>&amp;quot;Investment Budget Allocation_Budget Allocation Quarter&amp;quot;</t>
  </si>
  <si>
    <t>-328</t>
  </si>
  <si>
    <t>排序
1. 原始標的名稱
2. 計算後預計可能投資額(H)、預計可能投資額(M)、預計可能投資額(Ｌ)</t>
  </si>
  <si>
    <t>C.1.2.0: 投資併購管理:221101_0028</t>
  </si>
  <si>
    <t>&amp;quot;排序
1. 原始標的名稱
2. 計算後預計可能投資額(H)、預計可能投資額(M)、預計可能投資額(Ｌ)&amp;quot;</t>
  </si>
  <si>
    <t>Investment Budget Allocation_Investment Subject</t>
  </si>
  <si>
    <t>&amp;quot;Investment Budget Allocation_Investment Subject&amp;quot;</t>
  </si>
  <si>
    <t>-329</t>
  </si>
  <si>
    <t>投資可能性Dimension</t>
  </si>
  <si>
    <t>C.1.2.0: 投資併購管理:221101_0029</t>
  </si>
  <si>
    <t>Investment Budget Allocation_Investment possibility</t>
  </si>
  <si>
    <t>&amp;quot;Investment Budget Allocation_Investment possibility&amp;quot;</t>
  </si>
  <si>
    <t>-330</t>
  </si>
  <si>
    <t>預計可能投資額Measure</t>
  </si>
  <si>
    <t>C.1.2.0: 投資併購管理:221101_0030</t>
  </si>
  <si>
    <t>Investment Budget Allocation_Budget Allocation Amount</t>
  </si>
  <si>
    <t>&amp;quot;Investment Budget Allocation_Budget Allocation Amount&amp;quot;</t>
  </si>
  <si>
    <t>-331</t>
  </si>
  <si>
    <t>投資併購目標</t>
  </si>
  <si>
    <t>Investment MA Target</t>
  </si>
  <si>
    <t>DM_INVESTMENT_MA_TARGET</t>
  </si>
  <si>
    <t>&amp;quot;Investment MA Target&amp;quot;</t>
  </si>
  <si>
    <t>&amp;quot;投資併購目標&amp;quot;</t>
  </si>
  <si>
    <t>IEC_STD_V10 &gt;&gt; Common &gt;&gt; AutoMetaDataInvestment MA Target</t>
  </si>
  <si>
    <t>投資併購目標Concept</t>
  </si>
  <si>
    <t>C.1.2.0: 投資併購管理:221101_0031</t>
  </si>
  <si>
    <t>-332</t>
  </si>
  <si>
    <t>C.1.2.0: 投資併購管理:221101_0032</t>
  </si>
  <si>
    <t>Investment MA Target_Budget Allocation Quarter</t>
  </si>
  <si>
    <t>&amp;quot;Investment MA Target_Budget Allocation Quarter&amp;quot;</t>
  </si>
  <si>
    <t>-333</t>
  </si>
  <si>
    <t>C.1.2.0: 投資併購管理:221101_0033</t>
  </si>
  <si>
    <t>Investment MA Target_Investment Subject</t>
  </si>
  <si>
    <t>&amp;quot;Investment MA Target_Investment Subject&amp;quot;</t>
  </si>
  <si>
    <t>-334</t>
  </si>
  <si>
    <t>投資/併購目標</t>
  </si>
  <si>
    <t>&amp;quot;投資/併購目標&amp;quot;</t>
  </si>
  <si>
    <t>投資併購目標註記Measure</t>
  </si>
  <si>
    <t>C.1.2.0: 投資併購管理:221101_0034</t>
  </si>
  <si>
    <t>Investment MA Target_Investment MA Target Remark</t>
  </si>
  <si>
    <t>&amp;quot;Investment MA Target_Investment MA Target Remark&amp;quot;</t>
  </si>
  <si>
    <t>-335</t>
  </si>
  <si>
    <t>個人電腦事業群之需求計畫達成資料</t>
  </si>
  <si>
    <t>PSG FCST Hit Rate Information</t>
  </si>
  <si>
    <t xml:space="preserve">Sensitive </t>
  </si>
  <si>
    <t>hung.cathy@inventec.com</t>
  </si>
  <si>
    <t>INT_FCST_PSG_FCST_HIT_RATE_INFO</t>
  </si>
  <si>
    <t>&amp;quot;PSG FCST Hit Rate Information&amp;quot;</t>
  </si>
  <si>
    <t>&amp;quot;個人電腦事業群之需求計畫達成資料&amp;quot;</t>
  </si>
  <si>
    <t>IEC_STD_V10 &gt;&gt; Common &gt;&gt; AutoMetaDataPSG FCST Hit Rate Information</t>
  </si>
  <si>
    <t>個人電腦事業群之需求計畫達成資料Concept</t>
  </si>
  <si>
    <t>P.3.10.0:221101_0001</t>
  </si>
  <si>
    <t>-336</t>
  </si>
  <si>
    <t>PSG不同事業處之名稱</t>
  </si>
  <si>
    <t>BU1: 第一事業處所屬業務;
BU2: 第二事業處所屬業務;</t>
  </si>
  <si>
    <t>&amp;quot;PSG不同事業處之名稱&amp;quot;</t>
  </si>
  <si>
    <t>IEC_STD_V10 &gt;&gt; Common &gt;&gt; AutoMetaDataBU Code</t>
  </si>
  <si>
    <t>事業處代碼Relationship</t>
  </si>
  <si>
    <t>P.3.10.0:221101_0002</t>
  </si>
  <si>
    <t>&amp;quot;BU1: 第一事業處所屬業務;
BU2: 第二事業處所屬業務;&amp;quot;</t>
  </si>
  <si>
    <t>PSG FCST Hit Rate Information_BU Code</t>
  </si>
  <si>
    <t>&amp;quot;PSG FCST Hit Rate Information_BU Code&amp;quot;</t>
  </si>
  <si>
    <t>-337</t>
  </si>
  <si>
    <t>PSG不同客戶之名稱</t>
  </si>
  <si>
    <t>HP: 第一事業處惠普客戶;
ASUS: 第二事業處華碩客戶;</t>
  </si>
  <si>
    <t>&amp;quot;PSG不同客戶之名稱&amp;quot;</t>
  </si>
  <si>
    <t>IEC_STD_V10 &gt;&gt; Common &gt;&gt; AutoMetaDataCustomer Name</t>
  </si>
  <si>
    <t>客戶名稱Relationship</t>
  </si>
  <si>
    <t>P.3.10.0:221101_0003</t>
  </si>
  <si>
    <t>&amp;quot;HP: 第一事業處惠普客戶;
ASUS: 第二事業處華碩客戶;&amp;quot;</t>
  </si>
  <si>
    <t>PSG FCST Hit Rate Information_Customer Name</t>
  </si>
  <si>
    <t>&amp;quot;PSG FCST Hit Rate Information_Customer Name&amp;quot;</t>
  </si>
  <si>
    <t>-338</t>
  </si>
  <si>
    <t>產品事業部門代碼</t>
  </si>
  <si>
    <t>Division Code</t>
  </si>
  <si>
    <t>例如: 
BU1A, BD2A....</t>
  </si>
  <si>
    <t>DIVISION_CODE</t>
  </si>
  <si>
    <t>&amp;quot;Division Code&amp;quot;</t>
  </si>
  <si>
    <t>&amp;quot;產品事業部門代碼&amp;quot;</t>
  </si>
  <si>
    <t>IEC_STD_V10 &gt;&gt; Common &gt;&gt; AutoMetaDataDivision Code</t>
  </si>
  <si>
    <t>產品事業部門代碼Relationship</t>
  </si>
  <si>
    <t>&amp;quot;PSG Division_Division Code&amp;quot;</t>
  </si>
  <si>
    <t>P.3.10.0:221101_0004</t>
  </si>
  <si>
    <t>&amp;quot;例如: 
BU1A, BD2A....&amp;quot;</t>
  </si>
  <si>
    <t>PSG FCST Hit Rate Information_Division Code</t>
  </si>
  <si>
    <t>&amp;quot;PSG FCST Hit Rate Information_Division Code&amp;quot;</t>
  </si>
  <si>
    <t>-339</t>
  </si>
  <si>
    <t>PSG BU1的不同產品類別:
NB: 筆記本電腦
DT: 臺式電腦主機/桌上型個人電腦
Docking: 筆記本電腦擴充座
PSG BU2的不同產品類別:
NB: 筆記本電腦</t>
  </si>
  <si>
    <t>PSG BU1的不同產品類別:
NB: 筆記型電腦
DT: 臺式電腦主機/桌上型個人電腦
Docking: 筆記型電腦擴充座
PSG BU2的不同產品類別:
NB: 筆記型電腦</t>
  </si>
  <si>
    <t>CATEGORY</t>
  </si>
  <si>
    <t>&amp;quot;Product Category&amp;quot;</t>
  </si>
  <si>
    <t>&amp;quot;PSG BU1的不同產品類別:
NB: 筆記本電腦
DT: 臺式電腦主機/桌上型個人電腦
Docking: 筆記本電腦擴充座
PSG BU2的不同產品類別:
NB: 筆記本電腦&amp;quot;</t>
  </si>
  <si>
    <t>IEC_STD_V10 &gt;&gt; Common &gt;&gt; AutoMetaDataProduct Category</t>
  </si>
  <si>
    <t>產品型態分類Relationship</t>
  </si>
  <si>
    <t>&amp;quot;PSG Product Series_Product Category&amp;quot;</t>
  </si>
  <si>
    <t>P.3.10.0:221101_0005</t>
  </si>
  <si>
    <t>&amp;quot;PSG BU1的不同產品類別:
NB: 筆記型電腦
DT: 臺式電腦主機/桌上型個人電腦
Docking: 筆記型電腦擴充座
PSG BU2的不同產品類別:
NB: 筆記型電腦&amp;quot;</t>
  </si>
  <si>
    <t>PSG FCST Hit Rate Information_Product Category</t>
  </si>
  <si>
    <t>&amp;quot;PSG FCST Hit Rate Information_Product Category&amp;quot;</t>
  </si>
  <si>
    <t>-340</t>
  </si>
  <si>
    <t>Series</t>
  </si>
  <si>
    <t>PSG BU1的產品系列名稱:
Probook, Tablet, OPP14, 400s, 800s, 1000s, 700s, Pavilion, OPP17, 600s, RPOS, DT, AIO, Docking
PSG BU2的產品系列名稱:
FX516, Strix_2021, Strix_2022, GA401R, GA402, GA503, GC31, GC32, GU603, GU603Z, GV301, GV301R, GX703, NR2201, NR2202, NR2203</t>
  </si>
  <si>
    <t>SERIES</t>
  </si>
  <si>
    <t>&amp;quot;Product Series&amp;quot;</t>
  </si>
  <si>
    <t>&amp;quot;Series&amp;quot;</t>
  </si>
  <si>
    <t>&amp;quot;PSG BU1的產品系列名稱:
Probook, Tablet, OPP14, 400s, 800s, 1000s, 700s, Pavilion, OPP17, 600s, RPOS, DT, AIO, Docking
PSG BU2的產品系列名稱:
FX516, Strix_2021, Strix_2022, GA401R, GA402, GA503, GC31, GC32, GU603, GU603Z, GV301, GV301R, GX703, NR2201, NR2202, NR2203&amp;quot;</t>
  </si>
  <si>
    <t>IEC_STD_V10 &gt;&gt; Common &gt;&gt; AutoMetaDataProduct Series</t>
  </si>
  <si>
    <t>產品系列Relationship</t>
  </si>
  <si>
    <t>&amp;quot;PSG Product Series_Product Series&amp;quot;</t>
  </si>
  <si>
    <t>P.3.10.0:221101_0006</t>
  </si>
  <si>
    <t>PSG FCST Hit Rate Information_Product Series</t>
  </si>
  <si>
    <t>&amp;quot;PSG FCST Hit Rate Information_Product Series&amp;quot;</t>
  </si>
  <si>
    <t>-341</t>
  </si>
  <si>
    <t>計畫分析月份</t>
  </si>
  <si>
    <t>Hit Rate Analysis Month</t>
  </si>
  <si>
    <t>需求日期為每個預測區間起始日，若為實際收單為實際收單日期、若為需求計畫為需求計畫日期</t>
  </si>
  <si>
    <t>當月最新一版的weekly hite rate 當monthly hit rate</t>
  </si>
  <si>
    <t>HIT_RATE_ANALYSIS_MONTH</t>
  </si>
  <si>
    <t>&amp;quot;Hit Rate Analysis Month&amp;quot;</t>
  </si>
  <si>
    <t>&amp;quot;需求日期為每個預測區間起始日，若為實際收單為實際收單日期、若為需求計畫為需求計畫日期&amp;quot;</t>
  </si>
  <si>
    <t>IEC_STD_V10 &gt;&gt; Common &gt;&gt; AutoMetaDataHit Rate Analysis Month</t>
  </si>
  <si>
    <t>計畫分析月份Property</t>
  </si>
  <si>
    <t>P.3.10.0:221101_0007</t>
  </si>
  <si>
    <t>&amp;quot;當月最新一版的weekly hite rate 當monthly hit rate&amp;quot;</t>
  </si>
  <si>
    <t>PSG FCST Hit Rate Information_Hit Rate Analysis Month</t>
  </si>
  <si>
    <t>&amp;quot;PSG FCST Hit Rate Information_Hit Rate Analysis Month&amp;quot;</t>
  </si>
  <si>
    <t>-342</t>
  </si>
  <si>
    <t>當月累計客戶採購訂單</t>
  </si>
  <si>
    <t>MTD EDI 850</t>
  </si>
  <si>
    <t>BU1 惠普客戶累計當月有效訂單</t>
  </si>
  <si>
    <t>HP  MTD order:
1. 建立目的: 計算累計收單數量;
2. 處理過程: MTD order=已出貨訂單(不含RCTO) + open order 當月有效訂單;
3. 資料來源: 已出貨訂單資料來源於FP report ID (NB:CID:9) DT:CID:10）, open order 數據來源於於FP report ID (NB ID: 396(CPU sheet) DT ID:397(L10 sheet);
4. 篩選條件: 已出貨訂單篩選report中GEO不含RCTO字樣的, 當月有效訂單在open order中篩選internal RSD 在當月及以前的訂單;
5. 補充內容:
a. MTD指Month to Date，即累計當月
b. RCTO指Regional Configuration to Order, 即半成品或不完整品
c. GEO指region,即訂單所屬的地區, 例如NA即為北美地區
d. internal RSD指internal request ship date, 即根據客人要求整合或換算成的內部參考的客人要求出貨日</t>
  </si>
  <si>
    <t>MTD_EDI_850</t>
  </si>
  <si>
    <t>&amp;quot;MTD EDI 850&amp;quot;</t>
  </si>
  <si>
    <t>&amp;quot;BU1 惠普客戶累計當月有效訂單&amp;quot;</t>
  </si>
  <si>
    <t>IEC_STD_V10 &gt;&gt; Common &gt;&gt; AutoMetaDataMTD EDI 850</t>
  </si>
  <si>
    <t>當月累計客戶採購訂單Property</t>
  </si>
  <si>
    <t>P.3.10.0:221101_0008</t>
  </si>
  <si>
    <t>&amp;quot;HP  MTD order:
1. 建立目的: 計算累計收單數量;
2. 處理過程: MTD order=已出貨訂單(不含RCTO) + open order 當月有效訂單;
3. 資料來源: 已出貨訂單資料來源於FP report ID (NB:CID:9) DT:CID:10）, open order 數據來源於於FP report ID (NB ID: 396(CPU sheet) DT ID:397(L10 sheet);
4. 篩選條件: 已出貨訂單篩選report中GEO不含RCTO字樣的, 當月有效訂單在open order中篩選internal RSD 在當月及以前的訂單;
5. 補充內容:
a. MTD指Month to Date，即累計當月
b. RCTO指Regional Configuration to Order, 即半成品或不完整品
c. GEO指region,即訂單所屬的地區, 例如NA即為北美地區
d. internal RSD指internal request ship date, 即根據客人要求整合或換算成的內部參考的客人要求出貨日&amp;quot;</t>
  </si>
  <si>
    <t>PSG FCST Hit Rate Information_MTD EDI 850</t>
  </si>
  <si>
    <t>&amp;quot;PSG FCST Hit Rate Information_MTD EDI 850&amp;quot;</t>
  </si>
  <si>
    <t>-343</t>
  </si>
  <si>
    <t xml:space="preserve">客戶採購訂單當月要求出貨數量
</t>
  </si>
  <si>
    <t>EDI 850 Order Request</t>
  </si>
  <si>
    <t>BU2 華碩客戶訂單需求數量, 通過EDI 850指令傳送至英業達系統</t>
  </si>
  <si>
    <t>ASUS EDI 850 Order Request:
1. 建立目的: 計算當月已收生產訂單數量;
2. 處理過程: 加總符合篩選條件的訂單數量;
3. 資料來源: ASUS Open Order Report
4. 篩選條件: ""ReqShpDate""在PSG ASUS Month的當月及之前, 且當月1號(不含)前未出貨的訂單;
5. 補充內容: NA</t>
  </si>
  <si>
    <t>EDI_850_ORDER_REQUEST</t>
  </si>
  <si>
    <t>&amp;quot;EDI 850 Order Request&amp;quot;</t>
  </si>
  <si>
    <t>&amp;quot;BU2 華碩客戶訂單需求數量, 通過EDI 850指令傳送至英業達系統&amp;quot;</t>
  </si>
  <si>
    <t>IEC_STD_V10 &gt;&gt; Common &gt;&gt; AutoMetaDataEDI 850 Order Request</t>
  </si>
  <si>
    <t>客戶採購訂單當月要求出貨數量
Property</t>
  </si>
  <si>
    <t>P.3.10.0:221101_0009</t>
  </si>
  <si>
    <t>&amp;quot;ASUS EDI 850 Order Request:
1. 建立目的: 計算當月已收生產訂單數量;
2. 處理過程: 加總符合篩選條件的訂單數量;
3. 資料來源: ASUS Open Order Report
4. 篩選條件: &amp;apos;&amp;apos;ReqShpDate&amp;apos;&amp;apos;在PSG ASUS Month的當月及之前, 且當月1號(不含)前未出貨的訂單;
5. 補充內容: NA&amp;quot;</t>
  </si>
  <si>
    <t>PSG FCST Hit Rate Information_EDI 850 Order Request</t>
  </si>
  <si>
    <t>&amp;quot;PSG FCST Hit Rate Information_EDI 850 Order Request&amp;quot;</t>
  </si>
  <si>
    <t>-344</t>
  </si>
  <si>
    <t>當月客戶需求計畫量</t>
  </si>
  <si>
    <t>Regional Demand Plan</t>
  </si>
  <si>
    <t>RDP</t>
  </si>
  <si>
    <t>BU1 HP客戶提供之當月出貨計畫</t>
  </si>
  <si>
    <t>HP RDP:
1. 建立目的: 呈現各區域訂單出貨計畫;
2. 處理過程: 當月monthly的RDP=當月1日至上週四20:00:00前已出貨訂單數量(不含RCTO)+HP當月所給RDP數量(不含RCTO);
3. 資料來源: 已出貨訂單資料來源於FP report ID（NB:CID:9) DT:CID:10), RDP 來源於HP原始資料，會將其上傳至網址http://10.99.2.49/SCM/MainWork.aspx?SystemId=6&amp;SystemName=SUPPLY%20CHAIN%20MANAGE 下麵的HP_NRP_RDP_UPLOAD菜單裡面的WIF RDP檔;
4. 篩選條件: 已出貨訂單篩選report中GEO不含RCTO字樣的，且Actual Ship Time在上週四20:00:00以前的出貨的數量, RDP篩選region欄位為WW和NART及SA_FeatureType 為BASE UNIT的數據
5.補充內容
a. RDP指Regional Demand Plan
b. GEO指region,即訂單所屬的地區，例如NA即為北美地區
c. RCTO指Regional Configuration to Order, 即半成品或不完整品
d. Actual Ship Time指實際的出貨時間
e. WW指World Wide, NART指North America Retail</t>
  </si>
  <si>
    <t>&amp;quot;Regional Demand Plan&amp;quot;</t>
  </si>
  <si>
    <t>&amp;quot;RDP&amp;quot;</t>
  </si>
  <si>
    <t>&amp;quot;BU1 HP客戶提供之當月出貨計畫&amp;quot;</t>
  </si>
  <si>
    <t>IEC_STD_V10 &gt;&gt; Common &gt;&gt; AutoMetaDataRegional Demand Plan</t>
  </si>
  <si>
    <t>當月客戶需求計畫量Property</t>
  </si>
  <si>
    <t>P.3.10.0:221101_0010</t>
  </si>
  <si>
    <t>&amp;quot;HP RDP:
1. 建立目的: 呈現各區域訂單出貨計畫;
2. 處理過程: 當月monthly的RDP=當月1日至上週四20:00:00前已出貨訂單數量(不含RCTO)+HP當月所給RDP數量(不含RCTO);
3. 資料來源: 已出貨訂單資料來源於FP report ID（NB:CID:9) DT:CID:10), RDP 來源於HP原始資料，會將其上傳至網址http://10.99.2.49/SCM/MainWork.aspx?SystemId=6&amp;amp;SystemName=SUPPLY%20CHAIN%20MANAGE 下麵的HP_NRP_RDP_UPLOAD菜單裡面的WIF RDP檔;
4. 篩選條件: 已出貨訂單篩選report中GEO不含RCTO字樣的，且Actual Ship Time在上週四20:00:00以前的出貨的數量, RDP篩選region欄位為WW和NART及SA_FeatureType 為BASE UNIT的數據
5.補充內容
a. RDP指Regional Demand Plan
b. GEO指region,即訂單所屬的地區，例如NA即為北美地區
c. RCTO指Regional Configuration to Order, 即半成品或不完整品
d. Actual Ship Time指實際的出貨時間
e. WW指World Wide, NART指North America Retail&amp;quot;</t>
  </si>
  <si>
    <t>PSG FCST Hit Rate Information_Regional Demand Plan</t>
  </si>
  <si>
    <t>&amp;quot;PSG FCST Hit Rate Information_Regional Demand Plan&amp;quot;</t>
  </si>
  <si>
    <t>-345</t>
  </si>
  <si>
    <t>客戶指示當月出貨數量</t>
  </si>
  <si>
    <t>EDI 940 Shipping Notice</t>
  </si>
  <si>
    <t>BU2 華碩客戶提貨需求數量, 通過EDI 940指令傳送至英業達系統</t>
  </si>
  <si>
    <t>ASUS EDI 940 Shipping Notice:
1. 建立目的: 計算當月已收提貨訂單數量;
2. 處理過程: 加總符合篩選條件的訂單數量;
3. 資料來源: ASUS Open Order Report;
4. 篩選條件: ""ReqShpDate""在PSG ASUS Month的當月及之前, 且940_DATE""在當月及之前, 且當月1號(不含)前未出貨的訂單數量.;
5. 補充內容: NA</t>
  </si>
  <si>
    <t>EDI_940_SHIPPING_NOTICE</t>
  </si>
  <si>
    <t>&amp;quot;EDI 940 Shipping Notice&amp;quot;</t>
  </si>
  <si>
    <t>&amp;quot;BU2 華碩客戶提貨需求數量, 通過EDI 940指令傳送至英業達系統&amp;quot;</t>
  </si>
  <si>
    <t>IEC_STD_V10 &gt;&gt; Common &gt;&gt; AutoMetaDataEDI 940 Shipping Notice</t>
  </si>
  <si>
    <t>客戶指示當月出貨數量Property</t>
  </si>
  <si>
    <t>P.3.10.0:221101_0011</t>
  </si>
  <si>
    <t>&amp;quot;ASUS EDI 940 Shipping Notice:
1. 建立目的: 計算當月已收提貨訂單數量;
2. 處理過程: 加總符合篩選條件的訂單數量;
3. 資料來源: ASUS Open Order Report;
4. 篩選條件: &amp;apos;&amp;apos;ReqShpDate&amp;apos;&amp;apos;在PSG ASUS Month的當月及之前, 且940_DATE&amp;apos;&amp;apos;在當月及之前, 且當月1號(不含)前未出貨的訂單數量.;
5. 補充內容: NA&amp;quot;</t>
  </si>
  <si>
    <t>PSG FCST Hit Rate Information_EDI 940 Shipping Notice</t>
  </si>
  <si>
    <t>&amp;quot;PSG FCST Hit Rate Information_EDI 940 Shipping Notice&amp;quot;</t>
  </si>
  <si>
    <t>-346</t>
  </si>
  <si>
    <t>需求計畫達成率</t>
  </si>
  <si>
    <t>Forecast Hit Rate</t>
  </si>
  <si>
    <t>BU1 計算已收訂單數量占需求計畫數量的比例
BU2 計算每個產品已收提貨訂單的數量占已收生產訂單數量的比例</t>
  </si>
  <si>
    <t>BU1:
1. 建立目的: 計算已收訂單數量占需求計畫數量的比例
2. 處理過程: 需求計畫達成率=HP MTD Order÷HP RDP
3. 資料來源: 參考HP MTD Order及HP RDP 業務規則
4. 篩選條件: NA
5.補充內容: NA
BU2:
1. 建立目的: 計算當月已收提貨訂單的數量占已收生產訂單數量的比例;
2. 處理過程: ASUS EDI 940 Shipping Notice 除以 ASUS EDI 850 Order Request
3. 資料來源: ASUS Open Order Report;
4. 篩選條件: NA;
5. 補充內容: NA;</t>
  </si>
  <si>
    <t>PSG FCST Hit Rate Information_MTD EDI 850;PSG FCST Hit Rate Information_EDI 850 Order Request;PSG FCST Hit Rate Information_Regional Demand Plan;PSG FCST Hit Rate Information_EDI 940 Shipping Notice</t>
  </si>
  <si>
    <t>Tan.Tansy@inventec.com</t>
  </si>
  <si>
    <t>FORECAST_HIT_RATE</t>
  </si>
  <si>
    <t>&amp;quot;Forecast Hit Rate&amp;quot;</t>
  </si>
  <si>
    <t>&amp;quot;BU1 計算已收訂單數量占需求計畫數量的比例
BU2 計算每個產品已收提貨訂單的數量占已收生產訂單數量的比例&amp;quot;</t>
  </si>
  <si>
    <t>IEC_STD_V10 &gt;&gt; Common &gt;&gt; AutoMetaDataForecast Hit Rate</t>
  </si>
  <si>
    <t>需求計畫達成率Property</t>
  </si>
  <si>
    <t>&amp;quot;PSG FCST Hit Rate Information_MTD EDI 850;PSG FCST Hit Rate Information_EDI 850 Order Request;PSG FCST Hit Rate Information_Regional Demand Plan;PSG FCST Hit Rate Information_EDI 940 Shipping Notice&amp;quot;</t>
  </si>
  <si>
    <t>P.3.10.0:221101_0012</t>
  </si>
  <si>
    <t>&amp;quot;BU1:
1. 建立目的: 計算已收訂單數量占需求計畫數量的比例
2. 處理過程: 需求計畫達成率=HP MTD Order÷HP RDP
3. 資料來源: 參考HP MTD Order及HP RDP 業務規則
4. 篩選條件: NA
5.補充內容: NA
BU2:
1. 建立目的: 計算當月已收提貨訂單的數量占已收生產訂單數量的比例;
2. 處理過程: ASUS EDI 940 Shipping Notice 除以 ASUS EDI 850 Order Request
3. 資料來源: ASUS Open Order Report;
4. 篩選條件: NA;
5. 補充內容: NA;&amp;quot;</t>
  </si>
  <si>
    <t>PSG FCST Hit Rate Information_Forecast Hit Rate</t>
  </si>
  <si>
    <t>&amp;quot;PSG FCST Hit Rate Information_Forecast Hit Rate&amp;quot;</t>
  </si>
  <si>
    <t>-347</t>
  </si>
  <si>
    <t>個人電腦事業群之需求計畫版本比較資料</t>
  </si>
  <si>
    <t>PSG Forecast Versions Comparison Information</t>
  </si>
  <si>
    <t>INT_FCST_PSG_FCST_VERSIONS_COMPARISON_INFO</t>
  </si>
  <si>
    <t>&amp;quot;PSG Forecast Versions Comparison Information&amp;quot;</t>
  </si>
  <si>
    <t>&amp;quot;個人電腦事業群之需求計畫版本比較資料&amp;quot;</t>
  </si>
  <si>
    <t>IEC_STD_V10 &gt;&gt; Common &gt;&gt; AutoMetaDataPSG Forecast Versions Comparison Information</t>
  </si>
  <si>
    <t>個人電腦事業群之需求計畫版本比較資料Concept</t>
  </si>
  <si>
    <t>P.3.10.0:221101_0013</t>
  </si>
  <si>
    <t>-348</t>
  </si>
  <si>
    <t>P.3.10.0:221101_0014</t>
  </si>
  <si>
    <t>PSG Forecast Versions Comparison Information_BU Code</t>
  </si>
  <si>
    <t>&amp;quot;PSG Forecast Versions Comparison Information_BU Code&amp;quot;</t>
  </si>
  <si>
    <t>-349</t>
  </si>
  <si>
    <t>P.3.10.0:221101_0015</t>
  </si>
  <si>
    <t>PSG Forecast Versions Comparison Information_Customer Name</t>
  </si>
  <si>
    <t>&amp;quot;PSG Forecast Versions Comparison Information_Customer Name&amp;quot;</t>
  </si>
  <si>
    <t>-350</t>
  </si>
  <si>
    <t>P.3.10.0:221101_0016</t>
  </si>
  <si>
    <t>PSG Forecast Versions Comparison Information_Division Code</t>
  </si>
  <si>
    <t>&amp;quot;PSG Forecast Versions Comparison Information_Division Code&amp;quot;</t>
  </si>
  <si>
    <t>-351</t>
  </si>
  <si>
    <t>P.3.10.0:221101_0017</t>
  </si>
  <si>
    <t>PSG Forecast Versions Comparison Information_Product Category</t>
  </si>
  <si>
    <t>&amp;quot;PSG Forecast Versions Comparison Information_Product Category&amp;quot;</t>
  </si>
  <si>
    <t>-352</t>
  </si>
  <si>
    <t>P.3.10.0:221101_0018</t>
  </si>
  <si>
    <t>PSG Forecast Versions Comparison Information_Product Series</t>
  </si>
  <si>
    <t>&amp;quot;PSG Forecast Versions Comparison Information_Product Series&amp;quot;</t>
  </si>
  <si>
    <t>-353</t>
  </si>
  <si>
    <t>版本比較月份</t>
  </si>
  <si>
    <t>Version Comparison Month</t>
  </si>
  <si>
    <t>VERSION_COMPARISON_MONTH</t>
  </si>
  <si>
    <t>&amp;quot;Version Comparison Month&amp;quot;</t>
  </si>
  <si>
    <t>IEC_STD_V10 &gt;&gt; Common &gt;&gt; AutoMetaDataVersion Comparison Month</t>
  </si>
  <si>
    <t>版本比較月份Property</t>
  </si>
  <si>
    <t>P.3.10.0:221101_0019</t>
  </si>
  <si>
    <t>PSG Forecast Versions Comparison Information_Version Comparison Month</t>
  </si>
  <si>
    <t>&amp;quot;PSG Forecast Versions Comparison Information_Version Comparison Month&amp;quot;</t>
  </si>
  <si>
    <t>-354</t>
  </si>
  <si>
    <t>需求計畫版本</t>
  </si>
  <si>
    <t>FCST Version</t>
  </si>
  <si>
    <t>FCST_VERSION</t>
  </si>
  <si>
    <t>&amp;quot;FCST Version&amp;quot;</t>
  </si>
  <si>
    <t>&amp;quot;需求計畫版本&amp;quot;</t>
  </si>
  <si>
    <t>IEC_STD_V10 &gt;&gt; Common &gt;&gt; AutoMetaDataFCST Version</t>
  </si>
  <si>
    <t>需求計畫版本Property</t>
  </si>
  <si>
    <t>P.3.10.0:221101_0020</t>
  </si>
  <si>
    <t>&amp;quot;YYYYMMDD&amp;quot;</t>
  </si>
  <si>
    <t>PSG Forecast Versions Comparison Information_FCST Version</t>
  </si>
  <si>
    <t>&amp;quot;PSG Forecast Versions Comparison Information_FCST Version&amp;quot;</t>
  </si>
  <si>
    <t>-355</t>
  </si>
  <si>
    <t>需求計畫類型ID</t>
  </si>
  <si>
    <t>FORECAST_TYPE_ID</t>
  </si>
  <si>
    <t>&amp;quot;Forecast Type ID&amp;quot;</t>
  </si>
  <si>
    <t>&amp;quot;需求計畫類型ID&amp;quot;</t>
  </si>
  <si>
    <t>IEC_STD_V10 &gt;&gt; Common &gt;&gt; AutoMetaDataForecast Type ID</t>
  </si>
  <si>
    <t>需求計畫類型IDRelationship</t>
  </si>
  <si>
    <t>&amp;quot;Forecast Type_Forecast Type ID&amp;quot;</t>
  </si>
  <si>
    <t>P.3.10.0:221101_0021</t>
  </si>
  <si>
    <t>PSG Forecast Versions Comparison Information_Forecast Type ID</t>
  </si>
  <si>
    <t>&amp;quot;PSG Forecast Versions Comparison Information_Forecast Type ID&amp;quot;</t>
  </si>
  <si>
    <t>-356</t>
  </si>
  <si>
    <t>需求資料類型</t>
  </si>
  <si>
    <t>Forecast Data Type</t>
  </si>
  <si>
    <t>將資料拆分為 Forecast or Shipment</t>
  </si>
  <si>
    <t>版本比較月份大於等於當月為Forecast
版本比較月份小於當月為Shipment</t>
  </si>
  <si>
    <t>Forecast, Shipment</t>
  </si>
  <si>
    <t>FORECAST_DATA_TYPE</t>
  </si>
  <si>
    <t>&amp;quot;Forecast Data Type&amp;quot;</t>
  </si>
  <si>
    <t>&amp;quot;將資料拆分為 Forecast or Shipment&amp;quot;</t>
  </si>
  <si>
    <t>IEC_STD_V10 &gt;&gt; Common &gt;&gt; AutoMetaDataForecast Data Type</t>
  </si>
  <si>
    <t>需求資料類型Property</t>
  </si>
  <si>
    <t>P.3.10.0:221101_0022</t>
  </si>
  <si>
    <t>&amp;quot;版本比較月份大於等於當月為Forecast
版本比較月份小於當月為Shipment&amp;quot;</t>
  </si>
  <si>
    <t>&amp;quot;Forecast, Shipment&amp;quot;</t>
  </si>
  <si>
    <t>PSG Forecast Versions Comparison Information_Forecast Data Type</t>
  </si>
  <si>
    <t>&amp;quot;PSG Forecast Versions Comparison Information_Forecast Data Type&amp;quot;</t>
  </si>
  <si>
    <t>-357</t>
  </si>
  <si>
    <t>每月需求預測數量</t>
  </si>
  <si>
    <t>Monthly Forecast Quantity</t>
  </si>
  <si>
    <t>BU1: 
HP RDP : HP客戶提供之當月出貨計畫
HP LT FCST: PSG HP客戶提供之長期需求預測
BU2:
FCST: PSG客戶提供之需求計畫
ASUS LT FCST: PSG ASUS 客戶提供之長期需求預測</t>
  </si>
  <si>
    <t>BU1 RDP、BU2 FCST: 已發生時間以Actual Shipment補上
BU1 LT FCT：當月Order vs forecast hit rate指定版本前6個月RDP替換LTF FCST前6個月FCST
BU2 LT FCT：同周別版本已有FCST的月份别使用FCST替代LTF</t>
  </si>
  <si>
    <t>MONTHLY_FORECAST_QUANTITY</t>
  </si>
  <si>
    <t>&amp;quot;Monthly Forecast Quantity&amp;quot;</t>
  </si>
  <si>
    <t>&amp;quot;BU1: 
HP RDP : HP客戶提供之當月出貨計畫
HP LT FCST: PSG HP客戶提供之長期需求預測
BU2:
FCST: PSG客戶提供之需求計畫
ASUS LT FCST: PSG ASUS 客戶提供之長期需求預測&amp;quot;</t>
  </si>
  <si>
    <t>IEC_STD_V10 &gt;&gt; Common &gt;&gt; AutoMetaDataMonthly Forecast Quantity</t>
  </si>
  <si>
    <t>每月需求預測數量Property</t>
  </si>
  <si>
    <t>P.3.10.0:221101_0023</t>
  </si>
  <si>
    <t>&amp;quot;BU1 RDP、BU2 FCST: 已發生時間以Actual Shipment補上
BU1 LT FCT：當月Order vs forecast hit rate指定版本前6個月RDP替換LTF FCST前6個月FCST
BU2 LT FCT：同周別版本已有FCST的月份别使用FCST替代LTF&amp;quot;</t>
  </si>
  <si>
    <t>PSG Forecast Versions Comparison Information_Monthly Forecast Quantity</t>
  </si>
  <si>
    <t>&amp;quot;PSG Forecast Versions Comparison Information_Monthly Forecast Quantity&amp;quot;</t>
  </si>
  <si>
    <t>-358</t>
  </si>
  <si>
    <t>版本數量差異</t>
  </si>
  <si>
    <t>Version Difference</t>
  </si>
  <si>
    <t>Version2-Version1</t>
  </si>
  <si>
    <t>本欄位純粹作為業務定義不匹配業務元數據。</t>
  </si>
  <si>
    <t>VERSION_DIFFERENCE</t>
  </si>
  <si>
    <t>&amp;quot;Version Difference&amp;quot;</t>
  </si>
  <si>
    <t>&amp;quot;版本數量差異&amp;quot;</t>
  </si>
  <si>
    <t>IEC_STD_V10 &gt;&gt; Common &gt;&gt; AutoMetaDataVersion Difference</t>
  </si>
  <si>
    <t>版本數量差異Property</t>
  </si>
  <si>
    <t>P.3.10.0:221101_0024</t>
  </si>
  <si>
    <t>&amp;quot;Version2-Version1&amp;quot;</t>
  </si>
  <si>
    <t>PSG Forecast Versions Comparison Information_Version Difference</t>
  </si>
  <si>
    <t>&amp;quot;PSG Forecast Versions Comparison Information_Version Difference&amp;quot;</t>
  </si>
  <si>
    <t>-359</t>
  </si>
  <si>
    <t>本欄位純粹作為業務定義不匹配業務元數據。^()$</t>
  </si>
  <si>
    <t>需求計畫類型</t>
  </si>
  <si>
    <t>Forecast Type</t>
  </si>
  <si>
    <t xml:space="preserve">General </t>
  </si>
  <si>
    <t>INT_FCST_FORECAST_TYPE</t>
  </si>
  <si>
    <t>&amp;quot;Forecast Type&amp;quot;</t>
  </si>
  <si>
    <t>&amp;quot;需求計畫類型&amp;quot;</t>
  </si>
  <si>
    <t>IEC_STD_V10 &gt;&gt; Common &gt;&gt; AutoMetaDataForecast Type</t>
  </si>
  <si>
    <t>需求計畫類型Concept</t>
  </si>
  <si>
    <t>P.3.10.0:221101_0025</t>
  </si>
  <si>
    <t>-360</t>
  </si>
  <si>
    <t>需求計畫類型IDProperty</t>
  </si>
  <si>
    <t>P.3.10.0:221101_0026</t>
  </si>
  <si>
    <t>Forecast Type_Forecast Type ID</t>
  </si>
  <si>
    <t>-361</t>
  </si>
  <si>
    <t>需求計畫類型名稱</t>
  </si>
  <si>
    <t>Forecast Type Name</t>
  </si>
  <si>
    <t>RDP, LT FSCT, FCST, BS 分量, 當月FCST</t>
  </si>
  <si>
    <t>FORECAST_TYPE_NAME</t>
  </si>
  <si>
    <t>&amp;quot;Forecast Type Name&amp;quot;</t>
  </si>
  <si>
    <t>&amp;quot;RDP, LT FSCT, FCST, BS 分量, 當月FCST&amp;quot;</t>
  </si>
  <si>
    <t>IEC_STD_V10 &gt;&gt; Common &gt;&gt; AutoMetaDataForecast Type Name</t>
  </si>
  <si>
    <t>需求計畫類型名稱Property</t>
  </si>
  <si>
    <t>P.3.10.0:221101_0027</t>
  </si>
  <si>
    <t>Forecast Type_Forecast Type Name</t>
  </si>
  <si>
    <t>&amp;quot;Forecast Type_Forecast Type Name&amp;quot;</t>
  </si>
  <si>
    <t>-362</t>
  </si>
  <si>
    <t>需求計畫比較類型</t>
  </si>
  <si>
    <t>Forecast Comparison Type</t>
  </si>
  <si>
    <t>INT_FCST_FORECAST_COMPARISON_TYPE</t>
  </si>
  <si>
    <t>&amp;quot;Forecast Comparison Type&amp;quot;</t>
  </si>
  <si>
    <t>&amp;quot;需求計畫比較類型&amp;quot;</t>
  </si>
  <si>
    <t>IEC_STD_V10 &gt;&gt; Common &gt;&gt; AutoMetaDataForecast Comparison Type</t>
  </si>
  <si>
    <t>需求計畫比較類型Concept</t>
  </si>
  <si>
    <t>P.3.10.0:221101_0028</t>
  </si>
  <si>
    <t>-363</t>
  </si>
  <si>
    <t>需求計畫比較類型ID</t>
  </si>
  <si>
    <t>Forecast Comparison Type ID</t>
  </si>
  <si>
    <t>FORECAST_COMPARISON_TYPE_ID</t>
  </si>
  <si>
    <t>&amp;quot;Forecast Comparison Type ID&amp;quot;</t>
  </si>
  <si>
    <t>&amp;quot;需求計畫比較類型ID&amp;quot;</t>
  </si>
  <si>
    <t>IEC_STD_V10 &gt;&gt; Common &gt;&gt; AutoMetaDataForecast Comparison Type ID</t>
  </si>
  <si>
    <t>需求計畫比較類型IDProperty</t>
  </si>
  <si>
    <t>P.3.10.0:221101_0029</t>
  </si>
  <si>
    <t>Forecast Comparison Type_Forecast Comparison Type ID</t>
  </si>
  <si>
    <t>&amp;quot;Forecast Comparison Type_Forecast Comparison Type ID&amp;quot;</t>
  </si>
  <si>
    <t>-364</t>
  </si>
  <si>
    <t>需求計畫比較類型名稱</t>
  </si>
  <si>
    <t>Forecast Comparison Type Name</t>
  </si>
  <si>
    <t>BU1比較項目： RDP vs. RDP/ LT FCST vs. LT FCST
BU2比較項目：FCST vs. FCST/ LT FCST vs. LT FCST/  BS分量 vs. 當月FCST</t>
  </si>
  <si>
    <t>FORECAST_COMPARISON_TYPE_NAME</t>
  </si>
  <si>
    <t>&amp;quot;Forecast Comparison Type Name&amp;quot;</t>
  </si>
  <si>
    <t>&amp;quot;BU1比較項目： RDP vs. RDP/ LT FCST vs. LT FCST
BU2比較項目：FCST vs. FCST/ LT FCST vs. LT FCST/  BS分量 vs. 當月FCST&amp;quot;</t>
  </si>
  <si>
    <t>IEC_STD_V10 &gt;&gt; Common &gt;&gt; AutoMetaDataForecast Comparison Type Name</t>
  </si>
  <si>
    <t>需求計畫比較類型名稱Property</t>
  </si>
  <si>
    <t>P.3.10.0:221101_0030</t>
  </si>
  <si>
    <t>Forecast Comparison Type_Forecast Comparison Type Name</t>
  </si>
  <si>
    <t>&amp;quot;Forecast Comparison Type_Forecast Comparison Type Name&amp;quot;</t>
  </si>
  <si>
    <t>-365</t>
  </si>
  <si>
    <t>P.3.10.0:221101_0031</t>
  </si>
  <si>
    <t>Forecast Comparison Type_BU Code</t>
  </si>
  <si>
    <t>&amp;quot;Forecast Comparison Type_BU Code&amp;quot;</t>
  </si>
  <si>
    <t>-366</t>
  </si>
  <si>
    <t>版本一需求計畫類型ID</t>
  </si>
  <si>
    <t>Version 1 Forecast Type ID</t>
  </si>
  <si>
    <t>版本一需求計畫類型名稱：RDP, LT FSCT, FCST, BS 分量</t>
  </si>
  <si>
    <t>VERSION_1_FORECAST_TYPE_ID</t>
  </si>
  <si>
    <t>&amp;quot;Version 1 Forecast Type ID&amp;quot;</t>
  </si>
  <si>
    <t>&amp;quot;版本一需求計畫類型名稱：RDP, LT FSCT, FCST, BS 分量&amp;quot;</t>
  </si>
  <si>
    <t>IEC_STD_V10 &gt;&gt; Common &gt;&gt; AutoMetaDataVersion 1 Forecast Type ID</t>
  </si>
  <si>
    <t>版本一需求計畫類型IDProperty</t>
  </si>
  <si>
    <t>P.3.10.0:221101_0032</t>
  </si>
  <si>
    <t>Forecast Comparison Type_Version 1 Forecast Type ID</t>
  </si>
  <si>
    <t>&amp;quot;Forecast Comparison Type_Version 1 Forecast Type ID&amp;quot;</t>
  </si>
  <si>
    <t>-367</t>
  </si>
  <si>
    <t>版本二需求計畫類型ID</t>
  </si>
  <si>
    <t>Version 2 Forecast Type ID</t>
  </si>
  <si>
    <t>版本二需求計畫類型名稱：RDP, LT FSCT, FCST,  當月FCST</t>
  </si>
  <si>
    <t>VERSION_2_FORECAST_TYPE_ID</t>
  </si>
  <si>
    <t>&amp;quot;Version 2 Forecast Type ID&amp;quot;</t>
  </si>
  <si>
    <t>&amp;quot;版本二需求計畫類型名稱：RDP, LT FSCT, FCST,  當月FCST&amp;quot;</t>
  </si>
  <si>
    <t>IEC_STD_V10 &gt;&gt; Common &gt;&gt; AutoMetaDataVersion 2 Forecast Type ID</t>
  </si>
  <si>
    <t>版本二需求計畫類型IDProperty</t>
  </si>
  <si>
    <t>P.3.10.0:221101_0033</t>
  </si>
  <si>
    <t>Forecast Comparison Type_Version 2 Forecast Type ID</t>
  </si>
  <si>
    <t>&amp;quot;Forecast Comparison Type_Version 2 Forecast Type ID&amp;quot;</t>
  </si>
  <si>
    <t>-368</t>
  </si>
  <si>
    <t>CQ MP shipment Dataset</t>
  </si>
  <si>
    <t>分析實際出貨情況</t>
  </si>
  <si>
    <t>INT_FCST_CQ_MP_SHIPMENT_DATASET</t>
  </si>
  <si>
    <t>&amp;quot;CQ MP shipment Dataset&amp;quot;</t>
  </si>
  <si>
    <t>&amp;quot;分析實際出貨情況&amp;quot;</t>
  </si>
  <si>
    <t>IEC_STD_V10 &gt;&gt; Common &gt;&gt; AutoMetaDataCQ MP shipment Dataset</t>
  </si>
  <si>
    <t>CQ MP出貨數量資料Concept</t>
  </si>
  <si>
    <t>P.3.10.0:221101_0034</t>
  </si>
  <si>
    <t>-369</t>
  </si>
  <si>
    <t>P.3.10.0:221101_0035</t>
  </si>
  <si>
    <t>CQ MP shipment Dataset_BU Code</t>
  </si>
  <si>
    <t>&amp;quot;CQ MP shipment Dataset_BU Code&amp;quot;</t>
  </si>
  <si>
    <t>-370</t>
  </si>
  <si>
    <t>P.3.10.0:221101_0036</t>
  </si>
  <si>
    <t>CQ MP shipment Dataset_Customer Name</t>
  </si>
  <si>
    <t>&amp;quot;CQ MP shipment Dataset_Customer Name&amp;quot;</t>
  </si>
  <si>
    <t>-371</t>
  </si>
  <si>
    <t>PSG BU2的產品系列名稱:
FX516, Strix_2021, Strix_2022, GA401R, GA402, GA503, GC31, GC32, GU603, GU603Z, GV301, GV301R, GX703, NR2201, NR2202, NR2203</t>
  </si>
  <si>
    <t>&amp;quot;PSG BU2的產品系列名稱:
FX516, Strix_2021, Strix_2022, GA401R, GA402, GA503, GC31, GC32, GU603, GU603Z, GV301, GV301R, GX703, NR2201, NR2202, NR2203&amp;quot;</t>
  </si>
  <si>
    <t>P.3.10.0:221101_0037</t>
  </si>
  <si>
    <t>CQ MP shipment Dataset_Product Series</t>
  </si>
  <si>
    <t>&amp;quot;CQ MP shipment Dataset_Product Series&amp;quot;</t>
  </si>
  <si>
    <t>-372</t>
  </si>
  <si>
    <t>出貨月份</t>
  </si>
  <si>
    <t>SHIPMENT_MONTH</t>
  </si>
  <si>
    <t>&amp;quot;Shipment Month&amp;quot;</t>
  </si>
  <si>
    <t>&amp;quot;出貨月份&amp;quot;</t>
  </si>
  <si>
    <t>IEC_STD_V10 &gt;&gt; Common &gt;&gt; AutoMetaDataShipment Month</t>
  </si>
  <si>
    <t>出貨月份Relationship</t>
  </si>
  <si>
    <t>&amp;quot;RFQ Hit Rate Data_Shipment Month&amp;quot;</t>
  </si>
  <si>
    <t>P.3.10.0:221101_0038</t>
  </si>
  <si>
    <t>CQ MP shipment Dataset_Shipment Month</t>
  </si>
  <si>
    <t>&amp;quot;CQ MP shipment Dataset_Shipment Month&amp;quot;</t>
  </si>
  <si>
    <t>-373</t>
  </si>
  <si>
    <t>RDP 出貨數量</t>
  </si>
  <si>
    <t>RDP shipment</t>
  </si>
  <si>
    <t>BU1 RDP Shipment</t>
  </si>
  <si>
    <t>RDP_SHIPMENT</t>
  </si>
  <si>
    <t>&amp;quot;RDP shipment&amp;quot;</t>
  </si>
  <si>
    <t>&amp;quot;BU1 RDP Shipment&amp;quot;</t>
  </si>
  <si>
    <t>IEC_STD_V10 &gt;&gt; Common &gt;&gt; AutoMetaDataRDP shipment</t>
  </si>
  <si>
    <t>RDP 出貨數量Property</t>
  </si>
  <si>
    <t>P.3.10.0:221101_0039</t>
  </si>
  <si>
    <t>CQ MP shipment Dataset_RDP shipment</t>
  </si>
  <si>
    <t>&amp;quot;CQ MP shipment Dataset_RDP shipment&amp;quot;</t>
  </si>
  <si>
    <t>-374</t>
  </si>
  <si>
    <t>LT FCST 出貨數量</t>
  </si>
  <si>
    <t>LT FCST shipment</t>
  </si>
  <si>
    <t>客人提供的完整的Shipment</t>
  </si>
  <si>
    <t>LT_FCST_SHIPMENT</t>
  </si>
  <si>
    <t>&amp;quot;LT FCST shipment&amp;quot;</t>
  </si>
  <si>
    <t>&amp;quot;客人提供的完整的Shipment&amp;quot;</t>
  </si>
  <si>
    <t>IEC_STD_V10 &gt;&gt; Common &gt;&gt; AutoMetaDataLT FCST shipment</t>
  </si>
  <si>
    <t>LT FCST 出貨數量Property</t>
  </si>
  <si>
    <t>P.3.10.0:221101_0040</t>
  </si>
  <si>
    <t>CQ MP shipment Dataset_LT FCST shipment</t>
  </si>
  <si>
    <t>&amp;quot;CQ MP shipment Dataset_LT FCST shipment&amp;quot;</t>
  </si>
  <si>
    <t>-375</t>
  </si>
  <si>
    <t>STD BU2 ASUS BS分量與當月FCST 比較</t>
  </si>
  <si>
    <t>STD BU2 ASUS BS VS FCST</t>
  </si>
  <si>
    <t>INT_FCST_STD_BU2_ASUS_BS_VS_FCST</t>
  </si>
  <si>
    <t>&amp;quot;STD BU2 ASUS BS VS FCST&amp;quot;</t>
  </si>
  <si>
    <t>&amp;quot;STD BU2 ASUS BS分量與當月FCST 比較&amp;quot;</t>
  </si>
  <si>
    <t>IEC_STD_V10 &gt;&gt; Common &gt;&gt; AutoMetaDataSTD BU2 ASUS BS VS FCST</t>
  </si>
  <si>
    <t>STD BU2 ASUS BS分量與當月FCST 比較Concept</t>
  </si>
  <si>
    <t>P.3.10.0:221101_0041</t>
  </si>
  <si>
    <t>-376</t>
  </si>
  <si>
    <t>P.3.10.0:221101_0042</t>
  </si>
  <si>
    <t>STD BU2 ASUS BS VS FCST_Product Series</t>
  </si>
  <si>
    <t>&amp;quot;STD BU2 ASUS BS VS FCST_Product Series&amp;quot;</t>
  </si>
  <si>
    <t>-377</t>
  </si>
  <si>
    <t>BS 供應月份</t>
  </si>
  <si>
    <t>BS Supply Month</t>
  </si>
  <si>
    <t>BS_SUPPLY_MONTH</t>
  </si>
  <si>
    <t>&amp;quot;BS Supply Month&amp;quot;</t>
  </si>
  <si>
    <t>&amp;quot;BS 供應月份&amp;quot;</t>
  </si>
  <si>
    <t>IEC_STD_V10 &gt;&gt; Common &gt;&gt; AutoMetaDataBS Supply Month</t>
  </si>
  <si>
    <t>BS 供應月份Property</t>
  </si>
  <si>
    <t>P.3.10.0:221101_0043</t>
  </si>
  <si>
    <t>STD BU2 ASUS BS VS FCST_BS Supply Month</t>
  </si>
  <si>
    <t>&amp;quot;STD BU2 ASUS BS VS FCST_BS Supply Month&amp;quot;</t>
  </si>
  <si>
    <t>-378</t>
  </si>
  <si>
    <t>每月需求BS供應數量</t>
  </si>
  <si>
    <t>Monthly BS Supply Quantity</t>
  </si>
  <si>
    <t>BU2:
Asus BS分量: ASUS客戶提供之當月客供料件供應計畫</t>
  </si>
  <si>
    <t>MONTHLY_BS_SUPPLY_QUANTITY</t>
  </si>
  <si>
    <t>&amp;quot;Monthly BS Supply Quantity&amp;quot;</t>
  </si>
  <si>
    <t>&amp;quot;BU2:
Asus BS分量: ASUS客戶提供之當月客供料件供應計畫&amp;quot;</t>
  </si>
  <si>
    <t>IEC_STD_V10 &gt;&gt; Common &gt;&gt; AutoMetaDataMonthly BS Supply Quantity</t>
  </si>
  <si>
    <t>每月需求BS供應數量Property</t>
  </si>
  <si>
    <t>P.3.10.0:221101_0044</t>
  </si>
  <si>
    <t>STD BU2 ASUS BS VS FCST_Monthly BS Supply Quantity</t>
  </si>
  <si>
    <t>&amp;quot;STD BU2 ASUS BS VS FCST_Monthly BS Supply Quantity&amp;quot;</t>
  </si>
  <si>
    <t>-379</t>
  </si>
  <si>
    <t>每月最後一版需求預測數量</t>
  </si>
  <si>
    <t>Monthly Final Forecast Quantity</t>
  </si>
  <si>
    <t>BU2:
Asus 當月 FCST: ASUS客戶提供之每月最後一版需求計畫</t>
  </si>
  <si>
    <t>MONTHLY_FINAL_FORECAST_QUANTITY</t>
  </si>
  <si>
    <t>&amp;quot;Monthly Final Forecast Quantity&amp;quot;</t>
  </si>
  <si>
    <t>&amp;quot;BU2:
Asus 當月 FCST: ASUS客戶提供之每月最後一版需求計畫&amp;quot;</t>
  </si>
  <si>
    <t>IEC_STD_V10 &gt;&gt; Common &gt;&gt; AutoMetaDataMonthly Final Forecast Quantity</t>
  </si>
  <si>
    <t>每月最後一版需求預測數量Property</t>
  </si>
  <si>
    <t>P.3.10.0:221101_0045</t>
  </si>
  <si>
    <t>STD BU2 ASUS BS VS FCST_Monthly Final Forecast Quantity</t>
  </si>
  <si>
    <t>&amp;quot;STD BU2 ASUS BS VS FCST_Monthly Final Forecast Quantity&amp;quot;</t>
  </si>
  <si>
    <t>-380</t>
  </si>
  <si>
    <t>BS分量與當月FCST比率</t>
  </si>
  <si>
    <t>BS VS FCST Variance</t>
  </si>
  <si>
    <t>BS分量/當月FCST</t>
  </si>
  <si>
    <t>BS_VS_FCST_VARIANCE</t>
  </si>
  <si>
    <t>&amp;quot;BS VS FCST Variance&amp;quot;</t>
  </si>
  <si>
    <t>&amp;quot;BS分量與當月FCST比率&amp;quot;</t>
  </si>
  <si>
    <t>IEC_STD_V10 &gt;&gt; Common &gt;&gt; AutoMetaDataBS VS FCST Variance</t>
  </si>
  <si>
    <t>BS分量與當月FCST比率Property</t>
  </si>
  <si>
    <t>P.3.10.0:221101_0046</t>
  </si>
  <si>
    <t>&amp;quot;BS分量/當月FCST&amp;quot;</t>
  </si>
  <si>
    <t>STD BU2 ASUS BS VS FCST_BS VS FCST Variance</t>
  </si>
  <si>
    <t>&amp;quot;STD BU2 ASUS BS VS FCST_BS VS FCST Variance&amp;quot;</t>
  </si>
  <si>
    <t>-381</t>
  </si>
  <si>
    <t>需求計畫達成率的非安全區域</t>
  </si>
  <si>
    <t>In Accurated area</t>
  </si>
  <si>
    <t>BU1: 
80%, 90%, 120%, 150%
BU2:
40%, 70%, 100%, 100%</t>
  </si>
  <si>
    <t>INT_FCST_IN_ACCURATED_AREA</t>
  </si>
  <si>
    <t>&amp;quot;In Accurated area&amp;quot;</t>
  </si>
  <si>
    <t>&amp;quot;需求計畫達成率的非安全區域&amp;quot;</t>
  </si>
  <si>
    <t>IEC_STD_V10 &gt;&gt; Common &gt;&gt; AutoMetaDataIn Accurated area</t>
  </si>
  <si>
    <t>需求計畫達成率的非安全區域Concept</t>
  </si>
  <si>
    <t>P.3.10.0:221101_0047</t>
  </si>
  <si>
    <t>&amp;quot;BU1: 
80%, 90%, 120%, 150%
BU2:
40%, 70%, 100%, 100%&amp;quot;</t>
  </si>
  <si>
    <t>-382</t>
  </si>
  <si>
    <t>P.3.10.0:221101_0048</t>
  </si>
  <si>
    <t>In Accurated area_BU Code</t>
  </si>
  <si>
    <t>&amp;quot;In Accurated area_BU Code&amp;quot;</t>
  </si>
  <si>
    <t>-383</t>
  </si>
  <si>
    <t>上方區域下限</t>
  </si>
  <si>
    <t>Hit Rate Top Lower Limit</t>
  </si>
  <si>
    <t>TOP_LOWER_LIMIT</t>
  </si>
  <si>
    <t>&amp;quot;Hit Rate Top Lower Limit&amp;quot;</t>
  </si>
  <si>
    <t>&amp;quot;上方區域下限&amp;quot;</t>
  </si>
  <si>
    <t>IEC_STD_V10 &gt;&gt; Common &gt;&gt; AutoMetaDataHit Rate Top Lower Limit</t>
  </si>
  <si>
    <t>上方區域下限Property</t>
  </si>
  <si>
    <t>P.3.10.0:221101_0049</t>
  </si>
  <si>
    <t>In Accurated area_Hit Rate Top Lower Limit</t>
  </si>
  <si>
    <t>&amp;quot;In Accurated area_Hit Rate Top Lower Limit&amp;quot;</t>
  </si>
  <si>
    <t>-384</t>
  </si>
  <si>
    <t>上方區域上限</t>
  </si>
  <si>
    <t>Hit Rate Top Upper Limit</t>
  </si>
  <si>
    <t>TOP_UPPER_LIMIT</t>
  </si>
  <si>
    <t>&amp;quot;Hit Rate Top Upper Limit&amp;quot;</t>
  </si>
  <si>
    <t>&amp;quot;上方區域上限&amp;quot;</t>
  </si>
  <si>
    <t>IEC_STD_V10 &gt;&gt; Common &gt;&gt; AutoMetaDataHit Rate Top Upper Limit</t>
  </si>
  <si>
    <t>上方區域上限Property</t>
  </si>
  <si>
    <t>P.3.10.0:221101_0050</t>
  </si>
  <si>
    <t>In Accurated area_Hit Rate Top Upper Limit</t>
  </si>
  <si>
    <t>&amp;quot;In Accurated area_Hit Rate Top Upper Limit&amp;quot;</t>
  </si>
  <si>
    <t>-385</t>
  </si>
  <si>
    <t>下方區域下限</t>
  </si>
  <si>
    <t>Hit Rate Bottom Lower Limit</t>
  </si>
  <si>
    <t>BOTTOM_LOWER_LIMIT</t>
  </si>
  <si>
    <t>&amp;quot;Hit Rate Bottom Lower Limit&amp;quot;</t>
  </si>
  <si>
    <t>&amp;quot;下方區域下限&amp;quot;</t>
  </si>
  <si>
    <t>IEC_STD_V10 &gt;&gt; Common &gt;&gt; AutoMetaDataHit Rate Bottom Lower Limit</t>
  </si>
  <si>
    <t>下方區域下限Property</t>
  </si>
  <si>
    <t>P.3.10.0:221101_0051</t>
  </si>
  <si>
    <t>In Accurated area_Hit Rate Bottom Lower Limit</t>
  </si>
  <si>
    <t>&amp;quot;In Accurated area_Hit Rate Bottom Lower Limit&amp;quot;</t>
  </si>
  <si>
    <t>-386</t>
  </si>
  <si>
    <t>下方區域上限</t>
  </si>
  <si>
    <t>Hit Rate Bottom Upper Limit</t>
  </si>
  <si>
    <t>BOTTOM_UPPER_LIMIT</t>
  </si>
  <si>
    <t>&amp;quot;Hit Rate Bottom Upper Limit&amp;quot;</t>
  </si>
  <si>
    <t>&amp;quot;下方區域上限&amp;quot;</t>
  </si>
  <si>
    <t>IEC_STD_V10 &gt;&gt; Common &gt;&gt; AutoMetaDataHit Rate Bottom Upper Limit</t>
  </si>
  <si>
    <t>下方區域上限Property</t>
  </si>
  <si>
    <t>P.3.10.0:221101_0052</t>
  </si>
  <si>
    <t>In Accurated area_Hit Rate Bottom Upper Limit</t>
  </si>
  <si>
    <t>&amp;quot;In Accurated area_Hit Rate Bottom Upper Limit&amp;quot;</t>
  </si>
  <si>
    <t>-387</t>
  </si>
  <si>
    <t>需求計畫達成資料畫面註解</t>
  </si>
  <si>
    <t>Forecast Hit Rate Remark</t>
  </si>
  <si>
    <t>INT_FCST_HIT_RATE_REMARK</t>
  </si>
  <si>
    <t>&amp;quot;Forecast Hit Rate Remark&amp;quot;</t>
  </si>
  <si>
    <t>&amp;quot;需求計畫達成資料畫面註解&amp;quot;</t>
  </si>
  <si>
    <t>IEC_STD_V10 &gt;&gt; Common &gt;&gt; AutoMetaDataForecast Hit Rate Remark</t>
  </si>
  <si>
    <t>需求計畫達成資料畫面註解Concept</t>
  </si>
  <si>
    <t>P.3.10.0:221101_0053</t>
  </si>
  <si>
    <t>-388</t>
  </si>
  <si>
    <t>畫面註解ID</t>
  </si>
  <si>
    <t>Hit Rate Remark ID</t>
  </si>
  <si>
    <t>REMARK_ID</t>
  </si>
  <si>
    <t>&amp;quot;Hit Rate Remark ID&amp;quot;</t>
  </si>
  <si>
    <t>&amp;quot;畫面註解ID&amp;quot;</t>
  </si>
  <si>
    <t>IEC_STD_V10 &gt;&gt; Common &gt;&gt; AutoMetaDataHit Rate Remark ID</t>
  </si>
  <si>
    <t>畫面註解IDProperty</t>
  </si>
  <si>
    <t>P.3.10.0:221101_0054</t>
  </si>
  <si>
    <t>Forecast Hit Rate Remark_Hit Rate Remark ID</t>
  </si>
  <si>
    <t>&amp;quot;Forecast Hit Rate Remark_Hit Rate Remark ID&amp;quot;</t>
  </si>
  <si>
    <t>-389</t>
  </si>
  <si>
    <t>P.3.10.0:221101_0055</t>
  </si>
  <si>
    <t>Forecast Hit Rate Remark_BU Code</t>
  </si>
  <si>
    <t>&amp;quot;Forecast Hit Rate Remark_BU Code&amp;quot;</t>
  </si>
  <si>
    <t>-390</t>
  </si>
  <si>
    <t>畫面註解</t>
  </si>
  <si>
    <t>Hit Rate Remark</t>
  </si>
  <si>
    <t>REMARK</t>
  </si>
  <si>
    <t>&amp;quot;Hit Rate Remark&amp;quot;</t>
  </si>
  <si>
    <t>&amp;quot;畫面註解&amp;quot;</t>
  </si>
  <si>
    <t>IEC_STD_V10 &gt;&gt; Common &gt;&gt; AutoMetaDataHit Rate Remark</t>
  </si>
  <si>
    <t>畫面註解Property</t>
  </si>
  <si>
    <t>P.3.10.0:221101_0056</t>
  </si>
  <si>
    <t>Forecast Hit Rate Remark_Hit Rate Remark</t>
  </si>
  <si>
    <t>&amp;quot;Forecast Hit Rate Remark_Hit Rate Remark&amp;quot;</t>
  </si>
  <si>
    <t>-391</t>
  </si>
  <si>
    <t>RDP Hit Rate Version</t>
  </si>
  <si>
    <t>INT_FCST_RDP_HIT_RATE_VERSION</t>
  </si>
  <si>
    <t>&amp;quot;RDP Hit Rate Version&amp;quot;</t>
  </si>
  <si>
    <t>&amp;quot;RDP 需求計畫達成指定版本&amp;quot;</t>
  </si>
  <si>
    <t>IEC_STD_V10 &gt;&gt; Common &gt;&gt; AutoMetaDataRDP Hit Rate Version</t>
  </si>
  <si>
    <t>RDP 需求計畫達成指定版本Concept</t>
  </si>
  <si>
    <t>P.3.10.0:221101_0057</t>
  </si>
  <si>
    <t>-392</t>
  </si>
  <si>
    <t>P.3.10.0:221101_0058</t>
  </si>
  <si>
    <t>RDP Hit Rate Version_BU Code</t>
  </si>
  <si>
    <t>&amp;quot;RDP Hit Rate Version_BU Code&amp;quot;</t>
  </si>
  <si>
    <t>-393</t>
  </si>
  <si>
    <t>計畫分析月份Relationship</t>
  </si>
  <si>
    <t>P.3.10.0:221101_0059</t>
  </si>
  <si>
    <t>RDP Hit Rate Version_Hit Rate Analysis Month</t>
  </si>
  <si>
    <t>&amp;quot;RDP Hit Rate Version_Hit Rate Analysis Month&amp;quot;</t>
  </si>
  <si>
    <t>-394</t>
  </si>
  <si>
    <t>需求計畫指定版本</t>
  </si>
  <si>
    <t>Assign FCST Version</t>
  </si>
  <si>
    <t>ASSIGN_FCST_VERSION</t>
  </si>
  <si>
    <t>&amp;quot;Assign FCST Version&amp;quot;</t>
  </si>
  <si>
    <t>&amp;quot;需求計畫指定版本&amp;quot;</t>
  </si>
  <si>
    <t>IEC_STD_V10 &gt;&gt; Common &gt;&gt; AutoMetaDataAssign FCST Version</t>
  </si>
  <si>
    <t>需求計畫指定版本Property</t>
  </si>
  <si>
    <t>P.3.10.0:221101_0060</t>
  </si>
  <si>
    <t>RDP Hit Rate Version_Assign FCST Version</t>
  </si>
  <si>
    <t>&amp;quot;RDP Hit Rate Version_Assign FCST Version&amp;quot;</t>
  </si>
  <si>
    <t>-395</t>
  </si>
  <si>
    <t>P.3.10.0:221101_0061</t>
  </si>
  <si>
    <t>RDP Hit Rate Version_Forecast Type ID</t>
  </si>
  <si>
    <t>&amp;quot;RDP Hit Rate Version_Forecast Type ID&amp;quot;</t>
  </si>
  <si>
    <t>-396</t>
  </si>
  <si>
    <t>IEC_STD_V10 &gt;&gt; Common &gt;&gt; AutoMetaDataDOI Master</t>
  </si>
  <si>
    <t>DOI 主檔Concept</t>
  </si>
  <si>
    <t>-397</t>
  </si>
  <si>
    <t>各事業處</t>
  </si>
  <si>
    <t>BU1: 第一事業處
BU2: 第二事業處</t>
  </si>
  <si>
    <t>DOI Master_BU Code</t>
  </si>
  <si>
    <t>-398</t>
  </si>
  <si>
    <t>Customer</t>
  </si>
  <si>
    <t>各事業處所負責的客戶</t>
  </si>
  <si>
    <t>HP, ASUS, Dynabook, Tiny</t>
  </si>
  <si>
    <t>DOI Master_Customer Name</t>
  </si>
  <si>
    <t>-399</t>
  </si>
  <si>
    <t>Site</t>
  </si>
  <si>
    <t>區域生產工廠廠區名稱</t>
  </si>
  <si>
    <t xml:space="preserve">廠區性質包含MFG&amp;HUB
MFG:
- ICC: 重慶廠區
- ITO: 桃園廠區
- IEC: 士林廠區
HUB: 
- HUB: 海外庫存
</t>
  </si>
  <si>
    <t xml:space="preserve">P.3.5.0: </t>
  </si>
  <si>
    <t>IEC_STD_V10 &gt;&gt; Common &gt;&gt; AutoMetaDataSite Name</t>
  </si>
  <si>
    <t>廠區名稱Relationship</t>
  </si>
  <si>
    <t>DOI Master_Site Name</t>
  </si>
  <si>
    <t>-400</t>
  </si>
  <si>
    <t>庫存截止日
日：改為以每天23:59分結算為當天庫存，如 2022/07/18 23:59(周一)的庫存，記為2022/07/18
週：以每週一 23:59 結算為當周庫存金額 ，如，2022/07/18 23:59(周一)的庫存，記為2022/07/18，為該周庫存金額
月：以每月最後一天 23:59 結算為當月庫存金額 ，如，2022/08/31 23:59 的庫存，記為2022/08/31，為該月庫存金額
年：以每年 12/31 23:59 結算為當年庫存金額，如，2021/12/31 23:59的庫存，記為2021/12/31 ，該日金額也為2021年年度庫存金額；</t>
  </si>
  <si>
    <t>IEC_STD_V10 &gt;&gt; Common &gt;&gt; AutoMetaDataPeriod Closing Date</t>
  </si>
  <si>
    <t>庫存截止日Relationship</t>
  </si>
  <si>
    <t>DOI Master_Period Closing Date</t>
  </si>
  <si>
    <t>-401</t>
  </si>
  <si>
    <t>判斷庫存截止日為日、週、月、年</t>
  </si>
  <si>
    <t>D, W, M, Y</t>
  </si>
  <si>
    <t>IEC_STD_V10 &gt;&gt; Common &gt;&gt; AutoMetaDataDOI Date Type</t>
  </si>
  <si>
    <t>DOI 週期類別Property</t>
  </si>
  <si>
    <t>DOI Master_DOI Date Type</t>
  </si>
  <si>
    <t>-402</t>
  </si>
  <si>
    <t>呈現不同庫存區域對應的庫存水位與DOI狀況</t>
  </si>
  <si>
    <t>ICC: FA, SA, WH, ITO Intransit
ITO: FA, WH 
HUB: WH, HUB Intransit</t>
  </si>
  <si>
    <t>IEC_STD_V10 &gt;&gt; Common &gt;&gt; AutoMetaDataStock Area</t>
  </si>
  <si>
    <t>庫存區域Relationship</t>
  </si>
  <si>
    <t>DOI Master_Stock Area</t>
  </si>
  <si>
    <t>-403</t>
  </si>
  <si>
    <t>IEC_STD_V10 &gt;&gt; Common &gt;&gt; AutoMetaDataCurrency</t>
  </si>
  <si>
    <t>幣別Relationship</t>
  </si>
  <si>
    <t>DOI Master_Currency</t>
  </si>
  <si>
    <t>-404</t>
  </si>
  <si>
    <t>庫存金額需換算成百萬台幣</t>
  </si>
  <si>
    <t>儲存單位為台幣，顯示單位為百萬台幣</t>
  </si>
  <si>
    <t>IEC_STD_V10 &gt;&gt; Common &gt;&gt; AutoMetaDataPSG Inventory Amount</t>
  </si>
  <si>
    <t>庫存金額Relationship</t>
  </si>
  <si>
    <t>DOI Master_PSG Inventory Amount</t>
  </si>
  <si>
    <t>-405</t>
  </si>
  <si>
    <t>UTD Plan Rev.</t>
  </si>
  <si>
    <t>IEC_STD_V10 &gt;&gt; Common &gt;&gt; AutoMetaDataUp to date Monthly Estimated Revenue</t>
  </si>
  <si>
    <t>最新每月預估營業收入Relationship</t>
  </si>
  <si>
    <t>DOI Master_Up to date Monthly Estimated Revenue</t>
  </si>
  <si>
    <t>-406</t>
  </si>
  <si>
    <t>DOI(Actual)</t>
  </si>
  <si>
    <t>以每天23:59庫存金額計算的DOI 實際天數為當天DOI 實際天數
以每週一23:59庫存金額計算的DOI 實際天數為當週DOI 實際天數
以每月最後一天23:59庫存金額計算的DOI 實際天數為當月DOI 實際天數
以每年12/31 23:59庫存金額計算的DOI 實際天數為當年DOI 實際天數
以周為例:使用2022/07/18 23:59(周一)的庫存金額計算DOI實際天數，記為2022/07/18，同時也為該周DOI實際天數</t>
  </si>
  <si>
    <t>庫存金額/(by客戶)預估營業收入*30天</t>
  </si>
  <si>
    <t>Business Operation and DOI Overview_PSG Inventory Amount;Business Operation and DOI Overview_Up to date Monthly Estimated Revenue</t>
  </si>
  <si>
    <t>IEC_STD_V10 &gt;&gt; Common &gt;&gt; AutoMetaDataDOI Actual Days</t>
  </si>
  <si>
    <t>DOI實際天數Property</t>
  </si>
  <si>
    <t>DOI Master_DOI Actual Days</t>
  </si>
  <si>
    <t>-407</t>
  </si>
  <si>
    <t>IEC_STD_V10 &gt;&gt; Common &gt;&gt; AutoMetaDataDOI Target Days Parameter</t>
  </si>
  <si>
    <t>DOI 目標天數參數檔Concept</t>
  </si>
  <si>
    <t>-408</t>
  </si>
  <si>
    <t>BU1, BU2, All</t>
  </si>
  <si>
    <t>DOI Target Days Parameter_BU Code</t>
  </si>
  <si>
    <t>-409</t>
  </si>
  <si>
    <t>e.g. HP, ASUS, All,....</t>
  </si>
  <si>
    <t>DOI Target Days Parameter_Customer Name</t>
  </si>
  <si>
    <t>-410</t>
  </si>
  <si>
    <t>DOI(Target)</t>
  </si>
  <si>
    <t>當BU選擇All, Customer 選擇All, DOI 目標天數為12天</t>
  </si>
  <si>
    <t>IEC_STD_V10 &gt;&gt; Common &gt;&gt; AutoMetaDataDOI Target Days</t>
  </si>
  <si>
    <t>DOI目標天數Property</t>
  </si>
  <si>
    <t>DOI Target Days Parameter_DOI Target Days</t>
  </si>
  <si>
    <t>-411</t>
  </si>
  <si>
    <t>IEC_STD_V10 &gt;&gt; Common &gt;&gt; AutoMetaDataInventory Master</t>
  </si>
  <si>
    <t>庫存主檔Concept</t>
  </si>
  <si>
    <t>-412</t>
  </si>
  <si>
    <t>Inventory Master_BU Code</t>
  </si>
  <si>
    <t>-413</t>
  </si>
  <si>
    <t>Inventory Master_Customer Name</t>
  </si>
  <si>
    <t>-414</t>
  </si>
  <si>
    <t>Inventory Master_Site Name</t>
  </si>
  <si>
    <t>-415</t>
  </si>
  <si>
    <t>Pur Org.下的廠區</t>
  </si>
  <si>
    <t>TW10: TP01/TP02/TP06
CN60: CP60/CP62/CP65/CP69</t>
  </si>
  <si>
    <t>IEC_STD_V10 &gt;&gt; Common &gt;&gt; AutoMetaDataPlant Code</t>
  </si>
  <si>
    <t>工廠廠別代碼Relationship</t>
  </si>
  <si>
    <t>Inventory Master_Plant Code</t>
  </si>
  <si>
    <t>-416</t>
  </si>
  <si>
    <t>庫存截止日Property</t>
  </si>
  <si>
    <t>Inventory Master_Period Closing Date</t>
  </si>
  <si>
    <t>-417</t>
  </si>
  <si>
    <t>庫存區域Property</t>
  </si>
  <si>
    <t>Inventory Master_Stock Area</t>
  </si>
  <si>
    <t>-418</t>
  </si>
  <si>
    <t>幣別Property</t>
  </si>
  <si>
    <t>Inventory Master_Currency</t>
  </si>
  <si>
    <t>-419</t>
  </si>
  <si>
    <t>庫存金額Property</t>
  </si>
  <si>
    <t>Inventory Master_PSG Inventory Amount</t>
  </si>
  <si>
    <t>-420</t>
  </si>
  <si>
    <t>IEC_STD_V10 &gt;&gt; Common &gt;&gt; AutoMetaDataCurrency Conversion Rate Master</t>
  </si>
  <si>
    <t>匯率主檔Concept</t>
  </si>
  <si>
    <t>-421</t>
  </si>
  <si>
    <t>IEC_STD_V10 &gt;&gt; Common &gt;&gt; AutoMetaDataConversion Rate Validation Start</t>
  </si>
  <si>
    <t>匯率有效時間起Property</t>
  </si>
  <si>
    <t>Currency Conversion Rate Master_Conversion Rate Validation Start</t>
  </si>
  <si>
    <t>-422</t>
  </si>
  <si>
    <t>IEC_STD_V10 &gt;&gt; Common &gt;&gt; AutoMetaDataConversion Rate Validation End</t>
  </si>
  <si>
    <t>匯率有效時間訖Property</t>
  </si>
  <si>
    <t>Currency Conversion Rate Master_Conversion Rate Validation End</t>
  </si>
  <si>
    <t>-423</t>
  </si>
  <si>
    <t>IEC_STD_V10 &gt;&gt; Common &gt;&gt; AutoMetaDataSource Currency</t>
  </si>
  <si>
    <t>原始幣別Property</t>
  </si>
  <si>
    <t>Currency Conversion Rate Master_Source Currency</t>
  </si>
  <si>
    <t>-424</t>
  </si>
  <si>
    <t>IEC_STD_V10 &gt;&gt; Common &gt;&gt; AutoMetaDataTarget Currency</t>
  </si>
  <si>
    <t>目標幣別Property</t>
  </si>
  <si>
    <t>Currency Conversion Rate Master_Target Currency</t>
  </si>
  <si>
    <t>-425</t>
  </si>
  <si>
    <t>IEC_STD_V10 &gt;&gt; Common &gt;&gt; AutoMetaDataConversion Rate Type</t>
  </si>
  <si>
    <t>匯率類型Property</t>
  </si>
  <si>
    <t>Currency Conversion Rate Master_Conversion Rate Type</t>
  </si>
  <si>
    <t>-426</t>
  </si>
  <si>
    <t>IEC_STD_V10 &gt;&gt; Common &gt;&gt; AutoMetaDataConversion Rate</t>
  </si>
  <si>
    <t>匯率Property</t>
  </si>
  <si>
    <t>Currency Conversion Rate Master_Conversion Rate</t>
  </si>
  <si>
    <t>-427</t>
  </si>
  <si>
    <t>個人電腦事業群之需求計畫達成分析</t>
  </si>
  <si>
    <t>PSG FCST Hit Rate Analysis</t>
  </si>
  <si>
    <t>分析客戶提貨訂單的數量占生產訂單數量的比例, 使用散點圖和趨勢圖兩種圖表展示</t>
  </si>
  <si>
    <t>DM_FCST_PSG_FCST_HIT_RATE_ANALYSIS</t>
  </si>
  <si>
    <t>&amp;quot;PSG FCST Hit Rate Analysis&amp;quot;</t>
  </si>
  <si>
    <t>&amp;quot;分析客戶提貨訂單的數量占生產訂單數量的比例, 使用散點圖和趨勢圖兩種圖表展示&amp;quot;</t>
  </si>
  <si>
    <t>IEC_STD_V10 &gt;&gt; Common &gt;&gt; AutoMetaDataPSG FCST Hit Rate Analysis</t>
  </si>
  <si>
    <t>個人電腦事業群之需求計畫達成分析Concept</t>
  </si>
  <si>
    <t>P.3.10.0:221101_0062</t>
  </si>
  <si>
    <t>-428</t>
  </si>
  <si>
    <t>事業處代碼Dimension</t>
  </si>
  <si>
    <t>P.3.10.0:221101_0063</t>
  </si>
  <si>
    <t>PSG FCST Hit Rate Analysis_BU Code</t>
  </si>
  <si>
    <t>&amp;quot;PSG FCST Hit Rate Analysis_BU Code&amp;quot;</t>
  </si>
  <si>
    <t>-429</t>
  </si>
  <si>
    <t>客戶名稱Dimension</t>
  </si>
  <si>
    <t>P.3.10.0:221101_0064</t>
  </si>
  <si>
    <t>PSG FCST Hit Rate Analysis_Customer Name</t>
  </si>
  <si>
    <t>&amp;quot;PSG FCST Hit Rate Analysis_Customer Name&amp;quot;</t>
  </si>
  <si>
    <t>-430</t>
  </si>
  <si>
    <t>產品事業部門代碼Dimension</t>
  </si>
  <si>
    <t>P.3.10.0:221101_0065</t>
  </si>
  <si>
    <t>PSG FCST Hit Rate Analysis_Division Code</t>
  </si>
  <si>
    <t>&amp;quot;PSG FCST Hit Rate Analysis_Division Code&amp;quot;</t>
  </si>
  <si>
    <t>-431</t>
  </si>
  <si>
    <t>產品型態分類Dimension</t>
  </si>
  <si>
    <t>P.3.10.0:221101_0066</t>
  </si>
  <si>
    <t>PSG FCST Hit Rate Analysis_Product Category</t>
  </si>
  <si>
    <t>&amp;quot;PSG FCST Hit Rate Analysis_Product Category&amp;quot;</t>
  </si>
  <si>
    <t>-432</t>
  </si>
  <si>
    <t>產品系列Dimension</t>
  </si>
  <si>
    <t>P.3.10.0:221101_0067</t>
  </si>
  <si>
    <t>PSG FCST Hit Rate Analysis_Product Series</t>
  </si>
  <si>
    <t>&amp;quot;PSG FCST Hit Rate Analysis_Product Series&amp;quot;</t>
  </si>
  <si>
    <t>-433</t>
  </si>
  <si>
    <t>計畫分析月份Dimension</t>
  </si>
  <si>
    <t>P.3.10.0:221101_0068</t>
  </si>
  <si>
    <t>PSG FCST Hit Rate Analysis_Hit Rate Analysis Month</t>
  </si>
  <si>
    <t>&amp;quot;PSG FCST Hit Rate Analysis_Hit Rate Analysis Month&amp;quot;</t>
  </si>
  <si>
    <t>-434</t>
  </si>
  <si>
    <t>當月累計客戶採購訂單Measure</t>
  </si>
  <si>
    <t>P.3.10.0:221101_0069</t>
  </si>
  <si>
    <t>PSG FCST Hit Rate Analysis_MTD EDI 850</t>
  </si>
  <si>
    <t>&amp;quot;PSG FCST Hit Rate Analysis_MTD EDI 850&amp;quot;</t>
  </si>
  <si>
    <t>-435</t>
  </si>
  <si>
    <t>客戶採購訂單當月要求出貨數量
Measure</t>
  </si>
  <si>
    <t>P.3.10.0:221101_0070</t>
  </si>
  <si>
    <t>PSG FCST Hit Rate Analysis_EDI 850 Order Request</t>
  </si>
  <si>
    <t>&amp;quot;PSG FCST Hit Rate Analysis_EDI 850 Order Request&amp;quot;</t>
  </si>
  <si>
    <t>-436</t>
  </si>
  <si>
    <t>當月客戶需求計畫量Measure</t>
  </si>
  <si>
    <t>P.3.10.0:221101_0071</t>
  </si>
  <si>
    <t>PSG FCST Hit Rate Analysis_Regional Demand Plan</t>
  </si>
  <si>
    <t>&amp;quot;PSG FCST Hit Rate Analysis_Regional Demand Plan&amp;quot;</t>
  </si>
  <si>
    <t>-437</t>
  </si>
  <si>
    <t>客戶指示當月出貨數量Measure</t>
  </si>
  <si>
    <t>P.3.10.0:221101_0072</t>
  </si>
  <si>
    <t>PSG FCST Hit Rate Analysis_EDI 940 Shipping Notice</t>
  </si>
  <si>
    <t>&amp;quot;PSG FCST Hit Rate Analysis_EDI 940 Shipping Notice&amp;quot;</t>
  </si>
  <si>
    <t>-438</t>
  </si>
  <si>
    <t>個人電腦事業群之需求計畫版本比較</t>
  </si>
  <si>
    <t>PSG Forecast Versions Comparison</t>
  </si>
  <si>
    <t>比較不同版本需求計畫之間的差異</t>
  </si>
  <si>
    <t>DM_FCST_PSG_FCST_VERSIONS_COMPARISON</t>
  </si>
  <si>
    <t>&amp;quot;PSG Forecast Versions Comparison&amp;quot;</t>
  </si>
  <si>
    <t>&amp;quot;比較不同版本需求計畫之間的差異&amp;quot;</t>
  </si>
  <si>
    <t>IEC_STD_V10 &gt;&gt; Common &gt;&gt; AutoMetaDataPSG Forecast Versions Comparison</t>
  </si>
  <si>
    <t>個人電腦事業群之需求計畫版本比較Concept</t>
  </si>
  <si>
    <t>P.3.10.0:221101_0073</t>
  </si>
  <si>
    <t>-439</t>
  </si>
  <si>
    <t>P.3.10.0:221101_0074</t>
  </si>
  <si>
    <t>PSG Forecast Versions Comparison_BU Code</t>
  </si>
  <si>
    <t>&amp;quot;PSG Forecast Versions Comparison_BU Code&amp;quot;</t>
  </si>
  <si>
    <t>-440</t>
  </si>
  <si>
    <t>P.3.10.0:221101_0075</t>
  </si>
  <si>
    <t>PSG Forecast Versions Comparison_Customer Name</t>
  </si>
  <si>
    <t>&amp;quot;PSG Forecast Versions Comparison_Customer Name&amp;quot;</t>
  </si>
  <si>
    <t>-441</t>
  </si>
  <si>
    <t>P.3.10.0:221101_0076</t>
  </si>
  <si>
    <t>PSG Forecast Versions Comparison_Division Code</t>
  </si>
  <si>
    <t>&amp;quot;PSG Forecast Versions Comparison_Division Code&amp;quot;</t>
  </si>
  <si>
    <t>-442</t>
  </si>
  <si>
    <t>P.3.10.0:221101_0077</t>
  </si>
  <si>
    <t>PSG Forecast Versions Comparison_Product Category</t>
  </si>
  <si>
    <t>&amp;quot;PSG Forecast Versions Comparison_Product Category&amp;quot;</t>
  </si>
  <si>
    <t>-443</t>
  </si>
  <si>
    <t>P.3.10.0:221101_0078</t>
  </si>
  <si>
    <t>PSG Forecast Versions Comparison_Product Series</t>
  </si>
  <si>
    <t>&amp;quot;PSG Forecast Versions Comparison_Product Series&amp;quot;</t>
  </si>
  <si>
    <t>-444</t>
  </si>
  <si>
    <t>版本比較月份Dimension</t>
  </si>
  <si>
    <t>P.3.10.0:221101_0079</t>
  </si>
  <si>
    <t>PSG Forecast Versions Comparison_Version Comparison Month</t>
  </si>
  <si>
    <t>&amp;quot;PSG Forecast Versions Comparison_Version Comparison Month&amp;quot;</t>
  </si>
  <si>
    <t>-445</t>
  </si>
  <si>
    <t>需求計畫版本Dimension</t>
  </si>
  <si>
    <t>P.3.10.0:221101_0080</t>
  </si>
  <si>
    <t>PSG Forecast Versions Comparison_FCST Version</t>
  </si>
  <si>
    <t>&amp;quot;PSG Forecast Versions Comparison_FCST Version&amp;quot;</t>
  </si>
  <si>
    <t>-446</t>
  </si>
  <si>
    <t>需求計畫類型IDDimension</t>
  </si>
  <si>
    <t>P.3.10.0:221101_0081</t>
  </si>
  <si>
    <t>PSG Forecast Versions Comparison_Forecast Type ID</t>
  </si>
  <si>
    <t>&amp;quot;PSG Forecast Versions Comparison_Forecast Type ID&amp;quot;</t>
  </si>
  <si>
    <t>-447</t>
  </si>
  <si>
    <t>是否能畫三個顏色</t>
  </si>
  <si>
    <t>需求資料類型Dimension</t>
  </si>
  <si>
    <t>P.3.10.0:221101_0082</t>
  </si>
  <si>
    <t>PSG Forecast Versions Comparison_Forecast Data Type</t>
  </si>
  <si>
    <t>&amp;quot;PSG Forecast Versions Comparison_Forecast Data Type&amp;quot;</t>
  </si>
  <si>
    <t>-448</t>
  </si>
  <si>
    <t>是否能畫三個顏色^()$</t>
  </si>
  <si>
    <t>每月需求預測數量Measure</t>
  </si>
  <si>
    <t>P.3.10.0:221101_0083</t>
  </si>
  <si>
    <t>PSG Forecast Versions Comparison_Monthly Forecast Quantity</t>
  </si>
  <si>
    <t>&amp;quot;PSG Forecast Versions Comparison_Monthly Forecast Quantity&amp;quot;</t>
  </si>
  <si>
    <t>-449</t>
  </si>
  <si>
    <t>MD BU2 ASUS BS分量與當月FCST 比較</t>
  </si>
  <si>
    <t>MD BU2 ASUS BS VS FCST</t>
  </si>
  <si>
    <t>DM_FCST_MD_BU2_ASUS_BS_VS_FCST</t>
  </si>
  <si>
    <t>&amp;quot;MD BU2 ASUS BS VS FCST&amp;quot;</t>
  </si>
  <si>
    <t>&amp;quot;MD BU2 ASUS BS分量與當月FCST 比較&amp;quot;</t>
  </si>
  <si>
    <t>IEC_STD_V10 &gt;&gt; Common &gt;&gt; AutoMetaDataMD BU2 ASUS BS VS FCST</t>
  </si>
  <si>
    <t>MD BU2 ASUS BS分量與當月FCST 比較Concept</t>
  </si>
  <si>
    <t>P.3.10.0:221101_0084</t>
  </si>
  <si>
    <t>-450</t>
  </si>
  <si>
    <t>P.3.10.0:221101_0085</t>
  </si>
  <si>
    <t>MD BU2 ASUS BS VS FCST_Product Series</t>
  </si>
  <si>
    <t>&amp;quot;MD BU2 ASUS BS VS FCST_Product Series&amp;quot;</t>
  </si>
  <si>
    <t>-451</t>
  </si>
  <si>
    <t>BS 供應月份Dimension</t>
  </si>
  <si>
    <t>P.3.10.0:221101_0086</t>
  </si>
  <si>
    <t>MD BU2 ASUS BS VS FCST_BS Supply Month</t>
  </si>
  <si>
    <t>&amp;quot;MD BU2 ASUS BS VS FCST_BS Supply Month&amp;quot;</t>
  </si>
  <si>
    <t>-452</t>
  </si>
  <si>
    <t>每月需求BS供應數量Measure</t>
  </si>
  <si>
    <t>P.3.10.0:221101_0087</t>
  </si>
  <si>
    <t>MD BU2 ASUS BS VS FCST_Monthly BS Supply Quantity</t>
  </si>
  <si>
    <t>&amp;quot;MD BU2 ASUS BS VS FCST_Monthly BS Supply Quantity&amp;quot;</t>
  </si>
  <si>
    <t>-453</t>
  </si>
  <si>
    <t>每月最後一版需求預測數量Measure</t>
  </si>
  <si>
    <t>P.3.10.0:221101_0088</t>
  </si>
  <si>
    <t>MD BU2 ASUS BS VS FCST_Monthly Final Forecast Quantity</t>
  </si>
  <si>
    <t>&amp;quot;MD BU2 ASUS BS VS FCST_Monthly Final Forecast Quantity&amp;quot;</t>
  </si>
  <si>
    <t>-454</t>
  </si>
  <si>
    <t>根據不同庫存可控度，追蹤現行以及歷史庫存水位及DOI數值</t>
  </si>
  <si>
    <t>IEC_STD_V10 &gt;&gt; Common &gt;&gt; AutoMetaDataBusiness Operation and DOI Overview</t>
  </si>
  <si>
    <t>DOI 趨勢分析Concept</t>
  </si>
  <si>
    <t>-455</t>
  </si>
  <si>
    <t>Business Operation and DOI Overview_BU Code</t>
  </si>
  <si>
    <t>-456</t>
  </si>
  <si>
    <t>Business Operation and DOI Overview_Customer Name</t>
  </si>
  <si>
    <t>-457</t>
  </si>
  <si>
    <t>廠區名稱Dimension</t>
  </si>
  <si>
    <t>Business Operation and DOI Overview_Site Name</t>
  </si>
  <si>
    <t>-458</t>
  </si>
  <si>
    <t>庫存截止日Dimension</t>
  </si>
  <si>
    <t>Business Operation and DOI Overview_Period Closing Date</t>
  </si>
  <si>
    <t>-459</t>
  </si>
  <si>
    <t>DOI 週期類別Dimension</t>
  </si>
  <si>
    <t>Business Operation and DOI Overview_DOI Date Type</t>
  </si>
  <si>
    <t>-460</t>
  </si>
  <si>
    <t>庫存金額Measure</t>
  </si>
  <si>
    <t>Business Operation and DOI Overview_PSG Inventory Amount</t>
  </si>
  <si>
    <t>-461</t>
  </si>
  <si>
    <t>最新每月預估營業收入Measure</t>
  </si>
  <si>
    <t>Business Operation and DOI Overview_Up to date Monthly Estimated Revenue</t>
  </si>
  <si>
    <t>-462</t>
  </si>
  <si>
    <t>DOI目標天數Measure</t>
  </si>
  <si>
    <t>Business Operation and DOI Overview_DOI Target Days</t>
  </si>
  <si>
    <t>-463</t>
  </si>
  <si>
    <t>DOI實際天數Measure</t>
  </si>
  <si>
    <t>Business Operation and DOI Overview_DOI Actual Days</t>
  </si>
  <si>
    <t>-464</t>
  </si>
  <si>
    <t>根據不同庫存可控度，追蹤現行以及歷史庫存水位及DOI數值_庫存區域</t>
  </si>
  <si>
    <t>IEC_STD_V10 &gt;&gt; Common &gt;&gt; AutoMetaDataBusiness Operation and DOI Overview_Stock Area</t>
  </si>
  <si>
    <t>DOI 趨勢分析_Stock AreaConcept</t>
  </si>
  <si>
    <t>-465</t>
  </si>
  <si>
    <t>warnTerm-Naming,</t>
  </si>
  <si>
    <t>Business Operation and DOI Overview_Stock Area_BU Code</t>
  </si>
  <si>
    <t>-466</t>
  </si>
  <si>
    <t>Business Operation and DOI Overview_Stock Area_Customer Name</t>
  </si>
  <si>
    <t>-467</t>
  </si>
  <si>
    <t>Business Operation and DOI Overview_Stock Area_Site Name</t>
  </si>
  <si>
    <t>-468</t>
  </si>
  <si>
    <t>Business Operation and DOI Overview_Stock Area_Period Closing Date</t>
  </si>
  <si>
    <t>-469</t>
  </si>
  <si>
    <t>Business Operation and DOI Overview_Stock Area_DOI Date Type</t>
  </si>
  <si>
    <t>-470</t>
  </si>
  <si>
    <t>庫存區域Dimension</t>
  </si>
  <si>
    <t>Business Operation and DOI Overview_Stock Area_Stock Area</t>
  </si>
  <si>
    <t>-471</t>
  </si>
  <si>
    <t>Business Operation and DOI Overview_Stock Area_PSG Inventory Amount</t>
  </si>
  <si>
    <t>-472</t>
  </si>
  <si>
    <t>PSG 工廠廠別</t>
  </si>
  <si>
    <t>PSG Plant</t>
  </si>
  <si>
    <t>INT_PSG_PLANT</t>
  </si>
  <si>
    <t>IEC_STD_V10 &gt;&gt; Data Standard &gt;&gt; MFG &gt;&gt; PSG Plant</t>
  </si>
  <si>
    <t>IEC_STD_V10 &gt;&gt; Data Standard &gt;&gt; MFG</t>
  </si>
  <si>
    <t>&amp;quot;PSG Plant&amp;quot;</t>
  </si>
  <si>
    <t>&amp;quot;PSG 工廠廠別&amp;quot;</t>
  </si>
  <si>
    <t>IEC_STD_V10 &gt;&gt; Common &gt;&gt; AutoMetaDataPSG Plant</t>
  </si>
  <si>
    <t>PSG 工廠廠別Concept</t>
  </si>
  <si>
    <t>MFG:</t>
  </si>
  <si>
    <t>MFG:221101_0001</t>
  </si>
  <si>
    <t>-473</t>
  </si>
  <si>
    <t>Plant</t>
  </si>
  <si>
    <t>廠區下區分不同客戶或產品生產工廠的廠別代碼</t>
  </si>
  <si>
    <t>ITO: TP01/TP02/TP06 ...
ICC: CP60/CP62/CP65/CP69 …</t>
  </si>
  <si>
    <t>IEC_STD_V10 &gt;&gt; Data Standard &gt;&gt; MFG &gt;&gt; Plant Code</t>
  </si>
  <si>
    <t>&amp;quot;Plant&amp;quot;</t>
  </si>
  <si>
    <t>&amp;quot;廠區下區分不同客戶或產品生產工廠的廠別代碼&amp;quot;</t>
  </si>
  <si>
    <t>工廠廠別代碼Property</t>
  </si>
  <si>
    <t>MFG:221101_0002</t>
  </si>
  <si>
    <t>&amp;quot;ITO: TP01/TP02/TP06 ...
ICC: CP60/CP62/CP65/CP69 …&amp;quot;</t>
  </si>
  <si>
    <t>PSG Plant_Plant Code</t>
  </si>
  <si>
    <t>-474</t>
  </si>
  <si>
    <t>主要客戶名稱</t>
  </si>
  <si>
    <t>Primary Customer Name</t>
  </si>
  <si>
    <t>對照客戶名稱</t>
  </si>
  <si>
    <t>PRIMARY_CUSTOMER_NAME</t>
  </si>
  <si>
    <t>PSG Customer_Customer Name</t>
  </si>
  <si>
    <t>IEC_STD_V10 &gt;&gt; Data Standard &gt;&gt; MFG &gt;&gt; Primary Customer Name</t>
  </si>
  <si>
    <t>&amp;quot;Primary Customer Name&amp;quot;</t>
  </si>
  <si>
    <t>&amp;quot;主要客戶名稱&amp;quot;</t>
  </si>
  <si>
    <t>IEC_STD_V10 &gt;&gt; Common &gt;&gt; AutoMetaDataPrimary Customer Name</t>
  </si>
  <si>
    <t>主要客戶名稱Property</t>
  </si>
  <si>
    <t>MFG:221101_0003</t>
  </si>
  <si>
    <t>&amp;quot;對照客戶名稱&amp;quot;</t>
  </si>
  <si>
    <t>PSG Plant_Primary Customer Name</t>
  </si>
  <si>
    <t>&amp;quot;PSG Plant_Primary Customer Name&amp;quot;</t>
  </si>
  <si>
    <t>-475</t>
  </si>
  <si>
    <t>例如, 
- ICC: 重慶廠區
- ITO: 桃園廠區</t>
  </si>
  <si>
    <t>IEC_STD_V10 &gt;&gt; Data Standard &gt;&gt; MFG &gt;&gt; Site Name</t>
  </si>
  <si>
    <t>MFG:221101_0004</t>
  </si>
  <si>
    <t>&amp;quot;例如, 
- ICC: 重慶廠區
- ITO: 桃園廠區&amp;quot;</t>
  </si>
  <si>
    <t>PSG Plant_Site Name</t>
  </si>
  <si>
    <t>&amp;quot;PSG Plant_Site Name&amp;quot;</t>
  </si>
  <si>
    <t>-476</t>
  </si>
  <si>
    <t>PSG 廠區</t>
  </si>
  <si>
    <t>PSG Site</t>
  </si>
  <si>
    <t>INT_PSG_SITE</t>
  </si>
  <si>
    <t>IEC_STD_V10 &gt;&gt; Data Standard &gt;&gt; MFG &gt;&gt; PSG Site</t>
  </si>
  <si>
    <t>&amp;quot;PSG Site&amp;quot;</t>
  </si>
  <si>
    <t>&amp;quot;PSG 廠區&amp;quot;</t>
  </si>
  <si>
    <t>IEC_STD_V10 &gt;&gt; Common &gt;&gt; AutoMetaDataPSG Site</t>
  </si>
  <si>
    <t>PSG 廠區Concept</t>
  </si>
  <si>
    <t>MFG:221101_0005</t>
  </si>
  <si>
    <t>-477</t>
  </si>
  <si>
    <t>廠區名稱Property</t>
  </si>
  <si>
    <t>MFG:221101_0006</t>
  </si>
  <si>
    <t>PSG Site_Site Name</t>
  </si>
  <si>
    <t>-478</t>
  </si>
  <si>
    <t>廠區性質</t>
  </si>
  <si>
    <t>Site Type</t>
  </si>
  <si>
    <t>例如, 
MFG：製造廠區
HUB：庫存廠區</t>
  </si>
  <si>
    <t>SITE_TYPE</t>
  </si>
  <si>
    <t>IEC_STD_V10 &gt;&gt; Data Standard &gt;&gt; MFG &gt;&gt; Site Type</t>
  </si>
  <si>
    <t>&amp;quot;Site Type&amp;quot;</t>
  </si>
  <si>
    <t>&amp;quot;廠區性質&amp;quot;</t>
  </si>
  <si>
    <t>IEC_STD_V10 &gt;&gt; Common &gt;&gt; AutoMetaDataSite Type</t>
  </si>
  <si>
    <t>廠區性質Property</t>
  </si>
  <si>
    <t>MFG:221101_0007</t>
  </si>
  <si>
    <t>&amp;quot;例如, 
MFG：製造廠區
HUB：庫存廠區&amp;quot;</t>
  </si>
  <si>
    <t>PSG Site_Site Type</t>
  </si>
  <si>
    <t>&amp;quot;PSG Site_Site Type&amp;quot;</t>
  </si>
  <si>
    <t>-479</t>
  </si>
  <si>
    <t>每月營業收入與出貨預估資料</t>
  </si>
  <si>
    <t>Estimated Monthly Revenue and Shipment Data</t>
  </si>
  <si>
    <t>MLY UTD Plan Rev</t>
  </si>
  <si>
    <t>Chung.PH@inventec.com</t>
  </si>
  <si>
    <t>INT_PNC_MLY_UTD_PLAN_REV</t>
  </si>
  <si>
    <t>&amp;quot;Estimated Monthly Revenue and Shipment Data&amp;quot;</t>
  </si>
  <si>
    <t>&amp;quot;MLY UTD Plan Rev&amp;quot;</t>
  </si>
  <si>
    <t>&amp;quot;每月營業收入與出貨預估資料&amp;quot;</t>
  </si>
  <si>
    <t>IEC_STD_V10 &gt;&gt; Common &gt;&gt; AutoMetaDataEstimated Monthly Revenue and Shipment Data</t>
  </si>
  <si>
    <t>每月營業收入與出貨預估資料Concept</t>
  </si>
  <si>
    <t>PNC:</t>
  </si>
  <si>
    <t>PNC:221101_0001</t>
  </si>
  <si>
    <t>-480</t>
  </si>
  <si>
    <t>BU1: 第一事業部
BU2: 第二事業部</t>
  </si>
  <si>
    <t>PNC:221101_0002</t>
  </si>
  <si>
    <t>Estimated Monthly Revenue and Shipment Data_BU Code</t>
  </si>
  <si>
    <t>&amp;quot;Estimated Monthly Revenue and Shipment Data_BU Code&amp;quot;</t>
  </si>
  <si>
    <t>-481</t>
  </si>
  <si>
    <t>Division</t>
  </si>
  <si>
    <t>BU1A
BU2B</t>
  </si>
  <si>
    <t>DIVISION</t>
  </si>
  <si>
    <t>&amp;quot;Division&amp;quot;</t>
  </si>
  <si>
    <t>PNC:221101_0003</t>
  </si>
  <si>
    <t>&amp;quot;BU1A
BU2B&amp;quot;</t>
  </si>
  <si>
    <t>Estimated Monthly Revenue and Shipment Data_Division Code</t>
  </si>
  <si>
    <t>&amp;quot;Estimated Monthly Revenue and Shipment Data_Division Code&amp;quot;</t>
  </si>
  <si>
    <t>-482</t>
  </si>
  <si>
    <t>HP, Dynabook, ASUS, Tiny</t>
  </si>
  <si>
    <t>PNC:221101_0004</t>
  </si>
  <si>
    <t>Estimated Monthly Revenue and Shipment Data_Customer Name</t>
  </si>
  <si>
    <t>&amp;quot;Estimated Monthly Revenue and Shipment Data_Customer Name&amp;quot;</t>
  </si>
  <si>
    <t>-483</t>
  </si>
  <si>
    <t>Prod Category</t>
  </si>
  <si>
    <t>待補充</t>
  </si>
  <si>
    <t>PROD_CATEGORY</t>
  </si>
  <si>
    <t>&amp;quot;Prod Category&amp;quot;</t>
  </si>
  <si>
    <t>&amp;quot;產品型態分類&amp;quot;</t>
  </si>
  <si>
    <t>PNC:221101_0005</t>
  </si>
  <si>
    <t>&amp;quot;待補充&amp;quot;</t>
  </si>
  <si>
    <t>Estimated Monthly Revenue and Shipment Data_Product Category</t>
  </si>
  <si>
    <t>&amp;quot;Estimated Monthly Revenue and Shipment Data_Product Category&amp;quot;</t>
  </si>
  <si>
    <t>-484</t>
  </si>
  <si>
    <t>Plan Year</t>
  </si>
  <si>
    <t>格式為 YYYY</t>
  </si>
  <si>
    <t>IEC_STD_V10 &gt;&gt; Common &gt;&gt; AutoMetaDataPlanned Year</t>
  </si>
  <si>
    <t>計畫年度 Property</t>
  </si>
  <si>
    <t>PNC:221101_0006</t>
  </si>
  <si>
    <t>Estimated Monthly Revenue and Shipment Data_Planned Year</t>
  </si>
  <si>
    <t>-485</t>
  </si>
  <si>
    <t>Plan Month</t>
  </si>
  <si>
    <t>格式為 YYYYMM01</t>
  </si>
  <si>
    <t>IEC_STD_V10 &gt;&gt; Common &gt;&gt; AutoMetaDataPlanned Month</t>
  </si>
  <si>
    <t>計畫月份 Property</t>
  </si>
  <si>
    <t>PNC:221101_0007</t>
  </si>
  <si>
    <t>Estimated Monthly Revenue and Shipment Data_Planned Month</t>
  </si>
  <si>
    <t>-486</t>
  </si>
  <si>
    <t>最新預估版本日期</t>
  </si>
  <si>
    <t>Up to date Estimated Version Date</t>
  </si>
  <si>
    <t>UTD Version</t>
  </si>
  <si>
    <t>格式為 YYYYMMDD</t>
  </si>
  <si>
    <t>UTD_VERSION</t>
  </si>
  <si>
    <t>&amp;quot;Up to date Estimated Version Date&amp;quot;</t>
  </si>
  <si>
    <t>&amp;quot;UTD Version&amp;quot;</t>
  </si>
  <si>
    <t>&amp;quot;最新預估版本日期&amp;quot;</t>
  </si>
  <si>
    <t>IEC_STD_V10 &gt;&gt; Common &gt;&gt; AutoMetaDataUp to date Estimated Version Date</t>
  </si>
  <si>
    <t>最新預估版本日期Property</t>
  </si>
  <si>
    <t>PNC:221101_0008</t>
  </si>
  <si>
    <t>&amp;quot;格式為 YYYYMMDD&amp;quot;</t>
  </si>
  <si>
    <t>Estimated Monthly Revenue and Shipment Data_Up to date Estimated Version Date</t>
  </si>
  <si>
    <t>&amp;quot;Estimated Monthly Revenue and Shipment Data_Up to date Estimated Version Date&amp;quot;</t>
  </si>
  <si>
    <t>-487</t>
  </si>
  <si>
    <t>UTD Plan Rev</t>
  </si>
  <si>
    <t>儲存單位為 台幣
顯示單位為 百萬台幣</t>
  </si>
  <si>
    <t>最新每月預估營業收入Property</t>
  </si>
  <si>
    <t>PNC:221101_0009</t>
  </si>
  <si>
    <t>Estimated Monthly Revenue and Shipment Data_Up to date Monthly Estimated Revenue</t>
  </si>
  <si>
    <t>-488</t>
  </si>
  <si>
    <t>最新每月預估出貨量</t>
  </si>
  <si>
    <t>Up to date Monthly Estimated Shipment</t>
  </si>
  <si>
    <t>UTD Plan Ship</t>
  </si>
  <si>
    <t>儲存單位為 台
顯示單位為 千台</t>
  </si>
  <si>
    <t>UTD_PLAN_SHIP</t>
  </si>
  <si>
    <t>&amp;quot;Up to date Monthly Estimated Shipment&amp;quot;</t>
  </si>
  <si>
    <t>&amp;quot;UTD Plan Ship&amp;quot;</t>
  </si>
  <si>
    <t>&amp;quot;最新每月預估出貨量&amp;quot;</t>
  </si>
  <si>
    <t>IEC_STD_V10 &gt;&gt; Common &gt;&gt; AutoMetaDataUp to date Monthly Estimated Shipment</t>
  </si>
  <si>
    <t>最新每月預估出貨量Property</t>
  </si>
  <si>
    <t>PNC:221101_0010</t>
  </si>
  <si>
    <t>&amp;quot;儲存單位為 台
顯示單位為 千台&amp;quot;</t>
  </si>
  <si>
    <t>Estimated Monthly Revenue and Shipment Data_Up to date Monthly Estimated Shipment</t>
  </si>
  <si>
    <t>&amp;quot;Estimated Monthly Revenue and Shipment Data_Up to date Monthly Estimated Shipment&amp;quot;</t>
  </si>
  <si>
    <t>-489</t>
  </si>
  <si>
    <t>每月營業收入與出貨董事會預估資料</t>
  </si>
  <si>
    <t>Boards Est MLY Rev and SHIPT Data</t>
  </si>
  <si>
    <t>MLY BOD Plan Rev</t>
  </si>
  <si>
    <t>INT_PNC_MLY_BOD_PLAN_REV</t>
  </si>
  <si>
    <t>&amp;quot;Boards Est MLY Rev and SHIPT Data&amp;quot;</t>
  </si>
  <si>
    <t>&amp;quot;MLY BOD Plan Rev&amp;quot;</t>
  </si>
  <si>
    <t>&amp;quot;每月營業收入與出貨董事會預估資料&amp;quot;</t>
  </si>
  <si>
    <t>IEC_STD_V10 &gt;&gt; Common &gt;&gt; AutoMetaDataBoards Est MLY Rev and SHIPT Data</t>
  </si>
  <si>
    <t>每月營業收入與出貨董事會預估資料Concept</t>
  </si>
  <si>
    <t>PNC:221101_0011</t>
  </si>
  <si>
    <t>-490</t>
  </si>
  <si>
    <t>PNC:221101_0012</t>
  </si>
  <si>
    <t>Boards Est MLY Rev and SHIPT Data_BU Code</t>
  </si>
  <si>
    <t>&amp;quot;Boards Est MLY Rev and SHIPT Data_BU Code&amp;quot;</t>
  </si>
  <si>
    <t>-491</t>
  </si>
  <si>
    <t>PNC:221101_0013</t>
  </si>
  <si>
    <t>Boards Est MLY Rev and SHIPT Data_Division Code</t>
  </si>
  <si>
    <t>&amp;quot;Boards Est MLY Rev and SHIPT Data_Division Code&amp;quot;</t>
  </si>
  <si>
    <t>-492</t>
  </si>
  <si>
    <t>PNC:221101_0014</t>
  </si>
  <si>
    <t>Boards Est MLY Rev and SHIPT Data_Customer Name</t>
  </si>
  <si>
    <t>&amp;quot;Boards Est MLY Rev and SHIPT Data_Customer Name&amp;quot;</t>
  </si>
  <si>
    <t>-493</t>
  </si>
  <si>
    <t>PNC:221101_0015</t>
  </si>
  <si>
    <t>Boards Est MLY Rev and SHIPT Data_Product Category</t>
  </si>
  <si>
    <t>&amp;quot;Boards Est MLY Rev and SHIPT Data_Product Category&amp;quot;</t>
  </si>
  <si>
    <t>-494</t>
  </si>
  <si>
    <t>董事會預估版本日期</t>
  </si>
  <si>
    <t>Boards Estimated Version Date</t>
  </si>
  <si>
    <t>BOD Version</t>
  </si>
  <si>
    <t>BOD_VERSION</t>
  </si>
  <si>
    <t>&amp;quot;Boards Estimated Version Date&amp;quot;</t>
  </si>
  <si>
    <t>&amp;quot;BOD Version&amp;quot;</t>
  </si>
  <si>
    <t>&amp;quot;董事會預估版本日期&amp;quot;</t>
  </si>
  <si>
    <t>IEC_STD_V10 &gt;&gt; Common &gt;&gt; AutoMetaDataBoards Estimated Version Date</t>
  </si>
  <si>
    <t>董事會預估版本日期Property</t>
  </si>
  <si>
    <t>PNC:221101_0016</t>
  </si>
  <si>
    <t>Boards Est MLY Rev and SHIPT Data_Boards Estimated Version Date</t>
  </si>
  <si>
    <t>&amp;quot;Boards Est MLY Rev and SHIPT Data_Boards Estimated Version Date&amp;quot;</t>
  </si>
  <si>
    <t>-495</t>
  </si>
  <si>
    <t>計畫年度 Relationship</t>
  </si>
  <si>
    <t>PNC:221101_0017</t>
  </si>
  <si>
    <t>Boards Est MLY Rev and SHIPT Data_Planned Year</t>
  </si>
  <si>
    <t>&amp;quot;Boards Est MLY Rev and SHIPT Data_Planned Year&amp;quot;</t>
  </si>
  <si>
    <t>-496</t>
  </si>
  <si>
    <t>PNC:221101_0018</t>
  </si>
  <si>
    <t>Boards Est MLY Rev and SHIPT Data_Planned Month</t>
  </si>
  <si>
    <t>&amp;quot;Boards Est MLY Rev and SHIPT Data_Planned Month&amp;quot;</t>
  </si>
  <si>
    <t>-497</t>
  </si>
  <si>
    <t>每月董事會預估營業收入</t>
  </si>
  <si>
    <t>Monthly Boards Estimated Revenue</t>
  </si>
  <si>
    <t>BOD Plan Rev</t>
  </si>
  <si>
    <t>BOD_PLAN_REV</t>
  </si>
  <si>
    <t>&amp;quot;Monthly Boards Estimated Revenue&amp;quot;</t>
  </si>
  <si>
    <t>&amp;quot;BOD Plan Rev&amp;quot;</t>
  </si>
  <si>
    <t>&amp;quot;每月董事會預估營業收入&amp;quot;</t>
  </si>
  <si>
    <t>IEC_STD_V10 &gt;&gt; Common &gt;&gt; AutoMetaDataMonthly Boards Estimated Revenue</t>
  </si>
  <si>
    <t>每月董事會預估營業收入Property</t>
  </si>
  <si>
    <t>PNC:221101_0019</t>
  </si>
  <si>
    <t>Boards Est MLY Rev and SHIPT Data_Monthly Boards Estimated Revenue</t>
  </si>
  <si>
    <t>&amp;quot;Boards Est MLY Rev and SHIPT Data_Monthly Boards Estimated Revenue&amp;quot;</t>
  </si>
  <si>
    <t>-498</t>
  </si>
  <si>
    <t>每月董事會預估出貨量</t>
  </si>
  <si>
    <t>Monthly Boards Estimated Shipment</t>
  </si>
  <si>
    <t>BOD Plan Ship</t>
  </si>
  <si>
    <t>BOD_PLAN_SHIP</t>
  </si>
  <si>
    <t>&amp;quot;Monthly Boards Estimated Shipment&amp;quot;</t>
  </si>
  <si>
    <t>&amp;quot;BOD Plan Ship&amp;quot;</t>
  </si>
  <si>
    <t>&amp;quot;每月董事會預估出貨量&amp;quot;</t>
  </si>
  <si>
    <t>IEC_STD_V10 &gt;&gt; Common &gt;&gt; AutoMetaDataMonthly Boards Estimated Shipment</t>
  </si>
  <si>
    <t>每月董事會預估出貨量Property</t>
  </si>
  <si>
    <t>PNC:221101_0020</t>
  </si>
  <si>
    <t>Boards Est MLY Rev and SHIPT Data_Monthly Boards Estimated Shipment</t>
  </si>
  <si>
    <t>&amp;quot;Boards Est MLY Rev and SHIPT Data_Monthly Boards Estimated Shipment&amp;quot;</t>
  </si>
  <si>
    <t>-499</t>
  </si>
  <si>
    <t>年度目標的月營業收入與出貨資料</t>
  </si>
  <si>
    <t>MLY Rev and SHIPT Data of Yearly TRGT</t>
  </si>
  <si>
    <t>MLY YLY Tgt Rev</t>
  </si>
  <si>
    <t>INT_PNC_MLY_YLY_TGT_REV</t>
  </si>
  <si>
    <t>&amp;quot;MLY Rev and SHIPT Data of Yearly TRGT&amp;quot;</t>
  </si>
  <si>
    <t>&amp;quot;MLY YLY Tgt Rev&amp;quot;</t>
  </si>
  <si>
    <t>&amp;quot;年度目標的月營業收入與出貨資料&amp;quot;</t>
  </si>
  <si>
    <t>IEC_STD_V10 &gt;&gt; Common &gt;&gt; AutoMetaDataMLY Rev and SHIPT Data of Yearly TRGT</t>
  </si>
  <si>
    <t>年度目標的月營業收入與出貨資料Concept</t>
  </si>
  <si>
    <t>PNC:221101_0021</t>
  </si>
  <si>
    <t>-500</t>
  </si>
  <si>
    <t>PNC:221101_0022</t>
  </si>
  <si>
    <t>MLY Rev and SHIPT Data of Yearly TRGT_BU Code</t>
  </si>
  <si>
    <t>&amp;quot;MLY Rev and SHIPT Data of Yearly TRGT_BU Code&amp;quot;</t>
  </si>
  <si>
    <t>-501</t>
  </si>
  <si>
    <t>PNC:221101_0023</t>
  </si>
  <si>
    <t>MLY Rev and SHIPT Data of Yearly TRGT_Division Code</t>
  </si>
  <si>
    <t>&amp;quot;MLY Rev and SHIPT Data of Yearly TRGT_Division Code&amp;quot;</t>
  </si>
  <si>
    <t>-502</t>
  </si>
  <si>
    <t>PNC:221101_0024</t>
  </si>
  <si>
    <t>MLY Rev and SHIPT Data of Yearly TRGT_Customer Name</t>
  </si>
  <si>
    <t>&amp;quot;MLY Rev and SHIPT Data of Yearly TRGT_Customer Name&amp;quot;</t>
  </si>
  <si>
    <t>-503</t>
  </si>
  <si>
    <t>PNC:221101_0025</t>
  </si>
  <si>
    <t>MLY Rev and SHIPT Data of Yearly TRGT_Product Category</t>
  </si>
  <si>
    <t>&amp;quot;MLY Rev and SHIPT Data of Yearly TRGT_Product Category&amp;quot;</t>
  </si>
  <si>
    <t>-504</t>
  </si>
  <si>
    <t>PNC:221101_0026</t>
  </si>
  <si>
    <t>MLY Rev and SHIPT Data of Yearly TRGT_Planned Year</t>
  </si>
  <si>
    <t>&amp;quot;MLY Rev and SHIPT Data of Yearly TRGT_Planned Year&amp;quot;</t>
  </si>
  <si>
    <t>-505</t>
  </si>
  <si>
    <t>PNC:221101_0027</t>
  </si>
  <si>
    <t>MLY Rev and SHIPT Data of Yearly TRGT_Planned Month</t>
  </si>
  <si>
    <t>&amp;quot;MLY Rev and SHIPT Data of Yearly TRGT_Planned Month&amp;quot;</t>
  </si>
  <si>
    <t>-506</t>
  </si>
  <si>
    <t>年度目標的月營業收入</t>
  </si>
  <si>
    <t>Monthly Revenue of Yearly Target</t>
  </si>
  <si>
    <t>YLY Tgt Rev</t>
  </si>
  <si>
    <t>以月資料的方式定義年度營業收入目標
儲存單位為 台幣
顯示單位為 百萬台幣</t>
  </si>
  <si>
    <t>YLY_TGT_REV</t>
  </si>
  <si>
    <t>&amp;quot;Monthly Revenue of Yearly Target&amp;quot;</t>
  </si>
  <si>
    <t>&amp;quot;YLY Tgt Rev&amp;quot;</t>
  </si>
  <si>
    <t>&amp;quot;年度目標的月營業收入&amp;quot;</t>
  </si>
  <si>
    <t>IEC_STD_V10 &gt;&gt; Common &gt;&gt; AutoMetaDataMonthly Revenue of Yearly Target</t>
  </si>
  <si>
    <t>年度目標的月營業收入Property</t>
  </si>
  <si>
    <t>PNC:221101_0028</t>
  </si>
  <si>
    <t>&amp;quot;以月資料的方式定義年度營業收入目標
儲存單位為 台幣
顯示單位為 百萬台幣&amp;quot;</t>
  </si>
  <si>
    <t>MLY Rev and SHIPT Data of Yearly TRGT_Monthly Revenue of Yearly Target</t>
  </si>
  <si>
    <t>&amp;quot;MLY Rev and SHIPT Data of Yearly TRGT_Monthly Revenue of Yearly Target&amp;quot;</t>
  </si>
  <si>
    <t>-507</t>
  </si>
  <si>
    <t>年度目標的月出貨量</t>
  </si>
  <si>
    <t>Monthly Shipment of Yearly Target</t>
  </si>
  <si>
    <t>YLY Tgt Ship</t>
  </si>
  <si>
    <t>以月資料的方式定義年度出貨目標
儲存單位為 台
顯示單位為 千台</t>
  </si>
  <si>
    <t>YLY_TGT_SHIP</t>
  </si>
  <si>
    <t>&amp;quot;Monthly Shipment of Yearly Target&amp;quot;</t>
  </si>
  <si>
    <t>&amp;quot;YLY Tgt Ship&amp;quot;</t>
  </si>
  <si>
    <t>&amp;quot;年度目標的月出貨量&amp;quot;</t>
  </si>
  <si>
    <t>IEC_STD_V10 &gt;&gt; Common &gt;&gt; AutoMetaDataMonthly Shipment of Yearly Target</t>
  </si>
  <si>
    <t>年度目標的月出貨量Property</t>
  </si>
  <si>
    <t>PNC:221101_0029</t>
  </si>
  <si>
    <t>&amp;quot;以月資料的方式定義年度出貨目標
儲存單位為 台
顯示單位為 千台&amp;quot;</t>
  </si>
  <si>
    <t>MLY Rev and SHIPT Data of Yearly TRGT_Monthly Shipment of Yearly Target</t>
  </si>
  <si>
    <t>&amp;quot;MLY Rev and SHIPT Data of Yearly TRGT_Monthly Shipment of Yearly Target&amp;quot;</t>
  </si>
  <si>
    <t>-508</t>
  </si>
  <si>
    <t>每日營業收入與出貨實際資料</t>
  </si>
  <si>
    <t>Actual Daily Revenue and Shipment Data</t>
  </si>
  <si>
    <t>DLY Act Rev</t>
  </si>
  <si>
    <t>INT_PNC_DLY_ACT_REV</t>
  </si>
  <si>
    <t>&amp;quot;Actual Daily Revenue and Shipment Data&amp;quot;</t>
  </si>
  <si>
    <t>&amp;quot;DLY Act Rev&amp;quot;</t>
  </si>
  <si>
    <t>&amp;quot;每日營業收入與出貨實際資料&amp;quot;</t>
  </si>
  <si>
    <t>IEC_STD_V10 &gt;&gt; Common &gt;&gt; AutoMetaDataActual Daily Revenue and Shipment Data</t>
  </si>
  <si>
    <t>每日營業收入與出貨實際資料Concept</t>
  </si>
  <si>
    <t>PNC:221101_0030</t>
  </si>
  <si>
    <t>-509</t>
  </si>
  <si>
    <t>PNC:221101_0031</t>
  </si>
  <si>
    <t>Actual Daily Revenue and Shipment Data_BU Code</t>
  </si>
  <si>
    <t>&amp;quot;Actual Daily Revenue and Shipment Data_BU Code&amp;quot;</t>
  </si>
  <si>
    <t>-510</t>
  </si>
  <si>
    <t>PNC:221101_0032</t>
  </si>
  <si>
    <t>Actual Daily Revenue and Shipment Data_Division Code</t>
  </si>
  <si>
    <t>&amp;quot;Actual Daily Revenue and Shipment Data_Division Code&amp;quot;</t>
  </si>
  <si>
    <t>-511</t>
  </si>
  <si>
    <t>PNC:221101_0033</t>
  </si>
  <si>
    <t>Actual Daily Revenue and Shipment Data_Customer Name</t>
  </si>
  <si>
    <t>&amp;quot;Actual Daily Revenue and Shipment Data_Customer Name&amp;quot;</t>
  </si>
  <si>
    <t>-512</t>
  </si>
  <si>
    <t>PNC:221101_0034</t>
  </si>
  <si>
    <t>Actual Daily Revenue and Shipment Data_Product Category</t>
  </si>
  <si>
    <t>&amp;quot;Actual Daily Revenue and Shipment Data_Product Category&amp;quot;</t>
  </si>
  <si>
    <t>-513</t>
  </si>
  <si>
    <t>營收出貨結帳日期</t>
  </si>
  <si>
    <t>Actual Revenue and Shipment Date</t>
  </si>
  <si>
    <t>Posting Date</t>
  </si>
  <si>
    <t>POSTING_DATE</t>
  </si>
  <si>
    <t>&amp;quot;Actual Revenue and Shipment Date&amp;quot;</t>
  </si>
  <si>
    <t>&amp;quot;Posting Date&amp;quot;</t>
  </si>
  <si>
    <t>&amp;quot;營收出貨結帳日期&amp;quot;</t>
  </si>
  <si>
    <t>IEC_STD_V10 &gt;&gt; Common &gt;&gt; AutoMetaDataActual Revenue and Shipment Date</t>
  </si>
  <si>
    <t>營收出貨結帳日期Property</t>
  </si>
  <si>
    <t>PNC:221101_0035</t>
  </si>
  <si>
    <t>Actual Daily Revenue and Shipment Data_Actual Revenue and Shipment Date</t>
  </si>
  <si>
    <t>&amp;quot;Actual Daily Revenue and Shipment Data_Actual Revenue and Shipment Date&amp;quot;</t>
  </si>
  <si>
    <t>-514</t>
  </si>
  <si>
    <t>實際每日營業收入</t>
  </si>
  <si>
    <t>Actual Daily Revenue</t>
  </si>
  <si>
    <t>Act DLY Rev</t>
  </si>
  <si>
    <t>ACT_DLY_REV</t>
  </si>
  <si>
    <t>&amp;quot;Actual Daily Revenue&amp;quot;</t>
  </si>
  <si>
    <t>&amp;quot;Act DLY Rev&amp;quot;</t>
  </si>
  <si>
    <t>&amp;quot;實際每日營業收入&amp;quot;</t>
  </si>
  <si>
    <t>IEC_STD_V10 &gt;&gt; Common &gt;&gt; AutoMetaDataActual Daily Revenue</t>
  </si>
  <si>
    <t>實際每日營業收入Property</t>
  </si>
  <si>
    <t>PNC:221101_0036</t>
  </si>
  <si>
    <t>Actual Daily Revenue and Shipment Data_Actual Daily Revenue</t>
  </si>
  <si>
    <t>&amp;quot;Actual Daily Revenue and Shipment Data_Actual Daily Revenue&amp;quot;</t>
  </si>
  <si>
    <t>-515</t>
  </si>
  <si>
    <t>實際每日出貨量</t>
  </si>
  <si>
    <t>Actual Daily Shipment</t>
  </si>
  <si>
    <t>Act DLY Ship</t>
  </si>
  <si>
    <t>ACT_DLY_SHIP</t>
  </si>
  <si>
    <t>&amp;quot;Actual Daily Shipment&amp;quot;</t>
  </si>
  <si>
    <t>&amp;quot;Act DLY Ship&amp;quot;</t>
  </si>
  <si>
    <t>&amp;quot;實際每日出貨量&amp;quot;</t>
  </si>
  <si>
    <t>IEC_STD_V10 &gt;&gt; Common &gt;&gt; AutoMetaDataActual Daily Shipment</t>
  </si>
  <si>
    <t>實際每日出貨量Property</t>
  </si>
  <si>
    <t>PNC:221101_0037</t>
  </si>
  <si>
    <t>Actual Daily Revenue and Shipment Data_Actual Daily Shipment</t>
  </si>
  <si>
    <t>&amp;quot;Actual Daily Revenue and Shipment Data_Actual Daily Shipment&amp;quot;</t>
  </si>
  <si>
    <t>-516</t>
  </si>
  <si>
    <t>每月營業收入與出貨實際資料</t>
  </si>
  <si>
    <t>Actual Monthly Revenue and Shipment Data</t>
  </si>
  <si>
    <t>MLY Act Rev</t>
  </si>
  <si>
    <t>INT_PNC_MLY_ACT_REV</t>
  </si>
  <si>
    <t>&amp;quot;Actual Monthly Revenue and Shipment Data&amp;quot;</t>
  </si>
  <si>
    <t>&amp;quot;MLY Act Rev&amp;quot;</t>
  </si>
  <si>
    <t>&amp;quot;每月營業收入與出貨實際資料&amp;quot;</t>
  </si>
  <si>
    <t>IEC_STD_V10 &gt;&gt; Common &gt;&gt; AutoMetaDataActual Monthly Revenue and Shipment Data</t>
  </si>
  <si>
    <t>每月營業收入與出貨實際資料Concept</t>
  </si>
  <si>
    <t>PNC:221101_0038</t>
  </si>
  <si>
    <t>-517</t>
  </si>
  <si>
    <t>最新結算月份</t>
  </si>
  <si>
    <t>Latest Closing Month</t>
  </si>
  <si>
    <t>Latest Close Month</t>
  </si>
  <si>
    <t>LATEST_CLOSE_MONTH</t>
  </si>
  <si>
    <t>&amp;quot;Latest Closing Month&amp;quot;</t>
  </si>
  <si>
    <t>&amp;quot;Latest Close Month&amp;quot;</t>
  </si>
  <si>
    <t>&amp;quot;最新結算月份&amp;quot;</t>
  </si>
  <si>
    <t>IEC_STD_V10 &gt;&gt; Common &gt;&gt; AutoMetaDataLatest Closing Month</t>
  </si>
  <si>
    <t>最新結算月份Property</t>
  </si>
  <si>
    <t>PNC:221101_0039</t>
  </si>
  <si>
    <t>Actual Monthly Revenue and Shipment Data_Latest Closing Month</t>
  </si>
  <si>
    <t>&amp;quot;Actual Monthly Revenue and Shipment Data_Latest Closing Month&amp;quot;</t>
  </si>
  <si>
    <t>-518</t>
  </si>
  <si>
    <t>PNC:221101_0040</t>
  </si>
  <si>
    <t>Actual Monthly Revenue and Shipment Data_BU Code</t>
  </si>
  <si>
    <t>&amp;quot;Actual Monthly Revenue and Shipment Data_BU Code&amp;quot;</t>
  </si>
  <si>
    <t>-519</t>
  </si>
  <si>
    <t>PNC:221101_0041</t>
  </si>
  <si>
    <t>Actual Monthly Revenue and Shipment Data_Division Code</t>
  </si>
  <si>
    <t>&amp;quot;Actual Monthly Revenue and Shipment Data_Division Code&amp;quot;</t>
  </si>
  <si>
    <t>-520</t>
  </si>
  <si>
    <t>PNC:221101_0042</t>
  </si>
  <si>
    <t>Actual Monthly Revenue and Shipment Data_Customer Name</t>
  </si>
  <si>
    <t>&amp;quot;Actual Monthly Revenue and Shipment Data_Customer Name&amp;quot;</t>
  </si>
  <si>
    <t>-521</t>
  </si>
  <si>
    <t>PNC:221101_0043</t>
  </si>
  <si>
    <t>Actual Monthly Revenue and Shipment Data_Product Category</t>
  </si>
  <si>
    <t>&amp;quot;Actual Monthly Revenue and Shipment Data_Product Category&amp;quot;</t>
  </si>
  <si>
    <t>-522</t>
  </si>
  <si>
    <t>營收出貨結帳月份</t>
  </si>
  <si>
    <t>Actual Operating and Shipment Month</t>
  </si>
  <si>
    <t>Posting Month</t>
  </si>
  <si>
    <t>POSTING_MONTH</t>
  </si>
  <si>
    <t>&amp;quot;Actual Operating and Shipment Month&amp;quot;</t>
  </si>
  <si>
    <t>&amp;quot;Posting Month&amp;quot;</t>
  </si>
  <si>
    <t>&amp;quot;營收出貨結帳月份&amp;quot;</t>
  </si>
  <si>
    <t>IEC_STD_V10 &gt;&gt; Common &gt;&gt; AutoMetaDataActual Operating and Shipment Month</t>
  </si>
  <si>
    <t>營收出貨結帳月份Property</t>
  </si>
  <si>
    <t>PNC:221101_0044</t>
  </si>
  <si>
    <t>Actual Monthly Revenue and Shipment Data_Actual Operating and Shipment Month</t>
  </si>
  <si>
    <t>&amp;quot;Actual Monthly Revenue and Shipment Data_Actual Operating and Shipment Month&amp;quot;</t>
  </si>
  <si>
    <t>-523</t>
  </si>
  <si>
    <t>每月實際營業收入</t>
  </si>
  <si>
    <t>Monthly Actual Revenue</t>
  </si>
  <si>
    <t>MLY_ACT_REV</t>
  </si>
  <si>
    <t>&amp;quot;Monthly Actual Revenue&amp;quot;</t>
  </si>
  <si>
    <t>&amp;quot;每月實際營業收入&amp;quot;</t>
  </si>
  <si>
    <t>IEC_STD_V10 &gt;&gt; Common &gt;&gt; AutoMetaDataMonthly Actual Revenue</t>
  </si>
  <si>
    <t>每月實際營業收入Property</t>
  </si>
  <si>
    <t>PNC:221101_0045</t>
  </si>
  <si>
    <t>Actual Monthly Revenue and Shipment Data_Monthly Actual Revenue</t>
  </si>
  <si>
    <t>&amp;quot;Actual Monthly Revenue and Shipment Data_Monthly Actual Revenue&amp;quot;</t>
  </si>
  <si>
    <t>-524</t>
  </si>
  <si>
    <t>每月實際出貨量</t>
  </si>
  <si>
    <t>Monthly Actual Shipment</t>
  </si>
  <si>
    <t>MLY Act Ship</t>
  </si>
  <si>
    <t>MLY_ACT_SHIP</t>
  </si>
  <si>
    <t>&amp;quot;Monthly Actual Shipment&amp;quot;</t>
  </si>
  <si>
    <t>&amp;quot;MLY Act Ship&amp;quot;</t>
  </si>
  <si>
    <t>&amp;quot;每月實際出貨量&amp;quot;</t>
  </si>
  <si>
    <t>IEC_STD_V10 &gt;&gt; Common &gt;&gt; AutoMetaDataMonthly Actual Shipment</t>
  </si>
  <si>
    <t>每月實際出貨量Property</t>
  </si>
  <si>
    <t>PNC:221101_0046</t>
  </si>
  <si>
    <t>Actual Monthly Revenue and Shipment Data_Monthly Actual Shipment</t>
  </si>
  <si>
    <t>&amp;quot;Actual Monthly Revenue and Shipment Data_Monthly Actual Shipment&amp;quot;</t>
  </si>
  <si>
    <t>-525</t>
  </si>
  <si>
    <t>每月實際和年度目標營業收入差異率</t>
  </si>
  <si>
    <t>Diff Rate of MLY Act Rev vs Yearly Target Rev</t>
  </si>
  <si>
    <t>MLY YLY Rev Diff Rate</t>
  </si>
  <si>
    <t>實際和目標營業收入差異率 = (實際營業收入 - 營業收入目標)/營業收入目標</t>
  </si>
  <si>
    <t>Actual Daily Revenue and Shipment Data_Actual Daily Revenue;MLY Rev and SHIPT Data of Yearly TRGT_Monthly Revenue of Yearly Target</t>
  </si>
  <si>
    <t>MLY_YLY_REV_DIFF_RATE</t>
  </si>
  <si>
    <t>&amp;quot;Diff Rate of MLY Act Rev vs Yearly Target Rev&amp;quot;</t>
  </si>
  <si>
    <t>&amp;quot;MLY YLY Rev Diff Rate&amp;quot;</t>
  </si>
  <si>
    <t>&amp;quot;每月實際和年度目標營業收入差異率&amp;quot;</t>
  </si>
  <si>
    <t>IEC_STD_V10 &gt;&gt; Common &gt;&gt; AutoMetaDataDiff Rate of MLY Act Rev vs Yearly Target Rev</t>
  </si>
  <si>
    <t>每月實際和年度目標營業收入差異率Property</t>
  </si>
  <si>
    <t>&amp;quot;Actual Daily Revenue and Shipment Data_Actual Daily Revenue;MLY Rev and SHIPT Data of Yearly TRGT_Monthly Revenue of Yearly Target&amp;quot;</t>
  </si>
  <si>
    <t>PNC:221101_0047</t>
  </si>
  <si>
    <t>&amp;quot;實際和目標營業收入差異率 = (實際營業收入 - 營業收入目標)/營業收入目標&amp;quot;</t>
  </si>
  <si>
    <t>Actual Monthly Revenue and Shipment Data_Diff Rate of MLY Act Rev vs Yearly Target Rev</t>
  </si>
  <si>
    <t>&amp;quot;Actual Monthly Revenue and Shipment Data_Diff Rate of MLY Act Rev vs Yearly Target Rev&amp;quot;</t>
  </si>
  <si>
    <t>-526</t>
  </si>
  <si>
    <t>每月實際和年度目標出貨量差異率</t>
  </si>
  <si>
    <t>Diff Rate of MLY Act Ship vs Yearly Target Ship</t>
  </si>
  <si>
    <t>MLY YLY Ship Diff Rate</t>
  </si>
  <si>
    <t>實際和目標出貨量差異率 = (實際出貨量 - 出貨量目標)/出貨量目標</t>
  </si>
  <si>
    <t>Actual Daily Revenue and Shipment Data_Actual Daily Shipment;MLY Rev and SHIPT Data of Yearly TRGT_Monthly Revenue of Yearly Target</t>
  </si>
  <si>
    <t>MLY_YLY_SHIP_DIFF_RATE</t>
  </si>
  <si>
    <t>&amp;quot;Diff Rate of MLY Act Ship vs Yearly Target Ship&amp;quot;</t>
  </si>
  <si>
    <t>&amp;quot;MLY YLY Ship Diff Rate&amp;quot;</t>
  </si>
  <si>
    <t>&amp;quot;每月實際和年度目標出貨量差異率&amp;quot;</t>
  </si>
  <si>
    <t>IEC_STD_V10 &gt;&gt; Common &gt;&gt; AutoMetaDataDiff Rate of MLY Act Ship vs Yearly Target Ship</t>
  </si>
  <si>
    <t>每月實際和年度目標出貨量差異率Property</t>
  </si>
  <si>
    <t>&amp;quot;Actual Daily Revenue and Shipment Data_Actual Daily Shipment;MLY Rev and SHIPT Data of Yearly TRGT_Monthly Revenue of Yearly Target&amp;quot;</t>
  </si>
  <si>
    <t>PNC:221101_0048</t>
  </si>
  <si>
    <t>&amp;quot;實際和目標出貨量差異率 = (實際出貨量 - 出貨量目標)/出貨量目標&amp;quot;</t>
  </si>
  <si>
    <t>Actual Monthly Revenue and Shipment Data_Diff Rate of MLY Act Ship vs Yearly Target Ship</t>
  </si>
  <si>
    <t>&amp;quot;Actual Monthly Revenue and Shipment Data_Diff Rate of MLY Act Ship vs Yearly Target Ship&amp;quot;</t>
  </si>
  <si>
    <t>-527</t>
  </si>
  <si>
    <t>實際與預估營收出貨差異率和達成率資料</t>
  </si>
  <si>
    <t>Diff Rate and Hit Rate Data of Rev and SHIPT</t>
  </si>
  <si>
    <t>MLY Rev Diff Rate</t>
  </si>
  <si>
    <t>INT_PNC_MLY_REV_DIFF_RATE</t>
  </si>
  <si>
    <t>&amp;quot;Diff Rate and Hit Rate Data of Rev and SHIPT&amp;quot;</t>
  </si>
  <si>
    <t>&amp;quot;MLY Rev Diff Rate&amp;quot;</t>
  </si>
  <si>
    <t>&amp;quot;實際與預估營收出貨差異率和達成率資料&amp;quot;</t>
  </si>
  <si>
    <t>IEC_STD_V10 &gt;&gt; Common &gt;&gt; AutoMetaDataDiff Rate and Hit Rate Data of Rev and SHIPT</t>
  </si>
  <si>
    <t>實際與預估營收出貨差異率和達成率資料Concept</t>
  </si>
  <si>
    <t>PNC:221101_0049</t>
  </si>
  <si>
    <t>-528</t>
  </si>
  <si>
    <t>PNC:221101_0050</t>
  </si>
  <si>
    <t>Diff Rate and Hit Rate Data of Rev and SHIPT_BU Code</t>
  </si>
  <si>
    <t>&amp;quot;Diff Rate and Hit Rate Data of Rev and SHIPT_BU Code&amp;quot;</t>
  </si>
  <si>
    <t>-529</t>
  </si>
  <si>
    <t>PNC:221101_0051</t>
  </si>
  <si>
    <t>Diff Rate and Hit Rate Data of Rev and SHIPT_Division Code</t>
  </si>
  <si>
    <t>&amp;quot;Diff Rate and Hit Rate Data of Rev and SHIPT_Division Code&amp;quot;</t>
  </si>
  <si>
    <t>-530</t>
  </si>
  <si>
    <t>PNC:221101_0052</t>
  </si>
  <si>
    <t>Diff Rate and Hit Rate Data of Rev and SHIPT_Customer Name</t>
  </si>
  <si>
    <t>&amp;quot;Diff Rate and Hit Rate Data of Rev and SHIPT_Customer Name&amp;quot;</t>
  </si>
  <si>
    <t>-531</t>
  </si>
  <si>
    <t>PNC:221101_0053</t>
  </si>
  <si>
    <t>Diff Rate and Hit Rate Data of Rev and SHIPT_Product Category</t>
  </si>
  <si>
    <t>&amp;quot;Diff Rate and Hit Rate Data of Rev and SHIPT_Product Category&amp;quot;</t>
  </si>
  <si>
    <t>-532</t>
  </si>
  <si>
    <t>計算年度</t>
  </si>
  <si>
    <t>Year of Calculation</t>
  </si>
  <si>
    <t>Report Year</t>
  </si>
  <si>
    <t>REPORT_YEAR</t>
  </si>
  <si>
    <t>&amp;quot;Year of Calculation&amp;quot;</t>
  </si>
  <si>
    <t>&amp;quot;Report Year&amp;quot;</t>
  </si>
  <si>
    <t>&amp;quot;計算年度&amp;quot;</t>
  </si>
  <si>
    <t>IEC_STD_V10 &gt;&gt; Common &gt;&gt; AutoMetaDataYear of Calculation</t>
  </si>
  <si>
    <t>計算年度Property</t>
  </si>
  <si>
    <t>PNC:221101_0054</t>
  </si>
  <si>
    <t>Diff Rate and Hit Rate Data of Rev and SHIPT_Year of Calculation</t>
  </si>
  <si>
    <t>&amp;quot;Diff Rate and Hit Rate Data of Rev and SHIPT_Year of Calculation&amp;quot;</t>
  </si>
  <si>
    <t>-533</t>
  </si>
  <si>
    <t>計算月份</t>
  </si>
  <si>
    <t>Month of Calculation</t>
  </si>
  <si>
    <t>Report Month</t>
  </si>
  <si>
    <t>REPORT_MONTH</t>
  </si>
  <si>
    <t>&amp;quot;Month of Calculation&amp;quot;</t>
  </si>
  <si>
    <t>&amp;quot;Report Month&amp;quot;</t>
  </si>
  <si>
    <t>&amp;quot;計算月份&amp;quot;</t>
  </si>
  <si>
    <t>IEC_STD_V10 &gt;&gt; Common &gt;&gt; AutoMetaDataMonth of Calculation</t>
  </si>
  <si>
    <t>計算月份Property</t>
  </si>
  <si>
    <t>PNC:221101_0055</t>
  </si>
  <si>
    <t>Diff Rate and Hit Rate Data of Rev and SHIPT_Month of Calculation</t>
  </si>
  <si>
    <t>&amp;quot;Diff Rate and Hit Rate Data of Rev and SHIPT_Month of Calculation&amp;quot;</t>
  </si>
  <si>
    <t>-534</t>
  </si>
  <si>
    <t>每月實際和董事會預估營業收入差異</t>
  </si>
  <si>
    <t>Diff of MLY Act Rev vs Boards Est Rev</t>
  </si>
  <si>
    <t>MLY BOD Rev Diff</t>
  </si>
  <si>
    <t>實際和董事會預估營業收入差異率 = 實際營業收入 - 董事會預估營業收入
單位為 百萬台幣</t>
  </si>
  <si>
    <t>Actual Daily Revenue and Shipment Data_Actual Daily Revenue;Boards Est MLY Rev and SHIPT Data_Monthly Boards Estimated Revenue</t>
  </si>
  <si>
    <t>MLY_BOD_REV_DIFF</t>
  </si>
  <si>
    <t>&amp;quot;Diff of MLY Act Rev vs Boards Est Rev&amp;quot;</t>
  </si>
  <si>
    <t>&amp;quot;MLY BOD Rev Diff&amp;quot;</t>
  </si>
  <si>
    <t>&amp;quot;每月實際和董事會預估營業收入差異&amp;quot;</t>
  </si>
  <si>
    <t>IEC_STD_V10 &gt;&gt; Common &gt;&gt; AutoMetaDataDiff of MLY Act Rev vs Boards Est Rev</t>
  </si>
  <si>
    <t>每月實際和董事會預估營業收入差異Property</t>
  </si>
  <si>
    <t>&amp;quot;Actual Daily Revenue and Shipment Data_Actual Daily Revenue;Boards Est MLY Rev and SHIPT Data_Monthly Boards Estimated Revenue&amp;quot;</t>
  </si>
  <si>
    <t>PNC:221101_0056</t>
  </si>
  <si>
    <t>&amp;quot;實際和董事會預估營業收入差異率 = 實際營業收入 - 董事會預估營業收入
單位為 百萬台幣&amp;quot;</t>
  </si>
  <si>
    <t>Diff Rate and Hit Rate Data of Rev and SHIPT_Diff of MLY Act Rev vs Boards Est Rev</t>
  </si>
  <si>
    <t>&amp;quot;Diff Rate and Hit Rate Data of Rev and SHIPT_Diff of MLY Act Rev vs Boards Est Rev&amp;quot;</t>
  </si>
  <si>
    <t>-535</t>
  </si>
  <si>
    <t>每月實際和董事會預估出貨量差異</t>
  </si>
  <si>
    <t>Diff of MLY Act Ship vs Boards Est Ship</t>
  </si>
  <si>
    <t>MLY BOD Ship Diff</t>
  </si>
  <si>
    <t>實際和董事會預估出貨量差異率 = 實際出貨量 - 董事會預估出貨量</t>
  </si>
  <si>
    <t>Actual Daily Revenue and Shipment Data_Actual Daily Shipment;Boards Est MLY Rev and SHIPT Data_Monthly Boards Estimated Shipment</t>
  </si>
  <si>
    <t>MLY_BOD_SHIP_DIFF</t>
  </si>
  <si>
    <t>&amp;quot;Diff of MLY Act Ship vs Boards Est Ship&amp;quot;</t>
  </si>
  <si>
    <t>&amp;quot;MLY BOD Ship Diff&amp;quot;</t>
  </si>
  <si>
    <t>&amp;quot;每月實際和董事會預估出貨量差異&amp;quot;</t>
  </si>
  <si>
    <t>IEC_STD_V10 &gt;&gt; Common &gt;&gt; AutoMetaDataDiff of MLY Act Ship vs Boards Est Ship</t>
  </si>
  <si>
    <t>每月實際和董事會預估出貨量差異Property</t>
  </si>
  <si>
    <t>&amp;quot;Actual Daily Revenue and Shipment Data_Actual Daily Shipment;Boards Est MLY Rev and SHIPT Data_Monthly Boards Estimated Shipment&amp;quot;</t>
  </si>
  <si>
    <t>PNC:221101_0057</t>
  </si>
  <si>
    <t>&amp;quot;實際和董事會預估出貨量差異率 = 實際出貨量 - 董事會預估出貨量&amp;quot;</t>
  </si>
  <si>
    <t>Diff Rate and Hit Rate Data of Rev and SHIPT_Diff of MLY Act Ship vs Boards Est Ship</t>
  </si>
  <si>
    <t>&amp;quot;Diff Rate and Hit Rate Data of Rev and SHIPT_Diff of MLY Act Ship vs Boards Est Ship&amp;quot;</t>
  </si>
  <si>
    <t>-536</t>
  </si>
  <si>
    <t>每月實際和董事會預估營業收入差異率</t>
  </si>
  <si>
    <t>Diff Rate of MLY Act Rev vs Boards Est Rev</t>
  </si>
  <si>
    <t>MLY BOD Rev Diff Rate</t>
  </si>
  <si>
    <t>實際和董事會預估營業收入差異率 = (實際營業收入 - 董事會預估營業收入)/董事會預估營業收入</t>
  </si>
  <si>
    <t>MLY_BOD_REV_DIFF_RATE</t>
  </si>
  <si>
    <t>&amp;quot;Diff Rate of MLY Act Rev vs Boards Est Rev&amp;quot;</t>
  </si>
  <si>
    <t>&amp;quot;MLY BOD Rev Diff Rate&amp;quot;</t>
  </si>
  <si>
    <t>&amp;quot;每月實際和董事會預估營業收入差異率&amp;quot;</t>
  </si>
  <si>
    <t>IEC_STD_V10 &gt;&gt; Common &gt;&gt; AutoMetaDataDiff Rate of MLY Act Rev vs Boards Est Rev</t>
  </si>
  <si>
    <t>每月實際和董事會預估營業收入差異率Property</t>
  </si>
  <si>
    <t>PNC:221101_0058</t>
  </si>
  <si>
    <t>&amp;quot;實際和董事會預估營業收入差異率 = (實際營業收入 - 董事會預估營業收入)/董事會預估營業收入&amp;quot;</t>
  </si>
  <si>
    <t>Diff Rate and Hit Rate Data of Rev and SHIPT_Diff Rate of MLY Act Rev vs Boards Est Rev</t>
  </si>
  <si>
    <t>&amp;quot;Diff Rate and Hit Rate Data of Rev and SHIPT_Diff Rate of MLY Act Rev vs Boards Est Rev&amp;quot;</t>
  </si>
  <si>
    <t>-537</t>
  </si>
  <si>
    <t>每月實際和董事會預估出貨量差異率</t>
  </si>
  <si>
    <t>Diff Rate of MLY Act Ship vs Boards Est Ship</t>
  </si>
  <si>
    <t>MLY BOD Ship Diff Rate</t>
  </si>
  <si>
    <t>實際和董事會預估出貨量差異率 = (實際出貨量 - 董事會預估出貨量)/董事會預估出貨量</t>
  </si>
  <si>
    <t>MLY_BOD_SHIP_DIFF_RATE</t>
  </si>
  <si>
    <t>&amp;quot;Diff Rate of MLY Act Ship vs Boards Est Ship&amp;quot;</t>
  </si>
  <si>
    <t>&amp;quot;MLY BOD Ship Diff Rate&amp;quot;</t>
  </si>
  <si>
    <t>&amp;quot;每月實際和董事會預估出貨量差異率&amp;quot;</t>
  </si>
  <si>
    <t>IEC_STD_V10 &gt;&gt; Common &gt;&gt; AutoMetaDataDiff Rate of MLY Act Ship vs Boards Est Ship</t>
  </si>
  <si>
    <t>每月實際和董事會預估出貨量差異率Property</t>
  </si>
  <si>
    <t>PNC:221101_0059</t>
  </si>
  <si>
    <t>&amp;quot;實際和董事會預估出貨量差異率 = (實際出貨量 - 董事會預估出貨量)/董事會預估出貨量&amp;quot;</t>
  </si>
  <si>
    <t>Diff Rate and Hit Rate Data of Rev and SHIPT_Diff Rate of MLY Act Ship vs Boards Est Ship</t>
  </si>
  <si>
    <t>&amp;quot;Diff Rate and Hit Rate Data of Rev and SHIPT_Diff Rate of MLY Act Ship vs Boards Est Ship&amp;quot;</t>
  </si>
  <si>
    <t>-538</t>
  </si>
  <si>
    <t>月初至今實際和董事會預估營業收入達成率</t>
  </si>
  <si>
    <t>Hit Rate of MTD Act Rev vs MLY Boards Est Rev</t>
  </si>
  <si>
    <t>MTD BOD Rev Ach Rate</t>
  </si>
  <si>
    <t>實際和董事會預估營業收入達成率 = 實際營業收入/董事會預估營業收入</t>
  </si>
  <si>
    <t>MTD_BOD_REV_ACH_RATE</t>
  </si>
  <si>
    <t>&amp;quot;Hit Rate of MTD Act Rev vs MLY Boards Est Rev&amp;quot;</t>
  </si>
  <si>
    <t>&amp;quot;MTD BOD Rev Ach Rate&amp;quot;</t>
  </si>
  <si>
    <t>&amp;quot;月初至今實際和董事會預估營業收入達成率&amp;quot;</t>
  </si>
  <si>
    <t>IEC_STD_V10 &gt;&gt; Common &gt;&gt; AutoMetaDataHit Rate of MTD Act Rev vs MLY Boards Est Rev</t>
  </si>
  <si>
    <t>月初至今實際和董事會預估營業收入達成率Property</t>
  </si>
  <si>
    <t>PNC:221101_0060</t>
  </si>
  <si>
    <t>&amp;quot;實際和董事會預估營業收入達成率 = 實際營業收入/董事會預估營業收入&amp;quot;</t>
  </si>
  <si>
    <t>Diff Rate and Hit Rate Data of Rev and SHIPT_Hit Rate of MTD Act Rev vs MLY Boards Est Rev</t>
  </si>
  <si>
    <t>&amp;quot;Diff Rate and Hit Rate Data of Rev and SHIPT_Hit Rate of MTD Act Rev vs MLY Boards Est Rev&amp;quot;</t>
  </si>
  <si>
    <t>-539</t>
  </si>
  <si>
    <t>月初至今實際和董事會預估出貨量達成率</t>
  </si>
  <si>
    <t>Hit Rate of MTD Act Ship vs MLY Boards Est Ship</t>
  </si>
  <si>
    <t>MTD BOD Ship Ach Rate</t>
  </si>
  <si>
    <t>實際和董事會預估出貨量達成率 = 實際出貨量/董事會預估出貨量</t>
  </si>
  <si>
    <t>MTD_BOD_SHIP_ACH_RATE</t>
  </si>
  <si>
    <t>&amp;quot;Hit Rate of MTD Act Ship vs MLY Boards Est Ship&amp;quot;</t>
  </si>
  <si>
    <t>&amp;quot;MTD BOD Ship Ach Rate&amp;quot;</t>
  </si>
  <si>
    <t>&amp;quot;月初至今實際和董事會預估出貨量達成率&amp;quot;</t>
  </si>
  <si>
    <t>IEC_STD_V10 &gt;&gt; Common &gt;&gt; AutoMetaDataHit Rate of MTD Act Ship vs MLY Boards Est Ship</t>
  </si>
  <si>
    <t>月初至今實際和董事會預估出貨量達成率Property</t>
  </si>
  <si>
    <t>PNC:221101_0061</t>
  </si>
  <si>
    <t>&amp;quot;實際和董事會預估出貨量達成率 = 實際出貨量/董事會預估出貨量&amp;quot;</t>
  </si>
  <si>
    <t>Diff Rate and Hit Rate Data of Rev and SHIPT_Hit Rate of MTD Act Ship vs MLY Boards Est Ship</t>
  </si>
  <si>
    <t>&amp;quot;Diff Rate and Hit Rate Data of Rev and SHIPT_Hit Rate of MTD Act Ship vs MLY Boards Est Ship&amp;quot;</t>
  </si>
  <si>
    <t>-540</t>
  </si>
  <si>
    <t>每月實際和年度目標營業收入差異</t>
  </si>
  <si>
    <t>Diff of MLY Act Rev vs Yearly Target Rev</t>
  </si>
  <si>
    <t>MLY YLY Rev Diff</t>
  </si>
  <si>
    <t>實際和目標營業收入差異 = 實際營業收入 - 營業收入目標
單位為 百萬台幣</t>
  </si>
  <si>
    <t>MLY_YLY_REV_DIFF</t>
  </si>
  <si>
    <t>&amp;quot;Diff of MLY Act Rev vs Yearly Target Rev&amp;quot;</t>
  </si>
  <si>
    <t>&amp;quot;MLY YLY Rev Diff&amp;quot;</t>
  </si>
  <si>
    <t>&amp;quot;每月實際和年度目標營業收入差異&amp;quot;</t>
  </si>
  <si>
    <t>IEC_STD_V10 &gt;&gt; Common &gt;&gt; AutoMetaDataDiff of MLY Act Rev vs Yearly Target Rev</t>
  </si>
  <si>
    <t>每月實際和年度目標營業收入差異Property</t>
  </si>
  <si>
    <t>PNC:221101_0062</t>
  </si>
  <si>
    <t>&amp;quot;實際和目標營業收入差異 = 實際營業收入 - 營業收入目標
單位為 百萬台幣&amp;quot;</t>
  </si>
  <si>
    <t>Diff Rate and Hit Rate Data of Rev and SHIPT_Diff of MLY Act Rev vs Yearly Target Rev</t>
  </si>
  <si>
    <t>&amp;quot;Diff Rate and Hit Rate Data of Rev and SHIPT_Diff of MLY Act Rev vs Yearly Target Rev&amp;quot;</t>
  </si>
  <si>
    <t>-541</t>
  </si>
  <si>
    <t>每月實際和年度目標出貨量差異</t>
  </si>
  <si>
    <t>Diff of MLY Act Ship vs Yearly Target Ship</t>
  </si>
  <si>
    <t>MLY YLY Ship Diff</t>
  </si>
  <si>
    <t>實際和目標出貨量差異 = 實際出貨量 - 出貨量目標</t>
  </si>
  <si>
    <t>MLY_YLY_SHIP_DIFF</t>
  </si>
  <si>
    <t>&amp;quot;Diff of MLY Act Ship vs Yearly Target Ship&amp;quot;</t>
  </si>
  <si>
    <t>&amp;quot;MLY YLY Ship Diff&amp;quot;</t>
  </si>
  <si>
    <t>&amp;quot;每月實際和年度目標出貨量差異&amp;quot;</t>
  </si>
  <si>
    <t>IEC_STD_V10 &gt;&gt; Common &gt;&gt; AutoMetaDataDiff of MLY Act Ship vs Yearly Target Ship</t>
  </si>
  <si>
    <t>每月實際和年度目標出貨量差異Property</t>
  </si>
  <si>
    <t>PNC:221101_0063</t>
  </si>
  <si>
    <t>&amp;quot;實際和目標出貨量差異 = 實際出貨量 - 出貨量目標&amp;quot;</t>
  </si>
  <si>
    <t>Diff Rate and Hit Rate Data of Rev and SHIPT_Diff of MLY Act Ship vs Yearly Target Ship</t>
  </si>
  <si>
    <t>&amp;quot;Diff Rate and Hit Rate Data of Rev and SHIPT_Diff of MLY Act Ship vs Yearly Target Ship&amp;quot;</t>
  </si>
  <si>
    <t>-542</t>
  </si>
  <si>
    <t>月初至今實際和最新每月預估營業收入達成率</t>
  </si>
  <si>
    <t>Hit Rate of MTD Act Rev vs UTD Est Rev</t>
  </si>
  <si>
    <t>MTD UTD Rev Ach Rate</t>
  </si>
  <si>
    <t>實際和預估營業收入差異 = 實際營業收入 - 預估營業收入
單位為 百萬台幣</t>
  </si>
  <si>
    <t>Actual Daily Revenue and Shipment Data_Actual Daily Revenue;Estimated Monthly Revenue and Shipment Data_Up to date Monthly Estimated Revenue</t>
  </si>
  <si>
    <t>MTD_UTD_REV_ACH_RATE</t>
  </si>
  <si>
    <t>&amp;quot;Hit Rate of MTD Act Rev vs UTD Est Rev&amp;quot;</t>
  </si>
  <si>
    <t>&amp;quot;MTD UTD Rev Ach Rate&amp;quot;</t>
  </si>
  <si>
    <t>&amp;quot;月初至今實際和最新每月預估營業收入達成率&amp;quot;</t>
  </si>
  <si>
    <t>IEC_STD_V10 &gt;&gt; Common &gt;&gt; AutoMetaDataHit Rate of MTD Act Rev vs UTD Est Rev</t>
  </si>
  <si>
    <t>月初至今實際和最新每月預估營業收入達成率Property</t>
  </si>
  <si>
    <t>&amp;quot;Actual Daily Revenue and Shipment Data_Actual Daily Revenue;Estimated Monthly Revenue and Shipment Data_Up to date Monthly Estimated Revenue&amp;quot;</t>
  </si>
  <si>
    <t>PNC:221101_0064</t>
  </si>
  <si>
    <t>&amp;quot;實際和預估營業收入差異 = 實際營業收入 - 預估營業收入
單位為 百萬台幣&amp;quot;</t>
  </si>
  <si>
    <t>Diff Rate and Hit Rate Data of Rev and SHIPT_Hit Rate of MTD Act Rev vs UTD Est Rev</t>
  </si>
  <si>
    <t>&amp;quot;Diff Rate and Hit Rate Data of Rev and SHIPT_Hit Rate of MTD Act Rev vs UTD Est Rev&amp;quot;</t>
  </si>
  <si>
    <t>-543</t>
  </si>
  <si>
    <t>月初至今實際和最新每月預估出貨量達成率</t>
  </si>
  <si>
    <t>Hit Rate of MTD Act Ship vs UTD Est Ship</t>
  </si>
  <si>
    <t>MTD UTD Ship Ach Rate</t>
  </si>
  <si>
    <t>實際和預估出貨量差異率 = (實際出貨量 - 預估出貨量)/預估出貨量</t>
  </si>
  <si>
    <t>Actual Daily Revenue and Shipment Data_Actual Daily Shipment;Estimated Monthly Revenue and Shipment Data_Up to date Monthly Estimated Shipment</t>
  </si>
  <si>
    <t>MTD_UTD_SHIP_ACH_RATE</t>
  </si>
  <si>
    <t>&amp;quot;Hit Rate of MTD Act Ship vs UTD Est Ship&amp;quot;</t>
  </si>
  <si>
    <t>&amp;quot;MTD UTD Ship Ach Rate&amp;quot;</t>
  </si>
  <si>
    <t>&amp;quot;月初至今實際和最新每月預估出貨量達成率&amp;quot;</t>
  </si>
  <si>
    <t>IEC_STD_V10 &gt;&gt; Common &gt;&gt; AutoMetaDataHit Rate of MTD Act Ship vs UTD Est Ship</t>
  </si>
  <si>
    <t>月初至今實際和最新每月預估出貨量達成率Property</t>
  </si>
  <si>
    <t>&amp;quot;Actual Daily Revenue and Shipment Data_Actual Daily Shipment;Estimated Monthly Revenue and Shipment Data_Up to date Monthly Estimated Shipment&amp;quot;</t>
  </si>
  <si>
    <t>PNC:221101_0065</t>
  </si>
  <si>
    <t>&amp;quot;實際和預估出貨量差異率 = (實際出貨量 - 預估出貨量)/預估出貨量&amp;quot;</t>
  </si>
  <si>
    <t>Diff Rate and Hit Rate Data of Rev and SHIPT_Hit Rate of MTD Act Ship vs UTD Est Ship</t>
  </si>
  <si>
    <t>&amp;quot;Diff Rate and Hit Rate Data of Rev and SHIPT_Hit Rate of MTD Act Ship vs UTD Est Ship&amp;quot;</t>
  </si>
  <si>
    <t>-544</t>
  </si>
  <si>
    <t>不同時間區間實際營收出貨差異率資料</t>
  </si>
  <si>
    <t>Diff Rate of Rev and SHIPT in Different Time Frame</t>
  </si>
  <si>
    <t>YLY Act Rev Diff Rate</t>
  </si>
  <si>
    <t>INT_PNC_YLY_ACT_REV_DIFF_RATE</t>
  </si>
  <si>
    <t>&amp;quot;Diff Rate of Rev and SHIPT in Different Time Frame&amp;quot;</t>
  </si>
  <si>
    <t>&amp;quot;YLY Act Rev Diff Rate&amp;quot;</t>
  </si>
  <si>
    <t>&amp;quot;不同時間區間實際營收出貨差異率資料&amp;quot;</t>
  </si>
  <si>
    <t>IEC_STD_V10 &gt;&gt; Common &gt;&gt; AutoMetaDataDiff Rate of Rev and SHIPT in Different Time Frame</t>
  </si>
  <si>
    <t>不同時間區間實際營收出貨差異率資料Concept</t>
  </si>
  <si>
    <t>PNC:221101_0066</t>
  </si>
  <si>
    <t>-545</t>
  </si>
  <si>
    <t>PNC:221101_0067</t>
  </si>
  <si>
    <t>Diff Rate of Rev and SHIPT in Different Time Frame_BU Code</t>
  </si>
  <si>
    <t>&amp;quot;Diff Rate of Rev and SHIPT in Different Time Frame_BU Code&amp;quot;</t>
  </si>
  <si>
    <t>-546</t>
  </si>
  <si>
    <t>PNC:221101_0068</t>
  </si>
  <si>
    <t>Diff Rate of Rev and SHIPT in Different Time Frame_Division Code</t>
  </si>
  <si>
    <t>&amp;quot;Diff Rate of Rev and SHIPT in Different Time Frame_Division Code&amp;quot;</t>
  </si>
  <si>
    <t>-547</t>
  </si>
  <si>
    <t>PNC:221101_0069</t>
  </si>
  <si>
    <t>Diff Rate of Rev and SHIPT in Different Time Frame_Customer Name</t>
  </si>
  <si>
    <t>&amp;quot;Diff Rate of Rev and SHIPT in Different Time Frame_Customer Name&amp;quot;</t>
  </si>
  <si>
    <t>-548</t>
  </si>
  <si>
    <t>PNC:221101_0070</t>
  </si>
  <si>
    <t>Diff Rate of Rev and SHIPT in Different Time Frame_Product Category</t>
  </si>
  <si>
    <t>&amp;quot;Diff Rate of Rev and SHIPT in Different Time Frame_Product Category&amp;quot;</t>
  </si>
  <si>
    <t>-549</t>
  </si>
  <si>
    <t>計算基準年度</t>
  </si>
  <si>
    <t>Base Year of Calculation</t>
  </si>
  <si>
    <t>&amp;quot;Base Year of Calculation&amp;quot;</t>
  </si>
  <si>
    <t>&amp;quot;計算基準年度&amp;quot;</t>
  </si>
  <si>
    <t>IEC_STD_V10 &gt;&gt; Common &gt;&gt; AutoMetaDataBase Year of Calculation</t>
  </si>
  <si>
    <t>計算基準年度Property</t>
  </si>
  <si>
    <t>PNC:221101_0071</t>
  </si>
  <si>
    <t>Diff Rate of Rev and SHIPT in Different Time Frame_Base Year of Calculation</t>
  </si>
  <si>
    <t>&amp;quot;Diff Rate of Rev and SHIPT in Different Time Frame_Base Year of Calculation&amp;quot;</t>
  </si>
  <si>
    <t>-550</t>
  </si>
  <si>
    <t>年度營業收入差異</t>
  </si>
  <si>
    <t>Difference Between Yearly Revenue</t>
  </si>
  <si>
    <t>YLY Act Rev Diff</t>
  </si>
  <si>
    <t>年營業收入差異 = 計算基準年度營業收入-計算基準年度前一年營業收入
單位為 百萬台幣</t>
  </si>
  <si>
    <t>YLY_ACT_REV_DIFF</t>
  </si>
  <si>
    <t>&amp;quot;Difference Between Yearly Revenue&amp;quot;</t>
  </si>
  <si>
    <t>&amp;quot;YLY Act Rev Diff&amp;quot;</t>
  </si>
  <si>
    <t>&amp;quot;年度營業收入差異&amp;quot;</t>
  </si>
  <si>
    <t>IEC_STD_V10 &gt;&gt; Common &gt;&gt; AutoMetaDataDifference Between Yearly Revenue</t>
  </si>
  <si>
    <t>年度營業收入差異Property</t>
  </si>
  <si>
    <t>PNC:221101_0072</t>
  </si>
  <si>
    <t>&amp;quot;年營業收入差異 = 計算基準年度營業收入-計算基準年度前一年營業收入
單位為 百萬台幣&amp;quot;</t>
  </si>
  <si>
    <t>Diff Rate of Rev and SHIPT in Different Time Frame_Difference Between Yearly Revenue</t>
  </si>
  <si>
    <t>&amp;quot;Diff Rate of Rev and SHIPT in Different Time Frame_Difference Between Yearly Revenue&amp;quot;</t>
  </si>
  <si>
    <t>-551</t>
  </si>
  <si>
    <t>年度出貨量差異</t>
  </si>
  <si>
    <t>Difference Between Yearly Shipment</t>
  </si>
  <si>
    <t>YLY Act Ship Diff</t>
  </si>
  <si>
    <t>年出貨量差異 = 計算基準年度出貨量-計算基準年度前一年出貨量</t>
  </si>
  <si>
    <t>YLY_ACT_SHIP_DIFF</t>
  </si>
  <si>
    <t>&amp;quot;Difference Between Yearly Shipment&amp;quot;</t>
  </si>
  <si>
    <t>&amp;quot;YLY Act Ship Diff&amp;quot;</t>
  </si>
  <si>
    <t>&amp;quot;年度出貨量差異&amp;quot;</t>
  </si>
  <si>
    <t>IEC_STD_V10 &gt;&gt; Common &gt;&gt; AutoMetaDataDifference Between Yearly Shipment</t>
  </si>
  <si>
    <t>年度出貨量差異Property</t>
  </si>
  <si>
    <t>PNC:221101_0073</t>
  </si>
  <si>
    <t>&amp;quot;年出貨量差異 = 計算基準年度出貨量-計算基準年度前一年出貨量&amp;quot;</t>
  </si>
  <si>
    <t>Diff Rate of Rev and SHIPT in Different Time Frame_Difference Between Yearly Shipment</t>
  </si>
  <si>
    <t>&amp;quot;Diff Rate of Rev and SHIPT in Different Time Frame_Difference Between Yearly Shipment&amp;quot;</t>
  </si>
  <si>
    <t>-552</t>
  </si>
  <si>
    <t>年度營業收入差異率</t>
  </si>
  <si>
    <t>Difference Ratio Between Yearly Revenue</t>
  </si>
  <si>
    <t>年營業收入差異率 = (計算基準年度營業收入-計算基準年度前一年營業收入)/計算基準年度前一年營業收入</t>
  </si>
  <si>
    <t>YLY_ACT_REV_DIFF_RATE</t>
  </si>
  <si>
    <t>&amp;quot;Difference Ratio Between Yearly Revenue&amp;quot;</t>
  </si>
  <si>
    <t>&amp;quot;年度營業收入差異率&amp;quot;</t>
  </si>
  <si>
    <t>IEC_STD_V10 &gt;&gt; Common &gt;&gt; AutoMetaDataDifference Ratio Between Yearly Revenue</t>
  </si>
  <si>
    <t>年度營業收入差異率Property</t>
  </si>
  <si>
    <t>PNC:221101_0074</t>
  </si>
  <si>
    <t>&amp;quot;年營業收入差異率 = (計算基準年度營業收入-計算基準年度前一年營業收入)/計算基準年度前一年營業收入&amp;quot;</t>
  </si>
  <si>
    <t>Diff Rate of Rev and SHIPT in Different Time Frame_Difference Ratio Between Yearly Revenue</t>
  </si>
  <si>
    <t>&amp;quot;Diff Rate of Rev and SHIPT in Different Time Frame_Difference Ratio Between Yearly Revenue&amp;quot;</t>
  </si>
  <si>
    <t>-553</t>
  </si>
  <si>
    <t>年度出貨量差異率</t>
  </si>
  <si>
    <t>Difference Ratio Between Yearly Shipment</t>
  </si>
  <si>
    <t>YLY Act Ship Diff Rate</t>
  </si>
  <si>
    <t>年出貨量差異率 = (計算基準年度出貨量-計算基準年度前一年出貨量)/計算基準年度前一年出貨量</t>
  </si>
  <si>
    <t>YLY_ACT_SHIP_DIFF_RATE</t>
  </si>
  <si>
    <t>&amp;quot;Difference Ratio Between Yearly Shipment&amp;quot;</t>
  </si>
  <si>
    <t>&amp;quot;YLY Act Ship Diff Rate&amp;quot;</t>
  </si>
  <si>
    <t>&amp;quot;年度出貨量差異率&amp;quot;</t>
  </si>
  <si>
    <t>IEC_STD_V10 &gt;&gt; Common &gt;&gt; AutoMetaDataDifference Ratio Between Yearly Shipment</t>
  </si>
  <si>
    <t>年度出貨量差異率Property</t>
  </si>
  <si>
    <t>PNC:221101_0075</t>
  </si>
  <si>
    <t>&amp;quot;年出貨量差異率 = (計算基準年度出貨量-計算基準年度前一年出貨量)/計算基準年度前一年出貨量&amp;quot;</t>
  </si>
  <si>
    <t>Diff Rate of Rev and SHIPT in Different Time Frame_Difference Ratio Between Yearly Shipment</t>
  </si>
  <si>
    <t>&amp;quot;Diff Rate of Rev and SHIPT in Different Time Frame_Difference Ratio Between Yearly Shipment&amp;quot;</t>
  </si>
  <si>
    <t>-554</t>
  </si>
  <si>
    <t>依客戶與事業部代碼呈現月營業收入與出貨達成狀況</t>
  </si>
  <si>
    <t>MLY Rev and SHIPT by BU and CUS</t>
  </si>
  <si>
    <t>MLY Rev by Cust</t>
  </si>
  <si>
    <t>DM_PNC_MLY_REV_BY_CUST</t>
  </si>
  <si>
    <t>&amp;quot;MLY Rev and SHIPT by BU and CUS&amp;quot;</t>
  </si>
  <si>
    <t>&amp;quot;MLY Rev by Cust&amp;quot;</t>
  </si>
  <si>
    <t>&amp;quot;依客戶與事業部代碼呈現月營業收入與出貨達成狀況&amp;quot;</t>
  </si>
  <si>
    <t>IEC_STD_V10 &gt;&gt; Common &gt;&gt; AutoMetaDataMLY Rev and SHIPT by BU and CUS</t>
  </si>
  <si>
    <t>依客戶與事業部代碼呈現月營業收入與出貨達成狀況Concept</t>
  </si>
  <si>
    <t>P.2.1.0: 產品營收與銷量達成率:</t>
  </si>
  <si>
    <t>P.2.1.0: 產品營收與銷量達成率:221101_0001</t>
  </si>
  <si>
    <t>-555</t>
  </si>
  <si>
    <t>P.2.1.0: 產品營收與銷量達成率:221101_0002</t>
  </si>
  <si>
    <t>MLY Rev and SHIPT by BU and CUS_BU Code</t>
  </si>
  <si>
    <t>&amp;quot;MLY Rev and SHIPT by BU and CUS_BU Code&amp;quot;</t>
  </si>
  <si>
    <t>-556</t>
  </si>
  <si>
    <t>BU1A
BD2A</t>
  </si>
  <si>
    <t>P.2.1.0: 產品營收與銷量達成率:221101_0003</t>
  </si>
  <si>
    <t>&amp;quot;BU1A
BD2A&amp;quot;</t>
  </si>
  <si>
    <t>MLY Rev and SHIPT by BU and CUS_Division Code</t>
  </si>
  <si>
    <t>&amp;quot;MLY Rev and SHIPT by BU and CUS_Division Code&amp;quot;</t>
  </si>
  <si>
    <t>-557</t>
  </si>
  <si>
    <t>P.2.1.0: 產品營收與銷量達成率:221101_0004</t>
  </si>
  <si>
    <t>MLY Rev and SHIPT by BU and CUS_Customer Name</t>
  </si>
  <si>
    <t>&amp;quot;MLY Rev and SHIPT by BU and CUS_Customer Name&amp;quot;</t>
  </si>
  <si>
    <t>-558</t>
  </si>
  <si>
    <t>立帳月份</t>
  </si>
  <si>
    <t>Journal Create Month</t>
  </si>
  <si>
    <t>&amp;quot;Journal Create Month&amp;quot;</t>
  </si>
  <si>
    <t>&amp;quot;立帳月份&amp;quot;</t>
  </si>
  <si>
    <t>IEC_STD_V10 &gt;&gt; Common &gt;&gt; AutoMetaDataJournal Create Month</t>
  </si>
  <si>
    <t>立帳月份Dimension</t>
  </si>
  <si>
    <t>P.2.1.0: 產品營收與銷量達成率:221101_0005</t>
  </si>
  <si>
    <t>MLY Rev and SHIPT by BU and CUS_Journal Create Month</t>
  </si>
  <si>
    <t>&amp;quot;MLY Rev and SHIPT by BU and CUS_Journal Create Month&amp;quot;</t>
  </si>
  <si>
    <t>-559</t>
  </si>
  <si>
    <t>董事會預估版本日期Dimension</t>
  </si>
  <si>
    <t>P.2.1.0: 產品營收與銷量達成率:221101_0006</t>
  </si>
  <si>
    <t>MLY Rev and SHIPT by BU and CUS_Boards Estimated Version Date</t>
  </si>
  <si>
    <t>&amp;quot;MLY Rev and SHIPT by BU and CUS_Boards Estimated Version Date&amp;quot;</t>
  </si>
  <si>
    <t>-560</t>
  </si>
  <si>
    <t>最新預估版本日期Dimension</t>
  </si>
  <si>
    <t>P.2.1.0: 產品營收與銷量達成率:221101_0007</t>
  </si>
  <si>
    <t>MLY Rev and SHIPT by BU and CUS_Up to date Estimated Version Date</t>
  </si>
  <si>
    <t>&amp;quot;MLY Rev and SHIPT by BU and CUS_Up to date Estimated Version Date&amp;quot;</t>
  </si>
  <si>
    <t>-561</t>
  </si>
  <si>
    <t>月初至今實際營業收入</t>
  </si>
  <si>
    <t>Month to Date Actual Revenue</t>
  </si>
  <si>
    <t>MTD Act Rev</t>
  </si>
  <si>
    <t>MTD_ACT_REV</t>
  </si>
  <si>
    <t>&amp;quot;Month to Date Actual Revenue&amp;quot;</t>
  </si>
  <si>
    <t>&amp;quot;MTD Act Rev&amp;quot;</t>
  </si>
  <si>
    <t>&amp;quot;月初至今實際營業收入&amp;quot;</t>
  </si>
  <si>
    <t>IEC_STD_V10 &gt;&gt; Common &gt;&gt; AutoMetaDataMonth to Date Actual Revenue</t>
  </si>
  <si>
    <t>月初至今實際營業收入Measure</t>
  </si>
  <si>
    <t>P.2.1.0: 產品營收與銷量達成率:221101_0008</t>
  </si>
  <si>
    <t>MLY Rev and SHIPT by BU and CUS_Month to Date Actual Revenue</t>
  </si>
  <si>
    <t>&amp;quot;MLY Rev and SHIPT by BU and CUS_Month to Date Actual Revenue&amp;quot;</t>
  </si>
  <si>
    <t>-562</t>
  </si>
  <si>
    <t>月初至今實際出貨量</t>
  </si>
  <si>
    <t>Month to Date Actual Shipment</t>
  </si>
  <si>
    <t>MTD Act Ship</t>
  </si>
  <si>
    <t>MTD_ACT_SHIP</t>
  </si>
  <si>
    <t>&amp;quot;Month to Date Actual Shipment&amp;quot;</t>
  </si>
  <si>
    <t>&amp;quot;MTD Act Ship&amp;quot;</t>
  </si>
  <si>
    <t>&amp;quot;月初至今實際出貨量&amp;quot;</t>
  </si>
  <si>
    <t>IEC_STD_V10 &gt;&gt; Common &gt;&gt; AutoMetaDataMonth to Date Actual Shipment</t>
  </si>
  <si>
    <t>月初至今實際出貨量Measure</t>
  </si>
  <si>
    <t>P.2.1.0: 產品營收與銷量達成率:221101_0009</t>
  </si>
  <si>
    <t>MLY Rev and SHIPT by BU and CUS_Month to Date Actual Shipment</t>
  </si>
  <si>
    <t>&amp;quot;MLY Rev and SHIPT by BU and CUS_Month to Date Actual Shipment&amp;quot;</t>
  </si>
  <si>
    <t>-563</t>
  </si>
  <si>
    <t>每月實際營業收入Measure</t>
  </si>
  <si>
    <t>P.2.1.0: 產品營收與銷量達成率:221101_0010</t>
  </si>
  <si>
    <t>MLY Rev and SHIPT by BU and CUS_Monthly Actual Revenue</t>
  </si>
  <si>
    <t>&amp;quot;MLY Rev and SHIPT by BU and CUS_Monthly Actual Revenue&amp;quot;</t>
  </si>
  <si>
    <t>-564</t>
  </si>
  <si>
    <t>每月實際出貨量Measure</t>
  </si>
  <si>
    <t>P.2.1.0: 產品營收與銷量達成率:221101_0011</t>
  </si>
  <si>
    <t>MLY Rev and SHIPT by BU and CUS_Monthly Actual Shipment</t>
  </si>
  <si>
    <t>&amp;quot;MLY Rev and SHIPT by BU and CUS_Monthly Actual Shipment&amp;quot;</t>
  </si>
  <si>
    <t>-565</t>
  </si>
  <si>
    <t>每月董事會預估營業收入Measure</t>
  </si>
  <si>
    <t>P.2.1.0: 產品營收與銷量達成率:221101_0012</t>
  </si>
  <si>
    <t>MLY Rev and SHIPT by BU and CUS_Monthly Boards Estimated Revenue</t>
  </si>
  <si>
    <t>&amp;quot;MLY Rev and SHIPT by BU and CUS_Monthly Boards Estimated Revenue&amp;quot;</t>
  </si>
  <si>
    <t>-566</t>
  </si>
  <si>
    <t>每月董事會預估出貨量Measure</t>
  </si>
  <si>
    <t>P.2.1.0: 產品營收與銷量達成率:221101_0013</t>
  </si>
  <si>
    <t>MLY Rev and SHIPT by BU and CUS_Monthly Boards Estimated Shipment</t>
  </si>
  <si>
    <t>&amp;quot;MLY Rev and SHIPT by BU and CUS_Monthly Boards Estimated Shipment&amp;quot;</t>
  </si>
  <si>
    <t>-567</t>
  </si>
  <si>
    <t>月實際和董事會預估營業收入差異 = 每月實際營業收入 - 每月董事會預估營業收入</t>
  </si>
  <si>
    <t>MLY Rev and SHIPT by BU and CUS_Monthly Actual Revenue;MLY Rev and SHIPT by BU and CUS_Monthly Boards Estimated Revenue</t>
  </si>
  <si>
    <t>每月實際和董事會預估營業收入差異Measure</t>
  </si>
  <si>
    <t>&amp;quot;MLY Rev and SHIPT by BU and CUS_Monthly Actual Revenue;MLY Rev and SHIPT by BU and CUS_Monthly Boards Estimated Revenue&amp;quot;</t>
  </si>
  <si>
    <t>P.2.1.0: 產品營收與銷量達成率:221101_0014</t>
  </si>
  <si>
    <t>&amp;quot;月實際和董事會預估營業收入差異 = 每月實際營業收入 - 每月董事會預估營業收入&amp;quot;</t>
  </si>
  <si>
    <t>MLY Rev and SHIPT by BU and CUS_Diff of MLY Act Rev vs Boards Est Rev</t>
  </si>
  <si>
    <t>&amp;quot;MLY Rev and SHIPT by BU and CUS_Diff of MLY Act Rev vs Boards Est Rev&amp;quot;</t>
  </si>
  <si>
    <t>-568</t>
  </si>
  <si>
    <t>月實際和董事會預估出貨量差異 = 每月實際出貨量 - 每月董事會預估出貨量</t>
  </si>
  <si>
    <t>MLY Rev and SHIPT by BU and CUS_Monthly Actual Shipment;Boards Est MLY Rev and SHIPT Data_Monthly Boards Estimated Shipment</t>
  </si>
  <si>
    <t>每月實際和董事會預估出貨量差異Measure</t>
  </si>
  <si>
    <t>&amp;quot;MLY Rev and SHIPT by BU and CUS_Monthly Actual Shipment;Boards Est MLY Rev and SHIPT Data_Monthly Boards Estimated Shipment&amp;quot;</t>
  </si>
  <si>
    <t>P.2.1.0: 產品營收與銷量達成率:221101_0015</t>
  </si>
  <si>
    <t>&amp;quot;月實際和董事會預估出貨量差異 = 每月實際出貨量 - 每月董事會預估出貨量&amp;quot;</t>
  </si>
  <si>
    <t>MLY Rev and SHIPT by BU and CUS_Diff of MLY Act Ship vs Boards Est Ship</t>
  </si>
  <si>
    <t>&amp;quot;MLY Rev and SHIPT by BU and CUS_Diff of MLY Act Ship vs Boards Est Ship&amp;quot;</t>
  </si>
  <si>
    <t>-569</t>
  </si>
  <si>
    <t>月實際和董事會預估營業收入差異率 = 每月實際和董事會預估營業收入差異/每月董事會預估營業收入</t>
  </si>
  <si>
    <t>MLY Rev and SHIPT by BU and CUS_Diff of MLY Act Rev vs Boards Est Rev;MLY Rev and SHIPT by BU and CUS_Monthly Boards Estimated Revenue</t>
  </si>
  <si>
    <t>每月實際和董事會預估營業收入差異率Measure</t>
  </si>
  <si>
    <t>&amp;quot;MLY Rev and SHIPT by BU and CUS_Diff of MLY Act Rev vs Boards Est Rev;MLY Rev and SHIPT by BU and CUS_Monthly Boards Estimated Revenue&amp;quot;</t>
  </si>
  <si>
    <t>P.2.1.0: 產品營收與銷量達成率:221101_0016</t>
  </si>
  <si>
    <t>&amp;quot;月實際和董事會預估營業收入差異率 = 每月實際和董事會預估營業收入差異/每月董事會預估營業收入&amp;quot;</t>
  </si>
  <si>
    <t>MLY Rev and SHIPT by BU and CUS_Diff Rate of MLY Act Rev vs Boards Est Rev</t>
  </si>
  <si>
    <t>&amp;quot;MLY Rev and SHIPT by BU and CUS_Diff Rate of MLY Act Rev vs Boards Est Rev&amp;quot;</t>
  </si>
  <si>
    <t>-570</t>
  </si>
  <si>
    <t>月實際和董事會預估出貨量差異率 = 每月實際和董事會預估出貨量差異/每月董事會預估出貨量</t>
  </si>
  <si>
    <t>MLY Rev and SHIPT by BU and CUS_Diff of MLY Act Ship vs Boards Est Ship;MLY Rev and SHIPT by BU and CUS_Monthly Boards Estimated Shipment</t>
  </si>
  <si>
    <t>每月實際和董事會預估出貨量差異率Measure</t>
  </si>
  <si>
    <t>&amp;quot;MLY Rev and SHIPT by BU and CUS_Diff of MLY Act Ship vs Boards Est Ship;MLY Rev and SHIPT by BU and CUS_Monthly Boards Estimated Shipment&amp;quot;</t>
  </si>
  <si>
    <t>P.2.1.0: 產品營收與銷量達成率:221101_0017</t>
  </si>
  <si>
    <t>&amp;quot;月實際和董事會預估出貨量差異率 = 每月實際和董事會預估出貨量差異/每月董事會預估出貨量&amp;quot;</t>
  </si>
  <si>
    <t>MLY Rev and SHIPT by BU and CUS_Diff Rate of MLY Act Ship vs Boards Est Ship</t>
  </si>
  <si>
    <t>&amp;quot;MLY Rev and SHIPT by BU and CUS_Diff Rate of MLY Act Ship vs Boards Est Ship&amp;quot;</t>
  </si>
  <si>
    <t>-571</t>
  </si>
  <si>
    <t>月初至今實際和董事會預估營業收入達成率 = 月初至今實際營業收入/每月董事會預估營業收入</t>
  </si>
  <si>
    <t>MLY Rev and SHIPT by BU and CUS_Month to Date Actual Revenue;MLY Rev and SHIPT by BU and CUS_Monthly Boards Estimated Revenue</t>
  </si>
  <si>
    <t>月初至今實際和董事會預估營業收入達成率Measure</t>
  </si>
  <si>
    <t>&amp;quot;MLY Rev and SHIPT by BU and CUS_Month to Date Actual Revenue;MLY Rev and SHIPT by BU and CUS_Monthly Boards Estimated Revenue&amp;quot;</t>
  </si>
  <si>
    <t>P.2.1.0: 產品營收與銷量達成率:221101_0018</t>
  </si>
  <si>
    <t>&amp;quot;月初至今實際和董事會預估營業收入達成率 = 月初至今實際營業收入/每月董事會預估營業收入&amp;quot;</t>
  </si>
  <si>
    <t>MLY Rev and SHIPT by BU and CUS_Hit Rate of MTD Act Rev vs MLY Boards Est Rev</t>
  </si>
  <si>
    <t>&amp;quot;MLY Rev and SHIPT by BU and CUS_Hit Rate of MTD Act Rev vs MLY Boards Est Rev&amp;quot;</t>
  </si>
  <si>
    <t>-572</t>
  </si>
  <si>
    <t>月初至今實際和董事會預估出貨量達成率 = 月初至今實際出貨量/每月董事會預估出貨量</t>
  </si>
  <si>
    <t>MLY Rev and SHIPT by BU and CUS_Month to Date Actual Shipment;MLY Rev and SHIPT by BU and CUS_Monthly Boards Estimated Shipment</t>
  </si>
  <si>
    <t>月初至今實際和董事會預估出貨量達成率Measure</t>
  </si>
  <si>
    <t>&amp;quot;MLY Rev and SHIPT by BU and CUS_Month to Date Actual Shipment;MLY Rev and SHIPT by BU and CUS_Monthly Boards Estimated Shipment&amp;quot;</t>
  </si>
  <si>
    <t>P.2.1.0: 產品營收與銷量達成率:221101_0019</t>
  </si>
  <si>
    <t>&amp;quot;月初至今實際和董事會預估出貨量達成率 = 月初至今實際出貨量/每月董事會預估出貨量&amp;quot;</t>
  </si>
  <si>
    <t>MLY Rev and SHIPT by BU and CUS_Hit Rate of MTD Act Ship vs MLY Boards Est Ship</t>
  </si>
  <si>
    <t>&amp;quot;MLY Rev and SHIPT by BU and CUS_Hit Rate of MTD Act Ship vs MLY Boards Est Ship&amp;quot;</t>
  </si>
  <si>
    <t>-573</t>
  </si>
  <si>
    <t>年度目標的月營業收入Measure</t>
  </si>
  <si>
    <t>P.2.1.0: 產品營收與銷量達成率:221101_0020</t>
  </si>
  <si>
    <t>MLY Rev and SHIPT by BU and CUS_Monthly Revenue of Yearly Target</t>
  </si>
  <si>
    <t>&amp;quot;MLY Rev and SHIPT by BU and CUS_Monthly Revenue of Yearly Target&amp;quot;</t>
  </si>
  <si>
    <t>-574</t>
  </si>
  <si>
    <t>年度目標的月出貨量Measure</t>
  </si>
  <si>
    <t>P.2.1.0: 產品營收與銷量達成率:221101_0021</t>
  </si>
  <si>
    <t>MLY Rev and SHIPT by BU and CUS_Monthly Shipment of Yearly Target</t>
  </si>
  <si>
    <t>&amp;quot;MLY Rev and SHIPT by BU and CUS_Monthly Shipment of Yearly Target&amp;quot;</t>
  </si>
  <si>
    <t>-575</t>
  </si>
  <si>
    <t>每月實際和年度目標營業收入差異 = 每月實際營業收入 - 年度目標的月營業收入</t>
  </si>
  <si>
    <t>MLY Rev and SHIPT by BU and CUS_Monthly Actual Revenue;MLY Rev and SHIPT by BU and CUS_Monthly Revenue of Yearly Target</t>
  </si>
  <si>
    <t>每月實際和年度目標營業收入差異Measure</t>
  </si>
  <si>
    <t>&amp;quot;MLY Rev and SHIPT by BU and CUS_Monthly Actual Revenue;MLY Rev and SHIPT by BU and CUS_Monthly Revenue of Yearly Target&amp;quot;</t>
  </si>
  <si>
    <t>P.2.1.0: 產品營收與銷量達成率:221101_0022</t>
  </si>
  <si>
    <t>&amp;quot;每月實際和年度目標營業收入差異 = 每月實際營業收入 - 年度目標的月營業收入&amp;quot;</t>
  </si>
  <si>
    <t>MLY Rev and SHIPT by BU and CUS_Diff of MLY Act Rev vs Yearly Target Rev</t>
  </si>
  <si>
    <t>&amp;quot;MLY Rev and SHIPT by BU and CUS_Diff of MLY Act Rev vs Yearly Target Rev&amp;quot;</t>
  </si>
  <si>
    <t>-576</t>
  </si>
  <si>
    <t>每月實際和年度目標營業出貨量 = 每月實際出貨量 - 年度目標的月出貨量</t>
  </si>
  <si>
    <t>每月實際和年度目標出貨量差異Measure</t>
  </si>
  <si>
    <t>P.2.1.0: 產品營收與銷量達成率:221101_0023</t>
  </si>
  <si>
    <t>&amp;quot;每月實際和年度目標營業出貨量 = 每月實際出貨量 - 年度目標的月出貨量&amp;quot;</t>
  </si>
  <si>
    <t>MLY Rev and SHIPT by BU and CUS_Diff of MLY Act Ship vs Yearly Target Ship</t>
  </si>
  <si>
    <t>&amp;quot;MLY Rev and SHIPT by BU and CUS_Diff of MLY Act Ship vs Yearly Target Ship&amp;quot;</t>
  </si>
  <si>
    <t>-577</t>
  </si>
  <si>
    <t>每月實際和年度目標營業收入差異率 = 每月實際和年度目標營業收入差異 / 年度目標的月營業收入</t>
  </si>
  <si>
    <t>MLY Rev and SHIPT by BU and CUS_Monthly Actual Revenue;MLY Rev and SHIPT by BU and CUS_Diff of MLY Act Rev vs Yearly Target Rev</t>
  </si>
  <si>
    <t>每月實際和年度目標營業收入差異率Measure</t>
  </si>
  <si>
    <t>&amp;quot;MLY Rev and SHIPT by BU and CUS_Monthly Actual Revenue;MLY Rev and SHIPT by BU and CUS_Diff of MLY Act Rev vs Yearly Target Rev&amp;quot;</t>
  </si>
  <si>
    <t>P.2.1.0: 產品營收與銷量達成率:221101_0024</t>
  </si>
  <si>
    <t>&amp;quot;每月實際和年度目標營業收入差異率 = 每月實際和年度目標營業收入差異 / 年度目標的月營業收入&amp;quot;</t>
  </si>
  <si>
    <t>MLY Rev and SHIPT by BU and CUS_Diff Rate of MLY Act Rev vs Yearly Target Rev</t>
  </si>
  <si>
    <t>&amp;quot;MLY Rev and SHIPT by BU and CUS_Diff Rate of MLY Act Rev vs Yearly Target Rev&amp;quot;</t>
  </si>
  <si>
    <t>-578</t>
  </si>
  <si>
    <t>每月實際和年度目標出貨量差異率 = 每月實際和年度目標出貨量差異 / 年度目標的月出貨量</t>
  </si>
  <si>
    <t>每月實際和年度目標出貨量差異率Measure</t>
  </si>
  <si>
    <t>P.2.1.0: 產品營收與銷量達成率:221101_0025</t>
  </si>
  <si>
    <t>&amp;quot;每月實際和年度目標出貨量差異率 = 每月實際和年度目標出貨量差異 / 年度目標的月出貨量&amp;quot;</t>
  </si>
  <si>
    <t>MLY Rev and SHIPT by BU and CUS_Diff Rate of MLY Act Ship vs Yearly Target Ship</t>
  </si>
  <si>
    <t>&amp;quot;MLY Rev and SHIPT by BU and CUS_Diff Rate of MLY Act Ship vs Yearly Target Ship&amp;quot;</t>
  </si>
  <si>
    <t>-579</t>
  </si>
  <si>
    <t>P.2.1.0: 產品營收與銷量達成率:221101_0026</t>
  </si>
  <si>
    <t>MLY Rev and SHIPT by BU and CUS_Up to date Monthly Estimated Revenue</t>
  </si>
  <si>
    <t>&amp;quot;MLY Rev and SHIPT by BU and CUS_Up to date Monthly Estimated Revenue&amp;quot;</t>
  </si>
  <si>
    <t>-580</t>
  </si>
  <si>
    <t>最新每月預估出貨量Measure</t>
  </si>
  <si>
    <t>P.2.1.0: 產品營收與銷量達成率:221101_0027</t>
  </si>
  <si>
    <t>MLY Rev and SHIPT by BU and CUS_Up to date Monthly Estimated Shipment</t>
  </si>
  <si>
    <t>&amp;quot;MLY Rev and SHIPT by BU and CUS_Up to date Monthly Estimated Shipment&amp;quot;</t>
  </si>
  <si>
    <t>-581</t>
  </si>
  <si>
    <t>月初至今實際和最新每月預估營業收入達成率 = 月初至今實際營業收入 / 最新每月預估營業收入</t>
  </si>
  <si>
    <t>MLY Rev and SHIPT by BU and CUS_Month to Date Actual Revenue;MLY Rev and SHIPT by PRD_Up to date Monthly Estimated Revenue</t>
  </si>
  <si>
    <t>月初至今實際和最新每月預估營業收入達成率Measure</t>
  </si>
  <si>
    <t>&amp;quot;MLY Rev and SHIPT by BU and CUS_Month to Date Actual Revenue;MLY Rev and SHIPT by PRD_Up to date Monthly Estimated Revenue&amp;quot;</t>
  </si>
  <si>
    <t>P.2.1.0: 產品營收與銷量達成率:221101_0028</t>
  </si>
  <si>
    <t>&amp;quot;月初至今實際和最新每月預估營業收入達成率 = 月初至今實際營業收入 / 最新每月預估營業收入&amp;quot;</t>
  </si>
  <si>
    <t>MLY Rev and SHIPT by BU and CUS_Hit Rate of MTD Act Rev vs UTD Est Rev</t>
  </si>
  <si>
    <t>&amp;quot;MLY Rev and SHIPT by BU and CUS_Hit Rate of MTD Act Rev vs UTD Est Rev&amp;quot;</t>
  </si>
  <si>
    <t>-582</t>
  </si>
  <si>
    <t>月初至今實際和最新每月預估出貨量達成率Measure</t>
  </si>
  <si>
    <t>P.2.1.0: 產品營收與銷量達成率:221101_0029</t>
  </si>
  <si>
    <t>MLY Rev and SHIPT by BU and CUS_Hit Rate of MTD Act Ship vs UTD Est Ship</t>
  </si>
  <si>
    <t>&amp;quot;MLY Rev and SHIPT by BU and CUS_Hit Rate of MTD Act Ship vs UTD Est Ship&amp;quot;</t>
  </si>
  <si>
    <t>-583</t>
  </si>
  <si>
    <t>最新結算月份Dimension</t>
  </si>
  <si>
    <t>P.2.1.0: 產品營收與銷量達成率:221101_0030</t>
  </si>
  <si>
    <t>MLY Rev and SHIPT by BU and CUS_Latest Closing Month</t>
  </si>
  <si>
    <t>&amp;quot;MLY Rev and SHIPT by BU and CUS_Latest Closing Month&amp;quot;</t>
  </si>
  <si>
    <t>-584</t>
  </si>
  <si>
    <t>依產品呈現月營業收入與出貨達成狀況</t>
  </si>
  <si>
    <t>MLY Rev and SHIPT by PRD</t>
  </si>
  <si>
    <t>MLY Rev by Prod</t>
  </si>
  <si>
    <t>DM_PNC_MLY_REV_BY_PROD</t>
  </si>
  <si>
    <t>&amp;quot;MLY Rev and SHIPT by PRD&amp;quot;</t>
  </si>
  <si>
    <t>&amp;quot;MLY Rev by Prod&amp;quot;</t>
  </si>
  <si>
    <t>&amp;quot;依產品呈現月營業收入與出貨達成狀況&amp;quot;</t>
  </si>
  <si>
    <t>IEC_STD_V10 &gt;&gt; Common &gt;&gt; AutoMetaDataMLY Rev and SHIPT by PRD</t>
  </si>
  <si>
    <t>依產品呈現月營業收入與出貨達成狀況Concept</t>
  </si>
  <si>
    <t>P.2.1.0: 產品營收與銷量達成率:221101_0031</t>
  </si>
  <si>
    <t>-585</t>
  </si>
  <si>
    <t>P.2.1.0: 產品營收與銷量達成率:221101_0032</t>
  </si>
  <si>
    <t>MLY Rev and SHIPT by PRD_BU Code</t>
  </si>
  <si>
    <t>&amp;quot;MLY Rev and SHIPT by PRD_BU Code&amp;quot;</t>
  </si>
  <si>
    <t>-586</t>
  </si>
  <si>
    <t>P.2.1.0: 產品營收與銷量達成率:221101_0033</t>
  </si>
  <si>
    <t>MLY Rev and SHIPT by PRD_Division Code</t>
  </si>
  <si>
    <t>&amp;quot;MLY Rev and SHIPT by PRD_Division Code&amp;quot;</t>
  </si>
  <si>
    <t>-587</t>
  </si>
  <si>
    <t>P.2.1.0: 產品營收與銷量達成率:221101_0034</t>
  </si>
  <si>
    <t>MLY Rev and SHIPT by PRD_Customer Name</t>
  </si>
  <si>
    <t>&amp;quot;MLY Rev and SHIPT by PRD_Customer Name&amp;quot;</t>
  </si>
  <si>
    <t>-588</t>
  </si>
  <si>
    <t>XXX</t>
  </si>
  <si>
    <t>P.2.1.0: 產品營收與銷量達成率:221101_0035</t>
  </si>
  <si>
    <t>&amp;quot;XXX&amp;quot;</t>
  </si>
  <si>
    <t>MLY Rev and SHIPT by PRD_Product Category</t>
  </si>
  <si>
    <t>&amp;quot;MLY Rev and SHIPT by PRD_Product Category&amp;quot;</t>
  </si>
  <si>
    <t>-589</t>
  </si>
  <si>
    <t>P.2.1.0: 產品營收與銷量達成率:221101_0036</t>
  </si>
  <si>
    <t>MLY Rev and SHIPT by PRD_Journal Create Month</t>
  </si>
  <si>
    <t>&amp;quot;MLY Rev and SHIPT by PRD_Journal Create Month&amp;quot;</t>
  </si>
  <si>
    <t>-590</t>
  </si>
  <si>
    <t>P.2.1.0: 產品營收與銷量達成率:221101_0037</t>
  </si>
  <si>
    <t>MLY Rev and SHIPT by PRD_Boards Estimated Version Date</t>
  </si>
  <si>
    <t>&amp;quot;MLY Rev and SHIPT by PRD_Boards Estimated Version Date&amp;quot;</t>
  </si>
  <si>
    <t>-591</t>
  </si>
  <si>
    <t>P.2.1.0: 產品營收與銷量達成率:221101_0038</t>
  </si>
  <si>
    <t>MLY Rev and SHIPT by PRD_Up to date Estimated Version Date</t>
  </si>
  <si>
    <t>&amp;quot;MLY Rev and SHIPT by PRD_Up to date Estimated Version Date&amp;quot;</t>
  </si>
  <si>
    <t>-592</t>
  </si>
  <si>
    <t>P.2.1.0: 產品營收與銷量達成率:221101_0039</t>
  </si>
  <si>
    <t>MLY Rev and SHIPT by PRD_Month to Date Actual Revenue</t>
  </si>
  <si>
    <t>&amp;quot;MLY Rev and SHIPT by PRD_Month to Date Actual Revenue&amp;quot;</t>
  </si>
  <si>
    <t>-593</t>
  </si>
  <si>
    <t>P.2.1.0: 產品營收與銷量達成率:221101_0040</t>
  </si>
  <si>
    <t>MLY Rev and SHIPT by PRD_Month to Date Actual Shipment</t>
  </si>
  <si>
    <t>&amp;quot;MLY Rev and SHIPT by PRD_Month to Date Actual Shipment&amp;quot;</t>
  </si>
  <si>
    <t>-594</t>
  </si>
  <si>
    <t>P.2.1.0: 產品營收與銷量達成率:221101_0041</t>
  </si>
  <si>
    <t>MLY Rev and SHIPT by PRD_Monthly Actual Revenue</t>
  </si>
  <si>
    <t>&amp;quot;MLY Rev and SHIPT by PRD_Monthly Actual Revenue&amp;quot;</t>
  </si>
  <si>
    <t>-595</t>
  </si>
  <si>
    <t>P.2.1.0: 產品營收與銷量達成率:221101_0042</t>
  </si>
  <si>
    <t>MLY Rev and SHIPT by PRD_Monthly Actual Shipment</t>
  </si>
  <si>
    <t>&amp;quot;MLY Rev and SHIPT by PRD_Monthly Actual Shipment&amp;quot;</t>
  </si>
  <si>
    <t>-596</t>
  </si>
  <si>
    <t>P.2.1.0: 產品營收與銷量達成率:221101_0043</t>
  </si>
  <si>
    <t>MLY Rev and SHIPT by PRD_Monthly Boards Estimated Revenue</t>
  </si>
  <si>
    <t>&amp;quot;MLY Rev and SHIPT by PRD_Monthly Boards Estimated Revenue&amp;quot;</t>
  </si>
  <si>
    <t>-597</t>
  </si>
  <si>
    <t>P.2.1.0: 產品營收與銷量達成率:221101_0044</t>
  </si>
  <si>
    <t>MLY Rev and SHIPT by PRD_Monthly Boards Estimated Shipment</t>
  </si>
  <si>
    <t>&amp;quot;MLY Rev and SHIPT by PRD_Monthly Boards Estimated Shipment&amp;quot;</t>
  </si>
  <si>
    <t>-598</t>
  </si>
  <si>
    <t>P.2.1.0: 產品營收與銷量達成率:221101_0045</t>
  </si>
  <si>
    <t>MLY Rev and SHIPT by PRD_Diff of MLY Act Rev vs Boards Est Rev</t>
  </si>
  <si>
    <t>&amp;quot;MLY Rev and SHIPT by PRD_Diff of MLY Act Rev vs Boards Est Rev&amp;quot;</t>
  </si>
  <si>
    <t>-599</t>
  </si>
  <si>
    <t>P.2.1.0: 產品營收與銷量達成率:221101_0046</t>
  </si>
  <si>
    <t>MLY Rev and SHIPT by PRD_Diff of MLY Act Ship vs Boards Est Ship</t>
  </si>
  <si>
    <t>&amp;quot;MLY Rev and SHIPT by PRD_Diff of MLY Act Ship vs Boards Est Ship&amp;quot;</t>
  </si>
  <si>
    <t>-600</t>
  </si>
  <si>
    <t>P.2.1.0: 產品營收與銷量達成率:221101_0047</t>
  </si>
  <si>
    <t>MLY Rev and SHIPT by PRD_Diff Rate of MLY Act Rev vs Boards Est Rev</t>
  </si>
  <si>
    <t>&amp;quot;MLY Rev and SHIPT by PRD_Diff Rate of MLY Act Rev vs Boards Est Rev&amp;quot;</t>
  </si>
  <si>
    <t>-601</t>
  </si>
  <si>
    <t>P.2.1.0: 產品營收與銷量達成率:221101_0048</t>
  </si>
  <si>
    <t>MLY Rev and SHIPT by PRD_Diff Rate of MLY Act Ship vs Boards Est Ship</t>
  </si>
  <si>
    <t>&amp;quot;MLY Rev and SHIPT by PRD_Diff Rate of MLY Act Ship vs Boards Est Ship&amp;quot;</t>
  </si>
  <si>
    <t>-602</t>
  </si>
  <si>
    <t>P.2.1.0: 產品營收與銷量達成率:221101_0049</t>
  </si>
  <si>
    <t>MLY Rev and SHIPT by PRD_Hit Rate of MTD Act Rev vs MLY Boards Est Rev</t>
  </si>
  <si>
    <t>&amp;quot;MLY Rev and SHIPT by PRD_Hit Rate of MTD Act Rev vs MLY Boards Est Rev&amp;quot;</t>
  </si>
  <si>
    <t>-603</t>
  </si>
  <si>
    <t>P.2.1.0: 產品營收與銷量達成率:221101_0050</t>
  </si>
  <si>
    <t>MLY Rev and SHIPT by PRD_Hit Rate of MTD Act Ship vs MLY Boards Est Ship</t>
  </si>
  <si>
    <t>&amp;quot;MLY Rev and SHIPT by PRD_Hit Rate of MTD Act Ship vs MLY Boards Est Ship&amp;quot;</t>
  </si>
  <si>
    <t>-604</t>
  </si>
  <si>
    <t>P.2.1.0: 產品營收與銷量達成率:221101_0051</t>
  </si>
  <si>
    <t>MLY Rev and SHIPT by PRD_Monthly Revenue of Yearly Target</t>
  </si>
  <si>
    <t>&amp;quot;MLY Rev and SHIPT by PRD_Monthly Revenue of Yearly Target&amp;quot;</t>
  </si>
  <si>
    <t>-605</t>
  </si>
  <si>
    <t>P.2.1.0: 產品營收與銷量達成率:221101_0052</t>
  </si>
  <si>
    <t>MLY Rev and SHIPT by PRD_Monthly Shipment of Yearly Target</t>
  </si>
  <si>
    <t>&amp;quot;MLY Rev and SHIPT by PRD_Monthly Shipment of Yearly Target&amp;quot;</t>
  </si>
  <si>
    <t>-606</t>
  </si>
  <si>
    <t>P.2.1.0: 產品營收與銷量達成率:221101_0053</t>
  </si>
  <si>
    <t>MLY Rev and SHIPT by PRD_Diff of MLY Act Rev vs Yearly Target Rev</t>
  </si>
  <si>
    <t>&amp;quot;MLY Rev and SHIPT by PRD_Diff of MLY Act Rev vs Yearly Target Rev&amp;quot;</t>
  </si>
  <si>
    <t>-607</t>
  </si>
  <si>
    <t>P.2.1.0: 產品營收與銷量達成率:221101_0054</t>
  </si>
  <si>
    <t>MLY Rev and SHIPT by PRD_Diff of MLY Act Ship vs Yearly Target Ship</t>
  </si>
  <si>
    <t>&amp;quot;MLY Rev and SHIPT by PRD_Diff of MLY Act Ship vs Yearly Target Ship&amp;quot;</t>
  </si>
  <si>
    <t>-608</t>
  </si>
  <si>
    <t>P.2.1.0: 產品營收與銷量達成率:221101_0055</t>
  </si>
  <si>
    <t>MLY Rev and SHIPT by PRD_Diff Rate of MLY Act Rev vs Yearly Target Rev</t>
  </si>
  <si>
    <t>&amp;quot;MLY Rev and SHIPT by PRD_Diff Rate of MLY Act Rev vs Yearly Target Rev&amp;quot;</t>
  </si>
  <si>
    <t>-609</t>
  </si>
  <si>
    <t>P.2.1.0: 產品營收與銷量達成率:221101_0056</t>
  </si>
  <si>
    <t>MLY Rev and SHIPT by PRD_Diff Rate of MLY Act Ship vs Yearly Target Ship</t>
  </si>
  <si>
    <t>&amp;quot;MLY Rev and SHIPT by PRD_Diff Rate of MLY Act Ship vs Yearly Target Ship&amp;quot;</t>
  </si>
  <si>
    <t>-610</t>
  </si>
  <si>
    <t>P.2.1.0: 產品營收與銷量達成率:221101_0057</t>
  </si>
  <si>
    <t>MLY Rev and SHIPT by PRD_Up to date Monthly Estimated Revenue</t>
  </si>
  <si>
    <t>&amp;quot;MLY Rev and SHIPT by PRD_Up to date Monthly Estimated Revenue&amp;quot;</t>
  </si>
  <si>
    <t>-611</t>
  </si>
  <si>
    <t>P.2.1.0: 產品營收與銷量達成率:221101_0058</t>
  </si>
  <si>
    <t>MLY Rev and SHIPT by PRD_Up to date Monthly Estimated Shipment</t>
  </si>
  <si>
    <t>&amp;quot;MLY Rev and SHIPT by PRD_Up to date Monthly Estimated Shipment&amp;quot;</t>
  </si>
  <si>
    <t>-612</t>
  </si>
  <si>
    <t>P.2.1.0: 產品營收與銷量達成率:221101_0059</t>
  </si>
  <si>
    <t>MLY Rev and SHIPT by PRD_Hit Rate of MTD Act Rev vs UTD Est Rev</t>
  </si>
  <si>
    <t>&amp;quot;MLY Rev and SHIPT by PRD_Hit Rate of MTD Act Rev vs UTD Est Rev&amp;quot;</t>
  </si>
  <si>
    <t>-613</t>
  </si>
  <si>
    <t>P.2.1.0: 產品營收與銷量達成率:221101_0060</t>
  </si>
  <si>
    <t>MLY Rev and SHIPT by PRD_Hit Rate of MTD Act Ship vs UTD Est Ship</t>
  </si>
  <si>
    <t>&amp;quot;MLY Rev and SHIPT by PRD_Hit Rate of MTD Act Ship vs UTD Est Ship&amp;quot;</t>
  </si>
  <si>
    <t>-614</t>
  </si>
  <si>
    <t xml:space="preserve">Latest Closing Month </t>
  </si>
  <si>
    <t>&amp;quot;Latest Closing Month &amp;quot;</t>
  </si>
  <si>
    <t xml:space="preserve">IEC_STD_V10 &gt;&gt; Common &gt;&gt; AutoMetaDataLatest Closing Month </t>
  </si>
  <si>
    <t>P.2.1.0: 產品營收與銷量達成率:221101_0061</t>
  </si>
  <si>
    <t xml:space="preserve">MLY Rev and SHIPT by PRD_Latest Closing Month </t>
  </si>
  <si>
    <t>&amp;quot;MLY Rev and SHIPT by PRD_Latest Closing Month &amp;quot;</t>
  </si>
  <si>
    <t>-615</t>
  </si>
  <si>
    <t>依客戶與事業部代碼呈現年度營業收入與出貨達成狀況</t>
  </si>
  <si>
    <t>Yearly Rev and SHIPT by BU and CUS</t>
  </si>
  <si>
    <t xml:space="preserve">YLY Rev by Cust </t>
  </si>
  <si>
    <t>DM_PNC_YLY_REV_BY_CUST</t>
  </si>
  <si>
    <t>&amp;quot;Yearly Rev and SHIPT by BU and CUS&amp;quot;</t>
  </si>
  <si>
    <t>&amp;quot;YLY Rev by Cust &amp;quot;</t>
  </si>
  <si>
    <t>&amp;quot;依客戶與事業部代碼呈現年度營業收入與出貨達成狀況&amp;quot;</t>
  </si>
  <si>
    <t>IEC_STD_V10 &gt;&gt; Common &gt;&gt; AutoMetaDataYearly Rev and SHIPT by BU and CUS</t>
  </si>
  <si>
    <t>依客戶與事業部代碼呈現年度營業收入與出貨達成狀況Concept</t>
  </si>
  <si>
    <t>P.2.1.0: 產品營收與銷量達成率:221101_0062</t>
  </si>
  <si>
    <t>-616</t>
  </si>
  <si>
    <t>P.2.1.0: 產品營收與銷量達成率:221101_0063</t>
  </si>
  <si>
    <t>Yearly Rev and SHIPT by BU and CUS_BU Code</t>
  </si>
  <si>
    <t>&amp;quot;Yearly Rev and SHIPT by BU and CUS_BU Code&amp;quot;</t>
  </si>
  <si>
    <t>-617</t>
  </si>
  <si>
    <t>P.2.1.0: 產品營收與銷量達成率:221101_0064</t>
  </si>
  <si>
    <t>Yearly Rev and SHIPT by BU and CUS_Division Code</t>
  </si>
  <si>
    <t>&amp;quot;Yearly Rev and SHIPT by BU and CUS_Division Code&amp;quot;</t>
  </si>
  <si>
    <t>-618</t>
  </si>
  <si>
    <t>P.2.1.0: 產品營收與銷量達成率:221101_0065</t>
  </si>
  <si>
    <t>Yearly Rev and SHIPT by BU and CUS_Customer Name</t>
  </si>
  <si>
    <t>&amp;quot;Yearly Rev and SHIPT by BU and CUS_Customer Name&amp;quot;</t>
  </si>
  <si>
    <t>-619</t>
  </si>
  <si>
    <t>立帳年度</t>
  </si>
  <si>
    <t>Journal Create Year</t>
  </si>
  <si>
    <t xml:space="preserve">Posting Year </t>
  </si>
  <si>
    <t>POSTING_YEAR</t>
  </si>
  <si>
    <t>&amp;quot;Journal Create Year&amp;quot;</t>
  </si>
  <si>
    <t>&amp;quot;Posting Year &amp;quot;</t>
  </si>
  <si>
    <t>&amp;quot;立帳年度&amp;quot;</t>
  </si>
  <si>
    <t>IEC_STD_V10 &gt;&gt; Common &gt;&gt; AutoMetaDataJournal Create Year</t>
  </si>
  <si>
    <t>立帳年度Dimension</t>
  </si>
  <si>
    <t>P.2.1.0: 產品營收與銷量達成率:221101_0066</t>
  </si>
  <si>
    <t>Yearly Rev and SHIPT by BU and CUS_Journal Create Year</t>
  </si>
  <si>
    <t>&amp;quot;Yearly Rev and SHIPT by BU and CUS_Journal Create Year&amp;quot;</t>
  </si>
  <si>
    <t>-620</t>
  </si>
  <si>
    <t>年度實際和預估營業收入</t>
  </si>
  <si>
    <t>Yearly Actual and Predict Revenue</t>
  </si>
  <si>
    <t xml:space="preserve">YLY Act Rev </t>
  </si>
  <si>
    <t>當年度: 實際和預估營業收入 = YTM 實際營業收入 + 剩餘月董事會預估營業收入
以往年度: 實際和預估營業收入 = 每月實際營業收入加總
儲存單位為 台幣
顯示單位為 百萬台幣</t>
  </si>
  <si>
    <t>YLY_ACT_REV</t>
  </si>
  <si>
    <t>&amp;quot;Yearly Actual and Predict Revenue&amp;quot;</t>
  </si>
  <si>
    <t>&amp;quot;YLY Act Rev &amp;quot;</t>
  </si>
  <si>
    <t>&amp;quot;年度實際和預估營業收入&amp;quot;</t>
  </si>
  <si>
    <t>IEC_STD_V10 &gt;&gt; Common &gt;&gt; AutoMetaDataYearly Actual and Predict Revenue</t>
  </si>
  <si>
    <t>年度實際和預估營業收入Measure</t>
  </si>
  <si>
    <t>P.2.1.0: 產品營收與銷量達成率:221101_0067</t>
  </si>
  <si>
    <t>&amp;quot;當年度: 實際和預估營業收入 = YTM 實際營業收入 + 剩餘月董事會預估營業收入
以往年度: 實際和預估營業收入 = 每月實際營業收入加總
儲存單位為 台幣
顯示單位為 百萬台幣&amp;quot;</t>
  </si>
  <si>
    <t>Yearly Rev and SHIPT by BU and CUS_Yearly Actual and Predict Revenue</t>
  </si>
  <si>
    <t>&amp;quot;Yearly Rev and SHIPT by BU and CUS_Yearly Actual and Predict Revenue&amp;quot;</t>
  </si>
  <si>
    <t>-621</t>
  </si>
  <si>
    <t>年度實際和預估出貨量</t>
  </si>
  <si>
    <t>Yearly Actual and Predict Shipment</t>
  </si>
  <si>
    <t>YLY Act Ship</t>
  </si>
  <si>
    <t>當年度: 實際和預估出貨量 = YTM 實際出貨量 + 剩餘月董事會預估出貨量
以往年度: 實際和預估出貨量 = 每月實際出貨量加總
儲存單位為 台
顯示單位為 千台</t>
  </si>
  <si>
    <t>YLY_ACT_SHIP</t>
  </si>
  <si>
    <t>&amp;quot;Yearly Actual and Predict Shipment&amp;quot;</t>
  </si>
  <si>
    <t>&amp;quot;YLY Act Ship&amp;quot;</t>
  </si>
  <si>
    <t>&amp;quot;年度實際和預估出貨量&amp;quot;</t>
  </si>
  <si>
    <t>IEC_STD_V10 &gt;&gt; Common &gt;&gt; AutoMetaDataYearly Actual and Predict Shipment</t>
  </si>
  <si>
    <t>年度實際和預估出貨量Measure</t>
  </si>
  <si>
    <t>P.2.1.0: 產品營收與銷量達成率:221101_0068</t>
  </si>
  <si>
    <t>&amp;quot;當年度: 實際和預估出貨量 = YTM 實際出貨量 + 剩餘月董事會預估出貨量
以往年度: 實際和預估出貨量 = 每月實際出貨量加總
儲存單位為 台
顯示單位為 千台&amp;quot;</t>
  </si>
  <si>
    <t>Yearly Rev and SHIPT by BU and CUS_Yearly Actual and Predict Shipment</t>
  </si>
  <si>
    <t>&amp;quot;Yearly Rev and SHIPT by BU and CUS_Yearly Actual and Predict Shipment&amp;quot;</t>
  </si>
  <si>
    <t>-622</t>
  </si>
  <si>
    <t>年度董事會預估營業收入</t>
  </si>
  <si>
    <t>Yearly Boards Estimated Revenue</t>
  </si>
  <si>
    <t>YLY BOD Rev</t>
  </si>
  <si>
    <t>當年度: 董事會預估營業收入 = ( YTM - 1 )實際營業收入 + 剩餘月董事會預估營業收入
以往年度: 董事會預估營業收入 = 每月實際營業收入加總
儲存單位為 台幣
顯示單位為 百萬台幣</t>
  </si>
  <si>
    <t>YLY_BOD_REV</t>
  </si>
  <si>
    <t>&amp;quot;Yearly Boards Estimated Revenue&amp;quot;</t>
  </si>
  <si>
    <t>&amp;quot;YLY BOD Rev&amp;quot;</t>
  </si>
  <si>
    <t>&amp;quot;年度董事會預估營業收入&amp;quot;</t>
  </si>
  <si>
    <t>IEC_STD_V10 &gt;&gt; Common &gt;&gt; AutoMetaDataYearly Boards Estimated Revenue</t>
  </si>
  <si>
    <t>年度董事會預估營業收入Measure</t>
  </si>
  <si>
    <t>P.2.1.0: 產品營收與銷量達成率:221101_0069</t>
  </si>
  <si>
    <t>&amp;quot;當年度: 董事會預估營業收入 = ( YTM - 1 )實際營業收入 + 剩餘月董事會預估營業收入
以往年度: 董事會預估營業收入 = 每月實際營業收入加總
儲存單位為 台幣
顯示單位為 百萬台幣&amp;quot;</t>
  </si>
  <si>
    <t>Yearly Rev and SHIPT by BU and CUS_Yearly Boards Estimated Revenue</t>
  </si>
  <si>
    <t>&amp;quot;Yearly Rev and SHIPT by BU and CUS_Yearly Boards Estimated Revenue&amp;quot;</t>
  </si>
  <si>
    <t>-623</t>
  </si>
  <si>
    <t>年度董事會預估出貨量</t>
  </si>
  <si>
    <t>Yearly Boards Estimated Shipment</t>
  </si>
  <si>
    <t>YLY BOD Ship</t>
  </si>
  <si>
    <t>當年度: 董事會預估出貨量 = ( YTM - 1 )實際出貨量 + 剩餘月董事會預估出貨量
以往年度: 董事會預估出貨量 = 每月實際出貨量加總
儲存單位為 台
顯示單位為 千台</t>
  </si>
  <si>
    <t>YLY_BOD_SHIP</t>
  </si>
  <si>
    <t>&amp;quot;Yearly Boards Estimated Shipment&amp;quot;</t>
  </si>
  <si>
    <t>&amp;quot;YLY BOD Ship&amp;quot;</t>
  </si>
  <si>
    <t>&amp;quot;年度董事會預估出貨量&amp;quot;</t>
  </si>
  <si>
    <t>IEC_STD_V10 &gt;&gt; Common &gt;&gt; AutoMetaDataYearly Boards Estimated Shipment</t>
  </si>
  <si>
    <t>年度董事會預估出貨量Measure</t>
  </si>
  <si>
    <t>P.2.1.0: 產品營收與銷量達成率:221101_0070</t>
  </si>
  <si>
    <t>&amp;quot;當年度: 董事會預估出貨量 = ( YTM - 1 )實際出貨量 + 剩餘月董事會預估出貨量
以往年度: 董事會預估出貨量 = 每月實際出貨量加總
儲存單位為 台
顯示單位為 千台&amp;quot;</t>
  </si>
  <si>
    <t>Yearly Rev and SHIPT by BU and CUS_Yearly Boards Estimated Shipment</t>
  </si>
  <si>
    <t>&amp;quot;Yearly Rev and SHIPT by BU and CUS_Yearly Boards Estimated Shipment&amp;quot;</t>
  </si>
  <si>
    <t>-624</t>
  </si>
  <si>
    <t>年度實際與預估和董事會預估營業收入差異</t>
  </si>
  <si>
    <t>Diff of Yearly ActPred and Boards Est Rev</t>
  </si>
  <si>
    <t>YLY Act BOD Rev Diff</t>
  </si>
  <si>
    <t>實際與預估和董事會預估營業收入差異 = 年度實際和預估營業收入 - 年度董事會預估營業收入</t>
  </si>
  <si>
    <t>Yearly Rev and SHIPT by BU and CUS_Yearly Actual and Predict Revenue;Yearly Rev and SHIPT by BU and CUS_Yearly Boards Estimated Revenue</t>
  </si>
  <si>
    <t>YLY_ACT_BOD_REV_DIFF</t>
  </si>
  <si>
    <t>&amp;quot;Diff of Yearly ActPred and Boards Est Rev&amp;quot;</t>
  </si>
  <si>
    <t>&amp;quot;YLY Act BOD Rev Diff&amp;quot;</t>
  </si>
  <si>
    <t>&amp;quot;年度實際與預估和董事會預估營業收入差異&amp;quot;</t>
  </si>
  <si>
    <t>IEC_STD_V10 &gt;&gt; Common &gt;&gt; AutoMetaDataDiff of Yearly ActPred and Boards Est Rev</t>
  </si>
  <si>
    <t>年度實際與預估和董事會預估營業收入差異Measure</t>
  </si>
  <si>
    <t>&amp;quot;Yearly Rev and SHIPT by BU and CUS_Yearly Actual and Predict Revenue;Yearly Rev and SHIPT by BU and CUS_Yearly Boards Estimated Revenue&amp;quot;</t>
  </si>
  <si>
    <t>P.2.1.0: 產品營收與銷量達成率:221101_0071</t>
  </si>
  <si>
    <t>&amp;quot;實際與預估和董事會預估營業收入差異 = 年度實際和預估營業收入 - 年度董事會預估營業收入&amp;quot;</t>
  </si>
  <si>
    <t>Yearly Rev and SHIPT by BU and CUS_Diff of Yearly ActPred and Boards Est Rev</t>
  </si>
  <si>
    <t>&amp;quot;Yearly Rev and SHIPT by BU and CUS_Diff of Yearly ActPred and Boards Est Rev&amp;quot;</t>
  </si>
  <si>
    <t>-625</t>
  </si>
  <si>
    <t>年度實際與預估和董事會預估出貨量差異</t>
  </si>
  <si>
    <t>Diff of Yearly ActPred and Boards Est Ship</t>
  </si>
  <si>
    <t>YLY Act BOD Ship Diff</t>
  </si>
  <si>
    <t>實際與預估和董事會預估出貨量差異 = 年度實際和預估出貨量 - 年度董事會預估出貨量</t>
  </si>
  <si>
    <t>YLY_ACT_BOD_SHIP_DIFF</t>
  </si>
  <si>
    <t>&amp;quot;Diff of Yearly ActPred and Boards Est Ship&amp;quot;</t>
  </si>
  <si>
    <t>&amp;quot;YLY Act BOD Ship Diff&amp;quot;</t>
  </si>
  <si>
    <t>&amp;quot;年度實際與預估和董事會預估出貨量差異&amp;quot;</t>
  </si>
  <si>
    <t>IEC_STD_V10 &gt;&gt; Common &gt;&gt; AutoMetaDataDiff of Yearly ActPred and Boards Est Ship</t>
  </si>
  <si>
    <t>年度實際與預估和董事會預估出貨量差異Measure</t>
  </si>
  <si>
    <t>P.2.1.0: 產品營收與銷量達成率:221101_0072</t>
  </si>
  <si>
    <t>&amp;quot;實際與預估和董事會預估出貨量差異 = 年度實際和預估出貨量 - 年度董事會預估出貨量&amp;quot;</t>
  </si>
  <si>
    <t>Yearly Rev and SHIPT by BU and CUS_Diff of Yearly ActPred and Boards Est Ship</t>
  </si>
  <si>
    <t>&amp;quot;Yearly Rev and SHIPT by BU and CUS_Diff of Yearly ActPred and Boards Est Ship&amp;quot;</t>
  </si>
  <si>
    <t>-626</t>
  </si>
  <si>
    <t>年度實際與預估和董事會預估營業收入差異率</t>
  </si>
  <si>
    <t>Diff Rate of Yearly ActPred and Boards Est Rev</t>
  </si>
  <si>
    <t>YLY Act BOD Rev Diff Rate</t>
  </si>
  <si>
    <t>實際與預估和董事會預估營業收入差異率 = 年度實際與預估和董事會預估營業收入差異/年度董事會預估營業收入</t>
  </si>
  <si>
    <t>Yearly Rev and SHIPT by BU and CUS_Diff of Yearly ActPred and Boards Est Rev;Yearly Rev and SHIPT by BU and CUS_Yearly Boards Estimated Revenue</t>
  </si>
  <si>
    <t>YLY_ACT_BOD_REV_DIFF_RATE</t>
  </si>
  <si>
    <t>&amp;quot;Diff Rate of Yearly ActPred and Boards Est Rev&amp;quot;</t>
  </si>
  <si>
    <t>&amp;quot;YLY Act BOD Rev Diff Rate&amp;quot;</t>
  </si>
  <si>
    <t>&amp;quot;年度實際與預估和董事會預估營業收入差異率&amp;quot;</t>
  </si>
  <si>
    <t>IEC_STD_V10 &gt;&gt; Common &gt;&gt; AutoMetaDataDiff Rate of Yearly ActPred and Boards Est Rev</t>
  </si>
  <si>
    <t>年度實際與預估和董事會預估營業收入差異率Measure</t>
  </si>
  <si>
    <t>&amp;quot;Yearly Rev and SHIPT by BU and CUS_Diff of Yearly ActPred and Boards Est Rev;Yearly Rev and SHIPT by BU and CUS_Yearly Boards Estimated Revenue&amp;quot;</t>
  </si>
  <si>
    <t>P.2.1.0: 產品營收與銷量達成率:221101_0073</t>
  </si>
  <si>
    <t>&amp;quot;實際與預估和董事會預估營業收入差異率 = 年度實際與預估和董事會預估營業收入差異/年度董事會預估營業收入&amp;quot;</t>
  </si>
  <si>
    <t>Yearly Rev and SHIPT by BU and CUS_Diff Rate of Yearly ActPred and Boards Est Rev</t>
  </si>
  <si>
    <t>&amp;quot;Yearly Rev and SHIPT by BU and CUS_Diff Rate of Yearly ActPred and Boards Est Rev&amp;quot;</t>
  </si>
  <si>
    <t>-627</t>
  </si>
  <si>
    <t>年度實際與預估和董事會預估出貨量差異率</t>
  </si>
  <si>
    <t>Diff Rate of Yearly ActPred and Boards Est Ship</t>
  </si>
  <si>
    <t>YLY Act BOD Ship Diff Rate</t>
  </si>
  <si>
    <t>實際與預估和董事會預估出貨量差異率 = 年度實際與預估和董事會預估出貨量差異/年度董事會預估出貨量</t>
  </si>
  <si>
    <t>YLY_ACT_BOD_SHIP_DIFF_RATE</t>
  </si>
  <si>
    <t>&amp;quot;Diff Rate of Yearly ActPred and Boards Est Ship&amp;quot;</t>
  </si>
  <si>
    <t>&amp;quot;YLY Act BOD Ship Diff Rate&amp;quot;</t>
  </si>
  <si>
    <t>&amp;quot;年度實際與預估和董事會預估出貨量差異率&amp;quot;</t>
  </si>
  <si>
    <t>IEC_STD_V10 &gt;&gt; Common &gt;&gt; AutoMetaDataDiff Rate of Yearly ActPred and Boards Est Ship</t>
  </si>
  <si>
    <t>年度實際與預估和董事會預估出貨量差異率Measure</t>
  </si>
  <si>
    <t>P.2.1.0: 產品營收與銷量達成率:221101_0074</t>
  </si>
  <si>
    <t>&amp;quot;實際與預估和董事會預估出貨量差異率 = 年度實際與預估和董事會預估出貨量差異/年度董事會預估出貨量&amp;quot;</t>
  </si>
  <si>
    <t>Yearly Rev and SHIPT by BU and CUS_Diff Rate of Yearly ActPred and Boards Est Ship</t>
  </si>
  <si>
    <t>&amp;quot;Yearly Rev and SHIPT by BU and CUS_Diff Rate of Yearly ActPred and Boards Est Ship&amp;quot;</t>
  </si>
  <si>
    <t>-628</t>
  </si>
  <si>
    <t>年度營業收入目標</t>
  </si>
  <si>
    <t>Yearly Revenue Target</t>
  </si>
  <si>
    <t>&amp;quot;Yearly Revenue Target&amp;quot;</t>
  </si>
  <si>
    <t>&amp;quot;年度營業收入目標&amp;quot;</t>
  </si>
  <si>
    <t>IEC_STD_V10 &gt;&gt; Common &gt;&gt; AutoMetaDataYearly Revenue Target</t>
  </si>
  <si>
    <t>年度營業收入目標Measure</t>
  </si>
  <si>
    <t>P.2.1.0: 產品營收與銷量達成率:221101_0075</t>
  </si>
  <si>
    <t>Yearly Rev and SHIPT by BU and CUS_Yearly Revenue Target</t>
  </si>
  <si>
    <t>&amp;quot;Yearly Rev and SHIPT by BU and CUS_Yearly Revenue Target&amp;quot;</t>
  </si>
  <si>
    <t>-629</t>
  </si>
  <si>
    <t>年度出貨目標</t>
  </si>
  <si>
    <t>Yearly Shipment Target</t>
  </si>
  <si>
    <t>&amp;quot;Yearly Shipment Target&amp;quot;</t>
  </si>
  <si>
    <t>&amp;quot;年度出貨目標&amp;quot;</t>
  </si>
  <si>
    <t>IEC_STD_V10 &gt;&gt; Common &gt;&gt; AutoMetaDataYearly Shipment Target</t>
  </si>
  <si>
    <t>年度出貨目標Measure</t>
  </si>
  <si>
    <t>P.2.1.0: 產品營收與銷量達成率:221101_0076</t>
  </si>
  <si>
    <t>Yearly Rev and SHIPT by BU and CUS_Yearly Shipment Target</t>
  </si>
  <si>
    <t>&amp;quot;Yearly Rev and SHIPT by BU and CUS_Yearly Shipment Target&amp;quot;</t>
  </si>
  <si>
    <t>-630</t>
  </si>
  <si>
    <t>年度實際與預估和目標營業收入差異</t>
  </si>
  <si>
    <t>Diff of Yearly ActPred and TRGT Rev</t>
  </si>
  <si>
    <t xml:space="preserve">YLY Act Tgt Rev Diff </t>
  </si>
  <si>
    <t>實際與預估和目標營業收入差異 = 實際和預估營業收入 - 年度營業收入目標</t>
  </si>
  <si>
    <t>Yearly Rev and SHIPT by BU and CUS_Yearly Revenue Target;Yearly Rev and SHIPT by BU and CUS_Yearly Actual and Predict Revenue</t>
  </si>
  <si>
    <t>YLY_ACT_TGT_REV_DIFF</t>
  </si>
  <si>
    <t>&amp;quot;Diff of Yearly ActPred and TRGT Rev&amp;quot;</t>
  </si>
  <si>
    <t>&amp;quot;YLY Act Tgt Rev Diff &amp;quot;</t>
  </si>
  <si>
    <t>&amp;quot;年度實際與預估和目標營業收入差異&amp;quot;</t>
  </si>
  <si>
    <t>IEC_STD_V10 &gt;&gt; Common &gt;&gt; AutoMetaDataDiff of Yearly ActPred and TRGT Rev</t>
  </si>
  <si>
    <t>年度實際與預估和目標營業收入差異Measure</t>
  </si>
  <si>
    <t>&amp;quot;Yearly Rev and SHIPT by BU and CUS_Yearly Revenue Target;Yearly Rev and SHIPT by BU and CUS_Yearly Actual and Predict Revenue&amp;quot;</t>
  </si>
  <si>
    <t>P.2.1.0: 產品營收與銷量達成率:221101_0077</t>
  </si>
  <si>
    <t>&amp;quot;實際與預估和目標營業收入差異 = 實際和預估營業收入 - 年度營業收入目標&amp;quot;</t>
  </si>
  <si>
    <t>Yearly Rev and SHIPT by BU and CUS_Diff of Yearly ActPred and TRGT Rev</t>
  </si>
  <si>
    <t>&amp;quot;Yearly Rev and SHIPT by BU and CUS_Diff of Yearly ActPred and TRGT Rev&amp;quot;</t>
  </si>
  <si>
    <t>-631</t>
  </si>
  <si>
    <t>年度實際與預估和目標出貨量差異</t>
  </si>
  <si>
    <t>Diff of Yearly ActPred and TRGT Ship</t>
  </si>
  <si>
    <t xml:space="preserve">YLY Act Tgt Ship Diff </t>
  </si>
  <si>
    <t>實際與預估和目標出貨量差異 = 實際和預估出貨量 - 年度出貨量目標</t>
  </si>
  <si>
    <t>YLY_ACT_TGT_SHIP_DIFF</t>
  </si>
  <si>
    <t>&amp;quot;Diff of Yearly ActPred and TRGT Ship&amp;quot;</t>
  </si>
  <si>
    <t>&amp;quot;YLY Act Tgt Ship Diff &amp;quot;</t>
  </si>
  <si>
    <t>&amp;quot;年度實際與預估和目標出貨量差異&amp;quot;</t>
  </si>
  <si>
    <t>IEC_STD_V10 &gt;&gt; Common &gt;&gt; AutoMetaDataDiff of Yearly ActPred and TRGT Ship</t>
  </si>
  <si>
    <t>年度實際與預估和目標出貨量差異Measure</t>
  </si>
  <si>
    <t>P.2.1.0: 產品營收與銷量達成率:221101_0078</t>
  </si>
  <si>
    <t>&amp;quot;實際與預估和目標出貨量差異 = 實際和預估出貨量 - 年度出貨量目標&amp;quot;</t>
  </si>
  <si>
    <t>Yearly Rev and SHIPT by BU and CUS_Diff of Yearly ActPred and TRGT Ship</t>
  </si>
  <si>
    <t>&amp;quot;Yearly Rev and SHIPT by BU and CUS_Diff of Yearly ActPred and TRGT Ship&amp;quot;</t>
  </si>
  <si>
    <t>-632</t>
  </si>
  <si>
    <t>年度實際與預估和目標營業收入差異率</t>
  </si>
  <si>
    <t>Diff Rate of Yearly ActPred and TRGT Rev</t>
  </si>
  <si>
    <t>YLY Act Tgt Rev Diff Rate</t>
  </si>
  <si>
    <t>實際與預估和目標營業收入差異率 = 年度實際與預估和目標營業收入差異 / 年度營業收入目標</t>
  </si>
  <si>
    <t>YLY_ACT_TGT_REV_DIFF_RATE</t>
  </si>
  <si>
    <t>&amp;quot;Diff Rate of Yearly ActPred and TRGT Rev&amp;quot;</t>
  </si>
  <si>
    <t>&amp;quot;YLY Act Tgt Rev Diff Rate&amp;quot;</t>
  </si>
  <si>
    <t>&amp;quot;年度實際與預估和目標營業收入差異率&amp;quot;</t>
  </si>
  <si>
    <t>IEC_STD_V10 &gt;&gt; Common &gt;&gt; AutoMetaDataDiff Rate of Yearly ActPred and TRGT Rev</t>
  </si>
  <si>
    <t>年度實際與預估和目標營業收入差異率Measure</t>
  </si>
  <si>
    <t>P.2.1.0: 產品營收與銷量達成率:221101_0079</t>
  </si>
  <si>
    <t>&amp;quot;實際與預估和目標營業收入差異率 = 年度實際與預估和目標營業收入差異 / 年度營業收入目標&amp;quot;</t>
  </si>
  <si>
    <t>Yearly Rev and SHIPT by BU and CUS_Diff Rate of Yearly ActPred and TRGT Rev</t>
  </si>
  <si>
    <t>&amp;quot;Yearly Rev and SHIPT by BU and CUS_Diff Rate of Yearly ActPred and TRGT Rev&amp;quot;</t>
  </si>
  <si>
    <t>-633</t>
  </si>
  <si>
    <t>年度實際與預估和目標出貨量差異率</t>
  </si>
  <si>
    <t>Diff Rate of Yearly ActPred and TRGT Ship</t>
  </si>
  <si>
    <t>YLY Act Tgt Ship Diff Rate</t>
  </si>
  <si>
    <t>實際與預估和目標出貨量差異率 = 年度實際與預估和目標出貨量差異 / 年度出貨量目標</t>
  </si>
  <si>
    <t>YLY_ACT_TGT_SHIP_DIFF_RATE</t>
  </si>
  <si>
    <t>&amp;quot;Diff Rate of Yearly ActPred and TRGT Ship&amp;quot;</t>
  </si>
  <si>
    <t>&amp;quot;YLY Act Tgt Ship Diff Rate&amp;quot;</t>
  </si>
  <si>
    <t>&amp;quot;年度實際與預估和目標出貨量差異率&amp;quot;</t>
  </si>
  <si>
    <t>IEC_STD_V10 &gt;&gt; Common &gt;&gt; AutoMetaDataDiff Rate of Yearly ActPred and TRGT Ship</t>
  </si>
  <si>
    <t>年度實際與預估和目標出貨量差異率Measure</t>
  </si>
  <si>
    <t>P.2.1.0: 產品營收與銷量達成率:221101_0080</t>
  </si>
  <si>
    <t>&amp;quot;實際與預估和目標出貨量差異率 = 年度實際與預估和目標出貨量差異 / 年度出貨量目標&amp;quot;</t>
  </si>
  <si>
    <t>Yearly Rev and SHIPT by BU and CUS_Diff Rate of Yearly ActPred and TRGT Ship</t>
  </si>
  <si>
    <t>&amp;quot;Yearly Rev and SHIPT by BU and CUS_Diff Rate of Yearly ActPred and TRGT Ship&amp;quot;</t>
  </si>
  <si>
    <t>-634</t>
  </si>
  <si>
    <t>最新結算月份Measure</t>
  </si>
  <si>
    <t>P.2.1.0: 產品營收與銷量達成率:221101_0081</t>
  </si>
  <si>
    <t xml:space="preserve">Yearly Rev and SHIPT by BU and CUS_Latest Closing Month </t>
  </si>
  <si>
    <t>&amp;quot;Yearly Rev and SHIPT by BU and CUS_Latest Closing Month &amp;quot;</t>
  </si>
  <si>
    <t>-635</t>
  </si>
  <si>
    <t>依產品呈現年度營業收入與出貨達成狀況</t>
  </si>
  <si>
    <t>Yearly Rev and SHIPT by PRD</t>
  </si>
  <si>
    <t>YLY Rev by Prod</t>
  </si>
  <si>
    <t>DM_PNC_YLY_REV_BY_PROD</t>
  </si>
  <si>
    <t>&amp;quot;Yearly Rev and SHIPT by PRD&amp;quot;</t>
  </si>
  <si>
    <t>&amp;quot;YLY Rev by Prod&amp;quot;</t>
  </si>
  <si>
    <t>&amp;quot;依產品呈現年度營業收入與出貨達成狀況&amp;quot;</t>
  </si>
  <si>
    <t>IEC_STD_V10 &gt;&gt; Common &gt;&gt; AutoMetaDataYearly Rev and SHIPT by PRD</t>
  </si>
  <si>
    <t>依產品呈現年度營業收入與出貨達成狀況Concept</t>
  </si>
  <si>
    <t>P.2.1.0: 產品營收與銷量達成率:221101_0082</t>
  </si>
  <si>
    <t>-636</t>
  </si>
  <si>
    <t>P.2.1.0: 產品營收與銷量達成率:221101_0083</t>
  </si>
  <si>
    <t>Yearly Rev and SHIPT by PRD_BU Code</t>
  </si>
  <si>
    <t>&amp;quot;Yearly Rev and SHIPT by PRD_BU Code&amp;quot;</t>
  </si>
  <si>
    <t>-637</t>
  </si>
  <si>
    <t>P.2.1.0: 產品營收與銷量達成率:221101_0084</t>
  </si>
  <si>
    <t>Yearly Rev and SHIPT by PRD_Division Code</t>
  </si>
  <si>
    <t>&amp;quot;Yearly Rev and SHIPT by PRD_Division Code&amp;quot;</t>
  </si>
  <si>
    <t>-638</t>
  </si>
  <si>
    <t>P.2.1.0: 產品營收與銷量達成率:221101_0085</t>
  </si>
  <si>
    <t>Yearly Rev and SHIPT by PRD_Customer Name</t>
  </si>
  <si>
    <t>&amp;quot;Yearly Rev and SHIPT by PRD_Customer Name&amp;quot;</t>
  </si>
  <si>
    <t>-639</t>
  </si>
  <si>
    <t>P.2.1.0: 產品營收與銷量達成率:221101_0086</t>
  </si>
  <si>
    <t>Yearly Rev and SHIPT by PRD_Product Category</t>
  </si>
  <si>
    <t>&amp;quot;Yearly Rev and SHIPT by PRD_Product Category&amp;quot;</t>
  </si>
  <si>
    <t>-640</t>
  </si>
  <si>
    <t>P.2.1.0: 產品營收與銷量達成率:221101_0087</t>
  </si>
  <si>
    <t>Yearly Rev and SHIPT by PRD_Journal Create Year</t>
  </si>
  <si>
    <t>&amp;quot;Yearly Rev and SHIPT by PRD_Journal Create Year&amp;quot;</t>
  </si>
  <si>
    <t>-641</t>
  </si>
  <si>
    <t>P.2.1.0: 產品營收與銷量達成率:221101_0088</t>
  </si>
  <si>
    <t>Yearly Rev and SHIPT by PRD_Yearly Actual and Predict Revenue</t>
  </si>
  <si>
    <t>&amp;quot;Yearly Rev and SHIPT by PRD_Yearly Actual and Predict Revenue&amp;quot;</t>
  </si>
  <si>
    <t>-642</t>
  </si>
  <si>
    <t>P.2.1.0: 產品營收與銷量達成率:221101_0089</t>
  </si>
  <si>
    <t>Yearly Rev and SHIPT by PRD_Yearly Actual and Predict Shipment</t>
  </si>
  <si>
    <t>&amp;quot;Yearly Rev and SHIPT by PRD_Yearly Actual and Predict Shipment&amp;quot;</t>
  </si>
  <si>
    <t>-643</t>
  </si>
  <si>
    <t>P.2.1.0: 產品營收與銷量達成率:221101_0090</t>
  </si>
  <si>
    <t>Yearly Rev and SHIPT by PRD_Yearly Boards Estimated Revenue</t>
  </si>
  <si>
    <t>&amp;quot;Yearly Rev and SHIPT by PRD_Yearly Boards Estimated Revenue&amp;quot;</t>
  </si>
  <si>
    <t>-644</t>
  </si>
  <si>
    <t>P.2.1.0: 產品營收與銷量達成率:221101_0091</t>
  </si>
  <si>
    <t>Yearly Rev and SHIPT by PRD_Yearly Boards Estimated Shipment</t>
  </si>
  <si>
    <t>&amp;quot;Yearly Rev and SHIPT by PRD_Yearly Boards Estimated Shipment&amp;quot;</t>
  </si>
  <si>
    <t>-645</t>
  </si>
  <si>
    <t>P.2.1.0: 產品營收與銷量達成率:221101_0092</t>
  </si>
  <si>
    <t>Yearly Rev and SHIPT by PRD_Diff of Yearly ActPred and Boards Est Rev</t>
  </si>
  <si>
    <t>&amp;quot;Yearly Rev and SHIPT by PRD_Diff of Yearly ActPred and Boards Est Rev&amp;quot;</t>
  </si>
  <si>
    <t>-646</t>
  </si>
  <si>
    <t>P.2.1.0: 產品營收與銷量達成率:221101_0093</t>
  </si>
  <si>
    <t>Yearly Rev and SHIPT by PRD_Diff of Yearly ActPred and Boards Est Ship</t>
  </si>
  <si>
    <t>&amp;quot;Yearly Rev and SHIPT by PRD_Diff of Yearly ActPred and Boards Est Ship&amp;quot;</t>
  </si>
  <si>
    <t>-647</t>
  </si>
  <si>
    <t>P.2.1.0: 產品營收與銷量達成率:221101_0094</t>
  </si>
  <si>
    <t>Yearly Rev and SHIPT by PRD_Diff Rate of Yearly ActPred and Boards Est Rev</t>
  </si>
  <si>
    <t>&amp;quot;Yearly Rev and SHIPT by PRD_Diff Rate of Yearly ActPred and Boards Est Rev&amp;quot;</t>
  </si>
  <si>
    <t>-648</t>
  </si>
  <si>
    <t>P.2.1.0: 產品營收與銷量達成率:221101_0095</t>
  </si>
  <si>
    <t>Yearly Rev and SHIPT by PRD_Diff Rate of Yearly ActPred and Boards Est Ship</t>
  </si>
  <si>
    <t>&amp;quot;Yearly Rev and SHIPT by PRD_Diff Rate of Yearly ActPred and Boards Est Ship&amp;quot;</t>
  </si>
  <si>
    <t>-649</t>
  </si>
  <si>
    <t>P.2.1.0: 產品營收與銷量達成率:221101_0096</t>
  </si>
  <si>
    <t>Yearly Rev and SHIPT by PRD_Yearly Revenue Target</t>
  </si>
  <si>
    <t>&amp;quot;Yearly Rev and SHIPT by PRD_Yearly Revenue Target&amp;quot;</t>
  </si>
  <si>
    <t>-650</t>
  </si>
  <si>
    <t>P.2.1.0: 產品營收與銷量達成率:221101_0097</t>
  </si>
  <si>
    <t>Yearly Rev and SHIPT by PRD_Yearly Shipment Target</t>
  </si>
  <si>
    <t>&amp;quot;Yearly Rev and SHIPT by PRD_Yearly Shipment Target&amp;quot;</t>
  </si>
  <si>
    <t>-651</t>
  </si>
  <si>
    <t>P.2.1.0: 產品營收與銷量達成率:221101_0098</t>
  </si>
  <si>
    <t>Yearly Rev and SHIPT by PRD_Diff of Yearly ActPred and TRGT Rev</t>
  </si>
  <si>
    <t>&amp;quot;Yearly Rev and SHIPT by PRD_Diff of Yearly ActPred and TRGT Rev&amp;quot;</t>
  </si>
  <si>
    <t>-652</t>
  </si>
  <si>
    <t>P.2.1.0: 產品營收與銷量達成率:221101_0099</t>
  </si>
  <si>
    <t>Yearly Rev and SHIPT by PRD_Diff of Yearly ActPred and TRGT Ship</t>
  </si>
  <si>
    <t>&amp;quot;Yearly Rev and SHIPT by PRD_Diff of Yearly ActPred and TRGT Ship&amp;quot;</t>
  </si>
  <si>
    <t>-653</t>
  </si>
  <si>
    <t>P.2.1.0: 產品營收與銷量達成率:221101_0100</t>
  </si>
  <si>
    <t>Yearly Rev and SHIPT by PRD_Diff Rate of Yearly ActPred and TRGT Rev</t>
  </si>
  <si>
    <t>&amp;quot;Yearly Rev and SHIPT by PRD_Diff Rate of Yearly ActPred and TRGT Rev&amp;quot;</t>
  </si>
  <si>
    <t>-654</t>
  </si>
  <si>
    <t>P.2.1.0: 產品營收與銷量達成率:221101_0101</t>
  </si>
  <si>
    <t>Yearly Rev and SHIPT by PRD_Diff Rate of Yearly ActPred and TRGT Ship</t>
  </si>
  <si>
    <t>&amp;quot;Yearly Rev and SHIPT by PRD_Diff Rate of Yearly ActPred and TRGT Ship&amp;quot;</t>
  </si>
  <si>
    <t>-655</t>
  </si>
  <si>
    <t>P.2.1.0: 產品營收與銷量達成率:221101_0102</t>
  </si>
  <si>
    <t xml:space="preserve">Yearly Rev and SHIPT by PRD_Latest Closing Month </t>
  </si>
  <si>
    <t>&amp;quot;Yearly Rev and SHIPT by PRD_Latest Closing Month &amp;quot;</t>
  </si>
  <si>
    <t>-656</t>
  </si>
  <si>
    <t>依客戶與事業部代碼呈現年初至今營業收入與出貨達成狀況</t>
  </si>
  <si>
    <t>YTD Rev and SHIPT by BU and CUS</t>
  </si>
  <si>
    <t xml:space="preserve">YTD Rev by Cust </t>
  </si>
  <si>
    <t>DM_PNC_YTD_REV_BY_CUST</t>
  </si>
  <si>
    <t>&amp;quot;YTD Rev and SHIPT by BU and CUS&amp;quot;</t>
  </si>
  <si>
    <t>&amp;quot;YTD Rev by Cust &amp;quot;</t>
  </si>
  <si>
    <t>&amp;quot;依客戶與事業部代碼呈現年初至今營業收入與出貨達成狀況&amp;quot;</t>
  </si>
  <si>
    <t>IEC_STD_V10 &gt;&gt; Common &gt;&gt; AutoMetaDataYTD Rev and SHIPT by BU and CUS</t>
  </si>
  <si>
    <t>依客戶與事業部代碼呈現年初至今營業收入與出貨達成狀況Concept</t>
  </si>
  <si>
    <t>P.2.1.0: 產品營收與銷量達成率:221101_0103</t>
  </si>
  <si>
    <t>-657</t>
  </si>
  <si>
    <t>P.2.1.0: 產品營收與銷量達成率:221101_0104</t>
  </si>
  <si>
    <t>YTD Rev and SHIPT by BU and CUS_BU Code</t>
  </si>
  <si>
    <t>&amp;quot;YTD Rev and SHIPT by BU and CUS_BU Code&amp;quot;</t>
  </si>
  <si>
    <t>-658</t>
  </si>
  <si>
    <t>P.2.1.0: 產品營收與銷量達成率:221101_0105</t>
  </si>
  <si>
    <t>YTD Rev and SHIPT by BU and CUS_Division Code</t>
  </si>
  <si>
    <t>&amp;quot;YTD Rev and SHIPT by BU and CUS_Division Code&amp;quot;</t>
  </si>
  <si>
    <t>-659</t>
  </si>
  <si>
    <t>P.2.1.0: 產品營收與銷量達成率:221101_0106</t>
  </si>
  <si>
    <t>YTD Rev and SHIPT by BU and CUS_Customer Name</t>
  </si>
  <si>
    <t>&amp;quot;YTD Rev and SHIPT by BU and CUS_Customer Name&amp;quot;</t>
  </si>
  <si>
    <t>-660</t>
  </si>
  <si>
    <t>P.2.1.0: 產品營收與銷量達成率:221101_0107</t>
  </si>
  <si>
    <t>YTD Rev and SHIPT by BU and CUS_Journal Create Year</t>
  </si>
  <si>
    <t>&amp;quot;YTD Rev and SHIPT by BU and CUS_Journal Create Year&amp;quot;</t>
  </si>
  <si>
    <t>-661</t>
  </si>
  <si>
    <t>年初至今累積營業收入</t>
  </si>
  <si>
    <t>Year to Date Actual Revenue</t>
  </si>
  <si>
    <t>YTD Act Rev</t>
  </si>
  <si>
    <t>年初至今累積營業收入 = YTM 實際營業收入
儲存單位為 台幣
顯示單位為 百萬台幣</t>
  </si>
  <si>
    <t>YTD_ACT_REV</t>
  </si>
  <si>
    <t>&amp;quot;Year to Date Actual Revenue&amp;quot;</t>
  </si>
  <si>
    <t>&amp;quot;YTD Act Rev&amp;quot;</t>
  </si>
  <si>
    <t>&amp;quot;年初至今累積營業收入&amp;quot;</t>
  </si>
  <si>
    <t>IEC_STD_V10 &gt;&gt; Common &gt;&gt; AutoMetaDataYear to Date Actual Revenue</t>
  </si>
  <si>
    <t>年初至今累積營業收入Measure</t>
  </si>
  <si>
    <t>P.2.1.0: 產品營收與銷量達成率:221101_0108</t>
  </si>
  <si>
    <t>&amp;quot;年初至今累積營業收入 = YTM 實際營業收入
儲存單位為 台幣
顯示單位為 百萬台幣&amp;quot;</t>
  </si>
  <si>
    <t>YTD Rev and SHIPT by BU and CUS_Year to Date Actual Revenue</t>
  </si>
  <si>
    <t>&amp;quot;YTD Rev and SHIPT by BU and CUS_Year to Date Actual Revenue&amp;quot;</t>
  </si>
  <si>
    <t>-662</t>
  </si>
  <si>
    <t>年初至今累積出貨量</t>
  </si>
  <si>
    <t>Year to Date Actual Shipment</t>
  </si>
  <si>
    <t>YTD Act Ship</t>
  </si>
  <si>
    <t>年初至今累積出貨量 =YTM 實際出貨量
儲存單位為 台
顯示單位為 千台</t>
  </si>
  <si>
    <t>YTD_ACT_SHIP</t>
  </si>
  <si>
    <t>&amp;quot;Year to Date Actual Shipment&amp;quot;</t>
  </si>
  <si>
    <t>&amp;quot;YTD Act Ship&amp;quot;</t>
  </si>
  <si>
    <t>&amp;quot;年初至今累積出貨量&amp;quot;</t>
  </si>
  <si>
    <t>IEC_STD_V10 &gt;&gt; Common &gt;&gt; AutoMetaDataYear to Date Actual Shipment</t>
  </si>
  <si>
    <t>年初至今累積出貨量Measure</t>
  </si>
  <si>
    <t>P.2.1.0: 產品營收與銷量達成率:221101_0109</t>
  </si>
  <si>
    <t>&amp;quot;年初至今累積出貨量 =YTM 實際出貨量
儲存單位為 台
顯示單位為 千台&amp;quot;</t>
  </si>
  <si>
    <t>YTD Rev and SHIPT by BU and CUS_Year to Date Actual Shipment</t>
  </si>
  <si>
    <t>&amp;quot;YTD Rev and SHIPT by BU and CUS_Year to Date Actual Shipment&amp;quot;</t>
  </si>
  <si>
    <t>-663</t>
  </si>
  <si>
    <t>年初至今董事會預估營業收入</t>
  </si>
  <si>
    <t>Year to Date Boards Estimated Revenue</t>
  </si>
  <si>
    <t xml:space="preserve">YTD BOD Rev </t>
  </si>
  <si>
    <t>年初至今董事會預估營業收入 = YTM 實際營業收入 + 當月董事會預估營業收入
儲存單位為 台幣
顯示單位為 百萬台幣</t>
  </si>
  <si>
    <t>YTD_BOD_REV</t>
  </si>
  <si>
    <t>&amp;quot;Year to Date Boards Estimated Revenue&amp;quot;</t>
  </si>
  <si>
    <t>&amp;quot;YTD BOD Rev &amp;quot;</t>
  </si>
  <si>
    <t>&amp;quot;年初至今董事會預估營業收入&amp;quot;</t>
  </si>
  <si>
    <t>IEC_STD_V10 &gt;&gt; Common &gt;&gt; AutoMetaDataYear to Date Boards Estimated Revenue</t>
  </si>
  <si>
    <t>年初至今董事會預估營業收入Measure</t>
  </si>
  <si>
    <t>P.2.1.0: 產品營收與銷量達成率:221101_0110</t>
  </si>
  <si>
    <t>&amp;quot;年初至今董事會預估營業收入 = YTM 實際營業收入 + 當月董事會預估營業收入
儲存單位為 台幣
顯示單位為 百萬台幣&amp;quot;</t>
  </si>
  <si>
    <t>YTD Rev and SHIPT by BU and CUS_Year to Date Boards Estimated Revenue</t>
  </si>
  <si>
    <t>&amp;quot;YTD Rev and SHIPT by BU and CUS_Year to Date Boards Estimated Revenue&amp;quot;</t>
  </si>
  <si>
    <t>-664</t>
  </si>
  <si>
    <t>年初至今董事會預估出貨量</t>
  </si>
  <si>
    <t>Year to Date Boards Estimated Shipment</t>
  </si>
  <si>
    <t>YTD BOD Ship</t>
  </si>
  <si>
    <t>年初至今董事會預估出貨量 = YTM 實際出貨量 + 當月董事會預估出貨量
儲存單位為 台
顯示單位為 千台</t>
  </si>
  <si>
    <t>YTD_BOD_SHIP</t>
  </si>
  <si>
    <t>&amp;quot;Year to Date Boards Estimated Shipment&amp;quot;</t>
  </si>
  <si>
    <t>&amp;quot;YTD BOD Ship&amp;quot;</t>
  </si>
  <si>
    <t>&amp;quot;年初至今董事會預估出貨量&amp;quot;</t>
  </si>
  <si>
    <t>IEC_STD_V10 &gt;&gt; Common &gt;&gt; AutoMetaDataYear to Date Boards Estimated Shipment</t>
  </si>
  <si>
    <t>年初至今董事會預估出貨量Measure</t>
  </si>
  <si>
    <t>P.2.1.0: 產品營收與銷量達成率:221101_0111</t>
  </si>
  <si>
    <t>&amp;quot;年初至今董事會預估出貨量 = YTM 實際出貨量 + 當月董事會預估出貨量
儲存單位為 台
顯示單位為 千台&amp;quot;</t>
  </si>
  <si>
    <t>YTD Rev and SHIPT by BU and CUS_Year to Date Boards Estimated Shipment</t>
  </si>
  <si>
    <t>&amp;quot;YTD Rev and SHIPT by BU and CUS_Year to Date Boards Estimated Shipment&amp;quot;</t>
  </si>
  <si>
    <t>-665</t>
  </si>
  <si>
    <t>年初至今實際和董事會預估營業收入差異</t>
  </si>
  <si>
    <t>Diff of YTD Act Rev and YTD Boards Est Rev</t>
  </si>
  <si>
    <t xml:space="preserve">YTD Act BOD Rev Diff </t>
  </si>
  <si>
    <t>年初至今實際和董事會預估營業收入差異 = 年初至今累積營業收入 - 年初至今董事會預估營業收入</t>
  </si>
  <si>
    <t>YTD Rev and SHIPT by BU and CUS_Year to Date Actual Revenue;YTD Rev and SHIPT by BU and CUS_Year to Date Boards Estimated Revenue</t>
  </si>
  <si>
    <t>YTD_ACT_BOD_REV_DIFF</t>
  </si>
  <si>
    <t>&amp;quot;Diff of YTD Act Rev and YTD Boards Est Rev&amp;quot;</t>
  </si>
  <si>
    <t>&amp;quot;YTD Act BOD Rev Diff &amp;quot;</t>
  </si>
  <si>
    <t>&amp;quot;年初至今實際和董事會預估營業收入差異&amp;quot;</t>
  </si>
  <si>
    <t>IEC_STD_V10 &gt;&gt; Common &gt;&gt; AutoMetaDataDiff of YTD Act Rev and YTD Boards Est Rev</t>
  </si>
  <si>
    <t>年初至今實際和董事會預估營業收入差異Measure</t>
  </si>
  <si>
    <t>&amp;quot;YTD Rev and SHIPT by BU and CUS_Year to Date Actual Revenue;YTD Rev and SHIPT by BU and CUS_Year to Date Boards Estimated Revenue&amp;quot;</t>
  </si>
  <si>
    <t>P.2.1.0: 產品營收與銷量達成率:221101_0112</t>
  </si>
  <si>
    <t>&amp;quot;年初至今實際和董事會預估營業收入差異 = 年初至今累積營業收入 - 年初至今董事會預估營業收入&amp;quot;</t>
  </si>
  <si>
    <t>YTD Rev and SHIPT by BU and CUS_Diff of YTD Act Rev and YTD Boards Est Rev</t>
  </si>
  <si>
    <t>&amp;quot;YTD Rev and SHIPT by BU and CUS_Diff of YTD Act Rev and YTD Boards Est Rev&amp;quot;</t>
  </si>
  <si>
    <t>-666</t>
  </si>
  <si>
    <t>年初至今實際和董事會預估出貨量差異</t>
  </si>
  <si>
    <t>Diff of YTD Act SHIPT and Boards Est SHIPT</t>
  </si>
  <si>
    <t>YTD Act BOD Ship Diff</t>
  </si>
  <si>
    <t>年初至今實際和董事會預估出貨量差異 = 年初至今累積出貨量 - 年初至今董事會預估出貨量</t>
  </si>
  <si>
    <t>YTD Rev and SHIPT by BU and CUS_Year to Date Actual Shipment;YTD Rev and SHIPT by BU and CUS_Year to Date Boards Estimated Shipment</t>
  </si>
  <si>
    <t>YTD_ACT_BOD_SHIP_DIFF</t>
  </si>
  <si>
    <t>&amp;quot;Diff of YTD Act SHIPT and Boards Est SHIPT&amp;quot;</t>
  </si>
  <si>
    <t>&amp;quot;YTD Act BOD Ship Diff&amp;quot;</t>
  </si>
  <si>
    <t>&amp;quot;年初至今實際和董事會預估出貨量差異&amp;quot;</t>
  </si>
  <si>
    <t>IEC_STD_V10 &gt;&gt; Common &gt;&gt; AutoMetaDataDiff of YTD Act SHIPT and Boards Est SHIPT</t>
  </si>
  <si>
    <t>年初至今實際和董事會預估出貨量差異Measure</t>
  </si>
  <si>
    <t>&amp;quot;YTD Rev and SHIPT by BU and CUS_Year to Date Actual Shipment;YTD Rev and SHIPT by BU and CUS_Year to Date Boards Estimated Shipment&amp;quot;</t>
  </si>
  <si>
    <t>0113</t>
  </si>
  <si>
    <t>P.2.1.0: 產品營收與銷量達成率:221101_0113</t>
  </si>
  <si>
    <t>&amp;quot;年初至今實際和董事會預估出貨量差異 = 年初至今累積出貨量 - 年初至今董事會預估出貨量&amp;quot;</t>
  </si>
  <si>
    <t>YTD Rev and SHIPT by BU and CUS_Diff of YTD Act SHIPT and Boards Est SHIPT</t>
  </si>
  <si>
    <t>&amp;quot;YTD Rev and SHIPT by BU and CUS_Diff of YTD Act SHIPT and Boards Est SHIPT&amp;quot;</t>
  </si>
  <si>
    <t>-667</t>
  </si>
  <si>
    <t>年初至今實際和董事會預估營業收入差異率</t>
  </si>
  <si>
    <t>Diff Rate of YTD Act Rev and YTD Boards Est Rev</t>
  </si>
  <si>
    <t>YTD Act BOD Rev Diff Rate</t>
  </si>
  <si>
    <t>年初至今實際和董事會預估營業收入差異率 = (年初至今累積營業收入 - 年初至今董事會預估營業收入)/年初至今董事會預估營業收入</t>
  </si>
  <si>
    <t>YTD_ACT_BOD_REV_DIFF_RATE</t>
  </si>
  <si>
    <t>&amp;quot;Diff Rate of YTD Act Rev and YTD Boards Est Rev&amp;quot;</t>
  </si>
  <si>
    <t>&amp;quot;YTD Act BOD Rev Diff Rate&amp;quot;</t>
  </si>
  <si>
    <t>&amp;quot;年初至今實際和董事會預估營業收入差異率&amp;quot;</t>
  </si>
  <si>
    <t>IEC_STD_V10 &gt;&gt; Common &gt;&gt; AutoMetaDataDiff Rate of YTD Act Rev and YTD Boards Est Rev</t>
  </si>
  <si>
    <t>年初至今實際和董事會預估營業收入差異率Measure</t>
  </si>
  <si>
    <t>0114</t>
  </si>
  <si>
    <t>P.2.1.0: 產品營收與銷量達成率:221101_0114</t>
  </si>
  <si>
    <t>&amp;quot;年初至今實際和董事會預估營業收入差異率 = (年初至今累積營業收入 - 年初至今董事會預估營業收入)/年初至今董事會預估營業收入&amp;quot;</t>
  </si>
  <si>
    <t>YTD Rev and SHIPT by BU and CUS_Diff Rate of YTD Act Rev and YTD Boards Est Rev</t>
  </si>
  <si>
    <t>&amp;quot;YTD Rev and SHIPT by BU and CUS_Diff Rate of YTD Act Rev and YTD Boards Est Rev&amp;quot;</t>
  </si>
  <si>
    <t>-668</t>
  </si>
  <si>
    <t>年初至今實際和董事會預估出貨量差異率</t>
  </si>
  <si>
    <t>Diff Rate of YTD Act SHIPT and Boards Est SHIPT</t>
  </si>
  <si>
    <t>YTD Act BOD Ship Diff Rate</t>
  </si>
  <si>
    <t>年初至今實際和董事會預估出貨量差異率 = (年初至今累積出貨量 - 年初至今董事會預估出貨量)/年初至今董事會預估出貨量</t>
  </si>
  <si>
    <t>YTD_ACT_BOD_SHIP_DIFF_RATE</t>
  </si>
  <si>
    <t>&amp;quot;Diff Rate of YTD Act SHIPT and Boards Est SHIPT&amp;quot;</t>
  </si>
  <si>
    <t>&amp;quot;YTD Act BOD Ship Diff Rate&amp;quot;</t>
  </si>
  <si>
    <t>&amp;quot;年初至今實際和董事會預估出貨量差異率&amp;quot;</t>
  </si>
  <si>
    <t>IEC_STD_V10 &gt;&gt; Common &gt;&gt; AutoMetaDataDiff Rate of YTD Act SHIPT and Boards Est SHIPT</t>
  </si>
  <si>
    <t>年初至今實際和董事會預估出貨量差異率Measure</t>
  </si>
  <si>
    <t>0115</t>
  </si>
  <si>
    <t>P.2.1.0: 產品營收與銷量達成率:221101_0115</t>
  </si>
  <si>
    <t>&amp;quot;年初至今實際和董事會預估出貨量差異率 = (年初至今累積出貨量 - 年初至今董事會預估出貨量)/年初至今董事會預估出貨量&amp;quot;</t>
  </si>
  <si>
    <t>YTD Rev and SHIPT by BU and CUS_Diff Rate of YTD Act SHIPT and Boards Est SHIPT</t>
  </si>
  <si>
    <t>&amp;quot;YTD Rev and SHIPT by BU and CUS_Diff Rate of YTD Act SHIPT and Boards Est SHIPT&amp;quot;</t>
  </si>
  <si>
    <t>-669</t>
  </si>
  <si>
    <t>年初至今營業收入目標</t>
  </si>
  <si>
    <t>Year to Date Revenue Target</t>
  </si>
  <si>
    <t>YTD Tgt Rev</t>
  </si>
  <si>
    <t>YTD_TGT_REV</t>
  </si>
  <si>
    <t>&amp;quot;Year to Date Revenue Target&amp;quot;</t>
  </si>
  <si>
    <t>&amp;quot;YTD Tgt Rev&amp;quot;</t>
  </si>
  <si>
    <t>&amp;quot;年初至今營業收入目標&amp;quot;</t>
  </si>
  <si>
    <t>IEC_STD_V10 &gt;&gt; Common &gt;&gt; AutoMetaDataYear to Date Revenue Target</t>
  </si>
  <si>
    <t>年初至今營業收入目標Measure</t>
  </si>
  <si>
    <t>0116</t>
  </si>
  <si>
    <t>P.2.1.0: 產品營收與銷量達成率:221101_0116</t>
  </si>
  <si>
    <t>YTD Rev and SHIPT by BU and CUS_Year to Date Revenue Target</t>
  </si>
  <si>
    <t>&amp;quot;YTD Rev and SHIPT by BU and CUS_Year to Date Revenue Target&amp;quot;</t>
  </si>
  <si>
    <t>-670</t>
  </si>
  <si>
    <t>年初至今出貨目標</t>
  </si>
  <si>
    <t>Year to Date Shipment Target</t>
  </si>
  <si>
    <t>YTD Tgt Ship</t>
  </si>
  <si>
    <t>YTD_TGT_SHIP</t>
  </si>
  <si>
    <t>&amp;quot;Year to Date Shipment Target&amp;quot;</t>
  </si>
  <si>
    <t>&amp;quot;YTD Tgt Ship&amp;quot;</t>
  </si>
  <si>
    <t>&amp;quot;年初至今出貨目標&amp;quot;</t>
  </si>
  <si>
    <t>IEC_STD_V10 &gt;&gt; Common &gt;&gt; AutoMetaDataYear to Date Shipment Target</t>
  </si>
  <si>
    <t>年初至今出貨目標Measure</t>
  </si>
  <si>
    <t>0117</t>
  </si>
  <si>
    <t>P.2.1.0: 產品營收與銷量達成率:221101_0117</t>
  </si>
  <si>
    <t>YTD Rev and SHIPT by BU and CUS_Year to Date Shipment Target</t>
  </si>
  <si>
    <t>&amp;quot;YTD Rev and SHIPT by BU and CUS_Year to Date Shipment Target&amp;quot;</t>
  </si>
  <si>
    <t>-671</t>
  </si>
  <si>
    <t>年初至今實際和目標營業收入差異</t>
  </si>
  <si>
    <t>Diff of YTD Act Rev and YTD Rev TRGT</t>
  </si>
  <si>
    <t>YTD Act Tgt Rev Diff</t>
  </si>
  <si>
    <t>年初至今實際和目標營業收入差異 = 年初至今累積營業收入 - 年初至今營業收入目標</t>
  </si>
  <si>
    <t>YTD Rev and SHIPT by BU and CUS_Year to Date Actual Revenue;YTD Rev and SHIPT by BU and CUS_Year to Date Revenue Target</t>
  </si>
  <si>
    <t>YTD_ACT_TGT_REV_DIFF</t>
  </si>
  <si>
    <t>&amp;quot;Diff of YTD Act Rev and YTD Rev TRGT&amp;quot;</t>
  </si>
  <si>
    <t>&amp;quot;YTD Act Tgt Rev Diff&amp;quot;</t>
  </si>
  <si>
    <t>&amp;quot;年初至今實際和目標營業收入差異&amp;quot;</t>
  </si>
  <si>
    <t>IEC_STD_V10 &gt;&gt; Common &gt;&gt; AutoMetaDataDiff of YTD Act Rev and YTD Rev TRGT</t>
  </si>
  <si>
    <t>年初至今實際和目標營業收入差異Measure</t>
  </si>
  <si>
    <t>&amp;quot;YTD Rev and SHIPT by BU and CUS_Year to Date Actual Revenue;YTD Rev and SHIPT by BU and CUS_Year to Date Revenue Target&amp;quot;</t>
  </si>
  <si>
    <t>0118</t>
  </si>
  <si>
    <t>P.2.1.0: 產品營收與銷量達成率:221101_0118</t>
  </si>
  <si>
    <t>&amp;quot;年初至今實際和目標營業收入差異 = 年初至今累積營業收入 - 年初至今營業收入目標&amp;quot;</t>
  </si>
  <si>
    <t>YTD Rev and SHIPT by BU and CUS_Diff of YTD Act Rev and YTD Rev TRGT</t>
  </si>
  <si>
    <t>&amp;quot;YTD Rev and SHIPT by BU and CUS_Diff of YTD Act Rev and YTD Rev TRGT&amp;quot;</t>
  </si>
  <si>
    <t>-672</t>
  </si>
  <si>
    <t>年初至今實際和目標出貨量差異</t>
  </si>
  <si>
    <t>Diff of YTD Act SHIPT and YTD Shipping TRGT</t>
  </si>
  <si>
    <t>YTD Act Tgt Ship Diff</t>
  </si>
  <si>
    <t>年初至今實際和目標出貨量差異 = 年初至今累積出貨量 - 年初至今出貨量目標</t>
  </si>
  <si>
    <t>YTD Rev and SHIPT by BU and CUS_Year to Date Actual Shipment;YTD Rev and SHIPT by BU and CUS_Year to Date Shipment Target</t>
  </si>
  <si>
    <t>YTD_ACT_TGT_SHIP_DIFF</t>
  </si>
  <si>
    <t>&amp;quot;Diff of YTD Act SHIPT and YTD Shipping TRGT&amp;quot;</t>
  </si>
  <si>
    <t>&amp;quot;YTD Act Tgt Ship Diff&amp;quot;</t>
  </si>
  <si>
    <t>&amp;quot;年初至今實際和目標出貨量差異&amp;quot;</t>
  </si>
  <si>
    <t>IEC_STD_V10 &gt;&gt; Common &gt;&gt; AutoMetaDataDiff of YTD Act SHIPT and YTD Shipping TRGT</t>
  </si>
  <si>
    <t>年初至今實際和目標出貨量差異Measure</t>
  </si>
  <si>
    <t>&amp;quot;YTD Rev and SHIPT by BU and CUS_Year to Date Actual Shipment;YTD Rev and SHIPT by BU and CUS_Year to Date Shipment Target&amp;quot;</t>
  </si>
  <si>
    <t>0119</t>
  </si>
  <si>
    <t>P.2.1.0: 產品營收與銷量達成率:221101_0119</t>
  </si>
  <si>
    <t>&amp;quot;年初至今實際和目標出貨量差異 = 年初至今累積出貨量 - 年初至今出貨量目標&amp;quot;</t>
  </si>
  <si>
    <t>YTD Rev and SHIPT by BU and CUS_Diff of YTD Act SHIPT and YTD Shipping TRGT</t>
  </si>
  <si>
    <t>&amp;quot;YTD Rev and SHIPT by BU and CUS_Diff of YTD Act SHIPT and YTD Shipping TRGT&amp;quot;</t>
  </si>
  <si>
    <t>-673</t>
  </si>
  <si>
    <t>年初至今實際和目標營業收入差異率</t>
  </si>
  <si>
    <t>Diff Rate of YTD Act Rev and YTD Rev TRGT</t>
  </si>
  <si>
    <t>YTD Act Tgt Rev Diff Rate</t>
  </si>
  <si>
    <t>年初至今實際和目標營業收入差異率 = (年初至今累積營業收入 - 年初至今營業收入目標)/年初至今營業收入目標</t>
  </si>
  <si>
    <t>YTD_ACT_TGT_REV_DIFF_RATE</t>
  </si>
  <si>
    <t>&amp;quot;Diff Rate of YTD Act Rev and YTD Rev TRGT&amp;quot;</t>
  </si>
  <si>
    <t>&amp;quot;YTD Act Tgt Rev Diff Rate&amp;quot;</t>
  </si>
  <si>
    <t>&amp;quot;年初至今實際和目標營業收入差異率&amp;quot;</t>
  </si>
  <si>
    <t>IEC_STD_V10 &gt;&gt; Common &gt;&gt; AutoMetaDataDiff Rate of YTD Act Rev and YTD Rev TRGT</t>
  </si>
  <si>
    <t>年初至今實際和目標營業收入差異率Measure</t>
  </si>
  <si>
    <t>0120</t>
  </si>
  <si>
    <t>P.2.1.0: 產品營收與銷量達成率:221101_0120</t>
  </si>
  <si>
    <t>&amp;quot;年初至今實際和目標營業收入差異率 = (年初至今累積營業收入 - 年初至今營業收入目標)/年初至今營業收入目標&amp;quot;</t>
  </si>
  <si>
    <t>YTD Rev and SHIPT by BU and CUS_Diff Rate of YTD Act Rev and YTD Rev TRGT</t>
  </si>
  <si>
    <t>&amp;quot;YTD Rev and SHIPT by BU and CUS_Diff Rate of YTD Act Rev and YTD Rev TRGT&amp;quot;</t>
  </si>
  <si>
    <t>-674</t>
  </si>
  <si>
    <t>年初至今實際和目標出貨量差異率</t>
  </si>
  <si>
    <t>Diff Rate of YTD Act SHIPT and YTD Shipping TRGT</t>
  </si>
  <si>
    <t>YTD Act Tgt Ship Diff Rate</t>
  </si>
  <si>
    <t>年初至今實際和目標出貨量差異率 = (年初至今累積出貨量 - 年初至今出貨量目標)/年初至今出貨量目標</t>
  </si>
  <si>
    <t>YTD_ACT_TGT_SHIP_DIFF_RATE</t>
  </si>
  <si>
    <t>&amp;quot;Diff Rate of YTD Act SHIPT and YTD Shipping TRGT&amp;quot;</t>
  </si>
  <si>
    <t>&amp;quot;YTD Act Tgt Ship Diff Rate&amp;quot;</t>
  </si>
  <si>
    <t>&amp;quot;年初至今實際和目標出貨量差異率&amp;quot;</t>
  </si>
  <si>
    <t>IEC_STD_V10 &gt;&gt; Common &gt;&gt; AutoMetaDataDiff Rate of YTD Act SHIPT and YTD Shipping TRGT</t>
  </si>
  <si>
    <t>年初至今實際和目標出貨量差異率Measure</t>
  </si>
  <si>
    <t>0121</t>
  </si>
  <si>
    <t>P.2.1.0: 產品營收與銷量達成率:221101_0121</t>
  </si>
  <si>
    <t>&amp;quot;年初至今實際和目標出貨量差異率 = (年初至今累積出貨量 - 年初至今出貨量目標)/年初至今出貨量目標&amp;quot;</t>
  </si>
  <si>
    <t>YTD Rev and SHIPT by BU and CUS_Diff Rate of YTD Act SHIPT and YTD Shipping TRGT</t>
  </si>
  <si>
    <t>&amp;quot;YTD Rev and SHIPT by BU and CUS_Diff Rate of YTD Act SHIPT and YTD Shipping TRGT&amp;quot;</t>
  </si>
  <si>
    <t>-675</t>
  </si>
  <si>
    <t>0122</t>
  </si>
  <si>
    <t>P.2.1.0: 產品營收與銷量達成率:221101_0122</t>
  </si>
  <si>
    <t xml:space="preserve">YTD Rev and SHIPT by BU and CUS_Latest Closing Month </t>
  </si>
  <si>
    <t>&amp;quot;YTD Rev and SHIPT by BU and CUS_Latest Closing Month &amp;quot;</t>
  </si>
  <si>
    <t>-676</t>
  </si>
  <si>
    <t>依產品呈現年初至今營業收入與出貨達成狀況</t>
  </si>
  <si>
    <t>YTD Rev and SHIPT by PRD</t>
  </si>
  <si>
    <t xml:space="preserve">YTD Rev by Prod </t>
  </si>
  <si>
    <t>DM_PNC_YTD_REV_BY_PROD</t>
  </si>
  <si>
    <t>&amp;quot;YTD Rev and SHIPT by PRD&amp;quot;</t>
  </si>
  <si>
    <t>&amp;quot;YTD Rev by Prod &amp;quot;</t>
  </si>
  <si>
    <t>&amp;quot;依產品呈現年初至今營業收入與出貨達成狀況&amp;quot;</t>
  </si>
  <si>
    <t>IEC_STD_V10 &gt;&gt; Common &gt;&gt; AutoMetaDataYTD Rev and SHIPT by PRD</t>
  </si>
  <si>
    <t>依產品呈現年初至今營業收入與出貨達成狀況Concept</t>
  </si>
  <si>
    <t>0123</t>
  </si>
  <si>
    <t>P.2.1.0: 產品營收與銷量達成率:221101_0123</t>
  </si>
  <si>
    <t>-677</t>
  </si>
  <si>
    <t>0124</t>
  </si>
  <si>
    <t>P.2.1.0: 產品營收與銷量達成率:221101_0124</t>
  </si>
  <si>
    <t>YTD Rev and SHIPT by PRD_BU Code</t>
  </si>
  <si>
    <t>&amp;quot;YTD Rev and SHIPT by PRD_BU Code&amp;quot;</t>
  </si>
  <si>
    <t>-678</t>
  </si>
  <si>
    <t>0125</t>
  </si>
  <si>
    <t>P.2.1.0: 產品營收與銷量達成率:221101_0125</t>
  </si>
  <si>
    <t>YTD Rev and SHIPT by PRD_Division Code</t>
  </si>
  <si>
    <t>&amp;quot;YTD Rev and SHIPT by PRD_Division Code&amp;quot;</t>
  </si>
  <si>
    <t>-679</t>
  </si>
  <si>
    <t>0126</t>
  </si>
  <si>
    <t>P.2.1.0: 產品營收與銷量達成率:221101_0126</t>
  </si>
  <si>
    <t>YTD Rev and SHIPT by PRD_Customer Name</t>
  </si>
  <si>
    <t>&amp;quot;YTD Rev and SHIPT by PRD_Customer Name&amp;quot;</t>
  </si>
  <si>
    <t>-680</t>
  </si>
  <si>
    <t>0127</t>
  </si>
  <si>
    <t>P.2.1.0: 產品營收與銷量達成率:221101_0127</t>
  </si>
  <si>
    <t>YTD Rev and SHIPT by PRD_Product Category</t>
  </si>
  <si>
    <t>&amp;quot;YTD Rev and SHIPT by PRD_Product Category&amp;quot;</t>
  </si>
  <si>
    <t>-681</t>
  </si>
  <si>
    <t>0128</t>
  </si>
  <si>
    <t>P.2.1.0: 產品營收與銷量達成率:221101_0128</t>
  </si>
  <si>
    <t>YTD Rev and SHIPT by PRD_Journal Create Year</t>
  </si>
  <si>
    <t>&amp;quot;YTD Rev and SHIPT by PRD_Journal Create Year&amp;quot;</t>
  </si>
  <si>
    <t>-682</t>
  </si>
  <si>
    <t>0129</t>
  </si>
  <si>
    <t>P.2.1.0: 產品營收與銷量達成率:221101_0129</t>
  </si>
  <si>
    <t>YTD Rev and SHIPT by PRD_Year to Date Actual Revenue</t>
  </si>
  <si>
    <t>&amp;quot;YTD Rev and SHIPT by PRD_Year to Date Actual Revenue&amp;quot;</t>
  </si>
  <si>
    <t>-683</t>
  </si>
  <si>
    <t>0130</t>
  </si>
  <si>
    <t>P.2.1.0: 產品營收與銷量達成率:221101_0130</t>
  </si>
  <si>
    <t>YTD Rev and SHIPT by PRD_Year to Date Actual Shipment</t>
  </si>
  <si>
    <t>&amp;quot;YTD Rev and SHIPT by PRD_Year to Date Actual Shipment&amp;quot;</t>
  </si>
  <si>
    <t>-684</t>
  </si>
  <si>
    <t>0131</t>
  </si>
  <si>
    <t>P.2.1.0: 產品營收與銷量達成率:221101_0131</t>
  </si>
  <si>
    <t>YTD Rev and SHIPT by PRD_Year to Date Boards Estimated Revenue</t>
  </si>
  <si>
    <t>&amp;quot;YTD Rev and SHIPT by PRD_Year to Date Boards Estimated Revenue&amp;quot;</t>
  </si>
  <si>
    <t>-685</t>
  </si>
  <si>
    <t>0132</t>
  </si>
  <si>
    <t>P.2.1.0: 產品營收與銷量達成率:221101_0132</t>
  </si>
  <si>
    <t>YTD Rev and SHIPT by PRD_Year to Date Boards Estimated Shipment</t>
  </si>
  <si>
    <t>&amp;quot;YTD Rev and SHIPT by PRD_Year to Date Boards Estimated Shipment&amp;quot;</t>
  </si>
  <si>
    <t>-686</t>
  </si>
  <si>
    <t>0133</t>
  </si>
  <si>
    <t>P.2.1.0: 產品營收與銷量達成率:221101_0133</t>
  </si>
  <si>
    <t>YTD Rev and SHIPT by PRD_Diff of YTD Act Rev and YTD Boards Est Rev</t>
  </si>
  <si>
    <t>&amp;quot;YTD Rev and SHIPT by PRD_Diff of YTD Act Rev and YTD Boards Est Rev&amp;quot;</t>
  </si>
  <si>
    <t>-687</t>
  </si>
  <si>
    <t>0134</t>
  </si>
  <si>
    <t>P.2.1.0: 產品營收與銷量達成率:221101_0134</t>
  </si>
  <si>
    <t>YTD Rev and SHIPT by PRD_Diff of YTD Act SHIPT and Boards Est SHIPT</t>
  </si>
  <si>
    <t>&amp;quot;YTD Rev and SHIPT by PRD_Diff of YTD Act SHIPT and Boards Est SHIPT&amp;quot;</t>
  </si>
  <si>
    <t>-688</t>
  </si>
  <si>
    <t>0135</t>
  </si>
  <si>
    <t>P.2.1.0: 產品營收與銷量達成率:221101_0135</t>
  </si>
  <si>
    <t>YTD Rev and SHIPT by PRD_Diff Rate of YTD Act Rev and YTD Boards Est Rev</t>
  </si>
  <si>
    <t>&amp;quot;YTD Rev and SHIPT by PRD_Diff Rate of YTD Act Rev and YTD Boards Est Rev&amp;quot;</t>
  </si>
  <si>
    <t>-689</t>
  </si>
  <si>
    <t>0136</t>
  </si>
  <si>
    <t>P.2.1.0: 產品營收與銷量達成率:221101_0136</t>
  </si>
  <si>
    <t>YTD Rev and SHIPT by PRD_Diff Rate of YTD Act SHIPT and Boards Est SHIPT</t>
  </si>
  <si>
    <t>&amp;quot;YTD Rev and SHIPT by PRD_Diff Rate of YTD Act SHIPT and Boards Est SHIPT&amp;quot;</t>
  </si>
  <si>
    <t>-690</t>
  </si>
  <si>
    <t>0137</t>
  </si>
  <si>
    <t>P.2.1.0: 產品營收與銷量達成率:221101_0137</t>
  </si>
  <si>
    <t>YTD Rev and SHIPT by PRD_Year to Date Revenue Target</t>
  </si>
  <si>
    <t>&amp;quot;YTD Rev and SHIPT by PRD_Year to Date Revenue Target&amp;quot;</t>
  </si>
  <si>
    <t>-691</t>
  </si>
  <si>
    <t>0138</t>
  </si>
  <si>
    <t>P.2.1.0: 產品營收與銷量達成率:221101_0138</t>
  </si>
  <si>
    <t>YTD Rev and SHIPT by PRD_Year to Date Shipment Target</t>
  </si>
  <si>
    <t>&amp;quot;YTD Rev and SHIPT by PRD_Year to Date Shipment Target&amp;quot;</t>
  </si>
  <si>
    <t>-692</t>
  </si>
  <si>
    <t>0139</t>
  </si>
  <si>
    <t>P.2.1.0: 產品營收與銷量達成率:221101_0139</t>
  </si>
  <si>
    <t>YTD Rev and SHIPT by PRD_Diff of YTD Act Rev and YTD Rev TRGT</t>
  </si>
  <si>
    <t>&amp;quot;YTD Rev and SHIPT by PRD_Diff of YTD Act Rev and YTD Rev TRGT&amp;quot;</t>
  </si>
  <si>
    <t>-693</t>
  </si>
  <si>
    <t>0140</t>
  </si>
  <si>
    <t>P.2.1.0: 產品營收與銷量達成率:221101_0140</t>
  </si>
  <si>
    <t>YTD Rev and SHIPT by PRD_Diff of YTD Act SHIPT and YTD Shipping TRGT</t>
  </si>
  <si>
    <t>&amp;quot;YTD Rev and SHIPT by PRD_Diff of YTD Act SHIPT and YTD Shipping TRGT&amp;quot;</t>
  </si>
  <si>
    <t>-694</t>
  </si>
  <si>
    <t>0141</t>
  </si>
  <si>
    <t>P.2.1.0: 產品營收與銷量達成率:221101_0141</t>
  </si>
  <si>
    <t>YTD Rev and SHIPT by PRD_Diff Rate of YTD Act Rev and YTD Rev TRGT</t>
  </si>
  <si>
    <t>&amp;quot;YTD Rev and SHIPT by PRD_Diff Rate of YTD Act Rev and YTD Rev TRGT&amp;quot;</t>
  </si>
  <si>
    <t>-695</t>
  </si>
  <si>
    <t>0142</t>
  </si>
  <si>
    <t>P.2.1.0: 產品營收與銷量達成率:221101_0142</t>
  </si>
  <si>
    <t>YTD Rev and SHIPT by PRD_Diff Rate of YTD Act SHIPT and YTD Shipping TRGT</t>
  </si>
  <si>
    <t>&amp;quot;YTD Rev and SHIPT by PRD_Diff Rate of YTD Act SHIPT and YTD Shipping TRGT&amp;quot;</t>
  </si>
  <si>
    <t>-696</t>
  </si>
  <si>
    <t>0143</t>
  </si>
  <si>
    <t>P.2.1.0: 產品營收與銷量達成率:221101_0143</t>
  </si>
  <si>
    <t xml:space="preserve">YTD Rev and SHIPT by PRD_Latest Closing Month </t>
  </si>
  <si>
    <t>&amp;quot;YTD Rev and SHIPT by PRD_Latest Closing Month &amp;quot;</t>
  </si>
  <si>
    <t>-697</t>
  </si>
  <si>
    <t>依客戶與事業部代碼呈現近三年營業收入與出貨達成狀況</t>
  </si>
  <si>
    <t>Rev and SHIPT in Past Three Years by BU and CUS</t>
  </si>
  <si>
    <t>3Y Rev by Cust</t>
  </si>
  <si>
    <t>DM_PNC_3Y_REV_BY_CUST</t>
  </si>
  <si>
    <t>&amp;quot;Rev and SHIPT in Past Three Years by BU and CUS&amp;quot;</t>
  </si>
  <si>
    <t>&amp;quot;3Y Rev by Cust&amp;quot;</t>
  </si>
  <si>
    <t>&amp;quot;依客戶與事業部代碼呈現近三年營業收入與出貨達成狀況&amp;quot;</t>
  </si>
  <si>
    <t>IEC_STD_V10 &gt;&gt; Common &gt;&gt; AutoMetaDataRev and SHIPT in Past Three Years by BU and CUS</t>
  </si>
  <si>
    <t>依客戶與事業部代碼呈現近三年營業收入與出貨達成狀況Concept</t>
  </si>
  <si>
    <t>0144</t>
  </si>
  <si>
    <t>P.2.1.0: 產品營收與銷量達成率:221101_0144</t>
  </si>
  <si>
    <t>-698</t>
  </si>
  <si>
    <t>0145</t>
  </si>
  <si>
    <t>P.2.1.0: 產品營收與銷量達成率:221101_0145</t>
  </si>
  <si>
    <t>Rev and SHIPT in Past Three Years by BU and CUS_BU Code</t>
  </si>
  <si>
    <t>&amp;quot;Rev and SHIPT in Past Three Years by BU and CUS_BU Code&amp;quot;</t>
  </si>
  <si>
    <t>-699</t>
  </si>
  <si>
    <t>0146</t>
  </si>
  <si>
    <t>P.2.1.0: 產品營收與銷量達成率:221101_0146</t>
  </si>
  <si>
    <t>Rev and SHIPT in Past Three Years by BU and CUS_Division Code</t>
  </si>
  <si>
    <t>&amp;quot;Rev and SHIPT in Past Three Years by BU and CUS_Division Code&amp;quot;</t>
  </si>
  <si>
    <t>-700</t>
  </si>
  <si>
    <t>0147</t>
  </si>
  <si>
    <t>P.2.1.0: 產品營收與銷量達成率:221101_0147</t>
  </si>
  <si>
    <t>Rev and SHIPT in Past Three Years by BU and CUS_Customer Name</t>
  </si>
  <si>
    <t>&amp;quot;Rev and SHIPT in Past Three Years by BU and CUS_Customer Name&amp;quot;</t>
  </si>
  <si>
    <t>-701</t>
  </si>
  <si>
    <t>0148</t>
  </si>
  <si>
    <t>P.2.1.0: 產品營收與銷量達成率:221101_0148</t>
  </si>
  <si>
    <t>Rev and SHIPT in Past Three Years by BU and CUS_Journal Create Year</t>
  </si>
  <si>
    <t>&amp;quot;Rev and SHIPT in Past Three Years by BU and CUS_Journal Create Year&amp;quot;</t>
  </si>
  <si>
    <t>-702</t>
  </si>
  <si>
    <t>年度實際營業收入</t>
  </si>
  <si>
    <t>Yearly Actual Revenue</t>
  </si>
  <si>
    <t xml:space="preserve">若 營收年度 = 當年年度
年度營業收入 = 實際營業收入 + 剩餘月董事會預估營業收入
若 營收年度 = 非當年年度
年度營業收入 = 累加 實際營業收入
儲存單位為 台幣
顯示單位為 百萬台幣
</t>
  </si>
  <si>
    <t>THIS_YEAR_ACT_REV</t>
  </si>
  <si>
    <t>&amp;quot;Yearly Actual Revenue&amp;quot;</t>
  </si>
  <si>
    <t>&amp;quot;年度實際營業收入&amp;quot;</t>
  </si>
  <si>
    <t>IEC_STD_V10 &gt;&gt; Common &gt;&gt; AutoMetaDataYearly Actual Revenue</t>
  </si>
  <si>
    <t>年度實際營業收入Measure</t>
  </si>
  <si>
    <t>0149</t>
  </si>
  <si>
    <t>P.2.1.0: 產品營收與銷量達成率:221101_0149</t>
  </si>
  <si>
    <t>&amp;quot;若 營收年度 = 當年年度
年度營業收入 = 實際營業收入 + 剩餘月董事會預估營業收入
若 營收年度 = 非當年年度
年度營業收入 = 累加 實際營業收入
儲存單位為 台幣
顯示單位為 百萬台幣
&amp;quot;</t>
  </si>
  <si>
    <t>Rev and SHIPT in Past Three Years by BU and CUS_Yearly Actual Revenue</t>
  </si>
  <si>
    <t>&amp;quot;Rev and SHIPT in Past Three Years by BU and CUS_Yearly Actual Revenue&amp;quot;</t>
  </si>
  <si>
    <t>-703</t>
  </si>
  <si>
    <t>年度實際出貨量</t>
  </si>
  <si>
    <t>Yearly Actual Shipment</t>
  </si>
  <si>
    <t xml:space="preserve">若 營收年度 = 當年年度
年度出貨量 = YTM 實際出貨量 + 剩餘董事會預估出貨量
若 營收年度 = 非當年年度
年度出貨量 = 累加 實際出貨量
儲存單位為 台
顯示單位為 千台
</t>
  </si>
  <si>
    <t>THIS_YEAR_ACT_SHIP</t>
  </si>
  <si>
    <t>&amp;quot;Yearly Actual Shipment&amp;quot;</t>
  </si>
  <si>
    <t>&amp;quot;年度實際出貨量&amp;quot;</t>
  </si>
  <si>
    <t>IEC_STD_V10 &gt;&gt; Common &gt;&gt; AutoMetaDataYearly Actual Shipment</t>
  </si>
  <si>
    <t>年度實際出貨量Measure</t>
  </si>
  <si>
    <t>0150</t>
  </si>
  <si>
    <t>P.2.1.0: 產品營收與銷量達成率:221101_0150</t>
  </si>
  <si>
    <t>&amp;quot;若 營收年度 = 當年年度
年度出貨量 = YTM 實際出貨量 + 剩餘董事會預估出貨量
若 營收年度 = 非當年年度
年度出貨量 = 累加 實際出貨量
儲存單位為 台
顯示單位為 千台
&amp;quot;</t>
  </si>
  <si>
    <t>Rev and SHIPT in Past Three Years by BU and CUS_Yearly Actual Shipment</t>
  </si>
  <si>
    <t>&amp;quot;Rev and SHIPT in Past Three Years by BU and CUS_Yearly Actual Shipment&amp;quot;</t>
  </si>
  <si>
    <t>-704</t>
  </si>
  <si>
    <t>年營業收入差異 = 年度營業收入-前一年度營業收入
若 營收年度 = 當年年度
年度營業收入 = 實際營業收入 + 剩餘月董事會預估營業收入
若 營收年度 = 非當年年度
年度營業收入 = 累加 實際營業收入</t>
  </si>
  <si>
    <t>THIS_YEAR_ACT_REV_DIFF</t>
  </si>
  <si>
    <t>年度營業收入差異Measure</t>
  </si>
  <si>
    <t>0151</t>
  </si>
  <si>
    <t>P.2.1.0: 產品營收與銷量達成率:221101_0151</t>
  </si>
  <si>
    <t>&amp;quot;年營業收入差異 = 年度營業收入-前一年度營業收入
若 營收年度 = 當年年度
年度營業收入 = 實際營業收入 + 剩餘月董事會預估營業收入
若 營收年度 = 非當年年度
年度營業收入 = 累加 實際營業收入&amp;quot;</t>
  </si>
  <si>
    <t>Rev and SHIPT in Past Three Years by BU and CUS_Difference Between Yearly Revenue</t>
  </si>
  <si>
    <t>&amp;quot;Rev and SHIPT in Past Three Years by BU and CUS_Difference Between Yearly Revenue&amp;quot;</t>
  </si>
  <si>
    <t>-705</t>
  </si>
  <si>
    <t>年出貨量差異 = 年度出貨量-前一年度出貨量
若 營收年度 = 當年年度
年度出貨量 = YTM 實際出貨量 + 剩餘董事會預估出貨量
若 營收年度 = 非當年年度
年度出貨量 = 累加 實際出貨量</t>
  </si>
  <si>
    <t>THIS_YEAR_ACT_SHIP_DIFF</t>
  </si>
  <si>
    <t>年度出貨量差異Measure</t>
  </si>
  <si>
    <t>0152</t>
  </si>
  <si>
    <t>P.2.1.0: 產品營收與銷量達成率:221101_0152</t>
  </si>
  <si>
    <t>&amp;quot;年出貨量差異 = 年度出貨量-前一年度出貨量
若 營收年度 = 當年年度
年度出貨量 = YTM 實際出貨量 + 剩餘董事會預估出貨量
若 營收年度 = 非當年年度
年度出貨量 = 累加 實際出貨量&amp;quot;</t>
  </si>
  <si>
    <t>Rev and SHIPT in Past Three Years by BU and CUS_Difference Between Yearly Shipment</t>
  </si>
  <si>
    <t>&amp;quot;Rev and SHIPT in Past Three Years by BU and CUS_Difference Between Yearly Shipment&amp;quot;</t>
  </si>
  <si>
    <t>-706</t>
  </si>
  <si>
    <t>年營業收入差異 = (年度營業收入-前一年度營業收入)/前一年度營業收入
若 營收年度 = 當年年度
年度營業收入 = 實際營業收入 + 剩餘月董事會預估營業收入
若 營收年度 = 非當年年度
年度營業收入 = 累加 實際營業收入</t>
  </si>
  <si>
    <t>年度營業收入差異率Measure</t>
  </si>
  <si>
    <t>0153</t>
  </si>
  <si>
    <t>P.2.1.0: 產品營收與銷量達成率:221101_0153</t>
  </si>
  <si>
    <t>&amp;quot;年營業收入差異 = (年度營業收入-前一年度營業收入)/前一年度營業收入
若 營收年度 = 當年年度
年度營業收入 = 實際營業收入 + 剩餘月董事會預估營業收入
若 營收年度 = 非當年年度
年度營業收入 = 累加 實際營業收入&amp;quot;</t>
  </si>
  <si>
    <t>Rev and SHIPT in Past Three Years by BU and CUS_Difference Ratio Between Yearly Revenue</t>
  </si>
  <si>
    <t>&amp;quot;Rev and SHIPT in Past Three Years by BU and CUS_Difference Ratio Between Yearly Revenue&amp;quot;</t>
  </si>
  <si>
    <t>-707</t>
  </si>
  <si>
    <t>年出貨量差異 = (年度出貨量-前一年度出貨量)/前一年度出貨量
若 營收年度 = 當年年度
年度出貨量 = YTM 實際出貨量 + 剩餘董事會預估出貨量
若 營收年度 = 非當年年度
年度出貨量 = 累加 實際出貨量</t>
  </si>
  <si>
    <t>年度出貨量差異率Measure</t>
  </si>
  <si>
    <t>0154</t>
  </si>
  <si>
    <t>P.2.1.0: 產品營收與銷量達成率:221101_0154</t>
  </si>
  <si>
    <t>&amp;quot;年出貨量差異 = (年度出貨量-前一年度出貨量)/前一年度出貨量
若 營收年度 = 當年年度
年度出貨量 = YTM 實際出貨量 + 剩餘董事會預估出貨量
若 營收年度 = 非當年年度
年度出貨量 = 累加 實際出貨量&amp;quot;</t>
  </si>
  <si>
    <t>Rev and SHIPT in Past Three Years by BU and CUS_Difference Ratio Between Yearly Shipment</t>
  </si>
  <si>
    <t>&amp;quot;Rev and SHIPT in Past Three Years by BU and CUS_Difference Ratio Between Yearly Shipment&amp;quot;</t>
  </si>
  <si>
    <t>-708</t>
  </si>
  <si>
    <t>依產品呈現近三年營業收入與出貨達成狀況</t>
  </si>
  <si>
    <t>Rev and SHIPT in Past Three Years by PRD</t>
  </si>
  <si>
    <t>3Y Rev by Prod</t>
  </si>
  <si>
    <t>DM_PNC_3Y_REV_BY_PROD</t>
  </si>
  <si>
    <t>&amp;quot;Rev and SHIPT in Past Three Years by PRD&amp;quot;</t>
  </si>
  <si>
    <t>&amp;quot;3Y Rev by Prod&amp;quot;</t>
  </si>
  <si>
    <t>&amp;quot;依產品呈現近三年營業收入與出貨達成狀況&amp;quot;</t>
  </si>
  <si>
    <t>IEC_STD_V10 &gt;&gt; Common &gt;&gt; AutoMetaDataRev and SHIPT in Past Three Years by PRD</t>
  </si>
  <si>
    <t>依產品呈現近三年營業收入與出貨達成狀況Concept</t>
  </si>
  <si>
    <t>0155</t>
  </si>
  <si>
    <t>P.2.1.0: 產品營收與銷量達成率:221101_0155</t>
  </si>
  <si>
    <t>-709</t>
  </si>
  <si>
    <t>0156</t>
  </si>
  <si>
    <t>P.2.1.0: 產品營收與銷量達成率:221101_0156</t>
  </si>
  <si>
    <t>Rev and SHIPT in Past Three Years by PRD_BU Code</t>
  </si>
  <si>
    <t>&amp;quot;Rev and SHIPT in Past Three Years by PRD_BU Code&amp;quot;</t>
  </si>
  <si>
    <t>-710</t>
  </si>
  <si>
    <t>0157</t>
  </si>
  <si>
    <t>P.2.1.0: 產品營收與銷量達成率:221101_0157</t>
  </si>
  <si>
    <t>Rev and SHIPT in Past Three Years by PRD_Division Code</t>
  </si>
  <si>
    <t>&amp;quot;Rev and SHIPT in Past Three Years by PRD_Division Code&amp;quot;</t>
  </si>
  <si>
    <t>-711</t>
  </si>
  <si>
    <t>0158</t>
  </si>
  <si>
    <t>P.2.1.0: 產品營收與銷量達成率:221101_0158</t>
  </si>
  <si>
    <t>Rev and SHIPT in Past Three Years by PRD_Customer Name</t>
  </si>
  <si>
    <t>&amp;quot;Rev and SHIPT in Past Three Years by PRD_Customer Name&amp;quot;</t>
  </si>
  <si>
    <t>-712</t>
  </si>
  <si>
    <t>0159</t>
  </si>
  <si>
    <t>P.2.1.0: 產品營收與銷量達成率:221101_0159</t>
  </si>
  <si>
    <t>Rev and SHIPT in Past Three Years by PRD_Product Category</t>
  </si>
  <si>
    <t>&amp;quot;Rev and SHIPT in Past Three Years by PRD_Product Category&amp;quot;</t>
  </si>
  <si>
    <t>-713</t>
  </si>
  <si>
    <t>0160</t>
  </si>
  <si>
    <t>P.2.1.0: 產品營收與銷量達成率:221101_0160</t>
  </si>
  <si>
    <t>Rev and SHIPT in Past Three Years by PRD_Journal Create Year</t>
  </si>
  <si>
    <t>&amp;quot;Rev and SHIPT in Past Three Years by PRD_Journal Create Year&amp;quot;</t>
  </si>
  <si>
    <t>-714</t>
  </si>
  <si>
    <t>若 營收年度 = 當年年度
年度營業收入 = 實際營業收入 + 剩餘月董事會預估營業收入
若 營收年度 = 非當年年度
年度營業收入 = 累加 實際營業收入
儲存單位為 台幣
顯示單位為 百萬台幣</t>
  </si>
  <si>
    <t>0161</t>
  </si>
  <si>
    <t>P.2.1.0: 產品營收與銷量達成率:221101_0161</t>
  </si>
  <si>
    <t>&amp;quot;若 營收年度 = 當年年度
年度營業收入 = 實際營業收入 + 剩餘月董事會預估營業收入
若 營收年度 = 非當年年度
年度營業收入 = 累加 實際營業收入
儲存單位為 台幣
顯示單位為 百萬台幣&amp;quot;</t>
  </si>
  <si>
    <t>Rev and SHIPT in Past Three Years by PRD_Yearly Actual Revenue</t>
  </si>
  <si>
    <t>&amp;quot;Rev and SHIPT in Past Three Years by PRD_Yearly Actual Revenue&amp;quot;</t>
  </si>
  <si>
    <t>-715</t>
  </si>
  <si>
    <t>0162</t>
  </si>
  <si>
    <t>P.2.1.0: 產品營收與銷量達成率:221101_0162</t>
  </si>
  <si>
    <t>Rev and SHIPT in Past Three Years by PRD_Yearly Actual Shipment</t>
  </si>
  <si>
    <t>&amp;quot;Rev and SHIPT in Past Three Years by PRD_Yearly Actual Shipment&amp;quot;</t>
  </si>
  <si>
    <t>-716</t>
  </si>
  <si>
    <t>0163</t>
  </si>
  <si>
    <t>P.2.1.0: 產品營收與銷量達成率:221101_0163</t>
  </si>
  <si>
    <t>Rev and SHIPT in Past Three Years by PRD_Difference Between Yearly Revenue</t>
  </si>
  <si>
    <t>&amp;quot;Rev and SHIPT in Past Three Years by PRD_Difference Between Yearly Revenue&amp;quot;</t>
  </si>
  <si>
    <t>-717</t>
  </si>
  <si>
    <t>0164</t>
  </si>
  <si>
    <t>P.2.1.0: 產品營收與銷量達成率:221101_0164</t>
  </si>
  <si>
    <t>Rev and SHIPT in Past Three Years by PRD_Difference Between Yearly Shipment</t>
  </si>
  <si>
    <t>&amp;quot;Rev and SHIPT in Past Three Years by PRD_Difference Between Yearly Shipment&amp;quot;</t>
  </si>
  <si>
    <t>-718</t>
  </si>
  <si>
    <t>0165</t>
  </si>
  <si>
    <t>P.2.1.0: 產品營收與銷量達成率:221101_0165</t>
  </si>
  <si>
    <t>Rev and SHIPT in Past Three Years by PRD_Difference Ratio Between Yearly Revenue</t>
  </si>
  <si>
    <t>&amp;quot;Rev and SHIPT in Past Three Years by PRD_Difference Ratio Between Yearly Revenue&amp;quot;</t>
  </si>
  <si>
    <t>-719</t>
  </si>
  <si>
    <t>0166</t>
  </si>
  <si>
    <t>P.2.1.0: 產品營收與銷量達成率:221101_0166</t>
  </si>
  <si>
    <t>Rev and SHIPT in Past Three Years by PRD_Difference Ratio Between Yearly Shipment</t>
  </si>
  <si>
    <t>&amp;quot;Rev and SHIPT in Past Three Years by PRD_Difference Ratio Between Yearly Shipment&amp;quot;</t>
  </si>
  <si>
    <t>-720</t>
  </si>
  <si>
    <t>採購方式與採購金額分布</t>
  </si>
  <si>
    <t>Purchasing Mode and Amount Distribution</t>
  </si>
  <si>
    <t>Material Group 採購金額比</t>
  </si>
  <si>
    <t>從各種採購模式與分類檢視材料採買金額的分布狀況</t>
  </si>
  <si>
    <t>從BU/地域/廠區/客戶/採購方式/材料屬性/材料大類/PSG Part Category來篩選所選時間段的採購金額</t>
  </si>
  <si>
    <t>Kao.CY@inventec.com</t>
  </si>
  <si>
    <t>EIS</t>
  </si>
  <si>
    <t>DM_PRO_PURCHASING_MODE_AND_AMOUNT_DISTRIBUTION</t>
  </si>
  <si>
    <t>廠商交易金額報表</t>
  </si>
  <si>
    <t>&amp;quot;Purchasing Mode and Amount Distribution&amp;quot;</t>
  </si>
  <si>
    <t>&amp;quot;Material Group 採購金額比&amp;quot;</t>
  </si>
  <si>
    <t>&amp;quot;從各種採購模式與分類檢視材料採買金額的分布狀況&amp;quot;</t>
  </si>
  <si>
    <t>IEC_STD_V10 &gt;&gt; Common &gt;&gt; AutoMetaDataPurchasing Mode and Amount Distribution</t>
  </si>
  <si>
    <t>採購方式與採購金額分布Concept</t>
  </si>
  <si>
    <t>P.3.9.0:221101_0001</t>
  </si>
  <si>
    <t>&amp;quot;從BU/地域/廠區/客戶/採購方式/材料屬性/材料大類/PSG Part Category來篩選所選時間段的採購金額&amp;quot;</t>
  </si>
  <si>
    <t>&amp;quot;從BU地域廠區客戶採購方式材料屬性材料大類PSG Part Category來篩選所選時間段的採購金額&amp;quot;</t>
  </si>
  <si>
    <t>-721</t>
  </si>
  <si>
    <t>^(EIS)$</t>
  </si>
  <si>
    <t>工廠廠區</t>
  </si>
  <si>
    <t>Pur Org.下的廠區
與客戶的對應關係如下:
TP02與CP60對應至HP
CP62對應至Dyna
CP65對應至Tiny
CP69對應至ASUS</t>
  </si>
  <si>
    <t>物控</t>
  </si>
  <si>
    <t>EIS/SAP</t>
  </si>
  <si>
    <t>廠商交易金額報表裡的plant欄位</t>
  </si>
  <si>
    <t>&amp;quot;工廠廠區&amp;quot;</t>
  </si>
  <si>
    <t>&amp;quot;Pur Org.下的廠區
與客戶的對應關係如下:
TP02與CP60對應至HP
CP62對應至Dyna
CP65對應至Tiny
CP69對應至ASUS&amp;quot;</t>
  </si>
  <si>
    <t>工廠廠別代碼Dimension</t>
  </si>
  <si>
    <t>P.3.9.0:221101_0002</t>
  </si>
  <si>
    <t>&amp;quot;TW10: TP01TP02TP06
CN60: CP60CP62CP65CP69&amp;quot;</t>
  </si>
  <si>
    <t>Purchasing Mode and Amount Distribution_Plant Code</t>
  </si>
  <si>
    <t>&amp;quot;Purchasing Mode and Amount Distribution_Plant Code&amp;quot;</t>
  </si>
  <si>
    <t>-722</t>
  </si>
  <si>
    <t>^(EIS/SAP)$</t>
  </si>
  <si>
    <t>客人、客戶</t>
  </si>
  <si>
    <t>客戶名稱，各BU與各客人需進行分析交易金額的主體
與廠區的對應關係如下:
HP對應至TP02與CP60
Dyna對應至CP62
ASUS對應至CP69
Tiny對應至CP65</t>
  </si>
  <si>
    <t>客戶名稱，分成HP, Dyna, ASUS, Tiny</t>
  </si>
  <si>
    <t>HP, Dyna, ASUS, Tiny</t>
  </si>
  <si>
    <t>新增此欄位需Manual 手動依廠區別區分</t>
  </si>
  <si>
    <t>&amp;quot;客人、客戶&amp;quot;</t>
  </si>
  <si>
    <t>&amp;quot;客戶名稱，各BU與各客人需進行分析交易金額的主體
與廠區的對應關係如下:
HP對應至TP02與CP60
Dyna對應至CP62
ASUS對應至CP69
Tiny對應至CP65&amp;quot;</t>
  </si>
  <si>
    <t>P.3.9.0:221101_0003</t>
  </si>
  <si>
    <t>&amp;quot;客戶名稱，分成HP, Dyna, ASUS, Tiny&amp;quot;</t>
  </si>
  <si>
    <t>&amp;quot;HP, Dyna, ASUS, Tiny&amp;quot;</t>
  </si>
  <si>
    <t>Purchasing Mode and Amount Distribution_Customer Name</t>
  </si>
  <si>
    <t>&amp;quot;Purchasing Mode and Amount Distribution_Customer Name&amp;quot;</t>
  </si>
  <si>
    <t>-723</t>
  </si>
  <si>
    <t>採購方式</t>
  </si>
  <si>
    <t>Purchasing Mode</t>
  </si>
  <si>
    <t>交易模式、buy mode</t>
  </si>
  <si>
    <t>材料採購的主導權模式，為客人買來賣英業達，或為客人指定英業達對特定廠商進行購買，或為英業達自行選擇廠商</t>
  </si>
  <si>
    <t>B&amp;S:客人買來賣英業達
GTK:客人指定英業達對特定廠商進行購買
OTK:英業達自行選擇廠商</t>
  </si>
  <si>
    <t>B&amp;S、GTK、OTK</t>
  </si>
  <si>
    <t>PURCHASING_MODE</t>
  </si>
  <si>
    <t>資料來源待確認</t>
  </si>
  <si>
    <t>&amp;quot;Purchasing Mode&amp;quot;</t>
  </si>
  <si>
    <t>&amp;quot;交易模式、buy mode&amp;quot;</t>
  </si>
  <si>
    <t>&amp;quot;材料採購的主導權模式，為客人買來賣英業達，或為客人指定英業達對特定廠商進行購買，或為英業達自行選擇廠商&amp;quot;</t>
  </si>
  <si>
    <t>IEC_STD_V10 &gt;&gt; Common &gt;&gt; AutoMetaDataPurchasing Mode</t>
  </si>
  <si>
    <t>採購方式Dimension</t>
  </si>
  <si>
    <t>&amp;quot;Purchasing Part Attribute_Purchasing Mode&amp;quot;</t>
  </si>
  <si>
    <t>P.3.9.0:221101_0004</t>
  </si>
  <si>
    <t>&amp;quot;B&amp;amp;S:客人買來賣英業達
GTK:客人指定英業達對特定廠商進行購買
OTK:英業達自行選擇廠商&amp;quot;</t>
  </si>
  <si>
    <t>&amp;quot;B&amp;amp;S、GTK、OTK&amp;quot;</t>
  </si>
  <si>
    <t>Purchasing Mode and Amount Distribution_Purchasing Mode</t>
  </si>
  <si>
    <t>&amp;quot;Purchasing Mode and Amount Distribution_Purchasing Mode&amp;quot;</t>
  </si>
  <si>
    <t>-724</t>
  </si>
  <si>
    <t>材料主分類</t>
  </si>
  <si>
    <t>Component Type</t>
  </si>
  <si>
    <t>機構或電子料</t>
  </si>
  <si>
    <t>所有材料按採購單位區分為EE(電子)與ME(機構)兩大類，分類與PDM上材料標註</t>
  </si>
  <si>
    <t>所有材料拆分為EE或ME</t>
  </si>
  <si>
    <t>EE、ME</t>
  </si>
  <si>
    <t>PDM/EIS</t>
  </si>
  <si>
    <t>COMPONENT_TYPE</t>
  </si>
  <si>
    <t>&amp;quot;Component Type&amp;quot;</t>
  </si>
  <si>
    <t>&amp;quot;機構或電子料&amp;quot;</t>
  </si>
  <si>
    <t>&amp;quot;所有材料按採購單位區分為EE(電子)與ME(機構)兩大類，分類與PDM上材料標註&amp;quot;</t>
  </si>
  <si>
    <t>IEC_STD_V10 &gt;&gt; Common &gt;&gt; AutoMetaDataComponent Type</t>
  </si>
  <si>
    <t>材料主分類Dimension</t>
  </si>
  <si>
    <t>&amp;quot;Purchasing Part Attribute_Component Type&amp;quot;</t>
  </si>
  <si>
    <t>P.3.9.0:221101_0005</t>
  </si>
  <si>
    <t>&amp;quot;所有材料拆分為EE或ME&amp;quot;</t>
  </si>
  <si>
    <t>&amp;quot;EE、ME&amp;quot;</t>
  </si>
  <si>
    <t>Purchasing Mode and Amount Distribution_Component Type</t>
  </si>
  <si>
    <t>&amp;quot;Purchasing Mode and Amount Distribution_Component Type&amp;quot;</t>
  </si>
  <si>
    <t>-725</t>
  </si>
  <si>
    <t>^(PDM/EIS)$</t>
  </si>
  <si>
    <t>材料大類</t>
  </si>
  <si>
    <t>Material Group</t>
  </si>
  <si>
    <t>Class code類別</t>
  </si>
  <si>
    <t>Class code大類名稱</t>
  </si>
  <si>
    <t>料號Class code於PDM的Material Group</t>
  </si>
  <si>
    <t>只取R-後面的材料名稱。
R-CAPTCTR, R-IC,R-CONNTOR…........</t>
  </si>
  <si>
    <t>CE</t>
  </si>
  <si>
    <t>MATERIAL_GROUP</t>
  </si>
  <si>
    <t xml:space="preserve">EIS抓取PDM上的料號資料
</t>
  </si>
  <si>
    <t>廠商交易金額報表內的Material Group</t>
  </si>
  <si>
    <t>&amp;quot;Material Group&amp;quot;</t>
  </si>
  <si>
    <t>&amp;quot;Class code類別&amp;quot;</t>
  </si>
  <si>
    <t>&amp;quot;Class code大類名稱&amp;quot;</t>
  </si>
  <si>
    <t>IEC_STD_V10 &gt;&gt; Common &gt;&gt; AutoMetaDataMaterial Group</t>
  </si>
  <si>
    <t>材料大類Dimension</t>
  </si>
  <si>
    <t>&amp;quot;Purchasing Part Attribute_Material Group&amp;quot;</t>
  </si>
  <si>
    <t>P.3.9.0:221101_0006</t>
  </si>
  <si>
    <t>&amp;quot;料號Class code於PDM的Material Group&amp;quot;</t>
  </si>
  <si>
    <t>&amp;quot;只取R-後面的材料名稱。
R-CAPTCTR, R-IC,R-CONNTOR…........&amp;quot;</t>
  </si>
  <si>
    <t>Purchasing Mode and Amount Distribution_Material Group</t>
  </si>
  <si>
    <t>&amp;quot;Purchasing Mode and Amount Distribution_Material Group&amp;quot;</t>
  </si>
  <si>
    <t>-726</t>
  </si>
  <si>
    <t>材料代號類別</t>
  </si>
  <si>
    <t>Class Code Category</t>
  </si>
  <si>
    <t>Class Code 四碼數字加上"-"再加上對應的Materical Group</t>
  </si>
  <si>
    <t>Class Code 四碼數字加上"-"再加上對應的Materical Group
EX: 6033-FAN, 6027-BATTERY</t>
  </si>
  <si>
    <t>Class Code 四碼數字加上"-"再加上對應的Materical Group，Material Group只取R-後面的材料名稱。</t>
  </si>
  <si>
    <t>CLASS_CODE_CATEGORY</t>
  </si>
  <si>
    <t>材料於PDM裡對應的Class Code+Material Group</t>
  </si>
  <si>
    <t xml:space="preserve">EIS抓取PDM上的資料比對
</t>
  </si>
  <si>
    <t>&amp;quot;Class Code Category&amp;quot;</t>
  </si>
  <si>
    <t>&amp;quot;Class Code 四碼數字加上&amp;apos;-&amp;apos;再加上對應的Materical Group&amp;quot;</t>
  </si>
  <si>
    <t>IEC_STD_V10 &gt;&gt; Common &gt;&gt; AutoMetaDataClass Code Category</t>
  </si>
  <si>
    <t>材料代號類別Dimension</t>
  </si>
  <si>
    <t>&amp;quot;Purchasing Part Attribute_Class Code Category&amp;quot;</t>
  </si>
  <si>
    <t>P.3.9.0:221101_0007</t>
  </si>
  <si>
    <t>&amp;quot;Class Code 四碼數字加上&amp;apos;-&amp;apos;再加上對應的Materical Group
EX: 6033-FAN, 6027-BATTERY&amp;quot;</t>
  </si>
  <si>
    <t>&amp;quot;Class Code 四碼數字加上&amp;apos;-&amp;apos;再加上對應的Materical Group，Material Group只取R-後面的材料名稱。&amp;quot;</t>
  </si>
  <si>
    <t>&amp;quot;材料於PDM裡對應的Class Code+Material Group&amp;quot;</t>
  </si>
  <si>
    <t>Purchasing Mode and Amount Distribution_Class Code Category</t>
  </si>
  <si>
    <t>&amp;quot;Purchasing Mode and Amount Distribution_Class Code Category&amp;quot;</t>
  </si>
  <si>
    <t>-727</t>
  </si>
  <si>
    <t>材料細項</t>
  </si>
  <si>
    <t>Part Category</t>
  </si>
  <si>
    <t>PSG Part Category</t>
  </si>
  <si>
    <t>Class code下之細項分類，PSG Part Category尚待重新進行有交易料號之治理，相對於EBG Part Category</t>
  </si>
  <si>
    <t>預計採用PSG Part Category重新定義後的資料</t>
  </si>
  <si>
    <t>見PSG Part Category Sheet</t>
  </si>
  <si>
    <t>PART_CATEGORY</t>
  </si>
  <si>
    <t>待後續進行材料清查將PSG Part Category比對進現行使用的料號</t>
  </si>
  <si>
    <t>&amp;quot;Part Category&amp;quot;</t>
  </si>
  <si>
    <t>&amp;quot;PSG Part Category&amp;quot;</t>
  </si>
  <si>
    <t>&amp;quot;Class code下之細項分類，PSG Part Category尚待重新進行有交易料號之治理，相對於EBG Part Category&amp;quot;</t>
  </si>
  <si>
    <t>IEC_STD_V10 &gt;&gt; Common &gt;&gt; AutoMetaDataPart Category</t>
  </si>
  <si>
    <t>材料細項Dimension</t>
  </si>
  <si>
    <t>&amp;quot;Purchasing Part Attribute_Part Category&amp;quot;</t>
  </si>
  <si>
    <t>P.3.9.0:221101_0008</t>
  </si>
  <si>
    <t>&amp;quot;預計採用PSG Part Category重新定義後的資料&amp;quot;</t>
  </si>
  <si>
    <t>&amp;quot;見PSG Part Category Sheet&amp;quot;</t>
  </si>
  <si>
    <t>Purchasing Mode and Amount Distribution_Part Category</t>
  </si>
  <si>
    <t>&amp;quot;Purchasing Mode and Amount Distribution_Part Category&amp;quot;</t>
  </si>
  <si>
    <t>-728</t>
  </si>
  <si>
    <t>收料統計月份</t>
  </si>
  <si>
    <t>GR Monthly Date</t>
  </si>
  <si>
    <t>報表欲檢視的採購金額區間長度，最短為月，抓取資料為SAP GR Date，</t>
  </si>
  <si>
    <t>報表以月為最小單位供選取欲常看的採購金額區間，拉取時長限制為兩年</t>
  </si>
  <si>
    <t>西元年四碼/月份</t>
  </si>
  <si>
    <t>GR_MONTHLY_DATE</t>
  </si>
  <si>
    <t>廠商交易金額報表或SAP資料</t>
  </si>
  <si>
    <t>廠商交易金額報表有當年份之月份資料</t>
  </si>
  <si>
    <t>&amp;quot;GR Monthly Date&amp;quot;</t>
  </si>
  <si>
    <t>&amp;quot;收料統計月份&amp;quot;</t>
  </si>
  <si>
    <t>&amp;quot;報表欲檢視的採購金額區間長度，最短為月，抓取資料為SAP GR Date，&amp;quot;</t>
  </si>
  <si>
    <t>IEC_STD_V10 &gt;&gt; Common &gt;&gt; AutoMetaDataGR Monthly Date</t>
  </si>
  <si>
    <t>收料統計月份Dimension</t>
  </si>
  <si>
    <t>P.3.9.0:221101_0009</t>
  </si>
  <si>
    <t>&amp;quot;報表以月為最小單位供選取欲常看的採購金額區間，拉取時長限制為兩年&amp;quot;</t>
  </si>
  <si>
    <t>&amp;quot;西元年四碼/月份&amp;quot;</t>
  </si>
  <si>
    <t>Purchasing Mode and Amount Distribution_GR Monthly Date</t>
  </si>
  <si>
    <t>&amp;quot;Purchasing Mode and Amount Distribution_GR Monthly Date&amp;quot;</t>
  </si>
  <si>
    <t>-729</t>
  </si>
  <si>
    <t>收料隸屬季別</t>
  </si>
  <si>
    <t>GR Date By QUARTER</t>
  </si>
  <si>
    <t>GR_DATE_BY_QUARTER</t>
  </si>
  <si>
    <t>&amp;quot;GR Date By QUARTER&amp;quot;</t>
  </si>
  <si>
    <t>&amp;quot;收料隸屬季別&amp;quot;</t>
  </si>
  <si>
    <t>IEC_STD_V10 &gt;&gt; Common &gt;&gt; AutoMetaDataGR Date By QUARTER</t>
  </si>
  <si>
    <t>收料隸屬季別Dimension</t>
  </si>
  <si>
    <t>&amp;quot;PSG Monthly Procurement Amount_GR Date By QUARTER&amp;quot;</t>
  </si>
  <si>
    <t>P.3.9.0:221101_0010</t>
  </si>
  <si>
    <t>Purchasing Mode and Amount Distribution_GR Date By QUARTER</t>
  </si>
  <si>
    <t>&amp;quot;Purchasing Mode and Amount Distribution_GR Date By QUARTER&amp;quot;</t>
  </si>
  <si>
    <t>-730</t>
  </si>
  <si>
    <t>合格供應商名稱</t>
  </si>
  <si>
    <t>AVL Name</t>
  </si>
  <si>
    <t>Approved Vendor List Name</t>
  </si>
  <si>
    <t>PDM裡經過新廠商評鑑管理辦法承認之合格供應商</t>
  </si>
  <si>
    <t>PDM內所建的合格供應商，SAP的Vendor/Vendor Code經mapping與AVL建立關聯，一個AVL可Mapping多個Vendor Code</t>
  </si>
  <si>
    <t>中文需為繁體字</t>
  </si>
  <si>
    <t>PDM/SAP/EIS</t>
  </si>
  <si>
    <t>AVL_NAME</t>
  </si>
  <si>
    <t>廠商交易金額報表或PDM資料</t>
  </si>
  <si>
    <t>廠商交易金額報表內的AVL Name欄位</t>
  </si>
  <si>
    <t>&amp;quot;AVL Name&amp;quot;</t>
  </si>
  <si>
    <t>&amp;quot;Approved Vendor List Name&amp;quot;</t>
  </si>
  <si>
    <t>&amp;quot;PDM裡經過新廠商評鑑管理辦法承認之合格供應商&amp;quot;</t>
  </si>
  <si>
    <t>IEC_STD_V10 &gt;&gt; Common &gt;&gt; AutoMetaDataAVL Name</t>
  </si>
  <si>
    <t>合格供應商名稱Dimension</t>
  </si>
  <si>
    <t>&amp;quot;Vendor Master_AVL Name&amp;quot;</t>
  </si>
  <si>
    <t>P.3.9.0:221101_0011</t>
  </si>
  <si>
    <t>&amp;quot;PDM內所建的合格供應商，SAP的Vendor/Vendor Code經mapping與AVL建立關聯，一個AVL可Mapping多個Vendor Code&amp;quot;</t>
  </si>
  <si>
    <t>&amp;quot;中文需為繁體字&amp;quot;</t>
  </si>
  <si>
    <t>&amp;quot;PDM內所建的合格供應商，SAP的VendorVendor Code經mapping與AVL建立關聯，一個AVL可Mapping多個Vendor Code&amp;quot;</t>
  </si>
  <si>
    <t>Purchasing Mode and Amount Distribution_AVL Name</t>
  </si>
  <si>
    <t>&amp;quot;Purchasing Mode and Amount Distribution_AVL Name&amp;quot;</t>
  </si>
  <si>
    <t>-731</t>
  </si>
  <si>
    <t>^(PDM/SAP/EIS)$</t>
  </si>
  <si>
    <t>廠商代碼</t>
  </si>
  <si>
    <t>Vendor Code</t>
  </si>
  <si>
    <t>下單廠商名稱，亦即Vendor code的廠商代碼</t>
  </si>
  <si>
    <t>SAP內所建之下單廠商，於PDM裡經mapping與ＡVL建立關聯，一個vendor code只能對應一個AVL</t>
  </si>
  <si>
    <t>依SAP要求格式輸入</t>
  </si>
  <si>
    <t>VENDOR_CODE</t>
  </si>
  <si>
    <t>廠商交易金額報表內的Vendor Code與Vendor Name欄位</t>
  </si>
  <si>
    <t>&amp;quot;Vendor Code&amp;quot;</t>
  </si>
  <si>
    <t>&amp;quot;下單廠商名稱，亦即Vendor code的廠商代碼&amp;quot;</t>
  </si>
  <si>
    <t>IEC_STD_V10 &gt;&gt; Common &gt;&gt; AutoMetaDataVendor Code</t>
  </si>
  <si>
    <t>廠商代碼Dimension</t>
  </si>
  <si>
    <t>&amp;quot;Vendor Master_Vendor Code&amp;quot;</t>
  </si>
  <si>
    <t>P.3.9.0:221101_0012</t>
  </si>
  <si>
    <t>&amp;quot;SAP內所建之下單廠商，於PDM裡經mapping與ＡVL建立關聯，一個vendor code只能對應一個AVL&amp;quot;</t>
  </si>
  <si>
    <t>&amp;quot;依SAP要求格式輸入&amp;quot;</t>
  </si>
  <si>
    <t>Purchasing Mode and Amount Distribution_Vendor Code</t>
  </si>
  <si>
    <t>&amp;quot;Purchasing Mode and Amount Distribution_Vendor Code&amp;quot;</t>
  </si>
  <si>
    <t>-732</t>
  </si>
  <si>
    <t>廠商名稱</t>
  </si>
  <si>
    <t>Vendor Name</t>
  </si>
  <si>
    <t>下單廠商名稱，亦即Vendor code的廠商名稱</t>
  </si>
  <si>
    <t>VENDOR_NAME</t>
  </si>
  <si>
    <t>&amp;quot;Vendor Name&amp;quot;</t>
  </si>
  <si>
    <t>&amp;quot;下單廠商名稱，亦即Vendor code的廠商名稱&amp;quot;</t>
  </si>
  <si>
    <t>IEC_STD_V10 &gt;&gt; Common &gt;&gt; AutoMetaDataVendor Name</t>
  </si>
  <si>
    <t>廠商名稱Dimension</t>
  </si>
  <si>
    <t>&amp;quot;Vendor Master_Vendor Name&amp;quot;</t>
  </si>
  <si>
    <t>P.3.9.0:221101_0013</t>
  </si>
  <si>
    <t>Purchasing Mode and Amount Distribution_Vendor Name</t>
  </si>
  <si>
    <t>&amp;quot;Purchasing Mode and Amount Distribution_Vendor Name&amp;quot;</t>
  </si>
  <si>
    <t>-733</t>
  </si>
  <si>
    <t>採購金額</t>
  </si>
  <si>
    <t>Purchase Amount</t>
  </si>
  <si>
    <t>已GR過帳之材料採買金額</t>
  </si>
  <si>
    <t>美金為單位</t>
  </si>
  <si>
    <t>PURCHASE_AMOUNT</t>
  </si>
  <si>
    <t>&amp;quot;Purchase Amount&amp;quot;</t>
  </si>
  <si>
    <t>&amp;quot;已GR過帳之材料採買金額&amp;quot;</t>
  </si>
  <si>
    <t>IEC_STD_V10 &gt;&gt; Common &gt;&gt; AutoMetaDataPurchase Amount</t>
  </si>
  <si>
    <t>採購金額Measure</t>
  </si>
  <si>
    <t>&amp;quot;PSG Monthly Procurement Amount_Purchase Amount&amp;quot;</t>
  </si>
  <si>
    <t>P.3.9.0:221101_0014</t>
  </si>
  <si>
    <t>&amp;quot;美金為單位&amp;quot;</t>
  </si>
  <si>
    <t>Purchasing Mode and Amount Distribution_Purchase Amount</t>
  </si>
  <si>
    <t>&amp;quot;Purchasing Mode and Amount Distribution_Purchase Amount&amp;quot;</t>
  </si>
  <si>
    <t>-734</t>
  </si>
  <si>
    <t>收料數量</t>
  </si>
  <si>
    <t>GR Quantity</t>
  </si>
  <si>
    <t>GR Gty、 Good Receiving Qty</t>
  </si>
  <si>
    <t>SAP收料數量</t>
  </si>
  <si>
    <t>以GR為準統計之數量</t>
  </si>
  <si>
    <t>GR_QUANTITY</t>
  </si>
  <si>
    <t>&amp;quot;GR Quantity&amp;quot;</t>
  </si>
  <si>
    <t>&amp;quot;GR Gty、 Good Receiving Qty&amp;quot;</t>
  </si>
  <si>
    <t>&amp;quot;SAP收料數量&amp;quot;</t>
  </si>
  <si>
    <t>IEC_STD_V10 &gt;&gt; Common &gt;&gt; AutoMetaDataGR Quantity</t>
  </si>
  <si>
    <t>收料數量Measure</t>
  </si>
  <si>
    <t>&amp;quot;PSG Monthly Procurement Amount_GR Quantity&amp;quot;</t>
  </si>
  <si>
    <t>P.3.9.0:221101_0015</t>
  </si>
  <si>
    <t>&amp;quot;以GR為準統計之數量&amp;quot;</t>
  </si>
  <si>
    <t>Purchasing Mode and Amount Distribution_GR Quantity</t>
  </si>
  <si>
    <t>&amp;quot;Purchasing Mode and Amount Distribution_GR Quantity&amp;quot;</t>
  </si>
  <si>
    <t>-735</t>
  </si>
  <si>
    <t>供應商管理</t>
  </si>
  <si>
    <t>Vendor Management</t>
  </si>
  <si>
    <t>Supplier Management</t>
  </si>
  <si>
    <t>選取廠商用以呈現出廠商的各項資訊供進行比對或決策</t>
  </si>
  <si>
    <t>可用AVL或Vendor來選取，可同時選取多間廠商進行呈現來比較</t>
  </si>
  <si>
    <t>DM_PRO_VENDOR_MANAGEMENT</t>
  </si>
  <si>
    <t>&amp;quot;Vendor Management&amp;quot;</t>
  </si>
  <si>
    <t>&amp;quot;Supplier Management&amp;quot;</t>
  </si>
  <si>
    <t>&amp;quot;選取廠商用以呈現出廠商的各項資訊供進行比對或決策&amp;quot;</t>
  </si>
  <si>
    <t>IEC_STD_V10 &gt;&gt; Common &gt;&gt; AutoMetaDataVendor Management</t>
  </si>
  <si>
    <t>供應商管理Concept</t>
  </si>
  <si>
    <t>P.3.9.0:221101_0016</t>
  </si>
  <si>
    <t>&amp;quot;可用AVL或Vendor來選取，可同時選取多間廠商進行呈現來比較&amp;quot;</t>
  </si>
  <si>
    <t>-736</t>
  </si>
  <si>
    <t>供應商資料季統計時間</t>
  </si>
  <si>
    <t>Vendor Data Update Date</t>
  </si>
  <si>
    <t>供應商資料抓取的年月時間點</t>
  </si>
  <si>
    <t>西元年月</t>
  </si>
  <si>
    <t>VENDOR_DATA_UPDATE_DATE</t>
  </si>
  <si>
    <t>&amp;quot;Vendor Data Update Date&amp;quot;</t>
  </si>
  <si>
    <t>&amp;quot;供應商資料季統計時間&amp;quot;</t>
  </si>
  <si>
    <t>IEC_STD_V10 &gt;&gt; Common &gt;&gt; AutoMetaDataVendor Data Update Date</t>
  </si>
  <si>
    <t>供應商資料季統計時間Dimension</t>
  </si>
  <si>
    <t>P.3.9.0:221101_0017</t>
  </si>
  <si>
    <t>&amp;quot;供應商資料抓取的年月時間點&amp;quot;</t>
  </si>
  <si>
    <t>&amp;quot;西元年月&amp;quot;</t>
  </si>
  <si>
    <t>Vendor Management_Vendor Data Update Date</t>
  </si>
  <si>
    <t>&amp;quot;Vendor Management_Vendor Data Update Date&amp;quot;</t>
  </si>
  <si>
    <t>-737</t>
  </si>
  <si>
    <t>P.3.9.0:221101_0018</t>
  </si>
  <si>
    <t>Vendor Management_Plant Code</t>
  </si>
  <si>
    <t>&amp;quot;Vendor Management_Plant Code&amp;quot;</t>
  </si>
  <si>
    <t>-738</t>
  </si>
  <si>
    <t>P.3.9.0:221101_0019</t>
  </si>
  <si>
    <t>Vendor Management_Customer Name</t>
  </si>
  <si>
    <t>&amp;quot;Vendor Management_Customer Name&amp;quot;</t>
  </si>
  <si>
    <t>-739</t>
  </si>
  <si>
    <t>P.3.9.0:221101_0020</t>
  </si>
  <si>
    <t>Vendor Management_Purchasing Mode</t>
  </si>
  <si>
    <t>&amp;quot;Vendor Management_Purchasing Mode&amp;quot;</t>
  </si>
  <si>
    <t>-740</t>
  </si>
  <si>
    <t>P.3.9.0:221101_0021</t>
  </si>
  <si>
    <t>Vendor Management_Component Type</t>
  </si>
  <si>
    <t>&amp;quot;Vendor Management_Component Type&amp;quot;</t>
  </si>
  <si>
    <t>-741</t>
  </si>
  <si>
    <t>P.3.9.0:221101_0022</t>
  </si>
  <si>
    <t>Vendor Management_Material Group</t>
  </si>
  <si>
    <t>&amp;quot;Vendor Management_Material Group&amp;quot;</t>
  </si>
  <si>
    <t>-742</t>
  </si>
  <si>
    <t>P.3.9.0:221101_0023</t>
  </si>
  <si>
    <t>Vendor Management_Class Code Category</t>
  </si>
  <si>
    <t>&amp;quot;Vendor Management_Class Code Category&amp;quot;</t>
  </si>
  <si>
    <t>-743</t>
  </si>
  <si>
    <t>P.3.9.0:221101_0024</t>
  </si>
  <si>
    <t>Vendor Management_AVL Name</t>
  </si>
  <si>
    <t>&amp;quot;Vendor Management_AVL Name&amp;quot;</t>
  </si>
  <si>
    <t>-744</t>
  </si>
  <si>
    <t>P.3.9.0:221101_0025</t>
  </si>
  <si>
    <t>Vendor Management_Vendor Code</t>
  </si>
  <si>
    <t>&amp;quot;Vendor Management_Vendor Code&amp;quot;</t>
  </si>
  <si>
    <t>-745</t>
  </si>
  <si>
    <t>P.3.9.0:221101_0026</t>
  </si>
  <si>
    <t>Vendor Management_Vendor Name</t>
  </si>
  <si>
    <t>&amp;quot;Vendor Management_Vendor Name&amp;quot;</t>
  </si>
  <si>
    <t>-746</t>
  </si>
  <si>
    <t>品質成績</t>
  </si>
  <si>
    <t>Quality Score</t>
  </si>
  <si>
    <t>品質分數、Qiality</t>
  </si>
  <si>
    <t>由SQE按Incoming、Material Issue、Quality Peformance進行評分，分數呈現在每月發出重慶廠區厂商票期成績。
分數部分若選特定一季直接出現該季資料，若選多季時則呈現最差的分數</t>
  </si>
  <si>
    <t>基本分數皆為98分，若有評核項目出現狀況則依嚴重度進行扣分</t>
  </si>
  <si>
    <t>SQE</t>
  </si>
  <si>
    <t>Manual</t>
  </si>
  <si>
    <t>QUALITY_SCORE</t>
  </si>
  <si>
    <t>每月SQE發出重慶廠區厂商票期成績</t>
  </si>
  <si>
    <t>PaymentFinal Sheet裡的SQE Score欄位</t>
  </si>
  <si>
    <t>&amp;quot;Quality Score&amp;quot;</t>
  </si>
  <si>
    <t>&amp;quot;品質分數、Qiality&amp;quot;</t>
  </si>
  <si>
    <t>&amp;quot;由SQE按Incoming、Material Issue、Quality Peformance進行評分，分數呈現在每月發出重慶廠區厂商票期成績。
分數部分若選特定一季直接出現該季資料，若選多季時則呈現最差的分數&amp;quot;</t>
  </si>
  <si>
    <t>IEC_STD_V10 &gt;&gt; Common &gt;&gt; AutoMetaDataQuality Score</t>
  </si>
  <si>
    <t>品質成績Measure</t>
  </si>
  <si>
    <t>&amp;quot;Vendor Performance Master_Quality Score&amp;quot;</t>
  </si>
  <si>
    <t>P.3.9.0:221101_0027</t>
  </si>
  <si>
    <t>&amp;quot;基本分數皆為98分，若有評核項目出現狀況則依嚴重度進行扣分&amp;quot;</t>
  </si>
  <si>
    <t>Vendor Management_Quality Score</t>
  </si>
  <si>
    <t>&amp;quot;Vendor Management_Quality Score&amp;quot;</t>
  </si>
  <si>
    <t>-747</t>
  </si>
  <si>
    <t>MANUAL</t>
  </si>
  <si>
    <t>^(Manual|MANUAL)$</t>
  </si>
  <si>
    <t>採購成績</t>
  </si>
  <si>
    <t>Cost Score</t>
  </si>
  <si>
    <t>廠商表現、Cost</t>
  </si>
  <si>
    <t>由Sourcer按價格競爭力、機種配合度、材料/製程管理能力及其他項目進行綜合評分。
分數部分若選特定一季直接出現該季資料，若選多季時則呈現最差的分數</t>
  </si>
  <si>
    <t>價格競爭力佔30%，機種配合度佔30%，材料/製程管理能力佔30%，其他項目佔10%，處級主管有確認並修正最後分數的權限</t>
  </si>
  <si>
    <t>COST_SCORE</t>
  </si>
  <si>
    <t>價格競爭力佔30%，機種配合度佔30%，材料/製程管理能力佔20%，其他項目佔10%</t>
  </si>
  <si>
    <t>需每季另外手動上傳</t>
  </si>
  <si>
    <t>&amp;quot;Cost Score&amp;quot;</t>
  </si>
  <si>
    <t>&amp;quot;廠商表現、Cost&amp;quot;</t>
  </si>
  <si>
    <t>&amp;quot;由Sourcer按價格競爭力、機種配合度、材料/製程管理能力及其他項目進行綜合評分。
分數部分若選特定一季直接出現該季資料，若選多季時則呈現最差的分數&amp;quot;</t>
  </si>
  <si>
    <t>IEC_STD_V10 &gt;&gt; Common &gt;&gt; AutoMetaDataCost Score</t>
  </si>
  <si>
    <t>採購成績Measure</t>
  </si>
  <si>
    <t>&amp;quot;Vendor Performance Master_Cost Score&amp;quot;</t>
  </si>
  <si>
    <t>P.3.9.0:221101_0028</t>
  </si>
  <si>
    <t>&amp;quot;價格競爭力佔30%，機種配合度佔30%，材料/製程管理能力佔30%，其他項目佔10%，處級主管有確認並修正最後分數的權限&amp;quot;</t>
  </si>
  <si>
    <t>&amp;quot;價格競爭力佔30%，機種配合度佔30%，材料製程管理能力佔20%，其他項目佔10%&amp;quot;</t>
  </si>
  <si>
    <t>Vendor Management_Cost Score</t>
  </si>
  <si>
    <t>&amp;quot;Vendor Management_Cost Score&amp;quot;</t>
  </si>
  <si>
    <t>-748</t>
  </si>
  <si>
    <t>達交成績</t>
  </si>
  <si>
    <t>Delivery Score</t>
  </si>
  <si>
    <t>Delivery</t>
  </si>
  <si>
    <t>由buyer按交期管裡、稽核扣分、違反流程與Service進行綜合評分，分數呈現在每月發出重慶廠區厂商票期成績。
分數部分若選特定一季直接出現該季資料，若選多季時則呈現最差的分數</t>
  </si>
  <si>
    <t>DELIVERY_SCORE</t>
  </si>
  <si>
    <t>PaymentFinal Sheet裡的Purchase Score欄位</t>
  </si>
  <si>
    <t>&amp;quot;Delivery Score&amp;quot;</t>
  </si>
  <si>
    <t>&amp;quot;Delivery&amp;quot;</t>
  </si>
  <si>
    <t>&amp;quot;由buyer按交期管裡、稽核扣分、違反流程與Service進行綜合評分，分數呈現在每月發出重慶廠區厂商票期成績。
分數部分若選特定一季直接出現該季資料，若選多季時則呈現最差的分數&amp;quot;</t>
  </si>
  <si>
    <t>IEC_STD_V10 &gt;&gt; Common &gt;&gt; AutoMetaDataDelivery Score</t>
  </si>
  <si>
    <t>達交成績Measure</t>
  </si>
  <si>
    <t>&amp;quot;Vendor Performance Master_Delivery Score&amp;quot;</t>
  </si>
  <si>
    <t>P.3.9.0:221101_0029</t>
  </si>
  <si>
    <t>Vendor Management_Delivery Score</t>
  </si>
  <si>
    <t>&amp;quot;Vendor Management_Delivery Score&amp;quot;</t>
  </si>
  <si>
    <t>-749</t>
  </si>
  <si>
    <t>供應商績效</t>
  </si>
  <si>
    <t>Supplier Final Score</t>
  </si>
  <si>
    <t>Final Score、Total Score、總分</t>
  </si>
  <si>
    <t>由Quality、Cost與Delivery三項成績進行加權計算總分。
分數部分若選特定一季直接出現該季資料，若選多季時則呈現最差的分數</t>
  </si>
  <si>
    <t>Quality（權重 40%）：SQE Score
Delivery （權重 30%） ：Purchase Score，每月票期成績裡分數
Cost （權重 30%） ：採購人工評分
若Cost缺分數，則用NA方式呈現，並以Quality  60%/Delivery 40%來計算權重算出總分</t>
  </si>
  <si>
    <t>SUPPLIER_FINAL_SCORE</t>
  </si>
  <si>
    <t>Quality（權重 40%）：SQE Score
Delivery （權重 30%） ：Purchase Score，每月票期成績裡分數
Cost （權重 30%） ：採購人工評分
以上若無分數，用空格方式呈現，並以各自權重計算出總分</t>
  </si>
  <si>
    <t>系統進行加權計算</t>
  </si>
  <si>
    <t>&amp;quot;Supplier Final Score&amp;quot;</t>
  </si>
  <si>
    <t>&amp;quot;Final Score、Total Score、總分&amp;quot;</t>
  </si>
  <si>
    <t>&amp;quot;由Quality、Cost與Delivery三項成績進行加權計算總分。
分數部分若選特定一季直接出現該季資料，若選多季時則呈現最差的分數&amp;quot;</t>
  </si>
  <si>
    <t>IEC_STD_V10 &gt;&gt; Common &gt;&gt; AutoMetaDataSupplier Final Score</t>
  </si>
  <si>
    <t>供應商績效Measure</t>
  </si>
  <si>
    <t>&amp;quot;Vendor Performance Master_Supplier Final Score&amp;quot;</t>
  </si>
  <si>
    <t>P.3.9.0:221101_0030</t>
  </si>
  <si>
    <t>&amp;quot;Quality（權重 40%）：SQE Score
Delivery （權重 30%） ：Purchase Score，每月票期成績裡分數
Cost （權重 30%） ：採購人工評分
若Cost缺分數，則用NA方式呈現，並以Quality  60%/Delivery 40%來計算權重算出總分&amp;quot;</t>
  </si>
  <si>
    <t>&amp;quot;Quality（權重 40%）：SQE Score
Delivery （權重 30%） ：Purchase Score，每月票期成績裡分數
Cost （權重 30%） ：採購人工評分
以上若無分數，用空格方式呈現，並以各自權重計算出總分&amp;quot;</t>
  </si>
  <si>
    <t>Vendor Management_Supplier Final Score</t>
  </si>
  <si>
    <t>&amp;quot;Vendor Management_Supplier Final Score&amp;quot;</t>
  </si>
  <si>
    <t>-750</t>
  </si>
  <si>
    <t>^(資料來源待確認)$</t>
  </si>
  <si>
    <t>料號數</t>
  </si>
  <si>
    <t>Part Number Quantity</t>
  </si>
  <si>
    <t>P/N Quantity、 Component Qty、Components</t>
  </si>
  <si>
    <t>PSG這段時間跟該廠商交易多少料號數。
若選特定一季直接出現該季數字，若選多季則出現最新一季的數字</t>
  </si>
  <si>
    <t>只會有整數</t>
  </si>
  <si>
    <t>DCM</t>
  </si>
  <si>
    <t>PART_NUMBER_QUANTITY</t>
  </si>
  <si>
    <t>&amp;quot;Part Number Quantity&amp;quot;</t>
  </si>
  <si>
    <t>&amp;quot;P/N Quantity、 Component Qty、Components&amp;quot;</t>
  </si>
  <si>
    <t>&amp;quot;PSG這段時間跟該廠商交易多少料號數。
若選特定一季直接出現該季數字，若選多季則出現最新一季的數字&amp;quot;</t>
  </si>
  <si>
    <t>IEC_STD_V10 &gt;&gt; Common &gt;&gt; AutoMetaDataPart Number Quantity</t>
  </si>
  <si>
    <t>料號數Measure</t>
  </si>
  <si>
    <t>&amp;quot;Vendor Performance Master_Part Number Quantity&amp;quot;</t>
  </si>
  <si>
    <t>P.3.9.0:221101_0031</t>
  </si>
  <si>
    <t>&amp;quot;只會有整數&amp;quot;</t>
  </si>
  <si>
    <t>Vendor Management_Part Number Quantity</t>
  </si>
  <si>
    <t>&amp;quot;Vendor Management_Part Number Quantity&amp;quot;</t>
  </si>
  <si>
    <t>-751</t>
  </si>
  <si>
    <t>^(DCM)$</t>
  </si>
  <si>
    <t>獨用料數量</t>
  </si>
  <si>
    <t>Sole Source Quantity</t>
  </si>
  <si>
    <t>Sole Qty</t>
  </si>
  <si>
    <t>與此 Vendor 購買 Components 種類中，Sole Source 有多少個
無法導替代料之料號數量PSG這段時間跟該廠商交易多少料號數。
若選特定一季直接出現該季數字，若選多季則出現最新一季的數字</t>
  </si>
  <si>
    <t>採購有上傳獨用料原因之材料數量
獨用料指Buy &amp; Sell, AVAP, Spec-in,需開模且月平均需求15K以下之機構料(有需求經VM team決議), VM team決議single source，寫在採購作業管理辦法內。</t>
  </si>
  <si>
    <t>SOLE_SOURCE_QUANTITY</t>
  </si>
  <si>
    <t>Auto 2nd Source Report</t>
  </si>
  <si>
    <t>有上傳原因之料號會自動跑到報表內sole source的分頁
Auto 2nd Source Report下各廠區資料夾內最新日期資料夾內檔名為integration之檔案Summary Sheet的Sole Source欄位數量</t>
  </si>
  <si>
    <t>&amp;quot;Sole Source Quantity&amp;quot;</t>
  </si>
  <si>
    <t>&amp;quot;Sole Qty&amp;quot;</t>
  </si>
  <si>
    <t>&amp;quot;與此 Vendor 購買 Components 種類中，Sole Source 有多少個
無法導替代料之料號數量PSG這段時間跟該廠商交易多少料號數。
若選特定一季直接出現該季數字，若選多季則出現最新一季的數字&amp;quot;</t>
  </si>
  <si>
    <t>IEC_STD_V10 &gt;&gt; Common &gt;&gt; AutoMetaDataSole Source Quantity</t>
  </si>
  <si>
    <t>獨用料數量Measure</t>
  </si>
  <si>
    <t>&amp;quot;Vendor Performance Master_Sole Source Quantity&amp;quot;</t>
  </si>
  <si>
    <t>P.3.9.0:221101_0032</t>
  </si>
  <si>
    <t>&amp;quot;採購有上傳獨用料原因之材料數量
獨用料指Buy &amp;amp; Sell, AVAP, Spec-in,需開模且月平均需求15K以下之機構料(有需求經VM team決議), VM team決議single source，寫在採購作業管理辦法內。&amp;quot;</t>
  </si>
  <si>
    <t>Vendor Management_Sole Source Quantity</t>
  </si>
  <si>
    <t>&amp;quot;Vendor Management_Sole Source Quantity&amp;quot;</t>
  </si>
  <si>
    <t>-752</t>
  </si>
  <si>
    <t>Buy and Sell 材料數量</t>
  </si>
  <si>
    <t>Buy and Sell Quantity</t>
  </si>
  <si>
    <t>B&amp;S Qty</t>
  </si>
  <si>
    <t>與此 Vendor 購買 Components 種類中B&amp;S 材料之料號數。
若選特定一季直接出現該季數字，若選多季則出現最新一季的數字</t>
  </si>
  <si>
    <t>BUY_AND_SELL_QUANTITY</t>
  </si>
  <si>
    <t>&amp;quot;Buy and Sell Quantity&amp;quot;</t>
  </si>
  <si>
    <t>&amp;quot;B&amp;amp;S Qty&amp;quot;</t>
  </si>
  <si>
    <t>&amp;quot;與此 Vendor 購買 Components 種類中B&amp;amp;S 材料之料號數。
若選特定一季直接出現該季數字，若選多季則出現最新一季的數字&amp;quot;</t>
  </si>
  <si>
    <t>IEC_STD_V10 &gt;&gt; Common &gt;&gt; AutoMetaDataBuy and Sell Quantity</t>
  </si>
  <si>
    <t>Buy and Sell 材料數量Measure</t>
  </si>
  <si>
    <t>&amp;quot;Vendor Performance Master_Buy and Sell Quantity&amp;quot;</t>
  </si>
  <si>
    <t>P.3.9.0:221101_0033</t>
  </si>
  <si>
    <t>Vendor Management_Buy and Sell Quantity</t>
  </si>
  <si>
    <t>&amp;quot;Vendor Management_Buy and Sell Quantity&amp;quot;</t>
  </si>
  <si>
    <t>-753</t>
  </si>
  <si>
    <t>客戶指定料數量</t>
  </si>
  <si>
    <t>GTK Quantity</t>
  </si>
  <si>
    <t>GTK Qty</t>
  </si>
  <si>
    <t>與此 Vendor 購買 Components 種類中客戶指定料之料號數。
若選特定一季直接出現該季數字，若選多季則出現最新一季的數字</t>
  </si>
  <si>
    <t>GTK_QUANTITY</t>
  </si>
  <si>
    <t>&amp;quot;GTK Quantity&amp;quot;</t>
  </si>
  <si>
    <t>&amp;quot;GTK Qty&amp;quot;</t>
  </si>
  <si>
    <t>&amp;quot;與此 Vendor 購買 Components 種類中客戶指定料之料號數。
若選特定一季直接出現該季數字，若選多季則出現最新一季的數字&amp;quot;</t>
  </si>
  <si>
    <t>IEC_STD_V10 &gt;&gt; Common &gt;&gt; AutoMetaDataGTK Quantity</t>
  </si>
  <si>
    <t>客戶指定料數量Measure</t>
  </si>
  <si>
    <t>&amp;quot;Vendor Performance Master_GTK Quantity&amp;quot;</t>
  </si>
  <si>
    <t>P.3.9.0:221101_0034</t>
  </si>
  <si>
    <t>Vendor Management_GTK Quantity</t>
  </si>
  <si>
    <t>&amp;quot;Vendor Management_GTK Quantity&amp;quot;</t>
  </si>
  <si>
    <t>-754</t>
  </si>
  <si>
    <t>英業達自選料數量</t>
  </si>
  <si>
    <t>OTK Quantity</t>
  </si>
  <si>
    <t>OTK Qty</t>
  </si>
  <si>
    <t>與此 Vendor 購買 Components 種類中英業達自選料之料號數。
若選特定一季直接出現該季數字，若選多季則出現最新一季的數字</t>
  </si>
  <si>
    <t>OTK_QUANTITY</t>
  </si>
  <si>
    <t>&amp;quot;OTK Quantity&amp;quot;</t>
  </si>
  <si>
    <t>&amp;quot;OTK Qty&amp;quot;</t>
  </si>
  <si>
    <t>&amp;quot;與此 Vendor 購買 Components 種類中英業達自選料之料號數。
若選特定一季直接出現該季數字，若選多季則出現最新一季的數字&amp;quot;</t>
  </si>
  <si>
    <t>IEC_STD_V10 &gt;&gt; Common &gt;&gt; AutoMetaDataOTK Quantity</t>
  </si>
  <si>
    <t>英業達自選料數量Measure</t>
  </si>
  <si>
    <t>&amp;quot;Vendor Performance Master_OTK Quantity&amp;quot;</t>
  </si>
  <si>
    <t>P.3.9.0:221101_0035</t>
  </si>
  <si>
    <t>Vendor Management_OTK Quantity</t>
  </si>
  <si>
    <t>&amp;quot;Vendor Management_OTK Quantity&amp;quot;</t>
  </si>
  <si>
    <t>-755</t>
  </si>
  <si>
    <t>已GR過帳之材料總採買金額</t>
  </si>
  <si>
    <t>&amp;quot;已GR過帳之材料總採買金額&amp;quot;</t>
  </si>
  <si>
    <t>P.3.9.0:221101_0036</t>
  </si>
  <si>
    <t>Vendor Management_Purchase Amount</t>
  </si>
  <si>
    <t>&amp;quot;Vendor Management_Purchase Amount&amp;quot;</t>
  </si>
  <si>
    <t>-756</t>
  </si>
  <si>
    <t>應用客戶清單</t>
  </si>
  <si>
    <t>Used by Customer List</t>
  </si>
  <si>
    <t>由零件的產品使用清單對映客戶名稱以 "," 分隔，會有一個或多個</t>
  </si>
  <si>
    <t>USED_BY_CUSTOMER_LIST</t>
  </si>
  <si>
    <t>&amp;quot;Used by Customer List&amp;quot;</t>
  </si>
  <si>
    <t>&amp;quot;應用客戶清單&amp;quot;</t>
  </si>
  <si>
    <t>IEC_STD_V10 &gt;&gt; Common &gt;&gt; AutoMetaDataUsed by Customer List</t>
  </si>
  <si>
    <t>應用客戶清單Measure</t>
  </si>
  <si>
    <t>&amp;quot;Vendor Performance Master_Used by Customer List&amp;quot;</t>
  </si>
  <si>
    <t>P.3.9.0:221101_0037</t>
  </si>
  <si>
    <t>&amp;quot;由零件的產品使用清單對映客戶名稱以 &amp;apos;,&amp;apos; 分隔，會有一個或多個&amp;quot;</t>
  </si>
  <si>
    <t>Vendor Management_Used by Customer List</t>
  </si>
  <si>
    <t>&amp;quot;Vendor Management_Used by Customer List&amp;quot;</t>
  </si>
  <si>
    <t>-757</t>
  </si>
  <si>
    <t>P.3.9.0:221101_0038</t>
  </si>
  <si>
    <t>Vendor Management_Part Category</t>
  </si>
  <si>
    <t>&amp;quot;Vendor Management_Part Category&amp;quot;</t>
  </si>
  <si>
    <t>-758</t>
  </si>
  <si>
    <t>達交率分析</t>
  </si>
  <si>
    <t>Critical Parts Fulfillment Analysis</t>
  </si>
  <si>
    <t>Critical Part 廠商達交率分析</t>
  </si>
  <si>
    <t>分析Critical Part 清單裡LTA/MOU數量的實際SAP GR 數量達成狀況</t>
  </si>
  <si>
    <t>Chu.May@inventec.com</t>
  </si>
  <si>
    <t>DM_PRO_CRITICAL_PARTS_FULFILLMENT_ANALYSIS</t>
  </si>
  <si>
    <t>H30</t>
  </si>
  <si>
    <t>&amp;quot;Critical Parts Fulfillment Analysis&amp;quot;</t>
  </si>
  <si>
    <t>&amp;quot;Critical Part 廠商達交率分析&amp;quot;</t>
  </si>
  <si>
    <t>IEC_STD_V10 &gt;&gt; Common &gt;&gt; AutoMetaDataCritical Parts Fulfillment Analysis</t>
  </si>
  <si>
    <t>達交率分析Concept</t>
  </si>
  <si>
    <t>P.3.9.0:221101_0039</t>
  </si>
  <si>
    <t>&amp;quot;分析Critical Part 清單裡LTA/MOU數量的實際SAP GR 數量達成狀況&amp;quot;</t>
  </si>
  <si>
    <t>&amp;quot;H30&amp;quot;</t>
  </si>
  <si>
    <t>-759</t>
  </si>
  <si>
    <t>達交率統計年月</t>
  </si>
  <si>
    <t>Vendor Fulfillment Date</t>
  </si>
  <si>
    <t>VENDOR_FULFILLMENT_DATE</t>
  </si>
  <si>
    <t>&amp;quot;Vendor Fulfillment Date&amp;quot;</t>
  </si>
  <si>
    <t>&amp;quot;達交率統計年月&amp;quot;</t>
  </si>
  <si>
    <t>IEC_STD_V10 &gt;&gt; Common &gt;&gt; AutoMetaDataVendor Fulfillment Date</t>
  </si>
  <si>
    <t>達交率統計年月Dimension</t>
  </si>
  <si>
    <t>P.3.9.0:221101_0040</t>
  </si>
  <si>
    <t>Critical Parts Fulfillment Analysis_Vendor Fulfillment Date</t>
  </si>
  <si>
    <t>&amp;quot;Critical Parts Fulfillment Analysis_Vendor Fulfillment Date&amp;quot;</t>
  </si>
  <si>
    <t>-760</t>
  </si>
  <si>
    <t>P.3.9.0:221101_0041</t>
  </si>
  <si>
    <t>Critical Parts Fulfillment Analysis_Plant Code</t>
  </si>
  <si>
    <t>&amp;quot;Critical Parts Fulfillment Analysis_Plant Code&amp;quot;</t>
  </si>
  <si>
    <t>-761</t>
  </si>
  <si>
    <t>英業達料號</t>
  </si>
  <si>
    <t>IEC Part Number</t>
  </si>
  <si>
    <t>IEC P/N</t>
  </si>
  <si>
    <t>只抓取6開頭之英業達料號</t>
  </si>
  <si>
    <t>皆為英文、數字</t>
  </si>
  <si>
    <t>chen.dolly@inventec.com</t>
  </si>
  <si>
    <t>IEC_PART_NUMBER</t>
  </si>
  <si>
    <t>廠商交易金額報表或SAP或PDM</t>
  </si>
  <si>
    <t>&amp;quot;IEC Part Number&amp;quot;</t>
  </si>
  <si>
    <t>&amp;quot;IEC P/N&amp;quot;</t>
  </si>
  <si>
    <t>&amp;quot;英業達料號&amp;quot;</t>
  </si>
  <si>
    <t>IEC_STD_V10 &gt;&gt; Common &gt;&gt; AutoMetaDataIEC Part Number</t>
  </si>
  <si>
    <t>英業達料號Dimension</t>
  </si>
  <si>
    <t>&amp;quot;Purchasing Part Attribute_IEC Part Number&amp;quot;</t>
  </si>
  <si>
    <t>P.3.9.0:221101_0042</t>
  </si>
  <si>
    <t>&amp;quot;只抓取6開頭之英業達料號&amp;quot;</t>
  </si>
  <si>
    <t>&amp;quot;皆為英文、數字&amp;quot;</t>
  </si>
  <si>
    <t>Critical Parts Fulfillment Analysis_IEC Part Number</t>
  </si>
  <si>
    <t>&amp;quot;Critical Parts Fulfillment Analysis_IEC Part Number&amp;quot;</t>
  </si>
  <si>
    <t>-762</t>
  </si>
  <si>
    <t>料號描述</t>
  </si>
  <si>
    <t>Part Description</t>
  </si>
  <si>
    <t> </t>
  </si>
  <si>
    <t>皆為英文、數字與符號</t>
  </si>
  <si>
    <t>PART_DESCRIPTION</t>
  </si>
  <si>
    <t>&amp;quot;Part Description&amp;quot;</t>
  </si>
  <si>
    <t>&amp;quot; &amp;quot;</t>
  </si>
  <si>
    <t>&amp;quot;料號描述&amp;quot;</t>
  </si>
  <si>
    <t>IEC_STD_V10 &gt;&gt; Common &gt;&gt; AutoMetaDataPart Description</t>
  </si>
  <si>
    <t>料號描述Dimension</t>
  </si>
  <si>
    <t>&amp;quot;Purchasing Part Attribute_Part Description&amp;quot;</t>
  </si>
  <si>
    <t>P.3.9.0:221101_0043</t>
  </si>
  <si>
    <t>&amp;quot;皆為英文、數字與符號&amp;quot;</t>
  </si>
  <si>
    <t>Critical Parts Fulfillment Analysis_Part Description</t>
  </si>
  <si>
    <t>&amp;quot;Critical Parts Fulfillment Analysis_Part Description&amp;quot;</t>
  </si>
  <si>
    <t>-763</t>
  </si>
  <si>
    <t>P.3.9.0:221101_0044</t>
  </si>
  <si>
    <t>Critical Parts Fulfillment Analysis_Vendor Code</t>
  </si>
  <si>
    <t>&amp;quot;Critical Parts Fulfillment Analysis_Vendor Code&amp;quot;</t>
  </si>
  <si>
    <t>-764</t>
  </si>
  <si>
    <t>P.3.9.0:221101_0045</t>
  </si>
  <si>
    <t>Critical Parts Fulfillment Analysis_Vendor Name</t>
  </si>
  <si>
    <t>&amp;quot;Critical Parts Fulfillment Analysis_Vendor Name&amp;quot;</t>
  </si>
  <si>
    <t>-765</t>
  </si>
  <si>
    <t>廠商承諾交貨量</t>
  </si>
  <si>
    <t>LTA MOU Quantity</t>
  </si>
  <si>
    <t>LTA/MOU Q'ty,已談定之廠商供應量</t>
  </si>
  <si>
    <t>已與廠商簽訂之LTA/MOU材料數量</t>
  </si>
  <si>
    <t>僅限有列入Critical part之材料</t>
  </si>
  <si>
    <t>LTA_MOU_QUANTITY</t>
  </si>
  <si>
    <t>H46</t>
  </si>
  <si>
    <t>&amp;quot;LTA MOU Quantity&amp;quot;</t>
  </si>
  <si>
    <t>&amp;quot;LTA/MOU Q&amp;apos;ty,已談定之廠商供應量&amp;quot;</t>
  </si>
  <si>
    <t>&amp;quot;已與廠商簽訂之LTA/MOU材料數量&amp;quot;</t>
  </si>
  <si>
    <t>IEC_STD_V10 &gt;&gt; Common &gt;&gt; AutoMetaDataLTA MOU Quantity</t>
  </si>
  <si>
    <t>廠商承諾交貨量Measure</t>
  </si>
  <si>
    <t>&amp;quot;Critical Parts Fulfillment Statistic_LTA MOU Quantity&amp;quot;</t>
  </si>
  <si>
    <t>P.3.9.0:221101_0046</t>
  </si>
  <si>
    <t>&amp;quot;僅限有列入Critical part之材料&amp;quot;</t>
  </si>
  <si>
    <t>&amp;quot;H46&amp;quot;</t>
  </si>
  <si>
    <t>Critical Parts Fulfillment Analysis_LTA MOU Quantity</t>
  </si>
  <si>
    <t>&amp;quot;Critical Parts Fulfillment Analysis_LTA MOU Quantity&amp;quot;</t>
  </si>
  <si>
    <t>-766</t>
  </si>
  <si>
    <t>廠商實際交貨量</t>
  </si>
  <si>
    <t>LTA GR Quantity</t>
  </si>
  <si>
    <t>承諾交貨的SAP收料數量</t>
  </si>
  <si>
    <t>LTA_GR_QUANTITY</t>
  </si>
  <si>
    <t>&amp;quot;LTA GR Quantity&amp;quot;</t>
  </si>
  <si>
    <t>&amp;quot;承諾交貨的SAP收料數量&amp;quot;</t>
  </si>
  <si>
    <t>IEC_STD_V10 &gt;&gt; Common &gt;&gt; AutoMetaDataLTA GR Quantity</t>
  </si>
  <si>
    <t>廠商實際交貨量Measure</t>
  </si>
  <si>
    <t>&amp;quot;Critical Parts Fulfillment Statistic_LTA GR Quantity&amp;quot;</t>
  </si>
  <si>
    <t>P.3.9.0:221101_0047</t>
  </si>
  <si>
    <t>Critical Parts Fulfillment Analysis_LTA GR Quantity</t>
  </si>
  <si>
    <t>&amp;quot;Critical Parts Fulfillment Analysis_LTA GR Quantity&amp;quot;</t>
  </si>
  <si>
    <t>-767</t>
  </si>
  <si>
    <t>廠商累計承諾交貨量</t>
  </si>
  <si>
    <t>Accum LTA MOU Quantity</t>
  </si>
  <si>
    <t>區間內累計已與廠商簽訂之LTA/MOU材料數量</t>
  </si>
  <si>
    <t>chu.May@inventec.com</t>
  </si>
  <si>
    <t>ACCUM_LTA_MOU_QUANTITY</t>
  </si>
  <si>
    <t>&amp;quot;Accum LTA MOU Quantity&amp;quot;</t>
  </si>
  <si>
    <t>&amp;quot;區間內累計已與廠商簽訂之LTA/MOU材料數量&amp;quot;</t>
  </si>
  <si>
    <t>IEC_STD_V10 &gt;&gt; Common &gt;&gt; AutoMetaDataAccum LTA MOU Quantity</t>
  </si>
  <si>
    <t>廠商累計承諾交貨量Measure</t>
  </si>
  <si>
    <t>P.3.9.0:221101_0048</t>
  </si>
  <si>
    <t>Critical Parts Fulfillment Analysis_Accum LTA MOU Quantity</t>
  </si>
  <si>
    <t>&amp;quot;Critical Parts Fulfillment Analysis_Accum LTA MOU Quantity&amp;quot;</t>
  </si>
  <si>
    <t>-768</t>
  </si>
  <si>
    <t>廠商累計實際交貨量</t>
  </si>
  <si>
    <t>Accum LTA GR Quantity</t>
  </si>
  <si>
    <t>區間內累計承諾交貨的SAP收料數量</t>
  </si>
  <si>
    <t>ACCUM_LTA_GR_QUANTITY</t>
  </si>
  <si>
    <t>&amp;quot;Accum LTA GR Quantity&amp;quot;</t>
  </si>
  <si>
    <t>&amp;quot;區間內累計承諾交貨的SAP收料數量&amp;quot;</t>
  </si>
  <si>
    <t>IEC_STD_V10 &gt;&gt; Common &gt;&gt; AutoMetaDataAccum LTA GR Quantity</t>
  </si>
  <si>
    <t>廠商累計實際交貨量Measure</t>
  </si>
  <si>
    <t>P.3.9.0:221101_0049</t>
  </si>
  <si>
    <t>Critical Parts Fulfillment Analysis_Accum LTA GR Quantity</t>
  </si>
  <si>
    <t>&amp;quot;Critical Parts Fulfillment Analysis_Accum LTA GR Quantity&amp;quot;</t>
  </si>
  <si>
    <t>-769</t>
  </si>
  <si>
    <t>LTA MOU達交率</t>
  </si>
  <si>
    <t>YTD Fill Rate</t>
  </si>
  <si>
    <t>SAP GR Qty除以LTA/MOU Q'ty</t>
  </si>
  <si>
    <t>每季內以月，呈現達交狀況，數量除單獨月份外，亦以累計方式呈現，並依此計算達交率。</t>
  </si>
  <si>
    <t>YTD_FILL_RATE</t>
  </si>
  <si>
    <t>H47</t>
  </si>
  <si>
    <t>&amp;quot;YTD Fill Rate&amp;quot;</t>
  </si>
  <si>
    <t>&amp;quot;SAP GR Qty除以LTA/MOU Q&amp;apos;ty&amp;quot;</t>
  </si>
  <si>
    <t>IEC_STD_V10 &gt;&gt; Common &gt;&gt; AutoMetaDataYTD Fill Rate</t>
  </si>
  <si>
    <t>LTA MOU達交率Measure</t>
  </si>
  <si>
    <t>&amp;quot;Critical Parts Fulfillment Statistic_YTD Fill Rate&amp;quot;</t>
  </si>
  <si>
    <t>P.3.9.0:221101_0050</t>
  </si>
  <si>
    <t>&amp;quot;每季內以月，呈現達交狀況，數量除單獨月份外，亦以累計方式呈現，並依此計算達交率。&amp;quot;</t>
  </si>
  <si>
    <t>&amp;quot;H47&amp;quot;</t>
  </si>
  <si>
    <t>Critical Parts Fulfillment Analysis_YTD Fill Rate</t>
  </si>
  <si>
    <t>&amp;quot;Critical Parts Fulfillment Analysis_YTD Fill Rate&amp;quot;</t>
  </si>
  <si>
    <t>-770</t>
  </si>
  <si>
    <t>達交率按Vendor排名</t>
  </si>
  <si>
    <t>Fill Rate by Vendor</t>
  </si>
  <si>
    <t>廠商達交率按Vendor排名</t>
  </si>
  <si>
    <t>DM_PRO_FILL_RATE_BY_VENDOR</t>
  </si>
  <si>
    <t>&amp;quot;Fill Rate by Vendor&amp;quot;</t>
  </si>
  <si>
    <t>&amp;quot;廠商達交率按Vendor排名&amp;quot;</t>
  </si>
  <si>
    <t>&amp;quot;達交率按Vendor排名&amp;quot;</t>
  </si>
  <si>
    <t>IEC_STD_V10 &gt;&gt; Common &gt;&gt; AutoMetaDataFill Rate by Vendor</t>
  </si>
  <si>
    <t>達交率按Vendor排名Concept</t>
  </si>
  <si>
    <t>P.3.9.0:221101_0051</t>
  </si>
  <si>
    <t>-771</t>
  </si>
  <si>
    <t>P.3.9.0:221101_0052</t>
  </si>
  <si>
    <t>Fill Rate by Vendor_Vendor Fulfillment Date</t>
  </si>
  <si>
    <t>&amp;quot;Fill Rate by Vendor_Vendor Fulfillment Date&amp;quot;</t>
  </si>
  <si>
    <t>-772</t>
  </si>
  <si>
    <t>P.3.9.0:221101_0053</t>
  </si>
  <si>
    <t>Fill Rate by Vendor_Vendor Code</t>
  </si>
  <si>
    <t>&amp;quot;Fill Rate by Vendor_Vendor Code&amp;quot;</t>
  </si>
  <si>
    <t>-773</t>
  </si>
  <si>
    <t>P.3.9.0:221101_0054</t>
  </si>
  <si>
    <t>Fill Rate by Vendor_Vendor Name</t>
  </si>
  <si>
    <t>&amp;quot;Fill Rate by Vendor_Vendor Name&amp;quot;</t>
  </si>
  <si>
    <t>-774</t>
  </si>
  <si>
    <t>P.3.9.0:221101_0055</t>
  </si>
  <si>
    <t>Fill Rate by Vendor_LTA MOU Quantity</t>
  </si>
  <si>
    <t>&amp;quot;Fill Rate by Vendor_LTA MOU Quantity&amp;quot;</t>
  </si>
  <si>
    <t>-775</t>
  </si>
  <si>
    <t>P.3.9.0:221101_0056</t>
  </si>
  <si>
    <t>Fill Rate by Vendor_LTA GR Quantity</t>
  </si>
  <si>
    <t>&amp;quot;Fill Rate by Vendor_LTA GR Quantity&amp;quot;</t>
  </si>
  <si>
    <t>-776</t>
  </si>
  <si>
    <t>P.3.9.0:221101_0057</t>
  </si>
  <si>
    <t>Fill Rate by Vendor_Accum LTA MOU Quantity</t>
  </si>
  <si>
    <t>&amp;quot;Fill Rate by Vendor_Accum LTA MOU Quantity&amp;quot;</t>
  </si>
  <si>
    <t>-777</t>
  </si>
  <si>
    <t>P.3.9.0:221101_0058</t>
  </si>
  <si>
    <t>Fill Rate by Vendor_Accum LTA GR Quantity</t>
  </si>
  <si>
    <t>&amp;quot;Fill Rate by Vendor_Accum LTA GR Quantity&amp;quot;</t>
  </si>
  <si>
    <t>-778</t>
  </si>
  <si>
    <t>P.3.9.0:221101_0059</t>
  </si>
  <si>
    <t>Fill Rate by Vendor_YTD Fill Rate</t>
  </si>
  <si>
    <t>&amp;quot;Fill Rate by Vendor_YTD Fill Rate&amp;quot;</t>
  </si>
  <si>
    <t>-779</t>
  </si>
  <si>
    <t>達交率按PartNo排名</t>
  </si>
  <si>
    <t>Fill Rate by PartNo</t>
  </si>
  <si>
    <t>DM_PRO_FILL_RATE_BY_PARTNO</t>
  </si>
  <si>
    <t>H42</t>
  </si>
  <si>
    <t>&amp;quot;Fill Rate by PartNo&amp;quot;</t>
  </si>
  <si>
    <t>&amp;quot;達交率按PartNo排名&amp;quot;</t>
  </si>
  <si>
    <t>IEC_STD_V10 &gt;&gt; Common &gt;&gt; AutoMetaDataFill Rate by PartNo</t>
  </si>
  <si>
    <t>達交率按PartNo排名Concept</t>
  </si>
  <si>
    <t>P.3.9.0:221101_0060</t>
  </si>
  <si>
    <t>&amp;quot;H42&amp;quot;</t>
  </si>
  <si>
    <t>-780</t>
  </si>
  <si>
    <t>P.3.9.0:221101_0061</t>
  </si>
  <si>
    <t>Fill Rate by PartNo_Vendor Fulfillment Date</t>
  </si>
  <si>
    <t>&amp;quot;Fill Rate by PartNo_Vendor Fulfillment Date&amp;quot;</t>
  </si>
  <si>
    <t>-781</t>
  </si>
  <si>
    <t>P.3.9.0:221101_0062</t>
  </si>
  <si>
    <t>Fill Rate by PartNo_IEC Part Number</t>
  </si>
  <si>
    <t>&amp;quot;Fill Rate by PartNo_IEC Part Number&amp;quot;</t>
  </si>
  <si>
    <t>-782</t>
  </si>
  <si>
    <t>P.3.9.0:221101_0063</t>
  </si>
  <si>
    <t>Fill Rate by PartNo_Part Description</t>
  </si>
  <si>
    <t>&amp;quot;Fill Rate by PartNo_Part Description&amp;quot;</t>
  </si>
  <si>
    <t>-783</t>
  </si>
  <si>
    <t>P.3.9.0:221101_0064</t>
  </si>
  <si>
    <t>Fill Rate by PartNo_LTA MOU Quantity</t>
  </si>
  <si>
    <t>&amp;quot;Fill Rate by PartNo_LTA MOU Quantity&amp;quot;</t>
  </si>
  <si>
    <t>-784</t>
  </si>
  <si>
    <t>P.3.9.0:221101_0065</t>
  </si>
  <si>
    <t>Fill Rate by PartNo_LTA GR Quantity</t>
  </si>
  <si>
    <t>&amp;quot;Fill Rate by PartNo_LTA GR Quantity&amp;quot;</t>
  </si>
  <si>
    <t>-785</t>
  </si>
  <si>
    <t>P.3.9.0:221101_0066</t>
  </si>
  <si>
    <t>Fill Rate by PartNo_Accum LTA MOU Quantity</t>
  </si>
  <si>
    <t>&amp;quot;Fill Rate by PartNo_Accum LTA MOU Quantity&amp;quot;</t>
  </si>
  <si>
    <t>-786</t>
  </si>
  <si>
    <t>P.3.9.0:221101_0067</t>
  </si>
  <si>
    <t>Fill Rate by PartNo_Accum LTA GR Quantity</t>
  </si>
  <si>
    <t>&amp;quot;Fill Rate by PartNo_Accum LTA GR Quantity&amp;quot;</t>
  </si>
  <si>
    <t>-787</t>
  </si>
  <si>
    <t>P.3.9.0:221101_0068</t>
  </si>
  <si>
    <t>Fill Rate by PartNo_YTD Fill Rate</t>
  </si>
  <si>
    <t>&amp;quot;Fill Rate by PartNo_YTD Fill Rate&amp;quot;</t>
  </si>
  <si>
    <t>-788</t>
  </si>
  <si>
    <t xml:space="preserve">原物料市場價格波動影響 </t>
  </si>
  <si>
    <t>Material Marketing Price Analysis</t>
  </si>
  <si>
    <t>INT_Raw Meteria _Database</t>
  </si>
  <si>
    <t>原物料分析, 每月 金、銅、鋁、錫、鎳、鐵礦砂、PC原物料行情</t>
  </si>
  <si>
    <t>DM_PRO_MATERIAL_MARKETING_PRICE_ANALYSIS</t>
  </si>
  <si>
    <t>原物料波動影響零件類別成本分析.xlsx</t>
  </si>
  <si>
    <t>檔案內對應的項目等規則</t>
  </si>
  <si>
    <t>&amp;quot;Material Marketing Price Analysis&amp;quot;</t>
  </si>
  <si>
    <t>&amp;quot;INT_Raw Meteria _Database&amp;quot;</t>
  </si>
  <si>
    <t>&amp;quot;原物料分析, 每月 金、銅、鋁、錫、鎳、鐵礦砂、PC原物料行情&amp;quot;</t>
  </si>
  <si>
    <t>IEC_STD_V10 &gt;&gt; Common &gt;&gt; AutoMetaDataMaterial Marketing Price Analysis</t>
  </si>
  <si>
    <t>原物料市場價格波動影響 Concept</t>
  </si>
  <si>
    <t>P.3.9.0:221101_0069</t>
  </si>
  <si>
    <t>-789</t>
  </si>
  <si>
    <t>原物料資料月份</t>
  </si>
  <si>
    <t>Raw Material Data Month</t>
  </si>
  <si>
    <t>使用者可選擇 顯示資料的時間軸</t>
  </si>
  <si>
    <t>每月</t>
  </si>
  <si>
    <t>RAW_MATERIAL_DATA_MONTH</t>
  </si>
  <si>
    <t>&amp;quot;Raw Material Data Month&amp;quot;</t>
  </si>
  <si>
    <t>&amp;quot;使用者可選擇 顯示資料的時間軸&amp;quot;</t>
  </si>
  <si>
    <t>IEC_STD_V10 &gt;&gt; Common &gt;&gt; AutoMetaDataRaw Material Data Month</t>
  </si>
  <si>
    <t>原物料資料月份Dimension</t>
  </si>
  <si>
    <t>&amp;quot;Material Marketing Price Information_Raw Material Data Month&amp;quot;</t>
  </si>
  <si>
    <t>P.3.9.0:221101_0070</t>
  </si>
  <si>
    <t>Material Marketing Price Analysis_Raw Material Data Month</t>
  </si>
  <si>
    <t>&amp;quot;Material Marketing Price Analysis_Raw Material Data Month&amp;quot;</t>
  </si>
  <si>
    <t>-790</t>
  </si>
  <si>
    <t>每月^(Manual|MANUAL)$</t>
  </si>
  <si>
    <t>依使用者選定 連接器  或散熱模組 或 電路板  或  Set組裝件部品 ，顯示相關的Part Category 訊息</t>
  </si>
  <si>
    <t>MATERIAL_CATALOG</t>
  </si>
  <si>
    <t>&amp;quot;Material Catalog&amp;quot;</t>
  </si>
  <si>
    <t>&amp;quot;依使用者選定 連接器  或散熱模組 或 電路板  或  Set組裝件部品 ，顯示相關的Part Category 訊息&amp;quot;</t>
  </si>
  <si>
    <t>IEC_STD_V10 &gt;&gt; Common &gt;&gt; AutoMetaDataMaterial Catalog</t>
  </si>
  <si>
    <t>主階品項Dimension</t>
  </si>
  <si>
    <t>&amp;quot;Major Stage Material Catalog_Material Catalog&amp;quot;</t>
  </si>
  <si>
    <t>P.3.9.0:221101_0071</t>
  </si>
  <si>
    <t>Material Marketing Price Analysis_Material Catalog</t>
  </si>
  <si>
    <t>&amp;quot;Material Marketing Price Analysis_Material Catalog&amp;quot;</t>
  </si>
  <si>
    <t>-791</t>
  </si>
  <si>
    <t>次階品項</t>
  </si>
  <si>
    <t>Sub Material Catalog</t>
  </si>
  <si>
    <t>依使用者選定 連接器 或散熱模組 或 電路板  或  Set組裝件之次階品項部品 ，顯示所選定次階品項部品對應的Part Category 訊息</t>
  </si>
  <si>
    <t>SUB_MATERIAL_CATALOG</t>
  </si>
  <si>
    <t>&amp;quot;Sub Material Catalog&amp;quot;</t>
  </si>
  <si>
    <t>&amp;quot;依使用者選定 連接器 或散熱模組 或 電路板  或  Set組裝件之次階品項部品 ，顯示所選定次階品項部品對應的Part Category 訊息&amp;quot;</t>
  </si>
  <si>
    <t>IEC_STD_V10 &gt;&gt; Common &gt;&gt; AutoMetaDataSub Material Catalog</t>
  </si>
  <si>
    <t>次階品項Dimension</t>
  </si>
  <si>
    <t>&amp;quot;Material Marketing Price Information_Sub Material Catalog&amp;quot;</t>
  </si>
  <si>
    <t>P.3.9.0:221101_0072</t>
  </si>
  <si>
    <t>Material Marketing Price Analysis_Sub Material Catalog</t>
  </si>
  <si>
    <t>&amp;quot;Material Marketing Price Analysis_Sub Material Catalog&amp;quot;</t>
  </si>
  <si>
    <t>-792</t>
  </si>
  <si>
    <t>子階成本分類</t>
  </si>
  <si>
    <t>Sub-stage Type</t>
  </si>
  <si>
    <t xml:space="preserve">材料、製程: 如, 塑膠,包材,人力成本 ,水電,其他(設備攤提,維修,管銷等) </t>
  </si>
  <si>
    <t>SUB_STAGE_TYPE</t>
  </si>
  <si>
    <t>&amp;quot;Sub-stage Type&amp;quot;</t>
  </si>
  <si>
    <t>&amp;quot;子階成本分類&amp;quot;</t>
  </si>
  <si>
    <t>IEC_STD_V10 &gt;&gt; Common &gt;&gt; AutoMetaDataSub-stage Type</t>
  </si>
  <si>
    <t>子階成本分類Dimension</t>
  </si>
  <si>
    <t>&amp;quot;Material Marketing Price Information_Sub-stage Type&amp;quot;</t>
  </si>
  <si>
    <t>P.3.9.0:221101_0073</t>
  </si>
  <si>
    <t>&amp;quot;材料、製程: 如, 塑膠,包材,人力成本 ,水電,其他(設備攤提,維修,管銷等) &amp;quot;</t>
  </si>
  <si>
    <t>Material Marketing Price Analysis_Sub-stage Type</t>
  </si>
  <si>
    <t>&amp;quot;Material Marketing Price Analysis_Sub-stage Type&amp;quot;</t>
  </si>
  <si>
    <t>-793</t>
  </si>
  <si>
    <t>購價成本比例</t>
  </si>
  <si>
    <t>Stage Composition Cost Ratio</t>
  </si>
  <si>
    <t>STAGE_COMPOSITION_COST_RATIO</t>
  </si>
  <si>
    <t>&amp;quot;Stage Composition Cost Ratio&amp;quot;</t>
  </si>
  <si>
    <t>&amp;quot;購價成本比例&amp;quot;</t>
  </si>
  <si>
    <t>IEC_STD_V10 &gt;&gt; Common &gt;&gt; AutoMetaDataStage Composition Cost Ratio</t>
  </si>
  <si>
    <t>購價成本比例Dimension</t>
  </si>
  <si>
    <t>&amp;quot;Material Marketing Price Information_Stage Composition Cost Ratio&amp;quot;</t>
  </si>
  <si>
    <t>P.3.9.0:221101_0074</t>
  </si>
  <si>
    <t>Material Marketing Price Analysis_Stage Composition Cost Ratio</t>
  </si>
  <si>
    <t>&amp;quot;Material Marketing Price Analysis_Stage Composition Cost Ratio&amp;quot;</t>
  </si>
  <si>
    <t>-794</t>
  </si>
  <si>
    <t>原料期貨種類</t>
  </si>
  <si>
    <t>Material Futures category</t>
  </si>
  <si>
    <t>如, LME-銅,SCI-PC,LME-銅,LME-銅</t>
  </si>
  <si>
    <t>MATERIAL_FUTURES_CATEGORY</t>
  </si>
  <si>
    <t>&amp;quot;Material Futures category&amp;quot;</t>
  </si>
  <si>
    <t>&amp;quot;原料期貨種類&amp;quot;</t>
  </si>
  <si>
    <t>IEC_STD_V10 &gt;&gt; Common &gt;&gt; AutoMetaDataMaterial Futures category</t>
  </si>
  <si>
    <t>原料期貨種類Dimension</t>
  </si>
  <si>
    <t>&amp;quot;Material Marketing Price Information_Material Futures category&amp;quot;</t>
  </si>
  <si>
    <t>P.3.9.0:221101_0075</t>
  </si>
  <si>
    <t>&amp;quot;如, LME-銅,SCI-PC,LME-銅,LME-銅&amp;quot;</t>
  </si>
  <si>
    <t>Material Marketing Price Analysis_Material Futures category</t>
  </si>
  <si>
    <t>&amp;quot;Material Marketing Price Analysis_Material Futures category&amp;quot;</t>
  </si>
  <si>
    <t>-795</t>
  </si>
  <si>
    <t>原料成本比例</t>
  </si>
  <si>
    <t>Raw Cost Ratio</t>
  </si>
  <si>
    <t>如, 電鍍 (鎳25%、錫25%、金50%)
未定品項預設為100%</t>
  </si>
  <si>
    <t>RAW_COST_RATIO</t>
  </si>
  <si>
    <t>&amp;quot;Raw Cost Ratio&amp;quot;</t>
  </si>
  <si>
    <t>&amp;quot;原料成本比例&amp;quot;</t>
  </si>
  <si>
    <t>IEC_STD_V10 &gt;&gt; Common &gt;&gt; AutoMetaDataRaw Cost Ratio</t>
  </si>
  <si>
    <t>原料成本比例Dimension</t>
  </si>
  <si>
    <t>&amp;quot;Material Marketing Price Information_Raw Cost Ratio&amp;quot;</t>
  </si>
  <si>
    <t>P.3.9.0:221101_0076</t>
  </si>
  <si>
    <t>&amp;quot;如, 電鍍 (鎳25%、錫25%、金50%)
未定品項預設為100%&amp;quot;</t>
  </si>
  <si>
    <t>Material Marketing Price Analysis_Raw Cost Ratio</t>
  </si>
  <si>
    <t>&amp;quot;Material Marketing Price Analysis_Raw Cost Ratio&amp;quot;</t>
  </si>
  <si>
    <t>-796</t>
  </si>
  <si>
    <t>原料期貨價格</t>
  </si>
  <si>
    <t>Raw Cost Price</t>
  </si>
  <si>
    <t>RAW_COST_PRICE</t>
  </si>
  <si>
    <t>&amp;quot;Raw Cost Price&amp;quot;</t>
  </si>
  <si>
    <t>&amp;quot;原料期貨價格&amp;quot;</t>
  </si>
  <si>
    <t>IEC_STD_V10 &gt;&gt; Common &gt;&gt; AutoMetaDataRaw Cost Price</t>
  </si>
  <si>
    <t>原料期貨價格Measure</t>
  </si>
  <si>
    <t>&amp;quot;Material Marketing Price Information_Raw Cost Price&amp;quot;</t>
  </si>
  <si>
    <t>P.3.9.0:221101_0077</t>
  </si>
  <si>
    <t>Material Marketing Price Analysis_Raw Cost Price</t>
  </si>
  <si>
    <t>&amp;quot;Material Marketing Price Analysis_Raw Cost Price&amp;quot;</t>
  </si>
  <si>
    <t>-797</t>
  </si>
  <si>
    <t>上期原料期貨價格</t>
  </si>
  <si>
    <t>Last Raw Cost Price</t>
  </si>
  <si>
    <t>LAST_RAW_COST_PRICE</t>
  </si>
  <si>
    <t>&amp;quot;Last Raw Cost Price&amp;quot;</t>
  </si>
  <si>
    <t>&amp;quot;上期原料期貨價格&amp;quot;</t>
  </si>
  <si>
    <t>IEC_STD_V10 &gt;&gt; Common &gt;&gt; AutoMetaDataLast Raw Cost Price</t>
  </si>
  <si>
    <t>上期原料期貨價格Measure</t>
  </si>
  <si>
    <t>&amp;quot;Material Marketing Price Information_Last Raw Cost Price&amp;quot;</t>
  </si>
  <si>
    <t>P.3.9.0:221101_0078</t>
  </si>
  <si>
    <t>Material Marketing Price Analysis_Last Raw Cost Price</t>
  </si>
  <si>
    <t>&amp;quot;Material Marketing Price Analysis_Last Raw Cost Price&amp;quot;</t>
  </si>
  <si>
    <t>-798</t>
  </si>
  <si>
    <t>去年同期原料期貨價格</t>
  </si>
  <si>
    <t>Last Year Raw Cost Price</t>
  </si>
  <si>
    <t>LAST_YEAR_RAW_COST_PRICE</t>
  </si>
  <si>
    <t>&amp;quot;Last Year Raw Cost Price&amp;quot;</t>
  </si>
  <si>
    <t>&amp;quot;去年同期原料期貨價格&amp;quot;</t>
  </si>
  <si>
    <t>IEC_STD_V10 &gt;&gt; Common &gt;&gt; AutoMetaDataLast Year Raw Cost Price</t>
  </si>
  <si>
    <t>去年同期原料期貨價格Measure</t>
  </si>
  <si>
    <t>&amp;quot;Material Marketing Price Information_Last Year Raw Cost Price&amp;quot;</t>
  </si>
  <si>
    <t>P.3.9.0:221101_0079</t>
  </si>
  <si>
    <t>Material Marketing Price Analysis_Last Year Raw Cost Price</t>
  </si>
  <si>
    <t>&amp;quot;Material Marketing Price Analysis_Last Year Raw Cost Price&amp;quot;</t>
  </si>
  <si>
    <t>-799</t>
  </si>
  <si>
    <t>原料期貨月度漲跌幅</t>
  </si>
  <si>
    <t>Material Futures MOM</t>
  </si>
  <si>
    <t>MATERIAL_FUTURES_MOM</t>
  </si>
  <si>
    <t>&amp;quot;Material Futures MOM&amp;quot;</t>
  </si>
  <si>
    <t>&amp;quot;原料期貨月度漲跌幅&amp;quot;</t>
  </si>
  <si>
    <t>IEC_STD_V10 &gt;&gt; Common &gt;&gt; AutoMetaDataMaterial Futures MOM</t>
  </si>
  <si>
    <t>原料期貨月度漲跌幅Measure</t>
  </si>
  <si>
    <t>&amp;quot;Material Marketing Price Information_Material Futures MOM&amp;quot;</t>
  </si>
  <si>
    <t>P.3.9.0:221101_0080</t>
  </si>
  <si>
    <t>Material Marketing Price Analysis_Material Futures MOM</t>
  </si>
  <si>
    <t>&amp;quot;Material Marketing Price Analysis_Material Futures MOM&amp;quot;</t>
  </si>
  <si>
    <t>-800</t>
  </si>
  <si>
    <t>原料期貨年度漲跌幅</t>
  </si>
  <si>
    <t>Material Futures YOY</t>
  </si>
  <si>
    <t>MATERIAL_FUTURES_YOY</t>
  </si>
  <si>
    <t>&amp;quot;Material Futures YOY&amp;quot;</t>
  </si>
  <si>
    <t>&amp;quot;原料期貨年度漲跌幅&amp;quot;</t>
  </si>
  <si>
    <t>IEC_STD_V10 &gt;&gt; Common &gt;&gt; AutoMetaDataMaterial Futures YOY</t>
  </si>
  <si>
    <t>原料期貨年度漲跌幅Measure</t>
  </si>
  <si>
    <t>&amp;quot;Material Marketing Price Information_Material Futures YOY&amp;quot;</t>
  </si>
  <si>
    <t>P.3.9.0:221101_0081</t>
  </si>
  <si>
    <t>Material Marketing Price Analysis_Material Futures YOY</t>
  </si>
  <si>
    <t>&amp;quot;Material Marketing Price Analysis_Material Futures YOY&amp;quot;</t>
  </si>
  <si>
    <t>-801</t>
  </si>
  <si>
    <t>DM_PRO_MATERIAL_CATALOG_PRICE_ANALYSIS</t>
  </si>
  <si>
    <t>&amp;quot;Material Catalog Price Analysis&amp;quot;</t>
  </si>
  <si>
    <t>&amp;quot;主階品項市場價格波動分析&amp;quot;</t>
  </si>
  <si>
    <t>IEC_STD_V10 &gt;&gt; Common &gt;&gt; AutoMetaDataMaterial Catalog Price Analysis</t>
  </si>
  <si>
    <t>主階品項市場價格波動分析Concept</t>
  </si>
  <si>
    <t>P.3.9.0:221101_0082</t>
  </si>
  <si>
    <t>-802</t>
  </si>
  <si>
    <t>P.3.9.0:221101_0083</t>
  </si>
  <si>
    <t>Material Catalog Price Analysis_Raw Material Data Month</t>
  </si>
  <si>
    <t>&amp;quot;Material Catalog Price Analysis_Raw Material Data Month&amp;quot;</t>
  </si>
  <si>
    <t>-803</t>
  </si>
  <si>
    <t>P.3.9.0:221101_0084</t>
  </si>
  <si>
    <t>Material Catalog Price Analysis_Material Catalog</t>
  </si>
  <si>
    <t>&amp;quot;Material Catalog Price Analysis_Material Catalog&amp;quot;</t>
  </si>
  <si>
    <t>-804</t>
  </si>
  <si>
    <t>P.3.9.0:221101_0085</t>
  </si>
  <si>
    <t>Material Catalog Price Analysis_Sub Material Catalog</t>
  </si>
  <si>
    <t>&amp;quot;Material Catalog Price Analysis_Sub Material Catalog&amp;quot;</t>
  </si>
  <si>
    <t>-805</t>
  </si>
  <si>
    <t>次階品項月度漲跌幅</t>
  </si>
  <si>
    <t>Sub Material Catalog MOM</t>
  </si>
  <si>
    <t>SUB_MATERIAL_CATALOG_MOM</t>
  </si>
  <si>
    <t>&amp;quot;Sub Material Catalog MOM&amp;quot;</t>
  </si>
  <si>
    <t>&amp;quot;次階品項月度漲跌幅&amp;quot;</t>
  </si>
  <si>
    <t>IEC_STD_V10 &gt;&gt; Common &gt;&gt; AutoMetaDataSub Material Catalog MOM</t>
  </si>
  <si>
    <t>次階品項月度漲跌幅Measure</t>
  </si>
  <si>
    <t>&amp;quot;Material Catalog Price Information_Sub Material Catalog MOM&amp;quot;</t>
  </si>
  <si>
    <t>P.3.9.0:221101_0086</t>
  </si>
  <si>
    <t>Material Catalog Price Analysis_Sub Material Catalog MOM</t>
  </si>
  <si>
    <t>&amp;quot;Material Catalog Price Analysis_Sub Material Catalog MOM&amp;quot;</t>
  </si>
  <si>
    <t>-806</t>
  </si>
  <si>
    <t>次階品項年度漲跌幅</t>
  </si>
  <si>
    <t>Sub Material Catalog YOY</t>
  </si>
  <si>
    <t>SUB_MATERIAL_CATALOG_YOY</t>
  </si>
  <si>
    <t>&amp;quot;Sub Material Catalog YOY&amp;quot;</t>
  </si>
  <si>
    <t>&amp;quot;次階品項年度漲跌幅&amp;quot;</t>
  </si>
  <si>
    <t>IEC_STD_V10 &gt;&gt; Common &gt;&gt; AutoMetaDataSub Material Catalog YOY</t>
  </si>
  <si>
    <t>次階品項年度漲跌幅Measure</t>
  </si>
  <si>
    <t>&amp;quot;Material Catalog Price Information_Sub Material Catalog YOY&amp;quot;</t>
  </si>
  <si>
    <t>P.3.9.0:221101_0087</t>
  </si>
  <si>
    <t>Material Catalog Price Analysis_Sub Material Catalog YOY</t>
  </si>
  <si>
    <t>&amp;quot;Material Catalog Price Analysis_Sub Material Catalog YOY&amp;quot;</t>
  </si>
  <si>
    <t>-807</t>
  </si>
  <si>
    <t>DM_PRO_MATERIAL_CATALOG_INFERENCE_ANALYSIS</t>
  </si>
  <si>
    <t>&amp;quot;Material Catalog Inference Analysis&amp;quot;</t>
  </si>
  <si>
    <t>IEC_STD_V10 &gt;&gt; Common &gt;&gt; AutoMetaDataMaterial Catalog Inference Analysis</t>
  </si>
  <si>
    <t>主階品項影響金額分析Concept</t>
  </si>
  <si>
    <t>P.3.9.0:221101_0088</t>
  </si>
  <si>
    <t>-808</t>
  </si>
  <si>
    <t>P.3.9.0:221101_0089</t>
  </si>
  <si>
    <t>Material Catalog Inference Analysis_Raw Material Data Month</t>
  </si>
  <si>
    <t>&amp;quot;Material Catalog Inference Analysis_Raw Material Data Month&amp;quot;</t>
  </si>
  <si>
    <t>-809</t>
  </si>
  <si>
    <t>P.3.9.0:221101_0090</t>
  </si>
  <si>
    <t>Material Catalog Inference Analysis_Material Catalog</t>
  </si>
  <si>
    <t>&amp;quot;Material Catalog Inference Analysis_Material Catalog&amp;quot;</t>
  </si>
  <si>
    <t>-810</t>
  </si>
  <si>
    <t>P.3.9.0:221101_0091</t>
  </si>
  <si>
    <t>Material Catalog Inference Analysis_Sub Material Catalog</t>
  </si>
  <si>
    <t>&amp;quot;Material Catalog Inference Analysis_Sub Material Catalog&amp;quot;</t>
  </si>
  <si>
    <t>-811</t>
  </si>
  <si>
    <t>&amp;quot;材料細項&amp;quot;</t>
  </si>
  <si>
    <t>P.3.9.0:221101_0092</t>
  </si>
  <si>
    <t>Material Catalog Inference Analysis_Part Category</t>
  </si>
  <si>
    <t>&amp;quot;Material Catalog Inference Analysis_Part Category&amp;quot;</t>
  </si>
  <si>
    <t>-812</t>
  </si>
  <si>
    <t>主階影響的材料細項分類的金額匯總</t>
  </si>
  <si>
    <t>eg畫面, 原物料市場價格波動影響 樹狀圖 (TreeMap)</t>
  </si>
  <si>
    <t>MATERIAL_CATALOG_INFERENCE_COST</t>
  </si>
  <si>
    <t>&amp;quot;Material Catalog Inference Cost&amp;quot;</t>
  </si>
  <si>
    <t>&amp;quot;主階影響的材料細項分類的金額匯總&amp;quot;</t>
  </si>
  <si>
    <t>IEC_STD_V10 &gt;&gt; Common &gt;&gt; AutoMetaDataMaterial Catalog Inference Cost</t>
  </si>
  <si>
    <t>主階品項影響材料成本Measure</t>
  </si>
  <si>
    <t>&amp;quot;Material Catalog Inference Amount_Material Catalog Inference Cost&amp;quot;</t>
  </si>
  <si>
    <t>P.3.9.0:221101_0093</t>
  </si>
  <si>
    <t>&amp;quot;eg畫面, 原物料市場價格波動影響 樹狀圖 (TreeMap)&amp;quot;</t>
  </si>
  <si>
    <t>Material Catalog Inference Analysis_Material Catalog Inference Cost</t>
  </si>
  <si>
    <t>&amp;quot;Material Catalog Inference Analysis_Material Catalog Inference Cost&amp;quot;</t>
  </si>
  <si>
    <t>-813</t>
  </si>
  <si>
    <t>重要主階品項屬性維度</t>
  </si>
  <si>
    <t>Major Stage Material Catalog DM</t>
  </si>
  <si>
    <t>DM_PRO_MAJOR_STAGE_MATERIAL_CATALOG_DM</t>
  </si>
  <si>
    <t>&amp;quot;Major Stage Material Catalog DM&amp;quot;</t>
  </si>
  <si>
    <t>IEC_STD_V10 &gt;&gt; Common &gt;&gt; AutoMetaDataMajor Stage Material Catalog DM</t>
  </si>
  <si>
    <t>重要主階品項屬性維度Concept</t>
  </si>
  <si>
    <t>P.3.9.0:221101_0094</t>
  </si>
  <si>
    <t>-814</t>
  </si>
  <si>
    <t>P.3.9.0:221101_0095</t>
  </si>
  <si>
    <t>Major Stage Material Catalog DM_Material Catalog</t>
  </si>
  <si>
    <t>&amp;quot;Major Stage Material Catalog DM_Material Catalog&amp;quot;</t>
  </si>
  <si>
    <t>-815</t>
  </si>
  <si>
    <t>P.3.9.0:221101_0096</t>
  </si>
  <si>
    <t>Major Stage Material Catalog DM_Sub Material Catalog</t>
  </si>
  <si>
    <t>&amp;quot;Major Stage Material Catalog DM_Sub Material Catalog&amp;quot;</t>
  </si>
  <si>
    <t>-816</t>
  </si>
  <si>
    <t>P.3.9.0:221101_0097</t>
  </si>
  <si>
    <t>Major Stage Material Catalog DM_Part Category</t>
  </si>
  <si>
    <t>&amp;quot;Major Stage Material Catalog DM_Part Category&amp;quot;</t>
  </si>
  <si>
    <t>-817</t>
  </si>
  <si>
    <t>P.3.9.0:221101_0098</t>
  </si>
  <si>
    <t>Major Stage Material Catalog DM_Class Code Category</t>
  </si>
  <si>
    <t>&amp;quot;Major Stage Material Catalog DM_Class Code Category&amp;quot;</t>
  </si>
  <si>
    <t>-818</t>
  </si>
  <si>
    <t>系列應用客戶清單</t>
  </si>
  <si>
    <t>Series Customer List</t>
  </si>
  <si>
    <t>由系列使用清單對映客戶名稱以 "," 分隔，會有一個或多個</t>
  </si>
  <si>
    <t>SERIES_CUSTOMER_LIST</t>
  </si>
  <si>
    <t>&amp;quot;Series Customer List&amp;quot;</t>
  </si>
  <si>
    <t>&amp;quot;系列應用客戶清單&amp;quot;</t>
  </si>
  <si>
    <t>IEC_STD_V10 &gt;&gt; Common &gt;&gt; AutoMetaDataSeries Customer List</t>
  </si>
  <si>
    <t>系列應用客戶清單Dimension</t>
  </si>
  <si>
    <t>&amp;quot;Purchasing Part Attribute_Series Customer List&amp;quot;</t>
  </si>
  <si>
    <t>P.3.9.0:221101_0099</t>
  </si>
  <si>
    <t>&amp;quot;由系列使用清單對映客戶名稱以 &amp;apos;,&amp;apos; 分隔，會有一個或多個&amp;quot;</t>
  </si>
  <si>
    <t>Major Stage Material Catalog DM_Series Customer List</t>
  </si>
  <si>
    <t>&amp;quot;Major Stage Material Catalog DM_Series Customer List&amp;quot;</t>
  </si>
  <si>
    <t>-819</t>
  </si>
  <si>
    <t>P.3.9.0:221101_0100</t>
  </si>
  <si>
    <t>Major Stage Material Catalog DM_IEC Part Number</t>
  </si>
  <si>
    <t>&amp;quot;Major Stage Material Catalog DM_IEC Part Number&amp;quot;</t>
  </si>
  <si>
    <t>-820</t>
  </si>
  <si>
    <t>P.3.9.0:221101_0101</t>
  </si>
  <si>
    <t>Major Stage Material Catalog DM_Part Description</t>
  </si>
  <si>
    <t>&amp;quot;Major Stage Material Catalog DM_Part Description&amp;quot;</t>
  </si>
  <si>
    <t>-821</t>
  </si>
  <si>
    <t>產品系列清單</t>
  </si>
  <si>
    <t>Series List</t>
  </si>
  <si>
    <t>FP</t>
  </si>
  <si>
    <t>SERIES_LIST</t>
  </si>
  <si>
    <t>&amp;quot;Series List&amp;quot;</t>
  </si>
  <si>
    <t>&amp;quot;產品系列清單&amp;quot;</t>
  </si>
  <si>
    <t>IEC_STD_V10 &gt;&gt; Common &gt;&gt; AutoMetaDataSeries List</t>
  </si>
  <si>
    <t>產品系列清單Dimension</t>
  </si>
  <si>
    <t>&amp;quot;Part Series_Series List&amp;quot;</t>
  </si>
  <si>
    <t>P.3.9.0:221101_0102</t>
  </si>
  <si>
    <t>Major Stage Material Catalog DM_Series List</t>
  </si>
  <si>
    <t>&amp;quot;Major Stage Material Catalog DM_Series List&amp;quot;</t>
  </si>
  <si>
    <t>-822</t>
  </si>
  <si>
    <t>^(FP)$</t>
  </si>
  <si>
    <t>未結訂單數量</t>
  </si>
  <si>
    <t>Open Purchase Order Quantity</t>
  </si>
  <si>
    <t>Open PO Quantity, Open PO Qty,OPO Qty</t>
  </si>
  <si>
    <t>該料號尚未結單之PO，所有尚未交料的總數量</t>
  </si>
  <si>
    <t>皆為數字</t>
  </si>
  <si>
    <t>Huang.JH@inventec.com</t>
  </si>
  <si>
    <t>供需平台</t>
  </si>
  <si>
    <t>OPEN_PURCHASE_ORDER_QUANTITY</t>
  </si>
  <si>
    <t>&amp;quot;Open Purchase Order Quantity&amp;quot;</t>
  </si>
  <si>
    <t>&amp;quot;Open PO Quantity, Open PO Qty,OPO Qty&amp;quot;</t>
  </si>
  <si>
    <t>&amp;quot;該料號尚未結單之PO，所有尚未交料的總數量&amp;quot;</t>
  </si>
  <si>
    <t>IEC_STD_V10 &gt;&gt; Common &gt;&gt; AutoMetaDataOpen Purchase Order Quantity</t>
  </si>
  <si>
    <t>未結訂單數量Dimension</t>
  </si>
  <si>
    <t>&amp;quot;Purchasing Part Attribute_Open Purchase Order Quantity&amp;quot;</t>
  </si>
  <si>
    <t>P.3.9.0:221101_0103</t>
  </si>
  <si>
    <t>&amp;quot;皆為數字&amp;quot;</t>
  </si>
  <si>
    <t>Major Stage Material Catalog DM_Open Purchase Order Quantity</t>
  </si>
  <si>
    <t>&amp;quot;Major Stage Material Catalog DM_Open Purchase Order Quantity&amp;quot;</t>
  </si>
  <si>
    <t>-823</t>
  </si>
  <si>
    <t>^(供需平台)$</t>
  </si>
  <si>
    <t>未來半年需求</t>
  </si>
  <si>
    <t>Rolling 6 Months Forecast</t>
  </si>
  <si>
    <t>Rolling 6 Months FCST</t>
  </si>
  <si>
    <t>未來六個月需求數量</t>
  </si>
  <si>
    <t>ROLLING_6_MONTHS_FORECAST</t>
  </si>
  <si>
    <t>&amp;quot;Rolling 6 Months Forecast&amp;quot;</t>
  </si>
  <si>
    <t>&amp;quot;Rolling 6 Months FCST&amp;quot;</t>
  </si>
  <si>
    <t>&amp;quot;未來六個月需求數量&amp;quot;</t>
  </si>
  <si>
    <t>IEC_STD_V10 &gt;&gt; Common &gt;&gt; AutoMetaDataRolling 6 Months Forecast</t>
  </si>
  <si>
    <t>未來半年需求Measure</t>
  </si>
  <si>
    <t>&amp;quot;Purchasing Part Attribute_Rolling 6 Months Forecast&amp;quot;</t>
  </si>
  <si>
    <t>P.3.9.0:221101_0104</t>
  </si>
  <si>
    <t>Major Stage Material Catalog DM_Rolling 6 Months Forecast</t>
  </si>
  <si>
    <t>&amp;quot;Major Stage Material Catalog DM_Rolling 6 Months Forecast&amp;quot;</t>
  </si>
  <si>
    <t>-824</t>
  </si>
  <si>
    <t>替代群組編碼</t>
  </si>
  <si>
    <t>Substitute Code</t>
  </si>
  <si>
    <t xml:space="preserve">A開頭是完全替代
B開頭是不完全替代
C是獨用 </t>
  </si>
  <si>
    <t>SUBSTITUTE_CODE</t>
  </si>
  <si>
    <t>&amp;quot;Substitute Code&amp;quot;</t>
  </si>
  <si>
    <t>&amp;quot;替代群組編碼&amp;quot;</t>
  </si>
  <si>
    <t>IEC_STD_V10 &gt;&gt; Common &gt;&gt; AutoMetaDataSubstitute Code</t>
  </si>
  <si>
    <t>替代群組編碼Dimension</t>
  </si>
  <si>
    <t>&amp;quot;Purchasing Part Attribute_Substitute Code&amp;quot;</t>
  </si>
  <si>
    <t>P.3.9.0:221101_0105</t>
  </si>
  <si>
    <t>&amp;quot;A開頭是完全替代
B開頭是不完全替代
C是獨用 &amp;quot;</t>
  </si>
  <si>
    <t>Major Stage Material Catalog DM_Substitute Code</t>
  </si>
  <si>
    <t>&amp;quot;Major Stage Material Catalog DM_Substitute Code&amp;quot;</t>
  </si>
  <si>
    <t>-825</t>
  </si>
  <si>
    <t>PSG 月採購收料紀錄</t>
  </si>
  <si>
    <t>PSG Monthly Procurement Amount</t>
  </si>
  <si>
    <t>每月材料收料總金額與總數量，可從各種採購模式與分類檢視每月份的材料採買金額與數量</t>
  </si>
  <si>
    <t>INT_PRO_MONTHLY_PROCUREMENT_AMOUNT</t>
  </si>
  <si>
    <t>IEC_STD_V10 &gt;&gt; Data Standard &gt;&gt; PRO &gt;&gt; PSG Monthly Procurement Amount</t>
  </si>
  <si>
    <t>IEC_STD_V10 &gt;&gt; Data Standard &gt;&gt; PRO</t>
  </si>
  <si>
    <t>&amp;quot;PSG Monthly Procurement Amount&amp;quot;</t>
  </si>
  <si>
    <t>&amp;quot;PSG 月採購收料紀錄&amp;quot;</t>
  </si>
  <si>
    <t>&amp;quot;每月材料收料總金額與總數量，可從各種採購模式與分類檢視每月份的材料採買金額與數量&amp;quot;</t>
  </si>
  <si>
    <t>IEC_STD_V10 &gt;&gt; Common &gt;&gt; AutoMetaDataPSG Monthly Procurement Amount</t>
  </si>
  <si>
    <t>PSG 月採購收料紀錄Concept</t>
  </si>
  <si>
    <t>P.3.9.0:221101_0106</t>
  </si>
  <si>
    <t>-826</t>
  </si>
  <si>
    <t>IEC_STD_V10 &gt;&gt; Data Standard &gt;&gt; PRO &gt;&gt; Plant Code</t>
  </si>
  <si>
    <t>P.3.9.0:221101_0107</t>
  </si>
  <si>
    <t>PSG Monthly Procurement Amount_Plant Code</t>
  </si>
  <si>
    <t>&amp;quot;PSG Monthly Procurement Amount_Plant Code&amp;quot;</t>
  </si>
  <si>
    <t>-827</t>
  </si>
  <si>
    <t>IEC_STD_V10 &gt;&gt; Data Standard &gt;&gt; PRO &gt;&gt; Customer Name</t>
  </si>
  <si>
    <t>P.3.9.0:221101_0108</t>
  </si>
  <si>
    <t>PSG Monthly Procurement Amount_Customer Name</t>
  </si>
  <si>
    <t>&amp;quot;PSG Monthly Procurement Amount_Customer Name&amp;quot;</t>
  </si>
  <si>
    <t>-828</t>
  </si>
  <si>
    <t>依上傳在DCM的buyer category對應清單來辨認:
B&amp;S:客人買來賣英業達，即該料號對應欄位有出現Buy&amp;Sell或B&amp;S等關鍵字之料號
GTK:客人指定英業達對特定廠商進行購買，即該料號對應欄位有出現GTK或AVAP或AV等關鍵字之料號
OTK:英業達自行選擇廠商，非屬上面種類之料號皆歸此類</t>
  </si>
  <si>
    <t>IEC_STD_V10 &gt;&gt; Data Standard &gt;&gt; PRO &gt;&gt; Purchasing Mode</t>
  </si>
  <si>
    <t>採購方式Relationship</t>
  </si>
  <si>
    <t>P.3.9.0:221101_0109</t>
  </si>
  <si>
    <t>&amp;quot;依上傳在DCM的buyer category對應清單來辨認:
B&amp;amp;S:客人買來賣英業達，即該料號對應欄位有出現Buy&amp;amp;Sell或B&amp;amp;S等關鍵字之料號
GTK:客人指定英業達對特定廠商進行購買，即該料號對應欄位有出現GTK或AVAP或AV等關鍵字之料號
OTK:英業達自行選擇廠商，非屬上面種類之料號皆歸此類&amp;quot;</t>
  </si>
  <si>
    <t>PSG Monthly Procurement Amount_Purchasing Mode</t>
  </si>
  <si>
    <t>&amp;quot;PSG Monthly Procurement Amount_Purchasing Mode&amp;quot;</t>
  </si>
  <si>
    <t>-829</t>
  </si>
  <si>
    <t>所有材料按採購單位區分為EE(電子)與ME(機構)兩大類</t>
  </si>
  <si>
    <t>IEC_STD_V10 &gt;&gt; Data Standard &gt;&gt; PRO &gt;&gt; Component Type</t>
  </si>
  <si>
    <t>&amp;quot;所有材料按採購單位區分為EE(電子)與ME(機構)兩大類&amp;quot;</t>
  </si>
  <si>
    <t>材料主分類Relationship</t>
  </si>
  <si>
    <t>P.3.9.0:221101_0110</t>
  </si>
  <si>
    <t>PSG Monthly Procurement Amount_Component Type</t>
  </si>
  <si>
    <t>&amp;quot;PSG Monthly Procurement Amount_Component Type&amp;quot;</t>
  </si>
  <si>
    <t>-830</t>
  </si>
  <si>
    <t>EIS抓取PDM上的料號資料</t>
  </si>
  <si>
    <t>IEC_STD_V10 &gt;&gt; Data Standard &gt;&gt; PRO &gt;&gt; Material Group</t>
  </si>
  <si>
    <t>材料大類Relationship</t>
  </si>
  <si>
    <t>P.3.9.0:221101_0111</t>
  </si>
  <si>
    <t>PSG Monthly Procurement Amount_Material Group</t>
  </si>
  <si>
    <t>&amp;quot;PSG Monthly Procurement Amount_Material Group&amp;quot;</t>
  </si>
  <si>
    <t>-831</t>
  </si>
  <si>
    <t>IEC_STD_V10 &gt;&gt; Data Standard &gt;&gt; PRO &gt;&gt; Class Code Category</t>
  </si>
  <si>
    <t>材料代號類別Relationship</t>
  </si>
  <si>
    <t>P.3.9.0:221101_0112</t>
  </si>
  <si>
    <t>PSG Monthly Procurement Amount_Class Code Category</t>
  </si>
  <si>
    <t>&amp;quot;PSG Monthly Procurement Amount_Class Code Category&amp;quot;</t>
  </si>
  <si>
    <t>-832</t>
  </si>
  <si>
    <t>IEC_STD_V10 &gt;&gt; Data Standard &gt;&gt; PRO &gt;&gt; Part Category</t>
  </si>
  <si>
    <t>材料細項Relationship</t>
  </si>
  <si>
    <t>P.3.9.0:221101_0113</t>
  </si>
  <si>
    <t>PSG Monthly Procurement Amount_Part Category</t>
  </si>
  <si>
    <t>&amp;quot;PSG Monthly Procurement Amount_Part Category&amp;quot;</t>
  </si>
  <si>
    <t>-833</t>
  </si>
  <si>
    <t>收料月分</t>
  </si>
  <si>
    <t>Monthly Date</t>
  </si>
  <si>
    <t>MONTHLY_DATE</t>
  </si>
  <si>
    <t>IEC_STD_V10 &gt;&gt; Data Standard &gt;&gt; PRO &gt;&gt; Monthly Date</t>
  </si>
  <si>
    <t>&amp;quot;Monthly Date&amp;quot;</t>
  </si>
  <si>
    <t>IEC_STD_V10 &gt;&gt; Common &gt;&gt; AutoMetaDataMonthly Date</t>
  </si>
  <si>
    <t>收料月分Property</t>
  </si>
  <si>
    <t>P.3.9.0:221101_0114</t>
  </si>
  <si>
    <t>PSG Monthly Procurement Amount_Monthly Date</t>
  </si>
  <si>
    <t>&amp;quot;PSG Monthly Procurement Amount_Monthly Date&amp;quot;</t>
  </si>
  <si>
    <t>-834</t>
  </si>
  <si>
    <t>IEC_STD_V10 &gt;&gt; Data Standard &gt;&gt; PRO &gt;&gt; GR Date By QUARTER</t>
  </si>
  <si>
    <t>收料隸屬季別Property</t>
  </si>
  <si>
    <t>P.3.9.0:221101_0115</t>
  </si>
  <si>
    <t>PSG Monthly Procurement Amount_GR Date By QUARTER</t>
  </si>
  <si>
    <t>-835</t>
  </si>
  <si>
    <t>IEC_STD_V10 &gt;&gt; Data Standard &gt;&gt; PRO &gt;&gt; Vendor Code</t>
  </si>
  <si>
    <t>廠商代碼Relationship</t>
  </si>
  <si>
    <t>P.3.9.0:221101_0116</t>
  </si>
  <si>
    <t>PSG Monthly Procurement Amount_Vendor Code</t>
  </si>
  <si>
    <t>&amp;quot;PSG Monthly Procurement Amount_Vendor Code&amp;quot;</t>
  </si>
  <si>
    <t>-836</t>
  </si>
  <si>
    <t>IEC_STD_V10 &gt;&gt; Data Standard &gt;&gt; PRO &gt;&gt; Vendor Name</t>
  </si>
  <si>
    <t>廠商名稱Relationship</t>
  </si>
  <si>
    <t>P.3.9.0:221101_0117</t>
  </si>
  <si>
    <t>PSG Monthly Procurement Amount_Vendor Name</t>
  </si>
  <si>
    <t>&amp;quot;PSG Monthly Procurement Amount_Vendor Name&amp;quot;</t>
  </si>
  <si>
    <t>-837</t>
  </si>
  <si>
    <t>合格供應商代號</t>
  </si>
  <si>
    <t>AVL ID</t>
  </si>
  <si>
    <t>Approved Vendor List ID</t>
  </si>
  <si>
    <t>PDM裡經過新廠商評鑑管理辦法承認之合格供應商代號</t>
  </si>
  <si>
    <t>AVL_ID</t>
  </si>
  <si>
    <t>IEC_STD_V10 &gt;&gt; Data Standard &gt;&gt; PRO &gt;&gt; AVL ID</t>
  </si>
  <si>
    <t>&amp;quot;AVL ID&amp;quot;</t>
  </si>
  <si>
    <t>&amp;quot;Approved Vendor List ID&amp;quot;</t>
  </si>
  <si>
    <t>&amp;quot;PDM裡經過新廠商評鑑管理辦法承認之合格供應商代號&amp;quot;</t>
  </si>
  <si>
    <t>IEC_STD_V10 &gt;&gt; Common &gt;&gt; AutoMetaDataAVL ID</t>
  </si>
  <si>
    <t>合格供應商代號Relationship</t>
  </si>
  <si>
    <t>&amp;quot;Vendor Master_AVL ID&amp;quot;</t>
  </si>
  <si>
    <t>P.3.9.0:221101_0118</t>
  </si>
  <si>
    <t>PSG Monthly Procurement Amount_AVL ID</t>
  </si>
  <si>
    <t>&amp;quot;PSG Monthly Procurement Amount_AVL ID&amp;quot;</t>
  </si>
  <si>
    <t>-838</t>
  </si>
  <si>
    <t>PDM裡經過新廠商評鑑管理辦法承認之合格供應商名稱</t>
  </si>
  <si>
    <t>PDM內所建的合格供應商，SAP的Vendor/Vendor Code經mapping與AVL建立關聯，一個AVL可Mapping多個Vendor Code
- AVL 名稱, 目前包含製造商名稱, 代理商等</t>
  </si>
  <si>
    <t>IEC_STD_V10 &gt;&gt; Data Standard &gt;&gt; PRO &gt;&gt; AVL Name</t>
  </si>
  <si>
    <t>&amp;quot;PDM裡經過新廠商評鑑管理辦法承認之合格供應商名稱&amp;quot;</t>
  </si>
  <si>
    <t>合格供應商名稱Relationship</t>
  </si>
  <si>
    <t>P.3.9.0:221101_0119</t>
  </si>
  <si>
    <t>&amp;quot;PDM內所建的合格供應商，SAP的Vendor/Vendor Code經mapping與AVL建立關聯，一個AVL可Mapping多個Vendor Code
- AVL 名稱, 目前包含製造商名稱, 代理商等&amp;quot;</t>
  </si>
  <si>
    <t>PSG Monthly Procurement Amount_AVL Name</t>
  </si>
  <si>
    <t>&amp;quot;PSG Monthly Procurement Amount_AVL Name&amp;quot;</t>
  </si>
  <si>
    <t>-839</t>
  </si>
  <si>
    <t>IEC_STD_V10 &gt;&gt; Data Standard &gt;&gt; PRO &gt;&gt; IEC Part Number</t>
  </si>
  <si>
    <t>英業達料號Relationship</t>
  </si>
  <si>
    <t>P.3.9.0:221101_0120</t>
  </si>
  <si>
    <t>PSG Monthly Procurement Amount_IEC Part Number</t>
  </si>
  <si>
    <t>&amp;quot;PSG Monthly Procurement Amount_IEC Part Number&amp;quot;</t>
  </si>
  <si>
    <t>-840</t>
  </si>
  <si>
    <t>IEC_STD_V10 &gt;&gt; Data Standard &gt;&gt; PRO &gt;&gt; Purchase Amount</t>
  </si>
  <si>
    <t>採購金額Property</t>
  </si>
  <si>
    <t>P.3.9.0:221101_0121</t>
  </si>
  <si>
    <t>PSG Monthly Procurement Amount_Purchase Amount</t>
  </si>
  <si>
    <t>-841</t>
  </si>
  <si>
    <t>IEC_STD_V10 &gt;&gt; Data Standard &gt;&gt; PRO &gt;&gt; GR Quantity</t>
  </si>
  <si>
    <t>收料數量Property</t>
  </si>
  <si>
    <t>P.3.9.0:221101_0122</t>
  </si>
  <si>
    <t>PSG Monthly Procurement Amount_GR Quantity</t>
  </si>
  <si>
    <t>-842</t>
  </si>
  <si>
    <t>供應商主檔</t>
  </si>
  <si>
    <t>Vendor Master</t>
  </si>
  <si>
    <t>INT_PRO_VENDOR_MASTER</t>
  </si>
  <si>
    <t>IEC_STD_V10 &gt;&gt; Data Standard &gt;&gt; PRO &gt;&gt; Vendor Master</t>
  </si>
  <si>
    <t>&amp;quot;Vendor Master&amp;quot;</t>
  </si>
  <si>
    <t>&amp;quot;供應商主檔&amp;quot;</t>
  </si>
  <si>
    <t>IEC_STD_V10 &gt;&gt; Common &gt;&gt; AutoMetaDataVendor Master</t>
  </si>
  <si>
    <t>供應商主檔Concept</t>
  </si>
  <si>
    <t>P.3.9.0:221101_0123</t>
  </si>
  <si>
    <t>-843</t>
  </si>
  <si>
    <t>廠商代碼Property</t>
  </si>
  <si>
    <t>P.3.9.0:221101_0124</t>
  </si>
  <si>
    <t>Vendor Master_Vendor Code</t>
  </si>
  <si>
    <t>-844</t>
  </si>
  <si>
    <t>廠商名稱Property</t>
  </si>
  <si>
    <t>P.3.9.0:221101_0125</t>
  </si>
  <si>
    <t>Vendor Master_Vendor Name</t>
  </si>
  <si>
    <t>-845</t>
  </si>
  <si>
    <t>合格供應商代號Property</t>
  </si>
  <si>
    <t>P.3.9.0:221101_0126</t>
  </si>
  <si>
    <t>Vendor Master_AVL ID</t>
  </si>
  <si>
    <t>-846</t>
  </si>
  <si>
    <t>合格供應商名稱Property</t>
  </si>
  <si>
    <t>P.3.9.0:221101_0127</t>
  </si>
  <si>
    <t>Vendor Master_AVL Name</t>
  </si>
  <si>
    <t>-847</t>
  </si>
  <si>
    <t>供應商績效主檔</t>
  </si>
  <si>
    <t>Vendor Performance Master</t>
  </si>
  <si>
    <t>INT_PRO_VENDOR_PERFORMANCE_MASTER</t>
  </si>
  <si>
    <t>IEC_STD_V10 &gt;&gt; Data Standard &gt;&gt; PRO &gt;&gt; Vendor Performance Master</t>
  </si>
  <si>
    <t>&amp;quot;Vendor Performance Master&amp;quot;</t>
  </si>
  <si>
    <t>&amp;quot;供應商績效主檔&amp;quot;</t>
  </si>
  <si>
    <t>IEC_STD_V10 &gt;&gt; Common &gt;&gt; AutoMetaDataVendor Performance Master</t>
  </si>
  <si>
    <t>供應商績效主檔Concept</t>
  </si>
  <si>
    <t>P.3.9.0:221101_0128</t>
  </si>
  <si>
    <t>-848</t>
  </si>
  <si>
    <t>供應商績效年月</t>
  </si>
  <si>
    <t>Vendor Performane Date</t>
  </si>
  <si>
    <t>需檢視供應商績效的年月時間點，每季為一個時間點呈現分數</t>
  </si>
  <si>
    <t>依所選取的時間點，趨勢圖會出現四期分數，一期為一季；分數每季計一次，QD採用該季平均數</t>
  </si>
  <si>
    <t>VENDOR_PERFORMANE_DATE</t>
  </si>
  <si>
    <t>IEC_STD_V10 &gt;&gt; Data Standard &gt;&gt; PRO &gt;&gt; Vendor Performane Date</t>
  </si>
  <si>
    <t>&amp;quot;Vendor Performane Date&amp;quot;</t>
  </si>
  <si>
    <t>&amp;quot;需檢視供應商績效的年月時間點，每季為一個時間點呈現分數&amp;quot;</t>
  </si>
  <si>
    <t>IEC_STD_V10 &gt;&gt; Common &gt;&gt; AutoMetaDataVendor Performane Date</t>
  </si>
  <si>
    <t>供應商績效年月Property</t>
  </si>
  <si>
    <t>P.3.9.0:221101_0129</t>
  </si>
  <si>
    <t>&amp;quot;依所選取的時間點，趨勢圖會出現四期分數，一期為一季；分數每季計一次，QD採用該季平均數&amp;quot;</t>
  </si>
  <si>
    <t>Vendor Performance Master_Vendor Performane Date</t>
  </si>
  <si>
    <t>&amp;quot;Vendor Performance Master_Vendor Performane Date&amp;quot;</t>
  </si>
  <si>
    <t>-849</t>
  </si>
  <si>
    <t>P.3.9.0:221101_0130</t>
  </si>
  <si>
    <t>Vendor Performance Master_Vendor Code</t>
  </si>
  <si>
    <t>&amp;quot;Vendor Performance Master_Vendor Code&amp;quot;</t>
  </si>
  <si>
    <t>-850</t>
  </si>
  <si>
    <t>品質分數、Quality</t>
  </si>
  <si>
    <t>SQE 系統來源</t>
  </si>
  <si>
    <t>IEC_STD_V10 &gt;&gt; Data Standard &gt;&gt; PRO &gt;&gt; Quality Score</t>
  </si>
  <si>
    <t>&amp;quot;品質分數、Quality&amp;quot;</t>
  </si>
  <si>
    <t>品質成績Property</t>
  </si>
  <si>
    <t>P.3.9.0:221101_0131</t>
  </si>
  <si>
    <t>Vendor Performance Master_Quality Score</t>
  </si>
  <si>
    <t>-851</t>
  </si>
  <si>
    <t>^(SQE 系統來源)$</t>
  </si>
  <si>
    <t>PRO 手動上傳</t>
  </si>
  <si>
    <t>IEC_STD_V10 &gt;&gt; Data Standard &gt;&gt; PRO &gt;&gt; Cost Score</t>
  </si>
  <si>
    <t>採購成績Property</t>
  </si>
  <si>
    <t>P.3.9.0:221101_0132</t>
  </si>
  <si>
    <t>Vendor Performance Master_Cost Score</t>
  </si>
  <si>
    <t>-852</t>
  </si>
  <si>
    <t>^(PRO 手動上傳)$</t>
  </si>
  <si>
    <t>IEC_STD_V10 &gt;&gt; Data Standard &gt;&gt; PRO &gt;&gt; Delivery Score</t>
  </si>
  <si>
    <t>達交成績Property</t>
  </si>
  <si>
    <t>P.3.9.0:221101_0133</t>
  </si>
  <si>
    <t>Vendor Performance Master_Delivery Score</t>
  </si>
  <si>
    <t>-853</t>
  </si>
  <si>
    <t>IEC_STD_V10 &gt;&gt; Data Standard &gt;&gt; PRO &gt;&gt; Supplier Final Score</t>
  </si>
  <si>
    <t>供應商績效Property</t>
  </si>
  <si>
    <t>P.3.9.0:221101_0134</t>
  </si>
  <si>
    <t>Vendor Performance Master_Supplier Final Score</t>
  </si>
  <si>
    <t>-854</t>
  </si>
  <si>
    <t>"PSG 月採購收料紀錄" 統計料號數, 料號會先對應到vendor code/vendor name，即該vendor code/vendor name該月所收料的數量，Vendor code/vendor name再歸屬至AVL，同AVL下可有多個vendor code/vendor name，且一個vendor code/vendor name只能對應到一個AVL</t>
  </si>
  <si>
    <t>IEC_STD_V10 &gt;&gt; Data Standard &gt;&gt; PRO &gt;&gt; Part Number Quantity</t>
  </si>
  <si>
    <t>料號數Property</t>
  </si>
  <si>
    <t>P.3.9.0:221101_0135</t>
  </si>
  <si>
    <t>&amp;quot;&amp;apos;PSG 月採購收料紀錄&amp;apos; 統計料號數, 料號會先對應到vendor code/vendor name，即該vendor code/vendor name該月所收料的數量，Vendor code/vendor name再歸屬至AVL，同AVL下可有多個vendor code/vendor name，且一個vendor code/vendor name只能對應到一個AVL&amp;quot;</t>
  </si>
  <si>
    <t>Vendor Performance Master_Part Number Quantity</t>
  </si>
  <si>
    <t>-855</t>
  </si>
  <si>
    <t>與此 Vendor 購買的料號數中，Sole Source 有多少個料號，亦即無法導替代料之料號數量。
若選特定一季直接出現該季數字，若選多季則出現最新一季的數字</t>
  </si>
  <si>
    <t>採購有上傳獨用料料號清單於DCM，篩選比對出該廠商於該區間內收料之料號數有多少顆料號在此清單內。
獨用料指Buy &amp; Sell, AVAP, Spec-in,需開模且月平均需求15K以下之機構料(有需求經VM team決議), VM team決議single source，寫在採購作業管理辦法內。
- 由sole source list比對</t>
  </si>
  <si>
    <t>IEC_STD_V10 &gt;&gt; Data Standard &gt;&gt; PRO &gt;&gt; Sole Source Quantity</t>
  </si>
  <si>
    <t>&amp;quot;與此 Vendor 購買的料號數中，Sole Source 有多少個料號，亦即無法導替代料之料號數量。
若選特定一季直接出現該季數字，若選多季則出現最新一季的數字&amp;quot;</t>
  </si>
  <si>
    <t>獨用料數量Property</t>
  </si>
  <si>
    <t>P.3.9.0:221101_0136</t>
  </si>
  <si>
    <t>&amp;quot;採購有上傳獨用料料號清單於DCM，篩選比對出該廠商於該區間內收料之料號數有多少顆料號在此清單內。
獨用料指Buy &amp;amp; Sell, AVAP, Spec-in,需開模且月平均需求15K以下之機構料(有需求經VM team決議), VM team決議single source，寫在採購作業管理辦法內。
- 由sole source list比對&amp;quot;</t>
  </si>
  <si>
    <t>Vendor Performance Master_Sole Source Quantity</t>
  </si>
  <si>
    <t>-856</t>
  </si>
  <si>
    <t>與此 Vendor 購買料號數中，B&amp;S 材料之料號數量。
若選特定一季直接出現該季數字，若選多季則出現最新一季的數字</t>
  </si>
  <si>
    <t>比對上傳於DCM的buyer category清單，篩選比對出該廠商於該區間內收料之料號數有多少顆料號屬於此清單內的B&amp;S(buy&amp;sell, B&amp;S)類別。</t>
  </si>
  <si>
    <t>IEC_STD_V10 &gt;&gt; Data Standard &gt;&gt; PRO &gt;&gt; Buy and Sell Quantity</t>
  </si>
  <si>
    <t>&amp;quot;與此 Vendor 購買料號數中，B&amp;amp;S 材料之料號數量。
若選特定一季直接出現該季數字，若選多季則出現最新一季的數字&amp;quot;</t>
  </si>
  <si>
    <t>Buy and Sell 材料數量Property</t>
  </si>
  <si>
    <t>P.3.9.0:221101_0137</t>
  </si>
  <si>
    <t>&amp;quot;比對上傳於DCM的buyer category清單，篩選比對出該廠商於該區間內收料之料號數有多少顆料號屬於此清單內的B&amp;amp;S(buy&amp;amp;sell, B&amp;amp;S)類別。&amp;quot;</t>
  </si>
  <si>
    <t>Vendor Performance Master_Buy and Sell Quantity</t>
  </si>
  <si>
    <t>-857</t>
  </si>
  <si>
    <t>與此 Vendor 購買料號數中客戶指定料之料號數。
若選特定一季直接出現該季數字，若選多季則出現最新一季的數字</t>
  </si>
  <si>
    <t>比對上傳於DCM的buyer category清單，篩選比對出該廠商於該區間內收料之料號數有多少顆料號屬於此清單內的GTK(GTK,AVAP,AV)類別。</t>
  </si>
  <si>
    <t>IEC_STD_V10 &gt;&gt; Data Standard &gt;&gt; PRO &gt;&gt; GTK Quantity</t>
  </si>
  <si>
    <t>&amp;quot;與此 Vendor 購買料號數中客戶指定料之料號數。
若選特定一季直接出現該季數字，若選多季則出現最新一季的數字&amp;quot;</t>
  </si>
  <si>
    <t>客戶指定料數量Property</t>
  </si>
  <si>
    <t>P.3.9.0:221101_0138</t>
  </si>
  <si>
    <t>&amp;quot;比對上傳於DCM的buyer category清單，篩選比對出該廠商於該區間內收料之料號數有多少顆料號屬於此清單內的GTK(GTK,AVAP,AV)類別。&amp;quot;</t>
  </si>
  <si>
    <t>Vendor Performance Master_GTK Quantity</t>
  </si>
  <si>
    <t>-858</t>
  </si>
  <si>
    <t>比對上傳於DCM的buyer category清單，篩選出該廠商於該區間內收料之料號數有多少顆料號不屬此清單內的B&amp;S(buy&amp;sell, B&amp;S)予GTK(GTK,AVAP,AV)類別，即為OTK的料號數。</t>
  </si>
  <si>
    <t>IEC_STD_V10 &gt;&gt; Data Standard &gt;&gt; PRO &gt;&gt; OTK Quantity</t>
  </si>
  <si>
    <t>英業達自選料數量Property</t>
  </si>
  <si>
    <t>P.3.9.0:221101_0139</t>
  </si>
  <si>
    <t>&amp;quot;比對上傳於DCM的buyer category清單，篩選出該廠商於該區間內收料之料號數有多少顆料號不屬此清單內的B&amp;amp;S(buy&amp;amp;sell, B&amp;amp;S)予GTK(GTK,AVAP,AV)類別，即為OTK的料號數。&amp;quot;</t>
  </si>
  <si>
    <t>Vendor Performance Master_OTK Quantity</t>
  </si>
  <si>
    <t>-859</t>
  </si>
  <si>
    <t>IEC_STD_V10 &gt;&gt; Data Standard &gt;&gt; PRO &gt;&gt; Used by Customer List</t>
  </si>
  <si>
    <t>應用客戶清單Property</t>
  </si>
  <si>
    <t>P.3.9.0:221101_0140</t>
  </si>
  <si>
    <t>Vendor Performance Master_Used by Customer List</t>
  </si>
  <si>
    <t>-860</t>
  </si>
  <si>
    <t xml:space="preserve">關鍵零件交貨紀錄 </t>
  </si>
  <si>
    <t>Critical Parts Fulfillment Statistic</t>
  </si>
  <si>
    <t>INT_PRO_CRITICAL_PARTS_FULFILLMENT_STATISTIC</t>
  </si>
  <si>
    <t>IEC_STD_V10 &gt;&gt; Data Standard &gt;&gt; PRO &gt;&gt; Critical Parts Fulfillment Statistic</t>
  </si>
  <si>
    <t>&amp;quot;Critical Parts Fulfillment Statistic&amp;quot;</t>
  </si>
  <si>
    <t>&amp;quot;關鍵零件交貨紀錄 &amp;quot;</t>
  </si>
  <si>
    <t>IEC_STD_V10 &gt;&gt; Common &gt;&gt; AutoMetaDataCritical Parts Fulfillment Statistic</t>
  </si>
  <si>
    <t>關鍵零件交貨紀錄 Concept</t>
  </si>
  <si>
    <t>P.3.9.0:221101_0141</t>
  </si>
  <si>
    <t>-861</t>
  </si>
  <si>
    <t>關鍵零組件材料達交率基準點</t>
  </si>
  <si>
    <t>Critical Parts Fulfillment Data Date</t>
  </si>
  <si>
    <t>以月為基準點計算，目標若為季度資料則均分為月資料，達交率計算季度內為累計方式加總計算，預設顯示為季度資料。</t>
  </si>
  <si>
    <t>CRITICAL_PARTS_FULFILLMENT_DATA_DATE</t>
  </si>
  <si>
    <t>BU1,BU2以此類推，目前組織為到BU2</t>
  </si>
  <si>
    <t>新增此欄位需Manual 手動依廠區客戶別區分</t>
  </si>
  <si>
    <t>依廠商交易金額報表內的plant資料進行拆分
BU1: CP60/TP02
BU2: CP62(大部分)/CP65/CP69/TP06(部分)</t>
  </si>
  <si>
    <t>IEC_STD_V10 &gt;&gt; Data Standard &gt;&gt; PRO &gt;&gt; Critical Parts Fulfillment Data Date</t>
  </si>
  <si>
    <t>&amp;quot;Critical Parts Fulfillment Data Date&amp;quot;</t>
  </si>
  <si>
    <t>&amp;quot;關鍵零組件材料達交率基準點&amp;quot;</t>
  </si>
  <si>
    <t>IEC_STD_V10 &gt;&gt; Common &gt;&gt; AutoMetaDataCritical Parts Fulfillment Data Date</t>
  </si>
  <si>
    <t>關鍵零組件材料達交率基準點Property</t>
  </si>
  <si>
    <t>P.3.9.0:221101_0142</t>
  </si>
  <si>
    <t>&amp;quot;以月為基準點計算，目標若為季度資料則均分為月資料，達交率計算季度內為累計方式加總計算，預設顯示為季度資料。&amp;quot;</t>
  </si>
  <si>
    <t>&amp;quot;BU1,BU2以此類推，目前組織為到BU2&amp;quot;</t>
  </si>
  <si>
    <t>Critical Parts Fulfillment Statistic_Critical Parts Fulfillment Data Date</t>
  </si>
  <si>
    <t>&amp;quot;Critical Parts Fulfillment Statistic_Critical Parts Fulfillment Data Date&amp;quot;</t>
  </si>
  <si>
    <t>-862</t>
  </si>
  <si>
    <t>P.3.9.0:221101_0143</t>
  </si>
  <si>
    <t>Critical Parts Fulfillment Statistic_Vendor Code</t>
  </si>
  <si>
    <t>&amp;quot;Critical Parts Fulfillment Statistic_Vendor Code&amp;quot;</t>
  </si>
  <si>
    <t>-863</t>
  </si>
  <si>
    <t>P.3.9.0:221101_0144</t>
  </si>
  <si>
    <t>Critical Parts Fulfillment Statistic_Vendor Name</t>
  </si>
  <si>
    <t>&amp;quot;Critical Parts Fulfillment Statistic_Vendor Name&amp;quot;</t>
  </si>
  <si>
    <t>-864</t>
  </si>
  <si>
    <t>P.3.9.0:221101_0145</t>
  </si>
  <si>
    <t>Critical Parts Fulfillment Statistic_IEC Part Number</t>
  </si>
  <si>
    <t>&amp;quot;Critical Parts Fulfillment Statistic_IEC Part Number&amp;quot;</t>
  </si>
  <si>
    <t>-865</t>
  </si>
  <si>
    <t>P.3.9.0:221101_0146</t>
  </si>
  <si>
    <t>Critical Parts Fulfillment Statistic_Plant Code</t>
  </si>
  <si>
    <t>&amp;quot;Critical Parts Fulfillment Statistic_Plant Code&amp;quot;</t>
  </si>
  <si>
    <t>-866</t>
  </si>
  <si>
    <t>廠商達交表現</t>
  </si>
  <si>
    <t>Vendor Fulfillment Performance</t>
  </si>
  <si>
    <t>廠商材料LTA/MOU數量與實際SAP GR 數量的比較。以圓餅圖與曲線直線圖呈現，並列出具體數字</t>
  </si>
  <si>
    <t>直接帶出整年數值，過長則拉bar左右移動，按選取的區間呈現達交狀況，取線直線圖按月呈現，可透過篩選功能選取廠商呈現。</t>
  </si>
  <si>
    <t>VENDOR_FULFILLMENT_PERFORMANCE</t>
  </si>
  <si>
    <t>H44</t>
  </si>
  <si>
    <t>IEC_STD_V10 &gt;&gt; Data Standard &gt;&gt; PRO &gt;&gt; Vendor Fulfillment Performance</t>
  </si>
  <si>
    <t>&amp;quot;Vendor Fulfillment Performance&amp;quot;</t>
  </si>
  <si>
    <t>&amp;quot;廠商材料LTA/MOU數量與實際SAP GR 數量的比較。以圓餅圖與曲線直線圖呈現，並列出具體數字&amp;quot;</t>
  </si>
  <si>
    <t>IEC_STD_V10 &gt;&gt; Common &gt;&gt; AutoMetaDataVendor Fulfillment Performance</t>
  </si>
  <si>
    <t>廠商達交表現Property</t>
  </si>
  <si>
    <t>P.3.9.0:221101_0147</t>
  </si>
  <si>
    <t>&amp;quot;直接帶出整年數值，過長則拉bar左右移動，按選取的區間呈現達交狀況，取線直線圖按月呈現，可透過篩選功能選取廠商呈現。&amp;quot;</t>
  </si>
  <si>
    <t>&amp;quot;H44&amp;quot;</t>
  </si>
  <si>
    <t>Critical Parts Fulfillment Statistic_Vendor Fulfillment Performance</t>
  </si>
  <si>
    <t>&amp;quot;Critical Parts Fulfillment Statistic_Vendor Fulfillment Performance&amp;quot;</t>
  </si>
  <si>
    <t>-867</t>
  </si>
  <si>
    <t>IEC_STD_V10 &gt;&gt; Data Standard &gt;&gt; PRO &gt;&gt; LTA MOU Quantity</t>
  </si>
  <si>
    <t>廠商承諾交貨量Property</t>
  </si>
  <si>
    <t>P.3.9.0:221101_0148</t>
  </si>
  <si>
    <t>Critical Parts Fulfillment Statistic_LTA MOU Quantity</t>
  </si>
  <si>
    <t>-868</t>
  </si>
  <si>
    <t>IEC_STD_V10 &gt;&gt; Data Standard &gt;&gt; PRO &gt;&gt; LTA GR Quantity</t>
  </si>
  <si>
    <t>廠商實際交貨量Property</t>
  </si>
  <si>
    <t>P.3.9.0:221101_0149</t>
  </si>
  <si>
    <t>Critical Parts Fulfillment Statistic_LTA GR Quantity</t>
  </si>
  <si>
    <t>-869</t>
  </si>
  <si>
    <t>IEC_STD_V10 &gt;&gt; Data Standard &gt;&gt; PRO &gt;&gt; YTD Fill Rate</t>
  </si>
  <si>
    <t>LTA MOU達交率Property</t>
  </si>
  <si>
    <t>P.3.9.0:221101_0150</t>
  </si>
  <si>
    <t>Critical Parts Fulfillment Statistic_YTD Fill Rate</t>
  </si>
  <si>
    <t>-870</t>
  </si>
  <si>
    <t>INT_PRO_MAJOR_STAGE_MATERIAL_CATALOG</t>
  </si>
  <si>
    <t>IEC_STD_V10 &gt;&gt; Data Standard &gt;&gt; PRO &gt;&gt; Major Stage Material Catalog</t>
  </si>
  <si>
    <t>&amp;quot;Major Stage Material Catalog&amp;quot;</t>
  </si>
  <si>
    <t>&amp;quot;重要主階品項屬性&amp;quot;</t>
  </si>
  <si>
    <t>IEC_STD_V10 &gt;&gt; Common &gt;&gt; AutoMetaDataMajor Stage Material Catalog</t>
  </si>
  <si>
    <t>重要主階品項屬性Concept</t>
  </si>
  <si>
    <t>P.3.9.0:221101_0151</t>
  </si>
  <si>
    <t>-871</t>
  </si>
  <si>
    <t>IEC_STD_V10 &gt;&gt; Data Standard &gt;&gt; PRO &gt;&gt; Material Catalog</t>
  </si>
  <si>
    <t>主階品項Property</t>
  </si>
  <si>
    <t>P.3.9.0:221101_0152</t>
  </si>
  <si>
    <t>Major Stage Material Catalog_Material Catalog</t>
  </si>
  <si>
    <t>-872</t>
  </si>
  <si>
    <t>IEC_STD_V10 &gt;&gt; Data Standard &gt;&gt; PRO &gt;&gt; Sub Material Catalog</t>
  </si>
  <si>
    <t>次階品項Relationship</t>
  </si>
  <si>
    <t>P.3.9.0:221101_0153</t>
  </si>
  <si>
    <t>Major Stage Material Catalog_Sub Material Catalog</t>
  </si>
  <si>
    <t>&amp;quot;Major Stage Material Catalog_Sub Material Catalog&amp;quot;</t>
  </si>
  <si>
    <t>-873</t>
  </si>
  <si>
    <t>依使用者選定 連接器  或散熱模組 或 電路板  或  Set組裝件部品或各次階品項 ，顯示相關的Part Category 訊息</t>
  </si>
  <si>
    <t>P.3.9.0:221101_0154</t>
  </si>
  <si>
    <t>&amp;quot;依使用者選定 連接器  或散熱模組 或 電路板  或  Set組裝件部品或各次階品項 ，顯示相關的Part Category 訊息&amp;quot;</t>
  </si>
  <si>
    <t>Major Stage Material Catalog_Part Category</t>
  </si>
  <si>
    <t>&amp;quot;Major Stage Material Catalog_Part Category&amp;quot;</t>
  </si>
  <si>
    <t>-874</t>
  </si>
  <si>
    <t>料號系列</t>
  </si>
  <si>
    <t>Part Series</t>
  </si>
  <si>
    <t xml:space="preserve"> Huang.JH@inventec.com</t>
  </si>
  <si>
    <t>INT_PRO_PART_SERIES</t>
  </si>
  <si>
    <t>IEC_STD_V10 &gt;&gt; Data Standard &gt;&gt; PRO &gt;&gt; Part Series</t>
  </si>
  <si>
    <t>&amp;quot;Part Series&amp;quot;</t>
  </si>
  <si>
    <t>&amp;quot;料號系列&amp;quot;</t>
  </si>
  <si>
    <t>IEC_STD_V10 &gt;&gt; Common &gt;&gt; AutoMetaDataPart Series</t>
  </si>
  <si>
    <t>料號系列Concept</t>
  </si>
  <si>
    <t>P.3.9.0:221101_0155</t>
  </si>
  <si>
    <t>-875</t>
  </si>
  <si>
    <t>P.3.9.0:221101_0156</t>
  </si>
  <si>
    <t>Part Series_IEC Part Number</t>
  </si>
  <si>
    <t>&amp;quot;Part Series_IEC Part Number&amp;quot;</t>
  </si>
  <si>
    <t>-876</t>
  </si>
  <si>
    <t>P.3.9.0:221101_0157</t>
  </si>
  <si>
    <t>Part Series_Plant Code</t>
  </si>
  <si>
    <t>&amp;quot;Part Series_Plant Code&amp;quot;</t>
  </si>
  <si>
    <t>-877</t>
  </si>
  <si>
    <t>IEC_STD_V10 &gt;&gt; Data Standard &gt;&gt; PRO &gt;&gt; Series List</t>
  </si>
  <si>
    <t>產品系列清單Property</t>
  </si>
  <si>
    <t>P.3.9.0:221101_0158</t>
  </si>
  <si>
    <t>Part Series_Series List</t>
  </si>
  <si>
    <t>-878</t>
  </si>
  <si>
    <t>原物料市場價格波動訊息</t>
  </si>
  <si>
    <t>Material Marketing Price Information</t>
  </si>
  <si>
    <t>INT_PRO_MATERIAL_MARKETING_PRICE_INFORMATION</t>
  </si>
  <si>
    <t>IEC_STD_V10 &gt;&gt; Data Standard &gt;&gt; PRO &gt;&gt; Material Marketing Price Information</t>
  </si>
  <si>
    <t>&amp;quot;Material Marketing Price Information&amp;quot;</t>
  </si>
  <si>
    <t>IEC_STD_V10 &gt;&gt; Common &gt;&gt; AutoMetaDataMaterial Marketing Price Information</t>
  </si>
  <si>
    <t>原物料市場價格波動訊息Concept</t>
  </si>
  <si>
    <t>P.3.9.0:221101_0159</t>
  </si>
  <si>
    <t>-879</t>
  </si>
  <si>
    <t>IEC_STD_V10 &gt;&gt; Data Standard &gt;&gt; PRO &gt;&gt; Raw Material Data Month</t>
  </si>
  <si>
    <t>原物料資料月份Property</t>
  </si>
  <si>
    <t>P.3.9.0:221101_0160</t>
  </si>
  <si>
    <t>Material Marketing Price Information_Raw Material Data Month</t>
  </si>
  <si>
    <t>-880</t>
  </si>
  <si>
    <t>次階品項Property</t>
  </si>
  <si>
    <t>P.3.9.0:221101_0161</t>
  </si>
  <si>
    <t>Material Marketing Price Information_Sub Material Catalog</t>
  </si>
  <si>
    <t>-881</t>
  </si>
  <si>
    <t>IEC_STD_V10 &gt;&gt; Data Standard &gt;&gt; PRO &gt;&gt; Sub-stage Type</t>
  </si>
  <si>
    <t>子階成本分類Property</t>
  </si>
  <si>
    <t>P.3.9.0:221101_0162</t>
  </si>
  <si>
    <t>Material Marketing Price Information_Sub-stage Type</t>
  </si>
  <si>
    <t>-882</t>
  </si>
  <si>
    <t>IEC_STD_V10 &gt;&gt; Data Standard &gt;&gt; PRO &gt;&gt; Stage Composition Cost Ratio</t>
  </si>
  <si>
    <t>購價成本比例Property</t>
  </si>
  <si>
    <t>P.3.9.0:221101_0163</t>
  </si>
  <si>
    <t>Material Marketing Price Information_Stage Composition Cost Ratio</t>
  </si>
  <si>
    <t>-883</t>
  </si>
  <si>
    <t>IEC_STD_V10 &gt;&gt; Data Standard &gt;&gt; PRO &gt;&gt; Material Futures category</t>
  </si>
  <si>
    <t>原料期貨種類Property</t>
  </si>
  <si>
    <t>P.3.9.0:221101_0164</t>
  </si>
  <si>
    <t>Material Marketing Price Information_Material Futures category</t>
  </si>
  <si>
    <t>-884</t>
  </si>
  <si>
    <t>IEC_STD_V10 &gt;&gt; Data Standard &gt;&gt; PRO &gt;&gt; Raw Cost Ratio</t>
  </si>
  <si>
    <t>原料成本比例Property</t>
  </si>
  <si>
    <t>P.3.9.0:221101_0165</t>
  </si>
  <si>
    <t>Material Marketing Price Information_Raw Cost Ratio</t>
  </si>
  <si>
    <t>-885</t>
  </si>
  <si>
    <t>IEC_STD_V10 &gt;&gt; Data Standard &gt;&gt; PRO &gt;&gt; Raw Cost Price</t>
  </si>
  <si>
    <t>原料期貨價格Property</t>
  </si>
  <si>
    <t>P.3.9.0:221101_0166</t>
  </si>
  <si>
    <t>Material Marketing Price Information_Raw Cost Price</t>
  </si>
  <si>
    <t>-886</t>
  </si>
  <si>
    <t>IEC_STD_V10 &gt;&gt; Data Standard &gt;&gt; PRO &gt;&gt; Last Raw Cost Price</t>
  </si>
  <si>
    <t>上期原料期貨價格Property</t>
  </si>
  <si>
    <t>0167</t>
  </si>
  <si>
    <t>P.3.9.0:221101_0167</t>
  </si>
  <si>
    <t>Material Marketing Price Information_Last Raw Cost Price</t>
  </si>
  <si>
    <t>-887</t>
  </si>
  <si>
    <t>IEC_STD_V10 &gt;&gt; Data Standard &gt;&gt; PRO &gt;&gt; Last Year Raw Cost Price</t>
  </si>
  <si>
    <t>去年同期原料期貨價格Property</t>
  </si>
  <si>
    <t>0168</t>
  </si>
  <si>
    <t>P.3.9.0:221101_0168</t>
  </si>
  <si>
    <t>Material Marketing Price Information_Last Year Raw Cost Price</t>
  </si>
  <si>
    <t>-888</t>
  </si>
  <si>
    <t>IEC_STD_V10 &gt;&gt; Data Standard &gt;&gt; PRO &gt;&gt; Material Futures MOM</t>
  </si>
  <si>
    <t>原料期貨月度漲跌幅Property</t>
  </si>
  <si>
    <t>0169</t>
  </si>
  <si>
    <t>P.3.9.0:221101_0169</t>
  </si>
  <si>
    <t>Material Marketing Price Information_Material Futures MOM</t>
  </si>
  <si>
    <t>-889</t>
  </si>
  <si>
    <t>IEC_STD_V10 &gt;&gt; Data Standard &gt;&gt; PRO &gt;&gt; Material Futures YOY</t>
  </si>
  <si>
    <t>原料期貨年度漲跌幅Property</t>
  </si>
  <si>
    <t>0170</t>
  </si>
  <si>
    <t>P.3.9.0:221101_0170</t>
  </si>
  <si>
    <t>Material Marketing Price Information_Material Futures YOY</t>
  </si>
  <si>
    <t>-890</t>
  </si>
  <si>
    <t>主階品項市場價格波動訊息</t>
  </si>
  <si>
    <t>Material Catalog Price Information</t>
  </si>
  <si>
    <t>INT_PRO_MATERIAL_CATALOG_PRICE_INFORMATION</t>
  </si>
  <si>
    <t>IEC_STD_V10 &gt;&gt; Data Standard &gt;&gt; PRO &gt;&gt; Material Catalog Price Information</t>
  </si>
  <si>
    <t>&amp;quot;Material Catalog Price Information&amp;quot;</t>
  </si>
  <si>
    <t>&amp;quot;主階品項市場價格波動訊息&amp;quot;</t>
  </si>
  <si>
    <t>IEC_STD_V10 &gt;&gt; Common &gt;&gt; AutoMetaDataMaterial Catalog Price Information</t>
  </si>
  <si>
    <t>主階品項市場價格波動訊息Concept</t>
  </si>
  <si>
    <t>0171</t>
  </si>
  <si>
    <t>P.3.9.0:221101_0171</t>
  </si>
  <si>
    <t>-891</t>
  </si>
  <si>
    <t>原物料資料月份Relationship</t>
  </si>
  <si>
    <t>0172</t>
  </si>
  <si>
    <t>P.3.9.0:221101_0172</t>
  </si>
  <si>
    <t>Material Catalog Price Information_Raw Material Data Month</t>
  </si>
  <si>
    <t>&amp;quot;Material Catalog Price Information_Raw Material Data Month&amp;quot;</t>
  </si>
  <si>
    <t>-892</t>
  </si>
  <si>
    <t>0173</t>
  </si>
  <si>
    <t>P.3.9.0:221101_0173</t>
  </si>
  <si>
    <t>Material Catalog Price Information_Sub Material Catalog</t>
  </si>
  <si>
    <t>&amp;quot;Material Catalog Price Information_Sub Material Catalog&amp;quot;</t>
  </si>
  <si>
    <t>-893</t>
  </si>
  <si>
    <t>IEC_STD_V10 &gt;&gt; Data Standard &gt;&gt; PRO &gt;&gt; Sub Material Catalog MOM</t>
  </si>
  <si>
    <t>次階品項月度漲跌幅Property</t>
  </si>
  <si>
    <t>0174</t>
  </si>
  <si>
    <t>P.3.9.0:221101_0174</t>
  </si>
  <si>
    <t>Material Catalog Price Information_Sub Material Catalog MOM</t>
  </si>
  <si>
    <t>-894</t>
  </si>
  <si>
    <t>IEC_STD_V10 &gt;&gt; Data Standard &gt;&gt; PRO &gt;&gt; Sub Material Catalog YOY</t>
  </si>
  <si>
    <t>次階品項年度漲跌幅Property</t>
  </si>
  <si>
    <t>0175</t>
  </si>
  <si>
    <t>P.3.9.0:221101_0175</t>
  </si>
  <si>
    <t>Material Catalog Price Information_Sub Material Catalog YOY</t>
  </si>
  <si>
    <t>-895</t>
  </si>
  <si>
    <t>INT_PRO_MATERIAL_CATALOG_INFERENCE_AMOUNT</t>
  </si>
  <si>
    <t>IEC_STD_V10 &gt;&gt; Data Standard &gt;&gt; PRO &gt;&gt; Material Catalog Inference Amount</t>
  </si>
  <si>
    <t>&amp;quot;Material Catalog Inference Amount&amp;quot;</t>
  </si>
  <si>
    <t>IEC_STD_V10 &gt;&gt; Common &gt;&gt; AutoMetaDataMaterial Catalog Inference Amount</t>
  </si>
  <si>
    <t>主階品項影響金額Concept</t>
  </si>
  <si>
    <t>0176</t>
  </si>
  <si>
    <t>P.3.9.0:221101_0176</t>
  </si>
  <si>
    <t>-896</t>
  </si>
  <si>
    <t>0177</t>
  </si>
  <si>
    <t>P.3.9.0:221101_0177</t>
  </si>
  <si>
    <t>Material Catalog Inference Amount_Raw Material Data Month</t>
  </si>
  <si>
    <t>&amp;quot;Material Catalog Inference Amount_Raw Material Data Month&amp;quot;</t>
  </si>
  <si>
    <t>-897</t>
  </si>
  <si>
    <t>主階品項Relationship</t>
  </si>
  <si>
    <t>0178</t>
  </si>
  <si>
    <t>P.3.9.0:221101_0178</t>
  </si>
  <si>
    <t>Material Catalog Inference Amount_Material Catalog</t>
  </si>
  <si>
    <t>&amp;quot;Material Catalog Inference Amount_Material Catalog&amp;quot;</t>
  </si>
  <si>
    <t>-898</t>
  </si>
  <si>
    <t>eg. 畫面, 原物料市場價格波動影響 樹狀圖 (TreeMap)</t>
  </si>
  <si>
    <t>IEC_STD_V10 &gt;&gt; Data Standard &gt;&gt; PRO &gt;&gt; Material Catalog Inference Cost</t>
  </si>
  <si>
    <t>主階品項影響材料成本Property</t>
  </si>
  <si>
    <t>0179</t>
  </si>
  <si>
    <t>P.3.9.0:221101_0179</t>
  </si>
  <si>
    <t>&amp;quot;eg. 畫面, 原物料市場價格波動影響 樹狀圖 (TreeMap)&amp;quot;</t>
  </si>
  <si>
    <t>Material Catalog Inference Amount_Material Catalog Inference Cost</t>
  </si>
  <si>
    <t>-899</t>
  </si>
  <si>
    <t>採購件屬性</t>
  </si>
  <si>
    <t>Purchasing Part Attribute</t>
  </si>
  <si>
    <t>INT_PRO_PURCHASING_PART_ATTRIBUTE</t>
  </si>
  <si>
    <t>IEC_STD_V10 &gt;&gt; Data Standard &gt;&gt; PRO &gt;&gt; Purchasing Part Attribute</t>
  </si>
  <si>
    <t>&amp;quot;Purchasing Part Attribute&amp;quot;</t>
  </si>
  <si>
    <t>&amp;quot;採購件屬性&amp;quot;</t>
  </si>
  <si>
    <t>IEC_STD_V10 &gt;&gt; Common &gt;&gt; AutoMetaDataPurchasing Part Attribute</t>
  </si>
  <si>
    <t>採購件屬性Concept</t>
  </si>
  <si>
    <t>0180</t>
  </si>
  <si>
    <t>P.3.9.0:221101_0180</t>
  </si>
  <si>
    <t>-900</t>
  </si>
  <si>
    <t>英業達料號Property</t>
  </si>
  <si>
    <t>0181</t>
  </si>
  <si>
    <t>P.3.9.0:221101_0181</t>
  </si>
  <si>
    <t>Purchasing Part Attribute_IEC Part Number</t>
  </si>
  <si>
    <t>-901</t>
  </si>
  <si>
    <t>IEC_STD_V10 &gt;&gt; Data Standard &gt;&gt; PRO &gt;&gt; Part Description</t>
  </si>
  <si>
    <t>料號描述Property</t>
  </si>
  <si>
    <t>0182</t>
  </si>
  <si>
    <t>P.3.9.0:221101_0182</t>
  </si>
  <si>
    <t>Purchasing Part Attribute_Part Description</t>
  </si>
  <si>
    <t>-902</t>
  </si>
  <si>
    <t>0183</t>
  </si>
  <si>
    <t>P.3.9.0:221101_0183</t>
  </si>
  <si>
    <t>Purchasing Part Attribute_Plant Code</t>
  </si>
  <si>
    <t>&amp;quot;Purchasing Part Attribute_Plant Code&amp;quot;</t>
  </si>
  <si>
    <t>-903</t>
  </si>
  <si>
    <t>IEC_STD_V10 &gt;&gt; Data Standard &gt;&gt; PRO &gt;&gt; Primary Customer Name</t>
  </si>
  <si>
    <t>主要客戶名稱Relationship</t>
  </si>
  <si>
    <t>0184</t>
  </si>
  <si>
    <t>P.3.9.0:221101_0184</t>
  </si>
  <si>
    <t>Purchasing Part Attribute_Primary Customer Name</t>
  </si>
  <si>
    <t>&amp;quot;Purchasing Part Attribute_Primary Customer Name&amp;quot;</t>
  </si>
  <si>
    <t>-904</t>
  </si>
  <si>
    <t>0185</t>
  </si>
  <si>
    <t>P.3.9.0:221101_0185</t>
  </si>
  <si>
    <t>Purchasing Part Attribute_Vendor Code</t>
  </si>
  <si>
    <t>&amp;quot;Purchasing Part Attribute_Vendor Code&amp;quot;</t>
  </si>
  <si>
    <t>-905</t>
  </si>
  <si>
    <t>採購方式Property</t>
  </si>
  <si>
    <t>0186</t>
  </si>
  <si>
    <t>P.3.9.0:221101_0186</t>
  </si>
  <si>
    <t>Purchasing Part Attribute_Purchasing Mode</t>
  </si>
  <si>
    <t>-906</t>
  </si>
  <si>
    <t>材料主分類Property</t>
  </si>
  <si>
    <t>0187</t>
  </si>
  <si>
    <t>P.3.9.0:221101_0187</t>
  </si>
  <si>
    <t>Purchasing Part Attribute_Component Type</t>
  </si>
  <si>
    <t>-907</t>
  </si>
  <si>
    <t>材料大類Property</t>
  </si>
  <si>
    <t>0188</t>
  </si>
  <si>
    <t>P.3.9.0:221101_0188</t>
  </si>
  <si>
    <t>Purchasing Part Attribute_Material Group</t>
  </si>
  <si>
    <t>-908</t>
  </si>
  <si>
    <t>材料代號</t>
  </si>
  <si>
    <t>Class Code</t>
  </si>
  <si>
    <t>PDM裡各料號編碼規則的前四碼</t>
  </si>
  <si>
    <t>4碼數字60開頭
EX: 6010, 6011, 6012</t>
  </si>
  <si>
    <t>料號前四碼數字</t>
  </si>
  <si>
    <t>CLASS_CODE</t>
  </si>
  <si>
    <t>IEC_STD_V10 &gt;&gt; Data Standard &gt;&gt; PRO &gt;&gt; Class Code</t>
  </si>
  <si>
    <t>&amp;quot;Class Code&amp;quot;</t>
  </si>
  <si>
    <t>&amp;quot;PDM裡各料號編碼規則的前四碼&amp;quot;</t>
  </si>
  <si>
    <t>IEC_STD_V10 &gt;&gt; Common &gt;&gt; AutoMetaDataClass Code</t>
  </si>
  <si>
    <t>材料代號Property</t>
  </si>
  <si>
    <t>0189</t>
  </si>
  <si>
    <t>P.3.9.0:221101_0189</t>
  </si>
  <si>
    <t>&amp;quot;4碼數字60開頭
EX: 6010, 6011, 6012&amp;quot;</t>
  </si>
  <si>
    <t>&amp;quot;料號前四碼數字&amp;quot;</t>
  </si>
  <si>
    <t>Purchasing Part Attribute_Class Code</t>
  </si>
  <si>
    <t>&amp;quot;Purchasing Part Attribute_Class Code&amp;quot;</t>
  </si>
  <si>
    <t>-909</t>
  </si>
  <si>
    <t>材料代號類別Property</t>
  </si>
  <si>
    <t>0190</t>
  </si>
  <si>
    <t>P.3.9.0:221101_0190</t>
  </si>
  <si>
    <t>Purchasing Part Attribute_Class Code Category</t>
  </si>
  <si>
    <t>-910</t>
  </si>
  <si>
    <t>材料細項Property</t>
  </si>
  <si>
    <t>0191</t>
  </si>
  <si>
    <t>P.3.9.0:221101_0191</t>
  </si>
  <si>
    <t>Purchasing Part Attribute_Part Category</t>
  </si>
  <si>
    <t>-911</t>
  </si>
  <si>
    <t>是否獨立料</t>
  </si>
  <si>
    <t>Is Sole</t>
  </si>
  <si>
    <t>IS_SOLE</t>
  </si>
  <si>
    <t>IEC_STD_V10 &gt;&gt; Data Standard &gt;&gt; PRO &gt;&gt; Is Sole</t>
  </si>
  <si>
    <t>&amp;quot;Is Sole&amp;quot;</t>
  </si>
  <si>
    <t>&amp;quot;是否獨立料&amp;quot;</t>
  </si>
  <si>
    <t>IEC_STD_V10 &gt;&gt; Common &gt;&gt; AutoMetaDataIs Sole</t>
  </si>
  <si>
    <t>是否獨立料Property</t>
  </si>
  <si>
    <t>0192</t>
  </si>
  <si>
    <t>P.3.9.0:221101_0192</t>
  </si>
  <si>
    <t>Purchasing Part Attribute_Is Sole</t>
  </si>
  <si>
    <t>&amp;quot;Purchasing Part Attribute_Is Sole&amp;quot;</t>
  </si>
  <si>
    <t>-912</t>
  </si>
  <si>
    <t>文數字</t>
  </si>
  <si>
    <t>IEC_STD_V10 &gt;&gt; Data Standard &gt;&gt; PRO &gt;&gt; Series Customer List</t>
  </si>
  <si>
    <t>系列應用客戶清單Property</t>
  </si>
  <si>
    <t>0193</t>
  </si>
  <si>
    <t>P.3.9.0:221101_0193</t>
  </si>
  <si>
    <t>&amp;quot;文數字&amp;quot;</t>
  </si>
  <si>
    <t>Purchasing Part Attribute_Series Customer List</t>
  </si>
  <si>
    <t>-913</t>
  </si>
  <si>
    <t>IEC_STD_V10 &gt;&gt; Data Standard &gt;&gt; PRO &gt;&gt; Open Purchase Order Quantity</t>
  </si>
  <si>
    <t>未結訂單數量Property</t>
  </si>
  <si>
    <t>0194</t>
  </si>
  <si>
    <t>P.3.9.0:221101_0194</t>
  </si>
  <si>
    <t>Purchasing Part Attribute_Open Purchase Order Quantity</t>
  </si>
  <si>
    <t>-914</t>
  </si>
  <si>
    <t>IEC_STD_V10 &gt;&gt; Data Standard &gt;&gt; PRO &gt;&gt; Rolling 6 Months Forecast</t>
  </si>
  <si>
    <t>未來半年需求Property</t>
  </si>
  <si>
    <t>0195</t>
  </si>
  <si>
    <t>P.3.9.0:221101_0195</t>
  </si>
  <si>
    <t>Purchasing Part Attribute_Rolling 6 Months Forecast</t>
  </si>
  <si>
    <t>-915</t>
  </si>
  <si>
    <t>IEC_STD_V10 &gt;&gt; Data Standard &gt;&gt; PRO &gt;&gt; Substitute Code</t>
  </si>
  <si>
    <t>替代群組編碼Property</t>
  </si>
  <si>
    <t>0196</t>
  </si>
  <si>
    <t>P.3.9.0:221101_0196</t>
  </si>
  <si>
    <t>Purchasing Part Attribute_Substitute Code</t>
  </si>
  <si>
    <t>-916</t>
  </si>
  <si>
    <t>Overall product yield</t>
  </si>
  <si>
    <t>重慶質管處 QCD</t>
  </si>
  <si>
    <t>lin.migrant@inventec.com</t>
  </si>
  <si>
    <t>INT_QAM_OVERALL_PRODUCT_YIELD</t>
  </si>
  <si>
    <t>IEC_STD_V10 &gt;&gt; Data Standard &gt;&gt; QAM &gt;&gt; Overall product yield</t>
  </si>
  <si>
    <t>IEC_STD_V10 &gt;&gt; Data Standard &gt;&gt; QAM</t>
  </si>
  <si>
    <t>&amp;quot;Overall product yield&amp;quot;</t>
  </si>
  <si>
    <t>&amp;quot;整體產品良率&amp;quot;</t>
  </si>
  <si>
    <t>IEC_STD_V10 &gt;&gt; Common &gt;&gt; AutoMetaDataOverall product yield</t>
  </si>
  <si>
    <t>整體產品良率Concept</t>
  </si>
  <si>
    <t>QAM:</t>
  </si>
  <si>
    <t>QAM:221101_0001</t>
  </si>
  <si>
    <t>-917</t>
  </si>
  <si>
    <t>ITO;ICC</t>
  </si>
  <si>
    <t>IEC_STD_V10 &gt;&gt; Data Standard &gt;&gt; QAM &gt;&gt; Site Name</t>
  </si>
  <si>
    <t>QAM:221101_0002</t>
  </si>
  <si>
    <t>&amp;quot;ITO;ICC&amp;quot;</t>
  </si>
  <si>
    <t>Overall product yield_Site Name</t>
  </si>
  <si>
    <t>&amp;quot;Overall product yield_Site Name&amp;quot;</t>
  </si>
  <si>
    <t>-918</t>
  </si>
  <si>
    <t>BU 1: 第一事業處
BU 2: 第二事業處</t>
  </si>
  <si>
    <t>IEC_STD_V10 &gt;&gt; Data Standard &gt;&gt; QAM &gt;&gt; BU Code</t>
  </si>
  <si>
    <t>&amp;quot;各事業處所負責的業務及客戶&amp;quot;</t>
  </si>
  <si>
    <t>QAM:221101_0003</t>
  </si>
  <si>
    <t>&amp;quot;BU 1: 第一事業處
BU 2: 第二事業處&amp;quot;</t>
  </si>
  <si>
    <t>Overall product yield_BU Code</t>
  </si>
  <si>
    <t>&amp;quot;Overall product yield_BU Code&amp;quot;</t>
  </si>
  <si>
    <t>-919</t>
  </si>
  <si>
    <t>IEC_STD_V10 &gt;&gt; Data Standard &gt;&gt; QAM &gt;&gt; Customer Name</t>
  </si>
  <si>
    <t>QAM:221101_0004</t>
  </si>
  <si>
    <t>Overall product yield_Customer Name</t>
  </si>
  <si>
    <t>&amp;quot;Overall product yield_Customer Name&amp;quot;</t>
  </si>
  <si>
    <t>-920</t>
  </si>
  <si>
    <t>Defined by BU</t>
  </si>
  <si>
    <t>PRODUCT_CATEGORY</t>
  </si>
  <si>
    <t>HP_IBM_consulted_Data to IT_20211221.xlsx 之 "ARR Trend" sheet</t>
  </si>
  <si>
    <t>IEC_STD_V10 &gt;&gt; Data Standard &gt;&gt; QAM &gt;&gt; Product Category</t>
  </si>
  <si>
    <t>&amp;quot;市場產品型態分類
- NB, DT, Docking&amp;quot;</t>
  </si>
  <si>
    <t>QAM:221101_0005</t>
  </si>
  <si>
    <t>&amp;quot;Defined by BU&amp;quot;</t>
  </si>
  <si>
    <t>Overall product yield_Product Category</t>
  </si>
  <si>
    <t>&amp;quot;Overall product yield_Product Category&amp;quot;</t>
  </si>
  <si>
    <t>-921</t>
  </si>
  <si>
    <t>PRODUCT_SERIES</t>
  </si>
  <si>
    <t>IEC_STD_V10 &gt;&gt; Data Standard &gt;&gt; QAM &gt;&gt; Product Series</t>
  </si>
  <si>
    <t>&amp;quot;各事業處所負責的機種類別, 如2021-800, 2022-1000,  AIO, Tablet&amp;quot;</t>
  </si>
  <si>
    <t>QAM:221101_0006</t>
  </si>
  <si>
    <t>Overall product yield_Product Series</t>
  </si>
  <si>
    <t>&amp;quot;Overall product yield_Product Series&amp;quot;</t>
  </si>
  <si>
    <t>-922</t>
  </si>
  <si>
    <t>良率回報日期按自然年曆分布 
每周三上傳報告, 報告內容寫明公元年/月/日</t>
  </si>
  <si>
    <t>WEEKLY_PRODUCT_YIELD_REPORT</t>
  </si>
  <si>
    <t>IEC_STD_V10 &gt;&gt; Data Standard &gt;&gt; QAM &gt;&gt; Weekly product yield report</t>
  </si>
  <si>
    <t>&amp;quot;Weekly product yield report&amp;quot;</t>
  </si>
  <si>
    <t>&amp;quot;每周產品良率&amp;quot;</t>
  </si>
  <si>
    <t>IEC_STD_V10 &gt;&gt; Common &gt;&gt; AutoMetaDataWeekly product yield report</t>
  </si>
  <si>
    <t>周產品良率回報Property</t>
  </si>
  <si>
    <t>QAM:221101_0007</t>
  </si>
  <si>
    <t>&amp;quot;良率回報日期按自然年曆分布 
每周三上傳報告, 報告內容寫明公元年/月/日&amp;quot;</t>
  </si>
  <si>
    <t>Overall product yield_Weekly product yield report</t>
  </si>
  <si>
    <t>&amp;quot;Overall product yield_Weekly product yield report&amp;quot;</t>
  </si>
  <si>
    <t>-923</t>
  </si>
  <si>
    <t>統計FA秤重站點投入數</t>
  </si>
  <si>
    <t>PRODUCTION_INPUT_QUANTITY</t>
  </si>
  <si>
    <t>IEC_STD_V10 &gt;&gt; Data Standard &gt;&gt; QAM &gt;&gt; Production input quantity</t>
  </si>
  <si>
    <t>&amp;quot;Production input quantity&amp;quot;</t>
  </si>
  <si>
    <t>&amp;quot;產品生產數量&amp;quot;</t>
  </si>
  <si>
    <t>IEC_STD_V10 &gt;&gt; Common &gt;&gt; AutoMetaDataProduction input quantity</t>
  </si>
  <si>
    <t>產線投入數量Property</t>
  </si>
  <si>
    <t>QAM:221101_0008</t>
  </si>
  <si>
    <t>&amp;quot;統計FA秤重站點投入數&amp;quot;</t>
  </si>
  <si>
    <t>Overall product yield_Production input quantity</t>
  </si>
  <si>
    <t>&amp;quot;Overall product yield_Production input quantity&amp;quot;</t>
  </si>
  <si>
    <t>-924</t>
  </si>
  <si>
    <t>OVERALL_SYSTEM_DEFECT_QUANTITY</t>
  </si>
  <si>
    <t>IEC_STD_V10 &gt;&gt; Data Standard &gt;&gt; QAM &gt;&gt; Overall system defect quantity</t>
  </si>
  <si>
    <t>&amp;quot;Overall system defect quantity&amp;quot;</t>
  </si>
  <si>
    <t>&amp;quot;System各個檢查站不良數總和&amp;quot;</t>
  </si>
  <si>
    <t>IEC_STD_V10 &gt;&gt; Common &gt;&gt; AutoMetaDataOverall system defect quantity</t>
  </si>
  <si>
    <t>整體不良數總和Property</t>
  </si>
  <si>
    <t>QAM:221101_0009</t>
  </si>
  <si>
    <t>Overall product yield_Overall system defect quantity</t>
  </si>
  <si>
    <t>&amp;quot;Overall product yield_Overall system defect quantity&amp;quot;</t>
  </si>
  <si>
    <t>-925</t>
  </si>
  <si>
    <t>整體良率以各系列的 System All 表示 (FPY)</t>
  </si>
  <si>
    <t>PRODUCT_FIRST_PASS_YIELD</t>
  </si>
  <si>
    <t>IEC_STD_V10 &gt;&gt; Data Standard &gt;&gt; QAM &gt;&gt; Product first pass yield</t>
  </si>
  <si>
    <t>&amp;quot;Product first pass yield&amp;quot;</t>
  </si>
  <si>
    <t>&amp;quot; 1-(System所有不良數/System秤重站投入數)  (FPY)&amp;quot;</t>
  </si>
  <si>
    <t>IEC_STD_V10 &gt;&gt; Common &gt;&gt; AutoMetaDataProduct first pass yield</t>
  </si>
  <si>
    <t>產品直通率Property</t>
  </si>
  <si>
    <t>QAM:221101_0010</t>
  </si>
  <si>
    <t>&amp;quot;整體良率以各系列的 System All 表示 (FPY)&amp;quot;</t>
  </si>
  <si>
    <t>Overall product yield_Product first pass yield</t>
  </si>
  <si>
    <t>&amp;quot;Overall product yield_Product first pass yield&amp;quot;</t>
  </si>
  <si>
    <t>-926</t>
  </si>
  <si>
    <t>OVERALL_SYSTEM_NOT_REPAIRED_QUANTITY</t>
  </si>
  <si>
    <t>IEC_STD_V10 &gt;&gt; Data Standard &gt;&gt; QAM &gt;&gt; Overall system not repaired quantity</t>
  </si>
  <si>
    <t>&amp;quot;Overall system not repaired quantity&amp;quot;</t>
  </si>
  <si>
    <t>&amp;quot;System各個檢查站待修不良數總和&amp;quot;</t>
  </si>
  <si>
    <t>IEC_STD_V10 &gt;&gt; Common &gt;&gt; AutoMetaDataOverall system not repaired quantity</t>
  </si>
  <si>
    <t>整體待修不良數總和Property</t>
  </si>
  <si>
    <t>QAM:221101_0011</t>
  </si>
  <si>
    <t>Overall product yield_Overall system not repaired quantity</t>
  </si>
  <si>
    <t>&amp;quot;Overall product yield_Overall system not repaired quantity&amp;quot;</t>
  </si>
  <si>
    <t>-927</t>
  </si>
  <si>
    <t>整體良率以各系列的 System All 表示 (Yield)</t>
  </si>
  <si>
    <t>PRODUCT_YIELD_RATE</t>
  </si>
  <si>
    <t>IEC_STD_V10 &gt;&gt; Data Standard &gt;&gt; QAM &gt;&gt; Product yield rate</t>
  </si>
  <si>
    <t>&amp;quot;Product yield rate&amp;quot;</t>
  </si>
  <si>
    <t>&amp;quot; 1-(System各站待修不良數總和/System秤重站投入數) (Yield)&amp;quot;</t>
  </si>
  <si>
    <t>IEC_STD_V10 &gt;&gt; Common &gt;&gt; AutoMetaDataProduct yield rate</t>
  </si>
  <si>
    <t>產品良率Property</t>
  </si>
  <si>
    <t>QAM:221101_0012</t>
  </si>
  <si>
    <t>&amp;quot;整體良率以各系列的 System All 表示 (Yield)&amp;quot;</t>
  </si>
  <si>
    <t>Overall product yield_Product yield rate</t>
  </si>
  <si>
    <t>&amp;quot;Overall product yield_Product yield rate&amp;quot;</t>
  </si>
  <si>
    <t>-928</t>
  </si>
  <si>
    <t>Overall product yield alert</t>
  </si>
  <si>
    <t>INT_QAM_OVERALL_PRODUCT_YIELD_ALERT</t>
  </si>
  <si>
    <t>IEC_STD_V10 &gt;&gt; Data Standard &gt;&gt; QAM &gt;&gt; Overall product yield alert</t>
  </si>
  <si>
    <t>&amp;quot;Overall product yield alert&amp;quot;</t>
  </si>
  <si>
    <t>&amp;quot;整體產品良率超標說明&amp;quot;</t>
  </si>
  <si>
    <t>IEC_STD_V10 &gt;&gt; Common &gt;&gt; AutoMetaDataOverall product yield alert</t>
  </si>
  <si>
    <t>整體產品良率超標說明Concept</t>
  </si>
  <si>
    <t>QAM:221101_0013</t>
  </si>
  <si>
    <t>-929</t>
  </si>
  <si>
    <t>良率超標說明日期按自然年曆分布, 報告內容寫明公元 年/月/日</t>
  </si>
  <si>
    <t>PRODUCT_YIELD_ALERT_DATE</t>
  </si>
  <si>
    <t xml:space="preserve">IEC_STD_V10 &gt;&gt; Data Standard &gt;&gt; QAM &gt;&gt; Product yield alert date </t>
  </si>
  <si>
    <t>&amp;quot;Product yield alert date &amp;quot;</t>
  </si>
  <si>
    <t>&amp;quot;產品良率超標說明日期&amp;quot;</t>
  </si>
  <si>
    <t xml:space="preserve">IEC_STD_V10 &gt;&gt; Common &gt;&gt; AutoMetaDataProduct yield alert date </t>
  </si>
  <si>
    <t>產品良率超標日期Property</t>
  </si>
  <si>
    <t>QAM:221101_0014</t>
  </si>
  <si>
    <t>&amp;quot;良率超標說明日期按自然年曆分布, 報告內容寫明公元 年/月/日&amp;quot;</t>
  </si>
  <si>
    <t xml:space="preserve">Overall product yield alert_Product yield alert date </t>
  </si>
  <si>
    <t>&amp;quot;Overall product yield alert_Product yield alert date &amp;quot;</t>
  </si>
  <si>
    <t>-930</t>
  </si>
  <si>
    <t>QAM:221101_0015</t>
  </si>
  <si>
    <t>Overall product yield alert_Site Name</t>
  </si>
  <si>
    <t>&amp;quot;Overall product yield alert_Site Name&amp;quot;</t>
  </si>
  <si>
    <t>-931</t>
  </si>
  <si>
    <t>1. 僅在整體良率畫面顯示中良率(Yield rate)當日超標加註的說明
2. 透過下拉式選單更新說明確保資料填寫一致性
3. 說明信息藉由各項下拉選單所組合: Site name(不顯示於說明中)/Customer name/Product category/Product series/不良類型/不良類型目標%/實際不良率%
4. ex.
Reason: HP NB 2022-800 Process 不良率目標2% 實際5%</t>
  </si>
  <si>
    <t>註記類</t>
  </si>
  <si>
    <t>PRODUCT_YIELD_ALERT_TYPE</t>
  </si>
  <si>
    <t>IEC_STD_V10 &gt;&gt; Data Standard &gt;&gt; QAM &gt;&gt; Product yield alert type</t>
  </si>
  <si>
    <t>&amp;quot;Product yield alert type&amp;quot;</t>
  </si>
  <si>
    <t>&amp;quot;當日整體良率(Yield rate)超標類型
&amp;quot;</t>
  </si>
  <si>
    <t>IEC_STD_V10 &gt;&gt; Common &gt;&gt; AutoMetaDataProduct yield alert type</t>
  </si>
  <si>
    <t>整體良率超標類型Property</t>
  </si>
  <si>
    <t>QAM:221101_0016</t>
  </si>
  <si>
    <t>&amp;quot;1. 僅在整體良率畫面顯示中良率(Yield rate)當日超標加註的說明
2. 透過下拉式選單更新說明確保資料填寫一致性
3. 說明信息藉由各項下拉選單所組合: Site name(不顯示於說明中)/Customer name/Product category/Product series/不良類型/不良類型目標%/實際不良率%
4. ex.
Reason: HP NB 2022-800 Process 不良率目標2% 實際5%&amp;quot;</t>
  </si>
  <si>
    <t>Overall product yield alert_Product yield alert type</t>
  </si>
  <si>
    <t>&amp;quot;Overall product yield alert_Product yield alert type&amp;quot;</t>
  </si>
  <si>
    <t>-932</t>
  </si>
  <si>
    <t>1. 僅在整體良率畫面顯示中良率(Yield rate)當日超標加註的說明
2. 透過下拉式選單更新說明確保資料填寫一致性
3. 說明信息:人工填寫
4. ex.
Reason: 主要不良為 重組重測</t>
  </si>
  <si>
    <t>PRODUCT_YIELD_ALERT_COMMENT</t>
  </si>
  <si>
    <t>IEC_STD_V10 &gt;&gt; Data Standard &gt;&gt; QAM &gt;&gt; Product yield alert comment</t>
  </si>
  <si>
    <t>&amp;quot;Product yield alert comment&amp;quot;</t>
  </si>
  <si>
    <t>&amp;quot;當日整體良率(Yield rate)超標註解說明&amp;quot;</t>
  </si>
  <si>
    <t>IEC_STD_V10 &gt;&gt; Common &gt;&gt; AutoMetaDataProduct yield alert comment</t>
  </si>
  <si>
    <t>整體良率超標註解說明Property</t>
  </si>
  <si>
    <t>QAM:221101_0017</t>
  </si>
  <si>
    <t>&amp;quot;1. 僅在整體良率畫面顯示中良率(Yield rate)當日超標加註的說明
2. 透過下拉式選單更新說明確保資料填寫一致性
3. 說明信息:人工填寫
4. ex.
Reason: 主要不良為 重組重測&amp;quot;</t>
  </si>
  <si>
    <t>Overall product yield alert_Product yield alert comment</t>
  </si>
  <si>
    <t>&amp;quot;Overall product yield alert_Product yield alert comment&amp;quot;</t>
  </si>
  <si>
    <t>-933</t>
  </si>
  <si>
    <t>Overall product yield target</t>
  </si>
  <si>
    <t>INT_QAM_OVERALL_PRODUCT_YIELD_TARGET</t>
  </si>
  <si>
    <t>IEC_STD_V10 &gt;&gt; Data Standard &gt;&gt; QAM &gt;&gt; Overall product yield target</t>
  </si>
  <si>
    <t>&amp;quot;Overall product yield target&amp;quot;</t>
  </si>
  <si>
    <t>&amp;quot;整體產品良率目標&amp;quot;</t>
  </si>
  <si>
    <t>IEC_STD_V10 &gt;&gt; Common &gt;&gt; AutoMetaDataOverall product yield target</t>
  </si>
  <si>
    <t>整體產品良率目標Concept</t>
  </si>
  <si>
    <t>QAM:221101_0018</t>
  </si>
  <si>
    <t>-934</t>
  </si>
  <si>
    <t>周產品良率回報Relationship</t>
  </si>
  <si>
    <t>QAM:221101_0019</t>
  </si>
  <si>
    <t>Overall product yield target_Weekly product yield report</t>
  </si>
  <si>
    <t>&amp;quot;Overall product yield target_Weekly product yield report&amp;quot;</t>
  </si>
  <si>
    <t>-935</t>
  </si>
  <si>
    <t>QAM:221101_0020</t>
  </si>
  <si>
    <t>Overall product yield target_Site Name</t>
  </si>
  <si>
    <t>&amp;quot;Overall product yield target_Site Name&amp;quot;</t>
  </si>
  <si>
    <t>-936</t>
  </si>
  <si>
    <t>QAM:221101_0021</t>
  </si>
  <si>
    <t>Overall product yield target_BU Code</t>
  </si>
  <si>
    <t>&amp;quot;Overall product yield target_BU Code&amp;quot;</t>
  </si>
  <si>
    <t>-937</t>
  </si>
  <si>
    <t>QAM:221101_0022</t>
  </si>
  <si>
    <t>Overall product yield target_Customer Name</t>
  </si>
  <si>
    <t>&amp;quot;Overall product yield target_Customer Name&amp;quot;</t>
  </si>
  <si>
    <t>-938</t>
  </si>
  <si>
    <t>QAM:221101_0023</t>
  </si>
  <si>
    <t>Overall product yield target_Product Category</t>
  </si>
  <si>
    <t>&amp;quot;Overall product yield target_Product Category&amp;quot;</t>
  </si>
  <si>
    <t>-939</t>
  </si>
  <si>
    <t>各SITE產品良率目標, 請參照品質目標對照表</t>
  </si>
  <si>
    <t>PRODUCT_YIELD_RATE_TARGET</t>
  </si>
  <si>
    <t>IEC_STD_V10 &gt;&gt; Data Standard &gt;&gt; QAM &gt;&gt; Product yield rate target</t>
  </si>
  <si>
    <t>&amp;quot;Product yield rate target&amp;quot;</t>
  </si>
  <si>
    <t>&amp;quot;產品良率目標&amp;quot;</t>
  </si>
  <si>
    <t>IEC_STD_V10 &gt;&gt; Common &gt;&gt; AutoMetaDataProduct yield rate target</t>
  </si>
  <si>
    <t>產品良率目標Property</t>
  </si>
  <si>
    <t>QAM:221101_0024</t>
  </si>
  <si>
    <t>&amp;quot;各SITE產品良率目標, 請參照品質目標對照表&amp;quot;</t>
  </si>
  <si>
    <t>Overall product yield target_Product yield rate target</t>
  </si>
  <si>
    <t>&amp;quot;Overall product yield target_Product yield rate target&amp;quot;</t>
  </si>
  <si>
    <t>-940</t>
  </si>
  <si>
    <t>各SITE產品直通率目標, 請參照品質目標對照表</t>
  </si>
  <si>
    <t>PRODUCT_FPY_RATE_TARGET</t>
  </si>
  <si>
    <t>IEC_STD_V10 &gt;&gt; Data Standard &gt;&gt; QAM &gt;&gt; Product FPY rate target</t>
  </si>
  <si>
    <t>&amp;quot;Product FPY rate target&amp;quot;</t>
  </si>
  <si>
    <t>&amp;quot;產品直通率目標&amp;quot;</t>
  </si>
  <si>
    <t>IEC_STD_V10 &gt;&gt; Common &gt;&gt; AutoMetaDataProduct FPY rate target</t>
  </si>
  <si>
    <t>產品直通率目標Property</t>
  </si>
  <si>
    <t>QAM:221101_0025</t>
  </si>
  <si>
    <t>&amp;quot;各SITE產品直通率目標, 請參照品質目標對照表&amp;quot;</t>
  </si>
  <si>
    <t>Overall product yield target_Product FPY rate target</t>
  </si>
  <si>
    <t>&amp;quot;Overall product yield target_Product FPY rate target&amp;quot;</t>
  </si>
  <si>
    <t>-941</t>
  </si>
  <si>
    <t>Detailed product yield</t>
  </si>
  <si>
    <t>INT_QAM_DETAILED_PRODUCT_YIELD</t>
  </si>
  <si>
    <t>IEC_STD_V10 &gt;&gt; Data Standard &gt;&gt; QAM &gt;&gt; Detailed product yield</t>
  </si>
  <si>
    <t>&amp;quot;Detailed product yield&amp;quot;</t>
  </si>
  <si>
    <t>&amp;quot;產品良率明細&amp;quot;</t>
  </si>
  <si>
    <t>IEC_STD_V10 &gt;&gt; Common &gt;&gt; AutoMetaDataDetailed product yield</t>
  </si>
  <si>
    <t>產品良率明細Concept</t>
  </si>
  <si>
    <t>QAM:221101_0026</t>
  </si>
  <si>
    <t>-942</t>
  </si>
  <si>
    <t>QAM:221101_0027</t>
  </si>
  <si>
    <t>Detailed product yield_Site Name</t>
  </si>
  <si>
    <t>&amp;quot;Detailed product yield_Site Name&amp;quot;</t>
  </si>
  <si>
    <t>-943</t>
  </si>
  <si>
    <t>QAM:221101_0028</t>
  </si>
  <si>
    <t>Detailed product yield_BU Code</t>
  </si>
  <si>
    <t>&amp;quot;Detailed product yield_BU Code&amp;quot;</t>
  </si>
  <si>
    <t>-944</t>
  </si>
  <si>
    <t>QAM:221101_0029</t>
  </si>
  <si>
    <t>Detailed product yield_Customer Name</t>
  </si>
  <si>
    <t>&amp;quot;Detailed product yield_Customer Name&amp;quot;</t>
  </si>
  <si>
    <t>-945</t>
  </si>
  <si>
    <t>QAM:221101_0030</t>
  </si>
  <si>
    <t>Detailed product yield_Product Category</t>
  </si>
  <si>
    <t>&amp;quot;Detailed product yield_Product Category&amp;quot;</t>
  </si>
  <si>
    <t>-946</t>
  </si>
  <si>
    <t>QAM:221101_0031</t>
  </si>
  <si>
    <t>Detailed product yield_Product Series</t>
  </si>
  <si>
    <t>&amp;quot;Detailed product yield_Product Series&amp;quot;</t>
  </si>
  <si>
    <t>-947</t>
  </si>
  <si>
    <t>PCA/System </t>
  </si>
  <si>
    <t>PRODUCT_LEVEL</t>
  </si>
  <si>
    <t>IEC_STD_V10 &gt;&gt; Data Standard &gt;&gt; QAM &gt;&gt; Product level</t>
  </si>
  <si>
    <t>&amp;quot;Product level&amp;quot;</t>
  </si>
  <si>
    <t>&amp;quot;產品層級 PCA/System &amp;quot;</t>
  </si>
  <si>
    <t>IEC_STD_V10 &gt;&gt; Common &gt;&gt; AutoMetaDataProduct level</t>
  </si>
  <si>
    <t>產品層級Property</t>
  </si>
  <si>
    <t>QAM:221101_0032</t>
  </si>
  <si>
    <t>&amp;quot;PCA/System &amp;quot;</t>
  </si>
  <si>
    <t>Detailed product yield_Product level</t>
  </si>
  <si>
    <t>&amp;quot;Detailed product yield_Product level&amp;quot;</t>
  </si>
  <si>
    <t>-948</t>
  </si>
  <si>
    <t>QAM:221101_0033</t>
  </si>
  <si>
    <t>Detailed product yield_Weekly product yield report</t>
  </si>
  <si>
    <t>&amp;quot;Detailed product yield_Weekly product yield report&amp;quot;</t>
  </si>
  <si>
    <t>-949</t>
  </si>
  <si>
    <t>製造站點代碼
PCA: AOI​,ICT​,SA F/T​
System: Diagnostic, FA F/T, Run-in​</t>
  </si>
  <si>
    <t>INSPECTION_STATION_CODE</t>
  </si>
  <si>
    <t>IEC_STD_V10 &gt;&gt; Data Standard &gt;&gt; QAM &gt;&gt; Inspection station code</t>
  </si>
  <si>
    <t>&amp;quot;Inspection station code&amp;quot;</t>
  </si>
  <si>
    <t>&amp;quot;製造站點代碼
PCA: AOI​,ICT​,SA F/T​
System: FA F/T, Run-in, D/L​&amp;quot;</t>
  </si>
  <si>
    <t>IEC_STD_V10 &gt;&gt; Common &gt;&gt; AutoMetaDataInspection station code</t>
  </si>
  <si>
    <t>生產站點代碼Property</t>
  </si>
  <si>
    <t>QAM:221101_0034</t>
  </si>
  <si>
    <t>&amp;quot;製造站點代碼
PCA: AOI​,ICT​,SA F/T​
System: Diagnostic, FA F/T, Run-in​&amp;quot;</t>
  </si>
  <si>
    <t>Detailed product yield_Inspection station code</t>
  </si>
  <si>
    <t>&amp;quot;Detailed product yield_Inspection station code&amp;quot;</t>
  </si>
  <si>
    <t>-950</t>
  </si>
  <si>
    <t>System統計FA秤重站點投入數
PCA統計SA ECR站點投入數"</t>
  </si>
  <si>
    <t>INPUT_QUANTITY_BY_INSPECTION_STATION</t>
  </si>
  <si>
    <t>IEC_STD_V10 &gt;&gt; Data Standard &gt;&gt; QAM &gt;&gt; Input quantity by inspection station</t>
  </si>
  <si>
    <t>&amp;quot;Input quantity by inspection station&amp;quot;</t>
  </si>
  <si>
    <t>&amp;quot;各個檢查站投入數&amp;quot;</t>
  </si>
  <si>
    <t>IEC_STD_V10 &gt;&gt; Common &gt;&gt; AutoMetaDataInput quantity by inspection station</t>
  </si>
  <si>
    <t>站點投入數量Property</t>
  </si>
  <si>
    <t>QAM:221101_0035</t>
  </si>
  <si>
    <t>&amp;quot;System統計FA秤重站點投入數
PCA統計SA ECR站點投入數&amp;apos;&amp;quot;</t>
  </si>
  <si>
    <t>Detailed product yield_Input quantity by inspection station</t>
  </si>
  <si>
    <t>&amp;quot;Detailed product yield_Input quantity by inspection station&amp;quot;</t>
  </si>
  <si>
    <t>-951</t>
  </si>
  <si>
    <t>DEFECT_QUANTITY</t>
  </si>
  <si>
    <t>IEC_STD_V10 &gt;&gt; Data Standard &gt;&gt; QAM &gt;&gt; Defect quantity</t>
  </si>
  <si>
    <t>&amp;quot;Defect quantity&amp;quot;</t>
  </si>
  <si>
    <t>&amp;quot;各個檢查站不良數&amp;quot;</t>
  </si>
  <si>
    <t>IEC_STD_V10 &gt;&gt; Common &gt;&gt; AutoMetaDataDefect quantity</t>
  </si>
  <si>
    <t>站點不良數Property</t>
  </si>
  <si>
    <t>QAM:221101_0036</t>
  </si>
  <si>
    <t>Detailed product yield_Defect quantity</t>
  </si>
  <si>
    <t>&amp;quot;Detailed product yield_Defect quantity&amp;quot;</t>
  </si>
  <si>
    <t>-952</t>
  </si>
  <si>
    <t>FIRST_PASS_YIELD_RATE_BY_INSPECTION_STATION</t>
  </si>
  <si>
    <t>IEC_STD_V10 &gt;&gt; Data Standard &gt;&gt; QAM &gt;&gt; First pass yield rate by inspection station</t>
  </si>
  <si>
    <t>&amp;quot;First pass yield rate by inspection station&amp;quot;</t>
  </si>
  <si>
    <t>&amp;quot;1-(站點不良數/System秤重站或PCA SA_15站投入數)&amp;quot;</t>
  </si>
  <si>
    <t>IEC_STD_V10 &gt;&gt; Common &gt;&gt; AutoMetaDataFirst pass yield rate by inspection station</t>
  </si>
  <si>
    <t>站點直通率Property</t>
  </si>
  <si>
    <t>QAM:221101_0037</t>
  </si>
  <si>
    <t>Detailed product yield_First pass yield rate by inspection station</t>
  </si>
  <si>
    <t>&amp;quot;Detailed product yield_First pass yield rate by inspection station&amp;quot;</t>
  </si>
  <si>
    <t>-953</t>
  </si>
  <si>
    <t>NOT_REPAIRED_QUANTITY</t>
  </si>
  <si>
    <t>IEC_STD_V10 &gt;&gt; Data Standard &gt;&gt; QAM &gt;&gt; Not repaired quantity</t>
  </si>
  <si>
    <t>&amp;quot;Not repaired quantity&amp;quot;</t>
  </si>
  <si>
    <t>&amp;quot;各個檢查站點待修不良數&amp;quot;</t>
  </si>
  <si>
    <t>IEC_STD_V10 &gt;&gt; Common &gt;&gt; AutoMetaDataNot repaired quantity</t>
  </si>
  <si>
    <t>站點待修不良數Property</t>
  </si>
  <si>
    <t>QAM:221101_0038</t>
  </si>
  <si>
    <t>Detailed product yield_Not repaired quantity</t>
  </si>
  <si>
    <t>&amp;quot;Detailed product yield_Not repaired quantity&amp;quot;</t>
  </si>
  <si>
    <t>-954</t>
  </si>
  <si>
    <t>YIELD_RATE_BY_INSPECTION_STATION</t>
  </si>
  <si>
    <t>IEC_STD_V10 &gt;&gt; Data Standard &gt;&gt; QAM &gt;&gt; Yield rate by inspection station</t>
  </si>
  <si>
    <t>&amp;quot;Yield rate by inspection station&amp;quot;</t>
  </si>
  <si>
    <t>&amp;quot;1-(站點待修不良數/System秤重站或PCA SA_15站投入數)&amp;quot;</t>
  </si>
  <si>
    <t>IEC_STD_V10 &gt;&gt; Common &gt;&gt; AutoMetaDataYield rate by inspection station</t>
  </si>
  <si>
    <t>站點良率Property</t>
  </si>
  <si>
    <t>QAM:221101_0039</t>
  </si>
  <si>
    <t>Detailed product yield_Yield rate by inspection station</t>
  </si>
  <si>
    <t>&amp;quot;Detailed product yield_Yield rate by inspection station&amp;quot;</t>
  </si>
  <si>
    <t>-955</t>
  </si>
  <si>
    <t>Yield rate target by inspection station mapping</t>
  </si>
  <si>
    <t>INT_QAM_YIELD_RATE_TARGET_BY_INSPECTION_STATION_MAPPING</t>
  </si>
  <si>
    <t>IEC_STD_V10 &gt;&gt; Data Standard &gt;&gt; QAM &gt;&gt; Yield rate target by inspection station mapping</t>
  </si>
  <si>
    <t>&amp;quot;Yield rate target by inspection station mapping&amp;quot;</t>
  </si>
  <si>
    <t>&amp;quot;站點良率目標對照&amp;quot;</t>
  </si>
  <si>
    <t>IEC_STD_V10 &gt;&gt; Common &gt;&gt; AutoMetaDataYield rate target by inspection station mapping</t>
  </si>
  <si>
    <t>站點良率目標對照Concept</t>
  </si>
  <si>
    <t>QAM:221101_0040</t>
  </si>
  <si>
    <t>-956</t>
  </si>
  <si>
    <t>QAM:221101_0041</t>
  </si>
  <si>
    <t>Yield rate target by inspection station mapping_Weekly product yield report</t>
  </si>
  <si>
    <t>&amp;quot;Yield rate target by inspection station mapping_Weekly product yield report&amp;quot;</t>
  </si>
  <si>
    <t>-957</t>
  </si>
  <si>
    <t>QAM:221101_0042</t>
  </si>
  <si>
    <t>Yield rate target by inspection station mapping_Site Name</t>
  </si>
  <si>
    <t>&amp;quot;Yield rate target by inspection station mapping_Site Name&amp;quot;</t>
  </si>
  <si>
    <t>-958</t>
  </si>
  <si>
    <t>QAM:221101_0043</t>
  </si>
  <si>
    <t>Yield rate target by inspection station mapping_BU Code</t>
  </si>
  <si>
    <t>&amp;quot;Yield rate target by inspection station mapping_BU Code&amp;quot;</t>
  </si>
  <si>
    <t>-959</t>
  </si>
  <si>
    <t>QAM:221101_0044</t>
  </si>
  <si>
    <t>Yield rate target by inspection station mapping_Customer Name</t>
  </si>
  <si>
    <t>&amp;quot;Yield rate target by inspection station mapping_Customer Name&amp;quot;</t>
  </si>
  <si>
    <t>-960</t>
  </si>
  <si>
    <t>QAM:221101_0045</t>
  </si>
  <si>
    <t>Yield rate target by inspection station mapping_Product Category</t>
  </si>
  <si>
    <t>&amp;quot;Yield rate target by inspection station mapping_Product Category&amp;quot;</t>
  </si>
  <si>
    <t>-961</t>
  </si>
  <si>
    <t>產品層級Relationship</t>
  </si>
  <si>
    <t>QAM:221101_0046</t>
  </si>
  <si>
    <t>Yield rate target by inspection station mapping_Product level</t>
  </si>
  <si>
    <t>&amp;quot;Yield rate target by inspection station mapping_Product level&amp;quot;</t>
  </si>
  <si>
    <t>-962</t>
  </si>
  <si>
    <t>生產站點代碼Relationship</t>
  </si>
  <si>
    <t>QAM:221101_0047</t>
  </si>
  <si>
    <t>Yield rate target by inspection station mapping_Inspection station code</t>
  </si>
  <si>
    <t>&amp;quot;Yield rate target by inspection station mapping_Inspection station code&amp;quot;</t>
  </si>
  <si>
    <t>-963</t>
  </si>
  <si>
    <t>YIELD_RATE_TARGET_BY_INSPECTION_STATION</t>
  </si>
  <si>
    <t>IEC_STD_V10 &gt;&gt; Data Standard &gt;&gt; QAM &gt;&gt; Yield rate target by inspection station</t>
  </si>
  <si>
    <t>&amp;quot;Yield rate target by inspection station&amp;quot;</t>
  </si>
  <si>
    <t>&amp;quot;各檢查站良率目標&amp;quot;</t>
  </si>
  <si>
    <t>IEC_STD_V10 &gt;&gt; Common &gt;&gt; AutoMetaDataYield rate target by inspection station</t>
  </si>
  <si>
    <t>站點良率目標Property</t>
  </si>
  <si>
    <t>QAM:221101_0048</t>
  </si>
  <si>
    <t>Yield rate target by inspection station mapping_Yield rate target by inspection station</t>
  </si>
  <si>
    <t>&amp;quot;Yield rate target by inspection station mapping_Yield rate target by inspection station&amp;quot;</t>
  </si>
  <si>
    <t>-964</t>
  </si>
  <si>
    <t>FPY_RATE_TARGET_BY_INSPECTION_STATION</t>
  </si>
  <si>
    <t>IEC_STD_V10 &gt;&gt; Data Standard &gt;&gt; QAM &gt;&gt; FPY rate target by inspection station</t>
  </si>
  <si>
    <t>&amp;quot;FPY rate target by inspection station&amp;quot;</t>
  </si>
  <si>
    <t>&amp;quot;各檢查站直通率目標&amp;quot;</t>
  </si>
  <si>
    <t>IEC_STD_V10 &gt;&gt; Common &gt;&gt; AutoMetaDataFPY rate target by inspection station</t>
  </si>
  <si>
    <t>站點直通率目標Property</t>
  </si>
  <si>
    <t>QAM:221101_0049</t>
  </si>
  <si>
    <t>Yield rate target by inspection station mapping_FPY rate target by inspection station</t>
  </si>
  <si>
    <t>&amp;quot;Yield rate target by inspection station mapping_FPY rate target by inspection station&amp;quot;</t>
  </si>
  <si>
    <t>-965</t>
  </si>
  <si>
    <t>Detailed product defect</t>
  </si>
  <si>
    <t>INT_QAM_DETAILED_PRODUCT_DEFECT</t>
  </si>
  <si>
    <t>IEC_STD_V10 &gt;&gt; Data Standard &gt;&gt; QAM &gt;&gt; Detailed product defect</t>
  </si>
  <si>
    <t>&amp;quot;Detailed product defect&amp;quot;</t>
  </si>
  <si>
    <t>&amp;quot;產品不良率明細&amp;quot;</t>
  </si>
  <si>
    <t>IEC_STD_V10 &gt;&gt; Common &gt;&gt; AutoMetaDataDetailed product defect</t>
  </si>
  <si>
    <t>產品不良率明細Concept</t>
  </si>
  <si>
    <t>QAM:221101_0050</t>
  </si>
  <si>
    <t>-966</t>
  </si>
  <si>
    <t>QAM:221101_0051</t>
  </si>
  <si>
    <t>Detailed product defect_Site Name</t>
  </si>
  <si>
    <t>&amp;quot;Detailed product defect_Site Name&amp;quot;</t>
  </si>
  <si>
    <t>-967</t>
  </si>
  <si>
    <t>QAM:221101_0052</t>
  </si>
  <si>
    <t>Detailed product defect_BU Code</t>
  </si>
  <si>
    <t>&amp;quot;Detailed product defect_BU Code&amp;quot;</t>
  </si>
  <si>
    <t>-968</t>
  </si>
  <si>
    <t>QAM:221101_0053</t>
  </si>
  <si>
    <t>Detailed product defect_Customer Name</t>
  </si>
  <si>
    <t>&amp;quot;Detailed product defect_Customer Name&amp;quot;</t>
  </si>
  <si>
    <t>-969</t>
  </si>
  <si>
    <t>QAM:221101_0054</t>
  </si>
  <si>
    <t>Detailed product defect_Product Category</t>
  </si>
  <si>
    <t>&amp;quot;Detailed product defect_Product Category&amp;quot;</t>
  </si>
  <si>
    <t>-970</t>
  </si>
  <si>
    <t>QAM:221101_0055</t>
  </si>
  <si>
    <t>Detailed product defect_Product Series</t>
  </si>
  <si>
    <t>&amp;quot;Detailed product defect_Product Series&amp;quot;</t>
  </si>
  <si>
    <t>-971</t>
  </si>
  <si>
    <t>QAM:221101_0056</t>
  </si>
  <si>
    <t>Detailed product defect_Product level</t>
  </si>
  <si>
    <t>&amp;quot;Detailed product defect_Product level&amp;quot;</t>
  </si>
  <si>
    <t>-972</t>
  </si>
  <si>
    <t>&amp;quot;每周產品不良率&amp;quot;</t>
  </si>
  <si>
    <t>QAM:221101_0057</t>
  </si>
  <si>
    <t>Detailed product defect_Weekly product yield report</t>
  </si>
  <si>
    <t>&amp;quot;Detailed product defect_Weekly product yield report&amp;quot;</t>
  </si>
  <si>
    <t>-973</t>
  </si>
  <si>
    <t>DEFECT_TYPE_CODE</t>
  </si>
  <si>
    <t>IEC_STD_V10 &gt;&gt; Data Standard &gt;&gt; QAM &gt;&gt; Defect type code</t>
  </si>
  <si>
    <t>&amp;quot;Defect type code&amp;quot;</t>
  </si>
  <si>
    <t>&amp;quot;不良類型: 
- All defect 所有不良, Design, Process, Material, Others&amp;quot;</t>
  </si>
  <si>
    <t>IEC_STD_V10 &gt;&gt; Common &gt;&gt; AutoMetaDataDefect type code</t>
  </si>
  <si>
    <t>生產不良類型代碼Property</t>
  </si>
  <si>
    <t>QAM:221101_0058</t>
  </si>
  <si>
    <t>Detailed product defect_Defect type code</t>
  </si>
  <si>
    <t>&amp;quot;Detailed product defect_Defect type code&amp;quot;</t>
  </si>
  <si>
    <t>-974</t>
  </si>
  <si>
    <t>System統計FA秤重站點投入數
PCA統計SA ECR站點投入數</t>
  </si>
  <si>
    <t>站點投入數量Relationship</t>
  </si>
  <si>
    <t>QAM:221101_0059</t>
  </si>
  <si>
    <t>&amp;quot;System統計FA秤重站點投入數
PCA統計SA ECR站點投入數&amp;quot;</t>
  </si>
  <si>
    <t>Detailed product defect_Input quantity by inspection station</t>
  </si>
  <si>
    <t>&amp;quot;Detailed product defect_Input quantity by inspection station&amp;quot;</t>
  </si>
  <si>
    <t>-975</t>
  </si>
  <si>
    <t>DEFECT_TYPE_QUANTITY</t>
  </si>
  <si>
    <t>IEC_STD_V10 &gt;&gt; Data Standard &gt;&gt; QAM &gt;&gt; Defect type quantity</t>
  </si>
  <si>
    <t>&amp;quot;Defect type quantity&amp;quot;</t>
  </si>
  <si>
    <t>&amp;quot;各不良類型數量&amp;quot;</t>
  </si>
  <si>
    <t>IEC_STD_V10 &gt;&gt; Common &gt;&gt; AutoMetaDataDefect type quantity</t>
  </si>
  <si>
    <t>各不良類型數量Property</t>
  </si>
  <si>
    <t>QAM:221101_0060</t>
  </si>
  <si>
    <t>Detailed product defect_Defect type quantity</t>
  </si>
  <si>
    <t>&amp;quot;Detailed product defect_Defect type quantity&amp;quot;</t>
  </si>
  <si>
    <t>-976</t>
  </si>
  <si>
    <t>各不良原因/秤重站點投入數</t>
  </si>
  <si>
    <t>DEFECT_RATE_BY_DEFECT_TYPE</t>
  </si>
  <si>
    <t>IEC_STD_V10 &gt;&gt; Data Standard &gt;&gt; QAM &gt;&gt; Defect rate by defect type</t>
  </si>
  <si>
    <t>&amp;quot;Defect rate by defect type&amp;quot;</t>
  </si>
  <si>
    <t>&amp;quot;各不良原因/檢查站投入數&amp;quot;</t>
  </si>
  <si>
    <t>IEC_STD_V10 &gt;&gt; Common &gt;&gt; AutoMetaDataDefect rate by defect type</t>
  </si>
  <si>
    <t>各不良類型不良率Property</t>
  </si>
  <si>
    <t>QAM:221101_0061</t>
  </si>
  <si>
    <t>&amp;quot;各不良原因/秤重站點投入數&amp;quot;</t>
  </si>
  <si>
    <t>Detailed product defect_Defect rate by defect type</t>
  </si>
  <si>
    <t>&amp;quot;Detailed product defect_Defect rate by defect type&amp;quot;</t>
  </si>
  <si>
    <t>-977</t>
  </si>
  <si>
    <t>Defect target by defect type mapping</t>
  </si>
  <si>
    <t>INT_QAM_DEFECT_TARGET_BY_DEFECT_TYPE_MAPPING</t>
  </si>
  <si>
    <t>IEC_STD_V10 &gt;&gt; Data Standard &gt;&gt; QAM &gt;&gt; Defect target by defect type mapping</t>
  </si>
  <si>
    <t>&amp;quot;Defect target by defect type mapping&amp;quot;</t>
  </si>
  <si>
    <t>&amp;quot;不良類型目標對照&amp;quot;</t>
  </si>
  <si>
    <t>IEC_STD_V10 &gt;&gt; Common &gt;&gt; AutoMetaDataDefect target by defect type mapping</t>
  </si>
  <si>
    <t>不良類型目標對照Concept</t>
  </si>
  <si>
    <t>QAM:221101_0062</t>
  </si>
  <si>
    <t>-978</t>
  </si>
  <si>
    <t>QAM:221101_0063</t>
  </si>
  <si>
    <t>Defect target by defect type mapping_Weekly product yield report</t>
  </si>
  <si>
    <t>&amp;quot;Defect target by defect type mapping_Weekly product yield report&amp;quot;</t>
  </si>
  <si>
    <t>-979</t>
  </si>
  <si>
    <t>QAM:221101_0064</t>
  </si>
  <si>
    <t>Defect target by defect type mapping_Site Name</t>
  </si>
  <si>
    <t>&amp;quot;Defect target by defect type mapping_Site Name&amp;quot;</t>
  </si>
  <si>
    <t>-980</t>
  </si>
  <si>
    <t>QAM:221101_0065</t>
  </si>
  <si>
    <t>Defect target by defect type mapping_BU Code</t>
  </si>
  <si>
    <t>&amp;quot;Defect target by defect type mapping_BU Code&amp;quot;</t>
  </si>
  <si>
    <t>-981</t>
  </si>
  <si>
    <t>QAM:221101_0066</t>
  </si>
  <si>
    <t>Defect target by defect type mapping_Customer Name</t>
  </si>
  <si>
    <t>&amp;quot;Defect target by defect type mapping_Customer Name&amp;quot;</t>
  </si>
  <si>
    <t>-982</t>
  </si>
  <si>
    <t>QAM:221101_0067</t>
  </si>
  <si>
    <t>Defect target by defect type mapping_Product Category</t>
  </si>
  <si>
    <t>&amp;quot;Defect target by defect type mapping_Product Category&amp;quot;</t>
  </si>
  <si>
    <t>-983</t>
  </si>
  <si>
    <t>QAM:221101_0068</t>
  </si>
  <si>
    <t>Defect target by defect type mapping_Product level</t>
  </si>
  <si>
    <t>&amp;quot;Defect target by defect type mapping_Product level&amp;quot;</t>
  </si>
  <si>
    <t>-984</t>
  </si>
  <si>
    <t>生產不良類型代碼Relationship</t>
  </si>
  <si>
    <t>QAM:221101_0069</t>
  </si>
  <si>
    <t>Defect target by defect type mapping_Defect type code</t>
  </si>
  <si>
    <t>&amp;quot;Defect target by defect type mapping_Defect type code&amp;quot;</t>
  </si>
  <si>
    <t>-985</t>
  </si>
  <si>
    <t>各SITE各站不良類型目標, 參照品質目標對照表</t>
  </si>
  <si>
    <t>DEFECT_TYPE_TARGET</t>
  </si>
  <si>
    <t>IEC_STD_V10 &gt;&gt; Data Standard &gt;&gt; QAM &gt;&gt; Defect type target</t>
  </si>
  <si>
    <t>&amp;quot;Defect type target&amp;quot;</t>
  </si>
  <si>
    <t>&amp;quot;各不良類型目標&amp;quot;</t>
  </si>
  <si>
    <t>IEC_STD_V10 &gt;&gt; Common &gt;&gt; AutoMetaDataDefect type target</t>
  </si>
  <si>
    <t>不良類型目標Property</t>
  </si>
  <si>
    <t>QAM:221101_0070</t>
  </si>
  <si>
    <t>&amp;quot;各SITE各站不良類型目標, 參照品質目標對照表&amp;quot;</t>
  </si>
  <si>
    <t>Defect target by defect type mapping_Defect type target</t>
  </si>
  <si>
    <t>&amp;quot;Defect target by defect type mapping_Defect type target&amp;quot;</t>
  </si>
  <si>
    <t>-986</t>
  </si>
  <si>
    <t>Overall product yield analysis</t>
  </si>
  <si>
    <t>DM_QAM_OVERALL_PRODUCT_YIELD_ANALYSIS</t>
  </si>
  <si>
    <t>&amp;quot;Overall product yield analysis&amp;quot;</t>
  </si>
  <si>
    <t>&amp;quot;整體產品良率分析&amp;quot;</t>
  </si>
  <si>
    <t>IEC_STD_V10 &gt;&gt; Common &gt;&gt; AutoMetaDataOverall product yield analysis</t>
  </si>
  <si>
    <t>整體產品良率分析Concept</t>
  </si>
  <si>
    <t>P.3.13.0: 良率管理:</t>
  </si>
  <si>
    <t>P.3.13.0: 良率管理:221101_0001</t>
  </si>
  <si>
    <t>-987</t>
  </si>
  <si>
    <t>P.3.13.0: 良率管理:221101_0002</t>
  </si>
  <si>
    <t>Overall product yield analysis_Site Name</t>
  </si>
  <si>
    <t>&amp;quot;Overall product yield analysis_Site Name&amp;quot;</t>
  </si>
  <si>
    <t>-988</t>
  </si>
  <si>
    <t>P.3.13.0: 良率管理:221101_0003</t>
  </si>
  <si>
    <t>Overall product yield analysis_BU Code</t>
  </si>
  <si>
    <t>&amp;quot;Overall product yield analysis_BU Code&amp;quot;</t>
  </si>
  <si>
    <t>-989</t>
  </si>
  <si>
    <t>P.3.13.0: 良率管理:221101_0004</t>
  </si>
  <si>
    <t>Overall product yield analysis_Customer Name</t>
  </si>
  <si>
    <t>&amp;quot;Overall product yield analysis_Customer Name&amp;quot;</t>
  </si>
  <si>
    <t>-990</t>
  </si>
  <si>
    <t>P.3.13.0: 良率管理:221101_0005</t>
  </si>
  <si>
    <t>Overall product yield analysis_Product Category</t>
  </si>
  <si>
    <t>&amp;quot;Overall product yield analysis_Product Category&amp;quot;</t>
  </si>
  <si>
    <t>-991</t>
  </si>
  <si>
    <t>P.3.13.0: 良率管理:221101_0006</t>
  </si>
  <si>
    <t>Overall product yield analysis_Product Series</t>
  </si>
  <si>
    <t>&amp;quot;Overall product yield analysis_Product Series&amp;quot;</t>
  </si>
  <si>
    <t>-992</t>
  </si>
  <si>
    <t>周產品良率回報Dimension</t>
  </si>
  <si>
    <t>P.3.13.0: 良率管理:221101_0007</t>
  </si>
  <si>
    <t>Overall product yield analysis_Weekly product yield report</t>
  </si>
  <si>
    <t>&amp;quot;Overall product yield analysis_Weekly product yield report&amp;quot;</t>
  </si>
  <si>
    <t>-993</t>
  </si>
  <si>
    <t>System 統計秤重站點投入數</t>
  </si>
  <si>
    <t>產線投入數量Measure</t>
  </si>
  <si>
    <t>P.3.13.0: 良率管理:221101_0008</t>
  </si>
  <si>
    <t>&amp;quot;System 統計秤重站點投入數&amp;quot;</t>
  </si>
  <si>
    <t>Overall product yield analysis_Production input quantity</t>
  </si>
  <si>
    <t>&amp;quot;Overall product yield analysis_Production input quantity&amp;quot;</t>
  </si>
  <si>
    <t>-994</t>
  </si>
  <si>
    <t>System各個檢查站不良數總和 (FPY)</t>
  </si>
  <si>
    <t>&amp;quot;System各個檢查站不良數總和 (FPY)&amp;quot;</t>
  </si>
  <si>
    <t>整體不良數總和Measure</t>
  </si>
  <si>
    <t>P.3.13.0: 良率管理:221101_0009</t>
  </si>
  <si>
    <t>Overall product yield analysis_Overall system defect quantity</t>
  </si>
  <si>
    <t>&amp;quot;Overall product yield analysis_Overall system defect quantity&amp;quot;</t>
  </si>
  <si>
    <t>-995</t>
  </si>
  <si>
    <t>System各個檢查站待修不良數總和(Yield)</t>
  </si>
  <si>
    <t>&amp;quot;System各個檢查站待修不良數總和(Yield)&amp;quot;</t>
  </si>
  <si>
    <t>整體待修不良數總和Measure</t>
  </si>
  <si>
    <t>P.3.13.0: 良率管理:221101_0010</t>
  </si>
  <si>
    <t>Overall product yield analysis_Overall system not repaired quantity</t>
  </si>
  <si>
    <t>&amp;quot;Overall product yield analysis_Overall system not repaired quantity&amp;quot;</t>
  </si>
  <si>
    <t>-996</t>
  </si>
  <si>
    <t>產品良率目標Measure</t>
  </si>
  <si>
    <t>P.3.13.0: 良率管理:221101_0011</t>
  </si>
  <si>
    <t>Overall product yield analysis_Product yield rate target</t>
  </si>
  <si>
    <t>&amp;quot;Overall product yield analysis_Product yield rate target&amp;quot;</t>
  </si>
  <si>
    <t>-997</t>
  </si>
  <si>
    <t>產品直通率目標Measure</t>
  </si>
  <si>
    <t>P.3.13.0: 良率管理:221101_0012</t>
  </si>
  <si>
    <t>Overall product yield analysis_Product FPY rate target</t>
  </si>
  <si>
    <t>&amp;quot;Overall product yield analysis_Product FPY rate target&amp;quot;</t>
  </si>
  <si>
    <t>-998</t>
  </si>
  <si>
    <t>整體良率超標類型Measure</t>
  </si>
  <si>
    <t>P.3.13.0: 良率管理:221101_0013</t>
  </si>
  <si>
    <t>Overall product yield analysis_Product yield alert type</t>
  </si>
  <si>
    <t>&amp;quot;Overall product yield analysis_Product yield alert type&amp;quot;</t>
  </si>
  <si>
    <t>-999</t>
  </si>
  <si>
    <t>整體良率超標註解說明Measure</t>
  </si>
  <si>
    <t>P.3.13.0: 良率管理:221101_0014</t>
  </si>
  <si>
    <t>Overall product yield analysis_Product yield alert comment</t>
  </si>
  <si>
    <t>&amp;quot;Overall product yield analysis_Product yield alert comment&amp;quot;</t>
  </si>
  <si>
    <t>-1000</t>
  </si>
  <si>
    <t>Detailed product yield analysis</t>
  </si>
  <si>
    <t>DM_QAM_DETAILED_PRODUCT_YIELD_ANALYSIS</t>
  </si>
  <si>
    <t>&amp;quot;Detailed product yield analysis&amp;quot;</t>
  </si>
  <si>
    <t>&amp;quot;產品良率明細分析&amp;quot;</t>
  </si>
  <si>
    <t>IEC_STD_V10 &gt;&gt; Common &gt;&gt; AutoMetaDataDetailed product yield analysis</t>
  </si>
  <si>
    <t>產品良率明細分析Concept</t>
  </si>
  <si>
    <t>P.3.13.0: 良率管理:221101_0015</t>
  </si>
  <si>
    <t>-1001</t>
  </si>
  <si>
    <t>P.3.13.0: 良率管理:221101_0016</t>
  </si>
  <si>
    <t>Detailed product yield analysis_Site Name</t>
  </si>
  <si>
    <t>&amp;quot;Detailed product yield analysis_Site Name&amp;quot;</t>
  </si>
  <si>
    <t>-1002</t>
  </si>
  <si>
    <t>P.3.13.0: 良率管理:221101_0017</t>
  </si>
  <si>
    <t>Detailed product yield analysis_BU Code</t>
  </si>
  <si>
    <t>&amp;quot;Detailed product yield analysis_BU Code&amp;quot;</t>
  </si>
  <si>
    <t>-1003</t>
  </si>
  <si>
    <t>P.3.13.0: 良率管理:221101_0018</t>
  </si>
  <si>
    <t>Detailed product yield analysis_Customer Name</t>
  </si>
  <si>
    <t>&amp;quot;Detailed product yield analysis_Customer Name&amp;quot;</t>
  </si>
  <si>
    <t>-1004</t>
  </si>
  <si>
    <t>P.3.13.0: 良率管理:221101_0019</t>
  </si>
  <si>
    <t>Detailed product yield analysis_Product Category</t>
  </si>
  <si>
    <t>&amp;quot;Detailed product yield analysis_Product Category&amp;quot;</t>
  </si>
  <si>
    <t>-1005</t>
  </si>
  <si>
    <t>P.3.13.0: 良率管理:221101_0020</t>
  </si>
  <si>
    <t>Detailed product yield analysis_Product Series</t>
  </si>
  <si>
    <t>&amp;quot;Detailed product yield analysis_Product Series&amp;quot;</t>
  </si>
  <si>
    <t>-1006</t>
  </si>
  <si>
    <t>P.3.13.0: 良率管理:221101_0021</t>
  </si>
  <si>
    <t>Detailed product yield analysis_Weekly product yield report</t>
  </si>
  <si>
    <t>&amp;quot;Detailed product yield analysis_Weekly product yield report&amp;quot;</t>
  </si>
  <si>
    <t>-1007</t>
  </si>
  <si>
    <t>產品層級Dimension</t>
  </si>
  <si>
    <t>P.3.13.0: 良率管理:221101_0022</t>
  </si>
  <si>
    <t>Detailed product yield analysis_Product level</t>
  </si>
  <si>
    <t>&amp;quot;Detailed product yield analysis_Product level&amp;quot;</t>
  </si>
  <si>
    <t>-1008</t>
  </si>
  <si>
    <t>生產站點代碼Dimension</t>
  </si>
  <si>
    <t>P.3.13.0: 良率管理:221101_0023</t>
  </si>
  <si>
    <t>Detailed product yield analysis_Inspection station code</t>
  </si>
  <si>
    <t>&amp;quot;Detailed product yield analysis_Inspection station code&amp;quot;</t>
  </si>
  <si>
    <t>-1009</t>
  </si>
  <si>
    <t>站點投入數量Measure</t>
  </si>
  <si>
    <t>P.3.13.0: 良率管理:221101_0024</t>
  </si>
  <si>
    <t>Detailed product yield analysis_Input quantity by inspection station</t>
  </si>
  <si>
    <t>&amp;quot;Detailed product yield analysis_Input quantity by inspection station&amp;quot;</t>
  </si>
  <si>
    <t>-1010</t>
  </si>
  <si>
    <t>站點不良數Measure</t>
  </si>
  <si>
    <t>P.3.13.0: 良率管理:221101_0025</t>
  </si>
  <si>
    <t>Detailed product yield analysis_Defect quantity</t>
  </si>
  <si>
    <t>&amp;quot;Detailed product yield analysis_Defect quantity&amp;quot;</t>
  </si>
  <si>
    <t>-1011</t>
  </si>
  <si>
    <t>各個檢查站待修不良數</t>
  </si>
  <si>
    <t>&amp;quot;各個檢查站待修不良數&amp;quot;</t>
  </si>
  <si>
    <t>站點待修不良數Measure</t>
  </si>
  <si>
    <t>P.3.13.0: 良率管理:221101_0026</t>
  </si>
  <si>
    <t>Detailed product yield analysis_Not repaired quantity</t>
  </si>
  <si>
    <t>&amp;quot;Detailed product yield analysis_Not repaired quantity&amp;quot;</t>
  </si>
  <si>
    <t>-1012</t>
  </si>
  <si>
    <t>站點良率目標Measure</t>
  </si>
  <si>
    <t>P.3.13.0: 良率管理:221101_0027</t>
  </si>
  <si>
    <t>Detailed product yield analysis_Yield rate target by inspection station</t>
  </si>
  <si>
    <t>&amp;quot;Detailed product yield analysis_Yield rate target by inspection station&amp;quot;</t>
  </si>
  <si>
    <t>-1013</t>
  </si>
  <si>
    <t>站點直通率目標Measure</t>
  </si>
  <si>
    <t>P.3.13.0: 良率管理:221101_0028</t>
  </si>
  <si>
    <t>Detailed product yield analysis_FPY rate target by inspection station</t>
  </si>
  <si>
    <t>&amp;quot;Detailed product yield analysis_FPY rate target by inspection station&amp;quot;</t>
  </si>
  <si>
    <t>-1014</t>
  </si>
  <si>
    <t>Detailed product defect analysis</t>
  </si>
  <si>
    <t>DM_QAM_DETAILED_PRODUCT_DEFECT_ANALYSIS</t>
  </si>
  <si>
    <t>&amp;quot;Detailed product defect analysis&amp;quot;</t>
  </si>
  <si>
    <t>&amp;quot;產品不良率明細分析&amp;quot;</t>
  </si>
  <si>
    <t>IEC_STD_V10 &gt;&gt; Common &gt;&gt; AutoMetaDataDetailed product defect analysis</t>
  </si>
  <si>
    <t>產品不良率明細分析Concept</t>
  </si>
  <si>
    <t>P.3.13.0: 良率管理:221101_0029</t>
  </si>
  <si>
    <t>-1015</t>
  </si>
  <si>
    <t>P.3.13.0: 良率管理:221101_0030</t>
  </si>
  <si>
    <t>Detailed product defect analysis_Site Name</t>
  </si>
  <si>
    <t>&amp;quot;Detailed product defect analysis_Site Name&amp;quot;</t>
  </si>
  <si>
    <t>-1016</t>
  </si>
  <si>
    <t>P.3.13.0: 良率管理:221101_0031</t>
  </si>
  <si>
    <t>Detailed product defect analysis_BU Code</t>
  </si>
  <si>
    <t>&amp;quot;Detailed product defect analysis_BU Code&amp;quot;</t>
  </si>
  <si>
    <t>-1017</t>
  </si>
  <si>
    <t>P.3.13.0: 良率管理:221101_0032</t>
  </si>
  <si>
    <t>Detailed product defect analysis_Customer Name</t>
  </si>
  <si>
    <t>&amp;quot;Detailed product defect analysis_Customer Name&amp;quot;</t>
  </si>
  <si>
    <t>-1018</t>
  </si>
  <si>
    <t>P.3.13.0: 良率管理:221101_0033</t>
  </si>
  <si>
    <t>Detailed product defect analysis_Product Category</t>
  </si>
  <si>
    <t>&amp;quot;Detailed product defect analysis_Product Category&amp;quot;</t>
  </si>
  <si>
    <t>-1019</t>
  </si>
  <si>
    <t>P.3.13.0: 良率管理:221101_0034</t>
  </si>
  <si>
    <t>Detailed product defect analysis_Product Series</t>
  </si>
  <si>
    <t>&amp;quot;Detailed product defect analysis_Product Series&amp;quot;</t>
  </si>
  <si>
    <t>-1020</t>
  </si>
  <si>
    <t>P.3.13.0: 良率管理:221101_0035</t>
  </si>
  <si>
    <t>Detailed product defect analysis_Weekly product yield report</t>
  </si>
  <si>
    <t>&amp;quot;Detailed product defect analysis_Weekly product yield report&amp;quot;</t>
  </si>
  <si>
    <t>-1021</t>
  </si>
  <si>
    <t>P.3.13.0: 良率管理:221101_0036</t>
  </si>
  <si>
    <t>Detailed product defect analysis_Product level</t>
  </si>
  <si>
    <t>&amp;quot;Detailed product defect analysis_Product level&amp;quot;</t>
  </si>
  <si>
    <t>-1022</t>
  </si>
  <si>
    <t>生產不良類型代碼Dimension</t>
  </si>
  <si>
    <t>P.3.13.0: 良率管理:221101_0037</t>
  </si>
  <si>
    <t>Detailed product defect analysis_Defect type code</t>
  </si>
  <si>
    <t>&amp;quot;Detailed product defect analysis_Defect type code&amp;quot;</t>
  </si>
  <si>
    <t>-1023</t>
  </si>
  <si>
    <t>P.3.13.0: 良率管理:221101_0038</t>
  </si>
  <si>
    <t>Detailed product defect analysis_Input quantity by inspection station</t>
  </si>
  <si>
    <t>&amp;quot;Detailed product defect analysis_Input quantity by inspection station&amp;quot;</t>
  </si>
  <si>
    <t>-1024</t>
  </si>
  <si>
    <t>各不良類型數量Measure</t>
  </si>
  <si>
    <t>P.3.13.0: 良率管理:221101_0039</t>
  </si>
  <si>
    <t>Detailed product defect analysis_Defect type quantity</t>
  </si>
  <si>
    <t>&amp;quot;Detailed product defect analysis_Defect type quantity&amp;quot;</t>
  </si>
  <si>
    <t>-1025</t>
  </si>
  <si>
    <t>不良類型目標Measure</t>
  </si>
  <si>
    <t>P.3.13.0: 良率管理:221101_0040</t>
  </si>
  <si>
    <t>Detailed product defect analysis_Defect type target</t>
  </si>
  <si>
    <t>&amp;quot;Detailed product defect analysis_Defect type target&amp;quot;</t>
  </si>
  <si>
    <t>-1026</t>
  </si>
  <si>
    <t>IEC_STD_V10 &gt;&gt; Common &gt;&gt; AutoMetaDataEstimated Monthly Revenue Data by Customer</t>
  </si>
  <si>
    <t>每月營業收入預估資料by客戶Concept</t>
  </si>
  <si>
    <t>-1027</t>
  </si>
  <si>
    <t>Estimated Monthly Revenue Data by Customer_BU Code</t>
  </si>
  <si>
    <t>-1028</t>
  </si>
  <si>
    <t>Estimated Monthly Revenue Data by Customer_Customer Name</t>
  </si>
  <si>
    <t>-1029</t>
  </si>
  <si>
    <t>Estimated Monthly Revenue Data by Customer_Planned Year</t>
  </si>
  <si>
    <t>-1030</t>
  </si>
  <si>
    <t>計畫月份 Relationship</t>
  </si>
  <si>
    <t>Estimated Monthly Revenue Data by Customer_Planned Month</t>
  </si>
  <si>
    <t>-1031</t>
  </si>
  <si>
    <t>warnSynoym-Duplicate,</t>
  </si>
  <si>
    <t>Estimated Monthly Revenue Data by Customer_Up to date Monthly Estimated Revenue</t>
  </si>
  <si>
    <t>-1032</t>
  </si>
  <si>
    <t>PSG 客戶主檔</t>
  </si>
  <si>
    <t>PSG  Customer</t>
  </si>
  <si>
    <t>INT_PSG_CUSTOMER</t>
  </si>
  <si>
    <t>&amp;quot;PSG  Customer&amp;quot;</t>
  </si>
  <si>
    <t>&amp;quot;PSG 客戶主檔&amp;quot;</t>
  </si>
  <si>
    <t>IEC_STD_V10 &gt;&gt; Common &gt;&gt; AutoMetaDataPSG  Customer</t>
  </si>
  <si>
    <t>PSG 客戶主檔Concept</t>
  </si>
  <si>
    <t>COS:</t>
  </si>
  <si>
    <t>COS:221101_0001</t>
  </si>
  <si>
    <t>-1033</t>
  </si>
  <si>
    <t>客戶名稱, ex. HP</t>
  </si>
  <si>
    <t>客戶名稱Property</t>
  </si>
  <si>
    <t>COS:221101_0002</t>
  </si>
  <si>
    <t>&amp;quot;客戶名稱, ex. HP&amp;quot;</t>
  </si>
  <si>
    <t>PSG  Customer_Customer Name</t>
  </si>
  <si>
    <t>-1034</t>
  </si>
  <si>
    <t>PSG 產品家族</t>
  </si>
  <si>
    <t>PSG Product Family</t>
  </si>
  <si>
    <t>INT_PSG_PRODUCT_FAMILY</t>
  </si>
  <si>
    <t>&amp;quot;PSG Product Family&amp;quot;</t>
  </si>
  <si>
    <t>&amp;quot;PSG 產品家族&amp;quot;</t>
  </si>
  <si>
    <t>IEC_STD_V10 &gt;&gt; Common &gt;&gt; AutoMetaDataPSG Product Family</t>
  </si>
  <si>
    <t>PSG 產品家族Concept</t>
  </si>
  <si>
    <t>COS:221101_0003</t>
  </si>
  <si>
    <t>-1035</t>
  </si>
  <si>
    <t>產品家族</t>
  </si>
  <si>
    <t>Product Family</t>
  </si>
  <si>
    <t>F-Camellia 1.0 14"....</t>
  </si>
  <si>
    <t>　</t>
  </si>
  <si>
    <t>PRODUCT_FAMILY</t>
  </si>
  <si>
    <t>&amp;quot;Product Family&amp;quot;</t>
  </si>
  <si>
    <t>&amp;quot;產品家族&amp;quot;</t>
  </si>
  <si>
    <t>IEC_STD_V10 &gt;&gt; Common &gt;&gt; AutoMetaDataProduct Family</t>
  </si>
  <si>
    <t>產品家族Property</t>
  </si>
  <si>
    <t>COS:221101_0004</t>
  </si>
  <si>
    <t>&amp;quot;F-Camellia 1.0 14&amp;apos;....&amp;quot;</t>
  </si>
  <si>
    <t>&amp;quot;　&amp;quot;</t>
  </si>
  <si>
    <t>PSG Product Family_Product Family</t>
  </si>
  <si>
    <t>&amp;quot;PSG Product Family_Product Family&amp;quot;</t>
  </si>
  <si>
    <t>-1036</t>
  </si>
  <si>
    <t>SAL:SALES RFQ Project(人工)
LOG: LG RDP (人工)
FP:OpenOrder,Shipment include size
SAP:Material Group (SAP -&gt; FP)財務</t>
  </si>
  <si>
    <t>DATA_SOURCE</t>
  </si>
  <si>
    <t>&amp;quot;Data Source&amp;quot;</t>
  </si>
  <si>
    <t>&amp;quot;資料來源&amp;quot;</t>
  </si>
  <si>
    <t>IEC_STD_V10 &gt;&gt; Common &gt;&gt; AutoMetaDataData Source</t>
  </si>
  <si>
    <t>資料來源Property</t>
  </si>
  <si>
    <t>COS:221101_0005</t>
  </si>
  <si>
    <t>&amp;quot;SAL:SALES RFQ Project(人工)
LOG: LG RDP (人工)
FP:OpenOrder,Shipment include size
SAP:Material Group (SAP -&gt; FP)財務&amp;quot;</t>
  </si>
  <si>
    <t>PSG Product Family_Data Source</t>
  </si>
  <si>
    <t>&amp;quot;PSG Product Family_Data Source&amp;quot;</t>
  </si>
  <si>
    <t>-1037</t>
  </si>
  <si>
    <t>2021-Strix.....</t>
  </si>
  <si>
    <t>&amp;quot;產品系列&amp;quot;</t>
  </si>
  <si>
    <t>COS:221101_0006</t>
  </si>
  <si>
    <t>&amp;quot;2021-Strix.....&amp;quot;</t>
  </si>
  <si>
    <t>PSG Product Family_Product Series</t>
  </si>
  <si>
    <t>&amp;quot;PSG Product Family_Product Series&amp;quot;</t>
  </si>
  <si>
    <t>-1038</t>
  </si>
  <si>
    <t>PSG 產品系列</t>
  </si>
  <si>
    <t>PSG Product Series</t>
  </si>
  <si>
    <t>INT_PSG_PRODUCT_SERIES</t>
  </si>
  <si>
    <t>&amp;quot;PSG Product Series&amp;quot;</t>
  </si>
  <si>
    <t>&amp;quot;PSG 產品系列&amp;quot;</t>
  </si>
  <si>
    <t>IEC_STD_V10 &gt;&gt; Common &gt;&gt; AutoMetaDataPSG Product Series</t>
  </si>
  <si>
    <t>PSG 產品系列Concept</t>
  </si>
  <si>
    <t>COS:221101_0007</t>
  </si>
  <si>
    <t>-1039</t>
  </si>
  <si>
    <t>產品系列Property</t>
  </si>
  <si>
    <t>COS:221101_0008</t>
  </si>
  <si>
    <t>PSG Product Series_Product Series</t>
  </si>
  <si>
    <t>-1040</t>
  </si>
  <si>
    <t>COS:221101_0009</t>
  </si>
  <si>
    <t>PSG Product Series_Division Code</t>
  </si>
  <si>
    <t>&amp;quot;PSG Product Series_Division Code&amp;quot;</t>
  </si>
  <si>
    <t>-1041</t>
  </si>
  <si>
    <t>BU1/BU2 ......</t>
  </si>
  <si>
    <t>COS:221101_0010</t>
  </si>
  <si>
    <t>&amp;quot;BU1/BU2 ......&amp;quot;</t>
  </si>
  <si>
    <t>PSG Product Series_BU Code</t>
  </si>
  <si>
    <t>&amp;quot;PSG Product Series_BU Code&amp;quot;</t>
  </si>
  <si>
    <t>-1042</t>
  </si>
  <si>
    <t>HP, Asus ....</t>
  </si>
  <si>
    <t>COS:221101_0011</t>
  </si>
  <si>
    <t>&amp;quot;HP, Asus ....&amp;quot;</t>
  </si>
  <si>
    <t>PSG Product Series_Customer Name</t>
  </si>
  <si>
    <t>&amp;quot;PSG Product Series_Customer Name&amp;quot;</t>
  </si>
  <si>
    <t>-1043</t>
  </si>
  <si>
    <t>NB, DT, AIO, Docking…</t>
  </si>
  <si>
    <t>產品型態分類Property</t>
  </si>
  <si>
    <t>COS:221101_0012</t>
  </si>
  <si>
    <t>&amp;quot;NB, DT, AIO, Docking…&amp;quot;</t>
  </si>
  <si>
    <t>PSG Product Series_Product Category</t>
  </si>
  <si>
    <t>-1044</t>
  </si>
  <si>
    <t>產品視野</t>
  </si>
  <si>
    <t>Product Horizon</t>
  </si>
  <si>
    <t>H1, H2.....</t>
  </si>
  <si>
    <t>PRODUCT_HORIZON</t>
  </si>
  <si>
    <t>&amp;quot;Product Horizon&amp;quot;</t>
  </si>
  <si>
    <t>&amp;quot;產品視野&amp;quot;</t>
  </si>
  <si>
    <t>IEC_STD_V10 &gt;&gt; Common &gt;&gt; AutoMetaDataProduct Horizon</t>
  </si>
  <si>
    <t>產品視野Property</t>
  </si>
  <si>
    <t>COS:221101_0013</t>
  </si>
  <si>
    <t>&amp;quot;H1, H2.....&amp;quot;</t>
  </si>
  <si>
    <t>PSG Product Series_Product Horizon</t>
  </si>
  <si>
    <t>&amp;quot;PSG Product Series_Product Horizon&amp;quot;</t>
  </si>
  <si>
    <t>-1045</t>
  </si>
  <si>
    <t>產品事業部門</t>
  </si>
  <si>
    <t>PSG Division</t>
  </si>
  <si>
    <t>PSG 產品事業部門部門, 按處級</t>
  </si>
  <si>
    <t>INT_PSG_DIVISION</t>
  </si>
  <si>
    <t>&amp;quot;PSG Division&amp;quot;</t>
  </si>
  <si>
    <t>&amp;quot;產品事業部門&amp;quot;</t>
  </si>
  <si>
    <t>IEC_STD_V10 &gt;&gt; Common &gt;&gt; AutoMetaDataPSG Division</t>
  </si>
  <si>
    <t>產品事業部門Concept</t>
  </si>
  <si>
    <t>COS:221101_0014</t>
  </si>
  <si>
    <t>&amp;quot;PSG 產品事業部門部門, 按處級&amp;quot;</t>
  </si>
  <si>
    <t>-1046</t>
  </si>
  <si>
    <t>產品事業部門名稱</t>
  </si>
  <si>
    <t>Division Name</t>
  </si>
  <si>
    <t>例如: 
一A產品事業部, 一B產品事業部</t>
  </si>
  <si>
    <t>DIVISION_NAME</t>
  </si>
  <si>
    <t>&amp;quot;Division Name&amp;quot;</t>
  </si>
  <si>
    <t>&amp;quot;產品事業部門名稱&amp;quot;</t>
  </si>
  <si>
    <t>IEC_STD_V10 &gt;&gt; Common &gt;&gt; AutoMetaDataDivision Name</t>
  </si>
  <si>
    <t>產品事業部門名稱Property</t>
  </si>
  <si>
    <t>COS:221101_0015</t>
  </si>
  <si>
    <t>&amp;quot;例如: 
一A產品事業部, 一B產品事業部&amp;quot;</t>
  </si>
  <si>
    <t>PSG Division_Division Name</t>
  </si>
  <si>
    <t>&amp;quot;PSG Division_Division Name&amp;quot;</t>
  </si>
  <si>
    <t>-1047</t>
  </si>
  <si>
    <t>產品事業部門別名</t>
  </si>
  <si>
    <t>Division Alias</t>
  </si>
  <si>
    <t>例如: 
BU1A: Comsumer, BU1B: Comerical</t>
  </si>
  <si>
    <t>DIVISION_ALIAS</t>
  </si>
  <si>
    <t>&amp;quot;Division Alias&amp;quot;</t>
  </si>
  <si>
    <t>&amp;quot;產品事業部門別名&amp;quot;</t>
  </si>
  <si>
    <t>IEC_STD_V10 &gt;&gt; Common &gt;&gt; AutoMetaDataDivision Alias</t>
  </si>
  <si>
    <t>產品事業部門別名Property</t>
  </si>
  <si>
    <t>COS:221101_0016</t>
  </si>
  <si>
    <t>&amp;quot;例如: 
BU1A: Comsumer, BU1B: Comerical&amp;quot;</t>
  </si>
  <si>
    <t>PSG Division_Division Alias</t>
  </si>
  <si>
    <t>&amp;quot;PSG Division_Division Alias&amp;quot;</t>
  </si>
  <si>
    <t>-1048</t>
  </si>
  <si>
    <t>產品事業部門代碼Property</t>
  </si>
  <si>
    <t>COS:221101_0017</t>
  </si>
  <si>
    <t>PSG Division_Division Code</t>
  </si>
  <si>
    <t>-1049</t>
  </si>
  <si>
    <t>COS:221101_0018</t>
  </si>
  <si>
    <t>PSG Division_BU Code</t>
  </si>
  <si>
    <t>&amp;quot;PSG Division_BU Code&amp;quot;</t>
  </si>
  <si>
    <t>-1050</t>
  </si>
  <si>
    <t>PSG 事業處</t>
  </si>
  <si>
    <t>PSG Business Unit</t>
  </si>
  <si>
    <t>INT_PSG_BUSINESS_UNIT</t>
  </si>
  <si>
    <t>&amp;quot;PSG Business Unit&amp;quot;</t>
  </si>
  <si>
    <t>&amp;quot;PSG 事業處&amp;quot;</t>
  </si>
  <si>
    <t>IEC_STD_V10 &gt;&gt; Common &gt;&gt; AutoMetaDataPSG Business Unit</t>
  </si>
  <si>
    <t>PSG 事業處Concept</t>
  </si>
  <si>
    <t>COS:221101_0019</t>
  </si>
  <si>
    <t>-1051</t>
  </si>
  <si>
    <t>事業處名稱</t>
  </si>
  <si>
    <t>BU Name</t>
  </si>
  <si>
    <t>例如: 
第一事業處, 第二事業處</t>
  </si>
  <si>
    <t>BU_NAME</t>
  </si>
  <si>
    <t>&amp;quot;BU Name&amp;quot;</t>
  </si>
  <si>
    <t>&amp;quot;事業處名稱&amp;quot;</t>
  </si>
  <si>
    <t>IEC_STD_V10 &gt;&gt; Common &gt;&gt; AutoMetaDataBU Name</t>
  </si>
  <si>
    <t>事業處名稱Property</t>
  </si>
  <si>
    <t>COS:221101_0020</t>
  </si>
  <si>
    <t>&amp;quot;例如: 
第一事業處, 第二事業處&amp;quot;</t>
  </si>
  <si>
    <t>PSG Business Unit_BU Name</t>
  </si>
  <si>
    <t>&amp;quot;PSG Business Unit_BU Name&amp;quot;</t>
  </si>
  <si>
    <t>-1052</t>
  </si>
  <si>
    <t>例如: 
BU Type = BU: BU1, BU2
BU Type = Service: WW Service</t>
  </si>
  <si>
    <t xml:space="preserve">
PSG: BU1, BU2, WW Service</t>
  </si>
  <si>
    <t>事業處代碼Property</t>
  </si>
  <si>
    <t>COS:221101_0021</t>
  </si>
  <si>
    <t>&amp;quot;例如: 
BU Type = BU: BU1, BU2
BU Type = Service: WW Service&amp;quot;</t>
  </si>
  <si>
    <t>&amp;quot;
PSG: BU1, BU2, WW Service&amp;quot;</t>
  </si>
  <si>
    <t>PSG Business Unit_BU Code</t>
  </si>
  <si>
    <t>-1053</t>
  </si>
  <si>
    <t>事業處性質</t>
  </si>
  <si>
    <t>BU Type</t>
  </si>
  <si>
    <t>例如: 
BU
Service</t>
  </si>
  <si>
    <t>BU
Service</t>
  </si>
  <si>
    <t>BU_TYPE</t>
  </si>
  <si>
    <t>&amp;quot;BU Type&amp;quot;</t>
  </si>
  <si>
    <t>&amp;quot;事業處性質&amp;quot;</t>
  </si>
  <si>
    <t>IEC_STD_V10 &gt;&gt; Common &gt;&gt; AutoMetaDataBU Type</t>
  </si>
  <si>
    <t>事業處性質Property</t>
  </si>
  <si>
    <t>COS:221101_0022</t>
  </si>
  <si>
    <t>&amp;quot;例如: 
BU
Service&amp;quot;</t>
  </si>
  <si>
    <t>&amp;quot;BU
Service&amp;quot;</t>
  </si>
  <si>
    <t>PSG Business Unit_BU Type</t>
  </si>
  <si>
    <t>&amp;quot;PSG Business Unit_BU Type&amp;quot;</t>
  </si>
  <si>
    <t>-1054</t>
  </si>
  <si>
    <t>產品系列首批出貨開始日期資料</t>
  </si>
  <si>
    <t>Product Series FCS Status</t>
  </si>
  <si>
    <t>INT_TTP_PRODUCT_SERIES_FCS</t>
  </si>
  <si>
    <t>&amp;quot;Product Series FCS Status&amp;quot;</t>
  </si>
  <si>
    <t>&amp;quot;產品系列首批出貨開始日期資料&amp;quot;</t>
  </si>
  <si>
    <t>IEC_STD_V10 &gt;&gt; Common &gt;&gt; AutoMetaDataProduct Series FCS Status</t>
  </si>
  <si>
    <t>產品系列首批出貨開始日期資料Concept</t>
  </si>
  <si>
    <t>P.2.2.0:221101_0001</t>
  </si>
  <si>
    <t>-1055</t>
  </si>
  <si>
    <t>BU1, BU2</t>
  </si>
  <si>
    <t xml:space="preserve">P.2.2.0: </t>
  </si>
  <si>
    <t>P.2.2.0:221101_0002</t>
  </si>
  <si>
    <t>&amp;quot;BU1, BU2&amp;quot;</t>
  </si>
  <si>
    <t>Product Series FCS Status_BU Code</t>
  </si>
  <si>
    <t>&amp;quot;Product Series FCS Status_BU Code&amp;quot;</t>
  </si>
  <si>
    <t>-1056</t>
  </si>
  <si>
    <t>HP, Asus</t>
  </si>
  <si>
    <t>P.2.2.0:221101_0003</t>
  </si>
  <si>
    <t>&amp;quot;HP, Asus&amp;quot;</t>
  </si>
  <si>
    <t>Product Series FCS Status_Customer Name</t>
  </si>
  <si>
    <t>&amp;quot;Product Series FCS Status_Customer Name&amp;quot;</t>
  </si>
  <si>
    <t>-1057</t>
  </si>
  <si>
    <t>2022-800 ; 2022-Strix</t>
  </si>
  <si>
    <t>P.2.2.0:221101_0004</t>
  </si>
  <si>
    <t>&amp;quot;2022-800 ; 2022-Strix&amp;quot;</t>
  </si>
  <si>
    <t>Product Series FCS Status_Product Series</t>
  </si>
  <si>
    <t>&amp;quot;Product Series FCS Status_Product Series&amp;quot;</t>
  </si>
  <si>
    <t>-1058</t>
  </si>
  <si>
    <t>首批出貨開始日期</t>
  </si>
  <si>
    <t>FCS Start Date</t>
  </si>
  <si>
    <t>出貨起始日</t>
  </si>
  <si>
    <t>取 SAL  【詢價相關資料】 Concept 指定 【產品系列】 中最早的 【首批出貨開始日期】值</t>
  </si>
  <si>
    <t>FCS_START_DATE</t>
  </si>
  <si>
    <t>&amp;quot;FCS Start Date&amp;quot;</t>
  </si>
  <si>
    <t>&amp;quot;出貨起始日&amp;quot;</t>
  </si>
  <si>
    <t>&amp;quot;首批出貨開始日期&amp;quot;</t>
  </si>
  <si>
    <t>IEC_STD_V10 &gt;&gt; Common &gt;&gt; AutoMetaDataFCS Start Date</t>
  </si>
  <si>
    <t>首批出貨開始日期Relationship</t>
  </si>
  <si>
    <t>&amp;quot;RFQ Related Data_FCS Start Date&amp;quot;</t>
  </si>
  <si>
    <t>P.2.2.0:221101_0005</t>
  </si>
  <si>
    <t>&amp;quot;取 SAL  【詢價相關資料】 Concept 指定 【產品系列】 中最早的 【首批出貨開始日期】值&amp;quot;</t>
  </si>
  <si>
    <t>Product Series FCS Status_FCS Start Date</t>
  </si>
  <si>
    <t>&amp;quot;Product Series FCS Status_FCS Start Date&amp;quot;</t>
  </si>
  <si>
    <t>-1059</t>
  </si>
  <si>
    <t>系列狀態</t>
  </si>
  <si>
    <t>Series Status</t>
  </si>
  <si>
    <t>On Going/EOL</t>
  </si>
  <si>
    <t>SERIES_STATUS</t>
  </si>
  <si>
    <t>&amp;quot;Series Status&amp;quot;</t>
  </si>
  <si>
    <t>&amp;quot;系列狀態&amp;quot;</t>
  </si>
  <si>
    <t>IEC_STD_V10 &gt;&gt; Common &gt;&gt; AutoMetaDataSeries Status</t>
  </si>
  <si>
    <t>系列狀態Property</t>
  </si>
  <si>
    <t>P.2.2.0:221101_0006</t>
  </si>
  <si>
    <t>&amp;quot;On Going/EOL&amp;quot;</t>
  </si>
  <si>
    <t>Product Series FCS Status_Series Status</t>
  </si>
  <si>
    <t>&amp;quot;Product Series FCS Status_Series Status&amp;quot;</t>
  </si>
  <si>
    <t>-1060</t>
  </si>
  <si>
    <t>實際收入成本與銷貨相關資訊</t>
  </si>
  <si>
    <t>Actual Revenue Cost and Shipment Data</t>
  </si>
  <si>
    <t>INT_TTP_ACTUAL_REVENUE_COST_SHIPMENT</t>
  </si>
  <si>
    <t>&amp;quot;Actual Revenue Cost and Shipment Data&amp;quot;</t>
  </si>
  <si>
    <t>&amp;quot;實際收入成本與銷貨相關資訊&amp;quot;</t>
  </si>
  <si>
    <t>IEC_STD_V10 &gt;&gt; Common &gt;&gt; AutoMetaDataActual Revenue Cost and Shipment Data</t>
  </si>
  <si>
    <t>實際收入成本與銷貨相關資訊Concept</t>
  </si>
  <si>
    <t>P.2.2.0:221101_0007</t>
  </si>
  <si>
    <t>-1061</t>
  </si>
  <si>
    <t>P.2.2.0:221101_0008</t>
  </si>
  <si>
    <t>Actual Revenue Cost and Shipment Data_Product Series</t>
  </si>
  <si>
    <t>&amp;quot;Actual Revenue Cost and Shipment Data_Product Series&amp;quot;</t>
  </si>
  <si>
    <t>-1062</t>
  </si>
  <si>
    <t>P/L 月份</t>
  </si>
  <si>
    <t>PL Monthly Date</t>
  </si>
  <si>
    <t>資料格式為 YYYY/MM/DD</t>
  </si>
  <si>
    <t>PL_MONTHLY_DATE</t>
  </si>
  <si>
    <t>&amp;quot;PL Monthly Date&amp;quot;</t>
  </si>
  <si>
    <t>&amp;quot;P/L 月份&amp;quot;</t>
  </si>
  <si>
    <t>IEC_STD_V10 &gt;&gt; Common &gt;&gt; AutoMetaDataPL Monthly Date</t>
  </si>
  <si>
    <t>P/L 月份Property</t>
  </si>
  <si>
    <t>P.2.2.0:221101_0009</t>
  </si>
  <si>
    <t>&amp;quot;資料格式為 YYYY/MM/DD&amp;quot;</t>
  </si>
  <si>
    <t>Actual Revenue Cost and Shipment Data_PL Monthly Date</t>
  </si>
  <si>
    <t>&amp;quot;Actual Revenue Cost and Shipment Data_PL Monthly Date&amp;quot;</t>
  </si>
  <si>
    <t>-1063</t>
  </si>
  <si>
    <t>每月專案出貨量</t>
  </si>
  <si>
    <t>Monthly Product Series Shipping Volume</t>
  </si>
  <si>
    <t>單位為 千台</t>
  </si>
  <si>
    <t>MONTHLY_SHIPPING_VOLUME</t>
  </si>
  <si>
    <t>&amp;quot;Monthly Product Series Shipping Volume&amp;quot;</t>
  </si>
  <si>
    <t>&amp;quot;每月專案出貨量&amp;quot;</t>
  </si>
  <si>
    <t>IEC_STD_V10 &gt;&gt; Common &gt;&gt; AutoMetaDataMonthly Product Series Shipping Volume</t>
  </si>
  <si>
    <t>每月專案出貨量Property</t>
  </si>
  <si>
    <t>P.2.2.0:221101_0010</t>
  </si>
  <si>
    <t>&amp;quot;單位為 千台&amp;quot;</t>
  </si>
  <si>
    <t>Actual Revenue Cost and Shipment Data_Monthly Product Series Shipping Volume</t>
  </si>
  <si>
    <t>&amp;quot;Actual Revenue Cost and Shipment Data_Monthly Product Series Shipping Volume&amp;quot;</t>
  </si>
  <si>
    <t>-1064</t>
  </si>
  <si>
    <t>每月專案銷貨收入</t>
  </si>
  <si>
    <t>Monthly Product Series Revenue</t>
  </si>
  <si>
    <t>MONTHLY_REVENUE</t>
  </si>
  <si>
    <t>&amp;quot;Monthly Product Series Revenue&amp;quot;</t>
  </si>
  <si>
    <t>&amp;quot;每月專案銷貨收入&amp;quot;</t>
  </si>
  <si>
    <t>IEC_STD_V10 &gt;&gt; Common &gt;&gt; AutoMetaDataMonthly Product Series Revenue</t>
  </si>
  <si>
    <t>每月專案銷貨收入Property</t>
  </si>
  <si>
    <t>P.2.2.0:221101_0011</t>
  </si>
  <si>
    <t>Actual Revenue Cost and Shipment Data_Monthly Product Series Revenue</t>
  </si>
  <si>
    <t>&amp;quot;Actual Revenue Cost and Shipment Data_Monthly Product Series Revenue&amp;quot;</t>
  </si>
  <si>
    <t>-1065</t>
  </si>
  <si>
    <t>每月專案材料成本</t>
  </si>
  <si>
    <t>Monthly Product Series Material Cost</t>
  </si>
  <si>
    <t>MONTHLY_MATERIAL_COST</t>
  </si>
  <si>
    <t>&amp;quot;Monthly Product Series Material Cost&amp;quot;</t>
  </si>
  <si>
    <t>&amp;quot;每月專案材料成本&amp;quot;</t>
  </si>
  <si>
    <t>IEC_STD_V10 &gt;&gt; Common &gt;&gt; AutoMetaDataMonthly Product Series Material Cost</t>
  </si>
  <si>
    <t>每月專案材料成本Property</t>
  </si>
  <si>
    <t>P.2.2.0:221101_0012</t>
  </si>
  <si>
    <t>Actual Revenue Cost and Shipment Data_Monthly Product Series Material Cost</t>
  </si>
  <si>
    <t>&amp;quot;Actual Revenue Cost and Shipment Data_Monthly Product Series Material Cost&amp;quot;</t>
  </si>
  <si>
    <t>-1066</t>
  </si>
  <si>
    <t>每月專案生產營運成本</t>
  </si>
  <si>
    <t>Monthly Product Series MVA Cost</t>
  </si>
  <si>
    <t>MONTHLY_MVA_COST</t>
  </si>
  <si>
    <t>&amp;quot;Monthly Product Series MVA Cost&amp;quot;</t>
  </si>
  <si>
    <t>&amp;quot;每月專案生產營運成本&amp;quot;</t>
  </si>
  <si>
    <t>IEC_STD_V10 &gt;&gt; Common &gt;&gt; AutoMetaDataMonthly Product Series MVA Cost</t>
  </si>
  <si>
    <t>每月專案生產營運成本Property</t>
  </si>
  <si>
    <t>P.2.2.0:221101_0013</t>
  </si>
  <si>
    <t>Actual Revenue Cost and Shipment Data_Monthly Product Series MVA Cost</t>
  </si>
  <si>
    <t>&amp;quot;Actual Revenue Cost and Shipment Data_Monthly Product Series MVA Cost&amp;quot;</t>
  </si>
  <si>
    <t>-1067</t>
  </si>
  <si>
    <t>累計專案出貨量</t>
  </si>
  <si>
    <t>Accumulative Product Series Shipping Volume</t>
  </si>
  <si>
    <t>自 首批出貨開始日期 累積迄今</t>
  </si>
  <si>
    <t>ACCUMULATIVE_SHIPPING_VOLUME</t>
  </si>
  <si>
    <t>&amp;quot;Accumulative Product Series Shipping Volume&amp;quot;</t>
  </si>
  <si>
    <t>&amp;quot;累計專案出貨量&amp;quot;</t>
  </si>
  <si>
    <t>IEC_STD_V10 &gt;&gt; Common &gt;&gt; AutoMetaDataAccumulative Product Series Shipping Volume</t>
  </si>
  <si>
    <t>累計專案出貨量Property</t>
  </si>
  <si>
    <t>P.2.2.0:221101_0014</t>
  </si>
  <si>
    <t>&amp;quot;自 首批出貨開始日期 累積迄今&amp;quot;</t>
  </si>
  <si>
    <t>Actual Revenue Cost and Shipment Data_Accumulative Product Series Shipping Volume</t>
  </si>
  <si>
    <t>&amp;quot;Actual Revenue Cost and Shipment Data_Accumulative Product Series Shipping Volume&amp;quot;</t>
  </si>
  <si>
    <t>-1068</t>
  </si>
  <si>
    <t>累計專案銷貨收入</t>
  </si>
  <si>
    <t>Accumulative Product Series Revenue</t>
  </si>
  <si>
    <t>含NRE/others</t>
  </si>
  <si>
    <t>ACCUMULATIVE_REVENUE</t>
  </si>
  <si>
    <t>&amp;quot;Accumulative Product Series Revenue&amp;quot;</t>
  </si>
  <si>
    <t>&amp;quot;累計專案銷貨收入&amp;quot;</t>
  </si>
  <si>
    <t>IEC_STD_V10 &gt;&gt; Common &gt;&gt; AutoMetaDataAccumulative Product Series Revenue</t>
  </si>
  <si>
    <t>累計專案銷貨收入Property</t>
  </si>
  <si>
    <t>P.2.2.0:221101_0015</t>
  </si>
  <si>
    <t>&amp;quot;含NRE/others&amp;quot;</t>
  </si>
  <si>
    <t>Actual Revenue Cost and Shipment Data_Accumulative Product Series Revenue</t>
  </si>
  <si>
    <t>&amp;quot;Actual Revenue Cost and Shipment Data_Accumulative Product Series Revenue&amp;quot;</t>
  </si>
  <si>
    <t>-1069</t>
  </si>
  <si>
    <t>累計專案材料成本</t>
  </si>
  <si>
    <t>Accumulative Product Series Material Cost</t>
  </si>
  <si>
    <t>ACCUMULATIVE_MATERIAL_COST</t>
  </si>
  <si>
    <t>&amp;quot;Accumulative Product Series Material Cost&amp;quot;</t>
  </si>
  <si>
    <t>&amp;quot;累計專案材料成本&amp;quot;</t>
  </si>
  <si>
    <t>IEC_STD_V10 &gt;&gt; Common &gt;&gt; AutoMetaDataAccumulative Product Series Material Cost</t>
  </si>
  <si>
    <t>累計專案材料成本Property</t>
  </si>
  <si>
    <t>P.2.2.0:221101_0016</t>
  </si>
  <si>
    <t>Actual Revenue Cost and Shipment Data_Accumulative Product Series Material Cost</t>
  </si>
  <si>
    <t>&amp;quot;Actual Revenue Cost and Shipment Data_Accumulative Product Series Material Cost&amp;quot;</t>
  </si>
  <si>
    <t>-1070</t>
  </si>
  <si>
    <t>累計專案生產營運成本</t>
  </si>
  <si>
    <t>Accumulative Product Series MVA Cost</t>
  </si>
  <si>
    <t>ACCUMULATIVE_MVA_COST</t>
  </si>
  <si>
    <t>&amp;quot;Accumulative Product Series MVA Cost&amp;quot;</t>
  </si>
  <si>
    <t>&amp;quot;累計專案生產營運成本&amp;quot;</t>
  </si>
  <si>
    <t>IEC_STD_V10 &gt;&gt; Common &gt;&gt; AutoMetaDataAccumulative Product Series MVA Cost</t>
  </si>
  <si>
    <t>累計專案生產營運成本Property</t>
  </si>
  <si>
    <t>P.2.2.0:221101_0017</t>
  </si>
  <si>
    <t>Actual Revenue Cost and Shipment Data_Accumulative Product Series MVA Cost</t>
  </si>
  <si>
    <t>&amp;quot;Actual Revenue Cost and Shipment Data_Accumulative Product Series MVA Cost&amp;quot;</t>
  </si>
  <si>
    <t>-1071</t>
  </si>
  <si>
    <t>累計專案銷貨成本</t>
  </si>
  <si>
    <t>Accumulative Product Series  Cost</t>
  </si>
  <si>
    <t xml:space="preserve">累計產品系列成本 = 累計材料成本+累計人工與其他成本
</t>
  </si>
  <si>
    <t>ACCUMULATIVE_COST</t>
  </si>
  <si>
    <t>&amp;quot;Accumulative Product Series  Cost&amp;quot;</t>
  </si>
  <si>
    <t>&amp;quot;累計專案銷貨成本&amp;quot;</t>
  </si>
  <si>
    <t>IEC_STD_V10 &gt;&gt; Common &gt;&gt; AutoMetaDataAccumulative Product Series  Cost</t>
  </si>
  <si>
    <t>累計專案銷貨成本Property</t>
  </si>
  <si>
    <t>P.2.2.0:221101_0018</t>
  </si>
  <si>
    <t>&amp;quot;累計產品系列成本 = 累計材料成本+累計人工與其他成本
&amp;quot;</t>
  </si>
  <si>
    <t>Actual Revenue Cost and Shipment Data_Accumulative Product Series  Cost</t>
  </si>
  <si>
    <t>&amp;quot;Actual Revenue Cost and Shipment Data_Accumulative Product Series  Cost&amp;quot;</t>
  </si>
  <si>
    <t>-1072</t>
  </si>
  <si>
    <t>累計專案利益</t>
  </si>
  <si>
    <t>Accumulative Product Series Net Profit</t>
  </si>
  <si>
    <t>TTP GAP</t>
  </si>
  <si>
    <t>產品系列總體淨利額 = 累計產品系列收入 - 累計產品系列成本</t>
  </si>
  <si>
    <t>ACCUMULATIVE_NET_PROFIT</t>
  </si>
  <si>
    <t>&amp;quot;Accumulative Product Series Net Profit&amp;quot;</t>
  </si>
  <si>
    <t>&amp;quot;TTP GAP&amp;quot;</t>
  </si>
  <si>
    <t>&amp;quot;累計專案利益&amp;quot;</t>
  </si>
  <si>
    <t>IEC_STD_V10 &gt;&gt; Common &gt;&gt; AutoMetaDataAccumulative Product Series Net Profit</t>
  </si>
  <si>
    <t>累計專案利益Property</t>
  </si>
  <si>
    <t>P.2.2.0:221101_0019</t>
  </si>
  <si>
    <t>&amp;quot;產品系列總體淨利額 = 累計產品系列收入 - 累計產品系列成本&amp;quot;</t>
  </si>
  <si>
    <t>Actual Revenue Cost and Shipment Data_Accumulative Product Series Net Profit</t>
  </si>
  <si>
    <t>&amp;quot;Actual Revenue Cost and Shipment Data_Accumulative Product Series Net Profit&amp;quot;</t>
  </si>
  <si>
    <t>-1073</t>
  </si>
  <si>
    <t>專案收益率</t>
  </si>
  <si>
    <t>Accumulative Series Profitability Ratio</t>
  </si>
  <si>
    <t>產品系列總體淨利率 = 產品系列總體淨利額/累計產品系列收入</t>
  </si>
  <si>
    <t>ACCUMULATIVE_NET_PROFIT_RATE</t>
  </si>
  <si>
    <t>&amp;quot;Accumulative Series Profitability Ratio&amp;quot;</t>
  </si>
  <si>
    <t>&amp;quot;專案收益率&amp;quot;</t>
  </si>
  <si>
    <t>IEC_STD_V10 &gt;&gt; Common &gt;&gt; AutoMetaDataAccumulative Series Profitability Ratio</t>
  </si>
  <si>
    <t>專案收益率Property</t>
  </si>
  <si>
    <t>P.2.2.0:221101_0020</t>
  </si>
  <si>
    <t>&amp;quot;產品系列總體淨利率 = 產品系列總體淨利額/累計產品系列收入&amp;quot;</t>
  </si>
  <si>
    <t>Actual Revenue Cost and Shipment Data_Accumulative Series Profitability Ratio</t>
  </si>
  <si>
    <t>&amp;quot;Actual Revenue Cost and Shipment Data_Accumulative Series Profitability Ratio&amp;quot;</t>
  </si>
  <si>
    <t>-1074</t>
  </si>
  <si>
    <t>年度出貨目標資料</t>
  </si>
  <si>
    <t>Yearly SHIPT TRGT Data</t>
  </si>
  <si>
    <t>YLY Ship Tgt Data</t>
  </si>
  <si>
    <t>INT_PSG_YLY_SHIP_TGT_DATA</t>
  </si>
  <si>
    <t>&amp;quot;Yearly SHIPT TRGT Data&amp;quot;</t>
  </si>
  <si>
    <t>&amp;quot;YLY Ship Tgt Data&amp;quot;</t>
  </si>
  <si>
    <t>&amp;quot;年度出貨目標資料&amp;quot;</t>
  </si>
  <si>
    <t>IEC_STD_V10 &gt;&gt; Common &gt;&gt; AutoMetaDataYearly SHIPT TRGT Data</t>
  </si>
  <si>
    <t>年度出貨目標資料Concept</t>
  </si>
  <si>
    <t>P.2.2.0:221101_0021</t>
  </si>
  <si>
    <t>-1075</t>
  </si>
  <si>
    <t>P.2.2.0:221101_0022</t>
  </si>
  <si>
    <t>Yearly SHIPT TRGT Data_BU Code</t>
  </si>
  <si>
    <t>&amp;quot;Yearly SHIPT TRGT Data_BU Code&amp;quot;</t>
  </si>
  <si>
    <t>-1076</t>
  </si>
  <si>
    <t>P.2.2.0:221101_0023</t>
  </si>
  <si>
    <t>Yearly SHIPT TRGT Data_Customer Name</t>
  </si>
  <si>
    <t>&amp;quot;Yearly SHIPT TRGT Data_Customer Name&amp;quot;</t>
  </si>
  <si>
    <t>-1077</t>
  </si>
  <si>
    <t>P.2.2.0:221101_0024</t>
  </si>
  <si>
    <t>Yearly SHIPT TRGT Data_Planned Year</t>
  </si>
  <si>
    <t>&amp;quot;Yearly SHIPT TRGT Data_Planned Year&amp;quot;</t>
  </si>
  <si>
    <t>-1078</t>
  </si>
  <si>
    <t>YLY Ship Tgt</t>
  </si>
  <si>
    <t>以年資料的方式定義年度出貨目標
儲存單位為 台
顯示單位為 千台</t>
  </si>
  <si>
    <t>YLY_SHIP_TGT</t>
  </si>
  <si>
    <t>&amp;quot;YLY Ship Tgt&amp;quot;</t>
  </si>
  <si>
    <t>年度出貨目標Property</t>
  </si>
  <si>
    <t>P.2.2.0:221101_0025</t>
  </si>
  <si>
    <t>&amp;quot;以年資料的方式定義年度出貨目標
儲存單位為 台
顯示單位為 千台&amp;quot;</t>
  </si>
  <si>
    <t>Yearly SHIPT TRGT Data_Yearly Shipment Target</t>
  </si>
  <si>
    <t>&amp;quot;Yearly SHIPT TRGT Data_Yearly Shipment Target&amp;quot;</t>
  </si>
  <si>
    <t>-1079</t>
  </si>
  <si>
    <t>專案階段主檔</t>
  </si>
  <si>
    <t>Project Stage Master</t>
  </si>
  <si>
    <t>P.2.2.0: 由於缺乏 Product Horizon, Product Family 無法進行整併</t>
  </si>
  <si>
    <t>INT_RFQ_PROJECT_STAGE_MASTER</t>
  </si>
  <si>
    <t>&amp;quot;Project Stage Master&amp;quot;</t>
  </si>
  <si>
    <t>&amp;quot;專案階段主檔&amp;quot;</t>
  </si>
  <si>
    <t>IEC_STD_V10 &gt;&gt; Common &gt;&gt; AutoMetaDataProject Stage Master</t>
  </si>
  <si>
    <t>專案階段主檔Concept</t>
  </si>
  <si>
    <t>P.2.2.0:221101_0026</t>
  </si>
  <si>
    <t>-1080</t>
  </si>
  <si>
    <t>專案階段</t>
  </si>
  <si>
    <t>Project Stage</t>
  </si>
  <si>
    <t>DB, SI, PV, RTM, FCS</t>
  </si>
  <si>
    <t>PROJECT_STAGE</t>
  </si>
  <si>
    <t>&amp;quot;Project Stage&amp;quot;</t>
  </si>
  <si>
    <t>&amp;quot;專案階段&amp;quot;</t>
  </si>
  <si>
    <t>IEC_STD_V10 &gt;&gt; Common &gt;&gt; AutoMetaDataProject Stage</t>
  </si>
  <si>
    <t>專案階段Property</t>
  </si>
  <si>
    <t>P.2.2.0:221101_0027</t>
  </si>
  <si>
    <t>&amp;quot;DB, SI, PV, RTM, FCS&amp;quot;</t>
  </si>
  <si>
    <t>Project Stage Master_Project Stage</t>
  </si>
  <si>
    <t>&amp;quot;Project Stage Master_Project Stage&amp;quot;</t>
  </si>
  <si>
    <t>-1081</t>
  </si>
  <si>
    <t>年度目標資料</t>
  </si>
  <si>
    <t>RFQ Shipment Target Data</t>
  </si>
  <si>
    <t>INT_RFQ_SHIPMENT_TARGET</t>
  </si>
  <si>
    <t>&amp;quot;RFQ Shipment Target Data&amp;quot;</t>
  </si>
  <si>
    <t>&amp;quot;年度目標資料&amp;quot;</t>
  </si>
  <si>
    <t>IEC_STD_V10 &gt;&gt; Common &gt;&gt; AutoMetaDataRFQ Shipment Target Data</t>
  </si>
  <si>
    <t>年度目標資料Concept</t>
  </si>
  <si>
    <t>P.2.2.0:221101_0028</t>
  </si>
  <si>
    <t>-1082</t>
  </si>
  <si>
    <t>P.2.2.0:221101_0029</t>
  </si>
  <si>
    <t>RFQ Shipment Target Data_BU Code</t>
  </si>
  <si>
    <t>&amp;quot;RFQ Shipment Target Data_BU Code&amp;quot;</t>
  </si>
  <si>
    <t>-1083</t>
  </si>
  <si>
    <t>P.2.2.0:221101_0030</t>
  </si>
  <si>
    <t>RFQ Shipment Target Data_Customer Name</t>
  </si>
  <si>
    <t>&amp;quot;RFQ Shipment Target Data_Customer Name&amp;quot;</t>
  </si>
  <si>
    <t>-1084</t>
  </si>
  <si>
    <t>YEARLY_SHIPMENT_TARGET</t>
  </si>
  <si>
    <t>年度出貨目標Relationship</t>
  </si>
  <si>
    <t>P.2.2.0:221101_0031</t>
  </si>
  <si>
    <t>RFQ Shipment Target Data_Yearly Shipment Target</t>
  </si>
  <si>
    <t>&amp;quot;RFQ Shipment Target Data_Yearly Shipment Target&amp;quot;</t>
  </si>
  <si>
    <t>-1085</t>
  </si>
  <si>
    <t>目標年度</t>
  </si>
  <si>
    <t>Target Year</t>
  </si>
  <si>
    <t>TARGET_YEAR</t>
  </si>
  <si>
    <t>&amp;quot;Target Year&amp;quot;</t>
  </si>
  <si>
    <t>&amp;quot;目標年度&amp;quot;</t>
  </si>
  <si>
    <t>IEC_STD_V10 &gt;&gt; Common &gt;&gt; AutoMetaDataTarget Year</t>
  </si>
  <si>
    <t>目標年度Relationship</t>
  </si>
  <si>
    <t>P.2.2.0:221101_0032</t>
  </si>
  <si>
    <t>RFQ Shipment Target Data_Target Year</t>
  </si>
  <si>
    <t>&amp;quot;RFQ Shipment Target Data_Target Year&amp;quot;</t>
  </si>
  <si>
    <t>-1086</t>
  </si>
  <si>
    <t>專案階段時程資料</t>
  </si>
  <si>
    <t>Project Stage Time Data</t>
  </si>
  <si>
    <t>INT_RFQ_PROJECT_STAGE_TIME</t>
  </si>
  <si>
    <t>&amp;quot;Project Stage Time Data&amp;quot;</t>
  </si>
  <si>
    <t>&amp;quot;專案階段時程資料&amp;quot;</t>
  </si>
  <si>
    <t>IEC_STD_V10 &gt;&gt; Common &gt;&gt; AutoMetaDataProject Stage Time Data</t>
  </si>
  <si>
    <t>專案階段時程資料Concept</t>
  </si>
  <si>
    <t>P.2.2.0:221101_0033</t>
  </si>
  <si>
    <t>-1087</t>
  </si>
  <si>
    <t>Eunice, Vlad</t>
  </si>
  <si>
    <t>產品家族Relationship</t>
  </si>
  <si>
    <t>P.2.2.0:221101_0034</t>
  </si>
  <si>
    <t>&amp;quot;Eunice, Vlad&amp;quot;</t>
  </si>
  <si>
    <t>Project Stage Time Data_Product Family</t>
  </si>
  <si>
    <t>&amp;quot;Project Stage Time Data_Product Family&amp;quot;</t>
  </si>
  <si>
    <t>-1088</t>
  </si>
  <si>
    <t>詢價狀態</t>
  </si>
  <si>
    <t>RFQ Status</t>
  </si>
  <si>
    <t>Award, On-going</t>
  </si>
  <si>
    <t>RFQ_STATUS</t>
  </si>
  <si>
    <t>&amp;quot;RFQ Status&amp;quot;</t>
  </si>
  <si>
    <t>&amp;quot;詢價狀態&amp;quot;</t>
  </si>
  <si>
    <t>IEC_STD_V10 &gt;&gt; Common &gt;&gt; AutoMetaDataRFQ Status</t>
  </si>
  <si>
    <t>詢價狀態Relationship</t>
  </si>
  <si>
    <t>&amp;quot;RFQ Related Data_RFQ Status&amp;quot;</t>
  </si>
  <si>
    <t>P.2.2.0:221101_0035</t>
  </si>
  <si>
    <t>&amp;quot;Award, On-going&amp;quot;</t>
  </si>
  <si>
    <t>Project Stage Time Data_RFQ Status</t>
  </si>
  <si>
    <t>&amp;quot;Project Stage Time Data_RFQ Status&amp;quot;</t>
  </si>
  <si>
    <t>-1089</t>
  </si>
  <si>
    <t>專案階段Relationship</t>
  </si>
  <si>
    <t>P.2.2.0:221101_0036</t>
  </si>
  <si>
    <t>Project Stage Time Data_Project Stage</t>
  </si>
  <si>
    <t>&amp;quot;Project Stage Time Data_Project Stage&amp;quot;</t>
  </si>
  <si>
    <t>-1090</t>
  </si>
  <si>
    <t>專案開發年度</t>
  </si>
  <si>
    <t>Dvp Year</t>
  </si>
  <si>
    <t>DVP_YEAR</t>
  </si>
  <si>
    <t>RFQ Hit Rate Data_Shipment Year</t>
  </si>
  <si>
    <t>&amp;quot;Dvp Year&amp;quot;</t>
  </si>
  <si>
    <t>&amp;quot;專案開發年度&amp;quot;</t>
  </si>
  <si>
    <t>IEC_STD_V10 &gt;&gt; Common &gt;&gt; AutoMetaDataDvp Year</t>
  </si>
  <si>
    <t>專案開發年度Property</t>
  </si>
  <si>
    <t>P.2.2.0:221101_0037</t>
  </si>
  <si>
    <t>Project Stage Time Data_Dvp Year</t>
  </si>
  <si>
    <t>&amp;quot;Project Stage Time Data_Dvp Year&amp;quot;</t>
  </si>
  <si>
    <t>-1091</t>
  </si>
  <si>
    <t>計畫專案階段開始時間</t>
  </si>
  <si>
    <t>Project Stage Estimated Start Date</t>
  </si>
  <si>
    <t>PROJECT_STAGE_ESTIMATED_START_DATE</t>
  </si>
  <si>
    <t>RFQ Related Data_DB Start Date</t>
  </si>
  <si>
    <t>&amp;quot;Project Stage Estimated Start Date&amp;quot;</t>
  </si>
  <si>
    <t>&amp;quot;計畫專案階段開始時間&amp;quot;</t>
  </si>
  <si>
    <t>IEC_STD_V10 &gt;&gt; Common &gt;&gt; AutoMetaDataProject Stage Estimated Start Date</t>
  </si>
  <si>
    <t>計畫專案階段開始時間Property</t>
  </si>
  <si>
    <t>P.2.2.0:221101_0038</t>
  </si>
  <si>
    <t>Project Stage Time Data_Project Stage Estimated Start Date</t>
  </si>
  <si>
    <t>&amp;quot;Project Stage Time Data_Project Stage Estimated Start Date&amp;quot;</t>
  </si>
  <si>
    <t>-1092</t>
  </si>
  <si>
    <t>計畫專案階段結束時間</t>
  </si>
  <si>
    <t>Project Stage Estimated End Date</t>
  </si>
  <si>
    <t>計畫專案階段結束時間 = 為下一專案階段的 計畫專案階段開始時間</t>
  </si>
  <si>
    <t>PROJECT_STAGE_ESTIMATED_END_DATE</t>
  </si>
  <si>
    <t>RFQ Related Data_SI StartDate</t>
  </si>
  <si>
    <t>&amp;quot;Project Stage Estimated End Date&amp;quot;</t>
  </si>
  <si>
    <t>&amp;quot;計畫專案階段結束時間&amp;quot;</t>
  </si>
  <si>
    <t>IEC_STD_V10 &gt;&gt; Common &gt;&gt; AutoMetaDataProject Stage Estimated End Date</t>
  </si>
  <si>
    <t>計畫專案階段結束時間Property</t>
  </si>
  <si>
    <t>P.2.2.0:221101_0039</t>
  </si>
  <si>
    <t>&amp;quot;計畫專案階段結束時間 = 為下一專案階段的 計畫專案階段開始時間&amp;quot;</t>
  </si>
  <si>
    <t>Project Stage Time Data_Project Stage Estimated End Date</t>
  </si>
  <si>
    <t>&amp;quot;Project Stage Time Data_Project Stage Estimated End Date&amp;quot;</t>
  </si>
  <si>
    <t>-1093</t>
  </si>
  <si>
    <t>詢價相關資料</t>
  </si>
  <si>
    <t>RFQ Related Data</t>
  </si>
  <si>
    <t>INT_RFQ_MASTER</t>
  </si>
  <si>
    <t>&amp;quot;RFQ Related Data&amp;quot;</t>
  </si>
  <si>
    <t>&amp;quot;詢價相關資料&amp;quot;</t>
  </si>
  <si>
    <t>IEC_STD_V10 &gt;&gt; Common &gt;&gt; AutoMetaDataRFQ Related Data</t>
  </si>
  <si>
    <t>詢價相關資料Concept</t>
  </si>
  <si>
    <t>P.2.2.0:221101_0040</t>
  </si>
  <si>
    <t>-1094</t>
  </si>
  <si>
    <t>P.2.2.0:221101_0041</t>
  </si>
  <si>
    <t>RFQ Related Data_BU Code</t>
  </si>
  <si>
    <t>&amp;quot;RFQ Related Data_BU Code&amp;quot;</t>
  </si>
  <si>
    <t>-1095</t>
  </si>
  <si>
    <t>P.2.2.0:221101_0042</t>
  </si>
  <si>
    <t>RFQ Related Data_Customer Name</t>
  </si>
  <si>
    <t>&amp;quot;RFQ Related Data_Customer Name&amp;quot;</t>
  </si>
  <si>
    <t>-1096</t>
  </si>
  <si>
    <t>P.2.2.0:221101_0043</t>
  </si>
  <si>
    <t>RFQ Related Data_Product Series</t>
  </si>
  <si>
    <t>&amp;quot;RFQ Related Data_Product Series&amp;quot;</t>
  </si>
  <si>
    <t>-1097</t>
  </si>
  <si>
    <t>產品視野Relationship</t>
  </si>
  <si>
    <t>P.2.2.0:221101_0044</t>
  </si>
  <si>
    <t>RFQ Related Data_Product Horizon</t>
  </si>
  <si>
    <t>&amp;quot;RFQ Related Data_Product Horizon&amp;quot;</t>
  </si>
  <si>
    <t>-1098</t>
  </si>
  <si>
    <t>P.2.2.0:221101_0045</t>
  </si>
  <si>
    <t>RFQ Related Data_Product Family</t>
  </si>
  <si>
    <t>&amp;quot;RFQ Related Data_Product Family&amp;quot;</t>
  </si>
  <si>
    <t>-1099</t>
  </si>
  <si>
    <t>P.2.2.0:221101_0046</t>
  </si>
  <si>
    <t>RFQ Related Data_Division Code</t>
  </si>
  <si>
    <t>&amp;quot;RFQ Related Data_Division Code&amp;quot;</t>
  </si>
  <si>
    <t>-1100</t>
  </si>
  <si>
    <t>資料上傳日期</t>
  </si>
  <si>
    <t>Data Upload Date</t>
  </si>
  <si>
    <t>DATA_UPLOAD_DATE</t>
  </si>
  <si>
    <t>&amp;quot;Data Upload Date&amp;quot;</t>
  </si>
  <si>
    <t>&amp;quot;資料上傳日期&amp;quot;</t>
  </si>
  <si>
    <t>IEC_STD_V10 &gt;&gt; Common &gt;&gt; AutoMetaDataData Upload Date</t>
  </si>
  <si>
    <t>資料上傳日期Property</t>
  </si>
  <si>
    <t>P.2.2.0:221101_0047</t>
  </si>
  <si>
    <t>RFQ Related Data_Data Upload Date</t>
  </si>
  <si>
    <t>&amp;quot;RFQ Related Data_Data Upload Date&amp;quot;</t>
  </si>
  <si>
    <t>-1101</t>
  </si>
  <si>
    <t>取得詢價日期</t>
  </si>
  <si>
    <t>RFQ Receive Date</t>
  </si>
  <si>
    <t>RFQ_RECEIVE_DATE</t>
  </si>
  <si>
    <t>&amp;quot;RFQ Receive Date&amp;quot;</t>
  </si>
  <si>
    <t>&amp;quot;取得詢價日期&amp;quot;</t>
  </si>
  <si>
    <t>IEC_STD_V10 &gt;&gt; Common &gt;&gt; AutoMetaDataRFQ Receive Date</t>
  </si>
  <si>
    <t>取得詢價日期Property</t>
  </si>
  <si>
    <t>P.2.2.0:221101_0048</t>
  </si>
  <si>
    <t>RFQ Related Data_RFQ Receive Date</t>
  </si>
  <si>
    <t>&amp;quot;RFQ Related Data_RFQ Receive Date&amp;quot;</t>
  </si>
  <si>
    <t>-1102</t>
  </si>
  <si>
    <t>詢價狀態Property</t>
  </si>
  <si>
    <t>P.2.2.0:221101_0049</t>
  </si>
  <si>
    <t>RFQ Related Data_RFQ Status</t>
  </si>
  <si>
    <t>-1103</t>
  </si>
  <si>
    <t>詢價結束年度</t>
  </si>
  <si>
    <t>RFQ End Year</t>
  </si>
  <si>
    <t>RFQ_END_YEAR</t>
  </si>
  <si>
    <t>&amp;quot;RFQ End Year&amp;quot;</t>
  </si>
  <si>
    <t>&amp;quot;詢價結束年度&amp;quot;</t>
  </si>
  <si>
    <t>IEC_STD_V10 &gt;&gt; Common &gt;&gt; AutoMetaDataRFQ End Year</t>
  </si>
  <si>
    <t>詢價結束年度Property</t>
  </si>
  <si>
    <t>P.2.2.0:221101_0050</t>
  </si>
  <si>
    <t>RFQ Related Data_RFQ End Year</t>
  </si>
  <si>
    <t>&amp;quot;RFQ Related Data_RFQ End Year&amp;quot;</t>
  </si>
  <si>
    <t>-1104</t>
  </si>
  <si>
    <t>詢價結束日期</t>
  </si>
  <si>
    <t>RFQ End Date</t>
  </si>
  <si>
    <t>RFQ_END_DATE</t>
  </si>
  <si>
    <t>&amp;quot;RFQ End Date&amp;quot;</t>
  </si>
  <si>
    <t>&amp;quot;詢價結束日期&amp;quot;</t>
  </si>
  <si>
    <t>IEC_STD_V10 &gt;&gt; Common &gt;&gt; AutoMetaDataRFQ End Date</t>
  </si>
  <si>
    <t>詢價結束日期Property</t>
  </si>
  <si>
    <t>P.2.2.0:221101_0051</t>
  </si>
  <si>
    <t>RFQ Related Data_RFQ End Date</t>
  </si>
  <si>
    <t>&amp;quot;RFQ Related Data_RFQ End Date&amp;quot;</t>
  </si>
  <si>
    <t>-1105</t>
  </si>
  <si>
    <t>預估產品家族營收</t>
  </si>
  <si>
    <t>Estimated Product Family Revenue</t>
  </si>
  <si>
    <t>單位為 千美元</t>
  </si>
  <si>
    <t>ESTIMATED_PRODUCT_FAMILY_REVENUE</t>
  </si>
  <si>
    <t>&amp;quot;Estimated Product Family Revenue&amp;quot;</t>
  </si>
  <si>
    <t>&amp;quot;預估產品家族營收&amp;quot;</t>
  </si>
  <si>
    <t>IEC_STD_V10 &gt;&gt; Common &gt;&gt; AutoMetaDataEstimated Product Family Revenue</t>
  </si>
  <si>
    <t>預估產品家族營收Property</t>
  </si>
  <si>
    <t>P.2.2.0:221101_0052</t>
  </si>
  <si>
    <t>&amp;quot;單位為 千美元&amp;quot;</t>
  </si>
  <si>
    <t>RFQ Related Data_Estimated Product Family Revenue</t>
  </si>
  <si>
    <t>&amp;quot;RFQ Related Data_Estimated Product Family Revenue&amp;quot;</t>
  </si>
  <si>
    <t>-1106</t>
  </si>
  <si>
    <t>預估銷售數量</t>
  </si>
  <si>
    <t>Estimated Sales Quantity</t>
  </si>
  <si>
    <t>只針對 詢價狀況 = Award的產品進行攤提計算
單位為 千台</t>
  </si>
  <si>
    <t>ESTIMATED_SALES_QUANTITY</t>
  </si>
  <si>
    <t>&amp;quot;Estimated Sales Quantity&amp;quot;</t>
  </si>
  <si>
    <t>&amp;quot;預估銷售數量&amp;quot;</t>
  </si>
  <si>
    <t>IEC_STD_V10 &gt;&gt; Common &gt;&gt; AutoMetaDataEstimated Sales Quantity</t>
  </si>
  <si>
    <t>預估銷售數量Property</t>
  </si>
  <si>
    <t>P.2.2.0:221101_0053</t>
  </si>
  <si>
    <t>&amp;quot;只針對 詢價狀況 = Award的產品進行攤提計算
單位為 千台&amp;quot;</t>
  </si>
  <si>
    <t>RFQ Related Data_Estimated Sales Quantity</t>
  </si>
  <si>
    <t>&amp;quot;RFQ Related Data_Estimated Sales Quantity&amp;quot;</t>
  </si>
  <si>
    <t>-1107</t>
  </si>
  <si>
    <t>預估產品家族成本</t>
  </si>
  <si>
    <t>Estimate Product Family Cost</t>
  </si>
  <si>
    <t>ESTIMATE_PRODUCT_FAMILY_COST</t>
  </si>
  <si>
    <t>&amp;quot;Estimate Product Family Cost&amp;quot;</t>
  </si>
  <si>
    <t>&amp;quot;預估產品家族成本&amp;quot;</t>
  </si>
  <si>
    <t>IEC_STD_V10 &gt;&gt; Common &gt;&gt; AutoMetaDataEstimate Product Family Cost</t>
  </si>
  <si>
    <t>預估產品家族成本Property</t>
  </si>
  <si>
    <t>P.2.2.0:221101_0054</t>
  </si>
  <si>
    <t>RFQ Related Data_Estimate Product Family Cost</t>
  </si>
  <si>
    <t>&amp;quot;RFQ Related Data_Estimate Product Family Cost&amp;quot;</t>
  </si>
  <si>
    <t>-1108</t>
  </si>
  <si>
    <t>預估產品家族收益率</t>
  </si>
  <si>
    <t>Estimated Profitability Ratio</t>
  </si>
  <si>
    <t>預估產品家族淨利率 =( 預估產品家族營收-預估產品家族成本)/預估產品家族營收</t>
  </si>
  <si>
    <t>ESTIMATED_NET_PROFIT_MARGIN</t>
  </si>
  <si>
    <t>&amp;quot;Estimated Profitability Ratio&amp;quot;</t>
  </si>
  <si>
    <t>&amp;quot;預估產品家族收益率&amp;quot;</t>
  </si>
  <si>
    <t>IEC_STD_V10 &gt;&gt; Common &gt;&gt; AutoMetaDataEstimated Profitability Ratio</t>
  </si>
  <si>
    <t>預估產品家族收益率Property</t>
  </si>
  <si>
    <t>P.2.2.0:221101_0055</t>
  </si>
  <si>
    <t>&amp;quot;預估產品家族淨利率 =( 預估產品家族營收-預估產品家族成本)/預估產品家族營收&amp;quot;</t>
  </si>
  <si>
    <t>RFQ Related Data_Estimated Profitability Ratio</t>
  </si>
  <si>
    <t>&amp;quot;RFQ Related Data_Estimated Profitability Ratio&amp;quot;</t>
  </si>
  <si>
    <t>-1109</t>
  </si>
  <si>
    <t>雛型設計開始年度</t>
  </si>
  <si>
    <t>DB Start Year</t>
  </si>
  <si>
    <t>DB_START_YEAR</t>
  </si>
  <si>
    <t>&amp;quot;DB Start Year&amp;quot;</t>
  </si>
  <si>
    <t>&amp;quot;雛型設計開始年度&amp;quot;</t>
  </si>
  <si>
    <t>IEC_STD_V10 &gt;&gt; Common &gt;&gt; AutoMetaDataDB Start Year</t>
  </si>
  <si>
    <t>雛型設計開始年度Property</t>
  </si>
  <si>
    <t>P.2.2.0:221101_0056</t>
  </si>
  <si>
    <t>RFQ Related Data_DB Start Year</t>
  </si>
  <si>
    <t>&amp;quot;RFQ Related Data_DB Start Year&amp;quot;</t>
  </si>
  <si>
    <t>-1110</t>
  </si>
  <si>
    <t>雛型設計開始日期</t>
  </si>
  <si>
    <t>DB Start Date</t>
  </si>
  <si>
    <t>DB_START_DATE</t>
  </si>
  <si>
    <t>&amp;quot;DB Start Date&amp;quot;</t>
  </si>
  <si>
    <t>&amp;quot;雛型設計開始日期&amp;quot;</t>
  </si>
  <si>
    <t>IEC_STD_V10 &gt;&gt; Common &gt;&gt; AutoMetaDataDB Start Date</t>
  </si>
  <si>
    <t>雛型設計開始日期Property</t>
  </si>
  <si>
    <t>P.2.2.0:221101_0057</t>
  </si>
  <si>
    <t>&amp;quot;RFQ Related Data_DB Start Date&amp;quot;</t>
  </si>
  <si>
    <t>-1111</t>
  </si>
  <si>
    <t>系統整合開始日期</t>
  </si>
  <si>
    <t>SI StartDate</t>
  </si>
  <si>
    <t>SI_STARTDATE</t>
  </si>
  <si>
    <t>&amp;quot;SI StartDate&amp;quot;</t>
  </si>
  <si>
    <t>&amp;quot;系統整合開始日期&amp;quot;</t>
  </si>
  <si>
    <t>IEC_STD_V10 &gt;&gt; Common &gt;&gt; AutoMetaDataSI StartDate</t>
  </si>
  <si>
    <t>系統整合開始日期Property</t>
  </si>
  <si>
    <t>P.2.2.0:221101_0058</t>
  </si>
  <si>
    <t>&amp;quot;RFQ Related Data_SI StartDate&amp;quot;</t>
  </si>
  <si>
    <t>-1112</t>
  </si>
  <si>
    <t>產品驗證開始日期</t>
  </si>
  <si>
    <t>PV Start Date</t>
  </si>
  <si>
    <t>PV_START_DATE</t>
  </si>
  <si>
    <t>&amp;quot;PV Start Date&amp;quot;</t>
  </si>
  <si>
    <t>&amp;quot;產品驗證開始日期&amp;quot;</t>
  </si>
  <si>
    <t>IEC_STD_V10 &gt;&gt; Common &gt;&gt; AutoMetaDataPV Start Date</t>
  </si>
  <si>
    <t>產品驗證開始日期Property</t>
  </si>
  <si>
    <t>P.2.2.0:221101_0059</t>
  </si>
  <si>
    <t>RFQ Related Data_PV Start Date</t>
  </si>
  <si>
    <t>&amp;quot;RFQ Related Data_PV Start Date&amp;quot;</t>
  </si>
  <si>
    <t>-1113</t>
  </si>
  <si>
    <t>量產評估開始日期</t>
  </si>
  <si>
    <t>RTM Start Date</t>
  </si>
  <si>
    <t>RTM_START_DATE</t>
  </si>
  <si>
    <t>&amp;quot;RTM Start Date&amp;quot;</t>
  </si>
  <si>
    <t>&amp;quot;量產評估開始日期&amp;quot;</t>
  </si>
  <si>
    <t>IEC_STD_V10 &gt;&gt; Common &gt;&gt; AutoMetaDataRTM Start Date</t>
  </si>
  <si>
    <t>量產評估開始日期Property</t>
  </si>
  <si>
    <t>P.2.2.0:221101_0060</t>
  </si>
  <si>
    <t>RFQ Related Data_RTM Start Date</t>
  </si>
  <si>
    <t>&amp;quot;RFQ Related Data_RTM Start Date&amp;quot;</t>
  </si>
  <si>
    <t>-1114</t>
  </si>
  <si>
    <t>首批出貨開始時間 為 量產評估階段的結束日期</t>
  </si>
  <si>
    <t>首批出貨開始日期Property</t>
  </si>
  <si>
    <t>P.2.2.0:221101_0061</t>
  </si>
  <si>
    <t>&amp;quot;首批出貨開始時間 為 量產評估階段的結束日期&amp;quot;</t>
  </si>
  <si>
    <t>RFQ Related Data_FCS Start Date</t>
  </si>
  <si>
    <t>-1115</t>
  </si>
  <si>
    <t>失敗原因代碼</t>
  </si>
  <si>
    <t>Reason Code of Lose</t>
  </si>
  <si>
    <t>失敗原因代碼分為以下三種
1. [Quote]:  exceed client expected range
2. [Strategic bidding]: not to win
3. [Others]: Free Typing
失敗原因的筆數統計，畫面以圓餅圖占比顯示</t>
  </si>
  <si>
    <t>1. [Quote]
2. [Strategic bidding]
3. [Others]</t>
  </si>
  <si>
    <t>REASON_CODE_OF_LOSE</t>
  </si>
  <si>
    <t>&amp;quot;Reason Code of Lose&amp;quot;</t>
  </si>
  <si>
    <t>&amp;quot;失敗原因代碼&amp;quot;</t>
  </si>
  <si>
    <t>IEC_STD_V10 &gt;&gt; Common &gt;&gt; AutoMetaDataReason Code of Lose</t>
  </si>
  <si>
    <t>失敗原因代碼Property</t>
  </si>
  <si>
    <t>P.2.2.0:221101_0062</t>
  </si>
  <si>
    <t>&amp;quot;失敗原因代碼分為以下三種
1. [Quote]:  exceed client expected range
2. [Strategic bidding]: not to win
3. [Others]: Free Typing
失敗原因的筆數統計，畫面以圓餅圖占比顯示&amp;quot;</t>
  </si>
  <si>
    <t>&amp;quot;1. [Quote]
2. [Strategic bidding]
3. [Others]&amp;quot;</t>
  </si>
  <si>
    <t>RFQ Related Data_Reason Code of Lose</t>
  </si>
  <si>
    <t>&amp;quot;RFQ Related Data_Reason Code of Lose&amp;quot;</t>
  </si>
  <si>
    <t>-1116</t>
  </si>
  <si>
    <t>失敗原因內容</t>
  </si>
  <si>
    <t>Reason Content of Lose</t>
  </si>
  <si>
    <t>失敗原因內容 為 失敗原因代碼 = 3. [Others]時對應的失敗原因</t>
  </si>
  <si>
    <t>REASON_CONTENT_OF_LOSE</t>
  </si>
  <si>
    <t>&amp;quot;Reason Content of Lose&amp;quot;</t>
  </si>
  <si>
    <t>&amp;quot;失敗原因內容&amp;quot;</t>
  </si>
  <si>
    <t>IEC_STD_V10 &gt;&gt; Common &gt;&gt; AutoMetaDataReason Content of Lose</t>
  </si>
  <si>
    <t>失敗原因內容Property</t>
  </si>
  <si>
    <t>P.2.2.0:221101_0063</t>
  </si>
  <si>
    <t>&amp;quot;失敗原因內容 為 失敗原因代碼 = 3. [Others]時對應的失敗原因&amp;quot;</t>
  </si>
  <si>
    <t>RFQ Related Data_Reason Content of Lose</t>
  </si>
  <si>
    <t>&amp;quot;RFQ Related Data_Reason Content of Lose&amp;quot;</t>
  </si>
  <si>
    <t>-1117</t>
  </si>
  <si>
    <t>產品生命週期</t>
  </si>
  <si>
    <t>Product Life Cycle</t>
  </si>
  <si>
    <t>PRODUCT_LIFE_CYCLE</t>
  </si>
  <si>
    <t>&amp;quot;Product Life Cycle&amp;quot;</t>
  </si>
  <si>
    <t>&amp;quot;產品生命週期&amp;quot;</t>
  </si>
  <si>
    <t>IEC_STD_V10 &gt;&gt; Common &gt;&gt; AutoMetaDataProduct Life Cycle</t>
  </si>
  <si>
    <t>產品生命週期Property</t>
  </si>
  <si>
    <t>P.2.2.0:221101_0064</t>
  </si>
  <si>
    <t>RFQ Related Data_Product Life Cycle</t>
  </si>
  <si>
    <t>&amp;quot;RFQ Related Data_Product Life Cycle&amp;quot;</t>
  </si>
  <si>
    <t>-1118</t>
  </si>
  <si>
    <t>僅年度銷量分析用標記</t>
  </si>
  <si>
    <t>Yearly Shipment Use Only</t>
  </si>
  <si>
    <t>YLY Shipment Only</t>
  </si>
  <si>
    <t>Y:僅年度銷量分析用的Family</t>
  </si>
  <si>
    <t>YLY_SHIPMENT_ONLY</t>
  </si>
  <si>
    <t>&amp;quot;Yearly Shipment Use Only&amp;quot;</t>
  </si>
  <si>
    <t>&amp;quot;YLY Shipment Only&amp;quot;</t>
  </si>
  <si>
    <t>&amp;quot;僅年度銷量分析用標記&amp;quot;</t>
  </si>
  <si>
    <t>IEC_STD_V10 &gt;&gt; Common &gt;&gt; AutoMetaDataYearly Shipment Use Only</t>
  </si>
  <si>
    <t>僅年度銷量分析用標記Property</t>
  </si>
  <si>
    <t>P.2.2.0:221101_0065</t>
  </si>
  <si>
    <t>&amp;quot;Y:僅年度銷量分析用的Family&amp;quot;</t>
  </si>
  <si>
    <t>&amp;quot;Y&amp;quot;</t>
  </si>
  <si>
    <t>RFQ Related Data_Yearly Shipment Use Only</t>
  </si>
  <si>
    <t>&amp;quot;RFQ Related Data_Yearly Shipment Use Only&amp;quot;</t>
  </si>
  <si>
    <t>-1119</t>
  </si>
  <si>
    <t>專案銷量達成率</t>
  </si>
  <si>
    <t>Hite Rate of Sales Quantity</t>
  </si>
  <si>
    <t>累計專案出貨量/預估銷貨數量</t>
  </si>
  <si>
    <t>RFQ Related Data_Estimated Sales Quantity;Actual Revenue and Shipment Data_Accumulative Product Series Shipping Volume</t>
  </si>
  <si>
    <t>HITE_RATE_OF_SALES_QUANTITY</t>
  </si>
  <si>
    <t>&amp;quot;Hite Rate of Sales Quantity&amp;quot;</t>
  </si>
  <si>
    <t>&amp;quot;專案銷量達成率&amp;quot;</t>
  </si>
  <si>
    <t>IEC_STD_V10 &gt;&gt; Common &gt;&gt; AutoMetaDataHite Rate of Sales Quantity</t>
  </si>
  <si>
    <t>專案銷量達成率Property</t>
  </si>
  <si>
    <t>&amp;quot;RFQ Related Data_Estimated Sales Quantity;Actual Revenue and Shipment Data_Accumulative Product Series Shipping Volume&amp;quot;</t>
  </si>
  <si>
    <t>P.2.2.0:221101_0066</t>
  </si>
  <si>
    <t>&amp;quot;累計專案出貨量/預估銷貨數量&amp;quot;</t>
  </si>
  <si>
    <t>RFQ Related Data_Hite Rate of Sales Quantity</t>
  </si>
  <si>
    <t>&amp;quot;RFQ Related Data_Hite Rate of Sales Quantity&amp;quot;</t>
  </si>
  <si>
    <t>-1120</t>
  </si>
  <si>
    <t>詢價達成率相關資料</t>
  </si>
  <si>
    <t>RFQ Hit Rate Data</t>
  </si>
  <si>
    <t>INT_RFQ_HIT_RATE</t>
  </si>
  <si>
    <t>&amp;quot;RFQ Hit Rate Data&amp;quot;</t>
  </si>
  <si>
    <t>&amp;quot;詢價達成率相關資料&amp;quot;</t>
  </si>
  <si>
    <t>IEC_STD_V10 &gt;&gt; Common &gt;&gt; AutoMetaDataRFQ Hit Rate Data</t>
  </si>
  <si>
    <t>詢價達成率相關資料Concept</t>
  </si>
  <si>
    <t>P.2.2.0:221101_0067</t>
  </si>
  <si>
    <t>-1121</t>
  </si>
  <si>
    <t>P.2.2.0:221101_0068</t>
  </si>
  <si>
    <t>RFQ Hit Rate Data_BU Code</t>
  </si>
  <si>
    <t>&amp;quot;RFQ Hit Rate Data_BU Code&amp;quot;</t>
  </si>
  <si>
    <t>-1122</t>
  </si>
  <si>
    <t>P.2.2.0:221101_0069</t>
  </si>
  <si>
    <t>RFQ Hit Rate Data_Customer Name</t>
  </si>
  <si>
    <t>&amp;quot;RFQ Hit Rate Data_Customer Name&amp;quot;</t>
  </si>
  <si>
    <t>-1123</t>
  </si>
  <si>
    <t>P.2.2.0:221101_0070</t>
  </si>
  <si>
    <t>RFQ Hit Rate Data_Product Series</t>
  </si>
  <si>
    <t>&amp;quot;RFQ Hit Rate Data_Product Series&amp;quot;</t>
  </si>
  <si>
    <t>-1124</t>
  </si>
  <si>
    <t>P.2.2.0:221101_0071</t>
  </si>
  <si>
    <t>RFQ Hit Rate Data_Product Horizon</t>
  </si>
  <si>
    <t>&amp;quot;RFQ Hit Rate Data_Product Horizon&amp;quot;</t>
  </si>
  <si>
    <t>-1125</t>
  </si>
  <si>
    <t>P.2.2.0:221101_0072</t>
  </si>
  <si>
    <t>RFQ Hit Rate Data_Product Family</t>
  </si>
  <si>
    <t>&amp;quot;RFQ Hit Rate Data_Product Family&amp;quot;</t>
  </si>
  <si>
    <t>-1126</t>
  </si>
  <si>
    <t>P.2.2.0:221101_0073</t>
  </si>
  <si>
    <t>RFQ Hit Rate Data_Division Code</t>
  </si>
  <si>
    <t>&amp;quot;RFQ Hit Rate Data_Division Code&amp;quot;</t>
  </si>
  <si>
    <t>-1127</t>
  </si>
  <si>
    <t>出貨年度</t>
  </si>
  <si>
    <t>Shipment Year</t>
  </si>
  <si>
    <t>SHIPMENT_YEAR</t>
  </si>
  <si>
    <t>&amp;quot;Shipment Year&amp;quot;</t>
  </si>
  <si>
    <t>&amp;quot;出貨年度&amp;quot;</t>
  </si>
  <si>
    <t>IEC_STD_V10 &gt;&gt; Common &gt;&gt; AutoMetaDataShipment Year</t>
  </si>
  <si>
    <t>出貨年度Property</t>
  </si>
  <si>
    <t>P.2.2.0:221101_0074</t>
  </si>
  <si>
    <t>&amp;quot;RFQ Hit Rate Data_Shipment Year&amp;quot;</t>
  </si>
  <si>
    <t>-1128</t>
  </si>
  <si>
    <t>出貨月份Property</t>
  </si>
  <si>
    <t>P.2.2.0:221101_0075</t>
  </si>
  <si>
    <t>RFQ Hit Rate Data_Shipment Month</t>
  </si>
  <si>
    <t>-1129</t>
  </si>
  <si>
    <t>預估月攤提銷售數量</t>
  </si>
  <si>
    <t>Estimated Monthly Amortized Sales Quantity</t>
  </si>
  <si>
    <t>只針對 詢價狀況 = Award的產品進行攤提計算
成功詢價機種年度出貨量 = 預估月攤提銷售數量 年度累積
若除不盡，則四捨五入取整數</t>
  </si>
  <si>
    <t>ESTIMATED_MONTHLY_AMORTIZED_SALES_QUANTITY</t>
  </si>
  <si>
    <t>&amp;quot;Estimated Monthly Amortized Sales Quantity&amp;quot;</t>
  </si>
  <si>
    <t>&amp;quot;預估月攤提銷售數量&amp;quot;</t>
  </si>
  <si>
    <t>IEC_STD_V10 &gt;&gt; Common &gt;&gt; AutoMetaDataEstimated Monthly Amortized Sales Quantity</t>
  </si>
  <si>
    <t>預估月攤提銷售數量Property</t>
  </si>
  <si>
    <t>P.2.2.0:221101_0076</t>
  </si>
  <si>
    <t>&amp;quot;只針對 詢價狀況 = Award的產品進行攤提計算
成功詢價機種年度出貨量 = 預估月攤提銷售數量 年度累積
若除不盡，則四捨五入取整數&amp;quot;</t>
  </si>
  <si>
    <t>RFQ Hit Rate Data_Estimated Monthly Amortized Sales Quantity</t>
  </si>
  <si>
    <t>&amp;quot;RFQ Hit Rate Data_Estimated Monthly Amortized Sales Quantity&amp;quot;</t>
  </si>
  <si>
    <t>-1130</t>
  </si>
  <si>
    <t>詢價達成率</t>
  </si>
  <si>
    <t>RFQ Hit Rate</t>
  </si>
  <si>
    <t>詢價達成率 = 預估月攤提銷售數量/年度出貨目標
年度詢價達成率 = 成功詢價機種年度出貨量/年度出貨目標</t>
  </si>
  <si>
    <t>RFQ Related Data_Estimated Sales Quantity;RFQ Shipment Target Data_Yearly Shipment Target</t>
  </si>
  <si>
    <t>RFQ_HIT_RATE</t>
  </si>
  <si>
    <t>&amp;quot;RFQ Hit Rate&amp;quot;</t>
  </si>
  <si>
    <t>&amp;quot;詢價達成率&amp;quot;</t>
  </si>
  <si>
    <t>IEC_STD_V10 &gt;&gt; Common &gt;&gt; AutoMetaDataRFQ Hit Rate</t>
  </si>
  <si>
    <t>詢價達成率Property</t>
  </si>
  <si>
    <t>&amp;quot;RFQ Related Data_Estimated Sales Quantity;RFQ Shipment Target Data_Yearly Shipment Target&amp;quot;</t>
  </si>
  <si>
    <t>P.2.2.0:221101_0077</t>
  </si>
  <si>
    <t>&amp;quot;詢價達成率 = 預估月攤提銷售數量/年度出貨目標
年度詢價達成率 = 成功詢價機種年度出貨量/年度出貨目標&amp;quot;</t>
  </si>
  <si>
    <t>RFQ Hit Rate Data_RFQ Hit Rate</t>
  </si>
  <si>
    <t>&amp;quot;RFQ Hit Rate Data_RFQ Hit Rate&amp;quot;</t>
  </si>
  <si>
    <t>-1131</t>
  </si>
  <si>
    <t>實際營收銷貨相關資料</t>
  </si>
  <si>
    <t>Actual Revenue and Shipment Data</t>
  </si>
  <si>
    <t>INT_RFQ_ACTUAL_REVENUE_SHIPMENT</t>
  </si>
  <si>
    <t>&amp;quot;Actual Revenue and Shipment Data&amp;quot;</t>
  </si>
  <si>
    <t>&amp;quot;實際營收銷貨相關資料&amp;quot;</t>
  </si>
  <si>
    <t>IEC_STD_V10 &gt;&gt; Common &gt;&gt; AutoMetaDataActual Revenue and Shipment Data</t>
  </si>
  <si>
    <t>實際營收銷貨相關資料Concept</t>
  </si>
  <si>
    <t>P.2.2.0:221101_0078</t>
  </si>
  <si>
    <t>-1132</t>
  </si>
  <si>
    <t>P.2.2.0:221101_0079</t>
  </si>
  <si>
    <t>Actual Revenue and Shipment Data_BU Code</t>
  </si>
  <si>
    <t>&amp;quot;Actual Revenue and Shipment Data_BU Code&amp;quot;</t>
  </si>
  <si>
    <t>-1133</t>
  </si>
  <si>
    <t>P.2.2.0:221101_0080</t>
  </si>
  <si>
    <t>Actual Revenue and Shipment Data_Customer Name</t>
  </si>
  <si>
    <t>&amp;quot;Actual Revenue and Shipment Data_Customer Name&amp;quot;</t>
  </si>
  <si>
    <t>-1134</t>
  </si>
  <si>
    <t>P.2.2.0:221101_0081</t>
  </si>
  <si>
    <t>Actual Revenue and Shipment Data_Product Series</t>
  </si>
  <si>
    <t>&amp;quot;Actual Revenue and Shipment Data_Product Series&amp;quot;</t>
  </si>
  <si>
    <t>-1135</t>
  </si>
  <si>
    <t>含NRE/others
參考 P/L 月份 抓最新一版</t>
  </si>
  <si>
    <t>累計專案銷貨收入Relationship</t>
  </si>
  <si>
    <t>P.2.2.0:221101_0082</t>
  </si>
  <si>
    <t>&amp;quot;含NRE/others
參考 P/L 月份 抓最新一版&amp;quot;</t>
  </si>
  <si>
    <t>Actual Revenue and Shipment Data_Accumulative Product Series Revenue</t>
  </si>
  <si>
    <t>&amp;quot;Actual Revenue and Shipment Data_Accumulative Product Series Revenue&amp;quot;</t>
  </si>
  <si>
    <t>-1136</t>
  </si>
  <si>
    <t>自 首批出貨開始日期 累積迄今
參考 P/L 月份 抓最新一版</t>
  </si>
  <si>
    <t>累計專案出貨量Relationship</t>
  </si>
  <si>
    <t>P.2.2.0:221101_0083</t>
  </si>
  <si>
    <t>&amp;quot;自 首批出貨開始日期 累積迄今
參考 P/L 月份 抓最新一版&amp;quot;</t>
  </si>
  <si>
    <t>Actual Revenue and Shipment Data_Accumulative Product Series Shipping Volume</t>
  </si>
  <si>
    <t>&amp;quot;Actual Revenue and Shipment Data_Accumulative Product Series Shipping Volume&amp;quot;</t>
  </si>
  <si>
    <t>-1137</t>
  </si>
  <si>
    <t>產品系列總體淨利率 = 產品系列總體淨利額/累計產品系列收入
參考 P/L 月份 抓最新一版</t>
  </si>
  <si>
    <t>專案收益率Relationship</t>
  </si>
  <si>
    <t>P.2.2.0:221101_0084</t>
  </si>
  <si>
    <t>&amp;quot;產品系列總體淨利率 = 產品系列總體淨利額/累計產品系列收入
參考 P/L 月份 抓最新一版&amp;quot;</t>
  </si>
  <si>
    <t>Actual Revenue and Shipment Data_Accumulative Series Profitability Ratio</t>
  </si>
  <si>
    <t>&amp;quot;Actual Revenue and Shipment Data_Accumulative Series Profitability Ratio&amp;quot;</t>
  </si>
  <si>
    <t>-1138</t>
  </si>
  <si>
    <t>詢價命中率狀態</t>
  </si>
  <si>
    <t>RFQ Hit Rate Status</t>
  </si>
  <si>
    <t>DM_RFQ_HIT_RATE</t>
  </si>
  <si>
    <t>&amp;quot;RFQ Hit Rate Status&amp;quot;</t>
  </si>
  <si>
    <t>&amp;quot;詢價命中率狀態&amp;quot;</t>
  </si>
  <si>
    <t>IEC_STD_V10 &gt;&gt; Common &gt;&gt; AutoMetaDataRFQ Hit Rate Status</t>
  </si>
  <si>
    <t>詢價命中率狀態Concept</t>
  </si>
  <si>
    <t>P.2.2.0:221101_0085</t>
  </si>
  <si>
    <t>-1139</t>
  </si>
  <si>
    <t>出貨年度Dimension</t>
  </si>
  <si>
    <t>P.2.2.0:221101_0086</t>
  </si>
  <si>
    <t>RFQ Hit Rate Status_Shipment Year</t>
  </si>
  <si>
    <t>&amp;quot;RFQ Hit Rate Status_Shipment Year&amp;quot;</t>
  </si>
  <si>
    <t>-1140</t>
  </si>
  <si>
    <t>H1, H2, H3</t>
  </si>
  <si>
    <t>產品視野Dimension</t>
  </si>
  <si>
    <t>P.2.2.0:221101_0087</t>
  </si>
  <si>
    <t>&amp;quot;H1, H2, H3&amp;quot;</t>
  </si>
  <si>
    <t>RFQ Hit Rate Status_Product Horizon</t>
  </si>
  <si>
    <t>&amp;quot;RFQ Hit Rate Status_Product Horizon&amp;quot;</t>
  </si>
  <si>
    <t>-1141</t>
  </si>
  <si>
    <t>P.2.2.0:221101_0088</t>
  </si>
  <si>
    <t>RFQ Hit Rate Status_BU Code</t>
  </si>
  <si>
    <t>&amp;quot;RFQ Hit Rate Status_BU Code&amp;quot;</t>
  </si>
  <si>
    <t>-1142</t>
  </si>
  <si>
    <t>P.2.2.0:221101_0089</t>
  </si>
  <si>
    <t>RFQ Hit Rate Status_Division Code</t>
  </si>
  <si>
    <t>&amp;quot;RFQ Hit Rate Status_Division Code&amp;quot;</t>
  </si>
  <si>
    <t>-1143</t>
  </si>
  <si>
    <t>P.2.2.0:221101_0090</t>
  </si>
  <si>
    <t>RFQ Hit Rate Status_Product Series</t>
  </si>
  <si>
    <t>&amp;quot;RFQ Hit Rate Status_Product Series&amp;quot;</t>
  </si>
  <si>
    <t>-1144</t>
  </si>
  <si>
    <t>日期時間類</t>
  </si>
  <si>
    <t>資料上傳日期Dimension</t>
  </si>
  <si>
    <t>P.2.2.0:221101_0091</t>
  </si>
  <si>
    <t>RFQ Hit Rate Status_Data Upload Date</t>
  </si>
  <si>
    <t>&amp;quot;RFQ Hit Rate Status_Data Upload Date&amp;quot;</t>
  </si>
  <si>
    <t>-1145</t>
  </si>
  <si>
    <t>成功詢價機種年度出貨量</t>
  </si>
  <si>
    <t>Yearly Shipment of Award RFQ</t>
  </si>
  <si>
    <t>YEARLY_SHIPMENT_OF_AWARD_RFQ</t>
  </si>
  <si>
    <t>&amp;quot;Yearly Shipment of Award RFQ&amp;quot;</t>
  </si>
  <si>
    <t>&amp;quot;成功詢價機種年度出貨量&amp;quot;</t>
  </si>
  <si>
    <t>IEC_STD_V10 &gt;&gt; Common &gt;&gt; AutoMetaDataYearly Shipment of Award RFQ</t>
  </si>
  <si>
    <t>成功詢價機種年度出貨量Measure</t>
  </si>
  <si>
    <t>P.2.2.0:221101_0092</t>
  </si>
  <si>
    <t>RFQ Hit Rate Status_Yearly Shipment of Award RFQ</t>
  </si>
  <si>
    <t>&amp;quot;RFQ Hit Rate Status_Yearly Shipment of Award RFQ&amp;quot;</t>
  </si>
  <si>
    <t>-1146</t>
  </si>
  <si>
    <t>P.2.2.0:221101_0093</t>
  </si>
  <si>
    <t>RFQ Hit Rate Status_Yearly Shipment Target</t>
  </si>
  <si>
    <t>&amp;quot;RFQ Hit Rate Status_Yearly Shipment Target&amp;quot;</t>
  </si>
  <si>
    <t>-1147</t>
  </si>
  <si>
    <t>專案時程分布總覽</t>
  </si>
  <si>
    <t>Overview of Project Time Distribution</t>
  </si>
  <si>
    <t>DM_RFQ_PROJECT_STAGE_TIME</t>
  </si>
  <si>
    <t>&amp;quot;Overview of Project Time Distribution&amp;quot;</t>
  </si>
  <si>
    <t>&amp;quot;專案時程分布總覽&amp;quot;</t>
  </si>
  <si>
    <t>IEC_STD_V10 &gt;&gt; Common &gt;&gt; AutoMetaDataOverview of Project Time Distribution</t>
  </si>
  <si>
    <t>專案時程分布總覽Concept</t>
  </si>
  <si>
    <t>P.2.2.0:221101_0094</t>
  </si>
  <si>
    <t>-1148</t>
  </si>
  <si>
    <t>P.2.2.0:221101_0095</t>
  </si>
  <si>
    <t>Overview of Project Time Distribution_BU Code</t>
  </si>
  <si>
    <t>&amp;quot;Overview of Project Time Distribution_BU Code&amp;quot;</t>
  </si>
  <si>
    <t>-1149</t>
  </si>
  <si>
    <t>P.2.2.0:221101_0096</t>
  </si>
  <si>
    <t>Overview of Project Time Distribution_Division Code</t>
  </si>
  <si>
    <t>&amp;quot;Overview of Project Time Distribution_Division Code&amp;quot;</t>
  </si>
  <si>
    <t>-1150</t>
  </si>
  <si>
    <t>HP, ASUS, Dynabook</t>
  </si>
  <si>
    <t>P.2.2.0:221101_0097</t>
  </si>
  <si>
    <t>&amp;quot;HP, ASUS, Dynabook&amp;quot;</t>
  </si>
  <si>
    <t>Overview of Project Time Distribution_Customer Name</t>
  </si>
  <si>
    <t>&amp;quot;Overview of Project Time Distribution_Customer Name&amp;quot;</t>
  </si>
  <si>
    <t>-1151</t>
  </si>
  <si>
    <t>專案開發年度Dimension</t>
  </si>
  <si>
    <t>P.2.2.0:221101_0098</t>
  </si>
  <si>
    <t>Overview of Project Time Distribution_Dvp Year</t>
  </si>
  <si>
    <t>&amp;quot;Overview of Project Time Distribution_Dvp Year&amp;quot;</t>
  </si>
  <si>
    <t>-1152</t>
  </si>
  <si>
    <t>P.2.2.0:221101_0099</t>
  </si>
  <si>
    <t>Overview of Project Time Distribution_Product Horizon</t>
  </si>
  <si>
    <t>&amp;quot;Overview of Project Time Distribution_Product Horizon&amp;quot;</t>
  </si>
  <si>
    <t>-1153</t>
  </si>
  <si>
    <t>詢價狀態Dimension</t>
  </si>
  <si>
    <t>P.2.2.0:221101_0100</t>
  </si>
  <si>
    <t>Overview of Project Time Distribution_RFQ Status</t>
  </si>
  <si>
    <t>&amp;quot;Overview of Project Time Distribution_RFQ Status&amp;quot;</t>
  </si>
  <si>
    <t>-1154</t>
  </si>
  <si>
    <t>專案階段Dimension</t>
  </si>
  <si>
    <t>P.2.2.0:221101_0101</t>
  </si>
  <si>
    <t>Overview of Project Time Distribution_Project Stage</t>
  </si>
  <si>
    <t>&amp;quot;Overview of Project Time Distribution_Project Stage&amp;quot;</t>
  </si>
  <si>
    <t>-1155</t>
  </si>
  <si>
    <t>P.2.2.0:221101_0102</t>
  </si>
  <si>
    <t>Overview of Project Time Distribution_Product Series</t>
  </si>
  <si>
    <t>&amp;quot;Overview of Project Time Distribution_Product Series&amp;quot;</t>
  </si>
  <si>
    <t>-1156</t>
  </si>
  <si>
    <t>產品家族Dimension</t>
  </si>
  <si>
    <t>P.2.2.0:221101_0103</t>
  </si>
  <si>
    <t>Overview of Project Time Distribution_Product Family</t>
  </si>
  <si>
    <t>&amp;quot;Overview of Project Time Distribution_Product Family&amp;quot;</t>
  </si>
  <si>
    <t>-1157</t>
  </si>
  <si>
    <t>計畫專案階段開始時間Measure</t>
  </si>
  <si>
    <t>P.2.2.0:221101_0104</t>
  </si>
  <si>
    <t>Overview of Project Time Distribution_Project Stage Estimated Start Date</t>
  </si>
  <si>
    <t>&amp;quot;Overview of Project Time Distribution_Project Stage Estimated Start Date&amp;quot;</t>
  </si>
  <si>
    <t>-1158</t>
  </si>
  <si>
    <t>計畫專案階段結束時間Measure</t>
  </si>
  <si>
    <t>P.2.2.0:221101_0105</t>
  </si>
  <si>
    <t>Overview of Project Time Distribution_Project Stage Estimated End Date</t>
  </si>
  <si>
    <t>&amp;quot;Overview of Project Time Distribution_Project Stage Estimated End Date&amp;quot;</t>
  </si>
  <si>
    <t>-1159</t>
  </si>
  <si>
    <t>執行中詢價細節</t>
  </si>
  <si>
    <t>RFQ Detail of On going Project</t>
  </si>
  <si>
    <t>DM_RFQ_PROJECT_ON_GOING</t>
  </si>
  <si>
    <t>&amp;quot;RFQ Detail of On going Project&amp;quot;</t>
  </si>
  <si>
    <t>&amp;quot;執行中詢價細節&amp;quot;</t>
  </si>
  <si>
    <t>IEC_STD_V10 &gt;&gt; Common &gt;&gt; AutoMetaDataRFQ Detail of On going Project</t>
  </si>
  <si>
    <t>執行中詢價細節Concept</t>
  </si>
  <si>
    <t>P.2.2.0:221101_0106</t>
  </si>
  <si>
    <t>-1160</t>
  </si>
  <si>
    <t>P.2.2.0:221101_0107</t>
  </si>
  <si>
    <t>RFQ Detail of On going Project_BU Code</t>
  </si>
  <si>
    <t>&amp;quot;RFQ Detail of On going Project_BU Code&amp;quot;</t>
  </si>
  <si>
    <t>-1161</t>
  </si>
  <si>
    <t>P.2.2.0:221101_0108</t>
  </si>
  <si>
    <t>RFQ Detail of On going Project_Division Code</t>
  </si>
  <si>
    <t>&amp;quot;RFQ Detail of On going Project_Division Code&amp;quot;</t>
  </si>
  <si>
    <t>-1162</t>
  </si>
  <si>
    <t>P.2.2.0:221101_0109</t>
  </si>
  <si>
    <t>RFQ Detail of On going Project_Customer Name</t>
  </si>
  <si>
    <t>&amp;quot;RFQ Detail of On going Project_Customer Name&amp;quot;</t>
  </si>
  <si>
    <t>-1163</t>
  </si>
  <si>
    <t>P.2.2.0:221101_0110</t>
  </si>
  <si>
    <t>RFQ Detail of On going Project_Product Horizon</t>
  </si>
  <si>
    <t>&amp;quot;RFQ Detail of On going Project_Product Horizon&amp;quot;</t>
  </si>
  <si>
    <t>-1164</t>
  </si>
  <si>
    <t>P.2.2.0:221101_0111</t>
  </si>
  <si>
    <t>RFQ Detail of On going Project_Product Series</t>
  </si>
  <si>
    <t>&amp;quot;RFQ Detail of On going Project_Product Series&amp;quot;</t>
  </si>
  <si>
    <t>-1165</t>
  </si>
  <si>
    <t>P.2.2.0:221101_0112</t>
  </si>
  <si>
    <t>RFQ Detail of On going Project_Product Family</t>
  </si>
  <si>
    <t>&amp;quot;RFQ Detail of On going Project_Product Family&amp;quot;</t>
  </si>
  <si>
    <t>-1166</t>
  </si>
  <si>
    <t>預估產品家族營收Measure</t>
  </si>
  <si>
    <t>P.2.2.0:221101_0113</t>
  </si>
  <si>
    <t>RFQ Detail of On going Project_Estimated Product Family Revenue</t>
  </si>
  <si>
    <t>&amp;quot;RFQ Detail of On going Project_Estimated Product Family Revenue&amp;quot;</t>
  </si>
  <si>
    <t>-1167</t>
  </si>
  <si>
    <t>預估銷售數量Measure</t>
  </si>
  <si>
    <t>P.2.2.0:221101_0114</t>
  </si>
  <si>
    <t>RFQ Detail of On going Project_Estimated Sales Quantity</t>
  </si>
  <si>
    <t>&amp;quot;RFQ Detail of On going Project_Estimated Sales Quantity&amp;quot;</t>
  </si>
  <si>
    <t>-1168</t>
  </si>
  <si>
    <t>預估產品家族成本Measure</t>
  </si>
  <si>
    <t>P.2.2.0:221101_0115</t>
  </si>
  <si>
    <t>RFQ Detail of On going Project_Estimate Product Family Cost</t>
  </si>
  <si>
    <t>&amp;quot;RFQ Detail of On going Project_Estimate Product Family Cost&amp;quot;</t>
  </si>
  <si>
    <t>-1169</t>
  </si>
  <si>
    <t>詢價成功細節</t>
  </si>
  <si>
    <t>RFQ Detail of Award Project</t>
  </si>
  <si>
    <t>DM_RFQ_PROJECT_AWARD</t>
  </si>
  <si>
    <t>&amp;quot;RFQ Detail of Award Project&amp;quot;</t>
  </si>
  <si>
    <t>&amp;quot;詢價成功細節&amp;quot;</t>
  </si>
  <si>
    <t>IEC_STD_V10 &gt;&gt; Common &gt;&gt; AutoMetaDataRFQ Detail of Award Project</t>
  </si>
  <si>
    <t>詢價成功細節Concept</t>
  </si>
  <si>
    <t>P.2.2.0:221101_0116</t>
  </si>
  <si>
    <t>-1170</t>
  </si>
  <si>
    <t>P.2.2.0:221101_0117</t>
  </si>
  <si>
    <t>RFQ Detail of Award Project_BU Code</t>
  </si>
  <si>
    <t>&amp;quot;RFQ Detail of Award Project_BU Code&amp;quot;</t>
  </si>
  <si>
    <t>-1171</t>
  </si>
  <si>
    <t>P.2.2.0:221101_0118</t>
  </si>
  <si>
    <t>RFQ Detail of Award Project_Division Code</t>
  </si>
  <si>
    <t>&amp;quot;RFQ Detail of Award Project_Division Code&amp;quot;</t>
  </si>
  <si>
    <t>-1172</t>
  </si>
  <si>
    <t>P.2.2.0:221101_0119</t>
  </si>
  <si>
    <t>RFQ Detail of Award Project_Customer Name</t>
  </si>
  <si>
    <t>&amp;quot;RFQ Detail of Award Project_Customer Name&amp;quot;</t>
  </si>
  <si>
    <t>-1173</t>
  </si>
  <si>
    <t>P.2.2.0:221101_0120</t>
  </si>
  <si>
    <t>RFQ Detail of Award Project_Product Horizon</t>
  </si>
  <si>
    <t>&amp;quot;RFQ Detail of Award Project_Product Horizon&amp;quot;</t>
  </si>
  <si>
    <t>-1174</t>
  </si>
  <si>
    <t>P.2.2.0:221101_0121</t>
  </si>
  <si>
    <t>RFQ Detail of Award Project_Product Series</t>
  </si>
  <si>
    <t>&amp;quot;RFQ Detail of Award Project_Product Series&amp;quot;</t>
  </si>
  <si>
    <t>-1175</t>
  </si>
  <si>
    <t>Award Year</t>
  </si>
  <si>
    <t>AWARD_YEAR</t>
  </si>
  <si>
    <t>&amp;quot;Award Year&amp;quot;</t>
  </si>
  <si>
    <t>詢價結束年度Dimension</t>
  </si>
  <si>
    <t>P.2.2.0:221101_0122</t>
  </si>
  <si>
    <t>RFQ Detail of Award Project_RFQ End Year</t>
  </si>
  <si>
    <t>&amp;quot;RFQ Detail of Award Project_RFQ End Year&amp;quot;</t>
  </si>
  <si>
    <t>-1176</t>
  </si>
  <si>
    <t>RFQ Detail of Award Project_Estimated Sales Quantity;RFQ Detail of Award Project_Accumulative Product Series Shipping Volume</t>
  </si>
  <si>
    <t>專案銷量達成率Measure</t>
  </si>
  <si>
    <t>&amp;quot;RFQ Detail of Award Project_Estimated Sales Quantity;RFQ Detail of Award Project_Accumulative Product Series Shipping Volume&amp;quot;</t>
  </si>
  <si>
    <t>P.2.2.0:221101_0123</t>
  </si>
  <si>
    <t>RFQ Detail of Award Project_Hite Rate of Sales Quantity</t>
  </si>
  <si>
    <t>&amp;quot;RFQ Detail of Award Project_Hite Rate of Sales Quantity&amp;quot;</t>
  </si>
  <si>
    <t>-1177</t>
  </si>
  <si>
    <t>P.2.2.0:221101_0124</t>
  </si>
  <si>
    <t>RFQ Detail of Award Project_Estimated Product Family Revenue</t>
  </si>
  <si>
    <t>&amp;quot;RFQ Detail of Award Project_Estimated Product Family Revenue&amp;quot;</t>
  </si>
  <si>
    <t>-1178</t>
  </si>
  <si>
    <t>累計專案銷貨收入Measure</t>
  </si>
  <si>
    <t>P.2.2.0:221101_0125</t>
  </si>
  <si>
    <t>RFQ Detail of Award Project_Accumulative Product Series Revenue</t>
  </si>
  <si>
    <t>&amp;quot;RFQ Detail of Award Project_Accumulative Product Series Revenue&amp;quot;</t>
  </si>
  <si>
    <t>-1179</t>
  </si>
  <si>
    <t>P.2.2.0:221101_0126</t>
  </si>
  <si>
    <t>RFQ Detail of Award Project_Estimated Sales Quantity</t>
  </si>
  <si>
    <t>&amp;quot;RFQ Detail of Award Project_Estimated Sales Quantity&amp;quot;</t>
  </si>
  <si>
    <t>-1180</t>
  </si>
  <si>
    <t>累計專案出貨量Measure</t>
  </si>
  <si>
    <t>P.2.2.0:221101_0127</t>
  </si>
  <si>
    <t>RFQ Detail of Award Project_Accumulative Product Series Shipping Volume</t>
  </si>
  <si>
    <t>&amp;quot;RFQ Detail of Award Project_Accumulative Product Series Shipping Volume&amp;quot;</t>
  </si>
  <si>
    <t>-1181</t>
  </si>
  <si>
    <t>P.2.2.0:221101_0128</t>
  </si>
  <si>
    <t>RFQ Detail of Award Project_Estimate Product Family Cost</t>
  </si>
  <si>
    <t>&amp;quot;RFQ Detail of Award Project_Estimate Product Family Cost&amp;quot;</t>
  </si>
  <si>
    <t>-1182</t>
  </si>
  <si>
    <t>專案收益率Measure</t>
  </si>
  <si>
    <t>P.2.2.0:221101_0129</t>
  </si>
  <si>
    <t>RFQ Detail of Award Project_Accumulative Series Profitability Ratio</t>
  </si>
  <si>
    <t>&amp;quot;RFQ Detail of Award Project_Accumulative Series Profitability Ratio&amp;quot;</t>
  </si>
  <si>
    <t>-1183</t>
  </si>
  <si>
    <t>詢價失敗細節</t>
  </si>
  <si>
    <t>RFQ Detail of Lose Project</t>
  </si>
  <si>
    <t>DM_RFQ_PROJECT_LOST</t>
  </si>
  <si>
    <t>&amp;quot;RFQ Detail of Lose Project&amp;quot;</t>
  </si>
  <si>
    <t>&amp;quot;詢價失敗細節&amp;quot;</t>
  </si>
  <si>
    <t>IEC_STD_V10 &gt;&gt; Common &gt;&gt; AutoMetaDataRFQ Detail of Lose Project</t>
  </si>
  <si>
    <t>詢價失敗細節Concept</t>
  </si>
  <si>
    <t>P.2.2.0:221101_0130</t>
  </si>
  <si>
    <t>-1184</t>
  </si>
  <si>
    <t>P.2.2.0:221101_0131</t>
  </si>
  <si>
    <t>RFQ Detail of Lose Project_BU Code</t>
  </si>
  <si>
    <t>&amp;quot;RFQ Detail of Lose Project_BU Code&amp;quot;</t>
  </si>
  <si>
    <t>-1185</t>
  </si>
  <si>
    <t>P.2.2.0:221101_0132</t>
  </si>
  <si>
    <t>RFQ Detail of Lose Project_Division Code</t>
  </si>
  <si>
    <t>&amp;quot;RFQ Detail of Lose Project_Division Code&amp;quot;</t>
  </si>
  <si>
    <t>-1186</t>
  </si>
  <si>
    <t>P.2.2.0:221101_0133</t>
  </si>
  <si>
    <t>RFQ Detail of Lose Project_Customer Name</t>
  </si>
  <si>
    <t>&amp;quot;RFQ Detail of Lose Project_Customer Name&amp;quot;</t>
  </si>
  <si>
    <t>-1187</t>
  </si>
  <si>
    <t>P.2.2.0:221101_0134</t>
  </si>
  <si>
    <t>RFQ Detail of Lose Project_Product Horizon</t>
  </si>
  <si>
    <t>&amp;quot;RFQ Detail of Lose Project_Product Horizon&amp;quot;</t>
  </si>
  <si>
    <t>-1188</t>
  </si>
  <si>
    <t>P.2.2.0:221101_0135</t>
  </si>
  <si>
    <t>RFQ Detail of Lose Project_Product Series</t>
  </si>
  <si>
    <t>&amp;quot;RFQ Detail of Lose Project_Product Series&amp;quot;</t>
  </si>
  <si>
    <t>-1189</t>
  </si>
  <si>
    <t>P.2.2.0:221101_0136</t>
  </si>
  <si>
    <t>RFQ Detail of Lose Project_Product Family</t>
  </si>
  <si>
    <t>&amp;quot;RFQ Detail of Lose Project_Product Family&amp;quot;</t>
  </si>
  <si>
    <t>-1190</t>
  </si>
  <si>
    <t>Lost Year</t>
  </si>
  <si>
    <t>LOST_YEAR</t>
  </si>
  <si>
    <t>&amp;quot;Lost Year&amp;quot;</t>
  </si>
  <si>
    <t>P.2.2.0:221101_0137</t>
  </si>
  <si>
    <t>RFQ Detail of Lose Project_RFQ End Year</t>
  </si>
  <si>
    <t>&amp;quot;RFQ Detail of Lose Project_RFQ End Year&amp;quot;</t>
  </si>
  <si>
    <t>-1191</t>
  </si>
  <si>
    <t>失敗原因代碼Measure</t>
  </si>
  <si>
    <t>P.2.2.0:221101_0138</t>
  </si>
  <si>
    <t>RFQ Detail of Lose Project_Reason Code of Lose</t>
  </si>
  <si>
    <t>&amp;quot;RFQ Detail of Lose Project_Reason Code of Lose&amp;quot;</t>
  </si>
  <si>
    <t>-1192</t>
  </si>
  <si>
    <t>P.2.2.0:221101_0139</t>
  </si>
  <si>
    <t>RFQ Detail of Lose Project_Estimated Product Family Revenue</t>
  </si>
  <si>
    <t>&amp;quot;RFQ Detail of Lose Project_Estimated Product Family Revenue&amp;quot;</t>
  </si>
  <si>
    <t>-1193</t>
  </si>
  <si>
    <t>P.2.2.0:221101_0140</t>
  </si>
  <si>
    <t>RFQ Detail of Lose Project_Estimated Sales Quantity</t>
  </si>
  <si>
    <t>&amp;quot;RFQ Detail of Lose Project_Estimated Sales Quantity&amp;quot;</t>
  </si>
  <si>
    <t>-1194</t>
  </si>
  <si>
    <t>P.2.2.0:221101_0141</t>
  </si>
  <si>
    <t>RFQ Detail of Lose Project_Estimate Product Family Cost</t>
  </si>
  <si>
    <t>&amp;quot;RFQ Detail of Lose Project_Estimate Product Family Cost&amp;quot;</t>
  </si>
  <si>
    <t>-1195</t>
  </si>
  <si>
    <t>IEC_STD_V10 &gt;&gt; Common &gt;&gt; AutoMetaData</t>
  </si>
  <si>
    <t>:</t>
  </si>
  <si>
    <t>:221101_0001</t>
  </si>
  <si>
    <t>-1196</t>
  </si>
  <si>
    <t>errChkRequred,</t>
  </si>
  <si>
    <t xml:space="preserve">Description </t>
  </si>
  <si>
    <t>#N/A</t>
  </si>
  <si>
    <t>&amp;quot;事業群&amp;quot;</t>
  </si>
  <si>
    <t>Classifi-Category</t>
  </si>
  <si>
    <t xml:space="preserve">Classification Name
</t>
  </si>
  <si>
    <t xml:space="preserve">Classifi-Description </t>
  </si>
  <si>
    <t>Parent Classification</t>
  </si>
  <si>
    <t>isDCUnique</t>
  </si>
  <si>
    <t>ParentDataClass</t>
  </si>
  <si>
    <t>DC-RegEx</t>
  </si>
  <si>
    <t>uniName</t>
    <phoneticPr fontId="4" type="noConversion"/>
  </si>
  <si>
    <t xml:space="preserve"> Category</t>
    <phoneticPr fontId="4" type="noConversion"/>
  </si>
  <si>
    <t>Steward</t>
    <phoneticPr fontId="4" type="noConversion"/>
  </si>
  <si>
    <t>Description</t>
    <phoneticPr fontId="4" type="noConversion"/>
  </si>
  <si>
    <t>Example</t>
    <phoneticPr fontId="4" type="noConversion"/>
  </si>
  <si>
    <t>Type</t>
    <phoneticPr fontId="4" type="noConversion"/>
  </si>
  <si>
    <t>ListedValue</t>
    <phoneticPr fontId="4" type="noConversion"/>
  </si>
  <si>
    <t>RefData</t>
    <phoneticPr fontId="4" type="noConversion"/>
  </si>
  <si>
    <t>Data_RegEx</t>
    <phoneticPr fontId="4" type="noConversion"/>
  </si>
  <si>
    <t>Threshold(%)</t>
    <phoneticPr fontId="4" type="noConversion"/>
  </si>
  <si>
    <t>CaseSensitive</t>
    <phoneticPr fontId="4" type="noConversion"/>
  </si>
  <si>
    <t>ExactSpacing</t>
    <phoneticPr fontId="4" type="noConversion"/>
  </si>
  <si>
    <t>WholeWords</t>
    <phoneticPr fontId="4" type="noConversion"/>
  </si>
  <si>
    <t>RegEx</t>
    <phoneticPr fontId="4" type="noConversion"/>
  </si>
  <si>
    <t>Date</t>
    <phoneticPr fontId="4" type="noConversion"/>
  </si>
  <si>
    <t>Number</t>
    <phoneticPr fontId="4" type="noConversion"/>
  </si>
  <si>
    <t>Text</t>
    <phoneticPr fontId="4" type="noConversion"/>
  </si>
  <si>
    <t>Time</t>
    <phoneticPr fontId="4" type="noConversion"/>
  </si>
  <si>
    <t>TimeStamp</t>
    <phoneticPr fontId="4" type="noConversion"/>
  </si>
  <si>
    <t>min</t>
    <phoneticPr fontId="4" type="noConversion"/>
  </si>
  <si>
    <t>Max</t>
    <phoneticPr fontId="4" type="noConversion"/>
  </si>
  <si>
    <t>P1</t>
    <phoneticPr fontId="4" type="noConversion"/>
  </si>
  <si>
    <t>P2</t>
    <phoneticPr fontId="4" type="noConversion"/>
  </si>
  <si>
    <t>P3</t>
    <phoneticPr fontId="4" type="noConversion"/>
  </si>
  <si>
    <t>P4</t>
    <phoneticPr fontId="4" type="noConversion"/>
  </si>
  <si>
    <t>T1</t>
    <phoneticPr fontId="4" type="noConversion"/>
  </si>
  <si>
    <t>T2</t>
  </si>
  <si>
    <t>T3</t>
  </si>
  <si>
    <t>T4</t>
  </si>
  <si>
    <t>Quantity</t>
  </si>
  <si>
    <t>ListedValue</t>
  </si>
  <si>
    <t>A,B,C,D</t>
    <phoneticPr fontId="4" type="noConversion"/>
  </si>
  <si>
    <t>V</t>
  </si>
  <si>
    <t xml:space="preserve"> &gt;&gt; DataClass_1</t>
  </si>
  <si>
    <t>Identifier</t>
  </si>
  <si>
    <t>Code</t>
    <phoneticPr fontId="4" type="noConversion"/>
  </si>
  <si>
    <t>Indicator</t>
  </si>
  <si>
    <t>Percentage</t>
  </si>
  <si>
    <t>時間類</t>
  </si>
  <si>
    <t>YN類</t>
    <phoneticPr fontId="4" type="noConversion"/>
  </si>
  <si>
    <t>TBD</t>
    <phoneticPr fontId="4" type="noConversion"/>
  </si>
  <si>
    <t>Business Start</t>
  </si>
  <si>
    <t>Business End</t>
  </si>
  <si>
    <t>Secondary Categories</t>
  </si>
  <si>
    <t>Parent Data Class</t>
  </si>
  <si>
    <t>Status</t>
    <phoneticPr fontId="40" type="noConversion"/>
  </si>
  <si>
    <t>Account Number</t>
  </si>
  <si>
    <t>A value representing an Account Number.</t>
  </si>
  <si>
    <t>Address  Line 3</t>
  </si>
  <si>
    <t>Address Line 3 of a multi-line address.</t>
  </si>
  <si>
    <t>Address Line 1</t>
  </si>
  <si>
    <t>Address Line 1 of a multi-line address.</t>
  </si>
  <si>
    <t>Address Line 2</t>
  </si>
  <si>
    <t>Address Line 2 of a multi-line address.</t>
  </si>
  <si>
    <t>Airport Code</t>
  </si>
  <si>
    <t>A string representing the IATA airport code.</t>
  </si>
  <si>
    <t>American Express Card</t>
  </si>
  <si>
    <t>A 16-18 character number that identifies an American Express credit card account.</t>
  </si>
  <si>
    <t>Credit Card Number</t>
  </si>
  <si>
    <t>BIC</t>
  </si>
  <si>
    <t>Bank Identifier Code.</t>
  </si>
  <si>
    <t>Boolean</t>
  </si>
  <si>
    <t>Numeric or alpha code for boolean values. Either 0 or 1, or True or False, Yes or No.</t>
  </si>
  <si>
    <t>Canada Post Code</t>
  </si>
  <si>
    <t>A system of postal codes that are used by Canada Post.</t>
  </si>
  <si>
    <t>Canada Province Code</t>
  </si>
  <si>
    <t>Two-letter alphabetic codes that are used to identify Canada provinces.</t>
  </si>
  <si>
    <t>Canada Province Name</t>
  </si>
  <si>
    <t>Specifies the name of Canada Provinces and territories.</t>
  </si>
  <si>
    <t>Canadian Social Insurance Number (SIN)</t>
  </si>
  <si>
    <t>A social insurance number (SIN) is a number issued in Canada to administer various government programs.</t>
  </si>
  <si>
    <t>City</t>
  </si>
  <si>
    <t>A place name such as a city or town.</t>
  </si>
  <si>
    <t>Code</t>
  </si>
  <si>
    <t xml:space="preserve">System-defined data values from a domain data value set, each of which has a specific meaning, for example, product status codes. </t>
  </si>
  <si>
    <t>Color</t>
  </si>
  <si>
    <t>A string representing color.</t>
  </si>
  <si>
    <t>Commercial and Government Entity Code</t>
  </si>
  <si>
    <t>A string of length five characters representing the CAGE code.</t>
  </si>
  <si>
    <t>Computer Host Name</t>
  </si>
  <si>
    <t>Hostname is a label that is assigned to a device connected to a computer network and is used to identify the device.</t>
  </si>
  <si>
    <t>Country Code</t>
  </si>
  <si>
    <t>A standard code defined for most of the countries and dependent areas in the world.</t>
  </si>
  <si>
    <t>Country Name</t>
  </si>
  <si>
    <t>Specifies the name of any country.</t>
  </si>
  <si>
    <t>Credit Card Expiration Date</t>
  </si>
  <si>
    <t>A date value in format month/year representing a credit card expiration date.</t>
  </si>
  <si>
    <t>Credit Card Number.</t>
  </si>
  <si>
    <t>TBD</t>
    <phoneticPr fontId="40" type="noConversion"/>
  </si>
  <si>
    <t>Credit Card Validation Number</t>
  </si>
  <si>
    <t>A 3 or 4 digits number representing a credit card validation number.</t>
  </si>
  <si>
    <t>A number followed or following a currency symbol.</t>
  </si>
  <si>
    <t>Y</t>
    <phoneticPr fontId="40" type="noConversion"/>
  </si>
  <si>
    <t>Current Procedural Terminology</t>
  </si>
  <si>
    <t>CPT medical code set.</t>
  </si>
  <si>
    <t>Customer Number</t>
  </si>
  <si>
    <t>A value representing a customer Number.</t>
  </si>
  <si>
    <t>datahub_class</t>
  </si>
  <si>
    <t>datahub_term</t>
  </si>
  <si>
    <t>Data values which are specific date, time, or duration references, for example, a product order date.</t>
  </si>
  <si>
    <t>Date of Birth</t>
  </si>
  <si>
    <t>Data values which are dates, and likely to represent a date of birth.</t>
  </si>
  <si>
    <t>Diners Club Card</t>
  </si>
  <si>
    <t>A 15-18 character number that identifies a Diners Club credit card account.</t>
  </si>
  <si>
    <t>Discover Card</t>
  </si>
  <si>
    <t>A 17-18 character number that identifies a Discover Card credit card account.</t>
  </si>
  <si>
    <t>Driver's License</t>
  </si>
  <si>
    <t>A string representing a driver license.</t>
  </si>
  <si>
    <t>DUNS Number</t>
  </si>
  <si>
    <t>A unique numeric identifier assigned by Dun &amp; Bradstreet (D&amp;B) to a business entity.</t>
  </si>
  <si>
    <t>An email address identifies an email box to which email messages are delivered.</t>
  </si>
  <si>
    <t>Employment Status</t>
  </si>
  <si>
    <t>A string representing employment status.</t>
  </si>
  <si>
    <t>Ethnicity</t>
  </si>
  <si>
    <t>A string representing ethnicity/ethnic group.</t>
  </si>
  <si>
    <t>Eye Color</t>
  </si>
  <si>
    <t>A string representing eye color.</t>
  </si>
  <si>
    <t>First Name of an individual.</t>
  </si>
  <si>
    <t>Fortune 1000 Company</t>
  </si>
  <si>
    <t>A string representing the name of a company from the Fortune 1000 list.</t>
  </si>
  <si>
    <t>Organization Name</t>
  </si>
  <si>
    <t>French INSEE Number</t>
  </si>
  <si>
    <t>The INSEE code is a numerical indexing code used by the French National Institute for Statistics and Economic Studies (INSEE) to identify various entities, including communes, d?穢partements.</t>
  </si>
  <si>
    <t>An alpha code setting for gender. Either M or F, or Male or Female.</t>
  </si>
  <si>
    <t>Geographic Coordinates</t>
  </si>
  <si>
    <t>A string representing the longitude and latitude in degrees.</t>
  </si>
  <si>
    <t>Germany Vehicle Registration Number</t>
  </si>
  <si>
    <t>A string representing a registration number for a German car.</t>
  </si>
  <si>
    <t>Hair Color</t>
  </si>
  <si>
    <t>A string representing hair color.</t>
  </si>
  <si>
    <t>Health Insurance Claim Number</t>
  </si>
  <si>
    <t>A code assigned by the Social Security Administration to an individual for the purpose of identifying him/her as a Medicare beneficiary.</t>
  </si>
  <si>
    <t>Hobby/Leisure Activity</t>
  </si>
  <si>
    <t>A string representing hobby, interest, enthusiasm or pastime of a person.</t>
  </si>
  <si>
    <t>Honorific</t>
  </si>
  <si>
    <t>Salutation of a person added before the first name (name prefix).</t>
  </si>
  <si>
    <t>IBAN</t>
  </si>
  <si>
    <t>A string representing an International Bank Account Number.</t>
  </si>
  <si>
    <t>ICD-10</t>
  </si>
  <si>
    <t>The 10th revision of the International Statistical Classification of Diseases and Related Health Problems, a medical classification list by the World Health Organization (WHO)</t>
  </si>
  <si>
    <t xml:space="preserve">Non-intelligent data values that are typically unique, and are used to reference a specific entity, for example, a product number. </t>
  </si>
  <si>
    <t>INCO Terms (International Commercial Terms)</t>
  </si>
  <si>
    <t>A three characters string representing INCO Terms.</t>
  </si>
  <si>
    <t>Code values that have only two mutually-exclusive values in the domain set, for example, a product Make/Buy indicator, that are often called Flags.</t>
  </si>
  <si>
    <t>Individual Taxpayer Identification Number (ITIN)</t>
  </si>
  <si>
    <t>Nine digit tax processing number issued by the Internal Revenue Service (IRS) to individuals who are required to have a U.S. taxpayer identification number but who do not have, and are not eligible to obtain a SSN.</t>
  </si>
  <si>
    <t>International Mobile Equipment Identity (IMEI)</t>
  </si>
  <si>
    <t>A Unique 15-digit serial number given to every mobile phone which can then be used to check information such as the phone's Country of Origin, the Manufacturer and its Model Number.</t>
  </si>
  <si>
    <t>International Securities Identification Number (ISIN)</t>
  </si>
  <si>
    <t>An International Securities Identification Number (ISIN) uniquely identifies a security.</t>
  </si>
  <si>
    <t>International Standard Book Number (ISBN)</t>
  </si>
  <si>
    <t>The International Standard Book Number (ISBN) is a 13-digit number assigned by standard book numbering agencies to control and facilitate activities within the publishing industry.</t>
  </si>
  <si>
    <t>International Standard Industrial Classification</t>
  </si>
  <si>
    <t>A string representing International Standard Industrial Classification of All Economic Activities.</t>
  </si>
  <si>
    <t>Internet Protocol Address</t>
  </si>
  <si>
    <t>An Internet Protocol address (IP address) is a numerical label assigned to each device (e.g., computer, printer) participating in a computer network that uses the Internet Protocol for communication.</t>
  </si>
  <si>
    <t>Internet Protocol Version 6 Address</t>
  </si>
  <si>
    <t>Internet Protocol version 6 (IPv6) is the latest version of the Internet Protocol.</t>
  </si>
  <si>
    <t>Ireland Eircode</t>
  </si>
  <si>
    <t>A system of postal codes that are used by An Post, Ireland's postal service.</t>
  </si>
  <si>
    <t>ISO 3166-2 Code</t>
  </si>
  <si>
    <t>A string representing ISO 3166-2 code of state/province of a country.</t>
  </si>
  <si>
    <t>Italian Fiscal Code</t>
  </si>
  <si>
    <t xml:space="preserve">The Italian fiscal code card, officially known as Italy's Codice Fiscale, is the tax code card in Italy, </t>
  </si>
  <si>
    <t>Japan Credit Bureau (JCB)</t>
  </si>
  <si>
    <t xml:space="preserve">A 17-18 character number that identifies a Japanese Credit Bureau (JCB) credit card account. </t>
  </si>
  <si>
    <t>Language Code or Name</t>
  </si>
  <si>
    <t>Language Code or Name as per ISO 639 specification (International Organization for Standardization)</t>
  </si>
  <si>
    <t>Last Name of an individual.</t>
  </si>
  <si>
    <t>Latitude</t>
  </si>
  <si>
    <t>A decimal number or a string representing the latitude in degrees.</t>
  </si>
  <si>
    <t>Legal Marital/Civil Status.</t>
  </si>
  <si>
    <t>A string representing marital/civil status.</t>
  </si>
  <si>
    <t>Longitude</t>
  </si>
  <si>
    <t>A decimal number or a string representing the longitude in degrees.</t>
  </si>
  <si>
    <t>Mac Address</t>
  </si>
  <si>
    <t>A media access control address (MAC address) of a computer is a unique identifier assigned to network interfaces for communications.</t>
  </si>
  <si>
    <t>Master Card</t>
  </si>
  <si>
    <t>A 17-18 character number that identifies a Master Card credit card account.</t>
  </si>
  <si>
    <t>Middle Name</t>
  </si>
  <si>
    <t>Middle Name of an individual.</t>
  </si>
  <si>
    <t>A string or integer value representing a month in a date.</t>
  </si>
  <si>
    <t>Name Suffix</t>
  </si>
  <si>
    <t>A string representing a Name Suffix</t>
  </si>
  <si>
    <t>NoClassDetected</t>
  </si>
  <si>
    <t>No Data Class was detected for the value(s) during analysis of the given column.</t>
  </si>
  <si>
    <t>A string representing the name of an Organization.</t>
  </si>
  <si>
    <t>Passport Number</t>
  </si>
  <si>
    <t>Passport number is the unique ID assigned to a travel document, usually issued by the government of a nation, that certifies the identity and nationality of its holder for the purpose of international travel.</t>
  </si>
  <si>
    <t>A number representing a percentage.</t>
  </si>
  <si>
    <t>Person Name</t>
  </si>
  <si>
    <t>Name of an individual.</t>
  </si>
  <si>
    <t>Political Party</t>
  </si>
  <si>
    <t>A string representing a Political Party.</t>
  </si>
  <si>
    <t>Numerical data values that could be used in a computation, for example, a product price.</t>
  </si>
  <si>
    <t>A String representing a relationship between two or more people.</t>
  </si>
  <si>
    <t>Religion</t>
  </si>
  <si>
    <t>String representing a religion.</t>
  </si>
  <si>
    <t>Routing Transit Number</t>
  </si>
  <si>
    <t>A nine digit code, used in the United States, identifying financial institutions.</t>
  </si>
  <si>
    <t>Spanish Fiscal Identification Number</t>
  </si>
  <si>
    <t>The NIF is the Spanish tax identification number.</t>
  </si>
  <si>
    <t>State/Province Name</t>
  </si>
  <si>
    <t>A string representing a state/province name of a country.</t>
  </si>
  <si>
    <t>Temperature</t>
  </si>
  <si>
    <t>A number representing a temperature.</t>
  </si>
  <si>
    <t>TestClass</t>
  </si>
  <si>
    <t>his is [an example](http://example.com/ "Title") inline link.
[This link](http://example.net/) has no title attribute.</t>
  </si>
  <si>
    <t>Free-form alphanumeric data values from an unlimited domain set, for example, a product description.</t>
  </si>
  <si>
    <t>UK National Insurance Number</t>
  </si>
  <si>
    <t>It is a number used in the United Kingdom (UK) in the administration of the National Insurance or Social Security System.</t>
  </si>
  <si>
    <t>UK Post Code</t>
  </si>
  <si>
    <t>A system of postal codes that are used by UK's Royal Mail.</t>
  </si>
  <si>
    <t>UK Province Code</t>
  </si>
  <si>
    <t>Two-letter alphabetic codes that are used to identify UK provinces.</t>
  </si>
  <si>
    <t>Uniform Resource Locator</t>
  </si>
  <si>
    <t>A URL is one type of Uniform Resource Identifier (URI); the generic term for all types of names and addresses that refer to objects on the World Wide Web.</t>
  </si>
  <si>
    <t>Universal Product Code (UPC)</t>
  </si>
  <si>
    <t>The Universal Product Code (UPC) is a barcode symbology that is widely used in many countries, for tracking trade items in stores.</t>
  </si>
  <si>
    <t>US County</t>
  </si>
  <si>
    <t>A string representing a United States county name.</t>
  </si>
  <si>
    <t>US Employer Identification Number</t>
  </si>
  <si>
    <t>Nine digit number to identify US employer, typically in nn-nnnnnnn format with dash (-) being optional. IRS lists valid two digit prefixes at their site.</t>
  </si>
  <si>
    <t>US National Drug Code</t>
  </si>
  <si>
    <t>10 digit code to identify US National Drug Code (NDC) represented either in 4-4-3, 5-3-2 or 5-4-1, often without dashes. UPC-A bar code of NDC coded product package embeds its NDC code.</t>
  </si>
  <si>
    <t>US Phone Number</t>
  </si>
  <si>
    <t>US Phone Number is a string of specific numbers that a telephone or cell phone user can dial to reach another telephone or mobile phone in the United States (US).</t>
  </si>
  <si>
    <t>US Social Security Number</t>
  </si>
  <si>
    <t>In the United States, a Social Security number (SSN) is a unique nine-digit number issued to U.S. citizens, permanent residents, and temporary (working) residents.</t>
  </si>
  <si>
    <t>US Social Security Number Last 4</t>
  </si>
  <si>
    <t>The last four digits of a United States Social Security Number (SSN).</t>
  </si>
  <si>
    <t>US Standard Industrial Classification</t>
  </si>
  <si>
    <t>A 4-digit number used to classify industries in the United States.</t>
  </si>
  <si>
    <t>US State Capital Name</t>
  </si>
  <si>
    <t>Specifies the name of U.S. states and territories Capitals.</t>
  </si>
  <si>
    <t>US State Code</t>
  </si>
  <si>
    <t>Two-letter alphabetic codes used to identify U.S. states and certain other associated areas.</t>
  </si>
  <si>
    <t>US State Name</t>
  </si>
  <si>
    <t>Specifies the name of U.S. states and territories.</t>
  </si>
  <si>
    <t>US Street Name</t>
  </si>
  <si>
    <t>A string representing a street name in the US.</t>
  </si>
  <si>
    <t>US Zip Code</t>
  </si>
  <si>
    <t>US ZIP codes are a system of postal codes used by the United States Postal Service (USPS) since 1963.</t>
  </si>
  <si>
    <t>Vehicle Identification Number (VIN)</t>
  </si>
  <si>
    <t>A vehicle identification number (VIN), also called a chassis number, is a unique code, including a serial number, used by the automotive industry to identify individual motor vehicles.</t>
  </si>
  <si>
    <t>VISA Card</t>
  </si>
  <si>
    <t>A 17-18 character number that identifies a VISA credit card account.</t>
  </si>
  <si>
    <t>Protection of Sensitive Information</t>
  </si>
  <si>
    <t>policy</t>
  </si>
  <si>
    <t>Data Privacy</t>
  </si>
  <si>
    <t xml:space="preserve">This policy governs data classified as sensitive information as defined by government and industry regulations as designated by the Office of Data Governance. </t>
    <phoneticPr fontId="40" type="noConversion"/>
  </si>
  <si>
    <t>Purpose</t>
    <phoneticPr fontId="40" type="noConversion"/>
  </si>
  <si>
    <t>Role</t>
    <phoneticPr fontId="40" type="noConversion"/>
  </si>
  <si>
    <t>Connection</t>
    <phoneticPr fontId="40" type="noConversion"/>
  </si>
  <si>
    <t>Source data connection</t>
    <phoneticPr fontId="40" type="noConversion"/>
  </si>
  <si>
    <t>User</t>
    <phoneticPr fontId="40" type="noConversion"/>
  </si>
  <si>
    <t>Finance</t>
  </si>
  <si>
    <t>Data Sterward</t>
    <phoneticPr fontId="40" type="noConversion"/>
  </si>
  <si>
    <t>Data Engineer</t>
    <phoneticPr fontId="40" type="noConversion"/>
  </si>
  <si>
    <t>User ID</t>
    <phoneticPr fontId="40" type="noConversion"/>
  </si>
  <si>
    <t>技術窗口</t>
  </si>
  <si>
    <t>HR</t>
    <phoneticPr fontId="4" type="noConversion"/>
  </si>
  <si>
    <t>DataZone</t>
    <phoneticPr fontId="40" type="noConversion"/>
  </si>
  <si>
    <t>PublishZone</t>
    <phoneticPr fontId="40" type="noConversion"/>
  </si>
  <si>
    <t>RD</t>
    <phoneticPr fontId="4" type="noConversion"/>
  </si>
  <si>
    <t>SCM</t>
    <phoneticPr fontId="4" type="noConversion"/>
  </si>
  <si>
    <t>HR</t>
    <phoneticPr fontId="40" type="noConversion"/>
  </si>
  <si>
    <t>Seq</t>
  </si>
  <si>
    <t>ChineseName</t>
  </si>
  <si>
    <t>LE</t>
  </si>
  <si>
    <t>Module</t>
  </si>
  <si>
    <t>MajorTeam</t>
  </si>
  <si>
    <t>Major Role</t>
  </si>
  <si>
    <t>Unique</t>
  </si>
  <si>
    <t>TEL-TW</t>
  </si>
  <si>
    <t>Ext</t>
  </si>
  <si>
    <t>E-mail</t>
  </si>
  <si>
    <t>Department</t>
  </si>
  <si>
    <t>LastUpd</t>
  </si>
  <si>
    <t>護照英文</t>
  </si>
  <si>
    <t>權限</t>
  </si>
  <si>
    <t>isRemote</t>
  </si>
  <si>
    <t>Group</t>
  </si>
  <si>
    <t>專案管理</t>
  </si>
  <si>
    <t>產品分析</t>
  </si>
  <si>
    <t>行銷分析</t>
  </si>
  <si>
    <t>系統分析</t>
  </si>
  <si>
    <t>UDF7</t>
  </si>
  <si>
    <t>UDF8</t>
  </si>
  <si>
    <t>Abe Yang</t>
    <phoneticPr fontId="46" type="noConversion"/>
  </si>
  <si>
    <t>楊長良</t>
    <phoneticPr fontId="46" type="noConversion"/>
  </si>
  <si>
    <t>Inventec</t>
    <phoneticPr fontId="46" type="noConversion"/>
  </si>
  <si>
    <t>SAP</t>
  </si>
  <si>
    <t>IT</t>
  </si>
  <si>
    <t>IT</t>
    <phoneticPr fontId="46" type="noConversion"/>
  </si>
  <si>
    <t>Yang.Abe@inventec.com</t>
  </si>
  <si>
    <t>Alan Yang</t>
    <phoneticPr fontId="46" type="noConversion"/>
  </si>
  <si>
    <r>
      <t>楊俊英</t>
    </r>
    <r>
      <rPr>
        <sz val="12"/>
        <color theme="1"/>
        <rFont val="Helvetica Neue"/>
        <family val="2"/>
      </rPr>
      <t> </t>
    </r>
  </si>
  <si>
    <t>PMO</t>
    <phoneticPr fontId="46" type="noConversion"/>
  </si>
  <si>
    <t>BA</t>
  </si>
  <si>
    <t>RD</t>
    <phoneticPr fontId="46" type="noConversion"/>
  </si>
  <si>
    <t>Yang.Alan@inventec.com</t>
  </si>
  <si>
    <t>Albert Chen</t>
  </si>
  <si>
    <t>陳彥呈</t>
  </si>
  <si>
    <t>DG</t>
  </si>
  <si>
    <t>數位中心</t>
  </si>
  <si>
    <t>chen.albertyc@inventec.com</t>
  </si>
  <si>
    <t>Alex Lee</t>
    <phoneticPr fontId="46" type="noConversion"/>
  </si>
  <si>
    <r>
      <t>李明倫</t>
    </r>
    <r>
      <rPr>
        <sz val="12"/>
        <color theme="1"/>
        <rFont val="Helvetica Neue"/>
        <family val="2"/>
      </rPr>
      <t> </t>
    </r>
  </si>
  <si>
    <t>BU1</t>
    <phoneticPr fontId="46" type="noConversion"/>
  </si>
  <si>
    <t>PM(HPE)</t>
    <phoneticPr fontId="46" type="noConversion"/>
  </si>
  <si>
    <t>Lee.AlexML@inventec.com</t>
  </si>
  <si>
    <t>Andy Hsu</t>
    <phoneticPr fontId="46" type="noConversion"/>
  </si>
  <si>
    <t>BU5</t>
    <phoneticPr fontId="46" type="noConversion"/>
  </si>
  <si>
    <t>BA</t>
    <phoneticPr fontId="46" type="noConversion"/>
  </si>
  <si>
    <t>BU5 業務五處</t>
    <phoneticPr fontId="46" type="noConversion"/>
  </si>
  <si>
    <t> hsu.andy@inventec.com</t>
  </si>
  <si>
    <t>Annie Yang</t>
    <phoneticPr fontId="46" type="noConversion"/>
  </si>
  <si>
    <t>IBM</t>
    <phoneticPr fontId="46" type="noConversion"/>
  </si>
  <si>
    <t>RPT</t>
    <phoneticPr fontId="46" type="noConversion"/>
  </si>
  <si>
    <t>iX-Package Consultant</t>
    <phoneticPr fontId="46" type="noConversion"/>
  </si>
  <si>
    <t>Annie.Yang@ibm.com</t>
    <phoneticPr fontId="46" type="noConversion"/>
  </si>
  <si>
    <t>儀表板技術顧問</t>
    <phoneticPr fontId="46" type="noConversion"/>
  </si>
  <si>
    <t>Confirmed</t>
  </si>
  <si>
    <t>iX</t>
    <phoneticPr fontId="46" type="noConversion"/>
  </si>
  <si>
    <t>Anting Teng</t>
    <phoneticPr fontId="6" type="noConversion"/>
  </si>
  <si>
    <t>IBM</t>
  </si>
  <si>
    <t>BA</t>
    <phoneticPr fontId="6" type="noConversion"/>
  </si>
  <si>
    <t>Business Consultant</t>
    <phoneticPr fontId="46" type="noConversion"/>
  </si>
  <si>
    <t>Anting.Teng@ibm.com</t>
    <phoneticPr fontId="46" type="noConversion"/>
  </si>
  <si>
    <t>策略顧問</t>
    <phoneticPr fontId="46" type="noConversion"/>
  </si>
  <si>
    <t>ES</t>
    <phoneticPr fontId="46" type="noConversion"/>
  </si>
  <si>
    <t>Arch Chen</t>
  </si>
  <si>
    <t>WWOC</t>
  </si>
  <si>
    <t>WWOC</t>
    <phoneticPr fontId="3" type="noConversion"/>
  </si>
  <si>
    <t> chen.arch@inventec.com</t>
  </si>
  <si>
    <t>Ario Chen</t>
    <phoneticPr fontId="46" type="noConversion"/>
  </si>
  <si>
    <t>DG</t>
    <phoneticPr fontId="6" type="noConversion"/>
  </si>
  <si>
    <t>DG Consultant</t>
    <phoneticPr fontId="46" type="noConversion"/>
  </si>
  <si>
    <t>Ario.Chen@ibm.com</t>
    <phoneticPr fontId="46" type="noConversion"/>
  </si>
  <si>
    <t>資料治理顧問</t>
  </si>
  <si>
    <t>CBDS</t>
  </si>
  <si>
    <t>Ashley Lai</t>
    <phoneticPr fontId="46" type="noConversion"/>
  </si>
  <si>
    <t>ashley.yh.lai@ibm.com</t>
  </si>
  <si>
    <t>Belle Lin</t>
    <phoneticPr fontId="46" type="noConversion"/>
  </si>
  <si>
    <t>RPT</t>
    <phoneticPr fontId="6" type="noConversion"/>
  </si>
  <si>
    <t>Belle.YJ.Lin@ibm.com</t>
    <phoneticPr fontId="46" type="noConversion"/>
  </si>
  <si>
    <t>Brian Yang</t>
    <phoneticPr fontId="46" type="noConversion"/>
  </si>
  <si>
    <t>楊士興</t>
    <phoneticPr fontId="46" type="noConversion"/>
  </si>
  <si>
    <t>Yang.Brian@inventec.com</t>
  </si>
  <si>
    <t>Bucky Lee</t>
    <phoneticPr fontId="46" type="noConversion"/>
  </si>
  <si>
    <t>DC</t>
    <phoneticPr fontId="6" type="noConversion"/>
  </si>
  <si>
    <t>Bucky.YH.Lee@ibm.com</t>
    <phoneticPr fontId="46" type="noConversion"/>
  </si>
  <si>
    <t>Carol Wang</t>
    <phoneticPr fontId="46" type="noConversion"/>
  </si>
  <si>
    <t>IT 工程系統開發部</t>
  </si>
  <si>
    <t>Wang.Carol@inventec.com</t>
  </si>
  <si>
    <t>Cathy Lin</t>
    <phoneticPr fontId="6" type="noConversion"/>
  </si>
  <si>
    <t>cathyl@tw.ibm.com</t>
    <phoneticPr fontId="46" type="noConversion"/>
  </si>
  <si>
    <t>CH Chen</t>
    <phoneticPr fontId="3" type="noConversion"/>
  </si>
  <si>
    <t>WWOC / 服務專案部</t>
    <phoneticPr fontId="3" type="noConversion"/>
  </si>
  <si>
    <t> chen.ch@inventec.com</t>
  </si>
  <si>
    <t>Charles</t>
  </si>
  <si>
    <t>WWOC 全球品質本部</t>
  </si>
  <si>
    <t>chiu.charles@inventec.com</t>
  </si>
  <si>
    <t>Chen.Chih-yuan</t>
  </si>
  <si>
    <t>陳志遠</t>
  </si>
  <si>
    <t>企業電腦事業群/全球營運中心</t>
  </si>
  <si>
    <t>Chen.Chih-yuan@inventec.com</t>
  </si>
  <si>
    <t>Chen-I Huang</t>
  </si>
  <si>
    <t>wu.gary@inventec.com</t>
    <phoneticPr fontId="46" type="noConversion"/>
  </si>
  <si>
    <t>Cynthia Chen</t>
    <phoneticPr fontId="3" type="noConversion"/>
  </si>
  <si>
    <t>SCM 策略採購處</t>
    <phoneticPr fontId="3" type="noConversion"/>
  </si>
  <si>
    <t> chen.cynthia-tao@inventec.com</t>
  </si>
  <si>
    <t>Daphne Chao</t>
    <phoneticPr fontId="46" type="noConversion"/>
  </si>
  <si>
    <t>趙彩秀</t>
    <phoneticPr fontId="46" type="noConversion"/>
  </si>
  <si>
    <t>SCM Head</t>
    <phoneticPr fontId="46" type="noConversion"/>
  </si>
  <si>
    <t>Chao.Daphne@inventec.com</t>
  </si>
  <si>
    <t>DF Qian</t>
    <phoneticPr fontId="46" type="noConversion"/>
  </si>
  <si>
    <t>BU6</t>
    <phoneticPr fontId="46" type="noConversion"/>
  </si>
  <si>
    <t>BU6 商務運籌處</t>
    <phoneticPr fontId="46" type="noConversion"/>
  </si>
  <si>
    <t> qian.danfeng@inventec.com.cn</t>
  </si>
  <si>
    <t>Eric Huang</t>
  </si>
  <si>
    <t>IPT / MFG</t>
    <phoneticPr fontId="3" type="noConversion"/>
  </si>
  <si>
    <t>huang.ericdc@inventec.com</t>
  </si>
  <si>
    <t>Evan Chien</t>
  </si>
  <si>
    <t>BU6 雲網方案事業部</t>
    <phoneticPr fontId="46" type="noConversion"/>
  </si>
  <si>
    <t> chien.evan@inventec.com</t>
    <phoneticPr fontId="46" type="noConversion"/>
  </si>
  <si>
    <t>Fan.Gang</t>
    <phoneticPr fontId="46" type="noConversion"/>
  </si>
  <si>
    <r>
      <t>范剛</t>
    </r>
    <r>
      <rPr>
        <sz val="12"/>
        <color theme="1"/>
        <rFont val="Helvetica Neue"/>
        <family val="2"/>
      </rPr>
      <t> </t>
    </r>
  </si>
  <si>
    <t>MFG</t>
    <phoneticPr fontId="46" type="noConversion"/>
  </si>
  <si>
    <t>Fan.Gang@inventec.com</t>
  </si>
  <si>
    <t>Felice Peng</t>
    <phoneticPr fontId="3" type="noConversion"/>
  </si>
  <si>
    <t>SCM 策略採購五部</t>
    <phoneticPr fontId="3" type="noConversion"/>
  </si>
  <si>
    <t> peng.felice@inventec.com</t>
  </si>
  <si>
    <t>Flora Po</t>
    <phoneticPr fontId="46" type="noConversion"/>
  </si>
  <si>
    <t>Flora.Po@ibm.com</t>
  </si>
  <si>
    <t>Flora Yu</t>
    <phoneticPr fontId="46" type="noConversion"/>
  </si>
  <si>
    <t>游惠茹</t>
    <phoneticPr fontId="46" type="noConversion"/>
  </si>
  <si>
    <t>BPM</t>
    <phoneticPr fontId="46" type="noConversion"/>
  </si>
  <si>
    <t>Yu.FloraHJ@inventec.com</t>
  </si>
  <si>
    <t>Foster Yo</t>
    <phoneticPr fontId="46" type="noConversion"/>
  </si>
  <si>
    <t>PMO</t>
    <phoneticPr fontId="6" type="noConversion"/>
  </si>
  <si>
    <t>Foster.Yo@ibm.com</t>
    <phoneticPr fontId="46" type="noConversion"/>
  </si>
  <si>
    <t>首席策略顧問</t>
    <phoneticPr fontId="46" type="noConversion"/>
  </si>
  <si>
    <t>Frank Hsieh</t>
  </si>
  <si>
    <t>Inventec</t>
  </si>
  <si>
    <t>huang.joe-win@inventec.com</t>
  </si>
  <si>
    <t>Gang Fan</t>
  </si>
  <si>
    <t>WWOC 天津研發本部,Service Head</t>
    <phoneticPr fontId="46" type="noConversion"/>
  </si>
  <si>
    <t>fan.gang@inventec.com</t>
  </si>
  <si>
    <t>Gary Wu</t>
  </si>
  <si>
    <t>George Lin</t>
  </si>
  <si>
    <t>林宏州</t>
  </si>
  <si>
    <t>BU6 Head</t>
  </si>
  <si>
    <t>lin.george@inventec.com</t>
  </si>
  <si>
    <t>GL Guo</t>
  </si>
  <si>
    <t>WWOC 產品一處</t>
  </si>
  <si>
    <t>guo.gui-long@inventec.com</t>
  </si>
  <si>
    <t>Hank Chen</t>
    <phoneticPr fontId="46" type="noConversion"/>
  </si>
  <si>
    <t>iX-Architect/Developer</t>
    <phoneticPr fontId="46" type="noConversion"/>
  </si>
  <si>
    <t>chenhank@tw.ibm.com</t>
  </si>
  <si>
    <t>Hendry Huang</t>
    <phoneticPr fontId="46" type="noConversion"/>
  </si>
  <si>
    <t>黃英哲</t>
    <phoneticPr fontId="46" type="noConversion"/>
  </si>
  <si>
    <t>EBG IT Head</t>
    <phoneticPr fontId="46" type="noConversion"/>
  </si>
  <si>
    <t>Huang.Hendry@inventec.com</t>
  </si>
  <si>
    <t>Ian Wang</t>
    <phoneticPr fontId="46" type="noConversion"/>
  </si>
  <si>
    <r>
      <t>王一安</t>
    </r>
    <r>
      <rPr>
        <sz val="12"/>
        <color theme="1"/>
        <rFont val="Helvetica Neue"/>
        <family val="2"/>
      </rPr>
      <t> </t>
    </r>
  </si>
  <si>
    <t>EBG IT 副主管</t>
    <phoneticPr fontId="46" type="noConversion"/>
  </si>
  <si>
    <t>Wang.Ian@Inventec.com</t>
  </si>
  <si>
    <t>IT 伺服器資訊開發中心</t>
  </si>
  <si>
    <t>wang.ian@inventec.com</t>
  </si>
  <si>
    <t>Irene Lin</t>
    <phoneticPr fontId="46" type="noConversion"/>
  </si>
  <si>
    <t>Irene.Lin@ibm.com</t>
  </si>
  <si>
    <t>Iris Chiou</t>
  </si>
  <si>
    <t>SCM 供需部</t>
    <phoneticPr fontId="3" type="noConversion"/>
  </si>
  <si>
    <t> chiou.iris@inventec.com</t>
  </si>
  <si>
    <t>Ivan Wu</t>
  </si>
  <si>
    <t xml:space="preserve">吳家銘 </t>
  </si>
  <si>
    <t>BU2 Head</t>
  </si>
  <si>
    <t>wu.ivan@inventec.com</t>
  </si>
  <si>
    <t>Jack Tsai</t>
    <phoneticPr fontId="46" type="noConversion"/>
  </si>
  <si>
    <t>蔡枝安</t>
    <phoneticPr fontId="46" type="noConversion"/>
  </si>
  <si>
    <t>EBG Head</t>
    <phoneticPr fontId="46" type="noConversion"/>
  </si>
  <si>
    <t>Tsai.Jack@inventec.com</t>
  </si>
  <si>
    <t>Jacky Lin</t>
    <phoneticPr fontId="46" type="noConversion"/>
  </si>
  <si>
    <t>林嘉麒</t>
    <phoneticPr fontId="46" type="noConversion"/>
  </si>
  <si>
    <t>Lin.Jacky@inventec.com</t>
  </si>
  <si>
    <t>Jacob Lee</t>
    <phoneticPr fontId="46" type="noConversion"/>
  </si>
  <si>
    <t>jacob.lee@ibm.com</t>
  </si>
  <si>
    <t>James Yu</t>
    <phoneticPr fontId="46" type="noConversion"/>
  </si>
  <si>
    <t>俞國華</t>
    <phoneticPr fontId="46" type="noConversion"/>
  </si>
  <si>
    <t>Yu.JamesKH@inventec.com</t>
  </si>
  <si>
    <t>Janet Lin</t>
    <phoneticPr fontId="46" type="noConversion"/>
  </si>
  <si>
    <t>林姿佑</t>
    <phoneticPr fontId="46" type="noConversion"/>
  </si>
  <si>
    <t>Lin.JanetT.Y@inventec.com</t>
  </si>
  <si>
    <t>Jasmine Yang</t>
    <phoneticPr fontId="46" type="noConversion"/>
  </si>
  <si>
    <t>BU5 專案管理五處</t>
    <phoneticPr fontId="46" type="noConversion"/>
  </si>
  <si>
    <t> yang.jasmine@inventec.com</t>
  </si>
  <si>
    <t>Jeff Lee</t>
    <phoneticPr fontId="46" type="noConversion"/>
  </si>
  <si>
    <t>BU2</t>
    <phoneticPr fontId="46" type="noConversion"/>
  </si>
  <si>
    <t>BU2 專案管理二B處</t>
    <phoneticPr fontId="46" type="noConversion"/>
  </si>
  <si>
    <t> lee.jeffjc@inventec.com</t>
  </si>
  <si>
    <t>Jennifer Chen</t>
    <phoneticPr fontId="46" type="noConversion"/>
  </si>
  <si>
    <t>jennchen@tw.ibm.com</t>
    <phoneticPr fontId="46" type="noConversion"/>
  </si>
  <si>
    <t>Jenny Chen</t>
    <phoneticPr fontId="46" type="noConversion"/>
  </si>
  <si>
    <t>jennyc@tw.ibm.com</t>
    <phoneticPr fontId="46" type="noConversion"/>
  </si>
  <si>
    <t>Jenny Lee</t>
    <phoneticPr fontId="46" type="noConversion"/>
  </si>
  <si>
    <t>李雪菁</t>
    <phoneticPr fontId="46" type="noConversion"/>
  </si>
  <si>
    <t>Lee.JennyHC@inventec.com</t>
  </si>
  <si>
    <t>Jeremy Chiang</t>
    <phoneticPr fontId="6" type="noConversion"/>
  </si>
  <si>
    <t>Jeremy.Chiang@ibm.com</t>
    <phoneticPr fontId="6" type="noConversion"/>
  </si>
  <si>
    <t>Jerry Yen</t>
    <phoneticPr fontId="46" type="noConversion"/>
  </si>
  <si>
    <t>閻承隆</t>
    <phoneticPr fontId="46" type="noConversion"/>
  </si>
  <si>
    <t>MFG Head</t>
    <phoneticPr fontId="46" type="noConversion"/>
  </si>
  <si>
    <t>Yen.Jerry@inventec.com</t>
  </si>
  <si>
    <t>Jerry Yen</t>
  </si>
  <si>
    <t>yen.jerry@inventec.com</t>
  </si>
  <si>
    <t>Jesse Wei</t>
    <phoneticPr fontId="6" type="noConversion"/>
  </si>
  <si>
    <t>魏鴻雄</t>
    <phoneticPr fontId="6" type="noConversion"/>
  </si>
  <si>
    <t>web.jesse@gmail.com</t>
    <phoneticPr fontId="46" type="noConversion"/>
  </si>
  <si>
    <t>jessewei@tw.ibm.com</t>
    <phoneticPr fontId="46" type="noConversion"/>
  </si>
  <si>
    <t>Jimmy Wu</t>
    <phoneticPr fontId="3" type="noConversion"/>
  </si>
  <si>
    <t>WWOC / 品質改善工程課</t>
    <phoneticPr fontId="3" type="noConversion"/>
  </si>
  <si>
    <t> wu.jimmy@inventec.com</t>
  </si>
  <si>
    <t>Joanne Tu</t>
    <phoneticPr fontId="46" type="noConversion"/>
  </si>
  <si>
    <t>塗蕓緁</t>
    <phoneticPr fontId="46" type="noConversion"/>
  </si>
  <si>
    <t>EBG助理</t>
    <phoneticPr fontId="46" type="noConversion"/>
  </si>
  <si>
    <t>Tu.Joanne@inventec.com</t>
  </si>
  <si>
    <t>Joe-win Huang</t>
    <phoneticPr fontId="46" type="noConversion"/>
  </si>
  <si>
    <t>Joe-Win Huang</t>
  </si>
  <si>
    <t>John Busby</t>
  </si>
  <si>
    <t>busby.john@inventec.com</t>
  </si>
  <si>
    <t>Johnny Kao</t>
    <phoneticPr fontId="46" type="noConversion"/>
  </si>
  <si>
    <t>iX-Architect</t>
    <phoneticPr fontId="46" type="noConversion"/>
  </si>
  <si>
    <t>johnnyym@tw.ibm.com</t>
    <phoneticPr fontId="46" type="noConversion"/>
  </si>
  <si>
    <t>Joseph Li</t>
    <phoneticPr fontId="46" type="noConversion"/>
  </si>
  <si>
    <t>李進源</t>
    <phoneticPr fontId="46" type="noConversion"/>
  </si>
  <si>
    <t>Li.Joseph@inventec.com</t>
  </si>
  <si>
    <t>Joyce Chen</t>
    <phoneticPr fontId="46" type="noConversion"/>
  </si>
  <si>
    <t>陳斐文</t>
    <phoneticPr fontId="46" type="noConversion"/>
  </si>
  <si>
    <t>BU2 專案管理二A處</t>
  </si>
  <si>
    <t> chen.joycefw@inventec.com</t>
    <phoneticPr fontId="46" type="noConversion"/>
  </si>
  <si>
    <t>Joyce Wang</t>
    <phoneticPr fontId="46" type="noConversion"/>
  </si>
  <si>
    <t>汪靜怡</t>
    <phoneticPr fontId="46" type="noConversion"/>
  </si>
  <si>
    <t>BPM 營運企劃部</t>
  </si>
  <si>
    <t>Wang.JoyceCY@inventec.com</t>
  </si>
  <si>
    <t>Justen Chen</t>
  </si>
  <si>
    <t>BU6 專案管理處</t>
    <phoneticPr fontId="46" type="noConversion"/>
  </si>
  <si>
    <t> chen.justen@inventec.com</t>
  </si>
  <si>
    <t>Kelly Tsou</t>
    <phoneticPr fontId="3" type="noConversion"/>
  </si>
  <si>
    <t> tsou.kelly@inventec.com</t>
  </si>
  <si>
    <t>Kenneth Yang</t>
  </si>
  <si>
    <t>WWOC TAO/ IE營運管理部</t>
  </si>
  <si>
    <t> yang.kenneth@inventec.com</t>
  </si>
  <si>
    <t>Kevin Liang</t>
  </si>
  <si>
    <t>WWOC 全球營運中心</t>
  </si>
  <si>
    <t> liang.kevin@inventec.com</t>
  </si>
  <si>
    <t>KY Peng</t>
    <phoneticPr fontId="46" type="noConversion"/>
  </si>
  <si>
    <t>彭光裕</t>
    <phoneticPr fontId="46" type="noConversion"/>
  </si>
  <si>
    <t>Peng.KY@inventec.com</t>
  </si>
  <si>
    <t>Kyle Wei</t>
    <phoneticPr fontId="46" type="noConversion"/>
  </si>
  <si>
    <t>iX-Developer</t>
    <phoneticPr fontId="46" type="noConversion"/>
  </si>
  <si>
    <t>kyle.wei@ibm.com</t>
    <phoneticPr fontId="46" type="noConversion"/>
  </si>
  <si>
    <t>Lien Ku</t>
    <phoneticPr fontId="46" type="noConversion"/>
  </si>
  <si>
    <t>Lien.CL.Ku@ibm.com</t>
  </si>
  <si>
    <t>Lillian Chiu</t>
  </si>
  <si>
    <t>BPM 成本分析二部</t>
    <phoneticPr fontId="3" type="noConversion"/>
  </si>
  <si>
    <t> chiu.lillian@inventec.com</t>
  </si>
  <si>
    <t>Lily  Liao</t>
    <phoneticPr fontId="46" type="noConversion"/>
  </si>
  <si>
    <t>廖笠婷</t>
    <phoneticPr fontId="46" type="noConversion"/>
  </si>
  <si>
    <t>SCM</t>
    <phoneticPr fontId="46" type="noConversion"/>
  </si>
  <si>
    <t>Liao.Lily@inventec.com</t>
  </si>
  <si>
    <t>Lin.Lewie</t>
    <phoneticPr fontId="46" type="noConversion"/>
  </si>
  <si>
    <t>林鈺淵</t>
    <phoneticPr fontId="46" type="noConversion"/>
  </si>
  <si>
    <t>lin.lewie@inventec.com</t>
  </si>
  <si>
    <t>Linda An</t>
    <phoneticPr fontId="46" type="noConversion"/>
  </si>
  <si>
    <t>anlinda@tw.ibm.com</t>
    <phoneticPr fontId="46" type="noConversion"/>
  </si>
  <si>
    <t>Lino Li</t>
  </si>
  <si>
    <t>李瑞進</t>
    <phoneticPr fontId="46" type="noConversion"/>
  </si>
  <si>
    <t>BU1 Head</t>
    <phoneticPr fontId="46" type="noConversion"/>
  </si>
  <si>
    <t>Li.Lino@inventec.com</t>
  </si>
  <si>
    <t>LM Huang</t>
    <phoneticPr fontId="46" type="noConversion"/>
  </si>
  <si>
    <t>黃立孟</t>
    <phoneticPr fontId="46" type="noConversion"/>
  </si>
  <si>
    <t>MFG Ｈead</t>
    <phoneticPr fontId="46" type="noConversion"/>
  </si>
  <si>
    <t>Huang.LM@inventec.com</t>
  </si>
  <si>
    <t>Louis Lai</t>
  </si>
  <si>
    <t>SCM SCM系統部</t>
  </si>
  <si>
    <t> lai.louis@inventec.com</t>
  </si>
  <si>
    <t>Louis Lai</t>
    <phoneticPr fontId="46" type="noConversion"/>
  </si>
  <si>
    <t>Lai.Louis@inventec.com</t>
  </si>
  <si>
    <t>Maurice WU</t>
  </si>
  <si>
    <t>巫永財</t>
    <phoneticPr fontId="46" type="noConversion"/>
  </si>
  <si>
    <t>總經理</t>
    <phoneticPr fontId="46" type="noConversion"/>
  </si>
  <si>
    <t>Wu.Maurice@inventec.com</t>
  </si>
  <si>
    <t xml:space="preserve">Maxine Chen </t>
    <phoneticPr fontId="46" type="noConversion"/>
  </si>
  <si>
    <t>陳芷伶</t>
    <phoneticPr fontId="46" type="noConversion"/>
  </si>
  <si>
    <t>英業達總部助理</t>
    <phoneticPr fontId="46" type="noConversion"/>
  </si>
  <si>
    <t>chen.maxine@inventec.com</t>
  </si>
  <si>
    <t>Michael Chen</t>
    <phoneticPr fontId="46" type="noConversion"/>
  </si>
  <si>
    <t>BU2 業務二處</t>
    <phoneticPr fontId="46" type="noConversion"/>
  </si>
  <si>
    <t> chen.michaeltw@inventec.com</t>
  </si>
  <si>
    <t>Miles Lee</t>
    <phoneticPr fontId="3" type="noConversion"/>
  </si>
  <si>
    <t>SCM 供需/庫存管理部</t>
    <phoneticPr fontId="3" type="noConversion"/>
  </si>
  <si>
    <t> lee.miles@inventec.com</t>
  </si>
  <si>
    <t>Milly Yang</t>
    <phoneticPr fontId="46" type="noConversion"/>
  </si>
  <si>
    <t>楊千慧</t>
    <phoneticPr fontId="46" type="noConversion"/>
  </si>
  <si>
    <t>Yang.Milly@inventec.com</t>
  </si>
  <si>
    <t>MJ Hsieh</t>
    <phoneticPr fontId="46" type="noConversion"/>
  </si>
  <si>
    <t>hsiehmj@tw.ibm.com</t>
    <phoneticPr fontId="46" type="noConversion"/>
  </si>
  <si>
    <t>首席資料科學家</t>
    <phoneticPr fontId="46" type="noConversion"/>
  </si>
  <si>
    <t>Nicole</t>
  </si>
  <si>
    <t>SCM 供需/庫存管理部</t>
  </si>
  <si>
    <t>feng.nicole@inventec.com</t>
  </si>
  <si>
    <t>Nicole Feng</t>
    <phoneticPr fontId="46" type="noConversion"/>
  </si>
  <si>
    <r>
      <t>馮家芳</t>
    </r>
    <r>
      <rPr>
        <sz val="12"/>
        <color theme="1"/>
        <rFont val="Helvetica Neue"/>
        <family val="2"/>
      </rPr>
      <t> </t>
    </r>
  </si>
  <si>
    <t>Feng.Nicole@inventec.com</t>
  </si>
  <si>
    <t>Nydia Hsieh</t>
  </si>
  <si>
    <t>hsieh.nydia@inventec.com</t>
    <phoneticPr fontId="46" type="noConversion"/>
  </si>
  <si>
    <t>Partrick Huang</t>
    <phoneticPr fontId="46" type="noConversion"/>
  </si>
  <si>
    <t>黃丕佑</t>
    <phoneticPr fontId="46" type="noConversion"/>
  </si>
  <si>
    <t>PM(AME)</t>
    <phoneticPr fontId="46" type="noConversion"/>
  </si>
  <si>
    <t>Huang.Patrick@Inventec.com</t>
  </si>
  <si>
    <t>Peggy Yeh</t>
    <phoneticPr fontId="3" type="noConversion"/>
  </si>
  <si>
    <t> yeh.peggy@inventec.com</t>
  </si>
  <si>
    <t>Peter Lin</t>
  </si>
  <si>
    <r>
      <t>林倍揚</t>
    </r>
    <r>
      <rPr>
        <sz val="12"/>
        <color theme="1"/>
        <rFont val="Helvetica Neue"/>
        <family val="2"/>
      </rPr>
      <t> </t>
    </r>
  </si>
  <si>
    <t>Lin.Peter-Tao@inventec.com</t>
  </si>
  <si>
    <t>Pin Yu</t>
    <phoneticPr fontId="46" type="noConversion"/>
  </si>
  <si>
    <t>Consultant</t>
  </si>
  <si>
    <t>yuyunpin@gmail.com</t>
  </si>
  <si>
    <t>yunpinyu@ibm.com</t>
    <phoneticPr fontId="46" type="noConversion"/>
  </si>
  <si>
    <t>Rex Chen</t>
  </si>
  <si>
    <t>TBD</t>
  </si>
  <si>
    <t>chen.rex@inventec.com</t>
    <phoneticPr fontId="46" type="noConversion"/>
  </si>
  <si>
    <t>Richard Huang</t>
    <phoneticPr fontId="3" type="noConversion"/>
  </si>
  <si>
    <t>WWOC / 項目管理處</t>
    <phoneticPr fontId="3" type="noConversion"/>
  </si>
  <si>
    <t> huang.richard@inventec.com</t>
  </si>
  <si>
    <t>Rocky Qiu</t>
    <phoneticPr fontId="3" type="noConversion"/>
  </si>
  <si>
    <t> qiu.rocky@inventec.com</t>
  </si>
  <si>
    <t>Roger Cheng</t>
    <phoneticPr fontId="46" type="noConversion"/>
  </si>
  <si>
    <t> cheng.roger@inventec.com</t>
    <phoneticPr fontId="46" type="noConversion"/>
  </si>
  <si>
    <t> cheng.roger@inventec.com</t>
  </si>
  <si>
    <t>Sam Yeh</t>
    <phoneticPr fontId="46" type="noConversion"/>
  </si>
  <si>
    <t>葉力誠</t>
    <phoneticPr fontId="46" type="noConversion"/>
  </si>
  <si>
    <t>董事長辦公室負責人</t>
    <phoneticPr fontId="46" type="noConversion"/>
  </si>
  <si>
    <t>yeh.lc.sam@inventec.com</t>
  </si>
  <si>
    <t>Sammy Tseng</t>
    <phoneticPr fontId="46" type="noConversion"/>
  </si>
  <si>
    <t>BU5 第二事業部</t>
    <phoneticPr fontId="46" type="noConversion"/>
  </si>
  <si>
    <t> tseng.sammy@inventec.com</t>
  </si>
  <si>
    <t>Sharon Liang</t>
    <phoneticPr fontId="46" type="noConversion"/>
  </si>
  <si>
    <t>sharon Liang</t>
  </si>
  <si>
    <t>liang.sharon@inventec.com</t>
    <phoneticPr fontId="46" type="noConversion"/>
  </si>
  <si>
    <t>Stephen Wei</t>
    <phoneticPr fontId="46" type="noConversion"/>
  </si>
  <si>
    <t>魏智斌</t>
    <phoneticPr fontId="46" type="noConversion"/>
  </si>
  <si>
    <t>Wei.Stephen@inventec.com</t>
  </si>
  <si>
    <t>Susan Huang</t>
    <phoneticPr fontId="46" type="noConversion"/>
  </si>
  <si>
    <t>susanh@tw.ibm.com</t>
    <phoneticPr fontId="46" type="noConversion"/>
  </si>
  <si>
    <t>Tang.TomYW</t>
  </si>
  <si>
    <t>湯盈萬</t>
  </si>
  <si>
    <t>全球營運中心/全球客戶服務本部,WWOC Head</t>
    <phoneticPr fontId="46" type="noConversion"/>
  </si>
  <si>
    <t>Tang.TomYW@inventec.com</t>
  </si>
  <si>
    <t>PMO</t>
  </si>
  <si>
    <t>Terry Chen</t>
  </si>
  <si>
    <t> chen.chih-yuan@inventec.com</t>
  </si>
  <si>
    <t>Tom Cho</t>
    <phoneticPr fontId="46" type="noConversion"/>
  </si>
  <si>
    <t>卓桐華</t>
    <phoneticPr fontId="46" type="noConversion"/>
  </si>
  <si>
    <t>董事長</t>
    <phoneticPr fontId="46" type="noConversion"/>
  </si>
  <si>
    <t>Cho.Tom@inventec.com</t>
  </si>
  <si>
    <t>Tom Tang</t>
    <phoneticPr fontId="3" type="noConversion"/>
  </si>
  <si>
    <t>WWOC / 全球客戶服務本部</t>
    <phoneticPr fontId="3" type="noConversion"/>
  </si>
  <si>
    <t> tang.tomyw@inventec.com</t>
  </si>
  <si>
    <t>Tom Wu</t>
    <phoneticPr fontId="46" type="noConversion"/>
  </si>
  <si>
    <r>
      <t>吳勉輝</t>
    </r>
    <r>
      <rPr>
        <sz val="12"/>
        <color theme="1"/>
        <rFont val="Helvetica Neue"/>
        <family val="2"/>
      </rPr>
      <t> </t>
    </r>
  </si>
  <si>
    <t>Wu.Tom@inventec.com</t>
  </si>
  <si>
    <t>Troy Chen</t>
    <phoneticPr fontId="46" type="noConversion"/>
  </si>
  <si>
    <t>BU5 專案管理處</t>
    <phoneticPr fontId="46" type="noConversion"/>
  </si>
  <si>
    <t> chen.troy@inventec.com</t>
  </si>
  <si>
    <t>Una Lin</t>
    <phoneticPr fontId="46" type="noConversion"/>
  </si>
  <si>
    <r>
      <t>林榆虹</t>
    </r>
    <r>
      <rPr>
        <sz val="12"/>
        <color theme="1"/>
        <rFont val="Helvetica Neue"/>
        <family val="2"/>
      </rPr>
      <t> </t>
    </r>
  </si>
  <si>
    <t> Lin.Una@inventec.com</t>
  </si>
  <si>
    <t>Vincent Lin</t>
  </si>
  <si>
    <t>林書如</t>
  </si>
  <si>
    <t>BU5</t>
  </si>
  <si>
    <t>BU5 Head</t>
  </si>
  <si>
    <t>lin.vincent@inventec.com</t>
  </si>
  <si>
    <t>Vivian Ju</t>
  </si>
  <si>
    <t>朱惠琴</t>
    <phoneticPr fontId="46" type="noConversion"/>
  </si>
  <si>
    <t>BPM Head</t>
    <phoneticPr fontId="46" type="noConversion"/>
  </si>
  <si>
    <t>Ju.Vivian@inventec.com</t>
  </si>
  <si>
    <t>Vivian Ma</t>
  </si>
  <si>
    <t>策略中心</t>
  </si>
  <si>
    <t>Weichao Chen</t>
    <phoneticPr fontId="46" type="noConversion"/>
  </si>
  <si>
    <t>陳維超</t>
    <phoneticPr fontId="46" type="noConversion"/>
  </si>
  <si>
    <t>CDO</t>
    <phoneticPr fontId="46" type="noConversion"/>
  </si>
  <si>
    <t>chen.wei-chao@inventec.com</t>
  </si>
  <si>
    <t>Winnie Lo</t>
    <phoneticPr fontId="6" type="noConversion"/>
  </si>
  <si>
    <t>PM</t>
  </si>
  <si>
    <t>winnielo@tw.ibm.com</t>
    <phoneticPr fontId="46" type="noConversion"/>
  </si>
  <si>
    <t>York Kuo</t>
    <phoneticPr fontId="46" type="noConversion"/>
  </si>
  <si>
    <t>York.HE.Kuo@ibm.com</t>
    <phoneticPr fontId="46" type="noConversion"/>
  </si>
  <si>
    <t>Yu.Chin-Pao</t>
    <phoneticPr fontId="46" type="noConversion"/>
  </si>
  <si>
    <t>游進寶</t>
    <phoneticPr fontId="46" type="noConversion"/>
  </si>
  <si>
    <t>財務長</t>
    <phoneticPr fontId="46" type="noConversion"/>
  </si>
  <si>
    <t>Yu.Chin-Pao@inventec.com</t>
  </si>
  <si>
    <t>Yvonne Chiu</t>
    <phoneticPr fontId="46" type="noConversion"/>
  </si>
  <si>
    <t>iX-Designer</t>
    <phoneticPr fontId="46" type="noConversion"/>
  </si>
  <si>
    <t>yvonne.yf.chiu@ibm.com</t>
    <phoneticPr fontId="46" type="noConversion"/>
  </si>
  <si>
    <t>Zuro Chang</t>
    <phoneticPr fontId="46" type="noConversion"/>
  </si>
  <si>
    <t>張明淇 IEC1</t>
  </si>
  <si>
    <t>IT</t>
    <phoneticPr fontId="6" type="noConversion"/>
  </si>
  <si>
    <t>數位中心</t>
    <phoneticPr fontId="46" type="noConversion"/>
  </si>
  <si>
    <t>chang.zuro@inventec.com</t>
  </si>
  <si>
    <t>Shang Ju Tsai</t>
    <phoneticPr fontId="46" type="noConversion"/>
  </si>
  <si>
    <t>蔡尚儒</t>
  </si>
  <si>
    <t>FIN</t>
    <phoneticPr fontId="6" type="noConversion"/>
  </si>
  <si>
    <t>FIN</t>
    <phoneticPr fontId="46" type="noConversion"/>
  </si>
  <si>
    <t>Becky Tseng</t>
    <phoneticPr fontId="46" type="noConversion"/>
  </si>
  <si>
    <t>曾于珊</t>
  </si>
  <si>
    <t>工程系統開發部</t>
    <phoneticPr fontId="46" type="noConversion"/>
  </si>
  <si>
    <t>tseng.becky@inventec.com</t>
  </si>
  <si>
    <t>Peter Hsieh</t>
    <phoneticPr fontId="46" type="noConversion"/>
  </si>
  <si>
    <t>謝志偉</t>
  </si>
  <si>
    <t>工程資訊部</t>
    <phoneticPr fontId="46" type="noConversion"/>
  </si>
  <si>
    <t>hsieh.peterc.w@inventec.com</t>
  </si>
  <si>
    <t>MergeFile-Version</t>
  </si>
  <si>
    <t>Running Model</t>
    <phoneticPr fontId="37" type="noConversion"/>
  </si>
  <si>
    <t>Gen FileList</t>
    <phoneticPr fontId="37" type="noConversion"/>
  </si>
  <si>
    <t>Map:PK</t>
    <phoneticPr fontId="37" type="noConversion"/>
  </si>
  <si>
    <t>Map:RowCnt</t>
    <phoneticPr fontId="37" type="noConversion"/>
  </si>
  <si>
    <t>TargetSheetList</t>
    <phoneticPr fontId="37" type="noConversion"/>
  </si>
  <si>
    <t>Column Num</t>
    <phoneticPr fontId="37" type="noConversion"/>
  </si>
  <si>
    <t>Head Num</t>
    <phoneticPr fontId="37" type="noConversion"/>
  </si>
  <si>
    <t>Pattern</t>
    <phoneticPr fontId="37" type="noConversion"/>
  </si>
  <si>
    <t>Update Range</t>
    <phoneticPr fontId="27" type="noConversion"/>
  </si>
  <si>
    <t>QueryModel</t>
    <phoneticPr fontId="27" type="noConversion"/>
  </si>
  <si>
    <t>Attribute!Source Table</t>
    <phoneticPr fontId="27" type="noConversion"/>
  </si>
  <si>
    <t>Parameter LOV</t>
    <phoneticPr fontId="40" type="noConversion"/>
  </si>
  <si>
    <t>1.2</t>
    <phoneticPr fontId="40" type="noConversion"/>
  </si>
  <si>
    <t>1-Merge</t>
    <phoneticPr fontId="40" type="noConversion"/>
  </si>
  <si>
    <t>2-Sub Dir</t>
  </si>
  <si>
    <t>1</t>
  </si>
  <si>
    <t>2</t>
    <phoneticPr fontId="40" type="noConversion"/>
  </si>
  <si>
    <t>40</t>
  </si>
  <si>
    <t xml:space="preserve"> </t>
    <phoneticPr fontId="37" type="noConversion"/>
  </si>
  <si>
    <t>C:\tools\xls\SKL_EDW_TableDetail_v1.2e.xls!Data Inventory Detail!4!$A$2:$O$30000</t>
    <phoneticPr fontId="27" type="noConversion"/>
  </si>
  <si>
    <t>Gen FileList</t>
  </si>
  <si>
    <t>Model to generate file list</t>
    <phoneticPr fontId="40" type="noConversion"/>
  </si>
  <si>
    <t>The way generate source file  list</t>
    <phoneticPr fontId="40" type="noConversion"/>
  </si>
  <si>
    <t>1-Auto Same Dir, 2-Auto Sub Dir, 3-Auto Select Dir ,4-Manual,5-File</t>
  </si>
  <si>
    <t>ActionControl</t>
    <phoneticPr fontId="40" type="noConversion"/>
  </si>
  <si>
    <t>Merge, Compare, Update</t>
    <phoneticPr fontId="27" type="noConversion"/>
  </si>
  <si>
    <t>Last Message</t>
    <phoneticPr fontId="27" type="noConversion"/>
  </si>
  <si>
    <t>Value Only</t>
  </si>
  <si>
    <t>Attribute!SRC  Name</t>
    <phoneticPr fontId="27" type="noConversion"/>
  </si>
  <si>
    <t>Copy model when merge or split</t>
    <phoneticPr fontId="40" type="noConversion"/>
  </si>
  <si>
    <t>Set True to speed up or contain reference formula, false will copy all incl. format, formula..</t>
    <phoneticPr fontId="40" type="noConversion"/>
  </si>
  <si>
    <t>Boolean</t>
    <phoneticPr fontId="40" type="noConversion"/>
  </si>
  <si>
    <t>CopyFormat</t>
    <phoneticPr fontId="40" type="noConversion"/>
  </si>
  <si>
    <t>Merge, Compare,  Update, Split</t>
    <phoneticPr fontId="27" type="noConversion"/>
  </si>
  <si>
    <t>C:\Tools\xls\SKL_SAS_EDW_v1.1b.xlsx!DDS!2!$A$2:$O$30000</t>
    <phoneticPr fontId="27" type="noConversion"/>
  </si>
  <si>
    <t>Copy Header</t>
  </si>
  <si>
    <t>Copy worksheet from 1st src or not</t>
    <phoneticPr fontId="40" type="noConversion"/>
  </si>
  <si>
    <t>When start from blank sheet you may like set to True, to save template time</t>
    <phoneticPr fontId="40" type="noConversion"/>
  </si>
  <si>
    <t>Merge, Update, Split</t>
    <phoneticPr fontId="27" type="noConversion"/>
  </si>
  <si>
    <t>FileName</t>
    <phoneticPr fontId="37" type="noConversion"/>
  </si>
  <si>
    <t>DirSelect</t>
  </si>
  <si>
    <t>Clear Formula</t>
  </si>
  <si>
    <t>Clear then fill formula area</t>
    <phoneticPr fontId="40" type="noConversion"/>
  </si>
  <si>
    <t>When formula are column based and vary in row length</t>
    <phoneticPr fontId="40" type="noConversion"/>
  </si>
  <si>
    <t>Integer(True, False,1)</t>
    <phoneticPr fontId="40" type="noConversion"/>
  </si>
  <si>
    <t>Range</t>
    <phoneticPr fontId="40" type="noConversion"/>
  </si>
  <si>
    <t>MultipleSheet</t>
  </si>
  <si>
    <t>Target sheet map to many src sheet</t>
    <phoneticPr fontId="40" type="noConversion"/>
  </si>
  <si>
    <t>Merge, Compare,  Update</t>
    <phoneticPr fontId="27" type="noConversion"/>
  </si>
  <si>
    <t>2000_Standard/</t>
    <phoneticPr fontId="4" type="noConversion"/>
  </si>
  <si>
    <t>DirSelect</t>
    <phoneticPr fontId="37" type="noConversion"/>
  </si>
  <si>
    <t>Prompt to select directory</t>
    <phoneticPr fontId="37" type="noConversion"/>
  </si>
  <si>
    <t>True/false</t>
    <phoneticPr fontId="37" type="noConversion"/>
  </si>
  <si>
    <t>1</t>
    <phoneticPr fontId="4" type="noConversion"/>
  </si>
  <si>
    <t>wsSkipHidden</t>
    <phoneticPr fontId="40" type="noConversion"/>
  </si>
  <si>
    <t>Skip hidden worksheet</t>
    <phoneticPr fontId="37" type="noConversion"/>
  </si>
  <si>
    <t>MetaData</t>
    <phoneticPr fontId="4" type="noConversion"/>
  </si>
  <si>
    <t>PostFunction</t>
  </si>
  <si>
    <t>wbSkipMe</t>
  </si>
  <si>
    <t xml:space="preserve">Skip this workbook </t>
    <phoneticPr fontId="37" type="noConversion"/>
  </si>
  <si>
    <t>ref</t>
    <phoneticPr fontId="4" type="noConversion"/>
  </si>
  <si>
    <t>TrackRow</t>
  </si>
  <si>
    <t>Track column incl. source row#</t>
    <phoneticPr fontId="40" type="noConversion"/>
  </si>
  <si>
    <t>ALL</t>
    <phoneticPr fontId="27" type="noConversion"/>
  </si>
  <si>
    <t>1. Project Management</t>
  </si>
  <si>
    <t>DirValidList</t>
  </si>
  <si>
    <t>Key</t>
  </si>
  <si>
    <t>Key column</t>
    <phoneticPr fontId="40" type="noConversion"/>
  </si>
  <si>
    <t>Number</t>
    <phoneticPr fontId="40" type="noConversion"/>
  </si>
  <si>
    <t>Compare</t>
    <phoneticPr fontId="27" type="noConversion"/>
  </si>
  <si>
    <t>Updating Param</t>
  </si>
  <si>
    <t>Param sheet for update process</t>
    <phoneticPr fontId="40" type="noConversion"/>
  </si>
  <si>
    <t>Ex: Map param sheet ! Reduce param sheet</t>
    <phoneticPr fontId="40" type="noConversion"/>
  </si>
  <si>
    <t>String: ParamSheet!ParamSheet</t>
    <phoneticPr fontId="40" type="noConversion"/>
  </si>
  <si>
    <t>ControlFlow</t>
    <phoneticPr fontId="40" type="noConversion"/>
  </si>
  <si>
    <t>Update</t>
    <phoneticPr fontId="27" type="noConversion"/>
  </si>
  <si>
    <t>D:\OneDrive - Inventec Corp\Operational\2000_Standard\PSG\MFG\PSG_MFG_Datastandard_QAM_v1.1.xlsx</t>
    <phoneticPr fontId="4" type="noConversion"/>
  </si>
  <si>
    <t>PreAction</t>
  </si>
  <si>
    <t>Param sheet before this process</t>
    <phoneticPr fontId="40" type="noConversion"/>
  </si>
  <si>
    <t>ex. Collect data dictionary before PDM mapping</t>
    <phoneticPr fontId="40" type="noConversion"/>
  </si>
  <si>
    <t>String: ParamSheet[!ParamSheet]*</t>
    <phoneticPr fontId="40" type="noConversion"/>
  </si>
  <si>
    <t>D:\OneDrive - Inventec Corp\Operational\2000_Standard\PSG\PNC\PSG_PNC_Datastandard_v1.0.xlsx</t>
    <phoneticPr fontId="4" type="noConversion"/>
  </si>
  <si>
    <t>PostAction</t>
  </si>
  <si>
    <t>Param sheet after this process</t>
    <phoneticPr fontId="40" type="noConversion"/>
  </si>
  <si>
    <t>ex. Split to different subject area after map PDM</t>
    <phoneticPr fontId="40" type="noConversion"/>
  </si>
  <si>
    <t>D:\OneDrive - Inventec Corp\Operational\2000_Standard\PSG\PNC\PSG_PNC_MultiDim_v1.1.xlsx</t>
    <phoneticPr fontId="4" type="noConversion"/>
  </si>
  <si>
    <t>PreFunction</t>
  </si>
  <si>
    <t>Excel macro before this process</t>
    <phoneticPr fontId="40" type="noConversion"/>
  </si>
  <si>
    <t>ex. Refersh pivot table after collect data dictionary</t>
    <phoneticPr fontId="40" type="noConversion"/>
  </si>
  <si>
    <t>String: WorkbookName!MacroName</t>
    <phoneticPr fontId="40" type="noConversion"/>
  </si>
  <si>
    <t>D:\OneDrive - Inventec Corp\Operational\2000_Standard\PSG\PRO\PSG_PRO_MultiDim_v1.1.xlsx</t>
    <phoneticPr fontId="4" type="noConversion"/>
  </si>
  <si>
    <t>Excel macro after this process</t>
    <phoneticPr fontId="40" type="noConversion"/>
  </si>
  <si>
    <t>ex. Add standard who column before split process</t>
    <phoneticPr fontId="40" type="noConversion"/>
  </si>
  <si>
    <t>D:\OneDrive - Inventec Corp\Operational\2000_Standard\PSG\PRO\PSG_PRO_Standard_v1.1.xlsx</t>
    <phoneticPr fontId="4" type="noConversion"/>
  </si>
  <si>
    <t xml:space="preserve">Keep CalcOption </t>
  </si>
  <si>
    <t xml:space="preserve">Set Calcoption back </t>
    <phoneticPr fontId="40" type="noConversion"/>
  </si>
  <si>
    <t>Merge, Split</t>
    <phoneticPr fontId="27" type="noConversion"/>
  </si>
  <si>
    <t>D:\OneDrive - Inventec Corp\Operational\2000_Standard\PSG\QAM\PSG_QAM_Datastandard_v1.5.xlsx</t>
    <phoneticPr fontId="4" type="noConversion"/>
  </si>
  <si>
    <t>Allow Cascade</t>
  </si>
  <si>
    <t>Cascade process start up or not</t>
    <phoneticPr fontId="40" type="noConversion"/>
  </si>
  <si>
    <t>D:\OneDrive - Inventec Corp\Operational\2000_Standard\PSG\QAM\PSG_QAM_MultiDim_v1.5.xlsx</t>
    <phoneticPr fontId="4" type="noConversion"/>
  </si>
  <si>
    <t>SplitOneHeader</t>
  </si>
  <si>
    <t>Split in one header, ignore src header #</t>
    <phoneticPr fontId="40" type="noConversion"/>
  </si>
  <si>
    <t>ex. Used when split from pivot table</t>
    <phoneticPr fontId="40" type="noConversion"/>
  </si>
  <si>
    <t>Split</t>
    <phoneticPr fontId="27" type="noConversion"/>
  </si>
  <si>
    <t>D:\OneDrive - Inventec Corp\Operational\2000_Standard\PSG\SAL\PSG_COS_Datastandard_LOG_v1.0.xlsx</t>
    <phoneticPr fontId="4" type="noConversion"/>
  </si>
  <si>
    <t>SplitTemplate</t>
  </si>
  <si>
    <t>Split template when target workbook not exist</t>
  </si>
  <si>
    <t>String: FullPathWorkbookName</t>
    <phoneticPr fontId="40" type="noConversion"/>
  </si>
  <si>
    <t>D:\OneDrive - Inventec Corp\Operational\2000_Standard\PSG\SAL\PSG_COS_Datastandard_QAM_v1.1.xlsx</t>
    <phoneticPr fontId="4" type="noConversion"/>
  </si>
  <si>
    <t>GenFileListOnly</t>
  </si>
  <si>
    <t>Process stop after generate file list</t>
    <phoneticPr fontId="40" type="noConversion"/>
  </si>
  <si>
    <t>D:\OneDrive - Inventec Corp\Operational\2000_Standard\PSG\SAL\PSG_COS_Datastandard_SAL_v1.0.xlsx</t>
    <phoneticPr fontId="4" type="noConversion"/>
  </si>
  <si>
    <t>Compare Param</t>
    <phoneticPr fontId="27" type="noConversion"/>
  </si>
  <si>
    <t>Param sheet for compare process</t>
    <phoneticPr fontId="40" type="noConversion"/>
  </si>
  <si>
    <t>Ex: CompareSrcParam</t>
    <phoneticPr fontId="40" type="noConversion"/>
  </si>
  <si>
    <t>String: ParamSheet</t>
    <phoneticPr fontId="40" type="noConversion"/>
  </si>
  <si>
    <t>D:\OneDrive - Inventec Corp\Operational\2000_Standard\PSG\SAL\PSG_SAL_Datastandard_v1.0.xlsx</t>
    <phoneticPr fontId="4" type="noConversion"/>
  </si>
  <si>
    <t>Compare Pivot</t>
    <phoneticPr fontId="27" type="noConversion"/>
  </si>
  <si>
    <t>Generate Pivot for compare result</t>
    <phoneticPr fontId="27" type="noConversion"/>
  </si>
  <si>
    <t>String: Worksheet</t>
    <phoneticPr fontId="40" type="noConversion"/>
  </si>
  <si>
    <t>_VT_COMP_PV</t>
  </si>
  <si>
    <t>D:\OneDrive - Inventec Corp\Operational\2000_Standard\PSG\SAL\PSG_SAL_MultiDim_v1.0.xlsx</t>
    <phoneticPr fontId="4" type="noConversion"/>
  </si>
  <si>
    <t>vtLogger</t>
    <phoneticPr fontId="27" type="noConversion"/>
  </si>
  <si>
    <t xml:space="preserve">Predefined logger, or user defined log function </t>
    <phoneticPr fontId="27" type="noConversion"/>
  </si>
  <si>
    <t>Ex. "Worksheet"</t>
    <phoneticPr fontId="27" type="noConversion"/>
  </si>
  <si>
    <t>String: "Worksheet", or WorkbookName!MacroName</t>
    <phoneticPr fontId="40" type="noConversion"/>
  </si>
  <si>
    <t>Worksheet</t>
  </si>
  <si>
    <t>D:\Operational\2000_Standard\PSG\SAL\PSG_COS_Datastandard_SAL_v1.0.xlsx</t>
    <phoneticPr fontId="4" type="noConversion"/>
  </si>
  <si>
    <t>vtLogLevel</t>
    <phoneticPr fontId="27" type="noConversion"/>
  </si>
  <si>
    <t xml:space="preserve">Log level </t>
    <phoneticPr fontId="27" type="noConversion"/>
  </si>
  <si>
    <t>Ex. 127, tracking all message</t>
    <phoneticPr fontId="27" type="noConversion"/>
  </si>
  <si>
    <t>Integer: SYS=1 | ERROR=2 | TRACE=4 | DEBUG=8 | FLOW=16</t>
    <phoneticPr fontId="27" type="noConversion"/>
  </si>
  <si>
    <t>1+2+4</t>
    <phoneticPr fontId="27" type="noConversion"/>
  </si>
  <si>
    <t>D:\Operational\2000_Standard\PSG\SAL\PSG_SAL_Datastandard_v1.0.xlsx</t>
    <phoneticPr fontId="4" type="noConversion"/>
  </si>
  <si>
    <t>vtLogParam</t>
    <phoneticPr fontId="27" type="noConversion"/>
  </si>
  <si>
    <t>Sheetname used by vtLogger="Worksheet"</t>
    <phoneticPr fontId="27" type="noConversion"/>
  </si>
  <si>
    <t>Ex: DQC_Compare@0228.xlsm!Log</t>
    <phoneticPr fontId="27" type="noConversion"/>
  </si>
  <si>
    <t>String: [WB]!Sheetname, _NONE_</t>
    <phoneticPr fontId="40" type="noConversion"/>
  </si>
  <si>
    <t>D:\Operational\2000_Standard\PSG\SAL\PSG_SAL_MultiDim_v1.0.xlsx</t>
    <phoneticPr fontId="4" type="noConversion"/>
  </si>
  <si>
    <t>DataList</t>
    <phoneticPr fontId="4" type="noConversion"/>
  </si>
  <si>
    <t>CategoryRoot</t>
    <phoneticPr fontId="4" type="noConversion"/>
  </si>
  <si>
    <t>DGP_Template</t>
  </si>
  <si>
    <t>=TEXTJOIN(",",FALSE, F3:F13)</t>
    <phoneticPr fontId="4" type="noConversion"/>
  </si>
  <si>
    <t>Default Contact</t>
  </si>
  <si>
    <r>
      <rPr>
        <b/>
        <sz val="14"/>
        <color indexed="8"/>
        <rFont val="Calibri"/>
        <family val="2"/>
      </rPr>
      <t>Classification Name</t>
    </r>
    <r>
      <rPr>
        <b/>
        <sz val="14"/>
        <color theme="1"/>
        <rFont val="Calibri"/>
        <family val="2"/>
        <charset val="136"/>
        <scheme val="minor"/>
      </rPr>
      <t xml:space="preserve">
</t>
    </r>
    <phoneticPr fontId="4" type="noConversion"/>
  </si>
  <si>
    <t>TermType</t>
    <phoneticPr fontId="4" type="noConversion"/>
  </si>
  <si>
    <t>Standard_v10</t>
  </si>
  <si>
    <t>=udfMergeRange( F3:F30)</t>
    <phoneticPr fontId="4" type="noConversion"/>
  </si>
  <si>
    <t>Sensitive</t>
    <phoneticPr fontId="4" type="noConversion"/>
  </si>
  <si>
    <t>HRM,SCM,BPM,BU,MFG,RND,SAL,SCM,SVC,PRO,PLN,FIN,STG,QAM,LOG,COS,PNC</t>
    <phoneticPr fontId="4" type="noConversion"/>
  </si>
  <si>
    <t>HRM</t>
    <phoneticPr fontId="4" type="noConversion"/>
  </si>
  <si>
    <t>Confidential</t>
    <phoneticPr fontId="4" type="noConversion"/>
  </si>
  <si>
    <t>General</t>
    <phoneticPr fontId="4" type="noConversion"/>
  </si>
  <si>
    <r>
      <t>P</t>
    </r>
    <r>
      <rPr>
        <sz val="12"/>
        <color theme="1"/>
        <rFont val="微軟正黑體"/>
        <family val="2"/>
        <charset val="136"/>
      </rPr>
      <t>RO</t>
    </r>
    <phoneticPr fontId="4" type="noConversion"/>
  </si>
  <si>
    <r>
      <t>P</t>
    </r>
    <r>
      <rPr>
        <sz val="12"/>
        <color theme="1"/>
        <rFont val="微軟正黑體"/>
        <family val="2"/>
        <charset val="136"/>
      </rPr>
      <t>LN</t>
    </r>
    <phoneticPr fontId="4" type="noConversion"/>
  </si>
  <si>
    <r>
      <t>Q</t>
    </r>
    <r>
      <rPr>
        <sz val="12"/>
        <color theme="1"/>
        <rFont val="微軟正黑體"/>
        <family val="2"/>
        <charset val="136"/>
      </rPr>
      <t>AM</t>
    </r>
    <phoneticPr fontId="4" type="noConversion"/>
  </si>
  <si>
    <r>
      <t>L</t>
    </r>
    <r>
      <rPr>
        <sz val="12"/>
        <color theme="1"/>
        <rFont val="微軟正黑體"/>
        <family val="2"/>
        <charset val="136"/>
      </rPr>
      <t>OG</t>
    </r>
    <phoneticPr fontId="4" type="noConversion"/>
  </si>
  <si>
    <t>COS</t>
    <phoneticPr fontId="4" type="noConversion"/>
  </si>
  <si>
    <r>
      <t>P</t>
    </r>
    <r>
      <rPr>
        <sz val="12"/>
        <color theme="1"/>
        <rFont val="微軟正黑體"/>
        <family val="2"/>
        <charset val="136"/>
      </rPr>
      <t>NC</t>
    </r>
    <phoneticPr fontId="4" type="noConversion"/>
  </si>
  <si>
    <t>Uni Name</t>
    <phoneticPr fontId="4" type="noConversion"/>
  </si>
  <si>
    <t>Abs Policies</t>
    <phoneticPr fontId="4" type="noConversion"/>
  </si>
  <si>
    <t>Information Governance Domain</t>
    <phoneticPr fontId="4" type="noConversion"/>
  </si>
  <si>
    <t>IG Domains</t>
    <phoneticPr fontId="4" type="noConversion"/>
  </si>
  <si>
    <t>Collection of all immediate Line of Business Policies pertaining to the Customer data domain</t>
    <phoneticPr fontId="4" type="noConversion"/>
  </si>
  <si>
    <t>Customer Data</t>
    <phoneticPr fontId="4" type="noConversion"/>
  </si>
  <si>
    <t xml:space="preserve">Policies define those policies that cover the basic information governance domains and are not delegated from other governance focus areas and domains. </t>
    <phoneticPr fontId="4" type="noConversion"/>
  </si>
  <si>
    <t>IG Domains</t>
  </si>
  <si>
    <t>Product and Service Data</t>
    <phoneticPr fontId="4" type="noConversion"/>
  </si>
  <si>
    <t xml:space="preserve">Collection of all immediate Line of Business Policies pertaining to the Product and Service data domain. </t>
  </si>
  <si>
    <t xml:space="preserve">Know Your Customer (KYC) </t>
  </si>
  <si>
    <t>KYC</t>
    <phoneticPr fontId="4" type="noConversion"/>
  </si>
  <si>
    <t>Here Know Your Customer (KYC) represents a set of policies and rules used to verify the identity of the customer, provide a comprehensive trusted view of a customer, customer relationships and groupings</t>
    <phoneticPr fontId="4" type="noConversion"/>
  </si>
  <si>
    <t>Customer Data</t>
  </si>
  <si>
    <t xml:space="preserve">Customer Marketing Information Utilization </t>
  </si>
  <si>
    <t xml:space="preserve">Cust. Marketing Info. Ut. </t>
    <phoneticPr fontId="4" type="noConversion"/>
  </si>
  <si>
    <t xml:space="preserve">Customer Marketing requires customer information to be current and of sufficient value to support marketing campaigns with minimal cost </t>
  </si>
  <si>
    <t>Worker</t>
  </si>
  <si>
    <t>Expertise Taxonomy Group</t>
  </si>
  <si>
    <t>Enterprise Structure</t>
  </si>
  <si>
    <t>Human Resources Group</t>
  </si>
  <si>
    <t>Organizational Management</t>
  </si>
  <si>
    <t>Personnel Data</t>
  </si>
  <si>
    <t>Business Defination</t>
    <phoneticPr fontId="4" type="noConversion"/>
  </si>
  <si>
    <t>Operator</t>
    <phoneticPr fontId="4" type="noConversion"/>
  </si>
  <si>
    <t>Contain?</t>
    <phoneticPr fontId="4" type="noConversion"/>
  </si>
  <si>
    <t>EntityName</t>
    <phoneticPr fontId="4" type="noConversion"/>
  </si>
  <si>
    <t>Action</t>
    <phoneticPr fontId="4" type="noConversion"/>
  </si>
  <si>
    <t>mask data if term name matched</t>
    <phoneticPr fontId="4" type="noConversion"/>
  </si>
  <si>
    <t>Term</t>
  </si>
  <si>
    <t>contain any</t>
  </si>
  <si>
    <t>BG_1</t>
    <phoneticPr fontId="4" type="noConversion"/>
  </si>
  <si>
    <t>mask data</t>
  </si>
  <si>
    <t>deney access to data</t>
  </si>
  <si>
    <t>14:37:27.00![TRACE]!cmd /c copy  /Y  C:\temp\dgp\DGP\Terms\DG_IEC_STD_V10_Terms-P.3.9.0.csv C:\temp\dgp\</t>
  </si>
  <si>
    <t>14:37:28.00![TRACE]!cmd /c copy  /Y  C:\temp\dgp\DGP\MtdMatch\DG_IEC_STD_V10_MtdMatch-P.3.9.0.csv C:\temp\dgp\</t>
    <phoneticPr fontId="4" type="noConversion"/>
  </si>
  <si>
    <t>14:42:13.00![SYS]![LOGEND]!0!&lt;&lt;&lt;&lt;&lt;&lt;&lt;&lt;&lt;&lt;&lt;&lt;&lt;&lt;&lt;[2022-06-28]@[14:42:13]</t>
    <phoneticPr fontId="4" type="noConversion"/>
  </si>
  <si>
    <t>14:50:16.00![SYS]![LOGSTART]!0!&gt;&gt;&gt;&gt;&gt;&gt;&gt;&gt;&gt;&gt;&gt;&gt;&gt;&gt;&gt;[2022-06-28]@[14:50:16]</t>
  </si>
  <si>
    <t>14:50:36.00![SYS]![LOGEND]!0!&lt;&lt;&lt;&lt;&lt;&lt;&lt;&lt;&lt;&lt;&lt;&lt;&lt;&lt;&lt;[2022-06-28]@[14:50:36]</t>
  </si>
  <si>
    <t>14:53:50.00![SYS]![LOGSTART]!0!&gt;&gt;&gt;&gt;&gt;&gt;&gt;&gt;&gt;&gt;&gt;&gt;&gt;&gt;&gt;[2022-06-28]@[14:53:50]</t>
  </si>
  <si>
    <t>14:54:06.00![SYS]![LOGEND]!0!&lt;&lt;&lt;&lt;&lt;&lt;&lt;&lt;&lt;&lt;&lt;&lt;&lt;&lt;&lt;[2022-06-28]@[14:54:06]</t>
  </si>
  <si>
    <t>14:56:39.00![SYS]![LOGSTART]!0!&gt;&gt;&gt;&gt;&gt;&gt;&gt;&gt;&gt;&gt;&gt;&gt;&gt;&gt;&gt;[2022-06-28]@[14:56:39]</t>
  </si>
  <si>
    <t>14:56:57.00![SYS]![LOGEND]!0!&lt;&lt;&lt;&lt;&lt;&lt;&lt;&lt;&lt;&lt;&lt;&lt;&lt;&lt;&lt;[2022-06-28]@[14:56:57]</t>
  </si>
  <si>
    <t>14:57:52.00![SYS]![LOGSTART]!0!&gt;&gt;&gt;&gt;&gt;&gt;&gt;&gt;&gt;&gt;&gt;&gt;&gt;&gt;&gt;[2022-06-28]@[14:57:52]</t>
  </si>
  <si>
    <t>14:58:08.00![SYS]![LOGEND]!0!&lt;&lt;&lt;&lt;&lt;&lt;&lt;&lt;&lt;&lt;&lt;&lt;&lt;&lt;&lt;[2022-06-28]@[14:58:08]</t>
  </si>
  <si>
    <t>14:59:36.00![SYS]![LOGSTART]!0!&gt;&gt;&gt;&gt;&gt;&gt;&gt;&gt;&gt;&gt;&gt;&gt;&gt;&gt;&gt;[2022-06-28]@[14:59:36]</t>
  </si>
  <si>
    <t>14:59:53.00![SYS]![LOGEND]!0!&lt;&lt;&lt;&lt;&lt;&lt;&lt;&lt;&lt;&lt;&lt;&lt;&lt;&lt;&lt;[2022-06-28]@[14:59:53]</t>
  </si>
  <si>
    <t>17:39:08.00![SYS]![LOGSTART]!0!&gt;&gt;&gt;&gt;&gt;&gt;&gt;&gt;&gt;&gt;&gt;&gt;&gt;&gt;&gt;[2022-06-28]@[17:39:08]</t>
  </si>
  <si>
    <t>17:39:26.00![SYS]![LOGEND]!0!&lt;&lt;&lt;&lt;&lt;&lt;&lt;&lt;&lt;&lt;&lt;&lt;&lt;&lt;&lt;[2022-06-28]@[17:39:26]</t>
  </si>
  <si>
    <t>17:42:45.00![SYS]![LOGSTART]!0!&gt;&gt;&gt;&gt;&gt;&gt;&gt;&gt;&gt;&gt;&gt;&gt;&gt;&gt;&gt;[2022-06-28]@[17:42:45]</t>
  </si>
  <si>
    <t>17:42:57.00![SYS]![LOGEND]!0!&lt;&lt;&lt;&lt;&lt;&lt;&lt;&lt;&lt;&lt;&lt;&lt;&lt;&lt;&lt;[2022-06-28]@[17:42:57]</t>
  </si>
  <si>
    <t>17:46:26.00![SYS]![LOGSTART]!0!&gt;&gt;&gt;&gt;&gt;&gt;&gt;&gt;&gt;&gt;&gt;&gt;&gt;&gt;&gt;[2022-06-28]@[17:46:26]</t>
  </si>
  <si>
    <t>17:46:39.00![SYS]![LOGEND]!0!&lt;&lt;&lt;&lt;&lt;&lt;&lt;&lt;&lt;&lt;&lt;&lt;&lt;&lt;&lt;[2022-06-28]@[17:46:39]</t>
  </si>
  <si>
    <t>14:53:37.00![SYS]![LOGSTART]!0!&gt;&gt;&gt;&gt;&gt;&gt;&gt;&gt;&gt;&gt;&gt;&gt;&gt;&gt;&gt;[2022-06-29]@[14:53:37]</t>
  </si>
  <si>
    <t>14:53:54.00![SYS]![LOGEND]!0!&lt;&lt;&lt;&lt;&lt;&lt;&lt;&lt;&lt;&lt;&lt;&lt;&lt;&lt;&lt;[2022-06-29]@[14:53:54]</t>
  </si>
  <si>
    <t>07:41:57.00![SYS]![LOGSTART]!0!&gt;&gt;&gt;&gt;&gt;&gt;&gt;&gt;&gt;&gt;&gt;&gt;&gt;&gt;&gt;[2022-06-30]@[07:41:57]</t>
  </si>
  <si>
    <t>07:42:13.00![SYS]![LOGEND]!0!&lt;&lt;&lt;&lt;&lt;&lt;&lt;&lt;&lt;&lt;&lt;&lt;&lt;&lt;&lt;[2022-06-30]@[07:42:13]</t>
  </si>
  <si>
    <t>07:43:02.00![SYS]![LOGSTART]!0!&gt;&gt;&gt;&gt;&gt;&gt;&gt;&gt;&gt;&gt;&gt;&gt;&gt;&gt;&gt;[2022-06-30]@[07:43:02]</t>
  </si>
  <si>
    <t>15:44:28.00![SYS]![LOGSTART]!0!&gt;&gt;&gt;&gt;&gt;&gt;&gt;&gt;&gt;&gt;&gt;&gt;&gt;&gt;&gt;[2022-07-01]@[15:44:28]</t>
  </si>
  <si>
    <t>15:44:46.00![SYS]![LOGEND]!0!&lt;&lt;&lt;&lt;&lt;&lt;&lt;&lt;&lt;&lt;&lt;&lt;&lt;&lt;&lt;[2022-07-01]@[15:44:46]</t>
  </si>
  <si>
    <t>18:39:42.00![SYS]![LOGSTART]!0!&gt;&gt;&gt;&gt;&gt;&gt;&gt;&gt;&gt;&gt;&gt;&gt;&gt;&gt;&gt;[2022-10-22]@[18:39:42]</t>
  </si>
  <si>
    <t>18:40:07.00![SYS]![LOGEND]!0!&lt;&lt;&lt;&lt;&lt;&lt;&lt;&lt;&lt;&lt;&lt;&lt;&lt;&lt;&lt;[2022-10-22]@[18:40:07]</t>
  </si>
  <si>
    <t>08:12:46.00![SYS]![LOGSTART]!0!&gt;&gt;&gt;&gt;&gt;&gt;&gt;&gt;&gt;&gt;&gt;&gt;&gt;&gt;&gt;[2022-10-29]@[08:12:46]</t>
  </si>
  <si>
    <t>08:13:09.00![SYS]![LOGEND]!0!&lt;&lt;&lt;&lt;&lt;&lt;&lt;&lt;&lt;&lt;&lt;&lt;&lt;&lt;&lt;[2022-10-29]@[08:13:09]</t>
  </si>
  <si>
    <t>09:15:20.00![SYS]![LOGSTART]!0!&gt;&gt;&gt;&gt;&gt;&gt;&gt;&gt;&gt;&gt;&gt;&gt;&gt;&gt;&gt;[2022-11-01]@[09:15:20]</t>
    <phoneticPr fontId="4" type="noConversion"/>
  </si>
  <si>
    <t>09:15:37.00![SYS]![LOGEND]!0!&lt;&lt;&lt;&lt;&lt;&lt;&lt;&lt;&lt;&lt;&lt;&lt;&lt;&lt;&lt;[2022-11-01]@[09:15:37]</t>
    <phoneticPr fontId="4" type="noConversion"/>
  </si>
  <si>
    <t>09:17:42.00![SYS]![LOGSTART]!0!&gt;&gt;&gt;&gt;&gt;&gt;&gt;&gt;&gt;&gt;&gt;&gt;&gt;&gt;&gt;[2022-11-01]@[09:17:42]</t>
    <phoneticPr fontId="4" type="noConversion"/>
  </si>
  <si>
    <t>09:17:52.00![SYS]![LOGEND]!0!&lt;&lt;&lt;&lt;&lt;&lt;&lt;&lt;&lt;&lt;&lt;&lt;&lt;&lt;&lt;[2022-11-01]@[09:17:52]</t>
    <phoneticPr fontId="4" type="noConversion"/>
  </si>
  <si>
    <t>09:21:20.00![SYS]![LOGSTART]!0!&gt;&gt;&gt;&gt;&gt;&gt;&gt;&gt;&gt;&gt;&gt;&gt;&gt;&gt;&gt;[2022-11-01]@[09:21:20]</t>
    <phoneticPr fontId="4" type="noConversion"/>
  </si>
  <si>
    <t>09:21:30.00![SYS]![LOGEND]!0!&lt;&lt;&lt;&lt;&lt;&lt;&lt;&lt;&lt;&lt;&lt;&lt;&lt;&lt;&lt;[2022-11-01]@[09:21:30]</t>
    <phoneticPr fontId="4" type="noConversion"/>
  </si>
  <si>
    <t>09:27:55.00![SYS]![LOGSTART]!0!&gt;&gt;&gt;&gt;&gt;&gt;&gt;&gt;&gt;&gt;&gt;&gt;&gt;&gt;&gt;[2022-11-01]@[09:27:55]</t>
    <phoneticPr fontId="4" type="noConversion"/>
  </si>
  <si>
    <t>09:28:06.00![SYS]![LOGEND]!0!&lt;&lt;&lt;&lt;&lt;&lt;&lt;&lt;&lt;&lt;&lt;&lt;&lt;&lt;&lt;[2022-11-01]@[09:28:06]</t>
    <phoneticPr fontId="4" type="noConversion"/>
  </si>
  <si>
    <t>09:30:56.00![SYS]![LOGSTART]!0!&gt;&gt;&gt;&gt;&gt;&gt;&gt;&gt;&gt;&gt;&gt;&gt;&gt;&gt;&gt;[2022-11-01]@[09:30:56]</t>
    <phoneticPr fontId="4" type="noConversion"/>
  </si>
  <si>
    <t>09:31:07.00![SYS]![LOGEND]!0!&lt;&lt;&lt;&lt;&lt;&lt;&lt;&lt;&lt;&lt;&lt;&lt;&lt;&lt;&lt;[2022-11-01]@[09:31:07]</t>
    <phoneticPr fontId="4" type="noConversion"/>
  </si>
  <si>
    <t>09:33:12.00![SYS]![LOGSTART]!0!&gt;&gt;&gt;&gt;&gt;&gt;&gt;&gt;&gt;&gt;&gt;&gt;&gt;&gt;&gt;[2022-11-01]@[09:33:12]</t>
    <phoneticPr fontId="4" type="noConversion"/>
  </si>
  <si>
    <t>09:33:24.00![SYS]![LOGEND]!0!&lt;&lt;&lt;&lt;&lt;&lt;&lt;&lt;&lt;&lt;&lt;&lt;&lt;&lt;&lt;[2022-11-01]@[09:33:24]</t>
    <phoneticPr fontId="4" type="noConversion"/>
  </si>
  <si>
    <t>09:51:19.00![SYS]![LOGSTART]!0!&gt;&gt;&gt;&gt;&gt;&gt;&gt;&gt;&gt;&gt;&gt;&gt;&gt;&gt;&gt;[2022-11-01]@[09:51:19]</t>
    <phoneticPr fontId="4" type="noConversion"/>
  </si>
  <si>
    <t>09:51:30.00![SYS]![LOGEND]!0!&lt;&lt;&lt;&lt;&lt;&lt;&lt;&lt;&lt;&lt;&lt;&lt;&lt;&lt;&lt;[2022-11-01]@[09:51:30]</t>
    <phoneticPr fontId="4" type="noConversion"/>
  </si>
  <si>
    <t>09:53:49.00![SYS]![LOGSTART]!0!&gt;&gt;&gt;&gt;&gt;&gt;&gt;&gt;&gt;&gt;&gt;&gt;&gt;&gt;&gt;[2022-11-01]@[09:53:49]</t>
    <phoneticPr fontId="4" type="noConversion"/>
  </si>
  <si>
    <t>09:53:59.00![SYS]![LOGEND]!0!&lt;&lt;&lt;&lt;&lt;&lt;&lt;&lt;&lt;&lt;&lt;&lt;&lt;&lt;&lt;[2022-11-01]@[09:53:59]</t>
    <phoneticPr fontId="4" type="noConversion"/>
  </si>
  <si>
    <t>09:55:10.00![SYS]![LOGSTART]!0!&gt;&gt;&gt;&gt;&gt;&gt;&gt;&gt;&gt;&gt;&gt;&gt;&gt;&gt;&gt;[2022-11-01]@[09:55:10]</t>
    <phoneticPr fontId="4" type="noConversion"/>
  </si>
  <si>
    <t>09:55:21.00![SYS]![LOGEND]!0!&lt;&lt;&lt;&lt;&lt;&lt;&lt;&lt;&lt;&lt;&lt;&lt;&lt;&lt;&lt;[2022-11-01]@[09:55:21]</t>
    <phoneticPr fontId="4" type="noConversion"/>
  </si>
  <si>
    <t>INDEX::**********</t>
  </si>
  <si>
    <t>15:47:57.00![SYS]![LOGSTART]!0!&gt;&gt;&gt;&gt;&gt;&gt;&gt;&gt;&gt;&gt;&gt;&gt;&gt;&gt;&gt;[2022-12-07]@[15:47:57]</t>
  </si>
  <si>
    <t>C:\Users\jesse\Inventec Corp\IEC1 PSG 資料治理 - Operational\2000_Standard\CORP\BPM\DG_BPM_DataStandard_PRO_v4.0.xlsx</t>
  </si>
  <si>
    <t>C:\Users\jesse\Inventec Corp\IEC1 PSG 資料治理 - Operational\2000_Standard\CORP\FIN\DG_FIN_DataStandard_v4.0.xlsx</t>
  </si>
  <si>
    <t>C:\Users\jesse\Inventec Corp\IEC1 PSG 資料治理 - Operational\2000_Standard\CORP\FIN\DG_FIN_MultiDim_v4.0.xlsx</t>
  </si>
  <si>
    <t>C:\Users\jesse\Inventec Corp\IEC1 PSG 資料治理 - Operational\2000_Standard\CORP\STG\DG_STG_DataStandard_EBO.xlsx</t>
  </si>
  <si>
    <t>C:\Users\jesse\Inventec Corp\IEC1 PSG 資料治理 - Operational\2000_Standard\CORP\STG\DG_STG_DataStandard_v4.0.xlsx</t>
  </si>
  <si>
    <t>C:\Users\jesse\Inventec Corp\IEC1 PSG 資料治理 - Operational\2000_Standard\CORP\STG\DG_STG_MultiDim_EBO.xlsx</t>
  </si>
  <si>
    <t>C:\Users\jesse\Inventec Corp\IEC1 PSG 資料治理 - Operational\2000_Standard\CORP\STG\DG_STG_MultiDim_v4.0.xlsx</t>
  </si>
  <si>
    <t>C:\Users\jesse\Inventec Corp\IEC1 PSG 資料治理 - Operational\2000_Standard\PSG\LOG\PSG_LOG_DataStandard_P.3.10.0 Forecast管理_v1.0.xlsx</t>
  </si>
  <si>
    <t>C:\Users\jesse\Inventec Corp\IEC1 PSG 資料治理 - Operational\2000_Standard\PSG\LOG\PSG_LOG_DataStandard_P.3.5.0 DOI 管理_v1.0.xlsx</t>
  </si>
  <si>
    <t>C:\Users\jesse\Inventec Corp\IEC1 PSG 資料治理 - Operational\2000_Standard\PSG\LOG\PSG_LOG_MultiDim_P.3.10.0 Forecast管理_v1.0.xlsx</t>
  </si>
  <si>
    <t>C:\Users\jesse\Inventec Corp\IEC1 PSG 資料治理 - Operational\2000_Standard\PSG\LOG\PSG_LOG_MultiDim_P.3.5.0 DOI 管理_v1.0.xlsx</t>
  </si>
  <si>
    <t>15:47:57.00![ERROR]!_x000D_
52: 不正確的檔案名稱或數目_x000D_
_x000D_
ModuleName: udfMERGEgenFileList_x000D_
 FILE:[PARAM:udfParam]</t>
  </si>
  <si>
    <t>BPM:230310_0001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</si>
</sst>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
    <numFmt numFmtId="165" formatCode="0_ "/>
    <numFmt numFmtId="166" formatCode="[$-409]d\-mmm\-yy;@"/>
    <numFmt numFmtId="167" formatCode="m/d;@"/>
    <numFmt numFmtId="168" formatCode="mm/dd/yy;@"/>
    <numFmt numFmtId="169" formatCode="g/&quot;通&quot;&quot;用&quot;&quot;格&quot;&quot;式&quot;"/>
    <numFmt numFmtId="170" formatCode="yyyy\-mm\-dd;@"/>
    <numFmt numFmtId="171" formatCode="yyyy/m/d;@"/>
    <numFmt numFmtId="172" formatCode="0.0"/>
  </numFmts>
  <fonts count="100">
    <font>
      <sz val="12"/>
      <color theme="1"/>
      <name val="微軟正黑體"/>
      <family val="2"/>
      <charset val="136"/>
    </font>
    <font>
      <sz val="11"/>
      <color theme="1"/>
      <name val="Calibri"/>
      <family val="2"/>
      <scheme val="minor"/>
    </font>
    <font>
      <sz val="11"/>
      <color theme="1"/>
      <name val="Calibri"/>
      <family val="2"/>
      <scheme val="minor"/>
    </font>
    <font>
      <sz val="12"/>
      <color theme="1"/>
      <name val="微軟正黑體"/>
      <family val="2"/>
      <charset val="136"/>
    </font>
    <font>
      <sz val="9"/>
      <name val="Calibri"/>
      <family val="2"/>
      <charset val="136"/>
      <scheme val="minor"/>
    </font>
    <font>
      <sz val="12"/>
      <name val="微軟正黑體"/>
      <family val="2"/>
      <charset val="136"/>
    </font>
    <font>
      <sz val="9"/>
      <name val="宋体"/>
      <family val="3"/>
      <charset val="136"/>
    </font>
    <font>
      <u/>
      <sz val="11"/>
      <color theme="10"/>
      <name val="Calibri"/>
      <family val="1"/>
      <charset val="136"/>
      <scheme val="minor"/>
    </font>
    <font>
      <b/>
      <sz val="12"/>
      <name val="微軟正黑體"/>
      <family val="2"/>
      <charset val="136"/>
    </font>
    <font>
      <b/>
      <sz val="12"/>
      <color theme="0"/>
      <name val="微軟正黑體"/>
      <family val="2"/>
      <charset val="136"/>
    </font>
    <font>
      <sz val="9"/>
      <name val="宋体"/>
    </font>
    <font>
      <sz val="11"/>
      <name val="微軟正黑體"/>
      <family val="2"/>
      <charset val="136"/>
    </font>
    <font>
      <sz val="11"/>
      <color theme="1"/>
      <name val="微軟正黑體"/>
      <family val="2"/>
      <charset val="136"/>
    </font>
    <font>
      <sz val="10"/>
      <color theme="1"/>
      <name val="微軟正黑體"/>
      <family val="2"/>
      <charset val="136"/>
    </font>
    <font>
      <b/>
      <sz val="11"/>
      <color indexed="9"/>
      <name val="微軟正黑體"/>
      <family val="2"/>
      <charset val="136"/>
    </font>
    <font>
      <b/>
      <sz val="11"/>
      <color rgb="FFFFFFFF"/>
      <name val="微軟正黑體"/>
      <family val="2"/>
      <charset val="136"/>
    </font>
    <font>
      <b/>
      <sz val="10"/>
      <color theme="1"/>
      <name val="微軟正黑體"/>
      <family val="2"/>
      <charset val="136"/>
    </font>
    <font>
      <b/>
      <sz val="11"/>
      <color theme="1"/>
      <name val="微軟正黑體"/>
      <family val="2"/>
      <charset val="136"/>
    </font>
    <font>
      <sz val="9"/>
      <name val="Calibri"/>
      <family val="3"/>
      <charset val="136"/>
      <scheme val="minor"/>
    </font>
    <font>
      <sz val="11"/>
      <color indexed="8"/>
      <name val="Calibri"/>
      <family val="2"/>
    </font>
    <font>
      <sz val="12"/>
      <color indexed="8"/>
      <name val="Calibri"/>
      <family val="2"/>
    </font>
    <font>
      <b/>
      <sz val="14"/>
      <color indexed="8"/>
      <name val="Calibri"/>
      <family val="2"/>
    </font>
    <font>
      <b/>
      <sz val="14"/>
      <color indexed="8"/>
      <name val="細明體"/>
      <family val="3"/>
      <charset val="136"/>
    </font>
    <font>
      <sz val="14"/>
      <color indexed="8"/>
      <name val="Calibri"/>
      <family val="2"/>
    </font>
    <font>
      <sz val="12"/>
      <color theme="0"/>
      <name val="Calibri"/>
      <family val="2"/>
    </font>
    <font>
      <sz val="10"/>
      <color indexed="8"/>
      <name val="Calibri"/>
      <family val="2"/>
    </font>
    <font>
      <sz val="10"/>
      <name val="微軟正黑體"/>
      <family val="2"/>
      <charset val="136"/>
    </font>
    <font>
      <sz val="9"/>
      <name val="細明體"/>
      <family val="3"/>
      <charset val="136"/>
    </font>
    <font>
      <sz val="12"/>
      <color indexed="8"/>
      <name val="微軟正黑體"/>
      <family val="2"/>
      <charset val="136"/>
    </font>
    <font>
      <b/>
      <sz val="12"/>
      <color indexed="8"/>
      <name val="微軟正黑體"/>
      <family val="2"/>
      <charset val="136"/>
    </font>
    <font>
      <sz val="12"/>
      <color theme="0"/>
      <name val="微軟正黑體"/>
      <family val="2"/>
      <charset val="136"/>
    </font>
    <font>
      <b/>
      <sz val="14"/>
      <color indexed="8"/>
      <name val="Microsoft JhengHei Light"/>
      <family val="2"/>
      <charset val="136"/>
    </font>
    <font>
      <sz val="14"/>
      <color theme="1"/>
      <name val="Microsoft JhengHei Light"/>
      <family val="2"/>
      <charset val="136"/>
    </font>
    <font>
      <sz val="10"/>
      <color indexed="8"/>
      <name val="Microsoft JhengHei Light"/>
      <family val="2"/>
      <charset val="136"/>
    </font>
    <font>
      <sz val="12"/>
      <color theme="1"/>
      <name val="Microsoft JhengHei Light"/>
      <family val="2"/>
      <charset val="136"/>
    </font>
    <font>
      <sz val="12"/>
      <color indexed="8"/>
      <name val="Microsoft JhengHei Light"/>
      <family val="2"/>
      <charset val="136"/>
    </font>
    <font>
      <sz val="11"/>
      <color rgb="FF000000"/>
      <name val="微軟正黑體"/>
      <family val="2"/>
      <charset val="136"/>
    </font>
    <font>
      <sz val="9"/>
      <name val="新細明體"/>
      <family val="1"/>
      <charset val="136"/>
    </font>
    <font>
      <sz val="11"/>
      <color indexed="8"/>
      <name val="微軟正黑體"/>
      <family val="2"/>
      <charset val="136"/>
    </font>
    <font>
      <sz val="11"/>
      <color indexed="8"/>
      <name val="Courier New"/>
      <family val="3"/>
    </font>
    <font>
      <sz val="9"/>
      <name val="微軟正黑體"/>
      <family val="2"/>
      <charset val="136"/>
    </font>
    <font>
      <b/>
      <sz val="12"/>
      <color theme="1"/>
      <name val="微軟正黑體"/>
      <family val="2"/>
      <charset val="136"/>
    </font>
    <font>
      <b/>
      <sz val="9"/>
      <color indexed="81"/>
      <name val="Tahoma"/>
      <family val="2"/>
    </font>
    <font>
      <sz val="9"/>
      <color indexed="81"/>
      <name val="Tahoma"/>
      <family val="2"/>
    </font>
    <font>
      <b/>
      <sz val="12"/>
      <color rgb="FFFF0000"/>
      <name val="微軟正黑體"/>
      <family val="2"/>
      <charset val="136"/>
    </font>
    <font>
      <b/>
      <sz val="14"/>
      <color theme="0"/>
      <name val="Calibri"/>
      <family val="2"/>
    </font>
    <font>
      <sz val="14"/>
      <color theme="0"/>
      <name val="Calibri"/>
      <family val="2"/>
      <charset val="136"/>
      <scheme val="minor"/>
    </font>
    <font>
      <sz val="12"/>
      <name val="Arial"/>
      <family val="2"/>
    </font>
    <font>
      <sz val="11"/>
      <color rgb="FF000000"/>
      <name val="Arial"/>
      <family val="2"/>
    </font>
    <font>
      <sz val="12"/>
      <name val="Microsoft JhengHei Light"/>
      <family val="2"/>
      <charset val="136"/>
    </font>
    <font>
      <sz val="12"/>
      <color rgb="FF000000"/>
      <name val="Microsoft JhengHei Light"/>
      <family val="2"/>
      <charset val="136"/>
    </font>
    <font>
      <b/>
      <sz val="12"/>
      <color theme="1"/>
      <name val="Microsoft JhengHei Light"/>
      <family val="2"/>
      <charset val="136"/>
    </font>
    <font>
      <u/>
      <sz val="12"/>
      <color theme="10"/>
      <name val="微軟正黑體"/>
      <family val="2"/>
      <charset val="136"/>
    </font>
    <font>
      <b/>
      <sz val="11"/>
      <name val="微軟正黑體"/>
      <family val="2"/>
      <charset val="136"/>
    </font>
    <font>
      <sz val="11"/>
      <color indexed="10"/>
      <name val="微軟正黑體"/>
      <family val="2"/>
      <charset val="136"/>
    </font>
    <font>
      <sz val="11"/>
      <color rgb="FF3F3F76"/>
      <name val="Calibri"/>
      <family val="2"/>
      <charset val="136"/>
      <scheme val="minor"/>
    </font>
    <font>
      <sz val="9"/>
      <color indexed="81"/>
      <name val="細明體"/>
      <family val="3"/>
      <charset val="136"/>
    </font>
    <font>
      <b/>
      <sz val="9"/>
      <color indexed="81"/>
      <name val="新細明體"/>
      <family val="1"/>
      <charset val="136"/>
    </font>
    <font>
      <b/>
      <sz val="8"/>
      <color indexed="81"/>
      <name val="Tahoma"/>
      <family val="2"/>
    </font>
    <font>
      <sz val="8"/>
      <color indexed="81"/>
      <name val="Tahoma"/>
      <family val="2"/>
    </font>
    <font>
      <b/>
      <sz val="8"/>
      <color indexed="81"/>
      <name val="細明體"/>
      <family val="3"/>
      <charset val="136"/>
    </font>
    <font>
      <sz val="8"/>
      <color indexed="81"/>
      <name val="細明體"/>
      <family val="3"/>
      <charset val="136"/>
    </font>
    <font>
      <sz val="9"/>
      <color indexed="81"/>
      <name val="新細明體"/>
      <family val="1"/>
      <charset val="136"/>
    </font>
    <font>
      <b/>
      <sz val="12"/>
      <color indexed="8"/>
      <name val="Calibri"/>
      <family val="2"/>
    </font>
    <font>
      <sz val="12"/>
      <color rgb="FFFF0000"/>
      <name val="微軟正黑體"/>
      <family val="2"/>
      <charset val="136"/>
    </font>
    <font>
      <sz val="11"/>
      <color theme="1"/>
      <name val="Calibri"/>
      <family val="1"/>
      <charset val="136"/>
      <scheme val="minor"/>
    </font>
    <font>
      <b/>
      <sz val="10"/>
      <color theme="0"/>
      <name val="微軟正黑體"/>
      <family val="2"/>
      <charset val="136"/>
    </font>
    <font>
      <b/>
      <sz val="10"/>
      <color rgb="FF000000"/>
      <name val="微軟正黑體"/>
      <family val="2"/>
      <charset val="136"/>
    </font>
    <font>
      <sz val="9"/>
      <color rgb="FF1D1C1D"/>
      <name val="Arial"/>
      <family val="2"/>
    </font>
    <font>
      <sz val="12"/>
      <name val="宋体"/>
    </font>
    <font>
      <sz val="12"/>
      <color theme="1"/>
      <name val="Calibri"/>
      <family val="2"/>
      <charset val="136"/>
      <scheme val="minor"/>
    </font>
    <font>
      <sz val="11"/>
      <color rgb="FF0070C0"/>
      <name val="微軟正黑體"/>
      <family val="2"/>
      <charset val="136"/>
    </font>
    <font>
      <sz val="11"/>
      <color rgb="FF0000CC"/>
      <name val="微軟正黑體"/>
      <family val="2"/>
      <charset val="136"/>
    </font>
    <font>
      <sz val="11"/>
      <color theme="1"/>
      <name val="Calibri"/>
      <family val="2"/>
    </font>
    <font>
      <b/>
      <sz val="11"/>
      <color rgb="FF0070C0"/>
      <name val="微軟正黑體"/>
      <family val="2"/>
      <charset val="136"/>
    </font>
    <font>
      <sz val="12"/>
      <color rgb="FF0070C0"/>
      <name val="微軟正黑體"/>
      <family val="2"/>
      <charset val="136"/>
    </font>
    <font>
      <sz val="11"/>
      <color theme="0"/>
      <name val="微軟正黑體"/>
      <family val="2"/>
      <charset val="136"/>
    </font>
    <font>
      <b/>
      <sz val="11"/>
      <color theme="0"/>
      <name val="微軟正黑體"/>
      <family val="2"/>
      <charset val="136"/>
    </font>
    <font>
      <sz val="10"/>
      <color rgb="FF000000"/>
      <name val="Arial"/>
      <family val="2"/>
    </font>
    <font>
      <sz val="12"/>
      <color theme="1"/>
      <name val="微軟正黑體"/>
      <family val="2"/>
      <charset val="136"/>
    </font>
    <font>
      <sz val="12"/>
      <color theme="1"/>
      <name val="Helvetica Neue"/>
      <family val="2"/>
    </font>
    <font>
      <sz val="12"/>
      <color rgb="FF000000"/>
      <name val="Arial"/>
      <family val="2"/>
    </font>
    <font>
      <sz val="14"/>
      <color theme="1"/>
      <name val="微軟正黑體"/>
      <family val="2"/>
      <charset val="136"/>
    </font>
    <font>
      <u/>
      <sz val="12"/>
      <color theme="10"/>
      <name val="Calibri"/>
      <family val="2"/>
      <charset val="136"/>
      <scheme val="minor"/>
    </font>
    <font>
      <sz val="12"/>
      <color rgb="FF000000"/>
      <name val="Microsoft JhengHei Light"/>
      <family val="2"/>
    </font>
    <font>
      <sz val="10"/>
      <color theme="1"/>
      <name val="Arial"/>
      <family val="2"/>
    </font>
    <font>
      <u/>
      <sz val="12"/>
      <color rgb="FF0000FF"/>
      <name val="Arial"/>
      <family val="2"/>
    </font>
    <font>
      <sz val="11"/>
      <color rgb="FF000000"/>
      <name val="Segoe UI"/>
      <family val="2"/>
    </font>
    <font>
      <sz val="12"/>
      <name val="Microsoft JhengHei Light"/>
      <family val="2"/>
    </font>
    <font>
      <sz val="12"/>
      <color rgb="FF000000"/>
      <name val="微軟正黑體"/>
      <family val="2"/>
      <charset val="136"/>
    </font>
    <font>
      <sz val="14"/>
      <color theme="1"/>
      <name val="Calibri"/>
      <family val="2"/>
    </font>
    <font>
      <sz val="11"/>
      <name val="Calibri"/>
      <family val="2"/>
      <scheme val="minor"/>
    </font>
    <font>
      <sz val="12"/>
      <name val="微軟正黑體"/>
      <family val="2"/>
      <charset val="136"/>
    </font>
    <font>
      <sz val="12"/>
      <color theme="1"/>
      <name val="微軟正黑體"/>
      <family val="2"/>
      <charset val="136"/>
    </font>
    <font>
      <sz val="11"/>
      <name val="微軟正黑體"/>
      <family val="2"/>
    </font>
    <font>
      <b/>
      <sz val="14"/>
      <color theme="1"/>
      <name val="Calibri"/>
      <family val="2"/>
      <charset val="136"/>
      <scheme val="minor"/>
    </font>
    <font>
      <sz val="11"/>
      <color theme="5"/>
      <name val="微軟正黑體"/>
      <family val="2"/>
      <charset val="136"/>
    </font>
    <font>
      <sz val="12"/>
      <name val="Microsoft JhengHei UI"/>
      <family val="2"/>
      <charset val="136"/>
    </font>
    <font>
      <sz val="12"/>
      <name val="MS Gothic"/>
      <family val="3"/>
      <charset val="128"/>
    </font>
    <font>
      <sz val="12"/>
      <color theme="1"/>
      <name val="MS Gothic"/>
      <family val="3"/>
      <charset val="128"/>
    </font>
  </fonts>
  <fills count="41">
    <fill>
      <patternFill patternType="none"/>
    </fill>
    <fill>
      <patternFill patternType="gray125"/>
    </fill>
    <fill>
      <patternFill patternType="solid">
        <fgColor indexed="22"/>
        <bgColor indexed="64"/>
      </patternFill>
    </fill>
    <fill>
      <patternFill patternType="solid">
        <fgColor theme="0" tint="-0.499984740745262"/>
        <bgColor indexed="64"/>
      </patternFill>
    </fill>
    <fill>
      <patternFill patternType="solid">
        <fgColor theme="4" tint="-0.249977111117893"/>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4" tint="0.59999389629810485"/>
        <bgColor theme="4" tint="0.59999389629810485"/>
      </patternFill>
    </fill>
    <fill>
      <patternFill patternType="solid">
        <fgColor theme="3" tint="-0.249977111117893"/>
        <bgColor indexed="64"/>
      </patternFill>
    </fill>
    <fill>
      <patternFill patternType="solid">
        <fgColor rgb="FFFFFF00"/>
        <bgColor theme="6" tint="0.79998168889431442"/>
      </patternFill>
    </fill>
    <fill>
      <patternFill patternType="solid">
        <fgColor theme="5" tint="0.79998168889431442"/>
        <bgColor theme="5" tint="0.79998168889431442"/>
      </patternFill>
    </fill>
    <fill>
      <patternFill patternType="solid">
        <fgColor theme="0" tint="-0.14999847407452621"/>
        <bgColor theme="0" tint="-0.14999847407452621"/>
      </patternFill>
    </fill>
    <fill>
      <patternFill patternType="solid">
        <fgColor theme="6" tint="0.79998168889431442"/>
        <bgColor theme="6" tint="0.79998168889431442"/>
      </patternFill>
    </fill>
    <fill>
      <patternFill patternType="solid">
        <fgColor theme="5" tint="0.39997558519241921"/>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0" tint="-0.14999847407452621"/>
        <bgColor indexed="64"/>
      </patternFill>
    </fill>
    <fill>
      <patternFill patternType="solid">
        <fgColor rgb="FFFFFFFF"/>
        <bgColor indexed="64"/>
      </patternFill>
    </fill>
    <fill>
      <patternFill patternType="solid">
        <fgColor rgb="FFD8D8D8"/>
        <bgColor rgb="FFD8D8D8"/>
      </patternFill>
    </fill>
    <fill>
      <patternFill patternType="solid">
        <fgColor theme="4" tint="0.59999389629810485"/>
        <bgColor indexed="64"/>
      </patternFill>
    </fill>
    <fill>
      <patternFill patternType="solid">
        <fgColor theme="2"/>
        <bgColor indexed="64"/>
      </patternFill>
    </fill>
    <fill>
      <patternFill patternType="solid">
        <fgColor theme="5" tint="0.79998168889431442"/>
        <bgColor indexed="64"/>
      </patternFill>
    </fill>
    <fill>
      <patternFill patternType="solid">
        <fgColor rgb="FFFFCC99"/>
      </patternFill>
    </fill>
    <fill>
      <patternFill patternType="solid">
        <fgColor theme="0"/>
        <bgColor indexed="64"/>
      </patternFill>
    </fill>
    <fill>
      <patternFill patternType="solid">
        <fgColor rgb="FFFF0000"/>
        <bgColor indexed="64"/>
      </patternFill>
    </fill>
    <fill>
      <patternFill patternType="solid">
        <fgColor indexed="43"/>
        <bgColor indexed="64"/>
      </patternFill>
    </fill>
    <fill>
      <patternFill patternType="solid">
        <fgColor indexed="50"/>
        <bgColor indexed="64"/>
      </patternFill>
    </fill>
    <fill>
      <patternFill patternType="solid">
        <fgColor indexed="44"/>
        <bgColor indexed="64"/>
      </patternFill>
    </fill>
    <fill>
      <patternFill patternType="solid">
        <fgColor indexed="46"/>
        <bgColor indexed="64"/>
      </patternFill>
    </fill>
    <fill>
      <patternFill patternType="solid">
        <fgColor rgb="FFFFC000"/>
        <bgColor indexed="64"/>
      </patternFill>
    </fill>
    <fill>
      <patternFill patternType="solid">
        <fgColor rgb="FFD8D8D8"/>
        <bgColor rgb="FF000000"/>
      </patternFill>
    </fill>
    <fill>
      <patternFill patternType="solid">
        <fgColor theme="4" tint="0.39997558519241921"/>
        <bgColor indexed="64"/>
      </patternFill>
    </fill>
    <fill>
      <patternFill patternType="solid">
        <fgColor theme="9" tint="0.39997558519241921"/>
        <bgColor indexed="64"/>
      </patternFill>
    </fill>
    <fill>
      <patternFill patternType="solid">
        <fgColor theme="6" tint="-0.249977111117893"/>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theme="0"/>
      </right>
      <top style="thin">
        <color theme="0"/>
      </top>
      <bottom style="thin">
        <color theme="0"/>
      </bottom>
      <diagonal/>
    </border>
    <border>
      <left style="thin">
        <color theme="6"/>
      </left>
      <right style="thin">
        <color theme="6"/>
      </right>
      <top style="thin">
        <color theme="6"/>
      </top>
      <bottom/>
      <diagonal/>
    </border>
    <border>
      <left style="thin">
        <color theme="5"/>
      </left>
      <right/>
      <top style="thin">
        <color theme="5"/>
      </top>
      <bottom/>
      <diagonal/>
    </border>
    <border>
      <left style="thin">
        <color theme="5"/>
      </left>
      <right style="thin">
        <color theme="5"/>
      </right>
      <top style="thin">
        <color theme="5"/>
      </top>
      <bottom/>
      <diagonal/>
    </border>
    <border>
      <left style="thin">
        <color theme="1"/>
      </left>
      <right/>
      <top style="thin">
        <color theme="1"/>
      </top>
      <bottom/>
      <diagonal/>
    </border>
    <border>
      <left style="thin">
        <color theme="4"/>
      </left>
      <right style="thin">
        <color theme="1"/>
      </right>
      <top style="thin">
        <color theme="4"/>
      </top>
      <bottom/>
      <diagonal/>
    </border>
    <border>
      <left style="thin">
        <color theme="6"/>
      </left>
      <right style="thin">
        <color theme="6"/>
      </right>
      <top style="medium">
        <color theme="6"/>
      </top>
      <bottom/>
      <diagonal/>
    </border>
    <border>
      <left style="thin">
        <color theme="5"/>
      </left>
      <right/>
      <top style="medium">
        <color theme="5"/>
      </top>
      <bottom/>
      <diagonal/>
    </border>
    <border>
      <left style="thin">
        <color theme="1"/>
      </left>
      <right/>
      <top style="medium">
        <color theme="1"/>
      </top>
      <bottom/>
      <diagonal/>
    </border>
    <border>
      <left style="thin">
        <color theme="1"/>
      </left>
      <right style="thin">
        <color theme="1"/>
      </right>
      <top style="medium">
        <color theme="1"/>
      </top>
      <bottom/>
      <diagonal/>
    </border>
    <border>
      <left style="thin">
        <color theme="1"/>
      </left>
      <right style="thin">
        <color theme="1"/>
      </right>
      <top style="thin">
        <color theme="1"/>
      </top>
      <bottom/>
      <diagonal/>
    </border>
    <border>
      <left style="thin">
        <color theme="1"/>
      </left>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6"/>
      </left>
      <right style="thin">
        <color theme="6"/>
      </right>
      <top style="thin">
        <color theme="6"/>
      </top>
      <bottom style="thin">
        <color theme="6"/>
      </bottom>
      <diagonal/>
    </border>
    <border>
      <left/>
      <right/>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indexed="64"/>
      </left>
      <right/>
      <top/>
      <bottom/>
      <diagonal/>
    </border>
    <border>
      <left/>
      <right style="thin">
        <color theme="4" tint="0.39997558519241921"/>
      </right>
      <top style="thin">
        <color theme="4" tint="0.39997558519241921"/>
      </top>
      <bottom style="thin">
        <color theme="4" tint="0.39997558519241921"/>
      </bottom>
      <diagonal/>
    </border>
    <border>
      <left style="thin">
        <color rgb="FF7F7F7F"/>
      </left>
      <right style="thin">
        <color rgb="FF7F7F7F"/>
      </right>
      <top style="thin">
        <color rgb="FF7F7F7F"/>
      </top>
      <bottom style="thin">
        <color rgb="FF7F7F7F"/>
      </bottom>
      <diagonal/>
    </border>
    <border>
      <left/>
      <right style="thin">
        <color indexed="64"/>
      </right>
      <top/>
      <bottom/>
      <diagonal/>
    </border>
    <border>
      <left/>
      <right/>
      <top/>
      <bottom style="thin">
        <color indexed="64"/>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style="thin">
        <color theme="0"/>
      </right>
      <top style="thin">
        <color theme="0"/>
      </top>
      <bottom/>
      <diagonal/>
    </border>
    <border>
      <left style="medium">
        <color rgb="FF000000"/>
      </left>
      <right style="medium">
        <color rgb="FF000000"/>
      </right>
      <top style="medium">
        <color rgb="FF000000"/>
      </top>
      <bottom style="medium">
        <color rgb="FF000000"/>
      </bottom>
      <diagonal/>
    </border>
    <border>
      <left style="thin">
        <color theme="0"/>
      </left>
      <right style="thin">
        <color theme="0"/>
      </right>
      <top style="thin">
        <color theme="0"/>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theme="4" tint="0.39997558519241921"/>
      </top>
      <bottom style="thin">
        <color theme="4"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6" tint="0.39997558519241921"/>
      </left>
      <right/>
      <top style="thin">
        <color theme="6" tint="0.39997558519241921"/>
      </top>
      <bottom style="thin">
        <color theme="6" tint="0.39997558519241921"/>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top style="thin">
        <color theme="8" tint="0.79998168889431442"/>
      </top>
      <bottom style="thin">
        <color theme="8" tint="0.79998168889431442"/>
      </bottom>
      <diagonal/>
    </border>
    <border>
      <left/>
      <right/>
      <top style="thin">
        <color theme="8" tint="-0.249977111117893"/>
      </top>
      <bottom style="thin">
        <color theme="8" tint="0.39997558519241921"/>
      </bottom>
      <diagonal/>
    </border>
    <border>
      <left/>
      <right/>
      <top style="thin">
        <color theme="8" tint="-0.249977111117893"/>
      </top>
      <bottom style="thin">
        <color theme="8" tint="-0.249977111117893"/>
      </bottom>
      <diagonal/>
    </border>
    <border>
      <left/>
      <right/>
      <top style="thin">
        <color theme="8" tint="0.39997558519241921"/>
      </top>
      <bottom style="thin">
        <color theme="8" tint="0.79998168889431442"/>
      </bottom>
      <diagonal/>
    </border>
    <border>
      <left/>
      <right/>
      <top style="thin">
        <color theme="8" tint="0.39997558519241921"/>
      </top>
      <bottom style="thin">
        <color theme="8" tint="0.39997558519241921"/>
      </bottom>
      <diagonal/>
    </border>
    <border>
      <left/>
      <right/>
      <top style="thin">
        <color theme="8" tint="0.79998168889431442"/>
      </top>
      <bottom style="thin">
        <color theme="8" tint="0.39997558519241921"/>
      </bottom>
      <diagonal/>
    </border>
    <border>
      <left/>
      <right/>
      <top style="thin">
        <color theme="8" tint="0.39997558519241921"/>
      </top>
      <bottom/>
      <diagonal/>
    </border>
    <border>
      <left/>
      <right/>
      <top style="thin">
        <color theme="8" tint="-0.249977111117893"/>
      </top>
      <bottom/>
      <diagonal/>
    </border>
    <border>
      <left/>
      <right/>
      <top style="thin">
        <color theme="8" tint="0.79998168889431442"/>
      </top>
      <bottom/>
      <diagonal/>
    </border>
    <border>
      <left style="thin">
        <color indexed="64"/>
      </left>
      <right style="thin">
        <color theme="6"/>
      </right>
      <top style="thin">
        <color theme="6"/>
      </top>
      <bottom style="thin">
        <color theme="6"/>
      </bottom>
      <diagonal/>
    </border>
    <border>
      <left style="thin">
        <color indexed="64"/>
      </left>
      <right style="thin">
        <color theme="6"/>
      </right>
      <top style="thin">
        <color theme="6"/>
      </top>
      <bottom/>
      <diagonal/>
    </border>
  </borders>
  <cellStyleXfs count="14">
    <xf numFmtId="0" fontId="0" fillId="0" borderId="0">
      <alignment vertical="center"/>
    </xf>
    <xf numFmtId="0" fontId="7" fillId="0" borderId="0" applyNumberFormat="0" applyFill="0" applyBorder="0" applyAlignment="0" applyProtection="0">
      <alignment vertical="center"/>
    </xf>
    <xf numFmtId="0" fontId="19" fillId="0" borderId="0"/>
    <xf numFmtId="168" fontId="3" fillId="0" borderId="0">
      <alignment vertical="center"/>
    </xf>
    <xf numFmtId="0" fontId="52" fillId="0" borderId="0" applyNumberFormat="0" applyFill="0" applyBorder="0" applyAlignment="0" applyProtection="0">
      <alignment vertical="center"/>
    </xf>
    <xf numFmtId="166" fontId="55" fillId="29" borderId="23" applyNumberFormat="0" applyAlignment="0" applyProtection="0">
      <alignment vertical="center"/>
    </xf>
    <xf numFmtId="0" fontId="65" fillId="0" borderId="0">
      <alignment vertical="center"/>
    </xf>
    <xf numFmtId="0" fontId="65" fillId="0" borderId="0"/>
    <xf numFmtId="0" fontId="69" fillId="0" borderId="0"/>
    <xf numFmtId="0" fontId="65" fillId="0" borderId="0"/>
    <xf numFmtId="0" fontId="70" fillId="0" borderId="0">
      <alignment vertical="center"/>
    </xf>
    <xf numFmtId="0" fontId="65" fillId="0" borderId="0">
      <alignment vertical="center"/>
    </xf>
    <xf numFmtId="0" fontId="52" fillId="0" borderId="0" applyNumberFormat="0" applyFill="0" applyBorder="0" applyAlignment="0" applyProtection="0">
      <alignment vertical="center"/>
    </xf>
    <xf numFmtId="0" fontId="2" fillId="0" borderId="0"/>
  </cellStyleXfs>
  <cellXfs count="477">
    <xf numFmtId="0" fontId="0" fillId="0" borderId="0" xfId="0">
      <alignment vertical="center"/>
    </xf>
    <xf numFmtId="0" fontId="3" fillId="0" borderId="0" xfId="0" applyFont="1" applyAlignment="1">
      <alignment vertical="top"/>
    </xf>
    <xf numFmtId="164" fontId="3" fillId="0" borderId="0" xfId="0" applyNumberFormat="1" applyFont="1" applyAlignment="1">
      <alignment vertical="top"/>
    </xf>
    <xf numFmtId="0" fontId="8" fillId="0" borderId="0" xfId="0" applyFont="1" applyAlignment="1">
      <alignment vertical="top" wrapText="1"/>
    </xf>
    <xf numFmtId="49" fontId="5" fillId="0" borderId="0" xfId="0" applyNumberFormat="1" applyFont="1" applyAlignment="1">
      <alignment vertical="top" wrapText="1"/>
    </xf>
    <xf numFmtId="0" fontId="9" fillId="0" borderId="0" xfId="0" applyFont="1" applyAlignment="1">
      <alignment vertical="top"/>
    </xf>
    <xf numFmtId="0" fontId="5" fillId="0" borderId="0" xfId="0" applyFont="1" applyAlignment="1">
      <alignment vertical="top"/>
    </xf>
    <xf numFmtId="0" fontId="14" fillId="3" borderId="1" xfId="0" applyFont="1" applyFill="1" applyBorder="1" applyAlignment="1">
      <alignment horizontal="center" vertical="center" wrapText="1"/>
    </xf>
    <xf numFmtId="0" fontId="15" fillId="3" borderId="1" xfId="0" applyFont="1" applyFill="1" applyBorder="1" applyAlignment="1">
      <alignment horizontal="center" vertical="center" wrapText="1"/>
    </xf>
    <xf numFmtId="0" fontId="16" fillId="0" borderId="0" xfId="0" applyFont="1" applyAlignment="1">
      <alignment horizontal="center"/>
    </xf>
    <xf numFmtId="14" fontId="13" fillId="0" borderId="1" xfId="0" applyNumberFormat="1" applyFont="1" applyBorder="1" applyAlignment="1">
      <alignment horizontal="left" vertical="top" wrapText="1"/>
    </xf>
    <xf numFmtId="0" fontId="13" fillId="0" borderId="1" xfId="0" applyFont="1" applyBorder="1" applyAlignment="1">
      <alignment vertical="top" wrapText="1"/>
    </xf>
    <xf numFmtId="0" fontId="13" fillId="0" borderId="0" xfId="0" applyFont="1">
      <alignment vertical="center"/>
    </xf>
    <xf numFmtId="0" fontId="13" fillId="0" borderId="0" xfId="0" applyFont="1" applyAlignment="1">
      <alignment horizontal="left"/>
    </xf>
    <xf numFmtId="0" fontId="13" fillId="0" borderId="0" xfId="0" applyFont="1" applyAlignment="1">
      <alignment wrapText="1"/>
    </xf>
    <xf numFmtId="0" fontId="20" fillId="0" borderId="0" xfId="2" applyFont="1"/>
    <xf numFmtId="0" fontId="21" fillId="2" borderId="1" xfId="2" applyFont="1" applyFill="1" applyBorder="1" applyAlignment="1">
      <alignment vertical="top" wrapText="1"/>
    </xf>
    <xf numFmtId="0" fontId="23" fillId="0" borderId="1" xfId="2" applyFont="1" applyBorder="1" applyAlignment="1" applyProtection="1">
      <alignment horizontal="left" vertical="center" wrapText="1"/>
      <protection locked="0"/>
    </xf>
    <xf numFmtId="0" fontId="21" fillId="7" borderId="1" xfId="2" applyFont="1" applyFill="1" applyBorder="1" applyAlignment="1">
      <alignment vertical="top" wrapText="1"/>
    </xf>
    <xf numFmtId="0" fontId="20" fillId="7" borderId="1" xfId="2" applyFont="1" applyFill="1" applyBorder="1"/>
    <xf numFmtId="0" fontId="21" fillId="7" borderId="1" xfId="2" applyFont="1" applyFill="1" applyBorder="1" applyAlignment="1" applyProtection="1">
      <alignment horizontal="center" vertical="top" wrapText="1"/>
      <protection locked="0"/>
    </xf>
    <xf numFmtId="0" fontId="25" fillId="0" borderId="1" xfId="2" applyFont="1" applyBorder="1" applyAlignment="1" applyProtection="1">
      <alignment horizontal="left" vertical="center"/>
      <protection locked="0"/>
    </xf>
    <xf numFmtId="0" fontId="20" fillId="0" borderId="1" xfId="2" applyFont="1" applyBorder="1" applyAlignment="1" applyProtection="1">
      <alignment vertical="center"/>
      <protection locked="0"/>
    </xf>
    <xf numFmtId="0" fontId="20" fillId="0" borderId="1" xfId="2" applyFont="1" applyBorder="1" applyAlignment="1" applyProtection="1">
      <alignment vertical="center" wrapText="1"/>
      <protection locked="0"/>
    </xf>
    <xf numFmtId="0" fontId="24" fillId="10" borderId="1" xfId="2" applyFont="1" applyFill="1" applyBorder="1" applyAlignment="1" applyProtection="1">
      <alignment vertical="center"/>
      <protection locked="0"/>
    </xf>
    <xf numFmtId="0" fontId="23" fillId="0" borderId="0" xfId="2" applyFont="1" applyAlignment="1">
      <alignment wrapText="1"/>
    </xf>
    <xf numFmtId="0" fontId="3" fillId="7" borderId="1" xfId="0" applyFont="1" applyFill="1" applyBorder="1" applyAlignment="1"/>
    <xf numFmtId="0" fontId="13" fillId="7" borderId="1" xfId="0" applyFont="1" applyFill="1" applyBorder="1" applyAlignment="1"/>
    <xf numFmtId="0" fontId="26" fillId="7" borderId="1" xfId="0" applyFont="1" applyFill="1" applyBorder="1" applyAlignment="1"/>
    <xf numFmtId="0" fontId="12" fillId="12" borderId="5" xfId="0" applyFont="1" applyFill="1" applyBorder="1" applyAlignment="1"/>
    <xf numFmtId="0" fontId="3" fillId="0" borderId="0" xfId="0" applyFont="1">
      <alignment vertical="center"/>
    </xf>
    <xf numFmtId="0" fontId="28" fillId="0" borderId="0" xfId="2" applyFont="1"/>
    <xf numFmtId="0" fontId="28" fillId="0" borderId="1" xfId="2" applyFont="1" applyBorder="1" applyAlignment="1" applyProtection="1">
      <alignment vertical="center" wrapText="1"/>
      <protection locked="0"/>
    </xf>
    <xf numFmtId="0" fontId="3" fillId="0" borderId="1" xfId="0" applyFont="1" applyBorder="1">
      <alignment vertical="center"/>
    </xf>
    <xf numFmtId="0" fontId="3" fillId="0" borderId="1" xfId="0" applyFont="1" applyBorder="1" applyAlignment="1">
      <alignment horizontal="center" vertical="center"/>
    </xf>
    <xf numFmtId="9" fontId="3" fillId="0" borderId="1" xfId="0" applyNumberFormat="1" applyFont="1" applyBorder="1" applyAlignment="1">
      <alignment horizontal="center" vertical="center"/>
    </xf>
    <xf numFmtId="165" fontId="3" fillId="0" borderId="1" xfId="0" applyNumberFormat="1" applyFont="1" applyBorder="1" applyAlignment="1">
      <alignment horizontal="center" vertical="center"/>
    </xf>
    <xf numFmtId="9" fontId="3" fillId="0" borderId="1" xfId="0" applyNumberFormat="1" applyFont="1" applyBorder="1">
      <alignment vertical="center"/>
    </xf>
    <xf numFmtId="0" fontId="28" fillId="0" borderId="1" xfId="2" applyFont="1" applyBorder="1" applyAlignment="1" applyProtection="1">
      <alignment vertical="center"/>
      <protection locked="0"/>
    </xf>
    <xf numFmtId="0" fontId="3" fillId="0" borderId="0" xfId="0" applyFont="1" applyAlignment="1">
      <alignment horizontal="center" vertical="center"/>
    </xf>
    <xf numFmtId="0" fontId="28" fillId="2" borderId="1" xfId="2" applyFont="1" applyFill="1" applyBorder="1" applyAlignment="1">
      <alignment vertical="top" wrapText="1"/>
    </xf>
    <xf numFmtId="0" fontId="29" fillId="2" borderId="1" xfId="2" applyFont="1" applyFill="1" applyBorder="1" applyAlignment="1">
      <alignment vertical="top" wrapText="1"/>
    </xf>
    <xf numFmtId="0" fontId="29" fillId="7" borderId="1" xfId="2" applyFont="1" applyFill="1" applyBorder="1" applyAlignment="1">
      <alignment vertical="top" wrapText="1"/>
    </xf>
    <xf numFmtId="0" fontId="29" fillId="7" borderId="1" xfId="2" applyFont="1" applyFill="1" applyBorder="1" applyAlignment="1">
      <alignment horizontal="center" vertical="top" wrapText="1"/>
    </xf>
    <xf numFmtId="0" fontId="29" fillId="11" borderId="1" xfId="2" applyFont="1" applyFill="1" applyBorder="1" applyAlignment="1">
      <alignment vertical="top" wrapText="1"/>
    </xf>
    <xf numFmtId="0" fontId="29" fillId="7" borderId="1" xfId="2" applyFont="1" applyFill="1" applyBorder="1" applyAlignment="1" applyProtection="1">
      <alignment horizontal="center" vertical="top" wrapText="1"/>
      <protection locked="0"/>
    </xf>
    <xf numFmtId="0" fontId="30" fillId="10" borderId="1" xfId="2" applyFont="1" applyFill="1" applyBorder="1" applyAlignment="1" applyProtection="1">
      <alignment horizontal="left" vertical="center" wrapText="1"/>
      <protection locked="0"/>
    </xf>
    <xf numFmtId="0" fontId="28" fillId="0" borderId="1" xfId="2" applyFont="1" applyBorder="1" applyAlignment="1" applyProtection="1">
      <alignment horizontal="left" vertical="center"/>
      <protection locked="0"/>
    </xf>
    <xf numFmtId="0" fontId="28" fillId="0" borderId="1" xfId="2" applyFont="1" applyBorder="1" applyAlignment="1" applyProtection="1">
      <alignment horizontal="left" vertical="center" wrapText="1"/>
      <protection locked="0"/>
    </xf>
    <xf numFmtId="0" fontId="3" fillId="0" borderId="1" xfId="0" applyFont="1" applyBorder="1" applyAlignment="1"/>
    <xf numFmtId="0" fontId="28" fillId="0" borderId="0" xfId="2" applyFont="1" applyAlignment="1">
      <alignment wrapText="1"/>
    </xf>
    <xf numFmtId="0" fontId="31" fillId="2" borderId="1" xfId="2" applyFont="1" applyFill="1" applyBorder="1" applyAlignment="1">
      <alignment vertical="top"/>
    </xf>
    <xf numFmtId="0" fontId="31" fillId="2" borderId="1" xfId="2" applyFont="1" applyFill="1" applyBorder="1" applyAlignment="1">
      <alignment vertical="top" wrapText="1"/>
    </xf>
    <xf numFmtId="0" fontId="32" fillId="0" borderId="0" xfId="0" applyFont="1">
      <alignment vertical="center"/>
    </xf>
    <xf numFmtId="0" fontId="33" fillId="0" borderId="2" xfId="2" applyFont="1" applyBorder="1" applyAlignment="1" applyProtection="1">
      <alignment horizontal="left" vertical="center"/>
      <protection locked="0"/>
    </xf>
    <xf numFmtId="0" fontId="32" fillId="0" borderId="1" xfId="0" applyFont="1" applyBorder="1">
      <alignment vertical="center"/>
    </xf>
    <xf numFmtId="0" fontId="34" fillId="0" borderId="3" xfId="0" applyFont="1" applyBorder="1" applyAlignment="1">
      <alignment horizontal="left" vertical="center"/>
    </xf>
    <xf numFmtId="0" fontId="34" fillId="0" borderId="4" xfId="0" applyFont="1" applyBorder="1" applyAlignment="1">
      <alignment horizontal="left" vertical="center"/>
    </xf>
    <xf numFmtId="0" fontId="35" fillId="0" borderId="0" xfId="2" applyFont="1"/>
    <xf numFmtId="0" fontId="33" fillId="0" borderId="1" xfId="2" applyFont="1" applyBorder="1" applyAlignment="1" applyProtection="1">
      <alignment horizontal="left" vertical="center"/>
      <protection locked="0"/>
    </xf>
    <xf numFmtId="0" fontId="34" fillId="0" borderId="1" xfId="0" applyFont="1" applyBorder="1" applyAlignment="1">
      <alignment horizontal="left" vertical="center"/>
    </xf>
    <xf numFmtId="0" fontId="21" fillId="2" borderId="1" xfId="2" applyFont="1" applyFill="1" applyBorder="1" applyAlignment="1">
      <alignment vertical="top" shrinkToFit="1"/>
    </xf>
    <xf numFmtId="0" fontId="23" fillId="0" borderId="1" xfId="2" applyFont="1" applyBorder="1" applyAlignment="1" applyProtection="1">
      <alignment horizontal="left" vertical="center" shrinkToFit="1"/>
      <protection locked="0"/>
    </xf>
    <xf numFmtId="0" fontId="9" fillId="13" borderId="1" xfId="0" applyFont="1" applyFill="1" applyBorder="1" applyAlignment="1">
      <alignment horizontal="left" vertical="top" wrapText="1"/>
    </xf>
    <xf numFmtId="0" fontId="21" fillId="2" borderId="2" xfId="2" applyFont="1" applyFill="1" applyBorder="1" applyAlignment="1">
      <alignment vertical="top" wrapText="1"/>
    </xf>
    <xf numFmtId="166" fontId="5" fillId="0" borderId="0" xfId="0" applyNumberFormat="1" applyFont="1" applyAlignment="1">
      <alignment horizontal="center" vertical="top" wrapText="1"/>
    </xf>
    <xf numFmtId="166" fontId="29" fillId="0" borderId="6" xfId="0" applyNumberFormat="1" applyFont="1" applyBorder="1" applyAlignment="1">
      <alignment horizontal="center" vertical="top" wrapText="1"/>
    </xf>
    <xf numFmtId="166" fontId="29" fillId="0" borderId="7" xfId="0" applyNumberFormat="1" applyFont="1" applyBorder="1" applyAlignment="1">
      <alignment horizontal="center" vertical="top" wrapText="1"/>
    </xf>
    <xf numFmtId="166" fontId="29" fillId="0" borderId="8" xfId="0" applyNumberFormat="1" applyFont="1" applyBorder="1" applyAlignment="1">
      <alignment horizontal="center" vertical="top" wrapText="1"/>
    </xf>
    <xf numFmtId="166" fontId="38" fillId="0" borderId="0" xfId="0" applyNumberFormat="1" applyFont="1">
      <alignment vertical="center"/>
    </xf>
    <xf numFmtId="166" fontId="39" fillId="0" borderId="0" xfId="0" applyNumberFormat="1" applyFont="1" applyProtection="1">
      <alignment vertical="center"/>
      <protection locked="0"/>
    </xf>
    <xf numFmtId="166" fontId="29" fillId="0" borderId="9" xfId="0" applyNumberFormat="1" applyFont="1" applyBorder="1" applyAlignment="1">
      <alignment vertical="top"/>
    </xf>
    <xf numFmtId="166" fontId="29" fillId="0" borderId="10" xfId="0" applyNumberFormat="1" applyFont="1" applyBorder="1" applyAlignment="1">
      <alignment horizontal="center" vertical="top"/>
    </xf>
    <xf numFmtId="166" fontId="28" fillId="0" borderId="0" xfId="0" applyNumberFormat="1" applyFont="1" applyProtection="1">
      <alignment vertical="center"/>
      <protection locked="0"/>
    </xf>
    <xf numFmtId="166" fontId="30" fillId="0" borderId="0" xfId="0" applyNumberFormat="1" applyFont="1" applyProtection="1">
      <alignment vertical="center"/>
      <protection locked="0"/>
    </xf>
    <xf numFmtId="166" fontId="5" fillId="0" borderId="0" xfId="0" quotePrefix="1" applyNumberFormat="1" applyFont="1" applyAlignment="1" applyProtection="1">
      <alignment horizontal="left" vertical="center"/>
      <protection locked="0"/>
    </xf>
    <xf numFmtId="166" fontId="5" fillId="0" borderId="0" xfId="0" applyNumberFormat="1" applyFont="1" applyProtection="1">
      <alignment vertical="center"/>
      <protection locked="0"/>
    </xf>
    <xf numFmtId="166" fontId="28" fillId="14" borderId="11" xfId="0" applyNumberFormat="1" applyFont="1" applyFill="1" applyBorder="1" applyAlignment="1">
      <alignment horizontal="center" vertical="center"/>
    </xf>
    <xf numFmtId="166" fontId="28" fillId="15" borderId="12" xfId="0" quotePrefix="1" applyNumberFormat="1" applyFont="1" applyFill="1" applyBorder="1">
      <alignment vertical="center"/>
    </xf>
    <xf numFmtId="166" fontId="28" fillId="15" borderId="12" xfId="0" applyNumberFormat="1" applyFont="1" applyFill="1" applyBorder="1">
      <alignment vertical="center"/>
    </xf>
    <xf numFmtId="166" fontId="28" fillId="16" borderId="13" xfId="0" applyNumberFormat="1" applyFont="1" applyFill="1" applyBorder="1" applyAlignment="1">
      <alignment vertical="top"/>
    </xf>
    <xf numFmtId="166" fontId="28" fillId="16" borderId="14" xfId="0" applyNumberFormat="1" applyFont="1" applyFill="1" applyBorder="1" applyAlignment="1">
      <alignment vertical="top"/>
    </xf>
    <xf numFmtId="166" fontId="28" fillId="0" borderId="0" xfId="0" applyNumberFormat="1" applyFont="1" applyAlignment="1" applyProtection="1">
      <alignment horizontal="center" vertical="center"/>
      <protection locked="0"/>
    </xf>
    <xf numFmtId="166" fontId="28" fillId="0" borderId="6" xfId="0" applyNumberFormat="1" applyFont="1" applyBorder="1">
      <alignment vertical="center"/>
    </xf>
    <xf numFmtId="166" fontId="28" fillId="0" borderId="7" xfId="0" applyNumberFormat="1" applyFont="1" applyBorder="1" applyProtection="1">
      <alignment vertical="center"/>
      <protection locked="0"/>
    </xf>
    <xf numFmtId="166" fontId="0" fillId="0" borderId="0" xfId="0" applyNumberFormat="1" applyProtection="1">
      <alignment vertical="center"/>
      <protection locked="0"/>
    </xf>
    <xf numFmtId="166" fontId="28" fillId="0" borderId="9" xfId="0" applyNumberFormat="1" applyFont="1" applyBorder="1" applyAlignment="1">
      <alignment vertical="top"/>
    </xf>
    <xf numFmtId="166" fontId="41" fillId="10" borderId="10" xfId="0" applyNumberFormat="1" applyFont="1" applyFill="1" applyBorder="1" applyAlignment="1">
      <alignment horizontal="center" vertical="top"/>
    </xf>
    <xf numFmtId="166" fontId="5" fillId="0" borderId="0" xfId="0" applyNumberFormat="1" applyFont="1" applyAlignment="1" applyProtection="1">
      <alignment vertical="center" wrapText="1"/>
      <protection locked="0"/>
    </xf>
    <xf numFmtId="166" fontId="28" fillId="17" borderId="6" xfId="0" applyNumberFormat="1" applyFont="1" applyFill="1" applyBorder="1">
      <alignment vertical="center"/>
    </xf>
    <xf numFmtId="166" fontId="28" fillId="15" borderId="7" xfId="0" applyNumberFormat="1" applyFont="1" applyFill="1" applyBorder="1" applyProtection="1">
      <alignment vertical="center"/>
      <protection locked="0"/>
    </xf>
    <xf numFmtId="166" fontId="28" fillId="15" borderId="8" xfId="0" applyNumberFormat="1" applyFont="1" applyFill="1" applyBorder="1" applyProtection="1">
      <alignment vertical="center"/>
      <protection locked="0"/>
    </xf>
    <xf numFmtId="166" fontId="28" fillId="16" borderId="9" xfId="0" applyNumberFormat="1" applyFont="1" applyFill="1" applyBorder="1" applyAlignment="1">
      <alignment vertical="top"/>
    </xf>
    <xf numFmtId="166" fontId="28" fillId="16" borderId="15" xfId="0" applyNumberFormat="1" applyFont="1" applyFill="1" applyBorder="1" applyAlignment="1">
      <alignment vertical="top"/>
    </xf>
    <xf numFmtId="166" fontId="28" fillId="0" borderId="8" xfId="0" applyNumberFormat="1" applyFont="1" applyBorder="1" applyProtection="1">
      <alignment vertical="center"/>
      <protection locked="0"/>
    </xf>
    <xf numFmtId="166" fontId="28" fillId="0" borderId="9" xfId="0" applyNumberFormat="1" applyFont="1" applyBorder="1">
      <alignment vertical="center"/>
    </xf>
    <xf numFmtId="166" fontId="28" fillId="0" borderId="15" xfId="0" applyNumberFormat="1" applyFont="1" applyBorder="1">
      <alignment vertical="center"/>
    </xf>
    <xf numFmtId="166" fontId="28" fillId="16" borderId="9" xfId="0" applyNumberFormat="1" applyFont="1" applyFill="1" applyBorder="1">
      <alignment vertical="center"/>
    </xf>
    <xf numFmtId="166" fontId="28" fillId="16" borderId="15" xfId="0" applyNumberFormat="1" applyFont="1" applyFill="1" applyBorder="1">
      <alignment vertical="center"/>
    </xf>
    <xf numFmtId="0" fontId="28" fillId="17" borderId="6" xfId="0" quotePrefix="1" applyFont="1" applyFill="1" applyBorder="1">
      <alignment vertical="center"/>
    </xf>
    <xf numFmtId="166" fontId="0" fillId="0" borderId="0" xfId="0" applyNumberFormat="1">
      <alignment vertical="center"/>
    </xf>
    <xf numFmtId="166" fontId="28" fillId="17" borderId="6" xfId="0" applyNumberFormat="1" applyFont="1" applyFill="1" applyBorder="1" applyAlignment="1">
      <alignment horizontal="center" vertical="center"/>
    </xf>
    <xf numFmtId="166" fontId="28" fillId="0" borderId="16" xfId="0" applyNumberFormat="1" applyFont="1" applyBorder="1">
      <alignment vertical="center"/>
    </xf>
    <xf numFmtId="166" fontId="28" fillId="0" borderId="17" xfId="0" applyNumberFormat="1" applyFont="1" applyBorder="1">
      <alignment vertical="center"/>
    </xf>
    <xf numFmtId="166" fontId="38" fillId="0" borderId="0" xfId="0" applyNumberFormat="1" applyFont="1" applyProtection="1">
      <alignment vertical="center"/>
      <protection locked="0"/>
    </xf>
    <xf numFmtId="166" fontId="28" fillId="17" borderId="18" xfId="0" applyNumberFormat="1" applyFont="1" applyFill="1" applyBorder="1" applyAlignment="1">
      <alignment horizontal="center" vertical="center"/>
    </xf>
    <xf numFmtId="166" fontId="28" fillId="0" borderId="7" xfId="0" quotePrefix="1" applyNumberFormat="1" applyFont="1" applyBorder="1" applyProtection="1">
      <alignment vertical="center"/>
      <protection locked="0"/>
    </xf>
    <xf numFmtId="166" fontId="0" fillId="0" borderId="0" xfId="0" quotePrefix="1" applyNumberFormat="1" applyProtection="1">
      <alignment vertical="center"/>
      <protection locked="0"/>
    </xf>
    <xf numFmtId="49" fontId="0" fillId="0" borderId="0" xfId="0" applyNumberFormat="1">
      <alignment vertical="center"/>
    </xf>
    <xf numFmtId="0" fontId="0" fillId="0" borderId="0" xfId="0" applyAlignment="1">
      <alignment vertical="center" wrapText="1"/>
    </xf>
    <xf numFmtId="0" fontId="44" fillId="0" borderId="0" xfId="0" applyFont="1" applyAlignment="1">
      <alignment vertical="top"/>
    </xf>
    <xf numFmtId="0" fontId="8" fillId="0" borderId="0" xfId="0" applyFont="1" applyAlignment="1">
      <alignment vertical="top"/>
    </xf>
    <xf numFmtId="0" fontId="0" fillId="0" borderId="0" xfId="0" pivotButton="1">
      <alignment vertical="center"/>
    </xf>
    <xf numFmtId="0" fontId="28" fillId="0" borderId="0" xfId="0" applyFont="1" applyProtection="1">
      <alignment vertical="center"/>
      <protection locked="0"/>
    </xf>
    <xf numFmtId="0" fontId="28" fillId="7" borderId="1" xfId="2" applyFont="1" applyFill="1" applyBorder="1" applyAlignment="1">
      <alignment vertical="top" wrapText="1"/>
    </xf>
    <xf numFmtId="0" fontId="8" fillId="18" borderId="1" xfId="0" applyFont="1" applyFill="1" applyBorder="1" applyAlignment="1">
      <alignment vertical="top"/>
    </xf>
    <xf numFmtId="0" fontId="29" fillId="7" borderId="0" xfId="2" applyFont="1" applyFill="1" applyAlignment="1">
      <alignment vertical="top" wrapText="1"/>
    </xf>
    <xf numFmtId="0" fontId="29" fillId="19" borderId="0" xfId="2" applyFont="1" applyFill="1" applyAlignment="1">
      <alignment vertical="top" wrapText="1"/>
    </xf>
    <xf numFmtId="0" fontId="8" fillId="18" borderId="0" xfId="0" applyFont="1" applyFill="1" applyAlignment="1">
      <alignment vertical="top"/>
    </xf>
    <xf numFmtId="0" fontId="3" fillId="7" borderId="0" xfId="0" applyFont="1" applyFill="1" applyAlignment="1">
      <alignment vertical="top"/>
    </xf>
    <xf numFmtId="0" fontId="41" fillId="16" borderId="0" xfId="0" applyFont="1" applyFill="1">
      <alignment vertical="center"/>
    </xf>
    <xf numFmtId="0" fontId="0" fillId="20" borderId="0" xfId="0" applyFill="1">
      <alignment vertical="center"/>
    </xf>
    <xf numFmtId="167" fontId="0" fillId="0" borderId="0" xfId="0" applyNumberFormat="1">
      <alignment vertical="center"/>
    </xf>
    <xf numFmtId="167" fontId="0" fillId="0" borderId="0" xfId="0" applyNumberFormat="1" applyAlignment="1">
      <alignment horizontal="left" vertical="center"/>
    </xf>
    <xf numFmtId="0" fontId="0" fillId="21" borderId="20" xfId="0" applyFill="1" applyBorder="1">
      <alignment vertical="center"/>
    </xf>
    <xf numFmtId="0" fontId="21" fillId="2" borderId="21" xfId="2" applyFont="1" applyFill="1" applyBorder="1" applyAlignment="1">
      <alignment vertical="top" wrapText="1"/>
    </xf>
    <xf numFmtId="0" fontId="9" fillId="22" borderId="22" xfId="0" applyFont="1" applyFill="1" applyBorder="1">
      <alignment vertical="center"/>
    </xf>
    <xf numFmtId="0" fontId="0" fillId="21" borderId="22" xfId="0" applyFill="1" applyBorder="1">
      <alignment vertical="center"/>
    </xf>
    <xf numFmtId="0" fontId="0" fillId="0" borderId="22" xfId="0" applyBorder="1">
      <alignment vertical="center"/>
    </xf>
    <xf numFmtId="0" fontId="41" fillId="0" borderId="0" xfId="0" applyFont="1">
      <alignment vertical="center"/>
    </xf>
    <xf numFmtId="0" fontId="0" fillId="0" borderId="0" xfId="0" applyAlignment="1">
      <alignment vertical="top"/>
    </xf>
    <xf numFmtId="0" fontId="28" fillId="23" borderId="1" xfId="2" applyFont="1" applyFill="1" applyBorder="1" applyAlignment="1">
      <alignment vertical="top" wrapText="1"/>
    </xf>
    <xf numFmtId="0" fontId="47" fillId="24" borderId="0" xfId="0" applyFont="1" applyFill="1" applyAlignment="1">
      <alignment horizontal="center" vertical="center"/>
    </xf>
    <xf numFmtId="0" fontId="47" fillId="24" borderId="0" xfId="0" applyFont="1" applyFill="1">
      <alignment vertical="center"/>
    </xf>
    <xf numFmtId="0" fontId="47" fillId="0" borderId="0" xfId="0" applyFont="1">
      <alignment vertical="center"/>
    </xf>
    <xf numFmtId="0" fontId="47" fillId="0" borderId="0" xfId="0" applyFont="1" applyAlignment="1">
      <alignment vertical="center" wrapText="1"/>
    </xf>
    <xf numFmtId="0" fontId="48" fillId="0" borderId="0" xfId="0" applyFont="1">
      <alignment vertical="center"/>
    </xf>
    <xf numFmtId="0" fontId="49" fillId="0" borderId="0" xfId="0" applyFont="1">
      <alignment vertical="center"/>
    </xf>
    <xf numFmtId="0" fontId="34" fillId="0" borderId="0" xfId="0" applyFont="1">
      <alignment vertical="center"/>
    </xf>
    <xf numFmtId="0" fontId="34" fillId="0" borderId="0" xfId="0" applyFont="1" applyAlignment="1">
      <alignment horizontal="left" vertical="center"/>
    </xf>
    <xf numFmtId="0" fontId="51" fillId="26" borderId="0" xfId="0" applyFont="1" applyFill="1">
      <alignment vertical="center"/>
    </xf>
    <xf numFmtId="0" fontId="34" fillId="0" borderId="0" xfId="0" applyFont="1" applyAlignment="1">
      <alignment vertical="center" wrapText="1"/>
    </xf>
    <xf numFmtId="0" fontId="50" fillId="0" borderId="0" xfId="0" applyFont="1" applyAlignment="1">
      <alignment vertical="center" wrapText="1"/>
    </xf>
    <xf numFmtId="0" fontId="50" fillId="0" borderId="0" xfId="0" applyFont="1" applyAlignment="1">
      <alignment horizontal="right" vertical="center" wrapText="1"/>
    </xf>
    <xf numFmtId="0" fontId="50" fillId="0" borderId="0" xfId="0" applyFont="1" applyAlignment="1">
      <alignment horizontal="left" vertical="center" wrapText="1"/>
    </xf>
    <xf numFmtId="0" fontId="49" fillId="7" borderId="0" xfId="0" applyFont="1" applyFill="1">
      <alignment vertical="center"/>
    </xf>
    <xf numFmtId="0" fontId="49" fillId="0" borderId="0" xfId="0" applyFont="1" applyAlignment="1">
      <alignment vertical="center" wrapText="1"/>
    </xf>
    <xf numFmtId="14" fontId="34" fillId="0" borderId="0" xfId="3" applyNumberFormat="1" applyFont="1">
      <alignment vertical="center"/>
    </xf>
    <xf numFmtId="0" fontId="11" fillId="0" borderId="24" xfId="0" applyFont="1" applyBorder="1" applyAlignment="1"/>
    <xf numFmtId="0" fontId="11" fillId="0" borderId="3" xfId="0" applyFont="1" applyBorder="1" applyAlignment="1">
      <alignment horizontal="center"/>
    </xf>
    <xf numFmtId="0" fontId="11" fillId="0" borderId="0" xfId="0" applyFont="1" applyAlignment="1">
      <alignment horizontal="center"/>
    </xf>
    <xf numFmtId="0" fontId="11" fillId="0" borderId="25" xfId="0" applyFont="1" applyBorder="1" applyAlignment="1"/>
    <xf numFmtId="0" fontId="11" fillId="0" borderId="0" xfId="0" applyFont="1" applyAlignment="1"/>
    <xf numFmtId="0" fontId="11" fillId="9" borderId="0" xfId="0" applyFont="1" applyFill="1" applyAlignment="1"/>
    <xf numFmtId="0" fontId="11" fillId="7" borderId="0" xfId="0" applyFont="1" applyFill="1" applyAlignment="1"/>
    <xf numFmtId="166" fontId="0" fillId="0" borderId="0" xfId="0" applyNumberFormat="1" applyAlignment="1"/>
    <xf numFmtId="166" fontId="53" fillId="0" borderId="26" xfId="0" applyNumberFormat="1" applyFont="1" applyBorder="1">
      <alignment vertical="center"/>
    </xf>
    <xf numFmtId="166" fontId="53" fillId="0" borderId="26" xfId="0" applyNumberFormat="1" applyFont="1" applyBorder="1" applyAlignment="1">
      <alignment horizontal="left" vertical="top"/>
    </xf>
    <xf numFmtId="166" fontId="53" fillId="0" borderId="27" xfId="0" applyNumberFormat="1" applyFont="1" applyBorder="1" applyAlignment="1">
      <alignment horizontal="left" vertical="center"/>
    </xf>
    <xf numFmtId="166" fontId="53" fillId="0" borderId="0" xfId="0" applyNumberFormat="1" applyFont="1">
      <alignment vertical="center"/>
    </xf>
    <xf numFmtId="166" fontId="53" fillId="0" borderId="28" xfId="0" applyNumberFormat="1" applyFont="1" applyBorder="1">
      <alignment vertical="center"/>
    </xf>
    <xf numFmtId="0" fontId="12" fillId="21" borderId="5" xfId="0" applyFont="1" applyFill="1" applyBorder="1" applyAlignment="1"/>
    <xf numFmtId="0" fontId="12" fillId="12" borderId="29" xfId="0" applyFont="1" applyFill="1" applyBorder="1" applyAlignment="1"/>
    <xf numFmtId="166" fontId="12" fillId="12" borderId="0" xfId="0" applyNumberFormat="1" applyFont="1" applyFill="1" applyAlignment="1"/>
    <xf numFmtId="0" fontId="12" fillId="12" borderId="0" xfId="0" applyFont="1" applyFill="1" applyAlignment="1"/>
    <xf numFmtId="169" fontId="36" fillId="7" borderId="30" xfId="0" applyNumberFormat="1" applyFont="1" applyFill="1" applyBorder="1" applyAlignment="1">
      <alignment horizontal="left" vertical="center" wrapText="1"/>
    </xf>
    <xf numFmtId="0" fontId="11" fillId="10" borderId="0" xfId="0" applyFont="1" applyFill="1" applyAlignment="1"/>
    <xf numFmtId="166" fontId="11" fillId="10" borderId="0" xfId="0" applyNumberFormat="1" applyFont="1" applyFill="1" applyAlignment="1"/>
    <xf numFmtId="166" fontId="26" fillId="0" borderId="0" xfId="0" applyNumberFormat="1" applyFont="1" applyAlignment="1">
      <alignment horizontal="right"/>
    </xf>
    <xf numFmtId="166" fontId="38" fillId="0" borderId="31" xfId="0" applyNumberFormat="1" applyFont="1" applyBorder="1" applyAlignment="1">
      <alignment horizontal="left" vertical="center"/>
    </xf>
    <xf numFmtId="166" fontId="38" fillId="0" borderId="0" xfId="0" applyNumberFormat="1" applyFont="1" applyAlignment="1">
      <alignment horizontal="left" vertical="center"/>
    </xf>
    <xf numFmtId="169" fontId="36" fillId="0" borderId="30" xfId="0" applyNumberFormat="1" applyFont="1" applyBorder="1" applyAlignment="1">
      <alignment horizontal="left" vertical="center" wrapText="1" indent="1" readingOrder="1"/>
    </xf>
    <xf numFmtId="0" fontId="11" fillId="10" borderId="0" xfId="0" quotePrefix="1" applyFont="1" applyFill="1" applyAlignment="1">
      <alignment horizontal="left"/>
    </xf>
    <xf numFmtId="166" fontId="12" fillId="10" borderId="0" xfId="0" applyNumberFormat="1" applyFont="1" applyFill="1" applyAlignment="1"/>
    <xf numFmtId="0" fontId="11" fillId="0" borderId="0" xfId="0" applyFont="1" applyAlignment="1">
      <alignment horizontal="left"/>
    </xf>
    <xf numFmtId="0" fontId="54" fillId="0" borderId="0" xfId="0" applyFont="1" applyAlignment="1">
      <alignment horizontal="left"/>
    </xf>
    <xf numFmtId="0" fontId="0" fillId="0" borderId="0" xfId="0" applyAlignment="1"/>
    <xf numFmtId="166" fontId="12" fillId="0" borderId="0" xfId="0" applyNumberFormat="1" applyFont="1" applyAlignment="1">
      <alignment horizontal="left"/>
    </xf>
    <xf numFmtId="166" fontId="11" fillId="27" borderId="0" xfId="0" applyNumberFormat="1" applyFont="1" applyFill="1" applyAlignment="1">
      <alignment horizontal="left"/>
    </xf>
    <xf numFmtId="170" fontId="11" fillId="0" borderId="18" xfId="0" quotePrefix="1" applyNumberFormat="1" applyFont="1" applyBorder="1" applyAlignment="1">
      <alignment horizontal="left"/>
    </xf>
    <xf numFmtId="0" fontId="12" fillId="0" borderId="0" xfId="0" applyFont="1" applyAlignment="1"/>
    <xf numFmtId="14" fontId="11" fillId="0" borderId="0" xfId="0" applyNumberFormat="1" applyFont="1" applyAlignment="1">
      <alignment horizontal="left"/>
    </xf>
    <xf numFmtId="14" fontId="11" fillId="0" borderId="0" xfId="0" quotePrefix="1" applyNumberFormat="1" applyFont="1" applyAlignment="1">
      <alignment horizontal="left"/>
    </xf>
    <xf numFmtId="171" fontId="11" fillId="0" borderId="6" xfId="0" quotePrefix="1" applyNumberFormat="1" applyFont="1" applyBorder="1" applyAlignment="1">
      <alignment horizontal="left"/>
    </xf>
    <xf numFmtId="166" fontId="11" fillId="0" borderId="0" xfId="0" applyNumberFormat="1" applyFont="1" applyAlignment="1"/>
    <xf numFmtId="166" fontId="11" fillId="0" borderId="0" xfId="0" applyNumberFormat="1" applyFont="1" applyAlignment="1">
      <alignment horizontal="left"/>
    </xf>
    <xf numFmtId="171" fontId="11" fillId="0" borderId="0" xfId="0" applyNumberFormat="1" applyFont="1" applyAlignment="1">
      <alignment horizontal="right"/>
    </xf>
    <xf numFmtId="166" fontId="11" fillId="0" borderId="24" xfId="0" applyNumberFormat="1" applyFont="1" applyBorder="1" applyAlignment="1"/>
    <xf numFmtId="171" fontId="11" fillId="0" borderId="0" xfId="0" quotePrefix="1" applyNumberFormat="1" applyFont="1" applyAlignment="1">
      <alignment horizontal="right"/>
    </xf>
    <xf numFmtId="0" fontId="0" fillId="0" borderId="0" xfId="0" applyAlignment="1">
      <alignment horizontal="left" vertical="top"/>
    </xf>
    <xf numFmtId="171" fontId="11" fillId="0" borderId="0" xfId="0" applyNumberFormat="1" applyFont="1" applyAlignment="1"/>
    <xf numFmtId="171" fontId="11" fillId="0" borderId="0" xfId="0" applyNumberFormat="1" applyFont="1" applyAlignment="1">
      <alignment vertical="top" wrapText="1"/>
    </xf>
    <xf numFmtId="0" fontId="11" fillId="0" borderId="0" xfId="0" applyFont="1" applyAlignment="1">
      <alignment vertical="top" wrapText="1"/>
    </xf>
    <xf numFmtId="0" fontId="11" fillId="0" borderId="0" xfId="0" applyFont="1" applyAlignment="1">
      <alignment horizontal="right"/>
    </xf>
    <xf numFmtId="0" fontId="11" fillId="30" borderId="0" xfId="0" applyFont="1" applyFill="1" applyAlignment="1">
      <alignment horizontal="center" vertical="top" wrapText="1"/>
    </xf>
    <xf numFmtId="15" fontId="53" fillId="30" borderId="2" xfId="0" applyNumberFormat="1" applyFont="1" applyFill="1" applyBorder="1" applyAlignment="1">
      <alignment horizontal="center" vertical="top" wrapText="1"/>
    </xf>
    <xf numFmtId="15" fontId="53" fillId="31" borderId="2" xfId="0" applyNumberFormat="1" applyFont="1" applyFill="1" applyBorder="1" applyAlignment="1">
      <alignment horizontal="center" vertical="top" wrapText="1"/>
    </xf>
    <xf numFmtId="0" fontId="53" fillId="30" borderId="35" xfId="0" applyFont="1" applyFill="1" applyBorder="1" applyAlignment="1">
      <alignment horizontal="center" vertical="top" wrapText="1"/>
    </xf>
    <xf numFmtId="0" fontId="53" fillId="30" borderId="2" xfId="0" applyFont="1" applyFill="1" applyBorder="1" applyAlignment="1">
      <alignment horizontal="center" vertical="top" wrapText="1"/>
    </xf>
    <xf numFmtId="0" fontId="11" fillId="23" borderId="1" xfId="0" applyFont="1" applyFill="1" applyBorder="1" applyAlignment="1">
      <alignment horizontal="center" vertical="top"/>
    </xf>
    <xf numFmtId="0" fontId="26" fillId="23" borderId="1" xfId="0" applyFont="1" applyFill="1" applyBorder="1" applyAlignment="1">
      <alignment vertical="top"/>
    </xf>
    <xf numFmtId="0" fontId="11" fillId="0" borderId="0" xfId="0" applyFont="1" applyAlignment="1">
      <alignment horizontal="left" vertical="top" wrapText="1"/>
    </xf>
    <xf numFmtId="0" fontId="3" fillId="0" borderId="0" xfId="0" applyFont="1" applyAlignment="1">
      <alignment horizontal="left" vertical="top"/>
    </xf>
    <xf numFmtId="0" fontId="11" fillId="0" borderId="0" xfId="0" applyFont="1" applyAlignment="1">
      <alignment horizontal="center" vertical="top" wrapText="1"/>
    </xf>
    <xf numFmtId="14" fontId="11" fillId="0" borderId="0" xfId="0" applyNumberFormat="1" applyFont="1" applyAlignment="1">
      <alignment vertical="top" wrapText="1"/>
    </xf>
    <xf numFmtId="0" fontId="11" fillId="7" borderId="36" xfId="0" applyFont="1" applyFill="1" applyBorder="1" applyAlignment="1">
      <alignment horizontal="center" vertical="top" wrapText="1"/>
    </xf>
    <xf numFmtId="49" fontId="11" fillId="0" borderId="0" xfId="0" applyNumberFormat="1" applyFont="1" applyAlignment="1">
      <alignment vertical="top" wrapText="1"/>
    </xf>
    <xf numFmtId="0" fontId="5" fillId="0" borderId="0" xfId="0" applyFont="1" applyAlignment="1">
      <alignment vertical="top" wrapText="1"/>
    </xf>
    <xf numFmtId="0" fontId="12" fillId="0" borderId="0" xfId="0" applyFont="1" applyAlignment="1">
      <alignment horizontal="left" vertical="center"/>
    </xf>
    <xf numFmtId="166" fontId="5" fillId="0" borderId="0" xfId="0" applyNumberFormat="1" applyFont="1" applyAlignment="1">
      <alignment horizontal="center" vertical="top"/>
    </xf>
    <xf numFmtId="0" fontId="5" fillId="0" borderId="0" xfId="0" applyFont="1" applyAlignment="1">
      <alignment horizontal="center" vertical="top"/>
    </xf>
    <xf numFmtId="0" fontId="12" fillId="0" borderId="0" xfId="0" applyFont="1" applyAlignment="1">
      <alignment horizontal="center" vertical="top" wrapText="1"/>
    </xf>
    <xf numFmtId="0" fontId="12" fillId="0" borderId="0" xfId="0" applyFont="1">
      <alignment vertical="center"/>
    </xf>
    <xf numFmtId="14" fontId="12" fillId="0" borderId="0" xfId="0" applyNumberFormat="1" applyFont="1" applyAlignment="1">
      <alignment horizontal="left" vertical="center"/>
    </xf>
    <xf numFmtId="0" fontId="36" fillId="0" borderId="0" xfId="0" applyFont="1" applyAlignment="1"/>
    <xf numFmtId="0" fontId="36" fillId="0" borderId="0" xfId="0" quotePrefix="1" applyFont="1" applyAlignment="1"/>
    <xf numFmtId="0" fontId="11" fillId="7" borderId="0" xfId="0" applyFont="1" applyFill="1" applyAlignment="1">
      <alignment horizontal="center" vertical="top" wrapText="1"/>
    </xf>
    <xf numFmtId="0" fontId="11" fillId="0" borderId="0" xfId="0" applyFont="1" applyAlignment="1">
      <alignment horizontal="left" vertical="center" wrapText="1"/>
    </xf>
    <xf numFmtId="0" fontId="3" fillId="7" borderId="0" xfId="0" applyFont="1" applyFill="1">
      <alignment vertical="center"/>
    </xf>
    <xf numFmtId="0" fontId="41" fillId="0" borderId="19" xfId="0" applyFont="1" applyBorder="1">
      <alignment vertical="center"/>
    </xf>
    <xf numFmtId="0" fontId="5" fillId="7" borderId="0" xfId="0" applyFont="1" applyFill="1" applyAlignment="1">
      <alignment vertical="top"/>
    </xf>
    <xf numFmtId="166" fontId="5" fillId="7" borderId="0" xfId="0" applyNumberFormat="1" applyFont="1" applyFill="1" applyAlignment="1">
      <alignment horizontal="center" vertical="top"/>
    </xf>
    <xf numFmtId="0" fontId="5" fillId="7" borderId="0" xfId="0" applyFont="1" applyFill="1" applyAlignment="1">
      <alignment vertical="top" wrapText="1"/>
    </xf>
    <xf numFmtId="0" fontId="41" fillId="7" borderId="19" xfId="0" applyFont="1" applyFill="1" applyBorder="1">
      <alignment vertical="center"/>
    </xf>
    <xf numFmtId="0" fontId="5" fillId="7" borderId="0" xfId="0" applyFont="1" applyFill="1" applyAlignment="1">
      <alignment horizontal="center" vertical="top"/>
    </xf>
    <xf numFmtId="0" fontId="5" fillId="32" borderId="2" xfId="0" applyFont="1" applyFill="1" applyBorder="1" applyAlignment="1">
      <alignment horizontal="center" vertical="top" wrapText="1"/>
    </xf>
    <xf numFmtId="0" fontId="5" fillId="33" borderId="2" xfId="0" applyFont="1" applyFill="1" applyBorder="1" applyAlignment="1">
      <alignment horizontal="center" vertical="top" wrapText="1"/>
    </xf>
    <xf numFmtId="0" fontId="5" fillId="34" borderId="2" xfId="0" applyFont="1" applyFill="1" applyBorder="1" applyAlignment="1">
      <alignment horizontal="center" vertical="top" wrapText="1"/>
    </xf>
    <xf numFmtId="0" fontId="5" fillId="35" borderId="2" xfId="0" applyFont="1" applyFill="1" applyBorder="1" applyAlignment="1">
      <alignment horizontal="center" vertical="top" wrapText="1"/>
    </xf>
    <xf numFmtId="0" fontId="5" fillId="0" borderId="2" xfId="0" applyFont="1" applyBorder="1" applyAlignment="1">
      <alignment vertical="top"/>
    </xf>
    <xf numFmtId="0" fontId="5" fillId="0" borderId="0" xfId="0" applyFont="1" applyAlignment="1">
      <alignment horizontal="center" vertical="top" wrapText="1"/>
    </xf>
    <xf numFmtId="0" fontId="3" fillId="0" borderId="0" xfId="0" applyFont="1" applyAlignment="1">
      <alignment horizontal="left" vertical="center"/>
    </xf>
    <xf numFmtId="0" fontId="63" fillId="0" borderId="0" xfId="2" applyFont="1" applyAlignment="1">
      <alignment vertical="top" wrapText="1"/>
    </xf>
    <xf numFmtId="0" fontId="3" fillId="7" borderId="0" xfId="0" applyFont="1" applyFill="1" applyAlignment="1">
      <alignment horizontal="left" vertical="center"/>
    </xf>
    <xf numFmtId="0" fontId="3" fillId="7" borderId="19" xfId="0" applyFont="1" applyFill="1" applyBorder="1">
      <alignment vertical="center"/>
    </xf>
    <xf numFmtId="0" fontId="3" fillId="0" borderId="19" xfId="0" applyFont="1" applyBorder="1">
      <alignment vertical="center"/>
    </xf>
    <xf numFmtId="0" fontId="64" fillId="0" borderId="0" xfId="0" applyFont="1">
      <alignment vertical="center"/>
    </xf>
    <xf numFmtId="0" fontId="63" fillId="0" borderId="1" xfId="2" applyFont="1" applyBorder="1" applyAlignment="1">
      <alignment vertical="top" wrapText="1"/>
    </xf>
    <xf numFmtId="0" fontId="0" fillId="7" borderId="0" xfId="0" applyFill="1">
      <alignment vertical="center"/>
    </xf>
    <xf numFmtId="0" fontId="11" fillId="0" borderId="0" xfId="0" applyFont="1" applyAlignment="1">
      <alignment vertical="top"/>
    </xf>
    <xf numFmtId="0" fontId="8" fillId="0" borderId="1" xfId="0" applyFont="1" applyBorder="1" applyAlignment="1">
      <alignment vertical="top"/>
    </xf>
    <xf numFmtId="22" fontId="0" fillId="0" borderId="0" xfId="0" applyNumberFormat="1" applyAlignment="1">
      <alignment vertical="center" wrapText="1"/>
    </xf>
    <xf numFmtId="0" fontId="29" fillId="0" borderId="0" xfId="2" applyFont="1" applyAlignment="1">
      <alignment vertical="top" wrapText="1"/>
    </xf>
    <xf numFmtId="0" fontId="0" fillId="21" borderId="39" xfId="0" applyFill="1" applyBorder="1">
      <alignment vertical="center"/>
    </xf>
    <xf numFmtId="0" fontId="0" fillId="0" borderId="0" xfId="0" applyAlignment="1">
      <alignment horizontal="left" vertical="center"/>
    </xf>
    <xf numFmtId="0" fontId="0" fillId="0" borderId="0" xfId="0" applyAlignment="1">
      <alignment horizontal="left" vertical="center" indent="1"/>
    </xf>
    <xf numFmtId="0" fontId="9" fillId="22" borderId="20" xfId="0" applyFont="1" applyFill="1" applyBorder="1" applyAlignment="1">
      <alignment horizontal="center" vertical="center"/>
    </xf>
    <xf numFmtId="0" fontId="0" fillId="0" borderId="0" xfId="0" applyAlignment="1">
      <alignment horizontal="center" vertical="center"/>
    </xf>
    <xf numFmtId="0" fontId="0" fillId="31" borderId="0" xfId="0" applyFill="1" applyAlignment="1">
      <alignment horizontal="center" vertical="center"/>
    </xf>
    <xf numFmtId="166" fontId="12" fillId="0" borderId="6" xfId="0" applyNumberFormat="1" applyFont="1" applyBorder="1" applyAlignment="1"/>
    <xf numFmtId="0" fontId="20" fillId="0" borderId="0" xfId="2" quotePrefix="1" applyFont="1"/>
    <xf numFmtId="0" fontId="67" fillId="0" borderId="0" xfId="0" applyFont="1" applyAlignment="1">
      <alignment vertical="top"/>
    </xf>
    <xf numFmtId="0" fontId="68" fillId="0" borderId="0" xfId="0" applyFont="1">
      <alignment vertical="center"/>
    </xf>
    <xf numFmtId="0" fontId="0" fillId="0" borderId="1" xfId="0" applyBorder="1">
      <alignment vertical="center"/>
    </xf>
    <xf numFmtId="0" fontId="50" fillId="0" borderId="0" xfId="0" applyFont="1">
      <alignment vertical="center"/>
    </xf>
    <xf numFmtId="0" fontId="66" fillId="13" borderId="2" xfId="6" applyFont="1" applyFill="1" applyBorder="1" applyAlignment="1">
      <alignment horizontal="left" vertical="top" wrapText="1"/>
    </xf>
    <xf numFmtId="0" fontId="66" fillId="6" borderId="2" xfId="6" applyFont="1" applyFill="1" applyBorder="1" applyAlignment="1">
      <alignment horizontal="left" vertical="top" wrapText="1"/>
    </xf>
    <xf numFmtId="0" fontId="66" fillId="4" borderId="2" xfId="6" applyFont="1" applyFill="1" applyBorder="1" applyAlignment="1">
      <alignment horizontal="left" vertical="top" wrapText="1"/>
    </xf>
    <xf numFmtId="0" fontId="66" fillId="6" borderId="35" xfId="6" applyFont="1" applyFill="1" applyBorder="1" applyAlignment="1">
      <alignment horizontal="left" vertical="top" wrapText="1"/>
    </xf>
    <xf numFmtId="0" fontId="66" fillId="5" borderId="35" xfId="6" applyFont="1" applyFill="1" applyBorder="1" applyAlignment="1">
      <alignment horizontal="left" vertical="top" wrapText="1"/>
    </xf>
    <xf numFmtId="0" fontId="66" fillId="5" borderId="2" xfId="6" applyFont="1" applyFill="1" applyBorder="1" applyAlignment="1">
      <alignment horizontal="left" vertical="top" wrapText="1"/>
    </xf>
    <xf numFmtId="0" fontId="53" fillId="0" borderId="0" xfId="8" applyFont="1" applyAlignment="1">
      <alignment horizontal="left" vertical="top" wrapText="1"/>
    </xf>
    <xf numFmtId="0" fontId="5" fillId="0" borderId="0" xfId="9" applyFont="1" applyAlignment="1">
      <alignment horizontal="left" vertical="top" readingOrder="1"/>
    </xf>
    <xf numFmtId="0" fontId="53" fillId="0" borderId="0" xfId="10" applyFont="1" applyAlignment="1">
      <alignment horizontal="left" vertical="top" wrapText="1"/>
    </xf>
    <xf numFmtId="0" fontId="11" fillId="0" borderId="0" xfId="8" applyFont="1" applyAlignment="1">
      <alignment horizontal="left" vertical="top" wrapText="1"/>
    </xf>
    <xf numFmtId="0" fontId="11" fillId="0" borderId="0" xfId="10" applyFont="1" applyAlignment="1">
      <alignment horizontal="left" vertical="top" wrapText="1"/>
    </xf>
    <xf numFmtId="0" fontId="11" fillId="0" borderId="0" xfId="11" applyFont="1" applyAlignment="1">
      <alignment horizontal="left" vertical="top" wrapText="1" readingOrder="1"/>
    </xf>
    <xf numFmtId="0" fontId="71" fillId="0" borderId="0" xfId="11" applyFont="1" applyAlignment="1">
      <alignment horizontal="left" vertical="top" wrapText="1" readingOrder="1"/>
    </xf>
    <xf numFmtId="0" fontId="71" fillId="0" borderId="0" xfId="9" applyFont="1" applyAlignment="1">
      <alignment horizontal="left" vertical="top" wrapText="1" readingOrder="1"/>
    </xf>
    <xf numFmtId="0" fontId="12" fillId="0" borderId="0" xfId="9" applyFont="1" applyAlignment="1">
      <alignment horizontal="left" vertical="top" readingOrder="1"/>
    </xf>
    <xf numFmtId="0" fontId="12" fillId="0" borderId="0" xfId="11" applyFont="1" applyAlignment="1">
      <alignment horizontal="left" vertical="top" wrapText="1" readingOrder="1"/>
    </xf>
    <xf numFmtId="0" fontId="3" fillId="0" borderId="0" xfId="9" applyFont="1" applyAlignment="1">
      <alignment horizontal="left" vertical="top" readingOrder="1"/>
    </xf>
    <xf numFmtId="0" fontId="11" fillId="0" borderId="0" xfId="9" applyFont="1" applyAlignment="1">
      <alignment horizontal="left" vertical="top" readingOrder="1"/>
    </xf>
    <xf numFmtId="0" fontId="11" fillId="0" borderId="0" xfId="9" applyFont="1" applyAlignment="1">
      <alignment horizontal="left" vertical="top" wrapText="1" readingOrder="1"/>
    </xf>
    <xf numFmtId="0" fontId="17" fillId="0" borderId="0" xfId="10" applyFont="1" applyAlignment="1">
      <alignment horizontal="left" vertical="top" wrapText="1"/>
    </xf>
    <xf numFmtId="0" fontId="11" fillId="0" borderId="0" xfId="7" applyFont="1" applyAlignment="1">
      <alignment vertical="top" wrapText="1" readingOrder="1"/>
    </xf>
    <xf numFmtId="0" fontId="74" fillId="0" borderId="0" xfId="10" applyFont="1" applyAlignment="1">
      <alignment horizontal="left" vertical="top" wrapText="1"/>
    </xf>
    <xf numFmtId="0" fontId="53" fillId="0" borderId="0" xfId="6" applyFont="1" applyAlignment="1">
      <alignment horizontal="left" vertical="top" wrapText="1"/>
    </xf>
    <xf numFmtId="0" fontId="5" fillId="0" borderId="0" xfId="11" applyFont="1" applyAlignment="1">
      <alignment horizontal="left" vertical="top" wrapText="1" readingOrder="1"/>
    </xf>
    <xf numFmtId="0" fontId="5" fillId="0" borderId="1" xfId="11" applyFont="1" applyBorder="1" applyAlignment="1">
      <alignment horizontal="left" vertical="top" wrapText="1" readingOrder="1"/>
    </xf>
    <xf numFmtId="0" fontId="5" fillId="0" borderId="0" xfId="9" applyFont="1" applyAlignment="1">
      <alignment horizontal="left" vertical="top" wrapText="1" readingOrder="1"/>
    </xf>
    <xf numFmtId="0" fontId="12" fillId="0" borderId="0" xfId="9" applyFont="1" applyAlignment="1">
      <alignment vertical="top" readingOrder="1"/>
    </xf>
    <xf numFmtId="0" fontId="53" fillId="0" borderId="0" xfId="9" applyFont="1" applyAlignment="1">
      <alignment vertical="top" readingOrder="1"/>
    </xf>
    <xf numFmtId="0" fontId="53" fillId="0" borderId="0" xfId="9" applyFont="1" applyAlignment="1">
      <alignment vertical="top" wrapText="1" readingOrder="1"/>
    </xf>
    <xf numFmtId="0" fontId="71" fillId="0" borderId="0" xfId="8" applyFont="1" applyAlignment="1">
      <alignment horizontal="left" vertical="top" wrapText="1"/>
    </xf>
    <xf numFmtId="0" fontId="17" fillId="0" borderId="0" xfId="6" applyFont="1" applyAlignment="1">
      <alignment horizontal="left" vertical="top" wrapText="1"/>
    </xf>
    <xf numFmtId="0" fontId="11" fillId="0" borderId="0" xfId="9" applyFont="1" applyAlignment="1">
      <alignment vertical="top" readingOrder="1"/>
    </xf>
    <xf numFmtId="0" fontId="12" fillId="0" borderId="0" xfId="8" applyFont="1" applyAlignment="1">
      <alignment horizontal="left" vertical="top" wrapText="1"/>
    </xf>
    <xf numFmtId="0" fontId="8" fillId="0" borderId="0" xfId="9" applyFont="1" applyAlignment="1">
      <alignment horizontal="left" vertical="top" readingOrder="1"/>
    </xf>
    <xf numFmtId="0" fontId="75" fillId="0" borderId="0" xfId="11" applyFont="1" applyAlignment="1">
      <alignment horizontal="left" vertical="top" wrapText="1" readingOrder="1"/>
    </xf>
    <xf numFmtId="0" fontId="76" fillId="0" borderId="0" xfId="11" applyFont="1" applyAlignment="1">
      <alignment horizontal="left" vertical="top" wrapText="1" readingOrder="1"/>
    </xf>
    <xf numFmtId="0" fontId="76" fillId="0" borderId="0" xfId="11" applyFont="1" applyAlignment="1">
      <alignment vertical="top" wrapText="1" readingOrder="1"/>
    </xf>
    <xf numFmtId="0" fontId="77" fillId="0" borderId="0" xfId="10" applyFont="1" applyAlignment="1">
      <alignment horizontal="left" vertical="top" wrapText="1"/>
    </xf>
    <xf numFmtId="0" fontId="3" fillId="0" borderId="0" xfId="9" applyFont="1" applyAlignment="1">
      <alignment horizontal="left" vertical="top" wrapText="1" readingOrder="1"/>
    </xf>
    <xf numFmtId="0" fontId="79" fillId="0" borderId="0" xfId="0" applyFont="1" applyAlignment="1">
      <alignment horizontal="center" vertical="center"/>
    </xf>
    <xf numFmtId="0" fontId="79" fillId="0" borderId="0" xfId="0" applyFont="1" applyAlignment="1">
      <alignment vertical="top"/>
    </xf>
    <xf numFmtId="0" fontId="79" fillId="0" borderId="0" xfId="0" applyFont="1">
      <alignment vertical="center"/>
    </xf>
    <xf numFmtId="0" fontId="45" fillId="13" borderId="1" xfId="0" applyFont="1" applyFill="1" applyBorder="1" applyAlignment="1">
      <alignment horizontal="left" vertical="top" wrapText="1"/>
    </xf>
    <xf numFmtId="0" fontId="49" fillId="0" borderId="1" xfId="0" applyFont="1" applyBorder="1">
      <alignment vertical="center"/>
    </xf>
    <xf numFmtId="0" fontId="49" fillId="0" borderId="1" xfId="0" applyFont="1" applyBorder="1" applyAlignment="1">
      <alignment horizontal="left" vertical="center"/>
    </xf>
    <xf numFmtId="0" fontId="34" fillId="0" borderId="1" xfId="0" applyFont="1" applyBorder="1">
      <alignment vertical="center"/>
    </xf>
    <xf numFmtId="0" fontId="50" fillId="25" borderId="0" xfId="0" applyFont="1" applyFill="1">
      <alignment vertical="center"/>
    </xf>
    <xf numFmtId="0" fontId="50" fillId="0" borderId="1" xfId="0" applyFont="1" applyBorder="1" applyAlignment="1">
      <alignment horizontal="left" vertical="center" wrapText="1"/>
    </xf>
    <xf numFmtId="0" fontId="34" fillId="0" borderId="1" xfId="0" applyFont="1" applyBorder="1" applyAlignment="1">
      <alignment vertical="center" wrapText="1"/>
    </xf>
    <xf numFmtId="0" fontId="80" fillId="0" borderId="1" xfId="0" applyFont="1" applyBorder="1" applyAlignment="1"/>
    <xf numFmtId="15" fontId="81" fillId="0" borderId="0" xfId="0" applyNumberFormat="1" applyFont="1">
      <alignment vertical="center"/>
    </xf>
    <xf numFmtId="0" fontId="47" fillId="0" borderId="0" xfId="0" applyFont="1" applyAlignment="1">
      <alignment wrapText="1"/>
    </xf>
    <xf numFmtId="0" fontId="81" fillId="0" borderId="0" xfId="0" applyFont="1" applyAlignment="1">
      <alignment wrapText="1"/>
    </xf>
    <xf numFmtId="0" fontId="82" fillId="0" borderId="1" xfId="0" applyFont="1" applyBorder="1">
      <alignment vertical="center"/>
    </xf>
    <xf numFmtId="49" fontId="3" fillId="0" borderId="1" xfId="0" applyNumberFormat="1" applyFont="1" applyBorder="1">
      <alignment vertical="center"/>
    </xf>
    <xf numFmtId="0" fontId="83" fillId="0" borderId="1" xfId="12" applyFont="1" applyBorder="1" applyAlignment="1">
      <alignment vertical="center"/>
    </xf>
    <xf numFmtId="15" fontId="81" fillId="25" borderId="0" xfId="0" applyNumberFormat="1" applyFont="1" applyFill="1">
      <alignment vertical="center"/>
    </xf>
    <xf numFmtId="0" fontId="36" fillId="0" borderId="1" xfId="0" applyFont="1" applyBorder="1">
      <alignment vertical="center"/>
    </xf>
    <xf numFmtId="0" fontId="52" fillId="0" borderId="1" xfId="12" applyBorder="1" applyAlignment="1">
      <alignment vertical="center"/>
    </xf>
    <xf numFmtId="0" fontId="52" fillId="0" borderId="1" xfId="12" applyBorder="1" applyAlignment="1">
      <alignment horizontal="left" vertical="center"/>
    </xf>
    <xf numFmtId="0" fontId="81" fillId="0" borderId="1" xfId="0" applyFont="1" applyBorder="1" applyAlignment="1">
      <alignment wrapText="1"/>
    </xf>
    <xf numFmtId="166" fontId="0" fillId="0" borderId="1" xfId="0" applyNumberFormat="1" applyBorder="1" applyAlignment="1"/>
    <xf numFmtId="166" fontId="50" fillId="0" borderId="1" xfId="0" applyNumberFormat="1" applyFont="1" applyBorder="1" applyAlignment="1">
      <alignment horizontal="left" vertical="center" wrapText="1"/>
    </xf>
    <xf numFmtId="0" fontId="49" fillId="7" borderId="1" xfId="0" applyFont="1" applyFill="1" applyBorder="1" applyAlignment="1">
      <alignment horizontal="left" vertical="center"/>
    </xf>
    <xf numFmtId="0" fontId="3" fillId="0" borderId="1" xfId="0" applyFont="1" applyBorder="1" applyAlignment="1">
      <alignment horizontal="left" vertical="center"/>
    </xf>
    <xf numFmtId="0" fontId="84" fillId="0" borderId="1" xfId="0" applyFont="1" applyBorder="1" applyAlignment="1"/>
    <xf numFmtId="0" fontId="85" fillId="0" borderId="1" xfId="0" applyFont="1" applyBorder="1" applyAlignment="1"/>
    <xf numFmtId="0" fontId="86" fillId="0" borderId="1" xfId="0" applyFont="1" applyBorder="1" applyAlignment="1"/>
    <xf numFmtId="0" fontId="85" fillId="0" borderId="0" xfId="0" applyFont="1" applyAlignment="1"/>
    <xf numFmtId="0" fontId="36" fillId="7" borderId="1" xfId="0" applyFont="1" applyFill="1" applyBorder="1">
      <alignment vertical="center"/>
    </xf>
    <xf numFmtId="0" fontId="3" fillId="7" borderId="1" xfId="0" applyFont="1" applyFill="1" applyBorder="1">
      <alignment vertical="center"/>
    </xf>
    <xf numFmtId="0" fontId="52" fillId="0" borderId="1" xfId="12" applyBorder="1" applyAlignment="1"/>
    <xf numFmtId="0" fontId="50" fillId="0" borderId="0" xfId="0" applyFont="1" applyAlignment="1">
      <alignment wrapText="1"/>
    </xf>
    <xf numFmtId="14" fontId="81" fillId="0" borderId="0" xfId="0" applyNumberFormat="1" applyFont="1" applyAlignment="1">
      <alignment horizontal="right" wrapText="1"/>
    </xf>
    <xf numFmtId="0" fontId="85" fillId="0" borderId="0" xfId="0" applyFont="1" applyAlignment="1">
      <alignment wrapText="1"/>
    </xf>
    <xf numFmtId="0" fontId="34" fillId="0" borderId="0" xfId="0" applyFont="1" applyAlignment="1">
      <alignment wrapText="1"/>
    </xf>
    <xf numFmtId="0" fontId="0" fillId="0" borderId="1" xfId="0" applyBorder="1" applyAlignment="1"/>
    <xf numFmtId="0" fontId="87" fillId="0" borderId="1" xfId="0" applyFont="1" applyBorder="1" applyAlignment="1">
      <alignment wrapText="1"/>
    </xf>
    <xf numFmtId="14" fontId="34" fillId="0" borderId="0" xfId="0" applyNumberFormat="1" applyFont="1">
      <alignment vertical="center"/>
    </xf>
    <xf numFmtId="0" fontId="88" fillId="0" borderId="1" xfId="0" applyFont="1" applyBorder="1">
      <alignment vertical="center"/>
    </xf>
    <xf numFmtId="0" fontId="52" fillId="0" borderId="0" xfId="12" applyAlignment="1">
      <alignment vertical="center"/>
    </xf>
    <xf numFmtId="0" fontId="78" fillId="0" borderId="0" xfId="0" applyFont="1">
      <alignment vertical="center"/>
    </xf>
    <xf numFmtId="0" fontId="89" fillId="0" borderId="0" xfId="0" applyFont="1">
      <alignment vertical="center"/>
    </xf>
    <xf numFmtId="0" fontId="81" fillId="37" borderId="0" xfId="0" applyFont="1" applyFill="1">
      <alignment vertical="center"/>
    </xf>
    <xf numFmtId="0" fontId="81" fillId="0" borderId="0" xfId="0" applyFont="1">
      <alignment vertical="center"/>
    </xf>
    <xf numFmtId="0" fontId="81" fillId="0" borderId="0" xfId="0" applyFont="1" applyAlignment="1">
      <alignment vertical="center" wrapText="1"/>
    </xf>
    <xf numFmtId="0" fontId="67" fillId="7" borderId="0" xfId="0" applyFont="1" applyFill="1" applyAlignment="1">
      <alignment vertical="top"/>
    </xf>
    <xf numFmtId="0" fontId="90" fillId="2" borderId="1" xfId="2" applyFont="1" applyFill="1" applyBorder="1" applyAlignment="1">
      <alignment horizontal="center" vertical="top" wrapText="1"/>
    </xf>
    <xf numFmtId="0" fontId="23" fillId="2" borderId="1" xfId="2" applyFont="1" applyFill="1" applyBorder="1" applyAlignment="1">
      <alignment horizontal="center" vertical="top" wrapText="1"/>
    </xf>
    <xf numFmtId="0" fontId="3" fillId="38" borderId="0" xfId="0" applyFont="1" applyFill="1">
      <alignment vertical="center"/>
    </xf>
    <xf numFmtId="0" fontId="2" fillId="7" borderId="0" xfId="13" applyFill="1" applyAlignment="1">
      <alignment vertical="center"/>
    </xf>
    <xf numFmtId="0" fontId="2" fillId="9" borderId="0" xfId="13" applyFill="1" applyAlignment="1">
      <alignment vertical="top"/>
    </xf>
    <xf numFmtId="0" fontId="2" fillId="0" borderId="0" xfId="13"/>
    <xf numFmtId="0" fontId="2" fillId="28" borderId="0" xfId="13" applyFill="1" applyAlignment="1">
      <alignment vertical="top"/>
    </xf>
    <xf numFmtId="0" fontId="2" fillId="7" borderId="0" xfId="13" applyFill="1" applyAlignment="1">
      <alignment vertical="top"/>
    </xf>
    <xf numFmtId="0" fontId="2" fillId="0" borderId="0" xfId="13" applyAlignment="1">
      <alignment vertical="top"/>
    </xf>
    <xf numFmtId="0" fontId="3" fillId="0" borderId="0" xfId="0" quotePrefix="1" applyFont="1" applyAlignment="1">
      <alignment vertical="top"/>
    </xf>
    <xf numFmtId="0" fontId="0" fillId="9" borderId="1" xfId="0" applyFill="1" applyBorder="1" applyAlignment="1">
      <alignment vertical="top"/>
    </xf>
    <xf numFmtId="0" fontId="9" fillId="6" borderId="0" xfId="6" applyFont="1" applyFill="1" applyAlignment="1">
      <alignment horizontal="left" vertical="top" wrapText="1"/>
    </xf>
    <xf numFmtId="0" fontId="0" fillId="9" borderId="0" xfId="0" applyFill="1" applyAlignment="1">
      <alignment vertical="top"/>
    </xf>
    <xf numFmtId="0" fontId="0" fillId="28" borderId="0" xfId="0" applyFill="1" applyAlignment="1">
      <alignment vertical="top"/>
    </xf>
    <xf numFmtId="0" fontId="91" fillId="0" borderId="0" xfId="13" applyFont="1"/>
    <xf numFmtId="0" fontId="0" fillId="0" borderId="1" xfId="0" pivotButton="1" applyBorder="1" applyAlignment="1">
      <alignment vertical="center" wrapText="1"/>
    </xf>
    <xf numFmtId="0" fontId="0" fillId="0" borderId="1" xfId="0" applyBorder="1" applyAlignment="1">
      <alignment vertical="center" wrapText="1"/>
    </xf>
    <xf numFmtId="0" fontId="3" fillId="0" borderId="0" xfId="0" applyFont="1" applyAlignment="1">
      <alignment vertical="top" wrapText="1"/>
    </xf>
    <xf numFmtId="0" fontId="3" fillId="39" borderId="0" xfId="0" applyFont="1" applyFill="1" applyAlignment="1">
      <alignment vertical="top"/>
    </xf>
    <xf numFmtId="0" fontId="1" fillId="0" borderId="0" xfId="13" applyFont="1"/>
    <xf numFmtId="0" fontId="92" fillId="0" borderId="0" xfId="0" applyFont="1" applyAlignment="1">
      <alignment vertical="top" wrapText="1"/>
    </xf>
    <xf numFmtId="0" fontId="92" fillId="0" borderId="0" xfId="0" applyFont="1" applyAlignment="1">
      <alignment horizontal="center" vertical="top" wrapText="1"/>
    </xf>
    <xf numFmtId="0" fontId="93" fillId="0" borderId="0" xfId="0" applyFont="1" applyAlignment="1">
      <alignment horizontal="left" vertical="center"/>
    </xf>
    <xf numFmtId="0" fontId="93" fillId="7" borderId="0" xfId="0" applyFont="1" applyFill="1" applyAlignment="1">
      <alignment horizontal="left" vertical="center"/>
    </xf>
    <xf numFmtId="166" fontId="92" fillId="0" borderId="0" xfId="0" applyNumberFormat="1" applyFont="1" applyAlignment="1">
      <alignment horizontal="center" vertical="top"/>
    </xf>
    <xf numFmtId="0" fontId="92" fillId="0" borderId="0" xfId="0" applyFont="1" applyAlignment="1">
      <alignment vertical="top"/>
    </xf>
    <xf numFmtId="0" fontId="92" fillId="0" borderId="0" xfId="0" applyFont="1" applyAlignment="1">
      <alignment horizontal="center" vertical="top"/>
    </xf>
    <xf numFmtId="0" fontId="92" fillId="7" borderId="0" xfId="0" applyFont="1" applyFill="1" applyAlignment="1">
      <alignment vertical="top"/>
    </xf>
    <xf numFmtId="0" fontId="0" fillId="7" borderId="0" xfId="0" applyFill="1" applyAlignment="1">
      <alignment horizontal="left" vertical="center"/>
    </xf>
    <xf numFmtId="0" fontId="41" fillId="8" borderId="1" xfId="0" applyFont="1" applyFill="1" applyBorder="1" applyAlignment="1">
      <alignment horizontal="center" vertical="top"/>
    </xf>
    <xf numFmtId="0" fontId="41" fillId="8" borderId="36" xfId="0" applyFont="1" applyFill="1" applyBorder="1" applyAlignment="1">
      <alignment horizontal="center" vertical="top"/>
    </xf>
    <xf numFmtId="0" fontId="41" fillId="36" borderId="0" xfId="0" applyFont="1" applyFill="1" applyAlignment="1">
      <alignment horizontal="center" vertical="top"/>
    </xf>
    <xf numFmtId="0" fontId="41" fillId="0" borderId="0" xfId="0" applyFont="1" applyAlignment="1">
      <alignment horizontal="center" vertical="top" wrapText="1"/>
    </xf>
    <xf numFmtId="0" fontId="3" fillId="0" borderId="0" xfId="0" applyFont="1" applyAlignment="1">
      <alignment horizontal="center" vertical="top"/>
    </xf>
    <xf numFmtId="0" fontId="3" fillId="0" borderId="36" xfId="0" applyFont="1" applyBorder="1" applyAlignment="1">
      <alignment vertical="top"/>
    </xf>
    <xf numFmtId="0" fontId="3" fillId="28" borderId="0" xfId="0" applyFont="1" applyFill="1" applyAlignment="1">
      <alignment vertical="top"/>
    </xf>
    <xf numFmtId="0" fontId="9" fillId="13" borderId="0" xfId="0" applyFont="1" applyFill="1" applyAlignment="1">
      <alignment horizontal="left" vertical="top" wrapText="1"/>
    </xf>
    <xf numFmtId="0" fontId="3" fillId="9" borderId="1" xfId="0" applyFont="1" applyFill="1" applyBorder="1" applyAlignment="1">
      <alignment vertical="top"/>
    </xf>
    <xf numFmtId="164" fontId="9" fillId="6" borderId="0" xfId="0" applyNumberFormat="1" applyFont="1" applyFill="1" applyAlignment="1">
      <alignment horizontal="left" vertical="top" wrapText="1"/>
    </xf>
    <xf numFmtId="0" fontId="3" fillId="9" borderId="0" xfId="0" applyFont="1" applyFill="1" applyAlignment="1">
      <alignment vertical="top"/>
    </xf>
    <xf numFmtId="0" fontId="9" fillId="6" borderId="0" xfId="0" applyFont="1" applyFill="1" applyAlignment="1">
      <alignment horizontal="left" vertical="top" wrapText="1"/>
    </xf>
    <xf numFmtId="0" fontId="9" fillId="13" borderId="0" xfId="6" applyFont="1" applyFill="1" applyAlignment="1">
      <alignment horizontal="left" vertical="top" wrapText="1"/>
    </xf>
    <xf numFmtId="0" fontId="9" fillId="4" borderId="1" xfId="0" applyFont="1" applyFill="1" applyBorder="1" applyAlignment="1">
      <alignment horizontal="left" vertical="top" wrapText="1"/>
    </xf>
    <xf numFmtId="0" fontId="9" fillId="4" borderId="0" xfId="0" applyFont="1" applyFill="1" applyAlignment="1">
      <alignment horizontal="left" vertical="top" wrapText="1"/>
    </xf>
    <xf numFmtId="0" fontId="3" fillId="0" borderId="36" xfId="0" applyFont="1" applyBorder="1" applyAlignment="1">
      <alignment vertical="top" wrapText="1"/>
    </xf>
    <xf numFmtId="0" fontId="3" fillId="0" borderId="1" xfId="0" applyFont="1" applyBorder="1" applyAlignment="1">
      <alignment vertical="top"/>
    </xf>
    <xf numFmtId="0" fontId="3" fillId="10" borderId="4" xfId="0" applyFont="1" applyFill="1" applyBorder="1" applyAlignment="1">
      <alignment vertical="top"/>
    </xf>
    <xf numFmtId="0" fontId="3" fillId="0" borderId="4" xfId="0" applyFont="1" applyBorder="1" applyAlignment="1">
      <alignment vertical="top" wrapText="1"/>
    </xf>
    <xf numFmtId="0" fontId="3" fillId="0" borderId="1" xfId="0" applyFont="1" applyBorder="1" applyAlignment="1">
      <alignment vertical="top" wrapText="1"/>
    </xf>
    <xf numFmtId="0" fontId="3" fillId="10" borderId="1" xfId="0" applyFont="1" applyFill="1" applyBorder="1" applyAlignment="1">
      <alignment vertical="top"/>
    </xf>
    <xf numFmtId="0" fontId="3" fillId="10" borderId="1" xfId="0" applyFont="1" applyFill="1" applyBorder="1" applyAlignment="1">
      <alignment vertical="top" wrapText="1"/>
    </xf>
    <xf numFmtId="0" fontId="94" fillId="0" borderId="0" xfId="0" applyFont="1" applyAlignment="1">
      <alignment horizontal="left"/>
    </xf>
    <xf numFmtId="0" fontId="0" fillId="40" borderId="0" xfId="0" applyFill="1" applyAlignment="1">
      <alignment vertical="top"/>
    </xf>
    <xf numFmtId="0" fontId="0" fillId="0" borderId="20" xfId="0" applyBorder="1">
      <alignment vertical="center"/>
    </xf>
    <xf numFmtId="0" fontId="1" fillId="0" borderId="0" xfId="13" quotePrefix="1" applyFont="1"/>
    <xf numFmtId="0" fontId="1" fillId="28" borderId="0" xfId="13" applyFont="1" applyFill="1" applyAlignment="1">
      <alignment vertical="top"/>
    </xf>
    <xf numFmtId="0" fontId="13" fillId="0" borderId="1" xfId="0" applyFont="1" applyBorder="1">
      <alignment vertical="center"/>
    </xf>
    <xf numFmtId="0" fontId="28" fillId="0" borderId="6" xfId="0" applyFont="1" applyBorder="1" applyAlignment="1">
      <alignment horizontal="left" vertical="center"/>
    </xf>
    <xf numFmtId="0" fontId="41" fillId="0" borderId="0" xfId="0" applyFont="1" applyAlignment="1">
      <alignment horizontal="left" vertical="top" wrapText="1"/>
    </xf>
    <xf numFmtId="0" fontId="11" fillId="0" borderId="40" xfId="11" applyFont="1" applyBorder="1" applyAlignment="1">
      <alignment horizontal="left" vertical="top" wrapText="1" readingOrder="1"/>
    </xf>
    <xf numFmtId="0" fontId="11" fillId="17" borderId="40" xfId="11" applyFont="1" applyFill="1" applyBorder="1" applyAlignment="1">
      <alignment horizontal="left" vertical="top" wrapText="1" readingOrder="1"/>
    </xf>
    <xf numFmtId="0" fontId="11" fillId="0" borderId="41" xfId="7" applyFont="1" applyBorder="1" applyAlignment="1">
      <alignment vertical="top" wrapText="1" readingOrder="1"/>
    </xf>
    <xf numFmtId="0" fontId="8" fillId="0" borderId="42" xfId="9" applyFont="1" applyBorder="1" applyAlignment="1">
      <alignment horizontal="left" vertical="top" readingOrder="1"/>
    </xf>
    <xf numFmtId="0" fontId="8" fillId="17" borderId="42" xfId="9" applyFont="1" applyFill="1" applyBorder="1" applyAlignment="1">
      <alignment horizontal="left" vertical="top" readingOrder="1"/>
    </xf>
    <xf numFmtId="0" fontId="8" fillId="0" borderId="43" xfId="9" applyFont="1" applyBorder="1" applyAlignment="1">
      <alignment horizontal="left" vertical="top" readingOrder="1"/>
    </xf>
    <xf numFmtId="0" fontId="11" fillId="0" borderId="44" xfId="11" applyFont="1" applyBorder="1" applyAlignment="1">
      <alignment horizontal="left" vertical="top" wrapText="1" readingOrder="1"/>
    </xf>
    <xf numFmtId="0" fontId="0" fillId="21" borderId="0" xfId="0" applyFill="1">
      <alignment vertical="center"/>
    </xf>
    <xf numFmtId="0" fontId="96" fillId="0" borderId="0" xfId="8" applyFont="1" applyAlignment="1">
      <alignment horizontal="left" vertical="top" wrapText="1"/>
    </xf>
    <xf numFmtId="0" fontId="96" fillId="0" borderId="0" xfId="0" applyFont="1" applyAlignment="1">
      <alignment horizontal="left" vertical="top" wrapText="1"/>
    </xf>
    <xf numFmtId="0" fontId="96" fillId="0" borderId="0" xfId="11" applyFont="1" applyAlignment="1">
      <alignment horizontal="left" vertical="top" wrapText="1" readingOrder="1"/>
    </xf>
    <xf numFmtId="0" fontId="96" fillId="0" borderId="0" xfId="11" applyFont="1" applyAlignment="1">
      <alignment vertical="top" wrapText="1" readingOrder="1"/>
    </xf>
    <xf numFmtId="0" fontId="0" fillId="7" borderId="0" xfId="0" applyFill="1" applyAlignment="1">
      <alignment vertical="top"/>
    </xf>
    <xf numFmtId="0" fontId="97" fillId="0" borderId="0" xfId="0" applyFont="1" applyAlignment="1">
      <alignment horizontal="left" vertical="center" wrapText="1"/>
    </xf>
    <xf numFmtId="0" fontId="0" fillId="0" borderId="0" xfId="0" applyAlignment="1">
      <alignment horizontal="right" vertical="center"/>
    </xf>
    <xf numFmtId="14" fontId="0" fillId="0" borderId="0" xfId="0" applyNumberFormat="1">
      <alignment vertical="center"/>
    </xf>
    <xf numFmtId="0" fontId="0" fillId="0" borderId="0" xfId="0" pivotButton="1" applyAlignment="1">
      <alignment vertical="top"/>
    </xf>
    <xf numFmtId="0" fontId="0" fillId="0" borderId="0" xfId="0" applyAlignment="1">
      <alignment horizontal="right" vertical="top"/>
    </xf>
    <xf numFmtId="0" fontId="0" fillId="0" borderId="46" xfId="0" applyBorder="1">
      <alignment vertical="center"/>
    </xf>
    <xf numFmtId="0" fontId="0" fillId="0" borderId="47" xfId="0" applyBorder="1">
      <alignment vertical="center"/>
    </xf>
    <xf numFmtId="0" fontId="0" fillId="0" borderId="48" xfId="0" applyBorder="1">
      <alignment vertical="center"/>
    </xf>
    <xf numFmtId="0" fontId="0" fillId="0" borderId="45" xfId="0" applyBorder="1">
      <alignment vertical="center"/>
    </xf>
    <xf numFmtId="0" fontId="0" fillId="0" borderId="49" xfId="0" applyBorder="1">
      <alignment vertical="center"/>
    </xf>
    <xf numFmtId="0" fontId="0" fillId="0" borderId="50" xfId="0" applyBorder="1">
      <alignment vertical="center"/>
    </xf>
    <xf numFmtId="0" fontId="0" fillId="0" borderId="51" xfId="0" applyBorder="1">
      <alignment vertical="center"/>
    </xf>
    <xf numFmtId="0" fontId="0" fillId="0" borderId="52" xfId="0" applyBorder="1">
      <alignment vertical="center"/>
    </xf>
    <xf numFmtId="171" fontId="0" fillId="0" borderId="0" xfId="0" applyNumberFormat="1" applyAlignment="1">
      <alignment horizontal="left" vertical="center"/>
    </xf>
    <xf numFmtId="14" fontId="0" fillId="0" borderId="0" xfId="0" applyNumberFormat="1" applyAlignment="1">
      <alignment horizontal="left" vertical="center"/>
    </xf>
    <xf numFmtId="0" fontId="11" fillId="0" borderId="54" xfId="0" applyFont="1" applyBorder="1" applyAlignment="1">
      <alignment wrapText="1"/>
    </xf>
    <xf numFmtId="0" fontId="12" fillId="0" borderId="0" xfId="0" applyFont="1" applyAlignment="1">
      <alignment vertical="top"/>
    </xf>
    <xf numFmtId="0" fontId="0" fillId="0" borderId="0" xfId="9" applyFont="1" applyAlignment="1">
      <alignment horizontal="left" vertical="top" readingOrder="1"/>
    </xf>
    <xf numFmtId="0" fontId="0" fillId="0" borderId="0" xfId="9" applyFont="1" applyAlignment="1">
      <alignment horizontal="left" vertical="top" wrapText="1" readingOrder="1"/>
    </xf>
    <xf numFmtId="0" fontId="8" fillId="26" borderId="0" xfId="0" applyFont="1" applyFill="1" applyAlignment="1">
      <alignment vertical="top"/>
    </xf>
    <xf numFmtId="172" fontId="0" fillId="0" borderId="0" xfId="0" applyNumberFormat="1" applyAlignment="1">
      <alignment vertical="top"/>
    </xf>
    <xf numFmtId="14" fontId="3" fillId="0" borderId="0" xfId="0" applyNumberFormat="1" applyFont="1">
      <alignment vertical="center"/>
    </xf>
    <xf numFmtId="0" fontId="3" fillId="0" borderId="46" xfId="0" applyFont="1" applyBorder="1">
      <alignment vertical="center"/>
    </xf>
    <xf numFmtId="0" fontId="3" fillId="0" borderId="47" xfId="0" applyFont="1" applyBorder="1">
      <alignment vertical="center"/>
    </xf>
    <xf numFmtId="0" fontId="3" fillId="0" borderId="48" xfId="0" applyFont="1" applyBorder="1">
      <alignment vertical="center"/>
    </xf>
    <xf numFmtId="0" fontId="3" fillId="0" borderId="45" xfId="0" applyFont="1" applyBorder="1">
      <alignment vertical="center"/>
    </xf>
    <xf numFmtId="0" fontId="3" fillId="0" borderId="49" xfId="0" applyFont="1" applyBorder="1">
      <alignment vertical="center"/>
    </xf>
    <xf numFmtId="0" fontId="3" fillId="0" borderId="50" xfId="0" applyFont="1" applyBorder="1">
      <alignment vertical="center"/>
    </xf>
    <xf numFmtId="0" fontId="3" fillId="0" borderId="53" xfId="0" applyFont="1" applyBorder="1">
      <alignment vertical="center"/>
    </xf>
    <xf numFmtId="0" fontId="13" fillId="0" borderId="1" xfId="0" applyFont="1" applyBorder="1" applyAlignment="1">
      <alignment wrapText="1"/>
    </xf>
    <xf numFmtId="14" fontId="13" fillId="0" borderId="2" xfId="0" applyNumberFormat="1" applyFont="1" applyBorder="1" applyAlignment="1">
      <alignment horizontal="left" vertical="top" wrapText="1"/>
    </xf>
    <xf numFmtId="0" fontId="13" fillId="0" borderId="2" xfId="0" applyFont="1" applyBorder="1" applyAlignment="1">
      <alignment vertical="top" wrapText="1"/>
    </xf>
    <xf numFmtId="0" fontId="11" fillId="0" borderId="55" xfId="0" applyFont="1" applyBorder="1" applyAlignment="1">
      <alignment wrapText="1"/>
    </xf>
    <xf numFmtId="0" fontId="13" fillId="0" borderId="2" xfId="0" applyFont="1" applyBorder="1">
      <alignment vertical="center"/>
    </xf>
    <xf numFmtId="14" fontId="13" fillId="0" borderId="1" xfId="0" applyNumberFormat="1" applyFont="1" applyBorder="1" applyAlignment="1">
      <alignment horizontal="left" vertical="center"/>
    </xf>
    <xf numFmtId="0" fontId="13" fillId="0" borderId="1" xfId="0" applyFont="1" applyBorder="1" applyAlignment="1">
      <alignment vertical="center" wrapText="1"/>
    </xf>
    <xf numFmtId="166" fontId="11" fillId="30" borderId="1" xfId="0" applyNumberFormat="1" applyFont="1" applyFill="1" applyBorder="1" applyAlignment="1">
      <alignment horizontal="center" vertical="top" wrapText="1"/>
    </xf>
    <xf numFmtId="166" fontId="11" fillId="30" borderId="2" xfId="0" applyNumberFormat="1" applyFont="1" applyFill="1" applyBorder="1" applyAlignment="1">
      <alignment horizontal="center" vertical="top" wrapText="1"/>
    </xf>
    <xf numFmtId="0" fontId="12" fillId="30" borderId="2" xfId="0" applyFont="1" applyFill="1" applyBorder="1" applyAlignment="1">
      <alignment horizontal="center" vertical="top" wrapText="1"/>
    </xf>
    <xf numFmtId="0" fontId="12" fillId="30" borderId="32" xfId="0" applyFont="1" applyFill="1" applyBorder="1" applyAlignment="1">
      <alignment horizontal="center" vertical="top" wrapText="1"/>
    </xf>
    <xf numFmtId="0" fontId="53" fillId="30" borderId="33" xfId="0" applyFont="1" applyFill="1" applyBorder="1" applyAlignment="1">
      <alignment horizontal="center" vertical="top" wrapText="1"/>
    </xf>
    <xf numFmtId="0" fontId="53" fillId="30" borderId="25" xfId="0" applyFont="1" applyFill="1" applyBorder="1" applyAlignment="1">
      <alignment horizontal="center" vertical="top" wrapText="1"/>
    </xf>
    <xf numFmtId="0" fontId="53" fillId="30" borderId="34" xfId="0" applyFont="1" applyFill="1" applyBorder="1" applyAlignment="1">
      <alignment horizontal="center" vertical="top" wrapText="1"/>
    </xf>
    <xf numFmtId="0" fontId="53" fillId="30" borderId="1" xfId="0" applyFont="1" applyFill="1" applyBorder="1" applyAlignment="1">
      <alignment horizontal="center" vertical="top" wrapText="1"/>
    </xf>
    <xf numFmtId="0" fontId="5" fillId="32" borderId="36" xfId="0" applyFont="1" applyFill="1" applyBorder="1" applyAlignment="1">
      <alignment horizontal="center" vertical="top" wrapText="1"/>
    </xf>
    <xf numFmtId="0" fontId="5" fillId="32" borderId="37" xfId="0" applyFont="1" applyFill="1" applyBorder="1" applyAlignment="1">
      <alignment horizontal="center" vertical="top" wrapText="1"/>
    </xf>
    <xf numFmtId="0" fontId="5" fillId="32" borderId="38" xfId="0" applyFont="1" applyFill="1" applyBorder="1" applyAlignment="1">
      <alignment horizontal="center" vertical="top" wrapText="1"/>
    </xf>
    <xf numFmtId="0" fontId="5" fillId="33" borderId="36" xfId="0" applyFont="1" applyFill="1" applyBorder="1" applyAlignment="1">
      <alignment horizontal="center" vertical="top" wrapText="1"/>
    </xf>
    <xf numFmtId="0" fontId="5" fillId="33" borderId="37" xfId="0" applyFont="1" applyFill="1" applyBorder="1" applyAlignment="1">
      <alignment horizontal="center" vertical="top" wrapText="1"/>
    </xf>
    <xf numFmtId="0" fontId="5" fillId="0" borderId="38" xfId="0" applyFont="1" applyBorder="1" applyAlignment="1">
      <alignment horizontal="center" vertical="top" wrapText="1"/>
    </xf>
    <xf numFmtId="0" fontId="5" fillId="34" borderId="36" xfId="0" applyFont="1" applyFill="1" applyBorder="1" applyAlignment="1">
      <alignment horizontal="center" vertical="top" wrapText="1"/>
    </xf>
    <xf numFmtId="0" fontId="5" fillId="34" borderId="37" xfId="0" applyFont="1" applyFill="1" applyBorder="1" applyAlignment="1">
      <alignment horizontal="center" vertical="top" wrapText="1"/>
    </xf>
    <xf numFmtId="0" fontId="5" fillId="35" borderId="33" xfId="0" applyFont="1" applyFill="1" applyBorder="1" applyAlignment="1">
      <alignment horizontal="center" vertical="top" wrapText="1"/>
    </xf>
    <xf numFmtId="0" fontId="5" fillId="35" borderId="25" xfId="0" applyFont="1" applyFill="1" applyBorder="1" applyAlignment="1">
      <alignment horizontal="center" vertical="top" wrapText="1"/>
    </xf>
    <xf numFmtId="0" fontId="5" fillId="0" borderId="1" xfId="0" applyFont="1" applyBorder="1" applyAlignment="1">
      <alignment horizontal="center" vertical="top" wrapText="1"/>
    </xf>
    <xf numFmtId="0" fontId="0" fillId="0" borderId="0" xfId="0" applyNumberFormat="1">
      <alignment vertical="center"/>
    </xf>
    <xf numFmtId="0" fontId="0" fillId="0" borderId="0" xfId="0" pivotButton="1" applyAlignment="1">
      <alignment vertical="center"/>
    </xf>
    <xf numFmtId="0" fontId="0" fillId="0" borderId="0" xfId="0" applyAlignment="1">
      <alignment vertical="center"/>
    </xf>
    <xf numFmtId="0" fontId="0" fillId="0" borderId="0" xfId="0" applyNumberFormat="1" applyAlignment="1">
      <alignment vertical="center"/>
    </xf>
    <xf numFmtId="0" fontId="0" fillId="0" borderId="0" xfId="0" applyNumberFormat="1" applyAlignment="1">
      <alignment vertical="top"/>
    </xf>
    <xf numFmtId="0" fontId="30" fillId="0" borderId="0" xfId="0" applyNumberFormat="1" applyFont="1" applyAlignment="1">
      <alignment vertical="top"/>
    </xf>
    <xf numFmtId="0" fontId="0" fillId="0" borderId="1" xfId="0" applyNumberFormat="1" applyBorder="1" applyAlignment="1">
      <alignment vertical="center" wrapText="1"/>
    </xf>
    <xf numFmtId="0" fontId="0" fillId="0" borderId="1" xfId="0" applyFill="1" applyBorder="1" applyAlignment="1">
      <alignment vertical="center" wrapText="1"/>
    </xf>
  </cellXfs>
  <cellStyles count="14">
    <cellStyle name="Hyperlink" xfId="4" hidden="1" xr:uid="{00000000-0005-0000-0000-000000000000}"/>
    <cellStyle name="Normal 2" xfId="10" xr:uid="{00000000-0005-0000-0000-000001000000}"/>
    <cellStyle name="Normal 3" xfId="13" xr:uid="{00000000-0005-0000-0000-000002000000}"/>
    <cellStyle name="shortDate" xfId="3" xr:uid="{00000000-0005-0000-0000-000003000000}"/>
    <cellStyle name="一般" xfId="0" builtinId="0" customBuiltin="1"/>
    <cellStyle name="一般 2" xfId="7" xr:uid="{00000000-0005-0000-0000-000005000000}"/>
    <cellStyle name="一般 2 2" xfId="2" xr:uid="{00000000-0005-0000-0000-000006000000}"/>
    <cellStyle name="常规 10" xfId="8" xr:uid="{00000000-0005-0000-0000-000007000000}"/>
    <cellStyle name="常规 13 2" xfId="11" xr:uid="{00000000-0005-0000-0000-000008000000}"/>
    <cellStyle name="常规 2" xfId="6" xr:uid="{00000000-0005-0000-0000-000009000000}"/>
    <cellStyle name="常规 3 3" xfId="9" xr:uid="{00000000-0005-0000-0000-00000A000000}"/>
    <cellStyle name="超連結" xfId="12" builtinId="8"/>
    <cellStyle name="超連結 2" xfId="1" xr:uid="{00000000-0005-0000-0000-00000C000000}"/>
    <cellStyle name="輸入 2" xfId="5" xr:uid="{00000000-0005-0000-0000-00000D000000}"/>
  </cellStyles>
  <dxfs count="527">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theme="0"/>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theme="0"/>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center" vertical="top" textRotation="0" wrapText="1" indent="0" justifyLastLine="0" shrinkToFit="0" readingOrder="0"/>
      <protection locked="1" hidden="0"/>
    </dxf>
    <dxf>
      <font>
        <color rgb="FFFF0000"/>
      </font>
      <fill>
        <patternFill patternType="solid">
          <fgColor rgb="FFFFFF00"/>
          <bgColor rgb="FFFFFF00"/>
        </patternFill>
      </fill>
      <border>
        <left/>
        <right/>
        <top/>
        <bottom/>
      </border>
    </dxf>
    <dxf>
      <fill>
        <patternFill patternType="solid">
          <fgColor rgb="FFFF0000"/>
          <bgColor rgb="FFFF0000"/>
        </patternFill>
      </fill>
      <border>
        <left/>
        <right/>
        <top/>
        <bottom/>
      </border>
    </dxf>
    <dxf>
      <fill>
        <patternFill patternType="solid">
          <fgColor rgb="FF00FF00"/>
          <bgColor rgb="FF00FF00"/>
        </patternFill>
      </fill>
      <border>
        <left/>
        <right/>
        <top/>
        <bottom/>
      </border>
    </dxf>
    <dxf>
      <fill>
        <patternFill patternType="solid">
          <fgColor rgb="FFFFFF00"/>
          <bgColor rgb="FFFFFF00"/>
        </patternFill>
      </fill>
      <border>
        <left/>
        <right/>
        <top/>
        <bottom/>
      </border>
    </dxf>
    <dxf>
      <fill>
        <patternFill patternType="solid">
          <fgColor rgb="FFB7B7B7"/>
          <bgColor rgb="FFB7B7B7"/>
        </patternFill>
      </fill>
      <border>
        <left/>
        <right/>
        <top/>
        <bottom/>
      </border>
    </dxf>
    <dxf>
      <font>
        <b val="0"/>
        <i val="0"/>
        <strike val="0"/>
        <condense val="0"/>
        <extend val="0"/>
        <outline val="0"/>
        <shadow val="0"/>
        <u val="none"/>
        <vertAlign val="baseline"/>
        <sz val="12"/>
        <color auto="1"/>
        <name val="Arial"/>
        <scheme val="none"/>
      </font>
      <fill>
        <patternFill patternType="solid">
          <fgColor indexed="64"/>
          <bgColor rgb="FFFFFFFF"/>
        </patternFill>
      </fill>
    </dxf>
    <dxf>
      <font>
        <b val="0"/>
        <i val="0"/>
        <strike val="0"/>
        <condense val="0"/>
        <extend val="0"/>
        <outline val="0"/>
        <shadow val="0"/>
        <u val="none"/>
        <vertAlign val="baseline"/>
        <sz val="12"/>
        <color auto="1"/>
        <name val="Arial"/>
        <scheme val="none"/>
      </font>
      <fill>
        <patternFill patternType="solid">
          <fgColor indexed="64"/>
          <bgColor rgb="FFFFFFFF"/>
        </patternFill>
      </fill>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ont>
        <color theme="0"/>
      </fon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right"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dxf>
    <dxf>
      <font>
        <b val="0"/>
        <i val="0"/>
        <strike val="0"/>
        <condense val="0"/>
        <extend val="0"/>
        <outline val="0"/>
        <shadow val="0"/>
        <u val="none"/>
        <vertAlign val="baseline"/>
        <sz val="12"/>
        <color theme="1"/>
        <name val="微軟正黑體"/>
        <scheme val="none"/>
      </font>
      <numFmt numFmtId="19" formatCode="yyyy/m/d"/>
      <fill>
        <patternFill patternType="none">
          <fgColor indexed="64"/>
          <bgColor indexed="65"/>
        </patternFill>
      </fill>
      <alignment textRotation="0" wrapText="0" indent="0" justifyLastLine="0" shrinkToFit="0" readingOrder="0"/>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numFmt numFmtId="19" formatCode="yyyy/m/d"/>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numFmt numFmtId="172" formatCode="0.0"/>
    </dxf>
    <dxf>
      <alignment wrapTex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readingOrder="0"/>
    </dxf>
    <dxf>
      <alignment horizontal="right" readingOrder="0"/>
    </dxf>
    <dxf>
      <alignment horizontal="right" readingOrder="0"/>
    </dxf>
    <dxf>
      <alignment horizontal="right" readingOrder="0"/>
    </dxf>
    <dxf>
      <alignment horizontal="right" readingOrder="0"/>
    </dxf>
    <dxf>
      <alignment wrapTex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numFmt numFmtId="0" formatCode="General"/>
    </dxf>
    <dxf>
      <numFmt numFmtId="0" formatCode="General"/>
    </dxf>
    <dxf>
      <numFmt numFmtId="167" formatCode="m/d;@"/>
    </dxf>
    <dxf>
      <alignment horizontal="center" vertical="center" textRotation="0" wrapText="0" indent="0" justifyLastLine="0" shrinkToFit="0" readingOrder="0"/>
    </dxf>
    <dxf>
      <numFmt numFmtId="167" formatCode="m/d;@"/>
    </dxf>
    <dxf>
      <numFmt numFmtId="167" formatCode="m/d;@"/>
    </dxf>
    <dxf>
      <font>
        <color rgb="FF9C0006"/>
      </font>
      <fill>
        <patternFill>
          <bgColor rgb="FFFFC7CE"/>
        </patternFill>
      </fill>
    </dxf>
    <dxf>
      <font>
        <b/>
        <i val="0"/>
        <strike val="0"/>
        <condense val="0"/>
        <extend val="0"/>
        <outline val="0"/>
        <shadow val="0"/>
        <u val="none"/>
        <vertAlign val="baseline"/>
        <sz val="11"/>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微軟正黑體"/>
        <scheme val="none"/>
      </font>
      <alignment horizontal="general" vertical="bottom" textRotation="0" wrapText="0" indent="0" justifyLastLine="0" shrinkToFit="0" readingOrder="0"/>
    </dxf>
    <dxf>
      <font>
        <strike val="0"/>
        <outline val="0"/>
        <shadow val="0"/>
        <u val="none"/>
        <vertAlign val="baseline"/>
        <sz val="11"/>
        <name val="微軟正黑體"/>
        <scheme val="none"/>
      </font>
      <numFmt numFmtId="0" formatCode="General"/>
      <fill>
        <patternFill patternType="none">
          <fgColor indexed="64"/>
          <bgColor indexed="65"/>
        </patternFill>
      </fill>
    </dxf>
    <dxf>
      <font>
        <strike val="0"/>
        <outline val="0"/>
        <shadow val="0"/>
        <u val="none"/>
        <vertAlign val="baseline"/>
        <sz val="11"/>
        <color auto="1"/>
        <name val="微軟正黑體"/>
        <scheme val="none"/>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name val="微軟正黑體"/>
        <scheme val="none"/>
      </font>
      <fill>
        <patternFill patternType="none">
          <fgColor indexed="64"/>
          <bgColor indexed="65"/>
        </patternFill>
      </fill>
      <alignment horizontal="general" vertical="bottom" textRotation="0" wrapText="0" indent="0" justifyLastLine="0" shrinkToFit="0" readingOrder="0"/>
    </dxf>
    <dxf>
      <border outline="0">
        <left style="thin">
          <color indexed="64"/>
        </left>
        <top style="thin">
          <color indexed="64"/>
        </top>
      </border>
    </dxf>
    <dxf>
      <border outline="0">
        <bottom style="thin">
          <color indexed="64"/>
        </bottom>
      </border>
    </dxf>
    <dxf>
      <font>
        <strike val="0"/>
        <outline val="0"/>
        <shadow val="0"/>
        <u val="none"/>
        <vertAlign val="baseline"/>
        <sz val="11"/>
        <name val="微軟正黑體"/>
        <scheme val="none"/>
      </font>
      <fill>
        <patternFill patternType="none">
          <fgColor indexed="64"/>
          <bgColor indexed="65"/>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i val="0"/>
        <strike val="0"/>
        <condense val="0"/>
        <extend val="0"/>
        <outline val="0"/>
        <shadow val="0"/>
        <u val="none"/>
        <vertAlign val="baseline"/>
        <sz val="12"/>
        <color auto="1"/>
        <name val="微軟正黑體"/>
        <scheme val="none"/>
      </font>
      <fill>
        <patternFill patternType="none">
          <fgColor indexed="64"/>
          <bgColor auto="1"/>
        </patternFill>
      </fill>
      <alignment horizontal="left" vertical="top" textRotation="0" wrapText="0" indent="0" justifyLastLine="0" shrinkToFit="0" readingOrder="1"/>
    </dxf>
    <dxf>
      <font>
        <b val="0"/>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1"/>
    </dxf>
    <dxf>
      <font>
        <b val="0"/>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1"/>
    </dxf>
    <dxf>
      <font>
        <b/>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0"/>
    </dxf>
  </dxfs>
  <tableStyles count="0" defaultTableStyle="TableStyleMedium2" defaultPivotStyle="PivotStyleLight16"/>
  <colors>
    <mruColors>
      <color rgb="FF6666FF"/>
      <color rgb="FFFFFF99"/>
      <color rgb="FF0000CC"/>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3.xml"/><Relationship Id="rId47" Type="http://schemas.openxmlformats.org/officeDocument/2006/relationships/sharedStrings" Target="sharedString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pivotCacheDefinition" Target="pivotCache/pivotCacheDefinition1.xml"/><Relationship Id="rId45" Type="http://schemas.openxmlformats.org/officeDocument/2006/relationships/theme" Target="theme/theme1.xml"/><Relationship Id="rId53"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5.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4.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pivotCacheDefinition" Target="pivotCache/pivotCacheDefinition2.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49"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[IECP2-DG-MTD-v4.9.xlsm]pvtDGC!樞紐分析表3</c:name>
    <c:fmtId val="18"/>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pvtDGC!$R$6</c:f>
              <c:strCache>
                <c:ptCount val="1"/>
                <c:pt idx="0">
                  <c:v>加總 - 資料表</c:v>
                </c:pt>
              </c:strCache>
            </c:strRef>
          </c:tx>
          <c:spPr>
            <a:solidFill>
              <a:schemeClr val="accent2"/>
            </a:solidFill>
            <a:ln w="28575" cap="rnd">
              <a:solidFill>
                <a:schemeClr val="accent2"/>
              </a:solidFill>
              <a:round/>
            </a:ln>
            <a:effectLst/>
          </c:spPr>
          <c:invertIfNegative val="0"/>
          <c:cat>
            <c:strRef>
              <c:f>pvtDGC!$P$7:$P$47</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pvtDGC!$R$7:$R$47</c:f>
              <c:numCache>
                <c:formatCode>General</c:formatCode>
                <c:ptCount val="40"/>
                <c:pt idx="0">
                  <c:v>52</c:v>
                </c:pt>
                <c:pt idx="1">
                  <c:v>54</c:v>
                </c:pt>
                <c:pt idx="2">
                  <c:v>62</c:v>
                </c:pt>
                <c:pt idx="3">
                  <c:v>63</c:v>
                </c:pt>
                <c:pt idx="4">
                  <c:v>69</c:v>
                </c:pt>
                <c:pt idx="5">
                  <c:v>67</c:v>
                </c:pt>
                <c:pt idx="6">
                  <c:v>60</c:v>
                </c:pt>
                <c:pt idx="7">
                  <c:v>62</c:v>
                </c:pt>
                <c:pt idx="8">
                  <c:v>59</c:v>
                </c:pt>
                <c:pt idx="9">
                  <c:v>63</c:v>
                </c:pt>
                <c:pt idx="10">
                  <c:v>63</c:v>
                </c:pt>
                <c:pt idx="11">
                  <c:v>62</c:v>
                </c:pt>
                <c:pt idx="12">
                  <c:v>65</c:v>
                </c:pt>
                <c:pt idx="13">
                  <c:v>65</c:v>
                </c:pt>
                <c:pt idx="14">
                  <c:v>65</c:v>
                </c:pt>
                <c:pt idx="15">
                  <c:v>66</c:v>
                </c:pt>
                <c:pt idx="16">
                  <c:v>67</c:v>
                </c:pt>
                <c:pt idx="17">
                  <c:v>68</c:v>
                </c:pt>
                <c:pt idx="18">
                  <c:v>69</c:v>
                </c:pt>
                <c:pt idx="19">
                  <c:v>69</c:v>
                </c:pt>
                <c:pt idx="20">
                  <c:v>74</c:v>
                </c:pt>
                <c:pt idx="21">
                  <c:v>77</c:v>
                </c:pt>
                <c:pt idx="22">
                  <c:v>77</c:v>
                </c:pt>
                <c:pt idx="23">
                  <c:v>77</c:v>
                </c:pt>
                <c:pt idx="24">
                  <c:v>77</c:v>
                </c:pt>
                <c:pt idx="25">
                  <c:v>77</c:v>
                </c:pt>
                <c:pt idx="26">
                  <c:v>77</c:v>
                </c:pt>
                <c:pt idx="27">
                  <c:v>81</c:v>
                </c:pt>
                <c:pt idx="28">
                  <c:v>81</c:v>
                </c:pt>
                <c:pt idx="29">
                  <c:v>82</c:v>
                </c:pt>
                <c:pt idx="30">
                  <c:v>85</c:v>
                </c:pt>
                <c:pt idx="31">
                  <c:v>83</c:v>
                </c:pt>
                <c:pt idx="32">
                  <c:v>84</c:v>
                </c:pt>
                <c:pt idx="33">
                  <c:v>85</c:v>
                </c:pt>
                <c:pt idx="34">
                  <c:v>84</c:v>
                </c:pt>
                <c:pt idx="35">
                  <c:v>84</c:v>
                </c:pt>
                <c:pt idx="36">
                  <c:v>84</c:v>
                </c:pt>
                <c:pt idx="37">
                  <c:v>84</c:v>
                </c:pt>
                <c:pt idx="38">
                  <c:v>84</c:v>
                </c:pt>
                <c:pt idx="39">
                  <c:v>84</c:v>
                </c:pt>
              </c:numCache>
            </c:numRef>
          </c:val>
          <c:extLst>
            <c:ext xmlns:c16="http://schemas.microsoft.com/office/drawing/2014/chart" uri="{C3380CC4-5D6E-409C-BE32-E72D297353CC}">
              <c16:uniqueId val="{00000001-8EFE-45FF-BA9B-D5FA01F338F4}"/>
            </c:ext>
          </c:extLst>
        </c:ser>
        <c:dLbls>
          <c:showLegendKey val="0"/>
          <c:showVal val="0"/>
          <c:showCatName val="0"/>
          <c:showSerName val="0"/>
          <c:showPercent val="0"/>
          <c:showBubbleSize val="0"/>
        </c:dLbls>
        <c:gapWidth val="150"/>
        <c:axId val="419796536"/>
        <c:axId val="419802416"/>
      </c:barChart>
      <c:lineChart>
        <c:grouping val="standard"/>
        <c:varyColors val="0"/>
        <c:ser>
          <c:idx val="0"/>
          <c:order val="0"/>
          <c:tx>
            <c:strRef>
              <c:f>pvtDGC!$Q$6</c:f>
              <c:strCache>
                <c:ptCount val="1"/>
                <c:pt idx="0">
                  <c:v>加總 - 資料項</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pvtDGC!$P$7:$P$47</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pvtDGC!$Q$7:$Q$47</c:f>
              <c:numCache>
                <c:formatCode>General</c:formatCode>
                <c:ptCount val="40"/>
                <c:pt idx="0">
                  <c:v>512</c:v>
                </c:pt>
                <c:pt idx="1">
                  <c:v>516</c:v>
                </c:pt>
                <c:pt idx="2">
                  <c:v>637</c:v>
                </c:pt>
                <c:pt idx="3">
                  <c:v>625</c:v>
                </c:pt>
                <c:pt idx="4">
                  <c:v>695</c:v>
                </c:pt>
                <c:pt idx="5">
                  <c:v>667</c:v>
                </c:pt>
                <c:pt idx="6">
                  <c:v>650</c:v>
                </c:pt>
                <c:pt idx="7">
                  <c:v>657</c:v>
                </c:pt>
                <c:pt idx="8">
                  <c:v>652</c:v>
                </c:pt>
                <c:pt idx="9">
                  <c:v>663</c:v>
                </c:pt>
                <c:pt idx="10">
                  <c:v>678</c:v>
                </c:pt>
                <c:pt idx="11">
                  <c:v>680</c:v>
                </c:pt>
                <c:pt idx="12">
                  <c:v>688</c:v>
                </c:pt>
                <c:pt idx="13">
                  <c:v>698</c:v>
                </c:pt>
                <c:pt idx="14">
                  <c:v>670</c:v>
                </c:pt>
                <c:pt idx="15">
                  <c:v>665</c:v>
                </c:pt>
                <c:pt idx="16">
                  <c:v>666</c:v>
                </c:pt>
                <c:pt idx="17">
                  <c:v>671</c:v>
                </c:pt>
                <c:pt idx="18">
                  <c:v>674</c:v>
                </c:pt>
                <c:pt idx="19">
                  <c:v>678</c:v>
                </c:pt>
                <c:pt idx="20">
                  <c:v>651</c:v>
                </c:pt>
                <c:pt idx="21">
                  <c:v>676</c:v>
                </c:pt>
                <c:pt idx="22">
                  <c:v>676</c:v>
                </c:pt>
                <c:pt idx="23">
                  <c:v>685</c:v>
                </c:pt>
                <c:pt idx="24">
                  <c:v>689</c:v>
                </c:pt>
                <c:pt idx="25">
                  <c:v>695</c:v>
                </c:pt>
                <c:pt idx="26">
                  <c:v>698</c:v>
                </c:pt>
                <c:pt idx="27">
                  <c:v>719</c:v>
                </c:pt>
                <c:pt idx="28">
                  <c:v>725</c:v>
                </c:pt>
                <c:pt idx="29">
                  <c:v>737</c:v>
                </c:pt>
                <c:pt idx="30">
                  <c:v>751</c:v>
                </c:pt>
                <c:pt idx="31">
                  <c:v>747</c:v>
                </c:pt>
                <c:pt idx="32">
                  <c:v>755</c:v>
                </c:pt>
                <c:pt idx="33">
                  <c:v>765</c:v>
                </c:pt>
                <c:pt idx="34">
                  <c:v>773</c:v>
                </c:pt>
                <c:pt idx="35">
                  <c:v>773</c:v>
                </c:pt>
                <c:pt idx="36">
                  <c:v>775</c:v>
                </c:pt>
                <c:pt idx="37">
                  <c:v>776</c:v>
                </c:pt>
                <c:pt idx="38">
                  <c:v>776</c:v>
                </c:pt>
                <c:pt idx="39">
                  <c:v>776</c:v>
                </c:pt>
              </c:numCache>
            </c:numRef>
          </c:val>
          <c:smooth val="0"/>
          <c:extLst>
            <c:ext xmlns:c16="http://schemas.microsoft.com/office/drawing/2014/chart" uri="{C3380CC4-5D6E-409C-BE32-E72D297353CC}">
              <c16:uniqueId val="{00000000-8EFE-45FF-BA9B-D5FA01F338F4}"/>
            </c:ext>
          </c:extLst>
        </c:ser>
        <c:dLbls>
          <c:showLegendKey val="0"/>
          <c:showVal val="0"/>
          <c:showCatName val="0"/>
          <c:showSerName val="0"/>
          <c:showPercent val="0"/>
          <c:showBubbleSize val="0"/>
        </c:dLbls>
        <c:marker val="1"/>
        <c:smooth val="0"/>
        <c:axId val="419798496"/>
        <c:axId val="419798104"/>
      </c:lineChart>
      <c:catAx>
        <c:axId val="419796536"/>
        <c:scaling>
          <c:orientation val="minMax"/>
        </c:scaling>
        <c:delete val="0"/>
        <c:axPos val="b"/>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802416"/>
        <c:crosses val="autoZero"/>
        <c:auto val="1"/>
        <c:lblAlgn val="ctr"/>
        <c:lblOffset val="100"/>
        <c:noMultiLvlLbl val="0"/>
      </c:catAx>
      <c:valAx>
        <c:axId val="419802416"/>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6536"/>
        <c:crosses val="autoZero"/>
        <c:crossBetween val="between"/>
      </c:valAx>
      <c:valAx>
        <c:axId val="419798104"/>
        <c:scaling>
          <c:orientation val="minMax"/>
          <c:min val="50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8496"/>
        <c:crosses val="max"/>
        <c:crossBetween val="between"/>
      </c:valAx>
      <c:catAx>
        <c:axId val="419798496"/>
        <c:scaling>
          <c:orientation val="minMax"/>
        </c:scaling>
        <c:delete val="1"/>
        <c:axPos val="b"/>
        <c:numFmt formatCode="General" sourceLinked="1"/>
        <c:majorTickMark val="out"/>
        <c:minorTickMark val="none"/>
        <c:tickLblPos val="nextTo"/>
        <c:crossAx val="41979810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[IECP2-DG-MTD-v4.9.xlsm]pvtDGC!樞紐分析表6</c:name>
    <c:fmtId val="4"/>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pvtDGC!$G$43:$G$44</c:f>
              <c:strCache>
                <c:ptCount val="1"/>
                <c:pt idx="0">
                  <c:v>COS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pvtDGC!$G$45:$G$84</c:f>
              <c:numCache>
                <c:formatCode>General</c:formatCode>
                <c:ptCount val="40"/>
                <c:pt idx="5">
                  <c:v>21</c:v>
                </c:pt>
                <c:pt idx="6">
                  <c:v>15</c:v>
                </c:pt>
                <c:pt idx="7">
                  <c:v>18</c:v>
                </c:pt>
                <c:pt idx="8">
                  <c:v>18</c:v>
                </c:pt>
                <c:pt idx="9">
                  <c:v>16</c:v>
                </c:pt>
                <c:pt idx="10">
                  <c:v>16</c:v>
                </c:pt>
                <c:pt idx="11">
                  <c:v>16</c:v>
                </c:pt>
                <c:pt idx="12">
                  <c:v>16</c:v>
                </c:pt>
                <c:pt idx="13">
                  <c:v>15</c:v>
                </c:pt>
                <c:pt idx="14">
                  <c:v>33</c:v>
                </c:pt>
                <c:pt idx="15">
                  <c:v>33</c:v>
                </c:pt>
                <c:pt idx="16">
                  <c:v>33</c:v>
                </c:pt>
                <c:pt idx="17">
                  <c:v>33</c:v>
                </c:pt>
                <c:pt idx="18">
                  <c:v>33</c:v>
                </c:pt>
                <c:pt idx="19">
                  <c:v>33</c:v>
                </c:pt>
                <c:pt idx="20">
                  <c:v>33</c:v>
                </c:pt>
                <c:pt idx="21">
                  <c:v>33</c:v>
                </c:pt>
                <c:pt idx="22">
                  <c:v>33</c:v>
                </c:pt>
                <c:pt idx="23">
                  <c:v>33</c:v>
                </c:pt>
                <c:pt idx="24">
                  <c:v>33</c:v>
                </c:pt>
                <c:pt idx="25">
                  <c:v>33</c:v>
                </c:pt>
                <c:pt idx="26">
                  <c:v>33</c:v>
                </c:pt>
                <c:pt idx="27">
                  <c:v>43</c:v>
                </c:pt>
                <c:pt idx="28">
                  <c:v>39</c:v>
                </c:pt>
                <c:pt idx="29">
                  <c:v>42</c:v>
                </c:pt>
                <c:pt idx="30">
                  <c:v>42</c:v>
                </c:pt>
                <c:pt idx="31">
                  <c:v>42</c:v>
                </c:pt>
                <c:pt idx="32">
                  <c:v>42</c:v>
                </c:pt>
                <c:pt idx="33">
                  <c:v>44</c:v>
                </c:pt>
                <c:pt idx="34">
                  <c:v>43</c:v>
                </c:pt>
                <c:pt idx="35">
                  <c:v>43</c:v>
                </c:pt>
                <c:pt idx="36">
                  <c:v>43</c:v>
                </c:pt>
                <c:pt idx="37">
                  <c:v>44</c:v>
                </c:pt>
                <c:pt idx="38">
                  <c:v>44</c:v>
                </c:pt>
                <c:pt idx="39">
                  <c:v>44</c:v>
                </c:pt>
              </c:numCache>
            </c:numRef>
          </c:val>
          <c:smooth val="0"/>
          <c:extLst>
            <c:ext xmlns:c16="http://schemas.microsoft.com/office/drawing/2014/chart" uri="{C3380CC4-5D6E-409C-BE32-E72D297353CC}">
              <c16:uniqueId val="{00000000-B0A3-47C4-B8F5-13CA3970C3A6}"/>
            </c:ext>
          </c:extLst>
        </c:ser>
        <c:ser>
          <c:idx val="1"/>
          <c:order val="1"/>
          <c:tx>
            <c:strRef>
              <c:f>pvtDGC!$H$43:$H$44</c:f>
              <c:strCache>
                <c:ptCount val="1"/>
                <c:pt idx="0">
                  <c:v>LOG</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pvtDGC!$H$45:$H$84</c:f>
              <c:numCache>
                <c:formatCode>General</c:formatCode>
                <c:ptCount val="40"/>
                <c:pt idx="0">
                  <c:v>103</c:v>
                </c:pt>
                <c:pt idx="1">
                  <c:v>107</c:v>
                </c:pt>
                <c:pt idx="2">
                  <c:v>110</c:v>
                </c:pt>
                <c:pt idx="3">
                  <c:v>110</c:v>
                </c:pt>
                <c:pt idx="4">
                  <c:v>111</c:v>
                </c:pt>
                <c:pt idx="5">
                  <c:v>110</c:v>
                </c:pt>
                <c:pt idx="6">
                  <c:v>110</c:v>
                </c:pt>
                <c:pt idx="7">
                  <c:v>113</c:v>
                </c:pt>
                <c:pt idx="8">
                  <c:v>113</c:v>
                </c:pt>
                <c:pt idx="9">
                  <c:v>88</c:v>
                </c:pt>
                <c:pt idx="10">
                  <c:v>89</c:v>
                </c:pt>
                <c:pt idx="11">
                  <c:v>89</c:v>
                </c:pt>
                <c:pt idx="12">
                  <c:v>89</c:v>
                </c:pt>
                <c:pt idx="13">
                  <c:v>83</c:v>
                </c:pt>
                <c:pt idx="14">
                  <c:v>79</c:v>
                </c:pt>
                <c:pt idx="15">
                  <c:v>87</c:v>
                </c:pt>
                <c:pt idx="16">
                  <c:v>92</c:v>
                </c:pt>
                <c:pt idx="17">
                  <c:v>97</c:v>
                </c:pt>
                <c:pt idx="18">
                  <c:v>102</c:v>
                </c:pt>
                <c:pt idx="19">
                  <c:v>103</c:v>
                </c:pt>
                <c:pt idx="20">
                  <c:v>103</c:v>
                </c:pt>
                <c:pt idx="21">
                  <c:v>104</c:v>
                </c:pt>
                <c:pt idx="22">
                  <c:v>104</c:v>
                </c:pt>
                <c:pt idx="23">
                  <c:v>104</c:v>
                </c:pt>
                <c:pt idx="24">
                  <c:v>104</c:v>
                </c:pt>
                <c:pt idx="25">
                  <c:v>104</c:v>
                </c:pt>
                <c:pt idx="26">
                  <c:v>104</c:v>
                </c:pt>
                <c:pt idx="27">
                  <c:v>115</c:v>
                </c:pt>
                <c:pt idx="28">
                  <c:v>119</c:v>
                </c:pt>
                <c:pt idx="29">
                  <c:v>119</c:v>
                </c:pt>
                <c:pt idx="30">
                  <c:v>119</c:v>
                </c:pt>
                <c:pt idx="31">
                  <c:v>119</c:v>
                </c:pt>
                <c:pt idx="32">
                  <c:v>119</c:v>
                </c:pt>
                <c:pt idx="33">
                  <c:v>119</c:v>
                </c:pt>
                <c:pt idx="34">
                  <c:v>119</c:v>
                </c:pt>
                <c:pt idx="35">
                  <c:v>119</c:v>
                </c:pt>
                <c:pt idx="36">
                  <c:v>119</c:v>
                </c:pt>
                <c:pt idx="37">
                  <c:v>119</c:v>
                </c:pt>
                <c:pt idx="38">
                  <c:v>119</c:v>
                </c:pt>
                <c:pt idx="39">
                  <c:v>119</c:v>
                </c:pt>
              </c:numCache>
            </c:numRef>
          </c:val>
          <c:smooth val="0"/>
          <c:extLst>
            <c:ext xmlns:c16="http://schemas.microsoft.com/office/drawing/2014/chart" uri="{C3380CC4-5D6E-409C-BE32-E72D297353CC}">
              <c16:uniqueId val="{00000000-7A63-42DA-83CE-54DE4F17DC30}"/>
            </c:ext>
          </c:extLst>
        </c:ser>
        <c:ser>
          <c:idx val="2"/>
          <c:order val="2"/>
          <c:tx>
            <c:strRef>
              <c:f>pvtDGC!$I$43:$I$44</c:f>
              <c:strCache>
                <c:ptCount val="1"/>
                <c:pt idx="0">
                  <c:v>MFG</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pvtDGC!$I$45:$I$84</c:f>
              <c:numCache>
                <c:formatCode>General</c:formatCode>
                <c:ptCount val="40"/>
                <c:pt idx="9">
                  <c:v>3</c:v>
                </c:pt>
                <c:pt idx="10">
                  <c:v>3</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10</c:v>
                </c:pt>
                <c:pt idx="31">
                  <c:v>5</c:v>
                </c:pt>
                <c:pt idx="32">
                  <c:v>5</c:v>
                </c:pt>
                <c:pt idx="33">
                  <c:v>5</c:v>
                </c:pt>
                <c:pt idx="34">
                  <c:v>5</c:v>
                </c:pt>
                <c:pt idx="35">
                  <c:v>5</c:v>
                </c:pt>
                <c:pt idx="36">
                  <c:v>5</c:v>
                </c:pt>
                <c:pt idx="37">
                  <c:v>5</c:v>
                </c:pt>
                <c:pt idx="38">
                  <c:v>5</c:v>
                </c:pt>
                <c:pt idx="39">
                  <c:v>5</c:v>
                </c:pt>
              </c:numCache>
            </c:numRef>
          </c:val>
          <c:smooth val="0"/>
          <c:extLst>
            <c:ext xmlns:c16="http://schemas.microsoft.com/office/drawing/2014/chart" uri="{C3380CC4-5D6E-409C-BE32-E72D297353CC}">
              <c16:uniqueId val="{00000001-7A63-42DA-83CE-54DE4F17DC30}"/>
            </c:ext>
          </c:extLst>
        </c:ser>
        <c:ser>
          <c:idx val="3"/>
          <c:order val="3"/>
          <c:tx>
            <c:strRef>
              <c:f>pvtDGC!$J$43:$J$44</c:f>
              <c:strCache>
                <c:ptCount val="1"/>
                <c:pt idx="0">
                  <c:v>PNC</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pvtDGC!$J$45:$J$84</c:f>
              <c:numCache>
                <c:formatCode>General</c:formatCode>
                <c:ptCount val="40"/>
                <c:pt idx="0">
                  <c:v>222</c:v>
                </c:pt>
                <c:pt idx="1">
                  <c:v>221</c:v>
                </c:pt>
                <c:pt idx="2">
                  <c:v>210</c:v>
                </c:pt>
                <c:pt idx="3">
                  <c:v>210</c:v>
                </c:pt>
                <c:pt idx="4">
                  <c:v>235</c:v>
                </c:pt>
                <c:pt idx="5">
                  <c:v>242</c:v>
                </c:pt>
                <c:pt idx="6">
                  <c:v>206</c:v>
                </c:pt>
                <c:pt idx="7">
                  <c:v>203</c:v>
                </c:pt>
                <c:pt idx="8">
                  <c:v>217</c:v>
                </c:pt>
                <c:pt idx="9">
                  <c:v>217</c:v>
                </c:pt>
                <c:pt idx="10">
                  <c:v>217</c:v>
                </c:pt>
                <c:pt idx="11">
                  <c:v>217</c:v>
                </c:pt>
                <c:pt idx="12">
                  <c:v>217</c:v>
                </c:pt>
                <c:pt idx="13">
                  <c:v>217</c:v>
                </c:pt>
                <c:pt idx="14">
                  <c:v>233</c:v>
                </c:pt>
                <c:pt idx="15">
                  <c:v>220</c:v>
                </c:pt>
                <c:pt idx="16">
                  <c:v>216</c:v>
                </c:pt>
                <c:pt idx="17">
                  <c:v>216</c:v>
                </c:pt>
                <c:pt idx="18">
                  <c:v>214</c:v>
                </c:pt>
                <c:pt idx="19">
                  <c:v>217</c:v>
                </c:pt>
                <c:pt idx="20">
                  <c:v>217</c:v>
                </c:pt>
                <c:pt idx="21">
                  <c:v>217</c:v>
                </c:pt>
                <c:pt idx="22">
                  <c:v>217</c:v>
                </c:pt>
                <c:pt idx="23">
                  <c:v>217</c:v>
                </c:pt>
                <c:pt idx="24">
                  <c:v>221</c:v>
                </c:pt>
                <c:pt idx="25">
                  <c:v>221</c:v>
                </c:pt>
                <c:pt idx="26">
                  <c:v>221</c:v>
                </c:pt>
                <c:pt idx="27">
                  <c:v>221</c:v>
                </c:pt>
                <c:pt idx="28">
                  <c:v>221</c:v>
                </c:pt>
                <c:pt idx="29">
                  <c:v>221</c:v>
                </c:pt>
                <c:pt idx="30">
                  <c:v>221</c:v>
                </c:pt>
                <c:pt idx="31">
                  <c:v>221</c:v>
                </c:pt>
                <c:pt idx="32">
                  <c:v>221</c:v>
                </c:pt>
                <c:pt idx="33">
                  <c:v>222</c:v>
                </c:pt>
                <c:pt idx="34">
                  <c:v>226</c:v>
                </c:pt>
                <c:pt idx="35">
                  <c:v>226</c:v>
                </c:pt>
                <c:pt idx="36">
                  <c:v>226</c:v>
                </c:pt>
                <c:pt idx="37">
                  <c:v>226</c:v>
                </c:pt>
                <c:pt idx="38">
                  <c:v>226</c:v>
                </c:pt>
                <c:pt idx="39">
                  <c:v>226</c:v>
                </c:pt>
              </c:numCache>
            </c:numRef>
          </c:val>
          <c:smooth val="0"/>
          <c:extLst>
            <c:ext xmlns:c16="http://schemas.microsoft.com/office/drawing/2014/chart" uri="{C3380CC4-5D6E-409C-BE32-E72D297353CC}">
              <c16:uniqueId val="{00000002-7A63-42DA-83CE-54DE4F17DC30}"/>
            </c:ext>
          </c:extLst>
        </c:ser>
        <c:ser>
          <c:idx val="4"/>
          <c:order val="4"/>
          <c:tx>
            <c:strRef>
              <c:f>pvtDGC!$K$43:$K$44</c:f>
              <c:strCache>
                <c:ptCount val="1"/>
                <c:pt idx="0">
                  <c:v>PRO</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pvtDGC!$K$45:$K$84</c:f>
              <c:numCache>
                <c:formatCode>General</c:formatCode>
                <c:ptCount val="40"/>
                <c:pt idx="0">
                  <c:v>77</c:v>
                </c:pt>
                <c:pt idx="1">
                  <c:v>77</c:v>
                </c:pt>
                <c:pt idx="2">
                  <c:v>163</c:v>
                </c:pt>
                <c:pt idx="3">
                  <c:v>151</c:v>
                </c:pt>
                <c:pt idx="4">
                  <c:v>151</c:v>
                </c:pt>
                <c:pt idx="5">
                  <c:v>146</c:v>
                </c:pt>
                <c:pt idx="6">
                  <c:v>150</c:v>
                </c:pt>
                <c:pt idx="7">
                  <c:v>150</c:v>
                </c:pt>
                <c:pt idx="8">
                  <c:v>150</c:v>
                </c:pt>
                <c:pt idx="9">
                  <c:v>150</c:v>
                </c:pt>
                <c:pt idx="10">
                  <c:v>150</c:v>
                </c:pt>
                <c:pt idx="11">
                  <c:v>150</c:v>
                </c:pt>
                <c:pt idx="12">
                  <c:v>150</c:v>
                </c:pt>
                <c:pt idx="13">
                  <c:v>150</c:v>
                </c:pt>
                <c:pt idx="14">
                  <c:v>150</c:v>
                </c:pt>
                <c:pt idx="15">
                  <c:v>150</c:v>
                </c:pt>
                <c:pt idx="16">
                  <c:v>150</c:v>
                </c:pt>
                <c:pt idx="17">
                  <c:v>150</c:v>
                </c:pt>
                <c:pt idx="18">
                  <c:v>150</c:v>
                </c:pt>
                <c:pt idx="19">
                  <c:v>150</c:v>
                </c:pt>
                <c:pt idx="20">
                  <c:v>123</c:v>
                </c:pt>
                <c:pt idx="21">
                  <c:v>147</c:v>
                </c:pt>
                <c:pt idx="22">
                  <c:v>147</c:v>
                </c:pt>
                <c:pt idx="23">
                  <c:v>147</c:v>
                </c:pt>
                <c:pt idx="24">
                  <c:v>147</c:v>
                </c:pt>
                <c:pt idx="25">
                  <c:v>153</c:v>
                </c:pt>
                <c:pt idx="26">
                  <c:v>155</c:v>
                </c:pt>
                <c:pt idx="27">
                  <c:v>155</c:v>
                </c:pt>
                <c:pt idx="28">
                  <c:v>155</c:v>
                </c:pt>
                <c:pt idx="29">
                  <c:v>162</c:v>
                </c:pt>
                <c:pt idx="30">
                  <c:v>162</c:v>
                </c:pt>
                <c:pt idx="31">
                  <c:v>162</c:v>
                </c:pt>
                <c:pt idx="32">
                  <c:v>168</c:v>
                </c:pt>
                <c:pt idx="33">
                  <c:v>175</c:v>
                </c:pt>
                <c:pt idx="34">
                  <c:v>175</c:v>
                </c:pt>
                <c:pt idx="35">
                  <c:v>175</c:v>
                </c:pt>
                <c:pt idx="36">
                  <c:v>177</c:v>
                </c:pt>
                <c:pt idx="37">
                  <c:v>177</c:v>
                </c:pt>
                <c:pt idx="38">
                  <c:v>177</c:v>
                </c:pt>
                <c:pt idx="39">
                  <c:v>177</c:v>
                </c:pt>
              </c:numCache>
            </c:numRef>
          </c:val>
          <c:smooth val="0"/>
          <c:extLst>
            <c:ext xmlns:c16="http://schemas.microsoft.com/office/drawing/2014/chart" uri="{C3380CC4-5D6E-409C-BE32-E72D297353CC}">
              <c16:uniqueId val="{00000003-7A63-42DA-83CE-54DE4F17DC30}"/>
            </c:ext>
          </c:extLst>
        </c:ser>
        <c:ser>
          <c:idx val="5"/>
          <c:order val="5"/>
          <c:tx>
            <c:strRef>
              <c:f>pvtDGC!$L$43:$L$44</c:f>
              <c:strCache>
                <c:ptCount val="1"/>
                <c:pt idx="0">
                  <c:v>QAM</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pvtDGC!$L$45:$L$84</c:f>
              <c:numCache>
                <c:formatCode>General</c:formatCode>
                <c:ptCount val="40"/>
                <c:pt idx="0">
                  <c:v>51</c:v>
                </c:pt>
                <c:pt idx="1">
                  <c:v>51</c:v>
                </c:pt>
                <c:pt idx="2">
                  <c:v>51</c:v>
                </c:pt>
                <c:pt idx="3">
                  <c:v>51</c:v>
                </c:pt>
                <c:pt idx="4">
                  <c:v>51</c:v>
                </c:pt>
                <c:pt idx="5">
                  <c:v>51</c:v>
                </c:pt>
                <c:pt idx="6">
                  <c:v>50</c:v>
                </c:pt>
                <c:pt idx="7">
                  <c:v>50</c:v>
                </c:pt>
                <c:pt idx="8">
                  <c:v>50</c:v>
                </c:pt>
                <c:pt idx="9">
                  <c:v>50</c:v>
                </c:pt>
                <c:pt idx="10">
                  <c:v>56</c:v>
                </c:pt>
                <c:pt idx="11">
                  <c:v>68</c:v>
                </c:pt>
                <c:pt idx="12">
                  <c:v>76</c:v>
                </c:pt>
                <c:pt idx="13">
                  <c:v>76</c:v>
                </c:pt>
                <c:pt idx="14">
                  <c:v>75</c:v>
                </c:pt>
                <c:pt idx="15">
                  <c:v>75</c:v>
                </c:pt>
                <c:pt idx="16">
                  <c:v>75</c:v>
                </c:pt>
                <c:pt idx="17">
                  <c:v>75</c:v>
                </c:pt>
                <c:pt idx="18">
                  <c:v>75</c:v>
                </c:pt>
                <c:pt idx="19">
                  <c:v>75</c:v>
                </c:pt>
                <c:pt idx="20">
                  <c:v>75</c:v>
                </c:pt>
                <c:pt idx="21">
                  <c:v>75</c:v>
                </c:pt>
                <c:pt idx="22">
                  <c:v>75</c:v>
                </c:pt>
                <c:pt idx="23">
                  <c:v>84</c:v>
                </c:pt>
                <c:pt idx="24">
                  <c:v>84</c:v>
                </c:pt>
                <c:pt idx="25">
                  <c:v>84</c:v>
                </c:pt>
                <c:pt idx="26">
                  <c:v>84</c:v>
                </c:pt>
                <c:pt idx="27">
                  <c:v>84</c:v>
                </c:pt>
                <c:pt idx="28">
                  <c:v>90</c:v>
                </c:pt>
                <c:pt idx="29">
                  <c:v>92</c:v>
                </c:pt>
                <c:pt idx="30">
                  <c:v>99</c:v>
                </c:pt>
                <c:pt idx="31">
                  <c:v>100</c:v>
                </c:pt>
                <c:pt idx="32">
                  <c:v>100</c:v>
                </c:pt>
                <c:pt idx="33">
                  <c:v>100</c:v>
                </c:pt>
                <c:pt idx="34">
                  <c:v>100</c:v>
                </c:pt>
                <c:pt idx="35">
                  <c:v>100</c:v>
                </c:pt>
                <c:pt idx="36">
                  <c:v>100</c:v>
                </c:pt>
                <c:pt idx="37">
                  <c:v>100</c:v>
                </c:pt>
                <c:pt idx="38">
                  <c:v>100</c:v>
                </c:pt>
                <c:pt idx="39">
                  <c:v>100</c:v>
                </c:pt>
              </c:numCache>
            </c:numRef>
          </c:val>
          <c:smooth val="0"/>
          <c:extLst>
            <c:ext xmlns:c16="http://schemas.microsoft.com/office/drawing/2014/chart" uri="{C3380CC4-5D6E-409C-BE32-E72D297353CC}">
              <c16:uniqueId val="{00000004-7A63-42DA-83CE-54DE4F17DC30}"/>
            </c:ext>
          </c:extLst>
        </c:ser>
        <c:ser>
          <c:idx val="6"/>
          <c:order val="6"/>
          <c:tx>
            <c:strRef>
              <c:f>pvtDGC!$M$43:$M$44</c:f>
              <c:strCache>
                <c:ptCount val="1"/>
                <c:pt idx="0">
                  <c:v>SAL</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pvtDGC!$M$45:$M$84</c:f>
              <c:numCache>
                <c:formatCode>General</c:formatCode>
                <c:ptCount val="40"/>
                <c:pt idx="0">
                  <c:v>59</c:v>
                </c:pt>
                <c:pt idx="1">
                  <c:v>60</c:v>
                </c:pt>
                <c:pt idx="2">
                  <c:v>103</c:v>
                </c:pt>
                <c:pt idx="3">
                  <c:v>103</c:v>
                </c:pt>
                <c:pt idx="4">
                  <c:v>147</c:v>
                </c:pt>
                <c:pt idx="5">
                  <c:v>97</c:v>
                </c:pt>
                <c:pt idx="6">
                  <c:v>119</c:v>
                </c:pt>
                <c:pt idx="7">
                  <c:v>123</c:v>
                </c:pt>
                <c:pt idx="8">
                  <c:v>104</c:v>
                </c:pt>
                <c:pt idx="9">
                  <c:v>139</c:v>
                </c:pt>
                <c:pt idx="10">
                  <c:v>147</c:v>
                </c:pt>
                <c:pt idx="11">
                  <c:v>136</c:v>
                </c:pt>
                <c:pt idx="12">
                  <c:v>136</c:v>
                </c:pt>
                <c:pt idx="13">
                  <c:v>153</c:v>
                </c:pt>
                <c:pt idx="14">
                  <c:v>96</c:v>
                </c:pt>
                <c:pt idx="15">
                  <c:v>96</c:v>
                </c:pt>
                <c:pt idx="16">
                  <c:v>96</c:v>
                </c:pt>
                <c:pt idx="17">
                  <c:v>96</c:v>
                </c:pt>
                <c:pt idx="18">
                  <c:v>96</c:v>
                </c:pt>
                <c:pt idx="19">
                  <c:v>96</c:v>
                </c:pt>
                <c:pt idx="20">
                  <c:v>96</c:v>
                </c:pt>
                <c:pt idx="21">
                  <c:v>96</c:v>
                </c:pt>
                <c:pt idx="22">
                  <c:v>96</c:v>
                </c:pt>
                <c:pt idx="23">
                  <c:v>96</c:v>
                </c:pt>
                <c:pt idx="24">
                  <c:v>96</c:v>
                </c:pt>
                <c:pt idx="25">
                  <c:v>96</c:v>
                </c:pt>
                <c:pt idx="26">
                  <c:v>97</c:v>
                </c:pt>
                <c:pt idx="27">
                  <c:v>97</c:v>
                </c:pt>
                <c:pt idx="28">
                  <c:v>97</c:v>
                </c:pt>
                <c:pt idx="29">
                  <c:v>97</c:v>
                </c:pt>
                <c:pt idx="30">
                  <c:v>98</c:v>
                </c:pt>
                <c:pt idx="31">
                  <c:v>98</c:v>
                </c:pt>
                <c:pt idx="32">
                  <c:v>100</c:v>
                </c:pt>
                <c:pt idx="33">
                  <c:v>100</c:v>
                </c:pt>
                <c:pt idx="34">
                  <c:v>105</c:v>
                </c:pt>
                <c:pt idx="35">
                  <c:v>105</c:v>
                </c:pt>
                <c:pt idx="36">
                  <c:v>105</c:v>
                </c:pt>
                <c:pt idx="37">
                  <c:v>105</c:v>
                </c:pt>
                <c:pt idx="38">
                  <c:v>105</c:v>
                </c:pt>
                <c:pt idx="39">
                  <c:v>105</c:v>
                </c:pt>
              </c:numCache>
            </c:numRef>
          </c:val>
          <c:smooth val="0"/>
          <c:extLst>
            <c:ext xmlns:c16="http://schemas.microsoft.com/office/drawing/2014/chart" uri="{C3380CC4-5D6E-409C-BE32-E72D297353CC}">
              <c16:uniqueId val="{00000005-7A63-42DA-83CE-54DE4F17DC30}"/>
            </c:ext>
          </c:extLst>
        </c:ser>
        <c:dLbls>
          <c:showLegendKey val="0"/>
          <c:showVal val="0"/>
          <c:showCatName val="0"/>
          <c:showSerName val="0"/>
          <c:showPercent val="0"/>
          <c:showBubbleSize val="0"/>
        </c:dLbls>
        <c:marker val="1"/>
        <c:smooth val="0"/>
        <c:axId val="419793792"/>
        <c:axId val="419794576"/>
      </c:lineChart>
      <c:catAx>
        <c:axId val="419793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4576"/>
        <c:crosses val="autoZero"/>
        <c:auto val="1"/>
        <c:lblAlgn val="ctr"/>
        <c:lblOffset val="100"/>
        <c:noMultiLvlLbl val="0"/>
      </c:catAx>
      <c:valAx>
        <c:axId val="419794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37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[IECP2-DG-MTD-v4.9.xlsm]pvtDGC!樞紐分析表8</c:name>
    <c:fmtId val="5"/>
  </c:pivotSource>
  <c:chart>
    <c:autoTitleDeleted val="1"/>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pvtDGC!$BJ$8</c:f>
              <c:strCache>
                <c:ptCount val="1"/>
                <c:pt idx="0">
                  <c:v>合計</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cat>
            <c:strRef>
              <c:f>pvtDGC!$BI$9:$BI$13</c:f>
              <c:strCache>
                <c:ptCount val="5"/>
                <c:pt idx="0">
                  <c:v>3-12</c:v>
                </c:pt>
                <c:pt idx="1">
                  <c:v>13-22</c:v>
                </c:pt>
                <c:pt idx="2">
                  <c:v>23-32</c:v>
                </c:pt>
                <c:pt idx="3">
                  <c:v>33-42</c:v>
                </c:pt>
                <c:pt idx="4">
                  <c:v>43-52</c:v>
                </c:pt>
              </c:strCache>
            </c:strRef>
          </c:cat>
          <c:val>
            <c:numRef>
              <c:f>pvtDGC!$BJ$9:$BJ$13</c:f>
              <c:numCache>
                <c:formatCode>General</c:formatCode>
                <c:ptCount val="5"/>
                <c:pt idx="0">
                  <c:v>149</c:v>
                </c:pt>
                <c:pt idx="1">
                  <c:v>387</c:v>
                </c:pt>
                <c:pt idx="2">
                  <c:v>161</c:v>
                </c:pt>
                <c:pt idx="3">
                  <c:v>125</c:v>
                </c:pt>
                <c:pt idx="4">
                  <c:v>38</c:v>
                </c:pt>
              </c:numCache>
            </c:numRef>
          </c:val>
          <c:extLst>
            <c:ext xmlns:c16="http://schemas.microsoft.com/office/drawing/2014/chart" uri="{C3380CC4-5D6E-409C-BE32-E72D297353CC}">
              <c16:uniqueId val="{00000003-E65C-4C00-A209-84FE6408C69C}"/>
            </c:ext>
          </c:extLst>
        </c:ser>
        <c:dLbls>
          <c:showLegendKey val="0"/>
          <c:showVal val="0"/>
          <c:showCatName val="0"/>
          <c:showSerName val="0"/>
          <c:showPercent val="0"/>
          <c:showBubbleSize val="0"/>
        </c:dLbls>
        <c:gapWidth val="0"/>
        <c:overlap val="100"/>
        <c:axId val="419799280"/>
        <c:axId val="419799672"/>
      </c:barChart>
      <c:catAx>
        <c:axId val="419799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419799672"/>
        <c:crosses val="autoZero"/>
        <c:auto val="1"/>
        <c:lblAlgn val="ctr"/>
        <c:lblOffset val="100"/>
        <c:noMultiLvlLbl val="0"/>
      </c:catAx>
      <c:valAx>
        <c:axId val="419799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4197992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[IECP2-DG-MTD-v4.9.xlsm]pvtDGC!樞紐分析表9</c:name>
    <c:fmtId val="19"/>
  </c:pivotSource>
  <c:chart>
    <c:title>
      <c:tx>
        <c:strRef>
          <c:f>pvtDGC!$BN$7</c:f>
          <c:strCache>
            <c:ptCount val="1"/>
            <c:pt idx="0">
              <c:v>Outlier with Term Length</c:v>
            </c:pt>
          </c:strCache>
        </c:strRef>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pvtDGC!$BN$7</c:f>
              <c:strCache>
                <c:ptCount val="1"/>
                <c:pt idx="0">
                  <c:v>合計</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644A-4DC8-893E-BD6E991D92CE}"/>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644A-4DC8-893E-BD6E991D92C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pvtDGC!$BN$7</c:f>
              <c:strCache>
                <c:ptCount val="1"/>
                <c:pt idx="0">
                  <c:v>FALSE</c:v>
                </c:pt>
              </c:strCache>
            </c:strRef>
          </c:cat>
          <c:val>
            <c:numRef>
              <c:f>pvtDGC!$BN$7</c:f>
              <c:numCache>
                <c:formatCode>General</c:formatCode>
                <c:ptCount val="1"/>
                <c:pt idx="0">
                  <c:v>860</c:v>
                </c:pt>
              </c:numCache>
            </c:numRef>
          </c:val>
          <c:extLst>
            <c:ext xmlns:c16="http://schemas.microsoft.com/office/drawing/2014/chart" uri="{C3380CC4-5D6E-409C-BE32-E72D297353CC}">
              <c16:uniqueId val="{00000000-644A-4DC8-893E-BD6E991D92C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152400</xdr:colOff>
          <xdr:row>0</xdr:row>
          <xdr:rowOff>190500</xdr:rowOff>
        </xdr:from>
        <xdr:to>
          <xdr:col>4</xdr:col>
          <xdr:colOff>1143000</xdr:colOff>
          <xdr:row>2</xdr:row>
          <xdr:rowOff>152400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3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153227</xdr:colOff>
      <xdr:row>12</xdr:row>
      <xdr:rowOff>78441</xdr:rowOff>
    </xdr:from>
    <xdr:to>
      <xdr:col>20</xdr:col>
      <xdr:colOff>62118</xdr:colOff>
      <xdr:row>31</xdr:row>
      <xdr:rowOff>78442</xdr:rowOff>
    </xdr:to>
    <xdr:graphicFrame macro="">
      <xdr:nvGraphicFramePr>
        <xdr:cNvPr id="4" name="圖表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179293</xdr:colOff>
      <xdr:row>31</xdr:row>
      <xdr:rowOff>168087</xdr:rowOff>
    </xdr:from>
    <xdr:to>
      <xdr:col>20</xdr:col>
      <xdr:colOff>112057</xdr:colOff>
      <xdr:row>50</xdr:row>
      <xdr:rowOff>179294</xdr:rowOff>
    </xdr:to>
    <xdr:graphicFrame macro="">
      <xdr:nvGraphicFramePr>
        <xdr:cNvPr id="2" name="圖表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53</xdr:col>
      <xdr:colOff>1193426</xdr:colOff>
      <xdr:row>9</xdr:row>
      <xdr:rowOff>68355</xdr:rowOff>
    </xdr:from>
    <xdr:to>
      <xdr:col>58</xdr:col>
      <xdr:colOff>336176</xdr:colOff>
      <xdr:row>24</xdr:row>
      <xdr:rowOff>33618</xdr:rowOff>
    </xdr:to>
    <xdr:graphicFrame macro="">
      <xdr:nvGraphicFramePr>
        <xdr:cNvPr id="3" name="圖表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xdr:col>
      <xdr:colOff>846044</xdr:colOff>
      <xdr:row>13</xdr:row>
      <xdr:rowOff>158003</xdr:rowOff>
    </xdr:from>
    <xdr:to>
      <xdr:col>64</xdr:col>
      <xdr:colOff>268942</xdr:colOff>
      <xdr:row>29</xdr:row>
      <xdr:rowOff>179294</xdr:rowOff>
    </xdr:to>
    <xdr:graphicFrame macro="">
      <xdr:nvGraphicFramePr>
        <xdr:cNvPr id="5" name="圖表 4">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NTS01/jhc/unzipped/Eastern%20Airline%20FE/Spares/FILES/SMCTS2/SMCTSSP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wistron.sharepoint.com/C:/C:/C:/NTS01/jhc/unzipped/Eastern%20Airline%20FE/Spares/FILES/SMCTS2/SMCTSSP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wistron.sharepoint.com/C:/C:/C:/C:/C:/NTS01/jhc/unzipped/Eastern%20Airline%20FE/Spares/FILES/SMCTS2/SMCTSSP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wistron.sharepoint.com/C:/C:/C:/C:/NTS01/jhc/unzipped/Eastern%20Airline%20FE/Spares/FILES/SMCTS2/SMCTSSP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persons/person.xml><?xml version="1.0" encoding="utf-8"?>
<personList xmlns="http://schemas.microsoft.com/office/spreadsheetml/2018/threadedcomments" xmlns:x="http://schemas.openxmlformats.org/spreadsheetml/2006/main">
  <person displayName="彭珮瑜" id="{9B53D3D6-D43F-4669-BEE5-855603E9E2AF}" userId="S::Albee_Peng@wistron.com::307ed4ff-07fe-4be3-84ad-1fcc74fc5625"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ang.Joe-Win 黃禎文 TAO" refreshedDate="44602.757540509258" createdVersion="6" refreshedVersion="6" minRefreshableVersion="3" recordCount="890" xr:uid="{00000000-000A-0000-FFFF-FFFF00000000}">
  <cacheSource type="worksheet">
    <worksheetSource name="表格11"/>
  </cacheSource>
  <cacheFields count="5">
    <cacheField name="Domain" numFmtId="0">
      <sharedItems count="1">
        <s v="HRM"/>
      </sharedItems>
    </cacheField>
    <cacheField name="Object" numFmtId="0">
      <sharedItems count="3">
        <s v="Terms"/>
        <s v="DataClasses"/>
        <s v="Categories"/>
      </sharedItems>
    </cacheField>
    <cacheField name="Item" numFmtId="0">
      <sharedItems count="276">
        <s v="Absence Code"/>
        <s v="Absence Duration"/>
        <s v="Absence Name"/>
        <s v="Absense Reason"/>
        <s v="Action Code"/>
        <s v="Action Code Description (CN)"/>
        <s v="Action Code Description (EN)"/>
        <s v="Action Date"/>
        <s v="Address"/>
        <s v="Age"/>
        <s v="Applicant ID"/>
        <s v="Applicant Source"/>
        <s v="Application Name"/>
        <s v="As of Date"/>
        <s v="Authorization Date"/>
        <s v="Available Job Opening"/>
        <s v="Average Onboarding Days"/>
        <s v="Average Recruitment Days"/>
        <s v="Baseline Date"/>
        <s v="Batch ID"/>
        <s v="Begin Date"/>
        <s v="BG"/>
        <s v="Birth Date"/>
        <s v="Budget Type"/>
        <s v="Building"/>
        <s v="Business Unit"/>
        <s v="Business Unit/BG"/>
        <s v="Chinese Name"/>
        <s v="City Code"/>
        <s v="City Code Description"/>
        <s v="Close Date"/>
        <s v="Cohead"/>
        <s v="Company Code"/>
        <s v="Country"/>
        <s v="Cross Department Relationship"/>
        <s v="Data Source"/>
        <s v="Data Status"/>
        <s v="Department Decription (EN)"/>
        <s v="Department Effective Status"/>
        <s v="Department ID"/>
        <s v="Department ID (Lvl_01)"/>
        <s v="Department ID (Lvl_02)"/>
        <s v="Department ID (Lvl_03)"/>
        <s v="Department ID (Lvl_04)"/>
        <s v="Department ID (Lvl_05)"/>
        <s v="Department ID (Lvl_06)"/>
        <s v="Department ID (Lvl_07)"/>
        <s v="Department ID (Lvl_08)"/>
        <s v="Department ID (Lvl_09)"/>
        <s v="Department ID (Lvl_10)"/>
        <s v="Department ID (Lvl_11)"/>
        <s v="Department_Key"/>
        <s v="Description"/>
        <s v="Domain Address"/>
        <s v="Duration"/>
        <s v="Education Level"/>
        <s v="Education Level Code"/>
        <s v="Effective Date"/>
        <s v="Effective Sequence"/>
        <s v="Effective Status"/>
        <s v="Email Address"/>
        <s v="Employee Class"/>
        <s v="Employee ID"/>
        <s v="Employee Record"/>
        <s v="Employer"/>
        <s v="End Date"/>
        <s v="End Time"/>
        <s v="Ending Title"/>
        <s v="English Name"/>
        <s v="Expect Onboarding Date"/>
        <s v="Expiration Date"/>
        <s v="Extension Number"/>
        <s v="Fill Rate"/>
        <s v="First Name"/>
        <s v="Floor"/>
        <s v="Full/ Part Time"/>
        <s v="Gender"/>
        <s v="Graduate Status"/>
        <s v="Graduate Status Description (CN)"/>
        <s v="Graduate Status Description (EN)"/>
        <s v="Graduation Date"/>
        <s v="Grantor"/>
        <s v="Grantor Description (CN)"/>
        <s v="Grantor Description (EN)"/>
        <s v="Hightest Graduate Level"/>
        <s v="Hire Date"/>
        <s v="Hiring Dep."/>
        <s v="Hiring Status"/>
        <s v="Holiday Schedule"/>
        <s v="Honor/ Award Code"/>
        <s v="Honor/ Award Description (CN)"/>
        <s v="Honor/ Award Description (EN)"/>
        <s v="HR Status"/>
        <s v="Information"/>
        <s v="Issue Date"/>
        <s v="Issued By"/>
        <s v="Job Code"/>
        <s v="Job Code Entry Date"/>
        <s v="Job Family"/>
        <s v="Job Function"/>
        <s v="Job Grade"/>
        <s v="Job Grade Entry Date"/>
        <s v="Job ID"/>
        <s v="Job Indicator"/>
        <s v="Job Opening Days"/>
        <s v="Job Status"/>
        <s v="Job Sub Function"/>
        <s v="Job Title"/>
        <s v="Job Title Code"/>
        <s v="Job Title Descrption"/>
        <s v="Labor Type"/>
        <s v="Language Code"/>
        <s v="Last Name"/>
        <s v="Last Update Date"/>
        <s v="Last Working Date"/>
        <s v="License/Certification Code"/>
        <s v="License/Certification Description (CN)"/>
        <s v="License/Certification Description (EN)"/>
        <s v="License/Certification Number"/>
        <s v="Location Code"/>
        <s v="Location of Recruitment"/>
        <s v="Major Code"/>
        <s v="Major Code Description (CN)"/>
        <s v="Major Code Description (EN)"/>
        <s v="Manager Approved"/>
        <s v="Manager ID"/>
        <s v="Manager Level"/>
        <s v="Manager Name"/>
        <s v="Meal Hour"/>
        <s v="Name"/>
        <s v="Number of Hiring"/>
        <s v="Number of Interview"/>
        <s v="Number of Making Offer"/>
        <s v="Number of Offering"/>
        <s v="Number of Pending Off"/>
        <s v="Number of People Who Are Waiting for Interview"/>
        <s v="Open Date"/>
        <s v="Opening Target Number"/>
        <s v="Organizational Relationship"/>
        <s v="Overtime Belong Date"/>
        <s v="Overtime Compensation Category"/>
        <s v="Overtime Duration"/>
        <s v="Overtime Reason"/>
        <s v="Overtime Type"/>
        <s v="Parent Department ID"/>
        <s v="Parent Set ID"/>
        <s v="Pay Group"/>
        <s v="Plant ID"/>
        <s v="Position Number"/>
        <s v="Postal"/>
        <s v="Punch In Date"/>
        <s v="Punch In Time"/>
        <s v="Punch Out Date"/>
        <s v="Punch Out Time"/>
        <s v="Reason Code"/>
        <s v="Recuriter"/>
        <s v="Regulatory Region"/>
        <s v="Relevant Work Experience"/>
        <s v="Salary Admin Plan"/>
        <s v="Salary Location"/>
        <s v="Salary Location Indicator"/>
        <s v="School Code"/>
        <s v="School Code Description (CN)"/>
        <s v="School Code Description (EN)"/>
        <s v="Score"/>
        <s v="Set ID"/>
        <s v="Set ID (Lvl_01)"/>
        <s v="Set ID (Lvl_02)"/>
        <s v="Set ID (Lvl_03)"/>
        <s v="Set ID (Lvl_04)"/>
        <s v="Set ID (Lvl_05)"/>
        <s v="Set ID (Lvl_06)"/>
        <s v="Set ID (Lvl_07)"/>
        <s v="Set ID (Lvl_08)"/>
        <s v="Set ID (Lvl_09)"/>
        <s v="Set ID (Lvl_10)"/>
        <s v="Set ID (Lvl_11)"/>
        <s v="Shift End Time"/>
        <s v="Shift Start Time"/>
        <s v="Short Description"/>
        <s v="Site ID"/>
        <s v="Standard Hours"/>
        <s v="Start Date"/>
        <s v="Start Time"/>
        <s v="State"/>
        <s v="Supervisor ID"/>
        <s v="Supervisor Level"/>
        <s v="Supervisor Level Entry Date"/>
        <s v="Termination Date"/>
        <s v="Test Code"/>
        <s v="Test Code Description (CN)"/>
        <s v="Test Code Description (EN)"/>
        <s v="Tree Level"/>
        <s v="Work Experience"/>
        <s v="Workflow Status"/>
        <s v="SetID"/>
        <s v="Address-01"/>
        <s v="Address-02"/>
        <s v="Address-03"/>
        <s v="Address-04"/>
        <s v="Address-05"/>
        <s v="BG-01"/>
        <s v="Business Unit-01"/>
        <s v="Country-01"/>
        <s v="Description-01"/>
        <s v="Effective Status-01"/>
        <s v="Extension Number-01"/>
        <s v="Hightest Graduate Level-01"/>
        <s v="HR Status-01"/>
        <s v="Job Family-01"/>
        <s v="Job Function-01"/>
        <s v="Job Grade-01"/>
        <s v="Job Title Code-01"/>
        <s v="Labor Type-01"/>
        <s v="Last Name-01"/>
        <s v="Last Working Date-01"/>
        <s v="Location Code-01"/>
        <s v="Location Code-02"/>
        <s v="Manager ID-01"/>
        <s v="Manager Name-01"/>
        <s v="Parent Department ID-01"/>
        <s v="Parent Department ID-02"/>
        <s v="Salary Location-01"/>
        <s v="HRM"/>
        <s v="1. Workforce Administrator"/>
        <s v="1.1. Job Data"/>
        <s v="1.1.1. Job Current Data "/>
        <s v="1.1.2. Job History Data "/>
        <s v="1.1.3. Set up Table (Mapping Table)"/>
        <s v="1.2. Organization Data"/>
        <s v="1.2.1. Organization Chart"/>
        <s v="1.2.2. Direct Line Report"/>
        <s v="1.3. Personal Data"/>
        <s v="1.3.1. Person Profile"/>
        <s v="2. Absence Management"/>
        <s v="2.1. Leave Application"/>
        <s v="2.2. Overtime Application"/>
        <s v="3.Time and Labor"/>
        <s v="3.1. Attendence Record"/>
        <s v="3.1.1. Work Schedule"/>
        <s v="3.1.2. Work Schedule Definition"/>
        <s v="3.1.3. Manager Schedule Assignment"/>
        <s v="4. Recruiting"/>
        <s v="4.1 New Employee Application"/>
        <s v="4.2 Recruiting Dashboard"/>
        <s v="4.3 Applicant Data"/>
        <s v="5. Data Management"/>
        <s v="5.1 Control Information"/>
        <s v="5.2 Management Information"/>
        <s v="Language Score"/>
        <s v="Action Code-01"/>
        <s v="BG-02"/>
        <s v="Business Unit-02"/>
        <s v="Data Source-01"/>
        <s v="Data Status-01"/>
        <s v="Department ID-01"/>
        <s v="Description-02"/>
        <s v="Effective Date-01"/>
        <s v="Effective Status-02"/>
        <s v="Full/ Part Time-01"/>
        <s v="Holiday Schedule-01"/>
        <s v="HR Status-02"/>
        <s v="Job Code-01"/>
        <s v="Job Family-02"/>
        <s v="Job Grade-02"/>
        <s v="Last Update Date-01"/>
        <s v="Location Code-03"/>
        <s v="Organizational Relationship-01"/>
        <s v="Plant ID-01"/>
        <s v="Reason Code-01"/>
        <s v="Regulatory Region-01"/>
        <s v="Salary Location-02"/>
        <s v="Set ID-01"/>
        <s v="Site ID-01"/>
        <s v="Supervisor ID-01"/>
        <s v="Tree Level-01"/>
      </sharedItems>
    </cacheField>
    <cacheField name="LastUpdate" numFmtId="167">
      <sharedItems containsSemiMixedTypes="0" containsNonDate="0" containsDate="1" containsString="0" minDate="2021-03-31T00:00:00" maxDate="2021-04-09T00:00:00" count="2">
        <d v="2021-03-31T00:00:00"/>
        <d v="2021-04-08T00:00:00"/>
      </sharedItems>
    </cacheField>
    <cacheField name="CurrentMatchFlag" numFmtId="0">
      <sharedItems count="2">
        <b v="1"/>
        <b v="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ang.Joe-Win 黃禎文 TAO" refreshedDate="44602.757540509258" createdVersion="7" refreshedVersion="6" minRefreshableVersion="3" recordCount="145" xr:uid="{00000000-000A-0000-FFFF-FFFF01000000}">
  <cacheSource type="worksheet">
    <worksheetSource name="Category"/>
  </cacheSource>
  <cacheFields count="19">
    <cacheField name="Domain" numFmtId="0">
      <sharedItems count="6">
        <s v="IEC_STD_V10"/>
        <s v="Sensitivity" u="1"/>
        <s v="SCM" u="1"/>
        <s v="HRM" u="1"/>
        <s v="CMN" u="1"/>
        <s v="00-IV-EDP" u="1"/>
      </sharedItems>
    </cacheField>
    <cacheField name="Name" numFmtId="0">
      <sharedItems/>
    </cacheField>
    <cacheField name="Uni Name( must unique)" numFmtId="0">
      <sharedItems/>
    </cacheField>
    <cacheField name="Parent UniName" numFmtId="0">
      <sharedItems containsBlank="1"/>
    </cacheField>
    <cacheField name="Stewards" numFmtId="0">
      <sharedItems containsNonDate="0" containsString="0" containsBlank="1"/>
    </cacheField>
    <cacheField name="Tags(自行勾稽)" numFmtId="0">
      <sharedItems containsNonDate="0" containsString="0" containsBlank="1"/>
    </cacheField>
    <cacheField name="Description (Up to 255 Characters)" numFmtId="0">
      <sharedItems containsBlank="1"/>
    </cacheField>
    <cacheField name="Abs Category" numFmtId="0">
      <sharedItems containsBlank="1"/>
    </cacheField>
    <cacheField name="SrcSheet" numFmtId="49">
      <sharedItems/>
    </cacheField>
    <cacheField name="SrcWorkbook" numFmtId="0">
      <sharedItems/>
    </cacheField>
    <cacheField name="SrcRowNum" numFmtId="0">
      <sharedItems containsSemiMixedTypes="0" containsString="0" containsNumber="1" containsInteger="1" minValue="2" maxValue="71"/>
    </cacheField>
    <cacheField name="CateDomain" numFmtId="0">
      <sharedItems containsBlank="1" count="7">
        <s v="IEC_STD_V10"/>
        <m u="1"/>
        <s v="Sensitivity" u="1"/>
        <s v="SCM" u="1"/>
        <s v="HRM" u="1"/>
        <s v="CMN" u="1"/>
        <s v="00-IV-EDP" u="1"/>
      </sharedItems>
    </cacheField>
    <cacheField name="CateName" numFmtId="0">
      <sharedItems containsBlank="1" count="134">
        <s v="IEC_STD_V10"/>
        <s v="Process Standard"/>
        <s v="Regulation"/>
        <s v="GDPR"/>
        <s v="IFRS"/>
        <s v="存貨之會計處理準則"/>
        <s v="Common"/>
        <s v="AutoMetaData"/>
        <s v="Sensitivity"/>
        <s v="RefData"/>
        <s v="TermType"/>
        <s v="Data Standard"/>
        <s v="INV"/>
        <s v="PUR"/>
        <s v="PLN"/>
        <s v="RND"/>
        <s v="MFG"/>
        <s v="SCM"/>
        <s v="BPM"/>
        <s v="FIN"/>
        <s v="STG"/>
        <s v="SVC"/>
        <s v="HRM"/>
        <s v="CUS"/>
        <s v="CMN"/>
        <s v="Analytics "/>
        <s v="Dashboard"/>
        <s v="1：事業發展"/>
        <s v="1.1：新事業發展"/>
        <s v="1.1.1：新事業營收現況"/>
        <s v="1.1.2：新事業發展進程"/>
        <s v="1.2：投資併購"/>
        <s v="1.2.1：投資併購預算與獲利達成狀況"/>
        <s v="1.2.2：投資併購各標的貢獻狀況&amp;amp;投資組合ROI"/>
        <s v="2：客戶關係管理"/>
        <s v="2.1：管理客戶"/>
        <s v="2.1.1：管理客戶增長–客戶營收及毛利分析"/>
        <s v="2.1.2：管理客戶增長–新客戶/新產品專案獲取現況"/>
        <s v="2.2：管理RFQ"/>
        <s v="2.3：營收與獲利"/>
        <s v="2.3.1：管理營收與獲利–營收與銷量達成狀況"/>
        <s v="2.3.2：管理營收與獲利–預估營收與銷量"/>
        <s v="2.4：管理客戶滿意度"/>
        <s v="3：作業管理"/>
        <s v="3.1：管理RD"/>
        <s v="3.1.1：管理RD –新產品開發專案時程管理(TTM)"/>
        <s v="3.1.2：管理RD –新產品開發專案獲利管理(TTP)"/>
        <s v="3.1.3：管理RD –NRE 管理"/>
        <s v="3.1.4：管理RD –Design Quality 管理"/>
        <s v="3.2：管理MFG"/>
        <s v="3.2.1：管理MFG –製造管理費用分析(MVA Gap、MCU、CPP、CPH)"/>
        <s v="3.2.2：管理MFG –L6&amp;amp;L10 OEE分析"/>
        <s v="3.3：管理品質"/>
        <s v="3.3.1：管理品質–退貨管理(Line/Field Return)"/>
        <s v="3.3.2：L6&amp;amp;L10 OEE 分析"/>
        <s v="3.4: 管理採購-材料成本管理"/>
        <s v="3.4.1：年度採購節省費用管理"/>
        <s v="3.4.2：VMI 比率管理"/>
        <s v="3.4.3：供應商表現(OTD、IQC) 管理"/>
        <s v="3.5：管理資材"/>
        <s v="3.5.1：L6 Fulfillment &amp;amp; MTD 目標達成狀況"/>
        <s v="3.5.2：CTS 達標狀況"/>
        <s v="3.5.3：庫齡及DOI 管理"/>
        <s v="3.5.4：庫存價值分析"/>
        <s v="3.5.5：需求預測準確率"/>
        <s v="3.5.6：整體報廢金額分析"/>
        <s v="4：資源管理"/>
        <s v="4.1：管理營業規劃"/>
        <s v="4.2：管理PNL"/>
        <s v="4.3：管理資產負債"/>
        <s v="Management Report"/>
        <s v="作業及報表"/>
        <s v=" LCM-存貨之評價與表達"/>
        <s v="3.4：管理採購"/>
        <m u="1"/>
        <s v="3.1.1. Work Schedule" u="1"/>
        <s v="1.1. Job Data" u="1"/>
        <s v="1. Workforce Administrator" u="1"/>
        <s v="3.3.2：L6&amp;L10 OEE 分析" u="1"/>
        <s v="2.50 Order Management" u="1"/>
        <s v="2.20 MPSP &amp;amp; Capacity Planning " u="1"/>
        <s v="5.30.3 Hub stock by aging and EOL w Goal" u="1"/>
        <s v="5.1 Control Information" u="1"/>
        <s v="1.1.2. Job History Data " u="1"/>
        <s v="2. Sales and Operation Plan" u="1"/>
        <s v="4.2 Recruiting Dashboard" u="1"/>
        <s v="2.50.1 Order Fulfillment Hit Rate" u="1"/>
        <s v="2.50.3 Open SO Demand date Overdue Aging Report" u="1"/>
        <s v="2.1. Leave Application" u="1"/>
        <s v="4.1 New Employee Application" u="1"/>
        <s v="2.50.8 OTD 2 " u="1"/>
        <s v="3.Time and Labor" u="1"/>
        <s v="3.1.3. Manager Schedule Assignment" u="1"/>
        <s v="5.2 Management Information" u="1"/>
        <s v="1.1.3. Set up Table (Mapping Table)" u="1"/>
        <s v="2.50.4 Open PO/STO ETA Overdue Aging Report" u="1"/>
        <s v="1.3.1. Person Profile" u="1"/>
        <s v="5. Inventory Mangement" u="1"/>
        <s v="5.20.4 Summary Report of Grey/Inactive Inv." u="1"/>
        <s v="1.1.1 SCM Common Dimensions (Base Data)" u="1"/>
        <s v="2.50.2 Open SO First Confirm KPI Report" u="1"/>
        <s v="5.30 Cus.Hub Inventory Mgmt." u="1"/>
        <s v="3.1.2. Work Schedule Definition" u="1"/>
        <s v="1.2.2. Direct Line Report" u="1"/>
        <s v="5.20.1 Plant E2E Historical DOI" u="1"/>
        <s v="1. Demand Forecast" u="1"/>
        <s v="2.2. Overtime Application" u="1"/>
        <s v="5. Data Management" u="1"/>
        <s v="5.30.2 Hub stock by aging&amp;amp;Goal" u="1"/>
        <s v="1.2.1. Organization Chart" u="1"/>
        <s v="2.20 MPSP &amp; Capacity Planning " u="1"/>
        <s v="2.50.7 OTD 1 " u="1"/>
        <s v="5.20 In House Inventory " u="1"/>
        <s v="1.2.2：投資併購各標的貢獻狀況&amp;投資組合ROI" u="1"/>
        <s v="1.2. Organization Data" u="1"/>
        <s v="3.2.2：管理MFG –L6&amp;L10 OEE分析" u="1"/>
        <s v="5.20.3 Active RM Historical DOI by SM&amp;amp;ST" u="1"/>
        <s v="3.5.1：L6 Fulfillment &amp; MTD 目標達成狀況" u="1"/>
        <s v="00-IV-EDP" u="1"/>
        <s v="5.20.2 Active RM Historical DOI by SM" u="1"/>
        <s v="AutoAssign" u="1"/>
        <s v="1.3. Personal Data" u="1"/>
        <s v="2. Absence Management" u="1"/>
        <s v="2.50.5 Sales Through Revenue Hit Rate" u="1"/>
        <s v="1.1. Common Dimensions" u="1"/>
        <s v="3.1. Attendence Record" u="1"/>
        <s v="4. Recruiting" u="1"/>
        <s v="4.3 Applicant Data" u="1"/>
        <s v="2.20.1 MPSP Variance" u="1"/>
        <s v="5.30.1 Hub stock by aging" u="1"/>
        <s v="5.30.2 Hub stock by aging&amp;Goal" u="1"/>
        <s v="5.20.3 Active RM Historical DOI by SM&amp;ST" u="1"/>
        <s v="1.1.1. Job Current Data " u="1"/>
        <s v="2.50.6 Manufacturing Site Shipment Hit Rate" u="1"/>
      </sharedItems>
    </cacheField>
    <cacheField name="Artifact_Type" numFmtId="0">
      <sharedItems containsBlank="1" count="2">
        <s v="category"/>
        <m u="1"/>
      </sharedItems>
    </cacheField>
    <cacheField name="Category" numFmtId="0">
      <sharedItems containsMixedTypes="1" containsNumber="1" containsInteger="1" minValue="0" maxValue="0" count="23">
        <s v=""/>
        <s v="IEC_STD_V10"/>
        <s v="IEC_STD_V10 &gt;&gt; Regulation"/>
        <s v="IEC_STD_V10 &gt;&gt; Regulation &gt;&gt; IFRS"/>
        <s v="IEC_STD_V10 &gt;&gt; Common"/>
        <s v="IEC_STD_V10 &gt;&gt; Data Standard"/>
        <s v="IEC_STD_V10 &gt;&gt; Analytics"/>
        <s v="IEC_STD_V10 &gt;&gt; Analytics &gt;&gt; Dashboard"/>
        <s v="IEC_STD_V10 &gt;&gt; Analytics &gt;&gt; Dashboard &gt;&gt; 1：事業發展"/>
        <s v="IEC_STD_V10 &gt;&gt; Analytics &gt;&gt; Dashboard &gt;&gt; 1：事業發展 &gt;&gt; 1.1：新事業發展"/>
        <s v="IEC_STD_V10 &gt;&gt; Analytics &gt;&gt; Dashboard &gt;&gt; 1：事業發展 &gt;&gt; 1.2：投資併購"/>
        <s v="IEC_STD_V10 &gt;&gt; Analytics &gt;&gt; Dashboard &gt;&gt; 2：客戶關係管理"/>
        <s v="IEC_STD_V10 &gt;&gt; Analytics &gt;&gt; Dashboard &gt;&gt; 2：客戶關係管理 &gt;&gt; 2.1：管理客戶"/>
        <s v="IEC_STD_V10 &gt;&gt; Analytics &gt;&gt; Dashboard &gt;&gt; 2：客戶關係管理 &gt;&gt; 2.3：營收與獲利"/>
        <s v="IEC_STD_V10 &gt;&gt; Analytics &gt;&gt; Dashboard &gt;&gt; 3：作業管理"/>
        <s v="IEC_STD_V10 &gt;&gt; Analytics &gt;&gt; Dashboard &gt;&gt; 3：作業管理 &gt;&gt; 3.1：管理RD"/>
        <s v="IEC_STD_V10 &gt;&gt; Analytics &gt;&gt; Dashboard &gt;&gt; 3：作業管理 &gt;&gt; 3.2：管理MFG"/>
        <s v="IEC_STD_V10 &gt;&gt; Analytics &gt;&gt; Dashboard &gt;&gt; 3：作業管理 &gt;&gt; 3.3：管理品質"/>
        <s v="IEC_STD_V10 &gt;&gt; Analytics &gt;&gt; Dashboard &gt;&gt; 3：作業管理 &gt;&gt; 3.4：管理採購"/>
        <s v="IEC_STD_V10 &gt;&gt; Analytics &gt;&gt; Dashboard &gt;&gt; 3：作業管理 &gt;&gt; 3.5：管理資材"/>
        <s v="IEC_STD_V10 &gt;&gt; Analytics &gt;&gt; Dashboard &gt;&gt; 4：資源管理"/>
        <s v="IEC_STD_V10 &gt;&gt; Analytics &gt;&gt; 作業及報表"/>
        <n v="0" u="1"/>
      </sharedItems>
    </cacheField>
    <cacheField name="Description" numFmtId="0">
      <sharedItems containsMixedTypes="1" containsNumber="1" containsInteger="1" minValue="0" maxValue="0" count="3">
        <s v="IEC_STD_V10"/>
        <s v=""/>
        <n v="0" u="1"/>
      </sharedItems>
    </cacheField>
    <cacheField name="Tags" numFmtId="0">
      <sharedItems containsBlank="1" count="2">
        <s v="IntLoad"/>
        <m u="1"/>
      </sharedItems>
    </cacheField>
    <cacheField name="CateStewards" numFmtId="0">
      <sharedItems containsBlank="1" count="2">
        <s v=""/>
        <m u="1"/>
      </sharedItems>
    </cacheField>
    <cacheField name="CateID" numFmtId="0">
      <sharedItems containsSemiMixedTypes="0" containsString="0" containsNumber="1" containsInteger="1" minValue="1" maxValue="140" count="14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ang.Joe-Win 黃禎文 TAO" refreshedDate="44602.757540625003" createdVersion="6" refreshedVersion="6" minRefreshableVersion="3" recordCount="39" xr:uid="{00000000-000A-0000-FFFF-FFFF02000000}">
  <cacheSource type="worksheet">
    <worksheetSource name="Status"/>
  </cacheSource>
  <cacheFields count="5">
    <cacheField name="Domain" numFmtId="167">
      <sharedItems containsBlank="1" count="5">
        <s v="FIN"/>
        <m/>
        <s v="MFG" u="1"/>
        <s v="SCM" u="1"/>
        <s v="HRM" u="1"/>
      </sharedItems>
    </cacheField>
    <cacheField name="Status-Lastupd" numFmtId="167">
      <sharedItems containsNonDate="0" containsDate="1" containsString="0" containsBlank="1" minDate="2021-03-05T00:00:00" maxDate="2029-03-31T00:00:00" count="18">
        <d v="2022-01-14T00:00:00"/>
        <m/>
        <d v="2021-04-19T00:00:00" u="1"/>
        <d v="2021-03-19T00:00:00" u="1"/>
        <d v="2021-03-05T00:00:00" u="1"/>
        <d v="2021-03-10T00:00:00" u="1"/>
        <d v="2021-03-22T00:00:00" u="1"/>
        <d v="2021-03-15T00:00:00" u="1"/>
        <d v="2021-04-20T00:00:00" u="1"/>
        <d v="2029-03-29T00:00:00" u="1"/>
        <d v="2021-03-08T00:00:00" u="1"/>
        <d v="2021-04-13T00:00:00" u="1"/>
        <d v="2021-04-06T00:00:00" u="1"/>
        <d v="2021-03-11T00:00:00" u="1"/>
        <d v="2021-03-30T00:00:00" u="1"/>
        <d v="2021-04-09T00:00:00" u="1"/>
        <d v="2021-03-23T00:00:00" u="1"/>
        <d v="2029-03-30T00:00:00" u="1"/>
      </sharedItems>
    </cacheField>
    <cacheField name="ErrMessage" numFmtId="0">
      <sharedItems containsNonDate="0" containsBlank="1" count="29">
        <m/>
        <s v="errTerm-N/A," u="1"/>
        <s v="errCol-dup," u="1"/>
        <s v="Status,errTerm-N/A," u="1"/>
        <s v="errTerm-Category," u="1"/>
        <s v="errTerm-N/A,errCol-dup," u="1"/>
        <s v="errStatus,errCol-miss," u="1"/>
        <s v="Status," u="1"/>
        <s v="N/A" u="1"/>
        <s v="errStatus,errTerm-Category," u="1"/>
        <s v="errTerm-CateDiff," u="1"/>
        <s v="errTerm,errTerm-Category," u="1"/>
        <s v="errTerm-Char," u="1"/>
        <s v="errStatus,errTerm-Category,errTerm-Char," u="1"/>
        <s v="errStatus,errCol-miss,errCol-dup," u="1"/>
        <s v="errTerm," u="1"/>
        <s v="Status,errTerm-Category," u="1"/>
        <s v="errTerm-Category,errTerm-Char," u="1"/>
        <s v="errTerm-N/A,errTerm-Category," u="1"/>
        <s v="errStatus,errTerm-Char,errCol-miss,errCol-dup," u="1"/>
        <s v="Status,errTerm," u="1"/>
        <s v="errStatus,errTerm-N/A," u="1"/>
        <s v="errStatus,errTerm-CateDiff,errCol-miss,errCol-dup," u="1"/>
        <s v="errStatus,errTerm-Category,errCol-miss,errCol-dup," u="1"/>
        <s v="errStatus," u="1"/>
        <s v="errStatus,errTerm-Char," u="1"/>
        <s v="errTerm-CateDiff,errCol-dup," u="1"/>
        <s v="errStatus,errCol-dup," u="1"/>
        <s v="errStatus,errTerm-CateDiff," u="1"/>
      </sharedItems>
    </cacheField>
    <cacheField name="資料備註" numFmtId="0">
      <sharedItems containsNonDate="0" containsString="0" containsBlank="1"/>
    </cacheField>
    <cacheField name="合計"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esse" refreshedDate="44863.343090509261" createdVersion="5" refreshedVersion="8" minRefreshableVersion="3" recordCount="504" xr:uid="{00000000-000A-0000-FFFF-FFFF03000000}">
  <cacheSource type="worksheet">
    <worksheetSource name="表格15"/>
  </cacheSource>
  <cacheFields count="5">
    <cacheField name="SNAPDATE" numFmtId="14">
      <sharedItems containsSemiMixedTypes="0" containsNonDate="0" containsDate="1" containsString="0" minDate="2022-04-26T00:00:00" maxDate="2022-10-29T00:00:00" count="41">
        <d v="2022-04-26T00:00:00"/>
        <d v="2022-04-27T00:00:00"/>
        <d v="2022-04-29T00:00:00"/>
        <d v="2022-04-30T00:00:00"/>
        <d v="2022-05-04T00:00:00"/>
        <d v="2022-05-06T00:00:00"/>
        <d v="2022-05-11T00:00:00"/>
        <d v="2022-05-12T00:00:00"/>
        <d v="2022-05-13T00:00:00"/>
        <d v="2022-05-18T00:00:00"/>
        <d v="2022-05-20T00:00:00"/>
        <d v="2022-05-23T00:00:00"/>
        <d v="2022-05-24T00:00:00"/>
        <d v="2022-05-27T00:00:00"/>
        <d v="2022-06-01T00:00:00"/>
        <d v="2022-06-08T00:00:00"/>
        <d v="2022-06-09T00:00:00"/>
        <d v="2022-06-13T00:00:00"/>
        <d v="2022-06-15T00:00:00"/>
        <d v="2022-06-21T00:00:00"/>
        <d v="2022-06-24T00:00:00"/>
        <d v="2022-06-28T00:00:00"/>
        <d v="2022-06-30T00:00:00"/>
        <d v="2022-07-08T00:00:00"/>
        <d v="2022-07-11T00:00:00"/>
        <d v="2022-07-16T00:00:00"/>
        <d v="2022-07-28T00:00:00"/>
        <d v="2022-08-04T00:00:00"/>
        <d v="2022-08-12T00:00:00"/>
        <d v="2022-08-19T00:00:00"/>
        <d v="2022-08-26T00:00:00"/>
        <d v="2022-09-02T00:00:00"/>
        <d v="2022-09-08T00:00:00"/>
        <d v="2022-09-16T00:00:00"/>
        <d v="2022-09-23T00:00:00"/>
        <d v="2022-09-26T00:00:00"/>
        <d v="2022-10-07T00:00:00"/>
        <d v="2022-10-14T00:00:00"/>
        <d v="2022-10-21T00:00:00"/>
        <d v="2022-10-28T00:00:00"/>
        <d v="2022-04-28T00:00:00" u="1"/>
      </sharedItems>
    </cacheField>
    <cacheField name="負責領域1" numFmtId="0">
      <sharedItems count="8">
        <s v="PRO"/>
        <s v="SAL"/>
        <s v="PNC"/>
        <s v="LOG"/>
        <s v="QAM"/>
        <s v="COS"/>
        <s v="MFG"/>
        <s v="BPM" u="1"/>
      </sharedItems>
    </cacheField>
    <cacheField name="層級" numFmtId="0">
      <sharedItems/>
    </cacheField>
    <cacheField name="資料表" numFmtId="0">
      <sharedItems containsSemiMixedTypes="0" containsString="0" containsNumber="1" containsInteger="1" minValue="1" maxValue="16"/>
    </cacheField>
    <cacheField name="資料項" numFmtId="0">
      <sharedItems containsSemiMixedTypes="0" containsString="0" containsNumber="1" containsInteger="1" minValue="3" maxValue="184"/>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jesse" refreshedDate="44995.134744560186" createdVersion="6" refreshedVersion="8" minRefreshableVersion="3" recordCount="1196" xr:uid="{00000000-000A-0000-FFFF-FFFF98030000}">
  <cacheSource type="worksheet">
    <worksheetSource name="DataList"/>
  </cacheSource>
  <cacheFields count="143">
    <cacheField name="標準編號" numFmtId="0">
      <sharedItems containsNonDate="0" containsString="0" containsBlank="1"/>
    </cacheField>
    <cacheField name="負責領域" numFmtId="0">
      <sharedItems count="10">
        <s v="BPM"/>
        <s v="FIN"/>
        <s v="STG"/>
        <s v="LOG"/>
        <s v="MFG"/>
        <s v="PNC"/>
        <s v="PRO"/>
        <s v="QAM"/>
        <s v="COS"/>
        <s v="SAL"/>
      </sharedItems>
    </cacheField>
    <cacheField name="層級" numFmtId="0">
      <sharedItems count="20">
        <s v="BPM"/>
        <s v="FIN"/>
        <s v="C.4.2.0: 生產力"/>
        <s v="C.4.3.0: 財務分析"/>
        <s v="STG"/>
        <s v="C.1.1.0: 新事業發展進程"/>
        <s v="C.1.2.0: 投資併購管理"/>
        <s v="LOG"/>
        <s v="P.3.10.0: Forecast管理"/>
        <s v="P.3.5.0: DOI 管理"/>
        <s v="MFG"/>
        <s v="PNC"/>
        <s v="P.2.1.0: 產品營收與銷量達成率"/>
        <s v="P.3.9.0: 材料成本管理"/>
        <s v="PRO"/>
        <s v="QAM"/>
        <s v="P.3.13.0: 良率管理"/>
        <s v="COS"/>
        <s v="SAL"/>
        <s v="P.2.2.0: RFQ 管理"/>
      </sharedItems>
    </cacheField>
    <cacheField name="中文名稱" numFmtId="0">
      <sharedItems count="640">
        <s v="事業群"/>
        <s v="事業群名稱"/>
        <s v="事業群代碼"/>
        <s v="企業"/>
        <s v="企業代碼"/>
        <s v="企業中文名稱"/>
        <s v="企業英文名稱"/>
        <s v="員工結構"/>
        <s v="員工結構代碼"/>
        <s v="員工結構名稱"/>
        <s v="企業員工統計"/>
        <s v="財報結算日"/>
        <s v="會計期間"/>
        <s v="員工人數"/>
        <s v="平均員工人數"/>
        <s v="上一期員工人數"/>
        <s v="財務會計主檔_員工結構相關"/>
        <s v="人均產值"/>
        <s v="人均營業利益"/>
        <s v="財務會計主檔"/>
        <s v="營業收入"/>
        <s v="營業利益"/>
        <s v="銷貨成本"/>
        <s v="存貨周轉率"/>
        <s v="應付帳款周轉率"/>
        <s v="應收帳款周轉率"/>
        <s v="存貨周轉天數"/>
        <s v="應付帳款天數"/>
        <s v="應收帳款天數"/>
        <s v="現金循環週期"/>
        <s v="稅後淨利"/>
        <s v="累積稅後淨利"/>
        <s v="總資產金額"/>
        <s v="總負債金額"/>
        <s v="股東權益金額"/>
        <s v="ROE"/>
        <s v="ROA"/>
        <s v="累積 ROE"/>
        <s v="累積 ROA"/>
        <s v="負債比"/>
        <s v="存貨金額_x000a_"/>
        <s v="現金及約當現金金額"/>
        <s v="應收帳款淨額金額"/>
        <s v="不動產、廠房及設備金額"/>
        <s v="存貨佔總資產比例"/>
        <s v="現金及約當現金佔總資產比例"/>
        <s v="應收帳款淨額站總資產比例"/>
        <s v="不動產、廠房及設備佔總資產比例"/>
        <s v="短期借款金額"/>
        <s v="應付帳款及票據金額"/>
        <s v="長期借款金額"/>
        <s v="短期借款佔總資產比例"/>
        <s v="應付帳款及票據占總資產比例"/>
        <s v="長期借款占總資產比例"/>
        <s v="平均存貨金額"/>
        <s v="平均應收帳款金額"/>
        <s v="平均應付帳款金額"/>
        <s v="平均總資產金額"/>
        <s v="平均股東權益金額"/>
        <s v="人均產值及人均營業利益"/>
        <s v="人均產值及人均營業利益事業群比較"/>
        <s v="生產力分析指標類別"/>
        <s v="生產力分析指標量值"/>
        <s v="CCC 相關指標類別"/>
        <s v="CCC 相關指標量值"/>
        <s v="現金循環週期同業及事業群比較"/>
        <s v="應付周轉天數"/>
        <s v="應收周轉天數"/>
        <s v="現金循環週期同業比較"/>
        <s v="報酬率"/>
        <s v="股東權益"/>
        <s v="當年累積報酬率"/>
        <s v="報酬率同業比較"/>
        <s v="資產重點項目"/>
        <s v="資產重點項目金額"/>
        <s v="資產重點項目佔總資產比例"/>
        <s v="負債重點項目"/>
        <s v="負債重點項目金額"/>
        <s v="負債重點項目佔總資產比例"/>
        <s v="EBO 專案"/>
        <s v="EBO 專案編號"/>
        <s v="EBO 專案名稱"/>
        <s v="EBO 專案贊助人"/>
        <s v="團隊顧問"/>
        <s v="團隊領導"/>
        <s v="EBO 專案登錄日期"/>
        <s v="EBO 專案發展時間"/>
        <s v="EBO 專案專案簡介"/>
        <s v="EBO 專案檢查日期"/>
        <s v="EBO 專案主導單位"/>
        <s v="EBO 專案累計利潤"/>
        <s v="EBO 專案資助紀錄表"/>
        <s v="資助事業群"/>
        <s v="資助事業單位"/>
        <s v="EBO 專案資助比率"/>
        <s v="EBO 專案資助開始日期"/>
        <s v="EBO 專案資助結束日期"/>
        <s v="EBO 專案資助備註"/>
        <s v="EBO 專案資助紀錄檢查日期"/>
        <s v="EBO 專案階段紀錄表"/>
        <s v="EBO 階段"/>
        <s v="EBO 階段開始日期"/>
        <s v="EBO階段發展時間"/>
        <s v="決策評審點結果"/>
        <s v="EBO 階段結束日期"/>
        <s v="EBO 階段檢查日期"/>
        <s v="EBO 階段備註"/>
        <s v="EBO 專案進度紀錄表"/>
        <s v="策略清晰度"/>
        <s v="技術成熟度"/>
        <s v="商模可行性"/>
        <s v="市場確佔度"/>
        <s v="EBO 專案進度檢查日期"/>
        <s v="EBO專案營收計畫表"/>
        <s v="EBO 專案營收計畫檢查日期"/>
        <s v="EBO 專案營收計畫年"/>
        <s v="EBO 專案營收計畫月"/>
        <s v="EBO 專案預估營收"/>
        <s v="EBO 專案預估毛利"/>
        <s v="EBO 專案營收計畫幣別"/>
        <s v="EBO專案營收紀錄表"/>
        <s v="EBO 專案營收檢查日期"/>
        <s v="EBO 專案營收年"/>
        <s v="EBO 專案營收月"/>
        <s v="EBO 專案實際營收"/>
        <s v="EBO 專案實際毛利"/>
        <s v="EBO 專案營收幣別"/>
        <s v="EBO Milestone 紀錄表"/>
        <s v="EBO 專案里程碑"/>
        <s v="EBO 專案里程碑類別"/>
        <s v="EBO 專案里程碑狀態"/>
        <s v="EBO 專案里程碑完成進度"/>
        <s v="EBO 專案里程碑預計達成日期"/>
        <s v="EBO 專案里程碑實際達成日期"/>
        <s v="EBO 專案里程碑備註"/>
        <s v="EBO 專案里程碑紀錄日期"/>
        <s v="投資主檔"/>
        <s v="投資標的名稱"/>
        <s v="投資結算年度"/>
        <s v="投資結算季度"/>
        <s v="Management Type"/>
        <s v="當年投資額"/>
        <s v="累計投資額"/>
        <s v="投資標的持股比例"/>
        <s v="投資標的營收"/>
        <s v="投資標的營收貢獻"/>
        <s v="投資標的淨利"/>
        <s v="投資標的認列獲利"/>
        <s v="投資標的現金股利"/>
        <s v="投資標的估值（依持股比例）"/>
        <s v="投資標的說明"/>
        <s v="投資標的營收達成率"/>
        <s v="投資標的營收貢獻達成率"/>
        <s v="投資標的淨利達成率"/>
        <s v="投資標的認列獲利達成率"/>
        <s v="投資標的預算分配主檔"/>
        <s v="投資預算分配季度"/>
        <s v="投資可能性"/>
        <s v="預計可能投資額"/>
        <s v="投資併購目標註記"/>
        <s v="年度投資預算主檔"/>
        <s v="年度投資預算"/>
        <s v="年度實際已投資金額"/>
        <s v="年度投資預算餘額(F)"/>
        <s v="預計可能投資額(H)佔年度投資預算餘額比率"/>
        <s v="EBO 專案管理"/>
        <s v="EBO 專案現在階段"/>
        <s v="EBO 專案資助管理"/>
        <s v="投資併購管理"/>
        <s v="投資統計期間"/>
        <s v="投資預算管控總表"/>
        <s v="預計可能投資額(H)"/>
        <s v="預計可能投資額(M)"/>
        <s v="預計可能投資額(L)"/>
        <s v="投資預算分配總表"/>
        <s v="投資併購目標"/>
        <s v="個人電腦事業群之需求計畫達成資料"/>
        <s v="事業處代碼"/>
        <s v="客戶名稱"/>
        <s v="產品事業部門代碼"/>
        <s v="產品型態分類"/>
        <s v="產品系列"/>
        <s v="計畫分析月份"/>
        <s v="當月累計客戶採購訂單"/>
        <s v="客戶採購訂單當月要求出貨數量_x000a_"/>
        <s v="當月客戶需求計畫量"/>
        <s v="客戶指示當月出貨數量"/>
        <s v="需求計畫達成率"/>
        <s v="個人電腦事業群之需求計畫版本比較資料"/>
        <s v="版本比較月份"/>
        <s v="需求計畫版本"/>
        <s v="需求計畫類型ID"/>
        <s v="需求資料類型"/>
        <s v="每月需求預測數量"/>
        <s v="版本數量差異"/>
        <s v="需求計畫類型"/>
        <s v="需求計畫類型名稱"/>
        <s v="需求計畫比較類型"/>
        <s v="需求計畫比較類型ID"/>
        <s v="需求計畫比較類型名稱"/>
        <s v="版本一需求計畫類型ID"/>
        <s v="版本二需求計畫類型ID"/>
        <s v="CQ MP出貨數量資料"/>
        <s v="出貨月份"/>
        <s v="RDP 出貨數量"/>
        <s v="LT FCST 出貨數量"/>
        <s v="STD BU2 ASUS BS分量與當月FCST 比較"/>
        <s v="BS 供應月份"/>
        <s v="每月需求BS供應數量"/>
        <s v="每月最後一版需求預測數量"/>
        <s v="BS分量與當月FCST比率"/>
        <s v="需求計畫達成率的非安全區域"/>
        <s v="上方區域下限"/>
        <s v="上方區域上限"/>
        <s v="下方區域下限"/>
        <s v="下方區域上限"/>
        <s v="需求計畫達成資料畫面註解"/>
        <s v="畫面註解ID"/>
        <s v="畫面註解"/>
        <s v="RDP 需求計畫達成指定版本"/>
        <s v="需求計畫指定版本"/>
        <s v="DOI 主檔"/>
        <s v="廠區名稱"/>
        <s v="庫存截止日"/>
        <s v="DOI 週期類別"/>
        <s v="庫存區域"/>
        <s v="幣別"/>
        <s v="庫存金額"/>
        <s v="最新每月預估營業收入"/>
        <s v="DOI實際天數"/>
        <s v="DOI 目標天數參數檔"/>
        <s v="DOI目標天數"/>
        <s v="庫存主檔"/>
        <s v="工廠廠別代碼"/>
        <s v="匯率主檔"/>
        <s v="匯率有效時間起"/>
        <s v="匯率有效時間訖"/>
        <s v="原始幣別"/>
        <s v="目標幣別"/>
        <s v="匯率類型"/>
        <s v="匯率"/>
        <s v="個人電腦事業群之需求計畫達成分析"/>
        <s v="個人電腦事業群之需求計畫版本比較"/>
        <s v="MD BU2 ASUS BS分量與當月FCST 比較"/>
        <s v="DOI 趨勢分析"/>
        <s v="DOI 趨勢分析_Stock Area"/>
        <s v="PSG 工廠廠別"/>
        <s v="主要客戶名稱"/>
        <s v="PSG 廠區"/>
        <s v="廠區性質"/>
        <s v="每月營業收入與出貨預估資料"/>
        <s v="計畫年度 "/>
        <s v="計畫月份 "/>
        <s v="最新預估版本日期"/>
        <s v="最新每月預估出貨量"/>
        <s v="每月營業收入與出貨董事會預估資料"/>
        <s v="董事會預估版本日期"/>
        <s v="每月董事會預估營業收入"/>
        <s v="每月董事會預估出貨量"/>
        <s v="年度目標的月營業收入與出貨資料"/>
        <s v="年度目標的月營業收入"/>
        <s v="年度目標的月出貨量"/>
        <s v="每日營業收入與出貨實際資料"/>
        <s v="營收出貨結帳日期"/>
        <s v="實際每日營業收入"/>
        <s v="實際每日出貨量"/>
        <s v="每月營業收入與出貨實際資料"/>
        <s v="最新結算月份"/>
        <s v="營收出貨結帳月份"/>
        <s v="每月實際營業收入"/>
        <s v="每月實際出貨量"/>
        <s v="每月實際和年度目標營業收入差異率"/>
        <s v="每月實際和年度目標出貨量差異率"/>
        <s v="實際與預估營收出貨差異率和達成率資料"/>
        <s v="計算年度"/>
        <s v="計算月份"/>
        <s v="每月實際和董事會預估營業收入差異"/>
        <s v="每月實際和董事會預估出貨量差異"/>
        <s v="每月實際和董事會預估營業收入差異率"/>
        <s v="每月實際和董事會預估出貨量差異率"/>
        <s v="月初至今實際和董事會預估營業收入達成率"/>
        <s v="月初至今實際和董事會預估出貨量達成率"/>
        <s v="每月實際和年度目標營業收入差異"/>
        <s v="每月實際和年度目標出貨量差異"/>
        <s v="月初至今實際和最新每月預估營業收入達成率"/>
        <s v="月初至今實際和最新每月預估出貨量達成率"/>
        <s v="不同時間區間實際營收出貨差異率資料"/>
        <s v="計算基準年度"/>
        <s v="年度營業收入差異"/>
        <s v="年度出貨量差異"/>
        <s v="年度營業收入差異率"/>
        <s v="年度出貨量差異率"/>
        <s v="依客戶與事業部代碼呈現月營業收入與出貨達成狀況"/>
        <s v="立帳月份"/>
        <s v="月初至今實際營業收入"/>
        <s v="月初至今實際出貨量"/>
        <s v="依產品呈現月營業收入與出貨達成狀況"/>
        <s v="依客戶與事業部代碼呈現年度營業收入與出貨達成狀況"/>
        <s v="立帳年度"/>
        <s v="年度實際和預估營業收入"/>
        <s v="年度實際和預估出貨量"/>
        <s v="年度董事會預估營業收入"/>
        <s v="年度董事會預估出貨量"/>
        <s v="年度實際與預估和董事會預估營業收入差異"/>
        <s v="年度實際與預估和董事會預估出貨量差異"/>
        <s v="年度實際與預估和董事會預估營業收入差異率"/>
        <s v="年度實際與預估和董事會預估出貨量差異率"/>
        <s v="年度營業收入目標"/>
        <s v="年度出貨目標"/>
        <s v="年度實際與預估和目標營業收入差異"/>
        <s v="年度實際與預估和目標出貨量差異"/>
        <s v="年度實際與預估和目標營業收入差異率"/>
        <s v="年度實際與預估和目標出貨量差異率"/>
        <s v="依產品呈現年度營業收入與出貨達成狀況"/>
        <s v="依客戶與事業部代碼呈現年初至今營業收入與出貨達成狀況"/>
        <s v="年初至今累積營業收入"/>
        <s v="年初至今累積出貨量"/>
        <s v="年初至今董事會預估營業收入"/>
        <s v="年初至今董事會預估出貨量"/>
        <s v="年初至今實際和董事會預估營業收入差異"/>
        <s v="年初至今實際和董事會預估出貨量差異"/>
        <s v="年初至今實際和董事會預估營業收入差異率"/>
        <s v="年初至今實際和董事會預估出貨量差異率"/>
        <s v="年初至今營業收入目標"/>
        <s v="年初至今出貨目標"/>
        <s v="年初至今實際和目標營業收入差異"/>
        <s v="年初至今實際和目標出貨量差異"/>
        <s v="年初至今實際和目標營業收入差異率"/>
        <s v="年初至今實際和目標出貨量差異率"/>
        <s v="依產品呈現年初至今營業收入與出貨達成狀況"/>
        <s v="依客戶與事業部代碼呈現近三年營業收入與出貨達成狀況"/>
        <s v="年度實際營業收入"/>
        <s v="年度實際出貨量"/>
        <s v="依產品呈現近三年營業收入與出貨達成狀況"/>
        <s v="採購方式與採購金額分布"/>
        <s v="採購方式"/>
        <s v="材料主分類"/>
        <s v="材料大類"/>
        <s v="材料代號類別"/>
        <s v="材料細項"/>
        <s v="收料統計月份"/>
        <s v="收料隸屬季別"/>
        <s v="合格供應商名稱"/>
        <s v="廠商代碼"/>
        <s v="廠商名稱"/>
        <s v="採購金額"/>
        <s v="收料數量"/>
        <s v="供應商管理"/>
        <s v="供應商資料季統計時間"/>
        <s v="品質成績"/>
        <s v="採購成績"/>
        <s v="達交成績"/>
        <s v="供應商績效"/>
        <s v="料號數"/>
        <s v="獨用料數量"/>
        <s v="Buy and Sell 材料數量"/>
        <s v="客戶指定料數量"/>
        <s v="英業達自選料數量"/>
        <s v="應用客戶清單"/>
        <s v="達交率分析"/>
        <s v="達交率統計年月"/>
        <s v="英業達料號"/>
        <s v="料號描述"/>
        <s v="廠商承諾交貨量"/>
        <s v="廠商實際交貨量"/>
        <s v="廠商累計承諾交貨量"/>
        <s v="廠商累計實際交貨量"/>
        <s v="LTA MOU達交率"/>
        <s v="達交率按Vendor排名"/>
        <s v="達交率按PartNo排名"/>
        <s v="原物料市場價格波動影響 "/>
        <s v="原物料資料月份"/>
        <s v="主階品項"/>
        <s v="次階品項"/>
        <s v="子階成本分類"/>
        <s v="購價成本比例"/>
        <s v="原料期貨種類"/>
        <s v="原料成本比例"/>
        <s v="原料期貨價格"/>
        <s v="上期原料期貨價格"/>
        <s v="去年同期原料期貨價格"/>
        <s v="原料期貨月度漲跌幅"/>
        <s v="原料期貨年度漲跌幅"/>
        <s v="主階品項市場價格波動分析"/>
        <s v="次階品項月度漲跌幅"/>
        <s v="次階品項年度漲跌幅"/>
        <s v="主階品項影響金額分析"/>
        <s v="主階品項影響材料成本"/>
        <s v="重要主階品項屬性維度"/>
        <s v="系列應用客戶清單"/>
        <s v="產品系列清單"/>
        <s v="未結訂單數量"/>
        <s v="未來半年需求"/>
        <s v="替代群組編碼"/>
        <s v="PSG 月採購收料紀錄"/>
        <s v="收料月分"/>
        <s v="合格供應商代號"/>
        <s v="供應商主檔"/>
        <s v="供應商績效主檔"/>
        <s v="供應商績效年月"/>
        <s v="關鍵零件交貨紀錄 "/>
        <s v="關鍵零組件材料達交率基準點"/>
        <s v="廠商達交表現"/>
        <s v="重要主階品項屬性"/>
        <s v="料號系列"/>
        <s v="原物料市場價格波動訊息"/>
        <s v="主階品項市場價格波動訊息"/>
        <s v="主階品項影響金額"/>
        <s v="採購件屬性"/>
        <s v="材料代號"/>
        <s v="是否獨立料"/>
        <s v="整體產品良率"/>
        <s v="周產品良率回報"/>
        <s v="產線投入數量"/>
        <s v="整體不良數總和"/>
        <s v="產品直通率"/>
        <s v="整體待修不良數總和"/>
        <s v="產品良率"/>
        <s v="整體產品良率超標說明"/>
        <s v="產品良率超標日期"/>
        <s v="整體良率超標類型"/>
        <s v="整體良率超標註解說明"/>
        <s v="整體產品良率目標"/>
        <s v="產品良率目標"/>
        <s v="產品直通率目標"/>
        <s v="產品良率明細"/>
        <s v="產品層級"/>
        <s v="生產站點代碼"/>
        <s v="站點投入數量"/>
        <s v="站點不良數"/>
        <s v="站點直通率"/>
        <s v="站點待修不良數"/>
        <s v="站點良率"/>
        <s v="站點良率目標對照"/>
        <s v="站點良率目標"/>
        <s v="站點直通率目標"/>
        <s v="產品不良率明細"/>
        <s v="生產不良類型代碼"/>
        <s v="各不良類型數量"/>
        <s v="各不良類型不良率"/>
        <s v="不良類型目標對照"/>
        <s v="不良類型目標"/>
        <s v="整體產品良率分析"/>
        <s v="產品良率明細分析"/>
        <s v="產品不良率明細分析"/>
        <s v="每月營業收入預估資料by客戶"/>
        <s v="PSG 客戶主檔"/>
        <s v="PSG 產品家族"/>
        <s v="產品家族"/>
        <s v="資料來源"/>
        <s v="PSG 產品系列"/>
        <s v="產品視野"/>
        <s v="產品事業部門"/>
        <s v="產品事業部門名稱"/>
        <s v="產品事業部門別名"/>
        <s v="PSG 事業處"/>
        <s v="事業處名稱"/>
        <s v="事業處性質"/>
        <s v="產品系列首批出貨開始日期資料"/>
        <s v="首批出貨開始日期"/>
        <s v="系列狀態"/>
        <s v="實際收入成本與銷貨相關資訊"/>
        <s v="P/L 月份"/>
        <s v="每月專案出貨量"/>
        <s v="每月專案銷貨收入"/>
        <s v="每月專案材料成本"/>
        <s v="每月專案生產營運成本"/>
        <s v="累計專案出貨量"/>
        <s v="累計專案銷貨收入"/>
        <s v="累計專案材料成本"/>
        <s v="累計專案生產營運成本"/>
        <s v="累計專案銷貨成本"/>
        <s v="累計專案利益"/>
        <s v="專案收益率"/>
        <s v="年度出貨目標資料"/>
        <s v="專案階段主檔"/>
        <s v="專案階段"/>
        <s v="年度目標資料"/>
        <s v="目標年度"/>
        <s v="專案階段時程資料"/>
        <s v="詢價狀態"/>
        <s v="專案開發年度"/>
        <s v="計畫專案階段開始時間"/>
        <s v="計畫專案階段結束時間"/>
        <s v="詢價相關資料"/>
        <s v="資料上傳日期"/>
        <s v="取得詢價日期"/>
        <s v="詢價結束年度"/>
        <s v="詢價結束日期"/>
        <s v="預估產品家族營收"/>
        <s v="預估銷售數量"/>
        <s v="預估產品家族成本"/>
        <s v="預估產品家族收益率"/>
        <s v="雛型設計開始年度"/>
        <s v="雛型設計開始日期"/>
        <s v="系統整合開始日期"/>
        <s v="產品驗證開始日期"/>
        <s v="量產評估開始日期"/>
        <s v="失敗原因代碼"/>
        <s v="失敗原因內容"/>
        <s v="產品生命週期"/>
        <s v="僅年度銷量分析用標記"/>
        <s v="專案銷量達成率"/>
        <s v="詢價達成率相關資料"/>
        <s v="出貨年度"/>
        <s v="預估月攤提銷售數量"/>
        <s v="詢價達成率"/>
        <s v="實際營收銷貨相關資料"/>
        <s v="詢價命中率狀態"/>
        <s v="成功詢價機種年度出貨量"/>
        <s v="專案時程分布總覽"/>
        <s v="執行中詢價細節"/>
        <s v="詢價成功細節"/>
        <s v="詢價失敗細節"/>
        <s v="實際與預估和董事會預估出貨量差異率" u="1"/>
        <s v="每月預估營業收入" u="1"/>
        <s v="實際和目標營業收入達成率" u="1"/>
        <s v="每月實際和目標出貨量差異" u="1"/>
        <s v="實際和目標出貨量差異率" u="1"/>
        <s v="塑膠PC年度漲跌幅" u="1"/>
        <s v="實際和預估營業收入差異率" u="1"/>
        <s v="實際和董事會預估營業收入達成率" u="1"/>
        <s v="倫敦-鎳金屬年度漲跌幅" u="1"/>
        <s v="實際和目標營業收入差異" u="1"/>
        <s v="倫敦-錫金屬月度漲跌幅" u="1"/>
        <s v="實際產品營收" u="1"/>
        <s v="每月 BS 需求預測數量" u="1"/>
        <s v="連續月紐約黃金年度漲跌幅" u="1"/>
        <s v="每月實際和預估出貨量率" u="1"/>
        <s v="PSG 原物料分類" u="1"/>
        <s v="專案利益率" u="1"/>
        <s v="倫敦-錫金屬季度漲跌幅" u="1"/>
        <s v="LT FCST 裡的Shipment" u="1"/>
        <s v="預估產品家族淨利率" u="1"/>
        <s v="每月實際和目標出貨量差異率" u="1"/>
        <s v="鐵礦砂 月度漲跌幅" u="1"/>
        <s v="BS分量與當月FCST差異比例" u="1"/>
        <s v="實際和預估出貨量差異率" u="1"/>
        <s v="接單方式" u="1"/>
        <s v="散熱模組下一季漲跌幅" u="1"/>
        <s v="達交率最差前五名Vendor" u="1"/>
        <s v="版本日期" u="1"/>
        <s v="A廠商達交表現" u="1"/>
        <s v="時間範圍 -&gt; 需求計畫(生產計畫)日期" u="1"/>
        <s v="連續月紐約黃金季度漲跌幅" u="1"/>
        <s v="專案每月銷售數量" u="1"/>
        <s v="實際和預估營業收入差異" u="1"/>
        <s v="董事會出貨目標達成率" u="1"/>
        <s v="實際銷售數量" u="1"/>
        <s v="倫敦-鋁金屬年度漲跌幅" u="1"/>
        <s v="供應商資料年月" u="1"/>
        <s v="個人電腦事業群之董事會出貨目標管理" u="1"/>
        <s v="週別" u="1"/>
        <s v="每月實際和預估營業收入差異" u="1"/>
        <s v="每月人工與其他成本" u="1"/>
        <s v="倫敦-鎳金屬月度漲跌幅" u="1"/>
        <s v="P/L 更新日期" u="1"/>
        <s v="需求實際達成量" u="1"/>
        <s v="鐵礦砂 季度漲跌幅" u="1"/>
        <s v="版本一預測比較類型名稱" u="1"/>
        <s v="塑膠射出下一季漲跌幅" u="1"/>
        <s v="每月實際和目標營業收入差異" u="1"/>
        <s v="失準比率" u="1"/>
        <s v="累計產品系列收入" u="1"/>
        <s v="塑膠機殼-塑膠-總成本比例" u="1"/>
        <s v="倫敦-銅金屬年度漲跌幅" u="1"/>
        <s v="月初至今實際和目標營業收入達成率" u="1"/>
        <s v="RDP 檔中的Shipment" u="1"/>
        <s v="實際和董事會預估出貨量差異" u="1"/>
        <s v="收料日期" u="1"/>
        <s v="PSG 工廠廠區" u="1"/>
        <s v="鐵礦砂 年度漲跌幅" u="1"/>
        <s v="倫敦-鎳金屬季度漲跌幅" u="1"/>
        <s v="連續月紐約黃金月度漲跌幅" u="1"/>
        <s v="累計材料成本" u="1"/>
        <s v="需求實際達成量-&gt;實際收單數量" u="1"/>
        <s v="週級別" u="1"/>
        <s v="每月預估出貨量" u="1"/>
        <s v="需求計畫達成量" u="1"/>
        <s v="達交率小於目標值之料號清單" u="1"/>
        <s v="實際和董事會預估營業收入差異率" u="1"/>
        <s v="塑膠機殼-塑膠-購價成本比例" u="1"/>
        <s v="各產品需求計畫達成失准區域" u="1"/>
        <s v="實際和董事會預估出貨量達成率" u="1"/>
        <s v="版本二預測比較類型名稱" u="1"/>
        <s v="實際出貨數量" u="1"/>
        <s v="預測產生日期-&gt;客戶需求版本" u="1"/>
        <s v="產品系列總體淨利率" u="1"/>
        <s v="客戶識別碼" u="1"/>
        <s v="月初至今實際和目標出貨量達成率" u="1"/>
        <s v="已談定之廠商供應量" u="1"/>
        <s v="產品系列每月收入" u="1"/>
        <s v="實際與預估和董事會預估出貨量差異" u="1"/>
        <s v="IEC Part Num" u="1"/>
        <s v="需求計畫達成量-&gt;實際收單數量" u="1"/>
        <s v="累計產品系列成本" u="1"/>
        <s v="實際淨利率" u="1"/>
        <s v="達交率最差前五名P/N" u="1"/>
        <s v="累計專案銷貨數量" u="1"/>
        <s v="主階品項月度漲跌幅" u="1"/>
        <s v="業務大類" u="1"/>
        <s v="董事會出貨目標" u="1"/>
        <s v="Forecast 管理" u="1"/>
        <s v="沖壓品下一季漲跌幅" u="1"/>
        <s v="實際和目標出貨量差異" u="1"/>
        <s v="倫敦-鋁金屬月度漲跌幅" u="1"/>
        <s v="工廠廠區代碼" u="1"/>
        <s v="產品規劃周期" u="1"/>
        <s v="倫敦-錫金屬年度漲跌幅" u="1"/>
        <s v="連接器下一季漲跌幅" u="1"/>
        <s v="版本差異比例" u="1"/>
        <s v="電路板下一季漲跌幅" u="1"/>
        <s v="實際和目標出貨量達成率" u="1"/>
        <s v="實際和目標營業收入差異率" u="1"/>
        <s v="廠別名稱" u="1"/>
        <s v="塑膠PC月度漲跌幅" u="1"/>
        <s v="CQ MP出貨數量分析" u="1"/>
        <s v="倫敦-鋁金屬季度漲跌幅" u="1"/>
        <s v="個人電腦事業群之需求計畫達成分析_失準項目" u="1"/>
        <s v="倫敦-銅金屬月度漲跌幅" u="1"/>
        <s v="原物料品項" u="1"/>
        <s v="計畫比較月份" u="1"/>
        <s v="PSG 成本分類" u="1"/>
        <s v="PSG 廠別" u="1"/>
        <s v="BU2 ASUS BS分量與當月FCST 比較" u="1"/>
        <s v="首批出貨開始日期資料" u="1"/>
        <s v="每月實際和預估營業收入差異率" u="1"/>
        <s v="倫敦-銅金屬季度漲跌幅" u="1"/>
        <s v="主階品項年度漲跌幅" u="1"/>
        <s v="個人電腦事業群之需求計畫達成監控" u="1"/>
        <s v="每月實際和目標營業收入差異率" u="1"/>
        <s v="累計人工與其他成本" u="1"/>
        <s v="獨用料清單" u="1"/>
        <s v="實際和董事會預估營業收入差異" u="1"/>
        <s v="塑膠PC季度漲跌幅" u="1"/>
        <s v="產品系列總體淨利額" u="1"/>
        <s v="實際和董事會預估出貨量差異率" u="1"/>
        <s v="每月實際和預估出貨量差異" u="1"/>
        <s v="每月材料成本" u="1"/>
        <s v="實際和預估出貨量差異" u="1"/>
      </sharedItems>
    </cacheField>
    <cacheField name="英文名稱" numFmtId="0">
      <sharedItems count="799">
        <s v="Business Group"/>
        <s v="BG Name"/>
        <s v="BG Code"/>
        <s v="Entrepreneur"/>
        <s v="Entrepreneur Code"/>
        <s v="Entrepreneur Chinese Name"/>
        <s v="Entrepreneur English Name"/>
        <s v="Types of Labor"/>
        <s v="Types of Labor Code"/>
        <s v="Types of Labor Name"/>
        <s v="Employees Statistics"/>
        <s v="Financial Report Closing Date"/>
        <s v="Accounting Period"/>
        <s v="Number of Employees"/>
        <s v="Average Number of Employees"/>
        <s v="Last Number of Employees"/>
        <s v="Finance Master Labor"/>
        <s v="Operating Revenue Per Capita"/>
        <s v="Operating Income Per Capita"/>
        <s v="Finance Master"/>
        <s v="Operating Revenue"/>
        <s v="Operating Income"/>
        <s v="Cost of Sales"/>
        <s v="Inventory Turnover Ratio"/>
        <s v="Accounts Payable Turnover Ratio"/>
        <s v="Accounts Receivables Turnover Ratio"/>
        <s v="DOI"/>
        <s v="AP Days"/>
        <s v="AR Days"/>
        <s v="CCC"/>
        <s v="Profit after Tax"/>
        <s v="Accumulated Net Income (After tax)"/>
        <s v="Total Assets Amount"/>
        <s v="Total Liability Amount"/>
        <s v="Shareholders' Equity Amount"/>
        <s v="ROE"/>
        <s v="ROA"/>
        <s v="Accumulated ROE"/>
        <s v="Accumulated ROA"/>
        <s v="Debt Ratio"/>
        <s v="Inventory Amount"/>
        <s v="Cash and Cash Equivalents Amount"/>
        <s v="Accounts Receivable Amount"/>
        <s v="PPE Amount"/>
        <s v="Inventory to Assets Ratio"/>
        <s v="Cash and Cash Equivalents to Assets Ratio"/>
        <s v="Accounts Receivable to Assets Ratio"/>
        <s v="PPE to Assets Ratio"/>
        <s v="Short-term Debts Amount"/>
        <s v="Accounts Payable Amount"/>
        <s v="Long-term Debts Amount"/>
        <s v="Short-term Debts to Assets Ratio"/>
        <s v="Accounts Payable to Assets Ratio"/>
        <s v="Long-term Debts to Assets Ratio"/>
        <s v="Average Inventory Amount"/>
        <s v="Average Accounts Receivable Amount"/>
        <s v="Average Accounts Payable Amount"/>
        <s v="Average Total Assets Amount"/>
        <s v="Average Shareholders' Equity Amount"/>
        <s v="Operating Revenue Per Capita and Operating Income Per Capita Analysis"/>
        <s v="Operating Revenue Per Capita and Operating Income Per Capita Analysis Comparison between BGs"/>
        <s v="Productivity Related Indicator"/>
        <s v="Value of Productivity Related Indicator"/>
        <s v="CCC Analysis"/>
        <s v="CCC Related Indicator"/>
        <s v="Value of CCC Related Indicator"/>
        <s v="CCC Analysis Comparison between Entrepreneurs and BGs"/>
        <s v="CCC Analysis Comparison between Entrepreneurs"/>
        <s v="Rate of Return Analysis"/>
        <s v="Current Year Accumulated Rate of Return Analysis"/>
        <s v="Rate of Return Analysis Comparison between Entrepreneurs"/>
        <s v="Debt Ratio Analysis"/>
        <s v="Important Types of Assets"/>
        <s v="Types of Assets"/>
        <s v="Amount of Assets"/>
        <s v="Assets to Total Assets Ratio"/>
        <s v="Important Types of Liability"/>
        <s v="Types of Liability"/>
        <s v="Amount of Liability"/>
        <s v="Liability to Total Assets Ratio"/>
        <s v="EBO Project"/>
        <s v="EBO Project Number"/>
        <s v="EBO Project Name"/>
        <s v="EBO Sponsor"/>
        <s v="EBO Team Advisor"/>
        <s v="EBO Team Leader"/>
        <s v="EBO Project Registration Date"/>
        <s v="EBO Development Duration"/>
        <s v="EBO Project Description"/>
        <s v="EBO Project Check Date"/>
        <s v="EBO Project Owner"/>
        <s v="EBO Project Accumulated Revenue"/>
        <s v="EBO Project Funding History"/>
        <s v="EBO Funding BG"/>
        <s v="EBO Funding BU"/>
        <s v="EBO Project Funding Percentage"/>
        <s v="EBO Funding Start Date"/>
        <s v="EBO Funding End Date"/>
        <s v="EBO Funding Remark"/>
        <s v="Funding Check Date"/>
        <s v="EBO Project Phase History"/>
        <s v="EBO Phase"/>
        <s v="EBO Phase Start Date"/>
        <s v="EBO Phase Duration"/>
        <s v="DCP Result"/>
        <s v="EBO Phase End Date"/>
        <s v="EBO Phase Check Date"/>
        <s v="EBO Phase Remark"/>
        <s v="EBO Project Checkpoint History"/>
        <s v="EBO Strategic Clarity"/>
        <s v="EBO Technology Readiness"/>
        <s v="EBO Business Model Viability"/>
        <s v="EBO Win in the Marketplace"/>
        <s v="EBO Project Checkpoint Check Date"/>
        <s v="EBO Project Revenue Forecast"/>
        <s v="EBO Revenue Forecast Check Date"/>
        <s v="EBO Revenue Forecast Year"/>
        <s v="EBO Revenue Forecast Month"/>
        <s v="EBO Project Estimate Revenue"/>
        <s v="EBO Project Estimate Gross Profit"/>
        <s v="EBO Revenue Forecast Currency"/>
        <s v="EBO Project Revenue"/>
        <s v="EBO Revenue Check Date"/>
        <s v="EBO Revenue Year"/>
        <s v="EBO Revenue Month"/>
        <s v="EBO Project Actual Revenue"/>
        <s v="EBO Project Actual Gross Profit"/>
        <s v="EBO Revenue Currency"/>
        <s v="EBO Milestones"/>
        <s v="EBO Project Milestone"/>
        <s v="EBO Milestone Category"/>
        <s v="EBO Milestone Status"/>
        <s v="EBO Milestone Completion"/>
        <s v="EBO Milestone Target Date"/>
        <s v="EBO Milestone Actual Date"/>
        <s v="EBO Milestone Remark"/>
        <s v="EBO Milestone Check Date"/>
        <s v="Investment Master"/>
        <s v="Investment Subject"/>
        <s v="Account for the Year"/>
        <s v="Account for the Quarter"/>
        <s v="Management Type"/>
        <s v="Investment Amount"/>
        <s v="Cumulative Investment Amount"/>
        <s v="Subject Shareholding Ratio"/>
        <s v="Subject Revenue"/>
        <s v="Subject Revenue Contribution"/>
        <s v="Subject Net Profit"/>
        <s v="Subject Recognize Profit"/>
        <s v="Subject Cash Dividend"/>
        <s v="Subject Valuation (based on shareholding ratio)"/>
        <s v="Subject Comment"/>
        <s v="Subject Revenue Achieve Rate"/>
        <s v="Subject Revenue Contribution Achieve Rate"/>
        <s v="Subject Net Profit Achieve Rate"/>
        <s v="Subject Recognize Profit Achieve Rate"/>
        <s v="Investment Subject Allocation Master"/>
        <s v="Budget Allocation Quarter"/>
        <s v="Investment possibility"/>
        <s v="Budget Allocation Amount"/>
        <s v="Investment MA Target Remark"/>
        <s v="Annual Investment Budget Master"/>
        <s v="Annual Investment Budget"/>
        <s v="Annual Actual Investment Amount"/>
        <s v="Annual Investment Budget Balance (F)"/>
        <s v="Annual Investment Budget Balance Ratio"/>
        <s v="EBO Project Management"/>
        <s v="EBO Funding Management"/>
        <s v="Investment MA Management"/>
        <s v="Investment Period"/>
        <s v="Investment Budget Control"/>
        <s v="Budget Allocation Amount(H)"/>
        <s v="Budget Allocation Amount(M)"/>
        <s v="Budget Allocation Amount(L)"/>
        <s v="Investment Budget Allocation"/>
        <s v="Investment MA Target"/>
        <s v="PSG FCST Hit Rate Information"/>
        <s v="BU Code"/>
        <s v="Customer Name"/>
        <s v="Division Code"/>
        <s v="Product Category"/>
        <s v="Product Series"/>
        <s v="Hit Rate Analysis Month"/>
        <s v="MTD EDI 850"/>
        <s v="EDI 850 Order Request"/>
        <s v="Regional Demand Plan"/>
        <s v="EDI 940 Shipping Notice"/>
        <s v="Forecast Hit Rate"/>
        <s v="PSG Forecast Versions Comparison Information"/>
        <s v="Version Comparison Month"/>
        <s v="FCST Version"/>
        <s v="Forecast Type ID"/>
        <s v="Forecast Data Type"/>
        <s v="Monthly Forecast Quantity"/>
        <s v="Version Difference"/>
        <s v="Forecast Type"/>
        <s v="Forecast Type Name"/>
        <s v="Forecast Comparison Type"/>
        <s v="Forecast Comparison Type ID"/>
        <s v="Forecast Comparison Type Name"/>
        <s v="Version 1 Forecast Type ID"/>
        <s v="Version 2 Forecast Type ID"/>
        <s v="CQ MP shipment Dataset"/>
        <s v="Shipment Month"/>
        <s v="RDP shipment"/>
        <s v="LT FCST shipment"/>
        <s v="STD BU2 ASUS BS VS FCST"/>
        <s v="BS Supply Month"/>
        <s v="Monthly BS Supply Quantity"/>
        <s v="Monthly Final Forecast Quantity"/>
        <s v="BS VS FCST Variance"/>
        <s v="In Accurated area"/>
        <s v="Hit Rate Top Lower Limit"/>
        <s v="Hit Rate Top Upper Limit"/>
        <s v="Hit Rate Bottom Lower Limit"/>
        <s v="Hit Rate Bottom Upper Limit"/>
        <s v="Forecast Hit Rate Remark"/>
        <s v="Hit Rate Remark ID"/>
        <s v="Hit Rate Remark"/>
        <s v="RDP Hit Rate Version"/>
        <s v="Assign FCST Version"/>
        <s v="DOI Master"/>
        <s v="Site Name"/>
        <s v="Period Closing Date"/>
        <s v="DOI Date Type"/>
        <s v="Stock Area"/>
        <s v="Currency"/>
        <s v="PSG Inventory Amount"/>
        <s v="Up to date Monthly Estimated Revenue"/>
        <s v="DOI Actual Days"/>
        <s v="DOI Target Days Parameter"/>
        <s v="DOI Target Days"/>
        <s v="Inventory Master"/>
        <s v="Plant Code"/>
        <s v="Currency Conversion Rate Master"/>
        <s v="Conversion Rate Validation Start"/>
        <s v="Conversion Rate Validation End"/>
        <s v="Source Currency"/>
        <s v="Target Currency"/>
        <s v="Conversion Rate Type"/>
        <s v="Conversion Rate"/>
        <s v="PSG FCST Hit Rate Analysis"/>
        <s v="PSG Forecast Versions Comparison"/>
        <s v="MD BU2 ASUS BS VS FCST"/>
        <s v="Business Operation and DOI Overview"/>
        <s v="Business Operation and DOI Overview_Stock Area"/>
        <s v="PSG Plant"/>
        <s v="Primary Customer Name"/>
        <s v="PSG Site"/>
        <s v="Site Type"/>
        <s v="Estimated Monthly Revenue and Shipment Data"/>
        <s v="Planned Year"/>
        <s v="Planned Month"/>
        <s v="Up to date Estimated Version Date"/>
        <s v="Up to date Monthly Estimated Shipment"/>
        <s v="Boards Est MLY Rev and SHIPT Data"/>
        <s v="Boards Estimated Version Date"/>
        <s v="Monthly Boards Estimated Revenue"/>
        <s v="Monthly Boards Estimated Shipment"/>
        <s v="MLY Rev and SHIPT Data of Yearly TRGT"/>
        <s v="Monthly Revenue of Yearly Target"/>
        <s v="Monthly Shipment of Yearly Target"/>
        <s v="Actual Daily Revenue and Shipment Data"/>
        <s v="Actual Revenue and Shipment Date"/>
        <s v="Actual Daily Revenue"/>
        <s v="Actual Daily Shipment"/>
        <s v="Actual Monthly Revenue and Shipment Data"/>
        <s v="Latest Closing Month"/>
        <s v="Actual Operating and Shipment Month"/>
        <s v="Monthly Actual Revenue"/>
        <s v="Monthly Actual Shipment"/>
        <s v="Diff Rate of MLY Act Rev vs Yearly Target Rev"/>
        <s v="Diff Rate of MLY Act Ship vs Yearly Target Ship"/>
        <s v="Diff Rate and Hit Rate Data of Rev and SHIPT"/>
        <s v="Year of Calculation"/>
        <s v="Month of Calculation"/>
        <s v="Diff of MLY Act Rev vs Boards Est Rev"/>
        <s v="Diff of MLY Act Ship vs Boards Est Ship"/>
        <s v="Diff Rate of MLY Act Rev vs Boards Est Rev"/>
        <s v="Diff Rate of MLY Act Ship vs Boards Est Ship"/>
        <s v="Hit Rate of MTD Act Rev vs MLY Boards Est Rev"/>
        <s v="Hit Rate of MTD Act Ship vs MLY Boards Est Ship"/>
        <s v="Diff of MLY Act Rev vs Yearly Target Rev"/>
        <s v="Diff of MLY Act Ship vs Yearly Target Ship"/>
        <s v="Hit Rate of MTD Act Rev vs UTD Est Rev"/>
        <s v="Hit Rate of MTD Act Ship vs UTD Est Ship"/>
        <s v="Diff Rate of Rev and SHIPT in Different Time Frame"/>
        <s v="Base Year of Calculation"/>
        <s v="Difference Between Yearly Revenue"/>
        <s v="Difference Between Yearly Shipment"/>
        <s v="Difference Ratio Between Yearly Revenue"/>
        <s v="Difference Ratio Between Yearly Shipment"/>
        <s v="MLY Rev and SHIPT by BU and CUS"/>
        <s v="Journal Create Month"/>
        <s v="Month to Date Actual Revenue"/>
        <s v="Month to Date Actual Shipment"/>
        <s v="MLY Rev and SHIPT by PRD"/>
        <s v="Latest Closing Month "/>
        <s v="Yearly Rev and SHIPT by BU and CUS"/>
        <s v="Journal Create Year"/>
        <s v="Yearly Actual and Predict Revenue"/>
        <s v="Yearly Actual and Predict Shipment"/>
        <s v="Yearly Boards Estimated Revenue"/>
        <s v="Yearly Boards Estimated Shipment"/>
        <s v="Diff of Yearly ActPred and Boards Est Rev"/>
        <s v="Diff of Yearly ActPred and Boards Est Ship"/>
        <s v="Diff Rate of Yearly ActPred and Boards Est Rev"/>
        <s v="Diff Rate of Yearly ActPred and Boards Est Ship"/>
        <s v="Yearly Revenue Target"/>
        <s v="Yearly Shipment Target"/>
        <s v="Diff of Yearly ActPred and TRGT Rev"/>
        <s v="Diff of Yearly ActPred and TRGT Ship"/>
        <s v="Diff Rate of Yearly ActPred and TRGT Rev"/>
        <s v="Diff Rate of Yearly ActPred and TRGT Ship"/>
        <s v="Yearly Rev and SHIPT by PRD"/>
        <s v="YTD Rev and SHIPT by BU and CUS"/>
        <s v="Year to Date Actual Revenue"/>
        <s v="Year to Date Actual Shipment"/>
        <s v="Year to Date Boards Estimated Revenue"/>
        <s v="Year to Date Boards Estimated Shipment"/>
        <s v="Diff of YTD Act Rev and YTD Boards Est Rev"/>
        <s v="Diff of YTD Act SHIPT and Boards Est SHIPT"/>
        <s v="Diff Rate of YTD Act Rev and YTD Boards Est Rev"/>
        <s v="Diff Rate of YTD Act SHIPT and Boards Est SHIPT"/>
        <s v="Year to Date Revenue Target"/>
        <s v="Year to Date Shipment Target"/>
        <s v="Diff of YTD Act Rev and YTD Rev TRGT"/>
        <s v="Diff of YTD Act SHIPT and YTD Shipping TRGT"/>
        <s v="Diff Rate of YTD Act Rev and YTD Rev TRGT"/>
        <s v="Diff Rate of YTD Act SHIPT and YTD Shipping TRGT"/>
        <s v="YTD Rev and SHIPT by PRD"/>
        <s v="Rev and SHIPT in Past Three Years by BU and CUS"/>
        <s v="Yearly Actual Revenue"/>
        <s v="Yearly Actual Shipment"/>
        <s v="Rev and SHIPT in Past Three Years by PRD"/>
        <s v="Purchasing Mode and Amount Distribution"/>
        <s v="Purchasing Mode"/>
        <s v="Component Type"/>
        <s v="Material Group"/>
        <s v="Class Code Category"/>
        <s v="Part Category"/>
        <s v="GR Monthly Date"/>
        <s v="GR Date By QUARTER"/>
        <s v="AVL Name"/>
        <s v="Vendor Code"/>
        <s v="Vendor Name"/>
        <s v="Purchase Amount"/>
        <s v="GR Quantity"/>
        <s v="Vendor Management"/>
        <s v="Vendor Data Update Date"/>
        <s v="Quality Score"/>
        <s v="Cost Score"/>
        <s v="Delivery Score"/>
        <s v="Supplier Final Score"/>
        <s v="Part Number Quantity"/>
        <s v="Sole Source Quantity"/>
        <s v="Buy and Sell Quantity"/>
        <s v="GTK Quantity"/>
        <s v="OTK Quantity"/>
        <s v="Used by Customer List"/>
        <s v="Critical Parts Fulfillment Analysis"/>
        <s v="Vendor Fulfillment Date"/>
        <s v="IEC Part Number"/>
        <s v="Part Description"/>
        <s v="LTA MOU Quantity"/>
        <s v="LTA GR Quantity"/>
        <s v="Accum LTA MOU Quantity"/>
        <s v="Accum LTA GR Quantity"/>
        <s v="YTD Fill Rate"/>
        <s v="Fill Rate by Vendor"/>
        <s v="Fill Rate by PartNo"/>
        <s v="Material Marketing Price Analysis"/>
        <s v="Raw Material Data Month"/>
        <s v="Material Catalog"/>
        <s v="Sub Material Catalog"/>
        <s v="Sub-stage Type"/>
        <s v="Stage Composition Cost Ratio"/>
        <s v="Material Futures category"/>
        <s v="Raw Cost Ratio"/>
        <s v="Raw Cost Price"/>
        <s v="Last Raw Cost Price"/>
        <s v="Last Year Raw Cost Price"/>
        <s v="Material Futures MOM"/>
        <s v="Material Futures YOY"/>
        <s v="Material Catalog Price Analysis"/>
        <s v="Sub Material Catalog MOM"/>
        <s v="Sub Material Catalog YOY"/>
        <s v="Material Catalog Inference Analysis"/>
        <s v="Material Catalog Inference Cost"/>
        <s v="Major Stage Material Catalog DM"/>
        <s v="Series Customer List"/>
        <s v="Series List"/>
        <s v="Open Purchase Order Quantity"/>
        <s v="Rolling 6 Months Forecast"/>
        <s v="Substitute Code"/>
        <s v="PSG Monthly Procurement Amount"/>
        <s v="Monthly Date"/>
        <s v="AVL ID"/>
        <s v="Vendor Master"/>
        <s v="Vendor Performance Master"/>
        <s v="Vendor Performane Date"/>
        <s v="Critical Parts Fulfillment Statistic"/>
        <s v="Critical Parts Fulfillment Data Date"/>
        <s v="Vendor Fulfillment Performance"/>
        <s v="Major Stage Material Catalog"/>
        <s v="Part Series"/>
        <s v="Material Marketing Price Information"/>
        <s v="Material Catalog Price Information"/>
        <s v="Material Catalog Inference Amount"/>
        <s v="Purchasing Part Attribute"/>
        <s v="Class Code"/>
        <s v="Is Sole"/>
        <s v="Overall product yield"/>
        <s v="Weekly product yield report"/>
        <s v="Production input quantity"/>
        <s v="Overall system defect quantity"/>
        <s v="Product first pass yield"/>
        <s v="Overall system not repaired quantity"/>
        <s v="Product yield rate"/>
        <s v="Overall product yield alert"/>
        <s v="Product yield alert date "/>
        <s v="Product yield alert type"/>
        <s v="Product yield alert comment"/>
        <s v="Overall product yield target"/>
        <s v="Product yield rate target"/>
        <s v="Product FPY rate target"/>
        <s v="Detailed product yield"/>
        <s v="Product level"/>
        <s v="Inspection station code"/>
        <s v="Input quantity by inspection station"/>
        <s v="Defect quantity"/>
        <s v="First pass yield rate by inspection station"/>
        <s v="Not repaired quantity"/>
        <s v="Yield rate by inspection station"/>
        <s v="Yield rate target by inspection station mapping"/>
        <s v="Yield rate target by inspection station"/>
        <s v="FPY rate target by inspection station"/>
        <s v="Detailed product defect"/>
        <s v="Defect type code"/>
        <s v="Defect type quantity"/>
        <s v="Defect rate by defect type"/>
        <s v="Defect target by defect type mapping"/>
        <s v="Defect type target"/>
        <s v="Overall product yield analysis"/>
        <s v="Detailed product yield analysis"/>
        <s v="Detailed product defect analysis"/>
        <s v="Estimated Monthly Revenue Data by Customer"/>
        <s v="PSG  Customer"/>
        <s v="PSG Product Family"/>
        <s v="Product Family"/>
        <s v="Data Source"/>
        <s v="PSG Product Series"/>
        <s v="Product Horizon"/>
        <s v="PSG Division"/>
        <s v="Division Name"/>
        <s v="Division Alias"/>
        <s v="PSG Business Unit"/>
        <s v="BU Name"/>
        <s v="BU Type"/>
        <s v="Product Series FCS Status"/>
        <s v="FCS Start Date"/>
        <s v="Series Status"/>
        <s v="Actual Revenue Cost and Shipment Data"/>
        <s v="PL Monthly Date"/>
        <s v="Monthly Product Series Shipping Volume"/>
        <s v="Monthly Product Series Revenue"/>
        <s v="Monthly Product Series Material Cost"/>
        <s v="Monthly Product Series MVA Cost"/>
        <s v="Accumulative Product Series Shipping Volume"/>
        <s v="Accumulative Product Series Revenue"/>
        <s v="Accumulative Product Series Material Cost"/>
        <s v="Accumulative Product Series MVA Cost"/>
        <s v="Accumulative Product Series  Cost"/>
        <s v="Accumulative Product Series Net Profit"/>
        <s v="Accumulative Series Profitability Ratio"/>
        <s v="Yearly SHIPT TRGT Data"/>
        <s v="Project Stage Master"/>
        <s v="Project Stage"/>
        <s v="RFQ Shipment Target Data"/>
        <s v="Target Year"/>
        <s v="Project Stage Time Data"/>
        <s v="RFQ Status"/>
        <s v="Dvp Year"/>
        <s v="Project Stage Estimated Start Date"/>
        <s v="Project Stage Estimated End Date"/>
        <s v="RFQ Related Data"/>
        <s v="Data Upload Date"/>
        <s v="RFQ Receive Date"/>
        <s v="RFQ End Year"/>
        <s v="RFQ End Date"/>
        <s v="Estimated Product Family Revenue"/>
        <s v="Estimated Sales Quantity"/>
        <s v="Estimate Product Family Cost"/>
        <s v="Estimated Profitability Ratio"/>
        <s v="DB Start Year"/>
        <s v="DB Start Date"/>
        <s v="SI StartDate"/>
        <s v="PV Start Date"/>
        <s v="RTM Start Date"/>
        <s v="Reason Code of Lose"/>
        <s v="Reason Content of Lose"/>
        <s v="Product Life Cycle"/>
        <s v="Yearly Shipment Use Only"/>
        <s v="Hite Rate of Sales Quantity"/>
        <s v="RFQ Hit Rate Data"/>
        <s v="Shipment Year"/>
        <s v="Estimated Monthly Amortized Sales Quantity"/>
        <s v="RFQ Hit Rate"/>
        <s v="Actual Revenue and Shipment Data"/>
        <s v="RFQ Hit Rate Status"/>
        <s v="Yearly Shipment of Award RFQ"/>
        <s v="Overview of Project Time Distribution"/>
        <s v="RFQ Detail of On going Project"/>
        <s v="RFQ Detail of Award Project"/>
        <s v="RFQ Detail of Lose Project"/>
        <s v="Diff Rate of Yearly Act/Pred and TRGT Ship" u="1"/>
        <s v="Hit Rate Between Month to Date Actual Operating Income and Monthly Boards Estimated Operating Income" u="1"/>
        <s v="Major Stage Material Catalog Dim" u="1"/>
        <s v="Yearly Boards Estimated Operating Income" u="1"/>
        <s v="Hit Rate of MTD Act. Rev. vs. UTD Est. Rev." u="1"/>
        <s v="Hit Rate Between Month to Date Actual Operating Income and Monthly Operating Income Target" u="1"/>
        <s v="Diff. Rate of Act. Rev. vs.Est. Rev." u="1"/>
        <s v="Diff of Yearly Act/Pred and Boards Est Ship" u="1"/>
        <s v="Difference Ratio Between Actual Shipment and The Boards Estimated Shipment" u="1"/>
        <s v="Difference Rate and Hit Rate Data of Operating Income and  Shipment" u="1"/>
        <s v="Diff Rate of Yearly Act/Pred and Boards Est Ship" u="1"/>
        <s v="Difference Between Monthly Actual Shipment and Monthly Estimated Shipment" u="1"/>
        <s v="Difference Ratio Between Monthly Actual Shipment and Monthly Boards Estimated Shipment" u="1"/>
        <s v="Actual Sales Quantity" u="1"/>
        <s v="Difference Ratio Between Actual Operating Income and The Boards Estimated Operating Income" u="1"/>
        <s v="BU2 ASUS BS VS FCST" u="1"/>
        <s v="Diff. Rate of Act. Rev. vs. Boards Est. Rev." u="1"/>
        <s v="Material Catalog Price Infomation" u="1"/>
        <s v="Hit Rate of Act. Rev. vs. MLY Rev. TRGT" u="1"/>
        <s v="Diff. of YTD Act. SHIPT and YTD Shipping TRGT" u="1"/>
        <s v="Difference Between Monthly Actual Shipment and Monthly Boards Estimated Shipment" u="1"/>
        <s v="Actual Shipment Quantity-&gt;Order Quantity" u="1"/>
        <s v="Hit Rate of MTD Act. Rev. vs. MLY Boards Est. Rev." u="1"/>
        <s v="Diff. Rate of Act. SHIPT vs. Est. SHIPT" u="1"/>
        <s v="MoM LEM Ni" u="1"/>
        <s v="QOQ Connetor" u="1"/>
        <s v="Acc. Series Revenue" u="1"/>
        <s v="Actual Net Profit Margin" u="1"/>
        <s v="Diff. Rate of Rev. and SHIPT in Different Time Frame" u="1"/>
        <s v="Forecast Quantity-&gt;Order Quantity" u="1"/>
        <s v="Accumulative Series Cost" u="1"/>
        <s v="Outliner Percentage" u="1"/>
        <s v="BOD Shipping Target Hit Rate" u="1"/>
        <s v="Hit Rate of MTD Act. Ship. vs. MLY Boards Est. Ship." u="1"/>
        <s v="Difference Ratio Between Actual Operating Income and Estimated Operating Income" u="1"/>
        <s v="Up-To-Date Monthly Estimated Shipment" u="1"/>
        <s v="FCS Start Date Data" u="1"/>
        <s v="Status of Operating Income and Shipment in the Past Three Years by Product" u="1"/>
        <s v="QoQ LEM Ni" u="1"/>
        <s v="Hit Rate of MTD Act. Ship. vs. UTD Est. Ship." u="1"/>
        <s v="Customer ID" u="1"/>
        <s v="CQ MP shipment" u="1"/>
        <s v="Diff. Rate of YTD Act. SHIPT and YTD Shipping TRGT" u="1"/>
        <s v="Diff. of Act. SHIPT vs. Est. SHIPT" u="1"/>
        <s v="Hit Rate Between Month to Date Actual Shipment and Monthly Shipment Target" u="1"/>
        <s v="MoM Iron" u="1"/>
        <s v="Difference Between Actual Operating Income and Operating Income Target" u="1"/>
        <s v="Month to Date Actual  Shipment" u="1"/>
        <s v="Diff. of Act. Rev. vs. Rev. TRGT" u="1"/>
        <s v="Diff. Rate of MLY Act. Rev. vs. MLY Est. Rev." u="1"/>
        <s v="Diff. Rate of Yearly Act./Pred. and Boards Est. SHIPT" u="1"/>
        <s v="Diff Rate of Yearly Act/Pred and TRGT Rev" u="1"/>
        <s v="Difference Between Yearly Actual and Predict Operating Income and Operating Income Target" u="1"/>
        <s v="The Top Five PN with the Worst Order Fill Rate" u="1"/>
        <s v="Difference Ratio Between Monthly Actual Operating Income and Monthly Estimated Operating Income" u="1"/>
        <s v="Diff. Rate of MLY Act. Rev. vs. Yearly Target Rev." u="1"/>
        <s v="P/L Update Date" u="1"/>
        <s v="Hit Rate of Act. SHIPT vs. Boards Est. SHIPT" u="1"/>
        <s v="Diff. of MLY Act. Rev. vs. Boards Est. Rev." u="1"/>
        <s v="Diff. of Yearly Act./Pred. and TRGT Rev." u="1"/>
        <s v="Yearly Status of Operating Income and Shipment by Product" u="1"/>
        <s v="QoQ Iron" u="1"/>
        <s v="Plan Comparison Month" u="1"/>
        <s v="YoY LEM Ni" u="1"/>
        <s v="Hit Rate Between Month to Date Actual Shipment and Monthly Boards Estimated Shipment" u="1"/>
        <s v="Diff. of MLY Act. Ship. vs. Yearly Target Ship." u="1"/>
        <s v="Monthly Estimated Shipment" u="1"/>
        <s v="Difference Ratio Between Monthly Actual Shipment and Monthly Estimated Shipment" u="1"/>
        <s v="Hit Rate of MTD Act. Rev. vs. MLY Rev. TRGT" u="1"/>
        <s v="PSG Cost Category" u="1"/>
        <s v="PSG Part Category" u="1"/>
        <s v="Monthly Shipping Quantity" u="1"/>
        <s v="Year to Date Status of Operating Income and Shipment by Product" u="1"/>
        <s v=" " u="1"/>
        <s v="Acc. Series Net Profit" u="1"/>
        <s v="Difference Between Monthly Actual Operating Income and Monthly Estimated Operating Income" u="1"/>
        <s v="Sole Source List" u="1"/>
        <s v="Difference Between Actual Operating Income and Estimated Operating Income" u="1"/>
        <s v="YoY Iron" u="1"/>
        <s v="Vendor A Fulfillment Performance" u="1"/>
        <s v="Accum. LTA  GR Quantity" u="1"/>
        <s v="Accum. LTA MOU Quantity" u="1"/>
        <s v="Accumulative Series Net Profit" u="1"/>
        <s v="Diff. of Act. SHIPT vs. BoardsEst. SHIPT" u="1"/>
        <s v="CQ MP shipment analysis" u="1"/>
        <s v="Diff. Rate and Hit Rate Data of Rev. and SHIPT" u="1"/>
        <s v="QOQ Plastic" u="1"/>
        <s v="Diff. of MLY Act. Ship. vs. Boards Est. Ship." u="1"/>
        <s v="Monthly BS Forecast Quantity" u="1"/>
        <s v="Acc. Series  Cost" u="1"/>
        <s v="Actual Monthly Operating Income and Shipment Data" u="1"/>
        <s v="Difference Between Year to Date Actual Shipment and Year to Date Boards Estimated Shipment" u="1"/>
        <s v="Difference Between Yearly Actual and Predict Shipment and Yearly Boards Estimated Shipment" u="1"/>
        <s v="Difference Ratio Between  Yearly Revenue" u="1"/>
        <s v="Difference Between Yearly Operating Income" u="1"/>
        <s v="Diff. of MLY Act. SHIPT vs. BoardsEst. SHIPT" u="1"/>
        <s v="Hit Rate Between Actual Operating Income and Monthly Operating Income Target" u="1"/>
        <s v="Diff. Rate of Yearly  Act./Pred. and Boards Est. Rev." u="1"/>
        <s v="Acc. Shipping Quantity" u="1"/>
        <s v="MLY Rev. and SHIPT Data of Yearly TRGT" u="1"/>
        <s v="Difference Ratio Between  Yearly Operating Income" u="1"/>
        <s v="Month to Date Actual Operating Income" u="1"/>
        <s v="Monitor Date" u="1"/>
        <s v="Purchasing Mode and Amount Aistribution" u="1"/>
        <s v="Rev. and SHIPT in Past Three Years by BU and CUS" u="1"/>
        <s v="Accumulative Product Series Material Cost " u="1"/>
        <s v="Actual Operating and Shipment Date" u="1"/>
        <s v="Forecast Quantity" u="1"/>
        <s v="Diff. of Yearly  Act./Pred. and Boards Est. Rev." u="1"/>
        <s v="Diff. Rate of MLY Act. Rev. vs. Boards Est. Rev." u="1"/>
        <s v="Monthly Operating Income of Yearly Target" u="1"/>
        <s v="Diff. of YTD Act. SHIPT and Boards Est. SHIPT" u="1"/>
        <s v="Diff. Rate of Act. SHIPT vs. BoardsEst. SHIPT" u="1"/>
        <s v="Difference Between Year to Date Actual Operating Income and Year to Date Boards Estimated Operating Income" u="1"/>
        <s v="Difference Between Yearly Actual and Predict Operating Income and Yearly Boards Estimated Operating Income" u="1"/>
        <s v="Yearly Actual and Predict Operating Income" u="1"/>
        <s v="Accumulative Materials Cost " u="1"/>
        <s v="Accumulative Product Series MVA Cost " u="1"/>
        <s v="Actual Daily Operating Income" u="1"/>
        <s v="Yearly Actual Operating Income" u="1"/>
        <s v="Diff. of Act. Rev. vs. Est. Rev." u="1"/>
        <s v="Difference Ratio Between Monthly Actual Shipment and Monthly Shipment Target" u="1"/>
        <s v="Version 1 Forecast Comparison Type Name" u="1"/>
        <s v="Version 2 Forecast Comparison Type Name" u="1"/>
        <s v="Difference Ratio Between Actual Shipment and Estimated Shipment" u="1"/>
        <s v="Monthly Estimated Operating Income" u="1"/>
        <s v="Actual shipment" u="1"/>
        <s v="Estimated Monthly Operating Income and Shipment Data" u="1"/>
        <s v="PSG BOD Shipping Target Management" u="1"/>
        <s v="Yearly Status of Operating Income and Shipment by BU and Customer" u="1"/>
        <s v="Diff. Rate of MLY Act. SHIPT vs. Est. SHIPT" u="1"/>
        <s v="Difference Ratio Between Monthly Actual Operating Income and Monthly Operating Income Target" u="1"/>
        <s v="Monthly Operating Income and Shipment Data of Yearly target" u="1"/>
        <s v="Actual Daily Operating Income and Shipment Data" u="1"/>
        <s v="Diff. of YTD Act. SHIPT and  YTD Shipping TRGT" u="1"/>
        <s v="Diff. Rate of MLY Act. SHIPT vs. Shipping TRGT" u="1"/>
        <s v="Material Catalog MOM" u="1"/>
        <s v="Monthly Actual Operating Income" u="1"/>
        <s v="Accumulative Product Series  Revenue" u="1"/>
        <s v="Difference Ratio Between Actual Operating Income and Operating Income Target" u="1"/>
        <s v="Acc. MVA Cost " u="1"/>
        <s v="Difference Ratio Between Yearly Actual and Predict Operating Income and Operating Income Target" u="1"/>
        <s v="Difference Between Actual Shipment and Estimated Shipment" u="1"/>
        <s v="Diff. of Yearly Act./Pred. and Boards Est. Ship." u="1"/>
        <s v="Hit Rate Between Actual Shipment and Boards Estimated Shipment" u="1"/>
        <s v="Diff. Rate of Yearly Act./Pred. and TRGT Ship." u="1"/>
        <s v="Hit Rate of Act. Rev. vs.Boards Est. Rev." u="1"/>
        <s v="Difference Between Monthly Actual Shipment and Monthly Shipment Target" u="1"/>
        <s v="MoM LEM CU" u="1"/>
        <s v="Diff. of Act. Rev. vs.Boards Est. Rev." u="1"/>
        <s v="Monthly Materials Cost" u="1"/>
        <s v="Difference Between Yearly Actual and Predict Shipment and Yearly Shipment Target" u="1"/>
        <s v="Year to Date Operating Income Target" u="1"/>
        <s v="Diff of Yearly Act/Pred and TRGT Rev" u="1"/>
        <s v="Week" u="1"/>
        <s v="Status of Operating Income and Shipment in the Past Three Years by BU and Customer" u="1"/>
        <s v="Diff. of Act. SHIPT vs.Shipping TRGT" u="1"/>
        <s v="Case Plastic Procure Cost ratio" u="1"/>
        <s v="Accum LTA  GR Quantity" u="1"/>
        <s v="PSG Forecast Version Comparison" u="1"/>
        <s v="Material Catalog YOY" u="1"/>
        <s v="QOQ Thermal Module" u="1"/>
        <s v="Difference Between Monthly Actual Operating Income and  Monthly Operating Income Target" u="1"/>
        <s v="YTD Fill Rate Less Than Target PN List" u="1"/>
        <s v="MoM LEM Tin" u="1"/>
        <s v="Diff. of Yearly Act./Pred. and Boards Est. Rev." u="1"/>
        <s v="Diff. of YTD Act. Rev. and YTD Boards Est. Rev." u="1"/>
        <s v="Difference Ratio Between Monthly Actual Operating Income and Monthly Boards Estimated Operating Income" u="1"/>
        <s v="Monthly Boards Estimated Operating Income" u="1"/>
        <s v="QoQ LEM CU" u="1"/>
        <s v="Yearly Rev. and SHIPT by BU and CUS" u="1"/>
        <s v="MoM NY Gold" u="1"/>
        <s v="Yearly Operating Income Target" u="1"/>
        <s v="IEC Part Num" u="1"/>
        <s v="Version Date" u="1"/>
        <s v="Hit Rate Between Actual Shipment and Monthly Shipment Target" u="1"/>
        <s v="Diff. Rate of Act. SHIPT vs. Shipping TRGT" u="1"/>
        <s v="Diff of Yearly Act/Pred and Boards Est Rev" u="1"/>
        <s v="QoQ LEM Tin" u="1"/>
        <s v="QoQ NY Gold" u="1"/>
        <s v="Diff. Rate and Hit Rate Data of Rev. and  SHIPT" u="1"/>
        <s v="Monitor Date -&gt; Demand Plan Date" u="1"/>
        <s v="PSG FCST Hit Rate Analysis_Outliners" u="1"/>
        <s v="LTA  GR Quantity" u="1"/>
        <s v="MoM LEM AL" u="1"/>
        <s v="Diff. of MLY Act. Rev. vs.  MLY Rev. TRGT" u="1"/>
        <s v="Diff. of YTD Act. Rev. and  YTD Rev. TRGT" u="1"/>
        <s v="Diff. Rate of Act. Rev. vs. Rev. TRGT" u="1"/>
        <s v="Diff. Rate of MLY Act. SHIPT vs. Boards Est. SHIPT" u="1"/>
        <s v="Diff. Rate of YTD Act. SHIPT and Boards Est. SHIPT" u="1"/>
        <s v="YoY LEM CU" u="1"/>
        <s v="Boards Estimated Monthly Operating Income and Shipment Data" u="1"/>
        <s v="QoQ LEM AL" u="1"/>
        <s v="Diff. of MLY Act. Rev. vs. MLY Est. Rev." u="1"/>
        <s v="Difference Between Actual Shipment and The Boards Estimated Shipment" u="1"/>
        <s v="Outsourcing type" u="1"/>
        <s v="YoY LEM Tin" u="1"/>
        <s v="PSG Forecast Hit Rate Monitor" u="1"/>
        <s v="Difference Ratio Between Year to Date Actual Operating Income and Year to Date Boards Estimated Operating Income" u="1"/>
        <s v="Difference Ratio Between Yearly Actual and Predict Operating Income and Yearly Boards Estimated Operating Income" u="1"/>
        <s v="Difference Ratio Between Year to Date Actual Operating Income and Year to Date Operating Income Target" u="1"/>
        <s v="Diff Rate of Yearly Act/Pred and Boards Est Rev" u="1"/>
        <s v="Difference Between Year to Date Actual Operating Income and  Year to Date Operating Income Target" u="1"/>
        <s v="YoY NY Gold" u="1"/>
        <s v="Primary Customer Code" u="1"/>
        <s v="Accumulative Series Net Profit Rate" u="1"/>
        <s v="Diff. of MLY Act. Rev. vs. Yearly Target Rev." u="1"/>
        <s v="Year to Date Actual Operating Income" u="1"/>
        <s v="Boards Est. MLY Rev. and SHIPT Data" u="1"/>
        <s v="Business type" u="1"/>
        <s v="Hit Rate of Act. SHIPT vs. MLY Shipping TRGT" u="1"/>
        <s v="Accumulative Series Revenue" u="1"/>
        <s v="MLY Rev. and SHIPT by BU and CUS" u="1"/>
        <s v="Monthly Status of Operating Income and Shipment by Product" u="1"/>
        <s v="Accumulative Series Net Profit Margin" u="1"/>
        <s v="YoY LEM AL" u="1"/>
        <s v="Difference Ratio Between Year to Date Actual Shipment and Year to Date Shipment Target" u="1"/>
        <s v="Difference Ratio Between Yearly Actual and Predict Shipment and Yearly Shipment Target" u="1"/>
        <s v="Diff. Rate of MLY Act. Ship. vs. Yearly Target Ship." u="1"/>
        <s v="Rev. and SHIPT in Past Three Years by PRD" u="1"/>
        <s v="Actual Product Revenue" u="1"/>
        <s v="Actual Shipment Quantity" u="1"/>
        <s v="YTD Rev. and SHIPT by BU and CUS" u="1"/>
        <s v="Yearly Rev. and SHIPT by PRD" u="1"/>
        <s v="Difference Ratio Between Actual Shipment and Shipment Target" u="1"/>
        <s v="Monthly Shiping Quantity" u="1"/>
        <s v="MoM PC" u="1"/>
        <s v="Diff. of MLY Act. SHIPT vs. Shipping TRGT" u="1"/>
        <s v="Mothly MVA Cost" u="1"/>
        <s v="PSG Cost Catetory" u="1"/>
        <s v="PSG Part Catetory" u="1"/>
        <s v="Acc. Materials Cost " u="1"/>
        <s v="Diff of Yearly Act/Pred and TRGT Ship" u="1"/>
        <s v="Monthly Series Revenue" u="1"/>
        <s v="GR Mothly Date" u="1"/>
        <s v="QoQ PC" u="1"/>
        <s v="Up-To-Date Estimated Version Date" u="1"/>
        <s v="Diff. of Yearly  Act./Pred. and Boards Est. Ship." u="1"/>
        <s v="Hit Rate Between Actual Operating Income and Boards Estimated Operating Income" u="1"/>
        <s v="Diff. of MLY Act. SHIPT vs. Est. SHIPT" u="1"/>
        <s v="Accumulative Shipping Quantity" u="1"/>
        <s v="QOQ Stamping" u="1"/>
        <s v="Diff. Rate of MLY Act. Ship. vs. Boards Est. Ship." u="1"/>
        <s v="GR Date" u="1"/>
        <s v="Acc. Series Net Profit Margin" u="1"/>
        <s v="Hit Rate of MTD Act. SHIPT vs. MLY Shipping TRGT" u="1"/>
        <s v="Case Plastic Cost ratio" u="1"/>
        <s v="Diff. Rate of Yearly Act./Pred. and Boards Est. Ship." u="1"/>
        <s v="Hit Rate of MTD Act. SHIPT vs. MLY Boards Est. SHIPT" u="1"/>
        <s v="Diff. of Yearly Act./Pred. and TRGT Ship." u="1"/>
        <s v="Difference Ratio Between Year to Date Actual Shipment and Year to Date Boards Estimated Shipment" u="1"/>
        <s v="Difference Ratio Between Yearly Actual and Predict Shipment and Yearly Boards Estimated Shipment" u="1"/>
        <s v="Diff. Rate of Yearly  Act./Pred. and Boards Est. Ship." u="1"/>
        <s v="YoY PC" u="1"/>
        <s v="PSG FCST Management" u="1"/>
        <s v="Data on the Difference Rate of Revenue and Shipment in Different Time Intervals" u="1"/>
        <s v="Diff. of YTD Act. Rev. and YTD Rev. TRGT" u="1"/>
        <s v="The Top Five Vendor with the Worst Order Fill Rate" u="1"/>
        <s v="Up-To-Date Monthly Estimated Revenue" u="1"/>
        <s v="Diff. Rate of Yearly Act./Pred. and TRGT Rev." u="1"/>
        <s v="Diff. of Yearly Act./Pred. and Boards Est. SHIPT" u="1"/>
        <s v="Difference Between Actual Operating Income and The Boards Estimated Operating Income" u="1"/>
        <s v="Diff. of Yearly Act./Pred. and TRGT SHIPT" u="1"/>
        <s v="Monthly Status of Operating Income and Shipment by BU and Customer" u="1"/>
        <s v="Week Level" u="1"/>
        <s v="Material Marketing Price Infomation" u="1"/>
        <s v="Difference Between Monthly Actual Operating Income and Monthly Boards Estimated Operating Income" u="1"/>
        <s v="Diff. Rate of MLY Act. Rev. vs. MLY Rev. TRGT" u="1"/>
        <s v="Diff. Rate of YTD Act. Rev. and YTD Rev. TRGT" u="1"/>
        <s v="Estimated Net Profit Margin" u="1"/>
        <s v="Year to Date Status of Operating Income and Shipment by BU and Customer" u="1"/>
        <s v="MLY Rev. and SHIPT by PRD" u="1"/>
        <s v="Diff. Rate of Yearly Act./Pred. and TRGT SHIPT" u="1"/>
        <s v="Year to Date Boards Estimated Operating Income" u="1"/>
        <s v="Accumulative MVA Cost " u="1"/>
        <s v="QOQ PCB" u="1"/>
        <s v="Difference Between Actual Shipment and Shipment Target" u="1"/>
        <s v="Diff. Rate of Yearly Act./Pred. and Boards Est. Rev." u="1"/>
        <s v="Diff. Rate of YTD Act. Rev. and YTD Boards Est. Rev." u="1"/>
        <s v="Forecast Gen Date-&gt;Forecast Version" u="1"/>
        <s v="YTD Rev. and SHIPT by PRD" u="1"/>
        <s v="BOD shipping target" u="1"/>
        <s v="Difference Between Year to Date Actual Shipment and  Year to Date Shipment Target" u="1"/>
        <s v="Shipping Month" u="1"/>
      </sharedItems>
    </cacheField>
    <cacheField name="別名" numFmtId="0">
      <sharedItems containsBlank="1" count="321">
        <s v="BG"/>
        <m/>
        <s v="Entrepreneur"/>
        <s v="Closing Date"/>
        <s v="Period"/>
        <s v="Types of Labor"/>
        <s v="Num of Emp"/>
        <s v="Avg Num of Emp"/>
        <s v="Last Num of Emp"/>
        <s v="AP Turnover Ratio"/>
        <s v="AR Turnover Ratio"/>
        <s v="Net Income"/>
        <s v="Accumulated Net Income"/>
        <s v="Total Assets"/>
        <s v="Total Liability"/>
        <s v="Equity"/>
        <s v="Inventory"/>
        <s v="Cash and Cash Equivalents"/>
        <s v="AR"/>
        <s v="PPE"/>
        <s v="Cash to Assets Ratio"/>
        <s v="AR to Assets Ratio"/>
        <s v="STD"/>
        <s v="AP"/>
        <s v="LTD"/>
        <s v="STD to Assets Ratio"/>
        <s v="AP to Assets Ratio"/>
        <s v="LTD to Assets Ratio"/>
        <s v="Avg Inventory"/>
        <s v="Avg AR"/>
        <s v="Avg AP"/>
        <s v="Avg Total Assets"/>
        <s v="Avg Equity_x000a_"/>
        <s v="Revenue Per Capita Analysis"/>
        <s v="Revenue Per Capita Analysis BG"/>
        <s v="CCC Analysis BG"/>
        <s v="CCC Analysis Entrepreneur"/>
        <s v="Accumulated Rate of Return Analysis"/>
        <s v="Rate of Return Analysis Entrepreneur"/>
        <s v="Project Name"/>
        <s v="Sponsor"/>
        <s v="Team Advisor"/>
        <s v="Team Leader"/>
        <s v="Registration Date"/>
        <s v="Development Duration"/>
        <s v="Project Description"/>
        <s v="Check Date"/>
        <s v="Project Owner"/>
        <s v="Accumulated Revenue"/>
        <s v="Funding BG"/>
        <s v="Funding BU"/>
        <s v="Funding Percentage"/>
        <s v="Start Date"/>
        <s v="End Date"/>
        <s v="Remark"/>
        <s v="EBO Phase"/>
        <s v="Strategic Clarity"/>
        <s v="Technology Readiness"/>
        <s v="Business Model Viability"/>
        <s v="Win in the Marketplace"/>
        <s v="Year"/>
        <s v="Month"/>
        <s v="Estimate Revenue"/>
        <s v="Estimate Gross Profit"/>
        <s v="Currency"/>
        <s v="Actual Revenue"/>
        <s v="Actual Gross Profit"/>
        <s v="Milestone"/>
        <s v="Category"/>
        <s v="Status"/>
        <s v="Completion"/>
        <s v="Target Date"/>
        <s v="Actual Date"/>
        <s v="Quarter"/>
        <s v="Shareholding Ratio"/>
        <s v="Revenue contribution"/>
        <s v="Recognize Profit"/>
        <s v="Cash Dividend"/>
        <s v="Valuation"/>
        <s v="Comment"/>
        <s v="Revenue Contribution Achieve Rate"/>
        <s v="Recognize profit Achieve Rate"/>
        <s v="預算分配季度"/>
        <s v="年度預算"/>
        <s v="年度實際已投資金額"/>
        <s v="EBO Project"/>
        <s v="EBO Project Number"/>
        <s v="Current Phase"/>
        <s v="Project milestone"/>
        <s v="Investment MA Management"/>
        <s v="投資/併購目標"/>
        <s v="Series"/>
        <s v="RDP"/>
        <s v="Customer"/>
        <s v="Site"/>
        <s v="Inventory Amount"/>
        <s v="UTD Plan Rev."/>
        <s v="DOI(Actual)"/>
        <s v="DOI(Target)"/>
        <s v="BU"/>
        <s v="Plant"/>
        <s v="MLY UTD Plan Rev"/>
        <s v="Division"/>
        <s v="Prod Category"/>
        <s v="Plan Year"/>
        <s v="Plan Month"/>
        <s v="UTD Version"/>
        <s v="UTD Plan Rev"/>
        <s v="UTD Plan Ship"/>
        <s v="MLY BOD Plan Rev"/>
        <s v="BOD Version"/>
        <s v="BOD Plan Rev"/>
        <s v="BOD Plan Ship"/>
        <s v="MLY YLY Tgt Rev"/>
        <s v="YLY Tgt Rev"/>
        <s v="YLY Tgt Ship"/>
        <s v="DLY Act Rev"/>
        <s v="Posting Date"/>
        <s v="Act DLY Rev"/>
        <s v="Act DLY Ship"/>
        <s v="MLY Act Rev"/>
        <s v="Latest Close Month"/>
        <s v="Posting Month"/>
        <s v="MLY Act Ship"/>
        <s v="MLY YLY Rev Diff Rate"/>
        <s v="MLY YLY Ship Diff Rate"/>
        <s v="MLY Rev Diff Rate"/>
        <s v="Report Year"/>
        <s v="Report Month"/>
        <s v="MLY BOD Rev Diff"/>
        <s v="MLY BOD Ship Diff"/>
        <s v="MLY BOD Rev Diff Rate"/>
        <s v="MLY BOD Ship Diff Rate"/>
        <s v="MTD BOD Rev Ach Rate"/>
        <s v="MTD BOD Ship Ach Rate"/>
        <s v="MLY YLY Rev Diff"/>
        <s v="MLY YLY Ship Diff"/>
        <s v="MTD UTD Rev Ach Rate"/>
        <s v="MTD UTD Ship Ach Rate"/>
        <s v="YLY Act Rev Diff Rate"/>
        <s v="YLY Act Rev Diff"/>
        <s v="YLY Act Ship Diff"/>
        <s v="YLY Act Ship Diff Rate"/>
        <s v="MLY Rev by Cust"/>
        <s v="MTD Act Rev"/>
        <s v="MTD Act Ship"/>
        <s v="MLY Rev by Prod"/>
        <s v="YLY Rev by Cust "/>
        <s v="Posting Year "/>
        <s v="YLY Act Rev "/>
        <s v="YLY Act Ship"/>
        <s v="YLY BOD Rev"/>
        <s v="YLY BOD Ship"/>
        <s v="YLY Act BOD Rev Diff"/>
        <s v="YLY Act BOD Ship Diff"/>
        <s v="YLY Act BOD Rev Diff Rate"/>
        <s v="YLY Act BOD Ship Diff Rate"/>
        <s v="YLY Act Tgt Rev Diff "/>
        <s v="YLY Act Tgt Ship Diff "/>
        <s v="YLY Act Tgt Rev Diff Rate"/>
        <s v="YLY Act Tgt Ship Diff Rate"/>
        <s v="YLY Rev by Prod"/>
        <s v="YTD Rev by Cust "/>
        <s v="YTD Act Rev"/>
        <s v="YTD Act Ship"/>
        <s v="YTD BOD Rev "/>
        <s v="YTD BOD Ship"/>
        <s v="YTD Act BOD Rev Diff "/>
        <s v="YTD Act BOD Ship Diff"/>
        <s v="YTD Act BOD Rev Diff Rate"/>
        <s v="YTD Act BOD Ship Diff Rate"/>
        <s v="YTD Tgt Rev"/>
        <s v="YTD Tgt Ship"/>
        <s v="YTD Act Tgt Rev Diff"/>
        <s v="YTD Act Tgt Ship Diff"/>
        <s v="YTD Act Tgt Rev Diff Rate"/>
        <s v="YTD Act Tgt Ship Diff Rate"/>
        <s v="YTD Rev by Prod "/>
        <s v="3Y Rev by Cust"/>
        <s v="3Y Rev by Prod"/>
        <s v="Material Group 採購金額比"/>
        <s v="工廠廠區"/>
        <s v="客人、客戶"/>
        <s v="交易模式、buy mode"/>
        <s v="機構或電子料"/>
        <s v="Class code類別"/>
        <s v="PSG Part Category"/>
        <s v="收料統計月份"/>
        <s v="收料隸屬季別"/>
        <s v="Approved Vendor List Name"/>
        <s v="GR Gty、 Good Receiving Qty"/>
        <s v="Supplier Management"/>
        <s v="供應商資料季統計時間"/>
        <s v="品質分數、Qiality"/>
        <s v="廠商表現、Cost"/>
        <s v="Delivery"/>
        <s v="Final Score、Total Score、總分"/>
        <s v="P/N Quantity、 Component Qty、Components"/>
        <s v="Sole Qty"/>
        <s v="B&amp;S Qty"/>
        <s v="GTK Qty"/>
        <s v="OTK Qty"/>
        <s v="達交率統計年月"/>
        <s v="IEC P/N"/>
        <s v=" "/>
        <s v="LTA/MOU Q'ty,已談定之廠商供應量"/>
        <s v="廠商達交率按Vendor排名"/>
        <s v="INT_Raw Meteria _Database"/>
        <s v="Open PO Quantity, Open PO Qty,OPO Qty"/>
        <s v="Rolling 6 Months FCST"/>
        <s v="PSG 月採購收料紀錄"/>
        <s v="Class Code Category"/>
        <s v="Approved Vendor List ID"/>
        <s v="品質分數、Quality"/>
        <s v="出貨起始日"/>
        <s v="TTP GAP"/>
        <s v="YLY Ship Tgt Data"/>
        <s v="YLY Ship Tgt"/>
        <s v="YLY Shipment Only"/>
        <s v="Award Year"/>
        <s v="Lost Year"/>
        <s v="YoYI" u="1"/>
        <s v="DLY Act. Rev." u="1"/>
        <s v="YTD Act. Tgt. Rev. Diff." u="1"/>
        <s v="MoMCU" u="1"/>
        <s v="YTD Rev. by Prod. " u="1"/>
        <s v="MLY Rev. Diff. Rate" u="1"/>
        <s v="QoQCU" u="1"/>
        <s v="YLY Rev. by Prod." u="1"/>
        <s v="YLY Act. Rev. Diff. Rate" u="1"/>
        <s v="YTD Act. Tgt. Ship. Diff. Rate" u="1"/>
        <s v="RATE_OF_REV_AND_SHIPT_IN_DIFFERENT_TIME_RATE_OF_RATE Of Rev." u="1"/>
        <s v="YoYCU" u="1"/>
        <s v="YTD Act. BOD Rev. Diff. Rate" u="1"/>
        <s v="YLY Act. Tgt. Ship. Diff. Rate" u="1"/>
        <s v="MoMPC" u="1"/>
        <s v="UTD Plan Ship." u="1"/>
        <s v="MLY Rev. by Cust." u="1"/>
        <s v="MoMNI" u="1"/>
        <s v="YLY Act. BOD Rev. Diff. Rate" u="1"/>
        <s v="QoQPC" u="1"/>
        <s v="MTD BOD Rev. Ach. Rate" u="1"/>
        <s v="MTD UTD Rev. Ach. Rate" u="1"/>
        <s v="QoQNI" u="1"/>
        <s v="YTD Rev. by Cust. " u="1"/>
        <s v="MLY BOD Rev. Diff. Rate" u="1"/>
        <s v="MLY YLY Rev. Diff. Rate" u="1"/>
        <s v="YoYPC" u="1"/>
        <s v="EMS/JDM" u="1"/>
        <s v="YoYNI" u="1"/>
        <s v="BOD Plan Ship." u="1"/>
        <s v="YLY Act. Tgt. Rev. Diff. " u="1"/>
        <s v="YTD Act. BOD Ship. Diff." u="1"/>
        <s v="YLY Rev. by Cust. " u="1"/>
        <s v="地域、Purchasing Org." u="1"/>
        <s v="Act. DLY Ship." u="1"/>
        <s v="YLY Act. BOD Ship. Diff." u="1"/>
        <s v="YTD Act. BOD Ship. Diff. Rate" u="1"/>
        <s v="YTD Act. Tgt. Rev. Diff. Rate" u="1"/>
        <s v="BOD Plan Rev." u="1"/>
        <s v="供應商資料年月" u="1"/>
        <s v="YLY Act. Rev. Diff." u="1"/>
        <s v="Act. DLY Rev." u="1"/>
        <s v="YLY Act. BOD Ship. Diff. Rate" u="1"/>
        <s v="YLY Act. Tgt. Rev. Diff. Rate" u="1"/>
        <s v="RATE_OF_REV_AND_SHIPT_IN_DIFFERENT_TIME_RATE_OF_RATE Of Shi." u="1"/>
        <s v="MTD Act. Ship." u="1"/>
        <s v="收料日期" u="1"/>
        <s v="YTD BOD Rev. " u="1"/>
        <s v="3Y Rev. by Cust." u="1"/>
        <s v="MLY Act. Ship." u="1"/>
        <s v="LTA/MOU Q'ty" u="1"/>
        <s v="MTD Act. Rev." u="1"/>
        <s v="YTD Act. Ship." u="1"/>
        <s v="Business Unit，事業單位" u="1"/>
        <s v="MLY BOD Ship. Diff." u="1"/>
        <s v="MLY YLY Ship. Diff." u="1"/>
        <s v="Est Revenue" u="1"/>
        <s v="MLY BOD Plan Rev." u="1"/>
        <s v="MLY Act. Rev." u="1"/>
        <s v="YLY BOD Rev." u="1"/>
        <s v="YTD BOD Ship." u="1"/>
        <s v="YLY Act. Ship." u="1"/>
        <s v="Prod. Category" u="1"/>
        <s v="YTD Act. Rev." u="1"/>
        <s v="YLY Act. Rev. " u="1"/>
        <s v="MTD BOD Ship. Ach. Rate" u="1"/>
        <s v="MTD UTD Ship. Ach. Rate" u="1"/>
        <s v="YTD Act. Tgt. Ship. Diff." u="1"/>
        <s v="YLY Act. Ship. Diff." u="1"/>
        <s v="YLY BOD Ship." u="1"/>
        <s v="MLY BOD Rev. Diff." u="1"/>
        <s v="MLY YLY Rev. Diff." u="1"/>
        <s v="RATE_OF_REV_AND_SHIPT_IN_DIFFERENT_TIME_RATE_OF_RATE Of Calcula." u="1"/>
        <s v="YLY Act. Ship. Diff. Rate" u="1"/>
        <s v="MoMTIN" u="1"/>
        <s v="QoQTIN" u="1"/>
        <s v="YLY Act. Tgt. Ship. Diff. " u="1"/>
        <s v="MLY YLY Tgt. Rev." u="1"/>
        <s v="YTD Act. BOD Rev. Diff. " u="1"/>
        <s v="YTD Tgt. Ship." u="1"/>
        <s v="Diff. RATE_AND_HIT_RATE_DATA_OF_REV_AND_RATE_AND_HIT_RATE_DATA_OF_RATE_AND_HIT_RATE_DATA Of. Rate and Hit Rate Data of Rev." u="1"/>
        <s v="MoMAL" u="1"/>
        <s v="Diff. RATE_OF_REV_AND_SHIPT_IN_DIFFERENT_TIME_RATE_OF_RATE Of. Rate of Rev." u="1"/>
        <s v="YoYTIN" u="1"/>
        <s v="QoQAL" u="1"/>
        <s v="Vers Date" u="1"/>
        <s v="YLY Tgt. Ship." u="1"/>
        <s v="YTD Tgt. Rev." u="1"/>
        <s v="MoMGD" u="1"/>
        <s v="MoMI" u="1"/>
        <s v="YLY Act. BOD Rev. Diff." u="1"/>
        <s v="QoQGD" u="1"/>
        <s v="YoYAL" u="1"/>
        <s v="YLY Tgt. Rev." u="1"/>
        <s v="QoQI" u="1"/>
        <s v="3Y Rev. by Prod." u="1"/>
        <s v="MLY Rev. by Prod." u="1"/>
        <s v="MLY BOD Ship. Diff. Rate" u="1"/>
        <s v="MLY YLY Ship. Diff. Rate" u="1"/>
        <s v="YoYGD" u="1"/>
      </sharedItems>
    </cacheField>
    <cacheField name="業務定義" numFmtId="0">
      <sharedItems containsBlank="1" count="693" longText="1">
        <s v="事業群"/>
        <s v="事業群名稱"/>
        <s v="事業群代碼"/>
        <s v="企業"/>
        <s v="企業代碼"/>
        <s v="企業中文名稱"/>
        <s v="企業英文名稱"/>
        <s v="員工結構"/>
        <s v="員工結構代碼"/>
        <s v="員工結構名稱"/>
        <s v="企業員工統計"/>
        <s v="財報結算日"/>
        <s v="判斷資料項目以年/季的角度檢視"/>
        <s v="員工人數"/>
        <s v="平均員工人數"/>
        <s v="上一期員工人數"/>
        <s v="財務會計主檔_員工結構相關"/>
        <s v="人均產值"/>
        <s v="人均營業利益"/>
        <s v="財務會計主檔"/>
        <s v="判斷資料項目以年/季/月的角度檢視"/>
        <s v="營業收入"/>
        <s v="營業利益"/>
        <s v="銷貨成本"/>
        <s v="存貨周轉率"/>
        <s v="應付帳款周轉率"/>
        <s v="應收帳款周轉率"/>
        <s v="存貨周轉天數"/>
        <s v="應付帳款天數"/>
        <s v="應收帳款天數"/>
        <s v="現金循環週期"/>
        <s v="稅後淨利"/>
        <s v="當年度累計稅後淨利"/>
        <s v="總資產金額"/>
        <s v="總負債金額"/>
        <s v="股東權益金額"/>
        <s v="ROE"/>
        <s v="ROA"/>
        <s v="當年度累積 ROE"/>
        <s v="當年度累積 ROA"/>
        <s v="負債比"/>
        <s v="存貨金額_x000a_"/>
        <s v="現金及約當現金金額"/>
        <s v="應收帳款淨額金額"/>
        <s v="不動產、廠房及設備金額"/>
        <s v="存貨佔總資產比例"/>
        <s v="現金及約當現金佔總資產比例"/>
        <s v="應收帳款淨額站總資產比例"/>
        <s v="不動產、廠房及設備佔總資產比例"/>
        <s v="短期借款金額"/>
        <s v="應付帳款及票據金額"/>
        <s v="長期借款金額"/>
        <s v="短期借款佔總資產比例"/>
        <s v="應付帳款及票據占總資產比例"/>
        <s v="長期借款占總資產比例"/>
        <s v="平均存貨"/>
        <s v="平均應收帳款"/>
        <s v="平均應付帳款"/>
        <s v="平均總資產"/>
        <s v="平均股東權益"/>
        <s v="人均產值及人均營業利益"/>
        <s v="人均產值及人均營業利益事業群比較"/>
        <s v="生產力分析指標類別"/>
        <s v="生產力分析指標量值"/>
        <s v="CCC 相關指標類別"/>
        <s v="CCC 相關指標量值"/>
        <s v="現金循環週期同業及事業群比較"/>
        <s v="應付周轉天數"/>
        <s v="應收周轉天數"/>
        <s v="現金循環週期同業比較"/>
        <s v="報酬率"/>
        <s v="股東權益"/>
        <s v="當年累積報酬率"/>
        <s v="當年累積稅後淨利"/>
        <s v="報酬率同業比較"/>
        <s v="資產重點項目"/>
        <s v="資產重點項目金額"/>
        <s v="資產重點項目佔總資產比例"/>
        <s v="負債重點項目"/>
        <s v="負債重點項目金額"/>
        <s v="負債重點項目佔總資產比例"/>
        <s v="EBO 專案"/>
        <s v="EBO 專案編號"/>
        <s v="EBO 專案的名稱"/>
        <s v="EBO 專案贊助人"/>
        <s v="EBO 團隊顧問"/>
        <s v="EBO 團隊領導"/>
        <s v="EBO專案進入Candidate Phase日期"/>
        <s v="EBO 專案自登錄日期起的發展時間"/>
        <s v="專案關鍵要素的簡短描述"/>
        <s v="檢查各項資料正確與否的日期"/>
        <s v="主導EBO專案的組織"/>
        <s v="Accumulated Revenue (百萬台幣)"/>
        <s v="EBO 專案資助紀錄表"/>
        <s v="EBO 專案名稱"/>
        <s v="資助EBO專案的事業群"/>
        <s v="資助EBO專案的事業單位"/>
        <s v="EBO專案的資助比率"/>
        <s v="資助EBO專案的開始日期"/>
        <s v="資助EBO專案的結束日期"/>
        <s v="EBO 專案資助備註"/>
        <s v="EBO 專案階段紀錄表"/>
        <s v="EBO 階段"/>
        <s v="EBO 階段開始日期"/>
        <s v="EBO 階段自開始日期起的發展時間"/>
        <s v="決策評審點結果"/>
        <s v="EBO 階段結束日期"/>
        <s v="EBO 階段備註"/>
        <s v="EBO 專案進度紀錄表"/>
        <s v="EBO 現階段的策略清晰度，以紅綠黃表示進度現況"/>
        <s v="EBO 現階段的技術成熟度，以紅綠黃表示進度現況"/>
        <s v="EBO 現階段的商模可行性，以紅綠黃表示進度現況"/>
        <s v="EBO 現階段的市場確佔度，以紅綠黃表示進度現況"/>
        <s v="EBO專案營收計畫表"/>
        <s v="EBO 專案營收計畫年"/>
        <s v="EBO 專案營收計畫月"/>
        <s v="預估營收"/>
        <s v="預估毛利"/>
        <s v="預估營收及毛利的幣別"/>
        <s v="EBO專案營收紀錄表"/>
        <s v="EBO 專案營收年"/>
        <s v="EBO 專案營收月"/>
        <s v="EBO 專案實際營收"/>
        <s v="EBO 專案實際毛利"/>
        <s v="實際營收及毛利的幣別"/>
        <s v="EBO Milestone 紀錄表"/>
        <s v="EBO 專案里程碑說明"/>
        <s v="EBO 專案里程碑類別"/>
        <s v="EBO 專案里程碑狀態"/>
        <s v="EBO 專案里程碑完成進度 (%)"/>
        <s v="里程碑 預計達成日期"/>
        <s v="里程碑 實際達成日期"/>
        <s v="EBO 專案里程碑備註"/>
        <s v="EBO 專案里程碑紀錄日期"/>
        <s v="投資主檔"/>
        <s v="投資項目"/>
        <s v="結算年度"/>
        <s v="結算季度"/>
        <s v="判斷資料項目為實際值或是預測值"/>
        <s v="當年度BP針對投資併購事業的實際投資金額"/>
        <s v="累計BP針對投資併購事業的實際投資金額"/>
        <s v="對各投資併購標的的股權佔比"/>
        <s v="各投資標的營收金額"/>
        <s v="依持股比率認列投資標的營收"/>
        <s v="投資標的淨利"/>
        <s v="依持股比率認列投資標的獲利"/>
        <s v="各投資標的配發之現金股利"/>
        <s v="各投資併購標的的估值（依持股比例）"/>
        <s v="各投資標的每季財務業務說明"/>
        <s v="投資標的營收達成率"/>
        <s v="投資標的營收貢獻達成率"/>
        <s v="投資標的淨利達成率"/>
        <s v="投資標的認列獲利達成率"/>
        <s v="投資標的預算分配主檔"/>
        <s v="投資預算分配季度"/>
        <s v="投資可能性"/>
        <s v="預計可能投資額"/>
        <s v="投資併購目標註記"/>
        <s v="年度投資預算主檔"/>
        <s v="年度投資預算"/>
        <s v="年度實際已投資金額"/>
        <s v="年度投資預算餘額(F)"/>
        <s v="預計可能投資額(H)佔年度投資預算餘額比率"/>
        <s v="EBO 專案管理"/>
        <s v="EBO 專案的最新階段"/>
        <s v="EBO 專案資助管理"/>
        <s v="備註"/>
        <s v="紀錄日期"/>
        <s v="預估營收 (百萬台幣)"/>
        <s v="實際營收 (百萬台幣)"/>
        <s v="預估毛利 (百萬台幣)"/>
        <s v="實際毛利 (百萬台幣)"/>
        <s v="投資併購管理"/>
        <s v="判斷資料項目以年或是季的角度檢視"/>
        <s v="投資預算管控總表"/>
        <s v="預計可能投資額(H)"/>
        <s v="預計可能投資額(M)"/>
        <s v="預計可能投資額(L)"/>
        <s v="投資預算分配總表"/>
        <s v="投資併購目標"/>
        <s v="個人電腦事業群之需求計畫達成資料"/>
        <s v="PSG不同事業處之名稱"/>
        <s v="PSG不同客戶之名稱"/>
        <s v="產品事業部門代碼"/>
        <s v="PSG BU1的不同產品類別:_x000a_NB: 筆記本電腦_x000a_DT: 臺式電腦主機/桌上型個人電腦_x000a_Docking: 筆記本電腦擴充座_x000a__x000a_PSG BU2的不同產品類別:_x000a_NB: 筆記本電腦"/>
        <s v="PSG BU1的產品系列名稱:_x000a_Probook, Tablet, OPP14, 400s, 800s, 1000s, 700s, Pavilion, OPP17, 600s, RPOS, DT, AIO, Docking_x000a__x000a_PSG BU2的產品系列名稱:_x000a_FX516, Strix_2021, Strix_2022, GA401R, GA402, GA503, GC31, GC32, GU603, GU603Z, GV301, GV301R, GX703, NR2201, NR2202, NR2203"/>
        <s v="需求日期為每個預測區間起始日，若為實際收單為實際收單日期、若為需求計畫為需求計畫日期"/>
        <s v="BU1 惠普客戶累計當月有效訂單"/>
        <s v="BU2 華碩客戶訂單需求數量, 通過EDI 850指令傳送至英業達系統"/>
        <s v="BU1 HP客戶提供之當月出貨計畫"/>
        <s v="BU2 華碩客戶提貨需求數量, 通過EDI 940指令傳送至英業達系統"/>
        <s v="BU1 計算已收訂單數量占需求計畫數量的比例_x000a_BU2 計算每個產品已收提貨訂單的數量占已收生產訂單數量的比例"/>
        <s v="個人電腦事業群之需求計畫版本比較資料"/>
        <s v="需求計畫版本"/>
        <s v="需求計畫類型ID"/>
        <s v="將資料拆分為 Forecast or Shipment"/>
        <s v="BU1: _x000a_HP RDP : HP客戶提供之當月出貨計畫_x000a_HP LT FCST: PSG HP客戶提供之長期需求預測_x000a__x000a_BU2:_x000a_FCST: PSG客戶提供之需求計畫_x000a_ASUS LT FCST: PSG ASUS 客戶提供之長期需求預測"/>
        <s v="版本數量差異"/>
        <s v="需求計畫類型"/>
        <s v="RDP, LT FSCT, FCST, BS 分量, 當月FCST"/>
        <s v="需求計畫比較類型"/>
        <s v="需求計畫比較類型ID"/>
        <s v="BU1比較項目： RDP vs. RDP/ LT FCST vs. LT FCST_x000a_BU2比較項目：FCST vs. FCST/ LT FCST vs. LT FCST/  BS分量 vs. 當月FCST"/>
        <s v="版本一需求計畫類型名稱：RDP, LT FSCT, FCST, BS 分量"/>
        <s v="版本二需求計畫類型名稱：RDP, LT FSCT, FCST,  當月FCST"/>
        <s v="分析實際出貨情況"/>
        <s v="PSG BU2的產品系列名稱:_x000a_FX516, Strix_2021, Strix_2022, GA401R, GA402, GA503, GC31, GC32, GU603, GU603Z, GV301, GV301R, GX703, NR2201, NR2202, NR2203"/>
        <s v="出貨月份"/>
        <s v="BU1 RDP Shipment"/>
        <s v="客人提供的完整的Shipment"/>
        <s v="STD BU2 ASUS BS分量與當月FCST 比較"/>
        <s v="BS 供應月份"/>
        <s v="BU2:_x000a_Asus BS分量: ASUS客戶提供之當月客供料件供應計畫"/>
        <s v="BU2:_x000a_Asus 當月 FCST: ASUS客戶提供之每月最後一版需求計畫"/>
        <s v="BS分量與當月FCST比率"/>
        <s v="需求計畫達成率的非安全區域"/>
        <s v="上方區域下限"/>
        <s v="上方區域上限"/>
        <s v="下方區域下限"/>
        <s v="下方區域上限"/>
        <s v="需求計畫達成資料畫面註解"/>
        <s v="畫面註解ID"/>
        <s v="畫面註解"/>
        <s v="RDP 需求計畫達成指定版本"/>
        <s v="需求計畫指定版本"/>
        <s v="DOI 主檔"/>
        <s v="各事業處"/>
        <s v="各事業處所負責的客戶"/>
        <s v="區域生產工廠廠區名稱"/>
        <s v="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
        <s v="判斷庫存截止日為日、週、月、年"/>
        <s v="呈現不同庫存區域對應的庫存水位與DOI狀況"/>
        <s v="幣別"/>
        <s v="庫存金額需換算成百萬台幣"/>
        <s v="最新每月預估營業收入"/>
        <s v="以每天23:59庫存金額計算的DOI 實際天數為當天DOI 實際天數_x000a_以每週一23:59庫存金額計算的DOI 實際天數為當週DOI 實際天數_x000a_以每月最後一天23:59庫存金額計算的DOI 實際天數為當月DOI 實際天數_x000a_以每年12/31 23:59庫存金額計算的DOI 實際天數為當年DOI 實際天數_x000a__x000a_以周為例:使用2022/07/18 23:59(周一)的庫存金額計算DOI實際天數，記為2022/07/18，同時也為該周DOI實際天數"/>
        <s v="DOI 目標天數參數檔"/>
        <s v="DOI目標天數"/>
        <s v="庫存主檔"/>
        <s v="Pur Org.下的廠區"/>
        <s v="匯率主檔"/>
        <s v="匯率有效時間起"/>
        <s v="匯率有效時間訖"/>
        <s v="原始幣別"/>
        <s v="目標幣別"/>
        <s v="匯率類型"/>
        <s v="匯率"/>
        <s v="分析客戶提貨訂單的數量占生產訂單數量的比例, 使用散點圖和趨勢圖兩種圖表展示"/>
        <s v="比較不同版本需求計畫之間的差異"/>
        <s v="MD BU2 ASUS BS分量與當月FCST 比較"/>
        <s v="根據不同庫存可控度，追蹤現行以及歷史庫存水位及DOI數值"/>
        <s v="根據不同庫存可控度，追蹤現行以及歷史庫存水位及DOI數值_庫存區域"/>
        <s v="PSG 工廠廠別"/>
        <s v="廠區下區分不同客戶或產品生產工廠的廠別代碼"/>
        <s v="主要客戶名稱"/>
        <s v="PSG 廠區"/>
        <s v="廠區性質"/>
        <s v="每月營業收入與出貨預估資料"/>
        <s v="事業處代碼"/>
        <s v="客戶名稱"/>
        <s v="產品型態分類"/>
        <s v="計畫年度 "/>
        <s v="計畫月份 "/>
        <s v="最新預估版本日期"/>
        <s v="最新每月預估出貨量"/>
        <s v="每月營業收入與出貨董事會預估資料"/>
        <s v="董事會預估版本日期"/>
        <s v="每月董事會預估營業收入"/>
        <s v="每月董事會預估出貨量"/>
        <s v="年度目標的月營業收入與出貨資料"/>
        <s v="年度目標的月營業收入"/>
        <s v="年度目標的月出貨量"/>
        <s v="每日營業收入與出貨實際資料"/>
        <s v="營收出貨結帳日期"/>
        <s v="實際每日營業收入"/>
        <s v="實際每日出貨量"/>
        <s v="每月營業收入與出貨實際資料"/>
        <s v="最新結算月份"/>
        <s v="營收出貨結帳月份"/>
        <s v="每月實際營業收入"/>
        <s v="每月實際出貨量"/>
        <s v="每月實際和年度目標營業收入差異率"/>
        <s v="每月實際和年度目標出貨量差異率"/>
        <s v="實際與預估營收出貨差異率和達成率資料"/>
        <s v="計算年度"/>
        <s v="計算月份"/>
        <s v="每月實際和董事會預估營業收入差異"/>
        <s v="每月實際和董事會預估出貨量差異"/>
        <s v="每月實際和董事會預估營業收入差異率"/>
        <s v="每月實際和董事會預估出貨量差異率"/>
        <s v="月初至今實際和董事會預估營業收入達成率"/>
        <s v="月初至今實際和董事會預估出貨量達成率"/>
        <s v="每月實際和年度目標營業收入差異"/>
        <s v="每月實際和年度目標出貨量差異"/>
        <s v="月初至今實際和最新每月預估營業收入達成率"/>
        <s v="月初至今實際和最新每月預估出貨量達成率"/>
        <s v="不同時間區間實際營收出貨差異率資料"/>
        <s v="計算基準年度"/>
        <s v="年度營業收入差異"/>
        <s v="年度出貨量差異"/>
        <s v="年度營業收入差異率"/>
        <s v="年度出貨量差異率"/>
        <s v="依客戶與事業部代碼呈現月營業收入與出貨達成狀況"/>
        <s v="立帳月份"/>
        <s v="月初至今實際營業收入"/>
        <s v="月初至今實際出貨量"/>
        <s v="依產品呈現月營業收入與出貨達成狀況"/>
        <s v="依客戶與事業部代碼呈現年度營業收入與出貨達成狀況"/>
        <s v="立帳年度"/>
        <s v="年度實際和預估營業收入"/>
        <s v="年度實際和預估出貨量"/>
        <s v="年度董事會預估營業收入"/>
        <s v="年度董事會預估出貨量"/>
        <s v="年度實際與預估和董事會預估營業收入差異"/>
        <s v="年度實際與預估和董事會預估出貨量差異"/>
        <s v="年度實際與預估和董事會預估營業收入差異率"/>
        <s v="年度實際與預估和董事會預估出貨量差異率"/>
        <s v="年度營業收入目標"/>
        <s v="年度出貨目標"/>
        <s v="年度實際與預估和目標營業收入差異"/>
        <s v="年度實際與預估和目標出貨量差異"/>
        <s v="年度實際與預估和目標營業收入差異率"/>
        <s v="年度實際與預估和目標出貨量差異率"/>
        <s v="依產品呈現年度營業收入與出貨達成狀況"/>
        <s v="依客戶與事業部代碼呈現年初至今營業收入與出貨達成狀況"/>
        <s v="年初至今累積營業收入"/>
        <s v="年初至今累積出貨量"/>
        <s v="年初至今董事會預估營業收入"/>
        <s v="年初至今董事會預估出貨量"/>
        <s v="年初至今實際和董事會預估營業收入差異"/>
        <s v="年初至今實際和董事會預估出貨量差異"/>
        <s v="年初至今實際和董事會預估營業收入差異率"/>
        <s v="年初至今實際和董事會預估出貨量差異率"/>
        <s v="年初至今營業收入目標"/>
        <s v="年初至今出貨目標"/>
        <s v="年初至今實際和目標營業收入差異"/>
        <s v="年初至今實際和目標出貨量差異"/>
        <s v="年初至今實際和目標營業收入差異率"/>
        <s v="年初至今實際和目標出貨量差異率"/>
        <s v="依產品呈現年初至今營業收入與出貨達成狀況"/>
        <s v="依客戶與事業部代碼呈現近三年營業收入與出貨達成狀況"/>
        <s v="年度實際營業收入"/>
        <s v="年度實際出貨量"/>
        <s v="依產品呈現近三年營業收入與出貨達成狀況"/>
        <s v="從各種採購模式與分類檢視材料採買金額的分布狀況"/>
        <s v="Pur Org.下的廠區_x000a_與客戶的對應關係如下:_x000a_TP02與CP60對應至HP_x000a_CP62對應至Dyna_x000a_CP65對應至Tiny_x000a_CP69對應至ASUS"/>
        <s v="客戶名稱，各BU與各客人需進行分析交易金額的主體_x000a_與廠區的對應關係如下:_x000a_HP對應至TP02與CP60_x000a_Dyna對應至CP62_x000a_ASUS對應至CP69_x000a_Tiny對應至CP65"/>
        <s v="材料採購的主導權模式，為客人買來賣英業達，或為客人指定英業達對特定廠商進行購買，或為英業達自行選擇廠商"/>
        <s v="所有材料按採購單位區分為EE(電子)與ME(機構)兩大類，分類與PDM上材料標註"/>
        <s v="Class code大類名稱"/>
        <s v="Class Code 四碼數字加上&quot;-&quot;再加上對應的Materical Group"/>
        <s v="Class code下之細項分類，PSG Part Category尚待重新進行有交易料號之治理，相對於EBG Part Category"/>
        <s v="報表欲檢視的採購金額區間長度，最短為月，抓取資料為SAP GR Date，"/>
        <m/>
        <s v="PDM裡經過新廠商評鑑管理辦法承認之合格供應商"/>
        <s v="下單廠商名稱，亦即Vendor code的廠商代碼"/>
        <s v="下單廠商名稱，亦即Vendor code的廠商名稱"/>
        <s v="已GR過帳之材料採買金額"/>
        <s v="SAP收料數量"/>
        <s v="選取廠商用以呈現出廠商的各項資訊供進行比對或決策"/>
        <s v="供應商資料季統計時間"/>
        <s v="由SQE按Incoming、Material Issue、Quality Peformance進行評分，分數呈現在每月發出重慶廠區厂商票期成績。_x000a_分數部分若選特定一季直接出現該季資料，若選多季時則呈現最差的分數"/>
        <s v="由Sourcer按價格競爭力、機種配合度、材料/製程管理能力及其他項目進行綜合評分。_x000a_分數部分若選特定一季直接出現該季資料，若選多季時則呈現最差的分數"/>
        <s v="由buyer按交期管裡、稽核扣分、違反流程與Service進行綜合評分，分數呈現在每月發出重慶廠區厂商票期成績。_x000a_分數部分若選特定一季直接出現該季資料，若選多季時則呈現最差的分數"/>
        <s v="由Quality、Cost與Delivery三項成績進行加權計算總分。_x000a_分數部分若選特定一季直接出現該季資料，若選多季時則呈現最差的分數"/>
        <s v="PSG這段時間跟該廠商交易多少料號數。_x000a_若選特定一季直接出現該季數字，若選多季則出現最新一季的數字"/>
        <s v="與此 Vendor 購買 Components 種類中，Sole Source 有多少個_x000a_無法導替代料之料號數量PSG這段時間跟該廠商交易多少料號數。_x000a_若選特定一季直接出現該季數字，若選多季則出現最新一季的數字"/>
        <s v="與此 Vendor 購買 Components 種類中B&amp;S 材料之料號數。_x000a_若選特定一季直接出現該季數字，若選多季則出現最新一季的數字"/>
        <s v="與此 Vendor 購買 Components 種類中客戶指定料之料號數。_x000a_若選特定一季直接出現該季數字，若選多季則出現最新一季的數字"/>
        <s v="與此 Vendor 購買 Components 種類中英業達自選料之料號數。_x000a_若選特定一季直接出現該季數字，若選多季則出現最新一季的數字"/>
        <s v="已GR過帳之材料總採買金額"/>
        <s v="應用客戶清單"/>
        <s v="Critical Part 廠商達交率分析"/>
        <s v="達交率統計年月"/>
        <s v="英業達料號"/>
        <s v="料號描述"/>
        <s v="已與廠商簽訂之LTA/MOU材料數量"/>
        <s v="承諾交貨的SAP收料數量"/>
        <s v="區間內累計已與廠商簽訂之LTA/MOU材料數量"/>
        <s v="區間內累計承諾交貨的SAP收料數量"/>
        <s v="SAP GR Qty除以LTA/MOU Q'ty"/>
        <s v="達交率按Vendor排名"/>
        <s v="達交率按PartNo排名"/>
        <s v="原物料分析, 每月 金、銅、鋁、錫、鎳、鐵礦砂、PC原物料行情"/>
        <s v="使用者可選擇 顯示資料的時間軸"/>
        <s v="依使用者選定 連接器  或散熱模組 或 電路板  或  Set組裝件部品 ，顯示相關的Part Category 訊息"/>
        <s v="依使用者選定 連接器 或散熱模組 或 電路板  或  Set組裝件之次階品項部品 ，顯示所選定次階品項部品對應的Part Category 訊息"/>
        <s v="子階成本分類"/>
        <s v="購價成本比例"/>
        <s v="原料期貨種類"/>
        <s v="原料成本比例"/>
        <s v="原料期貨價格"/>
        <s v="上期原料期貨價格"/>
        <s v="去年同期原料期貨價格"/>
        <s v="原料期貨月度漲跌幅"/>
        <s v="原料期貨年度漲跌幅"/>
        <s v="主階品項市場價格波動分析"/>
        <s v="次階品項月度漲跌幅"/>
        <s v="次階品項年度漲跌幅"/>
        <s v="材料細項"/>
        <s v="主階影響的材料細項分類的金額匯總"/>
        <s v="Material Catalog"/>
        <s v="Sub Material Catalog"/>
        <s v="系列應用客戶清單"/>
        <s v="產品系列清單"/>
        <s v="該料號尚未結單之PO，所有尚未交料的總數量"/>
        <s v="未來六個月需求數量"/>
        <s v="替代群組編碼"/>
        <s v="每月材料收料總金額與總數量，可從各種採購模式與分類檢視每月份的材料採買金額與數量"/>
        <s v="所有材料按採購單位區分為EE(電子)與ME(機構)兩大類"/>
        <s v="PDM裡經過新廠商評鑑管理辦法承認之合格供應商代號"/>
        <s v="PDM裡經過新廠商評鑑管理辦法承認之合格供應商名稱"/>
        <s v="供應商主檔"/>
        <s v="供應商績效主檔"/>
        <s v="需檢視供應商績效的年月時間點，每季為一個時間點呈現分數"/>
        <s v="與此 Vendor 購買的料號數中，Sole Source 有多少個料號，亦即無法導替代料之料號數量。_x000a_若選特定一季直接出現該季數字，若選多季則出現最新一季的數字"/>
        <s v="與此 Vendor 購買料號數中，B&amp;S 材料之料號數量。_x000a_若選特定一季直接出現該季數字，若選多季則出現最新一季的數字"/>
        <s v="與此 Vendor 購買料號數中客戶指定料之料號數。_x000a_若選特定一季直接出現該季數字，若選多季則出現最新一季的數字"/>
        <s v="關鍵零件交貨紀錄 "/>
        <s v="關鍵零組件材料達交率基準點"/>
        <s v="廠商材料LTA/MOU數量與實際SAP GR 數量的比較。以圓餅圖與曲線直線圖呈現，並列出具體數字"/>
        <s v="重要主階品項屬性"/>
        <s v="料號系列"/>
        <s v="主階品項市場價格波動訊息"/>
        <s v="採購件屬性"/>
        <s v="PDM裡各料號編碼規則的前四碼"/>
        <s v="是否獨立料"/>
        <s v="由系列使用清單對映客戶名稱以 &quot;,&quot; 分隔，會有一個或多個"/>
        <s v="整體產品良率"/>
        <s v="Site Name"/>
        <s v="各事業處所負責的業務及客戶"/>
        <s v="市場產品型態分類_x000a_- NB, DT, Docking"/>
        <s v="各事業處所負責的機種類別, 如2021-800, 2022-1000,  AIO, Tablet"/>
        <s v="每周產品良率"/>
        <s v="產品生產數量"/>
        <s v="System各個檢查站不良數總和"/>
        <s v=" 1-(System所有不良數/System秤重站投入數)  (FPY)"/>
        <s v="System各個檢查站待修不良數總和"/>
        <s v=" 1-(System各站待修不良數總和/System秤重站投入數) (Yield)"/>
        <s v="整體產品良率超標說明"/>
        <s v="產品良率超標說明日期"/>
        <s v="當日整體良率(Yield rate)超標類型_x000a_"/>
        <s v="當日整體良率(Yield rate)超標註解說明"/>
        <s v="整體產品良率目標"/>
        <s v="產品良率目標"/>
        <s v="產品直通率目標"/>
        <s v="產品良率明細"/>
        <s v="產品層級 PCA/System "/>
        <s v="製造站點代碼_x000a_PCA: AOI​,ICT​,SA F/T​_x000a_System: FA F/T, Run-in, D/L​"/>
        <s v="各個檢查站投入數"/>
        <s v="各個檢查站不良數"/>
        <s v="1-(站點不良數/System秤重站或PCA SA_15站投入數)"/>
        <s v="各個檢查站點待修不良數"/>
        <s v="1-(站點待修不良數/System秤重站或PCA SA_15站投入數)"/>
        <s v="站點良率目標對照"/>
        <s v="各檢查站良率目標"/>
        <s v="各檢查站直通率目標"/>
        <s v="產品不良率明細"/>
        <s v="每周產品不良率"/>
        <s v="不良類型: _x000a_- All defect 所有不良, Design, Process, Material, Others"/>
        <s v="各不良類型數量"/>
        <s v="各不良原因/檢查站投入數"/>
        <s v="不良類型目標對照"/>
        <s v="各不良類型目標"/>
        <s v="整體產品良率分析"/>
        <s v="System各個檢查站不良數總和 (FPY)"/>
        <s v="System各個檢查站待修不良數總和(Yield)"/>
        <s v="產品良率明細分析"/>
        <s v="各個檢查站待修不良數"/>
        <s v="產品不良率明細分析"/>
        <s v="每月營業收入預估資料by客戶"/>
        <s v="PSG 客戶主檔"/>
        <s v="PSG 產品家族"/>
        <s v="產品家族"/>
        <s v="資料來源"/>
        <s v="產品系列"/>
        <s v="PSG 產品系列"/>
        <s v="產品視野"/>
        <s v="產品事業部門"/>
        <s v="產品事業部門名稱"/>
        <s v="產品事業部門別名"/>
        <s v="PSG 事業處"/>
        <s v="事業處名稱"/>
        <s v="事業處性質"/>
        <s v="產品系列首批出貨開始日期資料"/>
        <s v="首批出貨開始日期"/>
        <s v="系列狀態"/>
        <s v="實際收入成本與銷貨相關資訊"/>
        <s v="P/L 月份"/>
        <s v="每月專案出貨量"/>
        <s v="每月專案銷貨收入"/>
        <s v="每月專案材料成本"/>
        <s v="每月專案生產營運成本"/>
        <s v="累計專案出貨量"/>
        <s v="累計專案銷貨收入"/>
        <s v="累計專案材料成本"/>
        <s v="累計專案生產營運成本"/>
        <s v="累計專案銷貨成本"/>
        <s v="累計專案利益"/>
        <s v="專案收益率"/>
        <s v="年度出貨目標資料"/>
        <s v="專案階段主檔"/>
        <s v="專案階段"/>
        <s v="年度目標資料"/>
        <s v="目標年度"/>
        <s v="專案階段時程資料"/>
        <s v="詢價狀態"/>
        <s v="專案開發年度"/>
        <s v="計畫專案階段開始時間"/>
        <s v="計畫專案階段結束時間"/>
        <s v="詢價相關資料"/>
        <s v="資料上傳日期"/>
        <s v="取得詢價日期"/>
        <s v="詢價結束年度"/>
        <s v="詢價結束日期"/>
        <s v="預估產品家族營收"/>
        <s v="預估銷售數量"/>
        <s v="預估產品家族成本"/>
        <s v="預估產品家族收益率"/>
        <s v="雛型設計開始年度"/>
        <s v="雛型設計開始日期"/>
        <s v="系統整合開始日期"/>
        <s v="產品驗證開始日期"/>
        <s v="量產評估開始日期"/>
        <s v="失敗原因代碼"/>
        <s v="失敗原因內容"/>
        <s v="產品生命週期"/>
        <s v="僅年度銷量分析用標記"/>
        <s v="專案銷量達成率"/>
        <s v="詢價達成率相關資料"/>
        <s v="出貨年度"/>
        <s v="預估月攤提銷售數量"/>
        <s v="詢價達成率"/>
        <s v="實際營收銷貨相關資料"/>
        <s v="詢價命中率狀態"/>
        <s v="成功詢價機種年度出貨量"/>
        <s v="專案時程分布總覽"/>
        <s v="執行中詢價細節"/>
        <s v="詢價成功細節"/>
        <s v="詢價失敗細節"/>
        <s v="需求計畫達成率的時間範圍" u="1"/>
        <s v="實際與預估和董事會預估出貨量差異率" u="1"/>
        <s v="每月預估營業收入" u="1"/>
        <s v="實際和目標營業收入達成率" u="1"/>
        <s v="分析客户提货订单的数量占生产订单数量的比例, 使用散点图和趋势图两种图表展示" u="1"/>
        <s v="每月實際和目標出貨量差異" u="1"/>
        <s v="實際和目標出貨量差異率" u="1"/>
        <s v="塑膠PC年度漲跌幅" u="1"/>
        <s v="實際和預估營業收入差異率" u="1"/>
        <s v="需求計畫達成失准專案明細" u="1"/>
        <s v="實際和董事會預估營業收入達成率" u="1"/>
        <s v="倫敦-鎳金屬年度漲跌幅" u="1"/>
        <s v="實際和目標營業收入差異" u="1"/>
        <s v="以每週二的DOI 實際天數為當週DOI 實際天數" u="1"/>
        <s v="客戶提供需求預測之時間版本" u="1"/>
        <s v="實際產品營收" u="1"/>
        <s v="BU1: _x000a_HP RDP : 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 u="1"/>
        <s v="分析實際出貨情况" u="1"/>
        <s v="廠商材料LTA/MOU數量與實際SAP GR 數量的比較。以圓餅圖與曲線直線圖呈現，並列出具體數字_x000a_*YTD Fill Rate=Acc. SAP GR Q’ty/Acc. LTA MOU Q’ty" u="1"/>
        <s v="交貨地在台灣或大陸" u="1"/>
        <s v="連續月紐約黃金年度漲跌幅" u="1"/>
        <s v="每月實際和預估出貨量率" u="1"/>
        <s v="客人提供的，應該就是完整的Shipment" u="1"/>
        <s v="展出達交率低於90%的料號明細，包含料號、Descritpion、每月及每季的MOU/LTA與SAP GR數量" u="1"/>
        <s v="倫敦-鎳金屬較上個月漲跌幅" u="1"/>
        <s v="專案利益率" u="1"/>
        <s v="倫敦-錫金屬季度漲跌幅" u="1"/>
        <s v="與此 Vendor 購買 Components 種類中英業達自選料之料號數" u="1"/>
        <s v="每週最新版本月預估營業收入" u="1"/>
        <s v="預估產品家族淨利率" u="1"/>
        <s v="每月實際和目標出貨量差異率" u="1"/>
        <s v="RDP, LT FSCT, FCST, BS 分量" u="1"/>
        <s v="BS分量與當月FCST差異比例" u="1"/>
        <s v="由Quality、Cost與Delivery三項成績進行加權計算總分" u="1"/>
        <s v="版本一預測比較類型名稱：RDP, LT FSCT, FCST, BS 分量" u="1"/>
        <s v="實際和預估出貨量差異率" u="1"/>
        <s v="接單方式" u="1"/>
        <s v="散熱模組下一季漲跌幅" u="1"/>
        <s v="由SQE按Incoming、Material Issue、Quality Peformance進行評分，分數呈現在每月發出重慶廠區厂商票期成績" u="1"/>
        <s v="版本日期" u="1"/>
        <s v="生產工廠下區分不同客戶或產品生產的廠區代碼" u="1"/>
        <s v="連續月紐約黃金季度漲跌幅" u="1"/>
        <s v="專案每月銷售數量" u="1"/>
        <s v="實際和預估營業收入差異" u="1"/>
        <s v="實際銷售數量" u="1"/>
        <s v="倫敦-鋁金屬年度漲跌幅" u="1"/>
        <s v="供應商資料年月" u="1"/>
        <s v="塑膠PC較上個月漲跌幅" u="1"/>
        <s v="週別" u="1"/>
        <s v="PSG BU1的不同業務種類 For HP" u="1"/>
        <s v="版本二預測比較類型名稱：RDP, LT FSCT, FCST, BS 分量" u="1"/>
        <s v="每月實際和預估營業收入差異" u="1"/>
        <s v="每月人工與其他成本" u="1"/>
        <s v="P/L 更新日期" u="1"/>
        <s v="由buyer按交期管裡、稽核扣分、違反流程與Service進行綜合評分，分數呈現在每月發出重慶廠區厂商票期成績" u="1"/>
        <s v="鐵礦砂 季度漲跌幅" u="1"/>
        <s v="塑膠射出下一季漲跌幅" u="1"/>
        <s v="每月實際和目標營業收入差異" u="1"/>
        <s v="失準比率" u="1"/>
        <s v="累計產品系列收入" u="1"/>
        <s v="塑膠機殼-塑膠-總成本比例" u="1"/>
        <s v="倫敦-銅金屬年度漲跌幅" u="1"/>
        <s v="月初至今實際和目標營業收入達成率" u="1"/>
        <s v="倫敦-鋁金屬較上個月漲跌幅" u="1"/>
        <s v="實際和董事會預估出貨量差異" u="1"/>
        <s v="監控客戶提貨訂單的數量占生產訂單數量的比例" u="1"/>
        <s v="PSG 工廠廠區" u="1"/>
        <s v="鐵礦砂 年度漲跌幅" u="1"/>
        <s v="倫敦-鎳金屬季度漲跌幅" u="1"/>
        <s v="累計材料成本" u="1"/>
        <s v="週級別" u="1"/>
        <s v="BU1 HP客戶提供之當月出貨計畫_x000a_BU2 華碩客戶提貨需求數量, 通過EDI 940指令傳送至英業達系統" u="1"/>
        <s v="PSG BU2的不同代工模式 For ASUS" u="1"/>
        <s v="A廠商材料LTA/MOU數量與實際SAP GR 數量的比較。以圓餅圖與曲線直線圖呈現，並列出具體數字" u="1"/>
        <s v="每月預估出貨量" u="1"/>
        <s v="實際和董事會預估營業收入差異率" u="1"/>
        <s v="塑膠機殼-塑膠-購價成本比例" u="1"/>
        <s v="連續月紐約黃金較上個月漲跌幅" u="1"/>
        <s v="各產品需求計畫達成失准區域" u="1"/>
        <s v="實際和董事會預估出貨量達成率" u="1"/>
        <s v="倫敦-銅金屬較上個月漲跌幅" u="1"/>
        <s v="分析董事會出貨目標達成情況" u="1"/>
        <s v="BU1比較項目： RDP vs. RDP/ LT FCST vs. LT FCST_x000a_BU2比較項目：FCST vs. FCST/ FCST vs. LT FCST/ LT FCST vs. LT FCST/ FCST vs. BS分量" u="1"/>
        <s v="產品系列總體淨利率" u="1"/>
        <s v="各事業處所負責的機種類別800S,1000S,_x000a_AIO,Tablet" u="1"/>
        <s v="客戶識別碼" u="1"/>
        <s v="月初至今實際和目標出貨量達成率" u="1"/>
        <s v="產品系列每月收入" u="1"/>
        <s v="實際與預估和董事會預估出貨量差異" u="1"/>
        <s v="累計產品系列成本" u="1"/>
        <s v="重要主階品項屬性維度" u="1"/>
        <s v="與此 Vendor 購買 Components 種類中客戶指定料之料號數" u="1"/>
        <s v="實際淨利率" u="1"/>
        <s v="累計專案銷貨數量" u="1"/>
        <s v="主階品項月度漲跌幅" u="1"/>
        <s v="RDP, LT FSCT, FCST, BS 分量, 每月最後一版FCST" u="1"/>
        <s v="業務大類" u="1"/>
        <s v="展示當月董事會時設定的出貨目標" u="1"/>
        <s v="沖壓品下一季漲跌幅" u="1"/>
        <s v="實際和目標出貨量差異" u="1"/>
        <s v="產品規劃周期" u="1"/>
        <s v="倫敦-錫金屬年度漲跌幅" u="1"/>
        <s v="連接器下一季漲跌幅" u="1"/>
        <s v="製造站點代碼_x000a_PCA: AOI​,ICT​,SA F/T​_x000a_System: Diagnostic, FA F/T, Run-in​" u="1"/>
        <s v="版本差異比例" u="1"/>
        <s v="電路板下一季漲跌幅" u="1"/>
        <s v="實際和目標出貨量達成率" u="1"/>
        <s v="實際和目標營業收入差異率" u="1"/>
        <s v="分析董事會制定之出貨目標達成百分比" u="1"/>
        <s v="Critical Part 材料裡達交率最差前五名廠商" u="1"/>
        <s v="依使用者選定 連接器 或沖壓品 或 塑膠射出或散熱模組 或 電路板 部品 ，顯示相關的Part Category 訊息" u="1"/>
        <s v="與此 Vendor 購買 Components 種類中，Sole Source 有多少個_x000a_無法導替代料之料號數量" u="1"/>
        <s v="BU2:_x000a_Asus BS分量: ASUS客戶提供之當月客供料件供應計畫_x000a_Asus 當月 FCST: ASUS客戶提供之每月最後一版需求計畫" u="1"/>
        <s v="倫敦-鋁金屬季度漲跌幅" u="1"/>
        <s v="判斷庫存截止日為日、週、年" u="1"/>
        <s v="展示當月實際出貨數量" u="1"/>
        <s v="Critical Part 材料裡達交率最差前五名料號" u="1"/>
        <s v="倫敦-錫金屬較上個月漲跌幅" u="1"/>
        <s v="庫存截止日_x000a_日：以前一日 23:59 結算為今日庫存金額_x000a_週：以每週一 23:59 結算為當周庫存金額_x000a_年：以每年 12/31 23:59 結算為當年庫存金額" u="1"/>
        <s v=" 1-(System所有不良數/System秤重站投入數)" u="1"/>
        <s v="PSG這段時間跟該廠商交易多少料號數" u="1"/>
        <s v="計畫比較月份" u="1"/>
        <s v="鐵礦砂 較上個月漲跌幅" u="1"/>
        <s v="與此 Vendor 購買的料號數中，Sole Source 有多少個料號，亦即無法導替代料之料號數量" u="1"/>
        <s v="PSG 成本分類" u="1"/>
        <s v="RDP的資料是他們會整理過，連同裡面的shipment資料也是，所以不是完整的Shipment" u="1"/>
        <s v="區域生產工廠廠別名稱" u="1"/>
        <s v="PSG 廠別" u="1"/>
        <s v="各站點良品數/各檢查站投入數" u="1"/>
        <s v="BU2 ASUS BS分量與當月FCST 比較" u="1"/>
        <s v="首批出貨開始日期資料" u="1"/>
        <s v="每月實際和預估營業收入差異率" u="1"/>
        <s v="_x000a_BU1: _x000a_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 u="1"/>
        <s v="依使用者選定 連接器 或沖壓品 或 塑膠射出或散熱模組 或 電路板 部品 ，顯示相關的Part Catetory 訊息" u="1"/>
        <s v="個人電腦事業群下之個別事業單位" u="1"/>
        <s v="倫敦-銅金屬季度漲跌幅" u="1"/>
        <s v="現行材料中屬於獨用料，亦即無法導替代料之材料料號清單。_x000a_獨用料指Buy &amp; Sell, AVAP, Spec-in,需開模且月平均需求15K以下之機構料(有需求經VM team決議), VM team決議single source，寫在採購作業管理辦法內。" u="1"/>
        <s v="由Sourcer按價格競爭力、機種配合度、材料/製程管理能力及其他項目進行綜合評分" u="1"/>
        <s v="主階品項年度漲跌幅" u="1"/>
        <s v="BU1 惠普客戶累計當月有效訂單_x000a_BU2 華碩客戶訂單需求數量, 通過EDI 850指令傳送至英業達系統" u="1"/>
        <s v="版本二預測比較類型名稱：RDP, LT FSCT, FCST,  當月FCST" u="1"/>
        <s v="每月實際和目標營業收入差異率" u="1"/>
        <s v="累計人工與其他成本" u="1"/>
        <s v="實際和董事會預估營業收入差異" u="1"/>
        <s v="塑膠PC季度漲跌幅" u="1"/>
        <s v="產品系列總體淨利額" u="1"/>
        <s v="實際和董事會預估出貨量差異率" u="1"/>
        <s v="與此 Vendor 購買料號數中，B&amp;S 材料之料號數量" u="1"/>
        <s v="每月實際和預估出貨量差異" u="1"/>
        <s v="每月材料成本" u="1"/>
        <s v="與此 Vendor 購買料號數中客戶指定料之料號數" u="1"/>
        <s v="實際和預估出貨量差異" u="1"/>
        <s v="與此 Vendor 購買 Components 種類中B&amp;S 材料之料號數" u="1"/>
      </sharedItems>
    </cacheField>
    <cacheField name="業務規則" numFmtId="0">
      <sharedItems containsBlank="1" longText="1"/>
    </cacheField>
    <cacheField name="項目類型" numFmtId="0">
      <sharedItems count="5">
        <s v="Concept"/>
        <s v="Property"/>
        <s v="Relationship"/>
        <s v="Dimension"/>
        <s v="Measure"/>
      </sharedItems>
    </cacheField>
    <cacheField name="父階關係" numFmtId="0">
      <sharedItems containsBlank="1" count="132">
        <m/>
        <s v="事業群"/>
        <s v="企業"/>
        <s v="員工結構"/>
        <s v="企業員工統計"/>
        <s v="財務會計主檔_員工結構相關"/>
        <s v="財務會計主檔"/>
        <s v="人均產值及人均營業利益"/>
        <s v="人均產值及人均營業利益事業群比較"/>
        <s v="現金循環週期"/>
        <s v="現金循環週期同業及事業群比較"/>
        <s v="現金循環週期同業比較"/>
        <s v="報酬率"/>
        <s v="當年累積報酬率"/>
        <s v="報酬率同業比較"/>
        <s v="負債比"/>
        <s v="資產重點項目"/>
        <s v="負債重點項目"/>
        <s v="N/A"/>
        <s v="EBO 專案"/>
        <s v="EBO 專案資助紀錄表"/>
        <s v="EBO 專案階段紀錄表"/>
        <s v="EBO 專案進度紀錄表"/>
        <s v="EBO專案營收計畫表"/>
        <s v="EBO專案營收紀錄表"/>
        <s v="EBO Milestone 紀錄表"/>
        <s v="投資主檔"/>
        <s v="投資標的預算分配主檔"/>
        <s v="年度投資預算主檔"/>
        <s v="EBO 專案管理"/>
        <s v="EBO 專案資助管理"/>
        <s v="投資併購管理"/>
        <s v="投資預算管控總表"/>
        <s v="投資預算分配總表"/>
        <s v="投資併購目標"/>
        <s v="個人電腦事業群之需求計畫達成資料"/>
        <s v="個人電腦事業群之需求計畫版本比較資料"/>
        <s v="需求計畫類型"/>
        <s v="需求計畫比較類型"/>
        <s v="CQ MP出貨數量資料"/>
        <s v="STD BU2 ASUS BS分量與當月FCST 比較"/>
        <s v="需求計畫達成率的非安全區域"/>
        <s v="需求計畫達成資料畫面註解"/>
        <s v="RDP 需求計畫達成指定版本"/>
        <s v="DOI 主檔"/>
        <s v="DOI 目標天數參數檔"/>
        <s v="庫存主檔"/>
        <s v="匯率主檔"/>
        <s v="個人電腦事業群之需求計畫達成分析"/>
        <s v="個人電腦事業群之需求計畫版本比較"/>
        <s v="MD BU2 ASUS BS分量與當月FCST 比較"/>
        <s v="DOI 趨勢分析"/>
        <s v="DOI 趨勢分析_Stock Area"/>
        <s v="PSG 工廠廠別"/>
        <s v="PSG 廠區"/>
        <s v="每月營業收入與出貨預估資料"/>
        <s v="每月營業收入與出貨董事會預估資料"/>
        <s v="年度目標的月營業收入與出貨資料"/>
        <s v="每日營業收入與出貨實際資料"/>
        <s v="每月營業收入與出貨實際資料"/>
        <s v="實際與預估營收出貨差異率和達成率資料"/>
        <s v="不同時間區間實際營收出貨差異率資料"/>
        <s v="依客戶與事業部代碼呈現月營業收入與出貨達成狀況"/>
        <s v="依產品呈現月營業收入與出貨達成狀況"/>
        <s v="依客戶與事業部代碼呈現年度營業收入與出貨達成狀況"/>
        <s v="依產品呈現年度營業收入與出貨達成狀況"/>
        <s v="依客戶與事業部代碼呈現年初至今營業收入與出貨達成狀況"/>
        <s v="依產品呈現年初至今營業收入與出貨達成狀況"/>
        <s v="依客戶與事業部代碼呈現近三年營業收入與出貨達成狀況"/>
        <s v="依產品呈現近三年營業收入與出貨達成狀況"/>
        <s v="採購方式與採購金額分布"/>
        <s v="供應商管理"/>
        <s v="達交率分析"/>
        <s v="達交率按Vendor排名"/>
        <s v="達交率按PartNo排名"/>
        <s v="原物料市場價格波動影響 "/>
        <s v="主階品項市場價格波動分析"/>
        <s v="主階品項影響金額分析"/>
        <s v="重要主階品項屬性維度"/>
        <s v="PSG 月採購收料紀錄"/>
        <s v="供應商主檔"/>
        <s v="供應商績效主檔"/>
        <s v="關鍵零件交貨紀錄 "/>
        <s v="重要主階品項屬性"/>
        <s v="料號系列"/>
        <s v="原物料市場價格波動訊息"/>
        <s v="主階品項市場價格波動訊息"/>
        <s v="主階品項影響金額"/>
        <s v="採購件屬性"/>
        <s v="整體產品良率"/>
        <s v="整體產品良率超標說明"/>
        <s v="整體產品良率目標"/>
        <s v="產品良率明細"/>
        <s v="站點良率目標對照"/>
        <s v="產品不良率明細"/>
        <s v="不良類型目標對照"/>
        <s v="整體產品良率分析"/>
        <s v="產品良率明細分析"/>
        <s v="產品不良率明細分析"/>
        <s v="每月營業收入預估資料by客戶"/>
        <s v="PSG 客戶主檔"/>
        <s v="PSG 產品家族"/>
        <s v="PSG 產品系列"/>
        <s v="產品事業部門"/>
        <s v="PSG 事業處"/>
        <s v="產品系列首批出貨開始日期資料"/>
        <s v="實際收入成本與銷貨相關資訊"/>
        <s v="年度出貨目標資料"/>
        <s v="專案階段主檔"/>
        <s v="年度目標資料"/>
        <s v="專案階段時程資料"/>
        <s v="詢價相關資料"/>
        <s v="詢價達成率相關資料"/>
        <s v="實際營收銷貨相關資料"/>
        <s v="詢價命中率狀態"/>
        <s v="專案時程分布總覽"/>
        <s v="執行中詢價細節"/>
        <s v="詢價成功細節"/>
        <s v="詢價失敗細節"/>
        <s v="英業達料號" u="1"/>
        <s v="PSG 工廠廠區" u="1"/>
        <s v="個人電腦事業群之需求計畫達成分析_失準項目" u="1"/>
        <s v="CQ MP出貨數量分析" u="1"/>
        <s v="個人電腦事業群之董事會出貨目標管理" u="1"/>
        <s v=" " u="1"/>
        <s v="各產品需求計畫達成失准區域" u="1"/>
        <s v="個人電腦事業群之需求計畫達成監控" u="1"/>
        <s v="Forecast 管理" u="1"/>
        <s v="首批出貨開始日期資料" u="1"/>
        <s v="PSG 廠別" u="1"/>
        <s v="獨用料清單" u="1"/>
        <s v="BU2 ASUS BS分量與當月FCST 比較" u="1"/>
      </sharedItems>
    </cacheField>
    <cacheField name="關連項目" numFmtId="0">
      <sharedItems containsBlank="1"/>
    </cacheField>
    <cacheField name="資料安全分級" numFmtId="0">
      <sharedItems/>
    </cacheField>
    <cacheField name="資料型別" numFmtId="0">
      <sharedItems containsBlank="1"/>
    </cacheField>
    <cacheField name="代碼編碼規則" numFmtId="0">
      <sharedItems containsBlank="1"/>
    </cacheField>
    <cacheField name="資料備註" numFmtId="0">
      <sharedItems containsBlank="1" count="15">
        <m/>
        <s v="C.1.1.0:"/>
        <s v="P.3.10.0:"/>
        <s v="P.3.5.0:"/>
        <s v="P.3.5.0: "/>
        <s v="P.3.9.0:"/>
        <s v="P.2.2.0:"/>
        <s v="P.2.2.0: "/>
        <s v="P.2.2.0: 由於缺乏 Product Horizon, Product Family 無法進行整併"/>
        <s v="P.3.9.1:" u="1"/>
        <s v="P.3.9.2:" u="1"/>
        <s v="P390:" u="1"/>
        <s v="P.2.1.1:" u="1"/>
        <s v="P.2.1.0: " u="1"/>
        <s v="P.3.13.0:" u="1"/>
      </sharedItems>
    </cacheField>
    <cacheField name="標準定義部門" numFmtId="0">
      <sharedItems containsBlank="1"/>
    </cacheField>
    <cacheField name="資料管家" numFmtId="0">
      <sharedItems count="15">
        <s v="Lin.Una@inventec.com"/>
        <s v="tsai.shang-ju@inventec.com"/>
        <s v="hung.jennie@inventec.com"/>
        <s v="ma.vivian@inventec.com"/>
        <s v="tan.tansy@inventec.com"/>
        <s v="Qian.Jenny@inventec.com"/>
        <s v="Wang.Charley@inventec.com"/>
        <s v="Huang.Karen@inventec.com"/>
        <s v="Su.May@inventec.com"/>
        <s v="Hung.Eric@inventec.com"/>
        <s v="chen.len@inventec.com"/>
        <s v="Lee.Kate@inventec.com"/>
        <s v="jen.austin@inventec.com"/>
        <s v="SuMay@inventeccom" u="1"/>
        <s v="Su.May@inventeccom" u="1"/>
      </sharedItems>
    </cacheField>
    <cacheField name="技術窗口" numFmtId="0">
      <sharedItems count="15">
        <s v="Huang.Joe-Win@inventec.com_x000a_"/>
        <s v="Wu.Bryan@inventec.com"/>
        <s v="huang.chen-i@inventec.com"/>
        <s v="hung.cathy@inventec.com"/>
        <s v="Hsueh.Daniel@inventec.com"/>
        <s v="Lee.VincentKS@inventec.com"/>
        <s v="Chung.PH@inventec.com"/>
        <s v="Kao.CY@inventec.com"/>
        <s v="Chu.May@inventec.com"/>
        <s v="chen.dolly@inventec.com"/>
        <s v="Huang.JH@inventec.com"/>
        <s v=" Huang.JH@inventec.com"/>
        <s v="lin.migrant@inventec.com"/>
        <s v="ChuMay@inventeccom" u="1"/>
        <s v="Chu.May@inventeccom" u="1"/>
      </sharedItems>
    </cacheField>
    <cacheField name="技術備註" numFmtId="0">
      <sharedItems containsBlank="1" count="6">
        <m/>
        <s v="不要上資料庫"/>
        <s v="本欄位純粹作為業務定義不匹配業務元數據。"/>
        <s v="是否能畫三個顏色"/>
        <s v="每月"/>
        <s v=" " u="1"/>
      </sharedItems>
    </cacheField>
    <cacheField name="權威系統" numFmtId="0">
      <sharedItems containsBlank="1" count="15">
        <m/>
        <s v="EIS"/>
        <s v="EIS/SAP"/>
        <s v="PDM/EIS"/>
        <s v="PDM/SAP/EIS"/>
        <s v="Manual"/>
        <s v="資料來源待確認"/>
        <s v="DCM"/>
        <s v="FP"/>
        <s v="供需平台"/>
        <s v="SQE 系統來源"/>
        <s v="PRO 手動上傳"/>
        <s v="N/A" u="1"/>
        <e v="#REF!" u="1"/>
        <s v="手動上傳" u="1"/>
      </sharedItems>
    </cacheField>
    <cacheField name="資料來源" numFmtId="0">
      <sharedItems containsBlank="1"/>
    </cacheField>
    <cacheField name="來源對應規則" numFmtId="0">
      <sharedItems containsBlank="1"/>
    </cacheField>
    <cacheField name="特殊取值規則" numFmtId="0">
      <sharedItems containsBlank="1"/>
    </cacheField>
    <cacheField name="制定依據" numFmtId="0">
      <sharedItems containsBlank="1"/>
    </cacheField>
    <cacheField name="填表部門及人員" numFmtId="0">
      <sharedItems containsBlank="1"/>
    </cacheField>
    <cacheField name="計算公式" numFmtId="0">
      <sharedItems containsBlank="1"/>
    </cacheField>
    <cacheField name="參考資料" numFmtId="0">
      <sharedItems containsNonDate="0" containsString="0" containsBlank="1"/>
    </cacheField>
    <cacheField name="指定同義詞" numFmtId="0">
      <sharedItems containsBlank="1"/>
    </cacheField>
    <cacheField name="UDF04" numFmtId="0">
      <sharedItems containsBlank="1"/>
    </cacheField>
    <cacheField name="UDF05" numFmtId="0">
      <sharedItems containsBlank="1"/>
    </cacheField>
    <cacheField name="UDF06" numFmtId="0">
      <sharedItems containsBlank="1"/>
    </cacheField>
    <cacheField name="UDF07" numFmtId="0">
      <sharedItems containsNonDate="0" containsString="0" containsBlank="1"/>
    </cacheField>
    <cacheField name="UDF08" numFmtId="0">
      <sharedItems containsNonDate="0" containsString="0" containsBlank="1"/>
    </cacheField>
    <cacheField name="UDF09" numFmtId="0">
      <sharedItems containsNonDate="0" containsString="0" containsBlank="1"/>
    </cacheField>
    <cacheField name="UDF10" numFmtId="0">
      <sharedItems containsNonDate="0" containsString="0" containsBlank="1"/>
    </cacheField>
    <cacheField name="UDF11" numFmtId="0">
      <sharedItems containsNonDate="0" containsString="0" containsBlank="1"/>
    </cacheField>
    <cacheField name="UDF12" numFmtId="0">
      <sharedItems containsNonDate="0" containsString="0" containsBlank="1"/>
    </cacheField>
    <cacheField name="UDF13" numFmtId="0">
      <sharedItems containsNonDate="0" containsString="0" containsBlank="1"/>
    </cacheField>
    <cacheField name="UDF14" numFmtId="0">
      <sharedItems containsBlank="1"/>
    </cacheField>
    <cacheField name="UDF15" numFmtId="0">
      <sharedItems containsNonDate="0" containsString="0" containsBlank="1"/>
    </cacheField>
    <cacheField name="SrcSheet" numFmtId="49">
      <sharedItems/>
    </cacheField>
    <cacheField name="SrcWorkbook" numFmtId="0">
      <sharedItems count="33">
        <s v="DG_BPM_DataStandard_PRO_v4.0.xlsx"/>
        <s v="DG_FIN_DataStandard_v4.0.xlsx"/>
        <s v="DG_FIN_MultiDim_v4.0.xlsx"/>
        <s v="DG_STG_DataStandard_EBO.xlsx"/>
        <s v="DG_STG_DataStandard_v4.0.xlsx"/>
        <s v="DG_STG_MultiDim_EBO.xlsx"/>
        <s v="DG_STG_MultiDim_v4.0.xlsx"/>
        <s v="PSG_LOG_DataStandard_P.3.10.0 Forecast管理_v1.0.xlsx"/>
        <s v="PSG_LOG_DataStandard_P.3.5.0 DOI 管理_v1.0.xlsx"/>
        <s v="PSG_LOG_MultiDim_P.3.10.0 Forecast管理_v1.0.xlsx"/>
        <s v="PSG_LOG_MultiDim_P.3.5.0 DOI 管理_v1.0.xlsx"/>
        <s v="PSG_MFG_Datastandard_QAM_v1.1.xlsx"/>
        <s v="PSG_PNC_Datastandard_v1.0.xlsx"/>
        <s v="PSG_PNC_MultiDim_v1.1.xlsx"/>
        <s v="PSG_PRO_MultiDim_v1.1.xlsx"/>
        <s v="PSG_PRO_Standard_v1.1.xlsx"/>
        <s v="PSG_QAM_Datastandard_v1.5.xlsx"/>
        <s v="PSG_QAM_MultiDim_v1.5.xlsx"/>
        <s v="PSG_COS_Datastandard_LOG_v1.0.xlsx"/>
        <s v="PSG_COS_Datastandard_QAM_v1.1.xlsx"/>
        <s v="PSG_COS_Datastandard_SAL_v1.0.xlsx"/>
        <s v="PSG_SAL_Datastandard_v1.0.xlsx"/>
        <s v="PSG_SAL_MultiDim_v1.0.xlsx"/>
        <s v="PSG_SAL_MultiDim_v1.0-IEC1-960923-2.xlsx" u="1"/>
        <s v="PSG_PRO_MultiDim_v1.0.xlsx" u="1"/>
        <s v="PSG_PRO_Standard_v1.0.xlsx" u="1"/>
        <s v="PSG_QAM_MultiDim_v1.0.xlsx" u="1"/>
        <s v="PSG_QAM_Datastandard_v1.0.xlsx" u="1"/>
        <s v="PSG_COS_Datastandard_QAM_v1.0.xlsx" u="1"/>
        <s v="PSG_MFG_Datastandard_QAM_v1.0.xlsx" u="1"/>
        <s v="PSG_LOG_MultiDim_P.3.10.0 Forecast管理_v1.0 -0509.xlsx" u="1"/>
        <s v="PSG_PRO_MultiDim_v1.1-IEC1-990282-1.xlsx" u="1"/>
        <s v="PSG_PRO_Standard_v1.0-IEC1-990282-1.xlsx" u="1"/>
      </sharedItems>
    </cacheField>
    <cacheField name="SrcRowNum" numFmtId="0">
      <sharedItems containsSemiMixedTypes="0" containsString="0" containsNumber="1" containsInteger="1" minValue="2" maxValue="172" count="17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70" u="1"/>
        <n v="169" u="1"/>
        <n v="168" u="1"/>
        <n v="172" u="1"/>
        <n v="171" u="1"/>
      </sharedItems>
    </cacheField>
    <cacheField name="uniName" numFmtId="0">
      <sharedItems count="301">
        <s v="IEC_STD_V10 &gt;&gt; Data Standard &gt;&gt; BPM &gt;&gt; Business Group"/>
        <s v="IEC_STD_V10 &gt;&gt; Data Standard &gt;&gt; BPM &gt;&gt; BG Name"/>
        <s v="IEC_STD_V10 &gt;&gt; Data Standard &gt;&gt; BPM &gt;&gt; BG Code"/>
        <s v="IEC_STD_V10 &gt;&gt; Data Standard &gt;&gt; FIN &gt;&gt; Entrepreneur"/>
        <s v="IEC_STD_V10 &gt;&gt; Data Standard &gt;&gt; FIN &gt;&gt; Entrepreneur Code"/>
        <s v="IEC_STD_V10 &gt;&gt; Data Standard &gt;&gt; FIN &gt;&gt; Entrepreneur Chinese Name"/>
        <s v="IEC_STD_V10 &gt;&gt; Data Standard &gt;&gt; FIN &gt;&gt; Entrepreneur English Name"/>
        <s v="IEC_STD_V10 &gt;&gt; Data Standard &gt;&gt; FIN &gt;&gt; Types of Labor"/>
        <s v="IEC_STD_V10 &gt;&gt; Data Standard &gt;&gt; FIN &gt;&gt; Types of Labor Code"/>
        <s v="IEC_STD_V10 &gt;&gt; Data Standard &gt;&gt; FIN &gt;&gt; Types of Labor Name"/>
        <s v="IEC_STD_V10 &gt;&gt; Data Standard &gt;&gt; FIN &gt;&gt; Employees Statistics"/>
        <s v="IEC_STD_V10 &gt;&gt; Data Standard &gt;&gt; FIN &gt;&gt; BG Code"/>
        <s v="IEC_STD_V10 &gt;&gt; Data Standard &gt;&gt; FIN &gt;&gt; Financial Report Closing Date"/>
        <s v="IEC_STD_V10 &gt;&gt; Data Standard &gt;&gt; FIN &gt;&gt; Accounting Period"/>
        <s v="IEC_STD_V10 &gt;&gt; Data Standard &gt;&gt; FIN &gt;&gt; Number of Employees"/>
        <s v="IEC_STD_V10 &gt;&gt; Data Standard &gt;&gt; FIN &gt;&gt; Average Number of Employees"/>
        <s v="IEC_STD_V10 &gt;&gt; Data Standard &gt;&gt; FIN &gt;&gt; Last Number of Employees"/>
        <s v="IEC_STD_V10 &gt;&gt; Data Standard &gt;&gt; FIN &gt;&gt; Finance Master Labor"/>
        <s v="IEC_STD_V10 &gt;&gt; Data Standard &gt;&gt; FIN &gt;&gt; Operating Revenue Per Capita"/>
        <s v="IEC_STD_V10 &gt;&gt; Data Standard &gt;&gt; FIN &gt;&gt; Operating Income Per Capita"/>
        <s v="IEC_STD_V10 &gt;&gt; Data Standard &gt;&gt; FIN &gt;&gt; Finance Master"/>
        <s v="IEC_STD_V10 &gt;&gt; Data Standard &gt;&gt; FIN &gt;&gt; Operating Revenue"/>
        <s v="IEC_STD_V10 &gt;&gt; Data Standard &gt;&gt; FIN &gt;&gt; Operating Income"/>
        <s v="IEC_STD_V10 &gt;&gt; Data Standard &gt;&gt; FIN &gt;&gt; Cost of Sales"/>
        <s v="IEC_STD_V10 &gt;&gt; Data Standard &gt;&gt; FIN &gt;&gt; Inventory Turnover Ratio"/>
        <s v="IEC_STD_V10 &gt;&gt; Data Standard &gt;&gt; FIN &gt;&gt; Accounts Payable Turnover Ratio"/>
        <s v="IEC_STD_V10 &gt;&gt; Data Standard &gt;&gt; FIN &gt;&gt; Accounts Receivables Turnover Ratio"/>
        <s v="IEC_STD_V10 &gt;&gt; Data Standard &gt;&gt; FIN &gt;&gt; DOI"/>
        <s v="IEC_STD_V10 &gt;&gt; Data Standard &gt;&gt; FIN &gt;&gt; AP Days"/>
        <s v="IEC_STD_V10 &gt;&gt; Data Standard &gt;&gt; FIN &gt;&gt; AR Days"/>
        <s v="IEC_STD_V10 &gt;&gt; Data Standard &gt;&gt; FIN &gt;&gt; CCC"/>
        <s v="IEC_STD_V10 &gt;&gt; Data Standard &gt;&gt; FIN &gt;&gt; Profit after Tax"/>
        <s v="IEC_STD_V10 &gt;&gt; Data Standard &gt;&gt; FIN &gt;&gt; Accumulated Net Income (After tax)"/>
        <s v="IEC_STD_V10 &gt;&gt; Data Standard &gt;&gt; FIN &gt;&gt; Total Assets Amount"/>
        <s v="IEC_STD_V10 &gt;&gt; Data Standard &gt;&gt; FIN &gt;&gt; Total Liability Amount"/>
        <s v="IEC_STD_V10 &gt;&gt; Data Standard &gt;&gt; FIN &gt;&gt; Shareholders&amp;apos; Equity Amount"/>
        <s v="IEC_STD_V10 &gt;&gt; Data Standard &gt;&gt; FIN &gt;&gt; ROE"/>
        <s v="IEC_STD_V10 &gt;&gt; Data Standard &gt;&gt; FIN &gt;&gt; ROA"/>
        <s v="IEC_STD_V10 &gt;&gt; Data Standard &gt;&gt; FIN &gt;&gt; Accumulated ROE"/>
        <s v="IEC_STD_V10 &gt;&gt; Data Standard &gt;&gt; FIN &gt;&gt; Accumulated ROA"/>
        <s v="IEC_STD_V10 &gt;&gt; Data Standard &gt;&gt; FIN &gt;&gt; Debt Ratio"/>
        <s v="IEC_STD_V10 &gt;&gt; Data Standard &gt;&gt; FIN &gt;&gt; Inventory Amount"/>
        <s v="IEC_STD_V10 &gt;&gt; Data Standard &gt;&gt; FIN &gt;&gt; Cash and Cash Equivalents Amount"/>
        <s v="IEC_STD_V10 &gt;&gt; Data Standard &gt;&gt; FIN &gt;&gt; Accounts Receivable Amount"/>
        <s v="IEC_STD_V10 &gt;&gt; Data Standard &gt;&gt; FIN &gt;&gt; PPE Amount"/>
        <s v="IEC_STD_V10 &gt;&gt; Data Standard &gt;&gt; FIN &gt;&gt; Inventory to Assets Ratio"/>
        <s v="IEC_STD_V10 &gt;&gt; Data Standard &gt;&gt; FIN &gt;&gt; Cash and Cash Equivalents to Assets Ratio"/>
        <s v="IEC_STD_V10 &gt;&gt; Data Standard &gt;&gt; FIN &gt;&gt; Accounts Receivable to Assets Ratio"/>
        <s v="IEC_STD_V10 &gt;&gt; Data Standard &gt;&gt; FIN &gt;&gt; PPE to Assets Ratio"/>
        <s v="IEC_STD_V10 &gt;&gt; Data Standard &gt;&gt; FIN &gt;&gt; Short-term Debts Amount"/>
        <s v="IEC_STD_V10 &gt;&gt; Data Standard &gt;&gt; FIN &gt;&gt; Accounts Payable Amount"/>
        <s v="IEC_STD_V10 &gt;&gt; Data Standard &gt;&gt; FIN &gt;&gt; Long-term Debts Amount"/>
        <s v="IEC_STD_V10 &gt;&gt; Data Standard &gt;&gt; FIN &gt;&gt; Short-term Debts to Assets Ratio"/>
        <s v="IEC_STD_V10 &gt;&gt; Data Standard &gt;&gt; FIN &gt;&gt; Accounts Payable to Assets Ratio"/>
        <s v="IEC_STD_V10 &gt;&gt; Data Standard &gt;&gt; FIN &gt;&gt; Long-term Debts to Assets Ratio"/>
        <s v="IEC_STD_V10 &gt;&gt; Data Standard &gt;&gt; FIN &gt;&gt; Average Inventory Amount"/>
        <s v="IEC_STD_V10 &gt;&gt; Data Standard &gt;&gt; FIN &gt;&gt; Average Accounts Receivable Amount"/>
        <s v="IEC_STD_V10 &gt;&gt; Data Standard &gt;&gt; FIN &gt;&gt; Average Accounts Payable Amount"/>
        <s v="IEC_STD_V10 &gt;&gt; Data Standard &gt;&gt; FIN &gt;&gt; Average Total Assets Amount"/>
        <s v="IEC_STD_V10 &gt;&gt; Data Standard &gt;&gt; FIN &gt;&gt; Average Shareholders&amp;apos; Equity Amount"/>
        <e v="#N/A"/>
        <s v="IEC_STD_V10 &gt;&gt; Data Standard &gt;&gt; STG &gt;&gt; EBO Project"/>
        <s v="IEC_STD_V10 &gt;&gt; Data Standard &gt;&gt; STG &gt;&gt; EBO Project Number"/>
        <s v="IEC_STD_V10 &gt;&gt; Data Standard &gt;&gt; STG &gt;&gt; EBO Project Name"/>
        <s v="IEC_STD_V10 &gt;&gt; Data Standard &gt;&gt; STG &gt;&gt; EBO Sponsor"/>
        <s v="IEC_STD_V10 &gt;&gt; Data Standard &gt;&gt; STG &gt;&gt; EBO Team Advisor"/>
        <s v="IEC_STD_V10 &gt;&gt; Data Standard &gt;&gt; STG &gt;&gt; EBO Team Leader"/>
        <s v="IEC_STD_V10 &gt;&gt; Data Standard &gt;&gt; STG &gt;&gt; EBO Project Registration Date"/>
        <s v="IEC_STD_V10 &gt;&gt; Data Standard &gt;&gt; STG &gt;&gt; EBO Development Duration"/>
        <s v="IEC_STD_V10 &gt;&gt; Data Standard &gt;&gt; STG &gt;&gt; EBO Project Description"/>
        <s v="IEC_STD_V10 &gt;&gt; Data Standard &gt;&gt; STG &gt;&gt; EBO Project Check Date"/>
        <s v="IEC_STD_V10 &gt;&gt; Data Standard &gt;&gt; STG &gt;&gt; EBO Project Owner"/>
        <s v="IEC_STD_V10 &gt;&gt; Data Standard &gt;&gt; STG &gt;&gt; EBO Project Accumulated Revenue"/>
        <s v="IEC_STD_V10 &gt;&gt; Data Standard &gt;&gt; STG &gt;&gt; EBO Project Funding History"/>
        <s v="IEC_STD_V10 &gt;&gt; Data Standard &gt;&gt; STG &gt;&gt; EBO Funding BG"/>
        <s v="IEC_STD_V10 &gt;&gt; Data Standard &gt;&gt; STG &gt;&gt; EBO Funding BU"/>
        <s v="IEC_STD_V10 &gt;&gt; Data Standard &gt;&gt; STG &gt;&gt; EBO Project Funding Percentage"/>
        <s v="IEC_STD_V10 &gt;&gt; Data Standard &gt;&gt; STG &gt;&gt; EBO Funding Start Date"/>
        <s v="IEC_STD_V10 &gt;&gt; Data Standard &gt;&gt; STG &gt;&gt; EBO Funding End Date"/>
        <s v="IEC_STD_V10 &gt;&gt; Data Standard &gt;&gt; STG &gt;&gt; EBO Funding Remark"/>
        <s v="IEC_STD_V10 &gt;&gt; Data Standard &gt;&gt; STG &gt;&gt; Funding Check Date"/>
        <s v="IEC_STD_V10 &gt;&gt; Data Standard &gt;&gt; STG &gt;&gt; EBO Project Phase History"/>
        <s v="IEC_STD_V10 &gt;&gt; Data Standard &gt;&gt; STG &gt;&gt; EBO Phase"/>
        <s v="IEC_STD_V10 &gt;&gt; Data Standard &gt;&gt; STG &gt;&gt; EBO Phase Start Date"/>
        <s v="IEC_STD_V10 &gt;&gt; Data Standard &gt;&gt; STG &gt;&gt; EBO Phase Duration"/>
        <s v="IEC_STD_V10 &gt;&gt; Data Standard &gt;&gt; STG &gt;&gt; DCP Result"/>
        <s v="IEC_STD_V10 &gt;&gt; Data Standard &gt;&gt; STG &gt;&gt; EBO Phase End Date"/>
        <s v="IEC_STD_V10 &gt;&gt; Data Standard &gt;&gt; STG &gt;&gt; EBO Phase Check Date"/>
        <s v="IEC_STD_V10 &gt;&gt; Data Standard &gt;&gt; STG &gt;&gt; EBO Phase Remark"/>
        <s v="IEC_STD_V10 &gt;&gt; Data Standard &gt;&gt; STG &gt;&gt; EBO Project Checkpoint History"/>
        <s v="IEC_STD_V10 &gt;&gt; Data Standard &gt;&gt; STG &gt;&gt; EBO Strategic Clarity"/>
        <s v="IEC_STD_V10 &gt;&gt; Data Standard &gt;&gt; STG &gt;&gt; EBO Technology Readiness"/>
        <s v="IEC_STD_V10 &gt;&gt; Data Standard &gt;&gt; STG &gt;&gt; EBO Business Model Viability"/>
        <s v="IEC_STD_V10 &gt;&gt; Data Standard &gt;&gt; STG &gt;&gt; EBO Win in the Marketplace"/>
        <s v="IEC_STD_V10 &gt;&gt; Data Standard &gt;&gt; STG &gt;&gt; EBO Project Checkpoint Check Date"/>
        <s v="IEC_STD_V10 &gt;&gt; Data Standard &gt;&gt; STG &gt;&gt; EBO Project Revenue Forecast"/>
        <s v="IEC_STD_V10 &gt;&gt; Data Standard &gt;&gt; STG &gt;&gt; EBO Revenue Forecast Check Date"/>
        <s v="IEC_STD_V10 &gt;&gt; Data Standard &gt;&gt; STG &gt;&gt; EBO Revenue Forecast Year"/>
        <s v="IEC_STD_V10 &gt;&gt; Data Standard &gt;&gt; STG &gt;&gt; EBO Revenue Forecast Month"/>
        <s v="IEC_STD_V10 &gt;&gt; Data Standard &gt;&gt; STG &gt;&gt; EBO Project Estimate Revenue"/>
        <s v="IEC_STD_V10 &gt;&gt; Data Standard &gt;&gt; STG &gt;&gt; EBO Project Estimate Gross Profit"/>
        <s v="IEC_STD_V10 &gt;&gt; Data Standard &gt;&gt; STG &gt;&gt; EBO Revenue Forecast Currency"/>
        <s v="IEC_STD_V10 &gt;&gt; Data Standard &gt;&gt; STG &gt;&gt; EBO Project Revenue"/>
        <s v="IEC_STD_V10 &gt;&gt; Data Standard &gt;&gt; STG &gt;&gt; EBO Revenue Check Date"/>
        <s v="IEC_STD_V10 &gt;&gt; Data Standard &gt;&gt; STG &gt;&gt; EBO Revenue Year"/>
        <s v="IEC_STD_V10 &gt;&gt; Data Standard &gt;&gt; STG &gt;&gt; EBO Revenue Month"/>
        <s v="IEC_STD_V10 &gt;&gt; Data Standard &gt;&gt; STG &gt;&gt; EBO Project Actual Revenue"/>
        <s v="IEC_STD_V10 &gt;&gt; Data Standard &gt;&gt; STG &gt;&gt; EBO Project Actual Gross Profit"/>
        <s v="IEC_STD_V10 &gt;&gt; Data Standard &gt;&gt; STG &gt;&gt; EBO Revenue Currency"/>
        <s v="IEC_STD_V10 &gt;&gt; Data Standard &gt;&gt; STG &gt;&gt; EBO Milestones"/>
        <s v="IEC_STD_V10 &gt;&gt; Data Standard &gt;&gt; STG &gt;&gt; EBO Project Milestone"/>
        <s v="IEC_STD_V10 &gt;&gt; Data Standard &gt;&gt; STG &gt;&gt; EBO Milestone Category"/>
        <s v="IEC_STD_V10 &gt;&gt; Data Standard &gt;&gt; STG &gt;&gt; EBO Milestone Status"/>
        <s v="IEC_STD_V10 &gt;&gt; Data Standard &gt;&gt; STG &gt;&gt; EBO Milestone Completion"/>
        <s v="IEC_STD_V10 &gt;&gt; Data Standard &gt;&gt; STG &gt;&gt; EBO Milestone Target Date"/>
        <s v="IEC_STD_V10 &gt;&gt; Data Standard &gt;&gt; STG &gt;&gt; EBO Milestone Actual Date"/>
        <s v="IEC_STD_V10 &gt;&gt; Data Standard &gt;&gt; STG &gt;&gt; EBO Milestone Remark"/>
        <s v="IEC_STD_V10 &gt;&gt; Data Standard &gt;&gt; STG &gt;&gt; EBO Milestone Check Date"/>
        <s v="IEC_STD_V10 &gt;&gt; Data Standard &gt;&gt; STG &gt;&gt; Investment Master"/>
        <s v="IEC_STD_V10 &gt;&gt; Data Standard &gt;&gt; STG &gt;&gt; Investment Subject"/>
        <s v="IEC_STD_V10 &gt;&gt; Data Standard &gt;&gt; STG &gt;&gt; Account for the Year"/>
        <s v="IEC_STD_V10 &gt;&gt; Data Standard &gt;&gt; STG &gt;&gt; Account for the Quarter"/>
        <s v="IEC_STD_V10 &gt;&gt; Data Standard &gt;&gt; STG &gt;&gt; Management Type"/>
        <s v="IEC_STD_V10 &gt;&gt; Data Standard &gt;&gt; STG &gt;&gt; Investment Amount"/>
        <s v="IEC_STD_V10 &gt;&gt; Data Standard &gt;&gt; STG &gt;&gt; Cumulative Investment Amount"/>
        <s v="IEC_STD_V10 &gt;&gt; Data Standard &gt;&gt; STG &gt;&gt; Subject Shareholding Ratio"/>
        <s v="IEC_STD_V10 &gt;&gt; Data Standard &gt;&gt; STG &gt;&gt; Subject Revenue"/>
        <s v="IEC_STD_V10 &gt;&gt; Data Standard &gt;&gt; STG &gt;&gt; Subject Revenue Contribution"/>
        <s v="IEC_STD_V10 &gt;&gt; Data Standard &gt;&gt; STG &gt;&gt; Subject Net Profit"/>
        <s v="IEC_STD_V10 &gt;&gt; Data Standard &gt;&gt; STG &gt;&gt; Subject Recognize Profit"/>
        <s v="IEC_STD_V10 &gt;&gt; Data Standard &gt;&gt; STG &gt;&gt; Subject Cash Dividend"/>
        <s v="IEC_STD_V10 &gt;&gt; Data Standard &gt;&gt; STG &gt;&gt; Subject Valuation (based on shareholding ratio)"/>
        <s v="IEC_STD_V10 &gt;&gt; Data Standard &gt;&gt; STG &gt;&gt; Subject Comment"/>
        <s v="IEC_STD_V10 &gt;&gt; Data Standard &gt;&gt; STG &gt;&gt; Subject Revenue Achieve Rate"/>
        <s v="IEC_STD_V10 &gt;&gt; Data Standard &gt;&gt; STG &gt;&gt; Subject Revenue Contribution Achieve Rate"/>
        <s v="IEC_STD_V10 &gt;&gt; Data Standard &gt;&gt; STG &gt;&gt; Subject Net Profit Achieve Rate"/>
        <s v="IEC_STD_V10 &gt;&gt; Data Standard &gt;&gt; STG &gt;&gt; Subject Recognize Profit Achieve Rate"/>
        <s v="IEC_STD_V10 &gt;&gt; Data Standard &gt;&gt; STG &gt;&gt; Investment Subject Allocation Master"/>
        <s v="IEC_STD_V10 &gt;&gt; Data Standard &gt;&gt; STG &gt;&gt; Budget Allocation Quarter"/>
        <s v="IEC_STD_V10 &gt;&gt; Data Standard &gt;&gt; STG &gt;&gt; Investment possibility"/>
        <s v="IEC_STD_V10 &gt;&gt; Data Standard &gt;&gt; STG &gt;&gt; Budget Allocation Amount"/>
        <s v="IEC_STD_V10 &gt;&gt; Data Standard &gt;&gt; STG &gt;&gt; Investment MA Target Remark"/>
        <s v="IEC_STD_V10 &gt;&gt; Data Standard &gt;&gt; STG &gt;&gt; Annual Investment Budget Master"/>
        <s v="IEC_STD_V10 &gt;&gt; Data Standard &gt;&gt; STG &gt;&gt; Annual Investment Budget"/>
        <s v="IEC_STD_V10 &gt;&gt; Data Standard &gt;&gt; STG &gt;&gt; Annual Actual Investment Amount"/>
        <s v="IEC_STD_V10 &gt;&gt; Data Standard &gt;&gt; STG &gt;&gt; Annual Investment Budget Balance (F)"/>
        <s v="IEC_STD_V10 &gt;&gt; Data Standard &gt;&gt; STG &gt;&gt; Annual Investment Budget Balance Ratio"/>
        <s v="IEC_STD_V10 &gt;&gt; Data Standard &gt;&gt; MFG &gt;&gt; PSG Plant"/>
        <s v="IEC_STD_V10 &gt;&gt; Data Standard &gt;&gt; MFG &gt;&gt; Plant Code"/>
        <s v="IEC_STD_V10 &gt;&gt; Data Standard &gt;&gt; MFG &gt;&gt; Primary Customer Name"/>
        <s v="IEC_STD_V10 &gt;&gt; Data Standard &gt;&gt; MFG &gt;&gt; Site Name"/>
        <s v="IEC_STD_V10 &gt;&gt; Data Standard &gt;&gt; MFG &gt;&gt; PSG Site"/>
        <s v="IEC_STD_V10 &gt;&gt; Data Standard &gt;&gt; MFG &gt;&gt; Site Type"/>
        <s v="IEC_STD_V10 &gt;&gt; Data Standard &gt;&gt; PRO &gt;&gt; PSG Monthly Procurement Amount"/>
        <s v="IEC_STD_V10 &gt;&gt; Data Standard &gt;&gt; PRO &gt;&gt; Plant Code"/>
        <s v="IEC_STD_V10 &gt;&gt; Data Standard &gt;&gt; PRO &gt;&gt; Customer Name"/>
        <s v="IEC_STD_V10 &gt;&gt; Data Standard &gt;&gt; PRO &gt;&gt; Purchasing Mode"/>
        <s v="IEC_STD_V10 &gt;&gt; Data Standard &gt;&gt; PRO &gt;&gt; Component Type"/>
        <s v="IEC_STD_V10 &gt;&gt; Data Standard &gt;&gt; PRO &gt;&gt; Material Group"/>
        <s v="IEC_STD_V10 &gt;&gt; Data Standard &gt;&gt; PRO &gt;&gt; Class Code Category"/>
        <s v="IEC_STD_V10 &gt;&gt; Data Standard &gt;&gt; PRO &gt;&gt; Part Category"/>
        <s v="IEC_STD_V10 &gt;&gt; Data Standard &gt;&gt; PRO &gt;&gt; Monthly Date"/>
        <s v="IEC_STD_V10 &gt;&gt; Data Standard &gt;&gt; PRO &gt;&gt; GR Date By QUARTER"/>
        <s v="IEC_STD_V10 &gt;&gt; Data Standard &gt;&gt; PRO &gt;&gt; Vendor Code"/>
        <s v="IEC_STD_V10 &gt;&gt; Data Standard &gt;&gt; PRO &gt;&gt; Vendor Name"/>
        <s v="IEC_STD_V10 &gt;&gt; Data Standard &gt;&gt; PRO &gt;&gt; AVL ID"/>
        <s v="IEC_STD_V10 &gt;&gt; Data Standard &gt;&gt; PRO &gt;&gt; AVL Name"/>
        <s v="IEC_STD_V10 &gt;&gt; Data Standard &gt;&gt; PRO &gt;&gt; IEC Part Number"/>
        <s v="IEC_STD_V10 &gt;&gt; Data Standard &gt;&gt; PRO &gt;&gt; Purchase Amount"/>
        <s v="IEC_STD_V10 &gt;&gt; Data Standard &gt;&gt; PRO &gt;&gt; GR Quantity"/>
        <s v="IEC_STD_V10 &gt;&gt; Data Standard &gt;&gt; PRO &gt;&gt; Vendor Master"/>
        <s v="IEC_STD_V10 &gt;&gt; Data Standard &gt;&gt; PRO &gt;&gt; Vendor Performance Master"/>
        <s v="IEC_STD_V10 &gt;&gt; Data Standard &gt;&gt; PRO &gt;&gt; Vendor Performane Date"/>
        <s v="IEC_STD_V10 &gt;&gt; Data Standard &gt;&gt; PRO &gt;&gt; Quality Score"/>
        <s v="IEC_STD_V10 &gt;&gt; Data Standard &gt;&gt; PRO &gt;&gt; Cost Score"/>
        <s v="IEC_STD_V10 &gt;&gt; Data Standard &gt;&gt; PRO &gt;&gt; Delivery Score"/>
        <s v="IEC_STD_V10 &gt;&gt; Data Standard &gt;&gt; PRO &gt;&gt; Supplier Final Score"/>
        <s v="IEC_STD_V10 &gt;&gt; Data Standard &gt;&gt; PRO &gt;&gt; Part Number Quantity"/>
        <s v="IEC_STD_V10 &gt;&gt; Data Standard &gt;&gt; PRO &gt;&gt; Sole Source Quantity"/>
        <s v="IEC_STD_V10 &gt;&gt; Data Standard &gt;&gt; PRO &gt;&gt; Buy and Sell Quantity"/>
        <s v="IEC_STD_V10 &gt;&gt; Data Standard &gt;&gt; PRO &gt;&gt; GTK Quantity"/>
        <s v="IEC_STD_V10 &gt;&gt; Data Standard &gt;&gt; PRO &gt;&gt; OTK Quantity"/>
        <s v="IEC_STD_V10 &gt;&gt; Data Standard &gt;&gt; PRO &gt;&gt; Used by Customer List"/>
        <s v="IEC_STD_V10 &gt;&gt; Data Standard &gt;&gt; PRO &gt;&gt; Critical Parts Fulfillment Statistic"/>
        <s v="IEC_STD_V10 &gt;&gt; Data Standard &gt;&gt; PRO &gt;&gt; Critical Parts Fulfillment Data Date"/>
        <s v="IEC_STD_V10 &gt;&gt; Data Standard &gt;&gt; PRO &gt;&gt; Vendor Fulfillment Performance"/>
        <s v="IEC_STD_V10 &gt;&gt; Data Standard &gt;&gt; PRO &gt;&gt; LTA MOU Quantity"/>
        <s v="IEC_STD_V10 &gt;&gt; Data Standard &gt;&gt; PRO &gt;&gt; LTA GR Quantity"/>
        <s v="IEC_STD_V10 &gt;&gt; Data Standard &gt;&gt; PRO &gt;&gt; YTD Fill Rate"/>
        <s v="IEC_STD_V10 &gt;&gt; Data Standard &gt;&gt; PRO &gt;&gt; Major Stage Material Catalog"/>
        <s v="IEC_STD_V10 &gt;&gt; Data Standard &gt;&gt; PRO &gt;&gt; Material Catalog"/>
        <s v="IEC_STD_V10 &gt;&gt; Data Standard &gt;&gt; PRO &gt;&gt; Sub Material Catalog"/>
        <s v="IEC_STD_V10 &gt;&gt; Data Standard &gt;&gt; PRO &gt;&gt; Part Series"/>
        <s v="IEC_STD_V10 &gt;&gt; Data Standard &gt;&gt; PRO &gt;&gt; Series List"/>
        <s v="IEC_STD_V10 &gt;&gt; Data Standard &gt;&gt; PRO &gt;&gt; Material Marketing Price Information"/>
        <s v="IEC_STD_V10 &gt;&gt; Data Standard &gt;&gt; PRO &gt;&gt; Raw Material Data Month"/>
        <s v="IEC_STD_V10 &gt;&gt; Data Standard &gt;&gt; PRO &gt;&gt; Sub-stage Type"/>
        <s v="IEC_STD_V10 &gt;&gt; Data Standard &gt;&gt; PRO &gt;&gt; Stage Composition Cost Ratio"/>
        <s v="IEC_STD_V10 &gt;&gt; Data Standard &gt;&gt; PRO &gt;&gt; Material Futures category"/>
        <s v="IEC_STD_V10 &gt;&gt; Data Standard &gt;&gt; PRO &gt;&gt; Raw Cost Ratio"/>
        <s v="IEC_STD_V10 &gt;&gt; Data Standard &gt;&gt; PRO &gt;&gt; Raw Cost Price"/>
        <s v="IEC_STD_V10 &gt;&gt; Data Standard &gt;&gt; PRO &gt;&gt; Last Raw Cost Price"/>
        <s v="IEC_STD_V10 &gt;&gt; Data Standard &gt;&gt; PRO &gt;&gt; Last Year Raw Cost Price"/>
        <s v="IEC_STD_V10 &gt;&gt; Data Standard &gt;&gt; PRO &gt;&gt; Material Futures MOM"/>
        <s v="IEC_STD_V10 &gt;&gt; Data Standard &gt;&gt; PRO &gt;&gt; Material Futures YOY"/>
        <s v="IEC_STD_V10 &gt;&gt; Data Standard &gt;&gt; PRO &gt;&gt; Material Catalog Price Information"/>
        <s v="IEC_STD_V10 &gt;&gt; Data Standard &gt;&gt; PRO &gt;&gt; Sub Material Catalog MOM"/>
        <s v="IEC_STD_V10 &gt;&gt; Data Standard &gt;&gt; PRO &gt;&gt; Sub Material Catalog YOY"/>
        <s v="IEC_STD_V10 &gt;&gt; Data Standard &gt;&gt; PRO &gt;&gt; Material Catalog Inference Amount"/>
        <s v="IEC_STD_V10 &gt;&gt; Data Standard &gt;&gt; PRO &gt;&gt; Material Catalog Inference Cost"/>
        <s v="IEC_STD_V10 &gt;&gt; Data Standard &gt;&gt; PRO &gt;&gt; Purchasing Part Attribute"/>
        <s v="IEC_STD_V10 &gt;&gt; Data Standard &gt;&gt; PRO &gt;&gt; Part Description"/>
        <s v="IEC_STD_V10 &gt;&gt; Data Standard &gt;&gt; PRO &gt;&gt; Primary Customer Name"/>
        <s v="IEC_STD_V10 &gt;&gt; Data Standard &gt;&gt; PRO &gt;&gt; Class Code"/>
        <s v="IEC_STD_V10 &gt;&gt; Data Standard &gt;&gt; PRO &gt;&gt; Is Sole"/>
        <s v="IEC_STD_V10 &gt;&gt; Data Standard &gt;&gt; PRO &gt;&gt; Series Customer List"/>
        <s v="IEC_STD_V10 &gt;&gt; Data Standard &gt;&gt; PRO &gt;&gt; Open Purchase Order Quantity"/>
        <s v="IEC_STD_V10 &gt;&gt; Data Standard &gt;&gt; PRO &gt;&gt; Rolling 6 Months Forecast"/>
        <s v="IEC_STD_V10 &gt;&gt; Data Standard &gt;&gt; PRO &gt;&gt; Substitute Code"/>
        <s v="IEC_STD_V10 &gt;&gt; Data Standard &gt;&gt; QAM &gt;&gt; Overall product yield"/>
        <s v="IEC_STD_V10 &gt;&gt; Data Standard &gt;&gt; QAM &gt;&gt; Site Name"/>
        <s v="IEC_STD_V10 &gt;&gt; Data Standard &gt;&gt; QAM &gt;&gt; BU Code"/>
        <s v="IEC_STD_V10 &gt;&gt; Data Standard &gt;&gt; QAM &gt;&gt; Customer Name"/>
        <s v="IEC_STD_V10 &gt;&gt; Data Standard &gt;&gt; QAM &gt;&gt; Product Category"/>
        <s v="IEC_STD_V10 &gt;&gt; Data Standard &gt;&gt; QAM &gt;&gt; Product Series"/>
        <s v="IEC_STD_V10 &gt;&gt; Data Standard &gt;&gt; QAM &gt;&gt; Weekly product yield report"/>
        <s v="IEC_STD_V10 &gt;&gt; Data Standard &gt;&gt; QAM &gt;&gt; Production input quantity"/>
        <s v="IEC_STD_V10 &gt;&gt; Data Standard &gt;&gt; QAM &gt;&gt; Overall system defect quantity"/>
        <s v="IEC_STD_V10 &gt;&gt; Data Standard &gt;&gt; QAM &gt;&gt; Product first pass yield"/>
        <s v="IEC_STD_V10 &gt;&gt; Data Standard &gt;&gt; QAM &gt;&gt; Overall system not repaired quantity"/>
        <s v="IEC_STD_V10 &gt;&gt; Data Standard &gt;&gt; QAM &gt;&gt; Product yield rate"/>
        <s v="IEC_STD_V10 &gt;&gt; Data Standard &gt;&gt; QAM &gt;&gt; Overall product yield alert"/>
        <s v="IEC_STD_V10 &gt;&gt; Data Standard &gt;&gt; QAM &gt;&gt; Product yield alert date "/>
        <s v="IEC_STD_V10 &gt;&gt; Data Standard &gt;&gt; QAM &gt;&gt; Product yield alert type"/>
        <s v="IEC_STD_V10 &gt;&gt; Data Standard &gt;&gt; QAM &gt;&gt; Product yield alert comment"/>
        <s v="IEC_STD_V10 &gt;&gt; Data Standard &gt;&gt; QAM &gt;&gt; Overall product yield target"/>
        <s v="IEC_STD_V10 &gt;&gt; Data Standard &gt;&gt; QAM &gt;&gt; Product yield rate target"/>
        <s v="IEC_STD_V10 &gt;&gt; Data Standard &gt;&gt; QAM &gt;&gt; Product FPY rate target"/>
        <s v="IEC_STD_V10 &gt;&gt; Data Standard &gt;&gt; QAM &gt;&gt; Detailed product yield"/>
        <s v="IEC_STD_V10 &gt;&gt; Data Standard &gt;&gt; QAM &gt;&gt; Product level"/>
        <s v="IEC_STD_V10 &gt;&gt; Data Standard &gt;&gt; QAM &gt;&gt; Inspection station code"/>
        <s v="IEC_STD_V10 &gt;&gt; Data Standard &gt;&gt; QAM &gt;&gt; Input quantity by inspection station"/>
        <s v="IEC_STD_V10 &gt;&gt; Data Standard &gt;&gt; QAM &gt;&gt; Defect quantity"/>
        <s v="IEC_STD_V10 &gt;&gt; Data Standard &gt;&gt; QAM &gt;&gt; First pass yield rate by inspection station"/>
        <s v="IEC_STD_V10 &gt;&gt; Data Standard &gt;&gt; QAM &gt;&gt; Not repaired quantity"/>
        <s v="IEC_STD_V10 &gt;&gt; Data Standard &gt;&gt; QAM &gt;&gt; Yield rate by inspection station"/>
        <s v="IEC_STD_V10 &gt;&gt; Data Standard &gt;&gt; QAM &gt;&gt; Yield rate target by inspection station mapping"/>
        <s v="IEC_STD_V10 &gt;&gt; Data Standard &gt;&gt; QAM &gt;&gt; Yield rate target by inspection station"/>
        <s v="IEC_STD_V10 &gt;&gt; Data Standard &gt;&gt; QAM &gt;&gt; FPY rate target by inspection station"/>
        <s v="IEC_STD_V10 &gt;&gt; Data Standard &gt;&gt; QAM &gt;&gt; Detailed product defect"/>
        <s v="IEC_STD_V10 &gt;&gt; Data Standard &gt;&gt; QAM &gt;&gt; Defect type code"/>
        <s v="IEC_STD_V10 &gt;&gt; Data Standard &gt;&gt; QAM &gt;&gt; Defect type quantity"/>
        <s v="IEC_STD_V10 &gt;&gt; Data Standard &gt;&gt; QAM &gt;&gt; Defect rate by defect type"/>
        <s v="IEC_STD_V10 &gt;&gt; Data Standard &gt;&gt; QAM &gt;&gt; Defect target by defect type mapping"/>
        <s v="IEC_STD_V10 &gt;&gt; Data Standard &gt;&gt; QAM &gt;&gt; Defect type target"/>
        <s v="IEC_STD_V10 &gt;&gt; Data Standard &gt;&gt; PRO &gt;&gt; QOQ PCB" u="1"/>
        <s v="IEC_STD_V10 &gt;&gt; Data Standard &gt;&gt; PRO &gt;&gt; BU Code" u="1"/>
        <s v="IEC_STD_V10 &gt;&gt; Data Standard &gt;&gt; PRO &gt;&gt; YoY Iron" u="1"/>
        <s v="IEC_STD_V10 &gt;&gt; Data Standard &gt;&gt; PRO &gt;&gt; YoY PC" u="1"/>
        <s v="IEC_STD_V10 &gt;&gt; Data Standard &gt;&gt; PRO &gt;&gt; YoY LEM AL" u="1"/>
        <s v="IEC_STD_V10 &gt;&gt; Data Standard &gt;&gt; PRO &gt;&gt; YoY LEM CU" u="1"/>
        <s v="IEC_STD_V10 &gt;&gt; Data Standard &gt;&gt; PRO &gt;&gt; Case Plastic Cost ratio" u="1"/>
        <s v="IEC_STD_V10 &gt;&gt; Data Standard &gt;&gt; PRO &gt;&gt; YTD Fill Rate Less Than Target PN List" u="1"/>
        <s v="IEC_STD_V10 &gt;&gt; Data Standard &gt;&gt; PRO &gt;&gt; MoM LEM Tin" u="1"/>
        <s v="IEC_STD_V10 &gt;&gt; Data Standard &gt;&gt; PRO &gt;&gt; LTA  GR Quantity" u="1"/>
        <s v="IEC_STD_V10 &gt;&gt; Data Standard &gt;&gt; PRO &gt;&gt; Case Plastic Procure Cost ratio" u="1"/>
        <s v="IEC_STD_V10 &gt;&gt; Data Standard &gt;&gt; PRO &gt;&gt; QOQ Stamping" u="1"/>
        <s v="IEC_STD_V10 &gt;&gt; Data Standard &gt;&gt; PRO &gt;&gt; Material Catalog Price Infomation" u="1"/>
        <s v="IEC_STD_V10 &gt;&gt; Data Standard &gt;&gt; PRO &gt;&gt; QOQ Connetor" u="1"/>
        <s v="IEC_STD_V10 &gt;&gt; Data Standard &gt;&gt; PRO &gt;&gt; QoQ LEM Tin" u="1"/>
        <s v="IEC_STD_V10 &gt;&gt; Data Standard &gt;&gt; PRO &gt;&gt; MoM NY Gold" u="1"/>
        <s v="IEC_STD_V10 &gt;&gt; Data Standard &gt;&gt; PRO &gt;&gt; GR Date" u="1"/>
        <s v="IEC_STD_V10 &gt;&gt; Data Standard &gt;&gt; PRO &gt;&gt; The Top Five PN with the Worst Order Fill Rate" u="1"/>
        <s v="IEC_STD_V10 &gt;&gt; Data Standard &gt;&gt; PRO &gt;&gt; MoM LEM Ni" u="1"/>
        <s v="IEC_STD_V10 &gt;&gt; Data Standard &gt;&gt; PRO &gt;&gt; QoQ NY Gold" u="1"/>
        <s v="IEC_STD_V10 &gt;&gt; Data Standard &gt;&gt; PRO &gt;&gt; Site Name" u="1"/>
        <s v="IEC_STD_V10 &gt;&gt; Data Standard &gt;&gt; PRO &gt;&gt; YoY LEM Tin" u="1"/>
        <s v="IEC_STD_V10 &gt;&gt; Data Standard &gt;&gt; PRO &gt;&gt; QoQ LEM Ni" u="1"/>
        <s v="IEC_STD_V10 &gt;&gt; Data Standard &gt;&gt; PRO &gt;&gt; Primary Customer Code" u="1"/>
        <s v="IEC_STD_V10 &gt;&gt; Data Standard &gt;&gt; PRO &gt;&gt; MoM LEM AL" u="1"/>
        <s v="IEC_STD_V10 &gt;&gt; Data Standard &gt;&gt; PRO &gt;&gt; MoM LEM CU" u="1"/>
        <s v="IEC_STD_V10 &gt;&gt; Data Standard &gt;&gt; PRO &gt;&gt; PSG Cost Category" u="1"/>
        <s v="IEC_STD_V10 &gt;&gt; Data Standard &gt;&gt; PRO &gt;&gt; PSG Part Category" u="1"/>
        <s v="IEC_STD_V10 &gt;&gt; Data Standard &gt;&gt; PRO &gt;&gt; QOQ Plastic" u="1"/>
        <s v="IEC_STD_V10 &gt;&gt; Data Standard &gt;&gt; PRO &gt;&gt; MoM Iron" u="1"/>
        <s v="IEC_STD_V10 &gt;&gt; Data Standard &gt;&gt; PRO &gt;&gt; MoM PC" u="1"/>
        <s v="IEC_STD_V10 &gt;&gt; Data Standard &gt;&gt; PRO &gt;&gt; YoY NY Gold" u="1"/>
        <s v="IEC_STD_V10 &gt;&gt; Data Standard &gt;&gt; PRO &gt;&gt; Material Catalog MOM" u="1"/>
        <s v="IEC_STD_V10 &gt;&gt; Data Standard &gt;&gt; PRO &gt;&gt; PSG Cost Catetory" u="1"/>
        <s v="IEC_STD_V10 &gt;&gt; Data Standard &gt;&gt; PRO &gt;&gt; PSG Part Catetory" u="1"/>
        <s v="IEC_STD_V10 &gt;&gt; Data Standard &gt;&gt; PRO &gt;&gt; Sole Source List" u="1"/>
        <s v="IEC_STD_V10 &gt;&gt; Data Standard &gt;&gt; PRO &gt;&gt; QoQ LEM AL" u="1"/>
        <s v="IEC_STD_V10 &gt;&gt; Data Standard &gt;&gt; PRO &gt;&gt; QoQ LEM CU" u="1"/>
        <s v="IEC_STD_V10 &gt;&gt; Data Standard &gt;&gt; PRO &gt;&gt; Vendor A Fulfillment Performance" u="1"/>
        <s v="IEC_STD_V10 &gt;&gt; Data Standard &gt;&gt; PRO &gt;&gt; The Top Five Vendor with the Worst Order Fill Rate" u="1"/>
        <s v="IEC_STD_V10 &gt;&gt; Data Standard &gt;&gt; PRO &gt;&gt; QoQ Iron" u="1"/>
        <s v="IEC_STD_V10 &gt;&gt; Data Standard &gt;&gt; PRO &gt;&gt; YoY LEM Ni" u="1"/>
        <s v="IEC_STD_V10 &gt;&gt; Data Standard &gt;&gt; PRO &gt;&gt; QoQ PC" u="1"/>
        <s v="IEC_STD_V10 &gt;&gt; Data Standard &gt;&gt; PRO &gt;&gt; Material Marketing Price Infomation" u="1"/>
        <s v="IEC_STD_V10 &gt;&gt; Data Standard &gt;&gt; PRO &gt;&gt; QOQ Thermal Module" u="1"/>
        <s v="IEC_STD_V10 &gt;&gt; Data Standard &gt;&gt; PRO &gt;&gt; Material Catalog YOY" u="1"/>
      </sharedItems>
    </cacheField>
    <cacheField name="Category" numFmtId="0">
      <sharedItems count="20">
        <s v="BPM"/>
        <s v="FIN"/>
        <s v="C.4.2.0: 生產力"/>
        <s v="C.4.3.0: 財務分析"/>
        <s v="STG"/>
        <s v="C.1.1.0: 新事業發展進程"/>
        <s v="C.1.2.0: 投資併購管理"/>
        <s v="LOG"/>
        <s v="P.3.10.0: Forecast管理"/>
        <s v="P.3.5.0: DOI 管理"/>
        <s v="MFG"/>
        <s v="PNC"/>
        <s v="P.2.1.0: 產品營收與銷量達成率"/>
        <s v="P.3.9.0: 材料成本管理"/>
        <s v="PRO"/>
        <s v="QAM"/>
        <s v="P.3.13.0: 良率管理"/>
        <s v="COS"/>
        <s v="SAL"/>
        <s v="P.2.2.0: RFQ 管理"/>
      </sharedItems>
    </cacheField>
    <cacheField name="Category-WKC" numFmtId="0">
      <sharedItems/>
    </cacheField>
    <cacheField name="TermNameMap" numFmtId="0">
      <sharedItems/>
    </cacheField>
    <cacheField name="Term Name" numFmtId="0">
      <sharedItems count="799">
        <s v="&amp;quot;Business Group&amp;quot;"/>
        <s v="&amp;quot;BG Name&amp;quot;"/>
        <s v="&amp;quot;BG Code&amp;quot;"/>
        <s v="&amp;quot;Entrepreneur&amp;quot;"/>
        <s v="&amp;quot;Entrepreneur Code&amp;quot;"/>
        <s v="&amp;quot;Entrepreneur Chinese Name&amp;quot;"/>
        <s v="&amp;quot;Entrepreneur English Name&amp;quot;"/>
        <s v="&amp;quot;Types of Labor&amp;quot;"/>
        <s v="&amp;quot;Types of Labor Code&amp;quot;"/>
        <s v="&amp;quot;Types of Labor Name&amp;quot;"/>
        <s v="&amp;quot;Employees Statistics&amp;quot;"/>
        <s v="&amp;quot;Financial Report Closing Date&amp;quot;"/>
        <s v="&amp;quot;Accounting Period&amp;quot;"/>
        <s v="&amp;quot;Number of Employees&amp;quot;"/>
        <s v="&amp;quot;Average Number of Employees&amp;quot;"/>
        <s v="&amp;quot;Last Number of Employees&amp;quot;"/>
        <s v="&amp;quot;Finance Master Labor&amp;quot;"/>
        <s v="&amp;quot;Operating Revenue Per Capita&amp;quot;"/>
        <s v="&amp;quot;Operating Income Per Capita&amp;quot;"/>
        <s v="&amp;quot;Finance Master&amp;quot;"/>
        <s v="&amp;quot;Operating Revenue&amp;quot;"/>
        <s v="&amp;quot;Operating Income&amp;quot;"/>
        <s v="&amp;quot;Cost of Sales&amp;quot;"/>
        <s v="&amp;quot;Inventory Turnover Ratio&amp;quot;"/>
        <s v="&amp;quot;Accounts Payable Turnover Ratio&amp;quot;"/>
        <s v="&amp;quot;Accounts Receivables Turnover Ratio&amp;quot;"/>
        <s v="&amp;quot;DOI&amp;quot;"/>
        <s v="&amp;quot;AP Days&amp;quot;"/>
        <s v="&amp;quot;AR Days&amp;quot;"/>
        <s v="&amp;quot;CCC&amp;quot;"/>
        <s v="&amp;quot;Profit after Tax&amp;quot;"/>
        <s v="&amp;quot;Accumulated Net Income (After tax)&amp;quot;"/>
        <s v="&amp;quot;Total Assets Amount&amp;quot;"/>
        <s v="&amp;quot;Total Liability Amount&amp;quot;"/>
        <s v="&amp;quot;Shareholders&amp;apos; Equity Amount&amp;quot;"/>
        <s v="&amp;quot;ROE&amp;quot;"/>
        <s v="&amp;quot;ROA&amp;quot;"/>
        <s v="&amp;quot;Accumulated ROE&amp;quot;"/>
        <s v="&amp;quot;Accumulated ROA&amp;quot;"/>
        <s v="&amp;quot;Debt Ratio&amp;quot;"/>
        <s v="&amp;quot;Inventory Amount&amp;quot;"/>
        <s v="&amp;quot;Cash and Cash Equivalents Amount&amp;quot;"/>
        <s v="&amp;quot;Accounts Receivable Amount&amp;quot;"/>
        <s v="&amp;quot;PPE Amount&amp;quot;"/>
        <s v="&amp;quot;Inventory to Assets Ratio&amp;quot;"/>
        <s v="&amp;quot;Cash and Cash Equivalents to Assets Ratio&amp;quot;"/>
        <s v="&amp;quot;Accounts Receivable to Assets Ratio&amp;quot;"/>
        <s v="&amp;quot;PPE to Assets Ratio&amp;quot;"/>
        <s v="&amp;quot;Short-term Debts Amount&amp;quot;"/>
        <s v="&amp;quot;Accounts Payable Amount&amp;quot;"/>
        <s v="&amp;quot;Long-term Debts Amount&amp;quot;"/>
        <s v="&amp;quot;Short-term Debts to Assets Ratio&amp;quot;"/>
        <s v="&amp;quot;Accounts Payable to Assets Ratio&amp;quot;"/>
        <s v="&amp;quot;Long-term Debts to Assets Ratio&amp;quot;"/>
        <s v="&amp;quot;Average Inventory Amount&amp;quot;"/>
        <s v="&amp;quot;Average Accounts Receivable Amount&amp;quot;"/>
        <s v="&amp;quot;Average Accounts Payable Amount&amp;quot;"/>
        <s v="&amp;quot;Average Total Assets Amount&amp;quot;"/>
        <s v="&amp;quot;Average Shareholders&amp;apos; Equity Amount&amp;quot;"/>
        <s v="&amp;quot;Operating Revenue Per Capita and Operating Income Per Capita Analysis&amp;quot;"/>
        <s v="&amp;quot;Operating Revenue Per Capita and Operating Income Per Capita Analysis Comparison between BGs&amp;quot;"/>
        <s v="&amp;quot;Productivity Related Indicator&amp;quot;"/>
        <s v="&amp;quot;Value of Productivity Related Indicator&amp;quot;"/>
        <s v="&amp;quot;CCC Analysis&amp;quot;"/>
        <s v="&amp;quot;CCC Related Indicator&amp;quot;"/>
        <s v="&amp;quot;Value of CCC Related Indicator&amp;quot;"/>
        <s v="&amp;quot;CCC Analysis Comparison between Entrepreneurs and BGs&amp;quot;"/>
        <s v="&amp;quot;CCC Analysis Comparison between Entrepreneurs&amp;quot;"/>
        <s v="&amp;quot;Rate of Return Analysis&amp;quot;"/>
        <s v="&amp;quot;Current Year Accumulated Rate of Return Analysis&amp;quot;"/>
        <s v="&amp;quot;Rate of Return Analysis Comparison between Entrepreneurs&amp;quot;"/>
        <s v="&amp;quot;Debt Ratio Analysis&amp;quot;"/>
        <s v="&amp;quot;Important Types of Assets&amp;quot;"/>
        <s v="&amp;quot;Types of Assets&amp;quot;"/>
        <s v="&amp;quot;Amount of Assets&amp;quot;"/>
        <s v="&amp;quot;Assets to Total Assets Ratio&amp;quot;"/>
        <s v="&amp;quot;Important Types of Liability&amp;quot;"/>
        <s v="&amp;quot;Types of Liability&amp;quot;"/>
        <s v="&amp;quot;Amount of Liability&amp;quot;"/>
        <s v="&amp;quot;Liability to Total Assets Ratio&amp;quot;"/>
        <s v="&amp;quot;EBO Project&amp;quot;"/>
        <s v="&amp;quot;EBO Project Number&amp;quot;"/>
        <s v="&amp;quot;EBO Project Name&amp;quot;"/>
        <s v="&amp;quot;EBO Sponsor&amp;quot;"/>
        <s v="&amp;quot;EBO Team Advisor&amp;quot;"/>
        <s v="&amp;quot;EBO Team Leader&amp;quot;"/>
        <s v="&amp;quot;EBO Project Registration Date&amp;quot;"/>
        <s v="&amp;quot;EBO Development Duration&amp;quot;"/>
        <s v="&amp;quot;EBO Project Description&amp;quot;"/>
        <s v="&amp;quot;EBO Project Check Date&amp;quot;"/>
        <s v="&amp;quot;EBO Project Owner&amp;quot;"/>
        <s v="&amp;quot;EBO Project Accumulated Revenue&amp;quot;"/>
        <s v="&amp;quot;EBO Project Funding History&amp;quot;"/>
        <s v="&amp;quot;EBO Funding BG&amp;quot;"/>
        <s v="&amp;quot;EBO Funding BU&amp;quot;"/>
        <s v="&amp;quot;EBO Project Funding Percentage&amp;quot;"/>
        <s v="&amp;quot;EBO Funding Start Date&amp;quot;"/>
        <s v="&amp;quot;EBO Funding End Date&amp;quot;"/>
        <s v="&amp;quot;EBO Funding Remark&amp;quot;"/>
        <s v="&amp;quot;Funding Check Date&amp;quot;"/>
        <s v="&amp;quot;EBO Project Phase History&amp;quot;"/>
        <s v="&amp;quot;EBO Phase&amp;quot;"/>
        <s v="&amp;quot;EBO Phase Start Date&amp;quot;"/>
        <s v="&amp;quot;EBO Phase Duration&amp;quot;"/>
        <s v="&amp;quot;DCP Result&amp;quot;"/>
        <s v="&amp;quot;EBO Phase End Date&amp;quot;"/>
        <s v="&amp;quot;EBO Phase Check Date&amp;quot;"/>
        <s v="&amp;quot;EBO Phase Remark&amp;quot;"/>
        <s v="&amp;quot;EBO Project Checkpoint History&amp;quot;"/>
        <s v="&amp;quot;EBO Strategic Clarity&amp;quot;"/>
        <s v="&amp;quot;EBO Technology Readiness&amp;quot;"/>
        <s v="&amp;quot;EBO Business Model Viability&amp;quot;"/>
        <s v="&amp;quot;EBO Win in the Marketplace&amp;quot;"/>
        <s v="&amp;quot;EBO Project Checkpoint Check Date&amp;quot;"/>
        <s v="&amp;quot;EBO Project Revenue Forecast&amp;quot;"/>
        <s v="&amp;quot;EBO Revenue Forecast Check Date&amp;quot;"/>
        <s v="&amp;quot;EBO Revenue Forecast Year&amp;quot;"/>
        <s v="&amp;quot;EBO Revenue Forecast Month&amp;quot;"/>
        <s v="&amp;quot;EBO Project Estimate Revenue&amp;quot;"/>
        <s v="&amp;quot;EBO Project Estimate Gross Profit&amp;quot;"/>
        <s v="&amp;quot;EBO Revenue Forecast Currency&amp;quot;"/>
        <s v="&amp;quot;EBO Project Revenue&amp;quot;"/>
        <s v="&amp;quot;EBO Revenue Check Date&amp;quot;"/>
        <s v="&amp;quot;EBO Revenue Year&amp;quot;"/>
        <s v="&amp;quot;EBO Revenue Month&amp;quot;"/>
        <s v="&amp;quot;EBO Project Actual Revenue&amp;quot;"/>
        <s v="&amp;quot;EBO Project Actual Gross Profit&amp;quot;"/>
        <s v="&amp;quot;EBO Revenue Currency&amp;quot;"/>
        <s v="&amp;quot;EBO Milestones&amp;quot;"/>
        <s v="&amp;quot;EBO Project Milestone&amp;quot;"/>
        <s v="&amp;quot;EBO Milestone Category&amp;quot;"/>
        <s v="&amp;quot;EBO Milestone Status&amp;quot;"/>
        <s v="&amp;quot;EBO Milestone Completion&amp;quot;"/>
        <s v="&amp;quot;EBO Milestone Target Date&amp;quot;"/>
        <s v="&amp;quot;EBO Milestone Actual Date&amp;quot;"/>
        <s v="&amp;quot;EBO Milestone Remark&amp;quot;"/>
        <s v="&amp;quot;EBO Milestone Check Date&amp;quot;"/>
        <s v="&amp;quot;Investment Master&amp;quot;"/>
        <s v="&amp;quot;Investment Subject&amp;quot;"/>
        <s v="&amp;quot;Account for the Year&amp;quot;"/>
        <s v="&amp;quot;Account for the Quarter&amp;quot;"/>
        <s v="&amp;quot;Management Type&amp;quot;"/>
        <s v="&amp;quot;Investment Amount&amp;quot;"/>
        <s v="&amp;quot;Cumulative Investment Amount&amp;quot;"/>
        <s v="&amp;quot;Subject Shareholding Ratio&amp;quot;"/>
        <s v="&amp;quot;Subject Revenue&amp;quot;"/>
        <s v="&amp;quot;Subject Revenue Contribution&amp;quot;"/>
        <s v="&amp;quot;Subject Net Profit&amp;quot;"/>
        <s v="&amp;quot;Subject Recognize Profit&amp;quot;"/>
        <s v="&amp;quot;Subject Cash Dividend&amp;quot;"/>
        <s v="&amp;quot;Subject Valuation (based on shareholding ratio)&amp;quot;"/>
        <s v="&amp;quot;Subject Comment&amp;quot;"/>
        <s v="&amp;quot;Subject Revenue Achieve Rate&amp;quot;"/>
        <s v="&amp;quot;Subject Revenue Contribution Achieve Rate&amp;quot;"/>
        <s v="&amp;quot;Subject Net Profit Achieve Rate&amp;quot;"/>
        <s v="&amp;quot;Subject Recognize Profit Achieve Rate&amp;quot;"/>
        <s v="&amp;quot;Investment Subject Allocation Master&amp;quot;"/>
        <s v="&amp;quot;Budget Allocation Quarter&amp;quot;"/>
        <s v="&amp;quot;Investment possibility&amp;quot;"/>
        <s v="&amp;quot;Budget Allocation Amount&amp;quot;"/>
        <s v="&amp;quot;Investment MA Target Remark&amp;quot;"/>
        <s v="&amp;quot;Annual Investment Budget Master&amp;quot;"/>
        <s v="&amp;quot;Annual Investment Budget&amp;quot;"/>
        <s v="&amp;quot;Annual Actual Investment Amount&amp;quot;"/>
        <s v="&amp;quot;Annual Investment Budget Balance (F)&amp;quot;"/>
        <s v="&amp;quot;Annual Investment Budget Balance Ratio&amp;quot;"/>
        <s v="&amp;quot;EBO Project Management&amp;quot;"/>
        <s v="&amp;quot;EBO Funding Management&amp;quot;"/>
        <s v="&amp;quot;Investment MA Management&amp;quot;"/>
        <s v="&amp;quot;Investment Period&amp;quot;"/>
        <s v="&amp;quot;Investment Budget Control&amp;quot;"/>
        <s v="&amp;quot;Budget Allocation Amount(H)&amp;quot;"/>
        <s v="&amp;quot;Budget Allocation Amount(M)&amp;quot;"/>
        <s v="&amp;quot;Budget Allocation Amount(L)&amp;quot;"/>
        <s v="&amp;quot;Investment Budget Allocation&amp;quot;"/>
        <s v="&amp;quot;Investment MA Target&amp;quot;"/>
        <s v="&amp;quot;PSG FCST Hit Rate Information&amp;quot;"/>
        <s v="&amp;quot;BU Code&amp;quot;"/>
        <s v="&amp;quot;Customer Name&amp;quot;"/>
        <s v="&amp;quot;Division Code&amp;quot;"/>
        <s v="&amp;quot;Product Category&amp;quot;"/>
        <s v="&amp;quot;Product Series&amp;quot;"/>
        <s v="&amp;quot;Hit Rate Analysis Month&amp;quot;"/>
        <s v="&amp;quot;MTD EDI 850&amp;quot;"/>
        <s v="&amp;quot;EDI 850 Order Request&amp;quot;"/>
        <s v="&amp;quot;Regional Demand Plan&amp;quot;"/>
        <s v="&amp;quot;EDI 940 Shipping Notice&amp;quot;"/>
        <s v="&amp;quot;Forecast Hit Rate&amp;quot;"/>
        <s v="&amp;quot;PSG Forecast Versions Comparison Information&amp;quot;"/>
        <s v="&amp;quot;Version Comparison Month&amp;quot;"/>
        <s v="&amp;quot;FCST Version&amp;quot;"/>
        <s v="&amp;quot;Forecast Type ID&amp;quot;"/>
        <s v="&amp;quot;Forecast Data Type&amp;quot;"/>
        <s v="&amp;quot;Monthly Forecast Quantity&amp;quot;"/>
        <s v="&amp;quot;Version Difference&amp;quot;"/>
        <s v="&amp;quot;Forecast Type&amp;quot;"/>
        <s v="&amp;quot;Forecast Type Name&amp;quot;"/>
        <s v="&amp;quot;Forecast Comparison Type&amp;quot;"/>
        <s v="&amp;quot;Forecast Comparison Type ID&amp;quot;"/>
        <s v="&amp;quot;Forecast Comparison Type Name&amp;quot;"/>
        <s v="&amp;quot;Version 1 Forecast Type ID&amp;quot;"/>
        <s v="&amp;quot;Version 2 Forecast Type ID&amp;quot;"/>
        <s v="&amp;quot;CQ MP shipment Dataset&amp;quot;"/>
        <s v="&amp;quot;Shipment Month&amp;quot;"/>
        <s v="&amp;quot;RDP shipment&amp;quot;"/>
        <s v="&amp;quot;LT FCST shipment&amp;quot;"/>
        <s v="&amp;quot;STD BU2 ASUS BS VS FCST&amp;quot;"/>
        <s v="&amp;quot;BS Supply Month&amp;quot;"/>
        <s v="&amp;quot;Monthly BS Supply Quantity&amp;quot;"/>
        <s v="&amp;quot;Monthly Final Forecast Quantity&amp;quot;"/>
        <s v="&amp;quot;BS VS FCST Variance&amp;quot;"/>
        <s v="&amp;quot;In Accurated area&amp;quot;"/>
        <s v="&amp;quot;Hit Rate Top Lower Limit&amp;quot;"/>
        <s v="&amp;quot;Hit Rate Top Upper Limit&amp;quot;"/>
        <s v="&amp;quot;Hit Rate Bottom Lower Limit&amp;quot;"/>
        <s v="&amp;quot;Hit Rate Bottom Upper Limit&amp;quot;"/>
        <s v="&amp;quot;Forecast Hit Rate Remark&amp;quot;"/>
        <s v="&amp;quot;Hit Rate Remark ID&amp;quot;"/>
        <s v="&amp;quot;Hit Rate Remark&amp;quot;"/>
        <s v="&amp;quot;RDP Hit Rate Version&amp;quot;"/>
        <s v="&amp;quot;Assign FCST Version&amp;quot;"/>
        <s v="&amp;quot;DOI Master&amp;quot;"/>
        <s v="&amp;quot;Site Name&amp;quot;"/>
        <s v="&amp;quot;Period Closing Date&amp;quot;"/>
        <s v="&amp;quot;DOI Date Type&amp;quot;"/>
        <s v="&amp;quot;Stock Area&amp;quot;"/>
        <s v="&amp;quot;Currency&amp;quot;"/>
        <s v="&amp;quot;PSG Inventory Amount&amp;quot;"/>
        <s v="&amp;quot;Up to date Monthly Estimated Revenue&amp;quot;"/>
        <s v="&amp;quot;DOI Actual Days&amp;quot;"/>
        <s v="&amp;quot;DOI Target Days Parameter&amp;quot;"/>
        <s v="&amp;quot;DOI Target Days&amp;quot;"/>
        <s v="&amp;quot;Inventory Master&amp;quot;"/>
        <s v="&amp;quot;Plant Code&amp;quot;"/>
        <s v="&amp;quot;Currency Conversion Rate Master&amp;quot;"/>
        <s v="&amp;quot;Conversion Rate Validation Start&amp;quot;"/>
        <s v="&amp;quot;Conversion Rate Validation End&amp;quot;"/>
        <s v="&amp;quot;Source Currency&amp;quot;"/>
        <s v="&amp;quot;Target Currency&amp;quot;"/>
        <s v="&amp;quot;Conversion Rate Type&amp;quot;"/>
        <s v="&amp;quot;Conversion Rate&amp;quot;"/>
        <s v="&amp;quot;PSG FCST Hit Rate Analysis&amp;quot;"/>
        <s v="&amp;quot;PSG Forecast Versions Comparison&amp;quot;"/>
        <s v="&amp;quot;MD BU2 ASUS BS VS FCST&amp;quot;"/>
        <s v="&amp;quot;Business Operation and DOI Overview&amp;quot;"/>
        <s v="&amp;quot;Business Operation and DOI Overview_Stock Area&amp;quot;"/>
        <s v="&amp;quot;PSG Plant&amp;quot;"/>
        <s v="&amp;quot;Primary Customer Name&amp;quot;"/>
        <s v="&amp;quot;PSG Site&amp;quot;"/>
        <s v="&amp;quot;Site Type&amp;quot;"/>
        <s v="&amp;quot;Estimated Monthly Revenue and Shipment Data&amp;quot;"/>
        <s v="&amp;quot;Planned Year&amp;quot;"/>
        <s v="&amp;quot;Planned Month&amp;quot;"/>
        <s v="&amp;quot;Up to date Estimated Version Date&amp;quot;"/>
        <s v="&amp;quot;Up to date Monthly Estimated Shipment&amp;quot;"/>
        <s v="&amp;quot;Boards Est MLY Rev and SHIPT Data&amp;quot;"/>
        <s v="&amp;quot;Boards Estimated Version Date&amp;quot;"/>
        <s v="&amp;quot;Monthly Boards Estimated Revenue&amp;quot;"/>
        <s v="&amp;quot;Monthly Boards Estimated Shipment&amp;quot;"/>
        <s v="&amp;quot;MLY Rev and SHIPT Data of Yearly TRGT&amp;quot;"/>
        <s v="&amp;quot;Monthly Revenue of Yearly Target&amp;quot;"/>
        <s v="&amp;quot;Monthly Shipment of Yearly Target&amp;quot;"/>
        <s v="&amp;quot;Actual Daily Revenue and Shipment Data&amp;quot;"/>
        <s v="&amp;quot;Actual Revenue and Shipment Date&amp;quot;"/>
        <s v="&amp;quot;Actual Daily Revenue&amp;quot;"/>
        <s v="&amp;quot;Actual Daily Shipment&amp;quot;"/>
        <s v="&amp;quot;Actual Monthly Revenue and Shipment Data&amp;quot;"/>
        <s v="&amp;quot;Latest Closing Month&amp;quot;"/>
        <s v="&amp;quot;Actual Operating and Shipment Month&amp;quot;"/>
        <s v="&amp;quot;Monthly Actual Revenue&amp;quot;"/>
        <s v="&amp;quot;Monthly Actual Shipment&amp;quot;"/>
        <s v="&amp;quot;Diff Rate of MLY Act Rev vs Yearly Target Rev&amp;quot;"/>
        <s v="&amp;quot;Diff Rate of MLY Act Ship vs Yearly Target Ship&amp;quot;"/>
        <s v="&amp;quot;Diff Rate and Hit Rate Data of Rev and SHIPT&amp;quot;"/>
        <s v="&amp;quot;Year of Calculation&amp;quot;"/>
        <s v="&amp;quot;Month of Calculation&amp;quot;"/>
        <s v="&amp;quot;Diff of MLY Act Rev vs Boards Est Rev&amp;quot;"/>
        <s v="&amp;quot;Diff of MLY Act Ship vs Boards Est Ship&amp;quot;"/>
        <s v="&amp;quot;Diff Rate of MLY Act Rev vs Boards Est Rev&amp;quot;"/>
        <s v="&amp;quot;Diff Rate of MLY Act Ship vs Boards Est Ship&amp;quot;"/>
        <s v="&amp;quot;Hit Rate of MTD Act Rev vs MLY Boards Est Rev&amp;quot;"/>
        <s v="&amp;quot;Hit Rate of MTD Act Ship vs MLY Boards Est Ship&amp;quot;"/>
        <s v="&amp;quot;Diff of MLY Act Rev vs Yearly Target Rev&amp;quot;"/>
        <s v="&amp;quot;Diff of MLY Act Ship vs Yearly Target Ship&amp;quot;"/>
        <s v="&amp;quot;Hit Rate of MTD Act Rev vs UTD Est Rev&amp;quot;"/>
        <s v="&amp;quot;Hit Rate of MTD Act Ship vs UTD Est Ship&amp;quot;"/>
        <s v="&amp;quot;Diff Rate of Rev and SHIPT in Different Time Frame&amp;quot;"/>
        <s v="&amp;quot;Base Year of Calculation&amp;quot;"/>
        <s v="&amp;quot;Difference Between Yearly Revenue&amp;quot;"/>
        <s v="&amp;quot;Difference Between Yearly Shipment&amp;quot;"/>
        <s v="&amp;quot;Difference Ratio Between Yearly Revenue&amp;quot;"/>
        <s v="&amp;quot;Difference Ratio Between Yearly Shipment&amp;quot;"/>
        <s v="&amp;quot;MLY Rev and SHIPT by BU and CUS&amp;quot;"/>
        <s v="&amp;quot;Journal Create Month&amp;quot;"/>
        <s v="&amp;quot;Month to Date Actual Revenue&amp;quot;"/>
        <s v="&amp;quot;Month to Date Actual Shipment&amp;quot;"/>
        <s v="&amp;quot;MLY Rev and SHIPT by PRD&amp;quot;"/>
        <s v="&amp;quot;Latest Closing Month &amp;quot;"/>
        <s v="&amp;quot;Yearly Rev and SHIPT by BU and CUS&amp;quot;"/>
        <s v="&amp;quot;Journal Create Year&amp;quot;"/>
        <s v="&amp;quot;Yearly Actual and Predict Revenue&amp;quot;"/>
        <s v="&amp;quot;Yearly Actual and Predict Shipment&amp;quot;"/>
        <s v="&amp;quot;Yearly Boards Estimated Revenue&amp;quot;"/>
        <s v="&amp;quot;Yearly Boards Estimated Shipment&amp;quot;"/>
        <s v="&amp;quot;Diff of Yearly ActPred and Boards Est Rev&amp;quot;"/>
        <s v="&amp;quot;Diff of Yearly ActPred and Boards Est Ship&amp;quot;"/>
        <s v="&amp;quot;Diff Rate of Yearly ActPred and Boards Est Rev&amp;quot;"/>
        <s v="&amp;quot;Diff Rate of Yearly ActPred and Boards Est Ship&amp;quot;"/>
        <s v="&amp;quot;Yearly Revenue Target&amp;quot;"/>
        <s v="&amp;quot;Yearly Shipment Target&amp;quot;"/>
        <s v="&amp;quot;Diff of Yearly ActPred and TRGT Rev&amp;quot;"/>
        <s v="&amp;quot;Diff of Yearly ActPred and TRGT Ship&amp;quot;"/>
        <s v="&amp;quot;Diff Rate of Yearly ActPred and TRGT Rev&amp;quot;"/>
        <s v="&amp;quot;Diff Rate of Yearly ActPred and TRGT Ship&amp;quot;"/>
        <s v="&amp;quot;Yearly Rev and SHIPT by PRD&amp;quot;"/>
        <s v="&amp;quot;YTD Rev and SHIPT by BU and CUS&amp;quot;"/>
        <s v="&amp;quot;Year to Date Actual Revenue&amp;quot;"/>
        <s v="&amp;quot;Year to Date Actual Shipment&amp;quot;"/>
        <s v="&amp;quot;Year to Date Boards Estimated Revenue&amp;quot;"/>
        <s v="&amp;quot;Year to Date Boards Estimated Shipment&amp;quot;"/>
        <s v="&amp;quot;Diff of YTD Act Rev and YTD Boards Est Rev&amp;quot;"/>
        <s v="&amp;quot;Diff of YTD Act SHIPT and Boards Est SHIPT&amp;quot;"/>
        <s v="&amp;quot;Diff Rate of YTD Act Rev and YTD Boards Est Rev&amp;quot;"/>
        <s v="&amp;quot;Diff Rate of YTD Act SHIPT and Boards Est SHIPT&amp;quot;"/>
        <s v="&amp;quot;Year to Date Revenue Target&amp;quot;"/>
        <s v="&amp;quot;Year to Date Shipment Target&amp;quot;"/>
        <s v="&amp;quot;Diff of YTD Act Rev and YTD Rev TRGT&amp;quot;"/>
        <s v="&amp;quot;Diff of YTD Act SHIPT and YTD Shipping TRGT&amp;quot;"/>
        <s v="&amp;quot;Diff Rate of YTD Act Rev and YTD Rev TRGT&amp;quot;"/>
        <s v="&amp;quot;Diff Rate of YTD Act SHIPT and YTD Shipping TRGT&amp;quot;"/>
        <s v="&amp;quot;YTD Rev and SHIPT by PRD&amp;quot;"/>
        <s v="&amp;quot;Rev and SHIPT in Past Three Years by BU and CUS&amp;quot;"/>
        <s v="&amp;quot;Yearly Actual Revenue&amp;quot;"/>
        <s v="&amp;quot;Yearly Actual Shipment&amp;quot;"/>
        <s v="&amp;quot;Rev and SHIPT in Past Three Years by PRD&amp;quot;"/>
        <s v="&amp;quot;Purchasing Mode and Amount Distribution&amp;quot;"/>
        <s v="&amp;quot;Purchasing Mode&amp;quot;"/>
        <s v="&amp;quot;Component Type&amp;quot;"/>
        <s v="&amp;quot;Material Group&amp;quot;"/>
        <s v="&amp;quot;Class Code Category&amp;quot;"/>
        <s v="&amp;quot;Part Category&amp;quot;"/>
        <s v="&amp;quot;GR Monthly Date&amp;quot;"/>
        <s v="&amp;quot;GR Date By QUARTER&amp;quot;"/>
        <s v="&amp;quot;AVL Name&amp;quot;"/>
        <s v="&amp;quot;Vendor Code&amp;quot;"/>
        <s v="&amp;quot;Vendor Name&amp;quot;"/>
        <s v="&amp;quot;Purchase Amount&amp;quot;"/>
        <s v="&amp;quot;GR Quantity&amp;quot;"/>
        <s v="&amp;quot;Vendor Management&amp;quot;"/>
        <s v="&amp;quot;Vendor Data Update Date&amp;quot;"/>
        <s v="&amp;quot;Quality Score&amp;quot;"/>
        <s v="&amp;quot;Cost Score&amp;quot;"/>
        <s v="&amp;quot;Delivery Score&amp;quot;"/>
        <s v="&amp;quot;Supplier Final Score&amp;quot;"/>
        <s v="&amp;quot;Part Number Quantity&amp;quot;"/>
        <s v="&amp;quot;Sole Source Quantity&amp;quot;"/>
        <s v="&amp;quot;Buy and Sell Quantity&amp;quot;"/>
        <s v="&amp;quot;GTK Quantity&amp;quot;"/>
        <s v="&amp;quot;OTK Quantity&amp;quot;"/>
        <s v="&amp;quot;Used by Customer List&amp;quot;"/>
        <s v="&amp;quot;Critical Parts Fulfillment Analysis&amp;quot;"/>
        <s v="&amp;quot;Vendor Fulfillment Date&amp;quot;"/>
        <s v="&amp;quot;IEC Part Number&amp;quot;"/>
        <s v="&amp;quot;Part Description&amp;quot;"/>
        <s v="&amp;quot;LTA MOU Quantity&amp;quot;"/>
        <s v="&amp;quot;LTA GR Quantity&amp;quot;"/>
        <s v="&amp;quot;Accum LTA MOU Quantity&amp;quot;"/>
        <s v="&amp;quot;Accum LTA GR Quantity&amp;quot;"/>
        <s v="&amp;quot;YTD Fill Rate&amp;quot;"/>
        <s v="&amp;quot;Fill Rate by Vendor&amp;quot;"/>
        <s v="&amp;quot;Fill Rate by PartNo&amp;quot;"/>
        <s v="&amp;quot;Material Marketing Price Analysis&amp;quot;"/>
        <s v="&amp;quot;Raw Material Data Month&amp;quot;"/>
        <s v="&amp;quot;Material Catalog&amp;quot;"/>
        <s v="&amp;quot;Sub Material Catalog&amp;quot;"/>
        <s v="&amp;quot;Sub-stage Type&amp;quot;"/>
        <s v="&amp;quot;Stage Composition Cost Ratio&amp;quot;"/>
        <s v="&amp;quot;Material Futures category&amp;quot;"/>
        <s v="&amp;quot;Raw Cost Ratio&amp;quot;"/>
        <s v="&amp;quot;Raw Cost Price&amp;quot;"/>
        <s v="&amp;quot;Last Raw Cost Price&amp;quot;"/>
        <s v="&amp;quot;Last Year Raw Cost Price&amp;quot;"/>
        <s v="&amp;quot;Material Futures MOM&amp;quot;"/>
        <s v="&amp;quot;Material Futures YOY&amp;quot;"/>
        <s v="&amp;quot;Material Catalog Price Analysis&amp;quot;"/>
        <s v="&amp;quot;Sub Material Catalog MOM&amp;quot;"/>
        <s v="&amp;quot;Sub Material Catalog YOY&amp;quot;"/>
        <s v="&amp;quot;Material Catalog Inference Analysis&amp;quot;"/>
        <s v="&amp;quot;Material Catalog Inference Cost&amp;quot;"/>
        <s v="&amp;quot;Major Stage Material Catalog DM&amp;quot;"/>
        <s v="&amp;quot;Series Customer List&amp;quot;"/>
        <s v="&amp;quot;Series List&amp;quot;"/>
        <s v="&amp;quot;Open Purchase Order Quantity&amp;quot;"/>
        <s v="&amp;quot;Rolling 6 Months Forecast&amp;quot;"/>
        <s v="&amp;quot;Substitute Code&amp;quot;"/>
        <s v="&amp;quot;PSG Monthly Procurement Amount&amp;quot;"/>
        <s v="&amp;quot;Monthly Date&amp;quot;"/>
        <s v="&amp;quot;AVL ID&amp;quot;"/>
        <s v="&amp;quot;Vendor Master&amp;quot;"/>
        <s v="&amp;quot;Vendor Performance Master&amp;quot;"/>
        <s v="&amp;quot;Vendor Performane Date&amp;quot;"/>
        <s v="&amp;quot;Critical Parts Fulfillment Statistic&amp;quot;"/>
        <s v="&amp;quot;Critical Parts Fulfillment Data Date&amp;quot;"/>
        <s v="&amp;quot;Vendor Fulfillment Performance&amp;quot;"/>
        <s v="&amp;quot;Major Stage Material Catalog&amp;quot;"/>
        <s v="&amp;quot;Part Series&amp;quot;"/>
        <s v="&amp;quot;Material Marketing Price Information&amp;quot;"/>
        <s v="&amp;quot;Material Catalog Price Information&amp;quot;"/>
        <s v="&amp;quot;Material Catalog Inference Amount&amp;quot;"/>
        <s v="&amp;quot;Purchasing Part Attribute&amp;quot;"/>
        <s v="&amp;quot;Class Code&amp;quot;"/>
        <s v="&amp;quot;Is Sole&amp;quot;"/>
        <s v="&amp;quot;Overall product yield&amp;quot;"/>
        <s v="&amp;quot;Weekly product yield report&amp;quot;"/>
        <s v="&amp;quot;Production input quantity&amp;quot;"/>
        <s v="&amp;quot;Overall system defect quantity&amp;quot;"/>
        <s v="&amp;quot;Product first pass yield&amp;quot;"/>
        <s v="&amp;quot;Overall system not repaired quantity&amp;quot;"/>
        <s v="&amp;quot;Product yield rate&amp;quot;"/>
        <s v="&amp;quot;Overall product yield alert&amp;quot;"/>
        <s v="&amp;quot;Product yield alert date &amp;quot;"/>
        <s v="&amp;quot;Product yield alert type&amp;quot;"/>
        <s v="&amp;quot;Product yield alert comment&amp;quot;"/>
        <s v="&amp;quot;Overall product yield target&amp;quot;"/>
        <s v="&amp;quot;Product yield rate target&amp;quot;"/>
        <s v="&amp;quot;Product FPY rate target&amp;quot;"/>
        <s v="&amp;quot;Detailed product yield&amp;quot;"/>
        <s v="&amp;quot;Product level&amp;quot;"/>
        <s v="&amp;quot;Inspection station code&amp;quot;"/>
        <s v="&amp;quot;Input quantity by inspection station&amp;quot;"/>
        <s v="&amp;quot;Defect quantity&amp;quot;"/>
        <s v="&amp;quot;First pass yield rate by inspection station&amp;quot;"/>
        <s v="&amp;quot;Not repaired quantity&amp;quot;"/>
        <s v="&amp;quot;Yield rate by inspection station&amp;quot;"/>
        <s v="&amp;quot;Yield rate target by inspection station mapping&amp;quot;"/>
        <s v="&amp;quot;Yield rate target by inspection station&amp;quot;"/>
        <s v="&amp;quot;FPY rate target by inspection station&amp;quot;"/>
        <s v="&amp;quot;Detailed product defect&amp;quot;"/>
        <s v="&amp;quot;Defect type code&amp;quot;"/>
        <s v="&amp;quot;Defect type quantity&amp;quot;"/>
        <s v="&amp;quot;Defect rate by defect type&amp;quot;"/>
        <s v="&amp;quot;Defect target by defect type mapping&amp;quot;"/>
        <s v="&amp;quot;Defect type target&amp;quot;"/>
        <s v="&amp;quot;Overall product yield analysis&amp;quot;"/>
        <s v="&amp;quot;Detailed product yield analysis&amp;quot;"/>
        <s v="&amp;quot;Detailed product defect analysis&amp;quot;"/>
        <s v="&amp;quot;Estimated Monthly Revenue Data by Customer&amp;quot;"/>
        <s v="&amp;quot;PSG  Customer&amp;quot;"/>
        <s v="&amp;quot;PSG Product Family&amp;quot;"/>
        <s v="&amp;quot;Product Family&amp;quot;"/>
        <s v="&amp;quot;Data Source&amp;quot;"/>
        <s v="&amp;quot;PSG Product Series&amp;quot;"/>
        <s v="&amp;quot;Product Horizon&amp;quot;"/>
        <s v="&amp;quot;PSG Division&amp;quot;"/>
        <s v="&amp;quot;Division Name&amp;quot;"/>
        <s v="&amp;quot;Division Alias&amp;quot;"/>
        <s v="&amp;quot;PSG Business Unit&amp;quot;"/>
        <s v="&amp;quot;BU Name&amp;quot;"/>
        <s v="&amp;quot;BU Type&amp;quot;"/>
        <s v="&amp;quot;Product Series FCS Status&amp;quot;"/>
        <s v="&amp;quot;FCS Start Date&amp;quot;"/>
        <s v="&amp;quot;Series Status&amp;quot;"/>
        <s v="&amp;quot;Actual Revenue Cost and Shipment Data&amp;quot;"/>
        <s v="&amp;quot;PL Monthly Date&amp;quot;"/>
        <s v="&amp;quot;Monthly Product Series Shipping Volume&amp;quot;"/>
        <s v="&amp;quot;Monthly Product Series Revenue&amp;quot;"/>
        <s v="&amp;quot;Monthly Product Series Material Cost&amp;quot;"/>
        <s v="&amp;quot;Monthly Product Series MVA Cost&amp;quot;"/>
        <s v="&amp;quot;Accumulative Product Series Shipping Volume&amp;quot;"/>
        <s v="&amp;quot;Accumulative Product Series Revenue&amp;quot;"/>
        <s v="&amp;quot;Accumulative Product Series Material Cost&amp;quot;"/>
        <s v="&amp;quot;Accumulative Product Series MVA Cost&amp;quot;"/>
        <s v="&amp;quot;Accumulative Product Series  Cost&amp;quot;"/>
        <s v="&amp;quot;Accumulative Product Series Net Profit&amp;quot;"/>
        <s v="&amp;quot;Accumulative Series Profitability Ratio&amp;quot;"/>
        <s v="&amp;quot;Yearly SHIPT TRGT Data&amp;quot;"/>
        <s v="&amp;quot;Project Stage Master&amp;quot;"/>
        <s v="&amp;quot;Project Stage&amp;quot;"/>
        <s v="&amp;quot;RFQ Shipment Target Data&amp;quot;"/>
        <s v="&amp;quot;Target Year&amp;quot;"/>
        <s v="&amp;quot;Project Stage Time Data&amp;quot;"/>
        <s v="&amp;quot;RFQ Status&amp;quot;"/>
        <s v="&amp;quot;Dvp Year&amp;quot;"/>
        <s v="&amp;quot;Project Stage Estimated Start Date&amp;quot;"/>
        <s v="&amp;quot;Project Stage Estimated End Date&amp;quot;"/>
        <s v="&amp;quot;RFQ Related Data&amp;quot;"/>
        <s v="&amp;quot;Data Upload Date&amp;quot;"/>
        <s v="&amp;quot;RFQ Receive Date&amp;quot;"/>
        <s v="&amp;quot;RFQ End Year&amp;quot;"/>
        <s v="&amp;quot;RFQ End Date&amp;quot;"/>
        <s v="&amp;quot;Estimated Product Family Revenue&amp;quot;"/>
        <s v="&amp;quot;Estimated Sales Quantity&amp;quot;"/>
        <s v="&amp;quot;Estimate Product Family Cost&amp;quot;"/>
        <s v="&amp;quot;Estimated Profitability Ratio&amp;quot;"/>
        <s v="&amp;quot;DB Start Year&amp;quot;"/>
        <s v="&amp;quot;DB Start Date&amp;quot;"/>
        <s v="&amp;quot;SI StartDate&amp;quot;"/>
        <s v="&amp;quot;PV Start Date&amp;quot;"/>
        <s v="&amp;quot;RTM Start Date&amp;quot;"/>
        <s v="&amp;quot;Reason Code of Lose&amp;quot;"/>
        <s v="&amp;quot;Reason Content of Lose&amp;quot;"/>
        <s v="&amp;quot;Product Life Cycle&amp;quot;"/>
        <s v="&amp;quot;Yearly Shipment Use Only&amp;quot;"/>
        <s v="&amp;quot;Hite Rate of Sales Quantity&amp;quot;"/>
        <s v="&amp;quot;RFQ Hit Rate Data&amp;quot;"/>
        <s v="&amp;quot;Shipment Year&amp;quot;"/>
        <s v="&amp;quot;Estimated Monthly Amortized Sales Quantity&amp;quot;"/>
        <s v="&amp;quot;RFQ Hit Rate&amp;quot;"/>
        <s v="&amp;quot;Actual Revenue and Shipment Data&amp;quot;"/>
        <s v="&amp;quot;RFQ Hit Rate Status&amp;quot;"/>
        <s v="&amp;quot;Yearly Shipment of Award RFQ&amp;quot;"/>
        <s v="&amp;quot;Overview of Project Time Distribution&amp;quot;"/>
        <s v="&amp;quot;RFQ Detail of On going Project&amp;quot;"/>
        <s v="&amp;quot;RFQ Detail of Award Project&amp;quot;"/>
        <s v="&amp;quot;RFQ Detail of Lose Project&amp;quot;"/>
        <s v="&amp;quot;Business type&amp;quot;" u="1"/>
        <s v="&amp;quot;Difference Ratio Between Actual Shipment and Shipment Target&amp;quot;" u="1"/>
        <s v="&amp;quot;Hit Rate Between Actual Shipment and Monthly Shipment Target&amp;quot;" u="1"/>
        <s v="&amp;quot;Diff of Yearly Act/Pred and TRGT Rev&amp;quot;" u="1"/>
        <s v="&amp;quot;Monthly Status of Operating Income and Shipment by BU and Customer&amp;quot;" u="1"/>
        <s v="&amp;quot;Monthly Shipping Quantity&amp;quot;" u="1"/>
        <s v="&amp;quot;Status of Operating Income and Shipment in the Past Three Years by BU and Customer&amp;quot;" u="1"/>
        <s v="&amp;quot;Diff. of MLY Act. SHIPT vs. Est. SHIPT&amp;quot;" u="1"/>
        <s v="&amp;quot;Diff Rate of Yearly Act/Pred and TRGT Ship&amp;quot;" u="1"/>
        <s v="&amp;quot;Difference Between Actual Operating Income and Operating Income Target&amp;quot;" u="1"/>
        <s v="&amp;quot;Difference Between Monthly Actual Shipment and Monthly Shipment Target&amp;quot;" u="1"/>
        <s v="&amp;quot;Monthly Boards Estimated Operating Income&amp;quot;" u="1"/>
        <s v="&amp;quot;Difference Between Yearly Actual and Predict Operating Income and Operating Income Target&amp;quot;" u="1"/>
        <s v="&amp;quot;Yearly Operating Income Target&amp;quot;" u="1"/>
        <s v="&amp;quot;Diff. of YTD Act. Rev. and YTD Rev. TRGT&amp;quot;" u="1"/>
        <s v="&amp;quot;Purchasing Mode and Amount Aistribution&amp;quot;" u="1"/>
        <s v="&amp;quot;Difference Ratio Between Actual Operating Income and Estimated Operating Income&amp;quot;" u="1"/>
        <s v="&amp;quot;Accumulative Series Net Profit&amp;quot;" u="1"/>
        <s v="&amp;quot;Forecast Gen Date-&amp;gt;Forecast Version&amp;quot;" u="1"/>
        <s v="&amp;quot;Diff Rate of Yearly Act/Pred and TRGT Rev&amp;quot;" u="1"/>
        <s v="&amp;quot;QOQ Plastic&amp;quot;" u="1"/>
        <s v="&amp;quot;YTD Fill Rate Less Than Target PN List&amp;quot;" u="1"/>
        <s v="&amp;quot;Acc. Shipping Quantity&amp;quot;" u="1"/>
        <s v="&amp;quot;Accum LTA  GR Quantity&amp;quot;" u="1"/>
        <s v="&amp;quot;Difference Between Monthly Actual Operating Income and  Monthly Operating Income Target&amp;quot;" u="1"/>
        <s v="&amp;quot;Boards Est. MLY Rev. and SHIPT Data&amp;quot;" u="1"/>
        <s v="&amp;quot;Diff. of YTD Act. SHIPT and Boards Est. SHIPT&amp;quot;" u="1"/>
        <s v="&amp;quot;Diff. Rate of Act. SHIPT vs. BoardsEst. SHIPT&amp;quot;" u="1"/>
        <s v="&amp;quot;Accumulative Series Net Profit Rate&amp;quot;" u="1"/>
        <s v="&amp;quot;Monitor Date -&amp;gt; Demand Plan Date&amp;quot;" u="1"/>
        <s v="&amp;quot;Material Catalog MOM&amp;quot;" u="1"/>
        <s v="&amp;quot;Diff. of MLY Act. Ship. vs. Yearly Target Ship.&amp;quot;" u="1"/>
        <s v="&amp;quot;P/L Update Date&amp;quot;" u="1"/>
        <s v="&amp;quot;Diff. of MLY Act. Rev. vs.  MLY Rev. TRGT&amp;quot;" u="1"/>
        <s v="&amp;quot;Diff. of MLY Act. SHIPT vs. Shipping TRGT&amp;quot;" u="1"/>
        <s v="&amp;quot;Diff. of YTD Act. Rev. and  YTD Rev. TRGT&amp;quot;" u="1"/>
        <s v="&amp;quot;Year to Date Status of Operating Income and Shipment by Product&amp;quot;" u="1"/>
        <s v="&amp;quot;Actual Operating and Shipment Date&amp;quot;" u="1"/>
        <s v="&amp;quot;Diff. Rate of Yearly Act./Pred. and TRGT Ship.&amp;quot;" u="1"/>
        <s v="&amp;quot;MoM Iron&amp;quot;" u="1"/>
        <s v="&amp;quot;QoQ Iron&amp;quot;" u="1"/>
        <s v="&amp;quot;YoY Iron&amp;quot;" u="1"/>
        <s v="&amp;quot;QOQ Connetor&amp;quot;" u="1"/>
        <s v="&amp;quot;Diff. Rate of Yearly  Act./Pred. and Boards Est. Ship.&amp;quot;" u="1"/>
        <s v="&amp;quot;Difference Ratio Between  Yearly Revenue&amp;quot;" u="1"/>
        <s v="&amp;quot;LTA  GR Quantity&amp;quot;" u="1"/>
        <s v="&amp;quot;Difference Between Monthly Actual Operating Income and Monthly Boards Estimated Operating Income&amp;quot;" u="1"/>
        <s v="&amp;quot;Diff. of Act. Rev. vs. Est. Rev.&amp;quot;" u="1"/>
        <s v="&amp;quot;MLY Rev. and SHIPT Data of Yearly TRGT&amp;quot;" u="1"/>
        <s v="&amp;quot;Up-To-Date Monthly Estimated Shipment&amp;quot;" u="1"/>
        <s v="&amp;quot;Acc. MVA Cost &amp;quot;" u="1"/>
        <s v="&amp;quot;Hit Rate of Act. SHIPT vs. MLY Shipping TRGT&amp;quot;" u="1"/>
        <s v="&amp;quot;Acc. Series  Cost&amp;quot;" u="1"/>
        <s v="&amp;quot;Diff. of Yearly  Act./Pred. and Boards Est. Ship.&amp;quot;" u="1"/>
        <s v="&amp;quot;Diff. Rate of MLY Act. Rev. vs. Yearly Target Rev.&amp;quot;" u="1"/>
        <s v="&amp;quot;Hit Rate of MTD Act. Rev. vs. MLY Boards Est. Rev.&amp;quot;" u="1"/>
        <s v="&amp;quot;Yearly Status of Operating Income and Shipment by Product&amp;quot;" u="1"/>
        <s v="&amp;quot;Acc. Series Net Profit&amp;quot;" u="1"/>
        <s v="&amp;quot;MLY Rev. and SHIPT by PRD&amp;quot;" u="1"/>
        <s v="&amp;quot;YTD Rev. and SHIPT by PRD&amp;quot;" u="1"/>
        <s v="&amp;quot;Year to Date Operating Income Target&amp;quot;" u="1"/>
        <s v="&amp;quot;Hit Rate Between Actual Shipment and Boards Estimated Shipment&amp;quot;" u="1"/>
        <s v="&amp;quot;Diff Rate of Yearly Act/Pred and Boards Est Ship&amp;quot;" u="1"/>
        <s v="&amp;quot;Actual Daily Operating Income&amp;quot;" u="1"/>
        <s v="&amp;quot;QOQ Stamping&amp;quot;" u="1"/>
        <s v="&amp;quot;Hit Rate Between Month to Date Actual Shipment and Monthly Shipment Target&amp;quot;" u="1"/>
        <s v="&amp;quot;Diff. Rate of MLY Act. Ship. vs. Yearly Target Ship.&amp;quot;" u="1"/>
        <s v="&amp;quot;Hit Rate of MTD Act. Ship. vs. MLY Boards Est. Ship.&amp;quot;" u="1"/>
        <s v="&amp;quot;Outliner Percentage&amp;quot;" u="1"/>
        <s v="&amp;quot;Rev. and SHIPT in Past Three Years by BU and CUS&amp;quot;" u="1"/>
        <s v="&amp;quot;Actual Shipment Quantity&amp;quot;" u="1"/>
        <s v="&amp;quot;Monthly Shiping Quantity&amp;quot;" u="1"/>
        <s v="&amp;quot;Actual Shipment Quantity-&amp;gt;Order Quantity&amp;quot;" u="1"/>
        <s v="&amp;quot;Difference Ratio Between Year to Date Actual Shipment and Year to Date Shipment Target&amp;quot;" u="1"/>
        <s v="&amp;quot;Difference Ratio Between Yearly Actual and Predict Shipment and Yearly Shipment Target&amp;quot;" u="1"/>
        <s v="&amp;quot;Diff. of Yearly Act./Pred. and Boards Est. SHIPT&amp;quot;" u="1"/>
        <s v="&amp;quot;Hit Rate of Act. Rev. vs. MLY Rev. TRGT&amp;quot;" u="1"/>
        <s v="&amp;quot; &amp;quot;" u="1"/>
        <s v="&amp;quot;Accum. LTA  GR Quantity&amp;quot;" u="1"/>
        <s v="&amp;quot;Accum. LTA MOU Quantity&amp;quot;" u="1"/>
        <s v="&amp;quot;Hit Rate Between Month to Date Actual Shipment and Monthly Boards Estimated Shipment&amp;quot;" u="1"/>
        <s v="&amp;quot;Diff. of MLY Act. Rev. vs. MLY Est. Rev.&amp;quot;" u="1"/>
        <s v="&amp;quot;Diff. of Yearly Act./Pred. and TRGT Rev.&amp;quot;" u="1"/>
        <s v="&amp;quot;Outsourcing type&amp;quot;" u="1"/>
        <s v="&amp;quot;Yearly Actual Operating Income&amp;quot;" u="1"/>
        <s v="&amp;quot;Diff. of Act. Rev. vs.Boards Est. Rev.&amp;quot;" u="1"/>
        <s v="&amp;quot;Monthly BS Forecast Quantity&amp;quot;" u="1"/>
        <s v="&amp;quot;Diff. Rate of MLY Act. SHIPT vs. Est. SHIPT&amp;quot;" u="1"/>
        <s v="&amp;quot;Accumulative Series Revenue&amp;quot;" u="1"/>
        <s v="&amp;quot;Difference Ratio Between  Yearly Operating Income&amp;quot;" u="1"/>
        <s v="&amp;quot;Material Catalog YOY&amp;quot;" u="1"/>
        <s v="&amp;quot;Month to Date Actual  Shipment&amp;quot;" u="1"/>
        <s v="&amp;quot;Actual Net Profit Margin&amp;quot;" u="1"/>
        <s v="&amp;quot;Rev. and SHIPT in Past Three Years by PRD&amp;quot;" u="1"/>
        <s v="&amp;quot;Diff Rate of Yearly Act/Pred and Boards Est Rev&amp;quot;" u="1"/>
        <s v="&amp;quot;Diff. Rate of Yearly Act./Pred. and Boards Est. Rev.&amp;quot;" u="1"/>
        <s v="&amp;quot;Diff. Rate of YTD Act. Rev. and YTD Boards Est. Rev.&amp;quot;" u="1"/>
        <s v="&amp;quot;Plan Comparison Month&amp;quot;" u="1"/>
        <s v="&amp;quot;Difference Between Actual Shipment and The Boards Estimated Shipment&amp;quot;" u="1"/>
        <s v="&amp;quot;Difference Between Year to Date Actual Operating Income and Year to Date Boards Estimated Operating Income&amp;quot;" u="1"/>
        <s v="&amp;quot;Difference Between Yearly Actual and Predict Operating Income and Yearly Boards Estimated Operating Income&amp;quot;" u="1"/>
        <s v="&amp;quot;QOQ PCB&amp;quot;" u="1"/>
        <s v="&amp;quot;Accumulative MVA Cost &amp;quot;" u="1"/>
        <s v="&amp;quot;PSG Cost Category&amp;quot;" u="1"/>
        <s v="&amp;quot;PSG Cost Catetory&amp;quot;" u="1"/>
        <s v="&amp;quot;PSG Part Category&amp;quot;" u="1"/>
        <s v="&amp;quot;PSG Part Catetory&amp;quot;" u="1"/>
        <s v="&amp;quot;Year to Date Status of Operating Income and Shipment by BU and Customer&amp;quot;" u="1"/>
        <s v="&amp;quot;Monthly Status of Operating Income and Shipment by Product&amp;quot;" u="1"/>
        <s v="&amp;quot;IEC Part Num&amp;quot;" u="1"/>
        <s v="&amp;quot;Yearly Rev. and SHIPT by BU and CUS&amp;quot;" u="1"/>
        <s v="&amp;quot;Diff. of Act. Rev. vs. Rev. TRGT&amp;quot;" u="1"/>
        <s v="&amp;quot;Diff. of MLY Act. SHIPT vs. BoardsEst. SHIPT&amp;quot;" u="1"/>
        <s v="&amp;quot;Hit Rate of Act. SHIPT vs. Boards Est. SHIPT&amp;quot;" u="1"/>
        <s v="&amp;quot;Diff of Yearly Act/Pred and Boards Est Ship&amp;quot;" u="1"/>
        <s v="&amp;quot;Hit Rate Between Month to Date Actual Operating Income and Monthly Operating Income Target&amp;quot;" u="1"/>
        <s v="&amp;quot;PSG Forecast Hit Rate Monitor&amp;quot;" u="1"/>
        <s v="&amp;quot;Estimated Net Profit Margin&amp;quot;" u="1"/>
        <s v="&amp;quot;Difference Rate and Hit Rate Data of Operating Income and  Shipment&amp;quot;" u="1"/>
        <s v="&amp;quot;Data on the Difference Rate of Revenue and Shipment in Different Time Intervals&amp;quot;" u="1"/>
        <s v="&amp;quot;Difference Ratio Between Monthly Actual Shipment and Monthly Boards Estimated Shipment&amp;quot;" u="1"/>
        <s v="&amp;quot;Diff. Rate and Hit Rate Data of Rev. and  SHIPT&amp;quot;" u="1"/>
        <s v="&amp;quot;Case Plastic Procure Cost ratio&amp;quot;" u="1"/>
        <s v="&amp;quot;MoM LEM Tin&amp;quot;" u="1"/>
        <s v="&amp;quot;QoQ LEM Tin&amp;quot;" u="1"/>
        <s v="&amp;quot;YoY LEM Tin&amp;quot;" u="1"/>
        <s v="&amp;quot;Accumulative Series Cost&amp;quot;" u="1"/>
        <s v="&amp;quot;Difference Ratio Between Actual Shipment and Estimated Shipment&amp;quot;" u="1"/>
        <s v="&amp;quot;MoM LEM AL&amp;quot;" u="1"/>
        <s v="&amp;quot;QoQ LEM AL&amp;quot;" u="1"/>
        <s v="&amp;quot;YoY LEM AL&amp;quot;" u="1"/>
        <s v="&amp;quot;Difference Between Year to Date Actual Shipment and  Year to Date Shipment Target&amp;quot;" u="1"/>
        <s v="&amp;quot;Diff of Yearly Act/Pred and Boards Est Rev&amp;quot;" u="1"/>
        <s v="&amp;quot;Material Catalog Price Infomation&amp;quot;" u="1"/>
        <s v="&amp;quot;Accumulative Materials Cost &amp;quot;" u="1"/>
        <s v="&amp;quot;Difference Between Actual Shipment and Shipment Target&amp;quot;" u="1"/>
        <s v="&amp;quot;Diff. of YTD Act. SHIPT and  YTD Shipping TRGT&amp;quot;" u="1"/>
        <s v="&amp;quot;Diff. Rate of MLY Act. SHIPT vs. Shipping TRGT&amp;quot;" u="1"/>
        <s v="&amp;quot;FCS Start Date Data&amp;quot;" u="1"/>
        <s v="&amp;quot;CQ MP shipment&amp;quot;" u="1"/>
        <s v="&amp;quot;Accumulative Product Series  Revenue&amp;quot;" u="1"/>
        <s v="&amp;quot;Up-To-Date Monthly Estimated Revenue&amp;quot;" u="1"/>
        <s v="&amp;quot;Diff. Rate of MLY Act. Ship. vs. Boards Est. Ship.&amp;quot;" u="1"/>
        <s v="&amp;quot;Actual Monthly Operating Income and Shipment Data&amp;quot;" u="1"/>
        <s v="&amp;quot;Shipping Month&amp;quot;" u="1"/>
        <s v="&amp;quot;Difference Ratio Between Monthly Actual Operating Income and Monthly Operating Income Target&amp;quot;" u="1"/>
        <s v="&amp;quot;Accumulative Shipping Quantity&amp;quot;" u="1"/>
        <s v="&amp;quot;Difference Between Actual Operating Income and Estimated Operating Income&amp;quot;" u="1"/>
        <s v="&amp;quot;Diff. of MLY Act. Rev. vs. Yearly Target Rev.&amp;quot;" u="1"/>
        <s v="&amp;quot;Diff. Rate of MLY Act. Rev. vs. MLY Est. Rev.&amp;quot;" u="1"/>
        <s v="&amp;quot;Diff. Rate of Yearly Act./Pred. and TRGT Rev.&amp;quot;" u="1"/>
        <s v="&amp;quot;Diff. Rate of MLY Act. SHIPT vs. Boards Est. SHIPT&amp;quot;" u="1"/>
        <s v="&amp;quot;Diff. Rate of YTD Act. SHIPT and Boards Est. SHIPT&amp;quot;" u="1"/>
        <s v="&amp;quot;Hit Rate Between Month to Date Actual Operating Income and Monthly Boards Estimated Operating Income&amp;quot;" u="1"/>
        <s v="&amp;quot;Diff. of Yearly Act./Pred. and TRGT Ship.&amp;quot;" u="1"/>
        <s v="&amp;quot;MLY Rev. and SHIPT by BU and CUS&amp;quot;" u="1"/>
        <s v="&amp;quot;YTD Rev. and SHIPT by BU and CUS&amp;quot;" u="1"/>
        <s v="&amp;quot;Difference Between Year to Date Actual Shipment and Year to Date Boards Estimated Shipment&amp;quot;" u="1"/>
        <s v="&amp;quot;Difference Between Yearly Actual and Predict Shipment and Yearly Boards Estimated Shipment&amp;quot;" u="1"/>
        <s v="&amp;quot;Boards Estimated Monthly Operating Income and Shipment Data&amp;quot;" u="1"/>
        <s v="&amp;quot;Mothly MVA Cost&amp;quot;" u="1"/>
        <s v="&amp;quot;Hit Rate of MTD Act. SHIPT vs. MLY Boards Est. SHIPT&amp;quot;" u="1"/>
        <s v="&amp;quot;Actual Product Revenue&amp;quot;" u="1"/>
        <s v="&amp;quot;Monthly Series Revenue&amp;quot;" u="1"/>
        <s v="&amp;quot;Major Stage Material Catalog Dim&amp;quot;" u="1"/>
        <s v="&amp;quot;Diff. Rate of Act. SHIPT vs. Shipping TRGT&amp;quot;" u="1"/>
        <s v="&amp;quot;Difference Ratio Between Year to Date Actual Shipment and Year to Date Boards Estimated Shipment&amp;quot;" u="1"/>
        <s v="&amp;quot;Difference Ratio Between Yearly Actual and Predict Shipment and Yearly Boards Estimated Shipment&amp;quot;" u="1"/>
        <s v="&amp;quot;Diff. Rate of Act. Rev. vs.Est. Rev.&amp;quot;" u="1"/>
        <s v="&amp;quot;Diff. Rate of Act. SHIPT vs. Est. SHIPT&amp;quot;" u="1"/>
        <s v="&amp;quot;Difference Ratio Between Monthly Actual Shipment and Monthly Estimated Shipment&amp;quot;" u="1"/>
        <s v="&amp;quot;Diff. Rate of Yearly  Act./Pred. and Boards Est. Rev.&amp;quot;" u="1"/>
        <s v="&amp;quot;Acc. Materials Cost &amp;quot;" u="1"/>
        <s v="&amp;quot;Accumulative Product Series MVA Cost &amp;quot;" u="1"/>
        <s v="&amp;quot;Diff. Rate of Yearly Act./Pred. and Boards Est. Ship.&amp;quot;" u="1"/>
        <s v="&amp;quot;Primary Customer Code&amp;quot;" u="1"/>
        <s v="&amp;quot;The Top Five PN with the Worst Order Fill Rate&amp;quot;" u="1"/>
        <s v="&amp;quot;Diff. of Yearly Act./Pred. and Boards Est. Ship.&amp;quot;" u="1"/>
        <s v="&amp;quot;GR Date&amp;quot;" u="1"/>
        <s v="&amp;quot;Actual Daily Operating Income and Shipment Data&amp;quot;" u="1"/>
        <s v="&amp;quot;Yearly Rev. and SHIPT by PRD&amp;quot;" u="1"/>
        <s v="&amp;quot;Diff. Rate of Act. Rev. vs. Boards Est. Rev.&amp;quot;" u="1"/>
        <s v="&amp;quot;Vendor A Fulfillment Performance&amp;quot;" u="1"/>
        <s v="&amp;quot;Yearly Boards Estimated Operating Income&amp;quot;" u="1"/>
        <s v="&amp;quot;Monthly Actual Operating Income&amp;quot;" u="1"/>
        <s v="&amp;quot;Diff. of Act. SHIPT vs. BoardsEst. SHIPT&amp;quot;" u="1"/>
        <s v="&amp;quot;Monthly Operating Income and Shipment Data of Yearly target&amp;quot;" u="1"/>
        <s v="&amp;quot;BOD Shipping Target Hit Rate&amp;quot;" u="1"/>
        <s v="&amp;quot;Hit Rate Between Actual Operating Income and Boards Estimated Operating Income&amp;quot;" u="1"/>
        <s v="&amp;quot;Diff. of Yearly Act./Pred. and Boards Est. Rev.&amp;quot;" u="1"/>
        <s v="&amp;quot;Diff. of YTD Act. Rev. and YTD Boards Est. Rev.&amp;quot;" u="1"/>
        <s v="&amp;quot;Difference Between Year to Date Actual Operating Income and  Year to Date Operating Income Target&amp;quot;" u="1"/>
        <s v="&amp;quot;CQ MP shipment analysis&amp;quot;" u="1"/>
        <s v="&amp;quot;Difference Between Monthly Actual Shipment and Monthly Estimated Shipment&amp;quot;" u="1"/>
        <s v="&amp;quot;Diff. of Yearly Act./Pred. and TRGT SHIPT&amp;quot;" u="1"/>
        <s v="&amp;quot;Diff. Rate of YTD Act. SHIPT and YTD Shipping TRGT&amp;quot;" u="1"/>
        <s v="&amp;quot;Status of Operating Income and Shipment in the Past Three Years by Product&amp;quot;" u="1"/>
        <s v="&amp;quot;Week Level&amp;quot;" u="1"/>
        <s v="&amp;quot;PSG FCST Hit Rate Analysis_Outliners&amp;quot;" u="1"/>
        <s v="&amp;quot;Difference Ratio Between Year to Date Actual Operating Income and Year to Date Operating Income Target&amp;quot;" u="1"/>
        <s v="&amp;quot;Year to Date Actual Operating Income&amp;quot;" u="1"/>
        <s v="&amp;quot;Hit Rate of MTD Act. Rev. vs. MLY Rev. TRGT&amp;quot;" u="1"/>
        <s v="&amp;quot;MoM LEM CU&amp;quot;" u="1"/>
        <s v="&amp;quot;QoQ LEM CU&amp;quot;" u="1"/>
        <s v="&amp;quot;YoY LEM CU&amp;quot;" u="1"/>
        <s v="&amp;quot;Acc. Series Net Profit Margin&amp;quot;" u="1"/>
        <s v="&amp;quot;Diff. of MLY Act. Ship. vs. Boards Est. Ship.&amp;quot;" u="1"/>
        <s v="&amp;quot;Hit Rate of MTD Act. Ship. vs. UTD Est. Ship.&amp;quot;" u="1"/>
        <s v="&amp;quot;Difference Ratio Between Actual Shipment and The Boards Estimated Shipment&amp;quot;" u="1"/>
        <s v="&amp;quot;Difference Ratio Between Year to Date Actual Operating Income and Year to Date Boards Estimated Operating Income&amp;quot;" u="1"/>
        <s v="&amp;quot;Difference Ratio Between Yearly Actual and Predict Operating Income and Yearly Boards Estimated Operating Income&amp;quot;" u="1"/>
        <s v="&amp;quot;Difference Between Yearly Operating Income&amp;quot;" u="1"/>
        <s v="&amp;quot;Yearly Actual and Predict Operating Income&amp;quot;" u="1"/>
        <s v="&amp;quot;Week&amp;quot;" u="1"/>
        <s v="&amp;quot;MoM LEM Ni&amp;quot;" u="1"/>
        <s v="&amp;quot;QoQ LEM Ni&amp;quot;" u="1"/>
        <s v="&amp;quot;YoY LEM Ni&amp;quot;" u="1"/>
        <s v="&amp;quot;Customer ID&amp;quot;" u="1"/>
        <s v="&amp;quot;BOD shipping target&amp;quot;" u="1"/>
        <s v="&amp;quot;Difference Between Monthly Actual Operating Income and Monthly Estimated Operating Income&amp;quot;" u="1"/>
        <s v="&amp;quot;Yearly Status of Operating Income and Shipment by BU and Customer&amp;quot;" u="1"/>
        <s v="&amp;quot;Difference Between Yearly Actual and Predict Shipment and Yearly Shipment Target&amp;quot;" u="1"/>
        <s v="&amp;quot;Diff. of Yearly  Act./Pred. and Boards Est. Rev.&amp;quot;" u="1"/>
        <s v="&amp;quot;Diff. Rate of MLY Act. Rev. vs. Boards Est. Rev.&amp;quot;" u="1"/>
        <s v="&amp;quot;Case Plastic Cost ratio&amp;quot;" u="1"/>
        <s v="&amp;quot;Monthly Estimated Operating Income&amp;quot;" u="1"/>
        <s v="&amp;quot;Monthly Estimated Shipment&amp;quot;" u="1"/>
        <s v="&amp;quot;Difference Ratio Between Actual Operating Income and Operating Income Target&amp;quot;" u="1"/>
        <s v="&amp;quot;Difference Ratio Between Monthly Actual Shipment and Monthly Shipment Target&amp;quot;" u="1"/>
        <s v="&amp;quot;Hit Rate Between Actual Operating Income and Monthly Operating Income Target&amp;quot;" u="1"/>
        <s v="&amp;quot;Difference Ratio Between Monthly Actual Operating Income and Monthly Estimated Operating Income&amp;quot;" u="1"/>
        <s v="&amp;quot;Difference Ratio Between Yearly Actual and Predict Operating Income and Operating Income Target&amp;quot;" u="1"/>
        <s v="&amp;quot;Actual shipment&amp;quot;" u="1"/>
        <s v="&amp;quot;Difference Ratio Between Monthly Actual Operating Income and Monthly Boards Estimated Operating Income&amp;quot;" u="1"/>
        <s v="&amp;quot;PSG BOD Shipping Target Management&amp;quot;" u="1"/>
        <s v="&amp;quot;Accumulative Product Series Material Cost &amp;quot;" u="1"/>
        <s v="&amp;quot;PSG FCST Management&amp;quot;" u="1"/>
        <s v="&amp;quot;MoM PC&amp;quot;" u="1"/>
        <s v="&amp;quot;QoQ PC&amp;quot;" u="1"/>
        <s v="&amp;quot;YoY PC&amp;quot;" u="1"/>
        <s v="&amp;quot;Diff. Rate of Rev. and SHIPT in Different Time Frame&amp;quot;" u="1"/>
        <s v="&amp;quot;Monthly Materials Cost&amp;quot;" u="1"/>
        <s v="&amp;quot;BU2 ASUS BS VS FCST&amp;quot;" u="1"/>
        <s v="&amp;quot;Acc. Series Revenue&amp;quot;" u="1"/>
        <s v="&amp;quot;Difference Between Actual Shipment and Estimated Shipment&amp;quot;" u="1"/>
        <s v="&amp;quot;Forecast Quantity&amp;quot;" u="1"/>
        <s v="&amp;quot;Hit Rate of Act. Rev. vs.Boards Est. Rev.&amp;quot;" u="1"/>
        <s v="&amp;quot;Forecast Quantity-&amp;gt;Order Quantity&amp;quot;" u="1"/>
        <s v="&amp;quot;Diff. Rate and Hit Rate Data of Rev. and SHIPT&amp;quot;" u="1"/>
        <s v="&amp;quot;Diff. Rate of Yearly Act./Pred. and TRGT SHIPT&amp;quot;" u="1"/>
        <s v="&amp;quot;QOQ Thermal Module&amp;quot;" u="1"/>
        <s v="&amp;quot;Difference Ratio Between Actual Operating Income and The Boards Estimated Operating Income&amp;quot;" u="1"/>
        <s v="&amp;quot;Hit Rate of MTD Act. SHIPT vs. MLY Shipping TRGT&amp;quot;" u="1"/>
        <s v="&amp;quot;PSG Forecast Version Comparison&amp;quot;" u="1"/>
        <s v="&amp;quot;Sole Source List&amp;quot;" u="1"/>
        <s v="&amp;quot;MoM NY Gold&amp;quot;" u="1"/>
        <s v="&amp;quot;QoQ NY Gold&amp;quot;" u="1"/>
        <s v="&amp;quot;YoY NY Gold&amp;quot;" u="1"/>
        <s v="&amp;quot;Diff. of Act. SHIPT vs. Est. SHIPT&amp;quot;" u="1"/>
        <s v="&amp;quot;Month to Date Actual Operating Income&amp;quot;" u="1"/>
        <s v="&amp;quot;Diff. Rate of Yearly Act./Pred. and Boards Est. SHIPT&amp;quot;" u="1"/>
        <s v="&amp;quot;Accumulative Series Net Profit Margin&amp;quot;" u="1"/>
        <s v="&amp;quot;Version 1 Forecast Comparison Type Name&amp;quot;" u="1"/>
        <s v="&amp;quot;Version 2 Forecast Comparison Type Name&amp;quot;" u="1"/>
        <s v="&amp;quot;Diff. of Act. SHIPT vs.Shipping TRGT&amp;quot;" u="1"/>
        <s v="&amp;quot;Material Marketing Price Infomation&amp;quot;" u="1"/>
        <s v="&amp;quot;Diff. of MLY Act. Rev. vs. Boards Est. Rev.&amp;quot;" u="1"/>
        <s v="&amp;quot;Hit Rate of MTD Act. Rev. vs. UTD Est. Rev.&amp;quot;" u="1"/>
        <s v="&amp;quot;Monitor Date&amp;quot;" u="1"/>
        <s v="&amp;quot;Version Date&amp;quot;" u="1"/>
        <s v="&amp;quot;Estimated Monthly Operating Income and Shipment Data&amp;quot;" u="1"/>
        <s v="&amp;quot;Difference Between Monthly Actual Shipment and Monthly Boards Estimated Shipment&amp;quot;" u="1"/>
        <s v="&amp;quot;Year to Date Boards Estimated Operating Income&amp;quot;" u="1"/>
        <s v="&amp;quot;The Top Five Vendor with the Worst Order Fill Rate&amp;quot;" u="1"/>
        <s v="&amp;quot;Diff of Yearly Act/Pred and TRGT Ship&amp;quot;" u="1"/>
        <s v="&amp;quot;GR Mothly Date&amp;quot;" u="1"/>
        <s v="&amp;quot;Actual Sales Quantity&amp;quot;" u="1"/>
        <s v="&amp;quot;Diff. Rate of Act. Rev. vs. Rev. TRGT&amp;quot;" u="1"/>
        <s v="&amp;quot;Up-To-Date Estimated Version Date&amp;quot;" u="1"/>
        <s v="&amp;quot;Difference Between Actual Operating Income and The Boards Estimated Operating Income&amp;quot;" u="1"/>
        <s v="&amp;quot;Monthly Operating Income of Yearly Target&amp;quot;" u="1"/>
        <s v="&amp;quot;Diff. of YTD Act. SHIPT and YTD Shipping TRGT&amp;quot;" u="1"/>
        <s v="&amp;quot;Diff. Rate of MLY Act. Rev. vs. MLY Rev. TRGT&amp;quot;" u="1"/>
        <s v="&amp;quot;Diff. Rate of YTD Act. Rev. and YTD Rev. TRGT&amp;quot;" u="1"/>
      </sharedItems>
    </cacheField>
    <cacheField name="Abbreviations" numFmtId="0">
      <sharedItems count="321">
        <s v="&amp;quot;BG&amp;quot;"/>
        <s v="&amp;quot;&amp;quot;"/>
        <s v="&amp;quot;Entrepreneur&amp;quot;"/>
        <s v="&amp;quot;Closing Date&amp;quot;"/>
        <s v="&amp;quot;Period&amp;quot;"/>
        <s v="&amp;quot;Types of Labor&amp;quot;"/>
        <s v="&amp;quot;Num of Emp&amp;quot;"/>
        <s v="&amp;quot;Avg Num of Emp&amp;quot;"/>
        <s v="&amp;quot;Last Num of Emp&amp;quot;"/>
        <s v="&amp;quot;AP Turnover Ratio&amp;quot;"/>
        <s v="&amp;quot;AR Turnover Ratio&amp;quot;"/>
        <s v="&amp;quot;Net Income&amp;quot;"/>
        <s v="&amp;quot;Accumulated Net Income&amp;quot;"/>
        <s v="&amp;quot;Total Assets&amp;quot;"/>
        <s v="&amp;quot;Total Liability&amp;quot;"/>
        <s v="&amp;quot;Equity&amp;quot;"/>
        <s v="&amp;quot;Inventory&amp;quot;"/>
        <s v="&amp;quot;Cash and Cash Equivalents&amp;quot;"/>
        <s v="&amp;quot;AR&amp;quot;"/>
        <s v="&amp;quot;PPE&amp;quot;"/>
        <s v="&amp;quot;Cash to Assets Ratio&amp;quot;"/>
        <s v="&amp;quot;AR to Assets Ratio&amp;quot;"/>
        <s v="&amp;quot;STD&amp;quot;"/>
        <s v="&amp;quot;AP&amp;quot;"/>
        <s v="&amp;quot;LTD&amp;quot;"/>
        <s v="&amp;quot;STD to Assets Ratio&amp;quot;"/>
        <s v="&amp;quot;AP to Assets Ratio&amp;quot;"/>
        <s v="&amp;quot;LTD to Assets Ratio&amp;quot;"/>
        <s v="&amp;quot;Avg Inventory&amp;quot;"/>
        <s v="&amp;quot;Avg AR&amp;quot;"/>
        <s v="&amp;quot;Avg AP&amp;quot;"/>
        <s v="&amp;quot;Avg Total Assets&amp;quot;"/>
        <s v="&amp;quot;Avg Equity_x000a_&amp;quot;"/>
        <s v="&amp;quot;Revenue Per Capita Analysis&amp;quot;"/>
        <s v="&amp;quot;Revenue Per Capita Analysis BG&amp;quot;"/>
        <s v="&amp;quot;CCC Analysis BG&amp;quot;"/>
        <s v="&amp;quot;CCC Analysis Entrepreneur&amp;quot;"/>
        <s v="&amp;quot;Accumulated Rate of Return Analysis&amp;quot;"/>
        <s v="&amp;quot;Rate of Return Analysis Entrepreneur&amp;quot;"/>
        <s v="&amp;quot;Project Name&amp;quot;"/>
        <s v="&amp;quot;Sponsor&amp;quot;"/>
        <s v="&amp;quot;Team Advisor&amp;quot;"/>
        <s v="&amp;quot;Team Leader&amp;quot;"/>
        <s v="&amp;quot;Registration Date&amp;quot;"/>
        <s v="&amp;quot;Development Duration&amp;quot;"/>
        <s v="&amp;quot;Project Description&amp;quot;"/>
        <s v="&amp;quot;Check Date&amp;quot;"/>
        <s v="&amp;quot;Project Owner&amp;quot;"/>
        <s v="&amp;quot;Accumulated Revenue&amp;quot;"/>
        <s v="&amp;quot;Funding BG&amp;quot;"/>
        <s v="&amp;quot;Funding BU&amp;quot;"/>
        <s v="&amp;quot;Funding Percentage&amp;quot;"/>
        <s v="&amp;quot;Start Date&amp;quot;"/>
        <s v="&amp;quot;End Date&amp;quot;"/>
        <s v="&amp;quot;Remark&amp;quot;"/>
        <s v="&amp;quot;EBO Phase&amp;quot;"/>
        <s v="&amp;quot;Strategic Clarity&amp;quot;"/>
        <s v="&amp;quot;Technology Readiness&amp;quot;"/>
        <s v="&amp;quot;Business Model Viability&amp;quot;"/>
        <s v="&amp;quot;Win in the Marketplace&amp;quot;"/>
        <s v="&amp;quot;Year&amp;quot;"/>
        <s v="&amp;quot;Month&amp;quot;"/>
        <s v="&amp;quot;Estimate Revenue&amp;quot;"/>
        <s v="&amp;quot;Estimate Gross Profit&amp;quot;"/>
        <s v="&amp;quot;Currency&amp;quot;"/>
        <s v="&amp;quot;Actual Revenue&amp;quot;"/>
        <s v="&amp;quot;Actual Gross Profit&amp;quot;"/>
        <s v="&amp;quot;Milestone&amp;quot;"/>
        <s v="&amp;quot;Category&amp;quot;"/>
        <s v="&amp;quot;Status&amp;quot;"/>
        <s v="&amp;quot;Completion&amp;quot;"/>
        <s v="&amp;quot;Target Date&amp;quot;"/>
        <s v="&amp;quot;Actual Date&amp;quot;"/>
        <s v="&amp;quot;Quarter&amp;quot;"/>
        <s v="&amp;quot;Shareholding Ratio&amp;quot;"/>
        <s v="&amp;quot;Revenue contribution&amp;quot;"/>
        <s v="&amp;quot;Recognize Profit&amp;quot;"/>
        <s v="&amp;quot;Cash Dividend&amp;quot;"/>
        <s v="&amp;quot;Valuation&amp;quot;"/>
        <s v="&amp;quot;Comment&amp;quot;"/>
        <s v="&amp;quot;Revenue Contribution Achieve Rate&amp;quot;"/>
        <s v="&amp;quot;Recognize profit Achieve Rate&amp;quot;"/>
        <s v="&amp;quot;預算分配季度&amp;quot;"/>
        <s v="&amp;quot;年度預算&amp;quot;"/>
        <s v="&amp;quot;年度實際已投資金額&amp;quot;"/>
        <s v="&amp;quot;EBO Project&amp;quot;"/>
        <s v="&amp;quot;EBO Project Number&amp;quot;"/>
        <s v="&amp;quot;Current Phase&amp;quot;"/>
        <s v="&amp;quot;Project milestone&amp;quot;"/>
        <s v="&amp;quot;Investment MA Management&amp;quot;"/>
        <s v="&amp;quot;投資/併購目標&amp;quot;"/>
        <s v="&amp;quot;Series&amp;quot;"/>
        <s v="&amp;quot;RDP&amp;quot;"/>
        <s v="&amp;quot;Customer&amp;quot;"/>
        <s v="&amp;quot;Site&amp;quot;"/>
        <s v="&amp;quot;Inventory Amount&amp;quot;"/>
        <s v="&amp;quot;UTD Plan Rev.&amp;quot;"/>
        <s v="&amp;quot;DOI(Actual)&amp;quot;"/>
        <s v="&amp;quot;DOI(Target)&amp;quot;"/>
        <s v="&amp;quot;BU&amp;quot;"/>
        <s v="&amp;quot;Plant&amp;quot;"/>
        <s v="&amp;quot;MLY UTD Plan Rev&amp;quot;"/>
        <s v="&amp;quot;Division&amp;quot;"/>
        <s v="&amp;quot;Prod Category&amp;quot;"/>
        <s v="&amp;quot;Plan Year&amp;quot;"/>
        <s v="&amp;quot;Plan Month&amp;quot;"/>
        <s v="&amp;quot;UTD Version&amp;quot;"/>
        <s v="&amp;quot;UTD Plan Rev&amp;quot;"/>
        <s v="&amp;quot;UTD Plan Ship&amp;quot;"/>
        <s v="&amp;quot;MLY BOD Plan Rev&amp;quot;"/>
        <s v="&amp;quot;BOD Version&amp;quot;"/>
        <s v="&amp;quot;BOD Plan Rev&amp;quot;"/>
        <s v="&amp;quot;BOD Plan Ship&amp;quot;"/>
        <s v="&amp;quot;MLY YLY Tgt Rev&amp;quot;"/>
        <s v="&amp;quot;YLY Tgt Rev&amp;quot;"/>
        <s v="&amp;quot;YLY Tgt Ship&amp;quot;"/>
        <s v="&amp;quot;DLY Act Rev&amp;quot;"/>
        <s v="&amp;quot;Posting Date&amp;quot;"/>
        <s v="&amp;quot;Act DLY Rev&amp;quot;"/>
        <s v="&amp;quot;Act DLY Ship&amp;quot;"/>
        <s v="&amp;quot;MLY Act Rev&amp;quot;"/>
        <s v="&amp;quot;Latest Close Month&amp;quot;"/>
        <s v="&amp;quot;Posting Month&amp;quot;"/>
        <s v="&amp;quot;MLY Act Ship&amp;quot;"/>
        <s v="&amp;quot;MLY YLY Rev Diff Rate&amp;quot;"/>
        <s v="&amp;quot;MLY YLY Ship Diff Rate&amp;quot;"/>
        <s v="&amp;quot;MLY Rev Diff Rate&amp;quot;"/>
        <s v="&amp;quot;Report Year&amp;quot;"/>
        <s v="&amp;quot;Report Month&amp;quot;"/>
        <s v="&amp;quot;MLY BOD Rev Diff&amp;quot;"/>
        <s v="&amp;quot;MLY BOD Ship Diff&amp;quot;"/>
        <s v="&amp;quot;MLY BOD Rev Diff Rate&amp;quot;"/>
        <s v="&amp;quot;MLY BOD Ship Diff Rate&amp;quot;"/>
        <s v="&amp;quot;MTD BOD Rev Ach Rate&amp;quot;"/>
        <s v="&amp;quot;MTD BOD Ship Ach Rate&amp;quot;"/>
        <s v="&amp;quot;MLY YLY Rev Diff&amp;quot;"/>
        <s v="&amp;quot;MLY YLY Ship Diff&amp;quot;"/>
        <s v="&amp;quot;MTD UTD Rev Ach Rate&amp;quot;"/>
        <s v="&amp;quot;MTD UTD Ship Ach Rate&amp;quot;"/>
        <s v="&amp;quot;YLY Act Rev Diff Rate&amp;quot;"/>
        <s v="&amp;quot;YLY Act Rev Diff&amp;quot;"/>
        <s v="&amp;quot;YLY Act Ship Diff&amp;quot;"/>
        <s v="&amp;quot;YLY Act Ship Diff Rate&amp;quot;"/>
        <s v="&amp;quot;MLY Rev by Cust&amp;quot;"/>
        <s v="&amp;quot;MTD Act Rev&amp;quot;"/>
        <s v="&amp;quot;MTD Act Ship&amp;quot;"/>
        <s v="&amp;quot;MLY Rev by Prod&amp;quot;"/>
        <s v="&amp;quot;YLY Rev by Cust &amp;quot;"/>
        <s v="&amp;quot;Posting Year &amp;quot;"/>
        <s v="&amp;quot;YLY Act Rev &amp;quot;"/>
        <s v="&amp;quot;YLY Act Ship&amp;quot;"/>
        <s v="&amp;quot;YLY BOD Rev&amp;quot;"/>
        <s v="&amp;quot;YLY BOD Ship&amp;quot;"/>
        <s v="&amp;quot;YLY Act BOD Rev Diff&amp;quot;"/>
        <s v="&amp;quot;YLY Act BOD Ship Diff&amp;quot;"/>
        <s v="&amp;quot;YLY Act BOD Rev Diff Rate&amp;quot;"/>
        <s v="&amp;quot;YLY Act BOD Ship Diff Rate&amp;quot;"/>
        <s v="&amp;quot;YLY Act Tgt Rev Diff &amp;quot;"/>
        <s v="&amp;quot;YLY Act Tgt Ship Diff &amp;quot;"/>
        <s v="&amp;quot;YLY Act Tgt Rev Diff Rate&amp;quot;"/>
        <s v="&amp;quot;YLY Act Tgt Ship Diff Rate&amp;quot;"/>
        <s v="&amp;quot;YLY Rev by Prod&amp;quot;"/>
        <s v="&amp;quot;YTD Rev by Cust &amp;quot;"/>
        <s v="&amp;quot;YTD Act Rev&amp;quot;"/>
        <s v="&amp;quot;YTD Act Ship&amp;quot;"/>
        <s v="&amp;quot;YTD BOD Rev &amp;quot;"/>
        <s v="&amp;quot;YTD BOD Ship&amp;quot;"/>
        <s v="&amp;quot;YTD Act BOD Rev Diff &amp;quot;"/>
        <s v="&amp;quot;YTD Act BOD Ship Diff&amp;quot;"/>
        <s v="&amp;quot;YTD Act BOD Rev Diff Rate&amp;quot;"/>
        <s v="&amp;quot;YTD Act BOD Ship Diff Rate&amp;quot;"/>
        <s v="&amp;quot;YTD Tgt Rev&amp;quot;"/>
        <s v="&amp;quot;YTD Tgt Ship&amp;quot;"/>
        <s v="&amp;quot;YTD Act Tgt Rev Diff&amp;quot;"/>
        <s v="&amp;quot;YTD Act Tgt Ship Diff&amp;quot;"/>
        <s v="&amp;quot;YTD Act Tgt Rev Diff Rate&amp;quot;"/>
        <s v="&amp;quot;YTD Act Tgt Ship Diff Rate&amp;quot;"/>
        <s v="&amp;quot;YTD Rev by Prod &amp;quot;"/>
        <s v="&amp;quot;3Y Rev by Cust&amp;quot;"/>
        <s v="&amp;quot;3Y Rev by Prod&amp;quot;"/>
        <s v="&amp;quot;Material Group 採購金額比&amp;quot;"/>
        <s v="&amp;quot;工廠廠區&amp;quot;"/>
        <s v="&amp;quot;客人、客戶&amp;quot;"/>
        <s v="&amp;quot;交易模式、buy mode&amp;quot;"/>
        <s v="&amp;quot;機構或電子料&amp;quot;"/>
        <s v="&amp;quot;Class code類別&amp;quot;"/>
        <s v="&amp;quot;PSG Part Category&amp;quot;"/>
        <s v="&amp;quot;收料統計月份&amp;quot;"/>
        <s v="&amp;quot;收料隸屬季別&amp;quot;"/>
        <s v="&amp;quot;Approved Vendor List Name&amp;quot;"/>
        <s v="&amp;quot;GR Gty、 Good Receiving Qty&amp;quot;"/>
        <s v="&amp;quot;Supplier Management&amp;quot;"/>
        <s v="&amp;quot;供應商資料季統計時間&amp;quot;"/>
        <s v="&amp;quot;品質分數、Qiality&amp;quot;"/>
        <s v="&amp;quot;廠商表現、Cost&amp;quot;"/>
        <s v="&amp;quot;Delivery&amp;quot;"/>
        <s v="&amp;quot;Final Score、Total Score、總分&amp;quot;"/>
        <s v="&amp;quot;P/N Quantity、 Component Qty、Components&amp;quot;"/>
        <s v="&amp;quot;Sole Qty&amp;quot;"/>
        <s v="&amp;quot;B&amp;amp;S Qty&amp;quot;"/>
        <s v="&amp;quot;GTK Qty&amp;quot;"/>
        <s v="&amp;quot;OTK Qty&amp;quot;"/>
        <s v="&amp;quot;達交率統計年月&amp;quot;"/>
        <s v="&amp;quot;IEC P/N&amp;quot;"/>
        <s v="&amp;quot; &amp;quot;"/>
        <s v="&amp;quot;LTA/MOU Q&amp;apos;ty,已談定之廠商供應量&amp;quot;"/>
        <s v="&amp;quot;廠商達交率按Vendor排名&amp;quot;"/>
        <s v="&amp;quot;INT_Raw Meteria _Database&amp;quot;"/>
        <s v="&amp;quot;Open PO Quantity, Open PO Qty,OPO Qty&amp;quot;"/>
        <s v="&amp;quot;Rolling 6 Months FCST&amp;quot;"/>
        <s v="&amp;quot;PSG 月採購收料紀錄&amp;quot;"/>
        <s v="&amp;quot;Class Code Category&amp;quot;"/>
        <s v="&amp;quot;Approved Vendor List ID&amp;quot;"/>
        <s v="&amp;quot;品質分數、Quality&amp;quot;"/>
        <s v="&amp;quot;出貨起始日&amp;quot;"/>
        <s v="&amp;quot;TTP GAP&amp;quot;"/>
        <s v="&amp;quot;YLY Ship Tgt Data&amp;quot;"/>
        <s v="&amp;quot;YLY Ship Tgt&amp;quot;"/>
        <s v="&amp;quot;YLY Shipment Only&amp;quot;"/>
        <s v="&amp;quot;Award Year&amp;quot;"/>
        <s v="&amp;quot;Lost Year&amp;quot;"/>
        <s v="&amp;quot;YoYAL&amp;quot;" u="1"/>
        <s v="&amp;quot;YoYCU&amp;quot;" u="1"/>
        <s v="&amp;quot;YTD BOD Rev. &amp;quot;" u="1"/>
        <s v="&amp;quot;YoYI&amp;quot;" u="1"/>
        <s v="&amp;quot;RATE_OF_REV_AND_SHIPT_IN_DIFFERENT_TIME_RATE_OF_RATE Of Shi.&amp;quot;" u="1"/>
        <s v="&amp;quot;MLY BOD Ship. Diff.&amp;quot;" u="1"/>
        <s v="&amp;quot;MLY YLY Ship. Diff.&amp;quot;" u="1"/>
        <s v="&amp;quot;YLY Act. Rev. Diff.&amp;quot;" u="1"/>
        <s v="&amp;quot;Business Unit，事業單位&amp;quot;" u="1"/>
        <s v="&amp;quot;Prod. Category&amp;quot;" u="1"/>
        <s v="&amp;quot;MLY BOD Rev. Diff. Rate&amp;quot;" u="1"/>
        <s v="&amp;quot;MLY YLY Rev. Diff. Rate&amp;quot;" u="1"/>
        <s v="&amp;quot;MTD BOD Ship. Ach. Rate&amp;quot;" u="1"/>
        <s v="&amp;quot;MTD UTD Ship. Ach. Rate&amp;quot;" u="1"/>
        <s v="&amp;quot;供應商資料年月&amp;quot;" u="1"/>
        <s v="&amp;quot;EMS/JDM&amp;quot;" u="1"/>
        <s v="&amp;quot;Act. DLY Rev.&amp;quot;" u="1"/>
        <s v="&amp;quot;BOD Plan Rev.&amp;quot;" u="1"/>
        <s v="&amp;quot;DLY Act. Rev.&amp;quot;" u="1"/>
        <s v="&amp;quot;MLY Act. Rev.&amp;quot;" u="1"/>
        <s v="&amp;quot;MTD Act. Rev.&amp;quot;" u="1"/>
        <s v="&amp;quot;YLY Tgt. Rev.&amp;quot;" u="1"/>
        <s v="&amp;quot;YTD Act. Rev.&amp;quot;" u="1"/>
        <s v="&amp;quot;YTD Tgt. Rev.&amp;quot;" u="1"/>
        <s v="&amp;quot;YLY BOD Rev.&amp;quot;" u="1"/>
        <s v="&amp;quot;3Y Rev. by Cust.&amp;quot;" u="1"/>
        <s v="&amp;quot;YLY Act. BOD Ship. Diff.&amp;quot;" u="1"/>
        <s v="&amp;quot;YTD Act. BOD Ship. Diff.&amp;quot;" u="1"/>
        <s v="&amp;quot;YTD Act. Tgt. Rev. Diff.&amp;quot;" u="1"/>
        <s v="&amp;quot;Act. DLY Ship.&amp;quot;" u="1"/>
        <s v="&amp;quot;BOD Plan Ship.&amp;quot;" u="1"/>
        <s v="&amp;quot;MLY Act. Ship.&amp;quot;" u="1"/>
        <s v="&amp;quot;MTD Act. Ship.&amp;quot;" u="1"/>
        <s v="&amp;quot;UTD Plan Ship.&amp;quot;" u="1"/>
        <s v="&amp;quot;YLY Act. Ship.&amp;quot;" u="1"/>
        <s v="&amp;quot;YLY Tgt. Ship.&amp;quot;" u="1"/>
        <s v="&amp;quot;YTD Act. Ship.&amp;quot;" u="1"/>
        <s v="&amp;quot;YTD Tgt. Ship.&amp;quot;" u="1"/>
        <s v="&amp;quot;3Y Rev. by Prod.&amp;quot;" u="1"/>
        <s v="&amp;quot;Est Revenue&amp;quot;" u="1"/>
        <s v="&amp;quot;MLY BOD Rev. Diff.&amp;quot;" u="1"/>
        <s v="&amp;quot;MLY YLY Rev. Diff.&amp;quot;" u="1"/>
        <s v="&amp;quot;MoMPC&amp;quot;" u="1"/>
        <s v="&amp;quot;YTD Rev. by Prod. &amp;quot;" u="1"/>
        <s v="&amp;quot;YLY Act. BOD Rev. Diff.&amp;quot;" u="1"/>
        <s v="&amp;quot;YLY Rev. by Cust. &amp;quot;" u="1"/>
        <s v="&amp;quot;YTD Rev. by Cust. &amp;quot;" u="1"/>
        <s v="&amp;quot;地域、Purchasing Org.&amp;quot;" u="1"/>
        <s v="&amp;quot;MoMTIN&amp;quot;" u="1"/>
        <s v="&amp;quot;QoQTIN&amp;quot;" u="1"/>
        <s v="&amp;quot;YoYTIN&amp;quot;" u="1"/>
        <s v="&amp;quot;MoMNI&amp;quot;" u="1"/>
        <s v="&amp;quot;LTA/MOU Q&amp;apos;ty&amp;quot;" u="1"/>
        <s v="&amp;quot;MTD BOD Rev. Ach. Rate&amp;quot;" u="1"/>
        <s v="&amp;quot;MTD UTD Rev. Ach. Rate&amp;quot;" u="1"/>
        <s v="&amp;quot;MLY Rev. Diff. Rate&amp;quot;" u="1"/>
        <s v="&amp;quot;QoQPC&amp;quot;" u="1"/>
        <s v="&amp;quot;MoMGD&amp;quot;" u="1"/>
        <s v="&amp;quot;YLY Act. Ship. Diff.&amp;quot;" u="1"/>
        <s v="&amp;quot;QoQNI&amp;quot;" u="1"/>
        <s v="&amp;quot;MLY BOD Plan Rev.&amp;quot;" u="1"/>
        <s v="&amp;quot;MLY YLY Tgt. Rev.&amp;quot;" u="1"/>
        <s v="&amp;quot;YTD Act. Tgt. Ship. Diff.&amp;quot;" u="1"/>
        <s v="&amp;quot;YTD Act. BOD Rev. Diff. &amp;quot;" u="1"/>
        <s v="&amp;quot;YLY Act. Tgt. Ship. Diff. &amp;quot;" u="1"/>
        <s v="&amp;quot;YLY Act. Rev. &amp;quot;" u="1"/>
        <s v="&amp;quot;YLY Act. Ship. Diff. Rate&amp;quot;" u="1"/>
        <s v="&amp;quot;QoQGD&amp;quot;" u="1"/>
        <s v="&amp;quot;MoMAL&amp;quot;" u="1"/>
        <s v="&amp;quot;MoMCU&amp;quot;" u="1"/>
        <s v="&amp;quot;Vers Date&amp;quot;" u="1"/>
        <s v="&amp;quot;YLY BOD Ship.&amp;quot;" u="1"/>
        <s v="&amp;quot;YTD BOD Ship.&amp;quot;" u="1"/>
        <s v="&amp;quot;YLY Act. BOD Rev. Diff. Rate&amp;quot;" u="1"/>
        <s v="&amp;quot;YTD Act. BOD Rev. Diff. Rate&amp;quot;" u="1"/>
        <s v="&amp;quot;YLY Act. Tgt. Rev. Diff. &amp;quot;" u="1"/>
        <s v="&amp;quot;MoMI&amp;quot;" u="1"/>
        <s v="&amp;quot;Diff. RATE_AND_HIT_RATE_DATA_OF_REV_AND_RATE_AND_HIT_RATE_DATA_OF_RATE_AND_HIT_RATE_DATA Of. Rate and Hit Rate Data of Rev.&amp;quot;" u="1"/>
        <s v="&amp;quot;YoYPC&amp;quot;" u="1"/>
        <s v="&amp;quot;YLY Act. BOD Ship. Diff. Rate&amp;quot;" u="1"/>
        <s v="&amp;quot;YLY Act. Tgt. Rev. Diff. Rate&amp;quot;" u="1"/>
        <s v="&amp;quot;YTD Act. BOD Ship. Diff. Rate&amp;quot;" u="1"/>
        <s v="&amp;quot;YTD Act. Tgt. Rev. Diff. Rate&amp;quot;" u="1"/>
        <s v="&amp;quot;QoQAL&amp;quot;" u="1"/>
        <s v="&amp;quot;QoQCU&amp;quot;" u="1"/>
        <s v="&amp;quot;YoYNI&amp;quot;" u="1"/>
        <s v="&amp;quot;QoQI&amp;quot;" u="1"/>
        <s v="&amp;quot;YoYGD&amp;quot;" u="1"/>
        <s v="&amp;quot;Diff. RATE_OF_REV_AND_SHIPT_IN_DIFFERENT_TIME_RATE_OF_RATE Of. Rate of Rev.&amp;quot;" u="1"/>
        <s v="&amp;quot;RATE_OF_REV_AND_SHIPT_IN_DIFFERENT_TIME_RATE_OF_RATE Of Calcula.&amp;quot;" u="1"/>
        <s v="&amp;quot;RATE_OF_REV_AND_SHIPT_IN_DIFFERENT_TIME_RATE_OF_RATE Of Rev.&amp;quot;" u="1"/>
        <s v="&amp;quot;MLY BOD Ship. Diff. Rate&amp;quot;" u="1"/>
        <s v="&amp;quot;MLY YLY Ship. Diff. Rate&amp;quot;" u="1"/>
        <s v="&amp;quot;YLY Act. Rev. Diff. Rate&amp;quot;" u="1"/>
        <s v="&amp;quot;收料日期&amp;quot;" u="1"/>
        <s v="&amp;quot;YLY Act. Tgt. Ship. Diff. Rate&amp;quot;" u="1"/>
        <s v="&amp;quot;YTD Act. Tgt. Ship. Diff. Rate&amp;quot;" u="1"/>
        <s v="&amp;quot;MLY Rev. by Cust.&amp;quot;" u="1"/>
        <s v="&amp;quot;MLY Rev. by Prod.&amp;quot;" u="1"/>
        <s v="&amp;quot;YLY Rev. by Prod.&amp;quot;" u="1"/>
      </sharedItems>
    </cacheField>
    <cacheField name="Artifact Type" numFmtId="0">
      <sharedItems count="1">
        <s v="glossary_term"/>
      </sharedItems>
    </cacheField>
    <cacheField name="Description " numFmtId="0">
      <sharedItems count="693" longText="1">
        <s v="&amp;quot;事業群&amp;quot;"/>
        <s v="&amp;quot;事業群名稱&amp;quot;"/>
        <s v="&amp;quot;事業群代碼&amp;quot;"/>
        <s v="&amp;quot;企業&amp;quot;"/>
        <s v="&amp;quot;企業代碼&amp;quot;"/>
        <s v="&amp;quot;企業中文名稱&amp;quot;"/>
        <s v="&amp;quot;企業英文名稱&amp;quot;"/>
        <s v="&amp;quot;員工結構&amp;quot;"/>
        <s v="&amp;quot;員工結構代碼&amp;quot;"/>
        <s v="&amp;quot;員工結構名稱&amp;quot;"/>
        <s v="&amp;quot;企業員工統計&amp;quot;"/>
        <s v="&amp;quot;財報結算日&amp;quot;"/>
        <s v="&amp;quot;判斷資料項目以年/季的角度檢視&amp;quot;"/>
        <s v="&amp;quot;員工人數&amp;quot;"/>
        <s v="&amp;quot;平均員工人數&amp;quot;"/>
        <s v="&amp;quot;上一期員工人數&amp;quot;"/>
        <s v="&amp;quot;財務會計主檔_員工結構相關&amp;quot;"/>
        <s v="&amp;quot;人均產值&amp;quot;"/>
        <s v="&amp;quot;人均營業利益&amp;quot;"/>
        <s v="&amp;quot;財務會計主檔&amp;quot;"/>
        <s v="&amp;quot;判斷資料項目以年/季/月的角度檢視&amp;quot;"/>
        <s v="&amp;quot;營業收入&amp;quot;"/>
        <s v="&amp;quot;營業利益&amp;quot;"/>
        <s v="&amp;quot;銷貨成本&amp;quot;"/>
        <s v="&amp;quot;存貨周轉率&amp;quot;"/>
        <s v="&amp;quot;應付帳款周轉率&amp;quot;"/>
        <s v="&amp;quot;應收帳款周轉率&amp;quot;"/>
        <s v="&amp;quot;存貨周轉天數&amp;quot;"/>
        <s v="&amp;quot;應付帳款天數&amp;quot;"/>
        <s v="&amp;quot;應收帳款天數&amp;quot;"/>
        <s v="&amp;quot;現金循環週期&amp;quot;"/>
        <s v="&amp;quot;稅後淨利&amp;quot;"/>
        <s v="&amp;quot;當年度累計稅後淨利&amp;quot;"/>
        <s v="&amp;quot;總資產金額&amp;quot;"/>
        <s v="&amp;quot;總負債金額&amp;quot;"/>
        <s v="&amp;quot;股東權益金額&amp;quot;"/>
        <s v="&amp;quot;ROE&amp;quot;"/>
        <s v="&amp;quot;ROA&amp;quot;"/>
        <s v="&amp;quot;當年度累積 ROE&amp;quot;"/>
        <s v="&amp;quot;當年度累積 ROA&amp;quot;"/>
        <s v="&amp;quot;負債比&amp;quot;"/>
        <s v="&amp;quot;存貨金額_x000a_&amp;quot;"/>
        <s v="&amp;quot;現金及約當現金金額&amp;quot;"/>
        <s v="&amp;quot;應收帳款淨額金額&amp;quot;"/>
        <s v="&amp;quot;不動產、廠房及設備金額&amp;quot;"/>
        <s v="&amp;quot;存貨佔總資產比例&amp;quot;"/>
        <s v="&amp;quot;現金及約當現金佔總資產比例&amp;quot;"/>
        <s v="&amp;quot;應收帳款淨額站總資產比例&amp;quot;"/>
        <s v="&amp;quot;不動產、廠房及設備佔總資產比例&amp;quot;"/>
        <s v="&amp;quot;短期借款金額&amp;quot;"/>
        <s v="&amp;quot;應付帳款及票據金額&amp;quot;"/>
        <s v="&amp;quot;長期借款金額&amp;quot;"/>
        <s v="&amp;quot;短期借款佔總資產比例&amp;quot;"/>
        <s v="&amp;quot;應付帳款及票據占總資產比例&amp;quot;"/>
        <s v="&amp;quot;長期借款占總資產比例&amp;quot;"/>
        <s v="&amp;quot;平均存貨&amp;quot;"/>
        <s v="&amp;quot;平均應收帳款&amp;quot;"/>
        <s v="&amp;quot;平均應付帳款&amp;quot;"/>
        <s v="&amp;quot;平均總資產&amp;quot;"/>
        <s v="&amp;quot;平均股東權益&amp;quot;"/>
        <s v="&amp;quot;人均產值及人均營業利益&amp;quot;"/>
        <s v="&amp;quot;人均產值及人均營業利益事業群比較&amp;quot;"/>
        <s v="&amp;quot;生產力分析指標類別&amp;quot;"/>
        <s v="&amp;quot;生產力分析指標量值&amp;quot;"/>
        <s v="&amp;quot;CCC 相關指標類別&amp;quot;"/>
        <s v="&amp;quot;CCC 相關指標量值&amp;quot;"/>
        <s v="&amp;quot;現金循環週期同業及事業群比較&amp;quot;"/>
        <s v="&amp;quot;應付周轉天數&amp;quot;"/>
        <s v="&amp;quot;應收周轉天數&amp;quot;"/>
        <s v="&amp;quot;現金循環週期同業比較&amp;quot;"/>
        <s v="&amp;quot;報酬率&amp;quot;"/>
        <s v="&amp;quot;股東權益&amp;quot;"/>
        <s v="&amp;quot;當年累積報酬率&amp;quot;"/>
        <s v="&amp;quot;當年累積稅後淨利&amp;quot;"/>
        <s v="&amp;quot;報酬率同業比較&amp;quot;"/>
        <s v="&amp;quot;資產重點項目&amp;quot;"/>
        <s v="&amp;quot;資產重點項目金額&amp;quot;"/>
        <s v="&amp;quot;資產重點項目佔總資產比例&amp;quot;"/>
        <s v="&amp;quot;負債重點項目&amp;quot;"/>
        <s v="&amp;quot;負債重點項目金額&amp;quot;"/>
        <s v="&amp;quot;負債重點項目佔總資產比例&amp;quot;"/>
        <s v="&amp;quot;EBO 專案&amp;quot;"/>
        <s v="&amp;quot;EBO 專案編號&amp;quot;"/>
        <s v="&amp;quot;EBO 專案的名稱&amp;quot;"/>
        <s v="&amp;quot;EBO 專案贊助人&amp;quot;"/>
        <s v="&amp;quot;EBO 團隊顧問&amp;quot;"/>
        <s v="&amp;quot;EBO 團隊領導&amp;quot;"/>
        <s v="&amp;quot;EBO專案進入Candidate Phase日期&amp;quot;"/>
        <s v="&amp;quot;EBO 專案自登錄日期起的發展時間&amp;quot;"/>
        <s v="&amp;quot;專案關鍵要素的簡短描述&amp;quot;"/>
        <s v="&amp;quot;檢查各項資料正確與否的日期&amp;quot;"/>
        <s v="&amp;quot;主導EBO專案的組織&amp;quot;"/>
        <s v="&amp;quot;Accumulated Revenue (百萬台幣)&amp;quot;"/>
        <s v="&amp;quot;EBO 專案資助紀錄表&amp;quot;"/>
        <s v="&amp;quot;EBO 專案名稱&amp;quot;"/>
        <s v="&amp;quot;資助EBO專案的事業群&amp;quot;"/>
        <s v="&amp;quot;資助EBO專案的事業單位&amp;quot;"/>
        <s v="&amp;quot;EBO專案的資助比率&amp;quot;"/>
        <s v="&amp;quot;資助EBO專案的開始日期&amp;quot;"/>
        <s v="&amp;quot;資助EBO專案的結束日期&amp;quot;"/>
        <s v="&amp;quot;EBO 專案資助備註&amp;quot;"/>
        <s v="&amp;quot;EBO 專案階段紀錄表&amp;quot;"/>
        <s v="&amp;quot;EBO 階段&amp;quot;"/>
        <s v="&amp;quot;EBO 階段開始日期&amp;quot;"/>
        <s v="&amp;quot;EBO 階段自開始日期起的發展時間&amp;quot;"/>
        <s v="&amp;quot;決策評審點結果&amp;quot;"/>
        <s v="&amp;quot;EBO 階段結束日期&amp;quot;"/>
        <s v="&amp;quot;EBO 階段備註&amp;quot;"/>
        <s v="&amp;quot;EBO 專案進度紀錄表&amp;quot;"/>
        <s v="&amp;quot;EBO 現階段的策略清晰度，以紅綠黃表示進度現況&amp;quot;"/>
        <s v="&amp;quot;EBO 現階段的技術成熟度，以紅綠黃表示進度現況&amp;quot;"/>
        <s v="&amp;quot;EBO 現階段的商模可行性，以紅綠黃表示進度現況&amp;quot;"/>
        <s v="&amp;quot;EBO 現階段的市場確佔度，以紅綠黃表示進度現況&amp;quot;"/>
        <s v="&amp;quot;EBO專案營收計畫表&amp;quot;"/>
        <s v="&amp;quot;EBO 專案營收計畫年&amp;quot;"/>
        <s v="&amp;quot;EBO 專案營收計畫月&amp;quot;"/>
        <s v="&amp;quot;預估營收&amp;quot;"/>
        <s v="&amp;quot;預估毛利&amp;quot;"/>
        <s v="&amp;quot;預估營收及毛利的幣別&amp;quot;"/>
        <s v="&amp;quot;EBO專案營收紀錄表&amp;quot;"/>
        <s v="&amp;quot;EBO 專案營收年&amp;quot;"/>
        <s v="&amp;quot;EBO 專案營收月&amp;quot;"/>
        <s v="&amp;quot;EBO 專案實際營收&amp;quot;"/>
        <s v="&amp;quot;EBO 專案實際毛利&amp;quot;"/>
        <s v="&amp;quot;實際營收及毛利的幣別&amp;quot;"/>
        <s v="&amp;quot;EBO Milestone 紀錄表&amp;quot;"/>
        <s v="&amp;quot;EBO 專案里程碑說明&amp;quot;"/>
        <s v="&amp;quot;EBO 專案里程碑類別&amp;quot;"/>
        <s v="&amp;quot;EBO 專案里程碑狀態&amp;quot;"/>
        <s v="&amp;quot;EBO 專案里程碑完成進度 (%)&amp;quot;"/>
        <s v="&amp;quot;里程碑 預計達成日期&amp;quot;"/>
        <s v="&amp;quot;里程碑 實際達成日期&amp;quot;"/>
        <s v="&amp;quot;EBO 專案里程碑備註&amp;quot;"/>
        <s v="&amp;quot;EBO 專案里程碑紀錄日期&amp;quot;"/>
        <s v="&amp;quot;投資主檔&amp;quot;"/>
        <s v="&amp;quot;投資項目&amp;quot;"/>
        <s v="&amp;quot;結算年度&amp;quot;"/>
        <s v="&amp;quot;結算季度&amp;quot;"/>
        <s v="&amp;quot;判斷資料項目為實際值或是預測值&amp;quot;"/>
        <s v="&amp;quot;當年度BP針對投資併購事業的實際投資金額&amp;quot;"/>
        <s v="&amp;quot;累計BP針對投資併購事業的實際投資金額&amp;quot;"/>
        <s v="&amp;quot;對各投資併購標的的股權佔比&amp;quot;"/>
        <s v="&amp;quot;各投資標的營收金額&amp;quot;"/>
        <s v="&amp;quot;依持股比率認列投資標的營收&amp;quot;"/>
        <s v="&amp;quot;投資標的淨利&amp;quot;"/>
        <s v="&amp;quot;依持股比率認列投資標的獲利&amp;quot;"/>
        <s v="&amp;quot;各投資標的配發之現金股利&amp;quot;"/>
        <s v="&amp;quot;各投資併購標的的估值（依持股比例）&amp;quot;"/>
        <s v="&amp;quot;各投資標的每季財務業務說明&amp;quot;"/>
        <s v="&amp;quot;投資標的營收達成率&amp;quot;"/>
        <s v="&amp;quot;投資標的營收貢獻達成率&amp;quot;"/>
        <s v="&amp;quot;投資標的淨利達成率&amp;quot;"/>
        <s v="&amp;quot;投資標的認列獲利達成率&amp;quot;"/>
        <s v="&amp;quot;投資標的預算分配主檔&amp;quot;"/>
        <s v="&amp;quot;投資預算分配季度&amp;quot;"/>
        <s v="&amp;quot;投資可能性&amp;quot;"/>
        <s v="&amp;quot;預計可能投資額&amp;quot;"/>
        <s v="&amp;quot;投資併購目標註記&amp;quot;"/>
        <s v="&amp;quot;年度投資預算主檔&amp;quot;"/>
        <s v="&amp;quot;年度投資預算&amp;quot;"/>
        <s v="&amp;quot;年度實際已投資金額&amp;quot;"/>
        <s v="&amp;quot;年度投資預算餘額(F)&amp;quot;"/>
        <s v="&amp;quot;預計可能投資額(H)佔年度投資預算餘額比率&amp;quot;"/>
        <s v="&amp;quot;EBO 專案管理&amp;quot;"/>
        <s v="&amp;quot;EBO 專案的最新階段&amp;quot;"/>
        <s v="&amp;quot;EBO 專案資助管理&amp;quot;"/>
        <s v="&amp;quot;備註&amp;quot;"/>
        <s v="&amp;quot;紀錄日期&amp;quot;"/>
        <s v="&amp;quot;預估營收 (百萬台幣)&amp;quot;"/>
        <s v="&amp;quot;實際營收 (百萬台幣)&amp;quot;"/>
        <s v="&amp;quot;預估毛利 (百萬台幣)&amp;quot;"/>
        <s v="&amp;quot;實際毛利 (百萬台幣)&amp;quot;"/>
        <s v="&amp;quot;投資併購管理&amp;quot;"/>
        <s v="&amp;quot;判斷資料項目以年或是季的角度檢視&amp;quot;"/>
        <s v="&amp;quot;投資預算管控總表&amp;quot;"/>
        <s v="&amp;quot;預計可能投資額(H)&amp;quot;"/>
        <s v="&amp;quot;預計可能投資額(M)&amp;quot;"/>
        <s v="&amp;quot;預計可能投資額(L)&amp;quot;"/>
        <s v="&amp;quot;投資預算分配總表&amp;quot;"/>
        <s v="&amp;quot;投資併購目標&amp;quot;"/>
        <s v="&amp;quot;個人電腦事業群之需求計畫達成資料&amp;quot;"/>
        <s v="&amp;quot;PSG不同事業處之名稱&amp;quot;"/>
        <s v="&amp;quot;PSG不同客戶之名稱&amp;quot;"/>
        <s v="&amp;quot;產品事業部門代碼&amp;quot;"/>
        <s v="&amp;quot;PSG BU1的不同產品類別:_x000a_NB: 筆記本電腦_x000a_DT: 臺式電腦主機/桌上型個人電腦_x000a_Docking: 筆記本電腦擴充座_x000a__x000a_PSG BU2的不同產品類別:_x000a_NB: 筆記本電腦&amp;quot;"/>
        <s v="&amp;quot;PSG BU1的產品系列名稱:_x000a_Probook, Tablet, OPP14, 400s, 800s, 1000s, 700s, Pavilion, OPP17, 600s, RPOS, DT, AIO, Docking_x000a__x000a_PSG BU2的產品系列名稱:_x000a_FX516, Strix_2021, Strix_2022, GA401R, GA402, GA503, GC31, GC32, GU603, GU603Z, GV301, GV301R, GX703, NR2201, NR2202, NR2203&amp;quot;"/>
        <s v="&amp;quot;需求日期為每個預測區間起始日，若為實際收單為實際收單日期、若為需求計畫為需求計畫日期&amp;quot;"/>
        <s v="&amp;quot;BU1 惠普客戶累計當月有效訂單&amp;quot;"/>
        <s v="&amp;quot;BU2 華碩客戶訂單需求數量, 通過EDI 850指令傳送至英業達系統&amp;quot;"/>
        <s v="&amp;quot;BU1 HP客戶提供之當月出貨計畫&amp;quot;"/>
        <s v="&amp;quot;BU2 華碩客戶提貨需求數量, 通過EDI 940指令傳送至英業達系統&amp;quot;"/>
        <s v="&amp;quot;BU1 計算已收訂單數量占需求計畫數量的比例_x000a_BU2 計算每個產品已收提貨訂單的數量占已收生產訂單數量的比例&amp;quot;"/>
        <s v="&amp;quot;個人電腦事業群之需求計畫版本比較資料&amp;quot;"/>
        <s v="&amp;quot;需求計畫版本&amp;quot;"/>
        <s v="&amp;quot;需求計畫類型ID&amp;quot;"/>
        <s v="&amp;quot;將資料拆分為 Forecast or Shipment&amp;quot;"/>
        <s v="&amp;quot;BU1: _x000a_HP RDP : HP客戶提供之當月出貨計畫_x000a_HP LT FCST: PSG HP客戶提供之長期需求預測_x000a__x000a_BU2:_x000a_FCST: PSG客戶提供之需求計畫_x000a_ASUS LT FCST: PSG ASUS 客戶提供之長期需求預測&amp;quot;"/>
        <s v="&amp;quot;版本數量差異&amp;quot;"/>
        <s v="&amp;quot;需求計畫類型&amp;quot;"/>
        <s v="&amp;quot;RDP, LT FSCT, FCST, BS 分量, 當月FCST&amp;quot;"/>
        <s v="&amp;quot;需求計畫比較類型&amp;quot;"/>
        <s v="&amp;quot;需求計畫比較類型ID&amp;quot;"/>
        <s v="&amp;quot;BU1比較項目： RDP vs. RDP/ LT FCST vs. LT FCST_x000a_BU2比較項目：FCST vs. FCST/ LT FCST vs. LT FCST/  BS分量 vs. 當月FCST&amp;quot;"/>
        <s v="&amp;quot;版本一需求計畫類型名稱：RDP, LT FSCT, FCST, BS 分量&amp;quot;"/>
        <s v="&amp;quot;版本二需求計畫類型名稱：RDP, LT FSCT, FCST,  當月FCST&amp;quot;"/>
        <s v="&amp;quot;分析實際出貨情況&amp;quot;"/>
        <s v="&amp;quot;PSG BU2的產品系列名稱:_x000a_FX516, Strix_2021, Strix_2022, GA401R, GA402, GA503, GC31, GC32, GU603, GU603Z, GV301, GV301R, GX703, NR2201, NR2202, NR2203&amp;quot;"/>
        <s v="&amp;quot;出貨月份&amp;quot;"/>
        <s v="&amp;quot;BU1 RDP Shipment&amp;quot;"/>
        <s v="&amp;quot;客人提供的完整的Shipment&amp;quot;"/>
        <s v="&amp;quot;STD BU2 ASUS BS分量與當月FCST 比較&amp;quot;"/>
        <s v="&amp;quot;BS 供應月份&amp;quot;"/>
        <s v="&amp;quot;BU2:_x000a_Asus BS分量: ASUS客戶提供之當月客供料件供應計畫&amp;quot;"/>
        <s v="&amp;quot;BU2:_x000a_Asus 當月 FCST: ASUS客戶提供之每月最後一版需求計畫&amp;quot;"/>
        <s v="&amp;quot;BS分量與當月FCST比率&amp;quot;"/>
        <s v="&amp;quot;需求計畫達成率的非安全區域&amp;quot;"/>
        <s v="&amp;quot;上方區域下限&amp;quot;"/>
        <s v="&amp;quot;上方區域上限&amp;quot;"/>
        <s v="&amp;quot;下方區域下限&amp;quot;"/>
        <s v="&amp;quot;下方區域上限&amp;quot;"/>
        <s v="&amp;quot;需求計畫達成資料畫面註解&amp;quot;"/>
        <s v="&amp;quot;畫面註解ID&amp;quot;"/>
        <s v="&amp;quot;畫面註解&amp;quot;"/>
        <s v="&amp;quot;RDP 需求計畫達成指定版本&amp;quot;"/>
        <s v="&amp;quot;需求計畫指定版本&amp;quot;"/>
        <s v="&amp;quot;DOI 主檔&amp;quot;"/>
        <s v="&amp;quot;各事業處&amp;quot;"/>
        <s v="&amp;quot;各事業處所負責的客戶&amp;quot;"/>
        <s v="&amp;quot;區域生產工廠廠區名稱&amp;quot;"/>
        <s v="&amp;quot;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amp;quot;"/>
        <s v="&amp;quot;判斷庫存截止日為日、週、月、年&amp;quot;"/>
        <s v="&amp;quot;呈現不同庫存區域對應的庫存水位與DOI狀況&amp;quot;"/>
        <s v="&amp;quot;幣別&amp;quot;"/>
        <s v="&amp;quot;庫存金額需換算成百萬台幣&amp;quot;"/>
        <s v="&amp;quot;最新每月預估營業收入&amp;quot;"/>
        <s v="&amp;quot;以每天23:59庫存金額計算的DOI 實際天數為當天DOI 實際天數_x000a_以每週一23:59庫存金額計算的DOI 實際天數為當週DOI 實際天數_x000a_以每月最後一天23:59庫存金額計算的DOI 實際天數為當月DOI 實際天數_x000a_以每年12/31 23:59庫存金額計算的DOI 實際天數為當年DOI 實際天數_x000a__x000a_以周為例:使用2022/07/18 23:59(周一)的庫存金額計算DOI實際天數，記為2022/07/18，同時也為該周DOI實際天數&amp;quot;"/>
        <s v="&amp;quot;DOI 目標天數參數檔&amp;quot;"/>
        <s v="&amp;quot;DOI目標天數&amp;quot;"/>
        <s v="&amp;quot;庫存主檔&amp;quot;"/>
        <s v="&amp;quot;Pur Org.下的廠區&amp;quot;"/>
        <s v="&amp;quot;匯率主檔&amp;quot;"/>
        <s v="&amp;quot;匯率有效時間起&amp;quot;"/>
        <s v="&amp;quot;匯率有效時間訖&amp;quot;"/>
        <s v="&amp;quot;原始幣別&amp;quot;"/>
        <s v="&amp;quot;目標幣別&amp;quot;"/>
        <s v="&amp;quot;匯率類型&amp;quot;"/>
        <s v="&amp;quot;匯率&amp;quot;"/>
        <s v="&amp;quot;分析客戶提貨訂單的數量占生產訂單數量的比例, 使用散點圖和趨勢圖兩種圖表展示&amp;quot;"/>
        <s v="&amp;quot;比較不同版本需求計畫之間的差異&amp;quot;"/>
        <s v="&amp;quot;MD BU2 ASUS BS分量與當月FCST 比較&amp;quot;"/>
        <s v="&amp;quot;根據不同庫存可控度，追蹤現行以及歷史庫存水位及DOI數值&amp;quot;"/>
        <s v="&amp;quot;根據不同庫存可控度，追蹤現行以及歷史庫存水位及DOI數值_庫存區域&amp;quot;"/>
        <s v="&amp;quot;PSG 工廠廠別&amp;quot;"/>
        <s v="&amp;quot;廠區下區分不同客戶或產品生產工廠的廠別代碼&amp;quot;"/>
        <s v="&amp;quot;主要客戶名稱&amp;quot;"/>
        <s v="&amp;quot;PSG 廠區&amp;quot;"/>
        <s v="&amp;quot;廠區性質&amp;quot;"/>
        <s v="&amp;quot;每月營業收入與出貨預估資料&amp;quot;"/>
        <s v="&amp;quot;事業處代碼&amp;quot;"/>
        <s v="&amp;quot;客戶名稱&amp;quot;"/>
        <s v="&amp;quot;產品型態分類&amp;quot;"/>
        <s v="&amp;quot;計畫年度 &amp;quot;"/>
        <s v="&amp;quot;計畫月份 &amp;quot;"/>
        <s v="&amp;quot;最新預估版本日期&amp;quot;"/>
        <s v="&amp;quot;最新每月預估出貨量&amp;quot;"/>
        <s v="&amp;quot;每月營業收入與出貨董事會預估資料&amp;quot;"/>
        <s v="&amp;quot;董事會預估版本日期&amp;quot;"/>
        <s v="&amp;quot;每月董事會預估營業收入&amp;quot;"/>
        <s v="&amp;quot;每月董事會預估出貨量&amp;quot;"/>
        <s v="&amp;quot;年度目標的月營業收入與出貨資料&amp;quot;"/>
        <s v="&amp;quot;年度目標的月營業收入&amp;quot;"/>
        <s v="&amp;quot;年度目標的月出貨量&amp;quot;"/>
        <s v="&amp;quot;每日營業收入與出貨實際資料&amp;quot;"/>
        <s v="&amp;quot;營收出貨結帳日期&amp;quot;"/>
        <s v="&amp;quot;實際每日營業收入&amp;quot;"/>
        <s v="&amp;quot;實際每日出貨量&amp;quot;"/>
        <s v="&amp;quot;每月營業收入與出貨實際資料&amp;quot;"/>
        <s v="&amp;quot;最新結算月份&amp;quot;"/>
        <s v="&amp;quot;營收出貨結帳月份&amp;quot;"/>
        <s v="&amp;quot;每月實際營業收入&amp;quot;"/>
        <s v="&amp;quot;每月實際出貨量&amp;quot;"/>
        <s v="&amp;quot;每月實際和年度目標營業收入差異率&amp;quot;"/>
        <s v="&amp;quot;每月實際和年度目標出貨量差異率&amp;quot;"/>
        <s v="&amp;quot;實際與預估營收出貨差異率和達成率資料&amp;quot;"/>
        <s v="&amp;quot;計算年度&amp;quot;"/>
        <s v="&amp;quot;計算月份&amp;quot;"/>
        <s v="&amp;quot;每月實際和董事會預估營業收入差異&amp;quot;"/>
        <s v="&amp;quot;每月實際和董事會預估出貨量差異&amp;quot;"/>
        <s v="&amp;quot;每月實際和董事會預估營業收入差異率&amp;quot;"/>
        <s v="&amp;quot;每月實際和董事會預估出貨量差異率&amp;quot;"/>
        <s v="&amp;quot;月初至今實際和董事會預估營業收入達成率&amp;quot;"/>
        <s v="&amp;quot;月初至今實際和董事會預估出貨量達成率&amp;quot;"/>
        <s v="&amp;quot;每月實際和年度目標營業收入差異&amp;quot;"/>
        <s v="&amp;quot;每月實際和年度目標出貨量差異&amp;quot;"/>
        <s v="&amp;quot;月初至今實際和最新每月預估營業收入達成率&amp;quot;"/>
        <s v="&amp;quot;月初至今實際和最新每月預估出貨量達成率&amp;quot;"/>
        <s v="&amp;quot;不同時間區間實際營收出貨差異率資料&amp;quot;"/>
        <s v="&amp;quot;計算基準年度&amp;quot;"/>
        <s v="&amp;quot;年度營業收入差異&amp;quot;"/>
        <s v="&amp;quot;年度出貨量差異&amp;quot;"/>
        <s v="&amp;quot;年度營業收入差異率&amp;quot;"/>
        <s v="&amp;quot;年度出貨量差異率&amp;quot;"/>
        <s v="&amp;quot;依客戶與事業部代碼呈現月營業收入與出貨達成狀況&amp;quot;"/>
        <s v="&amp;quot;立帳月份&amp;quot;"/>
        <s v="&amp;quot;月初至今實際營業收入&amp;quot;"/>
        <s v="&amp;quot;月初至今實際出貨量&amp;quot;"/>
        <s v="&amp;quot;依產品呈現月營業收入與出貨達成狀況&amp;quot;"/>
        <s v="&amp;quot;依客戶與事業部代碼呈現年度營業收入與出貨達成狀況&amp;quot;"/>
        <s v="&amp;quot;立帳年度&amp;quot;"/>
        <s v="&amp;quot;年度實際和預估營業收入&amp;quot;"/>
        <s v="&amp;quot;年度實際和預估出貨量&amp;quot;"/>
        <s v="&amp;quot;年度董事會預估營業收入&amp;quot;"/>
        <s v="&amp;quot;年度董事會預估出貨量&amp;quot;"/>
        <s v="&amp;quot;年度實際與預估和董事會預估營業收入差異&amp;quot;"/>
        <s v="&amp;quot;年度實際與預估和董事會預估出貨量差異&amp;quot;"/>
        <s v="&amp;quot;年度實際與預估和董事會預估營業收入差異率&amp;quot;"/>
        <s v="&amp;quot;年度實際與預估和董事會預估出貨量差異率&amp;quot;"/>
        <s v="&amp;quot;年度營業收入目標&amp;quot;"/>
        <s v="&amp;quot;年度出貨目標&amp;quot;"/>
        <s v="&amp;quot;年度實際與預估和目標營業收入差異&amp;quot;"/>
        <s v="&amp;quot;年度實際與預估和目標出貨量差異&amp;quot;"/>
        <s v="&amp;quot;年度實際與預估和目標營業收入差異率&amp;quot;"/>
        <s v="&amp;quot;年度實際與預估和目標出貨量差異率&amp;quot;"/>
        <s v="&amp;quot;依產品呈現年度營業收入與出貨達成狀況&amp;quot;"/>
        <s v="&amp;quot;依客戶與事業部代碼呈現年初至今營業收入與出貨達成狀況&amp;quot;"/>
        <s v="&amp;quot;年初至今累積營業收入&amp;quot;"/>
        <s v="&amp;quot;年初至今累積出貨量&amp;quot;"/>
        <s v="&amp;quot;年初至今董事會預估營業收入&amp;quot;"/>
        <s v="&amp;quot;年初至今董事會預估出貨量&amp;quot;"/>
        <s v="&amp;quot;年初至今實際和董事會預估營業收入差異&amp;quot;"/>
        <s v="&amp;quot;年初至今實際和董事會預估出貨量差異&amp;quot;"/>
        <s v="&amp;quot;年初至今實際和董事會預估營業收入差異率&amp;quot;"/>
        <s v="&amp;quot;年初至今實際和董事會預估出貨量差異率&amp;quot;"/>
        <s v="&amp;quot;年初至今營業收入目標&amp;quot;"/>
        <s v="&amp;quot;年初至今出貨目標&amp;quot;"/>
        <s v="&amp;quot;年初至今實際和目標營業收入差異&amp;quot;"/>
        <s v="&amp;quot;年初至今實際和目標出貨量差異&amp;quot;"/>
        <s v="&amp;quot;年初至今實際和目標營業收入差異率&amp;quot;"/>
        <s v="&amp;quot;年初至今實際和目標出貨量差異率&amp;quot;"/>
        <s v="&amp;quot;依產品呈現年初至今營業收入與出貨達成狀況&amp;quot;"/>
        <s v="&amp;quot;依客戶與事業部代碼呈現近三年營業收入與出貨達成狀況&amp;quot;"/>
        <s v="&amp;quot;年度實際營業收入&amp;quot;"/>
        <s v="&amp;quot;年度實際出貨量&amp;quot;"/>
        <s v="&amp;quot;依產品呈現近三年營業收入與出貨達成狀況&amp;quot;"/>
        <s v="&amp;quot;從各種採購模式與分類檢視材料採買金額的分布狀況&amp;quot;"/>
        <s v="&amp;quot;Pur Org.下的廠區_x000a_與客戶的對應關係如下:_x000a_TP02與CP60對應至HP_x000a_CP62對應至Dyna_x000a_CP65對應至Tiny_x000a_CP69對應至ASUS&amp;quot;"/>
        <s v="&amp;quot;客戶名稱，各BU與各客人需進行分析交易金額的主體_x000a_與廠區的對應關係如下:_x000a_HP對應至TP02與CP60_x000a_Dyna對應至CP62_x000a_ASUS對應至CP69_x000a_Tiny對應至CP65&amp;quot;"/>
        <s v="&amp;quot;材料採購的主導權模式，為客人買來賣英業達，或為客人指定英業達對特定廠商進行購買，或為英業達自行選擇廠商&amp;quot;"/>
        <s v="&amp;quot;所有材料按採購單位區分為EE(電子)與ME(機構)兩大類，分類與PDM上材料標註&amp;quot;"/>
        <s v="&amp;quot;Class code大類名稱&amp;quot;"/>
        <s v="&amp;quot;Class Code 四碼數字加上&amp;apos;-&amp;apos;再加上對應的Materical Group&amp;quot;"/>
        <s v="&amp;quot;Class code下之細項分類，PSG Part Category尚待重新進行有交易料號之治理，相對於EBG Part Category&amp;quot;"/>
        <s v="&amp;quot;報表欲檢視的採購金額區間長度，最短為月，抓取資料為SAP GR Date，&amp;quot;"/>
        <s v="&amp;quot;&amp;quot;"/>
        <s v="&amp;quot;PDM裡經過新廠商評鑑管理辦法承認之合格供應商&amp;quot;"/>
        <s v="&amp;quot;下單廠商名稱，亦即Vendor code的廠商代碼&amp;quot;"/>
        <s v="&amp;quot;下單廠商名稱，亦即Vendor code的廠商名稱&amp;quot;"/>
        <s v="&amp;quot;已GR過帳之材料採買金額&amp;quot;"/>
        <s v="&amp;quot;SAP收料數量&amp;quot;"/>
        <s v="&amp;quot;選取廠商用以呈現出廠商的各項資訊供進行比對或決策&amp;quot;"/>
        <s v="&amp;quot;供應商資料季統計時間&amp;quot;"/>
        <s v="&amp;quot;由SQE按Incoming、Material Issue、Quality Peformance進行評分，分數呈現在每月發出重慶廠區厂商票期成績。_x000a_分數部分若選特定一季直接出現該季資料，若選多季時則呈現最差的分數&amp;quot;"/>
        <s v="&amp;quot;由Sourcer按價格競爭力、機種配合度、材料/製程管理能力及其他項目進行綜合評分。_x000a_分數部分若選特定一季直接出現該季資料，若選多季時則呈現最差的分數&amp;quot;"/>
        <s v="&amp;quot;由buyer按交期管裡、稽核扣分、違反流程與Service進行綜合評分，分數呈現在每月發出重慶廠區厂商票期成績。_x000a_分數部分若選特定一季直接出現該季資料，若選多季時則呈現最差的分數&amp;quot;"/>
        <s v="&amp;quot;由Quality、Cost與Delivery三項成績進行加權計算總分。_x000a_分數部分若選特定一季直接出現該季資料，若選多季時則呈現最差的分數&amp;quot;"/>
        <s v="&amp;quot;PSG這段時間跟該廠商交易多少料號數。_x000a_若選特定一季直接出現該季數字，若選多季則出現最新一季的數字&amp;quot;"/>
        <s v="&amp;quot;與此 Vendor 購買 Components 種類中，Sole Source 有多少個_x000a_無法導替代料之料號數量PSG這段時間跟該廠商交易多少料號數。_x000a_若選特定一季直接出現該季數字，若選多季則出現最新一季的數字&amp;quot;"/>
        <s v="&amp;quot;與此 Vendor 購買 Components 種類中B&amp;amp;S 材料之料號數。_x000a_若選特定一季直接出現該季數字，若選多季則出現最新一季的數字&amp;quot;"/>
        <s v="&amp;quot;與此 Vendor 購買 Components 種類中客戶指定料之料號數。_x000a_若選特定一季直接出現該季數字，若選多季則出現最新一季的數字&amp;quot;"/>
        <s v="&amp;quot;與此 Vendor 購買 Components 種類中英業達自選料之料號數。_x000a_若選特定一季直接出現該季數字，若選多季則出現最新一季的數字&amp;quot;"/>
        <s v="&amp;quot;已GR過帳之材料總採買金額&amp;quot;"/>
        <s v="&amp;quot;應用客戶清單&amp;quot;"/>
        <s v="&amp;quot;Critical Part 廠商達交率分析&amp;quot;"/>
        <s v="&amp;quot;達交率統計年月&amp;quot;"/>
        <s v="&amp;quot;英業達料號&amp;quot;"/>
        <s v="&amp;quot;料號描述&amp;quot;"/>
        <s v="&amp;quot;已與廠商簽訂之LTA/MOU材料數量&amp;quot;"/>
        <s v="&amp;quot;承諾交貨的SAP收料數量&amp;quot;"/>
        <s v="&amp;quot;區間內累計已與廠商簽訂之LTA/MOU材料數量&amp;quot;"/>
        <s v="&amp;quot;區間內累計承諾交貨的SAP收料數量&amp;quot;"/>
        <s v="&amp;quot;SAP GR Qty除以LTA/MOU Q&amp;apos;ty&amp;quot;"/>
        <s v="&amp;quot;達交率按Vendor排名&amp;quot;"/>
        <s v="&amp;quot;達交率按PartNo排名&amp;quot;"/>
        <s v="&amp;quot;原物料分析, 每月 金、銅、鋁、錫、鎳、鐵礦砂、PC原物料行情&amp;quot;"/>
        <s v="&amp;quot;使用者可選擇 顯示資料的時間軸&amp;quot;"/>
        <s v="&amp;quot;依使用者選定 連接器  或散熱模組 或 電路板  或  Set組裝件部品 ，顯示相關的Part Category 訊息&amp;quot;"/>
        <s v="&amp;quot;依使用者選定 連接器 或散熱模組 或 電路板  或  Set組裝件之次階品項部品 ，顯示所選定次階品項部品對應的Part Category 訊息&amp;quot;"/>
        <s v="&amp;quot;子階成本分類&amp;quot;"/>
        <s v="&amp;quot;購價成本比例&amp;quot;"/>
        <s v="&amp;quot;原料期貨種類&amp;quot;"/>
        <s v="&amp;quot;原料成本比例&amp;quot;"/>
        <s v="&amp;quot;原料期貨價格&amp;quot;"/>
        <s v="&amp;quot;上期原料期貨價格&amp;quot;"/>
        <s v="&amp;quot;去年同期原料期貨價格&amp;quot;"/>
        <s v="&amp;quot;原料期貨月度漲跌幅&amp;quot;"/>
        <s v="&amp;quot;原料期貨年度漲跌幅&amp;quot;"/>
        <s v="&amp;quot;主階品項市場價格波動分析&amp;quot;"/>
        <s v="&amp;quot;次階品項月度漲跌幅&amp;quot;"/>
        <s v="&amp;quot;次階品項年度漲跌幅&amp;quot;"/>
        <s v="&amp;quot;材料細項&amp;quot;"/>
        <s v="&amp;quot;主階影響的材料細項分類的金額匯總&amp;quot;"/>
        <s v="&amp;quot;Material Catalog&amp;quot;"/>
        <s v="&amp;quot;Sub Material Catalog&amp;quot;"/>
        <s v="&amp;quot;系列應用客戶清單&amp;quot;"/>
        <s v="&amp;quot;產品系列清單&amp;quot;"/>
        <s v="&amp;quot;該料號尚未結單之PO，所有尚未交料的總數量&amp;quot;"/>
        <s v="&amp;quot;未來六個月需求數量&amp;quot;"/>
        <s v="&amp;quot;替代群組編碼&amp;quot;"/>
        <s v="&amp;quot;每月材料收料總金額與總數量，可從各種採購模式與分類檢視每月份的材料採買金額與數量&amp;quot;"/>
        <s v="&amp;quot;所有材料按採購單位區分為EE(電子)與ME(機構)兩大類&amp;quot;"/>
        <s v="&amp;quot;PDM裡經過新廠商評鑑管理辦法承認之合格供應商代號&amp;quot;"/>
        <s v="&amp;quot;PDM裡經過新廠商評鑑管理辦法承認之合格供應商名稱&amp;quot;"/>
        <s v="&amp;quot;供應商主檔&amp;quot;"/>
        <s v="&amp;quot;供應商績效主檔&amp;quot;"/>
        <s v="&amp;quot;需檢視供應商績效的年月時間點，每季為一個時間點呈現分數&amp;quot;"/>
        <s v="&amp;quot;與此 Vendor 購買的料號數中，Sole Source 有多少個料號，亦即無法導替代料之料號數量。_x000a_若選特定一季直接出現該季數字，若選多季則出現最新一季的數字&amp;quot;"/>
        <s v="&amp;quot;與此 Vendor 購買料號數中，B&amp;amp;S 材料之料號數量。_x000a_若選特定一季直接出現該季數字，若選多季則出現最新一季的數字&amp;quot;"/>
        <s v="&amp;quot;與此 Vendor 購買料號數中客戶指定料之料號數。_x000a_若選特定一季直接出現該季數字，若選多季則出現最新一季的數字&amp;quot;"/>
        <s v="&amp;quot;關鍵零件交貨紀錄 &amp;quot;"/>
        <s v="&amp;quot;關鍵零組件材料達交率基準點&amp;quot;"/>
        <s v="&amp;quot;廠商材料LTA/MOU數量與實際SAP GR 數量的比較。以圓餅圖與曲線直線圖呈現，並列出具體數字&amp;quot;"/>
        <s v="&amp;quot;重要主階品項屬性&amp;quot;"/>
        <s v="&amp;quot;料號系列&amp;quot;"/>
        <s v="&amp;quot;主階品項市場價格波動訊息&amp;quot;"/>
        <s v="&amp;quot;採購件屬性&amp;quot;"/>
        <s v="&amp;quot;PDM裡各料號編碼規則的前四碼&amp;quot;"/>
        <s v="&amp;quot;是否獨立料&amp;quot;"/>
        <s v="&amp;quot;由系列使用清單對映客戶名稱以 &amp;apos;,&amp;apos; 分隔，會有一個或多個&amp;quot;"/>
        <s v="&amp;quot;整體產品良率&amp;quot;"/>
        <s v="&amp;quot;Site Name&amp;quot;"/>
        <s v="&amp;quot;各事業處所負責的業務及客戶&amp;quot;"/>
        <s v="&amp;quot;市場產品型態分類_x000a_- NB, DT, Docking&amp;quot;"/>
        <s v="&amp;quot;各事業處所負責的機種類別, 如2021-800, 2022-1000,  AIO, Tablet&amp;quot;"/>
        <s v="&amp;quot;每周產品良率&amp;quot;"/>
        <s v="&amp;quot;產品生產數量&amp;quot;"/>
        <s v="&amp;quot;System各個檢查站不良數總和&amp;quot;"/>
        <s v="&amp;quot; 1-(System所有不良數/System秤重站投入數)  (FPY)&amp;quot;"/>
        <s v="&amp;quot;System各個檢查站待修不良數總和&amp;quot;"/>
        <s v="&amp;quot; 1-(System各站待修不良數總和/System秤重站投入數) (Yield)&amp;quot;"/>
        <s v="&amp;quot;整體產品良率超標說明&amp;quot;"/>
        <s v="&amp;quot;產品良率超標說明日期&amp;quot;"/>
        <s v="&amp;quot;當日整體良率(Yield rate)超標類型_x000a_&amp;quot;"/>
        <s v="&amp;quot;當日整體良率(Yield rate)超標註解說明&amp;quot;"/>
        <s v="&amp;quot;整體產品良率目標&amp;quot;"/>
        <s v="&amp;quot;產品良率目標&amp;quot;"/>
        <s v="&amp;quot;產品直通率目標&amp;quot;"/>
        <s v="&amp;quot;產品良率明細&amp;quot;"/>
        <s v="&amp;quot;產品層級 PCA/System &amp;quot;"/>
        <s v="&amp;quot;製造站點代碼_x000a_PCA: AOI​,ICT​,SA F/T​_x000a_System: FA F/T, Run-in, D/L​&amp;quot;"/>
        <s v="&amp;quot;各個檢查站投入數&amp;quot;"/>
        <s v="&amp;quot;各個檢查站不良數&amp;quot;"/>
        <s v="&amp;quot;1-(站點不良數/System秤重站或PCA SA_15站投入數)&amp;quot;"/>
        <s v="&amp;quot;各個檢查站點待修不良數&amp;quot;"/>
        <s v="&amp;quot;1-(站點待修不良數/System秤重站或PCA SA_15站投入數)&amp;quot;"/>
        <s v="&amp;quot;站點良率目標對照&amp;quot;"/>
        <s v="&amp;quot;各檢查站良率目標&amp;quot;"/>
        <s v="&amp;quot;各檢查站直通率目標&amp;quot;"/>
        <s v="&amp;quot;產品不良率明細&amp;quot;"/>
        <s v="&amp;quot;每周產品不良率&amp;quot;"/>
        <s v="&amp;quot;不良類型: _x000a_- All defect 所有不良, Design, Process, Material, Others&amp;quot;"/>
        <s v="&amp;quot;各不良類型數量&amp;quot;"/>
        <s v="&amp;quot;各不良原因/檢查站投入數&amp;quot;"/>
        <s v="&amp;quot;不良類型目標對照&amp;quot;"/>
        <s v="&amp;quot;各不良類型目標&amp;quot;"/>
        <s v="&amp;quot;整體產品良率分析&amp;quot;"/>
        <s v="&amp;quot;System各個檢查站不良數總和 (FPY)&amp;quot;"/>
        <s v="&amp;quot;System各個檢查站待修不良數總和(Yield)&amp;quot;"/>
        <s v="&amp;quot;產品良率明細分析&amp;quot;"/>
        <s v="&amp;quot;各個檢查站待修不良數&amp;quot;"/>
        <s v="&amp;quot;產品不良率明細分析&amp;quot;"/>
        <s v="&amp;quot;每月營業收入預估資料by客戶&amp;quot;"/>
        <s v="&amp;quot;PSG 客戶主檔&amp;quot;"/>
        <s v="&amp;quot;PSG 產品家族&amp;quot;"/>
        <s v="&amp;quot;產品家族&amp;quot;"/>
        <s v="&amp;quot;資料來源&amp;quot;"/>
        <s v="&amp;quot;產品系列&amp;quot;"/>
        <s v="&amp;quot;PSG 產品系列&amp;quot;"/>
        <s v="&amp;quot;產品視野&amp;quot;"/>
        <s v="&amp;quot;產品事業部門&amp;quot;"/>
        <s v="&amp;quot;產品事業部門名稱&amp;quot;"/>
        <s v="&amp;quot;產品事業部門別名&amp;quot;"/>
        <s v="&amp;quot;PSG 事業處&amp;quot;"/>
        <s v="&amp;quot;事業處名稱&amp;quot;"/>
        <s v="&amp;quot;事業處性質&amp;quot;"/>
        <s v="&amp;quot;產品系列首批出貨開始日期資料&amp;quot;"/>
        <s v="&amp;quot;首批出貨開始日期&amp;quot;"/>
        <s v="&amp;quot;系列狀態&amp;quot;"/>
        <s v="&amp;quot;實際收入成本與銷貨相關資訊&amp;quot;"/>
        <s v="&amp;quot;P/L 月份&amp;quot;"/>
        <s v="&amp;quot;每月專案出貨量&amp;quot;"/>
        <s v="&amp;quot;每月專案銷貨收入&amp;quot;"/>
        <s v="&amp;quot;每月專案材料成本&amp;quot;"/>
        <s v="&amp;quot;每月專案生產營運成本&amp;quot;"/>
        <s v="&amp;quot;累計專案出貨量&amp;quot;"/>
        <s v="&amp;quot;累計專案銷貨收入&amp;quot;"/>
        <s v="&amp;quot;累計專案材料成本&amp;quot;"/>
        <s v="&amp;quot;累計專案生產營運成本&amp;quot;"/>
        <s v="&amp;quot;累計專案銷貨成本&amp;quot;"/>
        <s v="&amp;quot;累計專案利益&amp;quot;"/>
        <s v="&amp;quot;專案收益率&amp;quot;"/>
        <s v="&amp;quot;年度出貨目標資料&amp;quot;"/>
        <s v="&amp;quot;專案階段主檔&amp;quot;"/>
        <s v="&amp;quot;專案階段&amp;quot;"/>
        <s v="&amp;quot;年度目標資料&amp;quot;"/>
        <s v="&amp;quot;目標年度&amp;quot;"/>
        <s v="&amp;quot;專案階段時程資料&amp;quot;"/>
        <s v="&amp;quot;詢價狀態&amp;quot;"/>
        <s v="&amp;quot;專案開發年度&amp;quot;"/>
        <s v="&amp;quot;計畫專案階段開始時間&amp;quot;"/>
        <s v="&amp;quot;計畫專案階段結束時間&amp;quot;"/>
        <s v="&amp;quot;詢價相關資料&amp;quot;"/>
        <s v="&amp;quot;資料上傳日期&amp;quot;"/>
        <s v="&amp;quot;取得詢價日期&amp;quot;"/>
        <s v="&amp;quot;詢價結束年度&amp;quot;"/>
        <s v="&amp;quot;詢價結束日期&amp;quot;"/>
        <s v="&amp;quot;預估產品家族營收&amp;quot;"/>
        <s v="&amp;quot;預估銷售數量&amp;quot;"/>
        <s v="&amp;quot;預估產品家族成本&amp;quot;"/>
        <s v="&amp;quot;預估產品家族收益率&amp;quot;"/>
        <s v="&amp;quot;雛型設計開始年度&amp;quot;"/>
        <s v="&amp;quot;雛型設計開始日期&amp;quot;"/>
        <s v="&amp;quot;系統整合開始日期&amp;quot;"/>
        <s v="&amp;quot;產品驗證開始日期&amp;quot;"/>
        <s v="&amp;quot;量產評估開始日期&amp;quot;"/>
        <s v="&amp;quot;失敗原因代碼&amp;quot;"/>
        <s v="&amp;quot;失敗原因內容&amp;quot;"/>
        <s v="&amp;quot;產品生命週期&amp;quot;"/>
        <s v="&amp;quot;僅年度銷量分析用標記&amp;quot;"/>
        <s v="&amp;quot;專案銷量達成率&amp;quot;"/>
        <s v="&amp;quot;詢價達成率相關資料&amp;quot;"/>
        <s v="&amp;quot;出貨年度&amp;quot;"/>
        <s v="&amp;quot;預估月攤提銷售數量&amp;quot;"/>
        <s v="&amp;quot;詢價達成率&amp;quot;"/>
        <s v="&amp;quot;實際營收銷貨相關資料&amp;quot;"/>
        <s v="&amp;quot;詢價命中率狀態&amp;quot;"/>
        <s v="&amp;quot;成功詢價機種年度出貨量&amp;quot;"/>
        <s v="&amp;quot;專案時程分布總覽&amp;quot;"/>
        <s v="&amp;quot;執行中詢價細節&amp;quot;"/>
        <s v="&amp;quot;詢價成功細節&amp;quot;"/>
        <s v="&amp;quot;詢價失敗細節&amp;quot;"/>
        <s v="&amp;quot;Critical Part 材料裡達交率最差前五名料號&amp;quot;" u="1"/>
        <s v="&amp;quot;PSG 工廠廠區&amp;quot;" u="1"/>
        <s v="&amp;quot;BU1比較項目： RDP vs. RDP/ LT FCST vs. LT FCST_x000a_BU2比較項目：FCST vs. FCST/ FCST vs. LT FCST/ LT FCST vs. LT FCST/ FCST vs. BS分量&amp;quot;" u="1"/>
        <s v="&amp;quot;BS分量與當月FCST差異比例&amp;quot;" u="1"/>
        <s v="&amp;quot;首批出貨開始日期資料&amp;quot;" u="1"/>
        <s v="&amp;quot;監控客戶提貨訂單的數量占生產訂單數量的比例&amp;quot;" u="1"/>
        <s v="&amp;quot;PSG BU2的不同代工模式 For ASUS&amp;quot;" u="1"/>
        <s v="&amp;quot;產品系列總體淨利率&amp;quot;" u="1"/>
        <s v="&amp;quot;預估產品家族淨利率&amp;quot;" u="1"/>
        <s v="&amp;quot;客戶識別碼&amp;quot;" u="1"/>
        <s v="&amp;quot;實際淨利率&amp;quot;" u="1"/>
        <s v="&amp;quot;每月預估營業收入&amp;quot;" u="1"/>
        <s v="&amp;quot;供應商資料年月&amp;quot;" u="1"/>
        <s v="&amp;quot;製造站點代碼_x000a_PCA: AOI​,ICT​,SA F/T​_x000a_System: Diagnostic, FA F/T, Run-in​&amp;quot;" u="1"/>
        <s v="&amp;quot;現行材料中屬於獨用料，亦即無法導替代料之材料料號清單。_x000a_獨用料指Buy &amp;amp; Sell, AVAP, Spec-in,需開模且月平均需求15K以下之機構料(有需求經VM team決議), VM team決議single source，寫在採購作業管理辦法內。&amp;quot;" u="1"/>
        <s v="&amp;quot;廠商材料LTA/MOU數量與實際SAP GR 數量的比較。以圓餅圖與曲線直線圖呈現，並列出具體數字_x000a_*YTD Fill Rate=Acc. SAP GR Q’ty/Acc. LTA MOU Q’ty&amp;quot;" u="1"/>
        <s v="&amp;quot;塑膠機殼-塑膠-總成本比例&amp;quot;" u="1"/>
        <s v="&amp;quot;實際和目標營業收入差異率&amp;quot;" u="1"/>
        <s v="&amp;quot;實際和預估營業收入差異率&amp;quot;" u="1"/>
        <s v="&amp;quot;分析董事會制定之出貨目標達成百分比&amp;quot;" u="1"/>
        <s v="&amp;quot;重要主階品項屬性維度&amp;quot;" u="1"/>
        <s v="&amp;quot;週級別&amp;quot;" u="1"/>
        <s v="&amp;quot;由buyer按交期管裡、稽核扣分、違反流程與Service進行綜合評分，分數呈現在每月發出重慶廠區厂商票期成績&amp;quot;" u="1"/>
        <s v="&amp;quot;連續月紐約黃金季度漲跌幅&amp;quot;" u="1"/>
        <s v="&amp;quot;連續月紐約黃金年度漲跌幅&amp;quot;" u="1"/>
        <s v="&amp;quot;BU2 ASUS BS分量與當月FCST 比較&amp;quot;" u="1"/>
        <s v="&amp;quot;倫敦-銅金屬季度漲跌幅&amp;quot;" u="1"/>
        <s v="&amp;quot;倫敦-銅金屬年度漲跌幅&amp;quot;" u="1"/>
        <s v="&amp;quot;倫敦-鋁金屬季度漲跌幅&amp;quot;" u="1"/>
        <s v="&amp;quot;倫敦-鋁金屬年度漲跌幅&amp;quot;" u="1"/>
        <s v="&amp;quot;倫敦-錫金屬季度漲跌幅&amp;quot;" u="1"/>
        <s v="&amp;quot;倫敦-錫金屬年度漲跌幅&amp;quot;" u="1"/>
        <s v="&amp;quot;倫敦-鎳金屬季度漲跌幅&amp;quot;" u="1"/>
        <s v="&amp;quot;倫敦-鎳金屬年度漲跌幅&amp;quot;" u="1"/>
        <s v="&amp;quot;塑膠PC較上個月漲跌幅&amp;quot;" u="1"/>
        <s v="&amp;quot;鐵礦砂 較上個月漲跌幅&amp;quot;" u="1"/>
        <s v="&amp;quot;PSG BU1的不同業務種類 For HP&amp;quot;" u="1"/>
        <s v="&amp;quot;RDP的資料是他們會整理過，連同裡面的shipment資料也是，所以不是完整的Shipment&amp;quot;" u="1"/>
        <s v="&amp;quot;實際和董事會預估出貨量差異率&amp;quot;" u="1"/>
        <s v="&amp;quot;每月實際和目標營業收入差異率&amp;quot;" u="1"/>
        <s v="&amp;quot;每月實際和預估營業收入差異率&amp;quot;" u="1"/>
        <s v="&amp;quot;與此 Vendor 購買 Components 種類中客戶指定料之料號數&amp;quot;" u="1"/>
        <s v="&amp;quot;判斷庫存截止日為日、週、年&amp;quot;" u="1"/>
        <s v="&amp;quot;週別&amp;quot;" u="1"/>
        <s v="&amp;quot;塑膠射出下一季漲跌幅&amp;quot;" u="1"/>
        <s v="&amp;quot;散熱模組下一季漲跌幅&amp;quot;" u="1"/>
        <s v="&amp;quot;分析實際出貨情况&amp;quot;" u="1"/>
        <s v="&amp;quot;產品規劃周期&amp;quot;" u="1"/>
        <s v="&amp;quot;各站點良品數/各檢查站投入數&amp;quot;" u="1"/>
        <s v="&amp;quot;產品系列每月收入&amp;quot;" u="1"/>
        <s v="&amp;quot;實際和目標出貨量差異率&amp;quot;" u="1"/>
        <s v="&amp;quot;實際和預估出貨量差異率&amp;quot;" u="1"/>
        <s v="&amp;quot;各產品需求計畫達成失准區域&amp;quot;" u="1"/>
        <s v="&amp;quot;由SQE按Incoming、Material Issue、Quality Peformance進行評分，分數呈現在每月發出重慶廠區厂商票期成績&amp;quot;" u="1"/>
        <s v="&amp;quot;專案利益率&amp;quot;" u="1"/>
        <s v="&amp;quot;由Sourcer按價格競爭力、機種配合度、材料/製程管理能力及其他項目進行綜合評分&amp;quot;" u="1"/>
        <s v="&amp;quot;RDP, LT FSCT, FCST, BS 分量, 每月最後一版FCST&amp;quot;" u="1"/>
        <s v="&amp;quot;實際和目標營業收入差異&amp;quot;" u="1"/>
        <s v="&amp;quot;實際和預估營業收入差異&amp;quot;" u="1"/>
        <s v="&amp;quot;實際和董事會預估出貨量差異&amp;quot;" u="1"/>
        <s v="&amp;quot;版本一預測比較類型名稱：RDP, LT FSCT, FCST, BS 分量&amp;quot;" u="1"/>
        <s v="&amp;quot;版本二預測比較類型名稱：RDP, LT FSCT, FCST, BS 分量&amp;quot;" u="1"/>
        <s v="&amp;quot;展出達交率低於90%的料號明細，包含料號、Descritpion、每月及每季的MOU/LTA與SAP GR數量&amp;quot;" u="1"/>
        <s v="&amp;quot;實際和董事會預估營業收入達成率&amp;quot;" u="1"/>
        <s v="&amp;quot;月初至今實際和目標出貨量達成率&amp;quot;" u="1"/>
        <s v="&amp;quot;實際和目標營業收入達成率&amp;quot;" u="1"/>
        <s v="&amp;quot;Critical Part 材料裡達交率最差前五名廠商&amp;quot;" u="1"/>
        <s v="&amp;quot;累計專案銷貨數量&amp;quot;" u="1"/>
        <s v="&amp;quot;P/L 更新日期&amp;quot;" u="1"/>
        <s v="&amp;quot;與此 Vendor 購買 Components 種類中，Sole Source 有多少個_x000a_無法導替代料之料號數量&amp;quot;" u="1"/>
        <s v="&amp;quot;各事業處所負責的機種類別800S,1000S,_x000a_AIO,Tablet&amp;quot;" u="1"/>
        <s v="&amp;quot;與此 Vendor 購買料號數中客戶指定料之料號數&amp;quot;" u="1"/>
        <s v="&amp;quot;生產工廠下區分不同客戶或產品生產的廠區代碼&amp;quot;" u="1"/>
        <s v="&amp;quot;與此 Vendor 購買的料號數中，Sole Source 有多少個料號，亦即無法導替代料之料號數量&amp;quot;" u="1"/>
        <s v="&amp;quot;PSG 廠別&amp;quot;" u="1"/>
        <s v="&amp;quot;實際與預估和董事會預估出貨量差異率&amp;quot;" u="1"/>
        <s v="&amp;quot;實際銷售數量&amp;quot;" u="1"/>
        <s v="&amp;quot;交貨地在台灣或大陸&amp;quot;" u="1"/>
        <s v="&amp;quot;實際和董事會預估營業收入差異&amp;quot;" u="1"/>
        <s v="&amp;quot;個人電腦事業群下之個別事業單位&amp;quot;" u="1"/>
        <s v="&amp;quot; 1-(System所有不良數/System秤重站投入數)&amp;quot;" u="1"/>
        <s v="&amp;quot;PSG 成本分類&amp;quot;" u="1"/>
        <s v="&amp;quot;客戶提供需求預測之時間版本&amp;quot;" u="1"/>
        <s v="&amp;quot;與此 Vendor 購買料號數中，B&amp;amp;S 材料之料號數量&amp;quot;" u="1"/>
        <s v="&amp;quot;版本日期&amp;quot;" u="1"/>
        <s v="&amp;quot;連續月紐約黃金較上個月漲跌幅&amp;quot;" u="1"/>
        <s v="&amp;quot;分析董事會出貨目標達成情況&amp;quot;" u="1"/>
        <s v="&amp;quot;BU1: _x000a_HP RDP : 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amp;quot;" u="1"/>
        <s v="&amp;quot;實際和目標出貨量達成率&amp;quot;" u="1"/>
        <s v="&amp;quot;塑膠機殼-塑膠-購價成本比例&amp;quot;" u="1"/>
        <s v="&amp;quot;每月實際和目標出貨量差異率&amp;quot;" u="1"/>
        <s v="&amp;quot;分析客户提货订单的数量占生产订单数量的比例, 使用散点图和趋势图两种图表展示&amp;quot;" u="1"/>
        <s v="&amp;quot;_x000a_BU1: _x000a_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amp;quot;" u="1"/>
        <s v="&amp;quot;每月預估出貨量&amp;quot;" u="1"/>
        <s v="&amp;quot;實際與預估和董事會預估出貨量差異&amp;quot;" u="1"/>
        <s v="&amp;quot;庫存截止日_x000a_日：以前一日 23:59 結算為今日庫存金額_x000a_週：以每週一 23:59 結算為當周庫存金額_x000a_年：以每年 12/31 23:59 結算為當年庫存金額&amp;quot;" u="1"/>
        <s v="&amp;quot;客人提供的，應該就是完整的Shipment&amp;quot;" u="1"/>
        <s v="&amp;quot;版本差異比例&amp;quot;" u="1"/>
        <s v="&amp;quot;需求計畫達成率的時間範圍&amp;quot;" u="1"/>
        <s v="&amp;quot;失準比率&amp;quot;" u="1"/>
        <s v="&amp;quot;每月實際和目標出貨量差異&amp;quot;" u="1"/>
        <s v="&amp;quot;每月實際和預估出貨量差異&amp;quot;" u="1"/>
        <s v="&amp;quot;BU2:_x000a_Asus BS分量: ASUS客戶提供之當月客供料件供應計畫_x000a_Asus 當月 FCST: ASUS客戶提供之每月最後一版需求計畫&amp;quot;" u="1"/>
        <s v="&amp;quot;實際產品營收&amp;quot;" u="1"/>
        <s v="&amp;quot;主階品項年度漲跌幅&amp;quot;" u="1"/>
        <s v="&amp;quot;主階品項月度漲跌幅&amp;quot;" u="1"/>
        <s v="&amp;quot;塑膠PC季度漲跌幅&amp;quot;" u="1"/>
        <s v="&amp;quot;塑膠PC年度漲跌幅&amp;quot;" u="1"/>
        <s v="&amp;quot;沖壓品下一季漲跌幅&amp;quot;" u="1"/>
        <s v="&amp;quot;連接器下一季漲跌幅&amp;quot;" u="1"/>
        <s v="&amp;quot;鐵礦砂 季度漲跌幅&amp;quot;" u="1"/>
        <s v="&amp;quot;鐵礦砂 年度漲跌幅&amp;quot;" u="1"/>
        <s v="&amp;quot;電路板下一季漲跌幅&amp;quot;" u="1"/>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產品系列總體淨利額&amp;quot;" u="1"/>
        <s v="&amp;quot;以每週二的DOI 實際天數為當週DOI 實際天數&amp;quot;" u="1"/>
        <s v="&amp;quot;實際和目標出貨量差異&amp;quot;" u="1"/>
        <s v="&amp;quot;實際和預估出貨量差異&amp;quot;" u="1"/>
        <s v="&amp;quot;每週最新版本月預估營業收入&amp;quot;" u="1"/>
        <s v="&amp;quot;每月人工與其他成本&amp;quot;" u="1"/>
        <s v="&amp;quot;累計人工與其他成本&amp;quot;" u="1"/>
        <s v="&amp;quot;接單方式&amp;quot;" u="1"/>
        <s v="&amp;quot;計畫比較月份&amp;quot;" u="1"/>
        <s v="&amp;quot;實際和董事會預估營業收入差異率&amp;quot;" u="1"/>
        <s v="&amp;quot;BU1 惠普客戶累計當月有效訂單_x000a_BU2 華碩客戶訂單需求數量, 通過EDI 850指令傳送至英業達系統&amp;quot;" u="1"/>
        <s v="&amp;quot;每月實際和目標營業收入差異&amp;quot;" u="1"/>
        <s v="&amp;quot;每月實際和預估營業收入差異&amp;quot;" u="1"/>
        <s v="&amp;quot;倫敦-銅金屬較上個月漲跌幅&amp;quot;" u="1"/>
        <s v="&amp;quot;倫敦-鋁金屬較上個月漲跌幅&amp;quot;" u="1"/>
        <s v="&amp;quot;倫敦-錫金屬較上個月漲跌幅&amp;quot;" u="1"/>
        <s v="&amp;quot;倫敦-鎳金屬較上個月漲跌幅&amp;quot;" u="1"/>
        <s v="&amp;quot;區域生產工廠廠別名稱&amp;quot;" u="1"/>
        <s v="&amp;quot;每月實際和預估出貨量率&amp;quot;" u="1"/>
        <s v="&amp;quot;專案每月銷售數量&amp;quot;" u="1"/>
        <s v="&amp;quot;每月材料成本&amp;quot;" u="1"/>
        <s v="&amp;quot;累計材料成本&amp;quot;" u="1"/>
        <s v="&amp;quot;PSG這段時間跟該廠商交易多少料號數&amp;quot;" u="1"/>
        <s v="&amp;quot;累計產品系列收入&amp;quot;" u="1"/>
        <s v="&amp;quot;與此 Vendor 購買 Components 種類中英業達自選料之料號數&amp;quot;" u="1"/>
        <s v="&amp;quot;A廠商材料LTA/MOU數量與實際SAP GR 數量的比較。以圓餅圖與曲線直線圖呈現，並列出具體數字&amp;quot;" u="1"/>
        <s v="&amp;quot;需求計畫達成失准專案明細&amp;quot;" u="1"/>
        <s v="&amp;quot;展示當月董事會時設定的出貨目標&amp;quot;" u="1"/>
        <s v="&amp;quot;累計產品系列成本&amp;quot;" u="1"/>
        <s v="&amp;quot;展示當月實際出貨數量&amp;quot;" u="1"/>
        <s v="&amp;quot;由Quality、Cost與Delivery三項成績進行加權計算總分&amp;quot;" u="1"/>
        <s v="&amp;quot;與此 Vendor 購買 Components 種類中B&amp;amp;S 材料之料號數&amp;quot;" u="1"/>
        <s v="&amp;quot;RDP, LT FSCT, FCST, BS 分量&amp;quot;" u="1"/>
        <s v="&amp;quot;月初至今實際和目標營業收入達成率&amp;quot;" u="1"/>
        <s v="&amp;quot;業務大類&amp;quot;" u="1"/>
        <s v="&amp;quot;實際和董事會預估出貨量達成率&amp;quot;" u="1"/>
        <s v="&amp;quot;版本二預測比較類型名稱：RDP, LT FSCT, FCST,  當月FCST&amp;quot;" u="1"/>
        <s v="&amp;quot;BU1 HP客戶提供之當月出貨計畫_x000a_BU2 華碩客戶提貨需求數量, 通過EDI 940指令傳送至英業達系統&amp;quot;" u="1"/>
      </sharedItems>
    </cacheField>
    <cacheField name="Stewards" numFmtId="0">
      <sharedItems count="15">
        <s v="Lin.Una@inventec.com"/>
        <s v="tsai.shang-ju@inventec.com"/>
        <s v="hung.jennie@inventec.com"/>
        <s v="ma.vivian@inventec.com"/>
        <s v="tan.tansy@inventec.com"/>
        <s v="Qian.Jenny@inventec.com"/>
        <s v="Wang.Charley@inventec.com"/>
        <s v="Huang.Karen@inventec.com"/>
        <s v="Su.May@inventec.com"/>
        <s v="Hung.Eric@inventec.com"/>
        <s v="chen.len@inventec.com"/>
        <s v="Lee.Kate@inventec.com"/>
        <s v="jen.austin@inventec.com"/>
        <s v="SuMay@inventeccom" u="1"/>
        <s v="Su.May@inventeccom" u="1"/>
      </sharedItems>
    </cacheField>
    <cacheField name="Data Classes" numFmtId="0">
      <sharedItems/>
    </cacheField>
    <cacheField name="Tags" numFmtId="0">
      <sharedItems count="5">
        <s v="Concept"/>
        <s v="Property"/>
        <s v="Relationship"/>
        <s v="Dimension"/>
        <s v="Measure"/>
      </sharedItems>
    </cacheField>
    <cacheField name="Classifications" numFmtId="0">
      <sharedItems count="4">
        <s v="General"/>
        <s v="Confidential"/>
        <s v="Sensitive"/>
        <s v="" u="1"/>
      </sharedItems>
    </cacheField>
    <cacheField name="pk_POT" numFmtId="0">
      <sharedItems/>
    </cacheField>
    <cacheField name="idxTerms" numFmtId="0">
      <sharedItems containsSemiMixedTypes="0" containsString="0" containsNumber="1" containsInteger="1" minValue="2" maxValue="1186"/>
    </cacheField>
    <cacheField name="idxPart_Of_Terms" numFmtId="0">
      <sharedItems containsSemiMixedTypes="0" containsString="0" containsNumber="1" containsInteger="1" minValue="0" maxValue="1186"/>
    </cacheField>
    <cacheField name="idxRelated_Terms" numFmtId="0">
      <sharedItems containsMixedTypes="1" containsNumber="1" containsInteger="1" minValue="0" maxValue="0"/>
    </cacheField>
    <cacheField name="pkSynoyms" numFmtId="0">
      <sharedItems/>
    </cacheField>
    <cacheField name="cntPkSynoyms" numFmtId="0">
      <sharedItems containsSemiMixedTypes="0" containsString="0" containsNumber="1" containsInteger="1" minValue="0" maxValue="3"/>
    </cacheField>
    <cacheField name="idxAltSynoyms" numFmtId="0">
      <sharedItems containsMixedTypes="1" containsNumber="1" containsInteger="1" minValue="0" maxValue="0"/>
    </cacheField>
    <cacheField name="idxSynoyms" numFmtId="0">
      <sharedItems containsMixedTypes="1" containsNumber="1" containsInteger="1" minValue="0" maxValue="1131"/>
    </cacheField>
    <cacheField name="Synonyms" numFmtId="0">
      <sharedItems count="430">
        <s v=""/>
        <s v="&amp;quot;Entrepreneur_Entrepreneur Chinese Name&amp;quot;"/>
        <s v="&amp;quot;Business Group_BG Code&amp;quot;"/>
        <s v="&amp;quot;Finance Master_Financial Report Closing Date&amp;quot;"/>
        <s v="&amp;quot;Finance Master_Accounting Period&amp;quot;"/>
        <s v="&amp;quot;Types of Labor_Types of Labor Name&amp;quot;"/>
        <s v="&amp;quot;Employees Statistics_Number of Employees&amp;quot;"/>
        <s v="&amp;quot;Finance Master_Operating Revenue&amp;quot;"/>
        <s v="&amp;quot;Finance Master Labor_Operating Revenue Per Capita&amp;quot;"/>
        <s v="&amp;quot;Finance Master_Operating Income&amp;quot;"/>
        <s v="&amp;quot;Finance Master Labor_Operating Income Per Capita&amp;quot;"/>
        <s v="&amp;quot;Finance Master_DOI&amp;quot;"/>
        <s v="&amp;quot;Finance Master_AP Days&amp;quot;"/>
        <s v="&amp;quot;Finance Master_AR Days&amp;quot;"/>
        <s v="&amp;quot;Finance Master_CCC&amp;quot;"/>
        <s v="&amp;quot;Finance Master_Profit after Tax&amp;quot;"/>
        <s v="&amp;quot;Finance Master_Shareholders&amp;apos; Equity Amount&amp;quot;"/>
        <s v="&amp;quot;Finance Master_Total Assets Amount&amp;quot;"/>
        <s v="&amp;quot;Finance Master_ROE&amp;quot;"/>
        <s v="&amp;quot;Finance Master_ROA&amp;quot;"/>
        <s v="&amp;quot;Finance Master_Accumulated Net Income (After tax)&amp;quot;"/>
        <s v="&amp;quot;Finance Master_Accumulated ROE&amp;quot;"/>
        <s v="&amp;quot;Finance Master_Accumulated ROA&amp;quot;"/>
        <s v="&amp;quot;Finance Master_Total Liability Amount&amp;quot;"/>
        <s v="&amp;quot;Finance Master_Debt Ratio&amp;quot;"/>
        <s v="&amp;quot;EBO Project_EBO Project Number&amp;quot;"/>
        <s v="&amp;quot;EBO Project_EBO Project Name&amp;quot;"/>
        <s v="&amp;quot;EBO Project Phase History_EBO Phase&amp;quot;"/>
        <s v="&amp;quot;Investment Master_Investment Subject&amp;quot;"/>
        <s v="&amp;quot;Investment Subject Allocation Master_Budget Allocation Quarter&amp;quot;"/>
        <s v="&amp;quot;EBO Project_EBO Sponsor&amp;quot;"/>
        <s v="&amp;quot;EBO Project_EBO Project Owner&amp;quot;"/>
        <s v="&amp;quot;EBO Project_EBO Project Registration Date&amp;quot;"/>
        <s v="&amp;quot;EBO Project_EBO Development Duration&amp;quot;"/>
        <s v="&amp;quot;EBO Project Checkpoint History_EBO Strategic Clarity&amp;quot;"/>
        <s v="&amp;quot;EBO Project Checkpoint History_EBO Technology Readiness&amp;quot;"/>
        <s v="&amp;quot;EBO Project Checkpoint History_EBO Business Model Viability&amp;quot;"/>
        <s v="&amp;quot;EBO Project Checkpoint History_EBO Win in the Marketplace&amp;quot;"/>
        <s v="&amp;quot;EBO Project_EBO Project Accumulated Revenue&amp;quot;"/>
        <s v="&amp;quot;EBO Project Funding History_EBO Funding BG&amp;quot;"/>
        <s v="&amp;quot;EBO Project Funding History_EBO Funding BU&amp;quot;"/>
        <s v="&amp;quot;EBO Project Funding History_EBO Project Funding Percentage&amp;quot;"/>
        <s v="&amp;quot;EBO Project Funding History_EBO Funding Start Date&amp;quot;"/>
        <s v="&amp;quot;EBO Project Funding History_EBO Funding End Date&amp;quot;"/>
        <s v="&amp;quot;EBO Milestones_EBO Project Milestone&amp;quot;"/>
        <s v="&amp;quot;EBO Milestones_EBO Milestone Category&amp;quot;"/>
        <s v="&amp;quot;EBO Milestones_EBO Milestone Status&amp;quot;"/>
        <s v="&amp;quot;EBO Milestones_EBO Milestone Completion&amp;quot;"/>
        <s v="&amp;quot;EBO Milestones_EBO Milestone Target Date&amp;quot;"/>
        <s v="&amp;quot;EBO Milestones_EBO Milestone Actual Date&amp;quot;"/>
        <s v="&amp;quot;EBO Milestones_EBO Milestone Remark&amp;quot;"/>
        <s v="&amp;quot;EBO Milestones_EBO Milestone Check Date&amp;quot;"/>
        <s v="&amp;quot;EBO Project Revenue_EBO Revenue Year&amp;quot;"/>
        <s v="&amp;quot;EBO Project Revenue_EBO Revenue Month&amp;quot;"/>
        <s v="&amp;quot;EBO Project Revenue Forecast_EBO Project Estimate Revenue&amp;quot;"/>
        <s v="&amp;quot;EBO Project Revenue_EBO Project Actual Revenue&amp;quot;"/>
        <s v="&amp;quot;EBO Project Revenue Forecast_EBO Project Estimate Gross Profit&amp;quot;"/>
        <s v="&amp;quot;EBO Project Revenue_EBO Project Actual Gross Profit&amp;quot;"/>
        <s v="&amp;quot;Investment Master_Management Type&amp;quot;"/>
        <s v="&amp;quot;Investment Master_Account for the Year&amp;quot;"/>
        <s v="&amp;quot;Investment Master_Account for the Quarter&amp;quot;"/>
        <s v="Investment Master_Account for the Quarter"/>
        <s v="&amp;quot;Investment Master_Investment Amount&amp;quot;"/>
        <s v="&amp;quot;Investment Master_Cumulative Investment Amount&amp;quot;"/>
        <s v="&amp;quot;Investment Master_Subject Shareholding Ratio&amp;quot;"/>
        <s v="&amp;quot;Investment Master_Subject Revenue&amp;quot;"/>
        <s v="&amp;quot;Investment Master_Subject Revenue Contribution&amp;quot;"/>
        <s v="&amp;quot;Investment Master_Subject Net Profit&amp;quot;"/>
        <s v="&amp;quot;Investment Master_Subject Recognize Profit&amp;quot;"/>
        <s v="&amp;quot;Investment Master_Subject Cash Dividend&amp;quot;"/>
        <s v="&amp;quot;Investment Master_Subject Valuation (based on shareholding ratio)&amp;quot;"/>
        <s v="&amp;quot;Investment Master_Subject Comment&amp;quot;"/>
        <s v="Investment Subject Allocation Master_Budget Allocation Amount"/>
        <s v="&amp;quot;Annual Investment Budget Master_Annual Investment Budget&amp;quot;"/>
        <s v="&amp;quot;Annual Investment Budget Master_Annual Actual Investment Amount&amp;quot;"/>
        <s v="&amp;quot;Annual Investment Budget Master_Annual Investment Budget Balance (F)&amp;quot;"/>
        <s v="&amp;quot;Annual Investment Budget Master_Annual Investment Budget Balance Ratio&amp;quot;"/>
        <s v="&amp;quot;Investment Subject Allocation Master_Investment possibility&amp;quot;"/>
        <s v="&amp;quot;Investment Subject Allocation Master_Budget Allocation Amount&amp;quot;"/>
        <s v="&amp;quot;Investment Subject Allocation Master_Investment MA Target Remark&amp;quot;"/>
        <s v="&amp;quot;PSG Business Unit_BU Code&amp;quot;"/>
        <s v="&amp;quot;PSG  Customer_Customer Name&amp;quot;"/>
        <s v="&amp;quot;PSG Division_Division Code&amp;quot;"/>
        <s v="&amp;quot;PSG Product Series_Product Category&amp;quot;"/>
        <s v="&amp;quot;PSG Product Series_Product Series&amp;quot;"/>
        <s v="&amp;quot;Forecast Type_Forecast Type ID&amp;quot;"/>
        <s v="&amp;quot;RFQ Hit Rate Data_Shipment Month&amp;quot;"/>
        <s v="&amp;quot;PSG FCST Hit Rate Information_Hit Rate Analysis Month&amp;quot;"/>
        <s v="&amp;quot;PSG Site_Site Name&amp;quot;"/>
        <s v="&amp;quot;Inventory Master_Period Closing Date&amp;quot;"/>
        <s v="&amp;quot;Inventory Master_Stock Area&amp;quot;"/>
        <s v="&amp;quot;Inventory Master_Currency&amp;quot;"/>
        <s v="&amp;quot;Inventory Master_PSG Inventory Amount&amp;quot;"/>
        <s v="&amp;quot;Estimated Monthly Revenue and Shipment Data_Up to date Monthly Estimated Revenue&amp;quot;"/>
        <s v="&amp;quot;PSG Plant_Plant Code&amp;quot;"/>
        <s v="&amp;quot;PSG FCST Hit Rate Information_MTD EDI 850&amp;quot;"/>
        <s v="&amp;quot;PSG FCST Hit Rate Information_EDI 850 Order Request&amp;quot;"/>
        <s v="&amp;quot;PSG FCST Hit Rate Information_Regional Demand Plan&amp;quot;"/>
        <s v="&amp;quot;PSG FCST Hit Rate Information_EDI 940 Shipping Notice&amp;quot;"/>
        <s v="&amp;quot;PSG Forecast Versions Comparison Information_Version Comparison Month&amp;quot;"/>
        <s v="&amp;quot;PSG Forecast Versions Comparison Information_FCST Version&amp;quot;"/>
        <s v="PSG Forecast Versions Comparison_Version Comparison Month"/>
        <s v="&amp;quot;PSG Forecast Versions Comparison Information_Monthly Forecast Quantity&amp;quot;"/>
        <s v="&amp;quot;STD BU2 ASUS BS VS FCST_BS Supply Month&amp;quot;"/>
        <s v="&amp;quot;STD BU2 ASUS BS VS FCST_Monthly BS Supply Quantity&amp;quot;"/>
        <s v="&amp;quot;STD BU2 ASUS BS VS FCST_Monthly Final Forecast Quantity&amp;quot;"/>
        <s v="&amp;quot;DOI Master_DOI Date Type&amp;quot;"/>
        <s v="&amp;quot;DOI Target Days Parameter_DOI Target Days&amp;quot;"/>
        <s v="&amp;quot;DOI Master_DOI Actual Days&amp;quot;"/>
        <s v="PSG Customer_Customer Name"/>
        <s v="&amp;quot;Estimated Monthly Revenue and Shipment Data_Planned Year&amp;quot;"/>
        <s v="Actual Monthly Revenue and Shipment Data_Actual Operating and Shipment Month"/>
        <s v="&amp;quot;Boards Est MLY Rev and SHIPT Data_Boards Estimated Version Date&amp;quot;"/>
        <s v="&amp;quot;Estimated Monthly Revenue and Shipment Data_Up to date Estimated Version Date&amp;quot;"/>
        <s v="Actual Daily Revenue and Shipment Data_Actual Daily Revenue"/>
        <s v="&amp;quot;Actual Monthly Revenue and Shipment Data_Monthly Actual Revenue&amp;quot;"/>
        <s v="&amp;quot;Actual Monthly Revenue and Shipment Data_Monthly Actual Shipment&amp;quot;"/>
        <s v="&amp;quot;Boards Est MLY Rev and SHIPT Data_Monthly Boards Estimated Revenue&amp;quot;"/>
        <s v="&amp;quot;Boards Est MLY Rev and SHIPT Data_Monthly Boards Estimated Shipment&amp;quot;"/>
        <s v="Diff Rate and Hit Rate Data of Rev and SHIPT_Diff of MLY Act Rev vs Boards Est Rev"/>
        <s v="Diff Rate and Hit Rate Data of Rev and SHIPT_Diff Rate of MLY Act Rev vs Boards Est Rev"/>
        <s v="Diff Rate and Hit Rate Data of Rev and SHIPT_Hit Rate of MTD Act Rev vs MLY Boards Est Rev"/>
        <s v="&amp;quot;MLY Rev and SHIPT Data of Yearly TRGT_Monthly Revenue of Yearly Target&amp;quot;"/>
        <s v="&amp;quot;MLY Rev and SHIPT Data of Yearly TRGT_Monthly Shipment of Yearly Target&amp;quot;"/>
        <s v="&amp;quot;Estimated Monthly Revenue and Shipment Data_Up to date Monthly Estimated Shipment&amp;quot;"/>
        <s v="Actual Monthly Revenue and Shipment Data_Diff Rate of MLY Act Rev vs Yearly Target Rev"/>
        <s v="Actual Monthly Revenue and Shipment Data_Latest Closing Month"/>
        <s v="Actual Monthly Revenue and Shipment Data_Monthly Actual Revenue"/>
        <s v="Boards Est MLY Rev and SHIPT Data_Monthly Boards Estimated Revenue"/>
        <s v="Diff Rate and Hit Rate Data of Rev and SHIPT_Diff of MLY Act Ship vs Boards Est Ship"/>
        <s v="Diff Rate and Hit Rate Data of Rev and SHIPT_Diff Rate of MLY Act Ship vs Boards Est Ship"/>
        <s v="MLY Rev and SHIPT Data of Yearly TRGT_Monthly Revenue of Yearly Target"/>
        <s v="Diff Rate and Hit Rate Data of Rev and SHIPT_Diff of MLY Act Rev vs Yearly Target Rev"/>
        <s v="Diff Rate and Hit Rate Data of Rev and SHIPT_Diff of MLY Act Ship vs Yearly Target Ship"/>
        <s v="Actual Monthly Revenue and Shipment Data_Diff Rate of MLY Act Ship vs Yearly Target Ship"/>
        <s v="MLY Rev and SHIPT Data of Yearly TRGT_Monthly Shipment of Yearly Target"/>
        <s v="Actual Monthly Revenue and Shipment Data_Monthly Actual Shipment"/>
        <s v="Boards Est MLY Rev and SHIPT Data_Monthly Boards Estimated Shipment"/>
        <s v="Diff Rate of Rev and SHIPT in Different Time Frame_Difference Between Yearly Revenue"/>
        <s v="Diff Rate of Rev and SHIPT in Different Time Frame_Difference Between Yearly Shipment"/>
        <s v="Diff Rate of Rev and SHIPT in Different Time Frame_Difference Ratio Between Yearly Revenue"/>
        <s v="Diff Rate of Rev and SHIPT in Different Time Frame_Difference Ratio Between Yearly Shipment"/>
        <s v="&amp;quot;Purchasing Part Attribute_Purchasing Mode&amp;quot;"/>
        <s v="&amp;quot;Purchasing Part Attribute_Component Type&amp;quot;"/>
        <s v="&amp;quot;Purchasing Part Attribute_Material Group&amp;quot;"/>
        <s v="&amp;quot;Purchasing Part Attribute_Class Code Category&amp;quot;"/>
        <s v="&amp;quot;Purchasing Part Attribute_Part Category&amp;quot;"/>
        <s v="&amp;quot;PSG Monthly Procurement Amount_GR Date By QUARTER&amp;quot;"/>
        <s v="&amp;quot;Vendor Master_AVL Name&amp;quot;"/>
        <s v="&amp;quot;Vendor Master_Vendor Code&amp;quot;"/>
        <s v="&amp;quot;Vendor Master_Vendor Name&amp;quot;"/>
        <s v="&amp;quot;PSG Monthly Procurement Amount_Purchase Amount&amp;quot;"/>
        <s v="&amp;quot;PSG Monthly Procurement Amount_GR Quantity&amp;quot;"/>
        <s v="&amp;quot;Vendor Performance Master_Quality Score&amp;quot;"/>
        <s v="&amp;quot;Vendor Performance Master_Cost Score&amp;quot;"/>
        <s v="&amp;quot;Vendor Performance Master_Delivery Score&amp;quot;"/>
        <s v="&amp;quot;Vendor Performance Master_Supplier Final Score&amp;quot;"/>
        <s v="&amp;quot;Vendor Performance Master_Part Number Quantity&amp;quot;"/>
        <s v="&amp;quot;Vendor Performance Master_Sole Source Quantity&amp;quot;"/>
        <s v="&amp;quot;Vendor Performance Master_Buy and Sell Quantity&amp;quot;"/>
        <s v="&amp;quot;Vendor Performance Master_GTK Quantity&amp;quot;"/>
        <s v="&amp;quot;Vendor Performance Master_OTK Quantity&amp;quot;"/>
        <s v="&amp;quot;Vendor Performance Master_Used by Customer List&amp;quot;"/>
        <s v="&amp;quot;Purchasing Part Attribute_IEC Part Number&amp;quot;"/>
        <s v="&amp;quot;Purchasing Part Attribute_Part Description&amp;quot;"/>
        <s v="&amp;quot;Critical Parts Fulfillment Statistic_LTA MOU Quantity&amp;quot;"/>
        <s v="&amp;quot;Critical Parts Fulfillment Statistic_LTA GR Quantity&amp;quot;"/>
        <s v="&amp;quot;Critical Parts Fulfillment Statistic_YTD Fill Rate&amp;quot;"/>
        <s v="&amp;quot;Material Marketing Price Information_Raw Material Data Month&amp;quot;"/>
        <s v="&amp;quot;Major Stage Material Catalog_Material Catalog&amp;quot;"/>
        <s v="&amp;quot;Material Marketing Price Information_Sub Material Catalog&amp;quot;"/>
        <s v="&amp;quot;Material Marketing Price Information_Sub-stage Type&amp;quot;"/>
        <s v="&amp;quot;Material Marketing Price Information_Stage Composition Cost Ratio&amp;quot;"/>
        <s v="&amp;quot;Material Marketing Price Information_Material Futures category&amp;quot;"/>
        <s v="&amp;quot;Material Marketing Price Information_Raw Cost Ratio&amp;quot;"/>
        <s v="&amp;quot;Material Marketing Price Information_Raw Cost Price&amp;quot;"/>
        <s v="&amp;quot;Material Marketing Price Information_Last Raw Cost Price&amp;quot;"/>
        <s v="&amp;quot;Material Marketing Price Information_Last Year Raw Cost Price&amp;quot;"/>
        <s v="&amp;quot;Material Marketing Price Information_Material Futures MOM&amp;quot;"/>
        <s v="&amp;quot;Material Marketing Price Information_Material Futures YOY&amp;quot;"/>
        <s v="&amp;quot;Material Catalog Price Information_Sub Material Catalog MOM&amp;quot;"/>
        <s v="&amp;quot;Material Catalog Price Information_Sub Material Catalog YOY&amp;quot;"/>
        <s v="&amp;quot;Material Catalog Inference Amount_Material Catalog Inference Cost&amp;quot;"/>
        <s v="&amp;quot;Purchasing Part Attribute_Series Customer List&amp;quot;"/>
        <s v="&amp;quot;Part Series_Series List&amp;quot;"/>
        <s v="&amp;quot;Purchasing Part Attribute_Open Purchase Order Quantity&amp;quot;"/>
        <s v="&amp;quot;Purchasing Part Attribute_Rolling 6 Months Forecast&amp;quot;"/>
        <s v="&amp;quot;Purchasing Part Attribute_Substitute Code&amp;quot;"/>
        <s v="&amp;quot;Vendor Master_AVL ID&amp;quot;"/>
        <s v="&amp;quot;PSG Plant_Primary Customer Name&amp;quot;"/>
        <s v="&amp;quot;Overall product yield_Weekly product yield report&amp;quot;"/>
        <s v="&amp;quot;Detailed product yield_Product level&amp;quot;"/>
        <s v="&amp;quot;Detailed product yield_Inspection station code&amp;quot;"/>
        <s v="&amp;quot;Detailed product yield_Input quantity by inspection station&amp;quot;"/>
        <s v="&amp;quot;Detailed product defect_Defect type code&amp;quot;"/>
        <s v="&amp;quot;Overall product yield_Production input quantity&amp;quot;"/>
        <s v="&amp;quot;Overall product yield_Overall system defect quantity&amp;quot;"/>
        <s v="&amp;quot;Overall product yield_Overall system not repaired quantity&amp;quot;"/>
        <s v="&amp;quot;Overall product yield target_Product yield rate target&amp;quot;"/>
        <s v="&amp;quot;Overall product yield target_Product FPY rate target&amp;quot;"/>
        <s v="&amp;quot;Overall product yield alert_Product yield alert type&amp;quot;"/>
        <s v="&amp;quot;Overall product yield alert_Product yield alert comment&amp;quot;"/>
        <s v="&amp;quot;Detailed product yield_Defect quantity&amp;quot;"/>
        <s v="&amp;quot;Detailed product yield_Not repaired quantity&amp;quot;"/>
        <s v="&amp;quot;Yield rate target by inspection station mapping_Yield rate target by inspection station&amp;quot;"/>
        <s v="&amp;quot;Yield rate target by inspection station mapping_FPY rate target by inspection station&amp;quot;"/>
        <s v="&amp;quot;Detailed product defect_Defect type quantity&amp;quot;"/>
        <s v="&amp;quot;Defect target by defect type mapping_Defect type target&amp;quot;"/>
        <s v="&amp;quot;Estimated Monthly Revenue and Shipment Data_Planned Month&amp;quot;"/>
        <s v="&amp;quot;RFQ Related Data_FCS Start Date&amp;quot;"/>
        <s v="MLY Rev and SHIPT Data of Yearly TRGT_Planned Year"/>
        <s v="&amp;quot;PSG Product Family_Product Family&amp;quot;"/>
        <s v="&amp;quot;RFQ Related Data_RFQ Status&amp;quot;"/>
        <s v="&amp;quot;Project Stage Master_Project Stage&amp;quot;"/>
        <s v="RFQ Hit Rate Data_Shipment Year"/>
        <s v="RFQ Related Data_DB Start Date"/>
        <s v="RFQ Related Data_SI StartDate"/>
        <s v="&amp;quot;PSG Product Series_Product Horizon&amp;quot;"/>
        <s v="&amp;quot;Actual Revenue Cost and Shipment Data_Accumulative Product Series Revenue&amp;quot;"/>
        <s v="&amp;quot;Actual Revenue Cost and Shipment Data_Accumulative Product Series Shipping Volume&amp;quot;"/>
        <s v="&amp;quot;Actual Revenue Cost and Shipment Data_Accumulative Series Profitability Ratio&amp;quot;"/>
        <s v="&amp;quot;RFQ Hit Rate Data_Shipment Year&amp;quot;"/>
        <s v="&amp;quot;RFQ Related Data_Data Upload Date&amp;quot;"/>
        <s v="RFQ Hit Rate Data_Estimated Monthly Amortized Sales Quantity"/>
        <s v="&amp;quot;Project Stage Time Data_Dvp Year&amp;quot;"/>
        <s v="&amp;quot;RFQ Related Data_Estimated Product Family Revenue&amp;quot;"/>
        <s v="&amp;quot;RFQ Related Data_Estimated Sales Quantity&amp;quot;"/>
        <s v="&amp;quot;RFQ Related Data_Estimate Product Family Cost&amp;quot;"/>
        <s v="&amp;quot;RFQ Related Data_RFQ End Year&amp;quot;"/>
        <s v="&amp;quot;RFQ Related Data_Hite Rate of Sales Quantity&amp;quot;"/>
        <s v="&amp;quot;RFQ Related Data_Reason Code of Lose&amp;quot;"/>
        <s v="Diff. Rate and Hit Rate Data of Rev. and  SHIPT_Monthly Operating Income of Yearly Target" u="1"/>
        <s v="&amp;quot;PSG Product Family_Business type&amp;quot;" u="1"/>
        <s v="&amp;quot;Critical Parts Fulfillment Statistic_The Top Five Vendor with the Worst Order Fill Rate&amp;quot;" u="1"/>
        <s v="&amp;quot;Material Marketing Price Infomation_MoM LEM AL&amp;quot;" u="1"/>
        <s v="&amp;quot;Material Marketing Price Infomation_QoQ LEM AL&amp;quot;" u="1"/>
        <s v="&amp;quot;Material Marketing Price Infomation_YoY LEM AL&amp;quot;" u="1"/>
        <s v="&amp;quot;Vendor Management_Used by customer list&amp;quot;" u="1"/>
        <s v="Diff. Rate and Hit Rate Data of Rev. and  SHIPT_Hit Rate Between Actual Operating Income and Boards Estimated Operating Income" u="1"/>
        <s v="&amp;quot;Major Stage Material Catalog Dim_Material Catalog&amp;quot;" u="1"/>
        <s v="&amp;quot;Forecast Type_Forecast Type Name&amp;quot;" u="1"/>
        <s v="Diff. Rate of Rev. and SHIPT in Different Time Frame_Difference Ratio Between Yearly Shipment" u="1"/>
        <s v="Diff. Rate and Hit Rate Data of Rev. and  SHIPT_Difference Between Actual Shipment and Estimated Shipment" u="1"/>
        <s v="Difference Rate and Hit Rate Data of Operating Income and  Shipment_Difference Ratio Between Actual Shipment and Estimated Shipment" u="1"/>
        <s v="Diff. Rate and Hit Rate Data of Rev. and  SHIPT_Difference Ratio Between Actual Shipment and Estimated Shipment" u="1"/>
        <s v="&amp;quot;Material Catalog Price Infomation_Material Catalog YOY&amp;quot;" u="1"/>
        <s v="Difference Rate and Hit Rate Data of Operating Income and  Shipment_Hit Rate Between Actual Shipment and Boards Estimated Shipment" u="1"/>
        <s v="Diff Rate and Hit Rate Data of Rev and SHIPT_Hit Rate Between Actual Revenue and Boards Estimated Revenue" u="1"/>
        <s v="Difference Rate and Hit Rate Data of Operating Income and  Shipment_Difference Ratio Between Actual Operating Income and Estimated Operating Income" u="1"/>
        <s v="Critical Parts Fulfillment Statistic_LTA  GR Quantity" u="1"/>
        <s v="Critical Parts Fulfillment Statistic_LTA MOU Quantity" u="1"/>
        <s v="&amp;quot;Actual Revenue Cost and Shipment Data_Acc_ Shipping Quantity&amp;quot;" u="1"/>
        <s v="&amp;quot;Actual Revenue Cost and Shipment Data_Accumulative Series Net Profit Rate&amp;quot;" u="1"/>
        <s v="&amp;quot;Material Marketing Price Infomation_Material Catalog MOM&amp;quot;" u="1"/>
        <s v="&amp;quot;Material Marketing Price Infomation_Material Futures MOM&amp;quot;" u="1"/>
        <s v="Diff. Rate of Rev. and SHIPT in Different Time Frame_Difference Ratio Between Yearly Revenue" u="1"/>
        <s v="&amp;quot;Boards Est_ MLY Rev_ and SHIPT Data_Monthly Boards Estimated Operating Income&amp;quot;" u="1"/>
        <s v="Diff. Rate of Rev. and SHIPT in Different Time Frame_Difference Between Yearly Operating Income" u="1"/>
        <s v="&amp;quot;PSG FCST Hit Rate Information_In accurated Area&amp;quot;" u="1"/>
        <s v="&amp;quot;PSG FCST Management_FCST Version&amp;quot;" u="1"/>
        <s v="&amp;quot;Vendor Master_Buy and Sell Quantity&amp;quot;" u="1"/>
        <s v="&amp;quot;Critical Parts Fulfillment Statistic_Vendor A Fulfillment Performance&amp;quot;" u="1"/>
        <s v="&amp;quot;Vendor Master_Part Number Quantity&amp;quot;" u="1"/>
        <s v="&amp;quot;Vendor Master_Sole Source Quantity&amp;quot;" u="1"/>
        <s v="&amp;quot;Material Marketing Price Infomation_QOQ Plastic&amp;quot;" u="1"/>
        <s v="Diff. Rate and Hit Rate Data of Rev. and  SHIPT_Difference Ratio Between Actual Operating Income and The Boards Estimated Operating Income" u="1"/>
        <s v="&amp;quot;Critical Parts Fulfillment Statistic_LTA  GR Quantity&amp;quot;" u="1"/>
        <s v="Diff Rate and Hit Rate Data of Rev and SHIPT_Difference Between Actual Revenue and Revenue Target" u="1"/>
        <s v="Difference Rate and Hit Rate Data of Operating Income and  Shipment_Difference Between Actual Operating Income and The Boards Estimated Operating Income" u="1"/>
        <s v="&amp;quot;Critical Parts Fulfillment Statistic_Vendor Fulfillment Performance&amp;quot;" u="1"/>
        <s v=" " u="1"/>
        <s v="&amp;quot;Estimated Monthly Revenue and Shipment Data_Up-To-Date Monthly Estimated Shipment&amp;quot;" u="1"/>
        <s v="Difference Rate and Hit Rate Data of Operating Income and  Shipment_Difference Between Actual Shipment and The Boards Estimated Shipment" u="1"/>
        <s v="Diff. Rate of Rev. and SHIPT in Different Time Frame_Difference Between Yearly Revenue" u="1"/>
        <s v="&amp;quot;Material Marketing Price Infomation_Last Raw Cost Price&amp;quot;" u="1"/>
        <s v="&amp;quot;Boards Est_ MLY Rev_ and SHIPT Data_Monthly Boards Estimated Shipment&amp;quot;" u="1"/>
        <s v="&amp;quot;Monthly Operating Income and Shipment Data of Yearly target_Monthly Shipment of Yearly Target&amp;quot;" u="1"/>
        <s v="&amp;quot;Vendor Master_Quality Score&amp;quot;" u="1"/>
        <s v="Diff. Rate and Hit Rate Data of Rev. and  SHIPT_Difference Ratio Between Actual Operating Income and Estimated Operating Income" u="1"/>
        <s v="&amp;quot;Material Marketing Price Infomation_MoM LEM Tin&amp;quot;" u="1"/>
        <s v="&amp;quot;Material Marketing Price Infomation_QoQ LEM Tin&amp;quot;" u="1"/>
        <s v="&amp;quot;Material Marketing Price Infomation_YoY LEM Tin&amp;quot;" u="1"/>
        <s v="Difference Rate and Hit Rate Data of Operating Income and  Shipment_Hit Rate Between Actual Operating Income and Boards Estimated Operating Income" u="1"/>
        <s v="&amp;quot;Material Marketing Price Infomation_PSG Cost Category&amp;quot;" u="1"/>
        <s v="&amp;quot;Material Marketing Price Infomation_PSG Cost Catetory&amp;quot;" u="1"/>
        <s v="&amp;quot;Material Marketing Price Infomation_PSG Part Category&amp;quot;" u="1"/>
        <s v="&amp;quot;Material Marketing Price Infomation_PSG Part Catetory&amp;quot;" u="1"/>
        <s v="Diff. Rate and Hit Rate Data of Rev. and SHIPT_Difference Between Actual Shipment and Shipment Target" u="1"/>
        <s v="&amp;quot;Material Marketing Price Infomation_QOQ Thermal Module&amp;quot;" u="1"/>
        <s v="&amp;quot;PSG Product Family_Outsourcing type&amp;quot;" u="1"/>
        <s v="Vendor Master_Vendor Performane Date" u="1"/>
        <s v="&amp;quot;Material Marketing Price Infomation_Material Catalog YOY&amp;quot;" u="1"/>
        <s v="&amp;quot;Material Marketing Price Infomation_Material Futures YOY&amp;quot;" u="1"/>
        <s v="Diff. Rate and Hit Rate Data of Rev. and SHIPT_Hit Rate Between Actual Revenue and Boards Estimated Revenue" u="1"/>
        <s v="&amp;quot;MLY Rev_ and SHIPT Data of Yearly TRGT_Monthly Shipment of Yearly Target&amp;quot;" u="1"/>
        <s v="Data on the Difference Rate of Revenue and Shipment in Different Time Intervals_Difference Ratio Between Yearly Shipment" u="1"/>
        <s v="Actual Monthly Operating Income and Shipment Data_Actual Operating and Shipment Month" u="1"/>
        <s v="&amp;quot;Actual Revenue Cost and Shipment Data_Accumulative Series Revenue&amp;quot;" u="1"/>
        <s v="&amp;quot;Estimated Monthly Operating Income and Shipment Data_Monthly Estimated Operating Income&amp;quot;" u="1"/>
        <s v="&amp;quot;Vendor Master_Supplier Final Score&amp;quot;" u="1"/>
        <s v="&amp;quot;PSG Forecast Versions Comparison Information_Version Difference&amp;quot;" u="1"/>
        <s v="&amp;quot;Boards Est_ MLY Rev_ and SHIPT Data_Monthly Boards Estimated Revenue&amp;quot;" u="1"/>
        <s v="&amp;quot;PSG FCST Management_Hit Rate Analysis Month&amp;quot;" u="1"/>
        <s v="Difference Rate and Hit Rate Data of Operating Income and  Shipment_Difference Between Actual Shipment and Shipment Target" u="1"/>
        <s v="&amp;quot;BU2 ASUS BS VS FCST_Monthly Final Forecast Quantity&amp;quot;" u="1"/>
        <s v="&amp;quot;Critical Parts Fulfillment Statistic_YTD Fill Rate Less Than Target PN List&amp;quot;" u="1"/>
        <s v="&amp;quot;Material Marketing Price Infomation_Raw Material Data Month&amp;quot;" u="1"/>
        <s v="&amp;quot;MLY Rev_ and SHIPT Data of Yearly TRGT_Monthly Revenue of Yearly Target&amp;quot;" u="1"/>
        <s v="Diff. Rate and Hit Rate Data of Rev. and  SHIPT_Difference Ratio Between Actual Shipment and The Boards Estimated Shipment" u="1"/>
        <s v="Diff Rate and Hit Rate Data of Rev and SHIPT_Difference Between Actual Shipment and The Boards Estimated Shipment" u="1"/>
        <s v="&amp;quot;Boards Estimated Monthly Operating Income and Shipment Data_Monthly Boards Estimated Operating Income&amp;quot;" u="1"/>
        <s v="Diff. Rate and Hit Rate Data of Rev. and  SHIPT_Difference Between Actual Shipment and The Boards Estimated Shipment" u="1"/>
        <s v="&amp;quot;Monthly Operating Income and Shipment Data of Yearly target_Monthly Operating Income of Yearly Target&amp;quot;" u="1"/>
        <s v="&amp;quot;Vendor Master_Cost Score&amp;quot;" u="1"/>
        <s v="&amp;quot;Material Marketing Price Infomation_QOQ Connetor&amp;quot;" u="1"/>
        <s v="&amp;quot;Material Marketing Price Infomation_Last Year Raw Cost Price&amp;quot;" u="1"/>
        <s v="Actual Daily Operating Income and Shipment Data_Actual Daily Operating Income" u="1"/>
        <s v="Actual Daily Operating Income and Shipment Data_Actual Daily Shipment" u="1"/>
        <s v="Data on the Difference Rate of Revenue and Shipment in Different Time Intervals_Difference Between Yearly Shipment" u="1"/>
        <s v="&amp;quot;Material Marketing Price Infomation_Raw Cost Ratio&amp;quot;" u="1"/>
        <s v="Diff. Rate and Hit Rate Data of Rev. and  SHIPT_Difference Ratio Between Actual Revenue and The Boards Estimated Revenue" u="1"/>
        <s v="&amp;quot;Material Marketing Price Infomation_MoM Iron&amp;quot;" u="1"/>
        <s v="&amp;quot;Material Marketing Price Infomation_QoQ Iron&amp;quot;" u="1"/>
        <s v="&amp;quot;Material Marketing Price Infomation_YoY Iron&amp;quot;" u="1"/>
        <s v="&amp;quot;PSG Monthly Procurement Amount_GR Date&amp;quot;" u="1"/>
        <s v="&amp;quot;PSG FCST Management_EDI 940 Shipping Notice&amp;quot;" u="1"/>
        <s v="Diff. Rate and Hit Rate Data of Rev. and SHIPT_Difference Ratio Between Actual Revenue and Revenue Target" u="1"/>
        <s v="Diff. Rate and Hit Rate Data of Rev. and SHIPT_Difference Between Actual Revenue and The Boards Estimated Revenue" u="1"/>
        <s v="&amp;quot;Actual Monthly Operating Income and Shipment Data_Monthly Actual Operating Income&amp;quot;" u="1"/>
        <s v="&amp;quot;Actual Revenue Cost and Shipment Data_Accumulative Product Series  Revenue&amp;quot;" u="1"/>
        <s v="Diff. Rate and Hit Rate Data of Rev. and  SHIPT_Difference Ratio Between Actual Operating Income and Operating Income Target" u="1"/>
        <s v="&amp;quot;Actual Revenue Cost and Shipment Data_Accumulative Shipping Quantity&amp;quot;" u="1"/>
        <s v="Monthly Operating Income and Shipment Data of Yearly target_Monthly Operating Income of Yearly Target" u="1"/>
        <s v="Actual Monthly Operating Income and Shipment Data_Monthly Actual Shipment" u="1"/>
        <s v="&amp;quot;Material Marketing Price Infomation_Sub-stage Type&amp;quot;" u="1"/>
        <s v="&amp;quot;Estimated Monthly Operating Income and Shipment Data_Monthly Estimated Shipment&amp;quot;" u="1"/>
        <s v="Diff. Rate and Hit Rate Data of Rev. and  SHIPT_Difference Ratio Between Actual Shipment and Shipment Target" u="1"/>
        <s v="Diff. Rate and Hit Rate Data of Rev. and  SHIPT_Hit Rate Between Actual Shipment and Monthly Shipment Target" u="1"/>
        <s v="&amp;quot;BU2 ASUS BS VS FCST_Monthly BS Forecast Quantity&amp;quot;" u="1"/>
        <s v="Diff Rate and Hit Rate Data of Rev and SHIPT_Difference Between Actual Shipment and Shipment Target" u="1"/>
        <s v="&amp;quot;BU2 ASUS BS VS FCST_Plan Comparison Month&amp;quot;" u="1"/>
        <s v="&amp;quot;Vendor Master_Delivery Score&amp;quot;" u="1"/>
        <s v="Monthly Operating Income and Shipment Data of Yearly target_Planned Year" u="1"/>
        <s v="Diff. Rate of Rev. and SHIPT in Different Time Frame_Difference Ratio Between  Yearly Operating Income" u="1"/>
        <s v="&amp;quot;Material Marketing Price Infomation_Case Plastic Procure Cost ratio&amp;quot;" u="1"/>
        <s v="Diff. Rate and Hit Rate Data of Rev. and  SHIPT_Difference Between Actual Operating Income and Estimated Operating Income" u="1"/>
        <s v="Diff. Rate and Hit Rate Data of Rev. and  SHIPT_Difference Ratio Between Actual Revenue and Revenue Target" u="1"/>
        <s v="Diff. Rate and Hit Rate Data of Rev. and  SHIPT_Hit Rate Between Actual Shipment and Boards Estimated Shipment" u="1"/>
        <s v="Diff. Rate and Hit Rate Data of Rev. and SHIPT_Difference Ratio Between Actual Revenue and The Boards Estimated Revenue" u="1"/>
        <s v="Difference Rate and Hit Rate Data of Operating Income and  Shipment_Difference Ratio Between Actual Operating Income and Operating Income Target" u="1"/>
        <s v="&amp;quot;PSG FCST Management_In accurated Area&amp;quot;" u="1"/>
        <s v="&amp;quot;Material Marketing Price Infomation_Material Futures category&amp;quot;" u="1"/>
        <s v="Difference Rate and Hit Rate Data of Operating Income and  Shipment_Difference Ratio Between Actual Shipment and The Boards Estimated Shipment" u="1"/>
        <s v="Actual Monthly Operating Income and Shipment Data_Monthly Actual Operating Income" u="1"/>
        <s v="&amp;quot;Critical Parts Fulfillment Statistic_The Top Five PN with the Worst Order Fill Rate&amp;quot;" u="1"/>
        <s v="&amp;quot;Material Marketing Price Infomation_QOQ PCB&amp;quot;" u="1"/>
        <s v="&amp;quot;PSG FCST Hit Rate Information_Forecast Hit Rate&amp;quot;" u="1"/>
        <s v="&amp;quot;Actual Monthly Operating Income and Shipment Data_Monthly Actual Shipment&amp;quot;" u="1"/>
        <s v="Monthly Operating Income and Shipment Data of Yearly target_Monthly Shipment of Yearly Target" u="1"/>
        <s v="Diff. Rate of Rev. and SHIPT in Different Time Frame_Difference Between Yearly Shipment" u="1"/>
        <s v="Boards Estimated Monthly Operating Income and Shipment Data_Monthly Boards Estimated Operating Income" u="1"/>
        <s v="Difference Rate and Hit Rate Data of Operating Income and  Shipment_Difference Between Actual Shipment and Estimated Shipment" u="1"/>
        <s v="&amp;quot;PSG FCST Management_Regional Demand Plan&amp;quot;" u="1"/>
        <s v="Diff Rate and Hit Rate Data of Rev and SHIPT_Difference Ratio Between Actual Shipment and The Boards Estimated Shipment" u="1"/>
        <s v="Difference Rate and Hit Rate Data of Operating Income and  Shipment_Difference Ratio Between Actual Shipment and Shipment Target" u="1"/>
        <s v="Difference Rate and Hit Rate Data of Operating Income and  Shipment_Hit Rate Between Actual Shipment and Monthly Shipment Target" u="1"/>
        <s v="&amp;quot;PSG Product Family_Product Category&amp;quot;" u="1"/>
        <s v="Boards Est. MLY Rev. and SHIPT Data_Monthly Boards Estimated Revenue" u="1"/>
        <s v="&amp;quot;Material Marketing Price Infomation_Case Plastic Cost ratio&amp;quot;" u="1"/>
        <s v="Difference Rate and Hit Rate Data of Operating Income and  Shipment_Monthly Operating Income of Yearly Target" u="1"/>
        <s v="&amp;quot;PSG Division_Division Name&amp;quot;" u="1"/>
        <s v="Boards Est. MLY Rev. and SHIPT Data_Monthly Boards Estimated Operating Income" u="1"/>
        <s v="Boards Est. MLY Rev. and SHIPT Data_Monthly Boards Estimated Shipment" u="1"/>
        <s v="MLY Rev. and SHIPT Data of Yearly TRGT_Monthly Shipment of Yearly Target" u="1"/>
        <s v="Diff Rate and Hit Rate Data of Rev and SHIPT_Difference Ratio Between Actual Shipment and Shipment Target" u="1"/>
        <s v="Diff. Rate and Hit Rate Data of Rev. and SHIPT_Difference Ratio Between Actual Shipment and The Boards Estimated Shipment" u="1"/>
        <s v="&amp;quot;Actual Revenue Cost and Shipment Data_Acc_ Series Net Profit Margin&amp;quot;" u="1"/>
        <s v="Diff. Rate and Hit Rate Data of Rev. and  SHIPT_Difference Between Actual Operating Income and Operating Income Target" u="1"/>
        <s v="&amp;quot;Boards Estimated Monthly Operating Income and Shipment Data_Monthly Boards Estimated Shipment&amp;quot;" u="1"/>
        <s v="&amp;quot;Material Marketing Price Infomation_MoM NY Gold&amp;quot;" u="1"/>
        <s v="&amp;quot;Material Marketing Price Infomation_QoQ NY Gold&amp;quot;" u="1"/>
        <s v="&amp;quot;Material Marketing Price Infomation_YoY NY Gold&amp;quot;" u="1"/>
        <s v="Diff. Rate of Rev. and SHIPT in Different Time Frame_Difference Ratio Between  Yearly Revenue" u="1"/>
        <s v="&amp;quot;MLY Rev_ and SHIPT Data of Yearly TRGT_Monthly Operating Income of Yearly Target&amp;quot;" u="1"/>
        <s v="Data on the Difference Rate of Revenue and Shipment in Different Time Intervals_Difference Between Yearly Operating Income" u="1"/>
        <s v="Diff. Rate and Hit Rate Data of Rev. and  SHIPT_Monthly Revenue of Yearly Target" u="1"/>
        <s v="Diff. Rate and Hit Rate Data of Rev. and SHIPT_Difference Between Actual Revenue and Revenue Target" u="1"/>
        <s v="Diff Rate and Hit Rate Data of Rev and SHIPT_Difference Between Actual Revenue and The Boards Estimated Revenue" u="1"/>
        <s v="PSG Monthly Procurement Amount_GR Date" u="1"/>
        <s v="GR Date" u="1"/>
        <s v="MLY Rev. and SHIPT Data of Yearly TRGT_Monthly Revenue of Yearly Target" u="1"/>
        <s v="Diff Rate and Hit Rate Data of Rev and SHIPT_Difference Ratio Between Actual Revenue and Revenue Target" u="1"/>
        <s v="&amp;quot;PSG FCST Management_MTD EDI 850&amp;quot;" u="1"/>
        <s v="Diff Rate and Hit Rate Data of Rev and SHIPT_Difference Ratio Between Actual Revenue and The Boards Estimated Revenue" u="1"/>
        <s v="Diff. Rate and Hit Rate Data of Rev. and  SHIPT_Difference Between Actual Revenue and The Boards Estimated Revenue" u="1"/>
        <s v="Data on the Difference Rate of Revenue and Shipment in Different Time Intervals_Difference Ratio Between  Yearly Operating Income" u="1"/>
        <s v="&amp;quot;Material Marketing Price Infomation_MoM LEM CU&amp;quot;" u="1"/>
        <s v="&amp;quot;Material Marketing Price Infomation_QoQ LEM CU&amp;quot;" u="1"/>
        <s v="&amp;quot;Material Marketing Price Infomation_YoY LEM CU&amp;quot;" u="1"/>
        <s v="&amp;quot;PSG FCST Management_EDI 850 Order Request&amp;quot;" u="1"/>
        <s v="Diff Rate and Hit Rate Data of Rev and SHIPT_Monthly Revenue of Yearly Target" u="1"/>
        <s v="Boards Estimated Monthly Operating Income and Shipment Data_Monthly Boards Estimated Shipment" u="1"/>
        <s v="Diff. Rate and Hit Rate Data of Rev. and SHIPT_Difference Between Actual Shipment and The Boards Estimated Shipment" u="1"/>
        <s v="Diff. Rate and Hit Rate Data of Rev. and SHIPT_Monthly Revenue of Yearly Target" u="1"/>
        <s v="Diff. Rate and Hit Rate Data of Rev. and SHIPT_Difference Ratio Between Actual Shipment and Shipment Target" u="1"/>
        <s v="&amp;quot;Vendor Master_GTK Quantity&amp;quot;" u="1"/>
        <s v="&amp;quot;Vendor Master_OTK Quantity&amp;quot;" u="1"/>
        <s v="&amp;quot;Actual Revenue Cost and Shipment Data_Acc_ Series Revenue&amp;quot;" u="1"/>
        <s v="Difference Rate and Hit Rate Data of Operating Income and  Shipment_Difference Ratio Between Actual Operating Income and The Boards Estimated Operating Income" u="1"/>
        <s v="&amp;quot;Material Marketing Price Infomation_Raw Cost Price&amp;quot;" u="1"/>
        <s v="Diff. Rate and Hit Rate Data of Rev. and  SHIPT_Difference Between Actual Operating Income and The Boards Estimated Operating Income" u="1"/>
        <s v="Difference Rate and Hit Rate Data of Operating Income and  Shipment_Difference Between Actual Operating Income and Operating Income Target" u="1"/>
        <s v="&amp;quot;Material Marketing Price Infomation_Material Catalog&amp;quot;" u="1"/>
        <s v="&amp;quot;Material Marketing Price Infomation_MoM PC&amp;quot;" u="1"/>
        <s v="&amp;quot;Material Marketing Price Infomation_QoQ PC&amp;quot;" u="1"/>
        <s v="&amp;quot;Material Marketing Price Infomation_YoY PC&amp;quot;" u="1"/>
        <s v="&amp;quot;Material Marketing Price Infomation_MoM LEM Ni&amp;quot;" u="1"/>
        <s v="&amp;quot;Material Marketing Price Infomation_QoQ LEM Ni&amp;quot;" u="1"/>
        <s v="&amp;quot;Material Marketing Price Infomation_YoY LEM Ni&amp;quot;" u="1"/>
        <s v="Diff. Rate and Hit Rate Data of Rev. and  SHIPT_Difference Between Actual Revenue and Revenue Target" u="1"/>
        <s v="Diff. Rate and Hit Rate Data of Rev. and  SHIPT_Difference Between Actual Shipment and Shipment Target" u="1"/>
        <s v="Difference Rate and Hit Rate Data of Operating Income and  Shipment_Difference Between Actual Operating Income and Estimated Operating Income" u="1"/>
        <s v="MLY Rev. and SHIPT Data of Yearly TRGT_Monthly Operating Income of Yearly Target" u="1"/>
        <s v="&amp;quot;Actual Monthly Operating Income and Shipment Data_Version Date&amp;quot;" u="1"/>
        <s v="&amp;quot;Material Marketing Price Infomation_Stage Composition Cost Ratio&amp;quot;" u="1"/>
        <s v="&amp;quot;Actual Revenue Cost and Shipment Data_Accumulative Series Net Profit Margin&amp;quot;" u="1"/>
        <s v="&amp;quot;Material Marketing Price Infomation_QOQ Stamping&amp;quot;" u="1"/>
        <s v="&amp;quot;Material Catalog Price Infomation_Material Catalog MOM&amp;quot;" u="1"/>
        <s v="&amp;quot;Estimated Monthly Revenue and Shipment Data_Up-To-Date Monthly Estimated Revenue&amp;quot;" u="1"/>
        <s v="Diff. Rate and Hit Rate Data of Rev. and  SHIPT_Hit Rate Between Actual Revenue and Boards Estimated Revenue" u="1"/>
      </sharedItems>
    </cacheField>
    <cacheField name="Part_Of_TermsMap" numFmtId="0">
      <sharedItems/>
    </cacheField>
    <cacheField name="Part_Of_Terms" numFmtId="0">
      <sharedItems count="161">
        <s v=""/>
        <s v="&amp;quot;Business Group&amp;quot;"/>
        <s v="&amp;quot;Entrepreneur&amp;quot;"/>
        <s v="&amp;quot;Types of Labor&amp;quot;"/>
        <s v="&amp;quot;Employees Statistics&amp;quot;"/>
        <s v="&amp;quot;Finance Master Labor&amp;quot;"/>
        <s v="&amp;quot;Finance Master&amp;quot;"/>
        <s v="&amp;quot;Operating Revenue Per Capita and Operating Income Per Capita Analysis&amp;quot;"/>
        <s v="&amp;quot;Operating Revenue Per Capita and Operating Income Per Capita Analysis Comparison between BGs&amp;quot;"/>
        <s v="&amp;quot;CCC Analysis&amp;quot;"/>
        <s v="&amp;quot;CCC Analysis Comparison between Entrepreneurs and BGs&amp;quot;"/>
        <s v="&amp;quot;CCC Analysis Comparison between Entrepreneurs&amp;quot;"/>
        <s v="&amp;quot;Rate of Return Analysis&amp;quot;"/>
        <s v="&amp;quot;Current Year Accumulated Rate of Return Analysis&amp;quot;"/>
        <s v="&amp;quot;Rate of Return Analysis Comparison between Entrepreneurs&amp;quot;"/>
        <s v="&amp;quot;Debt Ratio Analysis&amp;quot;"/>
        <s v="&amp;quot;Important Types of Assets&amp;quot;"/>
        <s v="&amp;quot;Important Types of Liability&amp;quot;"/>
        <s v="&amp;quot;EBO Project&amp;quot;"/>
        <s v="&amp;quot;EBO Project Funding History&amp;quot;"/>
        <s v="&amp;quot;EBO Project Phase History&amp;quot;"/>
        <s v="&amp;quot;EBO Project Checkpoint History&amp;quot;"/>
        <s v="&amp;quot;EBO Project Revenue Forecast&amp;quot;"/>
        <s v="&amp;quot;EBO Project Revenue&amp;quot;"/>
        <s v="&amp;quot;EBO Milestones&amp;quot;"/>
        <s v="&amp;quot;Investment Master&amp;quot;"/>
        <s v="&amp;quot;Investment Subject Allocation Master&amp;quot;"/>
        <s v="&amp;quot;Annual Investment Budget Master&amp;quot;"/>
        <s v="&amp;quot;EBO Project Management&amp;quot;"/>
        <s v="&amp;quot;EBO Funding Management&amp;quot;"/>
        <s v="&amp;quot;Investment MA Management&amp;quot;"/>
        <s v="&amp;quot;Investment Budget Control&amp;quot;"/>
        <s v="&amp;quot;Investment Budget Allocation&amp;quot;"/>
        <s v="&amp;quot;Investment MA Target&amp;quot;"/>
        <s v="&amp;quot;PSG FCST Hit Rate Information&amp;quot;"/>
        <s v="&amp;quot;PSG Forecast Versions Comparison Information&amp;quot;"/>
        <s v="&amp;quot;Forecast Type&amp;quot;"/>
        <s v="&amp;quot;Forecast Comparison Type&amp;quot;"/>
        <s v="&amp;quot;CQ MP shipment Dataset&amp;quot;"/>
        <s v="&amp;quot;STD BU2 ASUS BS VS FCST&amp;quot;"/>
        <s v="&amp;quot;In Accurated area&amp;quot;"/>
        <s v="&amp;quot;Forecast Hit Rate Remark&amp;quot;"/>
        <s v="&amp;quot;RDP Hit Rate Version&amp;quot;"/>
        <s v="&amp;quot;DOI Master&amp;quot;"/>
        <s v="&amp;quot;DOI Target Days Parameter&amp;quot;"/>
        <s v="&amp;quot;Inventory Master&amp;quot;"/>
        <s v="&amp;quot;Currency Conversion Rate Master&amp;quot;"/>
        <s v="&amp;quot;PSG FCST Hit Rate Analysis&amp;quot;"/>
        <s v="&amp;quot;PSG Forecast Versions Comparison&amp;quot;"/>
        <s v="&amp;quot;MD BU2 ASUS BS VS FCST&amp;quot;"/>
        <s v="&amp;quot;Business Operation and DOI Overview&amp;quot;"/>
        <s v="&amp;quot;Business Operation and DOI Overview_Stock Area&amp;quot;"/>
        <s v="&amp;quot;PSG Plant&amp;quot;"/>
        <s v="&amp;quot;PSG Site&amp;quot;"/>
        <s v="&amp;quot;Estimated Monthly Revenue and Shipment Data&amp;quot;"/>
        <s v="&amp;quot;Boards Est MLY Rev and SHIPT Data&amp;quot;"/>
        <s v="&amp;quot;MLY Rev and SHIPT Data of Yearly TRGT&amp;quot;"/>
        <s v="&amp;quot;Actual Daily Revenue and Shipment Data&amp;quot;"/>
        <s v="&amp;quot;Actual Monthly Revenue and Shipment Data&amp;quot;"/>
        <s v="&amp;quot;Diff Rate and Hit Rate Data of Rev and SHIPT&amp;quot;"/>
        <s v="&amp;quot;Diff Rate of Rev and SHIPT in Different Time Frame&amp;quot;"/>
        <s v="&amp;quot;MLY Rev and SHIPT by BU and CUS&amp;quot;"/>
        <s v="&amp;quot;MLY Rev and SHIPT by PRD&amp;quot;"/>
        <s v="&amp;quot;Yearly Rev and SHIPT by BU and CUS&amp;quot;"/>
        <s v="&amp;quot;Yearly Rev and SHIPT by PRD&amp;quot;"/>
        <s v="&amp;quot;YTD Rev and SHIPT by BU and CUS&amp;quot;"/>
        <s v="&amp;quot;YTD Rev and SHIPT by PRD&amp;quot;"/>
        <s v="&amp;quot;Rev and SHIPT in Past Three Years by BU and CUS&amp;quot;"/>
        <s v="&amp;quot;Rev and SHIPT in Past Three Years by PRD&amp;quot;"/>
        <s v="&amp;quot;Purchasing Mode and Amount Distribution&amp;quot;"/>
        <s v="&amp;quot;Vendor Management&amp;quot;"/>
        <s v="&amp;quot;Critical Parts Fulfillment Analysis&amp;quot;"/>
        <s v="&amp;quot;Fill Rate by Vendor&amp;quot;"/>
        <s v="&amp;quot;Fill Rate by PartNo&amp;quot;"/>
        <s v="&amp;quot;Material Marketing Price Analysis&amp;quot;"/>
        <s v="&amp;quot;Material Catalog Price Analysis&amp;quot;"/>
        <s v="&amp;quot;Material Catalog Inference Analysis&amp;quot;"/>
        <s v="&amp;quot;Major Stage Material Catalog DM&amp;quot;"/>
        <s v="&amp;quot;PSG Monthly Procurement Amount&amp;quot;"/>
        <s v="&amp;quot;Vendor Master&amp;quot;"/>
        <s v="&amp;quot;Vendor Performance Master&amp;quot;"/>
        <s v="&amp;quot;Critical Parts Fulfillment Statistic&amp;quot;"/>
        <s v="&amp;quot;Major Stage Material Catalog&amp;quot;"/>
        <s v="&amp;quot;Part Series&amp;quot;"/>
        <s v="&amp;quot;Material Marketing Price Information&amp;quot;"/>
        <s v="&amp;quot;Material Catalog Price Information&amp;quot;"/>
        <s v="&amp;quot;Material Catalog Inference Amount&amp;quot;"/>
        <s v="&amp;quot;Purchasing Part Attribute&amp;quot;"/>
        <s v="&amp;quot;Overall product yield&amp;quot;"/>
        <s v="&amp;quot;Overall product yield alert&amp;quot;"/>
        <s v="&amp;quot;Overall product yield target&amp;quot;"/>
        <s v="&amp;quot;Detailed product yield&amp;quot;"/>
        <s v="&amp;quot;Yield rate target by inspection station mapping&amp;quot;"/>
        <s v="&amp;quot;Detailed product defect&amp;quot;"/>
        <s v="&amp;quot;Defect target by defect type mapping&amp;quot;"/>
        <s v="&amp;quot;Overall product yield analysis&amp;quot;"/>
        <s v="&amp;quot;Detailed product yield analysis&amp;quot;"/>
        <s v="&amp;quot;Detailed product defect analysis&amp;quot;"/>
        <s v="&amp;quot;Estimated Monthly Revenue Data by Customer&amp;quot;"/>
        <s v="&amp;quot;PSG  Customer&amp;quot;"/>
        <s v="&amp;quot;PSG Product Family&amp;quot;"/>
        <s v="&amp;quot;PSG Product Series&amp;quot;"/>
        <s v="&amp;quot;PSG Division&amp;quot;"/>
        <s v="&amp;quot;PSG Business Unit&amp;quot;"/>
        <s v="&amp;quot;Product Series FCS Status&amp;quot;"/>
        <s v="&amp;quot;Actual Revenue Cost and Shipment Data&amp;quot;"/>
        <s v="&amp;quot;Yearly SHIPT TRGT Data&amp;quot;"/>
        <s v="&amp;quot;Project Stage Master&amp;quot;"/>
        <s v="&amp;quot;RFQ Shipment Target Data&amp;quot;"/>
        <s v="&amp;quot;Project Stage Time Data&amp;quot;"/>
        <s v="&amp;quot;RFQ Related Data&amp;quot;"/>
        <s v="&amp;quot;RFQ Hit Rate Data&amp;quot;"/>
        <s v="&amp;quot;Actual Revenue and Shipment Data&amp;quot;"/>
        <s v="&amp;quot;RFQ Hit Rate Status&amp;quot;"/>
        <s v="&amp;quot;Overview of Project Time Distribution&amp;quot;"/>
        <s v="&amp;quot;RFQ Detail of On going Project&amp;quot;"/>
        <s v="&amp;quot;RFQ Detail of Award Project&amp;quot;"/>
        <s v="&amp;quot;RFQ Detail of Lose Project&amp;quot;"/>
        <s v="&amp;quot;Diff. Rate of Rev. and SHIPT in Different Time Frame&amp;quot;" u="1"/>
        <s v="&amp;quot;Yearly Status of Operating Income and Shipment by Product&amp;quot;" u="1"/>
        <s v="&amp;quot;The Top Five Vendor with the Worst Order Fill Rate&amp;quot;" u="1"/>
        <e v="#N/A" u="1"/>
        <s v="&amp;quot;Year to Date Status of Operating Income and Shipment by BU and Customer&amp;quot;" u="1"/>
        <s v="&amp;quot;PSG Forecast Version Comparison&amp;quot;" u="1"/>
        <s v="&amp;quot;Status of Operating Income and Shipment in the Past Three Years by BU and Customer&amp;quot;" u="1"/>
        <s v="&amp;quot;Yearly Rev. and SHIPT by BU and CUS&amp;quot;" u="1"/>
        <s v="&amp;quot;MLY Rev. and SHIPT by BU and CUS&amp;quot;" u="1"/>
        <s v="&amp;quot;YTD Rev. and SHIPT by BU and CUS&amp;quot;" u="1"/>
        <s v="&amp;quot;Monthly Operating Income and Shipment Data of Yearly target&amp;quot;" u="1"/>
        <s v="&amp;quot;Diff. Rate and Hit Rate Data of Rev. and SHIPT&amp;quot;" u="1"/>
        <s v="&amp;quot;Difference Rate and Hit Rate Data of Operating Income and  Shipment&amp;quot;" u="1"/>
        <s v="&amp;quot;MLY Rev. and SHIPT Data of Yearly TRGT&amp;quot;" u="1"/>
        <s v="&amp;quot;Monthly Status of Operating Income and Shipment by Product&amp;quot;" u="1"/>
        <s v="&amp;quot;CQ MP shipment analysis&amp;quot;" u="1"/>
        <s v="&amp;quot;Yearly Rev. and SHIPT by PRD&amp;quot;" u="1"/>
        <s v="&amp;quot;FCS Start Date Data&amp;quot;" u="1"/>
        <s v="&amp;quot;Material Marketing Price Infomation&amp;quot;" u="1"/>
        <s v="&amp;quot;Data on the Difference Rate of Revenue and Shipment in Different Time Intervals&amp;quot;" u="1"/>
        <s v="&amp;quot;PSG Forecast Hit Rate Monitor&amp;quot;" u="1"/>
        <s v="&amp;quot;PSG FCST Management&amp;quot;" u="1"/>
        <s v="&amp;quot;Actual Daily Operating Income and Shipment Data&amp;quot;" u="1"/>
        <s v="&amp;quot;Year to Date Status of Operating Income and Shipment by Product&amp;quot;" u="1"/>
        <s v="&amp;quot;Estimated Monthly Operating Income and Shipment Data&amp;quot;" u="1"/>
        <s v="&amp;quot;Major Stage Material Catalog Dim&amp;quot;" u="1"/>
        <s v="&amp;quot;Actual Monthly Operating Income and Shipment Data&amp;quot;" u="1"/>
        <s v="&amp;quot;Rev. and SHIPT in Past Three Years by BU and CUS&amp;quot;" u="1"/>
        <s v="&amp;quot;BU2 ASUS BS VS FCST&amp;quot;" u="1"/>
        <s v="&amp;quot;Boards Estimated Monthly Operating Income and Shipment Data&amp;quot;" u="1"/>
        <s v="&amp;quot;Status of Operating Income and Shipment in the Past Three Years by Product&amp;quot;" u="1"/>
        <s v="&amp;quot;Boards Est. MLY Rev. and SHIPT Data&amp;quot;" u="1"/>
        <s v="&amp;quot;Purchasing Mode and Amount Aistribution&amp;quot;" u="1"/>
        <s v="&amp;quot;MLY Rev. and SHIPT by PRD&amp;quot;" u="1"/>
        <s v="&amp;quot;YTD Rev. and SHIPT by PRD&amp;quot;" u="1"/>
        <s v="&amp;quot;Material Catalog Price Infomation&amp;quot;" u="1"/>
        <s v="&amp;quot;Diff. Rate and Hit Rate Data of Rev. and  SHIPT&amp;quot;" u="1"/>
        <s v="&amp;quot;Sole Source List&amp;quot;" u="1"/>
        <s v="&amp;quot;PSG FCST Hit Rate Analysis_Outliners&amp;quot;" u="1"/>
        <s v="&amp;quot;Rev. and SHIPT in Past Three Years by PRD&amp;quot;" u="1"/>
        <s v="&amp;quot;PSG BOD Shipping Target Management&amp;quot;" u="1"/>
        <s v="&amp;quot;Monthly Status of Operating Income and Shipment by BU and Customer&amp;quot;" u="1"/>
        <s v="&amp;quot;Yearly Status of Operating Income and Shipment by BU and Customer&amp;quot;" u="1"/>
      </sharedItems>
    </cacheField>
    <cacheField name="Part_Of_Terms-WKC" numFmtId="0">
      <sharedItems/>
    </cacheField>
    <cacheField name="Related_Terms" numFmtId="0">
      <sharedItems count="210">
        <s v=""/>
        <s v="&amp;quot;Employees Statistics_Number of Employees;Employees Statistics_Last Number of Employees&amp;quot;"/>
        <s v="&amp;quot;Employees Statistics_Number of Employees;&amp;quot;"/>
        <s v="&amp;quot;Finance Master_Operating Revenue;Employees Statistics_Average Number of Employees&amp;quot;"/>
        <s v="&amp;quot;Finance Master_Operating Income;Employees Statistics_Average Number of Employees&amp;quot;"/>
        <s v="&amp;quot;Finance Master_Cost of Sales;Finance Master_Average Inventory Amount&amp;quot;"/>
        <s v="&amp;quot;Finance Master_Cost of Sales;Finance Master_Average Accounts Payable Amount&amp;quot;"/>
        <s v="&amp;quot;Finance Master_Operating Revenue;Finance Master_Average Accounts Receivable Amount&amp;quot;"/>
        <s v="&amp;quot;Finance Master_Inventory Turnover Ratio&amp;quot;"/>
        <s v="&amp;quot;Finance Master_Accounts Payable Turnover Ratio&amp;quot;"/>
        <s v="&amp;quot;Finance Master_Accounts Receivables Turnover Ratio&amp;quot;"/>
        <s v="&amp;quot;Finance Master_AR Days;Finance Master_AP Days;Finance Master_DOI&amp;quot;"/>
        <s v="&amp;quot;Finance Master_Profit after Tax&amp;quot;"/>
        <s v="&amp;quot;Finance Master_Profit after Tax;Finance Master_Shareholders&amp;apos; Equity Amount&amp;quot;"/>
        <s v="&amp;quot;Finance Master_Profit after Tax;Finance Master_Total Assets Amount&amp;quot;"/>
        <s v="&amp;quot;Finance Master_Accumulated Net Income (After tax);Finance Master_Shareholders&amp;apos; Equity Amount&amp;quot;"/>
        <s v="&amp;quot;Finance Master_Accumulated Net Income (After tax);Finance Master_Total Assets Amount&amp;quot;"/>
        <s v="&amp;quot;Finance Master_Total Liability Amount;Finance Master_Total Assets Amount&amp;quot;"/>
        <s v="&amp;quot;Finance Master_Inventory Amount;Finance Master_Total Assets Amount&amp;quot;"/>
        <s v="&amp;quot;Finance Master_Cash and Cash Equivalents Amount;Finance Master_Total Assets Amount&amp;quot;"/>
        <s v="&amp;quot;Finance Master_Accounts Receivable Amount;Finance Master_Total Assets Amount&amp;quot;"/>
        <s v="&amp;quot;Finance Master_PPE Amount;Finance Master_Total Assets Amount&amp;quot;"/>
        <s v="&amp;quot;Finance Master_Short-term Debts Amount;Finance Master_Total Assets Amount&amp;quot;"/>
        <s v="&amp;quot;Finance Master_Accounts Payable Amount;Finance Master_Total Assets Amount&amp;quot;"/>
        <s v="&amp;quot;Finance Master_Long-term Debts Amount;Finance Master_Total Assets Amount&amp;quot;"/>
        <s v="&amp;quot;Finance Master_Inventory Amount&amp;quot;"/>
        <s v="&amp;quot;Finance Master_Accounts Payable Amount&amp;quot;"/>
        <s v="&amp;quot;Finance Master_Total Assets Amount&amp;quot;"/>
        <s v="&amp;quot;Finance Master_Shareholders&amp;apos; Equity Amount&amp;quot;"/>
        <s v="&amp;quot;Employees Statistics_Average Number of Employees;Finance Master_Operating Income;Finance Master_Operating Revenue&amp;quot;"/>
        <s v="&amp;quot;Finance Master_DOI;Finance Master_AP Days;Finance Master_AR Days;Finance Master_CCC&amp;quot;"/>
        <s v="&amp;quot;Finance Master_Inventory Amount;Finance Master_Cash and Cash Equivalents Amount;Finance Master_Accounts Receivable Amount;Finance Master_PPE Amount&amp;quot;"/>
        <s v="&amp;quot;Finance Master_Inventory to Assets Ratio;Finance Master_Cash and Cash Equivalents to Assets Ratio;Finance Master_Accounts Receivable to Assets Ratio;Finance Master_PPE to Assets Ratio&amp;quot;"/>
        <s v="&amp;quot;Finance Master_Short-term Debts Amount;Finance Master_Accounts Payable Amount;Finance Master_Long-term Debts Amount&amp;quot;"/>
        <s v="&amp;quot;Finance Master_Short-term Debts to Assets Ratio;Finance Master_Accounts Payable to Assets Ratio;Finance Master_Long-term Debts to Assets Ratio&amp;quot;"/>
        <s v="&amp;quot;Registration Date; EBO Project Phase History_EBO Phase&amp;quot;"/>
        <s v="&amp;quot;EBO Project Revenue_Actual Revenue&amp;quot;"/>
        <s v="&amp;quot;EBO Project_EBO Project Name&amp;quot;"/>
        <s v="&amp;quot;Start Date; End Date&amp;quot;"/>
        <s v="&amp;quot;Investment Master_Subject Revenue;Investment Master_Subject Shareholding Ratio&amp;quot;"/>
        <s v="&amp;quot;Investment Master_Subject Net Profit;Investment Master_Subject Shareholding Ratio&amp;quot;"/>
        <s v="&amp;quot;Investment Master_Subject Revenue&amp;quot;"/>
        <s v="&amp;quot;Investment Master_Subject Revenue Contribution&amp;quot;"/>
        <s v="&amp;quot;Investment Master_Subject Net Profit&amp;quot;"/>
        <s v="&amp;quot;Investment Master_Subject Recognize Profit&amp;quot;"/>
        <s v="&amp;quot;Annual Investment Budget Master_Annual Investment Budget;Annual Investment Budget Master_Annual Actual Investment Amount;Investment Subject Allocation Master_Budget Allocation Amount&amp;quot;"/>
        <s v="&amp;quot;Annual Investment Budget Master_Annual Investment Budget Balance (F);Investment Subject Allocation Master_Budget Allocation Amount&amp;quot;"/>
        <s v="&amp;quot;EBO Project Revenue Forecast_Estimate Revenue&amp;quot;"/>
        <s v="&amp;quot;EBO Project Revenue Forecast_Estimate Gross Profit&amp;quot;"/>
        <s v="&amp;quot;EBO Project Revenue_Actual Gross Profit&amp;quot;"/>
        <s v="&amp;quot;Investment MA Management_Subject Revenue;Investment MA Management_Subject Shareholding Ratio&amp;quot;"/>
        <s v="&amp;quot;Investment MA Management_Subject Net Profit;Investment MA Management_Subject Shareholding Ratio&amp;quot;"/>
        <s v="&amp;quot;Investment Budget Control_Annual Investment Budget;Investment Budget Control_Annual Actual Investment Amount;Investment Budget Control_Budget Allocation Amount(H)&amp;quot;"/>
        <s v="&amp;quot;Investment Budget Control_Budget Allocation Amount(H);Investment Budget Control_Annual Investment Budget Balance (F)&amp;quot;"/>
        <s v="&amp;quot;PSG FCST Hit Rate Information_MTD EDI 850;PSG FCST Hit Rate Information_EDI 850 Order Request;PSG FCST Hit Rate Information_Regional Demand Plan;PSG FCST Hit Rate Information_EDI 940 Shipping Notice&amp;quot;"/>
        <s v="&amp;quot;Business Operation and DOI Overview_PSG Inventory Amount;Business Operation and DOI Overview_Up to date Monthly Estimated Revenue&amp;quot;"/>
        <s v="&amp;quot;Actual Daily Revenue and Shipment Data_Actual Daily Revenue;MLY Rev and SHIPT Data of Yearly TRGT_Monthly Revenue of Yearly Target&amp;quot;"/>
        <s v="&amp;quot;Actual Daily Revenue and Shipment Data_Actual Daily Shipment;MLY Rev and SHIPT Data of Yearly TRGT_Monthly Revenue of Yearly Target&amp;quot;"/>
        <s v="&amp;quot;Actual Daily Revenue and Shipment Data_Actual Daily Revenue;Boards Est MLY Rev and SHIPT Data_Monthly Boards Estimated Revenue&amp;quot;"/>
        <s v="&amp;quot;Actual Daily Revenue and Shipment Data_Actual Daily Shipment;Boards Est MLY Rev and SHIPT Data_Monthly Boards Estimated Shipment&amp;quot;"/>
        <s v="&amp;quot;Actual Daily Revenue and Shipment Data_Actual Daily Revenue;Estimated Monthly Revenue and Shipment Data_Up to date Monthly Estimated Revenue&amp;quot;"/>
        <s v="&amp;quot;Actual Daily Revenue and Shipment Data_Actual Daily Shipment;Estimated Monthly Revenue and Shipment Data_Up to date Monthly Estimated Shipment&amp;quot;"/>
        <s v="&amp;quot;Actual Monthly Revenue and Shipment Data_Monthly Actual Revenue&amp;quot;"/>
        <s v="&amp;quot;Actual Monthly Revenue and Shipment Data_Monthly Actual Shipment&amp;quot;"/>
        <s v="&amp;quot;MLY Rev and SHIPT by BU and CUS_Monthly Actual Revenue;MLY Rev and SHIPT by BU and CUS_Monthly Boards Estimated Revenue&amp;quot;"/>
        <s v="&amp;quot;MLY Rev and SHIPT by BU and CUS_Monthly Actual Shipment;Boards Est MLY Rev and SHIPT Data_Monthly Boards Estimated Shipment&amp;quot;"/>
        <s v="&amp;quot;MLY Rev and SHIPT by BU and CUS_Diff of MLY Act Rev vs Boards Est Rev;MLY Rev and SHIPT by BU and CUS_Monthly Boards Estimated Revenue&amp;quot;"/>
        <s v="&amp;quot;MLY Rev and SHIPT by BU and CUS_Diff of MLY Act Ship vs Boards Est Ship;MLY Rev and SHIPT by BU and CUS_Monthly Boards Estimated Shipment&amp;quot;"/>
        <s v="&amp;quot;MLY Rev and SHIPT by BU and CUS_Month to Date Actual Revenue;MLY Rev and SHIPT by BU and CUS_Monthly Boards Estimated Revenue&amp;quot;"/>
        <s v="&amp;quot;MLY Rev and SHIPT by BU and CUS_Month to Date Actual Shipment;MLY Rev and SHIPT by BU and CUS_Monthly Boards Estimated Shipment&amp;quot;"/>
        <s v="&amp;quot;MLY Rev and SHIPT by BU and CUS_Monthly Actual Revenue;MLY Rev and SHIPT by BU and CUS_Monthly Revenue of Yearly Target&amp;quot;"/>
        <s v="&amp;quot;MLY Rev and SHIPT by BU and CUS_Monthly Actual Revenue;MLY Rev and SHIPT by BU and CUS_Diff of MLY Act Rev vs Yearly Target Rev&amp;quot;"/>
        <s v="&amp;quot;MLY Rev and SHIPT by BU and CUS_Month to Date Actual Revenue;MLY Rev and SHIPT by PRD_Up to date Monthly Estimated Revenue&amp;quot;"/>
        <s v="&amp;quot;Yearly Rev and SHIPT by BU and CUS_Yearly Actual and Predict Revenue;Yearly Rev and SHIPT by BU and CUS_Yearly Boards Estimated Revenue&amp;quot;"/>
        <s v="&amp;quot;Yearly Rev and SHIPT by BU and CUS_Diff of Yearly ActPred and Boards Est Rev;Yearly Rev and SHIPT by BU and CUS_Yearly Boards Estimated Revenue&amp;quot;"/>
        <s v="&amp;quot;Yearly Rev and SHIPT by BU and CUS_Yearly Revenue Target;Yearly Rev and SHIPT by BU and CUS_Yearly Actual and Predict Revenue&amp;quot;"/>
        <s v="&amp;quot;YTD Rev and SHIPT by BU and CUS_Year to Date Actual Revenue;YTD Rev and SHIPT by BU and CUS_Year to Date Boards Estimated Revenue&amp;quot;"/>
        <s v="&amp;quot;YTD Rev and SHIPT by BU and CUS_Year to Date Actual Shipment;YTD Rev and SHIPT by BU and CUS_Year to Date Boards Estimated Shipment&amp;quot;"/>
        <s v="&amp;quot;YTD Rev and SHIPT by BU and CUS_Year to Date Actual Revenue;YTD Rev and SHIPT by BU and CUS_Year to Date Revenue Target&amp;quot;"/>
        <s v="&amp;quot;YTD Rev and SHIPT by BU and CUS_Year to Date Actual Shipment;YTD Rev and SHIPT by BU and CUS_Year to Date Shipment Target&amp;quot;"/>
        <s v="&amp;quot;Rev and SHIPT in Past Three Years by BU and CUS_Yearly Actual Revenue&amp;quot;"/>
        <s v="&amp;quot;Rev and SHIPT in Past Three Years by BU and CUS_Yearly Actual Shipment&amp;quot;"/>
        <s v="&amp;quot;Rev and SHIPT in Past Three Years by PRD_Yearly Actual Shipment&amp;quot;"/>
        <s v="&amp;quot;RFQ Related Data_Estimated Sales Quantity;Actual Revenue and Shipment Data_Accumulative Product Series Shipping Volume&amp;quot;"/>
        <s v="&amp;quot;RFQ Related Data_Estimated Sales Quantity;RFQ Shipment Target Data_Yearly Shipment Target&amp;quot;"/>
        <s v="&amp;quot;RFQ Detail of Award Project_Estimated Sales Quantity;RFQ Detail of Award Project_Accumulative Product Series Shipping Volume&amp;quot;"/>
        <s v="&amp;quot;Yearly Rev and SHIPT by BU and CUS_Yearly Revenue Target;Yearly Status of Revenue and Shipment by BU and Customer_Yearly Actual and Predict Revenue&amp;quot;" u="1"/>
        <s v="&amp;quot;MLY Rev. and SHIPT by BU and CUS_Monthly Actual Operating Income;MLY Rev. and SHIPT by BU and CUS_Monthly Estimated Operating Income&amp;quot;" u="1"/>
        <s v="&amp;quot;Actual Daily Revenue and Shipment Data_Actual Daily Revenue;MLY Rev. and SHIPT Data of Yearly TRGT_Monthly Revenue of Yearly Target&amp;quot;" u="1"/>
        <s v="&amp;quot;Monthly Status of Operating Income and Shipment by Product_Monthly Boards Estimated Operating Income;Monthly Status of Operating Income and Shipment by Product_Month to Date Actual  Operating Income&amp;quot;" u="1"/>
        <s v="&amp;quot;Actual Daily Revenue and Shipment Data_Actual Daily Shipment;Boards Est. MLY Rev. and SHIPT Data_Monthly Boards Estimated Shipment&amp;quot;" u="1"/>
        <s v="&amp;quot;MLY Rev. and SHIPT by BU and CUS_Monthly Boards Estimated Shipment;MLY Rev. and SHIPT by BU and CUS_Month to Date Actual  Shipment&amp;quot;" u="1"/>
        <s v="&amp;quot; &amp;quot;" u="1"/>
        <s v="&amp;quot;Month to Date Actual Revenue;Monthly Boards Estimated Revenue&amp;quot;" u="1"/>
        <s v="&amp;quot;Year to Date Status of Operating Income and Shipment by Product_Yearly Shipment Target;Year to Date Status of Operating Income and Shipment by Product_Year to Date Actual Shipment&amp;quot;" u="1"/>
        <s v="&amp;quot;Monthly Actual Revenue;Diff. of MLY Act. Rev. vs. Yearly Target Rev.&amp;quot;" u="1"/>
        <s v="&amp;quot;Diff. of Yearly Act./Pred. and Boards Est. Rev.;Yearly Boards Estimated Revenue&amp;quot;" u="1"/>
        <s v="&amp;quot;Monthly Status of Shipment by BU and Customer_Actual Shipment&amp;quot;" u="1"/>
        <s v="&amp;quot;MLY Rev. and SHIPT by PRD_Monthly Actual Operating Income;Monthly Status of Operating Income and Shipment by Product_Monthly Estimated Operating Income&amp;quot;" u="1"/>
        <s v="&amp;quot;Monthly Status of Operating Income and Shipment by Product_Monthly Operating Income Target;Monthly Status of Operating Income and Shipment by Product_Monthly Actual Operating Income&amp;quot;" u="1"/>
        <s v="&amp;quot;Actual Daily Operating Income and Shipment Data_Actual Daily Shipment;MLY Rev. and SHIPT Data of Yearly TRGT_Monthly Operating Income of Yearly Target&amp;quot;" u="1"/>
        <s v="&amp;quot;Actual Daily Operating Income and Shipment Data_Actual Daily Shipment;Estimated Monthly Operating Income and Shipment Data_Monthly Estimated Shipment&amp;quot;" u="1"/>
        <s v="&amp;quot;MLY Rev. and SHIPT by PRD_Monthly Boards Estimated Shipment;Monthly Status of Operating Income and Shipment by Product_Month to Date Actual  Shipment&amp;quot;" u="1"/>
        <s v="&amp;quot;Diff. of Yearly  Act./Pred. and Boards Est. Rev.;Yearly Boards Estimated Revenue&amp;quot;" u="1"/>
        <s v="&amp;quot;Monthly Status of Operating Income and Shipment by BU and Customer_Monthly Boards Estimated Shipment;Monthly Status of Operating Income and Shipment by BU and Customer_Month to Date Actual  Shipment&amp;quot;" u="1"/>
        <s v="&amp;quot;Monthly Status of Operating Income and Shipment by BU and Customer_Monthly Actual Operating Income;Monthly Status of Operating Income and Shipment by BU and Customer_Monthly Estimated Operating Income&amp;quot;" u="1"/>
        <s v="&amp;quot;YTD Rev. and SHIPT by PRD_Year to Date Boards Estimated Operating Income;Year to Date Status of Operating Income and Shipment by Product_Year to Date Actual Operating Income&amp;quot;" u="1"/>
        <s v="&amp;quot;Monthly Status of Operating Income and Shipment by Product_Monthly Actual Shipment;Monthly Status of Operating Income and Shipment by Product_Monthly Estimated Shipment&amp;quot;" u="1"/>
        <s v="&amp;quot;MLY Rev. and SHIPT by BU and CUS_Monthly Actual Shipment;MLY Rev. and SHIPT by BU and CUS_Monthly Estimated Shipment&amp;quot;" u="1"/>
        <s v="&amp;quot;PSG FCST Management_Order Quantity;PSG FCST Management_Forecast Quantity&amp;quot;" u="1"/>
        <s v="&amp;quot;Actual Monthly Revenue and Shipment Data_Monthly Actual Shipment &amp;quot;" u="1"/>
        <s v="&amp;quot;Year to Date Status of Shipment by Product_Year to Date Actual Shipment;Year to Date Status of Shipment by Product_ Year to Date Shipment Target&amp;quot;" u="1"/>
        <s v="&amp;quot;Year to Date Status of Revenue by BU and Customer_Year to Date Actual Revenue;Year to Date Status of Revenue by BU and Customer_ Year to Date Revenue Target&amp;quot;" u="1"/>
        <s v="&amp;quot;Monthly Actual Revenue; Monthly Boards Estimated Revenue&amp;quot;" u="1"/>
        <s v="&amp;quot;MLY Rev. and SHIPT by PRD_Monthly Actual Shipment;Monthly Status of Operating Income and Shipment by Product_Monthly Estimated Shipment&amp;quot;" u="1"/>
        <s v="&amp;quot;Year to Date Status of Operating Income and Shipment by Product_Year to Date Boards Estimated Operating Income;Year to Date Status of Operating Income and Shipment by Product_Year to Date Actual Operating Income&amp;quot;" u="1"/>
        <s v="&amp;quot;Diff. of MLY Act. Rev. vs. Boards Est. Rev.;Monthly Boards Estimated Revenue&amp;quot;" u="1"/>
        <s v="&amp;quot;Monthly Status of Shipment by BU and Customer_Actual  Operating Income&amp;quot;" u="1"/>
        <s v="&amp;quot;Monthly Status of Shipment by BU and Customer _Monthly Actual Shipment;0_0&amp;quot;" u="1"/>
        <s v="&amp;quot;Monthly Status of Shipment by BU and Customer_Actual  Operating Income;0_0&amp;quot;" u="1"/>
        <s v="&amp;quot;Diff. of MLY Act. Ship. vs. Boards Est. Ship.;Monthly Boards Estimated Shipment&amp;quot;" u="1"/>
        <s v="&amp;quot;Rev and SHIPT in Past Three Years by BU and CUS_0;0_0&amp;quot;" u="1"/>
        <s v="&amp;quot;Monthly Status of Shipment by BU and Customer _Monthly Actual Shipment&amp;quot;" u="1"/>
        <s v="&amp;quot;Monthly Actual Shipment; Monthly Boards Estimated Shipment&amp;quot;" u="1"/>
        <s v="&amp;quot;Rev. and SHIPT in Past Three Years by PRD_0;0_0&amp;quot;" u="1"/>
        <s v="&amp;quot;Diff of Yearly Act/Pred and Boards Est Rev;Yearly Boards Estimated Revenue&amp;quot;" u="1"/>
        <s v="&amp;quot;Monthly Status of Operating Income and Shipment by BU and Customer_Monthly Boards Estimated Shipment;Monthly Status of Operating Income and Shipment by BU and Customer_Monthly Actual  Shipment&amp;quot;" u="1"/>
        <s v="&amp;quot;Actual Daily Operating Income and Shipment Data_Actual Daily Operating Income;MLY Rev. and SHIPT Data of Yearly TRGT_Monthly Operating Income of Yearly Target&amp;quot;" u="1"/>
        <s v="&amp;quot;Diff of MLY Act Rev vs Boards Est Rev;Monthly Boards Estimated Revenue&amp;quot;" u="1"/>
        <s v="&amp;quot;Yearly Rev. and SHIPT by BU and CUS_Yearly Shipment Target;Yearly Status of Operating Income and Shipment by BU and Customer_Yearly Actual and Predict Shipment&amp;quot;" u="1"/>
        <s v="&amp;quot;Actual Daily Revenue and Shipment Data_Actual Daily Shipment;Estimated Monthly Revenue and Shipment Data_Monthly Estimated Shipment&amp;quot;" u="1"/>
        <s v="&amp;quot;MLY Rev. and SHIPT by BU and CUS_Monthly Boards Estimated Operating Income;MLY Rev. and SHIPT by BU and CUS_Monthly Actual Operating Income&amp;quot;" u="1"/>
        <s v="&amp;quot;Actual Monthly Operating Income and Shipment Data_Monthly Actual Operating Income&amp;quot;" u="1"/>
        <s v="&amp;quot;Business Operation and DOI Overview_PSG Inventory Amount;Business Operation and DOI Overview_Monthly Estimated Operating Income&amp;quot;" u="1"/>
        <s v="&amp;quot;MLY Rev. and SHIPT by PRD_Monthly Boards Estimated Operating Income;Monthly Status of Operating Income and Shipment by Product_Monthly Actual Operating Income&amp;quot;" u="1"/>
        <s v="&amp;quot;Rev. and SHIPT in Past Three Years by BU and CUS_0;0_0&amp;quot;" u="1"/>
        <s v="&amp;quot;Year to Date Status of Operating Income by Product_Year to Date Actual Operating Income;Year to Date Status of Operating Income by Product_Year to Date Boards Estimated Operating Income&amp;quot;" u="1"/>
        <s v="&amp;quot;Yearly Rev. and SHIPT by BU and CUS_Yearly Boards Estimated Operating Income;Yearly Status of Operating Income and Shipment by BU and Customer_Yearly Actual and Predict Operating Income&amp;quot;" u="1"/>
        <s v="&amp;quot;Monthly Status of Operating Income and Shipment by Product_Monthly Operating Income Target;Monthly Status of Operating Income and Shipment by Product_Month to Date Actual  Operating Income&amp;quot;" u="1"/>
        <s v="&amp;quot;MLY Rev. and SHIPT by BU and CUS_Monthly Boards Estimated Operating Income;MLY Rev. and SHIPT by BU and CUS_Month to Date Actual  Operating Income&amp;quot;" u="1"/>
        <s v="&amp;quot;Actual Daily Revenue and Shipment Data_Actual Daily Revenue;Estimated Monthly Revenue and Shipment Data_Monthly Estimated Revenue&amp;quot;" u="1"/>
        <s v="&amp;quot;Year to Date Status of Shipment by BU and Customer_Year to Date Actual Shipment;Year to Date Status of Shipment by BU and Customer_Year to Date Boards Estimated Shipment&amp;quot;" u="1"/>
        <s v="&amp;quot;Yearly Rev. and SHIPT by BU and CUS_Yearly Boards Estimated Shipment;Yearly Status of Operating Income and Shipment by BU and Customer_Yearly Actual and Predict Shipment&amp;quot;" u="1"/>
        <s v="&amp;quot;MLY Rev. and SHIPT by BU and CUS_Monthly Operating Income Target;MLY Rev. and SHIPT by BU and CUS_Month to Date Actual  Operating Income&amp;quot;" u="1"/>
        <s v="&amp;quot;Actual Daily Operating Income and Shipment Data_Actual Daily Shipment;Boards Estimated Monthly Operating Income and Shipment Data_Monthly Boards Estimated Shipment&amp;quot;" u="1"/>
        <s v="&amp;quot;Monthly Status of Operating Income and Shipment by BU and Customer_Monthly Operating Income Target;Monthly Status of Operating Income and Shipment by BU and Customer_Month to Date Actual  Operating Income&amp;quot;" u="1"/>
        <s v="&amp;quot;Month to Date Actual Shipment;Monthly Boards Estimated Shipment&amp;quot;" u="1"/>
        <s v="&amp;quot;Status of Operating Income and Shipment in the Past Three Years by BU and Customer_&amp;quot;" u="1"/>
        <s v="&amp;quot;Monthly Status of Operating Income and Shipment by BU and Customer_Monthly Boards Estimated Operating Income;Monthly Status of Operating Income and Shipment by BU and Customer_Monthly Actual Operating Income&amp;quot;" u="1"/>
        <s v="&amp;quot;YTD Rev. and SHIPT by PRD_Year to Date Boards Estimated Shipment;Year to Date Status of Operating Income and Shipment by Product_Year to Date Actual Shipment&amp;quot;" u="1"/>
        <s v="&amp;quot;Actual Daily Operating Income and Shipment Data_Actual Daily Operating Income;Estimated Monthly Operating Income and Shipment Data_Monthly Estimated Operating Income&amp;quot;" u="1"/>
        <s v="&amp;quot;MLY Rev. and SHIPT by PRD_Monthly Boards Estimated Operating Income;Monthly Status of Operating Income and Shipment by Product_Month to Date Actual  Operating Income&amp;quot;" u="1"/>
        <s v="&amp;quot;Monthly Status of Operating Income by BU and Customer_Actual  Operating Income;Yearly Status of Operating Income by BU and Customer_Boards Estimated Operating Income&amp;quot;" u="1"/>
        <s v="&amp;quot;Yearly Rev. and SHIPT by BU and CUS_Yearly Revenue Target;Yearly Status of Revenue and Shipment by BU and Customer_Yearly Actual and Predict Revenue&amp;quot;" u="1"/>
        <s v="&amp;quot;Monthly Status of Operating Income and Shipment by BU and Customer_Monthly Shipment Target;Monthly Status of Operating Income and Shipment by BU and Customer_Month to Date Actual  Shipment&amp;quot;" u="1"/>
        <s v="&amp;quot;Actual Daily Operating Income and Shipment Data_Actual Daily Operating Income;Boards Est. MLY Rev. and SHIPT Data_Monthly Boards Estimated Operating Income&amp;quot;" u="1"/>
        <s v="&amp;quot;MLY Rev. and SHIPT by PRD_Monthly Operating Income Target;Monthly Status of Operating Income and Shipment by Product_Month to Date Actual  Operating Income&amp;quot;" u="1"/>
        <s v="&amp;quot;Monthly Status of Operating Income and Shipment by BU and Customer_Monthly Shipment Target;Monthly Status of Operating Income and Shipment by BU and Customer_Monthly Actual  Shipment&amp;quot;" u="1"/>
        <s v="&amp;quot;Monthly Status of Operating Income and Shipment by Product_Monthly Boards Estimated Shipment;Monthly Status of Operating Income and Shipment by Product_Month to Date Actual  Shipment&amp;quot;" u="1"/>
        <s v="&amp;quot;Monthly Status of Operating Income and Shipment by BU and Customer_Monthly Operating Income Target;Monthly Status of Operating Income and Shipment by BU and Customer_Monthly Actual Operating Income&amp;quot;" u="1"/>
        <s v="&amp;quot;MLY Rev. and SHIPT by BU and CUS_Monthly Boards Estimated Shipment;MLY Rev. and SHIPT by BU and CUS_Monthly Actual  Shipment&amp;quot;" u="1"/>
        <s v="&amp;quot;Year to Date Status of Shipment by Product_Year to Date Actual Shipment;Year to Date Status of Shipment by Product_Year to Date Boards Estimated Shipment&amp;quot;" u="1"/>
        <s v="&amp;quot;Monthly Status of Operating Income and Shipment by Product_Monthly Boards Estimated Shipment;Monthly Status of Operating Income and Shipment by Product_Monthly Actual  Shipment&amp;quot;" u="1"/>
        <s v="&amp;quot;Monthly Status of Operating Income and Shipment by Product_Monthly Actual Operating Income;Monthly Status of Operating Income and Shipment by Product_Monthly Estimated Operating Income&amp;quot;" u="1"/>
        <s v="&amp;quot;Yearly Status of Operating Income and Shipment by BU and Customer_Yearly Boards Estimated Operating Income;Yearly Status of Operating Income and Shipment by BU and Customer_Yearly Actual and Predict Operating Income&amp;quot;" u="1"/>
        <s v="&amp;quot;MLY Rev. and SHIPT by BU and CUS_Monthly Operating Income Target;MLY Rev. and SHIPT by BU and CUS_Monthly Actual Operating Income&amp;quot;" u="1"/>
        <s v="&amp;quot;Monthly Status of Operating Income by BU and Customer_Actual  Operating Income;Yearly Status of Operating Income by Product_Boards Estimated Operating Income&amp;quot;" u="1"/>
        <s v="&amp;quot;YTD Rev. and SHIPT by PRD_Yearly Operating Income Target;Year to Date Status of Operating Income and Shipment by Product_Year to Date Actual Operating Income&amp;quot;" u="1"/>
        <s v="&amp;quot;Monthly Status of Operating Income and Shipment by BU and Customer_Monthly Actual Shipment;Monthly Status of Operating Income and Shipment by BU and Customer_Monthly Estimated Shipment&amp;quot;" u="1"/>
        <s v="&amp;quot;MLY Rev. and SHIPT by PRD_Monthly Boards Estimated Shipment;Monthly Status of Operating Income and Shipment by Product_Monthly Actual  Shipment&amp;quot;" u="1"/>
        <s v="&amp;quot;Monthly Status of Operating Income and Shipment by Product_Monthly Shipment Target;Monthly Status of Operating Income and Shipment by Product_Month to Date Actual  Shipment&amp;quot;" u="1"/>
        <s v="&amp;quot;Year to Date Status of Operating Income and Shipment by Product_Year to Date Boards Estimated Shipment;Year to Date Status of Operating Income and Shipment by Product_Year to Date Actual Shipment&amp;quot;" u="1"/>
        <s v="&amp;quot;Year to Date Status of Revenue by BU and Customer_Year to Date Actual Revenue;Year to Date Status of Revenue by BU and Customer_Year to Date Boards Estimated Revenue&amp;quot;" u="1"/>
        <s v="&amp;quot;Monthly Status of Operating Income and Shipment by Product_Monthly Shipment Target;Monthly Status of Operating Income and Shipment by Product_Monthly Actual  Shipment&amp;quot;" u="1"/>
        <s v="&amp;quot;Year to Date Status of Operating Income by BU and Customer_Year to Date Actual Operating Income;Year to Date Status of Operating Income by BU and Customer_ Year to Date Operating Income Target&amp;quot;" u="1"/>
        <s v="&amp;quot;MLY Rev. and SHIPT by BU and CUS_Monthly Shipment Target;MLY Rev. and SHIPT by BU and CUS_Month to Date Actual  Shipment&amp;quot;" u="1"/>
        <s v="&amp;quot;MLY Rev. and SHIPT by PRD_Monthly Operating Income Target;Monthly Status of Operating Income and Shipment by Product_Monthly Actual Operating Income&amp;quot;" u="1"/>
        <s v="&amp;quot;Yearly Status of Operating Income and Shipment by BU and Customer_Yearly Shipment Target;Yearly Status of Operating Income and Shipment by BU and Customer_Yearly Actual and Predict Shipment&amp;quot;" u="1"/>
        <s v="&amp;quot;RFQ Hit Rate Data_Estimated Sales Quantity;RFQ Shipment Target Data_Yearly Shipment Target&amp;quot;" u="1"/>
        <s v="&amp;quot;Month to Date Actual Revenue;Up-To-Date Monthly Estimated Revenue&amp;quot;" u="1"/>
        <s v="&amp;quot;Yearly Actual and Predict Revenue;Yearly Boards Estimated Revenue&amp;quot;" u="1"/>
        <s v="&amp;quot;Actual Daily Operating Income and Shipment Data_Actual Daily Shipment;Boards Est. MLY Rev. and SHIPT Data_Monthly Boards Estimated Shipment&amp;quot;" u="1"/>
        <s v="&amp;quot;MLY Rev. and SHIPT by PRD_Monthly Shipment Target;Monthly Status of Operating Income and Shipment by Product_Month to Date Actual  Shipment&amp;quot;" u="1"/>
        <s v="&amp;quot;Year to Date Status of Operating Income and Shipment by Product_Yearly Operating Income Target;Year to Date Status of Operating Income and Shipment by Product_Year to Date Actual Operating Income&amp;quot;" u="1"/>
        <s v="&amp;quot;Monthly Status of Operating Income and Shipment by Product_Monthly Boards Estimated Operating Income;Monthly Status of Operating Income and Shipment by Product_Monthly Actual Operating Income&amp;quot;" u="1"/>
        <s v="&amp;quot;Year to Date Status of Shipment by BU and Customer_Year to Date Actual Shipment;Year to Date Status of Shipment by BU and Customer_ Year to Date Shipment Target&amp;quot;" u="1"/>
        <s v="&amp;quot;Monthly Status of Operating Income and Shipment by BU and Customer_Monthly Boards Estimated Operating Income;Monthly Status of Operating Income and Shipment by BU and Customer_Month to Date Actual  Operating Income&amp;quot;" u="1"/>
        <s v="&amp;quot;Status of Operating Income and Shipment in the Past Three Years by Product_&amp;quot;" u="1"/>
        <s v="&amp;quot;Actual Daily Operating Income and Shipment Data_Actual Daily Operating Income;Monthly Operating Income and Shipment Data of Yearly target_Monthly Operating Income of Yearly Target&amp;quot;" u="1"/>
        <s v="&amp;quot;Year to Date Status of Operating Income by BU and Customer_Year to Date Actual Operating Income;Year to Date Status of Operating Income by BU and Customer_Year to Date Boards Estimated Operating Income&amp;quot;" u="1"/>
        <s v="&amp;quot;Yearly Status of Operating Income and Shipment by BU and Customer_Yearly Operating Income Target;Yearly Status of Operating Income and Shipment by BU and Customer_Yearly Actual and Predict Operating Income&amp;quot;" u="1"/>
        <s v="&amp;quot;Monthly Status of Operating Income by BU and Customer_Actual  Operating Income;0_0&amp;quot;" u="1"/>
        <s v="&amp;quot;Monthly Actual Revenue;Monthly Revenue of Yearly Target&amp;quot;" u="1"/>
        <s v="&amp;quot;Yearly Rev. and SHIPT by BU and CUS_Yearly Operating Income Target;Yearly Status of Operating Income and Shipment by BU and Customer_Yearly Actual and Predict Operating Income&amp;quot;" u="1"/>
        <s v="&amp;quot;MLY Rev. and SHIPT by BU and CUS_Monthly Shipment Target;MLY Rev. and SHIPT by BU and CUS_Monthly Actual  Shipment&amp;quot;" u="1"/>
        <s v="&amp;quot;Monthly Actual Revenue;Diff of MLY Act Rev vs Yearly Target Rev&amp;quot;" u="1"/>
        <s v="&amp;quot;Monthly Status of Operating Income by BU and Customer_Actual  Operating Income&amp;quot;" u="1"/>
        <s v="&amp;quot;Diff of MLY Act Ship vs Boards Est Ship;Monthly Boards Estimated Shipment&amp;quot;" u="1"/>
        <s v="&amp;quot;Yearly Status of Operating Income and Shipment by BU and Customer_Yearly Boards Estimated Shipment;Yearly Status of Operating Income and Shipment by BU and Customer_Yearly Actual and Predict Shipment&amp;quot;" u="1"/>
        <s v="&amp;quot;MLY Rev. and SHIPT by PRD_Monthly Shipment Target;Monthly Status of Operating Income and Shipment by Product_Monthly Actual  Shipment&amp;quot;" u="1"/>
        <s v="&amp;quot;Monthly Status of Shipment by BU and Customer _Monthly Actual Shipment;Yearly Status of Shipment by Product_Boards Estimated Shipment&amp;quot;" u="1"/>
        <s v="&amp;quot;Year to Date Status of Operating Income by Product_Year to Date Actual Operating Income;Year to Date Status of Operating Income by Product_ Year to Date Operating Income Target&amp;quot;" u="1"/>
        <s v="&amp;quot;Monthly Status of Shipment by BU and Customer_Actual Shipment;0_0&amp;quot;" u="1"/>
        <s v="&amp;quot;Actual Daily Operating Income and Shipment Data_Actual Daily Shipment;Monthly Operating Income and Shipment Data of Yearly target_Monthly Operating Income of Yearly Target&amp;quot;" u="1"/>
        <s v="&amp;quot;Monthly Status of Shipment by BU and Customer _Monthly Actual Shipment;Yearly Status of Shipment by BU and Customer_Boards Estimated Shipment&amp;quot;" u="1"/>
        <s v="&amp;quot;YTD Rev. and SHIPT by PRD_Yearly Shipment Target;Year to Date Status of Operating Income and Shipment by Product_Year to Date Actual Shipment&amp;quot;" u="1"/>
        <s v="&amp;quot;Actual Daily Revenue and Shipment Data_Actual Daily Shipment;MLY Rev. and SHIPT Data of Yearly TRGT_Monthly Revenue of Yearly Target&amp;quot;" u="1"/>
        <s v="&amp;quot;Actual Daily Revenue and Shipment Data_Actual Daily Revenue;Boards Est. MLY Rev. and SHIPT Data_Monthly Boards Estimated Revenue&amp;quot;" u="1"/>
        <s v="&amp;quot;Actual Daily Operating Income and Shipment Data_Actual Daily Operating Income;Boards Estimated Monthly Operating Income and Shipment Data_Monthly Boards Estimated Operating Income&amp;quot;" u="1"/>
        <s v="&amp;quot;Actual Monthly Operating Income and Shipment Data_Monthly Actual Shipment &amp;quot;" u="1"/>
      </sharedItems>
    </cacheField>
    <cacheField name="termIDpk" numFmtId="0">
      <sharedItems/>
    </cacheField>
    <cacheField name="termID" numFmtId="0">
      <sharedItems containsSemiMixedTypes="0" containsString="0" containsNumber="1" containsInteger="1" minValue="1" maxValue="248" count="248">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223" u="1"/>
        <n v="222" u="1"/>
        <n v="248" u="1"/>
        <n v="221" u="1"/>
        <n v="247" u="1"/>
        <n v="220" u="1"/>
        <n v="246" u="1"/>
        <n v="219" u="1"/>
        <n v="245" u="1"/>
        <n v="218" u="1"/>
        <n v="244" u="1"/>
        <n v="217" u="1"/>
        <n v="243" u="1"/>
        <n v="216" u="1"/>
        <n v="242" u="1"/>
        <n v="215" u="1"/>
        <n v="241" u="1"/>
        <n v="214" u="1"/>
        <n v="240" u="1"/>
        <n v="213" u="1"/>
        <n v="239" u="1"/>
        <n v="212" u="1"/>
        <n v="238" u="1"/>
        <n v="211" u="1"/>
        <n v="237" u="1"/>
        <n v="210" u="1"/>
        <n v="236" u="1"/>
        <n v="209" u="1"/>
        <n v="235" u="1"/>
        <n v="208" u="1"/>
        <n v="234" u="1"/>
        <n v="207" u="1"/>
        <n v="233" u="1"/>
        <n v="206" u="1"/>
        <n v="232" u="1"/>
        <n v="205" u="1"/>
        <n v="231" u="1"/>
        <n v="204" u="1"/>
        <n v="230" u="1"/>
        <n v="203" u="1"/>
        <n v="229" u="1"/>
        <n v="202" u="1"/>
        <n v="228" u="1"/>
        <n v="201" u="1"/>
        <n v="227" u="1"/>
        <n v="200" u="1"/>
        <n v="226" u="1"/>
        <n v="199" u="1"/>
        <n v="225" u="1"/>
        <n v="198" u="1"/>
        <n v="224" u="1"/>
        <n v="197" u="1"/>
      </sharedItems>
    </cacheField>
    <cacheField name="termSeq" numFmtId="0">
      <sharedItems count="248">
        <s v="0001"/>
        <s v="0002"/>
        <s v="0003"/>
        <s v="0004"/>
        <s v="0005"/>
        <s v="0006"/>
        <s v="0007"/>
        <s v="0008"/>
        <s v="0009"/>
        <s v="0010"/>
        <s v="0011"/>
        <s v="0012"/>
        <s v="0013"/>
        <s v="0014"/>
        <s v="0015"/>
        <s v="0016"/>
        <s v="0017"/>
        <s v="0018"/>
        <s v="0019"/>
        <s v="0020"/>
        <s v="0021"/>
        <s v="0022"/>
        <s v="0023"/>
        <s v="0024"/>
        <s v="0025"/>
        <s v="0026"/>
        <s v="0027"/>
        <s v="0028"/>
        <s v="0029"/>
        <s v="0030"/>
        <s v="0031"/>
        <s v="0032"/>
        <s v="0033"/>
        <s v="0034"/>
        <s v="0035"/>
        <s v="0036"/>
        <s v="0037"/>
        <s v="0038"/>
        <s v="0039"/>
        <s v="0040"/>
        <s v="0041"/>
        <s v="0042"/>
        <s v="0043"/>
        <s v="0044"/>
        <s v="0045"/>
        <s v="0046"/>
        <s v="0047"/>
        <s v="0048"/>
        <s v="0049"/>
        <s v="0050"/>
        <s v="0051"/>
        <s v="0052"/>
        <s v="0053"/>
        <s v="0054"/>
        <s v="0055"/>
        <s v="0056"/>
        <s v="0057"/>
        <s v="0058"/>
        <s v="0059"/>
        <s v="0060"/>
        <s v="0061"/>
        <s v="0062"/>
        <s v="0063"/>
        <s v="0064"/>
        <s v="0065"/>
        <s v="0066"/>
        <s v="0067"/>
        <s v="0068"/>
        <s v="0069"/>
        <s v="0070"/>
        <s v="0071"/>
        <s v="0072"/>
        <s v="0073"/>
        <s v="0074"/>
        <s v="0075"/>
        <s v="0076"/>
        <s v="0077"/>
        <s v="0078"/>
        <s v="0079"/>
        <s v="0080"/>
        <s v="0081"/>
        <s v="0082"/>
        <s v="0083"/>
        <s v="0084"/>
        <s v="0085"/>
        <s v="0086"/>
        <s v="0087"/>
        <s v="0088"/>
        <s v="0089"/>
        <s v="0090"/>
        <s v="0091"/>
        <s v="0092"/>
        <s v="0093"/>
        <s v="0094"/>
        <s v="0095"/>
        <s v="0096"/>
        <s v="0097"/>
        <s v="0098"/>
        <s v="0099"/>
        <s v="0100"/>
        <s v="0101"/>
        <s v="0102"/>
        <s v="0103"/>
        <s v="0104"/>
        <s v="0105"/>
        <s v="0106"/>
        <s v="0107"/>
        <s v="0108"/>
        <s v="0109"/>
        <s v="0110"/>
        <s v="0111"/>
        <s v="0112"/>
        <s v="0113"/>
        <s v="0114"/>
        <s v="0115"/>
        <s v="0116"/>
        <s v="0117"/>
        <s v="0118"/>
        <s v="0119"/>
        <s v="0120"/>
        <s v="0121"/>
        <s v="0122"/>
        <s v="0123"/>
        <s v="0124"/>
        <s v="0125"/>
        <s v="0126"/>
        <s v="0127"/>
        <s v="0128"/>
        <s v="0129"/>
        <s v="0130"/>
        <s v="0131"/>
        <s v="0132"/>
        <s v="0133"/>
        <s v="0134"/>
        <s v="0135"/>
        <s v="0136"/>
        <s v="0137"/>
        <s v="0138"/>
        <s v="0139"/>
        <s v="0140"/>
        <s v="0141"/>
        <s v="0142"/>
        <s v="0143"/>
        <s v="0144"/>
        <s v="0145"/>
        <s v="0146"/>
        <s v="0147"/>
        <s v="0148"/>
        <s v="0149"/>
        <s v="0150"/>
        <s v="0151"/>
        <s v="0152"/>
        <s v="0153"/>
        <s v="0154"/>
        <s v="0155"/>
        <s v="0156"/>
        <s v="0157"/>
        <s v="0158"/>
        <s v="0159"/>
        <s v="0160"/>
        <s v="0161"/>
        <s v="0162"/>
        <s v="0163"/>
        <s v="0164"/>
        <s v="0165"/>
        <s v="0166"/>
        <s v="0167"/>
        <s v="0168"/>
        <s v="0169"/>
        <s v="0170"/>
        <s v="0171"/>
        <s v="0172"/>
        <s v="0173"/>
        <s v="0174"/>
        <s v="0175"/>
        <s v="0176"/>
        <s v="0177"/>
        <s v="0178"/>
        <s v="0179"/>
        <s v="0180"/>
        <s v="0181"/>
        <s v="0182"/>
        <s v="0183"/>
        <s v="0184"/>
        <s v="0185"/>
        <s v="0186"/>
        <s v="0187"/>
        <s v="0188"/>
        <s v="0189"/>
        <s v="0190"/>
        <s v="0191"/>
        <s v="0192"/>
        <s v="0193"/>
        <s v="0194"/>
        <s v="0195"/>
        <s v="0196"/>
        <s v="0202" u="1"/>
        <s v="0212" u="1"/>
        <s v="0222" u="1"/>
        <s v="0232" u="1"/>
        <s v="0242" u="1"/>
        <s v="0208" u="1"/>
        <s v="0218" u="1"/>
        <s v="0228" u="1"/>
        <s v="0238" u="1"/>
        <s v="0248" u="1"/>
        <s v="0197" u="1"/>
        <s v="0203" u="1"/>
        <s v="0213" u="1"/>
        <s v="0223" u="1"/>
        <s v="0233" u="1"/>
        <s v="0243" u="1"/>
        <s v="0209" u="1"/>
        <s v="0219" u="1"/>
        <s v="0229" u="1"/>
        <s v="0239" u="1"/>
        <s v="0198" u="1"/>
        <s v="0204" u="1"/>
        <s v="0214" u="1"/>
        <s v="0224" u="1"/>
        <s v="0234" u="1"/>
        <s v="0244" u="1"/>
        <s v="0199" u="1"/>
        <s v="0205" u="1"/>
        <s v="0215" u="1"/>
        <s v="0225" u="1"/>
        <s v="0235" u="1"/>
        <s v="0245" u="1"/>
        <s v="0200" u="1"/>
        <s v="0210" u="1"/>
        <s v="0220" u="1"/>
        <s v="0230" u="1"/>
        <s v="0240" u="1"/>
        <s v="0206" u="1"/>
        <s v="0216" u="1"/>
        <s v="0226" u="1"/>
        <s v="0236" u="1"/>
        <s v="0246" u="1"/>
        <s v="0201" u="1"/>
        <s v="0211" u="1"/>
        <s v="0221" u="1"/>
        <s v="0231" u="1"/>
        <s v="0241" u="1"/>
        <s v="0207" u="1"/>
        <s v="0217" u="1"/>
        <s v="0227" u="1"/>
        <s v="0237" u="1"/>
        <s v="0247" u="1"/>
      </sharedItems>
    </cacheField>
    <cacheField name="custom_TermID" numFmtId="0">
      <sharedItems count="8000">
        <s v="BPM:230310_0001"/>
        <s v="BPM:221101_0002"/>
        <s v="BPM:221101_0003"/>
        <s v="FIN:221101_0001"/>
        <s v="FIN:221101_0002"/>
        <s v="FIN:221101_0003"/>
        <s v="FIN:221101_0004"/>
        <s v="FIN:221101_0005"/>
        <s v="FIN:221101_0006"/>
        <s v="FIN:221101_0007"/>
        <s v="FIN:221101_0008"/>
        <s v="FIN:221101_0009"/>
        <s v="FIN:221101_0010"/>
        <s v="FIN:221101_0011"/>
        <s v="FIN:221101_0012"/>
        <s v="FIN:221101_0013"/>
        <s v="FIN:221101_0014"/>
        <s v="FIN:221101_0015"/>
        <s v="FIN:221101_0016"/>
        <s v="FIN:221101_0017"/>
        <s v="FIN:221101_0018"/>
        <s v="FIN:221101_0019"/>
        <s v="FIN:221101_0020"/>
        <s v="FIN:221101_0021"/>
        <s v="FIN:221101_0022"/>
        <s v="FIN:221101_0023"/>
        <s v="FIN:221101_0024"/>
        <s v="FIN:221101_0025"/>
        <s v="FIN:221101_0026"/>
        <s v="FIN:221101_0027"/>
        <s v="FIN:221101_0028"/>
        <s v="FIN:221101_0029"/>
        <s v="FIN:221101_0030"/>
        <s v="FIN:221101_0031"/>
        <s v="FIN:221101_0032"/>
        <s v="FIN:221101_0033"/>
        <s v="FIN:221101_0034"/>
        <s v="FIN:221101_0035"/>
        <s v="FIN:221101_0036"/>
        <s v="FIN:221101_0037"/>
        <s v="FIN:221101_0038"/>
        <s v="FIN:221101_0039"/>
        <s v="FIN:221101_0040"/>
        <s v="FIN:221101_0041"/>
        <s v="FIN:221101_0042"/>
        <s v="FIN:221101_0043"/>
        <s v="FIN:221101_0044"/>
        <s v="FIN:221101_0045"/>
        <s v="FIN:221101_0046"/>
        <s v="FIN:221101_0047"/>
        <s v="FIN:221101_0048"/>
        <s v="FIN:221101_0049"/>
        <s v="FIN:221101_0050"/>
        <s v="FIN:221101_0051"/>
        <s v="FIN:221101_0052"/>
        <s v="FIN:221101_0053"/>
        <s v="FIN:221101_0054"/>
        <s v="FIN:221101_0055"/>
        <s v="FIN:221101_0056"/>
        <s v="FIN:221101_0057"/>
        <s v="FIN:221101_0058"/>
        <s v="FIN:221101_0059"/>
        <s v="FIN:221101_0060"/>
        <s v="FIN:221101_0061"/>
        <s v="FIN:221101_0062"/>
        <s v="FIN:221101_0063"/>
        <s v="FIN:221101_0064"/>
        <s v="FIN:221101_0065"/>
        <s v="FIN:221101_0066"/>
        <s v="FIN:221101_0067"/>
        <s v="FIN:221101_0068"/>
        <s v="C.4.2.0: 生產力:221101_0001"/>
        <s v="C.4.2.0: 生產力:221101_0002"/>
        <s v="C.4.2.0: 生產力:221101_0003"/>
        <s v="C.4.2.0: 生產力:221101_0004"/>
        <s v="C.4.2.0: 生產力:221101_0005"/>
        <s v="C.4.2.0: 生產力:221101_0006"/>
        <s v="C.4.2.0: 生產力:221101_0007"/>
        <s v="C.4.2.0: 生產力:221101_0008"/>
        <s v="C.4.2.0: 生產力:221101_0009"/>
        <s v="C.4.2.0: 生產力:221101_0010"/>
        <s v="C.4.2.0: 生產力:221101_0011"/>
        <s v="C.4.2.0: 生產力:221101_0012"/>
        <s v="C.4.2.0: 生產力:221101_0013"/>
        <s v="C.4.2.0: 生產力:221101_0014"/>
        <s v="C.4.2.0: 生產力:221101_0015"/>
        <s v="C.4.2.0: 生產力:221101_0016"/>
        <s v="C.4.2.0: 生產力:221101_0017"/>
        <s v="C.4.2.0: 生產力:221101_0018"/>
        <s v="C.4.3.0: 財務分析:221101_0001"/>
        <s v="C.4.3.0: 財務分析:221101_0002"/>
        <s v="C.4.3.0: 財務分析:221101_0003"/>
        <s v="C.4.3.0: 財務分析:221101_0004"/>
        <s v="C.4.3.0: 財務分析:221101_0005"/>
        <s v="C.4.3.0: 財務分析:221101_0006"/>
        <s v="C.4.3.0: 財務分析:221101_0007"/>
        <s v="C.4.3.0: 財務分析:221101_0008"/>
        <s v="C.4.3.0: 財務分析:221101_0009"/>
        <s v="C.4.3.0: 財務分析:221101_0010"/>
        <s v="C.4.3.0: 財務分析:221101_0011"/>
        <s v="C.4.3.0: 財務分析:221101_0012"/>
        <s v="C.4.3.0: 財務分析:221101_0013"/>
        <s v="C.4.3.0: 財務分析:221101_0014"/>
        <s v="C.4.3.0: 財務分析:221101_0015"/>
        <s v="C.4.3.0: 財務分析:221101_0016"/>
        <s v="C.4.3.0: 財務分析:221101_0017"/>
        <s v="C.4.3.0: 財務分析:221101_0018"/>
        <s v="C.4.3.0: 財務分析:221101_0019"/>
        <s v="C.4.3.0: 財務分析:221101_0020"/>
        <s v="C.4.3.0: 財務分析:221101_0021"/>
        <s v="C.4.3.0: 財務分析:221101_0022"/>
        <s v="C.4.3.0: 財務分析:221101_0023"/>
        <s v="C.4.3.0: 財務分析:221101_0024"/>
        <s v="C.4.3.0: 財務分析:221101_0025"/>
        <s v="C.4.3.0: 財務分析:221101_0026"/>
        <s v="C.4.3.0: 財務分析:221101_0027"/>
        <s v="C.4.3.0: 財務分析:221101_0028"/>
        <s v="C.4.3.0: 財務分析:221101_0029"/>
        <s v="C.4.3.0: 財務分析:221101_0030"/>
        <s v="C.4.3.0: 財務分析:221101_0031"/>
        <s v="C.4.3.0: 財務分析:221101_0032"/>
        <s v="C.4.3.0: 財務分析:221101_0033"/>
        <s v="C.4.3.0: 財務分析:221101_0034"/>
        <s v="C.4.3.0: 財務分析:221101_0035"/>
        <s v="C.4.3.0: 財務分析:221101_0036"/>
        <s v="C.4.3.0: 財務分析:221101_0037"/>
        <s v="C.4.3.0: 財務分析:221101_0038"/>
        <s v="C.4.3.0: 財務分析:221101_0039"/>
        <s v="C.4.3.0: 財務分析:221101_0040"/>
        <s v="C.4.3.0: 財務分析:221101_0041"/>
        <s v="C.4.3.0: 財務分析:221101_0042"/>
        <s v="C.4.3.0: 財務分析:221101_0043"/>
        <s v="C.4.3.0: 財務分析:221101_0044"/>
        <s v="C.4.3.0: 財務分析:221101_0045"/>
        <s v="C.4.3.0: 財務分析:221101_0046"/>
        <s v="C.4.3.0: 財務分析:221101_0047"/>
        <s v="C.4.3.0: 財務分析:221101_0048"/>
        <s v="C.4.3.0: 財務分析:221101_0049"/>
        <s v="C.4.3.0: 財務分析:221101_0050"/>
        <s v="C.4.3.0: 財務分析:221101_0051"/>
        <s v="C.4.3.0: 財務分析:221101_0052"/>
        <s v="C.4.3.0: 財務分析:221101_0053"/>
        <s v="C.4.3.0: 財務分析:221101_0054"/>
        <s v="C.4.3.0: 財務分析:221101_0055"/>
        <s v="C.4.3.0: 財務分析:221101_0056"/>
        <s v="C.4.3.0: 財務分析:221101_0057"/>
        <s v="C.4.3.0: 財務分析:221101_0058"/>
        <s v="C.4.3.0: 財務分析:221101_0059"/>
        <s v="C.4.3.0: 財務分析:221101_0060"/>
        <s v="C.4.3.0: 財務分析:221101_0061"/>
        <s v="C.4.3.0: 財務分析:221101_0062"/>
        <s v="C.4.3.0: 財務分析:221101_0063"/>
        <s v="C.4.3.0: 財務分析:221101_0064"/>
        <s v="C.4.3.0: 財務分析:221101_0065"/>
        <s v="C.4.3.0: 財務分析:221101_0066"/>
        <s v="C.4.3.0: 財務分析:221101_0067"/>
        <s v="C.4.3.0: 財務分析:221101_0068"/>
        <s v="C.4.3.0: 財務分析:221101_0069"/>
        <s v="C.4.3.0: 財務分析:221101_0070"/>
        <s v="C.1.1.0:221101_0001"/>
        <s v="C.1.1.0:221101_0002"/>
        <s v="C.1.1.0:221101_0003"/>
        <s v="C.1.1.0:221101_0004"/>
        <s v="C.1.1.0:221101_0005"/>
        <s v="C.1.1.0:221101_0006"/>
        <s v="C.1.1.0:221101_0007"/>
        <s v="C.1.1.0:221101_0008"/>
        <s v="C.1.1.0:221101_0009"/>
        <s v="C.1.1.0:221101_0010"/>
        <s v="C.1.1.0:221101_0011"/>
        <s v="C.1.1.0:221101_0012"/>
        <s v="C.1.1.0:221101_0013"/>
        <s v="C.1.1.0:221101_0014"/>
        <s v="C.1.1.0:221101_0015"/>
        <s v="C.1.1.0:221101_0016"/>
        <s v="C.1.1.0:221101_0017"/>
        <s v="C.1.1.0:221101_0018"/>
        <s v="C.1.1.0:221101_0019"/>
        <s v="C.1.1.0:221101_0020"/>
        <s v="C.1.1.0:221101_0021"/>
        <s v="C.1.1.0:221101_0022"/>
        <s v="C.1.1.0:221101_0023"/>
        <s v="C.1.1.0:221101_0024"/>
        <s v="C.1.1.0:221101_0025"/>
        <s v="C.1.1.0:221101_0026"/>
        <s v="C.1.1.0:221101_0027"/>
        <s v="C.1.1.0:221101_0028"/>
        <s v="C.1.1.0:221101_0029"/>
        <s v="C.1.1.0:221101_0030"/>
        <s v="C.1.1.0:221101_0031"/>
        <s v="C.1.1.0:221101_0032"/>
        <s v="C.1.1.0:221101_0033"/>
        <s v="C.1.1.0:221101_0034"/>
        <s v="C.1.1.0:221101_0035"/>
        <s v="C.1.1.0:221101_0036"/>
        <s v="C.1.1.0:221101_0037"/>
        <s v="C.1.1.0:221101_0038"/>
        <s v="C.1.1.0:221101_0039"/>
        <s v="C.1.1.0:221101_0040"/>
        <s v="C.1.1.0:221101_0041"/>
        <s v="C.1.1.0:221101_0042"/>
        <s v="C.1.1.0:221101_0043"/>
        <s v="C.1.1.0:221101_0044"/>
        <s v="C.1.1.0:221101_0045"/>
        <s v="C.1.1.0:221101_0046"/>
        <s v="C.1.1.0:221101_0047"/>
        <s v="C.1.1.0:221101_0048"/>
        <s v="C.1.1.0:221101_0049"/>
        <s v="C.1.1.0:221101_0050"/>
        <s v="C.1.1.0:221101_0051"/>
        <s v="C.1.1.0:221101_0052"/>
        <s v="C.1.1.0:221101_0053"/>
        <s v="C.1.1.0:221101_0054"/>
        <s v="C.1.1.0:221101_0055"/>
        <s v="C.1.1.0:221101_0056"/>
        <s v="C.1.1.0:221101_0057"/>
        <s v="C.1.1.0:221101_0058"/>
        <s v="C.1.1.0:221101_0059"/>
        <s v="C.1.1.0:221101_0060"/>
        <s v="C.1.1.0:221101_0061"/>
        <s v="C.1.1.0:221101_0062"/>
        <s v="C.1.1.0:221101_0063"/>
        <s v="C.1.1.0:221101_0064"/>
        <s v="C.1.1.0:221101_0065"/>
        <s v="C.1.1.0:221101_0066"/>
        <s v="C.1.1.0:221101_0067"/>
        <s v="C.1.1.0:221101_0068"/>
        <s v="C.1.1.0:221101_0069"/>
        <s v="C.1.1.0:221101_0070"/>
        <s v="C.1.1.0:221101_0071"/>
        <s v="C.1.1.0:221101_0072"/>
        <s v="C.1.1.0:221101_0073"/>
        <s v="STG:221101_0001"/>
        <s v="STG:221101_0002"/>
        <s v="STG:221101_0003"/>
        <s v="STG:221101_0004"/>
        <s v="STG:221101_0005"/>
        <s v="STG:221101_0006"/>
        <s v="STG:221101_0007"/>
        <s v="STG:221101_0008"/>
        <s v="STG:221101_0009"/>
        <s v="STG:221101_0010"/>
        <s v="STG:221101_0011"/>
        <s v="STG:221101_0012"/>
        <s v="STG:221101_0013"/>
        <s v="STG:221101_0014"/>
        <s v="STG:221101_0015"/>
        <s v="STG:221101_0016"/>
        <s v="STG:221101_0017"/>
        <s v="STG:221101_0018"/>
        <s v="STG:221101_0019"/>
        <s v="STG:221101_0020"/>
        <s v="STG:221101_0021"/>
        <s v="STG:221101_0022"/>
        <s v="STG:221101_0023"/>
        <s v="STG:221101_0024"/>
        <s v="STG:221101_0025"/>
        <s v="STG:221101_0026"/>
        <s v="STG:221101_0027"/>
        <s v="STG:221101_0028"/>
        <s v="STG:221101_0029"/>
        <s v="STG:221101_0030"/>
        <s v="STG:221101_0031"/>
        <s v="C.1.1.0:221101_0074"/>
        <s v="C.1.1.0:221101_0075"/>
        <s v="C.1.1.0:221101_0076"/>
        <s v="C.1.1.0:221101_0077"/>
        <s v="C.1.1.0:221101_0078"/>
        <s v="C.1.1.0:221101_0079"/>
        <s v="C.1.1.0:221101_0080"/>
        <s v="C.1.1.0:221101_0081"/>
        <s v="C.1.1.0:221101_0082"/>
        <s v="C.1.1.0:221101_0083"/>
        <s v="C.1.1.0:221101_0084"/>
        <s v="C.1.1.0:221101_0085"/>
        <s v="C.1.1.0:221101_0086"/>
        <s v="C.1.1.0:221101_0087"/>
        <s v="C.1.1.0:221101_0088"/>
        <s v="C.1.1.0:221101_0089"/>
        <s v="C.1.1.0:221101_0090"/>
        <s v="C.1.1.0:221101_0091"/>
        <s v="C.1.1.0:221101_0092"/>
        <s v="C.1.1.0:221101_0093"/>
        <s v="C.1.1.0:221101_0094"/>
        <s v="C.1.1.0:221101_0095"/>
        <s v="C.1.1.0:221101_0096"/>
        <s v="C.1.1.0:221101_0097"/>
        <s v="C.1.1.0:221101_0098"/>
        <s v="C.1.1.0:221101_0099"/>
        <s v="C.1.1.0:221101_0100"/>
        <s v="C.1.1.0:221101_0101"/>
        <s v="C.1.1.0:221101_0102"/>
        <s v="C.1.1.0:221101_0103"/>
        <s v="C.1.1.0:221101_0104"/>
        <s v="C.1.1.0:221101_0105"/>
        <s v="C.1.1.0:221101_0106"/>
        <s v="C.1.1.0:221101_0107"/>
        <s v="C.1.1.0:221101_0108"/>
        <s v="C.1.1.0:221101_0109"/>
        <s v="C.1.1.0:221101_0110"/>
        <s v="C.1.1.0:221101_0111"/>
        <s v="C.1.1.0:221101_0112"/>
        <s v="C.1.2.0: 投資併購管理:221101_0001"/>
        <s v="C.1.2.0: 投資併購管理:221101_0002"/>
        <s v="C.1.2.0: 投資併購管理:221101_0003"/>
        <s v="C.1.2.0: 投資併購管理:221101_0004"/>
        <s v="C.1.2.0: 投資併購管理:221101_0005"/>
        <s v="C.1.2.0: 投資併購管理:221101_0006"/>
        <s v="C.1.2.0: 投資併購管理:221101_0007"/>
        <s v="C.1.2.0: 投資併購管理:221101_0008"/>
        <s v="C.1.2.0: 投資併購管理:221101_0009"/>
        <s v="C.1.2.0: 投資併購管理:221101_0010"/>
        <s v="C.1.2.0: 投資併購管理:221101_0011"/>
        <s v="C.1.2.0: 投資併購管理:221101_0012"/>
        <s v="C.1.2.0: 投資併購管理:221101_0013"/>
        <s v="C.1.2.0: 投資併購管理:221101_0014"/>
        <s v="C.1.2.0: 投資併購管理:221101_0015"/>
        <s v="C.1.2.0: 投資併購管理:221101_0016"/>
        <s v="C.1.2.0: 投資併購管理:221101_0017"/>
        <s v="C.1.2.0: 投資併購管理:221101_0018"/>
        <s v="C.1.2.0: 投資併購管理:221101_0019"/>
        <s v="C.1.2.0: 投資併購管理:221101_0020"/>
        <s v="C.1.2.0: 投資併購管理:221101_0021"/>
        <s v="C.1.2.0: 投資併購管理:221101_0022"/>
        <s v="C.1.2.0: 投資併購管理:221101_0023"/>
        <s v="C.1.2.0: 投資併購管理:221101_0024"/>
        <s v="C.1.2.0: 投資併購管理:221101_0025"/>
        <s v="C.1.2.0: 投資併購管理:221101_0026"/>
        <s v="C.1.2.0: 投資併購管理:221101_0027"/>
        <s v="C.1.2.0: 投資併購管理:221101_0028"/>
        <s v="C.1.2.0: 投資併購管理:221101_0029"/>
        <s v="C.1.2.0: 投資併購管理:221101_0030"/>
        <s v="C.1.2.0: 投資併購管理:221101_0031"/>
        <s v="C.1.2.0: 投資併購管理:221101_0032"/>
        <s v="C.1.2.0: 投資併購管理:221101_0033"/>
        <s v="C.1.2.0: 投資併購管理:221101_0034"/>
        <s v="P.3.10.0:221101_0001"/>
        <s v="P.3.10.0:221101_0002"/>
        <s v="P.3.10.0:221101_0003"/>
        <s v="P.3.10.0:221101_0004"/>
        <s v="P.3.10.0:221101_0005"/>
        <s v="P.3.10.0:221101_0006"/>
        <s v="P.3.10.0:221101_0007"/>
        <s v="P.3.10.0:221101_0008"/>
        <s v="P.3.10.0:221101_0009"/>
        <s v="P.3.10.0:221101_0010"/>
        <s v="P.3.10.0:221101_0011"/>
        <s v="P.3.10.0:221101_0012"/>
        <s v="P.3.10.0:221101_0013"/>
        <s v="P.3.10.0:221101_0014"/>
        <s v="P.3.10.0:221101_0015"/>
        <s v="P.3.10.0:221101_0016"/>
        <s v="P.3.10.0:221101_0017"/>
        <s v="P.3.10.0:221101_0018"/>
        <s v="P.3.10.0:221101_0019"/>
        <s v="P.3.10.0:221101_0020"/>
        <s v="P.3.10.0:221101_0021"/>
        <s v="P.3.10.0:221101_0022"/>
        <s v="P.3.10.0:221101_0023"/>
        <s v="P.3.10.0:221101_0024"/>
        <s v="P.3.10.0:221101_0025"/>
        <s v="P.3.10.0:221101_0026"/>
        <s v="P.3.10.0:221101_0027"/>
        <s v="P.3.10.0:221101_0028"/>
        <s v="P.3.10.0:221101_0029"/>
        <s v="P.3.10.0:221101_0030"/>
        <s v="P.3.10.0:221101_0031"/>
        <s v="P.3.10.0:221101_0032"/>
        <s v="P.3.10.0:221101_0033"/>
        <s v="P.3.10.0:221101_0034"/>
        <s v="P.3.10.0:221101_0035"/>
        <s v="P.3.10.0:221101_0036"/>
        <s v="P.3.10.0:221101_0037"/>
        <s v="P.3.10.0:221101_0038"/>
        <s v="P.3.10.0:221101_0039"/>
        <s v="P.3.10.0:221101_0040"/>
        <s v="P.3.10.0:221101_0041"/>
        <s v="P.3.10.0:221101_0042"/>
        <s v="P.3.10.0:221101_0043"/>
        <s v="P.3.10.0:221101_0044"/>
        <s v="P.3.10.0:221101_0045"/>
        <s v="P.3.10.0:221101_0046"/>
        <s v="P.3.10.0:221101_0047"/>
        <s v="P.3.10.0:221101_0048"/>
        <s v="P.3.10.0:221101_0049"/>
        <s v="P.3.10.0:221101_0050"/>
        <s v="P.3.10.0:221101_0051"/>
        <s v="P.3.10.0:221101_0052"/>
        <s v="P.3.10.0:221101_0053"/>
        <s v="P.3.10.0:221101_0054"/>
        <s v="P.3.10.0:221101_0055"/>
        <s v="P.3.10.0:221101_0056"/>
        <s v="P.3.10.0:221101_0057"/>
        <s v="P.3.10.0:221101_0058"/>
        <s v="P.3.10.0:221101_0059"/>
        <s v="P.3.10.0:221101_0060"/>
        <s v="P.3.10.0:221101_0061"/>
        <s v="P.3.5.0:221101_0001"/>
        <s v="P.3.5.0:221101_0002"/>
        <s v="P.3.5.0:221101_0003"/>
        <s v="P.3.5.0:221101_0004"/>
        <s v="P.3.5.0:221101_0005"/>
        <s v="P.3.5.0:221101_0006"/>
        <s v="P.3.5.0:221101_0007"/>
        <s v="P.3.5.0:221101_0008"/>
        <s v="P.3.5.0:221101_0009"/>
        <s v="P.3.5.0:221101_0010"/>
        <s v="P.3.5.0:221101_0011"/>
        <s v="P.3.5.0:221101_0012"/>
        <s v="P.3.5.0:221101_0013"/>
        <s v="P.3.5.0:221101_0014"/>
        <s v="P.3.5.0:221101_0015"/>
        <s v="P.3.5.0:221101_0016"/>
        <s v="P.3.5.0:221101_0017"/>
        <s v="P.3.5.0:221101_0018"/>
        <s v="P.3.5.0:221101_0019"/>
        <s v="P.3.5.0:221101_0020"/>
        <s v="P.3.5.0:221101_0021"/>
        <s v="P.3.5.0:221101_0022"/>
        <s v="P.3.5.0:221101_0023"/>
        <s v="P.3.5.0:221101_0024"/>
        <s v="P.3.5.0:221101_0025"/>
        <s v="P.3.5.0:221101_0026"/>
        <s v="P.3.5.0:221101_0027"/>
        <s v="P.3.5.0:221101_0028"/>
        <s v="P.3.5.0:221101_0029"/>
        <s v="P.3.5.0:221101_0030"/>
        <s v="P.3.5.0:221101_0031"/>
        <s v="P.3.10.0:221101_0062"/>
        <s v="P.3.10.0:221101_0063"/>
        <s v="P.3.10.0:221101_0064"/>
        <s v="P.3.10.0:221101_0065"/>
        <s v="P.3.10.0:221101_0066"/>
        <s v="P.3.10.0:221101_0067"/>
        <s v="P.3.10.0:221101_0068"/>
        <s v="P.3.10.0:221101_0069"/>
        <s v="P.3.10.0:221101_0070"/>
        <s v="P.3.10.0:221101_0071"/>
        <s v="P.3.10.0:221101_0072"/>
        <s v="P.3.10.0:221101_0073"/>
        <s v="P.3.10.0:221101_0074"/>
        <s v="P.3.10.0:221101_0075"/>
        <s v="P.3.10.0:221101_0076"/>
        <s v="P.3.10.0:221101_0077"/>
        <s v="P.3.10.0:221101_0078"/>
        <s v="P.3.10.0:221101_0079"/>
        <s v="P.3.10.0:221101_0080"/>
        <s v="P.3.10.0:221101_0081"/>
        <s v="P.3.10.0:221101_0082"/>
        <s v="P.3.10.0:221101_0083"/>
        <s v="P.3.10.0:221101_0084"/>
        <s v="P.3.10.0:221101_0085"/>
        <s v="P.3.10.0:221101_0086"/>
        <s v="P.3.10.0:221101_0087"/>
        <s v="P.3.10.0:221101_0088"/>
        <s v="P.3.5.0:221101_0032"/>
        <s v="P.3.5.0:221101_0033"/>
        <s v="P.3.5.0:221101_0034"/>
        <s v="P.3.5.0:221101_0035"/>
        <s v="P.3.5.0:221101_0036"/>
        <s v="P.3.5.0:221101_0037"/>
        <s v="P.3.5.0:221101_0038"/>
        <s v="P.3.5.0:221101_0039"/>
        <s v="P.3.5.0:221101_0040"/>
        <s v="P.3.5.0:221101_0041"/>
        <s v="P.3.5.0:221101_0042"/>
        <s v="P.3.5.0:221101_0043"/>
        <s v="P.3.5.0:221101_0044"/>
        <s v="P.3.5.0:221101_0045"/>
        <s v="P.3.5.0:221101_0046"/>
        <s v="P.3.5.0:221101_0047"/>
        <s v="P.3.5.0:221101_0048"/>
        <s v="P.3.5.0:221101_0049"/>
        <s v="MFG:221101_0001"/>
        <s v="MFG:221101_0002"/>
        <s v="MFG:221101_0003"/>
        <s v="MFG:221101_0004"/>
        <s v="MFG:221101_0005"/>
        <s v="MFG:221101_0006"/>
        <s v="MFG:221101_0007"/>
        <s v="PNC:221101_0001"/>
        <s v="PNC:221101_0002"/>
        <s v="PNC:221101_0003"/>
        <s v="PNC:221101_0004"/>
        <s v="PNC:221101_0005"/>
        <s v="PNC:221101_0006"/>
        <s v="PNC:221101_0007"/>
        <s v="PNC:221101_0008"/>
        <s v="PNC:221101_0009"/>
        <s v="PNC:221101_0010"/>
        <s v="PNC:221101_0011"/>
        <s v="PNC:221101_0012"/>
        <s v="PNC:221101_0013"/>
        <s v="PNC:221101_0014"/>
        <s v="PNC:221101_0015"/>
        <s v="PNC:221101_0016"/>
        <s v="PNC:221101_0017"/>
        <s v="PNC:221101_0018"/>
        <s v="PNC:221101_0019"/>
        <s v="PNC:221101_0020"/>
        <s v="PNC:221101_0021"/>
        <s v="PNC:221101_0022"/>
        <s v="PNC:221101_0023"/>
        <s v="PNC:221101_0024"/>
        <s v="PNC:221101_0025"/>
        <s v="PNC:221101_0026"/>
        <s v="PNC:221101_0027"/>
        <s v="PNC:221101_0028"/>
        <s v="PNC:221101_0029"/>
        <s v="PNC:221101_0030"/>
        <s v="PNC:221101_0031"/>
        <s v="PNC:221101_0032"/>
        <s v="PNC:221101_0033"/>
        <s v="PNC:221101_0034"/>
        <s v="PNC:221101_0035"/>
        <s v="PNC:221101_0036"/>
        <s v="PNC:221101_0037"/>
        <s v="PNC:221101_0038"/>
        <s v="PNC:221101_0039"/>
        <s v="PNC:221101_0040"/>
        <s v="PNC:221101_0041"/>
        <s v="PNC:221101_0042"/>
        <s v="PNC:221101_0043"/>
        <s v="PNC:221101_0044"/>
        <s v="PNC:221101_0045"/>
        <s v="PNC:221101_0046"/>
        <s v="PNC:221101_0047"/>
        <s v="PNC:221101_0048"/>
        <s v="PNC:221101_0049"/>
        <s v="PNC:221101_0050"/>
        <s v="PNC:221101_0051"/>
        <s v="PNC:221101_0052"/>
        <s v="PNC:221101_0053"/>
        <s v="PNC:221101_0054"/>
        <s v="PNC:221101_0055"/>
        <s v="PNC:221101_0056"/>
        <s v="PNC:221101_0057"/>
        <s v="PNC:221101_0058"/>
        <s v="PNC:221101_0059"/>
        <s v="PNC:221101_0060"/>
        <s v="PNC:221101_0061"/>
        <s v="PNC:221101_0062"/>
        <s v="PNC:221101_0063"/>
        <s v="PNC:221101_0064"/>
        <s v="PNC:221101_0065"/>
        <s v="PNC:221101_0066"/>
        <s v="PNC:221101_0067"/>
        <s v="PNC:221101_0068"/>
        <s v="PNC:221101_0069"/>
        <s v="PNC:221101_0070"/>
        <s v="PNC:221101_0071"/>
        <s v="PNC:221101_0072"/>
        <s v="PNC:221101_0073"/>
        <s v="PNC:221101_0074"/>
        <s v="PNC:221101_0075"/>
        <s v="P.2.1.0: 產品營收與銷量達成率:221101_0001"/>
        <s v="P.2.1.0: 產品營收與銷量達成率:221101_0002"/>
        <s v="P.2.1.0: 產品營收與銷量達成率:221101_0003"/>
        <s v="P.2.1.0: 產品營收與銷量達成率:221101_0004"/>
        <s v="P.2.1.0: 產品營收與銷量達成率:221101_0005"/>
        <s v="P.2.1.0: 產品營收與銷量達成率:221101_0006"/>
        <s v="P.2.1.0: 產品營收與銷量達成率:221101_0007"/>
        <s v="P.2.1.0: 產品營收與銷量達成率:221101_0008"/>
        <s v="P.2.1.0: 產品營收與銷量達成率:221101_0009"/>
        <s v="P.2.1.0: 產品營收與銷量達成率:221101_0010"/>
        <s v="P.2.1.0: 產品營收與銷量達成率:221101_0011"/>
        <s v="P.2.1.0: 產品營收與銷量達成率:221101_0012"/>
        <s v="P.2.1.0: 產品營收與銷量達成率:221101_0013"/>
        <s v="P.2.1.0: 產品營收與銷量達成率:221101_0014"/>
        <s v="P.2.1.0: 產品營收與銷量達成率:221101_0015"/>
        <s v="P.2.1.0: 產品營收與銷量達成率:221101_0016"/>
        <s v="P.2.1.0: 產品營收與銷量達成率:221101_0017"/>
        <s v="P.2.1.0: 產品營收與銷量達成率:221101_0018"/>
        <s v="P.2.1.0: 產品營收與銷量達成率:221101_0019"/>
        <s v="P.2.1.0: 產品營收與銷量達成率:221101_0020"/>
        <s v="P.2.1.0: 產品營收與銷量達成率:221101_0021"/>
        <s v="P.2.1.0: 產品營收與銷量達成率:221101_0022"/>
        <s v="P.2.1.0: 產品營收與銷量達成率:221101_0023"/>
        <s v="P.2.1.0: 產品營收與銷量達成率:221101_0024"/>
        <s v="P.2.1.0: 產品營收與銷量達成率:221101_0025"/>
        <s v="P.2.1.0: 產品營收與銷量達成率:221101_0026"/>
        <s v="P.2.1.0: 產品營收與銷量達成率:221101_0027"/>
        <s v="P.2.1.0: 產品營收與銷量達成率:221101_0028"/>
        <s v="P.2.1.0: 產品營收與銷量達成率:221101_0029"/>
        <s v="P.2.1.0: 產品營收與銷量達成率:221101_0030"/>
        <s v="P.2.1.0: 產品營收與銷量達成率:221101_0031"/>
        <s v="P.2.1.0: 產品營收與銷量達成率:221101_0032"/>
        <s v="P.2.1.0: 產品營收與銷量達成率:221101_0033"/>
        <s v="P.2.1.0: 產品營收與銷量達成率:221101_0034"/>
        <s v="P.2.1.0: 產品營收與銷量達成率:221101_0035"/>
        <s v="P.2.1.0: 產品營收與銷量達成率:221101_0036"/>
        <s v="P.2.1.0: 產品營收與銷量達成率:221101_0037"/>
        <s v="P.2.1.0: 產品營收與銷量達成率:221101_0038"/>
        <s v="P.2.1.0: 產品營收與銷量達成率:221101_0039"/>
        <s v="P.2.1.0: 產品營收與銷量達成率:221101_0040"/>
        <s v="P.2.1.0: 產品營收與銷量達成率:221101_0041"/>
        <s v="P.2.1.0: 產品營收與銷量達成率:221101_0042"/>
        <s v="P.2.1.0: 產品營收與銷量達成率:221101_0043"/>
        <s v="P.2.1.0: 產品營收與銷量達成率:221101_0044"/>
        <s v="P.2.1.0: 產品營收與銷量達成率:221101_0045"/>
        <s v="P.2.1.0: 產品營收與銷量達成率:221101_0046"/>
        <s v="P.2.1.0: 產品營收與銷量達成率:221101_0047"/>
        <s v="P.2.1.0: 產品營收與銷量達成率:221101_0048"/>
        <s v="P.2.1.0: 產品營收與銷量達成率:221101_0049"/>
        <s v="P.2.1.0: 產品營收與銷量達成率:221101_0050"/>
        <s v="P.2.1.0: 產品營收與銷量達成率:221101_0051"/>
        <s v="P.2.1.0: 產品營收與銷量達成率:221101_0052"/>
        <s v="P.2.1.0: 產品營收與銷量達成率:221101_0053"/>
        <s v="P.2.1.0: 產品營收與銷量達成率:221101_0054"/>
        <s v="P.2.1.0: 產品營收與銷量達成率:221101_0055"/>
        <s v="P.2.1.0: 產品營收與銷量達成率:221101_0056"/>
        <s v="P.2.1.0: 產品營收與銷量達成率:221101_0057"/>
        <s v="P.2.1.0: 產品營收與銷量達成率:221101_0058"/>
        <s v="P.2.1.0: 產品營收與銷量達成率:221101_0059"/>
        <s v="P.2.1.0: 產品營收與銷量達成率:221101_0060"/>
        <s v="P.2.1.0: 產品營收與銷量達成率:221101_0061"/>
        <s v="P.2.1.0: 產品營收與銷量達成率:221101_0062"/>
        <s v="P.2.1.0: 產品營收與銷量達成率:221101_0063"/>
        <s v="P.2.1.0: 產品營收與銷量達成率:221101_0064"/>
        <s v="P.2.1.0: 產品營收與銷量達成率:221101_0065"/>
        <s v="P.2.1.0: 產品營收與銷量達成率:221101_0066"/>
        <s v="P.2.1.0: 產品營收與銷量達成率:221101_0067"/>
        <s v="P.2.1.0: 產品營收與銷量達成率:221101_0068"/>
        <s v="P.2.1.0: 產品營收與銷量達成率:221101_0069"/>
        <s v="P.2.1.0: 產品營收與銷量達成率:221101_0070"/>
        <s v="P.2.1.0: 產品營收與銷量達成率:221101_0071"/>
        <s v="P.2.1.0: 產品營收與銷量達成率:221101_0072"/>
        <s v="P.2.1.0: 產品營收與銷量達成率:221101_0073"/>
        <s v="P.2.1.0: 產品營收與銷量達成率:221101_0074"/>
        <s v="P.2.1.0: 產品營收與銷量達成率:221101_0075"/>
        <s v="P.2.1.0: 產品營收與銷量達成率:221101_0076"/>
        <s v="P.2.1.0: 產品營收與銷量達成率:221101_0077"/>
        <s v="P.2.1.0: 產品營收與銷量達成率:221101_0078"/>
        <s v="P.2.1.0: 產品營收與銷量達成率:221101_0079"/>
        <s v="P.2.1.0: 產品營收與銷量達成率:221101_0080"/>
        <s v="P.2.1.0: 產品營收與銷量達成率:221101_0081"/>
        <s v="P.2.1.0: 產品營收與銷量達成率:221101_0082"/>
        <s v="P.2.1.0: 產品營收與銷量達成率:221101_0083"/>
        <s v="P.2.1.0: 產品營收與銷量達成率:221101_0084"/>
        <s v="P.2.1.0: 產品營收與銷量達成率:221101_0085"/>
        <s v="P.2.1.0: 產品營收與銷量達成率:221101_0086"/>
        <s v="P.2.1.0: 產品營收與銷量達成率:221101_0087"/>
        <s v="P.2.1.0: 產品營收與銷量達成率:221101_0088"/>
        <s v="P.2.1.0: 產品營收與銷量達成率:221101_0089"/>
        <s v="P.2.1.0: 產品營收與銷量達成率:221101_0090"/>
        <s v="P.2.1.0: 產品營收與銷量達成率:221101_0091"/>
        <s v="P.2.1.0: 產品營收與銷量達成率:221101_0092"/>
        <s v="P.2.1.0: 產品營收與銷量達成率:221101_0093"/>
        <s v="P.2.1.0: 產品營收與銷量達成率:221101_0094"/>
        <s v="P.2.1.0: 產品營收與銷量達成率:221101_0095"/>
        <s v="P.2.1.0: 產品營收與銷量達成率:221101_0096"/>
        <s v="P.2.1.0: 產品營收與銷量達成率:221101_0097"/>
        <s v="P.2.1.0: 產品營收與銷量達成率:221101_0098"/>
        <s v="P.2.1.0: 產品營收與銷量達成率:221101_0099"/>
        <s v="P.2.1.0: 產品營收與銷量達成率:221101_0100"/>
        <s v="P.2.1.0: 產品營收與銷量達成率:221101_0101"/>
        <s v="P.2.1.0: 產品營收與銷量達成率:221101_0102"/>
        <s v="P.2.1.0: 產品營收與銷量達成率:221101_0103"/>
        <s v="P.2.1.0: 產品營收與銷量達成率:221101_0104"/>
        <s v="P.2.1.0: 產品營收與銷量達成率:221101_0105"/>
        <s v="P.2.1.0: 產品營收與銷量達成率:221101_0106"/>
        <s v="P.2.1.0: 產品營收與銷量達成率:221101_0107"/>
        <s v="P.2.1.0: 產品營收與銷量達成率:221101_0108"/>
        <s v="P.2.1.0: 產品營收與銷量達成率:221101_0109"/>
        <s v="P.2.1.0: 產品營收與銷量達成率:221101_0110"/>
        <s v="P.2.1.0: 產品營收與銷量達成率:221101_0111"/>
        <s v="P.2.1.0: 產品營收與銷量達成率:221101_0112"/>
        <s v="P.2.1.0: 產品營收與銷量達成率:221101_0113"/>
        <s v="P.2.1.0: 產品營收與銷量達成率:221101_0114"/>
        <s v="P.2.1.0: 產品營收與銷量達成率:221101_0115"/>
        <s v="P.2.1.0: 產品營收與銷量達成率:221101_0116"/>
        <s v="P.2.1.0: 產品營收與銷量達成率:221101_0117"/>
        <s v="P.2.1.0: 產品營收與銷量達成率:221101_0118"/>
        <s v="P.2.1.0: 產品營收與銷量達成率:221101_0119"/>
        <s v="P.2.1.0: 產品營收與銷量達成率:221101_0120"/>
        <s v="P.2.1.0: 產品營收與銷量達成率:221101_0121"/>
        <s v="P.2.1.0: 產品營收與銷量達成率:221101_0122"/>
        <s v="P.2.1.0: 產品營收與銷量達成率:221101_0123"/>
        <s v="P.2.1.0: 產品營收與銷量達成率:221101_0124"/>
        <s v="P.2.1.0: 產品營收與銷量達成率:221101_0125"/>
        <s v="P.2.1.0: 產品營收與銷量達成率:221101_0126"/>
        <s v="P.2.1.0: 產品營收與銷量達成率:221101_0127"/>
        <s v="P.2.1.0: 產品營收與銷量達成率:221101_0128"/>
        <s v="P.2.1.0: 產品營收與銷量達成率:221101_0129"/>
        <s v="P.2.1.0: 產品營收與銷量達成率:221101_0130"/>
        <s v="P.2.1.0: 產品營收與銷量達成率:221101_0131"/>
        <s v="P.2.1.0: 產品營收與銷量達成率:221101_0132"/>
        <s v="P.2.1.0: 產品營收與銷量達成率:221101_0133"/>
        <s v="P.2.1.0: 產品營收與銷量達成率:221101_0134"/>
        <s v="P.2.1.0: 產品營收與銷量達成率:221101_0135"/>
        <s v="P.2.1.0: 產品營收與銷量達成率:221101_0136"/>
        <s v="P.2.1.0: 產品營收與銷量達成率:221101_0137"/>
        <s v="P.2.1.0: 產品營收與銷量達成率:221101_0138"/>
        <s v="P.2.1.0: 產品營收與銷量達成率:221101_0139"/>
        <s v="P.2.1.0: 產品營收與銷量達成率:221101_0140"/>
        <s v="P.2.1.0: 產品營收與銷量達成率:221101_0141"/>
        <s v="P.2.1.0: 產品營收與銷量達成率:221101_0142"/>
        <s v="P.2.1.0: 產品營收與銷量達成率:221101_0143"/>
        <s v="P.2.1.0: 產品營收與銷量達成率:221101_0144"/>
        <s v="P.2.1.0: 產品營收與銷量達成率:221101_0145"/>
        <s v="P.2.1.0: 產品營收與銷量達成率:221101_0146"/>
        <s v="P.2.1.0: 產品營收與銷量達成率:221101_0147"/>
        <s v="P.2.1.0: 產品營收與銷量達成率:221101_0148"/>
        <s v="P.2.1.0: 產品營收與銷量達成率:221101_0149"/>
        <s v="P.2.1.0: 產品營收與銷量達成率:221101_0150"/>
        <s v="P.2.1.0: 產品營收與銷量達成率:221101_0151"/>
        <s v="P.2.1.0: 產品營收與銷量達成率:221101_0152"/>
        <s v="P.2.1.0: 產品營收與銷量達成率:221101_0153"/>
        <s v="P.2.1.0: 產品營收與銷量達成率:221101_0154"/>
        <s v="P.2.1.0: 產品營收與銷量達成率:221101_0155"/>
        <s v="P.2.1.0: 產品營收與銷量達成率:221101_0156"/>
        <s v="P.2.1.0: 產品營收與銷量達成率:221101_0157"/>
        <s v="P.2.1.0: 產品營收與銷量達成率:221101_0158"/>
        <s v="P.2.1.0: 產品營收與銷量達成率:221101_0159"/>
        <s v="P.2.1.0: 產品營收與銷量達成率:221101_0160"/>
        <s v="P.2.1.0: 產品營收與銷量達成率:221101_0161"/>
        <s v="P.2.1.0: 產品營收與銷量達成率:221101_0162"/>
        <s v="P.2.1.0: 產品營收與銷量達成率:221101_0163"/>
        <s v="P.2.1.0: 產品營收與銷量達成率:221101_0164"/>
        <s v="P.2.1.0: 產品營收與銷量達成率:221101_0165"/>
        <s v="P.2.1.0: 產品營收與銷量達成率:221101_0166"/>
        <s v="P.3.9.0:221101_0001"/>
        <s v="P.3.9.0:221101_0002"/>
        <s v="P.3.9.0:221101_0003"/>
        <s v="P.3.9.0:221101_0004"/>
        <s v="P.3.9.0:221101_0005"/>
        <s v="P.3.9.0:221101_0006"/>
        <s v="P.3.9.0:221101_0007"/>
        <s v="P.3.9.0:221101_0008"/>
        <s v="P.3.9.0:221101_0009"/>
        <s v="P.3.9.0:221101_0010"/>
        <s v="P.3.9.0:221101_0011"/>
        <s v="P.3.9.0:221101_0012"/>
        <s v="P.3.9.0:221101_0013"/>
        <s v="P.3.9.0:221101_0014"/>
        <s v="P.3.9.0:221101_0015"/>
        <s v="P.3.9.0:221101_0016"/>
        <s v="P.3.9.0:221101_0017"/>
        <s v="P.3.9.0:221101_0018"/>
        <s v="P.3.9.0:221101_0019"/>
        <s v="P.3.9.0:221101_0020"/>
        <s v="P.3.9.0:221101_0021"/>
        <s v="P.3.9.0:221101_0022"/>
        <s v="P.3.9.0:221101_0023"/>
        <s v="P.3.9.0:221101_0024"/>
        <s v="P.3.9.0:221101_0025"/>
        <s v="P.3.9.0:221101_0026"/>
        <s v="P.3.9.0:221101_0027"/>
        <s v="P.3.9.0:221101_0028"/>
        <s v="P.3.9.0:221101_0029"/>
        <s v="P.3.9.0:221101_0030"/>
        <s v="P.3.9.0:221101_0031"/>
        <s v="P.3.9.0:221101_0032"/>
        <s v="P.3.9.0:221101_0033"/>
        <s v="P.3.9.0:221101_0034"/>
        <s v="P.3.9.0:221101_0035"/>
        <s v="P.3.9.0:221101_0036"/>
        <s v="P.3.9.0:221101_0037"/>
        <s v="P.3.9.0:221101_0038"/>
        <s v="P.3.9.0:221101_0039"/>
        <s v="P.3.9.0:221101_0040"/>
        <s v="P.3.9.0:221101_0041"/>
        <s v="P.3.9.0:221101_0042"/>
        <s v="P.3.9.0:221101_0043"/>
        <s v="P.3.9.0:221101_0044"/>
        <s v="P.3.9.0:221101_0045"/>
        <s v="P.3.9.0:221101_0046"/>
        <s v="P.3.9.0:221101_0047"/>
        <s v="P.3.9.0:221101_0048"/>
        <s v="P.3.9.0:221101_0049"/>
        <s v="P.3.9.0:221101_0050"/>
        <s v="P.3.9.0:221101_0051"/>
        <s v="P.3.9.0:221101_0052"/>
        <s v="P.3.9.0:221101_0053"/>
        <s v="P.3.9.0:221101_0054"/>
        <s v="P.3.9.0:221101_0055"/>
        <s v="P.3.9.0:221101_0056"/>
        <s v="P.3.9.0:221101_0057"/>
        <s v="P.3.9.0:221101_0058"/>
        <s v="P.3.9.0:221101_0059"/>
        <s v="P.3.9.0:221101_0060"/>
        <s v="P.3.9.0:221101_0061"/>
        <s v="P.3.9.0:221101_0062"/>
        <s v="P.3.9.0:221101_0063"/>
        <s v="P.3.9.0:221101_0064"/>
        <s v="P.3.9.0:221101_0065"/>
        <s v="P.3.9.0:221101_0066"/>
        <s v="P.3.9.0:221101_0067"/>
        <s v="P.3.9.0:221101_0068"/>
        <s v="P.3.9.0:221101_0069"/>
        <s v="P.3.9.0:221101_0070"/>
        <s v="P.3.9.0:221101_0071"/>
        <s v="P.3.9.0:221101_0072"/>
        <s v="P.3.9.0:221101_0073"/>
        <s v="P.3.9.0:221101_0074"/>
        <s v="P.3.9.0:221101_0075"/>
        <s v="P.3.9.0:221101_0076"/>
        <s v="P.3.9.0:221101_0077"/>
        <s v="P.3.9.0:221101_0078"/>
        <s v="P.3.9.0:221101_0079"/>
        <s v="P.3.9.0:221101_0080"/>
        <s v="P.3.9.0:221101_0081"/>
        <s v="P.3.9.0:221101_0082"/>
        <s v="P.3.9.0:221101_0083"/>
        <s v="P.3.9.0:221101_0084"/>
        <s v="P.3.9.0:221101_0085"/>
        <s v="P.3.9.0:221101_0086"/>
        <s v="P.3.9.0:221101_0087"/>
        <s v="P.3.9.0:221101_0088"/>
        <s v="P.3.9.0:221101_0089"/>
        <s v="P.3.9.0:221101_0090"/>
        <s v="P.3.9.0:221101_0091"/>
        <s v="P.3.9.0:221101_0092"/>
        <s v="P.3.9.0:221101_0093"/>
        <s v="P.3.9.0:221101_0094"/>
        <s v="P.3.9.0:221101_0095"/>
        <s v="P.3.9.0:221101_0096"/>
        <s v="P.3.9.0:221101_0097"/>
        <s v="P.3.9.0:221101_0098"/>
        <s v="P.3.9.0:221101_0099"/>
        <s v="P.3.9.0:221101_0100"/>
        <s v="P.3.9.0:221101_0101"/>
        <s v="P.3.9.0:221101_0102"/>
        <s v="P.3.9.0:221101_0103"/>
        <s v="P.3.9.0:221101_0104"/>
        <s v="P.3.9.0:221101_0105"/>
        <s v="P.3.9.0:221101_0106"/>
        <s v="P.3.9.0:221101_0107"/>
        <s v="P.3.9.0:221101_0108"/>
        <s v="P.3.9.0:221101_0109"/>
        <s v="P.3.9.0:221101_0110"/>
        <s v="P.3.9.0:221101_0111"/>
        <s v="P.3.9.0:221101_0112"/>
        <s v="P.3.9.0:221101_0113"/>
        <s v="P.3.9.0:221101_0114"/>
        <s v="P.3.9.0:221101_0115"/>
        <s v="P.3.9.0:221101_0116"/>
        <s v="P.3.9.0:221101_0117"/>
        <s v="P.3.9.0:221101_0118"/>
        <s v="P.3.9.0:221101_0119"/>
        <s v="P.3.9.0:221101_0120"/>
        <s v="P.3.9.0:221101_0121"/>
        <s v="P.3.9.0:221101_0122"/>
        <s v="P.3.9.0:221101_0123"/>
        <s v="P.3.9.0:221101_0124"/>
        <s v="P.3.9.0:221101_0125"/>
        <s v="P.3.9.0:221101_0126"/>
        <s v="P.3.9.0:221101_0127"/>
        <s v="P.3.9.0:221101_0128"/>
        <s v="P.3.9.0:221101_0129"/>
        <s v="P.3.9.0:221101_0130"/>
        <s v="P.3.9.0:221101_0131"/>
        <s v="P.3.9.0:221101_0132"/>
        <s v="P.3.9.0:221101_0133"/>
        <s v="P.3.9.0:221101_0134"/>
        <s v="P.3.9.0:221101_0135"/>
        <s v="P.3.9.0:221101_0136"/>
        <s v="P.3.9.0:221101_0137"/>
        <s v="P.3.9.0:221101_0138"/>
        <s v="P.3.9.0:221101_0139"/>
        <s v="P.3.9.0:221101_0140"/>
        <s v="P.3.9.0:221101_0141"/>
        <s v="P.3.9.0:221101_0142"/>
        <s v="P.3.9.0:221101_0143"/>
        <s v="P.3.9.0:221101_0144"/>
        <s v="P.3.9.0:221101_0145"/>
        <s v="P.3.9.0:221101_0146"/>
        <s v="P.3.9.0:221101_0147"/>
        <s v="P.3.9.0:221101_0148"/>
        <s v="P.3.9.0:221101_0149"/>
        <s v="P.3.9.0:221101_0150"/>
        <s v="P.3.9.0:221101_0151"/>
        <s v="P.3.9.0:221101_0152"/>
        <s v="P.3.9.0:221101_0153"/>
        <s v="P.3.9.0:221101_0154"/>
        <s v="P.3.9.0:221101_0155"/>
        <s v="P.3.9.0:221101_0156"/>
        <s v="P.3.9.0:221101_0157"/>
        <s v="P.3.9.0:221101_0158"/>
        <s v="P.3.9.0:221101_0159"/>
        <s v="P.3.9.0:221101_0160"/>
        <s v="P.3.9.0:221101_0161"/>
        <s v="P.3.9.0:221101_0162"/>
        <s v="P.3.9.0:221101_0163"/>
        <s v="P.3.9.0:221101_0164"/>
        <s v="P.3.9.0:221101_0165"/>
        <s v="P.3.9.0:221101_0166"/>
        <s v="P.3.9.0:221101_0167"/>
        <s v="P.3.9.0:221101_0168"/>
        <s v="P.3.9.0:221101_0169"/>
        <s v="P.3.9.0:221101_0170"/>
        <s v="P.3.9.0:221101_0171"/>
        <s v="P.3.9.0:221101_0172"/>
        <s v="P.3.9.0:221101_0173"/>
        <s v="P.3.9.0:221101_0174"/>
        <s v="P.3.9.0:221101_0175"/>
        <s v="P.3.9.0:221101_0176"/>
        <s v="P.3.9.0:221101_0177"/>
        <s v="P.3.9.0:221101_0178"/>
        <s v="P.3.9.0:221101_0179"/>
        <s v="P.3.9.0:221101_0180"/>
        <s v="P.3.9.0:221101_0181"/>
        <s v="P.3.9.0:221101_0182"/>
        <s v="P.3.9.0:221101_0183"/>
        <s v="P.3.9.0:221101_0184"/>
        <s v="P.3.9.0:221101_0185"/>
        <s v="P.3.9.0:221101_0186"/>
        <s v="P.3.9.0:221101_0187"/>
        <s v="P.3.9.0:221101_0188"/>
        <s v="P.3.9.0:221101_0189"/>
        <s v="P.3.9.0:221101_0190"/>
        <s v="P.3.9.0:221101_0191"/>
        <s v="P.3.9.0:221101_0192"/>
        <s v="P.3.9.0:221101_0193"/>
        <s v="P.3.9.0:221101_0194"/>
        <s v="P.3.9.0:221101_0195"/>
        <s v="P.3.9.0:221101_0196"/>
        <s v="QAM:221101_0001"/>
        <s v="QAM:221101_0002"/>
        <s v="QAM:221101_0003"/>
        <s v="QAM:221101_0004"/>
        <s v="QAM:221101_0005"/>
        <s v="QAM:221101_0006"/>
        <s v="QAM:221101_0007"/>
        <s v="QAM:221101_0008"/>
        <s v="QAM:221101_0009"/>
        <s v="QAM:221101_0010"/>
        <s v="QAM:221101_0011"/>
        <s v="QAM:221101_0012"/>
        <s v="QAM:221101_0013"/>
        <s v="QAM:221101_0014"/>
        <s v="QAM:221101_0015"/>
        <s v="QAM:221101_0016"/>
        <s v="QAM:221101_0017"/>
        <s v="QAM:221101_0018"/>
        <s v="QAM:221101_0019"/>
        <s v="QAM:221101_0020"/>
        <s v="QAM:221101_0021"/>
        <s v="QAM:221101_0022"/>
        <s v="QAM:221101_0023"/>
        <s v="QAM:221101_0024"/>
        <s v="QAM:221101_0025"/>
        <s v="QAM:221101_0026"/>
        <s v="QAM:221101_0027"/>
        <s v="QAM:221101_0028"/>
        <s v="QAM:221101_0029"/>
        <s v="QAM:221101_0030"/>
        <s v="QAM:221101_0031"/>
        <s v="QAM:221101_0032"/>
        <s v="QAM:221101_0033"/>
        <s v="QAM:221101_0034"/>
        <s v="QAM:221101_0035"/>
        <s v="QAM:221101_0036"/>
        <s v="QAM:221101_0037"/>
        <s v="QAM:221101_0038"/>
        <s v="QAM:221101_0039"/>
        <s v="QAM:221101_0040"/>
        <s v="QAM:221101_0041"/>
        <s v="QAM:221101_0042"/>
        <s v="QAM:221101_0043"/>
        <s v="QAM:221101_0044"/>
        <s v="QAM:221101_0045"/>
        <s v="QAM:221101_0046"/>
        <s v="QAM:221101_0047"/>
        <s v="QAM:221101_0048"/>
        <s v="QAM:221101_0049"/>
        <s v="QAM:221101_0050"/>
        <s v="QAM:221101_0051"/>
        <s v="QAM:221101_0052"/>
        <s v="QAM:221101_0053"/>
        <s v="QAM:221101_0054"/>
        <s v="QAM:221101_0055"/>
        <s v="QAM:221101_0056"/>
        <s v="QAM:221101_0057"/>
        <s v="QAM:221101_0058"/>
        <s v="QAM:221101_0059"/>
        <s v="QAM:221101_0060"/>
        <s v="QAM:221101_0061"/>
        <s v="QAM:221101_0062"/>
        <s v="QAM:221101_0063"/>
        <s v="QAM:221101_0064"/>
        <s v="QAM:221101_0065"/>
        <s v="QAM:221101_0066"/>
        <s v="QAM:221101_0067"/>
        <s v="QAM:221101_0068"/>
        <s v="QAM:221101_0069"/>
        <s v="QAM:221101_0070"/>
        <s v="P.3.13.0: 良率管理:221101_0001"/>
        <s v="P.3.13.0: 良率管理:221101_0002"/>
        <s v="P.3.13.0: 良率管理:221101_0003"/>
        <s v="P.3.13.0: 良率管理:221101_0004"/>
        <s v="P.3.13.0: 良率管理:221101_0005"/>
        <s v="P.3.13.0: 良率管理:221101_0006"/>
        <s v="P.3.13.0: 良率管理:221101_0007"/>
        <s v="P.3.13.0: 良率管理:221101_0008"/>
        <s v="P.3.13.0: 良率管理:221101_0009"/>
        <s v="P.3.13.0: 良率管理:221101_0010"/>
        <s v="P.3.13.0: 良率管理:221101_0011"/>
        <s v="P.3.13.0: 良率管理:221101_0012"/>
        <s v="P.3.13.0: 良率管理:221101_0013"/>
        <s v="P.3.13.0: 良率管理:221101_0014"/>
        <s v="P.3.13.0: 良率管理:221101_0015"/>
        <s v="P.3.13.0: 良率管理:221101_0016"/>
        <s v="P.3.13.0: 良率管理:221101_0017"/>
        <s v="P.3.13.0: 良率管理:221101_0018"/>
        <s v="P.3.13.0: 良率管理:221101_0019"/>
        <s v="P.3.13.0: 良率管理:221101_0020"/>
        <s v="P.3.13.0: 良率管理:221101_0021"/>
        <s v="P.3.13.0: 良率管理:221101_0022"/>
        <s v="P.3.13.0: 良率管理:221101_0023"/>
        <s v="P.3.13.0: 良率管理:221101_0024"/>
        <s v="P.3.13.0: 良率管理:221101_0025"/>
        <s v="P.3.13.0: 良率管理:221101_0026"/>
        <s v="P.3.13.0: 良率管理:221101_0027"/>
        <s v="P.3.13.0: 良率管理:221101_0028"/>
        <s v="P.3.13.0: 良率管理:221101_0029"/>
        <s v="P.3.13.0: 良率管理:221101_0030"/>
        <s v="P.3.13.0: 良率管理:221101_0031"/>
        <s v="P.3.13.0: 良率管理:221101_0032"/>
        <s v="P.3.13.0: 良率管理:221101_0033"/>
        <s v="P.3.13.0: 良率管理:221101_0034"/>
        <s v="P.3.13.0: 良率管理:221101_0035"/>
        <s v="P.3.13.0: 良率管理:221101_0036"/>
        <s v="P.3.13.0: 良率管理:221101_0037"/>
        <s v="P.3.13.0: 良率管理:221101_0038"/>
        <s v="P.3.13.0: 良率管理:221101_0039"/>
        <s v="P.3.13.0: 良率管理:221101_0040"/>
        <s v="P.3.5.0:221101_0050"/>
        <s v="P.3.5.0:221101_0051"/>
        <s v="P.3.5.0:221101_0052"/>
        <s v="P.3.5.0:221101_0053"/>
        <s v="P.3.5.0:221101_0054"/>
        <s v="P.3.5.0:221101_0055"/>
        <s v="COS:221101_0001"/>
        <s v="COS:221101_0002"/>
        <s v="COS:221101_0003"/>
        <s v="COS:221101_0004"/>
        <s v="COS:221101_0005"/>
        <s v="COS:221101_0006"/>
        <s v="COS:221101_0007"/>
        <s v="COS:221101_0008"/>
        <s v="COS:221101_0009"/>
        <s v="COS:221101_0010"/>
        <s v="COS:221101_0011"/>
        <s v="COS:221101_0012"/>
        <s v="COS:221101_0013"/>
        <s v="COS:221101_0014"/>
        <s v="COS:221101_0015"/>
        <s v="COS:221101_0016"/>
        <s v="COS:221101_0017"/>
        <s v="COS:221101_0018"/>
        <s v="COS:221101_0019"/>
        <s v="COS:221101_0020"/>
        <s v="COS:221101_0021"/>
        <s v="COS:221101_0022"/>
        <s v="P.2.2.0:221101_0001"/>
        <s v="P.2.2.0:221101_0002"/>
        <s v="P.2.2.0:221101_0003"/>
        <s v="P.2.2.0:221101_0004"/>
        <s v="P.2.2.0:221101_0005"/>
        <s v="P.2.2.0:221101_0006"/>
        <s v="P.2.2.0:221101_0007"/>
        <s v="P.2.2.0:221101_0008"/>
        <s v="P.2.2.0:221101_0009"/>
        <s v="P.2.2.0:221101_0010"/>
        <s v="P.2.2.0:221101_0011"/>
        <s v="P.2.2.0:221101_0012"/>
        <s v="P.2.2.0:221101_0013"/>
        <s v="P.2.2.0:221101_0014"/>
        <s v="P.2.2.0:221101_0015"/>
        <s v="P.2.2.0:221101_0016"/>
        <s v="P.2.2.0:221101_0017"/>
        <s v="P.2.2.0:221101_0018"/>
        <s v="P.2.2.0:221101_0019"/>
        <s v="P.2.2.0:221101_0020"/>
        <s v="P.2.2.0:221101_0021"/>
        <s v="P.2.2.0:221101_0022"/>
        <s v="P.2.2.0:221101_0023"/>
        <s v="P.2.2.0:221101_0024"/>
        <s v="P.2.2.0:221101_0025"/>
        <s v="P.2.2.0:221101_0026"/>
        <s v="P.2.2.0:221101_0027"/>
        <s v="P.2.2.0:221101_0028"/>
        <s v="P.2.2.0:221101_0029"/>
        <s v="P.2.2.0:221101_0030"/>
        <s v="P.2.2.0:221101_0031"/>
        <s v="P.2.2.0:221101_0032"/>
        <s v="P.2.2.0:221101_0033"/>
        <s v="P.2.2.0:221101_0034"/>
        <s v="P.2.2.0:221101_0035"/>
        <s v="P.2.2.0:221101_0036"/>
        <s v="P.2.2.0:221101_0037"/>
        <s v="P.2.2.0:221101_0038"/>
        <s v="P.2.2.0:221101_0039"/>
        <s v="P.2.2.0:221101_0040"/>
        <s v="P.2.2.0:221101_0041"/>
        <s v="P.2.2.0:221101_0042"/>
        <s v="P.2.2.0:221101_0043"/>
        <s v="P.2.2.0:221101_0044"/>
        <s v="P.2.2.0:221101_0045"/>
        <s v="P.2.2.0:221101_0046"/>
        <s v="P.2.2.0:221101_0047"/>
        <s v="P.2.2.0:221101_0048"/>
        <s v="P.2.2.0:221101_0049"/>
        <s v="P.2.2.0:221101_0050"/>
        <s v="P.2.2.0:221101_0051"/>
        <s v="P.2.2.0:221101_0052"/>
        <s v="P.2.2.0:221101_0053"/>
        <s v="P.2.2.0:221101_0054"/>
        <s v="P.2.2.0:221101_0055"/>
        <s v="P.2.2.0:221101_0056"/>
        <s v="P.2.2.0:221101_0057"/>
        <s v="P.2.2.0:221101_0058"/>
        <s v="P.2.2.0:221101_0059"/>
        <s v="P.2.2.0:221101_0060"/>
        <s v="P.2.2.0:221101_0061"/>
        <s v="P.2.2.0:221101_0062"/>
        <s v="P.2.2.0:221101_0063"/>
        <s v="P.2.2.0:221101_0064"/>
        <s v="P.2.2.0:221101_0065"/>
        <s v="P.2.2.0:221101_0066"/>
        <s v="P.2.2.0:221101_0067"/>
        <s v="P.2.2.0:221101_0068"/>
        <s v="P.2.2.0:221101_0069"/>
        <s v="P.2.2.0:221101_0070"/>
        <s v="P.2.2.0:221101_0071"/>
        <s v="P.2.2.0:221101_0072"/>
        <s v="P.2.2.0:221101_0073"/>
        <s v="P.2.2.0:221101_0074"/>
        <s v="P.2.2.0:221101_0075"/>
        <s v="P.2.2.0:221101_0076"/>
        <s v="P.2.2.0:221101_0077"/>
        <s v="P.2.2.0:221101_0078"/>
        <s v="P.2.2.0:221101_0079"/>
        <s v="P.2.2.0:221101_0080"/>
        <s v="P.2.2.0:221101_0081"/>
        <s v="P.2.2.0:221101_0082"/>
        <s v="P.2.2.0:221101_0083"/>
        <s v="P.2.2.0:221101_0084"/>
        <s v="P.2.2.0:221101_0085"/>
        <s v="P.2.2.0:221101_0086"/>
        <s v="P.2.2.0:221101_0087"/>
        <s v="P.2.2.0:221101_0088"/>
        <s v="P.2.2.0:221101_0089"/>
        <s v="P.2.2.0:221101_0090"/>
        <s v="P.2.2.0:221101_0091"/>
        <s v="P.2.2.0:221101_0092"/>
        <s v="P.2.2.0:221101_0093"/>
        <s v="P.2.2.0:221101_0094"/>
        <s v="P.2.2.0:221101_0095"/>
        <s v="P.2.2.0:221101_0096"/>
        <s v="P.2.2.0:221101_0097"/>
        <s v="P.2.2.0:221101_0098"/>
        <s v="P.2.2.0:221101_0099"/>
        <s v="P.2.2.0:221101_0100"/>
        <s v="P.2.2.0:221101_0101"/>
        <s v="P.2.2.0:221101_0102"/>
        <s v="P.2.2.0:221101_0103"/>
        <s v="P.2.2.0:221101_0104"/>
        <s v="P.2.2.0:221101_0105"/>
        <s v="P.2.2.0:221101_0106"/>
        <s v="P.2.2.0:221101_0107"/>
        <s v="P.2.2.0:221101_0108"/>
        <s v="P.2.2.0:221101_0109"/>
        <s v="P.2.2.0:221101_0110"/>
        <s v="P.2.2.0:221101_0111"/>
        <s v="P.2.2.0:221101_0112"/>
        <s v="P.2.2.0:221101_0113"/>
        <s v="P.2.2.0:221101_0114"/>
        <s v="P.2.2.0:221101_0115"/>
        <s v="P.2.2.0:221101_0116"/>
        <s v="P.2.2.0:221101_0117"/>
        <s v="P.2.2.0:221101_0118"/>
        <s v="P.2.2.0:221101_0119"/>
        <s v="P.2.2.0:221101_0120"/>
        <s v="P.2.2.0:221101_0121"/>
        <s v="P.2.2.0:221101_0122"/>
        <s v="P.2.2.0:221101_0123"/>
        <s v="P.2.2.0:221101_0124"/>
        <s v="P.2.2.0:221101_0125"/>
        <s v="P.2.2.0:221101_0126"/>
        <s v="P.2.2.0:221101_0127"/>
        <s v="P.2.2.0:221101_0128"/>
        <s v="P.2.2.0:221101_0129"/>
        <s v="P.2.2.0:221101_0130"/>
        <s v="P.2.2.0:221101_0131"/>
        <s v="P.2.2.0:221101_0132"/>
        <s v="P.2.2.0:221101_0133"/>
        <s v="P.2.2.0:221101_0134"/>
        <s v="P.2.2.0:221101_0135"/>
        <s v="P.2.2.0:221101_0136"/>
        <s v="P.2.2.0:221101_0137"/>
        <s v="P.2.2.0:221101_0138"/>
        <s v="P.2.2.0:221101_0139"/>
        <s v="P.2.2.0:221101_0140"/>
        <s v="P.2.2.0:221101_0141"/>
        <s v="BPM:221125_0001" u="1"/>
        <s v="P.3.10.0:220628_0063" u="1"/>
        <s v="C.1.1.0:220701_0003" u="1"/>
        <s v="C.1.1.0:220701_0013" u="1"/>
        <s v="C.1.1.0:220701_0023" u="1"/>
        <s v="C.1.1.0:220701_0033" u="1"/>
        <s v="C.1.1.0:220701_0043" u="1"/>
        <s v="C.1.1.0:220701_0053" u="1"/>
        <s v="C.1.1.0:220701_0063" u="1"/>
        <s v="C.1.1.0:220701_0073" u="1"/>
        <s v="C.1.1.0:220701_0083" u="1"/>
        <s v="C.1.1.0:220701_0093" u="1"/>
        <s v="P.3.10.0:220627_0073" u="1"/>
        <s v="P.3.10.0:220629_0063" u="1"/>
        <s v="STG:220615_0010" u="1"/>
        <s v="P.3.10.0:220628_0073" u="1"/>
        <s v="C.1.1.0:220701_0004" u="1"/>
        <s v="P.2.1.0:220602_0010" u="1"/>
        <s v="C.1.1.0:220701_0014" u="1"/>
        <s v="P.2.1.0:220602_0020" u="1"/>
        <s v="C.1.1.0:220701_0024" u="1"/>
        <s v="P.2.1.0:220602_0030" u="1"/>
        <s v="C.1.1.0:220701_0034" u="1"/>
        <s v="P.2.1.0:220602_0040" u="1"/>
        <s v="STG:220615_0011" u="1"/>
        <s v="C.1.1.0:220701_0044" u="1"/>
        <s v="P.2.1.0:220602_0050" u="1"/>
        <s v="C.1.1.0:220701_0054" u="1"/>
        <s v="P.2.1.0:220602_0060" u="1"/>
        <s v="C.1.1.0:220701_0064" u="1"/>
        <s v="P.2.1.0:220602_0070" u="1"/>
        <s v="C.1.1.0:220701_0074" u="1"/>
        <s v="P.2.1.0:220602_0080" u="1"/>
        <s v="C.1.1.0:220701_0084" u="1"/>
        <s v="P.2.1.0:220602_0090" u="1"/>
        <s v="C.1.1.0:220701_0094" u="1"/>
        <s v="P.3.10.0:220629_0073" u="1"/>
        <s v="STG:220615_0012" u="1"/>
        <s v="P.2.1.0:220602_0001" u="1"/>
        <s v="C.1.1.0:220701_0005" u="1"/>
        <s v="P.2.1.0:220602_0011" u="1"/>
        <s v="C.1.1.0:220701_0015" u="1"/>
        <s v="P.2.1.0:220602_0021" u="1"/>
        <s v="C.1.1.0:220701_0025" u="1"/>
        <s v="P.2.1.0:220602_0031" u="1"/>
        <s v="C.1.1.0:220701_0035" u="1"/>
        <s v="P.2.1.0:220602_0041" u="1"/>
        <s v="STG:220615_0013" u="1"/>
        <s v="C.1.1.0:220701_0045" u="1"/>
        <s v="P.2.1.0:220602_0051" u="1"/>
        <s v="C.1.1.0:220701_0055" u="1"/>
        <s v="P.2.1.0:220602_0061" u="1"/>
        <s v="C.1.1.0:220701_0065" u="1"/>
        <s v="P.2.1.0:220602_0071" u="1"/>
        <s v="P.3.13.0:220602_0001" u="1"/>
        <s v="C.1.1.0:220701_0075" u="1"/>
        <s v="P.2.1.0:220602_0081" u="1"/>
        <s v="P.3.13.0:220602_0101" u="1"/>
        <s v="C.1.1.0:220701_0085" u="1"/>
        <s v="P.2.1.0:220602_0091" u="1"/>
        <s v="C.1.1.0:220701_0095" u="1"/>
        <s v="STG:220615_0014" u="1"/>
        <s v="P.2.1.0:220602_0002" u="1"/>
        <s v="C.1.1.0:220701_0006" u="1"/>
        <s v="P.2.1.0:220602_0012" u="1"/>
        <s v="C.1.1.0:220701_0016" u="1"/>
        <s v="P.2.1.0:220602_0022" u="1"/>
        <s v="C.1.1.0:220701_0026" u="1"/>
        <s v="P.2.1.0:220602_0032" u="1"/>
        <s v="C.1.1.0:220701_0036" u="1"/>
        <s v="P.2.1.0:220602_0042" u="1"/>
        <s v="C.4.3.0: 財務分析:221022_0018" u="1"/>
        <s v="STG:220615_0015" u="1"/>
        <s v="C.1.1.0:220701_0046" u="1"/>
        <s v="P.2.1.0:220602_0052" u="1"/>
        <s v="C.1.1.0:220701_0056" u="1"/>
        <s v="P.2.1.0:220602_0062" u="1"/>
        <s v="C.1.1.0:220701_0066" u="1"/>
        <s v="P.2.1.0:220602_0072" u="1"/>
        <s v="P.3.13.0:220602_0011" u="1"/>
        <s v="C.1.1.0:220701_0076" u="1"/>
        <s v="P.2.1.0:220602_0082" u="1"/>
        <s v="C.1.1.0:220701_0086" u="1"/>
        <s v="P.2.1.0:220602_0092" u="1"/>
        <s v="C.1.1.0:220701_0096" u="1"/>
        <s v="C.4.3.0: 財務分析:220628_0068" u="1"/>
        <s v="QAM:221029_0020" u="1"/>
        <s v="P.3.5.0:220629_0010" u="1"/>
        <s v="P.3.5.0:220629_0020" u="1"/>
        <s v="P.3.5.0:220629_0030" u="1"/>
        <s v="P.3.5.0:220629_0040" u="1"/>
        <s v="STG:220615_0016" u="1"/>
        <s v="QAM:221029_0021" u="1"/>
        <s v="P.2.1.0:220602_0003" u="1"/>
        <s v="C.1.1.0:220701_0007" u="1"/>
        <s v="P.2.1.0:220602_0013" u="1"/>
        <s v="C.1.1.0:220701_0017" u="1"/>
        <s v="P.2.1.0:220602_0023" u="1"/>
        <s v="C.1.1.0:220701_0027" u="1"/>
        <s v="P.2.1.0:220602_0033" u="1"/>
        <s v="C.1.1.0:220701_0037" u="1"/>
        <s v="P.2.1.0:220602_0043" u="1"/>
        <s v="C.1.1.0:220701_0047" u="1"/>
        <s v="P.2.1.0:220602_0053" u="1"/>
        <s v="C.1.1.0:220701_0057" u="1"/>
        <s v="P.2.1.0:220602_0063" u="1"/>
        <s v="C.1.1.0:220701_0067" u="1"/>
        <s v="P.2.1.0:220602_0073" u="1"/>
        <s v="P.3.13.0:220602_0021" u="1"/>
        <s v="C.1.1.0:220701_0077" u="1"/>
        <s v="P.2.1.0:220602_0083" u="1"/>
        <s v="C.1.1.0:220701_0087" u="1"/>
        <s v="P.2.1.0:220602_0093" u="1"/>
        <s v="C.1.1.0:220701_0097" u="1"/>
        <s v="P.3.5.0:220629_0001" u="1"/>
        <s v="C.4.3.0: 財務分析:220607_0003" u="1"/>
        <s v="QAM:221029_0022" u="1"/>
        <s v="P.3.5.0:220629_0011" u="1"/>
        <s v="C.4.3.0: 財務分析:220701_0033" u="1"/>
        <s v="P.3.5.0:220629_0021" u="1"/>
        <s v="P.3.5.0:220629_0031" u="1"/>
        <s v="P.3.5.0:220629_0041" u="1"/>
        <s v="P.3.13.0:220607_0001" u="1"/>
        <s v="P.3.13.0:220607_0101" u="1"/>
        <s v="P.3.13.0:220610_0003" u="1"/>
        <s v="QAM:221029_0023" u="1"/>
        <s v="P.3.13.0:220610_0103" u="1"/>
        <s v="C.1.1.0:220701_0008" u="1"/>
        <s v="C.1.1.0:220701_0018" u="1"/>
        <s v="C.1.1.0:220701_0028" u="1"/>
        <s v="C.1.1.0:220701_0038" u="1"/>
        <s v="C.1.1.0:220701_0048" u="1"/>
        <s v="C.1.1.0:220701_0058" u="1"/>
        <s v="C.1.1.0:220701_0068" u="1"/>
        <s v="P.3.13.0:220602_0031" u="1"/>
        <s v="C.1.1.0:220701_0078" u="1"/>
        <s v="C.1.1.0:220701_0088" u="1"/>
        <s v="C.1.1.0:220701_0098" u="1"/>
        <s v="P.3.5.0:220629_0002" u="1"/>
        <s v="C.4.3.0: 財務分析:220615_0013" u="1"/>
        <s v="QAM:221029_0024" u="1"/>
        <s v="P.3.5.0:220629_0012" u="1"/>
        <s v="P.3.5.0:220629_0022" u="1"/>
        <s v="P.3.5.0:220629_0032" u="1"/>
        <s v="P.3.5.0:220629_0042" u="1"/>
        <s v="C.4.3.0: 財務分析:221022_0052" u="1"/>
        <s v="P.3.13.0:220607_0011" u="1"/>
        <s v="P.3.13.0:220609_0001" u="1"/>
        <s v="P.3.13.0:220609_0101" u="1"/>
        <s v="P.3.13.0:220610_0013" u="1"/>
        <s v="QAM:221029_0025" u="1"/>
        <s v="C.1.1.0:220701_0009" u="1"/>
        <s v="C.1.1.0:220701_0019" u="1"/>
        <s v="C.1.1.0:220701_0029" u="1"/>
        <s v="C.1.1.0:220701_0039" u="1"/>
        <s v="C.1.1.0:220701_0049" u="1"/>
        <s v="C.1.1.0:220701_0059" u="1"/>
        <s v="C.1.1.0:220701_0069" u="1"/>
        <s v="P.3.13.0:220602_0041" u="1"/>
        <s v="C.1.1.0:220701_0079" u="1"/>
        <s v="C.1.1.0:220701_0089" u="1"/>
        <s v="C.1.1.0:220701_0099" u="1"/>
        <s v="P.3.5.0:220629_0003" u="1"/>
        <s v="C.4.3.0: 財務分析:220627_0003" u="1"/>
        <s v="QAM:221029_0026" u="1"/>
        <s v="P.3.5.0:220629_0013" u="1"/>
        <s v="P.3.5.0:220629_0023" u="1"/>
        <s v="P.3.5.0:220629_0033" u="1"/>
        <s v="P.3.5.0:220629_0043" u="1"/>
        <s v="P.3.13.0:220607_0021" u="1"/>
        <s v="P.3.13.0:220609_0011" u="1"/>
        <s v="P.3.13.0:220610_0023" u="1"/>
        <s v="P.3.13.0:220614_0003" u="1"/>
        <s v="QAM:221029_0027" u="1"/>
        <s v="P.3.13.0:220614_0103" u="1"/>
        <s v="P.3.13.0:220602_0051" u="1"/>
        <s v="P.3.5.0:220629_0004" u="1"/>
        <s v="P.3.13.0:220615_0003" u="1"/>
        <s v="QAM:221029_0028" u="1"/>
        <s v="P.3.5.0:220629_0014" u="1"/>
        <s v="P.3.5.0:220629_0024" u="1"/>
        <s v="P.3.5.0:220629_0034" u="1"/>
        <s v="P.3.5.0:220629_0044" u="1"/>
        <s v="P.3.13.0:220607_0031" u="1"/>
        <s v="P.3.13.0:220609_0021" u="1"/>
        <s v="P.3.13.0:220610_0033" u="1"/>
        <s v="P.3.13.0:220614_0013" u="1"/>
        <s v="P.3.13.0:220616_0003" u="1"/>
        <s v="QAM:221029_0029" u="1"/>
        <s v="P.3.13.0:220616_0103" u="1"/>
        <s v="STG:220627_0020" u="1"/>
        <s v="STG:220629_0010" u="1"/>
        <s v="P.3.13.0:220602_0061" u="1"/>
        <s v="C.4.3.0: 財務分析:220607_0017" u="1"/>
        <s v="C.4.3.0: 財務分析:220609_0007" u="1"/>
        <s v="C.4.3.0: 財務分析:220701_0047" u="1"/>
        <s v="FIN:220701_0010" u="1"/>
        <s v="P.3.5.0:220629_0005" u="1"/>
        <s v="P.3.13.0:220615_0013" u="1"/>
        <s v="P.3.5.0:220629_0015" u="1"/>
        <s v="P.3.5.0:220629_0025" u="1"/>
        <s v="P.3.5.0:220629_0035" u="1"/>
        <s v="P.3.5.0:220629_0045" u="1"/>
        <s v="STG:220627_0021" u="1"/>
        <s v="STG:220629_0011" u="1"/>
        <s v="P.3.13.0:220607_0041" u="1"/>
        <s v="P.3.13.0:220609_0031" u="1"/>
        <s v="FIN:220701_0011" u="1"/>
        <s v="P.3.13.0:220610_0043" u="1"/>
        <s v="P.3.13.0:220614_0023" u="1"/>
        <s v="P.3.13.0:220616_0013" u="1"/>
        <s v="STG:220627_0022" u="1"/>
        <s v="STG:220629_0012" u="1"/>
        <s v="P.3.13.0:220602_0071" u="1"/>
        <s v="C.4.3.0: 財務分析:220615_0027" u="1"/>
        <s v="FIN:220701_0012" u="1"/>
        <s v="C.4.3.0: 財務分析:221022_0066" u="1"/>
        <s v="P.3.5.0:220629_0006" u="1"/>
        <s v="P.3.13.0:220615_0023" u="1"/>
        <s v="P.3.5.0:220629_0016" u="1"/>
        <s v="P.3.13.0:220615_0123" u="1"/>
        <s v="P.3.5.0:220629_0026" u="1"/>
        <s v="P.3.5.0:220629_0036" u="1"/>
        <s v="STG:220627_0023" u="1"/>
        <s v="STG:220629_0013" u="1"/>
        <s v="P.3.13.0:220607_0051" u="1"/>
        <s v="P.3.13.0:220609_0041" u="1"/>
        <s v="P.3.13.0:220622_0005" u="1"/>
        <s v="P.3.13.0:220622_0105" u="1"/>
        <s v="FIN:220701_0013" u="1"/>
        <s v="P.3.13.0:220610_0053" u="1"/>
        <s v="P.3.13.0:220614_0033" u="1"/>
        <s v="P.3.13.0:220616_0023" u="1"/>
        <s v="STG:220627_0024" u="1"/>
        <s v="STG:220629_0014" u="1"/>
        <s v="C.4.3.0: 財務分析:220627_0017" u="1"/>
        <s v="C.4.3.0: 財務分析:220629_0007" u="1"/>
        <s v="FIN:220701_0014" u="1"/>
        <s v="P.3.5.0:220629_0007" u="1"/>
        <s v="P.3.13.0:220615_0033" u="1"/>
        <s v="P.3.5.0:220629_0017" u="1"/>
        <s v="P.3.13.0:220615_0133" u="1"/>
        <s v="P.3.5.0:220629_0027" u="1"/>
        <s v="C.4.2.0: 生產力:220609_0012" u="1"/>
        <s v="P.3.5.0:220629_0037" u="1"/>
        <s v="C.4.2.0: 生產力:220629_0012" u="1"/>
        <s v="STG:220627_0025" u="1"/>
        <s v="STG:220629_0015" u="1"/>
        <s v="P.3.13.0:220622_0015" u="1"/>
        <s v="C.4.3.0: 財務分析:220607_0051" u="1"/>
        <s v="C.4.3.0: 財務分析:220609_0041" u="1"/>
        <s v="FIN:220701_0015" u="1"/>
        <s v="P.3.13.0:220610_0063" u="1"/>
        <s v="P.3.13.0:220614_0043" u="1"/>
        <s v="P.3.13.0:220616_0033" u="1"/>
        <s v="STG:220627_0026" u="1"/>
        <s v="STG:220629_0016" u="1"/>
        <s v="FIN:220701_0016" u="1"/>
        <s v="P.3.5.0:220629_0008" u="1"/>
        <s v="P.3.13.0:220615_0043" u="1"/>
        <s v="P.3.5.0:220629_0018" u="1"/>
        <s v="P.3.5.0:220629_0028" u="1"/>
        <s v="P.3.5.0:220629_0038" u="1"/>
        <s v="STG:220627_0027" u="1"/>
        <s v="STG:220629_0017" u="1"/>
        <s v="P.3.13.0:220622_0025" u="1"/>
        <s v="C.4.3.0: 財務分析:220615_0061" u="1"/>
        <s v="FIN:220615_0010" u="1"/>
        <s v="FIN:220701_0017" u="1"/>
        <s v="P.3.13.0:220610_0073" u="1"/>
        <s v="P.3.13.0:220614_0053" u="1"/>
        <s v="P.3.13.0:220616_0043" u="1"/>
        <s v="STG:220627_0028" u="1"/>
        <s v="STG:220629_0018" u="1"/>
        <s v="P.3.13.0:220627_0005" u="1"/>
        <s v="P.3.13.0:220627_0105" u="1"/>
        <s v="FIN:220615_0011" u="1"/>
        <s v="FIN:220701_0018" u="1"/>
        <s v="P.3.5.0:220629_0009" u="1"/>
        <s v="P.3.13.0:220615_0053" u="1"/>
        <s v="P.3.13.0:220630_0007" u="1"/>
        <s v="P.3.5.0:220629_0019" u="1"/>
        <s v="P.3.13.0:220630_0107" u="1"/>
        <s v="P.3.5.0:220629_0029" u="1"/>
        <s v="P.3.5.0:220629_0039" u="1"/>
        <s v="STG:220627_0029" u="1"/>
        <s v="STG:220629_0019" u="1"/>
        <s v="P.3.13.0:220622_0035" u="1"/>
        <s v="P.3.13.0:220628_0005" u="1"/>
        <s v="P.3.13.0:220628_0105" u="1"/>
        <s v="C.4.3.0: 財務分析:220627_0051" u="1"/>
        <s v="C.4.3.0: 財務分析:220629_0041" u="1"/>
        <s v="FIN:220615_0012" u="1"/>
        <s v="FIN:220701_0019" u="1"/>
        <s v="P.3.13.0:220610_0083" u="1"/>
        <s v="P.3.13.0:220614_0063" u="1"/>
        <s v="P.3.13.0:220616_0053" u="1"/>
        <s v="P.3.13.0:220627_0015" u="1"/>
        <s v="P.3.13.0:220629_0005" u="1"/>
        <s v="P.3.13.0:220629_0105" u="1"/>
        <s v="FIN:220615_0013" u="1"/>
        <s v="P.3.13.0:220615_0063" u="1"/>
        <s v="P.3.13.0:220630_0017" u="1"/>
        <s v="P.3.13.0:220622_0045" u="1"/>
        <s v="P.3.13.0:220628_0015" u="1"/>
        <s v="FIN:220615_0014" u="1"/>
        <s v="P.3.13.0:220701_0044" u="1"/>
        <s v="P.3.13.0:220610_0093" u="1"/>
        <s v="P.3.13.0:220614_0073" u="1"/>
        <s v="P.3.13.0:220616_0063" u="1"/>
        <s v="P.3.13.0:220627_0025" u="1"/>
        <s v="P.3.13.0:220629_0015" u="1"/>
        <s v="FIN:220615_0015" u="1"/>
        <s v="FIN:220630_0020" u="1"/>
        <s v="P.3.13.0:220615_0073" u="1"/>
        <s v="P.3.13.0:220630_0027" u="1"/>
        <s v="C.4.3.0: 財務分析:220607_0065" u="1"/>
        <s v="C.4.3.0: 財務分析:220609_0055" u="1"/>
        <s v="P.3.13.0:220622_0055" u="1"/>
        <s v="P.3.13.0:220628_0025" u="1"/>
        <s v="FIN:220615_0016" u="1"/>
        <s v="FIN:220630_0021" u="1"/>
        <s v="P.3.13.0:220701_0054" u="1"/>
        <s v="P.3.13.0:220627_0035" u="1"/>
        <s v="P.3.13.0:220629_0025" u="1"/>
        <s v="FIN:220615_0017" u="1"/>
        <s v="FIN:220630_0022" u="1"/>
        <s v="P.3.13.0:220630_0037" u="1"/>
        <s v="P.2.2.0:221022_0106" u="1"/>
        <s v="P.3.13.0:220622_0065" u="1"/>
        <s v="P.3.13.0:220628_0035" u="1"/>
        <s v="P.2.2.0:221022_0116" u="1"/>
        <s v="FIN:220615_0018" u="1"/>
        <s v="P.2.2.0:221022_0126" u="1"/>
        <s v="FIN:220630_0023" u="1"/>
        <s v="P.2.2.0:221022_0136" u="1"/>
        <s v="P.3.13.0:220701_0064" u="1"/>
        <s v="P.2.1.0:220616_0010" u="1"/>
        <s v="P.2.1.0:220616_0020" u="1"/>
        <s v="P.2.1.0:220616_0030" u="1"/>
        <s v="P.2.1.0:220616_0040" u="1"/>
        <s v="P.2.1.0:220616_0050" u="1"/>
        <s v="P.2.1.0:220616_0060" u="1"/>
        <s v="P.2.1.0:220616_0070" u="1"/>
        <s v="P.3.13.0:220627_0045" u="1"/>
        <s v="P.3.13.0:220629_0035" u="1"/>
        <s v="P.2.1.0:220616_0080" u="1"/>
        <s v="FIN:220615_0019" u="1"/>
        <s v="P.2.1.0:220616_0090" u="1"/>
        <s v="FIN:220630_0024" u="1"/>
        <s v="C.4.2.0: 生產力:221022_0007" u="1"/>
        <s v="P.3.13.0:220630_0047" u="1"/>
        <s v="C.4.3.0: 財務分析:220627_0065" u="1"/>
        <s v="C.4.3.0: 財務分析:220629_0055" u="1"/>
        <s v="P.2.2.0:221022_0107" u="1"/>
        <s v="P.3.13.0:220622_0075" u="1"/>
        <s v="P.3.13.0:220628_0045" u="1"/>
        <s v="P.2.2.0:221022_0117" u="1"/>
        <s v="P.2.2.0:221022_0127" u="1"/>
        <s v="FIN:220630_0025" u="1"/>
        <s v="P.2.2.0:221022_0137" u="1"/>
        <s v="C.4.2.0: 生產力:220701_0005" u="1"/>
        <s v="P.3.13.0:220701_0074" u="1"/>
        <s v="P.2.1.0:220616_0001" u="1"/>
        <s v="P.2.1.0:220616_0011" u="1"/>
        <s v="P.2.1.0:220616_0021" u="1"/>
        <s v="P.2.1.0:220616_0031" u="1"/>
        <s v="P.2.1.0:220616_0041" u="1"/>
        <s v="P.2.1.1:220616_0001" u="1"/>
        <s v="P.2.1.0:220616_0051" u="1"/>
        <s v="P.2.1.0:220616_0061" u="1"/>
        <s v="P.2.1.0:220616_0071" u="1"/>
        <s v="P.3.13.0:220627_0055" u="1"/>
        <s v="P.3.13.0:220629_0045" u="1"/>
        <s v="P.2.1.0:220616_0081" u="1"/>
        <s v="P.2.1.0:220616_0091" u="1"/>
        <s v="FIN:220630_0026" u="1"/>
        <s v="P.3.13.0:220630_0057" u="1"/>
        <s v="C.4.3.0: 財務分析:220602_0020" u="1"/>
        <s v="P.2.2.0:221022_0108" u="1"/>
        <s v="P.3.13.0:220622_0085" u="1"/>
        <s v="P.3.13.0:220628_0055" u="1"/>
        <s v="P.2.2.0:221022_0118" u="1"/>
        <s v="P.2.2.0:221022_0128" u="1"/>
        <s v="FIN:220630_0027" u="1"/>
        <s v="P.2.2.0:221022_0138" u="1"/>
        <s v="P.3.13.0:220701_0084" u="1"/>
        <s v="P.2.1.0:220616_0002" u="1"/>
        <s v="P.2.1.0:220616_0012" u="1"/>
        <s v="P.2.1.0:220616_0022" u="1"/>
        <s v="P.2.1.0:220616_0032" u="1"/>
        <s v="P.2.1.0:220616_0042" u="1"/>
        <s v="P.2.1.0:220616_0052" u="1"/>
        <s v="P.2.1.0:220616_0062" u="1"/>
        <s v="P.2.1.0:220616_0072" u="1"/>
        <s v="P.3.13.0:220627_0065" u="1"/>
        <s v="P.3.13.0:220629_0055" u="1"/>
        <s v="P.2.1.0:220616_0082" u="1"/>
        <s v="C.4.3.0: 財務分析:220609_0069" u="1"/>
        <s v="P.2.1.0:220616_0092" u="1"/>
        <s v="FIN:220630_0028" u="1"/>
        <s v="P.3.13.0:220630_0067" u="1"/>
        <s v="C.4.3.0: 財務分析:220610_0030" u="1"/>
        <s v="C.4.3.0: 財務分析:220614_0010" u="1"/>
        <s v="P.2.2.0:221022_0109" u="1"/>
        <s v="P.3.13.0:220622_0095" u="1"/>
        <s v="P.3.13.0:220628_0065" u="1"/>
        <s v="P.2.2.0:221022_0119" u="1"/>
        <s v="P.2.2.0:221022_0129" u="1"/>
        <s v="FIN:220630_0029" u="1"/>
        <s v="P.2.2.0:221022_0139" u="1"/>
        <s v="C.4.2.0: 生產力:220701_0015" u="1"/>
        <s v="P.3.13.0:220701_0094" u="1"/>
        <s v="P.2.1.0:220616_0003" u="1"/>
        <s v="P.2.1.0:220616_0013" u="1"/>
        <s v="P.2.1.0:220616_0023" u="1"/>
        <s v="P.2.1.0:220616_0033" u="1"/>
        <s v="P.2.1.0:220616_0043" u="1"/>
        <s v="P.2.1.0:220616_0053" u="1"/>
        <s v="P.2.1.0:220616_0063" u="1"/>
        <s v="P.2.1.0:220616_0073" u="1"/>
        <s v="P.3.13.0:220627_0075" u="1"/>
        <s v="P.3.13.0:220629_0065" u="1"/>
        <s v="P.2.1.0:220616_0083" u="1"/>
        <s v="FIN:220627_0020" u="1"/>
        <s v="FIN:220629_0010" u="1"/>
        <s v="P.2.1.0:220616_0093" u="1"/>
        <s v="P.3.13.0:220630_0077" u="1"/>
        <s v="C.4.3.0: 財務分析:220622_0020" u="1"/>
        <s v="FIN:220627_0021" u="1"/>
        <s v="FIN:220629_0011" u="1"/>
        <s v="P.2.1.0:220616_0004" u="1"/>
        <s v="P.2.1.0:220616_0014" u="1"/>
        <s v="P.2.1.0:220616_0024" u="1"/>
        <s v="P.2.1.0:220616_0034" u="1"/>
        <s v="P.2.1.0:220616_0044" u="1"/>
        <s v="P.2.1.0:220616_0054" u="1"/>
        <s v="P.2.1.0:220616_0064" u="1"/>
        <s v="P.2.1.0:220616_0074" u="1"/>
        <s v="FIN:220602_0067" u="1"/>
        <s v="P.2.1.0:220616_0084" u="1"/>
        <s v="C.4.3.0: 財務分析:220629_0069" u="1"/>
        <s v="FIN:220627_0022" u="1"/>
        <s v="FIN:220629_0012" u="1"/>
        <s v="P.2.1.0:220616_0094" u="1"/>
        <s v="P.3.13.0:220630_0087" u="1"/>
        <s v="C.4.3.0: 財務分析:220630_0030" u="1"/>
        <s v="FIN:220602_0068" u="1"/>
        <s v="FIN:220627_0023" u="1"/>
        <s v="FIN:220629_0013" u="1"/>
        <s v="P.2.1.0:220616_0005" u="1"/>
        <s v="P.2.1.0:220616_0015" u="1"/>
        <s v="P.2.1.0:220616_0025" u="1"/>
        <s v="P.2.1.0:220616_0035" u="1"/>
        <s v="P.2.1.0:220616_0045" u="1"/>
        <s v="P.2.1.0:220616_0055" u="1"/>
        <s v="P.2.1.0:220616_0065" u="1"/>
        <s v="P.2.1.0:220616_0075" u="1"/>
        <s v="P.2.1.0:220616_0085" u="1"/>
        <s v="FIN:220627_0024" u="1"/>
        <s v="FIN:220629_0014" u="1"/>
        <s v="P.2.1.0:220616_0095" u="1"/>
        <s v="C.4.3.0: 財務分析:220602_0034" u="1"/>
        <s v="P.3.13.0:220630_0097" u="1"/>
        <s v="FIN:220627_0025" u="1"/>
        <s v="FIN:220629_0015" u="1"/>
        <s v="P.2.1.0:220616_0006" u="1"/>
        <s v="P.2.1.0:220616_0016" u="1"/>
        <s v="P.2.1.0:220616_0026" u="1"/>
        <s v="P.2.1.0:220616_0036" u="1"/>
        <s v="P.2.1.0:220616_0046" u="1"/>
        <s v="P.2.1.0:220616_0056" u="1"/>
        <s v="P.2.1.0:220616_0066" u="1"/>
        <s v="P.2.1.0:220616_0076" u="1"/>
        <s v="P.2.1.0:220616_0086" u="1"/>
        <s v="FIN:220627_0026" u="1"/>
        <s v="FIN:220629_0016" u="1"/>
        <s v="P.2.1.0:220616_0096" u="1"/>
        <s v="C.4.3.0: 財務分析:220610_0044" u="1"/>
        <s v="C.4.3.0: 財務分析:220614_0024" u="1"/>
        <s v="C.4.3.0: 財務分析:220616_0014" u="1"/>
        <s v="C.4.3.0: 財務分析:221029_0023" u="1"/>
        <s v="FIN:220627_0027" u="1"/>
        <s v="FIN:220629_0017" u="1"/>
        <s v="P.2.1.0:220616_0007" u="1"/>
        <s v="P.2.1.0:220616_0017" u="1"/>
        <s v="P.2.1.0:220616_0027" u="1"/>
        <s v="P.3.10.0:220701_0003" u="1"/>
        <s v="P.2.1.0:220616_0037" u="1"/>
        <s v="P.2.1.0:220616_0047" u="1"/>
        <s v="P.2.1.0:220616_0057" u="1"/>
        <s v="P.2.1.0:220616_0067" u="1"/>
        <s v="P.2.1.0:220616_0077" u="1"/>
        <s v="P.2.1.0:220616_0087" u="1"/>
        <s v="FIN:220627_0028" u="1"/>
        <s v="FIN:220629_0018" u="1"/>
        <s v="P.2.1.0:220616_0097" u="1"/>
        <s v="C.4.3.0: 財務分析:220622_0034" u="1"/>
        <s v="C.4.3.0: 財務分析:220628_0004" u="1"/>
        <s v="PNC:221022_0030" u="1"/>
        <s v="FIN:220627_0029" u="1"/>
        <s v="FIN:220629_0019" u="1"/>
        <s v="P.3.10.0:220701_0013" u="1"/>
        <s v="PNC:221022_0031" u="1"/>
        <s v="C.4.3.0: 財務分析:220630_0044" u="1"/>
        <s v="PNC:221022_0032" u="1"/>
        <s v="P.3.10.0:220609_0060" u="1"/>
        <s v="P.3.10.0:220701_0023" u="1"/>
        <s v="PNC:221022_0033" u="1"/>
        <s v="C.4.3.0: 財務分析:220602_0048" u="1"/>
        <s v="PNC:221022_0034" u="1"/>
        <s v="P.3.10.0:220701_0033" u="1"/>
        <s v="PNC:221022_0035" u="1"/>
        <s v="C.4.3.0: 財務分析:220610_0058" u="1"/>
        <s v="C.4.3.0: 財務分析:220614_0038" u="1"/>
        <s v="C.4.3.0: 財務分析:220616_0028" u="1"/>
        <s v="C.4.3.0: 財務分析:221029_0037" u="1"/>
        <s v="PNC:221022_0036" u="1"/>
        <s v="PNC:221022_0037" u="1"/>
        <s v="C.4.3.0: 財務分析:220622_0048" u="1"/>
        <s v="C.4.3.0: 財務分析:220628_0018" u="1"/>
        <s v="PNC:221022_0038" u="1"/>
        <s v="PNC:221022_0039" u="1"/>
        <s v="C.4.3.0: 財務分析:220630_0058" u="1"/>
        <s v="C.4.3.0: 財務分析:220616_0062" u="1"/>
        <s v="C.4.3.0: 財務分析:221022_0002" u="1"/>
        <s v="P.3.10.0:220615_0092" u="1"/>
        <s v="C.4.3.0: 財務分析:220628_0052" u="1"/>
        <s v="BPM:221124_0001" u="1"/>
        <s v="P.3.10.0:221022_0009" u="1"/>
        <s v="STG:220610_0030" u="1"/>
        <s v="STG:220614_0010" u="1"/>
        <s v="STG:220610_0031" u="1"/>
        <s v="STG:220614_0011" u="1"/>
        <s v="STG:220616_0001" u="1"/>
        <s v="P.3.10.0:221022_0019" u="1"/>
        <s v="BPM:221207_0001" u="1"/>
        <s v="STG:220614_0012" u="1"/>
        <s v="STG:220616_0002" u="1"/>
        <s v="STG:220614_0013" u="1"/>
        <s v="STG:220616_0003" u="1"/>
        <s v="P.3.10.0:221022_0029" u="1"/>
        <s v="STG:220614_0014" u="1"/>
        <s v="STG:220616_0004" u="1"/>
        <s v="C.4.3.0: 財務分析:221022_0016" u="1"/>
        <s v="P.3.10.0:221022_0039" u="1"/>
        <s v="C.4.3.0: 財務分析:220628_0066" u="1"/>
        <s v="QAM:221022_0050" u="1"/>
        <s v="P.3.10.0:221029_0009" u="1"/>
        <s v="QAM:221022_0051" u="1"/>
        <s v="P.3.10.0:221022_0049" u="1"/>
        <s v="C.4.3.0: 財務分析:220607_0001" u="1"/>
        <s v="QAM:221022_0052" u="1"/>
        <s v="C.4.3.0: 財務分析:220701_0031" u="1"/>
        <s v="P.3.10.0:221029_0019" u="1"/>
        <s v="C.1.2.0: 投資併購管理:221022_0003" u="1"/>
        <s v="FIN:220602_0001" u="1"/>
        <s v="C.1.2.0: 投資併購管理:221022_0013" u="1"/>
        <s v="QAM:221022_0053" u="1"/>
        <s v="C.1.2.0: 投資併購管理:221022_0023" u="1"/>
        <s v="C.1.2.0: 投資併購管理:221022_0033" u="1"/>
        <s v="P.3.10.0:221022_0059" u="1"/>
        <s v="C.1.2.0: 投資併購管理:221029_0003" u="1"/>
        <s v="FIN:220602_0002" u="1"/>
        <s v="C.1.2.0: 投資併購管理:221029_0013" u="1"/>
        <s v="C.1.2.0: 投資併購管理:221029_0023" u="1"/>
        <s v="C.4.3.0: 財務分析:220615_0011" u="1"/>
        <s v="QAM:221022_0054" u="1"/>
        <s v="C.1.2.0: 投資併購管理:221029_0033" u="1"/>
        <s v="STG:220607_0030" u="1"/>
        <s v="STG:220609_0020" u="1"/>
        <s v="P.3.10.0:221029_0029" u="1"/>
        <s v="C.4.3.0: 財務分析:221022_0050" u="1"/>
        <s v="FIN:220602_0003" u="1"/>
        <s v="QAM:221022_0055" u="1"/>
        <s v="P.3.9.0:220607_0100" u="1"/>
        <s v="P.3.9.0:220607_0110" u="1"/>
        <s v="P.3.9.0:220627_0010" u="1"/>
        <s v="P.3.9.0:220607_0120" u="1"/>
        <s v="P.3.9.0:220627_0020" u="1"/>
        <s v="P.3.9.0:220607_0130" u="1"/>
        <s v="P.3.9.0:220627_0030" u="1"/>
        <s v="STG:220607_0031" u="1"/>
        <s v="STG:220609_0021" u="1"/>
        <s v="P.3.9.0:220607_0140" u="1"/>
        <s v="P.3.9.0:220627_0040" u="1"/>
        <s v="P.3.9.0:220607_0150" u="1"/>
        <s v="P.3.9.0:220627_0050" u="1"/>
        <s v="P.3.10.0:221022_0069" u="1"/>
        <s v="P.3.9.0:220607_0160" u="1"/>
        <s v="P.3.9.0:220627_0060" u="1"/>
        <s v="P.3.9.0:220627_0070" u="1"/>
        <s v="P.3.9.0:220627_0080" u="1"/>
        <s v="FIN:220602_0004" u="1"/>
        <s v="P.3.9.0:220627_0090" u="1"/>
        <s v="C.4.3.0: 財務分析:220627_0001" u="1"/>
        <s v="QAM:221022_0056" u="1"/>
        <s v="STG:220609_0022" u="1"/>
        <s v="P.3.10.0:221029_0039" u="1"/>
        <s v="FIN:220602_0005" u="1"/>
        <s v="QAM:221022_0057" u="1"/>
        <s v="P.3.9.0:220607_0101" u="1"/>
        <s v="P.3.9.0:220627_0001" u="1"/>
        <s v="P.3.9.0:220607_0111" u="1"/>
        <s v="P.3.9.0:220627_0011" u="1"/>
        <s v="P.3.9.0:220607_0121" u="1"/>
        <s v="P.3.9.0:220627_0021" u="1"/>
        <s v="P.3.9.0:220607_0131" u="1"/>
        <s v="P.3.9.0:220627_0031" u="1"/>
        <s v="STG:220609_0023" u="1"/>
        <s v="P.3.9.0:220607_0141" u="1"/>
        <s v="P.3.9.0:220627_0041" u="1"/>
        <s v="P.3.9.0:220607_0151" u="1"/>
        <s v="P.3.9.0:220627_0051" u="1"/>
        <s v="P.3.10.0:221022_0079" u="1"/>
        <s v="P.3.9.0:220627_0061" u="1"/>
        <s v="P.3.9.0:220627_0071" u="1"/>
        <s v="P.3.9.0:220627_0081" u="1"/>
        <s v="FIN:220602_0006" u="1"/>
        <s v="P.3.9.0:220627_0091" u="1"/>
        <s v="QAM:221022_0058" u="1"/>
        <s v="STG:220609_0024" u="1"/>
        <s v="P.3.10.0:221029_0049" u="1"/>
        <s v="FIN:220602_0007" u="1"/>
        <s v="QAM:221022_0059" u="1"/>
        <s v="P.3.9.0:220607_0102" u="1"/>
        <s v="P.3.9.0:220627_0002" u="1"/>
        <s v="P.3.9.0:220607_0112" u="1"/>
        <s v="P.3.9.0:220627_0012" u="1"/>
        <s v="P.3.9.0:220607_0122" u="1"/>
        <s v="P.3.9.0:220627_0022" u="1"/>
        <s v="P.3.9.0:220607_0132" u="1"/>
        <s v="P.3.9.0:220627_0032" u="1"/>
        <s v="STG:220609_0025" u="1"/>
        <s v="P.3.9.0:220607_0142" u="1"/>
        <s v="P.3.9.0:220627_0042" u="1"/>
        <s v="STG:220628_0010" u="1"/>
        <s v="P.3.9.0:220607_0152" u="1"/>
        <s v="P.3.9.0:220627_0052" u="1"/>
        <s v="P.3.9.0:220627_0062" u="1"/>
        <s v="P.3.9.0:220627_0072" u="1"/>
        <s v="C.4.3.0: 財務分析:220607_0015" u="1"/>
        <s v="C.4.3.0: 財務分析:220609_0005" u="1"/>
        <s v="P.3.9.0:220627_0082" u="1"/>
        <s v="C.4.3.0: 財務分析:220701_0045" u="1"/>
        <s v="FIN:220602_0008" u="1"/>
        <s v="P.3.9.0:220627_0092" u="1"/>
        <s v="STG:220609_0026" u="1"/>
        <s v="STG:220628_0011" u="1"/>
        <s v="P.3.10.0:221029_0059" u="1"/>
        <s v="C.1.2.0: 投資併購管理:221022_0004" u="1"/>
        <s v="FIN:220602_0009" u="1"/>
        <s v="C.1.2.0: 投資併購管理:221022_0014" u="1"/>
        <s v="P.3.9.0:220607_0103" u="1"/>
        <s v="P.3.9.0:220627_0003" u="1"/>
        <s v="C.1.2.0: 投資併購管理:221022_0024" u="1"/>
        <s v="P.3.9.0:220607_0113" u="1"/>
        <s v="P.3.9.0:220627_0013" u="1"/>
        <s v="P.3.9.0:220607_0123" u="1"/>
        <s v="P.3.9.0:220627_0023" u="1"/>
        <s v="P.3.9.0:220607_0133" u="1"/>
        <s v="P.3.9.0:220627_0033" u="1"/>
        <s v="STG:220609_0027" u="1"/>
        <s v="P.3.9.0:220607_0143" u="1"/>
        <s v="P.3.9.0:220627_0043" u="1"/>
        <s v="C.1.2.0: 投資併購管理:221022_0034" u="1"/>
        <s v="STG:220628_0012" u="1"/>
        <s v="P.3.9.0:220607_0153" u="1"/>
        <s v="P.3.9.0:220627_0053" u="1"/>
        <s v="P.3.9.0:220627_0063" u="1"/>
        <s v="C.1.2.0: 投資併購管理:221029_0004" u="1"/>
        <s v="P.3.9.0:220627_0073" u="1"/>
        <s v="C.4.3.0: 財務分析:220615_0025" u="1"/>
        <s v="P.3.9.0:220627_0083" u="1"/>
        <s v="P.3.9.0:220627_0093" u="1"/>
        <s v="C.1.2.0: 投資併購管理:221029_0014" u="1"/>
        <s v="C.4.3.0: 財務分析:221022_0064" u="1"/>
        <s v="C.1.2.0: 投資併購管理:221029_0024" u="1"/>
        <s v="C.1.2.0: 投資併購管理:221029_0034" u="1"/>
        <s v="STG:220609_0028" u="1"/>
        <s v="STG:220628_0013" u="1"/>
        <s v="P.3.10.0:221029_0069" u="1"/>
        <s v="P.2.2.0:220628_0100" u="1"/>
        <s v="P.2.2.0:220628_0110" u="1"/>
        <s v="P.2.2.0:220628_0120" u="1"/>
        <s v="P.3.9.0:220607_0104" u="1"/>
        <s v="P.3.9.0:220627_0004" u="1"/>
        <s v="P.3.9.0:220607_0114" u="1"/>
        <s v="P.3.9.0:220627_0014" u="1"/>
        <s v="P.3.9.0:220607_0124" u="1"/>
        <s v="P.3.9.0:220627_0024" u="1"/>
        <s v="C.4.2.0: 生產力:221022_0002" u="1"/>
        <s v="P.3.9.0:220607_0134" u="1"/>
        <s v="P.3.9.0:220627_0034" u="1"/>
        <s v="STG:220609_0029" u="1"/>
        <s v="P.3.9.0:220607_0144" u="1"/>
        <s v="P.3.9.0:220627_0044" u="1"/>
        <s v="STG:220628_0014" u="1"/>
        <s v="P.3.9.0:220607_0154" u="1"/>
        <s v="P.3.9.0:220627_0054" u="1"/>
        <s v="P.3.9.0:220627_0064" u="1"/>
        <s v="P.3.9.0:220627_0074" u="1"/>
        <s v="C.4.3.0: 財務分析:220627_0015" u="1"/>
        <s v="C.4.3.0: 財務分析:220629_0005" u="1"/>
        <s v="P.3.9.0:220627_0084" u="1"/>
        <s v="P.3.9.0:220627_0094" u="1"/>
        <s v="STG:220628_0015" u="1"/>
        <s v="P.3.10.0:221029_0079" u="1"/>
        <s v="P.3.9.0:220607_0105" u="1"/>
        <s v="P.3.9.0:220627_0005" u="1"/>
        <s v="P.3.9.0:220607_0115" u="1"/>
        <s v="P.3.9.0:220627_0015" u="1"/>
        <s v="P.3.9.0:220607_0125" u="1"/>
        <s v="P.3.9.0:220627_0025" u="1"/>
        <s v="P.3.9.0:220607_0135" u="1"/>
        <s v="P.3.9.0:220627_0035" u="1"/>
        <s v="P.3.9.0:220607_0145" u="1"/>
        <s v="P.3.9.0:220627_0045" u="1"/>
        <s v="STG:220628_0016" u="1"/>
        <s v="P.3.9.0:220607_0155" u="1"/>
        <s v="P.3.9.0:220627_0055" u="1"/>
        <s v="P.3.9.0:220627_0065" u="1"/>
        <s v="P.3.9.0:220627_0075" u="1"/>
        <s v="P.3.9.0:220627_0085" u="1"/>
        <s v="P.3.9.0:220627_0095" u="1"/>
        <s v="STG:220628_0017" u="1"/>
        <s v="P.3.13.0:220701_0005" u="1"/>
        <s v="FIN:220610_0030" u="1"/>
        <s v="FIN:220614_0010" u="1"/>
        <s v="P.3.13.0:220701_0105" u="1"/>
        <s v="C.4.3.0: 財務分析:220607_0029" u="1"/>
        <s v="C.4.3.0: 財務分析:220609_0019" u="1"/>
        <s v="C.4.3.0: 財務分析:220701_0059" u="1"/>
        <s v="C.4.2.0: 生產力:221022_0012" u="1"/>
        <s v="STG:220628_0018" u="1"/>
        <s v="FIN:220610_0031" u="1"/>
        <s v="FIN:220614_0011" u="1"/>
        <s v="FIN:220616_0001" u="1"/>
        <s v="P.3.13.0:220607_0062" u="1"/>
        <s v="P.3.13.0:220609_0052" u="1"/>
        <s v="P.3.13.0:220701_0015" u="1"/>
        <s v="C.1.2.0: 投資併購管理:221022_0005" u="1"/>
        <s v="FIN:220610_0032" u="1"/>
        <s v="FIN:220614_0012" u="1"/>
        <s v="FIN:220616_0002" u="1"/>
        <s v="C.1.2.0: 投資併購管理:221022_0015" u="1"/>
        <s v="C.4.3.0: 財務分析:220615_0039" u="1"/>
        <s v="C.1.2.0: 投資併購管理:221022_0025" u="1"/>
        <s v="P.3.13.0:220602_0092" u="1"/>
        <s v="C.1.2.0: 投資併購管理:221029_0005" u="1"/>
        <s v="FIN:220610_0033" u="1"/>
        <s v="FIN:220614_0013" u="1"/>
        <s v="FIN:220616_0003" u="1"/>
        <s v="C.1.2.0: 投資併購管理:221029_0015" u="1"/>
        <s v="C.1.2.0: 投資併購管理:221029_0025" u="1"/>
        <s v="P.2.1.0:220607_0010" u="1"/>
        <s v="P.2.1.0:220607_0020" u="1"/>
        <s v="P.2.1.0:220607_0030" u="1"/>
        <s v="P.2.1.0:220607_0040" u="1"/>
        <s v="P.3.13.0:220607_0072" u="1"/>
        <s v="P.3.13.0:220609_0062" u="1"/>
        <s v="P.2.1.0:220607_0050" u="1"/>
        <s v="P.2.1.0:220607_0060" u="1"/>
        <s v="P.2.1.0:220607_0070" u="1"/>
        <s v="P.2.1.0:220607_0080" u="1"/>
        <s v="P.2.1.0:220607_0090" u="1"/>
        <s v="P.3.13.0:220701_0025" u="1"/>
        <s v="FIN:220610_0034" u="1"/>
        <s v="FIN:220614_0014" u="1"/>
        <s v="FIN:220616_0004" u="1"/>
        <s v="C.4.3.0: 財務分析:221029_0070" u="1"/>
        <s v="C.4.3.0: 財務分析:220627_0029" u="1"/>
        <s v="C.4.3.0: 財務分析:220629_0019" u="1"/>
        <s v="FIN:220610_0035" u="1"/>
        <s v="FIN:220614_0015" u="1"/>
        <s v="FIN:220616_0005" u="1"/>
        <s v="P.2.1.0:220607_0001" u="1"/>
        <s v="P.2.1.0:220607_0011" u="1"/>
        <s v="C.4.3.0: 財務分析:220607_0063" u="1"/>
        <s v="C.4.3.0: 財務分析:220609_0053" u="1"/>
        <s v="P.2.1.0:220607_0021" u="1"/>
        <s v="P.2.1.0:220607_0031" u="1"/>
        <s v="P.2.1.0:220607_0041" u="1"/>
        <s v="P.3.13.0:220607_0082" u="1"/>
        <s v="P.3.13.0:220609_0072" u="1"/>
        <s v="C.4.2.0: 生產力:220615_0008" u="1"/>
        <s v="P.2.1.0:220607_0051" u="1"/>
        <s v="P.2.1.0:220607_0061" u="1"/>
        <s v="P.2.1.0:220607_0071" u="1"/>
        <s v="P.2.1.0:220607_0081" u="1"/>
        <s v="P.2.1.0:220607_0091" u="1"/>
        <s v="FIN:220610_0036" u="1"/>
        <s v="FIN:220614_0016" u="1"/>
        <s v="FIN:220616_0006" u="1"/>
        <s v="STG:221029_0001" u="1"/>
        <s v="FIN:220610_0037" u="1"/>
        <s v="FIN:220614_0017" u="1"/>
        <s v="FIN:220616_0007" u="1"/>
        <s v="STG:221029_0002" u="1"/>
        <s v="P.2.1.0:220607_0002" u="1"/>
        <s v="P.2.1.0:220607_0012" u="1"/>
        <s v="P.2.1.0:220607_0022" u="1"/>
        <s v="P.2.1.0:220607_0032" u="1"/>
        <s v="P.2.1.0:220607_0042" u="1"/>
        <s v="P.3.13.0:220607_0092" u="1"/>
        <s v="P.3.13.0:220609_0082" u="1"/>
        <s v="C.4.2.0: 生產力:220614_0018" u="1"/>
        <s v="C.4.2.0: 生產力:220616_0008" u="1"/>
        <s v="P.2.1.0:220607_0052" u="1"/>
        <s v="P.2.1.0:220607_0062" u="1"/>
        <s v="P.2.1.0:220607_0072" u="1"/>
        <s v="P.2.1.0:220607_0082" u="1"/>
        <s v="P.2.1.0:220607_0092" u="1"/>
        <s v="FIN:220610_0038" u="1"/>
        <s v="FIN:220614_0018" u="1"/>
        <s v="FIN:220616_0008" u="1"/>
        <s v="STG:221029_0003" u="1"/>
        <s v="QAM:221029_0070" u="1"/>
        <s v="FIN:220610_0039" u="1"/>
        <s v="FIN:220614_0019" u="1"/>
        <s v="FIN:220616_0009" u="1"/>
        <s v="STG:221029_0004" u="1"/>
        <s v="P.2.1.0:220607_0003" u="1"/>
        <s v="P.2.1.0:220607_0013" u="1"/>
        <s v="C.4.3.0: 財務分析:220627_0063" u="1"/>
        <s v="C.4.3.0: 財務分析:220629_0053" u="1"/>
        <s v="P.2.1.0:220607_0023" u="1"/>
        <s v="P.2.1.0:220607_0033" u="1"/>
        <s v="C.4.2.0: 生產力:220607_0008" u="1"/>
        <s v="P.2.1.0:220607_0043" u="1"/>
        <s v="P.3.13.0:220609_0092" u="1"/>
        <s v="C.4.2.0: 生產力:220615_0018" u="1"/>
        <s v="P.2.1.0:220607_0053" u="1"/>
        <s v="C.4.2.0: 生產力:220627_0008" u="1"/>
        <s v="P.2.1.0:220607_0063" u="1"/>
        <s v="P.2.1.0:220607_0073" u="1"/>
        <s v="P.2.1.0:220607_0083" u="1"/>
        <s v="P.2.1.0:220607_0093" u="1"/>
        <s v="C.1.2.0: 投資併購管理:221022_0006" u="1"/>
        <s v="C.1.2.0: 投資併購管理:221022_0016" u="1"/>
        <s v="STG:221029_0005" u="1"/>
        <s v="C.1.2.0: 投資併購管理:221022_0026" u="1"/>
        <s v="C.1.2.0: 投資併購管理:221029_0006" u="1"/>
        <s v="P.3.10.0:220602_0001" u="1"/>
        <s v="C.1.2.0: 投資併購管理:221029_0016" u="1"/>
        <s v="P.3.13.0:220615_0084" u="1"/>
        <s v="STG:221029_0006" u="1"/>
        <s v="C.1.2.0: 投資併購管理:221029_0026" u="1"/>
        <s v="P.2.1.0:220607_0004" u="1"/>
        <s v="P.2.1.0:220607_0014" u="1"/>
        <s v="P.2.1.0:220607_0024" u="1"/>
        <s v="P.2.1.0:220607_0034" u="1"/>
        <s v="P.2.1.0:220607_0044" u="1"/>
        <s v="C.4.2.0: 生產力:220616_0018" u="1"/>
        <s v="P.2.1.0:220607_0054" u="1"/>
        <s v="C.4.2.0: 生產力:220628_0008" u="1"/>
        <s v="P.2.1.0:220607_0064" u="1"/>
        <s v="P.2.1.0:220607_0074" u="1"/>
        <s v="P.2.1.0:220607_0084" u="1"/>
        <s v="P.2.1.0:220607_0094" u="1"/>
        <s v="P.3.13.0:220614_0094" u="1"/>
        <s v="P.3.13.0:220616_0084" u="1"/>
        <s v="STG:221029_0007" u="1"/>
        <s v="C.4.3.0: 財務分析:220609_0067" u="1"/>
        <s v="P.3.10.0:220602_0011" u="1"/>
        <s v="P.3.13.0:220615_0094" u="1"/>
        <s v="STG:221029_0008" u="1"/>
        <s v="P.2.1.0:220607_0005" u="1"/>
        <s v="P.2.1.0:220607_0015" u="1"/>
        <s v="P.2.1.0:220607_0025" u="1"/>
        <s v="P.2.1.0:220607_0035" u="1"/>
        <s v="C.4.2.0: 生產力:220607_0018" u="1"/>
        <s v="C.4.2.0: 生產力:220609_0008" u="1"/>
        <s v="P.2.1.0:220607_0045" u="1"/>
        <s v="P.2.1.0:220607_0055" u="1"/>
        <s v="P.3.5.0:220614_0010" u="1"/>
        <s v="C.4.2.0: 生產力:220627_0018" u="1"/>
        <s v="C.4.2.0: 生產力:220629_0008" u="1"/>
        <s v="P.2.1.0:220607_0065" u="1"/>
        <s v="P.3.5.0:220614_0020" u="1"/>
        <s v="P.2.1.0:220607_0075" u="1"/>
        <s v="P.3.5.0:220614_0030" u="1"/>
        <s v="P.2.1.0:220607_0085" u="1"/>
        <s v="P.3.5.0:220614_0040" u="1"/>
        <s v="FIN:220607_0034" u="1"/>
        <s v="FIN:220609_0024" u="1"/>
        <s v="P.2.1.0:220607_0095" u="1"/>
        <s v="P.3.13.0:220616_0094" u="1"/>
        <s v="STG:221029_0009" u="1"/>
        <s v="C.1.1.0:221022_0010" u="1"/>
        <s v="C.1.1.0:221022_0020" u="1"/>
        <s v="C.1.1.0:221022_0030" u="1"/>
        <s v="C.1.1.0:221022_0040" u="1"/>
        <s v="C.1.1.0:221022_0050" u="1"/>
        <s v="FIN:220607_0035" u="1"/>
        <s v="FIN:220609_0025" u="1"/>
        <s v="C.1.1.0:221022_0060" u="1"/>
        <s v="FIN:220622_0040" u="1"/>
        <s v="FIN:220628_0010" u="1"/>
        <s v="C.1.1.0:221022_0070" u="1"/>
        <s v="P.3.10.0:220602_0021" u="1"/>
        <s v="C.1.1.0:221022_0080" u="1"/>
        <s v="C.1.1.0:221022_0090" u="1"/>
        <s v="P.2.1.0:220607_0006" u="1"/>
        <s v="P.2.1.0:220607_0016" u="1"/>
        <s v="P.2.1.0:220607_0026" u="1"/>
        <s v="P.2.1.0:220607_0036" u="1"/>
        <s v="P.2.1.0:220607_0046" u="1"/>
        <s v="P.3.5.0:220614_0001" u="1"/>
        <s v="P.2.1.0:220607_0056" u="1"/>
        <s v="P.3.5.0:220614_0011" u="1"/>
        <s v="C.4.2.0: 生產力:220628_0018" u="1"/>
        <s v="P.2.1.0:220607_0066" u="1"/>
        <s v="P.3.5.0:220614_0021" u="1"/>
        <s v="P.2.1.0:220607_0076" u="1"/>
        <s v="P.3.5.0:220614_0031" u="1"/>
        <s v="P.2.1.0:220607_0086" u="1"/>
        <s v="P.3.5.0:220614_0041" u="1"/>
        <s v="FIN:220607_0036" u="1"/>
        <s v="FIN:220609_0026" u="1"/>
        <s v="P.2.1.0:220607_0096" u="1"/>
        <s v="FIN:220622_0041" u="1"/>
        <s v="FIN:220628_0011" u="1"/>
        <s v="P.3.10.0:220607_0001" u="1"/>
        <s v="C.4.3.0: 財務分析:220610_0008" u="1"/>
        <s v="P.3.10.0:220610_0003" u="1"/>
        <s v="C.1.1.0:221022_0001" u="1"/>
        <s v="C.1.1.0:221022_0011" u="1"/>
        <s v="C.1.1.0:221022_0021" u="1"/>
        <s v="C.1.1.0:221022_0031" u="1"/>
        <s v="C.1.1.0:221022_0041" u="1"/>
        <s v="C.1.1.0:221022_0051" u="1"/>
        <s v="FIN:220607_0037" u="1"/>
        <s v="FIN:220609_0027" u="1"/>
        <s v="C.1.1.0:221022_0061" u="1"/>
        <s v="C.4.3.0: 財務分析:220629_0067" u="1"/>
        <s v="FIN:220622_0042" u="1"/>
        <s v="FIN:220628_0012" u="1"/>
        <s v="C.1.1.0:221022_0071" u="1"/>
        <s v="P.3.10.0:220602_0031" u="1"/>
        <s v="C.1.1.0:221022_0081" u="1"/>
        <s v="C.1.1.0:221022_0091" u="1"/>
        <s v="P.2.1.0:220607_0007" u="1"/>
        <s v="P.2.1.0:220607_0017" u="1"/>
        <s v="P.2.1.0:220607_0027" u="1"/>
        <s v="P.2.1.0:220607_0037" u="1"/>
        <s v="C.4.2.0: 生產力:220609_0018" u="1"/>
        <s v="P.2.1.0:220607_0047" u="1"/>
        <s v="P.3.5.0:220614_0002" u="1"/>
        <s v="P.2.1.0:220607_0057" u="1"/>
        <s v="P.3.5.0:220614_0012" u="1"/>
        <s v="C.4.2.0: 生產力:220629_0018" u="1"/>
        <s v="P.2.1.0:220607_0067" u="1"/>
        <s v="P.3.5.0:220614_0022" u="1"/>
        <s v="P.2.1.0:220607_0077" u="1"/>
        <s v="P.3.5.0:220614_0032" u="1"/>
        <s v="P.2.1.0:220607_0087" u="1"/>
        <s v="P.3.5.0:220614_0042" u="1"/>
        <s v="FIN:220607_0038" u="1"/>
        <s v="FIN:220609_0028" u="1"/>
        <s v="FIN:220701_0060" u="1"/>
        <s v="P.2.1.0:220607_0097" u="1"/>
        <s v="C.1.2.0: 投資併購管理:221022_0007" u="1"/>
        <s v="FIN:220622_0043" u="1"/>
        <s v="FIN:220628_0013" u="1"/>
        <s v="P.3.10.0:220607_0011" u="1"/>
        <s v="P.3.10.0:220609_0001" u="1"/>
        <s v="C.1.2.0: 投資併購管理:221022_0017" u="1"/>
        <s v="C.1.2.0: 投資併購管理:221022_0027" u="1"/>
        <s v="P.3.10.0:220610_0013" u="1"/>
        <s v="C.1.1.0:221022_0002" u="1"/>
        <s v="C.1.1.0:221022_0012" u="1"/>
        <s v="C.1.1.0:221022_0022" u="1"/>
        <s v="C.1.1.0:221022_0032" u="1"/>
        <s v="C.1.1.0:221022_0042" u="1"/>
        <s v="C.1.2.0: 投資併購管理:221029_0007" u="1"/>
        <s v="C.1.1.0:221022_0052" u="1"/>
        <s v="FIN:220607_0039" u="1"/>
        <s v="FIN:220609_0029" u="1"/>
        <s v="FIN:220701_0061" u="1"/>
        <s v="C.1.1.0:221022_0062" u="1"/>
        <s v="FIN:220622_0044" u="1"/>
        <s v="FIN:220628_0014" u="1"/>
        <s v="C.1.1.0:221022_0072" u="1"/>
        <s v="P.3.10.0:220602_0041" u="1"/>
        <s v="C.1.1.0:221022_0082" u="1"/>
        <s v="C.1.2.0: 投資併購管理:221029_0017" u="1"/>
        <s v="C.1.1.0:221022_0092" u="1"/>
        <s v="C.4.3.0: 財務分析:220602_0032" u="1"/>
        <s v="C.1.2.0: 投資併購管理:221029_0027" u="1"/>
        <s v="P.2.1.0:220607_0008" u="1"/>
        <s v="P.2.1.0:220607_0018" u="1"/>
        <s v="P.2.1.0:220607_0028" u="1"/>
        <s v="P.2.1.0:220607_0038" u="1"/>
        <s v="P.2.1.0:220607_0048" u="1"/>
        <s v="P.3.5.0:220614_0003" u="1"/>
        <s v="P.2.1.0:220607_0058" u="1"/>
        <s v="P.3.5.0:220614_0013" u="1"/>
        <s v="P.2.1.0:220607_0068" u="1"/>
        <s v="P.3.5.0:220614_0023" u="1"/>
        <s v="P.2.1.0:220607_0078" u="1"/>
        <s v="P.3.5.0:220614_0033" u="1"/>
        <s v="P.2.1.0:220607_0088" u="1"/>
        <s v="P.3.5.0:220614_0043" u="1"/>
        <s v="FIN:220701_0062" u="1"/>
        <s v="P.2.1.0:220607_0098" u="1"/>
        <s v="FIN:220622_0045" u="1"/>
        <s v="FIN:220628_0015" u="1"/>
        <s v="P.3.10.0:220607_0021" u="1"/>
        <s v="P.3.10.0:220609_0011" u="1"/>
        <s v="C.4.3.0: 財務分析:220630_0008" u="1"/>
        <s v="P.3.10.0:220610_0023" u="1"/>
        <s v="P.3.10.0:220614_0003" u="1"/>
        <s v="C.1.1.0:221022_0003" u="1"/>
        <s v="C.1.1.0:221022_0013" u="1"/>
        <s v="P.3.13.0:220627_0086" u="1"/>
        <s v="P.3.13.0:220629_0076" u="1"/>
        <s v="C.1.1.0:221022_0023" u="1"/>
        <s v="C.1.1.0:221022_0033" u="1"/>
        <s v="C.1.1.0:221022_0043" u="1"/>
        <s v="C.1.1.0:221022_0053" u="1"/>
        <s v="FIN:220701_0063" u="1"/>
        <s v="C.1.1.0:221022_0063" u="1"/>
        <s v="FIN:220622_0046" u="1"/>
        <s v="FIN:220628_0016" u="1"/>
        <s v="C.1.1.0:221022_0073" u="1"/>
        <s v="P.3.10.0:220602_0051" u="1"/>
        <s v="C.1.1.0:221022_0083" u="1"/>
        <s v="C.1.1.0:221022_0093" u="1"/>
        <s v="C.4.3.0: 財務分析:220610_0042" u="1"/>
        <s v="C.4.3.0: 財務分析:220614_0022" u="1"/>
        <s v="C.4.3.0: 財務分析:220616_0012" u="1"/>
        <s v="P.2.1.0:220607_0009" u="1"/>
        <s v="P.2.1.0:220607_0019" u="1"/>
        <s v="P.2.1.0:220607_0029" u="1"/>
        <s v="P.3.10.0:220615_0003" u="1"/>
        <s v="P.2.1.0:220607_0039" u="1"/>
        <s v="P.3.10.0:220615_0103" u="1"/>
        <s v="P.2.1.0:220607_0049" u="1"/>
        <s v="P.3.13.0:220628_0086" u="1"/>
        <s v="C.4.3.0: 財務分析:221029_0021" u="1"/>
        <s v="P.2.1.0:220607_0059" u="1"/>
        <s v="P.2.1.0:220607_0069" u="1"/>
        <s v="P.2.1.0:220607_0079" u="1"/>
        <s v="P.2.1.0:220607_0089" u="1"/>
        <s v="FIN:220701_0064" u="1"/>
        <s v="P.2.1.0:220607_0099" u="1"/>
        <s v="FIN:220622_0047" u="1"/>
        <s v="FIN:220628_0017" u="1"/>
        <s v="P.3.10.0:220607_0031" u="1"/>
        <s v="P.3.10.0:220609_0021" u="1"/>
        <s v="P.3.10.0:220610_0033" u="1"/>
        <s v="P.3.10.0:220614_0013" u="1"/>
        <s v="P.3.10.0:220616_0003" u="1"/>
        <s v="C.1.1.0:221022_0004" u="1"/>
        <s v="C.1.1.0:221022_0014" u="1"/>
        <s v="P.3.13.0:220627_0096" u="1"/>
        <s v="P.3.13.0:220629_0086" u="1"/>
        <s v="C.1.1.0:221022_0024" u="1"/>
        <s v="C.1.1.0:221022_0034" u="1"/>
        <s v="C.1.1.0:221022_0044" u="1"/>
        <s v="C.1.1.0:221022_0054" u="1"/>
        <s v="FIN:220701_0065" u="1"/>
        <s v="C.1.1.0:221022_0064" u="1"/>
        <s v="FIN:220622_0048" u="1"/>
        <s v="FIN:220628_0018" u="1"/>
        <s v="C.1.1.0:221022_0074" u="1"/>
        <s v="C.1.1.0:221022_0084" u="1"/>
        <s v="C.1.1.0:221022_0094" u="1"/>
        <s v="C.4.3.0: 財務分析:220622_0032" u="1"/>
        <s v="C.4.3.0: 財務分析:220628_0002" u="1"/>
        <s v="P.3.10.0:220615_0013" u="1"/>
        <s v="P.3.10.0:220615_0113" u="1"/>
        <s v="P.3.13.0:220628_0096" u="1"/>
        <s v="FIN:220701_0066" u="1"/>
        <s v="FIN:220622_0049" u="1"/>
        <s v="FIN:220628_0019" u="1"/>
        <s v="P.3.10.0:220607_0041" u="1"/>
        <s v="P.3.10.0:220609_0031" u="1"/>
        <s v="P.3.10.0:220610_0043" u="1"/>
        <s v="P.3.10.0:220614_0023" u="1"/>
        <s v="P.3.10.0:220616_0013" u="1"/>
        <s v="C.1.1.0:221022_0005" u="1"/>
        <s v="C.1.1.0:221022_0015" u="1"/>
        <s v="P.3.13.0:220629_0096" u="1"/>
        <s v="C.1.1.0:221022_0025" u="1"/>
        <s v="C.1.1.0:221022_0035" u="1"/>
        <s v="C.1.1.0:221022_0045" u="1"/>
        <s v="C.1.1.0:221022_0055" u="1"/>
        <s v="FIN:220701_0067" u="1"/>
        <s v="C.1.1.0:221022_0065" u="1"/>
        <s v="C.1.1.0:221022_0075" u="1"/>
        <s v="C.1.1.0:221022_0085" u="1"/>
        <s v="C.1.1.0:221022_0095" u="1"/>
        <s v="C.4.3.0: 財務分析:220630_0042" u="1"/>
        <s v="P.3.10.0:220615_0023" u="1"/>
        <s v="P.3.10.0:220615_0123" u="1"/>
        <s v="FIN:220701_0068" u="1"/>
        <s v="C.1.2.0: 投資併購管理:221022_0008" u="1"/>
        <s v="P.3.10.0:220607_0051" u="1"/>
        <s v="P.3.10.0:220609_0041" u="1"/>
        <s v="P.3.10.0:220622_0005" u="1"/>
        <s v="C.1.2.0: 投資併購管理:221022_0018" u="1"/>
        <s v="C.1.2.0: 投資併購管理:221022_0028" u="1"/>
        <s v="P.3.10.0:220610_0053" u="1"/>
        <s v="P.3.10.0:220614_0033" u="1"/>
        <s v="P.3.10.0:220616_0023" u="1"/>
        <s v="C.1.1.0:221022_0006" u="1"/>
        <s v="C.1.1.0:221022_0016" u="1"/>
        <s v="C.1.1.0:221022_0026" u="1"/>
        <s v="C.1.1.0:221022_0036" u="1"/>
        <s v="C.4.3.0: 財務分析:220602_0046" u="1"/>
        <s v="C.1.1.0:221022_0046" u="1"/>
        <s v="C.1.2.0: 投資併購管理:221029_0008" u="1"/>
        <s v="C.1.1.0:221022_0056" u="1"/>
        <s v="C.1.1.0:221022_0066" u="1"/>
        <s v="C.1.1.0:221022_0076" u="1"/>
        <s v="C.1.1.0:221022_0086" u="1"/>
        <s v="C.1.2.0: 投資併購管理:221029_0018" u="1"/>
        <s v="C.1.1.0:221022_0096" u="1"/>
        <s v="C.1.2.0: 投資併購管理:221029_0028" u="1"/>
        <s v="P.3.10.0:220615_0033" u="1"/>
        <s v="P.3.10.0:220622_0015" u="1"/>
        <s v="P.3.10.0:220614_0043" u="1"/>
        <s v="P.3.10.0:220616_0033" u="1"/>
        <s v="C.1.1.0:221022_0007" u="1"/>
        <s v="C.1.1.0:221022_0017" u="1"/>
        <s v="C.1.1.0:221022_0027" u="1"/>
        <s v="C.1.1.0:221022_0037" u="1"/>
        <s v="C.4.3.0: 財務分析:220610_0056" u="1"/>
        <s v="C.4.3.0: 財務分析:220614_0036" u="1"/>
        <s v="C.4.3.0: 財務分析:220616_0026" u="1"/>
        <s v="C.1.1.0:221022_0047" u="1"/>
        <s v="C.1.1.0:221022_0057" u="1"/>
        <s v="C.1.1.0:221022_0067" u="1"/>
        <s v="C.1.1.0:221022_0077" u="1"/>
        <s v="C.1.1.0:221022_0087" u="1"/>
        <s v="C.1.1.0:221022_0097" u="1"/>
        <s v="C.4.3.0: 財務分析:221029_0035" u="1"/>
        <s v="P.3.10.0:220615_0043" u="1"/>
        <s v="P.3.10.0:220622_0025" u="1"/>
        <s v="P.3.10.0:220614_0053" u="1"/>
        <s v="P.3.10.0:220616_0043" u="1"/>
        <s v="C.1.1.0:221022_0008" u="1"/>
        <s v="C.1.1.0:221022_0018" u="1"/>
        <s v="C.1.1.0:221022_0028" u="1"/>
        <s v="C.1.1.0:221022_0038" u="1"/>
        <s v="C.4.3.0: 財務分析:220622_0046" u="1"/>
        <s v="C.4.3.0: 財務分析:220628_0016" u="1"/>
        <s v="C.1.1.0:221022_0048" u="1"/>
        <s v="C.1.1.0:221022_0058" u="1"/>
        <s v="C.1.1.0:221022_0068" u="1"/>
        <s v="C.1.1.0:221022_0078" u="1"/>
        <s v="P.3.10.0:220627_0005" u="1"/>
        <s v="C.1.1.0:221022_0088" u="1"/>
        <s v="C.1.1.0:221022_0098" u="1"/>
        <s v="P.3.10.0:220630_0007" u="1"/>
        <s v="P.3.10.0:220622_0035" u="1"/>
        <s v="P.3.10.0:220628_0005" u="1"/>
        <s v="P.3.10.0:220614_0063" u="1"/>
        <s v="P.3.10.0:220616_0053" u="1"/>
        <s v="C.1.1.0:221022_0009" u="1"/>
        <s v="C.1.1.0:221022_0019" u="1"/>
        <s v="C.1.1.0:221022_0029" u="1"/>
        <s v="C.1.1.0:221022_0039" u="1"/>
        <s v="C.4.3.0: 財務分析:220630_0056" u="1"/>
        <s v="C.1.1.0:221022_0049" u="1"/>
        <s v="C.1.1.0:221022_0059" u="1"/>
        <s v="C.1.1.0:221022_0069" u="1"/>
        <s v="C.1.1.0:221022_0079" u="1"/>
        <s v="P.3.10.0:220627_0015" u="1"/>
        <s v="P.3.10.0:220629_0005" u="1"/>
        <s v="C.1.1.0:221022_0089" u="1"/>
        <s v="C.1.1.0:221022_0099" u="1"/>
        <s v="P.3.10.0:220615_0063" u="1"/>
        <s v="P.3.10.0:220630_0017" u="1"/>
        <s v="C.4.3.0: 財務分析:220614_0070" u="1"/>
        <s v="C.4.3.0: 財務分析:220616_0060" u="1"/>
        <s v="C.1.2.0: 投資併購管理:221022_0009" u="1"/>
        <s v="P.3.10.0:220622_0045" u="1"/>
        <s v="P.3.10.0:220628_0015" u="1"/>
        <s v="C.1.2.0: 投資併購管理:221022_0019" u="1"/>
        <s v="P.3.10.0:220701_0044" u="1"/>
        <s v="C.1.2.0: 投資併購管理:221022_0029" u="1"/>
        <s v="P.3.10.0:220616_0063" u="1"/>
        <s v="C.1.2.0: 投資併購管理:221029_0009" u="1"/>
        <s v="P.3.10.0:220627_0025" u="1"/>
        <s v="P.3.10.0:220629_0015" u="1"/>
        <s v="C.1.2.0: 投資併購管理:221029_0019" u="1"/>
        <s v="C.1.2.0: 投資併購管理:221029_0029" u="1"/>
        <s v="P.3.10.0:220615_0073" u="1"/>
        <s v="P.3.10.0:220630_0027" u="1"/>
        <s v="C.4.3.0: 財務分析:220628_0050" u="1"/>
        <s v="P.3.10.0:220622_0055" u="1"/>
        <s v="P.3.10.0:220628_0025" u="1"/>
        <s v="P.3.10.0:220701_0054" u="1"/>
        <s v="C.4.3.0: 財務分析:221029_0049" u="1"/>
        <s v="P.3.10.0:220627_0035" u="1"/>
        <s v="P.3.10.0:220629_0025" u="1"/>
        <s v="P.3.10.0:220630_0037" u="1"/>
        <s v="P.3.10.0:220622_0065" u="1"/>
        <s v="P.3.10.0:220628_0035" u="1"/>
        <s v="P.3.10.0:220701_0064" u="1"/>
        <s v="STG:220615_0001" u="1"/>
        <s v="P.3.10.0:220627_0045" u="1"/>
        <s v="P.3.10.0:220629_0035" u="1"/>
        <s v="P.3.10.0:220630_0047" u="1"/>
        <s v="STG:220615_0002" u="1"/>
        <s v="P.3.10.0:220628_0045" u="1"/>
        <s v="P.3.10.0:220701_0074" u="1"/>
        <s v="P.3.10.0:220627_0055" u="1"/>
        <s v="P.3.10.0:220629_0045" u="1"/>
        <s v="P.3.10.0:220630_0057" u="1"/>
        <s v="P.3.10.0:220628_0055" u="1"/>
        <s v="C.4.3.0: 財務分析:221022_0014" u="1"/>
        <s v="P.3.10.0:220627_0065" u="1"/>
        <s v="P.3.10.0:220629_0055" u="1"/>
        <s v="C.4.3.0: 財務分析:220628_0064" u="1"/>
        <s v="P.3.10.0:220630_0067" u="1"/>
        <s v="QAM:221029_0010" u="1"/>
        <s v="P.3.5.0:220628_0010" u="1"/>
        <s v="P.3.5.0:220628_0020" u="1"/>
        <s v="P.3.5.0:220628_0030" u="1"/>
        <s v="P.3.5.0:220628_0040" u="1"/>
        <s v="P.3.10.0:220628_0065" u="1"/>
        <s v="QAM:221029_0011" u="1"/>
        <s v="P.3.10.0:220629_0065" u="1"/>
        <s v="P.3.5.0:220628_0001" u="1"/>
        <s v="QAM:221029_0012" u="1"/>
        <s v="P.3.5.0:220628_0011" u="1"/>
        <s v="P.3.5.0:220628_0021" u="1"/>
        <s v="P.3.5.0:220628_0031" u="1"/>
        <s v="P.3.5.0:220628_0041" u="1"/>
        <s v="P.2.2.0:220602_0010" u="1"/>
        <s v="P.2.2.0:220602_0020" u="1"/>
        <s v="P.2.2.0:220602_0030" u="1"/>
        <s v="P.2.2.0:220602_0040" u="1"/>
        <s v="P.2.2.0:220602_0050" u="1"/>
        <s v="P.2.2.0:220602_0060" u="1"/>
        <s v="P.2.2.0:220602_0070" u="1"/>
        <s v="QAM:221029_0013" u="1"/>
        <s v="P.2.2.0:220602_0080" u="1"/>
        <s v="P.2.2.0:220602_0090" u="1"/>
        <s v="P.3.5.0:220628_0002" u="1"/>
        <s v="QAM:221029_0014" u="1"/>
        <s v="P.3.5.0:220628_0012" u="1"/>
        <s v="P.3.5.0:220628_0022" u="1"/>
        <s v="P.3.5.0:220628_0032" u="1"/>
        <s v="P.3.5.0:220628_0042" u="1"/>
        <s v="C.4.3.0: 財務分析:220701_0009" u="1"/>
        <s v="P.2.2.0:220602_0001" u="1"/>
        <s v="P.2.2.0:220602_0011" u="1"/>
        <s v="P.2.2.0:220602_0021" u="1"/>
        <s v="P.2.2.0:220602_0031" u="1"/>
        <s v="P.2.2.0:220602_0041" u="1"/>
        <s v="P.2.2.0:220602_0051" u="1"/>
        <s v="P.2.2.0:220602_0061" u="1"/>
        <s v="P.2.2.0:220602_0071" u="1"/>
        <s v="P.3.13.0:220602_0003" u="1"/>
        <s v="QAM:221029_0015" u="1"/>
        <s v="P.2.2.0:220602_0081" u="1"/>
        <s v="P.3.13.0:220602_0103" u="1"/>
        <s v="P.2.2.0:220602_0091" u="1"/>
        <s v="P.3.5.0:220628_0003" u="1"/>
        <s v="QAM:221029_0016" u="1"/>
        <s v="P.3.5.0:220628_0013" u="1"/>
        <s v="P.3.5.0:220628_0023" u="1"/>
        <s v="P.3.5.0:220628_0033" u="1"/>
        <s v="P.3.5.0:220628_0043" u="1"/>
        <s v="P.2.2.0:220602_0002" u="1"/>
        <s v="P.2.2.0:220602_0012" u="1"/>
        <s v="P.2.2.0:220602_0022" u="1"/>
        <s v="P.2.2.0:220602_0032" u="1"/>
        <s v="P.2.2.0:220602_0042" u="1"/>
        <s v="C.4.3.0: 財務分析:221022_0028" u="1"/>
        <s v="P.2.2.0:220602_0052" u="1"/>
        <s v="P.2.2.0:220602_0062" u="1"/>
        <s v="P.2.2.0:220602_0072" u="1"/>
        <s v="P.3.13.0:220602_0013" u="1"/>
        <s v="QAM:221029_0017" u="1"/>
        <s v="P.2.2.0:220602_0082" u="1"/>
        <s v="P.2.2.0:220602_0092" u="1"/>
        <s v="P.3.5.0:220628_0004" u="1"/>
        <s v="QAM:221029_0018" u="1"/>
        <s v="P.3.5.0:220628_0014" u="1"/>
        <s v="P.3.5.0:220628_0024" u="1"/>
        <s v="P.3.5.0:220628_0034" u="1"/>
        <s v="P.3.5.0:220628_0044" u="1"/>
        <s v="P.2.2.0:220602_0003" u="1"/>
        <s v="P.2.2.0:220602_0013" u="1"/>
        <s v="P.2.2.0:220602_0023" u="1"/>
        <s v="P.2.2.0:220602_0033" u="1"/>
        <s v="P.2.2.0:220602_0043" u="1"/>
        <s v="P.2.2.0:220602_0053" u="1"/>
        <s v="P.2.2.0:220602_0063" u="1"/>
        <s v="P.2.2.0:220602_0073" u="1"/>
        <s v="P.3.13.0:220602_0023" u="1"/>
        <s v="QAM:221029_0019" u="1"/>
        <s v="P.2.2.0:220602_0083" u="1"/>
        <s v="P.2.2.0:220602_0093" u="1"/>
        <s v="STG:220627_0010" u="1"/>
        <s v="C.4.3.0: 財務分析:220607_0013" u="1"/>
        <s v="C.4.3.0: 財務分析:220609_0003" u="1"/>
        <s v="C.4.3.0: 財務分析:220701_0043" u="1"/>
        <s v="P.3.5.0:220628_0005" u="1"/>
        <s v="P.3.13.0:220607_0003" u="1"/>
        <s v="P.3.5.0:220628_0015" u="1"/>
        <s v="P.3.13.0:220607_0103" u="1"/>
        <s v="P.3.5.0:220628_0025" u="1"/>
        <s v="P.3.5.0:220628_0035" u="1"/>
        <s v="P.3.5.0:220628_0045" u="1"/>
        <s v="STG:220627_0011" u="1"/>
        <s v="STG:220629_0001" u="1"/>
        <s v="P.3.13.0:220610_0005" u="1"/>
        <s v="P.3.13.0:220610_0105" u="1"/>
        <s v="FIN:220701_0001" u="1"/>
        <s v="P.3.13.0:220602_0033" u="1"/>
        <s v="STG:220627_0012" u="1"/>
        <s v="STG:220629_0002" u="1"/>
        <s v="C.4.3.0: 財務分析:220615_0023" u="1"/>
        <s v="FIN:220701_0002" u="1"/>
        <s v="C.4.3.0: 財務分析:221022_0062" u="1"/>
        <s v="P.3.5.0:220628_0006" u="1"/>
        <s v="P.3.13.0:220607_0013" u="1"/>
        <s v="P.3.13.0:220609_0003" u="1"/>
        <s v="P.3.5.0:220628_0016" u="1"/>
        <s v="P.3.13.0:220609_0103" u="1"/>
        <s v="P.3.5.0:220628_0026" u="1"/>
        <s v="P.3.5.0:220628_0036" u="1"/>
        <s v="STG:220627_0013" u="1"/>
        <s v="STG:220629_0003" u="1"/>
        <s v="P.3.13.0:220610_0015" u="1"/>
        <s v="FIN:220701_0003" u="1"/>
        <s v="P.3.13.0:220602_0043" u="1"/>
        <s v="STG:220627_0014" u="1"/>
        <s v="STG:220629_0004" u="1"/>
        <s v="C.4.3.0: 財務分析:220627_0013" u="1"/>
        <s v="C.4.3.0: 財務分析:220629_0003" u="1"/>
        <s v="FIN:220701_0004" u="1"/>
        <s v="P.3.5.0:220628_0007" u="1"/>
        <s v="P.3.13.0:220607_0023" u="1"/>
        <s v="P.3.13.0:220609_0013" u="1"/>
        <s v="P.3.5.0:220628_0017" u="1"/>
        <s v="P.3.5.0:220628_0027" u="1"/>
        <s v="P.3.5.0:220628_0037" u="1"/>
        <s v="STG:220627_0015" u="1"/>
        <s v="STG:220629_0005" u="1"/>
        <s v="P.3.13.0:220610_0025" u="1"/>
        <s v="P.3.13.0:220614_0005" u="1"/>
        <s v="P.3.13.0:220614_0105" u="1"/>
        <s v="FIN:220701_0005" u="1"/>
        <s v="P.3.13.0:220602_0053" u="1"/>
        <s v="STG:220627_0016" u="1"/>
        <s v="STG:220629_0006" u="1"/>
        <s v="P.3.13.0:220615_0005" u="1"/>
        <s v="FIN:220701_0006" u="1"/>
        <s v="P.3.13.0:220607_0033" u="1"/>
        <s v="P.3.13.0:220609_0023" u="1"/>
        <s v="P.3.13.0:220610_0035" u="1"/>
        <s v="P.3.13.0:220614_0015" u="1"/>
        <s v="P.3.13.0:220616_0005" u="1"/>
        <s v="P.3.13.0:220616_0105" u="1"/>
        <s v="FIN:220701_0007" u="1"/>
        <s v="P.3.13.0:220602_0063" u="1"/>
        <s v="C.4.3.0: 財務分析:220607_0027" u="1"/>
        <s v="C.4.3.0: 財務分析:220609_0017" u="1"/>
        <s v="C.4.3.0: 財務分析:220701_0057" u="1"/>
        <s v="P.3.13.0:220615_0015" u="1"/>
        <s v="P.3.13.0:220615_0115" u="1"/>
        <s v="FIN:220615_0001" u="1"/>
        <s v="FIN:220701_0008" u="1"/>
        <s v="P.3.13.0:220607_0043" u="1"/>
        <s v="P.3.13.0:220609_0033" u="1"/>
        <s v="P.3.13.0:221022_0001" u="1"/>
        <s v="P.3.13.0:220610_0045" u="1"/>
        <s v="P.3.13.0:220614_0025" u="1"/>
        <s v="P.3.13.0:220616_0015" u="1"/>
        <s v="FIN:220615_0002" u="1"/>
        <s v="FIN:220701_0009" u="1"/>
        <s v="C.4.3.0: 財務分析:220615_0037" u="1"/>
        <s v="P.3.13.0:220615_0025" u="1"/>
        <s v="P.3.13.0:220615_0125" u="1"/>
        <s v="FIN:220615_0003" u="1"/>
        <s v="C.4.2.0: 生產力:220628_0013" u="1"/>
        <s v="P.3.13.0:220622_0007" u="1"/>
        <s v="P.3.13.0:220622_0107" u="1"/>
        <s v="P.3.13.0:220610_0055" u="1"/>
        <s v="P.3.13.0:220614_0035" u="1"/>
        <s v="P.3.13.0:220616_0025" u="1"/>
        <s v="FIN:220615_0004" u="1"/>
        <s v="C.4.3.0: 財務分析:220627_0027" u="1"/>
        <s v="C.4.3.0: 財務分析:220629_0017" u="1"/>
        <s v="P.3.13.0:220615_0035" u="1"/>
        <s v="FIN:220615_0005" u="1"/>
        <s v="C.4.2.0: 生產力:220609_0013" u="1"/>
        <s v="FIN:220630_0010" u="1"/>
        <s v="C.4.2.0: 生產力:220629_0013" u="1"/>
        <s v="STG:221022_0030" u="1"/>
        <s v="P.3.13.0:220622_0017" u="1"/>
        <s v="C.4.3.0: 財務分析:220607_0061" u="1"/>
        <s v="C.4.3.0: 財務分析:220609_0051" u="1"/>
        <s v="P.3.13.0:220610_0065" u="1"/>
        <s v="P.3.13.0:220614_0045" u="1"/>
        <s v="P.3.13.0:220616_0035" u="1"/>
        <s v="FIN:220615_0006" u="1"/>
        <s v="FIN:220630_0011" u="1"/>
        <s v="STG:221022_0031" u="1"/>
        <s v="P.3.13.0:220615_0045" u="1"/>
        <s v="FIN:220615_0007" u="1"/>
        <s v="FIN:220630_0012" u="1"/>
        <s v="P.3.13.0:220622_0027" u="1"/>
        <s v="P.3.13.0:220610_0075" u="1"/>
        <s v="P.3.13.0:220614_0055" u="1"/>
        <s v="P.3.13.0:220616_0045" u="1"/>
        <s v="FIN:220615_0008" u="1"/>
        <s v="FIN:220630_0013" u="1"/>
        <s v="P.3.13.0:220627_0007" u="1"/>
        <s v="P.3.13.0:220627_0107" u="1"/>
        <s v="P.2.1.0:220615_0010" u="1"/>
        <s v="P.2.1.0:220615_0020" u="1"/>
        <s v="P.2.1.0:220615_0030" u="1"/>
        <s v="P.2.1.0:220615_0040" u="1"/>
        <s v="P.2.1.0:220615_0050" u="1"/>
        <s v="P.2.1.0:220615_0060" u="1"/>
        <s v="P.2.1.0:220615_0070" u="1"/>
        <s v="P.3.13.0:220615_0055" u="1"/>
        <s v="P.3.13.0:220630_0009" u="1"/>
        <s v="P.2.1.0:220615_0080" u="1"/>
        <s v="P.3.13.0:220630_0109" u="1"/>
        <s v="FIN:220615_0009" u="1"/>
        <s v="P.2.1.0:220615_0090" u="1"/>
        <s v="FIN:220630_0014" u="1"/>
        <s v="P.3.13.0:220622_0037" u="1"/>
        <s v="P.3.13.0:220628_0007" u="1"/>
        <s v="P.3.13.0:220628_0107" u="1"/>
        <s v="C.4.3.0: 財務分析:220627_0061" u="1"/>
        <s v="C.4.3.0: 財務分析:220629_0051" u="1"/>
        <s v="P.3.13.0:220701_0036" u="1"/>
        <s v="P.3.13.0:220610_0085" u="1"/>
        <s v="P.3.13.0:220614_0065" u="1"/>
        <s v="P.3.13.0:220616_0055" u="1"/>
        <s v="FIN:220630_0015" u="1"/>
        <s v="P.3.13.0:220627_0017" u="1"/>
        <s v="P.3.13.0:220629_0007" u="1"/>
        <s v="P.2.1.0:220615_0001" u="1"/>
        <s v="P.3.13.0:220629_0107" u="1"/>
        <s v="P.2.1.0:220615_0011" u="1"/>
        <s v="P.2.1.0:220615_0021" u="1"/>
        <s v="P.2.1.0:220615_0031" u="1"/>
        <s v="P.2.1.0:220615_0041" u="1"/>
        <s v="P.2.1.0:220615_0051" u="1"/>
        <s v="P.2.1.0:220615_0061" u="1"/>
        <s v="P.2.1.0:220615_0071" u="1"/>
        <s v="P.3.13.0:220615_0065" u="1"/>
        <s v="P.3.13.0:220630_0019" u="1"/>
        <s v="P.2.1.0:220615_0081" u="1"/>
        <s v="P.2.1.0:220615_0091" u="1"/>
        <s v="FIN:220630_0016" u="1"/>
        <s v="P.3.13.0:220622_0047" u="1"/>
        <s v="P.3.13.0:220628_0017" u="1"/>
        <s v="P.3.13.0:220701_0046" u="1"/>
        <s v="FIN:220602_0052" u="1"/>
        <s v="FIN:220630_0017" u="1"/>
        <s v="P.3.13.0:220627_0027" u="1"/>
        <s v="P.3.13.0:220629_0017" u="1"/>
        <s v="P.2.1.0:220615_0002" u="1"/>
        <s v="P.2.1.0:220615_0012" u="1"/>
        <s v="P.2.1.0:220615_0022" u="1"/>
        <s v="P.2.1.0:220615_0032" u="1"/>
        <s v="P.2.1.0:220615_0042" u="1"/>
        <s v="P.2.1.0:220615_0052" u="1"/>
        <s v="P.2.1.0:220615_0062" u="1"/>
        <s v="P.2.1.0:220615_0072" u="1"/>
        <s v="P.3.13.0:220630_0029" u="1"/>
        <s v="FIN:220602_0053" u="1"/>
        <s v="P.2.1.0:220615_0082" u="1"/>
        <s v="C.4.3.0: 財務分析:220609_0065" u="1"/>
        <s v="P.2.1.0:220615_0092" u="1"/>
        <s v="FIN:220630_0018" u="1"/>
        <s v="P.3.13.0:220622_0057" u="1"/>
        <s v="P.3.13.0:220628_0027" u="1"/>
        <s v="P.3.13.0:220701_0056" u="1"/>
        <s v="FIN:220602_0054" u="1"/>
        <s v="FIN:220630_0019" u="1"/>
        <s v="P.3.13.0:220627_0037" u="1"/>
        <s v="P.3.13.0:220629_0027" u="1"/>
        <s v="P.2.1.0:220615_0003" u="1"/>
        <s v="P.2.1.0:220615_0013" u="1"/>
        <s v="P.2.1.0:220615_0023" u="1"/>
        <s v="P.2.1.0:220615_0033" u="1"/>
        <s v="P.2.1.0:220615_0043" u="1"/>
        <s v="P.2.1.0:220615_0053" u="1"/>
        <s v="P.2.1.0:220615_0063" u="1"/>
        <s v="P.2.1.0:220615_0073" u="1"/>
        <s v="P.3.13.0:220630_0039" u="1"/>
        <s v="FIN:220602_0055" u="1"/>
        <s v="P.2.1.0:220615_0083" u="1"/>
        <s v="FIN:220627_0010" u="1"/>
        <s v="P.2.1.0:220615_0093" u="1"/>
        <s v="P.3.13.0:220622_0067" u="1"/>
        <s v="P.3.13.0:220628_0037" u="1"/>
        <s v="P.3.13.0:220701_0066" u="1"/>
        <s v="FIN:220602_0056" u="1"/>
        <s v="FIN:220627_0011" u="1"/>
        <s v="FIN:220629_0001" u="1"/>
        <s v="P.2.2.0:220616_0010" u="1"/>
        <s v="P.2.2.0:220616_0020" u="1"/>
        <s v="P.2.2.0:220616_0030" u="1"/>
        <s v="P.2.2.0:220616_0040" u="1"/>
        <s v="C.4.3.0: 財務分析:220610_0006" u="1"/>
        <s v="P.2.2.0:220616_0050" u="1"/>
        <s v="P.2.2.0:220616_0060" u="1"/>
        <s v="P.2.2.0:220616_0070" u="1"/>
        <s v="P.3.13.0:220627_0047" u="1"/>
        <s v="P.3.13.0:220629_0037" u="1"/>
        <s v="P.2.1.0:220615_0004" u="1"/>
        <s v="P.2.2.0:220616_0080" u="1"/>
        <s v="P.2.1.0:220615_0014" u="1"/>
        <s v="P.2.2.0:220616_0090" u="1"/>
        <s v="P.2.1.0:220615_0024" u="1"/>
        <s v="P.2.1.0:220615_0034" u="1"/>
        <s v="C.4.2.0: 生產力:221022_0008" u="1"/>
        <s v="P.2.1.0:220615_0044" u="1"/>
        <s v="P.2.1.0:220615_0054" u="1"/>
        <s v="P.2.1.0:220615_0064" u="1"/>
        <s v="P.2.1.0:220615_0074" u="1"/>
        <s v="P.3.13.0:220630_0049" u="1"/>
        <s v="FIN:220602_0057" u="1"/>
        <s v="P.2.1.0:220615_0084" u="1"/>
        <s v="C.4.3.0: 財務分析:220629_0065" u="1"/>
        <s v="FIN:220627_0012" u="1"/>
        <s v="FIN:220629_0002" u="1"/>
        <s v="P.2.1.0:220615_0094" u="1"/>
        <s v="P.3.13.0:220622_0077" u="1"/>
        <s v="P.3.13.0:220628_0047" u="1"/>
        <s v="C.4.2.0: 生產力:220701_0006" u="1"/>
        <s v="P.3.13.0:220701_0076" u="1"/>
        <s v="FIN:220602_0058" u="1"/>
        <s v="P.2.2.0:220616_0001" u="1"/>
        <s v="FIN:220627_0013" u="1"/>
        <s v="FIN:220629_0003" u="1"/>
        <s v="P.2.2.0:220616_0011" u="1"/>
        <s v="P.2.2.0:220616_0021" u="1"/>
        <s v="P.2.2.0:220616_0031" u="1"/>
        <s v="P.2.2.0:220616_0041" u="1"/>
        <s v="P.2.2.0:220616_0051" u="1"/>
        <s v="P.2.2.0:220616_0061" u="1"/>
        <s v="P.2.2.0:220616_0071" u="1"/>
        <s v="P.3.13.0:220627_0057" u="1"/>
        <s v="P.3.13.0:220629_0047" u="1"/>
        <s v="P.2.1.0:220615_0005" u="1"/>
        <s v="P.2.2.0:220616_0081" u="1"/>
        <s v="P.2.1.0:220615_0015" u="1"/>
        <s v="P.2.2.0:220616_0091" u="1"/>
        <s v="P.2.1.0:220615_0025" u="1"/>
        <s v="P.2.1.0:220615_0035" u="1"/>
        <s v="P.2.1.0:220615_0045" u="1"/>
        <s v="P.2.1.0:220615_0055" u="1"/>
        <s v="P.2.1.0:220615_0065" u="1"/>
        <s v="P.2.1.0:220615_0075" u="1"/>
        <s v="P.3.13.0:220630_0059" u="1"/>
        <s v="FIN:220602_0059" u="1"/>
        <s v="P.2.1.0:220615_0085" u="1"/>
        <s v="FIN:220627_0014" u="1"/>
        <s v="FIN:220629_0004" u="1"/>
        <s v="P.2.1.0:220615_0095" u="1"/>
        <s v="C.4.3.0: 財務分析:220602_0030" u="1"/>
        <s v="P.3.13.0:220622_0087" u="1"/>
        <s v="P.3.13.0:220628_0057" u="1"/>
        <s v="P.3.13.0:220701_0086" u="1"/>
        <s v="P.2.2.0:220616_0002" u="1"/>
        <s v="FIN:220627_0015" u="1"/>
        <s v="FIN:220629_0005" u="1"/>
        <s v="P.2.2.0:220616_0012" u="1"/>
        <s v="P.2.2.0:220616_0022" u="1"/>
        <s v="P.2.2.0:220616_0032" u="1"/>
        <s v="P.2.2.0:220616_0042" u="1"/>
        <s v="C.4.3.0: 財務分析:220630_0006" u="1"/>
        <s v="P.2.2.0:220616_0052" u="1"/>
        <s v="P.2.2.0:220616_0062" u="1"/>
        <s v="P.2.2.0:220616_0072" u="1"/>
        <s v="P.3.13.0:220627_0067" u="1"/>
        <s v="P.3.13.0:220629_0057" u="1"/>
        <s v="P.2.2.0:220616_0082" u="1"/>
        <s v="P.2.2.0:220616_0092" u="1"/>
        <s v="P.3.13.0:220630_0069" u="1"/>
        <s v="FIN:220627_0016" u="1"/>
        <s v="FIN:220629_0006" u="1"/>
        <s v="C.4.3.0: 財務分析:220610_0040" u="1"/>
        <s v="C.4.3.0: 財務分析:220614_0020" u="1"/>
        <s v="C.4.3.0: 財務分析:220616_0010" u="1"/>
        <s v="C.4.2.0: 生產力:220701_0016" u="1"/>
        <s v="P.3.13.0:220701_0096" u="1"/>
        <s v="P.2.2.0:220616_0003" u="1"/>
        <s v="FIN:220627_0017" u="1"/>
        <s v="FIN:220629_0007" u="1"/>
        <s v="P.2.2.0:220616_0013" u="1"/>
        <s v="P.2.2.0:220616_0023" u="1"/>
        <s v="P.2.2.0:220616_0033" u="1"/>
        <s v="P.2.2.0:220616_0043" u="1"/>
        <s v="P.2.2.0:220616_0053" u="1"/>
        <s v="P.2.2.0:220616_0063" u="1"/>
        <s v="P.2.2.0:220616_0073" u="1"/>
        <s v="P.2.2.0:220616_0083" u="1"/>
        <s v="P.2.2.0:220616_0093" u="1"/>
        <s v="P.3.13.0:220630_0079" u="1"/>
        <s v="FIN:220627_0018" u="1"/>
        <s v="FIN:220629_0008" u="1"/>
        <s v="C.4.3.0: 財務分析:220622_0030" u="1"/>
        <s v="P.3.9.0:220629_0100" u="1"/>
        <s v="P.3.9.0:220629_0110" u="1"/>
        <s v="PNC:221022_0020" u="1"/>
        <s v="P.3.9.0:220629_0120" u="1"/>
        <s v="P.3.9.0:220629_0130" u="1"/>
        <s v="P.3.9.0:220629_0140" u="1"/>
        <s v="P.3.9.0:220629_0150" u="1"/>
        <s v="P.3.9.0:220629_0160" u="1"/>
        <s v="P.2.2.0:220616_0004" u="1"/>
        <s v="FIN:220627_0019" u="1"/>
        <s v="FIN:220629_0009" u="1"/>
        <s v="P.2.2.0:220616_0014" u="1"/>
        <s v="P.2.2.0:220616_0024" u="1"/>
        <s v="P.2.2.0:220616_0034" u="1"/>
        <s v="P.2.2.0:220616_0044" u="1"/>
        <s v="P.2.2.0:220616_0054" u="1"/>
        <s v="P.2.2.0:220616_0064" u="1"/>
        <s v="P.2.2.0:220616_0074" u="1"/>
        <s v="P.2.2.0:220616_0084" u="1"/>
        <s v="P.2.2.0:220616_0094" u="1"/>
        <s v="PNC:221022_0021" u="1"/>
        <s v="P.3.13.0:220630_0089" u="1"/>
        <s v="C.4.3.0: 財務分析:220630_0040" u="1"/>
        <s v="P.3.9.0:220629_0101" u="1"/>
        <s v="P.3.9.0:220629_0111" u="1"/>
        <s v="PNC:221022_0022" u="1"/>
        <s v="P.3.9.0:220629_0121" u="1"/>
        <s v="P.3.9.0:220629_0131" u="1"/>
        <s v="P.3.9.0:220629_0141" u="1"/>
        <s v="P.3.9.0:220629_0151" u="1"/>
        <s v="P.3.9.0:220629_0161" u="1"/>
        <s v="P.2.2.0:220616_0005" u="1"/>
        <s v="P.2.2.0:220616_0015" u="1"/>
        <s v="P.2.2.0:220616_0025" u="1"/>
        <s v="P.2.2.0:220616_0035" u="1"/>
        <s v="P.2.2.0:220616_0045" u="1"/>
        <s v="P.2.2.0:220616_0055" u="1"/>
        <s v="P.2.2.0:220616_0065" u="1"/>
        <s v="P.2.2.0:220616_0075" u="1"/>
        <s v="P.2.2.0:220616_0085" u="1"/>
        <s v="P.2.2.0:220616_0095" u="1"/>
        <s v="PNC:221022_0023" u="1"/>
        <s v="C.4.3.0: 財務分析:220602_0044" u="1"/>
        <s v="P.3.13.0:220630_0099" u="1"/>
        <s v="P.3.9.0:220629_0102" u="1"/>
        <s v="P.3.9.0:220629_0112" u="1"/>
        <s v="PNC:221022_0024" u="1"/>
        <s v="P.3.9.0:220629_0122" u="1"/>
        <s v="P.3.9.0:220629_0132" u="1"/>
        <s v="P.3.9.0:220629_0142" u="1"/>
        <s v="P.3.9.0:220629_0152" u="1"/>
        <s v="P.3.9.0:220629_0162" u="1"/>
        <s v="P.2.2.0:220616_0006" u="1"/>
        <s v="P.2.2.0:220616_0016" u="1"/>
        <s v="P.2.2.0:220616_0026" u="1"/>
        <s v="P.2.2.0:220616_0036" u="1"/>
        <s v="P.2.2.0:220616_0046" u="1"/>
        <s v="P.2.2.0:220616_0056" u="1"/>
        <s v="P.2.2.0:220616_0066" u="1"/>
        <s v="P.2.2.0:220616_0076" u="1"/>
        <s v="P.2.2.0:220616_0086" u="1"/>
        <s v="P.2.2.0:220616_0096" u="1"/>
        <s v="PNC:221022_0025" u="1"/>
        <s v="C.4.3.0: 財務分析:220610_0054" u="1"/>
        <s v="C.4.3.0: 財務分析:220614_0034" u="1"/>
        <s v="C.4.3.0: 財務分析:220616_0024" u="1"/>
        <s v="P.2.1.0: 產品營收與銷量達成率:221022_0100" u="1"/>
        <s v="C.4.3.0: 財務分析:221029_0033" u="1"/>
        <s v="P.2.1.0: 產品營收與銷量達成率:221022_0110" u="1"/>
        <s v="PNC:221022_0026" u="1"/>
        <s v="P.2.1.0: 產品營收與銷量達成率:221022_0120" u="1"/>
        <s v="P.2.2.0:220616_0007" u="1"/>
        <s v="P.2.2.0:220616_0017" u="1"/>
        <s v="P.2.2.0:220616_0027" u="1"/>
        <s v="P.3.10.0:220701_0005" u="1"/>
        <s v="P.2.2.0:220616_0037" u="1"/>
        <s v="P.2.2.0:220616_0047" u="1"/>
        <s v="P.2.2.0:220616_0057" u="1"/>
        <s v="P.2.2.0:220616_0067" u="1"/>
        <s v="P.2.2.0:220616_0077" u="1"/>
        <s v="P.2.1.0: 產品營收與銷量達成率:221022_0130" u="1"/>
        <s v="P.2.2.0:220616_0087" u="1"/>
        <s v="P.2.2.0:220616_0097" u="1"/>
        <s v="PNC:221022_0027" u="1"/>
        <s v="P.2.1.0: 產品營收與銷量達成率:221029_0100" u="1"/>
        <s v="C.4.3.0: 財務分析:220622_0044" u="1"/>
        <s v="C.4.3.0: 財務分析:220628_0014" u="1"/>
        <s v="P.2.1.0: 產品營收與銷量達成率:221022_0140" u="1"/>
        <s v="P.2.1.0: 產品營收與銷量達成率:221029_0110" u="1"/>
        <s v="P.2.1.0: 產品營收與銷量達成率:221022_0150" u="1"/>
        <s v="PNC:221022_0028" u="1"/>
        <s v="P.2.1.0: 產品營收與銷量達成率:221029_0120" u="1"/>
        <s v="P.3.10.0:220609_0052" u="1"/>
        <s v="P.2.1.0: 產品營收與銷量達成率:221022_0160" u="1"/>
        <s v="FIN:220614_0067" u="1"/>
        <s v="FIN:220616_0057" u="1"/>
        <s v="P.3.10.0:220701_0015" u="1"/>
        <s v="P.2.1.0: 產品營收與銷量達成率:221029_0130" u="1"/>
        <s v="PNC:221022_0029" u="1"/>
        <s v="P.2.1.0: 產品營收與銷量達成率:221029_0140" u="1"/>
        <s v="C.4.3.0: 財務分析:220630_0054" u="1"/>
        <s v="FIN:220614_0068" u="1"/>
        <s v="FIN:220616_0058" u="1"/>
        <s v="P.2.1.0: 產品營收與銷量達成率:221029_0150" u="1"/>
        <s v="P.2.1.0: 產品營收與銷量達成率:221029_0160" u="1"/>
        <s v="FIN:220616_0059" u="1"/>
        <s v="P.3.10.0:220701_0025" u="1"/>
        <s v="C.4.3.0: 財務分析:220602_0058" u="1"/>
        <s v="C.4.3.0: 財務分析:220610_0068" u="1"/>
        <s v="C.4.3.0: 財務分析:220614_0048" u="1"/>
        <s v="C.4.3.0: 財務分析:220616_0038" u="1"/>
        <s v="C.4.3.0: 財務分析:221029_0047" u="1"/>
        <s v="STG:220610_0020" u="1"/>
        <s v="C.4.3.0: 財務分析:220622_0058" u="1"/>
        <s v="C.4.3.0: 財務分析:220628_0028" u="1"/>
        <s v="P.2.1.0:220609_0100" u="1"/>
        <s v="P.2.1.0:220609_0110" u="1"/>
        <s v="P.2.1.0:220629_0010" u="1"/>
        <s v="P.2.1.0:220609_0120" u="1"/>
        <s v="P.2.1.0:220629_0020" u="1"/>
        <s v="P.2.1.0:220609_0130" u="1"/>
        <s v="P.2.1.0:220629_0030" u="1"/>
        <s v="P.3.9.0:220609_0010" u="1"/>
        <s v="P.2.1.0:220609_0140" u="1"/>
        <s v="P.2.1.0:220629_0040" u="1"/>
        <s v="P.3.9.0:220609_0020" u="1"/>
        <s v="P.2.1.0:220609_0150" u="1"/>
        <s v="P.2.1.0:220629_0050" u="1"/>
        <s v="P.3.9.0:220609_0030" u="1"/>
        <s v="P.2.1.0:220609_0160" u="1"/>
        <s v="P.2.1.0:220629_0060" u="1"/>
        <s v="P.3.9.0:220609_0040" u="1"/>
        <s v="P.2.1.0:220609_0170" u="1"/>
        <s v="P.2.1.0:220629_0070" u="1"/>
        <s v="P.3.9.0:220609_0050" u="1"/>
        <s v="P.2.1.0:220609_0180" u="1"/>
        <s v="P.2.1.0:220629_0080" u="1"/>
        <s v="P.3.9.0:220609_0060" u="1"/>
        <s v="P.2.1.0:220609_0190" u="1"/>
        <s v="P.2.1.0:220629_0090" u="1"/>
        <s v="P.3.9.0:220609_0070" u="1"/>
        <s v="P.3.9.0:220609_0080" u="1"/>
        <s v="P.3.9.0:220609_0090" u="1"/>
        <s v="C.4.3.0: 財務分析:220630_0068" u="1"/>
        <s v="P.2.1.0:220609_0101" u="1"/>
        <s v="P.2.1.0:220629_0001" u="1"/>
        <s v="P.2.1.0:220609_0111" u="1"/>
        <s v="P.2.1.0:220629_0011" u="1"/>
        <s v="P.2.1.0:220609_0121" u="1"/>
        <s v="P.2.1.0:220629_0021" u="1"/>
        <s v="P.3.9.0:220609_0001" u="1"/>
        <s v="P.2.1.0:220609_0131" u="1"/>
        <s v="P.2.1.0:220629_0031" u="1"/>
        <s v="P.3.9.0:220609_0011" u="1"/>
        <s v="P.2.1.0:220609_0141" u="1"/>
        <s v="P.2.1.0:220629_0041" u="1"/>
        <s v="P.3.9.0:220609_0021" u="1"/>
        <s v="P.2.1.0:220609_0151" u="1"/>
        <s v="P.2.1.0:220629_0051" u="1"/>
        <s v="P.3.9.0:220609_0031" u="1"/>
        <s v="P.2.1.0:220609_0161" u="1"/>
        <s v="P.2.1.0:220629_0061" u="1"/>
        <s v="P.3.9.0:220609_0041" u="1"/>
        <s v="P.2.1.0:220609_0171" u="1"/>
        <s v="P.2.1.0:220629_0071" u="1"/>
        <s v="P.3.9.0:220609_0051" u="1"/>
        <s v="P.2.1.0:220609_0181" u="1"/>
        <s v="P.2.1.0:220629_0081" u="1"/>
        <s v="P.3.9.0:220609_0061" u="1"/>
        <s v="P.2.1.0:220609_0191" u="1"/>
        <s v="P.2.1.0:220629_0091" u="1"/>
        <s v="P.3.9.0:220609_0071" u="1"/>
        <s v="P.3.9.0:220609_0081" u="1"/>
        <s v="P.3.9.0:220609_0091" u="1"/>
        <s v="P.3.10.0:220615_0084" u="1"/>
        <s v="P.2.1.0:220609_0102" u="1"/>
        <s v="P.2.1.0:220629_0002" u="1"/>
        <s v="P.2.1.0:220609_0112" u="1"/>
        <s v="P.2.1.0:220629_0012" u="1"/>
        <s v="P.2.1.0:220609_0122" u="1"/>
        <s v="P.2.1.0:220629_0022" u="1"/>
        <s v="P.3.9.0:220609_0002" u="1"/>
        <s v="P.2.1.0:220609_0132" u="1"/>
        <s v="P.2.1.0:220629_0032" u="1"/>
        <s v="P.3.9.0:220609_0012" u="1"/>
        <s v="P.2.1.0:220609_0142" u="1"/>
        <s v="P.2.1.0:220629_0042" u="1"/>
        <s v="P.3.9.0:220609_0022" u="1"/>
        <s v="P.2.1.0:220609_0152" u="1"/>
        <s v="P.2.1.0:220629_0052" u="1"/>
        <s v="P.3.9.0:220609_0032" u="1"/>
        <s v="P.2.1.0:220609_0162" u="1"/>
        <s v="P.2.1.0:220629_0062" u="1"/>
        <s v="P.3.9.0:220609_0042" u="1"/>
        <s v="P.2.1.0:220609_0172" u="1"/>
        <s v="P.2.1.0:220629_0072" u="1"/>
        <s v="P.3.9.0:220609_0052" u="1"/>
        <s v="P.2.1.0:220609_0182" u="1"/>
        <s v="P.2.1.0:220629_0082" u="1"/>
        <s v="P.3.9.0:220609_0062" u="1"/>
        <s v="C.4.3.0: 財務分析:221022_0012" u="1"/>
        <s v="P.2.1.0:220609_0192" u="1"/>
        <s v="P.2.1.0:220629_0092" u="1"/>
        <s v="P.3.9.0:220609_0072" u="1"/>
        <s v="P.3.9.0:220609_0082" u="1"/>
        <s v="P.3.9.0:220609_0092" u="1"/>
        <s v="C.4.3.0: 財務分析:220628_0062" u="1"/>
        <s v="QAM:221022_0040" u="1"/>
        <s v="P.2.1.0:220609_0103" u="1"/>
        <s v="P.2.1.0:220629_0003" u="1"/>
        <s v="P.2.1.0:220609_0113" u="1"/>
        <s v="P.2.1.0:220629_0013" u="1"/>
        <s v="P.2.1.0:220609_0123" u="1"/>
        <s v="P.2.1.0:220629_0023" u="1"/>
        <s v="P.3.9.0:220609_0003" u="1"/>
        <s v="P.2.1.0:220609_0133" u="1"/>
        <s v="P.2.1.0:220629_0033" u="1"/>
        <s v="P.3.9.0:220609_0013" u="1"/>
        <s v="QAM:221022_0041" u="1"/>
        <s v="P.2.1.0:220609_0143" u="1"/>
        <s v="P.2.1.0:220629_0043" u="1"/>
        <s v="P.3.9.0:220609_0023" u="1"/>
        <s v="P.2.1.0:220609_0153" u="1"/>
        <s v="P.2.1.0:220629_0053" u="1"/>
        <s v="P.3.9.0:220609_0033" u="1"/>
        <s v="P.2.1.0:220609_0163" u="1"/>
        <s v="P.2.1.0:220629_0063" u="1"/>
        <s v="P.3.9.0:220609_0043" u="1"/>
        <s v="P.2.1.0:220609_0173" u="1"/>
        <s v="P.2.1.0:220629_0073" u="1"/>
        <s v="P.3.9.0:220609_0053" u="1"/>
        <s v="P.2.1.0:220609_0183" u="1"/>
        <s v="P.2.1.0:220629_0083" u="1"/>
        <s v="P.3.9.0:220609_0063" u="1"/>
        <s v="P.2.1.0:220609_0193" u="1"/>
        <s v="P.2.1.0:220629_0093" u="1"/>
        <s v="P.3.9.0:220609_0073" u="1"/>
        <s v="P.3.9.0:220609_0083" u="1"/>
        <s v="P.3.9.0:220609_0093" u="1"/>
        <s v="QAM:221022_0042" u="1"/>
        <s v="P.2.1.0:220609_0104" u="1"/>
        <s v="P.2.1.0:220629_0004" u="1"/>
        <s v="P.2.1.0:220609_0114" u="1"/>
        <s v="P.2.1.0:220629_0014" u="1"/>
        <s v="P.2.1.0:220609_0124" u="1"/>
        <s v="P.2.1.0:220629_0024" u="1"/>
        <s v="P.3.9.0:220609_0004" u="1"/>
        <s v="P.2.1.0:220609_0134" u="1"/>
        <s v="P.2.1.0:220629_0034" u="1"/>
        <s v="P.3.9.0:220609_0014" u="1"/>
        <s v="QAM:221022_0043" u="1"/>
        <s v="P.2.1.0:220609_0144" u="1"/>
        <s v="P.2.1.0:220629_0044" u="1"/>
        <s v="P.3.9.0:220609_0024" u="1"/>
        <s v="P.2.1.0:220609_0154" u="1"/>
        <s v="P.2.1.0:220629_0054" u="1"/>
        <s v="P.3.9.0:220609_0034" u="1"/>
        <s v="P.2.1.0:220609_0164" u="1"/>
        <s v="P.2.1.0:220629_0064" u="1"/>
        <s v="P.3.9.0:220609_0044" u="1"/>
        <s v="P.2.1.0:220609_0174" u="1"/>
        <s v="P.2.1.0:220629_0074" u="1"/>
        <s v="P.3.9.0:220609_0054" u="1"/>
        <s v="FIN:220628_0067" u="1"/>
        <s v="P.2.1.0:220609_0184" u="1"/>
        <s v="P.2.1.0:220629_0084" u="1"/>
        <s v="P.3.9.0:220609_0064" u="1"/>
        <s v="P.2.1.0:220609_0194" u="1"/>
        <s v="P.2.1.0:220629_0094" u="1"/>
        <s v="P.3.9.0:220609_0074" u="1"/>
        <s v="P.3.9.0:220609_0084" u="1"/>
        <s v="P.3.9.0:220609_0094" u="1"/>
        <s v="QAM:221022_0044" u="1"/>
        <s v="FIN:220628_0068" u="1"/>
        <s v="STG:220607_0020" u="1"/>
        <s v="STG:220609_0010" u="1"/>
        <s v="C.4.3.0: 財務分析:220701_0007" u="1"/>
        <s v="P.2.1.0:220609_0105" u="1"/>
        <s v="P.2.1.0:220629_0005" u="1"/>
        <s v="P.2.1.0:220609_0115" u="1"/>
        <s v="P.2.1.0:220629_0015" u="1"/>
        <s v="P.2.1.0:220609_0125" u="1"/>
        <s v="P.2.1.0:220629_0025" u="1"/>
        <s v="P.3.9.0:220609_0005" u="1"/>
        <s v="P.2.1.0:220609_0135" u="1"/>
        <s v="P.2.1.0:220629_0035" u="1"/>
        <s v="P.3.9.0:220609_0015" u="1"/>
        <s v="QAM:221022_0045" u="1"/>
        <s v="P.2.1.0:220609_0145" u="1"/>
        <s v="P.2.1.0:220629_0045" u="1"/>
        <s v="P.3.9.0:220609_0025" u="1"/>
        <s v="P.2.1.0:220609_0155" u="1"/>
        <s v="P.2.1.0:220629_0055" u="1"/>
        <s v="P.3.9.0:220609_0035" u="1"/>
        <s v="P.2.1.0:220609_0165" u="1"/>
        <s v="P.2.1.0:220629_0065" u="1"/>
        <s v="P.3.9.0:220609_0045" u="1"/>
        <s v="P.2.1.0:220609_0175" u="1"/>
        <s v="P.2.1.0:220629_0075" u="1"/>
        <s v="P.3.9.0:220609_0055" u="1"/>
        <s v="STG:220607_0021" u="1"/>
        <s v="STG:220609_0011" u="1"/>
        <s v="P.2.1.0:220609_0185" u="1"/>
        <s v="P.2.1.0:220629_0085" u="1"/>
        <s v="P.3.9.0:220609_0065" u="1"/>
        <s v="P.2.1.0:220609_0195" u="1"/>
        <s v="P.2.1.0:220629_0095" u="1"/>
        <s v="P.3.9.0:220609_0075" u="1"/>
        <s v="P.3.9.0:220609_0085" u="1"/>
        <s v="P.3.9.0:220609_0095" u="1"/>
        <s v="QAM:221022_0046" u="1"/>
        <s v="STG:220607_0022" u="1"/>
        <s v="STG:220609_0012" u="1"/>
        <s v="P.2.1.0:220609_0106" u="1"/>
        <s v="P.2.1.0:220629_0006" u="1"/>
        <s v="C.4.3.0: 財務分析:221022_0026" u="1"/>
        <s v="P.2.1.0:220609_0116" u="1"/>
        <s v="P.2.1.0:220629_0016" u="1"/>
        <s v="P.2.1.0:220609_0126" u="1"/>
        <s v="P.2.1.0:220629_0026" u="1"/>
        <s v="P.3.9.0:220609_0006" u="1"/>
        <s v="P.2.1.0:220609_0136" u="1"/>
        <s v="P.2.1.0:220629_0036" u="1"/>
        <s v="P.3.9.0:220609_0016" u="1"/>
        <s v="QAM:221022_0047" u="1"/>
        <s v="P.2.1.0:220609_0146" u="1"/>
        <s v="P.2.1.0:220629_0046" u="1"/>
        <s v="P.3.9.0:220609_0026" u="1"/>
        <s v="P.2.1.0:220609_0156" u="1"/>
        <s v="P.2.1.0:220629_0056" u="1"/>
        <s v="P.3.9.0:220609_0036" u="1"/>
        <s v="P.2.1.0:220609_0166" u="1"/>
        <s v="P.2.1.0:220629_0066" u="1"/>
        <s v="P.3.9.0:220609_0046" u="1"/>
        <s v="P.2.1.0:220609_0176" u="1"/>
        <s v="P.2.1.0:220629_0076" u="1"/>
        <s v="P.3.9.0:220609_0056" u="1"/>
        <s v="STG:220607_0023" u="1"/>
        <s v="STG:220609_0013" u="1"/>
        <s v="P.2.1.0:220609_0186" u="1"/>
        <s v="P.2.1.0:220629_0086" u="1"/>
        <s v="P.3.9.0:220609_0066" u="1"/>
        <s v="P.2.1.0:220609_0196" u="1"/>
        <s v="P.2.1.0:220629_0096" u="1"/>
        <s v="P.3.9.0:220609_0076" u="1"/>
        <s v="P.3.9.0:220609_0086" u="1"/>
        <s v="P.3.9.0:220609_0096" u="1"/>
        <s v="QAM:221022_0048" u="1"/>
        <s v="STG:220607_0024" u="1"/>
        <s v="STG:220609_0014" u="1"/>
        <s v="P.2.1.0:220609_0107" u="1"/>
        <s v="P.2.1.0:220629_0007" u="1"/>
        <s v="P.2.1.0:220609_0117" u="1"/>
        <s v="P.2.1.0:220629_0017" u="1"/>
        <s v="P.2.1.0:220609_0127" u="1"/>
        <s v="P.2.1.0:220629_0027" u="1"/>
        <s v="P.3.9.0:220609_0007" u="1"/>
        <s v="P.2.1.0:220609_0137" u="1"/>
        <s v="P.2.1.0:220629_0037" u="1"/>
        <s v="P.3.9.0:220609_0017" u="1"/>
        <s v="QAM:221022_0049" u="1"/>
        <s v="P.2.1.0:220609_0147" u="1"/>
        <s v="P.2.1.0:220629_0047" u="1"/>
        <s v="P.3.9.0:220609_0027" u="1"/>
        <s v="P.2.1.0:220609_0157" u="1"/>
        <s v="P.2.1.0:220629_0057" u="1"/>
        <s v="P.3.9.0:220609_0037" u="1"/>
        <s v="P.2.1.0:220609_0167" u="1"/>
        <s v="P.2.1.0:220629_0067" u="1"/>
        <s v="P.3.9.0:220609_0047" u="1"/>
        <s v="P.2.1.0:220609_0177" u="1"/>
        <s v="P.2.1.0:220629_0077" u="1"/>
        <s v="P.3.9.0:220609_0057" u="1"/>
        <s v="STG:220607_0025" u="1"/>
        <s v="STG:220609_0015" u="1"/>
        <s v="P.2.1.0:220609_0187" u="1"/>
        <s v="P.2.1.0:220629_0087" u="1"/>
        <s v="P.3.9.0:220609_0067" u="1"/>
        <s v="STG:220622_0030" u="1"/>
        <s v="P.2.1.0:220609_0197" u="1"/>
        <s v="P.2.1.0:220629_0097" u="1"/>
        <s v="P.3.9.0:220609_0077" u="1"/>
        <s v="P.3.9.0:220609_0087" u="1"/>
        <s v="P.3.9.0:220609_0097" u="1"/>
        <s v="C.4.3.0: 財務分析:220607_0011" u="1"/>
        <s v="C.4.3.0: 財務分析:220609_0001" u="1"/>
        <s v="C.4.3.0: 財務分析:220701_0041" u="1"/>
        <s v="STG:220607_0026" u="1"/>
        <s v="STG:220609_0016" u="1"/>
        <s v="STG:220622_0031" u="1"/>
        <s v="STG:220628_0001" u="1"/>
        <s v="P.2.1.0:220609_0108" u="1"/>
        <s v="P.2.1.0:220629_0008" u="1"/>
        <s v="P.2.1.0:220609_0118" u="1"/>
        <s v="P.2.1.0:220629_0018" u="1"/>
        <s v="P.2.1.0:220609_0128" u="1"/>
        <s v="P.2.1.0:220629_0028" u="1"/>
        <s v="P.3.9.0:220609_0008" u="1"/>
        <s v="P.2.1.0:220609_0138" u="1"/>
        <s v="P.2.1.0:220629_0038" u="1"/>
        <s v="P.3.9.0:220609_0018" u="1"/>
        <s v="P.2.1.0:220609_0148" u="1"/>
        <s v="P.2.1.0:220629_0048" u="1"/>
        <s v="P.3.9.0:220609_0028" u="1"/>
        <s v="P.2.1.0:220609_0158" u="1"/>
        <s v="P.2.1.0:220629_0058" u="1"/>
        <s v="P.3.9.0:220609_0038" u="1"/>
        <s v="P.2.1.0:220609_0168" u="1"/>
        <s v="P.2.1.0:220629_0068" u="1"/>
        <s v="P.3.9.0:220609_0048" u="1"/>
        <s v="P.2.1.0:220609_0178" u="1"/>
        <s v="P.2.1.0:220629_0078" u="1"/>
        <s v="P.3.9.0:220609_0058" u="1"/>
        <s v="STG:220607_0027" u="1"/>
        <s v="STG:220609_0017" u="1"/>
        <s v="P.2.1.0:220609_0188" u="1"/>
        <s v="P.2.1.0:220629_0088" u="1"/>
        <s v="P.3.9.0:220609_0068" u="1"/>
        <s v="STG:220628_0002" u="1"/>
        <s v="P.2.1.0:220609_0198" u="1"/>
        <s v="P.2.1.0:220629_0098" u="1"/>
        <s v="P.3.9.0:220609_0078" u="1"/>
        <s v="P.3.9.0:220609_0088" u="1"/>
        <s v="P.3.9.0:220609_0098" u="1"/>
        <s v="C.4.3.0: 財務分析:220615_0021" u="1"/>
        <s v="C.4.3.0: 財務分析:221022_0060" u="1"/>
        <s v="STG:220607_0028" u="1"/>
        <s v="STG:220609_0018" u="1"/>
        <s v="C.1.1.0:220622_0023" u="1"/>
        <s v="STG:220628_0003" u="1"/>
        <s v="C.1.1.0:220622_0033" u="1"/>
        <s v="C.1.1.0:220622_0043" u="1"/>
        <s v="C.1.1.0:220622_0053" u="1"/>
        <s v="C.1.1.0:220622_0063" u="1"/>
        <s v="C.1.1.0:220622_0073" u="1"/>
        <s v="C.1.1.0:220622_0083" u="1"/>
        <s v="C.1.1.0:220622_0093" u="1"/>
        <s v="P.2.1.0:220609_0109" u="1"/>
        <s v="P.2.1.0:220629_0009" u="1"/>
        <s v="P.2.1.0:220609_0119" u="1"/>
        <s v="P.2.1.0:220629_0019" u="1"/>
        <s v="P.2.1.0:220609_0129" u="1"/>
        <s v="P.2.1.0:220629_0029" u="1"/>
        <s v="P.3.9.0:220609_0009" u="1"/>
        <s v="P.2.1.0:220609_0139" u="1"/>
        <s v="P.2.1.0:220629_0039" u="1"/>
        <s v="P.3.9.0:220609_0019" u="1"/>
        <s v="P.2.1.0:220609_0149" u="1"/>
        <s v="P.2.1.0:220629_0049" u="1"/>
        <s v="P.3.9.0:220609_0029" u="1"/>
        <s v="P.2.1.0:220609_0159" u="1"/>
        <s v="P.2.1.0:220629_0059" u="1"/>
        <s v="P.3.9.0:220609_0039" u="1"/>
        <s v="P.2.1.0:220609_0169" u="1"/>
        <s v="P.2.1.0:220629_0069" u="1"/>
        <s v="P.3.9.0:220609_0049" u="1"/>
        <s v="P.2.1.0:220609_0179" u="1"/>
        <s v="P.2.1.0:220629_0079" u="1"/>
        <s v="P.3.9.0:220609_0059" u="1"/>
        <s v="STG:220607_0029" u="1"/>
        <s v="STG:220609_0019" u="1"/>
        <s v="P.2.1.0:220609_0189" u="1"/>
        <s v="P.2.1.0:220629_0089" u="1"/>
        <s v="P.3.9.0:220609_0069" u="1"/>
        <s v="STG:220628_0004" u="1"/>
        <s v="P.2.1.0:220609_0199" u="1"/>
        <s v="P.2.1.0:220629_0099" u="1"/>
        <s v="P.3.9.0:220609_0079" u="1"/>
        <s v="P.3.9.0:220609_0089" u="1"/>
        <s v="P.3.9.0:220609_0099" u="1"/>
        <s v="C.4.3.0: 財務分析:220627_0011" u="1"/>
        <s v="C.4.3.0: 財務分析:220629_0001" u="1"/>
        <s v="C.1.1.0:220602_0104" u="1"/>
        <s v="C.1.1.0:220622_0004" u="1"/>
        <s v="C.1.1.0:220622_0014" u="1"/>
        <s v="C.1.1.0:220622_0024" u="1"/>
        <s v="C.1.1.0:220622_0034" u="1"/>
        <s v="C.1.1.0:220622_0044" u="1"/>
        <s v="C.1.1.0:220622_0054" u="1"/>
        <s v="C.1.1.0:220622_0064" u="1"/>
        <s v="C.1.1.0:220622_0074" u="1"/>
        <s v="C.1.1.0:220622_0084" u="1"/>
        <s v="C.1.1.0:220622_0094" u="1"/>
        <s v="C.1.1.0:220602_0105" u="1"/>
        <s v="C.1.1.0:220622_0005" u="1"/>
        <s v="C.1.1.0:220622_0015" u="1"/>
        <s v="C.1.1.0:220622_0025" u="1"/>
        <s v="C.1.1.0:220622_0035" u="1"/>
        <s v="C.1.1.0:220622_0045" u="1"/>
        <s v="C.1.1.0:220622_0055" u="1"/>
        <s v="C.1.1.0:220622_0065" u="1"/>
        <s v="FIN:220610_0020" u="1"/>
        <s v="C.1.1.0:220622_0075" u="1"/>
        <s v="C.1.1.0:220622_0085" u="1"/>
        <s v="C.1.1.0:220622_0095" u="1"/>
        <s v="C.4.3.0: 財務分析:220607_0025" u="1"/>
        <s v="C.4.3.0: 財務分析:220609_0015" u="1"/>
        <s v="C.4.3.0: 財務分析:220701_0055" u="1"/>
        <s v="FIN:220610_0021" u="1"/>
        <s v="FIN:220614_0001" u="1"/>
        <s v="C.1.1.0:220602_0106" u="1"/>
        <s v="C.1.1.0:220622_0006" u="1"/>
        <s v="C.1.1.0:220622_0016" u="1"/>
        <s v="C.1.1.0:220622_0026" u="1"/>
        <s v="C.1.1.0:220622_0036" u="1"/>
        <s v="C.1.1.0:220622_0046" u="1"/>
        <s v="C.1.1.0:220622_0056" u="1"/>
        <s v="C.1.1.0:220622_0066" u="1"/>
        <s v="FIN:220610_0022" u="1"/>
        <s v="FIN:220614_0002" u="1"/>
        <s v="C.1.1.0:220622_0076" u="1"/>
        <s v="C.1.1.0:220622_0086" u="1"/>
        <s v="C.1.1.0:220622_0096" u="1"/>
        <s v="C.4.3.0: 財務分析:220615_0035" u="1"/>
        <s v="FIN:220610_0023" u="1"/>
        <s v="FIN:220614_0003" u="1"/>
        <s v="C.1.1.0:220602_0107" u="1"/>
        <s v="C.1.1.0:220622_0007" u="1"/>
        <s v="C.1.1.0:220622_0017" u="1"/>
        <s v="C.1.1.0:220622_0027" u="1"/>
        <s v="C.1.1.0:220622_0037" u="1"/>
        <s v="C.1.1.0:220622_0047" u="1"/>
        <s v="C.1.1.0:220622_0057" u="1"/>
        <s v="C.1.1.0:220622_0067" u="1"/>
        <s v="FIN:220610_0024" u="1"/>
        <s v="FIN:220614_0004" u="1"/>
        <s v="C.1.1.0:220622_0077" u="1"/>
        <s v="C.1.1.0:220622_0087" u="1"/>
        <s v="C.4.2.0: 生產力:221022_0003" u="1"/>
        <s v="C.1.1.0:220622_0097" u="1"/>
        <s v="C.4.3.0: 財務分析:220627_0025" u="1"/>
        <s v="C.4.3.0: 財務分析:220629_0015" u="1"/>
        <s v="FIN:220610_0025" u="1"/>
        <s v="FIN:220614_0005" u="1"/>
        <s v="C.1.1.0:220602_0108" u="1"/>
        <s v="C.1.1.0:220622_0008" u="1"/>
        <s v="C.1.1.0:220622_0018" u="1"/>
        <s v="C.1.1.0:220622_0028" u="1"/>
        <s v="C.1.1.0:220622_0038" u="1"/>
        <s v="C.1.1.0:220622_0048" u="1"/>
        <s v="C.1.1.0:220622_0058" u="1"/>
        <s v="C.1.1.0:220622_0068" u="1"/>
        <s v="FIN:220610_0026" u="1"/>
        <s v="FIN:220614_0006" u="1"/>
        <s v="C.1.1.0:220622_0078" u="1"/>
        <s v="C.1.1.0:220622_0088" u="1"/>
        <s v="C.1.1.0:220622_0098" u="1"/>
        <s v="FIN:220610_0027" u="1"/>
        <s v="FIN:220614_0007" u="1"/>
        <s v="P.3.13.0:220607_0054" u="1"/>
        <s v="P.3.13.0:220609_0044" u="1"/>
        <s v="P.3.13.0:220701_0007" u="1"/>
        <s v="P.3.13.0:220701_0107" u="1"/>
        <s v="C.1.1.0:220602_0109" u="1"/>
        <s v="C.1.1.0:220622_0009" u="1"/>
        <s v="C.1.1.0:220622_0019" u="1"/>
        <s v="C.1.1.0:220622_0029" u="1"/>
        <s v="C.1.1.0:220622_0039" u="1"/>
        <s v="C.1.1.0:220622_0049" u="1"/>
        <s v="C.1.1.0:220622_0059" u="1"/>
        <s v="C.4.3.0: 財務分析:220607_0039" u="1"/>
        <s v="C.4.3.0: 財務分析:220609_0029" u="1"/>
        <s v="C.1.1.0:220622_0069" u="1"/>
        <s v="C.4.3.0: 財務分析:220701_0069" u="1"/>
        <s v="FIN:220610_0028" u="1"/>
        <s v="FIN:220614_0008" u="1"/>
        <s v="C.1.1.0:220622_0079" u="1"/>
        <s v="C.1.1.0:220622_0089" u="1"/>
        <s v="C.4.2.0: 生產力:221022_0013" u="1"/>
        <s v="C.1.1.0:220622_0099" u="1"/>
        <s v="P.3.13.0:220602_0084" u="1"/>
        <s v="QAM:221029_0060" u="1"/>
        <s v="FIN:220610_0029" u="1"/>
        <s v="FIN:220614_0009" u="1"/>
        <s v="P.3.13.0:220607_0064" u="1"/>
        <s v="P.3.13.0:220609_0054" u="1"/>
        <s v="QAM:221029_0061" u="1"/>
        <s v="P.3.13.0:220701_0017" u="1"/>
        <s v="C.4.3.0: 財務分析:220615_0049" u="1"/>
        <s v="FIN:220607_0020" u="1"/>
        <s v="FIN:220609_0010" u="1"/>
        <s v="P.3.13.0:220602_0094" u="1"/>
        <s v="QAM:221029_0062" u="1"/>
        <s v="FIN:220607_0021" u="1"/>
        <s v="FIN:220609_0011" u="1"/>
        <s v="P.2.2.0:220607_0010" u="1"/>
        <s v="P.2.2.0:220607_0020" u="1"/>
        <s v="P.2.2.0:220607_0030" u="1"/>
        <s v="P.2.2.0:220607_0040" u="1"/>
        <s v="P.3.13.0:220607_0074" u="1"/>
        <s v="P.3.13.0:220609_0064" u="1"/>
        <s v="C.4.2.0: 生產力:220614_0009" u="1"/>
        <s v="P.2.2.0:220607_0050" u="1"/>
        <s v="P.2.2.0:220607_0060" u="1"/>
        <s v="P.2.2.0:220607_0070" u="1"/>
        <s v="QAM:221029_0063" u="1"/>
        <s v="P.2.2.0:220607_0080" u="1"/>
        <s v="P.2.2.0:220607_0090" u="1"/>
        <s v="C.4.3.0: 財務分析:220627_0039" u="1"/>
        <s v="C.4.3.0: 財務分析:220629_0029" u="1"/>
        <s v="FIN:220607_0022" u="1"/>
        <s v="FIN:220609_0012" u="1"/>
        <s v="QAM:221029_0064" u="1"/>
        <s v="P.2.2.0:220607_0001" u="1"/>
        <s v="FIN:220607_0023" u="1"/>
        <s v="FIN:220609_0013" u="1"/>
        <s v="P.2.2.0:220607_0011" u="1"/>
        <s v="C.4.3.0: 財務分析:220609_0063" u="1"/>
        <s v="P.2.2.0:220607_0021" u="1"/>
        <s v="P.2.2.0:220607_0031" u="1"/>
        <s v="P.2.2.0:220607_0041" u="1"/>
        <s v="P.3.13.0:220607_0084" u="1"/>
        <s v="P.3.13.0:220609_0074" u="1"/>
        <s v="C.4.2.0: 生產力:220615_0009" u="1"/>
        <s v="P.2.2.0:220607_0051" u="1"/>
        <s v="P.2.2.0:220607_0061" u="1"/>
        <s v="P.2.2.0:220607_0071" u="1"/>
        <s v="QAM:221029_0065" u="1"/>
        <s v="P.2.2.0:220607_0081" u="1"/>
        <s v="P.2.2.0:220607_0091" u="1"/>
        <s v="FIN:220607_0024" u="1"/>
        <s v="FIN:220609_0014" u="1"/>
        <s v="QAM:221029_0066" u="1"/>
        <s v="P.2.2.0:220607_0002" u="1"/>
        <s v="FIN:220607_0025" u="1"/>
        <s v="FIN:220609_0015" u="1"/>
        <s v="P.2.2.0:220607_0012" u="1"/>
        <s v="FIN:220622_0030" u="1"/>
        <s v="P.2.2.0:220607_0022" u="1"/>
        <s v="P.2.2.0:220607_0032" u="1"/>
        <s v="P.2.2.0:220607_0042" u="1"/>
        <s v="P.3.13.0:220607_0094" u="1"/>
        <s v="P.3.13.0:220609_0084" u="1"/>
        <s v="C.4.2.0: 生產力:220616_0009" u="1"/>
        <s v="P.2.2.0:220607_0052" u="1"/>
        <s v="P.2.2.0:220607_0062" u="1"/>
        <s v="P.2.2.0:220607_0072" u="1"/>
        <s v="QAM:221029_0067" u="1"/>
        <s v="P.2.2.0:220607_0082" u="1"/>
        <s v="P.2.2.0:220607_0092" u="1"/>
        <s v="FIN:220607_0026" u="1"/>
        <s v="FIN:220609_0016" u="1"/>
        <s v="FIN:220622_0031" u="1"/>
        <s v="FIN:220628_0001" u="1"/>
        <s v="C.4.3.0: 財務分析:220610_0004" u="1"/>
        <s v="QAM:221029_0068" u="1"/>
        <s v="P.3.13.0:220615_0076" u="1"/>
        <s v="P.2.2.0:220607_0003" u="1"/>
        <s v="FIN:220607_0027" u="1"/>
        <s v="FIN:220609_0017" u="1"/>
        <s v="P.2.2.0:220607_0013" u="1"/>
        <s v="C.4.3.0: 財務分析:220629_0063" u="1"/>
        <s v="FIN:220622_0032" u="1"/>
        <s v="FIN:220628_0002" u="1"/>
        <s v="P.2.2.0:220607_0023" u="1"/>
        <s v="P.2.2.0:220607_0033" u="1"/>
        <s v="C.4.2.0: 生產力:220607_0009" u="1"/>
        <s v="P.2.2.0:220607_0043" u="1"/>
        <s v="P.3.13.0:220609_0094" u="1"/>
        <s v="P.2.2.0:220607_0053" u="1"/>
        <s v="C.4.2.0: 生產力:220627_0009" u="1"/>
        <s v="P.2.2.0:220607_0063" u="1"/>
        <s v="P.2.2.0:220607_0073" u="1"/>
        <s v="QAM:221029_0069" u="1"/>
        <s v="P.2.2.0:220607_0083" u="1"/>
        <s v="P.2.2.0:220607_0093" u="1"/>
        <s v="P.3.13.0:220614_0086" u="1"/>
        <s v="P.3.13.0:220616_0076" u="1"/>
        <s v="FIN:220607_0028" u="1"/>
        <s v="FIN:220609_0018" u="1"/>
        <s v="FIN:220701_0050" u="1"/>
        <s v="FIN:220622_0033" u="1"/>
        <s v="FIN:220628_0003" u="1"/>
        <s v="P.3.10.0:220602_0003" u="1"/>
        <s v="P.3.13.0:220615_0086" u="1"/>
        <s v="P.2.2.0:220607_0004" u="1"/>
        <s v="FIN:220607_0029" u="1"/>
        <s v="FIN:220609_0019" u="1"/>
        <s v="FIN:220701_0051" u="1"/>
        <s v="P.2.2.0:220607_0014" u="1"/>
        <s v="FIN:220622_0034" u="1"/>
        <s v="FIN:220628_0004" u="1"/>
        <s v="P.2.2.0:220607_0024" u="1"/>
        <s v="P.2.2.0:220607_0034" u="1"/>
        <s v="P.2.2.0:220607_0044" u="1"/>
        <s v="P.2.2.0:220607_0054" u="1"/>
        <s v="C.4.2.0: 生產力:220628_0009" u="1"/>
        <s v="P.2.2.0:220607_0064" u="1"/>
        <s v="P.2.2.0:220607_0074" u="1"/>
        <s v="P.2.2.0:220607_0084" u="1"/>
        <s v="P.2.2.0:220607_0094" u="1"/>
        <s v="P.3.13.0:220614_0096" u="1"/>
        <s v="P.3.13.0:220616_0086" u="1"/>
        <s v="FIN:220701_0052" u="1"/>
        <s v="FIN:220622_0035" u="1"/>
        <s v="FIN:220628_0005" u="1"/>
        <s v="C.4.3.0: 財務分析:220630_0004" u="1"/>
        <s v="P.3.10.0:220602_0013" u="1"/>
        <s v="P.3.13.0:220615_0096" u="1"/>
        <s v="P.2.2.0:220607_0005" u="1"/>
        <s v="FIN:220701_0053" u="1"/>
        <s v="P.2.2.0:220607_0015" u="1"/>
        <s v="FIN:220622_0036" u="1"/>
        <s v="FIN:220628_0006" u="1"/>
        <s v="P.2.2.0:220607_0025" u="1"/>
        <s v="P.2.2.0:220607_0035" u="1"/>
        <s v="C.4.2.0: 生產力:220609_0009" u="1"/>
        <s v="P.2.2.0:220607_0045" u="1"/>
        <s v="P.2.2.0:220607_0055" u="1"/>
        <s v="C.4.2.0: 生產力:220629_0009" u="1"/>
        <s v="P.2.2.0:220607_0065" u="1"/>
        <s v="P.2.2.0:220607_0075" u="1"/>
        <s v="P.2.2.0:220607_0085" u="1"/>
        <s v="P.2.2.0:220607_0095" u="1"/>
        <s v="P.3.13.0:220616_0096" u="1"/>
        <s v="C.4.3.0: 財務分析:220602_0008" u="1"/>
        <s v="FIN:220701_0054" u="1"/>
        <s v="FIN:220622_0037" u="1"/>
        <s v="FIN:220628_0007" u="1"/>
        <s v="P.3.10.0:220602_0023" u="1"/>
        <s v="P.2.2.0:220607_0006" u="1"/>
        <s v="FIN:220701_0055" u="1"/>
        <s v="P.2.2.0:220607_0016" u="1"/>
        <s v="FIN:220622_0038" u="1"/>
        <s v="FIN:220628_0008" u="1"/>
        <s v="P.2.2.0:220607_0026" u="1"/>
        <s v="P.2.2.0:220607_0036" u="1"/>
        <s v="P.2.2.0:220607_0046" u="1"/>
        <s v="P.2.2.0:220607_0056" u="1"/>
        <s v="P.2.2.0:220607_0066" u="1"/>
        <s v="P.2.2.0:220607_0076" u="1"/>
        <s v="P.2.2.0:220607_0086" u="1"/>
        <s v="P.2.2.0:220607_0096" u="1"/>
        <s v="P.3.10.0:220607_0003" u="1"/>
        <s v="C.4.3.0: 財務分析:220610_0018" u="1"/>
        <s v="FIN:220701_0056" u="1"/>
        <s v="FIN:220622_0039" u="1"/>
        <s v="FIN:220628_0009" u="1"/>
        <s v="P.3.10.0:220610_0005" u="1"/>
        <s v="P.3.10.0:220602_0033" u="1"/>
        <s v="P.2.2.0:220607_0007" u="1"/>
        <s v="FIN:220701_0057" u="1"/>
        <s v="P.2.2.0:220607_0017" u="1"/>
        <s v="P.2.2.0:220607_0027" u="1"/>
        <s v="P.2.2.0:220607_0037" u="1"/>
        <s v="P.2.2.0:220607_0047" u="1"/>
        <s v="P.2.2.0:220607_0057" u="1"/>
        <s v="P.2.2.0:220607_0067" u="1"/>
        <s v="P.2.2.0:220607_0077" u="1"/>
        <s v="P.2.2.0:220607_0087" u="1"/>
        <s v="P.2.2.0:220607_0097" u="1"/>
        <s v="P.3.10.0:220607_0013" u="1"/>
        <s v="P.3.10.0:220609_0003" u="1"/>
        <s v="C.4.3.0: 財務分析:220622_0008" u="1"/>
        <s v="FIN:220701_0058" u="1"/>
        <s v="P.3.10.0:220610_0015" u="1"/>
        <s v="P.3.13.0:220627_0078" u="1"/>
        <s v="P.3.13.0:220629_0068" u="1"/>
        <s v="P.3.10.0:220602_0043" u="1"/>
        <s v="C.4.3.0: 財務分析:220602_0042" u="1"/>
        <s v="P.2.2.0:220607_0008" u="1"/>
        <s v="FIN:220701_0059" u="1"/>
        <s v="P.2.2.0:220607_0018" u="1"/>
        <s v="P.2.2.0:220607_0028" u="1"/>
        <s v="P.2.2.0:220607_0038" u="1"/>
        <s v="P.2.2.0:220607_0048" u="1"/>
        <s v="P.3.13.0:220628_0078" u="1"/>
        <s v="P.2.2.0:220607_0058" u="1"/>
        <s v="P.2.2.0:220607_0068" u="1"/>
        <s v="P.2.2.0:220607_0078" u="1"/>
        <s v="P.2.2.0:220607_0088" u="1"/>
        <s v="P.2.2.0:220607_0098" u="1"/>
        <s v="P.3.10.0:220607_0023" u="1"/>
        <s v="P.3.10.0:220609_0013" u="1"/>
        <s v="C.4.3.0: 財務分析:220630_0018" u="1"/>
        <s v="P.3.10.0:220610_0025" u="1"/>
        <s v="P.3.10.0:220614_0005" u="1"/>
        <s v="P.3.13.0:220627_0088" u="1"/>
        <s v="P.3.13.0:220629_0078" u="1"/>
        <s v="C.4.3.0: 財務分析:220610_0052" u="1"/>
        <s v="C.4.3.0: 財務分析:220614_0032" u="1"/>
        <s v="C.4.3.0: 財務分析:220616_0022" u="1"/>
        <s v="P.2.2.0:220607_0009" u="1"/>
        <s v="P.2.2.0:220607_0019" u="1"/>
        <s v="P.2.2.0:220607_0029" u="1"/>
        <s v="P.3.10.0:220615_0005" u="1"/>
        <s v="P.2.2.0:220607_0039" u="1"/>
        <s v="P.3.10.0:220615_0105" u="1"/>
        <s v="P.2.2.0:220607_0049" u="1"/>
        <s v="P.3.13.0:220628_0088" u="1"/>
        <s v="C.4.3.0: 財務分析:221029_0031" u="1"/>
        <s v="P.2.2.0:220607_0059" u="1"/>
        <s v="P.2.2.0:220607_0069" u="1"/>
        <s v="P.2.2.0:220607_0079" u="1"/>
        <s v="P.2.2.0:220607_0089" u="1"/>
        <s v="P.2.1.0: 產品營收與銷量達成率:221022_0010" u="1"/>
        <s v="P.2.2.0:220607_0099" u="1"/>
        <s v="P.3.10.0:220607_0033" u="1"/>
        <s v="P.3.10.0:220609_0023" u="1"/>
        <s v="P.2.1.0: 產品營收與銷量達成率:221022_0020" u="1"/>
        <s v="FIN:220615_0055" u="1"/>
        <s v="FIN:220630_0060" u="1"/>
        <s v="P.3.10.0:220610_0035" u="1"/>
        <s v="P.3.10.0:220614_0015" u="1"/>
        <s v="P.3.10.0:220616_0005" u="1"/>
        <s v="P.3.13.0:220627_0098" u="1"/>
        <s v="P.3.13.0:220629_0088" u="1"/>
        <s v="P.2.1.0: 產品營收與銷量達成率:221022_0030" u="1"/>
        <s v="C.4.3.0: 財務分析:220622_0042" u="1"/>
        <s v="C.4.3.0: 財務分析:220628_0012" u="1"/>
        <s v="P.2.1.0: 產品營收與銷量達成率:221022_0040" u="1"/>
        <s v="FIN:220615_0056" u="1"/>
        <s v="FIN:220630_0061" u="1"/>
        <s v="P.3.10.0:220615_0015" u="1"/>
        <s v="P.3.10.0:220615_0115" u="1"/>
        <s v="P.3.13.0:220628_0098" u="1"/>
        <s v="P.2.1.0: 產品營收與銷量達成率:221029_0010" u="1"/>
        <s v="P.2.1.0: 產品營收與銷量達成率:221022_0050" u="1"/>
        <s v="P.3.10.0:220607_0043" u="1"/>
        <s v="P.3.10.0:220609_0033" u="1"/>
        <s v="P.2.1.0: 產品營收與銷量達成率:221029_0020" u="1"/>
        <s v="P.2.1.0: 產品營收與銷量達成率:221022_0060" u="1"/>
        <s v="FIN:220615_0057" u="1"/>
        <s v="P.3.10.0:221022_0001" u="1"/>
        <s v="FIN:220630_0062" u="1"/>
        <s v="P.3.10.0:220610_0045" u="1"/>
        <s v="P.3.10.0:220614_0025" u="1"/>
        <s v="P.3.10.0:220616_0015" u="1"/>
        <s v="P.3.13.0:220629_0098" u="1"/>
        <s v="P.2.1.0: 產品營收與銷量達成率:221029_0030" u="1"/>
        <s v="P.2.1.0: 產品營收與銷量達成率:221022_0070" u="1"/>
        <s v="P.2.1.0: 產品營收與銷量達成率:221029_0040" u="1"/>
        <s v="C.4.3.0: 財務分析:220630_0052" u="1"/>
        <s v="P.2.1.0: 產品營收與銷量達成率:221022_0080" u="1"/>
        <s v="FIN:220615_0058" u="1"/>
        <s v="FIN:220630_0063" u="1"/>
        <s v="P.3.10.0:220615_0025" u="1"/>
        <s v="P.3.10.0:220615_0125" u="1"/>
        <s v="P.2.1.0: 產品營收與銷量達成率:221029_0050" u="1"/>
        <s v="P.2.1.0: 產品營收與銷量達成率:221022_0090" u="1"/>
        <s v="P.3.10.0:220622_0007" u="1"/>
        <s v="P.2.1.0: 產品營收與銷量達成率:221029_0060" u="1"/>
        <s v="P.3.9.0:221022_0145" u="1"/>
        <s v="P.3.9.0:221022_0155" u="1"/>
        <s v="FIN:220615_0059" u="1"/>
        <s v="P.3.9.0:221022_0165" u="1"/>
        <s v="P.3.10.0:221022_0011" u="1"/>
        <s v="FIN:220630_0064" u="1"/>
        <s v="P.3.9.0:221022_0175" u="1"/>
        <s v="P.3.10.0:220610_0055" u="1"/>
        <s v="P.3.10.0:220614_0035" u="1"/>
        <s v="P.3.10.0:220616_0025" u="1"/>
        <s v="P.3.9.0:221022_0185" u="1"/>
        <s v="P.3.9.0:221022_0195" u="1"/>
        <s v="P.2.1.0: 產品營收與銷量達成率:221029_0070" u="1"/>
        <s v="C.4.3.0: 財務分析:220602_0056" u="1"/>
        <s v="P.2.1.0: 產品營收與銷量達成率:221029_0080" u="1"/>
        <s v="FIN:220630_0065" u="1"/>
        <s v="P.3.10.0:220615_0035" u="1"/>
        <s v="P.3.10.0:220622_0017" u="1"/>
        <s v="C.1.1.0:220616_0108" u="1"/>
        <s v="P.3.9.0:221022_0106" u="1"/>
        <s v="P.3.9.0:221022_0116" u="1"/>
        <s v="P.3.9.0:221022_0126" u="1"/>
        <s v="P.3.9.0:221022_0136" u="1"/>
        <s v="P.3.9.0:221022_0146" u="1"/>
        <s v="P.3.9.0:221022_0156" u="1"/>
        <s v="P.3.9.0:221022_0166" u="1"/>
        <s v="P.3.10.0:221022_0021" u="1"/>
        <s v="FIN:220630_0066" u="1"/>
        <s v="P.3.9.0:221022_0176" u="1"/>
        <s v="P.3.10.0:220614_0045" u="1"/>
        <s v="P.3.10.0:220616_0035" u="1"/>
        <s v="P.3.9.0:221022_0186" u="1"/>
        <s v="P.3.9.0:221022_0196" u="1"/>
        <s v="C.4.3.0: 財務分析:220610_0066" u="1"/>
        <s v="C.4.3.0: 財務分析:220614_0046" u="1"/>
        <s v="C.4.3.0: 財務分析:220616_0036" u="1"/>
        <s v="C.4.3.0: 財務分析:221029_0045" u="1"/>
        <s v="FIN:220630_0067" u="1"/>
        <s v="P.3.10.0:220615_0045" u="1"/>
        <s v="P.3.10.0:220622_0027" u="1"/>
        <s v="C.1.1.0:220616_0109" u="1"/>
        <s v="P.3.9.0:221022_0107" u="1"/>
        <s v="P.3.9.0:221022_0117" u="1"/>
        <s v="P.3.9.0:221022_0127" u="1"/>
        <s v="P.3.9.0:221022_0137" u="1"/>
        <s v="P.3.9.0:221022_0147" u="1"/>
        <s v="P.3.9.0:221022_0157" u="1"/>
        <s v="P.3.9.0:221022_0167" u="1"/>
        <s v="P.3.10.0:221022_0031" u="1"/>
        <s v="FIN:220630_0068" u="1"/>
        <s v="P.3.9.0:221022_0177" u="1"/>
        <s v="P.3.10.0:220614_0055" u="1"/>
        <s v="P.3.10.0:220616_0045" u="1"/>
        <s v="P.3.9.0:221022_0187" u="1"/>
        <s v="C.4.3.0: 財務分析:220622_0056" u="1"/>
        <s v="C.4.3.0: 財務分析:220628_0026" u="1"/>
        <s v="P.3.10.0:220627_0007" u="1"/>
        <s v="P.3.10.0:221029_0001" u="1"/>
        <s v="P.3.10.0:220615_0055" u="1"/>
        <s v="P.3.10.0:220630_0009" u="1"/>
        <s v="P.3.10.0:220622_0037" u="1"/>
        <s v="P.3.10.0:220628_0007" u="1"/>
        <s v="P.3.9.0:221022_0108" u="1"/>
        <s v="P.3.9.0:221022_0118" u="1"/>
        <s v="P.3.9.0:221022_0128" u="1"/>
        <s v="P.3.9.0:221022_0138" u="1"/>
        <s v="P.3.9.0:221022_0148" u="1"/>
        <s v="P.3.10.0:220701_0036" u="1"/>
        <s v="P.3.9.0:221022_0158" u="1"/>
        <s v="P.3.9.0:221022_0168" u="1"/>
        <s v="P.3.10.0:221022_0041" u="1"/>
        <s v="P.3.9.0:221022_0178" u="1"/>
        <s v="P.3.10.0:220614_0065" u="1"/>
        <s v="P.3.10.0:220616_0055" u="1"/>
        <s v="P.3.9.0:221022_0188" u="1"/>
        <s v="C.4.3.0: 財務分析:220630_0066" u="1"/>
        <s v="P.3.10.0:220627_0017" u="1"/>
        <s v="P.3.10.0:220629_0007" u="1"/>
        <s v="P.3.10.0:221029_0011" u="1"/>
        <s v="P.3.10.0:220615_0065" u="1"/>
        <s v="P.3.10.0:220630_0019" u="1"/>
        <s v="C.4.3.0: 財務分析:220616_0070" u="1"/>
        <s v="P.3.10.0:220622_0047" u="1"/>
        <s v="P.3.10.0:220628_0017" u="1"/>
        <s v="P.3.9.0:221022_0109" u="1"/>
        <s v="P.3.9.0:221022_0119" u="1"/>
        <s v="P.3.9.0:221022_0129" u="1"/>
        <s v="P.3.9.0:221022_0139" u="1"/>
        <s v="P.3.9.0:221022_0149" u="1"/>
        <s v="P.3.10.0:220701_0046" u="1"/>
        <s v="P.3.9.0:221022_0159" u="1"/>
        <s v="P.3.9.0:221022_0169" u="1"/>
        <s v="P.3.10.0:221022_0051" u="1"/>
        <s v="P.3.9.0:221022_0179" u="1"/>
        <s v="P.3.9.0:221022_0189" u="1"/>
        <s v="P.3.10.0:220627_0027" u="1"/>
        <s v="P.3.10.0:220629_0017" u="1"/>
        <s v="P.3.10.0:221029_0021" u="1"/>
        <s v="C.4.3.0: 財務分析:221022_0010" u="1"/>
        <s v="P.3.10.0:220630_0029" u="1"/>
        <s v="C.4.3.0: 財務分析:220628_0060" u="1"/>
        <s v="P.3.10.0:220622_0057" u="1"/>
        <s v="P.3.10.0:220628_0027" u="1"/>
        <s v="P.3.5.0:220627_0010" u="1"/>
        <s v="P.3.5.0:220627_0020" u="1"/>
        <s v="P.3.5.0:220627_0030" u="1"/>
        <s v="P.3.10.0:220701_0056" u="1"/>
        <s v="P.3.5.0:220627_0040" u="1"/>
        <s v="P.3.10.0:221022_0061" u="1"/>
        <s v="C.4.3.0: 財務分析:221029_0059" u="1"/>
        <s v="P.3.10.0:220627_0037" u="1"/>
        <s v="P.3.10.0:220629_0027" u="1"/>
        <s v="QAM:221029_0001" u="1"/>
        <s v="FIN:220629_0055" u="1"/>
        <s v="P.3.10.0:221029_0031" u="1"/>
        <s v="P.3.10.0:220630_0039" u="1"/>
        <s v="P.3.10.0:220622_0067" u="1"/>
        <s v="P.3.10.0:220628_0037" u="1"/>
        <s v="P.3.5.0:220627_0001" u="1"/>
        <s v="QAM:221029_0002" u="1"/>
        <s v="P.3.5.0:220627_0011" u="1"/>
        <s v="P.3.5.0:220627_0021" u="1"/>
        <s v="P.3.5.0:220627_0031" u="1"/>
        <s v="P.3.10.0:220701_0066" u="1"/>
        <s v="P.3.5.0:220627_0041" u="1"/>
        <s v="FIN:220629_0056" u="1"/>
        <s v="P.3.10.0:221022_0071" u="1"/>
        <s v="P.3.10.0:220627_0047" u="1"/>
        <s v="P.3.10.0:220629_0037" u="1"/>
        <s v="QAM:221029_0003" u="1"/>
        <s v="FIN:220629_0057" u="1"/>
        <s v="P.3.10.0:221029_0041" u="1"/>
        <s v="P.3.10.0:220630_0049" u="1"/>
        <s v="P.3.10.0:220628_0047" u="1"/>
        <s v="P.3.5.0:220627_0002" u="1"/>
        <s v="QAM:221029_0004" u="1"/>
        <s v="P.3.5.0:220627_0012" u="1"/>
        <s v="P.3.5.0:220627_0022" u="1"/>
        <s v="P.3.5.0:220627_0032" u="1"/>
        <s v="P.3.5.0:220627_0042" u="1"/>
        <s v="FIN:220629_0058" u="1"/>
        <s v="P.3.10.0:221022_0081" u="1"/>
        <s v="C.4.3.0: 財務分析:220701_0005" u="1"/>
        <s v="P.3.10.0:220627_0057" u="1"/>
        <s v="P.3.10.0:220629_0047" u="1"/>
        <s v="P.2.1.0: 產品營收與銷量達成率:221022_0105" u="1"/>
        <s v="QAM:221029_0005" u="1"/>
        <s v="FIN:220629_0059" u="1"/>
        <s v="P.3.10.0:221029_0051" u="1"/>
        <s v="P.3.10.0:220630_0059" u="1"/>
        <s v="P.2.1.0: 產品營收與銷量達成率:221022_0115" u="1"/>
        <s v="P.3.10.0:220628_0057" u="1"/>
        <s v="P.3.5.0:220627_0003" u="1"/>
        <s v="P.2.1.0: 產品營收與銷量達成率:221022_0125" u="1"/>
        <s v="QAM:221029_0006" u="1"/>
        <s v="P.3.5.0:220627_0013" u="1"/>
        <s v="P.3.5.0:220627_0023" u="1"/>
        <s v="P.3.5.0:220627_0033" u="1"/>
        <s v="P.3.5.0:220627_0043" u="1"/>
        <s v="P.2.1.0: 產品營收與銷量達成率:221022_0135" u="1"/>
        <s v="P.2.1.0: 產品營收與銷量達成率:221029_0105" u="1"/>
        <s v="C.4.3.0: 財務分析:221022_0024" u="1"/>
        <s v="P.3.10.0:220627_0067" u="1"/>
        <s v="P.3.10.0:220629_0057" u="1"/>
        <s v="P.2.1.0: 產品營收與銷量達成率:221022_0145" u="1"/>
        <s v="QAM:221029_0007" u="1"/>
        <s v="P.2.1.0: 產品營收與銷量達成率:221029_0115" u="1"/>
        <s v="P.3.10.0:221029_0061" u="1"/>
        <s v="P.3.10.0:220630_0069" u="1"/>
        <s v="P.2.1.0: 產品營收與銷量達成率:221022_0155" u="1"/>
        <s v="P.2.1.0: 產品營收與銷量達成率:221029_0125" u="1"/>
        <s v="P.3.5.0:220627_0004" u="1"/>
        <s v="P.2.1.0: 產品營收與銷量達成率:221022_0165" u="1"/>
        <s v="QAM:221029_0008" u="1"/>
        <s v="P.3.5.0:220627_0014" u="1"/>
        <s v="P.3.5.0:220627_0024" u="1"/>
        <s v="P.3.5.0:220627_0034" u="1"/>
        <s v="P.3.5.0:220627_0044" u="1"/>
        <s v="P.2.1.0: 產品營收與銷量達成率:221029_0135" u="1"/>
        <s v="P.2.1.0: 產品營收與銷量達成率:221029_0145" u="1"/>
        <s v="QAM:221029_0009" u="1"/>
        <s v="P.2.1.0: 產品營收與銷量達成率:221029_0155" u="1"/>
        <s v="P.3.10.0:221029_0071" u="1"/>
        <s v="P.2.1.0: 產品營收與銷量達成率:221029_0165" u="1"/>
        <s v="P.3.5.0:220627_0005" u="1"/>
        <s v="P.3.5.0:220627_0015" u="1"/>
        <s v="P.3.5.0:220627_0025" u="1"/>
        <s v="P.3.5.0:220627_0035" u="1"/>
        <s v="P.3.5.0:220627_0045" u="1"/>
        <s v="STG:220627_0001" u="1"/>
        <s v="C.1.1.0:220610_0100" u="1"/>
        <s v="C.1.1.0:220610_0110" u="1"/>
        <s v="C.1.1.0:220630_0010" u="1"/>
        <s v="P.3.10.0:221029_0081" u="1"/>
        <s v="STG:220627_0002" u="1"/>
        <s v="C.1.1.0:220630_0020" u="1"/>
        <s v="C.1.1.0:220630_0030" u="1"/>
        <s v="C.1.1.0:220630_0040" u="1"/>
        <s v="C.1.1.0:220630_0050" u="1"/>
        <s v="C.1.1.0:220630_0060" u="1"/>
        <s v="C.1.1.0:220630_0070" u="1"/>
        <s v="C.1.1.0:220630_0080" u="1"/>
        <s v="C.1.1.0:220630_0090" u="1"/>
        <s v="C.4.3.0: 財務分析:220701_0019" u="1"/>
        <s v="P.3.13.0:220602_0005" u="1"/>
        <s v="P.3.13.0:220602_0105" u="1"/>
        <s v="C.1.1.0:220610_0101" u="1"/>
        <s v="C.1.1.0:220630_0001" u="1"/>
        <s v="C.1.1.0:220610_0111" u="1"/>
        <s v="C.1.1.0:220630_0011" u="1"/>
        <s v="C.1.1.0:220630_0021" u="1"/>
        <s v="C.1.1.0:220630_0031" u="1"/>
        <s v="C.1.1.0:220630_0041" u="1"/>
        <s v="C.1.1.0:220630_0051" u="1"/>
        <s v="C.1.1.0:220630_0061" u="1"/>
        <s v="C.1.1.0:220630_0071" u="1"/>
        <s v="C.1.1.0:220630_0081" u="1"/>
        <s v="C.1.1.0:220630_0091" u="1"/>
        <s v="C.4.3.0: 財務分析:221022_0038" u="1"/>
        <s v="P.3.13.0:220602_0015" u="1"/>
        <s v="C.1.1.0:220610_0102" u="1"/>
        <s v="C.1.1.0:220630_0002" u="1"/>
        <s v="C.1.1.0:220610_0112" u="1"/>
        <s v="C.1.1.0:220630_0012" u="1"/>
        <s v="C.1.1.0:220630_0022" u="1"/>
        <s v="C.1.1.0:220630_0032" u="1"/>
        <s v="C.1.1.0:220630_0042" u="1"/>
        <s v="C.1.1.0:220630_0052" u="1"/>
        <s v="C.1.1.0:220630_0062" u="1"/>
        <s v="C.1.1.0:220630_0072" u="1"/>
        <s v="C.1.1.0:220630_0082" u="1"/>
        <s v="C.1.1.0:220630_0092" u="1"/>
        <s v="P.3.13.0:220602_0025" u="1"/>
        <s v="C.4.3.0: 財務分析:220607_0023" u="1"/>
        <s v="C.4.3.0: 財務分析:220609_0013" u="1"/>
        <s v="C.4.3.0: 財務分析:220701_0053" u="1"/>
        <s v="C.1.1.0:220610_0103" u="1"/>
        <s v="C.1.1.0:220630_0003" u="1"/>
        <s v="C.1.1.0:220630_0013" u="1"/>
        <s v="C.1.1.0:220630_0023" u="1"/>
        <s v="C.1.1.0:220630_0033" u="1"/>
        <s v="C.1.1.0:220630_0043" u="1"/>
        <s v="P.3.13.0:220607_0005" u="1"/>
        <s v="C.1.1.0:220630_0053" u="1"/>
        <s v="P.3.13.0:220607_0105" u="1"/>
        <s v="C.1.1.0:220630_0063" u="1"/>
        <s v="C.1.1.0:220630_0073" u="1"/>
        <s v="C.1.1.0:220630_0083" u="1"/>
        <s v="C.1.1.0:220630_0093" u="1"/>
        <s v="P.3.13.0:220610_0007" u="1"/>
        <s v="P.3.13.0:220610_0107" u="1"/>
        <s v="P.3.13.0:220602_0035" u="1"/>
        <s v="C.4.3.0: 財務分析:220615_0033" u="1"/>
        <s v="C.1.1.0:220610_0104" u="1"/>
        <s v="C.1.1.0:220630_0004" u="1"/>
        <s v="C.1.1.0:220630_0014" u="1"/>
        <s v="C.1.1.0:220630_0024" u="1"/>
        <s v="C.1.1.0:220630_0034" u="1"/>
        <s v="C.1.1.0:220630_0044" u="1"/>
        <s v="P.3.13.0:220607_0015" u="1"/>
        <s v="P.3.13.0:220609_0005" u="1"/>
        <s v="C.1.1.0:220630_0054" u="1"/>
        <s v="P.3.13.0:220609_0105" u="1"/>
        <s v="C.1.1.0:220630_0064" u="1"/>
        <s v="C.1.1.0:220630_0074" u="1"/>
        <s v="C.1.1.0:220630_0084" u="1"/>
        <s v="C.1.1.0:220630_0094" u="1"/>
        <s v="P.3.13.0:220610_0017" u="1"/>
        <s v="P.3.13.0:220602_0045" u="1"/>
        <s v="C.4.3.0: 財務分析:220627_0023" u="1"/>
        <s v="C.4.3.0: 財務分析:220629_0013" u="1"/>
        <s v="P.2.1.0: 產品營收與銷量達成率:221022_0106" u="1"/>
        <s v="C.1.1.0:220610_0105" u="1"/>
        <s v="C.1.1.0:220630_0005" u="1"/>
        <s v="C.1.1.0:220630_0015" u="1"/>
        <s v="C.1.1.0:220630_0025" u="1"/>
        <s v="C.1.1.0:220630_0035" u="1"/>
        <s v="C.1.1.0:220630_0045" u="1"/>
        <s v="P.3.13.0:220607_0025" u="1"/>
        <s v="P.3.13.0:220609_0015" u="1"/>
        <s v="P.2.1.0: 產品營收與銷量達成率:221022_0116" u="1"/>
        <s v="C.1.1.0:220630_0055" u="1"/>
        <s v="C.1.1.0:220630_0065" u="1"/>
        <s v="C.1.1.0:220630_0075" u="1"/>
        <s v="C.1.1.0:220630_0085" u="1"/>
        <s v="C.1.1.0:220630_0095" u="1"/>
        <s v="STG:221022_0020" u="1"/>
        <s v="P.3.13.0:220610_0027" u="1"/>
        <s v="P.3.13.0:220614_0007" u="1"/>
        <s v="P.2.1.0: 產品營收與銷量達成率:221022_0126" u="1"/>
        <s v="P.3.13.0:220614_0107" u="1"/>
        <s v="P.3.13.0:220602_0055" u="1"/>
        <s v="P.2.1.0: 產品營收與銷量達成率:221022_0136" u="1"/>
        <s v="FIN:220630_0001" u="1"/>
        <s v="P.2.1.0: 產品營收與銷量達成率:221029_0106" u="1"/>
        <s v="STG:221022_0021" u="1"/>
        <s v="P.3.13.0:220615_0007" u="1"/>
        <s v="P.2.1.0: 產品營收與銷量達成率:221022_0146" u="1"/>
        <s v="P.3.13.0:220615_0107" u="1"/>
        <s v="C.1.1.0:220610_0106" u="1"/>
        <s v="C.1.1.0:220630_0006" u="1"/>
        <s v="P.2.1.0: 產品營收與銷量達成率:221029_0116" u="1"/>
        <s v="C.1.1.0:220630_0016" u="1"/>
        <s v="C.1.1.0:220630_0026" u="1"/>
        <s v="C.1.1.0:220630_0036" u="1"/>
        <s v="C.1.1.0:220630_0046" u="1"/>
        <s v="P.3.13.0:220607_0035" u="1"/>
        <s v="P.3.13.0:220609_0025" u="1"/>
        <s v="P.2.1.0: 產品營收與銷量達成率:221022_0156" u="1"/>
        <s v="C.1.1.0:220630_0056" u="1"/>
        <s v="C.1.1.0:220630_0066" u="1"/>
        <s v="FIN:220630_0002" u="1"/>
        <s v="C.1.1.0:220630_0076" u="1"/>
        <s v="C.1.1.0:220630_0086" u="1"/>
        <s v="P.2.1.0: 產品營收與銷量達成率:221029_0126" u="1"/>
        <s v="C.1.1.0:220630_0096" u="1"/>
        <s v="STG:221022_0022" u="1"/>
        <s v="P.3.13.0:220610_0037" u="1"/>
        <s v="P.3.13.0:220614_0017" u="1"/>
        <s v="P.3.13.0:220616_0007" u="1"/>
        <s v="P.2.1.0: 產品營收與銷量達成率:221022_0166" u="1"/>
        <s v="P.3.13.0:220616_0107" u="1"/>
        <s v="P.2.1.0: 產品營收與銷量達成率:221029_0136" u="1"/>
        <s v="C.4.3.0: 財務分析:220607_0037" u="1"/>
        <s v="C.4.3.0: 財務分析:220609_0027" u="1"/>
        <s v="C.4.3.0: 財務分析:220701_0067" u="1"/>
        <s v="FIN:220630_0003" u="1"/>
        <s v="P.2.1.0: 產品營收與銷量達成率:221029_0146" u="1"/>
        <s v="STG:221022_0023" u="1"/>
        <s v="P.3.13.0:220615_0017" u="1"/>
        <s v="P.3.13.0:220615_0117" u="1"/>
        <s v="P.2.1.0:220614_0010" u="1"/>
        <s v="C.4.2.0: 生產力:220607_0014" u="1"/>
        <s v="C.4.2.0: 生產力:220609_0004" u="1"/>
        <s v="P.2.1.0:220614_0020" u="1"/>
        <s v="C.1.1.0:220610_0107" u="1"/>
        <s v="C.1.1.0:220630_0007" u="1"/>
        <s v="P.2.1.0:220614_0030" u="1"/>
        <s v="C.4.2.0: 生產力:220627_0014" u="1"/>
        <s v="C.4.2.0: 生產力:220629_0004" u="1"/>
        <s v="P.2.1.0: 產品營收與銷量達成率:221029_0156" u="1"/>
        <s v="C.1.1.0:220630_0017" u="1"/>
        <s v="P.2.1.0:220614_0040" u="1"/>
        <s v="C.1.1.0:220630_0027" u="1"/>
        <s v="P.2.1.0:220614_0050" u="1"/>
        <s v="C.1.1.0:220630_0037" u="1"/>
        <s v="P.2.1.0:220614_0060" u="1"/>
        <s v="C.1.1.0:220630_0047" u="1"/>
        <s v="P.2.1.0:220614_0070" u="1"/>
        <s v="C.1.1.0:220630_0057" u="1"/>
        <s v="P.2.1.0:220614_0080" u="1"/>
        <s v="C.1.1.0:220630_0067" u="1"/>
        <s v="P.2.1.0:220614_0090" u="1"/>
        <s v="FIN:220630_0004" u="1"/>
        <s v="C.1.1.0:220630_0077" u="1"/>
        <s v="C.1.1.0:220630_0087" u="1"/>
        <s v="P.2.1.0: 產品營收與銷量達成率:221029_0166" u="1"/>
        <s v="C.1.1.0:220630_0097" u="1"/>
        <s v="STG:221022_0024" u="1"/>
        <s v="P.3.13.0:221022_0003" u="1"/>
        <s v="P.3.13.0:220610_0047" u="1"/>
        <s v="P.3.13.0:220614_0027" u="1"/>
        <s v="P.3.13.0:220616_0017" u="1"/>
        <s v="C.4.3.0: 財務分析:220615_0047" u="1"/>
        <s v="FIN:220602_0040" u="1"/>
        <s v="FIN:220630_0005" u="1"/>
        <s v="STG:221022_0025" u="1"/>
        <s v="P.3.13.0:220615_0027" u="1"/>
        <s v="P.2.1.0:220614_0001" u="1"/>
        <s v="P.3.13.0:220615_0127" u="1"/>
        <s v="P.2.1.0:220614_0011" u="1"/>
        <s v="P.2.1.0:220614_0021" u="1"/>
        <s v="C.1.1.0:220610_0108" u="1"/>
        <s v="C.1.1.0:220630_0008" u="1"/>
        <s v="P.2.1.0:220614_0031" u="1"/>
        <s v="C.4.2.0: 生產力:220628_0014" u="1"/>
        <s v="C.1.1.0:220630_0018" u="1"/>
        <s v="P.2.1.0:220614_0041" u="1"/>
        <s v="C.1.1.0:220630_0028" u="1"/>
        <s v="P.2.1.0:220614_0051" u="1"/>
        <s v="C.1.1.0:220630_0038" u="1"/>
        <s v="P.2.1.0:220614_0061" u="1"/>
        <s v="C.1.1.0:220630_0048" u="1"/>
        <s v="P.2.1.0:220614_0071" u="1"/>
        <s v="P.3.13.0:220622_0009" u="1"/>
        <s v="FIN:220602_0041" u="1"/>
        <s v="C.1.1.0:220630_0058" u="1"/>
        <s v="P.2.1.0:220614_0081" u="1"/>
        <s v="P.3.13.0:220622_0109" u="1"/>
        <s v="C.1.1.0:220630_0068" u="1"/>
        <s v="P.2.1.0:220614_0091" u="1"/>
        <s v="FIN:220630_0006" u="1"/>
        <s v="C.1.1.0:220630_0078" u="1"/>
        <s v="C.1.1.0:220630_0088" u="1"/>
        <s v="C.1.1.0:220630_0098" u="1"/>
        <s v="STG:221022_0026" u="1"/>
        <s v="P.3.13.0:220610_0057" u="1"/>
        <s v="P.3.13.0:220614_0037" u="1"/>
        <s v="P.3.13.0:220616_0027" u="1"/>
        <s v="C.4.3.0: 財務分析:220627_0037" u="1"/>
        <s v="C.4.3.0: 財務分析:220629_0027" u="1"/>
        <s v="FIN:220602_0042" u="1"/>
        <s v="FIN:220630_0007" u="1"/>
        <s v="STG:221022_0027" u="1"/>
        <s v="P.3.13.0:220615_0037" u="1"/>
        <s v="P.2.1.0:220614_0002" u="1"/>
        <s v="P.2.1.0:220614_0012" u="1"/>
        <s v="C.4.2.0: 生產力:220609_0014" u="1"/>
        <s v="P.2.1.0:220614_0022" u="1"/>
        <s v="C.1.1.0:220610_0109" u="1"/>
        <s v="C.1.1.0:220630_0009" u="1"/>
        <s v="P.2.1.0:220614_0032" u="1"/>
        <s v="C.4.2.0: 生產力:220629_0014" u="1"/>
        <s v="C.1.1.0:220630_0019" u="1"/>
        <s v="P.2.1.0:220614_0042" u="1"/>
        <s v="C.1.1.0:220630_0029" u="1"/>
        <s v="P.2.1.0:220614_0052" u="1"/>
        <s v="C.1.1.0:220630_0039" u="1"/>
        <s v="P.2.1.0:220614_0062" u="1"/>
        <s v="C.1.1.0:220630_0049" u="1"/>
        <s v="P.2.1.0:220614_0072" u="1"/>
        <s v="P.3.13.0:220622_0019" u="1"/>
        <s v="FIN:220602_0043" u="1"/>
        <s v="C.1.1.0:220630_0059" u="1"/>
        <s v="P.2.1.0:220614_0082" u="1"/>
        <s v="C.4.3.0: 財務分析:220609_0061" u="1"/>
        <s v="C.1.1.0:220630_0069" u="1"/>
        <s v="P.2.1.0:220614_0092" u="1"/>
        <s v="FIN:220630_0008" u="1"/>
        <s v="C.1.1.0:220630_0079" u="1"/>
        <s v="C.1.1.0:220630_0089" u="1"/>
        <s v="C.1.1.0:220630_0099" u="1"/>
        <s v="STG:221022_0028" u="1"/>
        <s v="P.3.13.0:220610_0067" u="1"/>
        <s v="P.3.13.0:220614_0047" u="1"/>
        <s v="P.3.13.0:220616_0037" u="1"/>
        <s v="FIN:220602_0044" u="1"/>
        <s v="FIN:220630_0009" u="1"/>
        <s v="STG:221022_0029" u="1"/>
        <s v="C.1.1.0:221029_0100" u="1"/>
        <s v="C.1.1.0:221029_0110" u="1"/>
        <s v="P.3.13.0:220615_0047" u="1"/>
        <s v="P.2.1.0:220614_0003" u="1"/>
        <s v="P.2.1.0:220614_0013" u="1"/>
        <s v="P.2.1.0:220614_0023" u="1"/>
        <s v="P.2.1.0:220614_0033" u="1"/>
        <s v="P.2.1.0:220614_0043" u="1"/>
        <s v="P.2.1.0:220614_0053" u="1"/>
        <s v="P.2.1.0:220614_0063" u="1"/>
        <s v="P.2.1.0:220614_0073" u="1"/>
        <s v="P.3.13.0:220622_0029" u="1"/>
        <s v="FIN:220602_0045" u="1"/>
        <s v="P.2.1.0:220614_0083" u="1"/>
        <s v="P.2.1.0:220614_0093" u="1"/>
        <s v="P.3.13.0:220701_0028" u="1"/>
        <s v="P.3.13.0:220610_0077" u="1"/>
        <s v="P.3.13.0:220614_0057" u="1"/>
        <s v="P.3.13.0:220616_0047" u="1"/>
        <s v="P.3.13.0:220627_0009" u="1"/>
        <s v="FIN:220602_0046" u="1"/>
        <s v="P.3.13.0:220627_0109" u="1"/>
        <s v="FIN:220627_0001" u="1"/>
        <s v="P.2.2.0:220615_0010" u="1"/>
        <s v="P.2.2.0:220615_0020" u="1"/>
        <s v="P.2.2.0:220615_0030" u="1"/>
        <s v="P.2.2.0:220615_0040" u="1"/>
        <s v="C.4.3.0: 財務分析:220610_0002" u="1"/>
        <s v="P.2.2.0:220615_0050" u="1"/>
        <s v="C.1.1.0:221029_0101" u="1"/>
        <s v="P.2.2.0:220615_0060" u="1"/>
        <s v="C.1.1.0:221029_0111" u="1"/>
        <s v="P.2.2.0:220615_0070" u="1"/>
        <s v="P.3.13.0:220615_0057" u="1"/>
        <s v="P.2.2.0:220615_0080" u="1"/>
        <s v="P.2.2.0:220615_0090" u="1"/>
        <s v="P.3.13.0:220622_0039" u="1"/>
        <s v="P.3.13.0:220628_0009" u="1"/>
        <s v="FIN:220602_0047" u="1"/>
        <s v="P.3.13.0:220628_0109" u="1"/>
        <s v="C.4.3.0: 財務分析:220629_0061" u="1"/>
        <s v="FIN:220627_0002" u="1"/>
        <s v="P.3.13.0:220701_0038" u="1"/>
        <s v="P.3.13.0:220627_0019" u="1"/>
        <s v="P.3.13.0:220629_0009" u="1"/>
        <s v="FIN:220602_0048" u="1"/>
        <s v="P.2.2.0:220615_0001" u="1"/>
        <s v="P.3.13.0:220629_0109" u="1"/>
        <s v="FIN:220627_0003" u="1"/>
        <s v="P.2.2.0:220615_0011" u="1"/>
        <s v="P.2.2.0:220615_0021" u="1"/>
        <s v="P.2.2.0:220615_0031" u="1"/>
        <s v="P.2.2.0:220615_0041" u="1"/>
        <s v="P.2.2.0:220615_0051" u="1"/>
        <s v="C.1.1.0:221029_0102" u="1"/>
        <s v="P.2.2.0:220615_0061" u="1"/>
        <s v="C.1.1.0:221029_0112" u="1"/>
        <s v="P.2.2.0:220615_0071" u="1"/>
        <s v="P.2.2.0:220615_0081" u="1"/>
        <s v="P.2.2.0:220615_0091" u="1"/>
        <s v="P.3.13.0:220622_0049" u="1"/>
        <s v="P.3.13.0:220628_0019" u="1"/>
        <s v="FIN:220602_0049" u="1"/>
        <s v="FIN:220627_0004" u="1"/>
        <s v="P.3.13.0:220701_0048" u="1"/>
        <s v="P.3.13.0:220627_0029" u="1"/>
        <s v="P.3.13.0:220629_0019" u="1"/>
        <s v="P.2.2.0:220615_0002" u="1"/>
        <s v="FIN:220627_0005" u="1"/>
        <s v="P.2.2.0:220615_0012" u="1"/>
        <s v="P.2.2.0:220615_0022" u="1"/>
        <s v="P.2.2.0:220615_0032" u="1"/>
        <s v="P.2.2.0:220615_0042" u="1"/>
        <s v="C.4.3.0: 財務分析:220630_0002" u="1"/>
        <s v="P.2.2.0:220615_0052" u="1"/>
        <s v="C.1.1.0:221029_0103" u="1"/>
        <s v="P.2.2.0:220615_0062" u="1"/>
        <s v="P.2.2.0:220615_0072" u="1"/>
        <s v="P.2.1.0: 產品營收與銷量達成率:221022_0107" u="1"/>
        <s v="P.2.2.0:220615_0082" u="1"/>
        <s v="P.2.2.0:220615_0092" u="1"/>
        <s v="P.3.13.0:220622_0059" u="1"/>
        <s v="P.3.13.0:220628_0029" u="1"/>
        <s v="P.2.1.0: 產品營收與銷量達成率:221022_0117" u="1"/>
        <s v="FIN:220627_0006" u="1"/>
        <s v="P.3.13.0:220701_0058" u="1"/>
        <s v="P.2.1.0: 產品營收與銷量達成率:221022_0127" u="1"/>
        <s v="C.4.3.0: 財務分析:220602_0006" u="1"/>
        <s v="P.3.13.0:220627_0039" u="1"/>
        <s v="P.3.13.0:220629_0029" u="1"/>
        <s v="P.2.1.0: 產品營收與銷量達成率:221022_0137" u="1"/>
        <s v="P.2.2.0:220615_0003" u="1"/>
        <s v="FIN:220627_0007" u="1"/>
        <s v="P.2.2.0:220615_0013" u="1"/>
        <s v="P.2.2.0:220615_0023" u="1"/>
        <s v="P.2.2.0:220615_0033" u="1"/>
        <s v="P.2.1.0: 產品營收與銷量達成率:221029_0107" u="1"/>
        <s v="P.2.2.0:220615_0043" u="1"/>
        <s v="P.2.2.0:220615_0053" u="1"/>
        <s v="C.1.1.0:221029_0104" u="1"/>
        <s v="P.2.2.0:220615_0063" u="1"/>
        <s v="P.2.2.0:220615_0073" u="1"/>
        <s v="P.2.1.0: 產品營收與銷量達成率:221022_0147" u="1"/>
        <s v="P.2.2.0:220615_0083" u="1"/>
        <s v="P.2.2.0:220615_0093" u="1"/>
        <s v="P.2.1.0: 產品營收與銷量達成率:221029_0117" u="1"/>
        <s v="P.3.13.0:220622_0069" u="1"/>
        <s v="P.3.13.0:220628_0039" u="1"/>
        <s v="P.2.1.0: 產品營收與銷量達成率:221022_0157" u="1"/>
        <s v="FIN:220627_0008" u="1"/>
        <s v="P.2.1.0: 產品營收與銷量達成率:221029_0127" u="1"/>
        <s v="P.3.13.0:220701_0068" u="1"/>
        <s v="P.3.9.0:220628_0100" u="1"/>
        <s v="P.3.9.0:220628_0110" u="1"/>
        <s v="PNC:221022_0010" u="1"/>
        <s v="P.3.9.0:220628_0120" u="1"/>
        <s v="P.2.1.0: 產品營收與銷量達成率:221029_0137" u="1"/>
        <s v="P.3.9.0:220628_0130" u="1"/>
        <s v="C.4.3.0: 財務分析:220610_0016" u="1"/>
        <s v="P.3.9.0:220628_0140" u="1"/>
        <s v="P.3.9.0:220628_0150" u="1"/>
        <s v="P.3.13.0:220627_0049" u="1"/>
        <s v="P.3.13.0:220629_0039" u="1"/>
        <s v="P.2.2.0:220615_0004" u="1"/>
        <s v="FIN:220627_0009" u="1"/>
        <s v="P.2.2.0:220615_0014" u="1"/>
        <s v="P.2.2.0:220615_0024" u="1"/>
        <s v="P.2.2.0:220615_0034" u="1"/>
        <s v="P.2.1.0: 產品營收與銷量達成率:221029_0147" u="1"/>
        <s v="P.2.2.0:220615_0044" u="1"/>
        <s v="P.2.2.0:220615_0054" u="1"/>
        <s v="C.1.1.0:221029_0105" u="1"/>
        <s v="P.2.2.0:220615_0064" u="1"/>
        <s v="P.2.2.0:220615_0074" u="1"/>
        <s v="P.2.2.0:220615_0084" u="1"/>
        <s v="P.2.2.0:220615_0094" u="1"/>
        <s v="PNC:221022_0011" u="1"/>
        <s v="P.2.1.0: 產品營收與銷量達成率:221029_0157" u="1"/>
        <s v="P.3.13.0:220622_0079" u="1"/>
        <s v="P.3.13.0:220628_0049" u="1"/>
        <s v="C.4.2.0: 生產力:220701_0007" u="1"/>
        <s v="P.3.13.0:220701_0078" u="1"/>
        <s v="PNC:221022_0012" u="1"/>
        <s v="C.4.3.0: 財務分析:220622_0006" u="1"/>
        <s v="P.3.13.0:220627_0059" u="1"/>
        <s v="P.3.13.0:220629_0049" u="1"/>
        <s v="P.2.2.0:220615_0005" u="1"/>
        <s v="P.2.2.0:220615_0015" u="1"/>
        <s v="P.2.2.0:220615_0025" u="1"/>
        <s v="P.2.2.0:220615_0035" u="1"/>
        <s v="P.2.2.0:220615_0045" u="1"/>
        <s v="P.2.2.0:220615_0055" u="1"/>
        <s v="C.1.1.0:221029_0106" u="1"/>
        <s v="P.2.2.0:220615_0065" u="1"/>
        <s v="P.2.2.0:220615_0075" u="1"/>
        <s v="P.2.2.0:220615_0085" u="1"/>
        <s v="P.2.2.0:220615_0095" u="1"/>
        <s v="PNC:221022_0013" u="1"/>
        <s v="C.4.3.0: 財務分析:220602_0040" u="1"/>
        <s v="P.3.13.0:220701_0088" u="1"/>
        <s v="PNC:221022_0014" u="1"/>
        <s v="C.4.3.0: 財務分析:220630_0016" u="1"/>
        <s v="FIN:220614_0053" u="1"/>
        <s v="FIN:220616_0043" u="1"/>
        <s v="C.1.1.0:221029_0107" u="1"/>
        <s v="PNC:221022_0015" u="1"/>
        <s v="C.4.3.0: 財務分析:220610_0050" u="1"/>
        <s v="C.4.3.0: 財務分析:220614_0030" u="1"/>
        <s v="C.4.3.0: 財務分析:220616_0020" u="1"/>
        <s v="FIN:220614_0054" u="1"/>
        <s v="FIN:220616_0044" u="1"/>
        <s v="C.4.2.0: 生產力:220701_0017" u="1"/>
        <s v="P.3.13.0:220701_0098" u="1"/>
        <s v="PNC:221022_0016" u="1"/>
        <s v="FIN:220614_0055" u="1"/>
        <s v="FIN:220616_0045" u="1"/>
        <s v="C.1.1.0:221029_0108" u="1"/>
        <s v="PNC:221022_0017" u="1"/>
        <s v="C.4.3.0: 財務分析:220622_0040" u="1"/>
        <s v="C.4.3.0: 財務分析:220628_0010" u="1"/>
        <s v="FIN:220614_0056" u="1"/>
        <s v="FIN:220616_0046" u="1"/>
        <s v="C.4.3.0: 財務分析:221029_0009" u="1"/>
        <s v="PNC:221022_0018" u="1"/>
        <s v="FIN:220614_0057" u="1"/>
        <s v="FIN:220616_0047" u="1"/>
        <s v="C.1.1.0:221029_0109" u="1"/>
        <s v="PNC:221022_0019" u="1"/>
        <s v="C.4.3.0: 財務分析:220630_0050" u="1"/>
        <s v="FIN:220614_0058" u="1"/>
        <s v="FIN:220616_0048" u="1"/>
        <s v="FIN:220614_0059" u="1"/>
        <s v="FIN:220616_0049" u="1"/>
        <s v="C.4.3.0: 財務分析:220602_0054" u="1"/>
        <s v="C.4.3.0: 財務分析:220610_0064" u="1"/>
        <s v="C.4.3.0: 財務分析:220614_0044" u="1"/>
        <s v="C.4.3.0: 財務分析:220616_0034" u="1"/>
        <s v="P.2.1.0: 產品營收與銷量達成率:221022_0108" u="1"/>
        <s v="C.4.3.0: 財務分析:221029_0043" u="1"/>
        <s v="P.2.1.0: 產品營收與銷量達成率:221022_0118" u="1"/>
        <s v="P.3.10.0:220607_0054" u="1"/>
        <s v="P.3.10.0:220609_0044" u="1"/>
        <s v="P.2.1.0: 產品營收與銷量達成率:221022_0128" u="1"/>
        <s v="P.3.10.0:220701_0007" u="1"/>
        <s v="P.2.1.0: 產品營收與銷量達成率:221022_0138" u="1"/>
        <s v="P.2.1.0: 產品營收與銷量達成率:221029_0108" u="1"/>
        <s v="C.4.3.0: 財務分析:220622_0054" u="1"/>
        <s v="C.4.3.0: 財務分析:220628_0024" u="1"/>
        <s v="P.2.1.0: 產品營收與銷量達成率:221022_0148" u="1"/>
        <s v="P.2.1.0:220628_0010" u="1"/>
        <s v="P.2.1.0:220628_0020" u="1"/>
        <s v="P.2.1.0:220628_0030" u="1"/>
        <s v="P.2.1.0: 產品營收與銷量達成率:221029_0118" u="1"/>
        <s v="P.2.1.0:220628_0040" u="1"/>
        <s v="P.2.1.0:220628_0050" u="1"/>
        <s v="P.2.1.0:220628_0060" u="1"/>
        <s v="P.2.1.0:220628_0070" u="1"/>
        <s v="P.2.1.0: 產品營收與銷量達成率:221022_0158" u="1"/>
        <s v="P.2.1.0:220628_0080" u="1"/>
        <s v="P.2.1.0:220628_0090" u="1"/>
        <s v="P.2.1.0: 產品營收與銷量達成率:221029_0128" u="1"/>
        <s v="P.3.10.0:220609_0054" u="1"/>
        <s v="P.3.10.0:220701_0017" u="1"/>
        <s v="P.2.1.0: 產品營收與銷量達成率:221029_0138" u="1"/>
        <s v="P.2.1.0: 產品營收與銷量達成率:221029_0148" u="1"/>
        <s v="C.4.3.0: 財務分析:220630_0064" u="1"/>
        <s v="P.2.1.0:220628_0001" u="1"/>
        <s v="P.2.1.0:220628_0011" u="1"/>
        <s v="P.2.1.0:220628_0021" u="1"/>
        <s v="P.2.1.0:220628_0031" u="1"/>
        <s v="P.2.1.0: 產品營收與銷量達成率:221029_0158" u="1"/>
        <s v="P.2.1.0:220628_0041" u="1"/>
        <s v="P.2.1.0:220628_0051" u="1"/>
        <s v="P.2.1.0:220628_0061" u="1"/>
        <s v="P.2.1.0:220628_0071" u="1"/>
        <s v="P.2.1.0:220628_0081" u="1"/>
        <s v="P.2.1.0:220628_0091" u="1"/>
        <s v="C.4.3.0: 財務分析:220602_0068" u="1"/>
        <s v="P.2.1.0:220628_0002" u="1"/>
        <s v="P.2.1.0:220628_0012" u="1"/>
        <s v="P.2.1.0:220628_0022" u="1"/>
        <s v="P.2.1.0:220628_0032" u="1"/>
        <s v="P.2.1.0:220628_0042" u="1"/>
        <s v="P.2.1.0:220628_0052" u="1"/>
        <s v="P.2.1.0:220628_0062" u="1"/>
        <s v="P.2.1.0:220628_0072" u="1"/>
        <s v="FIN:220628_0053" u="1"/>
        <s v="P.2.1.0:220628_0082" u="1"/>
        <s v="P.2.1.0:220628_0092" u="1"/>
        <s v="QAM:221022_0030" u="1"/>
        <s v="C.4.3.0: 財務分析:220614_0058" u="1"/>
        <s v="C.4.3.0: 財務分析:220616_0048" u="1"/>
        <s v="FIN:220628_0054" u="1"/>
        <s v="C.4.3.0: 財務分析:221029_0057" u="1"/>
        <s v="P.2.1.0:220628_0003" u="1"/>
        <s v="P.2.1.0:220628_0013" u="1"/>
        <s v="P390:220628_0001" u="1"/>
        <s v="P.2.1.0:220628_0023" u="1"/>
        <s v="P.2.1.0:220628_0033" u="1"/>
        <s v="QAM:221022_0031" u="1"/>
        <s v="P.2.1.0:220628_0043" u="1"/>
        <s v="P.2.1.0:220628_0053" u="1"/>
        <s v="P.2.1.0:220628_0063" u="1"/>
        <s v="P.2.1.0:220628_0073" u="1"/>
        <s v="FIN:220628_0055" u="1"/>
        <s v="P.2.1.0:220628_0083" u="1"/>
        <s v="P.2.1.0:220628_0093" u="1"/>
        <s v="QAM:221022_0032" u="1"/>
        <s v="C.4.3.0: 財務分析:220622_0068" u="1"/>
        <s v="C.4.3.0: 財務分析:220628_0038" u="1"/>
        <s v="FIN:220628_0056" u="1"/>
        <s v="P.2.2.0:220609_0100" u="1"/>
        <s v="P.2.2.0:220609_0110" u="1"/>
        <s v="P.2.2.0:220629_0010" u="1"/>
        <s v="P.2.2.0:220609_0120" u="1"/>
        <s v="P.2.2.0:220629_0020" u="1"/>
        <s v="P.2.2.0:220629_0030" u="1"/>
        <s v="P.2.2.0:220629_0040" u="1"/>
        <s v="P.2.2.0:220629_0050" u="1"/>
        <s v="P.2.2.0:220629_0060" u="1"/>
        <s v="P.2.2.0:220629_0070" u="1"/>
        <s v="P.2.1.0:220628_0004" u="1"/>
        <s v="P.2.2.0:220629_0080" u="1"/>
        <s v="P.2.1.0:220628_0014" u="1"/>
        <s v="P.2.2.0:220629_0090" u="1"/>
        <s v="P.2.1.0:220628_0024" u="1"/>
        <s v="P.2.1.0:220628_0034" u="1"/>
        <s v="QAM:221022_0033" u="1"/>
        <s v="P.2.1.0:220628_0044" u="1"/>
        <s v="P.2.1.0:220628_0054" u="1"/>
        <s v="P.3.10.0:220615_0076" u="1"/>
        <s v="P.2.1.0:220628_0064" u="1"/>
        <s v="P.2.1.0:220628_0074" u="1"/>
        <s v="FIN:220628_0057" u="1"/>
        <s v="P.2.1.0:220628_0084" u="1"/>
        <s v="P.2.1.0:220628_0094" u="1"/>
        <s v="QAM:221022_0034" u="1"/>
        <s v="FIN:220628_0058" u="1"/>
        <s v="STG:220607_0010" u="1"/>
        <s v="P.2.2.0:220609_0101" u="1"/>
        <s v="P.2.2.0:220629_0001" u="1"/>
        <s v="P.2.2.0:220609_0111" u="1"/>
        <s v="P.2.2.0:220629_0011" u="1"/>
        <s v="P.2.2.0:220609_0121" u="1"/>
        <s v="P.2.2.0:220629_0021" u="1"/>
        <s v="P.2.2.0:220629_0031" u="1"/>
        <s v="C.4.3.0: 財務分析:220701_0003" u="1"/>
        <s v="P.2.2.0:220629_0041" u="1"/>
        <s v="P.2.2.0:220629_0051" u="1"/>
        <s v="P.2.2.0:220629_0061" u="1"/>
        <s v="P.2.2.0:220629_0071" u="1"/>
        <s v="P.2.1.0:220628_0005" u="1"/>
        <s v="P.2.2.0:220629_0081" u="1"/>
        <s v="P.2.1.0:220628_0015" u="1"/>
        <s v="P.2.2.0:220629_0091" u="1"/>
        <s v="P.2.1.0:220628_0025" u="1"/>
        <s v="P.2.1.0:220628_0035" u="1"/>
        <s v="P.2.1.0: 產品營收與銷量達成率:221022_0005" u="1"/>
        <s v="QAM:221022_0035" u="1"/>
        <s v="P.2.1.0:220628_0045" u="1"/>
        <s v="P.2.1.0:220628_0055" u="1"/>
        <s v="P.3.10.0:220615_0086" u="1"/>
        <s v="P.2.1.0:220628_0065" u="1"/>
        <s v="P.2.1.0:220628_0075" u="1"/>
        <s v="FIN:220628_0059" u="1"/>
        <s v="STG:220607_0011" u="1"/>
        <s v="STG:220609_0001" u="1"/>
        <s v="P.2.1.0:220628_0085" u="1"/>
        <s v="P.2.1.0:220628_0095" u="1"/>
        <s v="P.2.1.0: 產品營收與銷量達成率:221022_0015" u="1"/>
        <s v="P.2.1.0: 產品營收與銷量達成率:221022_0025" u="1"/>
        <s v="QAM:221022_0036" u="1"/>
        <s v="STG:220607_0012" u="1"/>
        <s v="STG:220609_0002" u="1"/>
        <s v="P.2.2.0:220609_0102" u="1"/>
        <s v="P.2.2.0:220629_0002" u="1"/>
        <s v="P.2.2.0:220609_0112" u="1"/>
        <s v="P.2.2.0:220629_0012" u="1"/>
        <s v="P.2.2.0:220609_0122" u="1"/>
        <s v="P.2.2.0:220629_0022" u="1"/>
        <s v="P.2.2.0:220629_0032" u="1"/>
        <s v="P.2.1.0: 產品營收與銷量達成率:221022_0035" u="1"/>
        <s v="P.2.2.0:220629_0042" u="1"/>
        <s v="P.2.2.0:220629_0052" u="1"/>
        <s v="P.2.2.0:220629_0062" u="1"/>
        <s v="P.2.2.0:220629_0072" u="1"/>
        <s v="P.2.1.0: 產品營收與銷量達成率:221029_0005" u="1"/>
        <s v="P.2.1.0:220628_0006" u="1"/>
        <s v="P.2.2.0:220629_0082" u="1"/>
        <s v="C.4.3.0: 財務分析:221022_0022" u="1"/>
        <s v="P.2.1.0:220628_0016" u="1"/>
        <s v="P.2.2.0:220629_0092" u="1"/>
        <s v="P.2.1.0:220628_0026" u="1"/>
        <s v="P.2.1.0:220628_0036" u="1"/>
        <s v="P.2.1.0: 產品營收與銷量達成率:221022_0045" u="1"/>
        <s v="QAM:221022_0037" u="1"/>
        <s v="P.2.1.0:220628_0046" u="1"/>
        <s v="P.2.1.0:220628_0056" u="1"/>
        <s v="P.2.1.0:220628_0066" u="1"/>
        <s v="P.2.1.0:220628_0076" u="1"/>
        <s v="P.2.1.0: 產品營收與銷量達成率:221029_0015" u="1"/>
        <s v="STG:220607_0013" u="1"/>
        <s v="STG:220609_0003" u="1"/>
        <s v="P.2.1.0:220628_0086" u="1"/>
        <s v="P.2.1.0:220628_0096" u="1"/>
        <s v="P.2.1.0: 產品營收與銷量達成率:221022_0055" u="1"/>
        <s v="P.2.1.0: 產品營收與銷量達成率:221029_0025" u="1"/>
        <s v="P.2.1.0: 產品營收與銷量達成率:221022_0065" u="1"/>
        <s v="QAM:221022_0038" u="1"/>
        <s v="P.2.1.0: 產品營收與銷量達成率:221029_0035" u="1"/>
        <s v="STG:220607_0014" u="1"/>
        <s v="STG:220609_0004" u="1"/>
        <s v="P.2.2.0:220609_0103" u="1"/>
        <s v="P.2.2.0:220629_0003" u="1"/>
        <s v="P.2.2.0:220609_0113" u="1"/>
        <s v="P.2.2.0:220629_0013" u="1"/>
        <s v="P.2.2.0:220609_0123" u="1"/>
        <s v="P.2.2.0:220629_0023" u="1"/>
        <s v="P.2.2.0:220629_0033" u="1"/>
        <s v="P.2.1.0: 產品營收與銷量達成率:221022_0075" u="1"/>
        <s v="P.2.2.0:220629_0043" u="1"/>
        <s v="P.2.2.0:220629_0053" u="1"/>
        <s v="P.2.2.0:220629_0063" u="1"/>
        <s v="P.2.2.0:220629_0073" u="1"/>
        <s v="P.2.1.0: 產品營收與銷量達成率:221029_0045" u="1"/>
        <s v="P.2.1.0:220628_0007" u="1"/>
        <s v="P.2.2.0:220629_0083" u="1"/>
        <s v="P.2.1.0:220628_0017" u="1"/>
        <s v="P.2.2.0:220629_0093" u="1"/>
        <s v="P.2.1.0:220628_0027" u="1"/>
        <s v="P.2.1.0:220628_0037" u="1"/>
        <s v="P.2.1.0: 產品營收與銷量達成率:221022_0085" u="1"/>
        <s v="QAM:221022_0039" u="1"/>
        <s v="P.2.1.0:220628_0047" u="1"/>
        <s v="P.2.1.0:220628_0057" u="1"/>
        <s v="P.2.1.0:220628_0067" u="1"/>
        <s v="P.2.1.0:220628_0077" u="1"/>
        <s v="P.2.1.0: 產品營收與銷量達成率:221029_0055" u="1"/>
        <s v="STG:220607_0015" u="1"/>
        <s v="STG:220609_0005" u="1"/>
        <s v="P.2.1.0:220628_0087" u="1"/>
        <s v="STG:220622_0020" u="1"/>
        <s v="P.2.1.0:220628_0097" u="1"/>
        <s v="P.2.1.0: 產品營收與銷量達成率:221022_0095" u="1"/>
        <s v="P.2.1.0: 產品營收與銷量達成率:221029_0065" u="1"/>
        <s v="P.2.1.0: 產品營收與銷量達成率:221029_0075" u="1"/>
        <s v="STG:220607_0016" u="1"/>
        <s v="STG:220609_0006" u="1"/>
        <s v="P.2.2.0:220609_0104" u="1"/>
        <s v="P.2.2.0:220629_0004" u="1"/>
        <s v="P.2.2.0:220609_0114" u="1"/>
        <s v="P.2.2.0:220629_0014" u="1"/>
        <s v="P.2.2.0:220609_0124" u="1"/>
        <s v="P.2.2.0:220629_0024" u="1"/>
        <s v="P.2.2.0:220629_0034" u="1"/>
        <s v="P.2.2.0:220629_0044" u="1"/>
        <s v="P.2.2.0:220629_0054" u="1"/>
        <s v="P.2.2.0:220629_0064" u="1"/>
        <s v="P.2.2.0:220629_0074" u="1"/>
        <s v="P.2.1.0: 產品營收與銷量達成率:221029_0085" u="1"/>
        <s v="P.2.1.0:220628_0008" u="1"/>
        <s v="P.2.2.0:220629_0084" u="1"/>
        <s v="P.2.2.0:220629_0094" u="1"/>
        <s v="P.2.1.0: 產品營收與銷量達成率:221029_0095" u="1"/>
        <s v="STG:220607_0017" u="1"/>
        <s v="STG:220609_0007" u="1"/>
        <s v="PNC:221029_0037" u="1"/>
        <s v="C.4.3.0: 財務分析:220701_0017" u="1"/>
        <s v="STG:220607_0018" u="1"/>
        <s v="STG:220609_0008" u="1"/>
        <s v="P.2.2.0:220609_0105" u="1"/>
        <s v="P.2.2.0:220629_0005" u="1"/>
        <s v="P.2.2.0:220609_0115" u="1"/>
        <s v="P.2.2.0:220629_0015" u="1"/>
        <s v="P.2.2.0:220609_0125" u="1"/>
        <s v="P.2.2.0:220629_0025" u="1"/>
        <s v="P.2.2.0:220629_0035" u="1"/>
        <s v="P.2.2.0:220629_0045" u="1"/>
        <s v="P.2.2.0:220629_0055" u="1"/>
        <s v="P.3.10.0:220629_0068" u="1"/>
        <s v="P.2.2.0:220629_0065" u="1"/>
        <s v="P.2.2.0:220629_0075" u="1"/>
        <s v="P.2.2.0:220629_0085" u="1"/>
        <s v="P.2.2.0:220629_0095" u="1"/>
        <s v="PNC:221029_0038" u="1"/>
        <s v="STG:220607_0019" u="1"/>
        <s v="STG:220609_0009" u="1"/>
        <s v="PNC:221029_0039" u="1"/>
        <s v="P.2.2.0:220609_0106" u="1"/>
        <s v="P.2.2.0:220629_0006" u="1"/>
        <s v="C.4.3.0: 財務分析:221022_0036" u="1"/>
        <s v="P.2.2.0:220609_0116" u="1"/>
        <s v="P.2.2.0:220629_0016" u="1"/>
        <s v="P.2.2.0:220609_0126" u="1"/>
        <s v="P.2.2.0:220629_0026" u="1"/>
        <s v="P.2.2.0:220629_0036" u="1"/>
        <s v="P.2.2.0:220629_0046" u="1"/>
        <s v="P.2.2.0:220629_0056" u="1"/>
        <s v="P.2.2.0:220629_0066" u="1"/>
        <s v="P.2.2.0:220629_0076" u="1"/>
        <s v="P.2.2.0:220629_0086" u="1"/>
        <s v="P.2.2.0:220629_0096" u="1"/>
        <s v="P.2.2.0:220609_0107" u="1"/>
        <s v="P.2.2.0:220629_0007" u="1"/>
        <s v="P.2.2.0:220609_0117" u="1"/>
        <s v="P.2.2.0:220629_0017" u="1"/>
        <s v="P.2.2.0:220609_0127" u="1"/>
        <s v="P.2.2.0:220629_0027" u="1"/>
        <s v="P.2.2.0:220629_0037" u="1"/>
        <s v="P.2.2.0:220629_0047" u="1"/>
        <s v="FIN:220610_0010" u="1"/>
        <s v="P.2.2.0:220629_0057" u="1"/>
        <s v="P.2.2.0:220629_0067" u="1"/>
        <s v="P.2.2.0:220629_0077" u="1"/>
        <s v="P.2.2.0:220629_0087" u="1"/>
        <s v="P.2.2.0:220629_0097" u="1"/>
        <s v="C.4.3.0: 財務分析:220607_0021" u="1"/>
        <s v="C.4.3.0: 財務分析:220609_0011" u="1"/>
        <s v="C.4.3.0: 財務分析:220701_0051" u="1"/>
        <s v="FIN:220610_0011" u="1"/>
        <s v="P.2.2.0:220609_0108" u="1"/>
        <s v="P.2.2.0:220629_0008" u="1"/>
        <s v="P.2.2.0:220609_0118" u="1"/>
        <s v="P.2.2.0:220629_0018" u="1"/>
        <s v="P.2.2.0:220629_0028" u="1"/>
        <s v="P.2.2.0:220629_0038" u="1"/>
        <s v="P.2.2.0:220629_0048" u="1"/>
        <s v="FIN:220610_0012" u="1"/>
        <s v="P.2.2.0:220629_0058" u="1"/>
        <s v="P.2.2.0:220629_0068" u="1"/>
        <s v="P.2.2.0:220629_0078" u="1"/>
        <s v="P.2.2.0:220629_0088" u="1"/>
        <s v="P.2.2.0:220629_0098" u="1"/>
        <s v="C.4.3.0: 財務分析:220615_0031" u="1"/>
        <s v="C.4.3.0: 財務分析:221022_0070" u="1"/>
        <s v="FIN:220610_0013" u="1"/>
        <s v="P.2.2.0:220609_0109" u="1"/>
        <s v="P.2.2.0:220629_0009" u="1"/>
        <s v="P.2.2.0:220609_0119" u="1"/>
        <s v="P.2.2.0:220629_0019" u="1"/>
        <s v="P.2.2.0:220629_0029" u="1"/>
        <s v="P.3.13.0:220630_0001" u="1"/>
        <s v="P.2.2.0:220629_0039" u="1"/>
        <s v="P.3.13.0:220630_0101" u="1"/>
        <s v="P.2.2.0:220629_0049" u="1"/>
        <s v="FIN:220610_0014" u="1"/>
        <s v="P.2.2.0:220629_0059" u="1"/>
        <s v="P.2.2.0:220629_0069" u="1"/>
        <s v="P.2.2.0:220629_0079" u="1"/>
        <s v="P.2.2.0:220629_0089" u="1"/>
        <s v="P.2.2.0:220629_0099" u="1"/>
        <s v="C.4.3.0: 財務分析:220627_0021" u="1"/>
        <s v="C.4.3.0: 財務分析:220629_0011" u="1"/>
        <s v="P.2.1.0: 產品營收與銷量達成率:221022_0006" u="1"/>
        <s v="P.2.1.0: 產品營收與銷量達成率:221022_0016" u="1"/>
        <s v="FIN:220610_0015" u="1"/>
        <s v="P.2.1.0: 產品營收與銷量達成率:221022_0026" u="1"/>
        <s v="C.1.1.0:220701_0100" u="1"/>
        <s v="C.1.1.0:220701_0110" u="1"/>
        <s v="P.3.13.0:220630_0011" u="1"/>
        <s v="P.2.1.0: 產品營收與銷量達成率:221022_0036" u="1"/>
        <s v="FIN:220610_0016" u="1"/>
        <s v="P.2.1.0: 產品營收與銷量達成率:221029_0006" u="1"/>
        <s v="P.2.1.0: 產品營收與銷量達成率:221022_0046" u="1"/>
        <s v="P.2.1.0: 產品營收與銷量達成率:221029_0016" u="1"/>
        <s v="P.2.1.0: 產品營收與銷量達成率:221022_0056" u="1"/>
        <s v="FIN:220610_0017" u="1"/>
        <s v="P.2.1.0: 產品營收與銷量達成率:221029_0026" u="1"/>
        <s v="P.2.1.0: 產品營收與銷量達成率:221022_0066" u="1"/>
        <s v="C.1.1.0:220701_0101" u="1"/>
        <s v="C.1.1.0:220701_0111" u="1"/>
        <s v="P.2.1.0: 產品營收與銷量達成率:221029_0036" u="1"/>
        <s v="P.3.13.0:220630_0021" u="1"/>
        <s v="C.4.3.0: 財務分析:220607_0035" u="1"/>
        <s v="C.4.3.0: 財務分析:220609_0025" u="1"/>
        <s v="P.2.1.0: 產品營收與銷量達成率:221022_0076" u="1"/>
        <s v="C.4.3.0: 財務分析:220701_0065" u="1"/>
        <s v="FIN:220610_0018" u="1"/>
        <s v="P.2.1.0: 產品營收與銷量達成率:221029_0046" u="1"/>
        <s v="QAM:221029_0050" u="1"/>
        <s v="P.2.1.0: 產品營收與銷量達成率:221022_0086" u="1"/>
        <s v="P.2.1.0: 產品營收與銷量達成率:221029_0056" u="1"/>
        <s v="P.2.1.0: 產品營收與銷量達成率:221022_0096" u="1"/>
        <s v="FIN:220610_0019" u="1"/>
        <s v="P.2.1.0: 產品營收與銷量達成率:221029_0066" u="1"/>
        <s v="QAM:221029_0051" u="1"/>
        <s v="C.1.1.0:220701_0102" u="1"/>
        <s v="C.1.1.0:220701_0112" u="1"/>
        <s v="P.2.1.0: 產品營收與銷量達成率:221029_0076" u="1"/>
        <s v="P.3.13.0:220630_0031" u="1"/>
        <s v="C.4.3.0: 財務分析:220615_0045" u="1"/>
        <s v="FIN:220607_0010" u="1"/>
        <s v="P.2.1.0: 產品營收與銷量達成率:221029_0086" u="1"/>
        <s v="QAM:221029_0052" u="1"/>
        <s v="P.2.1.0: 產品營收與銷量達成率:221029_0096" u="1"/>
        <s v="FIN:220607_0011" u="1"/>
        <s v="FIN:220609_0001" u="1"/>
        <s v="QAM:221029_0053" u="1"/>
        <s v="C.1.1.0:220701_0103" u="1"/>
        <s v="C.4.2.0: 生產力:221022_0004" u="1"/>
        <s v="P.3.13.0:220630_0041" u="1"/>
        <s v="C.4.3.0: 財務分析:220627_0035" u="1"/>
        <s v="C.4.3.0: 財務分析:220629_0025" u="1"/>
        <s v="FIN:220607_0012" u="1"/>
        <s v="FIN:220609_0002" u="1"/>
        <s v="QAM:221029_0054" u="1"/>
        <s v="P.3.13.0:220607_0046" u="1"/>
        <s v="P.3.13.0:220609_0036" u="1"/>
        <s v="FIN:220607_0013" u="1"/>
        <s v="FIN:220609_0003" u="1"/>
        <s v="QAM:221029_0055" u="1"/>
        <s v="C.1.1.0:220701_0104" u="1"/>
        <s v="P.3.13.0:220602_0076" u="1"/>
        <s v="P.3.9.0:220602_0010" u="1"/>
        <s v="P.3.9.0:220602_0020" u="1"/>
        <s v="P.3.9.0:220602_0030" u="1"/>
        <s v="P.3.13.0:220630_0051" u="1"/>
        <s v="P.3.9.0:220602_0040" u="1"/>
        <s v="FIN:220607_0014" u="1"/>
        <s v="FIN:220609_0004" u="1"/>
        <s v="P.3.9.0:220602_0050" u="1"/>
        <s v="P.3.9.0:220602_0060" u="1"/>
        <s v="P.3.9.0:220602_0070" u="1"/>
        <s v="P.3.9.0:220602_0080" u="1"/>
        <s v="P.3.9.0:220602_0090" u="1"/>
        <s v="QAM:221029_0056" u="1"/>
        <s v="P.3.13.0:220607_0056" u="1"/>
        <s v="P.3.13.0:220609_0046" u="1"/>
        <s v="FIN:220607_0015" u="1"/>
        <s v="FIN:220609_0005" u="1"/>
        <s v="P.3.13.0:220701_0009" u="1"/>
        <s v="FIN:220622_0020" u="1"/>
        <s v="P.3.13.0:220701_0109" u="1"/>
        <s v="QAM:221029_0057" u="1"/>
        <s v="C.4.3.0: 財務分析:220607_0049" u="1"/>
        <s v="C.4.3.0: 財務分析:220609_0039" u="1"/>
        <s v="C.1.1.0:220701_0105" u="1"/>
        <s v="C.4.2.0: 生產力:221022_0014" u="1"/>
        <s v="P.3.9.0:220602_0001" u="1"/>
        <s v="P.3.13.0:220602_0086" u="1"/>
        <s v="P.3.9.0:220602_0011" u="1"/>
        <s v="P.3.9.0:220602_0021" u="1"/>
        <s v="P.3.9.0:220602_0031" u="1"/>
        <s v="P.3.13.0:220630_0061" u="1"/>
        <s v="P.3.9.0:220602_0041" u="1"/>
        <s v="FIN:220607_0016" u="1"/>
        <s v="FIN:220609_0006" u="1"/>
        <s v="P.3.9.0:220602_0051" u="1"/>
        <s v="FIN:220622_0021" u="1"/>
        <s v="P.3.9.0:220602_0061" u="1"/>
        <s v="P.3.9.0:220602_0071" u="1"/>
        <s v="P.3.9.0:220602_0081" u="1"/>
        <s v="P.3.9.0:220602_0091" u="1"/>
        <s v="P390:220628_0002" u="1"/>
        <s v="QAM:221029_0058" u="1"/>
        <s v="C.4.2.0: 生產力:220701_0012" u="1"/>
        <s v="P.3.13.0:220607_0066" u="1"/>
        <s v="P.3.13.0:220609_0056" u="1"/>
        <s v="FIN:220607_0017" u="1"/>
        <s v="FIN:220609_0007" u="1"/>
        <s v="FIN:220622_0022" u="1"/>
        <s v="QAM:221029_0059" u="1"/>
        <s v="C.4.3.0: 財務分析:220615_0059" u="1"/>
        <s v="C.1.1.0:220701_0106" u="1"/>
        <s v="P.3.9.0:220602_0002" u="1"/>
        <s v="P.3.13.0:220602_0096" u="1"/>
        <s v="P.3.9.0:220602_0012" u="1"/>
        <s v="P.3.9.0:220602_0022" u="1"/>
        <s v="P.3.9.0:220602_0032" u="1"/>
        <s v="P.3.13.0:220630_0071" u="1"/>
        <s v="P.3.9.0:220602_0042" u="1"/>
        <s v="FIN:220607_0018" u="1"/>
        <s v="FIN:220609_0008" u="1"/>
        <s v="FIN:220701_0040" u="1"/>
        <s v="P.3.9.0:220602_0052" u="1"/>
        <s v="FIN:220622_0023" u="1"/>
        <s v="P.3.9.0:220602_0062" u="1"/>
        <s v="P.3.9.0:220602_0072" u="1"/>
        <s v="P.3.9.0:220602_0082" u="1"/>
        <s v="P.3.9.0:220602_0092" u="1"/>
        <s v="P.3.13.0:220607_0076" u="1"/>
        <s v="P.3.13.0:220609_0066" u="1"/>
        <s v="FIN:220607_0019" u="1"/>
        <s v="FIN:220609_0009" u="1"/>
        <s v="FIN:220701_0041" u="1"/>
        <s v="FIN:220622_0024" u="1"/>
        <s v="C.4.3.0: 財務分析:220627_0049" u="1"/>
        <s v="C.4.3.0: 財務分析:220629_0039" u="1"/>
        <s v="C.1.1.0:220701_0107" u="1"/>
        <s v="P.3.9.0:220602_0003" u="1"/>
        <s v="P.3.9.0:220602_0013" u="1"/>
        <s v="P.3.9.0:220602_0023" u="1"/>
        <s v="P.3.9.0:220602_0033" u="1"/>
        <s v="P.3.13.0:220630_0081" u="1"/>
        <s v="P.3.9.0:220602_0043" u="1"/>
        <s v="FIN:220701_0042" u="1"/>
        <s v="P.3.9.0:220602_0053" u="1"/>
        <s v="FIN:220622_0025" u="1"/>
        <s v="P.3.9.0:220602_0063" u="1"/>
        <s v="P.3.9.0:220602_0073" u="1"/>
        <s v="P.3.9.0:220602_0083" u="1"/>
        <s v="P.3.9.0:220602_0093" u="1"/>
        <s v="P.2.1.0: 產品營收與銷量達成率:221022_0007" u="1"/>
        <s v="P.3.13.0:220607_0086" u="1"/>
        <s v="P.3.13.0:220609_0076" u="1"/>
        <s v="P.2.1.0: 產品營收與銷量達成率:221022_0017" u="1"/>
        <s v="FIN:220701_0043" u="1"/>
        <s v="FIN:220622_0026" u="1"/>
        <s v="P.2.1.0: 產品營收與銷量達成率:221022_0027" u="1"/>
        <s v="C.1.1.0:220701_0108" u="1"/>
        <s v="C.4.3.0: 財務分析:220602_0004" u="1"/>
        <s v="P.3.13.0:220630_0091" u="1"/>
        <s v="P.2.1.0: 產品營收與銷量達成率:221022_0037" u="1"/>
        <s v="FIN:220701_0044" u="1"/>
        <s v="FIN:220622_0027" u="1"/>
        <s v="P.3.13.0:220615_0068" u="1"/>
        <s v="P.2.1.0: 產品營收與銷量達成率:221029_0007" u="1"/>
        <s v="P.2.1.0: 產品營收與銷量達成率:221022_0047" u="1"/>
        <s v="P.3.13.0:220607_0096" u="1"/>
        <s v="P.3.13.0:220609_0086" u="1"/>
        <s v="P.2.1.0: 產品營收與銷量達成率:221029_0017" u="1"/>
        <s v="P.2.1.0: 產品營收與銷量達成率:221022_0057" u="1"/>
        <s v="FIN:220701_0045" u="1"/>
        <s v="FIN:220622_0028" u="1"/>
        <s v="P.3.13.0:220610_0098" u="1"/>
        <s v="P.3.13.0:220614_0078" u="1"/>
        <s v="P.3.13.0:220616_0068" u="1"/>
        <s v="P.2.1.0: 產品營收與銷量達成率:221029_0027" u="1"/>
        <s v="P.2.1.0: 產品營收與銷量達成率:221022_0067" u="1"/>
        <s v="C.1.1.0:220701_0109" u="1"/>
        <s v="P.2.1.0: 產品營收與銷量達成率:221029_0037" u="1"/>
        <s v="C.4.3.0: 財務分析:220610_0014" u="1"/>
        <s v="P.2.1.0: 產品營收與銷量達成率:221022_0077" u="1"/>
        <s v="FIN:220701_0046" u="1"/>
        <s v="FIN:220622_0029" u="1"/>
        <s v="P.3.13.0:220615_0078" u="1"/>
        <s v="P.2.1.0: 產品營收與銷量達成率:221029_0047" u="1"/>
        <s v="P.2.1.0: 產品營收與銷量達成率:221022_0087" u="1"/>
        <s v="P.3.13.0:220609_0096" u="1"/>
        <s v="P.2.1.0: 產品營收與銷量達成率:221029_0057" u="1"/>
        <s v="P.2.1.0: 產品營收與銷量達成率:221022_0097" u="1"/>
        <s v="FIN:220701_0047" u="1"/>
        <s v="P.3.13.0:220614_0088" u="1"/>
        <s v="P.3.13.0:220616_0078" u="1"/>
        <s v="P.2.1.0: 產品營收與銷量達成率:221029_0067" u="1"/>
        <s v="P.2.1.0: 產品營收與銷量達成率:221029_0077" u="1"/>
        <s v="C.4.3.0: 財務分析:220622_0004" u="1"/>
        <s v="FIN:220615_0041" u="1"/>
        <s v="FIN:220701_0048" u="1"/>
        <s v="P.3.10.0:220602_0005" u="1"/>
        <s v="P.3.13.0:220615_0088" u="1"/>
        <s v="P.2.1.0: 產品營收與銷量達成率:221029_0087" u="1"/>
        <s v="P.2.1.0: 產品營收與銷量達成率:221029_0097" u="1"/>
        <s v="FIN:220615_0042" u="1"/>
        <s v="FIN:220701_0049" u="1"/>
        <s v="P.3.13.0:220614_0098" u="1"/>
        <s v="P.3.13.0:220616_0088" u="1"/>
        <s v="C.4.3.0: 財務分析:220630_0014" u="1"/>
        <s v="FIN:220615_0043" u="1"/>
        <s v="P.3.10.0:220602_0015" u="1"/>
        <s v="P.3.13.0:220615_0098" u="1"/>
        <s v="FIN:220615_0044" u="1"/>
        <s v="P.3.13.0:220616_0098" u="1"/>
        <s v="C.4.3.0: 財務分析:220602_0018" u="1"/>
        <s v="FIN:220615_0045" u="1"/>
        <s v="FIN:220630_0050" u="1"/>
        <s v="P.3.10.0:220602_0025" u="1"/>
        <s v="FIN:220615_0046" u="1"/>
        <s v="FIN:220630_0051" u="1"/>
        <s v="P.3.10.0:220607_0005" u="1"/>
        <s v="C.4.3.0: 財務分析:220610_0028" u="1"/>
        <s v="C.4.3.0: 財務分析:220614_0008" u="1"/>
        <s v="P.3.10.0:220610_0007" u="1"/>
        <s v="C.1.1.0:220615_0106" u="1"/>
        <s v="C.4.3.0: 財務分析:221029_0007" u="1"/>
        <s v="FIN:220615_0047" u="1"/>
        <s v="FIN:220630_0052" u="1"/>
        <s v="P.3.10.0:220602_0035" u="1"/>
        <s v="FIN:220615_0048" u="1"/>
        <s v="FIN:220630_0053" u="1"/>
        <s v="P.3.10.0:220607_0015" u="1"/>
        <s v="P.3.10.0:220609_0005" u="1"/>
        <s v="C.4.3.0: 財務分析:220622_0018" u="1"/>
        <s v="P.3.10.0:220610_0017" u="1"/>
        <s v="C.1.1.0:220615_0107" u="1"/>
        <s v="P.3.5.0:220609_0010" u="1"/>
        <s v="P.3.5.0:220609_0020" u="1"/>
        <s v="P.3.5.0:220609_0030" u="1"/>
        <s v="FIN:220615_0049" u="1"/>
        <s v="FIN:220630_0054" u="1"/>
        <s v="P.3.10.0:220602_0045" u="1"/>
        <s v="C.4.3.0: 財務分析:220602_0052" u="1"/>
        <s v="FIN:220630_0055" u="1"/>
        <s v="P.3.10.0:220607_0025" u="1"/>
        <s v="P.3.10.0:220609_0015" u="1"/>
        <s v="C.4.3.0: 財務分析:220630_0028" u="1"/>
        <s v="P.3.5.0:220609_0001" u="1"/>
        <s v="P.3.10.0:220610_0027" u="1"/>
        <s v="P.3.10.0:220614_0007" u="1"/>
        <s v="C.1.1.0:220615_0108" u="1"/>
        <s v="P.3.5.0:220609_0011" u="1"/>
        <s v="P.3.5.0:220609_0021" u="1"/>
        <s v="P.3.5.0:220609_0031" u="1"/>
        <s v="FIN:220630_0056" u="1"/>
        <s v="C.4.3.0: 財務分析:220610_0062" u="1"/>
        <s v="C.4.3.0: 財務分析:220614_0042" u="1"/>
        <s v="C.4.3.0: 財務分析:220616_0032" u="1"/>
        <s v="P.2.1.0: 產品營收與銷量達成率:221022_0008" u="1"/>
        <s v="P.3.10.0:220615_0007" u="1"/>
        <s v="P.3.10.0:220615_0107" u="1"/>
        <s v="C.4.3.0: 財務分析:221029_0041" u="1"/>
        <s v="P.2.1.0: 產品營收與銷量達成率:221022_0018" u="1"/>
        <s v="FIN:220630_0057" u="1"/>
        <s v="P.3.10.0:220607_0035" u="1"/>
        <s v="P.3.10.0:220609_0025" u="1"/>
        <s v="P.2.1.0: 產品營收與銷量達成率:221022_0028" u="1"/>
        <s v="P.3.5.0:220609_0002" u="1"/>
        <s v="P.3.10.0:220610_0037" u="1"/>
        <s v="P.3.10.0:220614_0017" u="1"/>
        <s v="P.3.10.0:220616_0007" u="1"/>
        <s v="C.1.1.0:220615_0109" u="1"/>
        <s v="P.3.5.0:220609_0012" u="1"/>
        <s v="P.3.5.0:220609_0022" u="1"/>
        <s v="P.3.5.0:220609_0032" u="1"/>
        <s v="P.2.1.0: 產品營收與銷量達成率:221022_0038" u="1"/>
        <s v="FIN:220630_0058" u="1"/>
        <s v="P.2.1.0: 產品營收與銷量達成率:221029_0008" u="1"/>
        <s v="C.4.3.0: 財務分析:220622_0052" u="1"/>
        <s v="C.4.3.0: 財務分析:220628_0022" u="1"/>
        <s v="P.2.1.0: 產品營收與銷量達成率:221022_0048" u="1"/>
        <s v="P.3.10.0:220615_0017" u="1"/>
        <s v="P.3.10.0:220615_0117" u="1"/>
        <s v="P.2.1.0: 產品營收與銷量達成率:221029_0018" u="1"/>
        <s v="P.2.1.0: 產品營收與銷量達成率:221022_0058" u="1"/>
        <s v="FIN:220630_0059" u="1"/>
        <s v="P.2.1.0: 產品營收與銷量達成率:221029_0028" u="1"/>
        <s v="P.2.1.0: 產品營收與銷量達成率:221022_0068" u="1"/>
        <s v="P.3.10.0:221022_0003" u="1"/>
        <s v="P.3.5.0:220609_0003" u="1"/>
        <s v="P.3.10.0:220610_0047" u="1"/>
        <s v="P.3.10.0:220614_0027" u="1"/>
        <s v="P.3.10.0:220616_0017" u="1"/>
        <s v="P.3.5.0:220609_0013" u="1"/>
        <s v="P.3.5.0:220609_0023" u="1"/>
        <s v="P.2.1.0: 產品營收與銷量達成率:221029_0038" u="1"/>
        <s v="P.3.5.0:220609_0033" u="1"/>
        <s v="P.2.1.0: 產品營收與銷量達成率:221022_0078" u="1"/>
        <s v="P.2.1.0: 產品營收與銷量達成率:221029_0048" u="1"/>
        <s v="C.4.3.0: 財務分析:220630_0062" u="1"/>
        <s v="P.2.1.0: 產品營收與銷量達成率:221022_0088" u="1"/>
        <s v="P.3.10.0:220615_0027" u="1"/>
        <s v="P.3.10.0:220615_0127" u="1"/>
        <s v="FIN:220629_0041" u="1"/>
        <s v="P.3.10.0:220622_0009" u="1"/>
        <s v="P.3.10.0:221022_0013" u="1"/>
        <s v="P.3.5.0:220609_0004" u="1"/>
        <s v="P.3.10.0:220610_0057" u="1"/>
        <s v="P.3.10.0:220614_0037" u="1"/>
        <s v="P.3.10.0:220616_0027" u="1"/>
        <s v="P.3.5.0:220609_0014" u="1"/>
        <s v="P.3.5.0:220609_0024" u="1"/>
        <s v="P.3.5.0:220609_0034" u="1"/>
        <s v="C.4.3.0: 財務分析:220602_0066" u="1"/>
        <s v="FIN:220629_0042" u="1"/>
        <s v="P.3.10.0:220615_0037" u="1"/>
        <s v="FIN:220629_0043" u="1"/>
        <s v="P.3.10.0:220622_0019" u="1"/>
        <s v="P.3.10.0:221022_0023" u="1"/>
        <s v="P.2.1.0:220616_0100" u="1"/>
        <s v="P.3.5.0:220609_0005" u="1"/>
        <s v="P.3.10.0:220614_0047" u="1"/>
        <s v="P.3.10.0:220616_0037" u="1"/>
        <s v="P.3.5.0:220609_0015" u="1"/>
        <s v="P.3.5.0:220609_0025" u="1"/>
        <s v="P.3.5.0:220609_0035" u="1"/>
        <s v="P.3.9.0:220616_0010" u="1"/>
        <s v="P.3.9.0:220616_0020" u="1"/>
        <s v="C.4.3.0: 財務分析:220614_0056" u="1"/>
        <s v="C.4.3.0: 財務分析:220616_0046" u="1"/>
        <s v="P.3.9.0:220616_0030" u="1"/>
        <s v="P.3.9.0:220616_0040" u="1"/>
        <s v="FIN:220629_0044" u="1"/>
        <s v="P.3.9.0:220616_0050" u="1"/>
        <s v="P.3.9.0:220616_0060" u="1"/>
        <s v="P.3.9.0:220616_0070" u="1"/>
        <s v="P.3.9.0:220616_0080" u="1"/>
        <s v="C.4.3.0: 財務分析:221029_0055" u="1"/>
        <s v="P.3.9.0:220616_0090" u="1"/>
        <s v="P.3.10.0:220615_0047" u="1"/>
        <s v="FIN:220627_0055" u="1"/>
        <s v="FIN:220629_0045" u="1"/>
        <s v="P.3.10.0:220622_0029" u="1"/>
        <s v="P.3.10.0:220701_0028" u="1"/>
        <s v="P.3.10.0:221022_0033" u="1"/>
        <s v="P.3.5.0:220609_0006" u="1"/>
        <s v="P.3.10.0:220614_0057" u="1"/>
        <s v="P.3.10.0:220616_0047" u="1"/>
        <s v="P.3.5.0:220609_0016" u="1"/>
        <s v="P.3.5.0:220609_0026" u="1"/>
        <s v="P.3.9.0:220616_0001" u="1"/>
        <s v="P.3.5.0:220609_0036" u="1"/>
        <s v="P.3.9.0:220616_0011" u="1"/>
        <s v="P.3.9.0:220616_0021" u="1"/>
        <s v="C.4.3.0: 財務分析:220622_0066" u="1"/>
        <s v="C.4.3.0: 財務分析:220628_0036" u="1"/>
        <s v="P.3.9.0:220616_0031" u="1"/>
        <s v="P.3.9.0:220616_0041" u="1"/>
        <s v="FIN:220627_0056" u="1"/>
        <s v="FIN:220629_0046" u="1"/>
        <s v="P.3.9.0:220616_0051" u="1"/>
        <s v="P.3.9.0:220616_0061" u="1"/>
        <s v="P.3.10.0:220627_0009" u="1"/>
        <s v="P.3.9.0:220616_0071" u="1"/>
        <s v="P.3.9.0:220616_0081" u="1"/>
        <s v="P.3.9.0:220616_0091" u="1"/>
        <s v="P.3.10.0:221029_0003" u="1"/>
        <s v="FIN:220627_0057" u="1"/>
        <s v="FIN:220629_0047" u="1"/>
        <s v="P.3.10.0:220622_0039" u="1"/>
        <s v="P.3.10.0:220628_0009" u="1"/>
        <s v="P.3.10.0:220701_0038" u="1"/>
        <s v="P.3.10.0:221022_0043" u="1"/>
        <s v="P.3.5.0:220609_0007" u="1"/>
        <s v="P.3.5.0:220609_0017" u="1"/>
        <s v="P.3.5.0:220609_0027" u="1"/>
        <s v="P.3.9.0:220616_0002" u="1"/>
        <s v="P.3.5.0:220609_0037" u="1"/>
        <s v="P.3.9.0:220616_0012" u="1"/>
        <s v="P.3.9.0:220616_0022" u="1"/>
        <s v="P.3.9.0:220616_0032" u="1"/>
        <s v="P.3.9.0:220616_0042" u="1"/>
        <s v="FIN:220627_0058" u="1"/>
        <s v="FIN:220629_0048" u="1"/>
        <s v="STG:220602_0030" u="1"/>
        <s v="P.3.9.0:220616_0052" u="1"/>
        <s v="P.3.9.0:220616_0062" u="1"/>
        <s v="P.3.10.0:220627_0019" u="1"/>
        <s v="P.3.10.0:220629_0009" u="1"/>
        <s v="P.3.9.0:220616_0072" u="1"/>
        <s v="P.3.9.0:220616_0082" u="1"/>
        <s v="C.4.3.0: 財務分析:220701_0001" u="1"/>
        <s v="P.3.9.0:220616_0092" u="1"/>
        <s v="P.3.10.0:221029_0013" u="1"/>
        <s v="FIN:220627_0059" u="1"/>
        <s v="FIN:220629_0049" u="1"/>
        <s v="STG:220602_0031" u="1"/>
        <s v="P.3.10.0:220622_0049" u="1"/>
        <s v="P.3.10.0:220628_0019" u="1"/>
        <s v="P.3.10.0:220701_0048" u="1"/>
        <s v="P.3.10.0:221022_0053" u="1"/>
        <s v="P.3.5.0:220609_0008" u="1"/>
        <s v="P.3.5.0:220609_0018" u="1"/>
        <s v="P.3.5.0:220609_0028" u="1"/>
        <s v="P.3.9.0:220616_0003" u="1"/>
        <s v="P.3.5.0:220609_0038" u="1"/>
        <s v="P.3.9.0:220616_0013" u="1"/>
        <s v="P.3.9.0:220616_0023" u="1"/>
        <s v="P.3.9.0:220616_0033" u="1"/>
        <s v="P.3.9.0:220616_0043" u="1"/>
        <s v="P.3.9.0:220616_0053" u="1"/>
        <s v="P.3.9.0:220616_0063" u="1"/>
        <s v="P.3.10.0:220627_0029" u="1"/>
        <s v="P.3.10.0:220629_0019" u="1"/>
        <s v="P.3.9.0:220616_0073" u="1"/>
        <s v="P.3.9.0:220616_0083" u="1"/>
        <s v="P.3.9.0:220616_0093" u="1"/>
        <s v="P.3.10.0:221029_0023" u="1"/>
        <s v="C.4.3.0: 財務分析:221022_0020" u="1"/>
        <s v="C.4.3.0: 財務分析:220628_0070" u="1"/>
        <s v="P.3.10.0:220622_0059" u="1"/>
        <s v="P.3.10.0:220628_0029" u="1"/>
        <s v="P.3.10.0:220701_0058" u="1"/>
        <s v="P.3.10.0:221022_0063" u="1"/>
        <s v="P.3.5.0:220609_0009" u="1"/>
        <s v="P.3.5.0:220609_0019" u="1"/>
        <s v="P.3.5.0:220609_0029" u="1"/>
        <s v="P.3.9.0:220616_0004" u="1"/>
        <s v="C.4.3.0: 財務分析:221029_0069" u="1"/>
        <s v="P.3.9.0:220616_0014" u="1"/>
        <s v="P.3.9.0:220616_0024" u="1"/>
        <s v="P.3.9.0:220616_0034" u="1"/>
        <s v="P.3.9.0:220616_0044" u="1"/>
        <s v="P.3.9.0:220616_0054" u="1"/>
        <s v="P.3.9.0:220616_0064" u="1"/>
        <s v="P.3.10.0:220627_0039" u="1"/>
        <s v="P.3.10.0:220629_0029" u="1"/>
        <s v="P.3.9.0:220616_0074" u="1"/>
        <s v="P.3.9.0:220616_0084" u="1"/>
        <s v="P.3.9.0:220616_0094" u="1"/>
        <s v="P.3.10.0:221029_0033" u="1"/>
        <s v="P.3.10.0:220622_0069" u="1"/>
        <s v="P.3.10.0:220628_0039" u="1"/>
        <s v="P.3.10.0:220701_0068" u="1"/>
        <s v="P.3.10.0:221022_0073" u="1"/>
        <s v="PNC:221022_0065" u="1"/>
        <s v="P.3.9.0:220616_0005" u="1"/>
        <s v="P.3.9.0:220616_0015" u="1"/>
        <s v="P.3.9.0:220616_0025" u="1"/>
        <s v="P.3.9.0:220616_0035" u="1"/>
        <s v="P.3.9.0:220616_0045" u="1"/>
        <s v="P.3.9.0:220616_0055" u="1"/>
        <s v="P.3.9.0:220616_0065" u="1"/>
        <s v="P.3.10.0:220627_0049" u="1"/>
        <s v="P.3.10.0:220629_0039" u="1"/>
        <s v="P.3.9.0:220616_0075" u="1"/>
        <s v="P.3.9.0:220616_0085" u="1"/>
        <s v="P.3.9.0:220616_0095" u="1"/>
        <s v="P.3.10.0:221029_0043" u="1"/>
        <s v="PNC:221022_0066" u="1"/>
        <s v="P.3.10.0:220628_0049" u="1"/>
        <s v="P.3.10.0:221022_0083" u="1"/>
        <s v="PNC:221022_0067" u="1"/>
        <s v="P.3.9.0:220616_0006" u="1"/>
        <s v="C.4.3.0: 財務分析:220701_0015" u="1"/>
        <s v="P.3.9.0:220616_0016" u="1"/>
        <s v="P.3.9.0:220616_0026" u="1"/>
        <s v="P.3.9.0:220616_0036" u="1"/>
        <s v="P.3.9.0:220616_0046" u="1"/>
        <s v="P.3.9.0:220616_0056" u="1"/>
        <s v="P.3.9.0:220616_0066" u="1"/>
        <s v="P.3.10.0:220627_0059" u="1"/>
        <s v="P.3.10.0:220629_0049" u="1"/>
        <s v="P.3.9.0:220616_0076" u="1"/>
        <s v="P.3.9.0:220616_0086" u="1"/>
        <s v="P.3.9.0:220616_0096" u="1"/>
        <s v="P.3.10.0:221029_0053" u="1"/>
        <s v="PNC:221022_0068" u="1"/>
        <s v="PNC:221022_0069" u="1"/>
        <s v="P.3.9.0:220616_0007" u="1"/>
        <s v="P.3.9.0:220616_0017" u="1"/>
        <s v="P.3.9.0:220616_0027" u="1"/>
        <s v="P.3.9.0:220616_0037" u="1"/>
        <s v="P.3.9.0:220616_0047" u="1"/>
        <s v="P.3.9.0:220616_0057" u="1"/>
        <s v="C.4.3.0: 財務分析:221022_0034" u="1"/>
        <s v="P.3.9.0:220616_0067" u="1"/>
        <s v="P.3.9.0:220616_0077" u="1"/>
        <s v="P.3.9.0:220616_0087" u="1"/>
        <s v="P.3.9.0:220616_0097" u="1"/>
        <s v="P.3.10.0:221029_0063" u="1"/>
        <s v="P.3.10.0:221029_0073" u="1"/>
        <s v="P.3.10.0:221029_0083" u="1"/>
        <s v="STG:220616_0030" u="1"/>
        <s v="C.4.3.0: 財務分析:220701_0029" u="1"/>
        <s v="P.3.13.0:220602_0007" u="1"/>
        <s v="P.3.13.0:220602_0107" u="1"/>
        <s v="STG:220616_0031" u="1"/>
        <s v="C.4.3.0: 財務分析:220615_0009" u="1"/>
        <s v="C.4.3.0: 財務分析:221022_0048" u="1"/>
        <s v="STG:221022_0010" u="1"/>
        <s v="P.3.13.0:220602_0017" u="1"/>
        <s v="STG:221022_0011" u="1"/>
        <s v="STG:221022_0012" u="1"/>
        <s v="P.3.13.0:220602_0027" u="1"/>
        <s v="C.4.3.0: 財務分析:220607_0033" u="1"/>
        <s v="C.4.3.0: 財務分析:220609_0023" u="1"/>
        <s v="C.4.3.0: 財務分析:220701_0063" u="1"/>
        <s v="STG:221022_0013" u="1"/>
        <s v="P.3.13.0:220607_0007" u="1"/>
        <s v="P.3.13.0:220607_0107" u="1"/>
        <s v="P.3.13.0:220610_0009" u="1"/>
        <s v="P.3.13.0:220610_0109" u="1"/>
        <s v="STG:221022_0014" u="1"/>
        <s v="P.3.13.0:220602_0037" u="1"/>
        <s v="P.3.13.0: 良率管理:221029_0030" u="1"/>
        <s v="C.4.3.0: 財務分析:220615_0043" u="1"/>
        <s v="FIN:220602_0030" u="1"/>
        <s v="P.3.13.0: 良率管理:221029_0031" u="1"/>
        <s v="STG:221022_0015" u="1"/>
        <s v="P.3.13.0: 良率管理:221029_0032" u="1"/>
        <s v="P.3.13.0:220607_0017" u="1"/>
        <s v="P.3.13.0:220609_0007" u="1"/>
        <s v="P.3.13.0:220609_0107" u="1"/>
        <s v="P.3.13.0: 良率管理:221029_0033" u="1"/>
        <s v="P.3.13.0: 良率管理:221029_0034" u="1"/>
        <s v="P.3.13.0:220610_0019" u="1"/>
        <s v="FIN:220602_0031" u="1"/>
        <s v="P.3.13.0: 良率管理:221029_0035" u="1"/>
        <s v="STG:221022_0016" u="1"/>
        <s v="P.3.13.0: 良率管理:221029_0036" u="1"/>
        <s v="P.3.13.0:220602_0047" u="1"/>
        <s v="P.3.13.0: 良率管理:221029_0037" u="1"/>
        <s v="P.3.13.0: 良率管理:221029_0038" u="1"/>
        <s v="C.4.3.0: 財務分析:220627_0033" u="1"/>
        <s v="C.4.3.0: 財務分析:220629_0023" u="1"/>
        <s v="FIN:220602_0032" u="1"/>
        <s v="P.3.13.0: 良率管理:221029_0039" u="1"/>
        <s v="STG:221022_0017" u="1"/>
        <s v="P.3.13.0:220607_0027" u="1"/>
        <s v="P.3.13.0:220609_0017" u="1"/>
        <s v="P.3.13.0:220610_0029" u="1"/>
        <s v="P.3.13.0:220614_0009" u="1"/>
        <s v="FIN:220602_0033" u="1"/>
        <s v="P.3.13.0:220614_0109" u="1"/>
        <s v="STG:221022_0018" u="1"/>
        <s v="P.2.1.0:220630_0205" u="1"/>
        <s v="P.2.1.0:220630_0215" u="1"/>
        <s v="P.2.1.0:220630_0225" u="1"/>
        <s v="P.3.13.0:220615_0009" u="1"/>
        <s v="FIN:220602_0034" u="1"/>
        <s v="P.3.13.0:220615_0109" u="1"/>
        <s v="C.4.2.0: 生產力:220616_0015" u="1"/>
        <s v="C.4.2.0: 生產力:220628_0005" u="1"/>
        <s v="STG:221022_0019" u="1"/>
        <s v="P.3.13.0:220610_0039" u="1"/>
        <s v="P.3.13.0:220614_0019" u="1"/>
        <s v="P.3.13.0:220616_0009" u="1"/>
        <s v="FIN:220602_0035" u="1"/>
        <s v="P.3.13.0:220616_0109" u="1"/>
        <s v="C.4.3.0: 財務分析:220607_0047" u="1"/>
        <s v="C.4.3.0: 財務分析:220609_0037" u="1"/>
        <s v="P.2.1.0:220630_0206" u="1"/>
        <s v="P.2.1.0:220630_0216" u="1"/>
        <s v="P.2.1.0:220630_0226" u="1"/>
        <s v="P.3.13.0:220615_0019" u="1"/>
        <s v="FIN:220602_0036" u="1"/>
        <s v="P.3.13.0:220615_0119" u="1"/>
        <s v="P.2.2.0:220614_0010" u="1"/>
        <s v="C.4.2.0: 生產力:220607_0015" u="1"/>
        <s v="C.4.2.0: 生產力:220609_0005" u="1"/>
        <s v="P.2.2.0:220614_0020" u="1"/>
        <s v="P.2.2.0:220614_0030" u="1"/>
        <s v="C.4.2.0: 生產力:220627_0015" u="1"/>
        <s v="C.4.2.0: 生產力:220629_0005" u="1"/>
        <s v="P.2.2.0:220614_0040" u="1"/>
        <s v="P.2.2.0:220614_0050" u="1"/>
        <s v="P.2.2.0:220614_0060" u="1"/>
        <s v="P.2.2.0:220614_0070" u="1"/>
        <s v="P.2.2.0:220614_0080" u="1"/>
        <s v="P.2.2.0:220614_0090" u="1"/>
        <s v="P.3.13.0:221022_0005" u="1"/>
        <s v="P.3.13.0:220610_0049" u="1"/>
        <s v="P.3.13.0:220614_0029" u="1"/>
        <s v="P.3.13.0:220616_0019" u="1"/>
        <s v="FIN:220602_0037" u="1"/>
        <s v="C.4.3.0: 財務分析:220615_0057" u="1"/>
        <s v="P.2.1.0:220630_0207" u="1"/>
        <s v="P.2.1.0:220630_0217" u="1"/>
        <s v="P.2.1.0:220630_0227" u="1"/>
        <s v="P.3.13.0:220615_0029" u="1"/>
        <s v="FIN:220602_0038" u="1"/>
        <s v="P.2.2.0:220614_0001" u="1"/>
        <s v="P.3.13.0:220615_0129" u="1"/>
        <s v="P.2.2.0:220614_0011" u="1"/>
        <s v="P.2.2.0:220614_0021" u="1"/>
        <s v="P.2.2.0:220614_0031" u="1"/>
        <s v="C.4.2.0: 生產力:220628_0015" u="1"/>
        <s v="P.2.2.0:220614_0041" u="1"/>
        <s v="P.2.2.0:220614_0051" u="1"/>
        <s v="P.2.2.0:220614_0061" u="1"/>
        <s v="P.2.2.0:220614_0071" u="1"/>
        <s v="P.2.2.0:220614_0081" u="1"/>
        <s v="P.2.2.0:220614_0091" u="1"/>
        <s v="P.3.13.0:220610_0059" u="1"/>
        <s v="P.3.13.0:220614_0039" u="1"/>
        <s v="P.3.13.0:220616_0029" u="1"/>
        <s v="FIN:220602_0039" u="1"/>
        <s v="C.4.3.0: 財務分析:220627_0047" u="1"/>
        <s v="C.4.3.0: 財務分析:220629_0037" u="1"/>
        <s v="P.2.1.0:220630_0208" u="1"/>
        <s v="P.2.1.0:220630_0218" u="1"/>
        <s v="P.2.1.0:220630_0228" u="1"/>
        <s v="P.3.13.0:220615_0039" u="1"/>
        <s v="P.2.2.0:220614_0002" u="1"/>
        <s v="P.2.2.0:220614_0012" u="1"/>
        <s v="C.4.2.0: 生產力:220609_0015" u="1"/>
        <s v="P.2.2.0:220614_0022" u="1"/>
        <s v="P.2.2.0:220614_0032" u="1"/>
        <s v="C.4.2.0: 生產力:220629_0015" u="1"/>
        <s v="P.2.2.0:220614_0042" u="1"/>
        <s v="P.2.2.0:220614_0052" u="1"/>
        <s v="P.2.2.0:220614_0062" u="1"/>
        <s v="P.2.2.0:220614_0072" u="1"/>
        <s v="P.2.2.0:220614_0082" u="1"/>
        <s v="P.2.2.0:220614_0092" u="1"/>
        <s v="P.3.13.0:220610_0069" u="1"/>
        <s v="P.3.13.0:220614_0049" u="1"/>
        <s v="P.3.13.0:220616_0039" u="1"/>
        <s v="P.2.1.0:220630_0209" u="1"/>
        <s v="P.2.1.0:220630_0219" u="1"/>
        <s v="P.2.1.0:220630_0229" u="1"/>
        <s v="C.4.3.0: 財務分析:220602_0002" u="1"/>
        <s v="P.3.13.0:220615_0049" u="1"/>
        <s v="P.2.2.0:220614_0003" u="1"/>
        <s v="P.2.2.0:220614_0013" u="1"/>
        <s v="P.2.2.0:220614_0023" u="1"/>
        <s v="P.2.2.0:220614_0033" u="1"/>
        <s v="P.2.2.0:220614_0043" u="1"/>
        <s v="P.2.2.0:220614_0053" u="1"/>
        <s v="P.2.2.0:220614_0063" u="1"/>
        <s v="P.2.2.0:220614_0073" u="1"/>
        <s v="P.2.2.0:220614_0083" u="1"/>
        <s v="P.2.2.0:220614_0093" u="1"/>
        <s v="C.4.3.0: 財務分析:220610_0012" u="1"/>
        <s v="PNC:221022_0001" u="1"/>
        <s v="FIN:220610_0060" u="1"/>
        <s v="FIN:220614_0040" u="1"/>
        <s v="FIN:220616_0030" u="1"/>
        <s v="PNC:221022_0002" u="1"/>
        <s v="C.4.3.0: 財務分析:220622_0002" u="1"/>
        <s v="FIN:220610_0061" u="1"/>
        <s v="FIN:220614_0041" u="1"/>
        <s v="FIN:220616_0031" u="1"/>
        <s v="PNC:221022_0003" u="1"/>
        <s v="FIN:220610_0062" u="1"/>
        <s v="FIN:220614_0042" u="1"/>
        <s v="FIN:220616_0032" u="1"/>
        <s v="PNC:221022_0004" u="1"/>
        <s v="C.1.2.0: 投資併購管理:220630_0010" u="1"/>
        <s v="C.4.3.0: 財務分析:220630_0012" u="1"/>
        <s v="C.1.2.0: 投資併購管理:220630_0020" u="1"/>
        <s v="FIN:220610_0063" u="1"/>
        <s v="FIN:220614_0043" u="1"/>
        <s v="FIN:220616_0033" u="1"/>
        <s v="C.1.2.0: 投資併購管理:220630_0030" u="1"/>
        <s v="PNC:221022_0005" u="1"/>
        <s v="FIN:220610_0064" u="1"/>
        <s v="FIN:220614_0044" u="1"/>
        <s v="FIN:220616_0034" u="1"/>
        <s v="C.4.3.0: 財務分析:220602_0016" u="1"/>
        <s v="PNC:221022_0006" u="1"/>
        <s v="FIN:220610_0065" u="1"/>
        <s v="FIN:220614_0045" u="1"/>
        <s v="FIN:220616_0035" u="1"/>
        <s v="PNC:221022_0007" u="1"/>
        <s v="FIN:220610_0066" u="1"/>
        <s v="FIN:220614_0046" u="1"/>
        <s v="FIN:220616_0036" u="1"/>
        <s v="C.4.3.0: 財務分析:220610_0026" u="1"/>
        <s v="C.4.3.0: 財務分析:220614_0006" u="1"/>
        <s v="BPM:221101_0001" u="1"/>
        <s v="C.4.3.0: 財務分析:221029_0005" u="1"/>
        <s v="PNC:221022_0008" u="1"/>
        <s v="FIN:220610_0067" u="1"/>
        <s v="FIN:220614_0047" u="1"/>
        <s v="FIN:220616_0037" u="1"/>
        <s v="PNC:221022_0009" u="1"/>
        <s v="C.4.2.0: 生產力:220701_0008" u="1"/>
        <s v="FIN:220610_0068" u="1"/>
        <s v="FIN:220614_0048" u="1"/>
        <s v="FIN:220616_0038" u="1"/>
        <s v="C.4.3.0: 財務分析:220622_0016" u="1"/>
        <s v="FIN:220614_0049" u="1"/>
        <s v="FIN:220616_0039" u="1"/>
        <s v="P.3.10.0:220630_0001" u="1"/>
        <s v="C.4.3.0: 財務分析:220602_0050" u="1"/>
        <s v="C.4.3.0: 財務分析:220630_0026" u="1"/>
        <s v="C.1.2.0: 投資併購管理:220630_0001" u="1"/>
        <s v="C.1.2.0: 投資併購管理:220630_0011" u="1"/>
        <s v="C.1.2.0: 投資併購管理:220630_0021" u="1"/>
        <s v="P.3.10.0:220630_0011" u="1"/>
        <s v="C.1.2.0: 投資併購管理:220630_0031" u="1"/>
        <s v="C.4.3.0: 財務分析:220610_0060" u="1"/>
        <s v="C.4.3.0: 財務分析:220614_0040" u="1"/>
        <s v="C.4.3.0: 財務分析:220616_0030" u="1"/>
        <s v="C.4.2.0: 生產力:220701_0018" u="1"/>
        <s v="P.3.10.0:220630_0021" u="1"/>
        <s v="C.4.3.0: 財務分析:220622_0050" u="1"/>
        <s v="C.4.3.0: 財務分析:220628_0020" u="1"/>
        <s v="P.2.1.0:220607_0100" u="1"/>
        <s v="P.2.1.0:220607_0110" u="1"/>
        <s v="P.2.1.0:220627_0010" u="1"/>
        <s v="P.2.1.0:220607_0120" u="1"/>
        <s v="P.2.1.0:220627_0020" u="1"/>
        <s v="P.2.1.0:220607_0130" u="1"/>
        <s v="P.2.1.0:220627_0030" u="1"/>
        <s v="P.3.9.0:220607_0010" u="1"/>
        <s v="P.2.1.0:220607_0140" u="1"/>
        <s v="P.2.1.0:220627_0040" u="1"/>
        <s v="P.3.9.0:220607_0020" u="1"/>
        <s v="P.2.1.0:220607_0150" u="1"/>
        <s v="P.2.1.0:220627_0050" u="1"/>
        <s v="P.3.9.0:220607_0030" u="1"/>
        <s v="P.2.1.0:220607_0160" u="1"/>
        <s v="P.2.1.0:220627_0060" u="1"/>
        <s v="P.3.9.0:220607_0040" u="1"/>
        <s v="P.2.1.0:220607_0170" u="1"/>
        <s v="P.2.1.0:220627_0070" u="1"/>
        <s v="P.3.9.0:220607_0050" u="1"/>
        <s v="P.2.1.0:220607_0180" u="1"/>
        <s v="P.2.1.0:220627_0080" u="1"/>
        <s v="P.3.9.0:220607_0060" u="1"/>
        <s v="P.2.1.0:220607_0190" u="1"/>
        <s v="P.2.1.0:220627_0090" u="1"/>
        <s v="P.3.9.0:220607_0070" u="1"/>
        <s v="P.3.9.0:220607_0080" u="1"/>
        <s v="C.4.3.0: 財務分析:221029_0019" u="1"/>
        <s v="P.3.9.0:220607_0090" u="1"/>
        <s v="FIN:220628_0040" u="1"/>
        <s v="P.3.10.0:220630_0031" u="1"/>
        <s v="C.4.3.0: 財務分析:220630_0060" u="1"/>
        <s v="P.2.1.0:220607_0101" u="1"/>
        <s v="P.2.1.0:220627_0001" u="1"/>
        <s v="P.2.1.0:220607_0111" u="1"/>
        <s v="P.2.1.0:220627_0011" u="1"/>
        <s v="P.2.1.0:220607_0121" u="1"/>
        <s v="P.2.1.0:220627_0021" u="1"/>
        <s v="P.3.9.0:220607_0001" u="1"/>
        <s v="P.2.1.0:220607_0131" u="1"/>
        <s v="P.2.1.0:220627_0031" u="1"/>
        <s v="P.3.9.0:220607_0011" u="1"/>
        <s v="P.2.1.0:220607_0141" u="1"/>
        <s v="P.2.1.0:220627_0041" u="1"/>
        <s v="P.3.9.0:220607_0021" u="1"/>
        <s v="P.2.1.0:220607_0151" u="1"/>
        <s v="P.2.1.0:220627_0051" u="1"/>
        <s v="P.3.9.0:220607_0031" u="1"/>
        <s v="P.2.1.0:220607_0161" u="1"/>
        <s v="P.2.1.0:220627_0061" u="1"/>
        <s v="P.3.9.0:220607_0041" u="1"/>
        <s v="P.2.1.0:220607_0171" u="1"/>
        <s v="P.2.1.0:220627_0071" u="1"/>
        <s v="P.3.9.0:220607_0051" u="1"/>
        <s v="FIN:220628_0041" u="1"/>
        <s v="P.2.1.0:220607_0181" u="1"/>
        <s v="P.2.1.0:220627_0081" u="1"/>
        <s v="P.3.9.0:220607_0061" u="1"/>
        <s v="P.2.1.0:220607_0191" u="1"/>
        <s v="P.2.1.0:220627_0091" u="1"/>
        <s v="P.3.9.0:220607_0071" u="1"/>
        <s v="P.3.9.0:220607_0081" u="1"/>
        <s v="P.3.9.0:220607_0091" u="1"/>
        <s v="C.4.3.0: 財務分析:220602_0064" u="1"/>
        <s v="FIN:220628_0042" u="1"/>
        <s v="P.3.10.0:220630_0041" u="1"/>
        <s v="P.2.1.0:220607_0102" u="1"/>
        <s v="P.2.1.0:220627_0002" u="1"/>
        <s v="P.2.1.0:220607_0112" u="1"/>
        <s v="P.2.1.0:220627_0012" u="1"/>
        <s v="P.2.1.0:220607_0122" u="1"/>
        <s v="P.2.1.0:220627_0022" u="1"/>
        <s v="P.3.9.0:220607_0002" u="1"/>
        <s v="P.2.1.0:220607_0132" u="1"/>
        <s v="P.2.1.0:220627_0032" u="1"/>
        <s v="P.3.9.0:220607_0012" u="1"/>
        <s v="P.2.1.0:220607_0142" u="1"/>
        <s v="P.2.1.0:220627_0042" u="1"/>
        <s v="P.3.9.0:220607_0022" u="1"/>
        <s v="P.2.1.0:220607_0152" u="1"/>
        <s v="P.2.1.0:220627_0052" u="1"/>
        <s v="P.3.9.0:220607_0032" u="1"/>
        <s v="P.3.10.0:220607_0046" u="1"/>
        <s v="P.3.10.0:220609_0036" u="1"/>
        <s v="P.2.1.0:220607_0162" u="1"/>
        <s v="P.2.1.0:220627_0062" u="1"/>
        <s v="P.3.9.0:220607_0042" u="1"/>
        <s v="P.2.1.0:220607_0172" u="1"/>
        <s v="P.2.1.0:220627_0072" u="1"/>
        <s v="P.3.9.0:220607_0052" u="1"/>
        <s v="FIN:220628_0043" u="1"/>
        <s v="P.2.1.0:220607_0182" u="1"/>
        <s v="P.2.1.0:220627_0082" u="1"/>
        <s v="P.3.9.0:220607_0062" u="1"/>
        <s v="P.2.1.0:220607_0192" u="1"/>
        <s v="P.2.1.0:220627_0092" u="1"/>
        <s v="P.3.9.0:220607_0072" u="1"/>
        <s v="P.3.9.0:220607_0082" u="1"/>
        <s v="P.3.9.0:220607_0092" u="1"/>
        <s v="C.1.2.0: 投資併購管理:220630_0002" u="1"/>
        <s v="C.1.2.0: 投資併購管理:220630_0012" u="1"/>
        <s v="QAM:221022_0020" u="1"/>
        <s v="C.4.3.0: 財務分析:220614_0054" u="1"/>
        <s v="C.4.3.0: 財務分析:220616_0044" u="1"/>
        <s v="C.1.2.0: 投資併購管理:220630_0022" u="1"/>
        <s v="FIN:220628_0044" u="1"/>
        <s v="P.3.10.0:220630_0051" u="1"/>
        <s v="C.4.3.0: 財務分析:221029_0053" u="1"/>
        <s v="C.1.2.0: 投資併購管理:220630_0032" u="1"/>
        <s v="P.2.1.0:220607_0103" u="1"/>
        <s v="P.2.1.0:220627_0003" u="1"/>
        <s v="P.2.1.0:220607_0113" u="1"/>
        <s v="P.2.1.0:220627_0013" u="1"/>
        <s v="P.2.1.0:220607_0123" u="1"/>
        <s v="P.2.1.0:220627_0023" u="1"/>
        <s v="P.3.9.0:220607_0003" u="1"/>
        <s v="P.2.1.0:220607_0133" u="1"/>
        <s v="P.2.1.0:220627_0033" u="1"/>
        <s v="P.3.9.0:220607_0013" u="1"/>
        <s v="QAM:221022_0021" u="1"/>
        <s v="P.2.1.0:220607_0143" u="1"/>
        <s v="P.2.1.0:220627_0043" u="1"/>
        <s v="P.3.9.0:220607_0023" u="1"/>
        <s v="P.2.1.0:220607_0153" u="1"/>
        <s v="P.2.1.0:220627_0053" u="1"/>
        <s v="P.3.9.0:220607_0033" u="1"/>
        <s v="P.3.10.0:220607_0056" u="1"/>
        <s v="P.3.10.0:220609_0046" u="1"/>
        <s v="P.2.1.0:220607_0163" u="1"/>
        <s v="P.2.1.0:220627_0063" u="1"/>
        <s v="P.3.9.0:220607_0043" u="1"/>
        <s v="P.2.1.0:220607_0173" u="1"/>
        <s v="P.2.1.0:220627_0073" u="1"/>
        <s v="P.3.9.0:220607_0053" u="1"/>
        <s v="FIN:220628_0045" u="1"/>
        <s v="P.2.1.0:220607_0183" u="1"/>
        <s v="P.2.1.0:220627_0083" u="1"/>
        <s v="P.3.9.0:220607_0063" u="1"/>
        <s v="P.2.1.0:220607_0193" u="1"/>
        <s v="P.2.1.0:220627_0093" u="1"/>
        <s v="P.3.9.0:220607_0073" u="1"/>
        <s v="P.3.9.0:220607_0083" u="1"/>
        <s v="P.3.10.0:220701_0009" u="1"/>
        <s v="P.3.9.0:220607_0093" u="1"/>
        <s v="QAM:221022_0022" u="1"/>
        <s v="C.4.3.0: 財務分析:220622_0064" u="1"/>
        <s v="C.4.3.0: 財務分析:220628_0034" u="1"/>
        <s v="FIN:220628_0046" u="1"/>
        <s v="P.3.10.0:220630_0061" u="1"/>
        <s v="P.2.2.0:220628_0010" u="1"/>
        <s v="P.2.2.0:220628_0020" u="1"/>
        <s v="P.2.2.0:220628_0030" u="1"/>
        <s v="P.2.2.0:220628_0040" u="1"/>
        <s v="P.2.2.0:220628_0050" u="1"/>
        <s v="P.2.2.0:220628_0060" u="1"/>
        <s v="P.2.2.0:220628_0070" u="1"/>
        <s v="P.2.1.0:220607_0104" u="1"/>
        <s v="P.2.1.0:220627_0004" u="1"/>
        <s v="P.2.2.0:220628_0080" u="1"/>
        <s v="P.2.1.0:220607_0114" u="1"/>
        <s v="P.2.1.0:220627_0014" u="1"/>
        <s v="P.2.2.0:220628_0090" u="1"/>
        <s v="P.2.1.0:220607_0124" u="1"/>
        <s v="P.2.1.0:220627_0024" u="1"/>
        <s v="P.3.9.0:220607_0004" u="1"/>
        <s v="P.2.1.0:220607_0134" u="1"/>
        <s v="P.2.1.0:220627_0034" u="1"/>
        <s v="P.3.9.0:220607_0014" u="1"/>
        <s v="QAM:221022_0023" u="1"/>
        <s v="P.2.1.0:220607_0144" u="1"/>
        <s v="P.2.1.0:220627_0044" u="1"/>
        <s v="P.3.9.0:220607_0024" u="1"/>
        <s v="P.2.1.0:220607_0154" u="1"/>
        <s v="P.2.1.0:220627_0054" u="1"/>
        <s v="P.3.9.0:220607_0034" u="1"/>
        <s v="P.3.10.0:220609_0056" u="1"/>
        <s v="P.2.1.0:220607_0164" u="1"/>
        <s v="P.2.1.0:220627_0064" u="1"/>
        <s v="P.3.9.0:220607_0044" u="1"/>
        <s v="P.2.1.0:220607_0174" u="1"/>
        <s v="P.2.1.0:220627_0074" u="1"/>
        <s v="P.3.9.0:220607_0054" u="1"/>
        <s v="FIN:220628_0047" u="1"/>
        <s v="P.2.1.0:220607_0184" u="1"/>
        <s v="P.2.1.0:220627_0084" u="1"/>
        <s v="P.3.9.0:220607_0064" u="1"/>
        <s v="P.2.1.0:220607_0194" u="1"/>
        <s v="P.2.1.0:220627_0094" u="1"/>
        <s v="P.3.9.0:220607_0074" u="1"/>
        <s v="P.3.9.0:220607_0084" u="1"/>
        <s v="P.3.9.0:220607_0094" u="1"/>
        <s v="QAM:221022_0024" u="1"/>
        <s v="FIN:220628_0048" u="1"/>
        <s v="P.2.2.0:220628_0001" u="1"/>
        <s v="P.3.10.0:220630_0071" u="1"/>
        <s v="P.2.2.0:220628_0011" u="1"/>
        <s v="P.2.2.0:220628_0021" u="1"/>
        <s v="P.2.2.0:220628_0031" u="1"/>
        <s v="P.2.2.0:220628_0041" u="1"/>
        <s v="P.2.2.0:220628_0051" u="1"/>
        <s v="P.2.2.0:220628_0061" u="1"/>
        <s v="P.2.2.0:220628_0071" u="1"/>
        <s v="P.2.1.0:220607_0105" u="1"/>
        <s v="P.2.1.0:220627_0005" u="1"/>
        <s v="P.2.2.0:220628_0081" u="1"/>
        <s v="P.2.1.0:220607_0115" u="1"/>
        <s v="P.2.1.0:220627_0015" u="1"/>
        <s v="P.2.2.0:220628_0091" u="1"/>
        <s v="P.2.1.0:220607_0125" u="1"/>
        <s v="P.2.1.0:220627_0025" u="1"/>
        <s v="P.3.9.0:220607_0005" u="1"/>
        <s v="P.2.1.0:220607_0135" u="1"/>
        <s v="P.2.1.0:220627_0035" u="1"/>
        <s v="P.3.9.0:220607_0015" u="1"/>
        <s v="QAM:221022_0025" u="1"/>
        <s v="P.2.1.0:220607_0145" u="1"/>
        <s v="P.2.1.0:220627_0045" u="1"/>
        <s v="P.3.9.0:220607_0025" u="1"/>
        <s v="P.2.1.0:220607_0155" u="1"/>
        <s v="P.2.1.0:220627_0055" u="1"/>
        <s v="P.3.9.0:220607_0035" u="1"/>
        <s v="P.2.1.0:220607_0165" u="1"/>
        <s v="P.2.1.0:220627_0065" u="1"/>
        <s v="P.3.9.0:220607_0045" u="1"/>
        <s v="P.2.1.0:220607_0175" u="1"/>
        <s v="P.2.1.0:220627_0075" u="1"/>
        <s v="P.3.9.0:220607_0055" u="1"/>
        <s v="FIN:220628_0049" u="1"/>
        <s v="STG:220607_0001" u="1"/>
        <s v="P.2.1.0:220607_0185" u="1"/>
        <s v="P.2.1.0:220627_0085" u="1"/>
        <s v="P.3.9.0:220607_0065" u="1"/>
        <s v="P.2.1.0:220607_0195" u="1"/>
        <s v="P.2.1.0:220627_0095" u="1"/>
        <s v="P.3.9.0:220607_0075" u="1"/>
        <s v="P.3.9.0:220607_0085" u="1"/>
        <s v="P.3.9.0:220607_0095" u="1"/>
        <s v="C.1.1.0:221022_0100" u="1"/>
        <s v="QAM:221022_0026" u="1"/>
        <s v="C.1.1.0:221022_0110" u="1"/>
        <s v="STG:220607_0002" u="1"/>
        <s v="P.2.2.0:220628_0002" u="1"/>
        <s v="P.2.2.0:220628_0012" u="1"/>
        <s v="P.2.2.0:220628_0022" u="1"/>
        <s v="P.2.2.0:220628_0032" u="1"/>
        <s v="P.2.2.0:220628_0042" u="1"/>
        <s v="P.2.2.0:220628_0052" u="1"/>
        <s v="P.2.2.0:220628_0062" u="1"/>
        <s v="P.2.2.0:220628_0072" u="1"/>
        <s v="P.2.2.0:220628_0082" u="1"/>
        <s v="P.2.2.0:220628_0092" u="1"/>
        <s v="P.3.9.0:220607_0006" u="1"/>
        <s v="P.3.9.0:220607_0016" u="1"/>
        <s v="QAM:221022_0027" u="1"/>
        <s v="P.3.9.0:220607_0026" u="1"/>
        <s v="P.3.9.0:220607_0036" u="1"/>
        <s v="P.3.9.0:220607_0046" u="1"/>
        <s v="P.3.9.0:220607_0056" u="1"/>
        <s v="STG:220607_0003" u="1"/>
        <s v="P.3.9.0:220607_0066" u="1"/>
        <s v="P.3.9.0:220607_0076" u="1"/>
        <s v="P.3.9.0:220607_0086" u="1"/>
        <s v="P.3.9.0:220607_0096" u="1"/>
        <s v="C.4.3.0: 財務分析:220614_0068" u="1"/>
        <s v="C.4.3.0: 財務分析:220616_0058" u="1"/>
        <s v="C.1.2.0: 投資併購管理:220630_0003" u="1"/>
        <s v="PNC:221029_0023" u="1"/>
        <s v="C.1.1.0:221022_0101" u="1"/>
        <s v="C.4.3.0: 財務分析:221029_0067" u="1"/>
        <s v="C.1.2.0: 投資併購管理:220630_0013" u="1"/>
        <s v="QAM:221022_0028" u="1"/>
        <s v="C.1.1.0:221022_0111" u="1"/>
        <s v="C.1.2.0: 投資併購管理:220630_0023" u="1"/>
        <s v="STG:220607_0004" u="1"/>
        <s v="P.2.2.0:220628_0003" u="1"/>
        <s v="P.2.2.0:220628_0013" u="1"/>
        <s v="P390:220628_0005" u="1"/>
        <s v="P.2.2.0:220628_0023" u="1"/>
        <s v="P.2.2.0:220628_0033" u="1"/>
        <s v="C.1.2.0: 投資併購管理:220630_0033" u="1"/>
        <s v="P.2.2.0:220628_0043" u="1"/>
        <s v="P.2.2.0:220628_0053" u="1"/>
        <s v="P.3.10.0:220615_0068" u="1"/>
        <s v="P.2.2.0:220628_0063" u="1"/>
        <s v="P.2.2.0:220628_0073" u="1"/>
        <s v="P.2.2.0:220628_0083" u="1"/>
        <s v="P.2.2.0:220628_0093" u="1"/>
        <s v="PNC:221029_0024" u="1"/>
        <s v="P.3.9.0:220607_0007" u="1"/>
        <s v="P.3.9.0:220607_0017" u="1"/>
        <s v="P.3.9.0:220607_0027" u="1"/>
        <s v="P.3.9.0:220607_0037" u="1"/>
        <s v="P.3.9.0:220607_0047" u="1"/>
        <s v="P.3.9.0:220607_0057" u="1"/>
        <s v="STG:220607_0005" u="1"/>
        <s v="P.3.9.0:220607_0067" u="1"/>
        <s v="P.3.9.0:220607_0077" u="1"/>
        <s v="P.3.9.0:220607_0087" u="1"/>
        <s v="P.3.9.0:220607_0097" u="1"/>
        <s v="P.3.10.0:220616_0068" u="1"/>
        <s v="C.4.3.0: 財務分析:220628_0048" u="1"/>
        <s v="BPM:221029_0001" u="1"/>
        <s v="PNC:221029_0025" u="1"/>
        <s v="C.1.1.0:221022_0102" u="1"/>
        <s v="C.1.1.0:221022_0112" u="1"/>
        <s v="STG:220607_0006" u="1"/>
        <s v="P.2.2.0:220628_0004" u="1"/>
        <s v="P.2.2.0:220628_0014" u="1"/>
        <s v="P.2.2.0:220628_0024" u="1"/>
        <s v="P.2.2.0:220628_0034" u="1"/>
        <s v="P.2.2.0:220628_0044" u="1"/>
        <s v="P.2.2.0:220628_0054" u="1"/>
        <s v="P.3.10.0:220615_0078" u="1"/>
        <s v="P.2.2.0:220628_0064" u="1"/>
        <s v="BPM:221029_0002" u="1"/>
        <s v="P.2.2.0:220628_0074" u="1"/>
        <s v="P.2.2.0:220628_0084" u="1"/>
        <s v="P.2.2.0:220628_0094" u="1"/>
        <s v="PNC:221029_0026" u="1"/>
        <s v="P.3.9.0:220607_0008" u="1"/>
        <s v="P.3.9.0:220607_0018" u="1"/>
        <s v="P.3.9.0:220607_0028" u="1"/>
        <s v="P.3.9.0:220607_0038" u="1"/>
        <s v="P.3.9.0:220607_0048" u="1"/>
        <s v="P.3.9.0:220607_0058" u="1"/>
        <s v="STG:220607_0007" u="1"/>
        <s v="P.3.9.0:220607_0068" u="1"/>
        <s v="P.3.9.0:220607_0078" u="1"/>
        <s v="P.3.9.0:220607_0088" u="1"/>
        <s v="P.3.9.0:220607_0098" u="1"/>
        <s v="BPM:221029_0003" u="1"/>
        <s v="PNC:221029_0027" u="1"/>
        <s v="C.1.1.0:221022_0103" u="1"/>
        <s v="C.4.3.0: 財務分析:220701_0013" u="1"/>
        <s v="STG:220607_0008" u="1"/>
        <s v="STG:220701_0030" u="1"/>
        <s v="P.2.2.0:220628_0005" u="1"/>
        <s v="P.2.2.0:220628_0015" u="1"/>
        <s v="P.2.2.0:220628_0025" u="1"/>
        <s v="P.2.2.0:220628_0035" u="1"/>
        <s v="P.2.2.0:220628_0045" u="1"/>
        <s v="P.2.2.0:220628_0055" u="1"/>
        <s v="P.3.10.0:220615_0088" u="1"/>
        <s v="P.2.2.0:220628_0065" u="1"/>
        <s v="P.2.2.0:220628_0075" u="1"/>
        <s v="P.2.2.0:220628_0085" u="1"/>
        <s v="P.2.2.0:220628_0095" u="1"/>
        <s v="PNC:221029_0028" u="1"/>
        <s v="P.3.9.0:220607_0009" u="1"/>
        <s v="P.3.9.0:220607_0019" u="1"/>
        <s v="P.3.9.0:220607_0029" u="1"/>
        <s v="P.3.9.0:220607_0039" u="1"/>
        <s v="P.3.9.0:220607_0049" u="1"/>
        <s v="P.3.9.0:220607_0059" u="1"/>
        <s v="STG:220607_0009" u="1"/>
        <s v="STG:220701_0031" u="1"/>
        <s v="P.3.9.0:220607_0069" u="1"/>
        <s v="P.3.9.0:220607_0079" u="1"/>
        <s v="P.3.9.0:220607_0089" u="1"/>
        <s v="P.3.9.0:220607_0099" u="1"/>
        <s v="PNC:221029_0029" u="1"/>
        <s v="C.1.1.0:221022_0104" u="1"/>
        <s v="P.2.2.0:220628_0006" u="1"/>
        <s v="C.4.3.0: 財務分析:221022_0032" u="1"/>
        <s v="P.2.2.0:220628_0016" u="1"/>
        <s v="P.2.2.0:220628_0026" u="1"/>
        <s v="P.2.2.0:220628_0036" u="1"/>
        <s v="P.2.2.0:220628_0046" u="1"/>
        <s v="P.2.2.0:220628_0056" u="1"/>
        <s v="P.3.10.0:220615_0098" u="1"/>
        <s v="P.2.2.0:220628_0066" u="1"/>
        <s v="P.2.2.0:220628_0076" u="1"/>
        <s v="P.2.2.0:220628_0086" u="1"/>
        <s v="P.2.2.0:220628_0096" u="1"/>
        <s v="C.1.2.0: 投資併購管理:220622_0022" u="1"/>
        <s v="C.1.2.0: 投資併購管理:220627_0002" u="1"/>
        <s v="C.1.2.0: 投資併購管理:220630_0004" u="1"/>
        <s v="C.1.2.0: 投資併購管理:220622_0032" u="1"/>
        <s v="C.1.2.0: 投資併購管理:220628_0002" u="1"/>
        <s v="C.1.2.0: 投資併購管理:220627_0012" u="1"/>
        <s v="C.1.2.0: 投資併購管理:220629_0002" u="1"/>
        <s v="C.1.1.0:221022_0105" u="1"/>
        <s v="C.1.2.0: 投資併購管理:220630_0014" u="1"/>
        <s v="C.1.2.0: 投資併購管理:220628_0012" u="1"/>
        <s v="C.1.2.0: 投資併購管理:220627_0022" u="1"/>
        <s v="C.1.2.0: 投資併購管理:220629_0012" u="1"/>
        <s v="C.1.2.0: 投資併購管理:220630_0024" u="1"/>
        <s v="P.2.2.0:220628_0007" u="1"/>
        <s v="C.1.2.0: 投資併購管理:220628_0022" u="1"/>
        <s v="P.2.2.0:220628_0017" u="1"/>
        <s v="P.2.2.0:220628_0027" u="1"/>
        <s v="C.1.2.0: 投資併購管理:220627_0032" u="1"/>
        <s v="C.1.2.0: 投資併購管理:220629_0022" u="1"/>
        <s v="P.2.2.0:220628_0037" u="1"/>
        <s v="C.1.2.0: 投資併購管理:220630_0034" u="1"/>
        <s v="P.2.2.0:220628_0047" u="1"/>
        <s v="C.1.2.0: 投資併購管理:220628_0032" u="1"/>
        <s v="P.2.2.0:220628_0057" u="1"/>
        <s v="P.2.2.0:220628_0067" u="1"/>
        <s v="C.1.2.0: 投資併購管理:220629_0032" u="1"/>
        <s v="P.2.2.0:220628_0077" u="1"/>
        <s v="P.2.2.0:220628_0087" u="1"/>
        <s v="P.2.2.0:220628_0097" u="1"/>
        <s v="FIN:220610_0001" u="1"/>
        <s v="C.1.1.0:221022_0106" u="1"/>
        <s v="P.2.2.0:220628_0008" u="1"/>
        <s v="FIN:220610_0002" u="1"/>
        <s v="STG:220615_0030" u="1"/>
        <s v="C.4.3.0: 財務分析:220701_0027" u="1"/>
        <s v="FIN:220610_0003" u="1"/>
        <s v="C.1.1.0:221022_0107" u="1"/>
        <s v="STG:220615_0031" u="1"/>
        <s v="FIN:220610_0004" u="1"/>
        <s v="C.4.3.0: 財務分析:220615_0007" u="1"/>
        <s v="FIN:220610_0005" u="1"/>
        <s v="C.4.3.0: 財務分析:221022_0046" u="1"/>
        <s v="C.1.1.0:221022_0108" u="1"/>
        <s v="P.3.13.0:220622_0001" u="1"/>
        <s v="P.3.13.0:220622_0101" u="1"/>
        <s v="FIN:220610_0006" u="1"/>
        <s v="C.1.2.0: 投資併購管理:220622_0003" u="1"/>
        <s v="C.1.2.0: 投資併購管理:220622_0013" u="1"/>
        <s v="C.1.2.0: 投資併購管理:220622_0023" u="1"/>
        <s v="FIN:220610_0007" u="1"/>
        <s v="C.1.2.0: 投資併購管理:220627_0003" u="1"/>
        <s v="C.1.2.0: 投資併購管理:220630_0005" u="1"/>
        <s v="C.1.2.0: 投資併購管理:220622_0033" u="1"/>
        <s v="C.1.2.0: 投資併購管理:220628_0003" u="1"/>
        <s v="C.1.2.0: 投資併購管理:220627_0013" u="1"/>
        <s v="C.1.2.0: 投資併購管理:220629_0003" u="1"/>
        <s v="C.1.1.0:221022_0109" u="1"/>
        <s v="C.1.2.0: 投資併購管理:220630_0015" u="1"/>
        <s v="C.1.2.0: 投資併購管理:220628_0013" u="1"/>
        <s v="C.1.2.0: 投資併購管理:220627_0023" u="1"/>
        <s v="C.1.2.0: 投資併購管理:220629_0013" u="1"/>
        <s v="C.1.2.0: 投資併購管理:220630_0025" u="1"/>
        <s v="C.1.2.0: 投資併購管理:220628_0023" u="1"/>
        <s v="P.3.13.0:220622_0011" u="1"/>
        <s v="C.1.2.0: 投資併購管理:220627_0033" u="1"/>
        <s v="C.1.2.0: 投資併購管理:220629_0023" u="1"/>
        <s v="C.4.3.0: 財務分析:220607_0031" u="1"/>
        <s v="C.4.3.0: 財務分析:220609_0021" u="1"/>
        <s v="C.4.3.0: 財務分析:220701_0061" u="1"/>
        <s v="C.1.2.0: 投資併購管理:220628_0033" u="1"/>
        <s v="FIN:220610_0008" u="1"/>
        <s v="C.1.2.0: 投資併購管理:220629_0033" u="1"/>
        <s v="QAM:221029_0040" u="1"/>
        <s v="FIN:220610_0009" u="1"/>
        <s v="QAM:221029_0041" u="1"/>
        <s v="P.3.13.0:220622_0021" u="1"/>
        <s v="P.3.13.0: 良率管理:221029_0010" u="1"/>
        <s v="C.4.3.0: 財務分析:220615_0041" u="1"/>
        <s v="P.3.13.0: 良率管理:221029_0011" u="1"/>
        <s v="P.3.13.0: 良率管理:221029_0012" u="1"/>
        <s v="QAM:221029_0042" u="1"/>
        <s v="P.3.13.0: 良率管理:221029_0013" u="1"/>
        <s v="P.3.13.0:220627_0001" u="1"/>
        <s v="P.3.13.0: 良率管理:221029_0014" u="1"/>
        <s v="P.3.13.0:220627_0101" u="1"/>
        <s v="FIN:220607_0001" u="1"/>
        <s v="P.3.13.0: 良率管理:221029_0015" u="1"/>
        <s v="P.3.13.0:220630_0003" u="1"/>
        <s v="P.3.13.0: 良率管理:221029_0016" u="1"/>
        <s v="QAM:221029_0043" u="1"/>
        <s v="P.3.13.0:220630_0103" u="1"/>
        <s v="P.3.13.0: 良率管理:221029_0017" u="1"/>
        <s v="P.3.13.0:220622_0031" u="1"/>
        <s v="P.3.13.0:220628_0001" u="1"/>
        <s v="P.3.13.0: 良率管理:221029_0018" u="1"/>
        <s v="P.3.13.0:220628_0101" u="1"/>
        <s v="C.4.3.0: 財務分析:220627_0031" u="1"/>
        <s v="C.4.3.0: 財務分析:220629_0021" u="1"/>
        <s v="FIN:220607_0002" u="1"/>
        <s v="P.3.13.0: 良率管理:221029_0019" u="1"/>
        <s v="QAM:221029_0044" u="1"/>
        <s v="P.3.13.0:220627_0011" u="1"/>
        <s v="P.3.13.0:220629_0001" u="1"/>
        <s v="C.1.2.0: 投資併購管理:220602_0010" u="1"/>
        <s v="P.3.13.0:220629_0101" u="1"/>
        <s v="FIN:220607_0003" u="1"/>
        <s v="C.1.2.0: 投資併購管理:220602_0020" u="1"/>
        <s v="P.3.13.0:220630_0013" u="1"/>
        <s v="C.1.2.0: 投資併購管理:220602_0030" u="1"/>
        <s v="QAM:221029_0045" u="1"/>
        <s v="C.1.2.0: 投資併購管理:220607_0010" u="1"/>
        <s v="C.1.2.0: 投資併購管理:220607_0020" u="1"/>
        <s v="C.1.2.0: 投資併購管理:220609_0010" u="1"/>
        <s v="P.3.13.0:220622_0041" u="1"/>
        <s v="P.3.13.0:220628_0011" u="1"/>
        <s v="FIN:220607_0004" u="1"/>
        <s v="C.1.2.0: 投資併購管理:220607_0030" u="1"/>
        <s v="C.1.2.0: 投資併購管理:220609_0020" u="1"/>
        <s v="C.1.2.0: 投資併購管理:220609_0030" u="1"/>
        <s v="QAM:221029_0046" u="1"/>
        <s v="C.1.2.0: 投資併購管理:220622_0004" u="1"/>
        <s v="C.1.2.0: 投資併購管理:220622_0014" u="1"/>
        <s v="P.3.13.0:220627_0021" u="1"/>
        <s v="P.3.13.0:220629_0011" u="1"/>
        <s v="FIN:220607_0005" u="1"/>
        <s v="C.1.2.0: 投資併購管理:220622_0024" u="1"/>
        <s v="FIN:220622_0010" u="1"/>
        <s v="C.1.2.0: 投資併購管理:220627_0004" u="1"/>
        <s v="C.1.2.0: 投資併購管理:220622_0034" u="1"/>
        <s v="C.1.2.0: 投資併購管理:220628_0004" u="1"/>
        <s v="P.3.13.0:220630_0023" u="1"/>
        <s v="C.1.2.0: 投資併購管理:220627_0014" u="1"/>
        <s v="C.1.2.0: 投資併購管理:220629_0004" u="1"/>
        <s v="QAM:221029_0047" u="1"/>
        <s v="C.4.3.0: 財務分析:220607_0045" u="1"/>
        <s v="C.4.3.0: 財務分析:220609_0035" u="1"/>
        <s v="C.1.2.0: 投資併購管理:220628_0014" u="1"/>
        <s v="C.1.2.0: 投資併購管理:220627_0024" u="1"/>
        <s v="C.1.2.0: 投資併購管理:220629_0014" u="1"/>
        <s v="C.1.2.0: 投資併購管理:220628_0024" u="1"/>
        <s v="P.3.13.0:220622_0051" u="1"/>
        <s v="P.3.13.0:220628_0021" u="1"/>
        <s v="C.1.2.0: 投資併購管理:220627_0034" u="1"/>
        <s v="C.1.2.0: 投資併購管理:220629_0024" u="1"/>
        <s v="FIN:220607_0006" u="1"/>
        <s v="C.1.2.0: 投資併購管理:220628_0034" u="1"/>
        <s v="FIN:220622_0011" u="1"/>
        <s v="C.1.2.0: 投資併購管理:220629_0034" u="1"/>
        <s v="QAM:221029_0048" u="1"/>
        <s v="P.3.13.0:220627_0031" u="1"/>
        <s v="P.3.13.0:220629_0021" u="1"/>
        <s v="FIN:220607_0007" u="1"/>
        <s v="FIN:220622_0012" u="1"/>
        <s v="P.3.13.0:220630_0033" u="1"/>
        <s v="QAM:221029_0049" u="1"/>
        <s v="C.4.3.0: 財務分析:220615_0055" u="1"/>
        <s v="STG:220629_0030" u="1"/>
        <s v="P.3.13.0:220622_0061" u="1"/>
        <s v="P.3.13.0:220628_0031" u="1"/>
        <s v="FIN:220607_0008" u="1"/>
        <s v="FIN:220701_0030" u="1"/>
        <s v="FIN:220622_0013" u="1"/>
        <s v="P.3.13.0:220607_0038" u="1"/>
        <s v="P.3.13.0:220609_0028" u="1"/>
        <s v="P.3.13.0:220701_0060" u="1"/>
        <s v="STG:220629_0031" u="1"/>
        <s v="P.3.13.0:220627_0041" u="1"/>
        <s v="P.3.13.0:220629_0031" u="1"/>
        <s v="FIN:220607_0009" u="1"/>
        <s v="FIN:220701_0031" u="1"/>
        <s v="FIN:220622_0014" u="1"/>
        <s v="C.4.2.0: 生產力:221022_0005" u="1"/>
        <s v="P.3.13.0:220602_0068" u="1"/>
        <s v="P.3.13.0:220630_0043" u="1"/>
        <s v="C.4.3.0: 財務分析:220627_0045" u="1"/>
        <s v="C.4.3.0: 財務分析:220629_0035" u="1"/>
        <s v="P.3.13.0:220622_0071" u="1"/>
        <s v="P.3.13.0:220628_0041" u="1"/>
        <s v="FIN:220701_0032" u="1"/>
        <s v="FIN:220622_0015" u="1"/>
        <s v="P.3.13.0:220607_0048" u="1"/>
        <s v="P.3.13.0:220609_0038" u="1"/>
        <s v="P.3.13.0:220701_0070" u="1"/>
        <s v="C.1.2.0: 投資併購管理:220602_0001" u="1"/>
        <s v="P.3.13.0:220627_0051" u="1"/>
        <s v="P.3.13.0:220629_0041" u="1"/>
        <s v="C.1.2.0: 投資併購管理:220602_0011" u="1"/>
        <s v="FIN:220701_0033" u="1"/>
        <s v="FIN:220622_0016" u="1"/>
        <s v="C.1.2.0: 投資併購管理:220602_0021" u="1"/>
        <s v="P.3.13.0:220602_0078" u="1"/>
        <s v="C.1.2.0: 投資併購管理:220607_0001" u="1"/>
        <s v="P.3.13.0:220630_0053" u="1"/>
        <s v="C.1.2.0: 投資併購管理:220602_0031" u="1"/>
        <s v="C.1.2.0: 投資併購管理:220607_0011" u="1"/>
        <s v="C.1.2.0: 投資併購管理:220609_0001" u="1"/>
        <s v="C.1.2.0: 投資併購管理:220607_0021" u="1"/>
        <s v="C.1.2.0: 投資併購管理:220609_0011" u="1"/>
        <s v="P.3.13.0:220622_0081" u="1"/>
        <s v="P.3.13.0:220628_0051" u="1"/>
        <s v="FIN:220701_0034" u="1"/>
        <s v="C.1.2.0: 投資併購管理:220607_0031" u="1"/>
        <s v="C.1.2.0: 投資併購管理:220609_0021" u="1"/>
        <s v="FIN:220622_0017" u="1"/>
        <s v="P.3.13.0:220607_0058" u="1"/>
        <s v="P.3.13.0:220609_0048" u="1"/>
        <s v="P.3.13.0:220701_0080" u="1"/>
        <s v="C.1.2.0: 投資併購管理:220609_0031" u="1"/>
        <s v="C.1.2.0: 投資併購管理:220622_0005" u="1"/>
        <s v="C.1.2.0: 投資併購管理:220622_0015" u="1"/>
        <s v="P.3.13.0:220627_0061" u="1"/>
        <s v="P.3.13.0:220629_0051" u="1"/>
        <s v="C.4.3.0: 財務分析:220607_0059" u="1"/>
        <s v="C.4.3.0: 財務分析:220609_0049" u="1"/>
        <s v="FIN:220701_0035" u="1"/>
        <s v="C.1.2.0: 投資併購管理:220622_0025" u="1"/>
        <s v="FIN:220622_0018" u="1"/>
        <s v="C.4.2.0: 生產力:221022_0015" u="1"/>
        <s v="C.1.2.0: 投資併購管理:220627_0005" u="1"/>
        <s v="P.3.13.0:220602_0088" u="1"/>
        <s v="C.1.2.0: 投資併購管理:220628_0005" u="1"/>
        <s v="P.3.13.0:220630_0063" u="1"/>
        <s v="C.1.2.0: 投資併購管理:220627_0015" u="1"/>
        <s v="C.1.2.0: 投資併購管理:220629_0005" u="1"/>
        <s v="C.1.2.0: 投資併購管理:220628_0015" u="1"/>
        <s v="C.1.2.0: 投資併購管理:220627_0025" u="1"/>
        <s v="C.1.2.0: 投資併購管理:220629_0015" u="1"/>
        <s v="C.4.3.0: 財務分析:220610_0010" u="1"/>
        <s v="C.1.2.0: 投資併購管理:220628_0025" u="1"/>
        <s v="P390:220628_0006" u="1"/>
        <s v="P.3.13.0:220622_0091" u="1"/>
        <s v="P.3.13.0:220628_0061" u="1"/>
        <s v="C.1.2.0: 投資併購管理:220629_0025" u="1"/>
        <s v="FIN:220701_0036" u="1"/>
        <s v="FIN:220622_0019" u="1"/>
        <s v="C.4.2.0: 生產力:220701_0013" u="1"/>
        <s v="P.3.13.0:220607_0068" u="1"/>
        <s v="P.3.13.0:220609_0058" u="1"/>
        <s v="P.3.13.0:220701_0090" u="1"/>
        <s v="P.3.13.0:220627_0071" u="1"/>
        <s v="P.3.13.0:220629_0061" u="1"/>
        <s v="C.4.3.0: 財務分析:220615_0069" u="1"/>
        <s v="FIN:220615_0030" u="1"/>
        <s v="FIN:220701_0037" u="1"/>
        <s v="P.3.13.0:220602_0098" u="1"/>
        <s v="P.3.13.0:220630_0073" u="1"/>
        <s v="P.3.13.0:220628_0071" u="1"/>
        <s v="FIN:220615_0031" u="1"/>
        <s v="FIN:220701_0038" u="1"/>
        <s v="P.3.13.0:220607_0078" u="1"/>
        <s v="P.3.13.0:220609_0068" u="1"/>
        <s v="P.3.13.0:220627_0081" u="1"/>
        <s v="P.3.13.0:220629_0071" u="1"/>
        <s v="C.4.3.0: 財務分析:220627_0059" u="1"/>
        <s v="C.4.3.0: 財務分析:220629_0049" u="1"/>
        <s v="FIN:220615_0032" u="1"/>
        <s v="FIN:220701_0039" u="1"/>
        <s v="P.3.13.0:220630_0083" u="1"/>
        <s v="C.1.1.0:220614_0104" u="1"/>
        <s v="C.4.3.0: 財務分析:220630_0010" u="1"/>
        <s v="P.3.13.0:220628_0081" u="1"/>
        <s v="FIN:220615_0033" u="1"/>
        <s v="P.3.13.0:220607_0088" u="1"/>
        <s v="P.3.13.0:220609_0078" u="1"/>
        <s v="P.3.13.0:220627_0091" u="1"/>
        <s v="P.3.13.0:220629_0081" u="1"/>
        <s v="FIN:220615_0034" u="1"/>
        <s v="C.4.3.0: 財務分析:220602_0014" u="1"/>
        <s v="P.3.13.0:220630_0093" u="1"/>
        <s v="C.1.1.0:220614_0105" u="1"/>
        <s v="FIN:220615_0035" u="1"/>
        <s v="FIN:220630_0040" u="1"/>
        <s v="P.3.13.0:220607_0098" u="1"/>
        <s v="P.3.13.0:220609_0088" u="1"/>
        <s v="C.1.2.0: 投資併購管理:220622_0006" u="1"/>
        <s v="C.1.2.0: 投資併購管理:220622_0016" u="1"/>
        <s v="FIN:220615_0036" u="1"/>
        <s v="C.1.2.0: 投資併購管理:220622_0026" u="1"/>
        <s v="FIN:220630_0041" u="1"/>
        <s v="C.1.2.0: 投資併購管理:220627_0006" u="1"/>
        <s v="C.4.3.0: 財務分析:220610_0024" u="1"/>
        <s v="C.4.3.0: 財務分析:220614_0004" u="1"/>
        <s v="C.1.2.0: 投資併購管理:220628_0006" u="1"/>
        <s v="C.1.2.0: 投資併購管理:220627_0016" u="1"/>
        <s v="C.1.2.0: 投資併購管理:220629_0006" u="1"/>
        <s v="C.1.2.0: 投資併購管理:220628_0016" u="1"/>
        <s v="C.1.1.0:220614_0106" u="1"/>
        <s v="C.4.3.0: 財務分析:221029_0003" u="1"/>
        <s v="C.1.2.0: 投資併購管理:220627_0026" u="1"/>
        <s v="C.1.2.0: 投資併購管理:220629_0016" u="1"/>
        <s v="C.1.2.0: 投資併購管理:220628_0026" u="1"/>
        <s v="C.1.2.0: 投資併購管理:220629_0026" u="1"/>
        <s v="FIN:220615_0037" u="1"/>
        <s v="FIN:220630_0042" u="1"/>
        <s v="P.3.13.0:220609_0098" u="1"/>
        <s v="FIN:220615_0038" u="1"/>
        <s v="FIN:220630_0043" u="1"/>
        <s v="C.4.3.0: 財務分析:220622_0014" u="1"/>
        <s v="P.3.10.0:220602_0007" u="1"/>
        <s v="C.1.1.0:220614_0107" u="1"/>
        <s v="FIN:220615_0039" u="1"/>
        <s v="FIN:220630_0044" u="1"/>
        <s v="新增-&gt;刪除" u="1"/>
        <s v="FIN:220630_0045" u="1"/>
        <s v="C.4.3.0: 財務分析:220630_0024" u="1"/>
        <s v="P.3.10.0:220602_0017" u="1"/>
        <s v="C.1.1.0:220614_0108" u="1"/>
        <s v="FIN:220630_0046" u="1"/>
        <s v="C.4.3.0: 財務分析:220602_0028" u="1"/>
        <s v="FIN:220630_0047" u="1"/>
        <s v="P.3.10.0:220602_0027" u="1"/>
        <s v="C.1.1.0:220614_0109" u="1"/>
        <s v="FIN:220630_0048" u="1"/>
        <s v="C.1.2.0: 投資併購管理:220622_0007" u="1"/>
        <s v="P.3.10.0:220607_0007" u="1"/>
        <s v="C.4.3.0: 財務分析:220610_0038" u="1"/>
        <s v="C.4.3.0: 財務分析:220614_0018" u="1"/>
        <s v="C.4.3.0: 財務分析:220616_0008" u="1"/>
        <s v="C.1.2.0: 投資併購管理:220622_0017" u="1"/>
        <s v="C.1.2.0: 投資併購管理:220622_0027" u="1"/>
        <s v="FIN:220630_0049" u="1"/>
        <s v="P.3.10.0:220610_0009" u="1"/>
        <s v="C.4.3.0: 財務分析:221029_0017" u="1"/>
        <s v="C.1.2.0: 投資併購管理:220627_0007" u="1"/>
        <s v="C.1.2.0: 投資併購管理:220628_0007" u="1"/>
        <s v="C.1.2.0: 投資併購管理:220627_0017" u="1"/>
        <s v="C.1.2.0: 投資併購管理:220629_0007" u="1"/>
        <s v="C.1.2.0: 投資併購管理:220628_0017" u="1"/>
        <s v="P.3.10.0:220602_0037" u="1"/>
        <s v="C.1.2.0: 投資併購管理:220627_0027" u="1"/>
        <s v="C.1.2.0: 投資併購管理:220629_0017" u="1"/>
        <s v="C.1.2.0: 投資併購管理:220628_0027" u="1"/>
        <s v="C.1.2.0: 投資併購管理:220629_0027" u="1"/>
        <s v="FIN:220629_0030" u="1"/>
        <s v="P.3.10.0:220607_0017" u="1"/>
        <s v="P.3.10.0:220609_0007" u="1"/>
        <s v="C.4.3.0: 財務分析:220622_0028" u="1"/>
        <s v="FIN:220627_0041" u="1"/>
        <s v="FIN:220629_0031" u="1"/>
        <s v="P.3.10.0:220610_0019" u="1"/>
        <s v="P.3.10.0:220602_0047" u="1"/>
        <s v="C.4.3.0: 財務分析:220602_0062" u="1"/>
        <s v="FIN:220627_0042" u="1"/>
        <s v="FIN:220629_0032" u="1"/>
        <s v="P.3.10.0:220607_0027" u="1"/>
        <s v="P.3.10.0:220609_0017" u="1"/>
        <s v="C.4.3.0: 財務分析:220630_0038" u="1"/>
        <s v="FIN:220627_0043" u="1"/>
        <s v="FIN:220629_0033" u="1"/>
        <s v="P.3.10.0:220610_0029" u="1"/>
        <s v="P.3.10.0:220614_0009" u="1"/>
        <s v="P.3.9.0:220615_0010" u="1"/>
        <s v="P.3.9.0:220615_0020" u="1"/>
        <s v="C.4.3.0: 財務分析:220614_0052" u="1"/>
        <s v="C.4.3.0: 財務分析:220616_0042" u="1"/>
        <s v="P.3.9.0:220615_0030" u="1"/>
        <s v="P.3.9.0:220615_0040" u="1"/>
        <s v="FIN:220627_0044" u="1"/>
        <s v="FIN:220629_0034" u="1"/>
        <s v="P.3.9.0:220615_0050" u="1"/>
        <s v="P.3.9.0:220615_0060" u="1"/>
        <s v="P.3.10.0:220615_0009" u="1"/>
        <s v="P.3.9.0:220615_0070" u="1"/>
        <s v="P.3.10.0:220615_0109" u="1"/>
        <s v="P.3.9.0:220615_0080" u="1"/>
        <s v="C.4.3.0: 財務分析:221029_0051" u="1"/>
        <s v="P.3.9.0:220615_0090" u="1"/>
        <s v="FIN:220627_0045" u="1"/>
        <s v="FIN:220629_0035" u="1"/>
        <s v="P.3.10.0:220610_0039" u="1"/>
        <s v="P.3.10.0:220614_0019" u="1"/>
        <s v="P.3.10.0:220616_0009" u="1"/>
        <s v="C.1.2.0: 投資併購管理:220610_0006" u="1"/>
        <s v="C.1.2.0: 投資併購管理:220610_0016" u="1"/>
        <s v="P.3.9.0:220615_0001" u="1"/>
        <s v="P.3.9.0:220615_0011" u="1"/>
        <s v="P.3.9.0:220615_0021" u="1"/>
        <s v="C.4.3.0: 財務分析:220622_0062" u="1"/>
        <s v="C.4.3.0: 財務分析:220628_0032" u="1"/>
        <s v="C.1.2.0: 投資併購管理:220610_0026" u="1"/>
        <s v="C.1.2.0: 投資併購管理:220614_0006" u="1"/>
        <s v="P.3.9.0:220615_0031" u="1"/>
        <s v="P.3.9.0:220615_0041" u="1"/>
        <s v="C.1.2.0: 投資併購管理:220615_0006" u="1"/>
        <s v="FIN:220627_0046" u="1"/>
        <s v="FIN:220629_0036" u="1"/>
        <s v="P.3.9.0:220615_0051" u="1"/>
        <s v="P.3.9.0:220615_0061" u="1"/>
        <s v="P.3.10.0:220615_0019" u="1"/>
        <s v="C.1.2.0: 投資併購管理:220614_0016" u="1"/>
        <s v="C.1.2.0: 投資併購管理:220616_0006" u="1"/>
        <s v="P.3.9.0:220615_0071" u="1"/>
        <s v="P.3.10.0:220615_0119" u="1"/>
        <s v="P.3.9.0:220615_0081" u="1"/>
        <s v="C.1.2.0: 投資併購管理:220615_0016" u="1"/>
        <s v="P.3.9.0:220615_0091" u="1"/>
        <s v="C.1.2.0: 投資併購管理:220614_0026" u="1"/>
        <s v="C.1.2.0: 投資併購管理:220616_0016" u="1"/>
        <s v="C.1.2.0: 投資併購管理:220615_0026" u="1"/>
        <s v="C.1.2.0: 投資併購管理:220622_0008" u="1"/>
        <s v="C.1.2.0: 投資併購管理:220616_0026" u="1"/>
        <s v="C.1.2.0: 投資併購管理:220622_0018" u="1"/>
        <s v="FIN:220627_0047" u="1"/>
        <s v="FIN:220629_0037" u="1"/>
        <s v="P.3.10.0:221022_0005" u="1"/>
        <s v="C.1.2.0: 投資併購管理:220622_0028" u="1"/>
        <s v="P.3.10.0:220610_0049" u="1"/>
        <s v="P.3.10.0:220614_0029" u="1"/>
        <s v="P.3.10.0:220616_0019" u="1"/>
        <s v="C.1.2.0: 投資併購管理:220627_0008" u="1"/>
        <s v="C.1.2.0: 投資併購管理:220628_0008" u="1"/>
        <s v="C.1.2.0: 投資併購管理:220627_0018" u="1"/>
        <s v="C.1.2.0: 投資併購管理:220629_0008" u="1"/>
        <s v="C.1.2.0: 投資併購管理:220628_0018" u="1"/>
        <s v="C.1.2.0: 投資併購管理:220627_0028" u="1"/>
        <s v="C.1.2.0: 投資併購管理:220629_0018" u="1"/>
        <s v="P.3.9.0:220615_0002" u="1"/>
        <s v="P.3.9.0:220615_0012" u="1"/>
        <s v="C.1.2.0: 投資併購管理:220628_0028" u="1"/>
        <s v="P.3.9.0:220615_0022" u="1"/>
        <s v="P.3.9.0:220615_0032" u="1"/>
        <s v="C.1.2.0: 投資併購管理:220629_0028" u="1"/>
        <s v="P.3.9.0:220615_0042" u="1"/>
        <s v="FIN:220627_0048" u="1"/>
        <s v="FIN:220629_0038" u="1"/>
        <s v="STG:220602_0020" u="1"/>
        <s v="P.3.9.0:220615_0052" u="1"/>
        <s v="P.3.9.0:220615_0062" u="1"/>
        <s v="P.3.10.0:220615_0029" u="1"/>
        <s v="P.3.9.0:220615_0072" u="1"/>
        <s v="P.3.10.0:220615_0129" u="1"/>
        <s v="P.3.9.0:220615_0082" u="1"/>
        <s v="P.3.9.0:220615_0092" u="1"/>
        <s v="FIN:220627_0049" u="1"/>
        <s v="FIN:220629_0039" u="1"/>
        <s v="STG:220602_0021" u="1"/>
        <s v="P.3.10.0:221022_0015" u="1"/>
        <s v="P.3.10.0:220610_0059" u="1"/>
        <s v="P.3.10.0:220614_0039" u="1"/>
        <s v="P.3.10.0:220616_0029" u="1"/>
        <s v="PNC:221022_0051" u="1"/>
        <s v="P.3.9.0:220615_0003" u="1"/>
        <s v="P.3.9.0:220615_0013" u="1"/>
        <s v="P.3.9.0:220615_0023" u="1"/>
        <s v="P.3.9.0:220615_0033" u="1"/>
        <s v="P.3.9.0:220615_0043" u="1"/>
        <s v="STG:220602_0022" u="1"/>
        <s v="P.3.9.0:220615_0053" u="1"/>
        <s v="P.3.9.0:220615_0063" u="1"/>
        <s v="P.3.10.0:220615_0039" u="1"/>
        <s v="P.3.9.0:220615_0073" u="1"/>
        <s v="P.3.9.0:220615_0083" u="1"/>
        <s v="P.3.9.0:220615_0093" u="1"/>
        <s v="PNC:221022_0052" u="1"/>
        <s v="STG:220602_0023" u="1"/>
        <s v="P.3.10.0:221022_0025" u="1"/>
        <s v="P.2.2.0:220616_0100" u="1"/>
        <s v="P.3.10.0:220614_0049" u="1"/>
        <s v="P.3.10.0:220616_0039" u="1"/>
        <s v="C.4.3.0: 財務分析:220614_0066" u="1"/>
        <s v="C.4.3.0: 財務分析:220616_0056" u="1"/>
        <s v="PNC:221022_0053" u="1"/>
        <s v="P.3.9.0:220615_0004" u="1"/>
        <s v="C.4.3.0: 財務分析:221029_0065" u="1"/>
        <s v="P.3.9.0:220615_0014" u="1"/>
        <s v="P.3.9.0:220615_0024" u="1"/>
        <s v="P.3.9.0:220615_0034" u="1"/>
        <s v="P.3.9.0:220615_0044" u="1"/>
        <s v="STG:220602_0024" u="1"/>
        <s v="P.3.9.0:220615_0054" u="1"/>
        <s v="P.3.9.0:220615_0064" u="1"/>
        <s v="P.3.10.0:220615_0049" u="1"/>
        <s v="P.3.9.0:220615_0074" u="1"/>
        <s v="P.3.9.0:220615_0084" u="1"/>
        <s v="P.3.9.0:220615_0094" u="1"/>
        <s v="PNC:221022_0054" u="1"/>
        <s v="STG:220602_0025" u="1"/>
        <s v="P.3.10.0:221022_0035" u="1"/>
        <s v="C.4.3.0: 財務分析:220628_0046" u="1"/>
        <s v="C.1.2.0: 投資併購管理:220610_0007" u="1"/>
        <s v="C.1.2.0: 投資併購管理:220610_0017" u="1"/>
        <s v="PNC:221022_0055" u="1"/>
        <s v="P.3.9.0:220615_0005" u="1"/>
        <s v="P.3.9.0:220615_0015" u="1"/>
        <s v="P.3.9.0:220615_0025" u="1"/>
        <s v="C.1.2.0: 投資併購管理:220610_0027" u="1"/>
        <s v="C.1.2.0: 投資併購管理:220614_0007" u="1"/>
        <s v="P.3.9.0:220615_0035" u="1"/>
        <s v="P.3.9.0:220615_0045" u="1"/>
        <s v="C.1.2.0: 投資併購管理:220615_0007" u="1"/>
        <s v="STG:220602_0026" u="1"/>
        <s v="P.3.9.0:220615_0055" u="1"/>
        <s v="P.3.10.0:221029_0005" u="1"/>
        <s v="P.3.9.0:220615_0065" u="1"/>
        <s v="C.1.2.0: 投資併購管理:220614_0017" u="1"/>
        <s v="C.1.2.0: 投資併購管理:220616_0007" u="1"/>
        <s v="P.3.9.0:220615_0075" u="1"/>
        <s v="P.3.9.0:220615_0085" u="1"/>
        <s v="C.1.2.0: 投資併購管理:220615_0017" u="1"/>
        <s v="P.3.9.0:220615_0095" u="1"/>
        <s v="C.1.2.0: 投資併購管理:220614_0027" u="1"/>
        <s v="C.1.2.0: 投資併購管理:220616_0017" u="1"/>
        <s v="C.1.2.0: 投資併購管理:220615_0027" u="1"/>
        <s v="C.1.2.0: 投資併購管理:220622_0009" u="1"/>
        <s v="C.1.2.0: 投資併購管理:220616_0027" u="1"/>
        <s v="PNC:221022_0056" u="1"/>
        <s v="C.1.2.0: 投資併購管理:220622_0019" u="1"/>
        <s v="STG:220602_0027" u="1"/>
        <s v="P.3.10.0:221022_0045" u="1"/>
        <s v="C.1.2.0: 投資併購管理:220622_0029" u="1"/>
        <s v="P.3.13.0: 良率管理:221022_0030" u="1"/>
        <s v="C.1.2.0: 投資併購管理:220627_0009" u="1"/>
        <s v="C.1.2.0: 投資併購管理:220628_0009" u="1"/>
        <s v="P.3.13.0: 良率管理:221022_0031" u="1"/>
        <s v="C.1.2.0: 投資併購管理:220627_0019" u="1"/>
        <s v="C.1.2.0: 投資併購管理:220629_0009" u="1"/>
        <s v="C.1.2.0: 投資併購管理:220628_0019" u="1"/>
        <s v="P.3.13.0: 良率管理:221022_0032" u="1"/>
        <s v="PNC:221022_0057" u="1"/>
        <s v="C.1.2.0: 投資併購管理:220627_0029" u="1"/>
        <s v="C.1.2.0: 投資併購管理:220629_0019" u="1"/>
        <s v="C.4.3.0: 財務分析:220701_0011" u="1"/>
        <s v="C.1.2.0: 投資併購管理:220628_0029" u="1"/>
        <s v="P.3.13.0: 良率管理:221022_0033" u="1"/>
        <s v="C.1.2.0: 投資併購管理:220629_0029" u="1"/>
        <s v="STG:220602_0028" u="1"/>
        <s v="P.3.10.0:221029_0015" u="1"/>
        <s v="P.3.13.0: 良率管理:221022_0034" u="1"/>
        <s v="P.3.13.0: 良率管理:221022_0035" u="1"/>
        <s v="P.3.13.0: 良率管理:221022_0036" u="1"/>
        <s v="PNC:221022_0058" u="1"/>
        <s v="P.3.13.0: 良率管理:221022_0037" u="1"/>
        <s v="P.3.10.0:221022_0055" u="1"/>
        <s v="P.3.13.0: 良率管理:221022_0038" u="1"/>
        <s v="P.3.13.0: 良率管理:221022_0039" u="1"/>
        <s v="PNC:221022_0059" u="1"/>
        <s v="P.3.10.0:221029_0025" u="1"/>
        <s v="C.4.3.0: 財務分析:221022_0030" u="1"/>
        <s v="P.3.10.0:221022_0065" u="1"/>
        <s v="P.3.10.0:221029_0035" u="1"/>
        <s v="P.3.10.0:221022_0075" u="1"/>
        <s v="C.1.2.0: 投資併購管理:220610_0008" u="1"/>
        <s v="C.1.2.0: 投資併購管理:220610_0018" u="1"/>
        <s v="C.1.2.0: 投資併購管理:220610_0028" u="1"/>
        <s v="C.1.2.0: 投資併購管理:220614_0008" u="1"/>
        <s v="C.1.2.0: 投資併購管理:220615_0008" u="1"/>
        <s v="P.3.10.0:221029_0045" u="1"/>
        <s v="C.1.2.0: 投資併購管理:220614_0018" u="1"/>
        <s v="C.1.2.0: 投資併購管理:220616_0008" u="1"/>
        <s v="C.1.2.0: 投資併購管理:220615_0018" u="1"/>
        <s v="C.1.2.0: 投資併購管理:220614_0028" u="1"/>
        <s v="C.1.2.0: 投資併購管理:220616_0018" u="1"/>
        <s v="C.1.2.0: 投資併購管理:220615_0028" u="1"/>
        <s v="C.1.2.0: 投資併購管理:220616_0028" u="1"/>
        <s v="STG:220614_0030" u="1"/>
        <s v="STG:220616_0020" u="1"/>
        <s v="P.3.10.0:221022_0085" u="1"/>
        <s v="C.4.3.0: 財務分析:220701_0025" u="1"/>
        <s v="STG:220614_0031" u="1"/>
        <s v="STG:220616_0021" u="1"/>
        <s v="P.3.10.0:221029_0055" u="1"/>
        <s v="STG:220616_0022" u="1"/>
        <s v="C.4.3.0: 財務分析:220615_0005" u="1"/>
        <s v="C.4.3.0: 財務分析:221022_0044" u="1"/>
        <s v="C.1.1.0:220628_0108" u="1"/>
        <s v="STG:220616_0023" u="1"/>
        <s v="P.3.10.0:221029_0065" u="1"/>
        <s v="STG:221022_0001" u="1"/>
        <s v="STG:220616_0024" u="1"/>
        <s v="STG:221022_0002" u="1"/>
        <s v="C.1.1.0:220628_0109" u="1"/>
        <s v="STG:220616_0025" u="1"/>
        <s v="P.3.10.0:221029_0075" u="1"/>
        <s v="STG:221022_0003" u="1"/>
        <s v="QAM:221022_0070" u="1"/>
        <s v="P.3.5.0:220602_0010" u="1"/>
        <s v="STG:220616_0026" u="1"/>
        <s v="P.3.5.0:220602_0020" u="1"/>
        <s v="P.3.5.0:220602_0030" u="1"/>
        <s v="C.1.2.0: 投資併購管理:220610_0009" u="1"/>
        <s v="STG:221022_0004" u="1"/>
        <s v="C.1.2.0: 投資併購管理:220610_0019" u="1"/>
        <s v="C.1.2.0: 投資併購管理:220610_0029" u="1"/>
        <s v="C.1.2.0: 投資併購管理:220614_0009" u="1"/>
        <s v="C.1.2.0: 投資併購管理:220615_0009" u="1"/>
        <s v="STG:220616_0027" u="1"/>
        <s v="P.3.10.0:221029_0085" u="1"/>
        <s v="C.1.2.0: 投資併購管理:220614_0019" u="1"/>
        <s v="C.1.2.0: 投資併購管理:220616_0009" u="1"/>
        <s v="P.3.13.0:220701_0001" u="1"/>
        <s v="C.1.2.0: 投資併購管理:220615_0019" u="1"/>
        <s v="FIN:220602_0020" u="1"/>
        <s v="P.3.13.0:220701_0101" u="1"/>
        <s v="C.1.2.0: 投資併購管理:220614_0029" u="1"/>
        <s v="C.1.2.0: 投資併購管理:220616_0019" u="1"/>
        <s v="C.1.2.0: 投資併購管理:220615_0029" u="1"/>
        <s v="STG:221022_0005" u="1"/>
        <s v="C.1.2.0: 投資併購管理:220616_0029" u="1"/>
        <s v="C.4.3.0: 財務分析:220607_0009" u="1"/>
        <s v="C.4.3.0: 財務分析:220701_0039" u="1"/>
        <s v="C.4.2.0: 生產力:221022_0010" u="1"/>
        <s v="P.3.5.0:220602_0001" u="1"/>
        <s v="P.3.5.0:220602_0011" u="1"/>
        <s v="STG:220616_0028" u="1"/>
        <s v="P.3.5.0:220602_0021" u="1"/>
        <s v="P.3.5.0:220602_0031" u="1"/>
        <s v="P.3.13.0:220602_0009" u="1"/>
        <s v="FIN:220602_0021" u="1"/>
        <s v="P.3.13.0:220602_0109" u="1"/>
        <s v="STG:221022_0006" u="1"/>
        <s v="STG:220616_0029" u="1"/>
        <s v="P.3.13.0:220701_0011" u="1"/>
        <s v="FIN:220602_0022" u="1"/>
        <s v="STG:221022_0007" u="1"/>
        <s v="C.4.3.0: 財務分析:220615_0019" u="1"/>
        <s v="P.3.5.0:220602_0002" u="1"/>
        <s v="P.3.5.0:220602_0012" u="1"/>
        <s v="P.3.5.0:220602_0022" u="1"/>
        <s v="C.4.3.0: 財務分析:221022_0058" u="1"/>
        <s v="P.3.5.0:220602_0032" u="1"/>
        <s v="P.3.13.0:220602_0019" u="1"/>
        <s v="FIN:220602_0023" u="1"/>
        <s v="STG:221022_0008" u="1"/>
        <s v="P.2.1.0:220609_0200" u="1"/>
        <s v="P.2.1.0:220629_0100" u="1"/>
        <s v="P.2.1.0:220609_0210" u="1"/>
        <s v="P.2.1.0:220629_0110" u="1"/>
        <s v="P.2.1.0:220609_0220" u="1"/>
        <s v="P.2.1.0:220629_0120" u="1"/>
        <s v="P.3.9.0:220609_0100" u="1"/>
        <s v="P.2.1.0:220609_0230" u="1"/>
        <s v="P.2.1.0:220629_0130" u="1"/>
        <s v="P.3.9.0:220609_0110" u="1"/>
        <s v="P.3.9.0:220629_0010" u="1"/>
        <s v="P.2.1.0:220629_0140" u="1"/>
        <s v="P.3.9.0:220609_0120" u="1"/>
        <s v="P.3.9.0:220629_0020" u="1"/>
        <s v="P.2.1.0:220629_0150" u="1"/>
        <s v="P.3.9.0:220609_0130" u="1"/>
        <s v="P.3.9.0:220629_0030" u="1"/>
        <s v="P.2.1.0:220629_0160" u="1"/>
        <s v="P.3.9.0:220609_0140" u="1"/>
        <s v="P.3.9.0:220629_0040" u="1"/>
        <s v="P.2.1.0:220629_0170" u="1"/>
        <s v="P.3.9.0:220609_0150" u="1"/>
        <s v="P.3.9.0:220629_0050" u="1"/>
        <s v="P.2.1.0:220629_0180" u="1"/>
        <s v="P.3.9.0:220609_0160" u="1"/>
        <s v="P.3.9.0:220629_0060" u="1"/>
        <s v="P.2.1.0:220629_0190" u="1"/>
        <s v="P.3.9.0:220629_0070" u="1"/>
        <s v="P.3.9.0:220629_0080" u="1"/>
        <s v="P.3.13.0:220701_0021" u="1"/>
        <s v="FIN:220602_0024" u="1"/>
        <s v="P.3.9.0:220629_0090" u="1"/>
        <s v="STG:221022_0009" u="1"/>
        <s v="C.4.3.0: 財務分析:220627_0009" u="1"/>
        <s v="P.3.5.0:220602_0003" u="1"/>
        <s v="P.3.5.0:220602_0013" u="1"/>
        <s v="P.3.5.0:220602_0023" u="1"/>
        <s v="P.3.5.0:220602_0033" u="1"/>
        <s v="P.3.13.0:220602_0029" u="1"/>
        <s v="FIN:220602_0025" u="1"/>
        <s v="P.2.1.0:220609_0201" u="1"/>
        <s v="P.2.1.0:220629_0101" u="1"/>
        <s v="P.2.1.0:220609_0211" u="1"/>
        <s v="P.2.1.0:220629_0111" u="1"/>
        <s v="P.2.1.0:220609_0221" u="1"/>
        <s v="P.2.1.0:220629_0121" u="1"/>
        <s v="P.3.9.0:220609_0101" u="1"/>
        <s v="P.3.9.0:220629_0001" u="1"/>
        <s v="C.4.3.0: 財務分析:220607_0043" u="1"/>
        <s v="C.4.3.0: 財務分析:220609_0033" u="1"/>
        <s v="P.2.1.0:220609_0231" u="1"/>
        <s v="P.2.1.0:220629_0131" u="1"/>
        <s v="P.3.9.0:220609_0111" u="1"/>
        <s v="P.3.9.0:220629_0011" u="1"/>
        <s v="P.2.1.0:220629_0141" u="1"/>
        <s v="P.3.9.0:220609_0121" u="1"/>
        <s v="P.3.9.0:220629_0021" u="1"/>
        <s v="P.2.1.0:220629_0151" u="1"/>
        <s v="P.3.9.0:220609_0131" u="1"/>
        <s v="P.3.9.0:220629_0031" u="1"/>
        <s v="P.2.1.0:220629_0161" u="1"/>
        <s v="P.3.9.0:220609_0141" u="1"/>
        <s v="P.3.9.0:220629_0041" u="1"/>
        <s v="P.2.1.0:220629_0171" u="1"/>
        <s v="P.3.9.0:220609_0151" u="1"/>
        <s v="P.3.9.0:220629_0051" u="1"/>
        <s v="P.2.1.0:220629_0181" u="1"/>
        <s v="P.3.9.0:220629_0061" u="1"/>
        <s v="P.2.1.0:220629_0191" u="1"/>
        <s v="P.3.9.0:220629_0071" u="1"/>
        <s v="P.3.9.0:220629_0081" u="1"/>
        <s v="P.3.13.0:220607_0009" u="1"/>
        <s v="P.3.13.0:220701_0031" u="1"/>
        <s v="FIN:220602_0026" u="1"/>
        <s v="P.3.9.0:220629_0091" u="1"/>
        <s v="P.3.13.0:220607_0109" u="1"/>
        <s v="P.3.13.0:220602_0039" u="1"/>
        <s v="FIN:220602_0027" u="1"/>
        <s v="P.2.1.0:220609_0202" u="1"/>
        <s v="P.2.1.0:220629_0102" u="1"/>
        <s v="P.2.1.0:220609_0212" u="1"/>
        <s v="P.2.1.0:220629_0112" u="1"/>
        <s v="P.2.1.0:220609_0222" u="1"/>
        <s v="P.2.1.0:220629_0122" u="1"/>
        <s v="P.3.9.0:220609_0102" u="1"/>
        <s v="P.3.9.0:220629_0002" u="1"/>
        <s v="C.4.3.0: 財務分析:220615_0053" u="1"/>
        <s v="P.2.1.0:220609_0232" u="1"/>
        <s v="P.2.1.0:220629_0132" u="1"/>
        <s v="P.3.9.0:220609_0112" u="1"/>
        <s v="P.3.9.0:220629_0012" u="1"/>
        <s v="P.2.1.0:220629_0142" u="1"/>
        <s v="P.3.9.0:220609_0122" u="1"/>
        <s v="P.3.9.0:220629_0022" u="1"/>
        <s v="P.2.1.0:220629_0152" u="1"/>
        <s v="P.3.9.0:220609_0132" u="1"/>
        <s v="P.3.9.0:220629_0032" u="1"/>
        <s v="P.2.1.0:220629_0162" u="1"/>
        <s v="P.3.9.0:220609_0142" u="1"/>
        <s v="P.3.9.0:220629_0042" u="1"/>
        <s v="STG:220628_0030" u="1"/>
        <s v="P.2.1.0:220629_0172" u="1"/>
        <s v="P.3.9.0:220609_0152" u="1"/>
        <s v="P.3.9.0:220629_0052" u="1"/>
        <s v="P.2.1.0:220629_0182" u="1"/>
        <s v="P.3.9.0:220629_0062" u="1"/>
        <s v="P.2.1.0:220629_0192" u="1"/>
        <s v="P.3.9.0:220629_0072" u="1"/>
        <s v="P.3.9.0:220629_0082" u="1"/>
        <s v="P.3.13.0:220607_0019" u="1"/>
        <s v="P.3.13.0:220609_0009" u="1"/>
        <s v="P.3.13.0:220701_0041" u="1"/>
        <s v="FIN:220602_0028" u="1"/>
        <s v="P.3.9.0:220629_0092" u="1"/>
        <s v="P.3.13.0:220609_0109" u="1"/>
        <s v="STG:220628_0031" u="1"/>
        <s v="FIN:220602_0029" u="1"/>
        <s v="P.3.9.0:220609_0103" u="1"/>
        <s v="P.3.9.0:220629_0003" u="1"/>
        <s v="C.4.3.0: 財務分析:220627_0043" u="1"/>
        <s v="C.4.3.0: 財務分析:220629_0033" u="1"/>
        <s v="P.3.9.0:220609_0113" u="1"/>
        <s v="P.3.9.0:220629_0013" u="1"/>
        <s v="P.3.9.0:220609_0123" u="1"/>
        <s v="P.3.9.0:220629_0023" u="1"/>
        <s v="C.4.2.0: 生產力:220607_0006" u="1"/>
        <s v="P.3.9.0:220609_0133" u="1"/>
        <s v="P.3.9.0:220629_0033" u="1"/>
        <s v="C.4.2.0: 生產力:220615_0016" u="1"/>
        <s v="P.3.9.0:220609_0143" u="1"/>
        <s v="P.3.9.0:220629_0043" u="1"/>
        <s v="C.4.2.0: 生產力:220627_0006" u="1"/>
        <s v="P.3.9.0:220609_0153" u="1"/>
        <s v="P.3.9.0:220629_0053" u="1"/>
        <s v="P.3.9.0:220629_0063" u="1"/>
        <s v="P.3.9.0:220629_0073" u="1"/>
        <s v="P.3.9.0:220629_0083" u="1"/>
        <s v="P.3.9.0:220629_0093" u="1"/>
        <s v="P.3.9.0:220609_0104" u="1"/>
        <s v="P.3.9.0:220629_0004" u="1"/>
        <s v="P.3.9.0:220609_0114" u="1"/>
        <s v="P.3.9.0:220629_0014" u="1"/>
        <s v="P.3.9.0:220609_0124" u="1"/>
        <s v="P.3.9.0:220629_0024" u="1"/>
        <s v="P.3.9.0:220609_0134" u="1"/>
        <s v="P.3.9.0:220629_0034" u="1"/>
        <s v="C.4.2.0: 生產力:220616_0016" u="1"/>
        <s v="P.3.9.0:220609_0144" u="1"/>
        <s v="P.3.9.0:220629_0044" u="1"/>
        <s v="C.4.2.0: 生產力:220628_0006" u="1"/>
        <s v="P.3.9.0:220609_0154" u="1"/>
        <s v="P.3.9.0:220629_0054" u="1"/>
        <s v="P.3.9.0:220629_0064" u="1"/>
        <s v="P.3.9.0:220629_0074" u="1"/>
        <s v="P.3.9.0:220629_0084" u="1"/>
        <s v="P.3.9.0:220629_0094" u="1"/>
        <s v="C.4.3.0: 財務分析:220607_0057" u="1"/>
        <s v="C.4.3.0: 財務分析:220609_0047" u="1"/>
        <s v="P.3.9.0:220609_0105" u="1"/>
        <s v="P.3.9.0:220629_0005" u="1"/>
        <s v="P.3.9.0:220609_0115" u="1"/>
        <s v="P.3.9.0:220629_0015" u="1"/>
        <s v="P.3.9.0:220609_0125" u="1"/>
        <s v="P.3.9.0:220629_0025" u="1"/>
        <s v="C.4.2.0: 生產力:220607_0016" u="1"/>
        <s v="C.4.2.0: 生產力:220609_0006" u="1"/>
        <s v="P.3.9.0:220609_0135" u="1"/>
        <s v="P.3.9.0:220629_0035" u="1"/>
        <s v="P.3.9.0:220609_0145" u="1"/>
        <s v="P.3.9.0:220629_0045" u="1"/>
        <s v="C.4.2.0: 生產力:220627_0016" u="1"/>
        <s v="C.4.2.0: 生產力:220629_0006" u="1"/>
        <s v="P.3.9.0:220609_0155" u="1"/>
        <s v="P.3.9.0:220629_0055" u="1"/>
        <s v="P.3.9.0:220629_0065" u="1"/>
        <s v="P.3.9.0:220629_0075" u="1"/>
        <s v="P.3.9.0:220629_0095" u="1"/>
        <s v="P.3.13.0:221022_0007" u="1"/>
        <s v="C.1.1.0:220622_0100" u="1"/>
        <s v="C.1.1.0:220622_0110" u="1"/>
        <s v="C.4.3.0: 財務分析:220615_0067" u="1"/>
        <s v="FIN:220610_0050" u="1"/>
        <s v="FIN:220614_0030" u="1"/>
        <s v="FIN:220616_0020" u="1"/>
        <s v="P.3.9.0:220609_0106" u="1"/>
        <s v="P.3.9.0:220629_0006" u="1"/>
        <s v="P.3.9.0:220609_0116" u="1"/>
        <s v="P.3.9.0:220629_0016" u="1"/>
        <s v="P.3.9.0:220609_0126" u="1"/>
        <s v="P.3.9.0:220629_0026" u="1"/>
        <s v="P.3.9.0:220609_0136" u="1"/>
        <s v="P.3.9.0:220629_0036" u="1"/>
        <s v="P.3.9.0:220609_0146" u="1"/>
        <s v="P.3.9.0:220629_0046" u="1"/>
        <s v="C.4.2.0: 生產力:220628_0016" u="1"/>
        <s v="P.3.9.0:220609_0156" u="1"/>
        <s v="P.3.9.0:220629_0056" u="1"/>
        <s v="P.3.9.0:220629_0066" u="1"/>
        <s v="P.3.9.0:220629_0076" u="1"/>
        <s v="FIN:220610_0051" u="1"/>
        <s v="FIN:220614_0031" u="1"/>
        <s v="FIN:220616_0021" u="1"/>
        <s v="P.3.9.0:220629_0096" u="1"/>
        <s v="C.1.1.0:220622_0101" u="1"/>
        <s v="C.1.1.0:220622_0111" u="1"/>
        <s v="C.4.3.0: 財務分析:220627_0057" u="1"/>
        <s v="C.4.3.0: 財務分析:220629_0047" u="1"/>
        <s v="FIN:220610_0052" u="1"/>
        <s v="FIN:220614_0032" u="1"/>
        <s v="FIN:220616_0022" u="1"/>
        <s v="P.3.9.0:220609_0107" u="1"/>
        <s v="P.3.9.0:220629_0007" u="1"/>
        <s v="P.3.9.0:220609_0117" u="1"/>
        <s v="P.3.9.0:220629_0017" u="1"/>
        <s v="P.3.9.0:220609_0127" u="1"/>
        <s v="P.3.9.0:220629_0027" u="1"/>
        <s v="C.4.2.0: 生產力:220609_0016" u="1"/>
        <s v="P.3.9.0:220609_0137" u="1"/>
        <s v="P.3.9.0:220629_0037" u="1"/>
        <s v="P.3.9.0:220609_0147" u="1"/>
        <s v="P.3.9.0:220629_0047" u="1"/>
        <s v="C.4.2.0: 生產力:220629_0016" u="1"/>
        <s v="P.3.9.0:220609_0157" u="1"/>
        <s v="P.3.9.0:220629_0057" u="1"/>
        <s v="P.3.9.0:220629_0067" u="1"/>
        <s v="P.3.9.0:220629_0077" u="1"/>
        <s v="FIN:220610_0053" u="1"/>
        <s v="FIN:220614_0033" u="1"/>
        <s v="FIN:220616_0023" u="1"/>
        <s v="P.3.9.0:220629_0097" u="1"/>
        <s v="P.2.1.0:220609_0010" u="1"/>
        <s v="P.2.1.0:220609_0020" u="1"/>
        <s v="P.2.1.0:220609_0030" u="1"/>
        <s v="P.2.1.0:220609_0040" u="1"/>
        <s v="C.1.1.0:220622_0102" u="1"/>
        <s v="P.2.1.0:220609_0050" u="1"/>
        <s v="C.1.1.0:220622_0112" u="1"/>
        <s v="P.2.1.0:220609_0060" u="1"/>
        <s v="P.2.1.0:220609_0070" u="1"/>
        <s v="P.2.1.0:220609_0080" u="1"/>
        <s v="P.2.1.0:220609_0090" u="1"/>
        <s v="FIN:220610_0054" u="1"/>
        <s v="FIN:220614_0034" u="1"/>
        <s v="FIN:220616_0024" u="1"/>
        <s v="C.4.3.0: 財務分析:220602_0012" u="1"/>
        <s v="P.3.9.0:220609_0108" u="1"/>
        <s v="P.3.9.0:220629_0008" u="1"/>
        <s v="P.3.9.0:220609_0118" u="1"/>
        <s v="P.3.9.0:220629_0018" u="1"/>
        <s v="P.3.9.0:220609_0128" u="1"/>
        <s v="P.3.9.0:220629_0028" u="1"/>
        <s v="P.3.9.0:220609_0138" u="1"/>
        <s v="P.3.9.0:220629_0038" u="1"/>
        <s v="P.3.9.0:220609_0148" u="1"/>
        <s v="P.3.9.0:220629_0048" u="1"/>
        <s v="P.3.9.0:220609_0158" u="1"/>
        <s v="P.3.9.0:220629_0058" u="1"/>
        <s v="P.3.9.0:220629_0068" u="1"/>
        <s v="P.3.9.0:220629_0078" u="1"/>
        <s v="P.3.9.0:220629_0088" u="1"/>
        <s v="FIN:220610_0055" u="1"/>
        <s v="FIN:220614_0035" u="1"/>
        <s v="FIN:220616_0025" u="1"/>
        <s v="P.3.9.0:220629_0098" u="1"/>
        <s v="P.2.1.0:220609_0001" u="1"/>
        <s v="P.2.1.0:220609_0011" u="1"/>
        <s v="P.2.1.0:220609_0021" u="1"/>
        <s v="P.2.1.0:220609_0031" u="1"/>
        <s v="P.2.1.0:220609_0041" u="1"/>
        <s v="C.1.1.0:220622_0103" u="1"/>
        <s v="P.2.1.0:220609_0051" u="1"/>
        <s v="P.2.1.0:220609_0061" u="1"/>
        <s v="P.2.1.0:220609_0071" u="1"/>
        <s v="P.2.1.0:220609_0081" u="1"/>
        <s v="P.2.1.0:220609_0091" u="1"/>
        <s v="FIN:220610_0056" u="1"/>
        <s v="FIN:220614_0036" u="1"/>
        <s v="FIN:220616_0026" u="1"/>
        <s v="C.4.3.0: 財務分析:220610_0022" u="1"/>
        <s v="C.4.3.0: 財務分析:220614_0002" u="1"/>
        <s v="P.3.9.0:220609_0109" u="1"/>
        <s v="P.3.9.0:220629_0009" u="1"/>
        <s v="P.3.9.0:220609_0119" u="1"/>
        <s v="P.3.9.0:220629_0019" u="1"/>
        <s v="P.3.9.0:220609_0129" u="1"/>
        <s v="P.3.9.0:220629_0029" u="1"/>
        <s v="P.3.9.0:220609_0139" u="1"/>
        <s v="P.3.9.0:220629_0039" u="1"/>
        <s v="C.4.3.0: 財務分析:221029_0001" u="1"/>
        <s v="P.3.9.0:220609_0149" u="1"/>
        <s v="P.3.9.0:220629_0049" u="1"/>
        <s v="P.3.9.0:220609_0159" u="1"/>
        <s v="P.3.9.0:220629_0059" u="1"/>
        <s v="P.3.9.0:220629_0069" u="1"/>
        <s v="P.3.9.0:220629_0079" u="1"/>
        <s v="P.3.9.0:220629_0089" u="1"/>
        <s v="FIN:220610_0057" u="1"/>
        <s v="FIN:220614_0037" u="1"/>
        <s v="FIN:220616_0027" u="1"/>
        <s v="P.3.9.0:220629_0099" u="1"/>
        <s v="STG:221029_0022" u="1"/>
        <s v="C.1.2.0: 投資併購管理:220701_0002" u="1"/>
        <s v="P.2.1.0:220609_0002" u="1"/>
        <s v="P.2.1.0:220609_0012" u="1"/>
        <s v="P.2.1.0:220609_0022" u="1"/>
        <s v="C.1.2.0: 投資併購管理:220701_0012" u="1"/>
        <s v="P.2.1.0:220609_0032" u="1"/>
        <s v="P.2.1.0:220609_0042" u="1"/>
        <s v="C.1.1.0:220622_0104" u="1"/>
        <s v="P.2.1.0:220609_0052" u="1"/>
        <s v="P.2.1.0:220609_0062" u="1"/>
        <s v="C.1.2.0: 投資併購管理:220701_0022" u="1"/>
        <s v="P.2.1.0:220609_0072" u="1"/>
        <s v="P.2.1.0:220609_0082" u="1"/>
        <s v="P.2.1.0:220609_0092" u="1"/>
        <s v="FIN:220610_0058" u="1"/>
        <s v="FIN:220614_0038" u="1"/>
        <s v="FIN:220616_0028" u="1"/>
        <s v="C.1.2.0: 投資併購管理:220701_0032" u="1"/>
        <s v="STG:221029_0023" u="1"/>
        <s v="C.4.3.0: 財務分析:220622_0012" u="1"/>
        <s v="FIN:220610_0059" u="1"/>
        <s v="FIN:220614_0039" u="1"/>
        <s v="FIN:220616_0029" u="1"/>
        <s v="STG:221029_0024" u="1"/>
        <s v="P.2.1.0:220609_0003" u="1"/>
        <s v="P.2.1.0:220609_0013" u="1"/>
        <s v="P.2.1.0:220609_0023" u="1"/>
        <s v="P.2.1.0:220609_0033" u="1"/>
        <s v="P.2.1.0:220609_0043" u="1"/>
        <s v="P.3.13.0:220629_0092" u="1"/>
        <s v="C.1.1.0:220622_0105" u="1"/>
        <s v="P.2.1.0:220609_0053" u="1"/>
        <s v="P.2.1.0:220609_0063" u="1"/>
        <s v="P.2.1.0:220609_0073" u="1"/>
        <s v="P.2.1.0:220609_0083" u="1"/>
        <s v="P.2.1.0:220609_0093" u="1"/>
        <s v="STG:221029_0025" u="1"/>
        <s v="C.4.3.0: 財務分析:220630_0022" u="1"/>
        <s v="P.3.10.0:220622_0001" u="1"/>
        <s v="STG:221029_0026" u="1"/>
        <s v="P.2.1.0:220609_0004" u="1"/>
        <s v="P.2.1.0:220609_0014" u="1"/>
        <s v="P.2.1.0:220609_0024" u="1"/>
        <s v="P.2.1.0:220609_0034" u="1"/>
        <s v="P.2.1.0:220609_0044" u="1"/>
        <s v="C.1.1.0:220622_0106" u="1"/>
        <s v="P.2.1.0:220609_0054" u="1"/>
        <s v="P.2.1.0:220609_0064" u="1"/>
        <s v="C.4.3.0: 財務分析:220602_0026" u="1"/>
        <s v="P.2.1.0:220609_0074" u="1"/>
        <s v="P.2.1.0:220609_0084" u="1"/>
        <s v="P.2.1.0:220609_0094" u="1"/>
        <s v="STG:221029_0027" u="1"/>
        <s v="P.3.10.0:220622_0011" u="1"/>
        <s v="STG:221029_0028" u="1"/>
        <s v="P.2.1.0:220609_0005" u="1"/>
        <s v="P.2.1.0:220609_0015" u="1"/>
        <s v="P.2.1.0:220609_0025" u="1"/>
        <s v="P.2.1.0:220609_0035" u="1"/>
        <s v="P.2.1.0:220609_0045" u="1"/>
        <s v="C.1.1.0:220622_0107" u="1"/>
        <s v="P.2.1.0:220609_0055" u="1"/>
        <s v="P.3.5.0:220616_0010" u="1"/>
        <s v="P.2.1.0:220609_0065" u="1"/>
        <s v="P.3.5.0:220616_0020" u="1"/>
        <s v="C.4.3.0: 財務分析:220610_0036" u="1"/>
        <s v="C.4.3.0: 財務分析:220614_0016" u="1"/>
        <s v="C.4.3.0: 財務分析:220616_0006" u="1"/>
        <s v="P.2.1.0:220609_0075" u="1"/>
        <s v="P.3.5.0:220616_0030" u="1"/>
        <s v="P.2.1.0:220609_0085" u="1"/>
        <s v="P.3.5.0:220616_0040" u="1"/>
        <s v="P.2.1.0:220609_0095" u="1"/>
        <s v="C.4.3.0: 財務分析:221029_0015" u="1"/>
        <s v="STG:221029_0029" u="1"/>
        <s v="FIN:220622_0060" u="1"/>
        <s v="FIN:220628_0030" u="1"/>
        <s v="P.3.10.0:220622_0021" u="1"/>
        <s v="C.4.2.0: 生產力:220701_0009" u="1"/>
        <s v="C.1.2.0: 投資併購管理:220701_0003" u="1"/>
        <s v="P.2.1.0:220609_0006" u="1"/>
        <s v="P.2.1.0:220609_0016" u="1"/>
        <s v="P.2.1.0:220609_0026" u="1"/>
        <s v="C.1.2.0: 投資併購管理:220701_0013" u="1"/>
        <s v="P.2.1.0:220609_0036" u="1"/>
        <s v="P.2.1.0:220609_0046" u="1"/>
        <s v="P.3.5.0:220616_0001" u="1"/>
        <s v="C.1.1.0:220622_0108" u="1"/>
        <s v="P.2.1.0:220609_0056" u="1"/>
        <s v="P.3.5.0:220616_0011" u="1"/>
        <s v="P.2.1.0:220609_0066" u="1"/>
        <s v="P.3.5.0:220616_0021" u="1"/>
        <s v="C.4.3.0: 財務分析:220622_0026" u="1"/>
        <s v="C.1.2.0: 投資併購管理:220701_0023" u="1"/>
        <s v="P.2.1.0:220609_0076" u="1"/>
        <s v="P.3.5.0:220616_0031" u="1"/>
        <s v="P.2.1.0:220609_0086" u="1"/>
        <s v="P.3.5.0:220616_0041" u="1"/>
        <s v="P.2.1.0:220609_0096" u="1"/>
        <s v="FIN:220622_0061" u="1"/>
        <s v="FIN:220628_0031" u="1"/>
        <s v="P.3.10.0:220627_0001" u="1"/>
        <s v="C.1.2.0: 投資併購管理:220701_0033" u="1"/>
        <s v="P.3.10.0:220630_0003" u="1"/>
        <s v="C.4.3.0: 財務分析:220602_0060" u="1"/>
        <s v="FIN:220622_0062" u="1"/>
        <s v="FIN:220628_0032" u="1"/>
        <s v="P.3.10.0:220622_0031" u="1"/>
        <s v="P.3.10.0:220628_0001" u="1"/>
        <s v="P.2.1.0:220609_0007" u="1"/>
        <s v="P.2.1.0:220609_0017" u="1"/>
        <s v="P.2.1.0:220609_0027" u="1"/>
        <s v="P.2.1.0:220609_0037" u="1"/>
        <s v="P.2.1.0:220609_0047" u="1"/>
        <s v="P.3.5.0:220616_0002" u="1"/>
        <s v="C.1.1.0:220622_0109" u="1"/>
        <s v="P.2.1.0:220609_0057" u="1"/>
        <s v="P.3.5.0:220616_0012" u="1"/>
        <s v="P.2.1.0:220609_0067" u="1"/>
        <s v="P.3.5.0:220616_0022" u="1"/>
        <s v="C.4.3.0: 財務分析:220630_0036" u="1"/>
        <s v="P.2.1.0:220609_0077" u="1"/>
        <s v="P.3.5.0:220616_0032" u="1"/>
        <s v="P.2.1.0:220609_0087" u="1"/>
        <s v="P.3.5.0:220616_0042" u="1"/>
        <s v="P.2.1.0:220609_0097" u="1"/>
        <s v="FIN:220622_0063" u="1"/>
        <s v="FIN:220628_0033" u="1"/>
        <s v="P.3.10.0:220627_0011" u="1"/>
        <s v="P.3.10.0:220629_0001" u="1"/>
        <s v="P.3.10.0:220630_0013" u="1"/>
        <s v="QAM:221022_0010" u="1"/>
        <s v="C.4.3.0: 財務分析:220610_0070" u="1"/>
        <s v="C.4.3.0: 財務分析:220614_0050" u="1"/>
        <s v="C.4.3.0: 財務分析:220616_0040" u="1"/>
        <s v="FIN:220622_0064" u="1"/>
        <s v="FIN:220628_0034" u="1"/>
        <s v="P.3.10.0:220622_0041" u="1"/>
        <s v="P.3.10.0:220628_0011" u="1"/>
        <s v="P.2.1.0:220609_0008" u="1"/>
        <s v="P.2.1.0:220609_0018" u="1"/>
        <s v="P.2.1.0:220609_0028" u="1"/>
        <s v="P.2.1.0:220609_0038" u="1"/>
        <s v="P.2.1.0:220609_0048" u="1"/>
        <s v="P.3.5.0:220616_0003" u="1"/>
        <s v="P.2.1.0:220609_0058" u="1"/>
        <s v="P.3.5.0:220616_0013" u="1"/>
        <s v="QAM:221022_0011" u="1"/>
        <s v="P.2.1.0:220609_0068" u="1"/>
        <s v="P.3.5.0:220616_0023" u="1"/>
        <s v="P.2.1.0:220609_0078" u="1"/>
        <s v="P.3.5.0:220616_0033" u="1"/>
        <s v="P.2.1.0:220609_0088" u="1"/>
        <s v="P.3.5.0:220616_0043" u="1"/>
        <s v="P.2.1.0:220609_0098" u="1"/>
        <s v="FIN:220622_0065" u="1"/>
        <s v="FIN:220628_0035" u="1"/>
        <s v="P.3.10.0:220627_0021" u="1"/>
        <s v="P.3.10.0:220629_0011" u="1"/>
        <s v="COS:220615_0001" u="1"/>
        <s v="P.3.10.0:220630_0023" u="1"/>
        <s v="QAM:221022_0012" u="1"/>
        <s v="C.4.3.0: 財務分析:220622_0060" u="1"/>
        <s v="C.4.3.0: 財務分析:220628_0030" u="1"/>
        <s v="FIN:220622_0066" u="1"/>
        <s v="FIN:220628_0036" u="1"/>
        <s v="P.2.2.0:220607_0100" u="1"/>
        <s v="P.3.10.0:220622_0051" u="1"/>
        <s v="P.3.10.0:220628_0021" u="1"/>
        <s v="P.2.2.0:220607_0110" u="1"/>
        <s v="P.2.2.0:220627_0010" u="1"/>
        <s v="P.2.2.0:220607_0120" u="1"/>
        <s v="P.2.2.0:220627_0020" u="1"/>
        <s v="P.2.2.0:220627_0030" u="1"/>
        <s v="P.2.2.0:220627_0040" u="1"/>
        <s v="P.2.2.0:220627_0050" u="1"/>
        <s v="P.2.1.0:220609_0009" u="1"/>
        <s v="P.2.2.0:220627_0060" u="1"/>
        <s v="P.2.1.0:220609_0019" u="1"/>
        <s v="P.2.2.0:220627_0070" u="1"/>
        <s v="COS:220615_0002" u="1"/>
        <s v="P.2.1.0:220609_0029" u="1"/>
        <s v="P.2.2.0:220627_0080" u="1"/>
        <s v="P.2.1.0:220609_0039" u="1"/>
        <s v="P.2.2.0:220627_0090" u="1"/>
        <s v="P.2.1.0:220609_0049" u="1"/>
        <s v="P.3.5.0:220616_0004" u="1"/>
        <s v="C.4.3.0: 財務分析:221029_0029" u="1"/>
        <s v="P.2.1.0:220609_0059" u="1"/>
        <s v="P.3.5.0:220616_0014" u="1"/>
        <s v="QAM:221022_0013" u="1"/>
        <s v="P.2.1.0:220609_0069" u="1"/>
        <s v="P.3.5.0:220616_0024" u="1"/>
        <s v="P.2.1.0:220609_0079" u="1"/>
        <s v="P.3.5.0:220616_0034" u="1"/>
        <s v="P.2.1.0:220609_0089" u="1"/>
        <s v="P.3.5.0:220616_0044" u="1"/>
        <s v="P.2.1.0:220609_0099" u="1"/>
        <s v="FIN:220622_0067" u="1"/>
        <s v="FIN:220628_0037" u="1"/>
        <s v="P.3.10.0:220627_0031" u="1"/>
        <s v="P.3.10.0:220629_0021" u="1"/>
        <s v="P.3.10.0:220630_0033" u="1"/>
        <s v="QAM:221022_0014" u="1"/>
        <s v="C.4.3.0: 財務分析:220630_0070" u="1"/>
        <s v="FIN:220622_0068" u="1"/>
        <s v="FIN:220628_0038" u="1"/>
        <s v="P.2.2.0:220607_0101" u="1"/>
        <s v="P.2.2.0:220627_0001" u="1"/>
        <s v="P.3.10.0:220622_0061" u="1"/>
        <s v="P.3.10.0:220628_0031" u="1"/>
        <s v="P.2.2.0:220607_0111" u="1"/>
        <s v="P.2.2.0:220627_0011" u="1"/>
        <s v="P.2.2.0:220607_0121" u="1"/>
        <s v="P.2.2.0:220627_0021" u="1"/>
        <s v="P.2.2.0:220627_0031" u="1"/>
        <s v="P.2.2.0:220627_0041" u="1"/>
        <s v="C.1.2.0: 投資併購管理:220701_0004" u="1"/>
        <s v="P.2.2.0:220627_0051" u="1"/>
        <s v="P.3.10.0:220607_0038" u="1"/>
        <s v="P.3.10.0:220609_0028" u="1"/>
        <s v="P.3.10.0:220701_0060" u="1"/>
        <s v="P.2.2.0:220627_0061" u="1"/>
        <s v="P.2.2.0:220627_0071" u="1"/>
        <s v="P.2.2.0:220627_0081" u="1"/>
        <s v="C.1.2.0: 投資併購管理:220701_0014" u="1"/>
        <s v="P.2.2.0:220627_0091" u="1"/>
        <s v="PNC:221029_0010" u="1"/>
        <s v="P.3.5.0:220616_0005" u="1"/>
        <s v="P.3.5.0:220616_0015" u="1"/>
        <s v="P.3.5.0:220616_0025" u="1"/>
        <s v="C.1.2.0: 投資併購管理:220701_0024" u="1"/>
        <s v="P.3.5.0:220616_0035" u="1"/>
        <s v="FIN:220628_0039" u="1"/>
        <s v="P.3.10.0:220627_0041" u="1"/>
        <s v="P.3.10.0:220629_0031" u="1"/>
        <s v="C.1.2.0: 投資併購管理:220701_0034" u="1"/>
        <s v="P.3.10.0:220630_0043" u="1"/>
        <s v="PNC:221029_0011" u="1"/>
        <s v="P.2.2.0:220607_0102" u="1"/>
        <s v="P.2.2.0:220627_0002" u="1"/>
        <s v="P.3.10.0:220622_0071" u="1"/>
        <s v="P.3.10.0:220628_0041" u="1"/>
        <s v="P.2.2.0:220607_0112" u="1"/>
        <s v="P.2.2.0:220627_0012" u="1"/>
        <s v="P.2.2.0:220607_0122" u="1"/>
        <s v="P.2.2.0:220627_0022" u="1"/>
        <s v="P.2.2.0:220627_0032" u="1"/>
        <s v="P.2.2.0:220627_0042" u="1"/>
        <s v="P.2.2.0:220627_0052" u="1"/>
        <s v="P.3.10.0:220607_0048" u="1"/>
        <s v="P.3.10.0:220609_0038" u="1"/>
        <s v="P.3.10.0:220701_0070" u="1"/>
        <s v="P.2.2.0:220627_0062" u="1"/>
        <s v="P.2.2.0:220627_0072" u="1"/>
        <s v="P.2.2.0:220627_0082" u="1"/>
        <s v="P.2.2.0:220627_0092" u="1"/>
        <s v="PNC:221029_0012" u="1"/>
        <s v="P.3.5.0:220616_0006" u="1"/>
        <s v="P.3.5.0:220616_0016" u="1"/>
        <s v="P.3.5.0:220616_0026" u="1"/>
        <s v="P.3.5.0:220616_0036" u="1"/>
        <s v="P.3.10.0:220627_0051" u="1"/>
        <s v="P.3.10.0:220629_0041" u="1"/>
        <s v="C.4.3.0: 財務分析:220614_0064" u="1"/>
        <s v="C.4.3.0: 財務分析:220616_0054" u="1"/>
        <s v="P.3.10.0:220630_0053" u="1"/>
        <s v="PNC:221029_0013" u="1"/>
        <s v="C.4.3.0: 財務分析:221029_0063" u="1"/>
        <s v="P.2.2.0:220607_0103" u="1"/>
        <s v="P.2.2.0:220627_0003" u="1"/>
        <s v="P.3.10.0:220628_0051" u="1"/>
        <s v="P.2.2.0:220607_0113" u="1"/>
        <s v="P.2.2.0:220627_0013" u="1"/>
        <s v="P.2.2.0:220607_0123" u="1"/>
        <s v="P.2.2.0:220627_0023" u="1"/>
        <s v="P.2.2.0:220627_0033" u="1"/>
        <s v="P.2.2.0:220627_0043" u="1"/>
        <s v="P.2.2.0:220627_0053" u="1"/>
        <s v="P.3.10.0:220607_0058" u="1"/>
        <s v="P.3.10.0:220609_0048" u="1"/>
        <s v="P.2.2.0:220627_0063" u="1"/>
        <s v="P.2.2.0:220627_0073" u="1"/>
        <s v="P.2.2.0:220627_0083" u="1"/>
        <s v="P.2.2.0:220627_0093" u="1"/>
        <s v="PNC:221029_0014" u="1"/>
        <s v="P.3.5.0:220616_0007" u="1"/>
        <s v="P.3.5.0:220616_0017" u="1"/>
        <s v="P.3.5.0:220616_0027" u="1"/>
        <s v="P.3.5.0:220616_0037" u="1"/>
        <s v="P.3.10.0:220627_0061" u="1"/>
        <s v="P.3.10.0:220629_0051" u="1"/>
        <s v="C.4.3.0: 財務分析:220628_0044" u="1"/>
        <s v="P.3.10.0:220630_0063" u="1"/>
        <s v="PNC:221029_0015" u="1"/>
        <s v="P.2.2.0:220607_0104" u="1"/>
        <s v="P.2.2.0:220627_0004" u="1"/>
        <s v="P.3.10.0:220628_0061" u="1"/>
        <s v="P.2.2.0:220607_0114" u="1"/>
        <s v="P.2.2.0:220627_0014" u="1"/>
        <s v="P.2.2.0:220607_0124" u="1"/>
        <s v="P.2.2.0:220627_0024" u="1"/>
        <s v="P.2.2.0:220627_0034" u="1"/>
        <s v="P.2.2.0:220627_0044" u="1"/>
        <s v="P.2.2.0:220627_0054" u="1"/>
        <s v="P.3.10.0:220609_0058" u="1"/>
        <s v="P.2.2.0:220627_0064" u="1"/>
        <s v="BPM:221213_0001" u="1"/>
        <s v="P.2.2.0:220627_0074" u="1"/>
        <s v="P.2.2.0:220627_0084" u="1"/>
        <s v="P.2.2.0:220627_0094" u="1"/>
        <s v="PNC:221029_0016" u="1"/>
        <s v="P.3.10.0:220627_0071" u="1"/>
        <s v="P.3.10.0:220629_0061" u="1"/>
        <s v="P.3.13.0: 良率管理:221022_0010" u="1"/>
        <s v="P.3.13.0: 良率管理:221022_0011" u="1"/>
        <s v="P.3.10.0:220630_0073" u="1"/>
        <s v="P.3.13.0: 良率管理:221022_0012" u="1"/>
        <s v="PNC:221029_0017" u="1"/>
        <s v="P.3.13.0: 良率管理:221022_0013" u="1"/>
        <s v="P.2.2.0:220607_0105" u="1"/>
        <s v="P.2.2.0:220627_0005" u="1"/>
        <s v="P.3.10.0:220628_0071" u="1"/>
        <s v="P.2.2.0:220607_0115" u="1"/>
        <s v="P.2.2.0:220627_0015" u="1"/>
        <s v="P.3.13.0: 良率管理:221022_0014" u="1"/>
        <s v="P.2.2.0:220607_0125" u="1"/>
        <s v="P.2.2.0:220627_0025" u="1"/>
        <s v="P.2.2.0:220627_0035" u="1"/>
        <s v="P.2.2.0:220627_0045" u="1"/>
        <s v="C.1.2.0: 投資併購管理:220701_0005" u="1"/>
        <s v="P.2.2.0:220627_0055" u="1"/>
        <s v="P.3.13.0: 良率管理:221022_0015" u="1"/>
        <s v="P.2.2.0:220627_0065" u="1"/>
        <s v="P.2.2.0:220627_0075" u="1"/>
        <s v="P.2.2.0:220627_0085" u="1"/>
        <s v="C.1.2.0: 投資併購管理:220701_0015" u="1"/>
        <s v="P.2.2.0:220627_0095" u="1"/>
        <s v="P.3.13.0: 良率管理:221022_0016" u="1"/>
        <s v="PNC:221029_0018" u="1"/>
        <s v="C.1.2.0: 投資併購管理:220701_0025" u="1"/>
        <s v="P.3.13.0: 良率管理:221022_0017" u="1"/>
        <s v="P.3.10.0:220629_0071" u="1"/>
        <s v="P.3.13.0: 良率管理:221022_0018" u="1"/>
        <s v="P.3.13.0: 良率管理:221022_0019" u="1"/>
        <s v="PNC:221029_0019" u="1"/>
        <s v="C.4.3.0: 財務分析:220616_0068" u="1"/>
        <s v="C.4.3.0: 財務分析:221022_0008" u="1"/>
        <s v="C.4.3.0: 財務分析:220628_0058" u="1"/>
        <s v="STG:220615_0020" u="1"/>
        <s v="C.4.3.0: 財務分析:220701_0023" u="1"/>
        <s v="STG:220615_0021" u="1"/>
        <s v="P.3.13.0:220610_0001" u="1"/>
        <s v="P.3.13.0:220610_0101" u="1"/>
        <s v="C.1.2.0: 投資併購管理:220701_0006" u="1"/>
        <s v="C.1.2.0: 投資併購管理:220701_0016" u="1"/>
        <s v="C.1.2.0: 投資併購管理:220701_0026" u="1"/>
        <s v="STG:220615_0022" u="1"/>
        <s v="C.4.3.0: 財務分析:220615_0003" u="1"/>
        <s v="C.4.3.0: 財務分析:221022_0042" u="1"/>
        <s v="STG:220615_0023" u="1"/>
        <s v="P.3.13.0:220610_0011" u="1"/>
        <s v="STG:220615_0024" u="1"/>
        <s v="STG:220615_0025" u="1"/>
        <s v="P.3.13.0:220610_0021" u="1"/>
        <s v="P.3.13.0:220614_0001" u="1"/>
        <s v="P.3.13.0:220614_0101" u="1"/>
        <s v="QAM:221029_0030" u="1"/>
        <s v="STG:220615_0026" u="1"/>
        <s v="P.3.13.0:220615_0001" u="1"/>
        <s v="P.3.13.0:220615_0101" u="1"/>
        <s v="QAM:221029_0031" u="1"/>
        <s v="STG:220615_0027" u="1"/>
        <s v="P.3.13.0:220610_0031" u="1"/>
        <s v="P.3.13.0:220614_0011" u="1"/>
        <s v="P.3.13.0:220616_0001" u="1"/>
        <s v="P.3.13.0:220616_0101" u="1"/>
        <s v="C.4.3.0: 財務分析:220607_0007" u="1"/>
        <s v="QAM:221029_0032" u="1"/>
        <s v="C.4.3.0: 財務分析:220701_0037" u="1"/>
        <s v="STG:220615_0028" u="1"/>
        <s v="P.3.13.0:220615_0011" u="1"/>
        <s v="QAM:221029_0033" u="1"/>
        <s v="STG:220615_0029" u="1"/>
        <s v="P.3.13.0:220610_0041" u="1"/>
        <s v="P.3.13.0:220614_0021" u="1"/>
        <s v="P.3.13.0:220616_0011" u="1"/>
        <s v="C.1.2.0: 投資併購管理:220701_0007" u="1"/>
        <s v="C.1.2.0: 投資併購管理:220701_0017" u="1"/>
        <s v="C.4.3.0: 財務分析:220615_0017" u="1"/>
        <s v="QAM:221029_0034" u="1"/>
        <s v="C.1.2.0: 投資併購管理:220701_0027" u="1"/>
        <s v="C.4.3.0: 財務分析:221022_0056" u="1"/>
        <s v="P.3.13.0:220615_0021" u="1"/>
        <s v="P.3.13.0:220615_0121" u="1"/>
        <s v="P.3.13.0:220622_0003" u="1"/>
        <s v="QAM:221029_0035" u="1"/>
        <s v="P.3.13.0:220622_0103" u="1"/>
        <s v="P.3.13.0:220610_0051" u="1"/>
        <s v="P.3.13.0:220614_0031" u="1"/>
        <s v="P.3.13.0:220616_0021" u="1"/>
        <s v="C.4.3.0: 財務分析:220627_0007" u="1"/>
        <s v="QAM:221029_0036" u="1"/>
        <s v="P.3.13.0:220615_0031" u="1"/>
        <s v="P.3.13.0:220615_0131" u="1"/>
        <s v="P.3.13.0:220622_0013" u="1"/>
        <s v="QAM:221029_0037" u="1"/>
        <s v="C.4.3.0: 財務分析:220607_0041" u="1"/>
        <s v="C.4.3.0: 財務分析:220609_0031" u="1"/>
        <s v="P.3.13.0:220610_0061" u="1"/>
        <s v="P.3.13.0:220614_0041" u="1"/>
        <s v="P.3.13.0:220616_0031" u="1"/>
        <s v="FIN:220622_0001" u="1"/>
        <s v="QAM:221029_0038" u="1"/>
        <s v="P.3.13.0:220615_0041" u="1"/>
        <s v="FIN:220622_0002" u="1"/>
        <s v="P.3.13.0:220622_0023" u="1"/>
        <s v="QAM:221029_0039" u="1"/>
        <s v="C.4.3.0: 財務分析:220615_0051" u="1"/>
        <s v="STG:220627_0030" u="1"/>
        <s v="STG:220629_0020" u="1"/>
        <s v="P.3.13.0:220610_0071" u="1"/>
        <s v="P.3.13.0:220614_0051" u="1"/>
        <s v="P.3.13.0:220616_0041" u="1"/>
        <s v="FIN:220701_0020" u="1"/>
        <s v="FIN:220622_0003" u="1"/>
        <s v="Name 跟ID取其一" u="1"/>
        <s v="P.3.13.0:220627_0003" u="1"/>
        <s v="P.3.13.0:220627_0103" u="1"/>
        <s v="STG:220627_0031" u="1"/>
        <s v="STG:220629_0021" u="1"/>
        <s v="P.3.13.0:220615_0051" u="1"/>
        <s v="P.3.13.0:220630_0005" u="1"/>
        <s v="P.3.13.0:220630_0105" u="1"/>
        <s v="FIN:220701_0021" u="1"/>
        <s v="FIN:220622_0004" u="1"/>
        <s v="P.3.13.0:220622_0033" u="1"/>
        <s v="P.3.13.0:220628_0003" u="1"/>
        <s v="P.3.13.0:220628_0103" u="1"/>
        <s v="C.4.3.0: 財務分析:220627_0041" u="1"/>
        <s v="C.4.3.0: 財務分析:220629_0031" u="1"/>
        <s v="STG:220629_0022" u="1"/>
        <s v="P.3.13.0:220610_0081" u="1"/>
        <s v="P.3.13.0:220614_0061" u="1"/>
        <s v="P.3.13.0:220616_0051" u="1"/>
        <s v="FIN:220701_0022" u="1"/>
        <s v="C.1.2.0: 投資併購管理:220701_0008" u="1"/>
        <s v="FIN:220622_0005" u="1"/>
        <s v="C.1.2.0: 投資併購管理:220701_0018" u="1"/>
        <s v="P.3.13.0:220627_0013" u="1"/>
        <s v="P.3.13.0:220629_0003" u="1"/>
        <s v="P.3.13.0:220629_0103" u="1"/>
        <s v="C.1.2.0: 投資併購管理:220701_0028" u="1"/>
        <s v="STG:220629_0023" u="1"/>
        <s v="P.3.13.0:220615_0061" u="1"/>
        <s v="P.3.13.0:220630_0015" u="1"/>
        <s v="FIN:220701_0023" u="1"/>
        <s v="FIN:220622_0006" u="1"/>
        <s v="P.3.13.0:220622_0043" u="1"/>
        <s v="P.3.13.0:220628_0013" u="1"/>
        <s v="STG:220629_0024" u="1"/>
        <s v="P.3.13.0:220610_0091" u="1"/>
        <s v="P.3.13.0:220614_0071" u="1"/>
        <s v="P.3.13.0:220616_0061" u="1"/>
        <s v="FIN:220701_0024" u="1"/>
        <s v="FIN:220622_0007" u="1"/>
        <s v="P.3.13.0:220627_0023" u="1"/>
        <s v="P.3.13.0:220629_0013" u="1"/>
        <s v="STG:220629_0025" u="1"/>
        <s v="P.3.13.0:220615_0071" u="1"/>
        <s v="P.3.13.0:220630_0025" u="1"/>
        <s v="C.4.3.0: 財務分析:220607_0055" u="1"/>
        <s v="C.4.3.0: 財務分析:220609_0045" u="1"/>
        <s v="FIN:220701_0025" u="1"/>
        <s v="FIN:220622_0008" u="1"/>
        <s v="P.3.13.0:220622_0053" u="1"/>
        <s v="P.3.13.0:220628_0023" u="1"/>
        <s v="P.3.13.0:220701_0052" u="1"/>
        <s v="STG:220629_0026" u="1"/>
        <s v="P.3.13.0:220614_0081" u="1"/>
        <s v="P.3.13.0:220616_0071" u="1"/>
        <s v="FIN:220701_0026" u="1"/>
        <s v="FIN:220622_0009" u="1"/>
        <s v="P.3.13.0:220627_0033" u="1"/>
        <s v="P.3.13.0:220629_0023" u="1"/>
        <s v="STG:220629_0027" u="1"/>
        <s v="P.3.13.0:220615_0081" u="1"/>
        <s v="P.3.13.0:220630_0035" u="1"/>
        <s v="C.4.3.0: 財務分析:220615_0065" u="1"/>
        <s v="FIN:220615_0020" u="1"/>
        <s v="FIN:220701_0027" u="1"/>
        <s v="P.3.13.0:220622_0063" u="1"/>
        <s v="P.3.13.0:220628_0033" u="1"/>
        <s v="P.3.13.0:220701_0062" u="1"/>
        <s v="STG:220629_0028" u="1"/>
        <s v="FIN:220615_0021" u="1"/>
        <s v="FIN:220701_0028" u="1"/>
        <s v="P.3.13.0:220627_0043" u="1"/>
        <s v="P.3.13.0:220629_0033" u="1"/>
        <s v="C.4.2.0: 生產力:221022_0006" u="1"/>
        <s v="STG:220629_0029" u="1"/>
        <s v="P.3.13.0:220630_0045" u="1"/>
        <s v="C.4.3.0: 財務分析:220627_0055" u="1"/>
        <s v="C.4.3.0: 財務分析:220629_0045" u="1"/>
        <s v="FIN:220615_0022" u="1"/>
        <s v="FIN:220701_0029" u="1"/>
        <s v="P.3.13.0:220622_0073" u="1"/>
        <s v="P.3.13.0:220628_0043" u="1"/>
        <s v="C.4.2.0: 生產力:220701_0004" u="1"/>
        <s v="P.3.13.0:220701_0072" u="1"/>
        <s v="FIN:220615_0023" u="1"/>
        <s v="C.1.2.0: 投資併購管理:220701_0009" u="1"/>
        <s v="C.1.2.0: 投資併購管理:220701_0019" u="1"/>
        <s v="P.3.13.0:220627_0053" u="1"/>
        <s v="P.3.13.0:220629_0043" u="1"/>
        <s v="C.1.2.0: 投資併購管理:220701_0029" u="1"/>
        <s v="P.3.13.0:220630_0055" u="1"/>
        <s v="FIN:220615_0024" u="1"/>
        <s v="C.4.3.0: 財務分析:220602_0010" u="1"/>
        <s v="P.3.13.0:220622_0083" u="1"/>
        <s v="P.3.13.0:220628_0053" u="1"/>
        <s v="P.3.13.0:220701_0082" u="1"/>
        <s v="C.1.1.0:220630_0100" u="1"/>
        <s v="C.1.1.0:220630_0110" u="1"/>
        <s v="FIN:220615_0025" u="1"/>
        <s v="FIN:220630_0030" u="1"/>
        <s v="P.3.13.0:220627_0063" u="1"/>
        <s v="P.3.13.0:220629_0053" u="1"/>
        <s v="C.4.3.0: 財務分析:220607_0069" u="1"/>
        <s v="C.4.3.0: 財務分析:220609_0059" u="1"/>
        <s v="C.4.2.0: 生產力:221022_0016" u="1"/>
        <s v="P.3.13.0:220630_0065" u="1"/>
        <s v="BPM:220630_0001" u="1"/>
        <s v="FIN:220615_0026" u="1"/>
        <s v="FIN:220630_0031" u="1"/>
        <s v="C.4.3.0: 財務分析:220610_0020" u="1"/>
        <s v="P.3.13.0:220622_0093" u="1"/>
        <s v="P.3.13.0:220628_0063" u="1"/>
        <s v="C.4.2.0: 生產力:220701_0014" u="1"/>
        <s v="P.3.13.0:220701_0092" u="1"/>
        <s v="C.1.1.0:220630_0101" u="1"/>
        <s v="C.1.1.0:220630_0111" u="1"/>
        <s v="BPM:220630_0002" u="1"/>
        <s v="FIN:220615_0027" u="1"/>
        <s v="FIN:220630_0032" u="1"/>
        <s v="P.3.13.0:220627_0073" u="1"/>
        <s v="P.3.13.0:220629_0063" u="1"/>
        <s v="P.3.13.0:220630_0075" u="1"/>
        <s v="BPM:220630_0003" u="1"/>
        <s v="FIN:220615_0028" u="1"/>
        <s v="FIN:220630_0033" u="1"/>
        <s v="C.4.3.0: 財務分析:220622_0010" u="1"/>
        <s v="P.3.13.0:220628_0073" u="1"/>
        <s v="P.3.5.0:220607_0010" u="1"/>
        <s v="P.3.5.0:220607_0020" u="1"/>
        <s v="C.1.1.0:220630_0102" u="1"/>
        <s v="P.3.5.0:220607_0030" u="1"/>
        <s v="C.1.1.0:220630_0112" u="1"/>
        <s v="FIN:220615_0029" u="1"/>
        <s v="FIN:220630_0034" u="1"/>
        <s v="P.3.13.0:220627_0083" u="1"/>
        <s v="P.3.13.0:220629_0073" u="1"/>
        <s v="C.4.3.0: 財務分析:220627_0069" u="1"/>
        <s v="C.4.3.0: 財務分析:220629_0059" u="1"/>
        <s v="P.3.13.0:220630_0085" u="1"/>
        <s v="FIN:220630_0035" u="1"/>
        <s v="C.4.3.0: 財務分析:220630_0020" u="1"/>
        <s v="P.3.5.0:220607_0001" u="1"/>
        <s v="P.3.5.0:220607_0011" u="1"/>
        <s v="P.3.5.0:220607_0021" u="1"/>
        <s v="C.1.1.0:220630_0103" u="1"/>
        <s v="P.3.5.0:220607_0031" u="1"/>
        <s v="FIN:220630_0036" u="1"/>
        <s v="C.4.3.0: 財務分析:220602_0024" u="1"/>
        <s v="P.3.13.0:220630_0095" u="1"/>
        <s v="FIN:220630_0037" u="1"/>
        <s v="P.3.5.0:220607_0002" u="1"/>
        <s v="P.3.5.0:220607_0012" u="1"/>
        <s v="P.3.5.0:220607_0022" u="1"/>
        <s v="C.1.1.0:220630_0104" u="1"/>
        <s v="P.3.5.0:220607_0032" u="1"/>
        <s v="FIN:220630_0038" u="1"/>
        <s v="C.4.3.0: 財務分析:220610_0034" u="1"/>
        <s v="C.4.3.0: 財務分析:220614_0014" u="1"/>
        <s v="C.4.3.0: 財務分析:220616_0004" u="1"/>
        <s v="FIN:220630_0039" u="1"/>
        <s v="C.4.3.0: 財務分析:221029_0013" u="1"/>
        <s v="P.3.5.0:220607_0003" u="1"/>
        <s v="P.3.5.0:220607_0013" u="1"/>
        <s v="P.3.5.0:220607_0023" u="1"/>
        <s v="C.1.1.0:220630_0105" u="1"/>
        <s v="P.3.5.0:220607_0033" u="1"/>
        <s v="FIN:220627_0030" u="1"/>
        <s v="FIN:220629_0020" u="1"/>
        <s v="P.3.10.0:220701_0001" u="1"/>
        <s v="C.4.3.0: 財務分析:220622_0024" u="1"/>
        <s v="FIN:220627_0031" u="1"/>
        <s v="FIN:220629_0021" u="1"/>
        <s v="P.3.10.0:220602_0009" u="1"/>
        <s v="P.3.5.0:220607_0004" u="1"/>
        <s v="P.3.5.0:220607_0014" u="1"/>
        <s v="P.3.5.0:220607_0024" u="1"/>
        <s v="C.1.1.0:220630_0106" u="1"/>
        <s v="P.3.5.0:220607_0034" u="1"/>
        <s v="FIN:220627_0032" u="1"/>
        <s v="FIN:220629_0022" u="1"/>
        <s v="P.3.10.0:220701_0011" u="1"/>
        <s v="C.4.3.0: 財務分析:220630_0034" u="1"/>
        <s v="FIN:220627_0033" u="1"/>
        <s v="FIN:220629_0023" u="1"/>
        <s v="P.3.10.0:220602_0019" u="1"/>
        <s v="P.3.5.0:220607_0005" u="1"/>
        <s v="P.3.5.0:220607_0015" u="1"/>
        <s v="P.3.5.0:220607_0025" u="1"/>
        <s v="C.1.1.0:220630_0107" u="1"/>
        <s v="P.3.5.0:220607_0035" u="1"/>
        <s v="P.3.9.0:220614_0010" u="1"/>
        <s v="P.3.9.0:220614_0020" u="1"/>
        <s v="P.3.9.0:220614_0030" u="1"/>
        <s v="P.3.9.0:220614_0040" u="1"/>
        <s v="FIN:220627_0034" u="1"/>
        <s v="FIN:220629_0024" u="1"/>
        <s v="P.3.9.0:220614_0050" u="1"/>
        <s v="P.3.9.0:220614_0060" u="1"/>
        <s v="P.3.10.0:220701_0021" u="1"/>
        <s v="P.3.9.0:220614_0070" u="1"/>
        <s v="P.3.9.0:220614_0080" u="1"/>
        <s v="P.3.9.0:220614_0090" u="1"/>
        <s v="C.4.3.0: 財務分析:220602_0038" u="1"/>
        <s v="FIN:220627_0035" u="1"/>
        <s v="FIN:220629_0025" u="1"/>
        <s v="P.3.10.0:220602_0029" u="1"/>
        <s v="P.3.5.0:220607_0006" u="1"/>
        <s v="P.3.5.0:220607_0016" u="1"/>
        <s v="P.3.5.0:220607_0026" u="1"/>
        <s v="P.3.9.0:220614_0001" u="1"/>
        <s v="C.1.1.0:220630_0108" u="1"/>
        <s v="P.3.5.0:220607_0036" u="1"/>
        <s v="P.3.9.0:220614_0011" u="1"/>
        <s v="P.3.9.0:220614_0021" u="1"/>
        <s v="P.3.9.0:220614_0031" u="1"/>
        <s v="P.3.9.0:220614_0041" u="1"/>
        <s v="FIN:220627_0036" u="1"/>
        <s v="FIN:220629_0026" u="1"/>
        <s v="P.3.9.0:220614_0051" u="1"/>
        <s v="P.3.9.0:220614_0061" u="1"/>
        <s v="P.3.10.0:220607_0009" u="1"/>
        <s v="P.3.10.0:220701_0031" u="1"/>
        <s v="P.3.9.0:220614_0071" u="1"/>
        <s v="P.3.9.0:220614_0081" u="1"/>
        <s v="P.3.9.0:220614_0091" u="1"/>
        <s v="C.4.3.0: 財務分析:220610_0048" u="1"/>
        <s v="C.4.3.0: 財務分析:220614_0028" u="1"/>
        <s v="C.4.3.0: 財務分析:220616_0018" u="1"/>
        <s v=" " u="1"/>
        <s v="C.4.3.0: 財務分析:221029_0027" u="1"/>
        <s v="FIN:220627_0037" u="1"/>
        <s v="FIN:220629_0027" u="1"/>
        <s v="P.3.10.0:220602_0039" u="1"/>
        <s v="P.3.5.0:220607_0007" u="1"/>
        <s v="P.3.5.0:220607_0017" u="1"/>
        <s v="P.3.5.0:220607_0027" u="1"/>
        <s v="P.3.9.0:220614_0002" u="1"/>
        <s v="C.1.1.0:220630_0109" u="1"/>
        <s v="P.3.5.0:220607_0037" u="1"/>
        <s v="P.3.9.0:220614_0012" u="1"/>
        <s v="P.3.9.0:220614_0022" u="1"/>
        <s v="P.3.9.0:220614_0032" u="1"/>
        <s v="P.3.9.0:220614_0042" u="1"/>
        <s v="FIN:220627_0038" u="1"/>
        <s v="FIN:220629_0028" u="1"/>
        <s v="STG:220602_0010" u="1"/>
        <s v="P.3.9.0:220614_0052" u="1"/>
        <s v="P.3.9.0:220614_0062" u="1"/>
        <s v="P.3.10.0:220607_0019" u="1"/>
        <s v="P.3.10.0:220609_0009" u="1"/>
        <s v="P.3.10.0:220701_0041" u="1"/>
        <s v="P.3.9.0:220614_0072" u="1"/>
        <s v="P.3.9.0:220614_0082" u="1"/>
        <s v="P.3.9.0:220614_0092" u="1"/>
        <s v="C.4.3.0: 財務分析:220622_0038" u="1"/>
        <s v="C.4.3.0: 財務分析:220628_0008" u="1"/>
        <s v="PNC:221022_0040" u="1"/>
        <s v="FIN:220627_0039" u="1"/>
        <s v="FIN:220629_0029" u="1"/>
        <s v="STG:220602_0011" u="1"/>
        <s v="P.3.5.0:220607_0008" u="1"/>
        <s v="PNC:221022_0041" u="1"/>
        <s v="P.3.5.0:220607_0018" u="1"/>
        <s v="P.3.5.0:220607_0028" u="1"/>
        <s v="P.3.9.0:220614_0003" u="1"/>
        <s v="P.3.5.0:220607_0038" u="1"/>
        <s v="P.3.9.0:220614_0013" u="1"/>
        <s v="P.3.9.0:220614_0023" u="1"/>
        <s v="P.3.9.0:220614_0033" u="1"/>
        <s v="P.3.9.0:220614_0043" u="1"/>
        <s v="STG:220602_0012" u="1"/>
        <s v="P.3.9.0:220614_0053" u="1"/>
        <s v="P.3.9.0:220614_0063" u="1"/>
        <s v="P.3.9.0:220614_0073" u="1"/>
        <s v="P.3.9.0:220614_0083" u="1"/>
        <s v="P.3.9.0:220614_0093" u="1"/>
        <s v="C.4.3.0: 財務分析:220630_0048" u="1"/>
        <s v="PNC:221022_0042" u="1"/>
        <s v="C.1.1.0:220610_0003" u="1"/>
        <s v="C.1.1.0:220610_0013" u="1"/>
        <s v="C.1.1.0:220610_0023" u="1"/>
        <s v="STG:220602_0013" u="1"/>
        <s v="C.1.1.0:220610_0033" u="1"/>
        <s v="C.1.1.0:220610_0043" u="1"/>
        <s v="C.1.1.0:220610_0053" u="1"/>
        <s v="C.1.1.0:220610_0063" u="1"/>
        <s v="C.1.1.0:220610_0073" u="1"/>
        <s v="C.1.1.0:220610_0083" u="1"/>
        <s v="C.4.3.0: 財務分析:220614_0062" u="1"/>
        <s v="C.4.3.0: 財務分析:220616_0052" u="1"/>
        <s v="C.1.1.0:220610_0093" u="1"/>
        <s v="P.3.5.0:220607_0009" u="1"/>
        <s v="PNC:221022_0043" u="1"/>
        <s v="P.3.5.0:220607_0019" u="1"/>
        <s v="P.3.5.0:220607_0029" u="1"/>
        <s v="STG:220602_0014" u="1"/>
        <s v="PNC:221022_0044" u="1"/>
        <s v="C.1.1.0:220610_0004" u="1"/>
        <s v="C.1.1.0:220610_0014" u="1"/>
        <s v="C.1.1.0:220610_0024" u="1"/>
        <s v="C.1.1.0:220610_0034" u="1"/>
        <s v="C.1.1.0:220610_0044" u="1"/>
        <s v="C.1.1.0:220610_0054" u="1"/>
        <s v="C.1.1.0:220610_0064" u="1"/>
        <s v="C.1.1.0:220610_0074" u="1"/>
        <s v="C.1.1.0:220610_0084" u="1"/>
        <s v="C.4.3.0: 財務分析:220628_0042" u="1"/>
        <s v="C.1.1.0:220610_0094" u="1"/>
        <s v="PNC:221022_0045" u="1"/>
        <s v="P.3.10.0:221022_0007" u="1"/>
        <s v="PNC:221022_0046" u="1"/>
        <s v="C.1.1.0:220610_0005" u="1"/>
        <s v="C.1.1.0:220610_0015" u="1"/>
        <s v="C.1.1.0:220610_0025" u="1"/>
        <s v="C.1.1.0:220610_0035" u="1"/>
        <s v="C.1.1.0:220610_0045" u="1"/>
        <s v="C.1.1.0:220610_0055" u="1"/>
        <s v="C.1.1.0:220610_0065" u="1"/>
        <s v="C.1.1.0:220610_0075" u="1"/>
        <s v="C.1.1.0:220610_0085" u="1"/>
        <s v="C.1.1.0:220610_0095" u="1"/>
        <s v="PNC:221022_0047" u="1"/>
        <s v="P.3.10.0:221022_0017" u="1"/>
        <s v="PNC:221022_0048" u="1"/>
        <s v="C.1.1.0:220610_0006" u="1"/>
        <s v="C.1.1.0:220610_0016" u="1"/>
        <s v="C.1.1.0:220610_0026" u="1"/>
        <s v="C.1.1.0:220610_0036" u="1"/>
        <s v="C.1.1.0:220610_0046" u="1"/>
        <s v="C.1.1.0:220610_0056" u="1"/>
        <s v="C.1.1.0:220610_0066" u="1"/>
        <s v="C.1.1.0:220610_0076" u="1"/>
        <s v="C.1.1.0:220610_0086" u="1"/>
        <s v="C.1.1.0:220610_0096" u="1"/>
        <s v="PNC:221022_0049" u="1"/>
        <s v="P.3.10.0:221022_0027" u="1"/>
        <s v="C.1.1.0:220610_0007" u="1"/>
        <s v="C.4.3.0: 財務分析:220616_0066" u="1"/>
        <s v="C.1.1.0:220610_0017" u="1"/>
        <s v="C.1.1.0:220610_0027" u="1"/>
        <s v="C.1.1.0:220610_0037" u="1"/>
        <s v="C.1.1.0:220610_0047" u="1"/>
        <s v="C.1.1.0:220610_0057" u="1"/>
        <s v="C.1.1.0:220610_0067" u="1"/>
        <s v="C.1.1.0:220610_0077" u="1"/>
        <s v="C.1.1.0:220610_0087" u="1"/>
        <s v="C.1.1.0:220610_0097" u="1"/>
        <s v="C.4.3.0: 財務分析:221022_0006" u="1"/>
        <s v="P.3.10.0:221022_0037" u="1"/>
        <s v="C.1.1.0:220610_0008" u="1"/>
        <s v="C.4.3.0: 財務分析:220628_0056" u="1"/>
        <s v="C.1.1.0:220610_0018" u="1"/>
        <s v="C.1.1.0:220610_0028" u="1"/>
        <s v="C.1.1.0:220610_0038" u="1"/>
        <s v="C.1.1.0:220610_0048" u="1"/>
        <s v="C.1.1.0:220610_0058" u="1"/>
        <s v="C.1.1.0:220610_0068" u="1"/>
        <s v="C.1.1.0:220610_0078" u="1"/>
        <s v="C.1.1.0:220610_0088" u="1"/>
        <s v="C.1.1.0:220610_0098" u="1"/>
        <s v="P.3.10.0:221029_0007" u="1"/>
        <s v="C.1.1.0:220627_0106" u="1"/>
        <s v="P.3.10.0:221022_0047" u="1"/>
        <s v="C.1.1.0:220610_0009" u="1"/>
        <s v="C.1.1.0:220610_0019" u="1"/>
        <s v="C.1.1.0:220610_0029" u="1"/>
        <s v="STG:220614_0020" u="1"/>
        <s v="STG:220616_0010" u="1"/>
        <s v="C.1.1.0:220610_0039" u="1"/>
        <s v="C.1.1.0:220610_0049" u="1"/>
        <s v="C.1.1.0:220610_0059" u="1"/>
        <s v="C.1.1.0:220610_0069" u="1"/>
        <s v="C.4.3.0: 財務分析:220701_0021" u="1"/>
        <s v="C.1.1.0:220610_0079" u="1"/>
        <s v="C.1.1.0:220610_0089" u="1"/>
        <s v="C.1.1.0:220610_0099" u="1"/>
        <s v="P.3.10.0:221029_0017" u="1"/>
        <s v="C.1.1.0:220627_0107" u="1"/>
        <s v="STG:220614_0021" u="1"/>
        <s v="STG:220616_0011" u="1"/>
        <s v="P.3.10.0:221022_0057" u="1"/>
        <s v="STG:220614_0022" u="1"/>
        <s v="STG:220616_0012" u="1"/>
        <s v="C.4.3.0: 財務分析:220615_0001" u="1"/>
        <s v="P.3.10.0:221029_0027" u="1"/>
        <s v="C.4.3.0: 財務分析:221022_0040" u="1"/>
        <s v="C.1.1.0:220627_0108" u="1"/>
        <s v="STG:220614_0023" u="1"/>
        <s v="STG:220616_0013" u="1"/>
        <s v="P.3.10.0:221022_0067" u="1"/>
        <s v="STG:220614_0024" u="1"/>
        <s v="STG:220616_0014" u="1"/>
        <s v="P.3.10.0:221029_0037" u="1"/>
        <s v="C.1.1.0:220627_0109" u="1"/>
        <s v="STG:220614_0025" u="1"/>
        <s v="STG:220616_0015" u="1"/>
        <s v="P.3.10.0:221022_0077" u="1"/>
        <s v="QAM:221022_0060" u="1"/>
        <s v="C.1.1.0:221029_0072" u="1"/>
        <s v="STG:220614_0026" u="1"/>
        <s v="STG:220616_0016" u="1"/>
        <s v="C.1.1.0:221029_0082" u="1"/>
        <s v="C.1.1.0:221029_0092" u="1"/>
        <s v="P.3.10.0:221029_0047" u="1"/>
        <s v="QAM:221022_0061" u="1"/>
        <s v="STG:220614_0027" u="1"/>
        <s v="STG:220616_0017" u="1"/>
        <s v="FIN:220602_0010" u="1"/>
        <s v="C.1.1.0:221029_0003" u="1"/>
        <s v="P.3.10.0:221022_0087" u="1"/>
        <s v="C.1.1.0:221029_0013" u="1"/>
        <s v="C.1.1.0:221029_0023" u="1"/>
        <s v="C.4.3.0: 財務分析:220607_0005" u="1"/>
        <s v="QAM:221022_0062" u="1"/>
        <s v="C.1.1.0:221029_0033" u="1"/>
        <s v="C.4.3.0: 財務分析:220701_0035" u="1"/>
        <s v="C.1.1.0:221029_0043" u="1"/>
        <s v="C.1.1.0:221029_0053" u="1"/>
        <s v="C.1.1.0:221029_0063" u="1"/>
        <s v="C.1.1.0:221029_0073" u="1"/>
        <s v="STG:220614_0028" u="1"/>
        <s v="STG:220616_0018" u="1"/>
        <s v="C.1.1.0:221029_0083" u="1"/>
        <s v="C.1.1.0:221029_0093" u="1"/>
        <s v="FIN:220602_0011" u="1"/>
        <s v="P.3.10.0:221029_0057" u="1"/>
        <s v="QAM:221022_0063" u="1"/>
        <s v="FIN:220602_0012" u="1"/>
        <s v="C.1.1.0:221029_0004" u="1"/>
        <s v="C.1.1.0:221029_0014" u="1"/>
        <s v="C.1.1.0:221029_0024" u="1"/>
        <s v="C.4.3.0: 財務分析:220615_0015" u="1"/>
        <s v="QAM:221022_0064" u="1"/>
        <s v="C.1.1.0:221029_0034" u="1"/>
        <s v="C.1.1.0:221029_0044" u="1"/>
        <s v="C.1.1.0:221029_0054" u="1"/>
        <s v="C.1.1.0:221029_0064" u="1"/>
        <s v="STG:220609_0030" u="1"/>
        <s v="C.1.1.0:221029_0074" u="1"/>
        <s v="C.1.1.0:221029_0084" u="1"/>
        <s v="C.4.3.0: 財務分析:221022_0054" u="1"/>
        <s v="C.1.1.0:221029_0094" u="1"/>
        <s v="FIN:220602_0013" u="1"/>
        <s v="P.3.10.0:221029_0067" u="1"/>
        <s v="P.2.1.0:220628_0100" u="1"/>
        <s v="P.2.1.0:220628_0110" u="1"/>
        <s v="QAM:221022_0065" u="1"/>
        <s v="P.2.1.0:220628_0120" u="1"/>
        <s v="P.2.1.0:220628_0130" u="1"/>
        <s v="P.3.9.0:220628_0010" u="1"/>
        <s v="P.2.1.0:220628_0140" u="1"/>
        <s v="P.3.9.0:220628_0020" u="1"/>
        <s v="P.2.1.0:220628_0150" u="1"/>
        <s v="P.3.9.0:220628_0030" u="1"/>
        <s v="STG:220609_0031" u="1"/>
        <s v="P.2.1.0:220628_0160" u="1"/>
        <s v="P.3.9.0:220628_0040" u="1"/>
        <s v="P.2.1.0:220628_0170" u="1"/>
        <s v="P.3.9.0:220628_0050" u="1"/>
        <s v="P.2.1.0:220628_0180" u="1"/>
        <s v="P.3.9.0:220628_0060" u="1"/>
        <s v="P.3.9.0:220628_0070" u="1"/>
        <s v="P.3.9.0:220628_0080" u="1"/>
        <s v="FIN:220602_0014" u="1"/>
        <s v="P.3.9.0:220628_0090" u="1"/>
        <s v="C.4.2.0: 生產力:221022_0001" u="1"/>
        <s v="C.1.1.0:221029_0005" u="1"/>
        <s v="C.1.1.0:221029_0015" u="1"/>
        <s v="C.1.1.0:221029_0025" u="1"/>
        <s v="C.4.3.0: 財務分析:220627_0005" u="1"/>
        <s v="QAM:221022_0066" u="1"/>
        <s v="C.1.1.0:221029_0035" u="1"/>
        <s v="C.1.1.0:221029_0045" u="1"/>
        <s v="C.1.1.0:221029_0055" u="1"/>
        <s v="C.1.1.0:221029_0065" u="1"/>
        <s v="C.1.1.0:221029_0075" u="1"/>
        <s v="C.1.1.0:221029_0085" u="1"/>
        <s v="C.1.1.0:221029_0095" u="1"/>
        <s v="FIN:220602_0015" u="1"/>
        <s v="P.3.10.0:221029_0077" u="1"/>
        <s v="QAM:221022_0067" u="1"/>
        <s v="P.3.9.0:220628_0001" u="1"/>
        <s v="P.3.9.0:220628_0011" u="1"/>
        <s v="P.3.9.0:220628_0021" u="1"/>
        <s v="P.3.9.0:220628_0031" u="1"/>
        <s v="P.3.9.0:220628_0041" u="1"/>
        <s v="P.3.9.1:220628_0001" u="1"/>
        <s v="P.3.9.0:220628_0051" u="1"/>
        <s v="P.3.9.0:220628_0061" u="1"/>
        <s v="P.3.9.0:220628_0071" u="1"/>
        <s v="P.3.9.0:220628_0081" u="1"/>
        <s v="P.3.9.2:220628_0001" u="1"/>
        <s v="FIN:220602_0016" u="1"/>
        <s v="P.3.9.0:220628_0091" u="1"/>
        <s v="C.1.1.0:221029_0006" u="1"/>
        <s v="C.1.1.0:221029_0016" u="1"/>
        <s v="C.1.1.0:221029_0026" u="1"/>
        <s v="QAM:221022_0068" u="1"/>
        <s v="C.1.1.0:221029_0036" u="1"/>
        <s v="C.1.1.0:221029_0046" u="1"/>
        <s v="C.1.1.0:221029_0056" u="1"/>
        <s v="C.1.1.0:221029_0066" u="1"/>
        <s v="C.1.1.0:221029_0076" u="1"/>
        <s v="C.1.1.0:221029_0086" u="1"/>
        <s v="C.1.1.0:221029_0096" u="1"/>
        <s v="FIN:220602_0017" u="1"/>
        <s v="P.3.10.0:221029_0087" u="1"/>
        <s v="QAM:221022_0069" u="1"/>
        <s v="P.3.9.0:220628_0002" u="1"/>
        <s v="P.3.13.0:220701_0003" u="1"/>
        <s v="P.3.9.0:220628_0012" u="1"/>
        <s v="P.3.13.0:220701_0103" u="1"/>
        <s v="P.3.9.0:220628_0022" u="1"/>
        <s v="P.3.9.0:220628_0032" u="1"/>
        <s v="P.3.9.0:220628_0042" u="1"/>
        <s v="STG:220628_0020" u="1"/>
        <s v="P.3.9.0:220628_0052" u="1"/>
        <s v="P.3.9.0:220628_0062" u="1"/>
        <s v="P.3.9.0:220628_0072" u="1"/>
        <s v="C.4.3.0: 財務分析:220607_0019" u="1"/>
        <s v="C.4.3.0: 財務分析:220609_0009" u="1"/>
        <s v="P.3.9.0:220628_0082" u="1"/>
        <s v="C.4.3.0: 財務分析:220701_0049" u="1"/>
        <s v="FIN:220602_0018" u="1"/>
        <s v="P.3.9.0:220628_0092" u="1"/>
        <s v="C.4.2.0: 生產力:221022_0011" u="1"/>
        <s v="C.1.1.0:221029_0007" u="1"/>
        <s v="C.1.1.0:221029_0017" u="1"/>
        <s v="C.1.1.0:221029_0027" u="1"/>
        <s v="C.1.1.0:221029_0037" u="1"/>
        <s v="C.1.1.0:221029_0047" u="1"/>
        <s v="C.1.1.0:221029_0057" u="1"/>
        <s v="C.1.1.0:221029_0067" u="1"/>
        <s v="C.1.1.0:221029_0077" u="1"/>
        <s v="STG:220628_0021" u="1"/>
        <s v="C.1.1.0:221029_0087" u="1"/>
        <s v="C.1.1.0:221029_0097" u="1"/>
        <s v="FIN:220602_0019" u="1"/>
        <s v="P.3.9.0:220628_0003" u="1"/>
        <s v="P.3.13.0:220701_0013" u="1"/>
        <s v="P.3.9.0:220628_0013" u="1"/>
        <s v="P.3.9.0:220628_0023" u="1"/>
        <s v="P.3.9.0:220628_0033" u="1"/>
        <s v="P.3.9.0:220628_0043" u="1"/>
        <s v="STG:220628_0022" u="1"/>
        <s v="P.3.9.0:220628_0053" u="1"/>
        <s v="P.3.9.0:220628_0063" u="1"/>
        <s v="P.3.9.0:220628_0073" u="1"/>
        <s v="C.4.3.0: 財務分析:220615_0029" u="1"/>
        <s v="P.3.9.0:220628_0083" u="1"/>
        <s v="P.3.9.0:220628_0093" u="1"/>
        <s v="C.1.1.0:221029_0008" u="1"/>
        <s v="C.4.3.0: 財務分析:221022_0068" u="1"/>
        <s v="C.1.1.0:221029_0018" u="1"/>
        <s v="C.1.1.0:221029_0028" u="1"/>
        <s v="C.1.1.0:221029_0038" u="1"/>
        <s v="C.1.1.0:221029_0048" u="1"/>
        <s v="C.1.1.0:221029_0058" u="1"/>
        <s v="C.1.1.0:221029_0068" u="1"/>
        <s v="C.1.1.0:221029_0078" u="1"/>
        <s v="STG:220628_0023" u="1"/>
        <s v="C.1.1.0:221029_0088" u="1"/>
        <s v="C.1.1.0:221029_0098" u="1"/>
        <s v="P.2.2.0:220629_0100" u="1"/>
        <s v="P.2.2.0:220629_0110" u="1"/>
        <s v="P.2.2.0:220629_0120" u="1"/>
        <s v="P.3.13.0:220607_0070" u="1"/>
        <s v="P.3.13.0:220609_0060" u="1"/>
        <s v="P.3.9.0:220628_0004" u="1"/>
        <s v="P.3.13.0:220701_0023" u="1"/>
        <s v="P.3.9.0:220628_0014" u="1"/>
        <s v="P.3.9.0:220628_0024" u="1"/>
        <s v="P.3.9.0:220628_0034" u="1"/>
        <s v="P.3.9.0:220628_0044" u="1"/>
        <s v="STG:220628_0024" u="1"/>
        <s v="P.3.9.0:220628_0054" u="1"/>
        <s v="P.3.9.0:220628_0064" u="1"/>
        <s v="P.3.9.0:220628_0074" u="1"/>
        <s v="C.4.3.0: 財務分析:220627_0019" u="1"/>
        <s v="C.4.3.0: 財務分析:220629_0009" u="1"/>
        <s v="P.3.9.0:220628_0084" u="1"/>
        <s v="P.3.9.0:220628_0094" u="1"/>
        <s v="C.1.1.0:221029_0009" u="1"/>
        <s v="C.1.1.0:221029_0019" u="1"/>
        <s v="C.1.1.0:221029_0029" u="1"/>
        <s v="C.1.1.0:221029_0039" u="1"/>
        <s v="C.1.1.0:221029_0049" u="1"/>
        <s v="C.1.1.0:221029_0059" u="1"/>
        <s v="C.1.1.0:221029_0069" u="1"/>
        <s v="C.1.1.0:221029_0079" u="1"/>
        <s v="STG:220628_0025" u="1"/>
        <s v="C.1.1.0:221029_0089" u="1"/>
        <s v="C.1.1.0:221029_0099" u="1"/>
        <s v="P.2.2.0:220629_0101" u="1"/>
        <s v="P.2.2.0:220629_0111" u="1"/>
        <s v="P.2.2.0:220629_0121" u="1"/>
        <s v="C.4.3.0: 財務分析:220607_0053" u="1"/>
        <s v="C.4.3.0: 財務分析:220609_0043" u="1"/>
        <s v="P.3.13.0:220607_0080" u="1"/>
        <s v="P.3.13.0:220609_0070" u="1"/>
        <s v="P.3.9.0:220628_0005" u="1"/>
        <s v="P.3.13.0:220701_0033" u="1"/>
        <s v="P.3.9.0:220628_0015" u="1"/>
        <s v="P.3.9.0:220628_0025" u="1"/>
        <s v="P.3.9.0:220628_0035" u="1"/>
        <s v="P.3.9.0:220628_0045" u="1"/>
        <s v="STG:220628_0026" u="1"/>
        <s v="P.3.9.0:220628_0055" u="1"/>
        <s v="P.3.9.0:220628_0065" u="1"/>
        <s v="P.3.9.0:220628_0075" u="1"/>
        <s v="P.3.9.0:220628_0085" u="1"/>
        <s v="P.3.9.0:220628_0095" u="1"/>
        <s v="STG:220628_0027" u="1"/>
        <s v="P.2.2.0:220629_0102" u="1"/>
        <s v="P.2.2.0:220629_0112" u="1"/>
        <s v="P.2.2.0:220629_0122" u="1"/>
        <s v="C.4.3.0: 財務分析:220615_0063" u="1"/>
        <s v="FIN:220610_0040" u="1"/>
        <s v="FIN:220614_0020" u="1"/>
        <s v="FIN:220616_0010" u="1"/>
        <s v="P.3.13.0:220607_0090" u="1"/>
        <s v="P.3.13.0:220609_0080" u="1"/>
        <s v="C.4.2.0: 生產力:220614_0017" u="1"/>
        <s v="C.4.2.0: 生產力:220616_0007" u="1"/>
        <s v="P.3.9.0:220628_0006" u="1"/>
        <s v="P.3.9.0:220628_0016" u="1"/>
        <s v="P.3.9.0:220628_0026" u="1"/>
        <s v="P.3.9.0:220628_0036" u="1"/>
        <s v="P.3.9.0:220628_0046" u="1"/>
        <s v="STG:220628_0028" u="1"/>
        <s v="P.3.9.0:220628_0056" u="1"/>
        <s v="P.3.9.0:220628_0066" u="1"/>
        <s v="P.3.9.0:220628_0076" u="1"/>
        <s v="P.3.9.0:220628_0086" u="1"/>
        <s v="FIN:220610_0041" u="1"/>
        <s v="FIN:220614_0021" u="1"/>
        <s v="FIN:220616_0011" u="1"/>
        <s v="P.3.9.0:220628_0096" u="1"/>
        <s v="STG:220628_0029" u="1"/>
        <s v="C.4.3.0: 財務分析:220627_0053" u="1"/>
        <s v="C.4.3.0: 財務分析:220629_0043" u="1"/>
        <s v="FIN:220610_0042" u="1"/>
        <s v="FIN:220614_0022" u="1"/>
        <s v="FIN:220616_0012" u="1"/>
        <s v="C.4.2.0: 生產力:220607_0007" u="1"/>
        <s v="P.3.13.0:220609_0090" u="1"/>
        <s v="C.4.2.0: 生產力:220615_0017" u="1"/>
        <s v="C.4.2.0: 生產力:220627_0007" u="1"/>
        <s v="P.3.9.0:220628_0007" u="1"/>
        <s v="P.3.9.0:220628_0017" u="1"/>
        <s v="P.3.9.0:220628_0027" u="1"/>
        <s v="P.3.9.0:220628_0037" u="1"/>
        <s v="P.3.9.0:220628_0047" u="1"/>
        <s v="P.3.9.0:220628_0057" u="1"/>
        <s v="P.3.9.0:220628_0067" u="1"/>
        <s v="P.3.9.0:220628_0077" u="1"/>
        <s v="P.3.9.0:220628_0087" u="1"/>
        <s v="FIN:220610_0043" u="1"/>
        <s v="FIN:220614_0023" u="1"/>
        <s v="FIN:220616_0013" u="1"/>
        <s v="P.3.9.0:220628_0097" u="1"/>
        <s v="C.4.2.0: 生產力:221029_0001" u="1"/>
        <s v="FIN:220610_0044" u="1"/>
        <s v="FIN:220614_0024" u="1"/>
        <s v="FIN:220616_0014" u="1"/>
        <s v="C.4.2.0: 生產力:220616_0017" u="1"/>
        <s v="C.4.2.0: 生產力:220628_0007" u="1"/>
        <s v="FIN:220610_0045" u="1"/>
        <s v="FIN:220614_0025" u="1"/>
        <s v="FIN:220616_0015" u="1"/>
        <s v="STG:221029_0010" u="1"/>
        <s v="C.4.3.0: 財務分析:220607_0067" u="1"/>
        <s v="C.4.3.0: 財務分析:220609_0057" u="1"/>
        <s v="P.3.13.0:220615_0092" u="1"/>
        <s v="FIN:220610_0046" u="1"/>
        <s v="FIN:220614_0026" u="1"/>
        <s v="FIN:220616_0016" u="1"/>
        <s v="C.4.2.0: 生產力:220607_0017" u="1"/>
        <s v="C.4.2.0: 生產力:220609_0007" u="1"/>
        <s v="C.4.2.0: 生產力:220627_0017" u="1"/>
        <s v="C.4.2.0: 生產力:220629_0007" u="1"/>
        <s v="STG:221029_0011" u="1"/>
        <s v="P.3.13.0:220616_0092" u="1"/>
        <s v="FIN:220610_0047" u="1"/>
        <s v="FIN:220614_0027" u="1"/>
        <s v="FIN:220616_0017" u="1"/>
        <s v="STG:221029_0012" u="1"/>
        <s v="FIN:220610_0048" u="1"/>
        <s v="FIN:220614_0028" u="1"/>
        <s v="FIN:220616_0018" u="1"/>
        <s v="C.4.2.0: 生產力:220628_0017" u="1"/>
        <s v="STG:221029_0013" u="1"/>
        <s v="FIN:220610_0049" u="1"/>
        <s v="FIN:220614_0029" u="1"/>
        <s v="FIN:220616_0019" u="1"/>
        <s v="P.3.10.0:220610_0001" u="1"/>
        <s v="STG:221029_0014" u="1"/>
        <s v="C.4.3.0: 財務分析:220627_0067" u="1"/>
        <s v="C.4.3.0: 財務分析:220629_0057" u="1"/>
        <s v="C.4.2.0: 生產力:220609_0017" u="1"/>
        <s v="C.4.2.0: 生產力:220629_0017" u="1"/>
        <s v="STG:221029_0015" u="1"/>
        <s v="P.2.2.0:220609_0010" u="1"/>
        <s v="P.2.2.0:220609_0020" u="1"/>
        <s v="P.3.10.0:220610_0011" u="1"/>
        <s v="P.2.2.0:220609_0030" u="1"/>
        <s v="P.2.2.0:220609_0040" u="1"/>
        <s v="P.2.2.0:220609_0050" u="1"/>
        <s v="STG:221029_0016" u="1"/>
        <s v="P.2.2.0:220609_0060" u="1"/>
        <s v="P.2.2.0:220609_0070" u="1"/>
        <s v="P.2.2.0:220609_0080" u="1"/>
        <s v="P.2.2.0:220609_0090" u="1"/>
        <s v="C.4.3.0: 財務分析:220602_0022" u="1"/>
        <s v="STG:221029_0017" u="1"/>
        <s v="P.2.2.0:220609_0001" u="1"/>
        <s v="P.2.2.0:220609_0011" u="1"/>
        <s v="P.2.2.0:220609_0021" u="1"/>
        <s v="P.3.10.0:220610_0021" u="1"/>
        <s v="P.3.10.0:220614_0001" u="1"/>
        <s v="P.2.2.0:220609_0031" u="1"/>
        <s v="P.2.2.0:220609_0041" u="1"/>
        <s v="P.2.2.0:220609_0051" u="1"/>
        <s v="STG:221029_0018" u="1"/>
        <s v="P.2.2.0:220609_0061" u="1"/>
        <s v="P.2.2.0:220609_0071" u="1"/>
        <s v="P.2.2.0:220609_0081" u="1"/>
        <s v="P.2.2.0:220609_0091" u="1"/>
        <s v="P.3.5.0:220615_0010" u="1"/>
        <s v="P.3.5.0:220615_0020" u="1"/>
        <s v="C.4.3.0: 財務分析:220610_0032" u="1"/>
        <s v="C.4.3.0: 財務分析:220614_0012" u="1"/>
        <s v="C.4.3.0: 財務分析:220616_0002" u="1"/>
        <s v="P.3.5.0:220615_0030" u="1"/>
        <s v="P.3.5.0:220615_0040" u="1"/>
        <s v="P.3.10.0:220615_0001" u="1"/>
        <s v="P.3.10.0:220615_0101" u="1"/>
        <s v="C.4.3.0: 財務分析:221029_0011" u="1"/>
        <s v="STG:221029_0019" u="1"/>
        <s v="P.2.2.0:220609_0002" u="1"/>
        <s v="P.2.2.0:220609_0012" u="1"/>
        <s v="FIN:220622_0050" u="1"/>
        <s v="FIN:220628_0020" u="1"/>
        <s v="P.2.2.0:220609_0022" u="1"/>
        <s v="P.3.10.0:220610_0031" u="1"/>
        <s v="P.3.10.0:220614_0011" u="1"/>
        <s v="P.3.10.0:220616_0001" u="1"/>
        <s v="P.2.2.0:220609_0032" u="1"/>
        <s v="P.2.2.0:220609_0042" u="1"/>
        <s v="P.3.13.0:220627_0094" u="1"/>
        <s v="P.3.13.0:220629_0084" u="1"/>
        <s v="P.2.2.0:220609_0052" u="1"/>
        <s v="P.2.2.0:220609_0062" u="1"/>
        <s v="P.2.2.0:220609_0072" u="1"/>
        <s v="P.2.2.0:220609_0082" u="1"/>
        <s v="P.2.2.0:220609_0092" u="1"/>
        <s v="P.3.5.0:220615_0001" u="1"/>
        <s v="P.3.5.0:220615_0011" u="1"/>
        <s v="P.3.5.0:220615_0021" u="1"/>
        <s v="C.4.3.0: 財務分析:220622_0022" u="1"/>
        <s v="P.3.5.0:220615_0031" u="1"/>
        <s v="P.3.5.0:220615_0041" u="1"/>
        <s v="FIN:220622_0051" u="1"/>
        <s v="FIN:220628_0021" u="1"/>
        <s v="P.3.10.0:220615_0011" u="1"/>
        <s v="P.3.10.0:220615_0111" u="1"/>
        <s v="P.3.13.0:220628_0094" u="1"/>
        <s v="P.2.2.0:220609_0003" u="1"/>
        <s v="P.2.2.0:220609_0013" u="1"/>
        <s v="FIN:220622_0052" u="1"/>
        <s v="FIN:220628_0022" u="1"/>
        <s v="P.2.2.0:220609_0023" u="1"/>
        <s v="P.3.10.0:220610_0041" u="1"/>
        <s v="P.3.10.0:220614_0021" u="1"/>
        <s v="P.3.10.0:220616_0011" u="1"/>
        <s v="P.2.2.0:220609_0033" u="1"/>
        <s v="P.2.2.0:220609_0043" u="1"/>
        <s v="P.3.13.0:220629_0094" u="1"/>
        <s v="P.2.2.0:220609_0053" u="1"/>
        <s v="P.2.2.0:220609_0063" u="1"/>
        <s v="P.2.2.0:220609_0073" u="1"/>
        <s v="P.2.2.0:220609_0083" u="1"/>
        <s v="P.2.2.0:220609_0093" u="1"/>
        <s v="P.3.5.0:220615_0002" u="1"/>
        <s v="P.3.5.0:220615_0012" u="1"/>
        <s v="P.3.5.0:220615_0022" u="1"/>
        <s v="C.4.3.0: 財務分析:220630_0032" u="1"/>
        <s v="P.3.5.0:220615_0032" u="1"/>
        <s v="P.3.5.0:220615_0042" u="1"/>
        <s v="FIN:220622_0053" u="1"/>
        <s v="FIN:220628_0023" u="1"/>
        <s v="P.3.10.0:220615_0021" u="1"/>
        <s v="P.3.10.0:220615_0121" u="1"/>
        <s v="P.3.10.0:220622_0003" u="1"/>
        <s v="P.2.2.0:220609_0004" u="1"/>
        <s v="FIN:220607_0049" u="1"/>
        <s v="FIN:220609_0039" u="1"/>
        <s v="P.2.2.0:220609_0014" u="1"/>
        <s v="FIN:220622_0054" u="1"/>
        <s v="FIN:220628_0024" u="1"/>
        <s v="P.2.2.0:220609_0024" u="1"/>
        <s v="P.3.10.0:220610_0051" u="1"/>
        <s v="P.3.10.0:220614_0031" u="1"/>
        <s v="P.3.10.0:220616_0021" u="1"/>
        <s v="P.2.2.0:220609_0034" u="1"/>
        <s v="P.2.2.0:220609_0044" u="1"/>
        <s v="P.2.2.0:220609_0054" u="1"/>
        <s v="P.2.2.0:220609_0064" u="1"/>
        <s v="C.4.3.0: 財務分析:220602_0036" u="1"/>
        <s v="P.2.2.0:220609_0074" u="1"/>
        <s v="P.2.2.0:220609_0084" u="1"/>
        <s v="P.2.2.0:220609_0094" u="1"/>
        <s v="P.3.5.0:220615_0003" u="1"/>
        <s v="P.3.5.0:220615_0013" u="1"/>
        <s v="P.3.5.0:220615_0023" u="1"/>
        <s v="P.3.5.0:220615_0033" u="1"/>
        <s v="P.3.5.0:220615_0043" u="1"/>
        <s v="FIN:220622_0055" u="1"/>
        <s v="FIN:220628_0025" u="1"/>
        <s v="P.3.10.0:220615_0031" u="1"/>
        <s v="P.3.10.0:220615_0131" u="1"/>
        <s v="P.3.10.0:220622_0013" u="1"/>
        <s v="P.2.2.0:220609_0005" u="1"/>
        <s v="P.2.2.0:220609_0015" u="1"/>
        <s v="FIN:220622_0056" u="1"/>
        <s v="FIN:220628_0026" u="1"/>
        <s v="P.2.2.0:220609_0025" u="1"/>
        <s v="P.3.10.0:220610_0061" u="1"/>
        <s v="P.3.10.0:220614_0041" u="1"/>
        <s v="P.3.10.0:220616_0031" u="1"/>
        <s v="P.2.2.0:220609_0035" u="1"/>
        <s v="P.2.2.0:220609_0045" u="1"/>
        <s v="P.2.2.0:220609_0055" u="1"/>
        <s v="P.2.2.0:220609_0065" u="1"/>
        <s v="C.4.3.0: 財務分析:220610_0046" u="1"/>
        <s v="C.4.3.0: 財務分析:220614_0026" u="1"/>
        <s v="C.4.3.0: 財務分析:220616_0016" u="1"/>
        <s v="P.2.2.0:220609_0075" u="1"/>
        <s v="P.2.2.0:220609_0085" u="1"/>
        <s v=" " u="1"/>
        <s v="P.2.2.0:220609_0095" u="1"/>
        <s v="P.3.5.0:220615_0004" u="1"/>
        <s v="C.4.3.0: 財務分析:221029_0025" u="1"/>
        <s v="P.3.5.0:220615_0014" u="1"/>
        <s v="P.3.5.0:220615_0024" u="1"/>
        <s v="P.3.5.0:220615_0034" u="1"/>
        <s v="P.3.5.0:220615_0044" u="1"/>
        <s v="FIN:220622_0057" u="1"/>
        <s v="FIN:220628_0027" u="1"/>
        <s v="P.3.10.0:220615_0041" u="1"/>
        <s v="P.3.10.0:220622_0023" u="1"/>
        <s v="P.2.2.0:220609_0006" u="1"/>
        <s v="P.2.2.0:220609_0016" u="1"/>
        <s v="FIN:220622_0058" u="1"/>
        <s v="FIN:220628_0028" u="1"/>
        <s v="P.2.2.0:220609_0026" u="1"/>
        <s v="P.3.10.0:220614_0051" u="1"/>
        <s v="P.3.10.0:220616_0041" u="1"/>
        <s v="P.2.2.0:220609_0036" u="1"/>
        <s v="P.2.2.0:220609_0046" u="1"/>
        <s v="P.2.2.0:220609_0056" u="1"/>
        <s v="P.2.2.0:220609_0066" u="1"/>
        <s v="C.4.3.0: 財務分析:220622_0036" u="1"/>
        <s v="C.4.3.0: 財務分析:220628_0006" u="1"/>
        <s v="P.2.2.0:220609_0076" u="1"/>
        <s v="P.2.2.0:220609_0086" u="1"/>
        <s v="P.2.2.0:220609_0096" u="1"/>
        <s v="P.3.10.0:220627_0003" u="1"/>
        <s v="P.3.5.0:220615_0005" u="1"/>
        <s v="P.3.5.0:220615_0015" u="1"/>
        <s v="P.3.5.0:220615_0025" u="1"/>
        <s v="P.3.5.0:220615_0035" u="1"/>
        <s v="FIN:220622_0059" u="1"/>
        <s v="FIN:220628_0029" u="1"/>
        <s v="P.3.10.0:220615_0051" u="1"/>
        <s v="P.3.10.0:220630_0005" u="1"/>
        <s v="C.4.3.0: 財務分析:220602_0070" u="1"/>
        <s v="P.3.10.0:220622_0033" u="1"/>
        <s v="P.3.10.0:220628_0003" u="1"/>
        <s v="PNC:221029_0001" u="1"/>
        <s v="P.2.2.0:220609_0007" u="1"/>
        <s v="P.2.2.0:220609_0017" u="1"/>
        <s v="P.2.2.0:220609_0027" u="1"/>
        <s v="P.3.10.0:220614_0061" u="1"/>
        <s v="P.3.10.0:220616_0051" u="1"/>
        <s v="P.2.2.0:220609_0037" u="1"/>
        <s v="P.2.2.0:220609_0047" u="1"/>
        <s v="P.2.2.0:220609_0057" u="1"/>
        <s v="P.2.2.0:220609_0067" u="1"/>
        <s v="C.4.3.0: 財務分析:220630_0046" u="1"/>
        <s v="P.2.2.0:220609_0077" u="1"/>
        <s v="P.2.2.0:220609_0087" u="1"/>
        <s v="P.2.2.0:220609_0097" u="1"/>
        <s v="P.3.10.0:220627_0013" u="1"/>
        <s v="P.3.10.0:220629_0003" u="1"/>
        <s v="PNC:221029_0002" u="1"/>
        <s v="P.3.10.0:220615_0061" u="1"/>
        <s v="P.3.10.0:220630_0015" u="1"/>
        <s v="C.4.3.0: 財務分析:220614_0060" u="1"/>
        <s v="C.4.3.0: 財務分析:220616_0050" u="1"/>
        <s v="P.3.10.0:220622_0043" u="1"/>
        <s v="P.3.10.0:220628_0013" u="1"/>
        <s v="PNC:221029_0003" u="1"/>
        <s v="P.2.2.0:220609_0008" u="1"/>
        <s v="P.2.2.0:220609_0018" u="1"/>
        <s v="P.2.2.0:220609_0028" u="1"/>
        <s v="P.3.10.0:220616_0061" u="1"/>
        <s v="P.2.2.0:220609_0038" u="1"/>
        <s v="P.2.2.0:220609_0048" u="1"/>
        <s v="P.2.2.0:220609_0058" u="1"/>
        <s v="P.2.2.0:220609_0068" u="1"/>
        <s v="P.2.2.0:220609_0078" u="1"/>
        <s v="P.2.2.0:220609_0088" u="1"/>
        <s v="P.2.2.0:220609_0098" u="1"/>
        <s v="P.3.10.0:220627_0023" u="1"/>
        <s v="P.3.10.0:220629_0013" u="1"/>
        <s v="PNC:221029_0004" u="1"/>
        <s v="P.3.10.0:220615_0071" u="1"/>
        <s v="P.3.10.0:220630_0025" u="1"/>
        <s v="C.4.3.0: 財務分析:220622_0070" u="1"/>
        <s v="C.4.3.0: 財務分析:220628_0040" u="1"/>
        <s v="P.3.10.0:220622_0053" u="1"/>
        <s v="P.3.10.0:220628_0023" u="1"/>
        <s v="PNC:221029_0005" u="1"/>
        <s v="P.3.10.0:220701_0052" u="1"/>
        <s v="P.2.2.0:220609_0009" u="1"/>
        <s v="P.2.2.0:220609_0019" u="1"/>
        <s v="P.2.2.0:220609_0029" u="1"/>
        <s v="P.3.10.0:220616_0071" u="1"/>
        <s v="P.2.2.0:220609_0039" u="1"/>
        <s v="P.2.2.0:220609_0049" u="1"/>
        <s v="C.4.3.0: 財務分析:221029_0039" u="1"/>
        <s v="P.2.2.0:220609_0059" u="1"/>
        <s v="P.2.2.0:220609_0069" u="1"/>
        <s v="P.2.2.0:220609_0079" u="1"/>
        <s v="P.2.2.0:220609_0089" u="1"/>
        <s v="P.2.2.0:220609_0099" u="1"/>
        <s v="P.3.10.0:220627_0033" u="1"/>
        <s v="P.3.10.0:220629_0023" u="1"/>
        <s v="PNC:221029_0006" u="1"/>
        <s v="P.3.10.0:220630_0035" u="1"/>
        <s v="P.3.10.0:220622_0063" u="1"/>
        <s v="P.3.10.0:220628_0033" u="1"/>
        <s v="PNC:221029_0007" u="1"/>
        <s v="P.3.10.0:220701_0062" u="1"/>
        <s v="P.3.10.0:220627_0043" u="1"/>
        <s v="P.3.10.0:220629_0033" u="1"/>
        <s v="PNC:221029_0008" u="1"/>
        <s v="P.3.10.0:220630_0045" u="1"/>
        <s v="P.3.10.0:220622_0073" u="1"/>
        <s v="P.3.10.0:220628_0043" u="1"/>
        <s v="PNC:221029_0009" u="1"/>
        <s v="C.1.1.0:220701_0001" u="1"/>
        <s v="C.1.1.0:220701_0011" u="1"/>
        <s v="P.3.10.0:220701_0072" u="1"/>
        <s v="C.1.1.0:220701_0021" u="1"/>
        <s v="C.1.1.0:220701_0031" u="1"/>
        <s v="C.1.1.0:220701_0041" u="1"/>
        <s v="C.1.1.0:220701_0051" u="1"/>
        <s v="C.1.1.0:220701_0061" u="1"/>
        <s v="C.1.1.0:220701_0071" u="1"/>
        <s v="C.1.1.0:220701_0081" u="1"/>
        <s v="C.1.1.0:220701_0091" u="1"/>
        <s v="P.3.10.0:220627_0053" u="1"/>
        <s v="P.3.10.0:220629_0043" u="1"/>
        <s v="C.4.3.0: 財務分析:220616_0064" u="1"/>
        <s v="P.3.10.0:220630_0055" u="1"/>
        <s v="P.3.10.0:220628_0053" u="1"/>
        <s v="C.1.1.0:220701_0002" u="1"/>
        <s v="C.1.1.0:220701_0012" u="1"/>
        <s v="C.1.1.0:220701_0022" u="1"/>
      </sharedItems>
    </cacheField>
    <cacheField name="custom_LocalName" numFmtId="0">
      <sharedItems count="640">
        <s v="事業群"/>
        <s v="事業群名稱"/>
        <s v="事業群代碼"/>
        <s v="企業"/>
        <s v="企業代碼"/>
        <s v="企業中文名稱"/>
        <s v="企業英文名稱"/>
        <s v="員工結構"/>
        <s v="員工結構代碼"/>
        <s v="員工結構名稱"/>
        <s v="企業員工統計"/>
        <s v="財報結算日"/>
        <s v="會計期間"/>
        <s v="員工人數"/>
        <s v="平均員工人數"/>
        <s v="上一期員工人數"/>
        <s v="財務會計主檔_員工結構相關"/>
        <s v="人均產值"/>
        <s v="人均營業利益"/>
        <s v="財務會計主檔"/>
        <s v="營業收入"/>
        <s v="營業利益"/>
        <s v="銷貨成本"/>
        <s v="存貨周轉率"/>
        <s v="應付帳款周轉率"/>
        <s v="應收帳款周轉率"/>
        <s v="存貨周轉天數"/>
        <s v="應付帳款天數"/>
        <s v="應收帳款天數"/>
        <s v="現金循環週期"/>
        <s v="稅後淨利"/>
        <s v="累積稅後淨利"/>
        <s v="總資產金額"/>
        <s v="總負債金額"/>
        <s v="股東權益金額"/>
        <s v="ROE"/>
        <s v="ROA"/>
        <s v="累積 ROE"/>
        <s v="累積 ROA"/>
        <s v="負債比"/>
        <s v="存貨金額_x000a_"/>
        <s v="現金及約當現金金額"/>
        <s v="應收帳款淨額金額"/>
        <s v="不動產、廠房及設備金額"/>
        <s v="存貨佔總資產比例"/>
        <s v="現金及約當現金佔總資產比例"/>
        <s v="應收帳款淨額站總資產比例"/>
        <s v="不動產、廠房及設備佔總資產比例"/>
        <s v="短期借款金額"/>
        <s v="應付帳款及票據金額"/>
        <s v="長期借款金額"/>
        <s v="短期借款佔總資產比例"/>
        <s v="應付帳款及票據占總資產比例"/>
        <s v="長期借款占總資產比例"/>
        <s v="平均存貨金額"/>
        <s v="平均應收帳款金額"/>
        <s v="平均應付帳款金額"/>
        <s v="平均總資產金額"/>
        <s v="平均股東權益金額"/>
        <s v="人均產值及人均營業利益"/>
        <s v="人均產值及人均營業利益事業群比較"/>
        <s v="生產力分析指標類別"/>
        <s v="生產力分析指標量值"/>
        <s v="CCC 相關指標類別"/>
        <s v="CCC 相關指標量值"/>
        <s v="現金循環週期同業及事業群比較"/>
        <s v="應付周轉天數"/>
        <s v="應收周轉天數"/>
        <s v="現金循環週期同業比較"/>
        <s v="報酬率"/>
        <s v="股東權益"/>
        <s v="當年累積報酬率"/>
        <s v="報酬率同業比較"/>
        <s v="資產重點項目"/>
        <s v="資產重點項目金額"/>
        <s v="資產重點項目佔總資產比例"/>
        <s v="負債重點項目"/>
        <s v="負債重點項目金額"/>
        <s v="負債重點項目佔總資產比例"/>
        <s v="EBO 專案"/>
        <s v="EBO 專案編號"/>
        <s v="EBO 專案名稱"/>
        <s v="EBO 專案贊助人"/>
        <s v="團隊顧問"/>
        <s v="團隊領導"/>
        <s v="EBO 專案登錄日期"/>
        <s v="EBO 專案發展時間"/>
        <s v="EBO 專案專案簡介"/>
        <s v="EBO 專案檢查日期"/>
        <s v="EBO 專案主導單位"/>
        <s v="EBO 專案累計利潤"/>
        <s v="EBO 專案資助紀錄表"/>
        <s v="資助事業群"/>
        <s v="資助事業單位"/>
        <s v="EBO 專案資助比率"/>
        <s v="EBO 專案資助開始日期"/>
        <s v="EBO 專案資助結束日期"/>
        <s v="EBO 專案資助備註"/>
        <s v="EBO 專案資助紀錄檢查日期"/>
        <s v="EBO 專案階段紀錄表"/>
        <s v="EBO 階段"/>
        <s v="EBO 階段開始日期"/>
        <s v="EBO階段發展時間"/>
        <s v="決策評審點結果"/>
        <s v="EBO 階段結束日期"/>
        <s v="EBO 階段檢查日期"/>
        <s v="EBO 階段備註"/>
        <s v="EBO 專案進度紀錄表"/>
        <s v="策略清晰度"/>
        <s v="技術成熟度"/>
        <s v="商模可行性"/>
        <s v="市場確佔度"/>
        <s v="EBO 專案進度檢查日期"/>
        <s v="EBO專案營收計畫表"/>
        <s v="EBO 專案營收計畫檢查日期"/>
        <s v="EBO 專案營收計畫年"/>
        <s v="EBO 專案營收計畫月"/>
        <s v="EBO 專案預估營收"/>
        <s v="EBO 專案預估毛利"/>
        <s v="EBO 專案營收計畫幣別"/>
        <s v="EBO專案營收紀錄表"/>
        <s v="EBO 專案營收檢查日期"/>
        <s v="EBO 專案營收年"/>
        <s v="EBO 專案營收月"/>
        <s v="EBO 專案實際營收"/>
        <s v="EBO 專案實際毛利"/>
        <s v="EBO 專案營收幣別"/>
        <s v="EBO Milestone 紀錄表"/>
        <s v="EBO 專案里程碑"/>
        <s v="EBO 專案里程碑類別"/>
        <s v="EBO 專案里程碑狀態"/>
        <s v="EBO 專案里程碑完成進度"/>
        <s v="EBO 專案里程碑預計達成日期"/>
        <s v="EBO 專案里程碑實際達成日期"/>
        <s v="EBO 專案里程碑備註"/>
        <s v="EBO 專案里程碑紀錄日期"/>
        <s v="投資主檔"/>
        <s v="投資標的名稱"/>
        <s v="投資結算年度"/>
        <s v="投資結算季度"/>
        <s v="Management Type"/>
        <s v="當年投資額"/>
        <s v="累計投資額"/>
        <s v="投資標的持股比例"/>
        <s v="投資標的營收"/>
        <s v="投資標的營收貢獻"/>
        <s v="投資標的淨利"/>
        <s v="投資標的認列獲利"/>
        <s v="投資標的現金股利"/>
        <s v="投資標的估值（依持股比例）"/>
        <s v="投資標的說明"/>
        <s v="投資標的營收達成率"/>
        <s v="投資標的營收貢獻達成率"/>
        <s v="投資標的淨利達成率"/>
        <s v="投資標的認列獲利達成率"/>
        <s v="投資標的預算分配主檔"/>
        <s v="投資預算分配季度"/>
        <s v="投資可能性"/>
        <s v="預計可能投資額"/>
        <s v="投資併購目標註記"/>
        <s v="年度投資預算主檔"/>
        <s v="年度投資預算"/>
        <s v="年度實際已投資金額"/>
        <s v="年度投資預算餘額(F)"/>
        <s v="預計可能投資額(H)佔年度投資預算餘額比率"/>
        <s v="EBO 專案管理"/>
        <s v="EBO 專案現在階段"/>
        <s v="EBO 專案資助管理"/>
        <s v="投資併購管理"/>
        <s v="投資統計期間"/>
        <s v="投資預算管控總表"/>
        <s v="預計可能投資額(H)"/>
        <s v="預計可能投資額(M)"/>
        <s v="預計可能投資額(L)"/>
        <s v="投資預算分配總表"/>
        <s v="投資併購目標"/>
        <s v="個人電腦事業群之需求計畫達成資料"/>
        <s v="事業處代碼"/>
        <s v="客戶名稱"/>
        <s v="產品事業部門代碼"/>
        <s v="產品型態分類"/>
        <s v="產品系列"/>
        <s v="計畫分析月份"/>
        <s v="當月累計客戶採購訂單"/>
        <s v="客戶採購訂單當月要求出貨數量_x000a_"/>
        <s v="當月客戶需求計畫量"/>
        <s v="客戶指示當月出貨數量"/>
        <s v="需求計畫達成率"/>
        <s v="個人電腦事業群之需求計畫版本比較資料"/>
        <s v="版本比較月份"/>
        <s v="需求計畫版本"/>
        <s v="需求計畫類型ID"/>
        <s v="需求資料類型"/>
        <s v="每月需求預測數量"/>
        <s v="版本數量差異"/>
        <s v="需求計畫類型"/>
        <s v="需求計畫類型名稱"/>
        <s v="需求計畫比較類型"/>
        <s v="需求計畫比較類型ID"/>
        <s v="需求計畫比較類型名稱"/>
        <s v="版本一需求計畫類型ID"/>
        <s v="版本二需求計畫類型ID"/>
        <s v="CQ MP出貨數量資料"/>
        <s v="出貨月份"/>
        <s v="RDP 出貨數量"/>
        <s v="LT FCST 出貨數量"/>
        <s v="STD BU2 ASUS BS分量與當月FCST 比較"/>
        <s v="BS 供應月份"/>
        <s v="每月需求BS供應數量"/>
        <s v="每月最後一版需求預測數量"/>
        <s v="BS分量與當月FCST比率"/>
        <s v="需求計畫達成率的非安全區域"/>
        <s v="上方區域下限"/>
        <s v="上方區域上限"/>
        <s v="下方區域下限"/>
        <s v="下方區域上限"/>
        <s v="需求計畫達成資料畫面註解"/>
        <s v="畫面註解ID"/>
        <s v="畫面註解"/>
        <s v="RDP 需求計畫達成指定版本"/>
        <s v="需求計畫指定版本"/>
        <s v="DOI 主檔"/>
        <s v="廠區名稱"/>
        <s v="庫存截止日"/>
        <s v="DOI 週期類別"/>
        <s v="庫存區域"/>
        <s v="幣別"/>
        <s v="庫存金額"/>
        <s v="最新每月預估營業收入"/>
        <s v="DOI實際天數"/>
        <s v="DOI 目標天數參數檔"/>
        <s v="DOI目標天數"/>
        <s v="庫存主檔"/>
        <s v="工廠廠別代碼"/>
        <s v="匯率主檔"/>
        <s v="匯率有效時間起"/>
        <s v="匯率有效時間訖"/>
        <s v="原始幣別"/>
        <s v="目標幣別"/>
        <s v="匯率類型"/>
        <s v="匯率"/>
        <s v="個人電腦事業群之需求計畫達成分析"/>
        <s v="個人電腦事業群之需求計畫版本比較"/>
        <s v="MD BU2 ASUS BS分量與當月FCST 比較"/>
        <s v="DOI 趨勢分析"/>
        <s v="DOI 趨勢分析_Stock Area"/>
        <s v="PSG 工廠廠別"/>
        <s v="主要客戶名稱"/>
        <s v="PSG 廠區"/>
        <s v="廠區性質"/>
        <s v="每月營業收入與出貨預估資料"/>
        <s v="計畫年度 "/>
        <s v="計畫月份 "/>
        <s v="最新預估版本日期"/>
        <s v="最新每月預估出貨量"/>
        <s v="每月營業收入與出貨董事會預估資料"/>
        <s v="董事會預估版本日期"/>
        <s v="每月董事會預估營業收入"/>
        <s v="每月董事會預估出貨量"/>
        <s v="年度目標的月營業收入與出貨資料"/>
        <s v="年度目標的月營業收入"/>
        <s v="年度目標的月出貨量"/>
        <s v="每日營業收入與出貨實際資料"/>
        <s v="營收出貨結帳日期"/>
        <s v="實際每日營業收入"/>
        <s v="實際每日出貨量"/>
        <s v="每月營業收入與出貨實際資料"/>
        <s v="最新結算月份"/>
        <s v="營收出貨結帳月份"/>
        <s v="每月實際營業收入"/>
        <s v="每月實際出貨量"/>
        <s v="每月實際和年度目標營業收入差異率"/>
        <s v="每月實際和年度目標出貨量差異率"/>
        <s v="實際與預估營收出貨差異率和達成率資料"/>
        <s v="計算年度"/>
        <s v="計算月份"/>
        <s v="每月實際和董事會預估營業收入差異"/>
        <s v="每月實際和董事會預估出貨量差異"/>
        <s v="每月實際和董事會預估營業收入差異率"/>
        <s v="每月實際和董事會預估出貨量差異率"/>
        <s v="月初至今實際和董事會預估營業收入達成率"/>
        <s v="月初至今實際和董事會預估出貨量達成率"/>
        <s v="每月實際和年度目標營業收入差異"/>
        <s v="每月實際和年度目標出貨量差異"/>
        <s v="月初至今實際和最新每月預估營業收入達成率"/>
        <s v="月初至今實際和最新每月預估出貨量達成率"/>
        <s v="不同時間區間實際營收出貨差異率資料"/>
        <s v="計算基準年度"/>
        <s v="年度營業收入差異"/>
        <s v="年度出貨量差異"/>
        <s v="年度營業收入差異率"/>
        <s v="年度出貨量差異率"/>
        <s v="依客戶與事業部代碼呈現月營業收入與出貨達成狀況"/>
        <s v="立帳月份"/>
        <s v="月初至今實際營業收入"/>
        <s v="月初至今實際出貨量"/>
        <s v="依產品呈現月營業收入與出貨達成狀況"/>
        <s v="依客戶與事業部代碼呈現年度營業收入與出貨達成狀況"/>
        <s v="立帳年度"/>
        <s v="年度實際和預估營業收入"/>
        <s v="年度實際和預估出貨量"/>
        <s v="年度董事會預估營業收入"/>
        <s v="年度董事會預估出貨量"/>
        <s v="年度實際與預估和董事會預估營業收入差異"/>
        <s v="年度實際與預估和董事會預估出貨量差異"/>
        <s v="年度實際與預估和董事會預估營業收入差異率"/>
        <s v="年度實際與預估和董事會預估出貨量差異率"/>
        <s v="年度營業收入目標"/>
        <s v="年度出貨目標"/>
        <s v="年度實際與預估和目標營業收入差異"/>
        <s v="年度實際與預估和目標出貨量差異"/>
        <s v="年度實際與預估和目標營業收入差異率"/>
        <s v="年度實際與預估和目標出貨量差異率"/>
        <s v="依產品呈現年度營業收入與出貨達成狀況"/>
        <s v="依客戶與事業部代碼呈現年初至今營業收入與出貨達成狀況"/>
        <s v="年初至今累積營業收入"/>
        <s v="年初至今累積出貨量"/>
        <s v="年初至今董事會預估營業收入"/>
        <s v="年初至今董事會預估出貨量"/>
        <s v="年初至今實際和董事會預估營業收入差異"/>
        <s v="年初至今實際和董事會預估出貨量差異"/>
        <s v="年初至今實際和董事會預估營業收入差異率"/>
        <s v="年初至今實際和董事會預估出貨量差異率"/>
        <s v="年初至今營業收入目標"/>
        <s v="年初至今出貨目標"/>
        <s v="年初至今實際和目標營業收入差異"/>
        <s v="年初至今實際和目標出貨量差異"/>
        <s v="年初至今實際和目標營業收入差異率"/>
        <s v="年初至今實際和目標出貨量差異率"/>
        <s v="依產品呈現年初至今營業收入與出貨達成狀況"/>
        <s v="依客戶與事業部代碼呈現近三年營業收入與出貨達成狀況"/>
        <s v="年度實際營業收入"/>
        <s v="年度實際出貨量"/>
        <s v="依產品呈現近三年營業收入與出貨達成狀況"/>
        <s v="採購方式與採購金額分布"/>
        <s v="採購方式"/>
        <s v="材料主分類"/>
        <s v="材料大類"/>
        <s v="材料代號類別"/>
        <s v="材料細項"/>
        <s v="收料統計月份"/>
        <s v="收料隸屬季別"/>
        <s v="合格供應商名稱"/>
        <s v="廠商代碼"/>
        <s v="廠商名稱"/>
        <s v="採購金額"/>
        <s v="收料數量"/>
        <s v="供應商管理"/>
        <s v="供應商資料季統計時間"/>
        <s v="品質成績"/>
        <s v="採購成績"/>
        <s v="達交成績"/>
        <s v="供應商績效"/>
        <s v="料號數"/>
        <s v="獨用料數量"/>
        <s v="Buy and Sell 材料數量"/>
        <s v="客戶指定料數量"/>
        <s v="英業達自選料數量"/>
        <s v="應用客戶清單"/>
        <s v="達交率分析"/>
        <s v="達交率統計年月"/>
        <s v="英業達料號"/>
        <s v="料號描述"/>
        <s v="廠商承諾交貨量"/>
        <s v="廠商實際交貨量"/>
        <s v="廠商累計承諾交貨量"/>
        <s v="廠商累計實際交貨量"/>
        <s v="LTA MOU達交率"/>
        <s v="達交率按Vendor排名"/>
        <s v="達交率按PartNo排名"/>
        <s v="原物料市場價格波動影響 "/>
        <s v="原物料資料月份"/>
        <s v="主階品項"/>
        <s v="次階品項"/>
        <s v="子階成本分類"/>
        <s v="購價成本比例"/>
        <s v="原料期貨種類"/>
        <s v="原料成本比例"/>
        <s v="原料期貨價格"/>
        <s v="上期原料期貨價格"/>
        <s v="去年同期原料期貨價格"/>
        <s v="原料期貨月度漲跌幅"/>
        <s v="原料期貨年度漲跌幅"/>
        <s v="主階品項市場價格波動分析"/>
        <s v="次階品項月度漲跌幅"/>
        <s v="次階品項年度漲跌幅"/>
        <s v="主階品項影響金額分析"/>
        <s v="主階品項影響材料成本"/>
        <s v="重要主階品項屬性維度"/>
        <s v="系列應用客戶清單"/>
        <s v="產品系列清單"/>
        <s v="未結訂單數量"/>
        <s v="未來半年需求"/>
        <s v="替代群組編碼"/>
        <s v="PSG 月採購收料紀錄"/>
        <s v="收料月分"/>
        <s v="合格供應商代號"/>
        <s v="供應商主檔"/>
        <s v="供應商績效主檔"/>
        <s v="供應商績效年月"/>
        <s v="關鍵零件交貨紀錄 "/>
        <s v="關鍵零組件材料達交率基準點"/>
        <s v="廠商達交表現"/>
        <s v="重要主階品項屬性"/>
        <s v="料號系列"/>
        <s v="原物料市場價格波動訊息"/>
        <s v="主階品項市場價格波動訊息"/>
        <s v="主階品項影響金額"/>
        <s v="採購件屬性"/>
        <s v="材料代號"/>
        <s v="是否獨立料"/>
        <s v="整體產品良率"/>
        <s v="周產品良率回報"/>
        <s v="產線投入數量"/>
        <s v="整體不良數總和"/>
        <s v="產品直通率"/>
        <s v="整體待修不良數總和"/>
        <s v="產品良率"/>
        <s v="整體產品良率超標說明"/>
        <s v="產品良率超標日期"/>
        <s v="整體良率超標類型"/>
        <s v="整體良率超標註解說明"/>
        <s v="整體產品良率目標"/>
        <s v="產品良率目標"/>
        <s v="產品直通率目標"/>
        <s v="產品良率明細"/>
        <s v="產品層級"/>
        <s v="生產站點代碼"/>
        <s v="站點投入數量"/>
        <s v="站點不良數"/>
        <s v="站點直通率"/>
        <s v="站點待修不良數"/>
        <s v="站點良率"/>
        <s v="站點良率目標對照"/>
        <s v="站點良率目標"/>
        <s v="站點直通率目標"/>
        <s v="產品不良率明細"/>
        <s v="生產不良類型代碼"/>
        <s v="各不良類型數量"/>
        <s v="各不良類型不良率"/>
        <s v="不良類型目標對照"/>
        <s v="不良類型目標"/>
        <s v="整體產品良率分析"/>
        <s v="產品良率明細分析"/>
        <s v="產品不良率明細分析"/>
        <s v="每月營業收入預估資料by客戶"/>
        <s v="PSG 客戶主檔"/>
        <s v="PSG 產品家族"/>
        <s v="產品家族"/>
        <s v="資料來源"/>
        <s v="PSG 產品系列"/>
        <s v="產品視野"/>
        <s v="產品事業部門"/>
        <s v="產品事業部門名稱"/>
        <s v="產品事業部門別名"/>
        <s v="PSG 事業處"/>
        <s v="事業處名稱"/>
        <s v="事業處性質"/>
        <s v="產品系列首批出貨開始日期資料"/>
        <s v="首批出貨開始日期"/>
        <s v="系列狀態"/>
        <s v="實際收入成本與銷貨相關資訊"/>
        <s v="P/L 月份"/>
        <s v="每月專案出貨量"/>
        <s v="每月專案銷貨收入"/>
        <s v="每月專案材料成本"/>
        <s v="每月專案生產營運成本"/>
        <s v="累計專案出貨量"/>
        <s v="累計專案銷貨收入"/>
        <s v="累計專案材料成本"/>
        <s v="累計專案生產營運成本"/>
        <s v="累計專案銷貨成本"/>
        <s v="累計專案利益"/>
        <s v="專案收益率"/>
        <s v="年度出貨目標資料"/>
        <s v="專案階段主檔"/>
        <s v="專案階段"/>
        <s v="年度目標資料"/>
        <s v="目標年度"/>
        <s v="專案階段時程資料"/>
        <s v="詢價狀態"/>
        <s v="專案開發年度"/>
        <s v="計畫專案階段開始時間"/>
        <s v="計畫專案階段結束時間"/>
        <s v="詢價相關資料"/>
        <s v="資料上傳日期"/>
        <s v="取得詢價日期"/>
        <s v="詢價結束年度"/>
        <s v="詢價結束日期"/>
        <s v="預估產品家族營收"/>
        <s v="預估銷售數量"/>
        <s v="預估產品家族成本"/>
        <s v="預估產品家族收益率"/>
        <s v="雛型設計開始年度"/>
        <s v="雛型設計開始日期"/>
        <s v="系統整合開始日期"/>
        <s v="產品驗證開始日期"/>
        <s v="量產評估開始日期"/>
        <s v="失敗原因代碼"/>
        <s v="失敗原因內容"/>
        <s v="產品生命週期"/>
        <s v="僅年度銷量分析用標記"/>
        <s v="專案銷量達成率"/>
        <s v="詢價達成率相關資料"/>
        <s v="出貨年度"/>
        <s v="預估月攤提銷售數量"/>
        <s v="詢價達成率"/>
        <s v="實際營收銷貨相關資料"/>
        <s v="詢價命中率狀態"/>
        <s v="成功詢價機種年度出貨量"/>
        <s v="專案時程分布總覽"/>
        <s v="執行中詢價細節"/>
        <s v="詢價成功細節"/>
        <s v="詢價失敗細節"/>
        <s v="實際與預估和董事會預估出貨量差異率" u="1"/>
        <s v="每月預估營業收入" u="1"/>
        <s v="實際和目標營業收入達成率" u="1"/>
        <s v="每月實際和目標出貨量差異" u="1"/>
        <s v="實際和目標出貨量差異率" u="1"/>
        <s v="塑膠PC年度漲跌幅" u="1"/>
        <s v="實際和預估營業收入差異率" u="1"/>
        <s v="實際和董事會預估營業收入達成率" u="1"/>
        <s v="倫敦-鎳金屬年度漲跌幅" u="1"/>
        <s v="實際和目標營業收入差異" u="1"/>
        <s v="倫敦-錫金屬月度漲跌幅" u="1"/>
        <s v="實際產品營收" u="1"/>
        <s v="每月 BS 需求預測數量" u="1"/>
        <s v="連續月紐約黃金年度漲跌幅" u="1"/>
        <s v="每月實際和預估出貨量率" u="1"/>
        <s v="PSG 原物料分類" u="1"/>
        <s v="專案利益率" u="1"/>
        <s v="倫敦-錫金屬季度漲跌幅" u="1"/>
        <s v="LT FCST 裡的Shipment" u="1"/>
        <s v="預估產品家族淨利率" u="1"/>
        <s v="每月實際和目標出貨量差異率" u="1"/>
        <s v="鐵礦砂 月度漲跌幅" u="1"/>
        <s v="BS分量與當月FCST差異比例" u="1"/>
        <s v="實際和預估出貨量差異率" u="1"/>
        <s v="接單方式" u="1"/>
        <s v="散熱模組下一季漲跌幅" u="1"/>
        <s v="達交率最差前五名Vendor" u="1"/>
        <s v="版本日期" u="1"/>
        <s v="A廠商達交表現" u="1"/>
        <s v="時間範圍 -&gt; 需求計畫(生產計畫)日期" u="1"/>
        <s v="連續月紐約黃金季度漲跌幅" u="1"/>
        <s v="專案每月銷售數量" u="1"/>
        <s v="實際和預估營業收入差異" u="1"/>
        <s v="董事會出貨目標達成率" u="1"/>
        <s v="實際銷售數量" u="1"/>
        <s v="倫敦-鋁金屬年度漲跌幅" u="1"/>
        <s v="供應商資料年月" u="1"/>
        <s v="個人電腦事業群之董事會出貨目標管理" u="1"/>
        <s v="週別" u="1"/>
        <s v="每月實際和預估營業收入差異" u="1"/>
        <s v="每月人工與其他成本" u="1"/>
        <s v="倫敦-鎳金屬月度漲跌幅" u="1"/>
        <s v="P/L 更新日期" u="1"/>
        <s v="需求實際達成量" u="1"/>
        <s v="鐵礦砂 季度漲跌幅" u="1"/>
        <s v="版本一預測比較類型名稱" u="1"/>
        <s v="塑膠射出下一季漲跌幅" u="1"/>
        <s v="每月實際和目標營業收入差異" u="1"/>
        <s v="失準比率" u="1"/>
        <s v="累計產品系列收入" u="1"/>
        <s v="塑膠機殼-塑膠-總成本比例" u="1"/>
        <s v="倫敦-銅金屬年度漲跌幅" u="1"/>
        <s v="月初至今實際和目標營業收入達成率" u="1"/>
        <s v="RDP 檔中的Shipment" u="1"/>
        <s v="實際和董事會預估出貨量差異" u="1"/>
        <s v="收料日期" u="1"/>
        <s v="PSG 工廠廠區" u="1"/>
        <s v="鐵礦砂 年度漲跌幅" u="1"/>
        <s v="倫敦-鎳金屬季度漲跌幅" u="1"/>
        <s v="連續月紐約黃金月度漲跌幅" u="1"/>
        <s v="累計材料成本" u="1"/>
        <s v="需求實際達成量-&gt;實際收單數量" u="1"/>
        <s v="週級別" u="1"/>
        <s v="每月預估出貨量" u="1"/>
        <s v="需求計畫達成量" u="1"/>
        <s v="達交率小於目標值之料號清單" u="1"/>
        <s v="實際和董事會預估營業收入差異率" u="1"/>
        <s v="塑膠機殼-塑膠-購價成本比例" u="1"/>
        <s v="各產品需求計畫達成失准區域" u="1"/>
        <s v="實際和董事會預估出貨量達成率" u="1"/>
        <s v="版本二預測比較類型名稱" u="1"/>
        <s v="實際出貨數量" u="1"/>
        <s v="預測產生日期-&gt;客戶需求版本" u="1"/>
        <s v="產品系列總體淨利率" u="1"/>
        <s v="客戶識別碼" u="1"/>
        <s v="月初至今實際和目標出貨量達成率" u="1"/>
        <s v="已談定之廠商供應量" u="1"/>
        <s v="產品系列每月收入" u="1"/>
        <s v="實際與預估和董事會預估出貨量差異" u="1"/>
        <s v="IEC Part Num" u="1"/>
        <s v="需求計畫達成量-&gt;實際收單數量" u="1"/>
        <s v="累計產品系列成本" u="1"/>
        <s v="實際淨利率" u="1"/>
        <s v="達交率最差前五名P/N" u="1"/>
        <s v="累計專案銷貨數量" u="1"/>
        <s v="主階品項月度漲跌幅" u="1"/>
        <s v="業務大類" u="1"/>
        <s v="董事會出貨目標" u="1"/>
        <s v="Forecast 管理" u="1"/>
        <s v="沖壓品下一季漲跌幅" u="1"/>
        <s v="實際和目標出貨量差異" u="1"/>
        <s v="倫敦-鋁金屬月度漲跌幅" u="1"/>
        <s v="工廠廠區代碼" u="1"/>
        <s v="產品規劃周期" u="1"/>
        <s v="倫敦-錫金屬年度漲跌幅" u="1"/>
        <s v="連接器下一季漲跌幅" u="1"/>
        <s v="版本差異比例" u="1"/>
        <s v="電路板下一季漲跌幅" u="1"/>
        <s v="實際和目標出貨量達成率" u="1"/>
        <s v="實際和目標營業收入差異率" u="1"/>
        <s v="廠別名稱" u="1"/>
        <s v="塑膠PC月度漲跌幅" u="1"/>
        <s v="CQ MP出貨數量分析" u="1"/>
        <s v="倫敦-鋁金屬季度漲跌幅" u="1"/>
        <s v="個人電腦事業群之需求計畫達成分析_失準項目" u="1"/>
        <s v="倫敦-銅金屬月度漲跌幅" u="1"/>
        <s v="原物料品項" u="1"/>
        <s v="計畫比較月份" u="1"/>
        <s v="PSG 成本分類" u="1"/>
        <s v="PSG 廠別" u="1"/>
        <s v="BU2 ASUS BS分量與當月FCST 比較" u="1"/>
        <s v="首批出貨開始日期資料" u="1"/>
        <s v="每月實際和預估營業收入差異率" u="1"/>
        <s v="倫敦-銅金屬季度漲跌幅" u="1"/>
        <s v="主階品項年度漲跌幅" u="1"/>
        <s v="個人電腦事業群之需求計畫達成監控" u="1"/>
        <s v="每月實際和目標營業收入差異率" u="1"/>
        <s v="累計人工與其他成本" u="1"/>
        <s v="獨用料清單" u="1"/>
        <s v="實際和董事會預估營業收入差異" u="1"/>
        <s v="塑膠PC季度漲跌幅" u="1"/>
        <s v="產品系列總體淨利額" u="1"/>
        <s v="實際和董事會預估出貨量差異率" u="1"/>
        <s v="每月實際和預估出貨量差異" u="1"/>
        <s v="每月材料成本" u="1"/>
        <s v="實際和預估出貨量差異" u="1"/>
      </sharedItems>
    </cacheField>
    <cacheField name="custom_EnglishName" numFmtId="0">
      <sharedItems count="799">
        <s v="&amp;quot;Business Group&amp;quot;"/>
        <s v="&amp;quot;BG Name&amp;quot;"/>
        <s v="&amp;quot;BG Code&amp;quot;"/>
        <s v="&amp;quot;Entrepreneur&amp;quot;"/>
        <s v="&amp;quot;Entrepreneur Code&amp;quot;"/>
        <s v="&amp;quot;Entrepreneur Chinese Name&amp;quot;"/>
        <s v="&amp;quot;Entrepreneur English Name&amp;quot;"/>
        <s v="&amp;quot;Types of Labor&amp;quot;"/>
        <s v="&amp;quot;Types of Labor Code&amp;quot;"/>
        <s v="&amp;quot;Types of Labor Name&amp;quot;"/>
        <s v="&amp;quot;Employees Statistics&amp;quot;"/>
        <s v="&amp;quot;Financial Report Closing Date&amp;quot;"/>
        <s v="&amp;quot;Accounting Period&amp;quot;"/>
        <s v="&amp;quot;Number of Employees&amp;quot;"/>
        <s v="&amp;quot;Average Number of Employees&amp;quot;"/>
        <s v="&amp;quot;Last Number of Employees&amp;quot;"/>
        <s v="&amp;quot;Finance Master Labor&amp;quot;"/>
        <s v="&amp;quot;Operating Revenue Per Capita&amp;quot;"/>
        <s v="&amp;quot;Operating Income Per Capita&amp;quot;"/>
        <s v="&amp;quot;Finance Master&amp;quot;"/>
        <s v="&amp;quot;Operating Revenue&amp;quot;"/>
        <s v="&amp;quot;Operating Income&amp;quot;"/>
        <s v="&amp;quot;Cost of Sales&amp;quot;"/>
        <s v="&amp;quot;Inventory Turnover Ratio&amp;quot;"/>
        <s v="&amp;quot;Accounts Payable Turnover Ratio&amp;quot;"/>
        <s v="&amp;quot;Accounts Receivables Turnover Ratio&amp;quot;"/>
        <s v="&amp;quot;DOI&amp;quot;"/>
        <s v="&amp;quot;AP Days&amp;quot;"/>
        <s v="&amp;quot;AR Days&amp;quot;"/>
        <s v="&amp;quot;CCC&amp;quot;"/>
        <s v="&amp;quot;Profit after Tax&amp;quot;"/>
        <s v="&amp;quot;Accumulated Net Income (After tax)&amp;quot;"/>
        <s v="&amp;quot;Total Assets Amount&amp;quot;"/>
        <s v="&amp;quot;Total Liability Amount&amp;quot;"/>
        <s v="&amp;quot;Shareholders&amp;apos; Equity Amount&amp;quot;"/>
        <s v="&amp;quot;ROE&amp;quot;"/>
        <s v="&amp;quot;ROA&amp;quot;"/>
        <s v="&amp;quot;Accumulated ROE&amp;quot;"/>
        <s v="&amp;quot;Accumulated ROA&amp;quot;"/>
        <s v="&amp;quot;Debt Ratio&amp;quot;"/>
        <s v="&amp;quot;Inventory Amount&amp;quot;"/>
        <s v="&amp;quot;Cash and Cash Equivalents Amount&amp;quot;"/>
        <s v="&amp;quot;Accounts Receivable Amount&amp;quot;"/>
        <s v="&amp;quot;PPE Amount&amp;quot;"/>
        <s v="&amp;quot;Inventory to Assets Ratio&amp;quot;"/>
        <s v="&amp;quot;Cash and Cash Equivalents to Assets Ratio&amp;quot;"/>
        <s v="&amp;quot;Accounts Receivable to Assets Ratio&amp;quot;"/>
        <s v="&amp;quot;PPE to Assets Ratio&amp;quot;"/>
        <s v="&amp;quot;Short-term Debts Amount&amp;quot;"/>
        <s v="&amp;quot;Accounts Payable Amount&amp;quot;"/>
        <s v="&amp;quot;Long-term Debts Amount&amp;quot;"/>
        <s v="&amp;quot;Short-term Debts to Assets Ratio&amp;quot;"/>
        <s v="&amp;quot;Accounts Payable to Assets Ratio&amp;quot;"/>
        <s v="&amp;quot;Long-term Debts to Assets Ratio&amp;quot;"/>
        <s v="&amp;quot;Average Inventory Amount&amp;quot;"/>
        <s v="&amp;quot;Average Accounts Receivable Amount&amp;quot;"/>
        <s v="&amp;quot;Average Accounts Payable Amount&amp;quot;"/>
        <s v="&amp;quot;Average Total Assets Amount&amp;quot;"/>
        <s v="&amp;quot;Average Shareholders&amp;apos; Equity Amount&amp;quot;"/>
        <s v="&amp;quot;Operating Revenue Per Capita and Operating Income Per Capita Analysis&amp;quot;"/>
        <s v="&amp;quot;Operating Revenue Per Capita and Operating Income Per Capita Analysis Comparison between BGs&amp;quot;"/>
        <s v="&amp;quot;Productivity Related Indicator&amp;quot;"/>
        <s v="&amp;quot;Value of Productivity Related Indicator&amp;quot;"/>
        <s v="&amp;quot;CCC Analysis&amp;quot;"/>
        <s v="&amp;quot;CCC Related Indicator&amp;quot;"/>
        <s v="&amp;quot;Value of CCC Related Indicator&amp;quot;"/>
        <s v="&amp;quot;CCC Analysis Comparison between Entrepreneurs and BGs&amp;quot;"/>
        <s v="&amp;quot;CCC Analysis Comparison between Entrepreneurs&amp;quot;"/>
        <s v="&amp;quot;Rate of Return Analysis&amp;quot;"/>
        <s v="&amp;quot;Current Year Accumulated Rate of Return Analysis&amp;quot;"/>
        <s v="&amp;quot;Rate of Return Analysis Comparison between Entrepreneurs&amp;quot;"/>
        <s v="&amp;quot;Debt Ratio Analysis&amp;quot;"/>
        <s v="&amp;quot;Important Types of Assets&amp;quot;"/>
        <s v="&amp;quot;Types of Assets&amp;quot;"/>
        <s v="&amp;quot;Amount of Assets&amp;quot;"/>
        <s v="&amp;quot;Assets to Total Assets Ratio&amp;quot;"/>
        <s v="&amp;quot;Important Types of Liability&amp;quot;"/>
        <s v="&amp;quot;Types of Liability&amp;quot;"/>
        <s v="&amp;quot;Amount of Liability&amp;quot;"/>
        <s v="&amp;quot;Liability to Total Assets Ratio&amp;quot;"/>
        <s v="&amp;quot;EBO Project&amp;quot;"/>
        <s v="&amp;quot;EBO Project Number&amp;quot;"/>
        <s v="&amp;quot;EBO Project Name&amp;quot;"/>
        <s v="&amp;quot;EBO Sponsor&amp;quot;"/>
        <s v="&amp;quot;EBO Team Advisor&amp;quot;"/>
        <s v="&amp;quot;EBO Team Leader&amp;quot;"/>
        <s v="&amp;quot;EBO Project Registration Date&amp;quot;"/>
        <s v="&amp;quot;EBO Development Duration&amp;quot;"/>
        <s v="&amp;quot;EBO Project Description&amp;quot;"/>
        <s v="&amp;quot;EBO Project Check Date&amp;quot;"/>
        <s v="&amp;quot;EBO Project Owner&amp;quot;"/>
        <s v="&amp;quot;EBO Project Accumulated Revenue&amp;quot;"/>
        <s v="&amp;quot;EBO Project Funding History&amp;quot;"/>
        <s v="&amp;quot;EBO Funding BG&amp;quot;"/>
        <s v="&amp;quot;EBO Funding BU&amp;quot;"/>
        <s v="&amp;quot;EBO Project Funding Percentage&amp;quot;"/>
        <s v="&amp;quot;EBO Funding Start Date&amp;quot;"/>
        <s v="&amp;quot;EBO Funding End Date&amp;quot;"/>
        <s v="&amp;quot;EBO Funding Remark&amp;quot;"/>
        <s v="&amp;quot;Funding Check Date&amp;quot;"/>
        <s v="&amp;quot;EBO Project Phase History&amp;quot;"/>
        <s v="&amp;quot;EBO Phase&amp;quot;"/>
        <s v="&amp;quot;EBO Phase Start Date&amp;quot;"/>
        <s v="&amp;quot;EBO Phase Duration&amp;quot;"/>
        <s v="&amp;quot;DCP Result&amp;quot;"/>
        <s v="&amp;quot;EBO Phase End Date&amp;quot;"/>
        <s v="&amp;quot;EBO Phase Check Date&amp;quot;"/>
        <s v="&amp;quot;EBO Phase Remark&amp;quot;"/>
        <s v="&amp;quot;EBO Project Checkpoint History&amp;quot;"/>
        <s v="&amp;quot;EBO Strategic Clarity&amp;quot;"/>
        <s v="&amp;quot;EBO Technology Readiness&amp;quot;"/>
        <s v="&amp;quot;EBO Business Model Viability&amp;quot;"/>
        <s v="&amp;quot;EBO Win in the Marketplace&amp;quot;"/>
        <s v="&amp;quot;EBO Project Checkpoint Check Date&amp;quot;"/>
        <s v="&amp;quot;EBO Project Revenue Forecast&amp;quot;"/>
        <s v="&amp;quot;EBO Revenue Forecast Check Date&amp;quot;"/>
        <s v="&amp;quot;EBO Revenue Forecast Year&amp;quot;"/>
        <s v="&amp;quot;EBO Revenue Forecast Month&amp;quot;"/>
        <s v="&amp;quot;EBO Project Estimate Revenue&amp;quot;"/>
        <s v="&amp;quot;EBO Project Estimate Gross Profit&amp;quot;"/>
        <s v="&amp;quot;EBO Revenue Forecast Currency&amp;quot;"/>
        <s v="&amp;quot;EBO Project Revenue&amp;quot;"/>
        <s v="&amp;quot;EBO Revenue Check Date&amp;quot;"/>
        <s v="&amp;quot;EBO Revenue Year&amp;quot;"/>
        <s v="&amp;quot;EBO Revenue Month&amp;quot;"/>
        <s v="&amp;quot;EBO Project Actual Revenue&amp;quot;"/>
        <s v="&amp;quot;EBO Project Actual Gross Profit&amp;quot;"/>
        <s v="&amp;quot;EBO Revenue Currency&amp;quot;"/>
        <s v="&amp;quot;EBO Milestones&amp;quot;"/>
        <s v="&amp;quot;EBO Project Milestone&amp;quot;"/>
        <s v="&amp;quot;EBO Milestone Category&amp;quot;"/>
        <s v="&amp;quot;EBO Milestone Status&amp;quot;"/>
        <s v="&amp;quot;EBO Milestone Completion&amp;quot;"/>
        <s v="&amp;quot;EBO Milestone Target Date&amp;quot;"/>
        <s v="&amp;quot;EBO Milestone Actual Date&amp;quot;"/>
        <s v="&amp;quot;EBO Milestone Remark&amp;quot;"/>
        <s v="&amp;quot;EBO Milestone Check Date&amp;quot;"/>
        <s v="&amp;quot;Investment Master&amp;quot;"/>
        <s v="&amp;quot;Investment Subject&amp;quot;"/>
        <s v="&amp;quot;Account for the Year&amp;quot;"/>
        <s v="&amp;quot;Account for the Quarter&amp;quot;"/>
        <s v="&amp;quot;Management Type&amp;quot;"/>
        <s v="&amp;quot;Investment Amount&amp;quot;"/>
        <s v="&amp;quot;Cumulative Investment Amount&amp;quot;"/>
        <s v="&amp;quot;Subject Shareholding Ratio&amp;quot;"/>
        <s v="&amp;quot;Subject Revenue&amp;quot;"/>
        <s v="&amp;quot;Subject Revenue Contribution&amp;quot;"/>
        <s v="&amp;quot;Subject Net Profit&amp;quot;"/>
        <s v="&amp;quot;Subject Recognize Profit&amp;quot;"/>
        <s v="&amp;quot;Subject Cash Dividend&amp;quot;"/>
        <s v="&amp;quot;Subject Valuation (based on shareholding ratio)&amp;quot;"/>
        <s v="&amp;quot;Subject Comment&amp;quot;"/>
        <s v="&amp;quot;Subject Revenue Achieve Rate&amp;quot;"/>
        <s v="&amp;quot;Subject Revenue Contribution Achieve Rate&amp;quot;"/>
        <s v="&amp;quot;Subject Net Profit Achieve Rate&amp;quot;"/>
        <s v="&amp;quot;Subject Recognize Profit Achieve Rate&amp;quot;"/>
        <s v="&amp;quot;Investment Subject Allocation Master&amp;quot;"/>
        <s v="&amp;quot;Budget Allocation Quarter&amp;quot;"/>
        <s v="&amp;quot;Investment possibility&amp;quot;"/>
        <s v="&amp;quot;Budget Allocation Amount&amp;quot;"/>
        <s v="&amp;quot;Investment MA Target Remark&amp;quot;"/>
        <s v="&amp;quot;Annual Investment Budget Master&amp;quot;"/>
        <s v="&amp;quot;Annual Investment Budget&amp;quot;"/>
        <s v="&amp;quot;Annual Actual Investment Amount&amp;quot;"/>
        <s v="&amp;quot;Annual Investment Budget Balance (F)&amp;quot;"/>
        <s v="&amp;quot;Annual Investment Budget Balance Ratio&amp;quot;"/>
        <s v="&amp;quot;EBO Project Management&amp;quot;"/>
        <s v="&amp;quot;EBO Funding Management&amp;quot;"/>
        <s v="&amp;quot;Investment MA Management&amp;quot;"/>
        <s v="&amp;quot;Investment Period&amp;quot;"/>
        <s v="&amp;quot;Investment Budget Control&amp;quot;"/>
        <s v="&amp;quot;Budget Allocation Amount(H)&amp;quot;"/>
        <s v="&amp;quot;Budget Allocation Amount(M)&amp;quot;"/>
        <s v="&amp;quot;Budget Allocation Amount(L)&amp;quot;"/>
        <s v="&amp;quot;Investment Budget Allocation&amp;quot;"/>
        <s v="&amp;quot;Investment MA Target&amp;quot;"/>
        <s v="&amp;quot;PSG FCST Hit Rate Information&amp;quot;"/>
        <s v="&amp;quot;BU Code&amp;quot;"/>
        <s v="&amp;quot;Customer Name&amp;quot;"/>
        <s v="&amp;quot;Division Code&amp;quot;"/>
        <s v="&amp;quot;Product Category&amp;quot;"/>
        <s v="&amp;quot;Product Series&amp;quot;"/>
        <s v="&amp;quot;Hit Rate Analysis Month&amp;quot;"/>
        <s v="&amp;quot;MTD EDI 850&amp;quot;"/>
        <s v="&amp;quot;EDI 850 Order Request&amp;quot;"/>
        <s v="&amp;quot;Regional Demand Plan&amp;quot;"/>
        <s v="&amp;quot;EDI 940 Shipping Notice&amp;quot;"/>
        <s v="&amp;quot;Forecast Hit Rate&amp;quot;"/>
        <s v="&amp;quot;PSG Forecast Versions Comparison Information&amp;quot;"/>
        <s v="&amp;quot;Version Comparison Month&amp;quot;"/>
        <s v="&amp;quot;FCST Version&amp;quot;"/>
        <s v="&amp;quot;Forecast Type ID&amp;quot;"/>
        <s v="&amp;quot;Forecast Data Type&amp;quot;"/>
        <s v="&amp;quot;Monthly Forecast Quantity&amp;quot;"/>
        <s v="&amp;quot;Version Difference&amp;quot;"/>
        <s v="&amp;quot;Forecast Type&amp;quot;"/>
        <s v="&amp;quot;Forecast Type Name&amp;quot;"/>
        <s v="&amp;quot;Forecast Comparison Type&amp;quot;"/>
        <s v="&amp;quot;Forecast Comparison Type ID&amp;quot;"/>
        <s v="&amp;quot;Forecast Comparison Type Name&amp;quot;"/>
        <s v="&amp;quot;Version 1 Forecast Type ID&amp;quot;"/>
        <s v="&amp;quot;Version 2 Forecast Type ID&amp;quot;"/>
        <s v="&amp;quot;CQ MP shipment Dataset&amp;quot;"/>
        <s v="&amp;quot;Shipment Month&amp;quot;"/>
        <s v="&amp;quot;RDP shipment&amp;quot;"/>
        <s v="&amp;quot;LT FCST shipment&amp;quot;"/>
        <s v="&amp;quot;STD BU2 ASUS BS VS FCST&amp;quot;"/>
        <s v="&amp;quot;BS Supply Month&amp;quot;"/>
        <s v="&amp;quot;Monthly BS Supply Quantity&amp;quot;"/>
        <s v="&amp;quot;Monthly Final Forecast Quantity&amp;quot;"/>
        <s v="&amp;quot;BS VS FCST Variance&amp;quot;"/>
        <s v="&amp;quot;In Accurated area&amp;quot;"/>
        <s v="&amp;quot;Hit Rate Top Lower Limit&amp;quot;"/>
        <s v="&amp;quot;Hit Rate Top Upper Limit&amp;quot;"/>
        <s v="&amp;quot;Hit Rate Bottom Lower Limit&amp;quot;"/>
        <s v="&amp;quot;Hit Rate Bottom Upper Limit&amp;quot;"/>
        <s v="&amp;quot;Forecast Hit Rate Remark&amp;quot;"/>
        <s v="&amp;quot;Hit Rate Remark ID&amp;quot;"/>
        <s v="&amp;quot;Hit Rate Remark&amp;quot;"/>
        <s v="&amp;quot;RDP Hit Rate Version&amp;quot;"/>
        <s v="&amp;quot;Assign FCST Version&amp;quot;"/>
        <s v="&amp;quot;DOI Master&amp;quot;"/>
        <s v="&amp;quot;Site Name&amp;quot;"/>
        <s v="&amp;quot;Period Closing Date&amp;quot;"/>
        <s v="&amp;quot;DOI Date Type&amp;quot;"/>
        <s v="&amp;quot;Stock Area&amp;quot;"/>
        <s v="&amp;quot;Currency&amp;quot;"/>
        <s v="&amp;quot;PSG Inventory Amount&amp;quot;"/>
        <s v="&amp;quot;Up to date Monthly Estimated Revenue&amp;quot;"/>
        <s v="&amp;quot;DOI Actual Days&amp;quot;"/>
        <s v="&amp;quot;DOI Target Days Parameter&amp;quot;"/>
        <s v="&amp;quot;DOI Target Days&amp;quot;"/>
        <s v="&amp;quot;Inventory Master&amp;quot;"/>
        <s v="&amp;quot;Plant Code&amp;quot;"/>
        <s v="&amp;quot;Currency Conversion Rate Master&amp;quot;"/>
        <s v="&amp;quot;Conversion Rate Validation Start&amp;quot;"/>
        <s v="&amp;quot;Conversion Rate Validation End&amp;quot;"/>
        <s v="&amp;quot;Source Currency&amp;quot;"/>
        <s v="&amp;quot;Target Currency&amp;quot;"/>
        <s v="&amp;quot;Conversion Rate Type&amp;quot;"/>
        <s v="&amp;quot;Conversion Rate&amp;quot;"/>
        <s v="&amp;quot;PSG FCST Hit Rate Analysis&amp;quot;"/>
        <s v="&amp;quot;PSG Forecast Versions Comparison&amp;quot;"/>
        <s v="&amp;quot;MD BU2 ASUS BS VS FCST&amp;quot;"/>
        <s v="&amp;quot;Business Operation and DOI Overview&amp;quot;"/>
        <s v="&amp;quot;Business Operation and DOI Overview_Stock Area&amp;quot;"/>
        <s v="&amp;quot;PSG Plant&amp;quot;"/>
        <s v="&amp;quot;Primary Customer Name&amp;quot;"/>
        <s v="&amp;quot;PSG Site&amp;quot;"/>
        <s v="&amp;quot;Site Type&amp;quot;"/>
        <s v="&amp;quot;Estimated Monthly Revenue and Shipment Data&amp;quot;"/>
        <s v="&amp;quot;Planned Year&amp;quot;"/>
        <s v="&amp;quot;Planned Month&amp;quot;"/>
        <s v="&amp;quot;Up to date Estimated Version Date&amp;quot;"/>
        <s v="&amp;quot;Up to date Monthly Estimated Shipment&amp;quot;"/>
        <s v="&amp;quot;Boards Est MLY Rev and SHIPT Data&amp;quot;"/>
        <s v="&amp;quot;Boards Estimated Version Date&amp;quot;"/>
        <s v="&amp;quot;Monthly Boards Estimated Revenue&amp;quot;"/>
        <s v="&amp;quot;Monthly Boards Estimated Shipment&amp;quot;"/>
        <s v="&amp;quot;MLY Rev and SHIPT Data of Yearly TRGT&amp;quot;"/>
        <s v="&amp;quot;Monthly Revenue of Yearly Target&amp;quot;"/>
        <s v="&amp;quot;Monthly Shipment of Yearly Target&amp;quot;"/>
        <s v="&amp;quot;Actual Daily Revenue and Shipment Data&amp;quot;"/>
        <s v="&amp;quot;Actual Revenue and Shipment Date&amp;quot;"/>
        <s v="&amp;quot;Actual Daily Revenue&amp;quot;"/>
        <s v="&amp;quot;Actual Daily Shipment&amp;quot;"/>
        <s v="&amp;quot;Actual Monthly Revenue and Shipment Data&amp;quot;"/>
        <s v="&amp;quot;Latest Closing Month&amp;quot;"/>
        <s v="&amp;quot;Actual Operating and Shipment Month&amp;quot;"/>
        <s v="&amp;quot;Monthly Actual Revenue&amp;quot;"/>
        <s v="&amp;quot;Monthly Actual Shipment&amp;quot;"/>
        <s v="&amp;quot;Diff Rate of MLY Act Rev vs Yearly Target Rev&amp;quot;"/>
        <s v="&amp;quot;Diff Rate of MLY Act Ship vs Yearly Target Ship&amp;quot;"/>
        <s v="&amp;quot;Diff Rate and Hit Rate Data of Rev and SHIPT&amp;quot;"/>
        <s v="&amp;quot;Year of Calculation&amp;quot;"/>
        <s v="&amp;quot;Month of Calculation&amp;quot;"/>
        <s v="&amp;quot;Diff of MLY Act Rev vs Boards Est Rev&amp;quot;"/>
        <s v="&amp;quot;Diff of MLY Act Ship vs Boards Est Ship&amp;quot;"/>
        <s v="&amp;quot;Diff Rate of MLY Act Rev vs Boards Est Rev&amp;quot;"/>
        <s v="&amp;quot;Diff Rate of MLY Act Ship vs Boards Est Ship&amp;quot;"/>
        <s v="&amp;quot;Hit Rate of MTD Act Rev vs MLY Boards Est Rev&amp;quot;"/>
        <s v="&amp;quot;Hit Rate of MTD Act Ship vs MLY Boards Est Ship&amp;quot;"/>
        <s v="&amp;quot;Diff of MLY Act Rev vs Yearly Target Rev&amp;quot;"/>
        <s v="&amp;quot;Diff of MLY Act Ship vs Yearly Target Ship&amp;quot;"/>
        <s v="&amp;quot;Hit Rate of MTD Act Rev vs UTD Est Rev&amp;quot;"/>
        <s v="&amp;quot;Hit Rate of MTD Act Ship vs UTD Est Ship&amp;quot;"/>
        <s v="&amp;quot;Diff Rate of Rev and SHIPT in Different Time Frame&amp;quot;"/>
        <s v="&amp;quot;Base Year of Calculation&amp;quot;"/>
        <s v="&amp;quot;Difference Between Yearly Revenue&amp;quot;"/>
        <s v="&amp;quot;Difference Between Yearly Shipment&amp;quot;"/>
        <s v="&amp;quot;Difference Ratio Between Yearly Revenue&amp;quot;"/>
        <s v="&amp;quot;Difference Ratio Between Yearly Shipment&amp;quot;"/>
        <s v="&amp;quot;MLY Rev and SHIPT by BU and CUS&amp;quot;"/>
        <s v="&amp;quot;Journal Create Month&amp;quot;"/>
        <s v="&amp;quot;Month to Date Actual Revenue&amp;quot;"/>
        <s v="&amp;quot;Month to Date Actual Shipment&amp;quot;"/>
        <s v="&amp;quot;MLY Rev and SHIPT by PRD&amp;quot;"/>
        <s v="&amp;quot;Latest Closing Month &amp;quot;"/>
        <s v="&amp;quot;Yearly Rev and SHIPT by BU and CUS&amp;quot;"/>
        <s v="&amp;quot;Journal Create Year&amp;quot;"/>
        <s v="&amp;quot;Yearly Actual and Predict Revenue&amp;quot;"/>
        <s v="&amp;quot;Yearly Actual and Predict Shipment&amp;quot;"/>
        <s v="&amp;quot;Yearly Boards Estimated Revenue&amp;quot;"/>
        <s v="&amp;quot;Yearly Boards Estimated Shipment&amp;quot;"/>
        <s v="&amp;quot;Diff of Yearly ActPred and Boards Est Rev&amp;quot;"/>
        <s v="&amp;quot;Diff of Yearly ActPred and Boards Est Ship&amp;quot;"/>
        <s v="&amp;quot;Diff Rate of Yearly ActPred and Boards Est Rev&amp;quot;"/>
        <s v="&amp;quot;Diff Rate of Yearly ActPred and Boards Est Ship&amp;quot;"/>
        <s v="&amp;quot;Yearly Revenue Target&amp;quot;"/>
        <s v="&amp;quot;Yearly Shipment Target&amp;quot;"/>
        <s v="&amp;quot;Diff of Yearly ActPred and TRGT Rev&amp;quot;"/>
        <s v="&amp;quot;Diff of Yearly ActPred and TRGT Ship&amp;quot;"/>
        <s v="&amp;quot;Diff Rate of Yearly ActPred and TRGT Rev&amp;quot;"/>
        <s v="&amp;quot;Diff Rate of Yearly ActPred and TRGT Ship&amp;quot;"/>
        <s v="&amp;quot;Yearly Rev and SHIPT by PRD&amp;quot;"/>
        <s v="&amp;quot;YTD Rev and SHIPT by BU and CUS&amp;quot;"/>
        <s v="&amp;quot;Year to Date Actual Revenue&amp;quot;"/>
        <s v="&amp;quot;Year to Date Actual Shipment&amp;quot;"/>
        <s v="&amp;quot;Year to Date Boards Estimated Revenue&amp;quot;"/>
        <s v="&amp;quot;Year to Date Boards Estimated Shipment&amp;quot;"/>
        <s v="&amp;quot;Diff of YTD Act Rev and YTD Boards Est Rev&amp;quot;"/>
        <s v="&amp;quot;Diff of YTD Act SHIPT and Boards Est SHIPT&amp;quot;"/>
        <s v="&amp;quot;Diff Rate of YTD Act Rev and YTD Boards Est Rev&amp;quot;"/>
        <s v="&amp;quot;Diff Rate of YTD Act SHIPT and Boards Est SHIPT&amp;quot;"/>
        <s v="&amp;quot;Year to Date Revenue Target&amp;quot;"/>
        <s v="&amp;quot;Year to Date Shipment Target&amp;quot;"/>
        <s v="&amp;quot;Diff of YTD Act Rev and YTD Rev TRGT&amp;quot;"/>
        <s v="&amp;quot;Diff of YTD Act SHIPT and YTD Shipping TRGT&amp;quot;"/>
        <s v="&amp;quot;Diff Rate of YTD Act Rev and YTD Rev TRGT&amp;quot;"/>
        <s v="&amp;quot;Diff Rate of YTD Act SHIPT and YTD Shipping TRGT&amp;quot;"/>
        <s v="&amp;quot;YTD Rev and SHIPT by PRD&amp;quot;"/>
        <s v="&amp;quot;Rev and SHIPT in Past Three Years by BU and CUS&amp;quot;"/>
        <s v="&amp;quot;Yearly Actual Revenue&amp;quot;"/>
        <s v="&amp;quot;Yearly Actual Shipment&amp;quot;"/>
        <s v="&amp;quot;Rev and SHIPT in Past Three Years by PRD&amp;quot;"/>
        <s v="&amp;quot;Purchasing Mode and Amount Distribution&amp;quot;"/>
        <s v="&amp;quot;Purchasing Mode&amp;quot;"/>
        <s v="&amp;quot;Component Type&amp;quot;"/>
        <s v="&amp;quot;Material Group&amp;quot;"/>
        <s v="&amp;quot;Class Code Category&amp;quot;"/>
        <s v="&amp;quot;Part Category&amp;quot;"/>
        <s v="&amp;quot;GR Monthly Date&amp;quot;"/>
        <s v="&amp;quot;GR Date By QUARTER&amp;quot;"/>
        <s v="&amp;quot;AVL Name&amp;quot;"/>
        <s v="&amp;quot;Vendor Code&amp;quot;"/>
        <s v="&amp;quot;Vendor Name&amp;quot;"/>
        <s v="&amp;quot;Purchase Amount&amp;quot;"/>
        <s v="&amp;quot;GR Quantity&amp;quot;"/>
        <s v="&amp;quot;Vendor Management&amp;quot;"/>
        <s v="&amp;quot;Vendor Data Update Date&amp;quot;"/>
        <s v="&amp;quot;Quality Score&amp;quot;"/>
        <s v="&amp;quot;Cost Score&amp;quot;"/>
        <s v="&amp;quot;Delivery Score&amp;quot;"/>
        <s v="&amp;quot;Supplier Final Score&amp;quot;"/>
        <s v="&amp;quot;Part Number Quantity&amp;quot;"/>
        <s v="&amp;quot;Sole Source Quantity&amp;quot;"/>
        <s v="&amp;quot;Buy and Sell Quantity&amp;quot;"/>
        <s v="&amp;quot;GTK Quantity&amp;quot;"/>
        <s v="&amp;quot;OTK Quantity&amp;quot;"/>
        <s v="&amp;quot;Used by Customer List&amp;quot;"/>
        <s v="&amp;quot;Critical Parts Fulfillment Analysis&amp;quot;"/>
        <s v="&amp;quot;Vendor Fulfillment Date&amp;quot;"/>
        <s v="&amp;quot;IEC Part Number&amp;quot;"/>
        <s v="&amp;quot;Part Description&amp;quot;"/>
        <s v="&amp;quot;LTA MOU Quantity&amp;quot;"/>
        <s v="&amp;quot;LTA GR Quantity&amp;quot;"/>
        <s v="&amp;quot;Accum LTA MOU Quantity&amp;quot;"/>
        <s v="&amp;quot;Accum LTA GR Quantity&amp;quot;"/>
        <s v="&amp;quot;YTD Fill Rate&amp;quot;"/>
        <s v="&amp;quot;Fill Rate by Vendor&amp;quot;"/>
        <s v="&amp;quot;Fill Rate by PartNo&amp;quot;"/>
        <s v="&amp;quot;Material Marketing Price Analysis&amp;quot;"/>
        <s v="&amp;quot;Raw Material Data Month&amp;quot;"/>
        <s v="&amp;quot;Material Catalog&amp;quot;"/>
        <s v="&amp;quot;Sub Material Catalog&amp;quot;"/>
        <s v="&amp;quot;Sub-stage Type&amp;quot;"/>
        <s v="&amp;quot;Stage Composition Cost Ratio&amp;quot;"/>
        <s v="&amp;quot;Material Futures category&amp;quot;"/>
        <s v="&amp;quot;Raw Cost Ratio&amp;quot;"/>
        <s v="&amp;quot;Raw Cost Price&amp;quot;"/>
        <s v="&amp;quot;Last Raw Cost Price&amp;quot;"/>
        <s v="&amp;quot;Last Year Raw Cost Price&amp;quot;"/>
        <s v="&amp;quot;Material Futures MOM&amp;quot;"/>
        <s v="&amp;quot;Material Futures YOY&amp;quot;"/>
        <s v="&amp;quot;Material Catalog Price Analysis&amp;quot;"/>
        <s v="&amp;quot;Sub Material Catalog MOM&amp;quot;"/>
        <s v="&amp;quot;Sub Material Catalog YOY&amp;quot;"/>
        <s v="&amp;quot;Material Catalog Inference Analysis&amp;quot;"/>
        <s v="&amp;quot;Material Catalog Inference Cost&amp;quot;"/>
        <s v="&amp;quot;Major Stage Material Catalog DM&amp;quot;"/>
        <s v="&amp;quot;Series Customer List&amp;quot;"/>
        <s v="&amp;quot;Series List&amp;quot;"/>
        <s v="&amp;quot;Open Purchase Order Quantity&amp;quot;"/>
        <s v="&amp;quot;Rolling 6 Months Forecast&amp;quot;"/>
        <s v="&amp;quot;Substitute Code&amp;quot;"/>
        <s v="&amp;quot;PSG Monthly Procurement Amount&amp;quot;"/>
        <s v="&amp;quot;Monthly Date&amp;quot;"/>
        <s v="&amp;quot;AVL ID&amp;quot;"/>
        <s v="&amp;quot;Vendor Master&amp;quot;"/>
        <s v="&amp;quot;Vendor Performance Master&amp;quot;"/>
        <s v="&amp;quot;Vendor Performane Date&amp;quot;"/>
        <s v="&amp;quot;Critical Parts Fulfillment Statistic&amp;quot;"/>
        <s v="&amp;quot;Critical Parts Fulfillment Data Date&amp;quot;"/>
        <s v="&amp;quot;Vendor Fulfillment Performance&amp;quot;"/>
        <s v="&amp;quot;Major Stage Material Catalog&amp;quot;"/>
        <s v="&amp;quot;Part Series&amp;quot;"/>
        <s v="&amp;quot;Material Marketing Price Information&amp;quot;"/>
        <s v="&amp;quot;Material Catalog Price Information&amp;quot;"/>
        <s v="&amp;quot;Material Catalog Inference Amount&amp;quot;"/>
        <s v="&amp;quot;Purchasing Part Attribute&amp;quot;"/>
        <s v="&amp;quot;Class Code&amp;quot;"/>
        <s v="&amp;quot;Is Sole&amp;quot;"/>
        <s v="&amp;quot;Overall product yield&amp;quot;"/>
        <s v="&amp;quot;Weekly product yield report&amp;quot;"/>
        <s v="&amp;quot;Production input quantity&amp;quot;"/>
        <s v="&amp;quot;Overall system defect quantity&amp;quot;"/>
        <s v="&amp;quot;Product first pass yield&amp;quot;"/>
        <s v="&amp;quot;Overall system not repaired quantity&amp;quot;"/>
        <s v="&amp;quot;Product yield rate&amp;quot;"/>
        <s v="&amp;quot;Overall product yield alert&amp;quot;"/>
        <s v="&amp;quot;Product yield alert date &amp;quot;"/>
        <s v="&amp;quot;Product yield alert type&amp;quot;"/>
        <s v="&amp;quot;Product yield alert comment&amp;quot;"/>
        <s v="&amp;quot;Overall product yield target&amp;quot;"/>
        <s v="&amp;quot;Product yield rate target&amp;quot;"/>
        <s v="&amp;quot;Product FPY rate target&amp;quot;"/>
        <s v="&amp;quot;Detailed product yield&amp;quot;"/>
        <s v="&amp;quot;Product level&amp;quot;"/>
        <s v="&amp;quot;Inspection station code&amp;quot;"/>
        <s v="&amp;quot;Input quantity by inspection station&amp;quot;"/>
        <s v="&amp;quot;Defect quantity&amp;quot;"/>
        <s v="&amp;quot;First pass yield rate by inspection station&amp;quot;"/>
        <s v="&amp;quot;Not repaired quantity&amp;quot;"/>
        <s v="&amp;quot;Yield rate by inspection station&amp;quot;"/>
        <s v="&amp;quot;Yield rate target by inspection station mapping&amp;quot;"/>
        <s v="&amp;quot;Yield rate target by inspection station&amp;quot;"/>
        <s v="&amp;quot;FPY rate target by inspection station&amp;quot;"/>
        <s v="&amp;quot;Detailed product defect&amp;quot;"/>
        <s v="&amp;quot;Defect type code&amp;quot;"/>
        <s v="&amp;quot;Defect type quantity&amp;quot;"/>
        <s v="&amp;quot;Defect rate by defect type&amp;quot;"/>
        <s v="&amp;quot;Defect target by defect type mapping&amp;quot;"/>
        <s v="&amp;quot;Defect type target&amp;quot;"/>
        <s v="&amp;quot;Overall product yield analysis&amp;quot;"/>
        <s v="&amp;quot;Detailed product yield analysis&amp;quot;"/>
        <s v="&amp;quot;Detailed product defect analysis&amp;quot;"/>
        <s v="&amp;quot;Estimated Monthly Revenue Data by Customer&amp;quot;"/>
        <s v="&amp;quot;PSG  Customer&amp;quot;"/>
        <s v="&amp;quot;PSG Product Family&amp;quot;"/>
        <s v="&amp;quot;Product Family&amp;quot;"/>
        <s v="&amp;quot;Data Source&amp;quot;"/>
        <s v="&amp;quot;PSG Product Series&amp;quot;"/>
        <s v="&amp;quot;Product Horizon&amp;quot;"/>
        <s v="&amp;quot;PSG Division&amp;quot;"/>
        <s v="&amp;quot;Division Name&amp;quot;"/>
        <s v="&amp;quot;Division Alias&amp;quot;"/>
        <s v="&amp;quot;PSG Business Unit&amp;quot;"/>
        <s v="&amp;quot;BU Name&amp;quot;"/>
        <s v="&amp;quot;BU Type&amp;quot;"/>
        <s v="&amp;quot;Product Series FCS Status&amp;quot;"/>
        <s v="&amp;quot;FCS Start Date&amp;quot;"/>
        <s v="&amp;quot;Series Status&amp;quot;"/>
        <s v="&amp;quot;Actual Revenue Cost and Shipment Data&amp;quot;"/>
        <s v="&amp;quot;PL Monthly Date&amp;quot;"/>
        <s v="&amp;quot;Monthly Product Series Shipping Volume&amp;quot;"/>
        <s v="&amp;quot;Monthly Product Series Revenue&amp;quot;"/>
        <s v="&amp;quot;Monthly Product Series Material Cost&amp;quot;"/>
        <s v="&amp;quot;Monthly Product Series MVA Cost&amp;quot;"/>
        <s v="&amp;quot;Accumulative Product Series Shipping Volume&amp;quot;"/>
        <s v="&amp;quot;Accumulative Product Series Revenue&amp;quot;"/>
        <s v="&amp;quot;Accumulative Product Series Material Cost&amp;quot;"/>
        <s v="&amp;quot;Accumulative Product Series MVA Cost&amp;quot;"/>
        <s v="&amp;quot;Accumulative Product Series  Cost&amp;quot;"/>
        <s v="&amp;quot;Accumulative Product Series Net Profit&amp;quot;"/>
        <s v="&amp;quot;Accumulative Series Profitability Ratio&amp;quot;"/>
        <s v="&amp;quot;Yearly SHIPT TRGT Data&amp;quot;"/>
        <s v="&amp;quot;Project Stage Master&amp;quot;"/>
        <s v="&amp;quot;Project Stage&amp;quot;"/>
        <s v="&amp;quot;RFQ Shipment Target Data&amp;quot;"/>
        <s v="&amp;quot;Target Year&amp;quot;"/>
        <s v="&amp;quot;Project Stage Time Data&amp;quot;"/>
        <s v="&amp;quot;RFQ Status&amp;quot;"/>
        <s v="&amp;quot;Dvp Year&amp;quot;"/>
        <s v="&amp;quot;Project Stage Estimated Start Date&amp;quot;"/>
        <s v="&amp;quot;Project Stage Estimated End Date&amp;quot;"/>
        <s v="&amp;quot;RFQ Related Data&amp;quot;"/>
        <s v="&amp;quot;Data Upload Date&amp;quot;"/>
        <s v="&amp;quot;RFQ Receive Date&amp;quot;"/>
        <s v="&amp;quot;RFQ End Year&amp;quot;"/>
        <s v="&amp;quot;RFQ End Date&amp;quot;"/>
        <s v="&amp;quot;Estimated Product Family Revenue&amp;quot;"/>
        <s v="&amp;quot;Estimated Sales Quantity&amp;quot;"/>
        <s v="&amp;quot;Estimate Product Family Cost&amp;quot;"/>
        <s v="&amp;quot;Estimated Profitability Ratio&amp;quot;"/>
        <s v="&amp;quot;DB Start Year&amp;quot;"/>
        <s v="&amp;quot;DB Start Date&amp;quot;"/>
        <s v="&amp;quot;SI StartDate&amp;quot;"/>
        <s v="&amp;quot;PV Start Date&amp;quot;"/>
        <s v="&amp;quot;RTM Start Date&amp;quot;"/>
        <s v="&amp;quot;Reason Code of Lose&amp;quot;"/>
        <s v="&amp;quot;Reason Content of Lose&amp;quot;"/>
        <s v="&amp;quot;Product Life Cycle&amp;quot;"/>
        <s v="&amp;quot;Yearly Shipment Use Only&amp;quot;"/>
        <s v="&amp;quot;Hite Rate of Sales Quantity&amp;quot;"/>
        <s v="&amp;quot;RFQ Hit Rate Data&amp;quot;"/>
        <s v="&amp;quot;Shipment Year&amp;quot;"/>
        <s v="&amp;quot;Estimated Monthly Amortized Sales Quantity&amp;quot;"/>
        <s v="&amp;quot;RFQ Hit Rate&amp;quot;"/>
        <s v="&amp;quot;Actual Revenue and Shipment Data&amp;quot;"/>
        <s v="&amp;quot;RFQ Hit Rate Status&amp;quot;"/>
        <s v="&amp;quot;Yearly Shipment of Award RFQ&amp;quot;"/>
        <s v="&amp;quot;Overview of Project Time Distribution&amp;quot;"/>
        <s v="&amp;quot;RFQ Detail of On going Project&amp;quot;"/>
        <s v="&amp;quot;RFQ Detail of Award Project&amp;quot;"/>
        <s v="&amp;quot;RFQ Detail of Lose Project&amp;quot;"/>
        <s v="&amp;quot;Business type&amp;quot;" u="1"/>
        <s v="&amp;quot;Difference Ratio Between Actual Shipment and Shipment Target&amp;quot;" u="1"/>
        <s v="&amp;quot;Hit Rate Between Actual Shipment and Monthly Shipment Target&amp;quot;" u="1"/>
        <s v="&amp;quot;Diff of Yearly Act/Pred and TRGT Rev&amp;quot;" u="1"/>
        <s v="&amp;quot;Monthly Status of Operating Income and Shipment by BU and Customer&amp;quot;" u="1"/>
        <s v="&amp;quot;Monthly Shipping Quantity&amp;quot;" u="1"/>
        <s v="&amp;quot;Status of Operating Income and Shipment in the Past Three Years by BU and Customer&amp;quot;" u="1"/>
        <s v="&amp;quot;Diff. of MLY Act. SHIPT vs. Est. SHIPT&amp;quot;" u="1"/>
        <s v="&amp;quot;Diff Rate of Yearly Act/Pred and TRGT Ship&amp;quot;" u="1"/>
        <s v="&amp;quot;Difference Between Actual Operating Income and Operating Income Target&amp;quot;" u="1"/>
        <s v="&amp;quot;Difference Between Monthly Actual Shipment and Monthly Shipment Target&amp;quot;" u="1"/>
        <s v="&amp;quot;Monthly Boards Estimated Operating Income&amp;quot;" u="1"/>
        <s v="&amp;quot;Difference Between Yearly Actual and Predict Operating Income and Operating Income Target&amp;quot;" u="1"/>
        <s v="&amp;quot;Monitor Date -&gt; Demand Plan Date&amp;quot;" u="1"/>
        <s v="&amp;quot;Yearly Operating Income Target&amp;quot;" u="1"/>
        <s v="&amp;quot;Diff. of YTD Act. Rev. and YTD Rev. TRGT&amp;quot;" u="1"/>
        <s v="&amp;quot;Purchasing Mode and Amount Aistribution&amp;quot;" u="1"/>
        <s v="&amp;quot;Difference Ratio Between Actual Operating Income and Estimated Operating Income&amp;quot;" u="1"/>
        <s v="&amp;quot;Accumulative Series Net Profit&amp;quot;" u="1"/>
        <s v="&amp;quot;Diff Rate of Yearly Act/Pred and TRGT Rev&amp;quot;" u="1"/>
        <s v="&amp;quot;QOQ Plastic&amp;quot;" u="1"/>
        <s v="&amp;quot;YTD Fill Rate Less Than Target PN List&amp;quot;" u="1"/>
        <s v="&amp;quot;Acc. Shipping Quantity&amp;quot;" u="1"/>
        <s v="&amp;quot;Accum LTA  GR Quantity&amp;quot;" u="1"/>
        <s v="&amp;quot;Difference Between Monthly Actual Operating Income and  Monthly Operating Income Target&amp;quot;" u="1"/>
        <s v="&amp;quot;Boards Est. MLY Rev. and SHIPT Data&amp;quot;" u="1"/>
        <s v="&amp;quot;Diff. of YTD Act. SHIPT and Boards Est. SHIPT&amp;quot;" u="1"/>
        <s v="&amp;quot;Diff. Rate of Act. SHIPT vs. BoardsEst. SHIPT&amp;quot;" u="1"/>
        <s v="&amp;quot;Accumulative Series Net Profit Rate&amp;quot;" u="1"/>
        <s v="&amp;quot;Material Catalog MOM&amp;quot;" u="1"/>
        <s v="&amp;quot;Diff. of MLY Act. Ship. vs. Yearly Target Ship.&amp;quot;" u="1"/>
        <s v="&amp;quot;P/L Update Date&amp;quot;" u="1"/>
        <s v="&amp;quot;Diff. of MLY Act. Rev. vs.  MLY Rev. TRGT&amp;quot;" u="1"/>
        <s v="&amp;quot;Diff. of MLY Act. SHIPT vs. Shipping TRGT&amp;quot;" u="1"/>
        <s v="&amp;quot;Diff. of YTD Act. Rev. and  YTD Rev. TRGT&amp;quot;" u="1"/>
        <s v="&amp;quot;Forecast Quantity-&gt;Order Quantity&amp;quot;" u="1"/>
        <s v="&amp;quot;Year to Date Status of Operating Income and Shipment by Product&amp;quot;" u="1"/>
        <s v="&amp;quot;Actual Operating and Shipment Date&amp;quot;" u="1"/>
        <s v="&amp;quot;Diff. Rate of Yearly Act./Pred. and TRGT Ship.&amp;quot;" u="1"/>
        <s v="&amp;quot;MoM Iron&amp;quot;" u="1"/>
        <s v="&amp;quot;QoQ Iron&amp;quot;" u="1"/>
        <s v="&amp;quot;YoY Iron&amp;quot;" u="1"/>
        <s v="&amp;quot;QOQ Connetor&amp;quot;" u="1"/>
        <s v="&amp;quot;Diff. Rate of Yearly  Act./Pred. and Boards Est. Ship.&amp;quot;" u="1"/>
        <s v="&amp;quot;Difference Ratio Between  Yearly Revenue&amp;quot;" u="1"/>
        <s v="&amp;quot;LTA  GR Quantity&amp;quot;" u="1"/>
        <s v="&amp;quot;Difference Between Monthly Actual Operating Income and Monthly Boards Estimated Operating Income&amp;quot;" u="1"/>
        <s v="&amp;quot;Diff. of Act. Rev. vs. Est. Rev.&amp;quot;" u="1"/>
        <s v="&amp;quot;MLY Rev. and SHIPT Data of Yearly TRGT&amp;quot;" u="1"/>
        <s v="&amp;quot;Up-To-Date Monthly Estimated Shipment&amp;quot;" u="1"/>
        <s v="&amp;quot;Acc. MVA Cost &amp;quot;" u="1"/>
        <s v="&amp;quot;Hit Rate of Act. SHIPT vs. MLY Shipping TRGT&amp;quot;" u="1"/>
        <s v="&amp;quot;Acc. Series  Cost&amp;quot;" u="1"/>
        <s v="&amp;quot;Diff. of Yearly  Act./Pred. and Boards Est. Ship.&amp;quot;" u="1"/>
        <s v="&amp;quot;Diff. Rate of MLY Act. Rev. vs. Yearly Target Rev.&amp;quot;" u="1"/>
        <s v="&amp;quot;Hit Rate of MTD Act. Rev. vs. MLY Boards Est. Rev.&amp;quot;" u="1"/>
        <s v="&amp;quot;Yearly Status of Operating Income and Shipment by Product&amp;quot;" u="1"/>
        <s v="&amp;quot;Acc. Series Net Profit&amp;quot;" u="1"/>
        <s v="&amp;quot;MLY Rev. and SHIPT by PRD&amp;quot;" u="1"/>
        <s v="&amp;quot;YTD Rev. and SHIPT by PRD&amp;quot;" u="1"/>
        <s v="&amp;quot;Year to Date Operating Income Target&amp;quot;" u="1"/>
        <s v="&amp;quot;Hit Rate Between Actual Shipment and Boards Estimated Shipment&amp;quot;" u="1"/>
        <s v="&amp;quot;Diff Rate of Yearly Act/Pred and Boards Est Ship&amp;quot;" u="1"/>
        <s v="&amp;quot;Actual Daily Operating Income&amp;quot;" u="1"/>
        <s v="&amp;quot;QOQ Stamping&amp;quot;" u="1"/>
        <s v="&amp;quot;Hit Rate Between Month to Date Actual Shipment and Monthly Shipment Target&amp;quot;" u="1"/>
        <s v="&amp;quot;Diff. Rate of MLY Act. Ship. vs. Yearly Target Ship.&amp;quot;" u="1"/>
        <s v="&amp;quot;Hit Rate of MTD Act. Ship. vs. MLY Boards Est. Ship.&amp;quot;" u="1"/>
        <s v="&amp;quot;Outliner Percentage&amp;quot;" u="1"/>
        <s v="&amp;quot;Rev. and SHIPT in Past Three Years by BU and CUS&amp;quot;" u="1"/>
        <s v="&amp;quot;Actual Shipment Quantity&amp;quot;" u="1"/>
        <s v="&amp;quot;Monthly Shiping Quantity&amp;quot;" u="1"/>
        <s v="&amp;quot;Difference Ratio Between Year to Date Actual Shipment and Year to Date Shipment Target&amp;quot;" u="1"/>
        <s v="&amp;quot;Difference Ratio Between Yearly Actual and Predict Shipment and Yearly Shipment Target&amp;quot;" u="1"/>
        <s v="&amp;quot;Diff. of Yearly Act./Pred. and Boards Est. SHIPT&amp;quot;" u="1"/>
        <s v="&amp;quot;Hit Rate of Act. Rev. vs. MLY Rev. TRGT&amp;quot;" u="1"/>
        <s v="&amp;quot; &amp;quot;" u="1"/>
        <s v="&amp;quot;Accum. LTA  GR Quantity&amp;quot;" u="1"/>
        <s v="&amp;quot;Accum. LTA MOU Quantity&amp;quot;" u="1"/>
        <s v="&amp;quot;Hit Rate Between Month to Date Actual Shipment and Monthly Boards Estimated Shipment&amp;quot;" u="1"/>
        <s v="&amp;quot;Diff. of MLY Act. Rev. vs. MLY Est. Rev.&amp;quot;" u="1"/>
        <s v="&amp;quot;Diff. of Yearly Act./Pred. and TRGT Rev.&amp;quot;" u="1"/>
        <s v="&amp;quot;Outsourcing type&amp;quot;" u="1"/>
        <s v="&amp;quot;Yearly Actual Operating Income&amp;quot;" u="1"/>
        <s v="&amp;quot;Diff. of Act. Rev. vs.Boards Est. Rev.&amp;quot;" u="1"/>
        <s v="&amp;quot;Monthly BS Forecast Quantity&amp;quot;" u="1"/>
        <s v="&amp;quot;Diff. Rate of MLY Act. SHIPT vs. Est. SHIPT&amp;quot;" u="1"/>
        <s v="&amp;quot;Accumulative Series Revenue&amp;quot;" u="1"/>
        <s v="&amp;quot;Difference Ratio Between  Yearly Operating Income&amp;quot;" u="1"/>
        <s v="&amp;quot;Material Catalog YOY&amp;quot;" u="1"/>
        <s v="&amp;quot;Month to Date Actual  Shipment&amp;quot;" u="1"/>
        <s v="&amp;quot;Actual Net Profit Margin&amp;quot;" u="1"/>
        <s v="&amp;quot;Rev. and SHIPT in Past Three Years by PRD&amp;quot;" u="1"/>
        <s v="&amp;quot;Diff Rate of Yearly Act/Pred and Boards Est Rev&amp;quot;" u="1"/>
        <s v="&amp;quot;Diff. Rate of Yearly Act./Pred. and Boards Est. Rev.&amp;quot;" u="1"/>
        <s v="&amp;quot;Diff. Rate of YTD Act. Rev. and YTD Boards Est. Rev.&amp;quot;" u="1"/>
        <s v="&amp;quot;Plan Comparison Month&amp;quot;" u="1"/>
        <s v="&amp;quot;Difference Between Actual Shipment and The Boards Estimated Shipment&amp;quot;" u="1"/>
        <s v="&amp;quot;Difference Between Year to Date Actual Operating Income and Year to Date Boards Estimated Operating Income&amp;quot;" u="1"/>
        <s v="&amp;quot;Difference Between Yearly Actual and Predict Operating Income and Yearly Boards Estimated Operating Income&amp;quot;" u="1"/>
        <s v="&amp;quot;QOQ PCB&amp;quot;" u="1"/>
        <s v="&amp;quot;Accumulative MVA Cost &amp;quot;" u="1"/>
        <s v="&amp;quot;PSG Cost Category&amp;quot;" u="1"/>
        <s v="&amp;quot;PSG Cost Catetory&amp;quot;" u="1"/>
        <s v="&amp;quot;PSG Part Category&amp;quot;" u="1"/>
        <s v="&amp;quot;PSG Part Catetory&amp;quot;" u="1"/>
        <s v="&amp;quot;Year to Date Status of Operating Income and Shipment by BU and Customer&amp;quot;" u="1"/>
        <s v="&amp;quot;Monthly Status of Operating Income and Shipment by Product&amp;quot;" u="1"/>
        <s v="&amp;quot;IEC Part Num&amp;quot;" u="1"/>
        <s v="&amp;quot;Yearly Rev. and SHIPT by BU and CUS&amp;quot;" u="1"/>
        <s v="&amp;quot;Diff. of Act. Rev. vs. Rev. TRGT&amp;quot;" u="1"/>
        <s v="&amp;quot;Diff. of MLY Act. SHIPT vs. BoardsEst. SHIPT&amp;quot;" u="1"/>
        <s v="&amp;quot;Hit Rate of Act. SHIPT vs. Boards Est. SHIPT&amp;quot;" u="1"/>
        <s v="&amp;quot;Diff of Yearly Act/Pred and Boards Est Ship&amp;quot;" u="1"/>
        <s v="&amp;quot;Hit Rate Between Month to Date Actual Operating Income and Monthly Operating Income Target&amp;quot;" u="1"/>
        <s v="&amp;quot;PSG Forecast Hit Rate Monitor&amp;quot;" u="1"/>
        <s v="&amp;quot;Estimated Net Profit Margin&amp;quot;" u="1"/>
        <s v="&amp;quot;Difference Rate and Hit Rate Data of Operating Income and  Shipment&amp;quot;" u="1"/>
        <s v="&amp;quot;Data on the Difference Rate of Revenue and Shipment in Different Time Intervals&amp;quot;" u="1"/>
        <s v="&amp;quot;Difference Ratio Between Monthly Actual Shipment and Monthly Boards Estimated Shipment&amp;quot;" u="1"/>
        <s v="&amp;quot;Diff. Rate and Hit Rate Data of Rev. and  SHIPT&amp;quot;" u="1"/>
        <s v="&amp;quot;Case Plastic Procure Cost ratio&amp;quot;" u="1"/>
        <s v="&amp;quot;MoM LEM Tin&amp;quot;" u="1"/>
        <s v="&amp;quot;QoQ LEM Tin&amp;quot;" u="1"/>
        <s v="&amp;quot;YoY LEM Tin&amp;quot;" u="1"/>
        <s v="&amp;quot;Accumulative Series Cost&amp;quot;" u="1"/>
        <s v="&amp;quot;Difference Ratio Between Actual Shipment and Estimated Shipment&amp;quot;" u="1"/>
        <s v="&amp;quot;MoM LEM AL&amp;quot;" u="1"/>
        <s v="&amp;quot;QoQ LEM AL&amp;quot;" u="1"/>
        <s v="&amp;quot;YoY LEM AL&amp;quot;" u="1"/>
        <s v="&amp;quot;Difference Between Year to Date Actual Shipment and  Year to Date Shipment Target&amp;quot;" u="1"/>
        <s v="&amp;quot;Diff of Yearly Act/Pred and Boards Est Rev&amp;quot;" u="1"/>
        <s v="&amp;quot;Material Catalog Price Infomation&amp;quot;" u="1"/>
        <s v="&amp;quot;Accumulative Materials Cost &amp;quot;" u="1"/>
        <s v="&amp;quot;Difference Between Actual Shipment and Shipment Target&amp;quot;" u="1"/>
        <s v="&amp;quot;Diff. of YTD Act. SHIPT and  YTD Shipping TRGT&amp;quot;" u="1"/>
        <s v="&amp;quot;Diff. Rate of MLY Act. SHIPT vs. Shipping TRGT&amp;quot;" u="1"/>
        <s v="&amp;quot;FCS Start Date Data&amp;quot;" u="1"/>
        <s v="&amp;quot;CQ MP shipment&amp;quot;" u="1"/>
        <s v="&amp;quot;Accumulative Product Series  Revenue&amp;quot;" u="1"/>
        <s v="&amp;quot;Up-To-Date Monthly Estimated Revenue&amp;quot;" u="1"/>
        <s v="&amp;quot;Diff. Rate of MLY Act. Ship. vs. Boards Est. Ship.&amp;quot;" u="1"/>
        <s v="&amp;quot;Actual Monthly Operating Income and Shipment Data&amp;quot;" u="1"/>
        <s v="&amp;quot;Shipping Month&amp;quot;" u="1"/>
        <s v="&amp;quot;Difference Ratio Between Monthly Actual Operating Income and Monthly Operating Income Target&amp;quot;" u="1"/>
        <s v="&amp;quot;Accumulative Shipping Quantity&amp;quot;" u="1"/>
        <s v="&amp;quot;Difference Between Actual Operating Income and Estimated Operating Income&amp;quot;" u="1"/>
        <s v="&amp;quot;Diff. of MLY Act. Rev. vs. Yearly Target Rev.&amp;quot;" u="1"/>
        <s v="&amp;quot;Diff. Rate of MLY Act. Rev. vs. MLY Est. Rev.&amp;quot;" u="1"/>
        <s v="&amp;quot;Diff. Rate of Yearly Act./Pred. and TRGT Rev.&amp;quot;" u="1"/>
        <s v="&amp;quot;Diff. Rate of MLY Act. SHIPT vs. Boards Est. SHIPT&amp;quot;" u="1"/>
        <s v="&amp;quot;Diff. Rate of YTD Act. SHIPT and Boards Est. SHIPT&amp;quot;" u="1"/>
        <s v="&amp;quot;Hit Rate Between Month to Date Actual Operating Income and Monthly Boards Estimated Operating Income&amp;quot;" u="1"/>
        <s v="&amp;quot;Diff. of Yearly Act./Pred. and TRGT Ship.&amp;quot;" u="1"/>
        <s v="&amp;quot;MLY Rev. and SHIPT by BU and CUS&amp;quot;" u="1"/>
        <s v="&amp;quot;YTD Rev. and SHIPT by BU and CUS&amp;quot;" u="1"/>
        <s v="&amp;quot;Difference Between Year to Date Actual Shipment and Year to Date Boards Estimated Shipment&amp;quot;" u="1"/>
        <s v="&amp;quot;Difference Between Yearly Actual and Predict Shipment and Yearly Boards Estimated Shipment&amp;quot;" u="1"/>
        <s v="&amp;quot;Boards Estimated Monthly Operating Income and Shipment Data&amp;quot;" u="1"/>
        <s v="&amp;quot;Mothly MVA Cost&amp;quot;" u="1"/>
        <s v="&amp;quot;Hit Rate of MTD Act. SHIPT vs. MLY Boards Est. SHIPT&amp;quot;" u="1"/>
        <s v="&amp;quot;Actual Product Revenue&amp;quot;" u="1"/>
        <s v="&amp;quot;Monthly Series Revenue&amp;quot;" u="1"/>
        <s v="&amp;quot;Major Stage Material Catalog Dim&amp;quot;" u="1"/>
        <s v="&amp;quot;Diff. Rate of Act. SHIPT vs. Shipping TRGT&amp;quot;" u="1"/>
        <s v="&amp;quot;Difference Ratio Between Year to Date Actual Shipment and Year to Date Boards Estimated Shipment&amp;quot;" u="1"/>
        <s v="&amp;quot;Difference Ratio Between Yearly Actual and Predict Shipment and Yearly Boards Estimated Shipment&amp;quot;" u="1"/>
        <s v="&amp;quot;Diff. Rate of Act. Rev. vs.Est. Rev.&amp;quot;" u="1"/>
        <s v="&amp;quot;Diff. Rate of Act. SHIPT vs. Est. SHIPT&amp;quot;" u="1"/>
        <s v="&amp;quot;Difference Ratio Between Monthly Actual Shipment and Monthly Estimated Shipment&amp;quot;" u="1"/>
        <s v="&amp;quot;Diff. Rate of Yearly  Act./Pred. and Boards Est. Rev.&amp;quot;" u="1"/>
        <s v="&amp;quot;Acc. Materials Cost &amp;quot;" u="1"/>
        <s v="&amp;quot;Accumulative Product Series MVA Cost &amp;quot;" u="1"/>
        <s v="&amp;quot;Diff. Rate of Yearly Act./Pred. and Boards Est. Ship.&amp;quot;" u="1"/>
        <s v="&amp;quot;Primary Customer Code&amp;quot;" u="1"/>
        <s v="&amp;quot;The Top Five PN with the Worst Order Fill Rate&amp;quot;" u="1"/>
        <s v="&amp;quot;Diff. of Yearly Act./Pred. and Boards Est. Ship.&amp;quot;" u="1"/>
        <s v="&amp;quot;GR Date&amp;quot;" u="1"/>
        <s v="&amp;quot;Actual Daily Operating Income and Shipment Data&amp;quot;" u="1"/>
        <s v="&amp;quot;Yearly Rev. and SHIPT by PRD&amp;quot;" u="1"/>
        <s v="&amp;quot;Diff. Rate of Act. Rev. vs. Boards Est. Rev.&amp;quot;" u="1"/>
        <s v="&amp;quot;Vendor A Fulfillment Performance&amp;quot;" u="1"/>
        <s v="&amp;quot;Yearly Boards Estimated Operating Income&amp;quot;" u="1"/>
        <s v="&amp;quot;Monthly Actual Operating Income&amp;quot;" u="1"/>
        <s v="&amp;quot;Diff. of Act. SHIPT vs. BoardsEst. SHIPT&amp;quot;" u="1"/>
        <s v="&amp;quot;Monthly Operating Income and Shipment Data of Yearly target&amp;quot;" u="1"/>
        <s v="&amp;quot;BOD Shipping Target Hit Rate&amp;quot;" u="1"/>
        <s v="&amp;quot;Hit Rate Between Actual Operating Income and Boards Estimated Operating Income&amp;quot;" u="1"/>
        <s v="&amp;quot;Diff. of Yearly Act./Pred. and Boards Est. Rev.&amp;quot;" u="1"/>
        <s v="&amp;quot;Diff. of YTD Act. Rev. and YTD Boards Est. Rev.&amp;quot;" u="1"/>
        <s v="&amp;quot;Difference Between Year to Date Actual Operating Income and  Year to Date Operating Income Target&amp;quot;" u="1"/>
        <s v="&amp;quot;CQ MP shipment analysis&amp;quot;" u="1"/>
        <s v="&amp;quot;Difference Between Monthly Actual Shipment and Monthly Estimated Shipment&amp;quot;" u="1"/>
        <s v="&amp;quot;Diff. of Yearly Act./Pred. and TRGT SHIPT&amp;quot;" u="1"/>
        <s v="&amp;quot;Diff. Rate of YTD Act. SHIPT and YTD Shipping TRGT&amp;quot;" u="1"/>
        <s v="&amp;quot;Status of Operating Income and Shipment in the Past Three Years by Product&amp;quot;" u="1"/>
        <s v="&amp;quot;Week Level&amp;quot;" u="1"/>
        <s v="&amp;quot;PSG FCST Hit Rate Analysis_Outliners&amp;quot;" u="1"/>
        <s v="&amp;quot;Difference Ratio Between Year to Date Actual Operating Income and Year to Date Operating Income Target&amp;quot;" u="1"/>
        <s v="&amp;quot;Year to Date Actual Operating Income&amp;quot;" u="1"/>
        <s v="&amp;quot;Hit Rate of MTD Act. Rev. vs. MLY Rev. TRGT&amp;quot;" u="1"/>
        <s v="&amp;quot;MoM LEM CU&amp;quot;" u="1"/>
        <s v="&amp;quot;QoQ LEM CU&amp;quot;" u="1"/>
        <s v="&amp;quot;YoY LEM CU&amp;quot;" u="1"/>
        <s v="&amp;quot;Acc. Series Net Profit Margin&amp;quot;" u="1"/>
        <s v="&amp;quot;Diff. of MLY Act. Ship. vs. Boards Est. Ship.&amp;quot;" u="1"/>
        <s v="&amp;quot;Hit Rate of MTD Act. Ship. vs. UTD Est. Ship.&amp;quot;" u="1"/>
        <s v="&amp;quot;Difference Ratio Between Actual Shipment and The Boards Estimated Shipment&amp;quot;" u="1"/>
        <s v="&amp;quot;Difference Ratio Between Year to Date Actual Operating Income and Year to Date Boards Estimated Operating Income&amp;quot;" u="1"/>
        <s v="&amp;quot;Difference Ratio Between Yearly Actual and Predict Operating Income and Yearly Boards Estimated Operating Income&amp;quot;" u="1"/>
        <s v="&amp;quot;Difference Between Yearly Operating Income&amp;quot;" u="1"/>
        <s v="&amp;quot;Yearly Actual and Predict Operating Income&amp;quot;" u="1"/>
        <s v="&amp;quot;Week&amp;quot;" u="1"/>
        <s v="&amp;quot;MoM LEM Ni&amp;quot;" u="1"/>
        <s v="&amp;quot;QoQ LEM Ni&amp;quot;" u="1"/>
        <s v="&amp;quot;YoY LEM Ni&amp;quot;" u="1"/>
        <s v="&amp;quot;Customer ID&amp;quot;" u="1"/>
        <s v="&amp;quot;BOD shipping target&amp;quot;" u="1"/>
        <s v="&amp;quot;Difference Between Monthly Actual Operating Income and Monthly Estimated Operating Income&amp;quot;" u="1"/>
        <s v="&amp;quot;Yearly Status of Operating Income and Shipment by BU and Customer&amp;quot;" u="1"/>
        <s v="&amp;quot;Difference Between Yearly Actual and Predict Shipment and Yearly Shipment Target&amp;quot;" u="1"/>
        <s v="&amp;quot;Diff. of Yearly  Act./Pred. and Boards Est. Rev.&amp;quot;" u="1"/>
        <s v="&amp;quot;Diff. Rate of MLY Act. Rev. vs. Boards Est. Rev.&amp;quot;" u="1"/>
        <s v="&amp;quot;Case Plastic Cost ratio&amp;quot;" u="1"/>
        <s v="&amp;quot;Monthly Estimated Operating Income&amp;quot;" u="1"/>
        <s v="&amp;quot;Monthly Estimated Shipment&amp;quot;" u="1"/>
        <s v="&amp;quot;Difference Ratio Between Actual Operating Income and Operating Income Target&amp;quot;" u="1"/>
        <s v="&amp;quot;Difference Ratio Between Monthly Actual Shipment and Monthly Shipment Target&amp;quot;" u="1"/>
        <s v="&amp;quot;Hit Rate Between Actual Operating Income and Monthly Operating Income Target&amp;quot;" u="1"/>
        <s v="&amp;quot;Difference Ratio Between Monthly Actual Operating Income and Monthly Estimated Operating Income&amp;quot;" u="1"/>
        <s v="&amp;quot;Difference Ratio Between Yearly Actual and Predict Operating Income and Operating Income Target&amp;quot;" u="1"/>
        <s v="&amp;quot;Actual shipment&amp;quot;" u="1"/>
        <s v="&amp;quot;Difference Ratio Between Monthly Actual Operating Income and Monthly Boards Estimated Operating Income&amp;quot;" u="1"/>
        <s v="&amp;quot;PSG BOD Shipping Target Management&amp;quot;" u="1"/>
        <s v="&amp;quot;Accumulative Product Series Material Cost &amp;quot;" u="1"/>
        <s v="&amp;quot;PSG FCST Management&amp;quot;" u="1"/>
        <s v="&amp;quot;MoM PC&amp;quot;" u="1"/>
        <s v="&amp;quot;QoQ PC&amp;quot;" u="1"/>
        <s v="&amp;quot;YoY PC&amp;quot;" u="1"/>
        <s v="&amp;quot;Diff. Rate of Rev. and SHIPT in Different Time Frame&amp;quot;" u="1"/>
        <s v="&amp;quot;Monthly Materials Cost&amp;quot;" u="1"/>
        <s v="&amp;quot;BU2 ASUS BS VS FCST&amp;quot;" u="1"/>
        <s v="&amp;quot;Acc. Series Revenue&amp;quot;" u="1"/>
        <s v="&amp;quot;Difference Between Actual Shipment and Estimated Shipment&amp;quot;" u="1"/>
        <s v="&amp;quot;Forecast Quantity&amp;quot;" u="1"/>
        <s v="&amp;quot;Hit Rate of Act. Rev. vs.Boards Est. Rev.&amp;quot;" u="1"/>
        <s v="&amp;quot;Diff. Rate and Hit Rate Data of Rev. and SHIPT&amp;quot;" u="1"/>
        <s v="&amp;quot;Diff. Rate of Yearly Act./Pred. and TRGT SHIPT&amp;quot;" u="1"/>
        <s v="&amp;quot;QOQ Thermal Module&amp;quot;" u="1"/>
        <s v="&amp;quot;Difference Ratio Between Actual Operating Income and The Boards Estimated Operating Income&amp;quot;" u="1"/>
        <s v="&amp;quot;Hit Rate of MTD Act. SHIPT vs. MLY Shipping TRGT&amp;quot;" u="1"/>
        <s v="&amp;quot;PSG Forecast Version Comparison&amp;quot;" u="1"/>
        <s v="&amp;quot;Sole Source List&amp;quot;" u="1"/>
        <s v="&amp;quot;MoM NY Gold&amp;quot;" u="1"/>
        <s v="&amp;quot;QoQ NY Gold&amp;quot;" u="1"/>
        <s v="&amp;quot;YoY NY Gold&amp;quot;" u="1"/>
        <s v="&amp;quot;Diff. of Act. SHIPT vs. Est. SHIPT&amp;quot;" u="1"/>
        <s v="&amp;quot;Month to Date Actual Operating Income&amp;quot;" u="1"/>
        <s v="&amp;quot;Diff. Rate of Yearly Act./Pred. and Boards Est. SHIPT&amp;quot;" u="1"/>
        <s v="&amp;quot;Accumulative Series Net Profit Margin&amp;quot;" u="1"/>
        <s v="&amp;quot;Version 1 Forecast Comparison Type Name&amp;quot;" u="1"/>
        <s v="&amp;quot;Version 2 Forecast Comparison Type Name&amp;quot;" u="1"/>
        <s v="&amp;quot;Diff. of Act. SHIPT vs.Shipping TRGT&amp;quot;" u="1"/>
        <s v="&amp;quot;Forecast Gen Date-&gt;Forecast Version&amp;quot;" u="1"/>
        <s v="&amp;quot;Material Marketing Price Infomation&amp;quot;" u="1"/>
        <s v="&amp;quot;Diff. of MLY Act. Rev. vs. Boards Est. Rev.&amp;quot;" u="1"/>
        <s v="&amp;quot;Hit Rate of MTD Act. Rev. vs. UTD Est. Rev.&amp;quot;" u="1"/>
        <s v="&amp;quot;Monitor Date&amp;quot;" u="1"/>
        <s v="&amp;quot;Version Date&amp;quot;" u="1"/>
        <s v="&amp;quot;Estimated Monthly Operating Income and Shipment Data&amp;quot;" u="1"/>
        <s v="&amp;quot;Difference Between Monthly Actual Shipment and Monthly Boards Estimated Shipment&amp;quot;" u="1"/>
        <s v="&amp;quot;Year to Date Boards Estimated Operating Income&amp;quot;" u="1"/>
        <s v="&amp;quot;The Top Five Vendor with the Worst Order Fill Rate&amp;quot;" u="1"/>
        <s v="&amp;quot;Diff of Yearly Act/Pred and TRGT Ship&amp;quot;" u="1"/>
        <s v="&amp;quot;GR Mothly Date&amp;quot;" u="1"/>
        <s v="&amp;quot;Actual Sales Quantity&amp;quot;" u="1"/>
        <s v="&amp;quot;Diff. Rate of Act. Rev. vs. Rev. TRGT&amp;quot;" u="1"/>
        <s v="&amp;quot;Up-To-Date Estimated Version Date&amp;quot;" u="1"/>
        <s v="&amp;quot;Actual Shipment Quantity-&gt;Order Quantity&amp;quot;" u="1"/>
        <s v="&amp;quot;Difference Between Actual Operating Income and The Boards Estimated Operating Income&amp;quot;" u="1"/>
        <s v="&amp;quot;Monthly Operating Income of Yearly Target&amp;quot;" u="1"/>
        <s v="&amp;quot;Diff. of YTD Act. SHIPT and YTD Shipping TRGT&amp;quot;" u="1"/>
        <s v="&amp;quot;Diff. Rate of MLY Act. Rev. vs. MLY Rev. TRGT&amp;quot;" u="1"/>
        <s v="&amp;quot;Diff. Rate of YTD Act. Rev. and YTD Rev. TRGT&amp;quot;" u="1"/>
      </sharedItems>
    </cacheField>
    <cacheField name="custom_BusinessRule" numFmtId="0">
      <sharedItems count="589" longText="1">
        <s v="&amp;quot;事業群&amp;quot;"/>
        <s v="&amp;quot;例如, _x000a_- EBG: Enterprise Business Group;_x000a_- PSG: Personal Solution Group&amp;quot;"/>
        <s v="&amp;quot;例如,  EBG, PSG&amp;quot;"/>
        <s v="&amp;quot;企業&amp;quot;"/>
        <s v="&amp;quot;上市代碼&amp;quot;"/>
        <s v="&amp;quot;上市公司名稱&amp;quot;"/>
        <s v="&amp;quot;向經濟部登記之章程所訂外文公司名稱&amp;quot;"/>
        <s v="&amp;quot;員工結構&amp;quot;"/>
        <s v="&amp;quot;分為 ALL, DL, IDL&amp;quot;"/>
        <s v="&amp;quot;分為全體、直接、間接&amp;quot;"/>
        <s v="&amp;quot;企業員工統計&amp;quot;"/>
        <s v="&amp;quot;例如：EBG, PSG, ALL_x000a_除了原本事業群代碼的定義，需另外增加 ALL_x000a_內部資料區分事業群_x000a_外部資料不區分事業群，欄位為空字串&amp;quot;"/>
        <s v="&amp;quot;為會計期間的最後一日，如：會計期間若為季，則財報結算日為當季的最後一日&amp;quot;"/>
        <s v="&amp;quot;會計期間&amp;quot;"/>
        <s v="&amp;quot;區分事業群時，員工人數包含事業群所屬海內外人數_x000a_不區分事業群，看整體企業時，員工人數包含合併企業總人數_x000a_若無法取得直接、間接員工人數，則以全體員工人數依照一定比例拆分&amp;quot;"/>
        <s v="&amp;quot;期初和期末員工人數的平均&amp;quot;"/>
        <s v="&amp;quot;上一期員工人數&amp;quot;"/>
        <s v="&amp;quot;財務會計主檔_員工結構相關&amp;quot;"/>
        <s v="&amp;quot;營業收入 / 平均員工人數((期初人數+期末人數)/2)_x000a_依據員工結構分為全體人均產值、直接人均產值、間接人均產值_x000a_金額單位：千元&amp;quot;"/>
        <s v="&amp;quot;營業利益 / 平均員工人數((期初人數+期末人數)/2)_x000a_依據員工結構分為全體人均營業利益、直接人均營業利益、間接人均營業利益_x000a_金額單位：千元&amp;quot;"/>
        <s v="&amp;quot;財務會計主檔&amp;quot;"/>
        <s v="&amp;quot;為會計期間的最後一日，如：統計期間若為季，則財報結算日為當季的最後一日&amp;quot;"/>
        <s v="&amp;quot;內部資料包含月、季、年的資料_x000a_外部資料包含季、年的資料&amp;quot;"/>
        <s v="&amp;quot;財務會計主檔的營業收入與 daily revenue 不同，此為月結數字 (與 PNL 相同)_x000a_金額單位：千元&amp;quot;"/>
        <s v="&amp;quot;金額單位：千元&amp;quot;"/>
        <s v="&amp;quot;銷貨成本 / 平均存貨_x000a_平均存貨為期初期末的平均_x000a_金額單位：千元&amp;quot;"/>
        <s v="&amp;quot;銷貨成本 / 平均應付帳款_x000a_平均應付帳款為期初期末的平均_x000a_金額單位：千元&amp;quot;"/>
        <s v="&amp;quot;營業收入 / 平均應收帳款_x000a_平均應收帳款為期初期末的平均_x000a_金額單位：千元&amp;quot;"/>
        <s v="&amp;quot;包含月資料_x000a_年：365 / 存貨周轉率_x000a_季：90 / 存貨周轉率_x000a_月：30 / 存貨周轉率_x000a_此處存貨周轉天數來源為財報，與 SCM 主題的 DOI 計算公式不同&amp;quot;"/>
        <s v="&amp;quot;包含月資料_x000a_年：365 / 應付帳款周轉率_x000a_季：90 / 應付帳款周轉率_x000a_月：30 / 應付帳款周轉率&amp;quot;"/>
        <s v="&amp;quot;包含月資料_x000a_年：365 / 應收帳款周轉率_x000a_季：90 / 應收帳款周轉率_x000a_月：30 / 應收帳款周轉率&amp;quot;"/>
        <s v="&amp;quot;包含月資料_x000a_DOI + AR Days - AP Days&amp;quot;"/>
        <s v="&amp;quot;稅後淨利_x000a_金額單位：千元&amp;quot;"/>
        <s v="&amp;quot;加總當年度稅後淨利_x000a_金額單位：千元&amp;quot;"/>
        <s v="&amp;quot;以整體企業來看，不區分 BG_x000a_稅後淨利 / 期初和期末股東權益的平均_x000a_金額單位：千元&amp;quot;"/>
        <s v="&amp;quot;以整體企業來看，不區分 BG_x000a_稅後淨利 / 期初和期末總資產金額的平均_x000a_金額單位：千元&amp;quot;"/>
        <s v="&amp;quot;以整體企業來看，不區分 BG_x000a_累積稅後淨利 / 期初和期末股東權益的平均_x000a_期初股東權益指結算至前年度 12/31 的股東權益_x000a_如：2021 Q3 累積 ROE，分子為 2021 Q1 ~ Q3 稅後淨利加總，分母為 2020 Q4 股東權益與 2021 Q3 股東權益的平均_x000a_金額單位：千元&amp;quot;"/>
        <s v="&amp;quot;以整體企業來看，不區分 BG_x000a_累積稅後淨利 / 期初和期末總資產金額的平均_x000a_期初總資產金額指結算至前年度 12/31 的總資產金額_x000a_如：2021 Q3 累積 ROA，分子為 2021 Q1 ~ Q3 稅後淨利加總，分母為 2020 Q4 總資產金額與 2021 Q3 總資產金額的平均_x000a_金額單位：千元&amp;quot;"/>
        <s v="&amp;quot;以整體企業來看，不區分 BG_x000a_總負債金額 / 總資產金額&amp;quot;"/>
        <s v="&amp;quot;存貨 / 總資產金額&amp;quot;"/>
        <s v="&amp;quot;現金及約當現金 / 總資產金額&amp;quot;"/>
        <s v="&amp;quot;應收帳款淨額 / 總資產金額&amp;quot;"/>
        <s v="&amp;quot;不動產、廠房及設備 / 總資產金額&amp;quot;"/>
        <s v="&amp;quot;短期借款 / 總資產金額&amp;quot;"/>
        <s v="&amp;quot;應付帳款及票據 / 總資產金額&amp;quot;"/>
        <s v="&amp;quot;長期借款 / 總資產金額&amp;quot;"/>
        <s v="&amp;quot;期初和期末存貨金額的平均&amp;quot;"/>
        <s v="&amp;quot;期初和期末應收帳款金額的平均&amp;quot;"/>
        <s v="&amp;quot;期初和期末應付帳款金額的平均&amp;quot;"/>
        <s v="&amp;quot;期初和期末總資產金額的平均&amp;quot;"/>
        <s v="&amp;quot;期初和期末股東權益金額的平均&amp;quot;"/>
        <s v="&amp;quot;人均產值及人均營業利益&amp;quot;"/>
        <s v="&amp;quot;財報結算日&amp;quot;"/>
        <s v="&amp;quot;統計期間&amp;quot;"/>
        <s v="&amp;quot;內部資料區分事業群，包含 EBG, PSG, Inventec All，Inventec All&gt;EBG+PSG_x000a_外部資料不區分事業群，欄位為空字串&amp;quot;"/>
        <s v="&amp;quot;區分事業群時，事業群員工人數包含事業群所屬海內外人數_x000a_不區分事業群，看整體企業時，員工人數包含合併企業所有人數_x000a_若無法取得直接、間接員工人數，則以全體員工人數依照一定比例拆分&amp;quot;"/>
        <s v="&amp;quot;金額單位:千元&amp;quot;"/>
        <s v="&amp;quot;人均產值及人均營業利益事業群比較&amp;quot;"/>
        <s v="&amp;quot;包含平均全體員工人數、平均直接員工人數、平均間接員工人數、營業收入、營業利益&amp;quot;"/>
        <s v="&amp;quot;若生產力分析指標類別為「營業收入」、「營業利益」，則金額單位為千元&amp;quot;"/>
        <s v="&amp;quot;現金循環週期&amp;quot;"/>
        <s v="&amp;quot;包含存貨周轉天數、應付周轉天數、應收周轉天數、現金循環週期&amp;quot;"/>
        <s v="&amp;quot;CCC 相關指標量值&amp;quot;"/>
        <s v="&amp;quot;現金循環週期同業及事業群比較&amp;quot;"/>
        <s v="&amp;quot;內部資料有年、季、月資料_x000a_外部資料有年、季資料&amp;quot;"/>
        <s v="&amp;quot;年：365 / 存貨周轉率_x000a_季：90 / 存貨周轉率_x000a_月：30 / 存貨周轉率&amp;quot;"/>
        <s v="&amp;quot;年：365 / 應付周轉率_x000a_季：90 / 應付周轉率_x000a_月：30 / 應付周轉率&amp;quot;"/>
        <s v="&amp;quot;年：365 / 應收周轉率_x000a_季：90 / 應收周轉率_x000a_月：30 / 應收周轉率&amp;quot;"/>
        <s v="&amp;quot;DOI + AR Days - AP Days&amp;quot;"/>
        <s v="&amp;quot;現金循環週期同業比較&amp;quot;"/>
        <s v="&amp;quot;年：365 / 存貨周轉率_x000a_季：90 / 存貨周轉率_x000a_月：30 / 存貨周轉率_x000a_此處存貨周轉天數來源為財報，與 SCM 主題的 DOI 計算公式不同&amp;quot;"/>
        <s v="&amp;quot;年：365 / 應付帳款周轉率_x000a_季：90 / 應付帳款周轉率_x000a_月：30 / 應付帳款周轉率&amp;quot;"/>
        <s v="&amp;quot;年：365 / 應收帳款周轉率_x000a_季：90 / 應收帳款周轉率_x000a_月：30 / 應收帳款周轉率&amp;quot;"/>
        <s v="&amp;quot;報酬率&amp;quot;"/>
        <s v="&amp;quot;稅後淨利 / 期初和期末股東權益的平均_x000a_金額單位：千元&amp;quot;"/>
        <s v="&amp;quot;稅後淨利 / 期初和期末總資產金額的平均_x000a_金額單位：千元_x000a_&amp;quot;"/>
        <s v="&amp;quot;當年累積報酬率&amp;quot;"/>
        <s v="&amp;quot;累積稅後淨利 / 期初和期末股東權益的平均_x000a_金額單位：千元&amp;quot;"/>
        <s v="&amp;quot;累積稅後淨利 / 期初和期末總資產金額的平均_x000a_金額單位：千元_x000a_&amp;quot;"/>
        <s v="&amp;quot;報酬率同業比較&amp;quot;"/>
        <s v="&amp;quot;稅後淨利 / 期初和期末總資產金額的平均_x000a_金額單位：千元&amp;quot;"/>
        <s v="&amp;quot;負債比&amp;quot;"/>
        <s v="&amp;quot;總負債金額 / 總資產金額_x000a_金額單位：千元&amp;quot;"/>
        <s v="&amp;quot;資產重點項目&amp;quot;"/>
        <s v="&amp;quot;包含存貨、現金及約當現金、應收帳款淨額、不動產、廠房及設備金額&amp;quot;"/>
        <s v="&amp;quot;負債重點項目&amp;quot;"/>
        <s v="&amp;quot;包含短期借款、長期借款、應付帳款及票據&amp;quot;"/>
        <s v="&amp;quot;EBO 專案&amp;quot;"/>
        <s v="&amp;quot;E-XXX, 例如 E-001&amp;quot;"/>
        <s v="&amp;quot;EBO 專案的名稱&amp;quot;"/>
        <s v="&amp;quot;EBO 專案贊助人&amp;quot;"/>
        <s v="&amp;quot;EBO 團隊顧問&amp;quot;"/>
        <s v="&amp;quot;EBO 團隊領導&amp;quot;"/>
        <s v="&amp;quot;yyyy-mm-dd&amp;quot;"/>
        <s v="&amp;quot;years count from Registration Date to current date (runtime) if EBO Phase not Graduated; precision decimal(2,1)&amp;quot;"/>
        <s v="&amp;quot;專案關鍵要素的簡短描述&amp;quot;"/>
        <s v="&amp;quot;檢查各項資料正確與否的日期&amp;quot;"/>
        <s v="&amp;quot;主導EBO專案的組織&amp;quot;"/>
        <s v="&amp;quot;sum EBO Project Revenue_Actual Revenue/1,000,000&amp;quot;"/>
        <s v="&amp;quot;EBO 專案資助紀錄表&amp;quot;"/>
        <s v="&amp;quot;EBO 專案編號&amp;quot;"/>
        <s v="&amp;quot;EBO 專案名稱&amp;quot;"/>
        <s v="&amp;quot;資助EBO專案的事業群&amp;quot;"/>
        <s v="&amp;quot;資助EBO專案的事業單位&amp;quot;"/>
        <s v="&amp;quot;EBO專案的資助比率&amp;quot;"/>
        <s v="&amp;quot;資助EBO專案的開始日期&amp;quot;"/>
        <s v="&amp;quot;資助EBO專案的結束日期&amp;quot;"/>
        <s v="&amp;quot;EBO 專案資助備註&amp;quot;"/>
        <s v="&amp;quot;EBO 專案階段紀錄表&amp;quot;"/>
        <s v="&amp;quot;EBO 階段&amp;quot;"/>
        <s v="&amp;quot;EBO 階段開始日期&amp;quot;"/>
        <s v="&amp;quot;years count from Start Date to current date (runtime) if End Date is nullorEmpty&amp;quot;"/>
        <s v="&amp;quot;決策評審點結果&amp;quot;"/>
        <s v="&amp;quot;EBO 階段結束日期&amp;quot;"/>
        <s v="&amp;quot;EBO 階段備註&amp;quot;"/>
        <s v="&amp;quot;EBO 專案進度紀錄表&amp;quot;"/>
        <s v="&amp;quot;策略清晰度&amp;quot;"/>
        <s v="&amp;quot;技術成熟度&amp;quot;"/>
        <s v="&amp;quot;商模可行性&amp;quot;"/>
        <s v="&amp;quot;市場確佔度&amp;quot;"/>
        <s v="&amp;quot;EBO專案營收計畫表&amp;quot;"/>
        <s v="&amp;quot;EBO 專案營收計畫年&amp;quot;"/>
        <s v="&amp;quot;EBO 專案營收計畫月&amp;quot;"/>
        <s v="&amp;quot;預估營收&amp;quot;"/>
        <s v="&amp;quot;預估毛利&amp;quot;"/>
        <s v="&amp;quot;預估營收及毛利的幣別&amp;quot;"/>
        <s v="&amp;quot;EBO專案營收紀錄表&amp;quot;"/>
        <s v="&amp;quot;EBO 專案營收年&amp;quot;"/>
        <s v="&amp;quot;EBO 專案營收月&amp;quot;"/>
        <s v="&amp;quot;EBO 專案實際營收&amp;quot;"/>
        <s v="&amp;quot;EBO 專案實際毛利&amp;quot;"/>
        <s v="&amp;quot;實際營收及毛利的幣別&amp;quot;"/>
        <s v="&amp;quot;EBO Milestone 紀錄表&amp;quot;"/>
        <s v="&amp;quot;EBO 專案里程碑說明&amp;quot;"/>
        <s v="&amp;quot;EBO 專案里程碑類別&amp;quot;"/>
        <s v="&amp;quot;里程碑 狀態&amp;quot;"/>
        <s v="&amp;quot;里程碑完成進度 (%)&amp;quot;"/>
        <s v="&amp;quot;EBO 專案里程碑備註&amp;quot;"/>
        <s v="&amp;quot;投資主檔&amp;quot;"/>
        <s v="&amp;quot;投資標的名稱&amp;quot;"/>
        <s v="&amp;quot;投資結算年度&amp;quot;"/>
        <s v="&amp;quot;投資結算季度&amp;quot;"/>
        <s v="&amp;quot;Management Type&amp;quot;"/>
        <s v="&amp;quot;加總當年度實際投資金額_x000a_當[統計期間]=Year，與當年度最新季度資料相同&amp;quot;"/>
        <s v="&amp;quot;加總累計實際投資金額_x000a_當[統計期間]=Year，與當年度最新季度資料相同&amp;quot;"/>
        <s v="&amp;quot;投資標的持股比例_x000a_當[統計期間]=Year，與當年度最新季度資料相同&amp;quot;"/>
        <s v="&amp;quot;投資標的營收_x000a_當[統計期間]=Year，年度資料為季度資料加總&amp;quot;"/>
        <s v="&amp;quot;投資標的營收貢獻=投資標的營收*投資標的持股比例_x000a_當[統計期間]=Year，年度資料為季度資料加總&amp;quot;"/>
        <s v="&amp;quot;投資標的淨利_x000a_當[統計期間]=Year，年度資料為季度資料加總&amp;quot;"/>
        <s v="&amp;quot;投資標的認列獲利=投資標的淨利*投資標的持股比例_x000a_當[統計期間]=Year，年度資料為季度資料加總&amp;quot;"/>
        <s v="&amp;quot;投資標的現金股利_x000a_當[統計期間]=Year，年度資料為季度資料加總&amp;quot;"/>
        <s v="&amp;quot;投資標的估值（依持股比例）_x000a_當[統計期間]=Year，與當年度最新季度資料相同&amp;quot;"/>
        <s v="&amp;quot;說明_x000a_當[統計期間]=Year，與當年度最新季度資料相同&amp;quot;"/>
        <s v="&amp;quot;Actual 投資標的營收 /Plan 投資標的營收&amp;quot;"/>
        <s v="&amp;quot;Actual 投資標的營收貢獻/Plan 投資標的營收貢獻&amp;quot;"/>
        <s v="&amp;quot;Actual 投資標的淨利/Plan 投資標的淨利&amp;quot;"/>
        <s v="&amp;quot;Actual 投資標的認列獲利/Plan 投資標的認列獲利&amp;quot;"/>
        <s v="&amp;quot;投資標的預算分配主檔&amp;quot;"/>
        <s v="&amp;quot;投資預算分配季度&amp;quot;"/>
        <s v="&amp;quot;投資可能性分為 H, M, L_x000a_H:規劃將提報董事會、M:持續維繫或規劃DD、L:初步討論維繫可能性低&amp;quot;"/>
        <s v="&amp;quot;預計可能投資額&amp;quot;"/>
        <s v="&amp;quot;投資併購目標註記&amp;quot;"/>
        <s v="&amp;quot;年度投資預算主檔&amp;quot;"/>
        <s v="&amp;quot;年度投資預算&amp;quot;"/>
        <s v="&amp;quot;年度實際已投資金額&amp;quot;"/>
        <s v="&amp;quot;規則示例：_x000a_2021 Q3(目前所在季度) 年度預算餘額是 年度預算-年度實際已投資-(前一季)預計可能投資額(H)_x000a_2021 Q4(未來所在季度) 年度預算餘額是 年度預算-年度實際已投資-(前一季)預計可能投資額(H)_x000a_2022 Q1(未來季度) 年度預算餘額是 年度預算-年度實際已投資_x000a_2022 Q2(未來所在季度) 年度預算餘額是 年度預算-年度實際已投資-(前一季)預計可能投資額(H)&amp;quot;"/>
        <s v="&amp;quot;預計可能投資額(H)/年度投資預算餘額比率&amp;quot;"/>
        <s v="&amp;quot;EBO 專案管理&amp;quot;"/>
        <s v="&amp;quot;latest EBO Project Phase History_EBO Phase&amp;quot;"/>
        <s v="&amp;quot;&amp;apos;G&amp;apos; 底色呈現綠色 , _x000a_&amp;apos;R&amp;apos; 底色呈現紅色, _x000a_&amp;apos;Y&amp;apos; 底色呈現黃色, _x000a_&amp;apos;NA&amp;apos; 無底色&amp;quot;"/>
        <s v="&amp;quot;EBO 專案資助管理&amp;quot;"/>
        <s v="&amp;quot;備註&amp;quot;"/>
        <s v="&amp;quot;yyyy&amp;quot;"/>
        <s v="&amp;quot;mm&amp;quot;"/>
        <s v="&amp;quot;EBO Project Revenue Forecast_Estimate Revenue/1,000,000&amp;quot;"/>
        <s v="&amp;quot;EBO Project Revenue_Actual Revenue/1,000,000&amp;quot;"/>
        <s v="&amp;quot;EBO Project Revenue Forecast_Estimate Gross Profit/1,000,000&amp;quot;"/>
        <s v="&amp;quot;EBO Project Revenue_Actual Gross Profit/1,000,000&amp;quot;"/>
        <s v="&amp;quot;投資併購管理&amp;quot;"/>
        <s v="&amp;quot;投資統計期間&amp;quot;"/>
        <s v="&amp;quot;說明&amp;quot;"/>
        <s v="&amp;quot;投資預算管控總表&amp;quot;"/>
        <s v="&amp;quot;預計可能投資額(H)&amp;quot;"/>
        <s v="&amp;quot;預計可能投資額(M)&amp;quot;"/>
        <s v="&amp;quot;預計可能投資額(L)&amp;quot;"/>
        <s v="&amp;quot;當年度每個季度的年度投資預算皆等同當年度投資預算&amp;quot;"/>
        <s v="&amp;quot;投資預算分配總表&amp;quot;"/>
        <s v="&amp;quot;排序_x000a_1. 原始標的名稱_x000a_2. 計算後預計可能投資額(H)、預計可能投資額(M)、預計可能投資額(Ｌ)&amp;quot;"/>
        <s v="&amp;quot;投資併購目標&amp;quot;"/>
        <s v="&amp;quot;N/A&amp;quot;"/>
        <s v="&amp;quot;例如: _x000a_BU1A, BD2A....&amp;quot;"/>
        <s v="&amp;quot;當月最新一版的weekly hite rate 當monthly hit rate&amp;quot;"/>
        <s v="&amp;quot;HP  MTD order:_x000a_1. 建立目的: 計算累計收單數量;_x000a_2. 處理過程: MTD order=已出貨訂單(不含RCTO) + open order 當月有效訂單;_x000a_3. 資料來源: 已出貨訂單資料來源於FP report ID (NB:CID:9) DT:CID:10）, open order 數據來源於於FP report ID (NB ID: 396(CPU sheet) DT ID:397(L10 sheet);_x000a_4. 篩選條件: 已出貨訂單篩選report中GEO不含RCTO字樣的, 當月有效訂單在open order中篩選internal RSD 在當月及以前的訂單;_x000a_5. 補充內容:_x000a_a. MTD指Month to Date，即累計當月_x000a_b. RCTO指Regional Configuration to Order, 即半成品或不完整品_x000a_c. GEO指region,即訂單所屬的地區, 例如NA即為北美地區_x000a_d. internal RSD指internal request ship date, 即根據客人要求整合或換算成的內部參考的客人要求出貨日&amp;quot;"/>
        <s v="&amp;quot;ASUS EDI 850 Order Request:_x000a_1. 建立目的: 計算當月已收生產訂單數量;_x000a_2. 處理過程: 加總符合篩選條件的訂單數量;_x000a_3. 資料來源: ASUS Open Order Report_x000a_4. 篩選條件: &amp;apos;&amp;apos;ReqShpDate&amp;apos;&amp;apos;在PSG ASUS Month的當月及之前, 且當月1號(不含)前未出貨的訂單;_x000a_5. 補充內容: NA&amp;quot;"/>
        <s v="&amp;quot;HP RD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amp;quot;"/>
        <s v="&amp;quot;ASUS EDI 940 Shipping Notice:_x000a_1. 建立目的: 計算當月已收提貨訂單數量;_x000a_2. 處理過程: 加總符合篩選條件的訂單數量;_x000a_3. 資料來源: ASUS Open Order Report;_x000a_4. 篩選條件: &amp;apos;&amp;apos;ReqShpDate&amp;apos;&amp;apos;在PSG ASUS Month的當月及之前, 且940_DATE&amp;apos;&amp;apos;在當月及之前, 且當月1號(不含)前未出貨的訂單數量.;_x000a_5. 補充內容: NA&amp;quot;"/>
        <s v="&amp;quot;BU1:_x000a_1. 建立目的: 計算已收訂單數量占需求計畫數量的比例_x000a_2. 處理過程: 需求計畫達成率=HP MTD Order÷HP RDP_x000a_3. 資料來源: 參考HP MTD Order及HP RDP 業務規則_x000a_4. 篩選條件: NA_x000a_5.補充內容: NA_x000a__x000a_BU2:_x000a_1. 建立目的: 計算當月已收提貨訂單的數量占已收生產訂單數量的比例;_x000a_2. 處理過程: ASUS EDI 940 Shipping Notice 除以 ASUS EDI 850 Order Request_x000a_3. 資料來源: ASUS Open Order Report;_x000a_4. 篩選條件: NA;_x000a_5. 補充內容: NA;&amp;quot;"/>
        <s v="&amp;quot;YYYYMMDD&amp;quot;"/>
        <s v="&amp;quot;版本比較月份大於等於當月為Forecast_x000a_版本比較月份小於當月為Shipment&amp;quot;"/>
        <s v="&amp;quot;BU1 RDP、BU2 FCST: 已發生時間以Actual Shipment補上_x000a_BU1 LT FCT：當月Order vs forecast hit rate指定版本前6個月RDP替換LTF FCST前6個月FCST_x000a_BU2 LT FCT：同周別版本已有FCST的月份别使用FCST替代LTF&amp;quot;"/>
        <s v="&amp;quot;Version2-Version1&amp;quot;"/>
        <s v="&amp;quot;BS分量/當月FCST&amp;quot;"/>
        <s v="&amp;quot;BU1: _x000a_80%, 90%, 120%, 150%_x000a__x000a_BU2:_x000a_40%, 70%, 100%, 100%&amp;quot;"/>
        <s v="&amp;quot;&amp;quot;"/>
        <s v="&amp;quot;廠區性質包含MFG&amp;amp;HUB_x000a_MFG:_x000a_- ICC: 重慶廠區_x000a_- ITO: 桃園廠區_x000a_- IEC: 士林廠區_x000a_HUB: _x000a_- HUB: 海外庫存_x000a_&amp;quot;"/>
        <s v="&amp;quot;儲存單位為台幣，顯示單位為百萬台幣&amp;quot;"/>
        <s v="&amp;quot;庫存金額/(by客戶)預估營業收入*30天&amp;quot;"/>
        <s v="&amp;quot;BU1, BU2, All&amp;quot;"/>
        <s v="&amp;quot;e.g. HP, ASUS, All,....&amp;quot;"/>
        <s v="&amp;quot;當BU選擇All, Customer 選擇All, DOI 目標天數為12天&amp;quot;"/>
        <s v="&amp;quot;TW10: TP01/TP02/TP06_x000a_CN60: CP60/CP62/CP65/CP69&amp;quot;"/>
        <s v="&amp;quot;PSG 工廠廠別&amp;quot;"/>
        <s v="&amp;quot;ITO: TP01/TP02/TP06 ..._x000a_ICC: CP60/CP62/CP65/CP69 …&amp;quot;"/>
        <s v="&amp;quot;對照客戶名稱&amp;quot;"/>
        <s v="&amp;quot;例如, _x000a_- ICC: 重慶廠區_x000a_- ITO: 桃園廠區&amp;quot;"/>
        <s v="&amp;quot;PSG 廠區&amp;quot;"/>
        <s v="&amp;quot;例如, _x000a_MFG：製造廠區_x000a_HUB：庫存廠區&amp;quot;"/>
        <s v="&amp;quot;格式為 YYYY&amp;quot;"/>
        <s v="&amp;quot;格式為 YYYYMM01&amp;quot;"/>
        <s v="&amp;quot;格式為 YYYYMMDD&amp;quot;"/>
        <s v="&amp;quot;儲存單位為 台幣_x000a_顯示單位為 百萬台幣&amp;quot;"/>
        <s v="&amp;quot;儲存單位為 台_x000a_顯示單位為 千台&amp;quot;"/>
        <s v="&amp;quot;以月資料的方式定義年度營業收入目標_x000a_儲存單位為 台幣_x000a_顯示單位為 百萬台幣&amp;quot;"/>
        <s v="&amp;quot;以月資料的方式定義年度出貨目標_x000a_儲存單位為 台_x000a_顯示單位為 千台&amp;quot;"/>
        <s v="&amp;quot;實際和目標營業收入差異率 = (實際營業收入 - 營業收入目標)/營業收入目標&amp;quot;"/>
        <s v="&amp;quot;實際和目標出貨量差異率 = (實際出貨量 - 出貨量目標)/出貨量目標&amp;quot;"/>
        <s v="&amp;quot;實際和董事會預估營業收入差異率 = 實際營業收入 - 董事會預估營業收入_x000a_單位為 百萬台幣&amp;quot;"/>
        <s v="&amp;quot;實際和董事會預估出貨量差異率 = 實際出貨量 - 董事會預估出貨量&amp;quot;"/>
        <s v="&amp;quot;實際和董事會預估營業收入差異率 = (實際營業收入 - 董事會預估營業收入)/董事會預估營業收入&amp;quot;"/>
        <s v="&amp;quot;實際和董事會預估出貨量差異率 = (實際出貨量 - 董事會預估出貨量)/董事會預估出貨量&amp;quot;"/>
        <s v="&amp;quot;實際和董事會預估營業收入達成率 = 實際營業收入/董事會預估營業收入&amp;quot;"/>
        <s v="&amp;quot;實際和董事會預估出貨量達成率 = 實際出貨量/董事會預估出貨量&amp;quot;"/>
        <s v="&amp;quot;實際和目標營業收入差異 = 實際營業收入 - 營業收入目標_x000a_單位為 百萬台幣&amp;quot;"/>
        <s v="&amp;quot;實際和目標出貨量差異 = 實際出貨量 - 出貨量目標&amp;quot;"/>
        <s v="&amp;quot;實際和預估營業收入差異 = 實際營業收入 - 預估營業收入_x000a_單位為 百萬台幣&amp;quot;"/>
        <s v="&amp;quot;實際和預估出貨量差異率 = (實際出貨量 - 預估出貨量)/預估出貨量&amp;quot;"/>
        <s v="&amp;quot;年營業收入差異 = 計算基準年度營業收入-計算基準年度前一年營業收入_x000a_單位為 百萬台幣&amp;quot;"/>
        <s v="&amp;quot;年出貨量差異 = 計算基準年度出貨量-計算基準年度前一年出貨量&amp;quot;"/>
        <s v="&amp;quot;年營業收入差異率 = (計算基準年度營業收入-計算基準年度前一年營業收入)/計算基準年度前一年營業收入&amp;quot;"/>
        <s v="&amp;quot;年出貨量差異率 = (計算基準年度出貨量-計算基準年度前一年出貨量)/計算基準年度前一年出貨量&amp;quot;"/>
        <s v="&amp;quot;月實際和董事會預估營業收入差異 = 每月實際營業收入 - 每月董事會預估營業收入&amp;quot;"/>
        <s v="&amp;quot;月實際和董事會預估出貨量差異 = 每月實際出貨量 - 每月董事會預估出貨量&amp;quot;"/>
        <s v="&amp;quot;月實際和董事會預估營業收入差異率 = 每月實際和董事會預估營業收入差異/每月董事會預估營業收入&amp;quot;"/>
        <s v="&amp;quot;月實際和董事會預估出貨量差異率 = 每月實際和董事會預估出貨量差異/每月董事會預估出貨量&amp;quot;"/>
        <s v="&amp;quot;月初至今實際和董事會預估營業收入達成率 = 月初至今實際營業收入/每月董事會預估營業收入&amp;quot;"/>
        <s v="&amp;quot;月初至今實際和董事會預估出貨量達成率 = 月初至今實際出貨量/每月董事會預估出貨量&amp;quot;"/>
        <s v="&amp;quot;每月實際和年度目標營業收入差異 = 每月實際營業收入 - 年度目標的月營業收入&amp;quot;"/>
        <s v="&amp;quot;每月實際和年度目標營業出貨量 = 每月實際出貨量 - 年度目標的月出貨量&amp;quot;"/>
        <s v="&amp;quot;每月實際和年度目標營業收入差異率 = 每月實際和年度目標營業收入差異 / 年度目標的月營業收入&amp;quot;"/>
        <s v="&amp;quot;每月實際和年度目標出貨量差異率 = 每月實際和年度目標出貨量差異 / 年度目標的月出貨量&amp;quot;"/>
        <s v="&amp;quot;月初至今實際和最新每月預估營業收入達成率 = 月初至今實際營業收入 / 最新每月預估營業收入&amp;quot;"/>
        <s v="&amp;quot;當年度: 實際和預估營業收入 = YTM 實際營業收入 + 剩餘月董事會預估營業收入_x000a_以往年度: 實際和預估營業收入 = 每月實際營業收入加總_x000a__x000a_儲存單位為 台幣_x000a_顯示單位為 百萬台幣&amp;quot;"/>
        <s v="&amp;quot;當年度: 實際和預估出貨量 = YTM 實際出貨量 + 剩餘月董事會預估出貨量_x000a_以往年度: 實際和預估出貨量 = 每月實際出貨量加總_x000a__x000a_儲存單位為 台_x000a_顯示單位為 千台&amp;quot;"/>
        <s v="&amp;quot;當年度: 董事會預估營業收入 = ( YTM - 1 )實際營業收入 + 剩餘月董事會預估營業收入_x000a_以往年度: 董事會預估營業收入 = 每月實際營業收入加總_x000a__x000a_儲存單位為 台幣_x000a_顯示單位為 百萬台幣&amp;quot;"/>
        <s v="&amp;quot;當年度: 董事會預估出貨量 = ( YTM - 1 )實際出貨量 + 剩餘月董事會預估出貨量_x000a_以往年度: 董事會預估出貨量 = 每月實際出貨量加總_x000a__x000a_儲存單位為 台_x000a_顯示單位為 千台&amp;quot;"/>
        <s v="&amp;quot;實際與預估和董事會預估營業收入差異 = 年度實際和預估營業收入 - 年度董事會預估營業收入&amp;quot;"/>
        <s v="&amp;quot;實際與預估和董事會預估出貨量差異 = 年度實際和預估出貨量 - 年度董事會預估出貨量&amp;quot;"/>
        <s v="&amp;quot;實際與預估和董事會預估營業收入差異率 = 年度實際與預估和董事會預估營業收入差異/年度董事會預估營業收入&amp;quot;"/>
        <s v="&amp;quot;實際與預估和董事會預估出貨量差異率 = 年度實際與預估和董事會預估出貨量差異/年度董事會預估出貨量&amp;quot;"/>
        <s v="&amp;quot;實際與預估和目標營業收入差異 = 實際和預估營業收入 - 年度營業收入目標&amp;quot;"/>
        <s v="&amp;quot;實際與預估和目標出貨量差異 = 實際和預估出貨量 - 年度出貨量目標&amp;quot;"/>
        <s v="&amp;quot;實際與預估和目標營業收入差異率 = 年度實際與預估和目標營業收入差異 / 年度營業收入目標&amp;quot;"/>
        <s v="&amp;quot;實際與預估和目標出貨量差異率 = 年度實際與預估和目標出貨量差異 / 年度出貨量目標&amp;quot;"/>
        <s v="&amp;quot;年初至今累積營業收入 = YTM 實際營業收入_x000a__x000a_儲存單位為 台幣_x000a_顯示單位為 百萬台幣&amp;quot;"/>
        <s v="&amp;quot;年初至今累積出貨量 =YTM 實際出貨量_x000a__x000a_儲存單位為 台_x000a_顯示單位為 千台&amp;quot;"/>
        <s v="&amp;quot;年初至今董事會預估營業收入 = YTM 實際營業收入 + 當月董事會預估營業收入_x000a__x000a_儲存單位為 台幣_x000a_顯示單位為 百萬台幣&amp;quot;"/>
        <s v="&amp;quot;年初至今董事會預估出貨量 = YTM 實際出貨量 + 當月董事會預估出貨量_x000a__x000a_儲存單位為 台_x000a_顯示單位為 千台&amp;quot;"/>
        <s v="&amp;quot;年初至今實際和董事會預估營業收入差異 = 年初至今累積營業收入 - 年初至今董事會預估營業收入&amp;quot;"/>
        <s v="&amp;quot;年初至今實際和董事會預估出貨量差異 = 年初至今累積出貨量 - 年初至今董事會預估出貨量&amp;quot;"/>
        <s v="&amp;quot;年初至今實際和董事會預估營業收入差異率 = (年初至今累積營業收入 - 年初至今董事會預估營業收入)/年初至今董事會預估營業收入&amp;quot;"/>
        <s v="&amp;quot;年初至今實際和董事會預估出貨量差異率 = (年初至今累積出貨量 - 年初至今董事會預估出貨量)/年初至今董事會預估出貨量&amp;quot;"/>
        <s v="&amp;quot;年初至今實際和目標營業收入差異 = 年初至今累積營業收入 - 年初至今營業收入目標&amp;quot;"/>
        <s v="&amp;quot;年初至今實際和目標出貨量差異 = 年初至今累積出貨量 - 年初至今出貨量目標&amp;quot;"/>
        <s v="&amp;quot;年初至今實際和目標營業收入差異率 = (年初至今累積營業收入 - 年初至今營業收入目標)/年初至今營業收入目標&amp;quot;"/>
        <s v="&amp;quot;年初至今實際和目標出貨量差異率 = (年初至今累積出貨量 - 年初至今出貨量目標)/年初至今出貨量目標&amp;quot;"/>
        <s v="&amp;quot;若 營收年度 = 當年年度_x000a_年度營業收入 = 實際營業收入 + 剩餘月董事會預估營業收入_x000a__x000a_若 營收年度 = 非當年年度_x000a_年度營業收入 = 累加 實際營業收入_x000a__x000a_儲存單位為 台幣_x000a_顯示單位為 百萬台幣_x000a__x000a_&amp;quot;"/>
        <s v="&amp;quot;若 營收年度 = 當年年度_x000a_年度出貨量 = YTM 實際出貨量 + 剩餘董事會預估出貨量_x000a__x000a_若 營收年度 = 非當年年度_x000a_年度出貨量 = 累加 實際出貨量_x000a__x000a_儲存單位為 台_x000a_顯示單位為 千台_x000a__x000a_&amp;quot;"/>
        <s v="&amp;quot;年營業收入差異 = 年度營業收入-前一年度營業收入_x000a__x000a_若 營收年度 = 當年年度_x000a_年度營業收入 = 實際營業收入 + 剩餘月董事會預估營業收入_x000a__x000a_若 營收年度 = 非當年年度_x000a_年度營業收入 = 累加 實際營業收入&amp;quot;"/>
        <s v="&amp;quot;年出貨量差異 = 年度出貨量-前一年度出貨量_x000a__x000a_若 營收年度 = 當年年度_x000a_年度出貨量 = YTM 實際出貨量 + 剩餘董事會預估出貨量_x000a__x000a_若 營收年度 = 非當年年度_x000a_年度出貨量 = 累加 實際出貨量&amp;quot;"/>
        <s v="&amp;quot;年營業收入差異 = (年度營業收入-前一年度營業收入)/前一年度營業收入_x000a__x000a_若 營收年度 = 當年年度_x000a_年度營業收入 = 實際營業收入 + 剩餘月董事會預估營業收入_x000a__x000a_若 營收年度 = 非當年年度_x000a_年度營業收入 = 累加 實際營業收入&amp;quot;"/>
        <s v="&amp;quot;年出貨量差異 = (年度出貨量-前一年度出貨量)/前一年度出貨量_x000a__x000a_若 營收年度 = 當年年度_x000a_年度出貨量 = YTM 實際出貨量 + 剩餘董事會預估出貨量_x000a__x000a_若 營收年度 = 非當年年度_x000a_年度出貨量 = 累加 實際出貨量&amp;quot;"/>
        <s v="&amp;quot;若 營收年度 = 當年年度_x000a_年度營業收入 = 實際營業收入 + 剩餘月董事會預估營業收入_x000a__x000a_若 營收年度 = 非當年年度_x000a_年度營業收入 = 累加 實際營業收入_x000a__x000a_儲存單位為 台幣_x000a_顯示單位為 百萬台幣&amp;quot;"/>
        <s v="&amp;quot;從BU/地域/廠區/客戶/採購方式/材料屬性/材料大類/PSG Part Category來篩選所選時間段的採購金額&amp;quot;"/>
        <s v="&amp;quot;客戶名稱，分成HP, Dyna, ASUS, Tiny&amp;quot;"/>
        <s v="&amp;quot;B&amp;amp;S:客人買來賣英業達_x000a_GTK:客人指定英業達對特定廠商進行購買_x000a_OTK:英業達自行選擇廠商&amp;quot;"/>
        <s v="&amp;quot;所有材料拆分為EE或ME&amp;quot;"/>
        <s v="&amp;quot;料號Class code於PDM的Material Group&amp;quot;"/>
        <s v="&amp;quot;Class Code 四碼數字加上&amp;apos;-&amp;apos;再加上對應的Materical Group_x000a_EX: 6033-FAN, 6027-BATTERY&amp;quot;"/>
        <s v="&amp;quot;預計採用PSG Part Category重新定義後的資料&amp;quot;"/>
        <s v="&amp;quot;報表以月為最小單位供選取欲常看的採購金額區間，拉取時長限制為兩年&amp;quot;"/>
        <s v="&amp;quot;PDM內所建的合格供應商，SAP的Vendor/Vendor Code經mapping與AVL建立關聯，一個AVL可Mapping多個Vendor Code&amp;quot;"/>
        <s v="&amp;quot;SAP內所建之下單廠商，於PDM裡經mapping與ＡVL建立關聯，一個vendor code只能對應一個AVL&amp;quot;"/>
        <s v="&amp;quot;美金為單位&amp;quot;"/>
        <s v="&amp;quot;以GR為準統計之數量&amp;quot;"/>
        <s v="&amp;quot;可用AVL或Vendor來選取，可同時選取多間廠商進行呈現來比較&amp;quot;"/>
        <s v="&amp;quot;供應商資料抓取的年月時間點&amp;quot;"/>
        <s v="&amp;quot;基本分數皆為98分，若有評核項目出現狀況則依嚴重度進行扣分&amp;quot;"/>
        <s v="&amp;quot;價格競爭力佔30%，機種配合度佔30%，材料/製程管理能力佔30%，其他項目佔10%，處級主管有確認並修正最後分數的權限&amp;quot;"/>
        <s v="&amp;quot;Quality（權重 40%）：SQE Score_x000a_Delivery （權重 30%） ：Purchase Score，每月票期成績裡分數_x000a_Cost （權重 30%） ：採購人工評分_x000a_若Cost缺分數，則用NA方式呈現，並以Quality  60%/Delivery 40%來計算權重算出總分&amp;quot;"/>
        <s v="&amp;quot;只會有整數&amp;quot;"/>
        <s v="&amp;quot;採購有上傳獨用料原因之材料數量_x000a_獨用料指Buy &amp;amp; Sell, AVAP, Spec-in,需開模且月平均需求15K以下之機構料(有需求經VM team決議), VM team決議single source，寫在採購作業管理辦法內。&amp;quot;"/>
        <s v="&amp;quot;與此 Vendor 購買 Components 種類中B&amp;amp;S 材料之料號數。_x000a_若選特定一季直接出現該季數字，若選多季則出現最新一季的數字&amp;quot;"/>
        <s v="&amp;quot;與此 Vendor 購買 Components 種類中客戶指定料之料號數。_x000a_若選特定一季直接出現該季數字，若選多季則出現最新一季的數字&amp;quot;"/>
        <s v="&amp;quot;與此 Vendor 購買 Components 種類中英業達自選料之料號數。_x000a_若選特定一季直接出現該季數字，若選多季則出現最新一季的數字&amp;quot;"/>
        <s v="&amp;quot;由零件的產品使用清單對映客戶名稱以 &amp;apos;,&amp;apos; 分隔，會有一個或多個&amp;quot;"/>
        <s v="&amp;quot;分析Critical Part 清單裡LTA/MOU數量的實際SAP GR 數量達成狀況&amp;quot;"/>
        <s v="&amp;quot;只抓取6開頭之英業達料號&amp;quot;"/>
        <s v="&amp;quot;料號描述&amp;quot;"/>
        <s v="&amp;quot;僅限有列入Critical part之材料&amp;quot;"/>
        <s v="&amp;quot;每季內以月，呈現達交狀況，數量除單獨月份外，亦以累計方式呈現，並依此計算達交率。&amp;quot;"/>
        <s v="&amp;quot;達交率按Vendor排名&amp;quot;"/>
        <s v="&amp;quot;達交率按PartNo排名&amp;quot;"/>
        <s v="&amp;quot;依使用者選定 連接器  或散熱模組 或 電路板  或  Set組裝件部品 ，顯示相關的Part Category 訊息&amp;quot;"/>
        <s v="&amp;quot;依使用者選定 連接器 或散熱模組 或 電路板  或  Set組裝件之次階品項部品 ，顯示所選定次階品項部品對應的Part Category 訊息&amp;quot;"/>
        <s v="&amp;quot;材料、製程: 如, 塑膠,包材,人力成本 ,水電,其他(設備攤提,維修,管銷等) &amp;quot;"/>
        <s v="&amp;quot;如, LME-銅,SCI-PC,LME-銅,LME-銅&amp;quot;"/>
        <s v="&amp;quot;如, 電鍍 (鎳25%、錫25%、金50%)_x000a_未定品項預設為100%&amp;quot;"/>
        <s v="&amp;quot;材料細項&amp;quot;"/>
        <s v="&amp;quot;eg畫面, 原物料市場價格波動影響 樹狀圖 (TreeMap)&amp;quot;"/>
        <s v="&amp;quot;Material Catalog&amp;quot;"/>
        <s v="&amp;quot;Sub Material Catalog&amp;quot;"/>
        <s v="&amp;quot;由系列使用清單對映客戶名稱以 &amp;apos;,&amp;apos; 分隔，會有一個或多個&amp;quot;"/>
        <s v="&amp;quot;產品系列清單&amp;quot;"/>
        <s v="&amp;quot;該料號尚未結單之PO，所有尚未交料的總數量&amp;quot;"/>
        <s v="&amp;quot;未來六個月需求數量&amp;quot;"/>
        <s v="&amp;quot;A開頭是完全替代_x000a_B開頭是不完全替代_x000a_C是獨用 &amp;quot;"/>
        <s v="&amp;quot;依上傳在DCM的buyer category對應清單來辨認:_x000a_B&amp;amp;S:客人買來賣英業達，即該料號對應欄位有出現Buy&amp;amp;Sell或B&amp;amp;S等關鍵字之料號_x000a_GTK:客人指定英業達對特定廠商進行購買，即該料號對應欄位有出現GTK或AVAP或AV等關鍵字之料號_x000a_OTK:英業達自行選擇廠商，非屬上面種類之料號皆歸此類&amp;quot;"/>
        <s v="&amp;quot;PDM內所建的合格供應商，SAP的Vendor/Vendor Code經mapping與AVL建立關聯，一個AVL可Mapping多個Vendor Code_x000a_- AVL 名稱, 目前包含製造商名稱, 代理商等&amp;quot;"/>
        <s v="&amp;quot;依所選取的時間點，趨勢圖會出現四期分數，一期為一季；分數每季計一次，QD採用該季平均數&amp;quot;"/>
        <s v="&amp;quot;&amp;apos;PSG 月採購收料紀錄&amp;apos; 統計料號數, 料號會先對應到vendor code/vendor name，即該vendor code/vendor name該月所收料的數量，Vendor code/vendor name再歸屬至AVL，同AVL下可有多個vendor code/vendor name，且一個vendor code/vendor name只能對應到一個AVL&amp;quot;"/>
        <s v="&amp;quot;採購有上傳獨用料料號清單於DCM，篩選比對出該廠商於該區間內收料之料號數有多少顆料號在此清單內。_x000a_獨用料指Buy &amp;amp; Sell, AVAP, Spec-in,需開模且月平均需求15K以下之機構料(有需求經VM team決議), VM team決議single source，寫在採購作業管理辦法內。_x000a_- 由sole source list比對&amp;quot;"/>
        <s v="&amp;quot;比對上傳於DCM的buyer category清單，篩選比對出該廠商於該區間內收料之料號數有多少顆料號屬於此清單內的B&amp;amp;S(buy&amp;amp;sell, B&amp;amp;S)類別。&amp;quot;"/>
        <s v="&amp;quot;比對上傳於DCM的buyer category清單，篩選比對出該廠商於該區間內收料之料號數有多少顆料號屬於此清單內的GTK(GTK,AVAP,AV)類別。&amp;quot;"/>
        <s v="&amp;quot;比對上傳於DCM的buyer category清單，篩選出該廠商於該區間內收料之料號數有多少顆料號不屬此清單內的B&amp;amp;S(buy&amp;amp;sell, B&amp;amp;S)予GTK(GTK,AVAP,AV)類別，即為OTK的料號數。&amp;quot;"/>
        <s v="&amp;quot;以月為基準點計算，目標若為季度資料則均分為月資料，達交率計算季度內為累計方式加總計算，預設顯示為季度資料。&amp;quot;"/>
        <s v="&amp;quot;直接帶出整年數值，過長則拉bar左右移動，按選取的區間呈現達交狀況，取線直線圖按月呈現，可透過篩選功能選取廠商呈現。&amp;quot;"/>
        <s v="&amp;quot;eg. 畫面, 原物料市場價格波動影響 樹狀圖 (TreeMap)&amp;quot;"/>
        <s v="&amp;quot;4碼數字60開頭_x000a_EX: 6010, 6011, 6012&amp;quot;"/>
        <s v="&amp;quot;Defined by BU&amp;quot;"/>
        <s v="&amp;quot;良率回報日期按自然年曆分布 _x000a_每周三上傳報告, 報告內容寫明公元年/月/日&amp;quot;"/>
        <s v="&amp;quot;統計FA秤重站點投入數&amp;quot;"/>
        <s v="&amp;quot;System各個檢查站不良數總和&amp;quot;"/>
        <s v="&amp;quot;整體良率以各系列的 System All 表示 (FPY)&amp;quot;"/>
        <s v="&amp;quot;System各個檢查站待修不良數總和&amp;quot;"/>
        <s v="&amp;quot;整體良率以各系列的 System All 表示 (Yield)&amp;quot;"/>
        <s v="&amp;quot;良率超標說明日期按自然年曆分布, 報告內容寫明公元 年/月/日&amp;quot;"/>
        <s v="&amp;quot;1. 僅在整體良率畫面顯示中良率(Yield rate)當日超標加註的說明_x000a_2. 透過下拉式選單更新說明確保資料填寫一致性_x000a_3. 說明信息藉由各項下拉選單所組合: Site name(不顯示於說明中)/Customer name/Product category/Product series/不良類型/不良類型目標%/實際不良率%_x000a_4. ex._x000a_Reason: HP NB 2022-800 Process 不良率目標2% 實際5%&amp;quot;"/>
        <s v="&amp;quot;1. 僅在整體良率畫面顯示中良率(Yield rate)當日超標加註的說明_x000a_2. 透過下拉式選單更新說明確保資料填寫一致性_x000a_3. 說明信息:人工填寫_x000a_4. ex._x000a_Reason: 主要不良為 重組重測&amp;quot;"/>
        <s v="&amp;quot;各SITE產品良率目標, 請參照品質目標對照表&amp;quot;"/>
        <s v="&amp;quot;各SITE產品直通率目標, 請參照品質目標對照表&amp;quot;"/>
        <s v="&amp;quot;System統計FA秤重站點投入數_x000a_PCA統計SA ECR站點投入數&amp;apos;&amp;quot;"/>
        <s v="&amp;quot;各個檢查站不良數&amp;quot;"/>
        <s v="&amp;quot;1-(站點不良數/System秤重站或PCA SA_15站投入數)&amp;quot;"/>
        <s v="&amp;quot;各個檢查站點待修不良數&amp;quot;"/>
        <s v="&amp;quot;1-(站點待修不良數/System秤重站或PCA SA_15站投入數)&amp;quot;"/>
        <s v="&amp;quot;System統計FA秤重站點投入數_x000a_PCA統計SA ECR站點投入數&amp;quot;"/>
        <s v="&amp;quot;各不良原因/秤重站點投入數&amp;quot;"/>
        <s v="&amp;quot;各SITE各站不良類型目標, 參照品質目標對照表&amp;quot;"/>
        <s v="&amp;quot;System 統計秤重站點投入數&amp;quot;"/>
        <s v="&amp;quot;System各個檢查站不良數總和 (FPY)&amp;quot;"/>
        <s v="&amp;quot;System各個檢查站待修不良數總和(Yield)&amp;quot;"/>
        <s v="&amp;quot;各個檢查站待修不良數&amp;quot;"/>
        <s v="&amp;quot;各不良類型數量&amp;quot;"/>
        <s v="&amp;quot;PSG 客戶主檔&amp;quot;"/>
        <s v="&amp;quot;客戶名稱, ex. HP&amp;quot;"/>
        <s v="&amp;quot;F-Camellia 1.0 14&amp;apos;....&amp;quot;"/>
        <s v="&amp;quot;SAL:SALES RFQ Project(人工)_x000a_LOG: LG RDP (人工)_x000a_FP:OpenOrder,Shipment include size_x000a_SAP:Material Group (SAP -&gt; FP)財務&amp;quot;"/>
        <s v="&amp;quot;2021-Strix.....&amp;quot;"/>
        <s v="&amp;quot;BU1/BU2 ......&amp;quot;"/>
        <s v="&amp;quot;HP, Asus ....&amp;quot;"/>
        <s v="&amp;quot;NB, DT, AIO, Docking…&amp;quot;"/>
        <s v="&amp;quot;H1, H2.....&amp;quot;"/>
        <s v="&amp;quot;PSG 產品事業部門部門, 按處級&amp;quot;"/>
        <s v="&amp;quot;例如: _x000a_一A產品事業部, 一B產品事業部&amp;quot;"/>
        <s v="&amp;quot;例如: _x000a_BU1A: Comsumer, BU1B: Comerical&amp;quot;"/>
        <s v="&amp;quot;PSG 事業處&amp;quot;"/>
        <s v="&amp;quot;例如: _x000a_第一事業處, 第二事業處&amp;quot;"/>
        <s v="&amp;quot;例如: _x000a_BU Type = BU: BU1, BU2_x000a_BU Type = Service: WW Service&amp;quot;"/>
        <s v="&amp;quot;例如: _x000a_BU_x000a_Service&amp;quot;"/>
        <s v="&amp;quot;事業處代碼&amp;quot;"/>
        <s v="&amp;quot;客戶名稱&amp;quot;"/>
        <s v="&amp;quot;產品系列&amp;quot;"/>
        <s v="&amp;quot;取 SAL  【詢價相關資料】 Concept 指定 【產品系列】 中最早的 【首批出貨開始日期】值&amp;quot;"/>
        <s v="&amp;quot;系列狀態&amp;quot;"/>
        <s v="&amp;quot;資料格式為 YYYY/MM/DD&amp;quot;"/>
        <s v="&amp;quot;單位為 千台&amp;quot;"/>
        <s v="&amp;quot;每月專案銷貨收入&amp;quot;"/>
        <s v="&amp;quot;每月專案材料成本&amp;quot;"/>
        <s v="&amp;quot;每月專案生產營運成本&amp;quot;"/>
        <s v="&amp;quot;自 首批出貨開始日期 累積迄今&amp;quot;"/>
        <s v="&amp;quot;含NRE/others&amp;quot;"/>
        <s v="&amp;quot;累計專案材料成本&amp;quot;"/>
        <s v="&amp;quot;累計專案生產營運成本&amp;quot;"/>
        <s v="&amp;quot;累計產品系列成本 = 累計材料成本+累計人工與其他成本_x000a_&amp;quot;"/>
        <s v="&amp;quot;產品系列總體淨利額 = 累計產品系列收入 - 累計產品系列成本&amp;quot;"/>
        <s v="&amp;quot;產品系列總體淨利率 = 產品系列總體淨利額/累計產品系列收入&amp;quot;"/>
        <s v="&amp;quot;以年資料的方式定義年度出貨目標_x000a_儲存單位為 台_x000a_顯示單位為 千台&amp;quot;"/>
        <s v="&amp;quot;年度出貨目標&amp;quot;"/>
        <s v="&amp;quot;目標年度&amp;quot;"/>
        <s v="&amp;quot;詢價狀態&amp;quot;"/>
        <s v="&amp;quot;計畫專案階段結束時間 = 為下一專案階段的 計畫專案階段開始時間&amp;quot;"/>
        <s v="&amp;quot;產品視野&amp;quot;"/>
        <s v="&amp;quot;產品家族&amp;quot;"/>
        <s v="&amp;quot;產品事業部門名稱&amp;quot;"/>
        <s v="&amp;quot;資料上傳日期&amp;quot;"/>
        <s v="&amp;quot;取得詢價日期&amp;quot;"/>
        <s v="&amp;quot;詢價結束年度&amp;quot;"/>
        <s v="&amp;quot;詢價結束日期&amp;quot;"/>
        <s v="&amp;quot;單位為 千美元&amp;quot;"/>
        <s v="&amp;quot;只針對 詢價狀況 = Award的產品進行攤提計算_x000a_單位為 千台&amp;quot;"/>
        <s v="&amp;quot;預估產品家族淨利率 =( 預估產品家族營收-預估產品家族成本)/預估產品家族營收&amp;quot;"/>
        <s v="&amp;quot;雛型設計開始年度&amp;quot;"/>
        <s v="&amp;quot;雛型設計開始日期&amp;quot;"/>
        <s v="&amp;quot;系統整合開始日期&amp;quot;"/>
        <s v="&amp;quot;產品驗證開始日期&amp;quot;"/>
        <s v="&amp;quot;量產評估開始日期&amp;quot;"/>
        <s v="&amp;quot;首批出貨開始時間 為 量產評估階段的結束日期&amp;quot;"/>
        <s v="&amp;quot;失敗原因代碼分為以下三種_x000a_1. [Quote]:  exceed client expected range_x000a_2. [Strategic bidding]: not to win_x000a_3. [Others]: Free Typing_x000a__x000a_失敗原因的筆數統計，畫面以圓餅圖占比顯示&amp;quot;"/>
        <s v="&amp;quot;失敗原因內容 為 失敗原因代碼 = 3. [Others]時對應的失敗原因&amp;quot;"/>
        <s v="&amp;quot;產品生命週期&amp;quot;"/>
        <s v="&amp;quot;Y:僅年度銷量分析用的Family&amp;quot;"/>
        <s v="&amp;quot;累計專案出貨量/預估銷貨數量&amp;quot;"/>
        <s v="&amp;quot;出貨年度&amp;quot;"/>
        <s v="&amp;quot;出貨月份&amp;quot;"/>
        <s v="&amp;quot;只針對 詢價狀況 = Award的產品進行攤提計算_x000a__x000a_成功詢價機種年度出貨量 = 預估月攤提銷售數量 年度累積_x000a__x000a_若除不盡，則四捨五入取整數&amp;quot;"/>
        <s v="&amp;quot;詢價達成率 = 預估月攤提銷售數量/年度出貨目標_x000a__x000a_年度詢價達成率 = 成功詢價機種年度出貨量/年度出貨目標&amp;quot;"/>
        <s v="&amp;quot;含NRE/others_x000a__x000a_參考 P/L 月份 抓最新一版&amp;quot;"/>
        <s v="&amp;quot;自 首批出貨開始日期 累積迄今_x000a__x000a_參考 P/L 月份 抓最新一版&amp;quot;"/>
        <s v="&amp;quot;產品系列總體淨利率 = 產品系列總體淨利額/累計產品系列收入_x000a__x000a_參考 P/L 月份 抓最新一版&amp;quot;"/>
        <s v="&amp;quot;詢價命中率狀態&amp;quot;"/>
        <s v="&amp;quot;成功詢價機種年度出貨量&amp;quot;"/>
        <s v="&amp;quot;專案時程分布總覽&amp;quot;"/>
        <s v="&amp;quot;專案開發年度&amp;quot;"/>
        <s v="&amp;quot;專案階段&amp;quot;"/>
        <s v="&amp;quot;計畫專案階段開始時間&amp;quot;"/>
        <s v="&amp;quot;計畫專案階段結束時間&amp;quot;"/>
        <s v="&amp;quot;執行中詢價細節&amp;quot;"/>
        <s v="&amp;quot;預估產品家族營收&amp;quot;"/>
        <s v="&amp;quot;預估銷售數量&amp;quot;"/>
        <s v="&amp;quot;預估產品家族成本&amp;quot;"/>
        <s v="&amp;quot;詢價成功細節&amp;quot;"/>
        <s v="&amp;quot;累計專案銷貨收入&amp;quot;"/>
        <s v="&amp;quot;累計專案出貨量&amp;quot;"/>
        <s v="&amp;quot;專案收益率&amp;quot;"/>
        <s v="&amp;quot;詢價失敗細節&amp;quot;"/>
        <s v="&amp;quot;(ALi-ALi-3)/ALi-3*100% ; i 表示月份 i-3表示 i 的前三個月&amp;quot;" u="1"/>
        <s v="&amp;quot;當年度: 實際和預估出貨量 = YTM 實際出貨量 + 剩餘月董事會預估出貨量_x000a_以往年度: 實際和預估出貨量 = 每月實際出貨量加總&amp;quot;" u="1"/>
        <s v="&amp;quot;展示當月實際出貨數量, 使用財務和營運企劃確認過的數位&amp;quot;" u="1"/>
        <s v="&amp;quot;PSG 工廠廠區&amp;quot;" u="1"/>
        <s v="&amp;quot;實際與預估和目標營業收入差異率 = (實際和預估營業收入 - 年度營業收入目標)/年度營業收入目標&amp;quot;" u="1"/>
        <s v="&amp;quot;實際和目標出貨量差異 = 實際出貨量/出貨量目標&amp;quot;" u="1"/>
        <s v="&amp;quot;當時間維度為 = MTD時使用_x000a__x000a_每月實際和預估出貨量差異 = 每月實際出貨量 - 每月預估出貨量&amp;quot;" u="1"/>
        <s v="&amp;quot;(TINi-TINi-3)/TINi-3*100% ; i 表示月份 i-3表示 i 的前三個月&amp;quot;" u="1"/>
        <s v="&amp;quot;HP  MTD order:_x000a_1. 建立目的: 計算累計收單數量;_x000a_2. 處理過程: MTD order=已出貨訂單(不含RCTO) + open order 當月有效訂單;_x000a_3. 資料來源: 已出貨訂單資料來源於FP report ID (NB:CID:9) DT:CID:10）, open order 數據來源於於FP report ID (NB ID: 396(CPU sheet) DT ID:397(L10 sheet);_x000a_4. 篩選條件: 已出貨訂單篩選report中GEO不含RCTO字樣的, 當月有效訂單在open order中篩選internal RSD 在當月及以前的訂單;_x000a_5. 補充內容:_x000a_a. MTD指Month to Date，即累計當月_x000a_b. RCTO指Regional Configuration to Order, 即半成品或不完整品_x000a_c. GEO指region,即訂單所屬的地區, 例如NA即為北美地區_x000a_d. internal RSD指internal request ship date, 即根據客人要求整合或換算成的內部參考的客人要求出貨日_x000a__x000a_ASUS EDI 850 Order Request:_x000a_1. 建立目的: 計算當月已收生產訂單數量;_x000a_2. 處理過程: 加總符合篩選條件的訂單數量;_x000a_3. 資料來源: ASUS Open Order Report_x000a_4. 篩選條件: &amp;apos;&amp;apos;ReqShpDate&amp;apos;&amp;apos;在PSG ASUS Month的當月及之前, 且當月1號(不含)前未出貨的訂單;_x000a_5. 補充內容: NA&amp;quot;" u="1"/>
        <s v="&amp;quot;((本月倫敦-銅金屬價格-前一個倫敦-銅金屬價格)/前12個月倫敦-銅金屬價格)*100%&amp;quot;" u="1"/>
        <s v="&amp;quot;((本月倫敦-鋁金屬價格-前一個月倫敦-鋁金屬價格)/前一個月倫敦-鋁金屬價格)*100%&amp;quot;" u="1"/>
        <s v="&amp;quot;((本月倫敦-錫金屬價格-前一個月倫敦-錫金屬價格)/前一個月倫敦-錫金屬價格)*100%&amp;quot;" u="1"/>
        <s v="&amp;quot;((本月倫敦-鎳金屬-前12個月倫敦-鎳金屬價格)/前12個月倫敦-鎳金屬價格)*100%&amp;quot;" u="1"/>
        <s v="&amp;quot;含NRE/others_x000a__x000a_參考 P/L 更新日期 抓最新一版&amp;quot;" u="1"/>
        <s v="&amp;quot;BU1,BU2以此類推，目前組織為到BU2&amp;quot;" u="1"/>
        <s v="&amp;quot;產品系列總體淨利率 = 產品系列總體淨利額/累計產品系列收入_x000a__x000a_參考 P/L 更新日期 抓最新一版&amp;quot;" u="1"/>
        <s v="&amp;quot;((本月鐵礦砂價格-前一個月鐵礦砂價格)/前一個月鐵礦砂價格)*100%&amp;quot;" u="1"/>
        <s v="&amp;quot;以月資料的方式定義年度營業收入目標&amp;quot;" u="1"/>
        <s v="&amp;quot;客戶代碼, ex. HP&amp;quot;" u="1"/>
        <s v="&amp;quot;實際和預估營業收入差異率 = (實際營業收入 - 預估營業收入)/預估營業收入&amp;quot;" u="1"/>
        <s v="&amp;quot;實際與預估和董事會預估出貨量差異率 = (實際和預估出貨量 - 董事會預估出貨量)/董事會預估出貨量&amp;quot;" u="1"/>
        <s v="&amp;quot;營收月份 = 當月_x000a__x000a_月初至今實際和董事會預估出貨量達成率 = 月初至今實際出貨量/董事會預估出貨量&amp;quot;" u="1"/>
        <s v="&amp;quot;1-(站點不良數/秤重站點投入數)&amp;quot;" u="1"/>
        <s v="&amp;quot;實際和目標營業收入差異 = 實際營業收入 - 營業收入目標&amp;quot;" u="1"/>
        <s v="&amp;quot;營收月份 = 當月_x000a__x000a_月初至今實際和目標營業收入達成率 = 月初至今實際營業收入/月營業收入目標&amp;quot;" u="1"/>
        <s v="&amp;quot;當年度: 董事會預估營業收入 = ( YTM - 1 )實際營業收入 + 剩餘月董事會預估營業收入_x000a_以往年度: 董事會預估營業收入 = 每月實際營業收入加總&amp;quot;" u="1"/>
        <s v="&amp;quot;預測區間(Time Bucket)：週、月_x000a_計畫日期：每個預測區間起始日&amp;quot;" u="1"/>
        <s v="&amp;quot;當時間維度為 = MTD時使用_x000a__x000a_每月實際和預估營業收入差異 = 實際營業收入 - 每月預估營業收入&amp;quot;" u="1"/>
        <s v="&amp;quot;直接帶出整年數值，過長則拉bar左右移動，每季內以月，呈現達交狀況，數量除單獨月份外，亦以累計方式呈現，並依此計算達交率。&amp;quot;" u="1"/>
        <s v="&amp;quot;BU1: _x000a_80%, 90%, 120%, 150%_x000a__x000a_BU2:_x000a_40%, 60%, 80%, 100%&amp;quot;" u="1"/>
        <s v="&amp;quot;((本月塑膠PC價格-前12個月塑膠PC價格)/前12個月塑膠PC價格)*100%&amp;quot;" u="1"/>
        <s v="&amp;quot;實際與預估和董事會預估營業收入差異 = 實際和預估營業收入 - 董事會預估營業收入&amp;quot;" u="1"/>
        <s v="&amp;quot;月實際和董事會預估營業收入差異率 = 每月實際營業收入 - 每月董事會預估營業收入&amp;quot;" u="1"/>
        <s v="&amp;quot;Quality（權重 40%）：SQE Score_x000a_Delivery （權重 30%） ：Purchase Score，每月票期成績裡分數_x000a_Cost （權重 30%） ：採購人工評分_x000a_以上若無分數，用空格方式呈現，並以各自權重計算出總分&amp;quot;" u="1"/>
        <s v="&amp;quot;25.6%*倫敦-鋁金屬季度漲跌幅+40%*倫敦-銅金屬季度漲跌幅+1.6%*倫敦-錫金屬季度漲跌幅&amp;quot;" u="1"/>
        <s v="&amp;quot;實際和目標營業收入差異 = 實際營業收入/營業收入目標&amp;quot;" u="1"/>
        <s v="&amp;quot;整體良率以各系列的 System All 表示&amp;quot;" u="1"/>
        <s v="&amp;quot;BU1 RDP、LT FCST、BU2 FCST: 已發生時間以Actual Shipment補上_x000a_BU2 LT FCT：同周別版本已有FCST的月份别使用FCST替代LTF&amp;quot;" u="1"/>
        <s v="&amp;quot;日期型態的代碼 e.g. 2022/6/1-1&amp;quot;" u="1"/>
        <s v="&amp;quot;月實際和董事會預估出貨量差異率 = 實際出貨量 - 董事會預估出貨量&amp;quot;" u="1"/>
        <s v="&amp;quot;與此 Vendor 購買 Components 種類中客戶指定料之料號數&amp;quot;" u="1"/>
        <s v="&amp;quot;來自於 營收出貨部門 的 年度目標的月出貨量 資料項加總_x000a__x000a_年度出貨目標的primary key為 Shipment Year, BU Code&amp;quot;" u="1"/>
        <s v="&amp;quot;產品系列總體淨利額 = 累計產品系列收入 - 累計產品系列成本_x000a_單位為 千元美金&amp;quot;" u="1"/>
        <s v="&amp;quot;等於BU1 Actual shipment除以BU1 BOD Shipping Target_x000a_等於BU2 Actual shipment除以BU2 BOD Shipping Target&amp;quot;" u="1"/>
        <s v="&amp;quot;當年度: 董事會預估出貨量 = ( YTM - 1 )實際出貨量 + 剩餘月董事會預估出貨量_x000a_以往年度: 董事會預估出貨量 = 每月實際出貨量加總&amp;quot;" u="1"/>
        <s v="&amp;quot;BU1 RDP、LT FCST、BU2 FCST: 已發生時間以Actual Shipment補上_x000a_BU2 LT FCT：同周別版本已有FCST的月份别使用FCST替代LTF_x000a_BU2 BS分量：每月只有最終分量數值，累計紀錄前月分量數字&amp;quot;" u="1"/>
        <s v="&amp;quot;產品規劃周期&amp;quot;" u="1"/>
        <s v="&amp;quot;自 首批出貨開始日期 累積迄今_x000a__x000a_參考 P/L 更新日期 抓最新一版&amp;quot;" u="1"/>
        <s v="&amp;quot;12%*塑膠PC季度漲跌幅+33%*倫敦-銅金屬季度漲跌幅&amp;quot;" u="1"/>
        <s v="&amp;quot;台灣TAO廠區(TＷ10)，大陸CQ廠區(CN60)&amp;quot;" u="1"/>
        <s v="&amp;quot;專案利益率&amp;quot;" u="1"/>
        <s v="&amp;quot;((本月塑膠PC價格-前一個月塑膠PC價格)/前一個月塑膠PC價格)*100%&amp;quot;" u="1"/>
        <s v="&amp;quot;BU1 RDP、LT FCST、BU2 FCST: 已發生時間以Actual Shipment補上_x000a_BU2 LT FCT：同周别版本已有FCST的月份别使用FCST替代LTF_x000a_BU2 BS分量：每月只有最终分量数值, 累计记录前月分量数字&amp;quot;" u="1"/>
        <s v="&amp;quot;月實際和目標營業收入差異率 = (實際營業收入 - 月營業收入目標)/月營業收入目標&amp;quot;" u="1"/>
        <s v="&amp;quot;當年度: 實際和預估營業收入 = YTM 實際營業收入 + 剩餘月董事會預估營業收入_x000a_以往年度: 實際和預估營業收入 = 每月實際營業收入加總&amp;quot;" u="1"/>
        <s v="&amp;quot;各客戶產品良率目標&amp;quot;" u="1"/>
        <s v="&amp;quot;單位為 千美金&amp;quot;" u="1"/>
        <s v="&amp;quot;年初至今董事會預估出貨量 = YTM 實際出貨量 + 當月董事會預估出貨量&amp;quot;" u="1"/>
        <s v="&amp;quot;W1, W2, W3, W4 -&gt; 週的計算方式？&amp;quot;" u="1"/>
        <s v="&amp;quot;當時間維度為 = MTD時使用_x000a__x000a_每月實際和預估營業收入差異率 = (實際營業收入 - 每月預估營業收入)/每月預估營業收入&amp;quot;" u="1"/>
        <s v="&amp;quot;PSG 廠別&amp;quot;" u="1"/>
        <s v="&amp;quot;BU1: _x000a_W1: 12%, 22%, 42%, 82%;_x000a_W2: 35%, 45%, 65%, 105%;_x000a_W3: 57%, 67%, 87%, 127%;_x000a_W4=Monthly: 80%, 90%, 120%, 150%;_x000a_-&gt; 待討論若階梯式畫面於Tableau 呈現有問題，呈現的備案_x000a__x000a_BU2:_x000a_40%, 60%, 80%, 100%&amp;quot;" u="1"/>
        <s v="&amp;quot;HP DR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_x000a__x000a_ASUS EDI 940 Shipping Notice:_x000a_1. 建立目的: 計算當月已收提貨訂單數量;_x000a_2. 處理過程: 加總符合篩選條件的訂單數量;_x000a_3. 資料來源: ASUS Open Order Report;_x000a_4. 篩選條件: &amp;apos;&amp;apos;ReqShpDate&amp;apos;&amp;apos;在PSG ASUS Month的當月及之前, 且940_DATE&amp;apos;&amp;apos;在當月及之前, 且當月1號(不含)前未出貨的訂單數量.;_x000a_5. 補充內容: NA&amp;quot;" u="1"/>
        <s v="&amp;quot;單位為 百萬台幣&amp;quot;" u="1"/>
        <s v="&amp;quot;若 營收年度 = 當年年度_x000a_年度營業收入 = 實際營業收入 + 剩餘月董事會預估營業收入_x000a__x000a_若 營收年度 = 非當年年度_x000a_年度營業收入 = 累加 實際營業收入_x000a__x000a_&amp;quot;" u="1"/>
        <s v="&amp;quot;以月資料的方式定義年度營業收入目標_x000a_單位為 百萬台幣&amp;quot;" u="1"/>
        <s v="&amp;quot;HP DR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amp;quot;" u="1"/>
        <s v="&amp;quot;1,2,3,4&amp;quot;" u="1"/>
        <s v="&amp;quot;實際與預估和董事會預估營業收入差異率 = (實際和預估營業收入 - 董事會預估營業收入)/董事會預估營業收入&amp;quot;" u="1"/>
        <s v="&amp;quot;營收月份 = 當月_x000a__x000a_月初至今實際和董事會預估營業收入達成率 = 月初至今實際營業收入/月董事會預估營業收入&amp;quot;" u="1"/>
        <s v="&amp;quot;PSG 成本分類&amp;quot;" u="1"/>
        <s v="&amp;quot;預設值三個月，按選取的區間呈現達交狀況，取線直線圖按月呈現&amp;quot;" u="1"/>
        <s v="&amp;quot;實際和預估營業收入 = YTM 實際營業收入 + 剩餘月董事會預估營業收入&amp;quot;" u="1"/>
        <s v="&amp;quot;董事會預估營業收入 = YTM 實際營業收入 + 剩餘月董事會預估營業收入&amp;quot;" u="1"/>
        <s v="&amp;quot;若 營收出貨結帳月份 屬於 當年年度_x000a_年度實際出貨量 = YTM 每月實際出貨量 + 剩餘月 董事會預估出貨量_x000a__x000a_若 營收出貨結帳月份 屬於 非當年年度_x000a_年度實際出貨量 = 累加 每月實際出貨量_x000a__x000a_YTD實際出貨量 =  YTM 每月實際出貨量_x000a_&amp;quot;" u="1"/>
        <s v="&amp;quot;價格競爭力佔30%，機種配合度佔30%，材料/製程管理能力佔20%，其他項目佔10%&amp;quot;" u="1"/>
        <s v="&amp;quot;實際和預估營業收入差異 = 實際營業收入 - 預估營業收入&amp;quot;" u="1"/>
        <s v="&amp;quot;將 預估銷售數量 根據 產品生命週期 進行分攤，再根據 年度出貨年 進行加總&amp;quot;" u="1"/>
        <s v="&amp;quot;累計產品系列成本 = 累計材料成本+累計人工與其他成本_x000a_單位為 千元美金&amp;quot;" u="1"/>
        <s v="&amp;quot; &amp;quot;" u="1"/>
        <s v="&amp;quot;((本月倫敦-鋁金屬價格-前12個月倫敦-鋁金屬價格)/前12個月倫敦-鋁金屬價格)*100%&amp;quot;" u="1"/>
        <s v="&amp;quot;((本月倫敦-錫金屬價格-前12個月倫敦-錫金屬價格)/前12個月倫敦-錫金屬價格)*100%&amp;quot;" u="1"/>
        <s v="&amp;quot;((本月連續月紐約黃金價格-前一個月連續月紐約黃金價格)/前一個連續月紐約黃金價格)*100%&amp;quot;" u="1"/>
        <s v="&amp;quot;庫存金額/預估營業收入*30天&amp;quot;" u="1"/>
        <s v="&amp;quot;(Version2-Version1)/Version1&amp;quot;" u="1"/>
        <s v="&amp;quot;若 營收出貨結帳月份 屬於 當年年度_x000a_年度實際營業收入 = YTM 每月實際營業收入 + 剩餘月 董事會預估營業收入_x000a__x000a_若 營收出貨結帳月份 屬於 非當年年度_x000a_年度實際營業收入 = 累加 每月實際營業收入_x000a__x000a_YTD實際營業收入 =  YTM 每月實際營業收入_x000a_&amp;quot;" u="1"/>
        <s v="&amp;quot;實際與預估和目標出貨量差異率 = (實際和預估出貨量 - 年度出貨量目標)/年度出貨量目標&amp;quot;" u="1"/>
        <s v="&amp;quot;營收月份 = 當月_x000a__x000a_月初至今實際和目標出貨量達成率 = 月初至今實際出貨量/月出貨量目標&amp;quot;" u="1"/>
        <s v="&amp;quot;52.8%*塑膠PC季度漲跌幅&amp;quot;" u="1"/>
        <s v="&amp;quot;67.5%*鐵礦砂 季度漲跌幅&amp;quot;" u="1"/>
        <s v="&amp;quot;實際和預估出貨量 = YTM 實際出貨量 + 剩餘董事會預估出貨量&amp;quot;" u="1"/>
        <s v="&amp;quot;董事會預估出貨量 = YTM 實際出貨量 + 剩餘董事會預估出貨量&amp;quot;" u="1"/>
        <s v="&amp;quot;對照&amp;quot;" u="1"/>
        <s v="&amp;quot;JDM/EMS&amp;quot;" u="1"/>
        <s v="&amp;quot;((本月鐵礦砂價格-前12個月鐵礦砂價格)/前12個月鐵礦砂價格)*100%&amp;quot;" u="1"/>
        <s v="&amp;quot;實際與預估和董事會預估出貨量差異 = 實際和預估出貨量 - 董事會預估出貨量&amp;quot;" u="1"/>
        <s v="&amp;quot;月實際和目標出貨量差異率 = 實際出貨量 - 月出貨量目標&amp;quot;" u="1"/>
        <s v="&amp;quot;(Ironi-Ironi-3)/Ironi-3*100%; i 表示月份 i-3表示 I 的前三個月&amp;quot;" u="1"/>
        <s v="&amp;quot;實際和預估出貨量差異 = 實際出貨量 - 預估出貨量&amp;quot;" u="1"/>
        <s v="&amp;quot;廠區性質包含MFG&amp;amp;HUB_x000a_MFG:_x000a_- ICC: 重慶廠區_x000a_- ITO: 桃園廠區_x000a_HUB: _x000a_- HUB: 海外庫存_x000a_&amp;quot;" u="1"/>
        <s v="&amp;quot;時間範圍最後一項在安全區域外的專案_x000a_Hit Rate &gt;150%, Hit Rate &lt;70%_x000a__x000a_BU1:_x000a_1. 建立目的: 計算已收訂單數量占需求計畫數量的比例_x000a_2. 處理過程: 需求計畫達成率=HP MTD Order÷HP RDP_x000a_3. 資料來源: 參考HP MTD Order及HP RDP 業務規則_x000a_4. 篩選條件: NA_x000a_5.補充內容: NA_x000a__x000a_BU2:_x000a_1. 建立目的: 計算當月已收提貨訂單的數量占已收生產訂單數量的比例;_x000a_2. 處理過程: ASUS EDI 940 Shipping Notice 除以 ASUS EDI 850 Order Request_x000a_3. 資料來源: ASUS Open Order Report;_x000a_4. 篩選條件: NA;_x000a_5. 補充內容: NA;&amp;quot;" u="1"/>
        <s v="&amp;quot;Consumer/Commerical&amp;quot;" u="1"/>
        <s v="&amp;quot;月實際和董事會預估出貨量差異率 = (實際出貨量 - 董事會預估出貨量)/董事會預估出貨量&amp;quot;" u="1"/>
        <s v="&amp;quot;BU1A, BD2A....&amp;quot;" u="1"/>
        <s v="&amp;quot;年初至今董事會預估營業收入 = YTM 實際營業收入 + 當月董事會預估營業收入&amp;quot;" u="1"/>
        <s v="&amp;quot;&amp;apos;BU1: _x000a_W1: 12%, 22%, 42%, 82%;_x000a_W2: 35%, 45%, 65%, 105%;_x000a_W3: 57%, 67%, 87%, 127%;_x000a_W4=Monthly: 80%, 90%, 120%, 150%;_x000a_-&gt; 待討論若階梯式畫面於Tableau 呈現有問題，呈現的備案_x000a__x000a_BU2:_x000a_40%, 60%, 80%, 100%&amp;apos;&amp;quot;" u="1"/>
        <s v="&amp;quot;((本月倫敦-銅金屬價格-前一個倫敦-銅金屬價格)/前一個月倫敦-銅金屬價格)*100%&amp;quot;" u="1"/>
        <s v="&amp;quot;由零件的產品使用清單對映客戶名稱以 &amp;apos;,&amp;apos; 分隔&amp;quot;" u="1"/>
        <s v="&amp;quot;(CUi-CUi-3)/CUi-3*100%; i 表示月份 i-3表示 i 的前三個月&amp;quot;" u="1"/>
        <s v="&amp;quot;(PCi-PCi-3)/PCi-3*100%; i 表示月份 i-3表示 i 的前三個月&amp;quot;" u="1"/>
        <s v="&amp;quot;統計秤重站點投入數&amp;quot;" u="1"/>
        <s v="&amp;quot;展示當月董事會時設定的出貨目標;_x000a_若當月董事會還沒開, 則使用上月董事會出貨目標&amp;quot;" u="1"/>
        <s v="&amp;quot;BU1: _x000a_80%, 90%, 120%, 150%;_x000a__x000a_BU2:_x000a_40%, 60%, 80%, 100%&amp;quot;" u="1"/>
        <s v="&amp;quot;只針對 詢價狀況 = Award的產品進行攤提計算_x000a__x000a_成功詢價機種年度出貨量 = 預估月攤提銷售數量 年度累積_x000a_&amp;quot;" u="1"/>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GDi3-GDi-3)/GDi-3*100% ; i 表示月份 i-3表示 i 的前三個月&amp;quot;" u="1"/>
        <s v="&amp;quot;(NIi3-NIi-3)/NIi-3*100% ; i 表示月份 i-3表示 i 的前三個月&amp;quot;" u="1"/>
        <s v="&amp;quot;實際和董事會預估營業收入差異率 = 實際營業收入 - 董事會預估營業收入&amp;quot;" u="1"/>
        <s v="&amp;quot;累計人工與其他成本&amp;quot;" u="1"/>
        <s v="&amp;quot;年初至今累積營業收入 = YTM 實際營業收入&amp;quot;" u="1"/>
        <s v="&amp;quot;月實際和董事會預估營業收入差異率 = (實際營業收入 - 月董事會預估營業收入)/月董事會預估營業收入&amp;quot;" u="1"/>
        <s v="&amp;quot;20%*鐵礦砂季度漲跌幅+23%*塑膠PC季度漲跌幅+10%*倫敦-銅金屬季度漲跌幅+13%*(25%*倫敦-鎳金屬月度漲跌幅+25%*倫敦-錫金屬季度漲跌幅+50%*連續月紐約黃金月度漲跌幅)&amp;quot;" u="1"/>
        <s v="&amp;quot;年初至今董事會預估出貨量 = YTM 實際出貨量 + 當董事會預估出貨量&amp;quot;" u="1"/>
        <s v="&amp;quot;月實際和董事會預估營業收入差異率 = 實際營業收入 - 月董事會預估營業收入&amp;quot;" u="1"/>
        <s v="&amp;quot;年營業收入差異 = 計算基準年度營業收入-計算基準年度前一年營業收入&amp;quot;" u="1"/>
        <s v="&amp;quot;月實際和目標出貨量差異率 = (實際出貨量 - 月出貨量目標)/月出貨量目標&amp;quot;" u="1"/>
        <s v="&amp;quot;採購上傳獨用料料號清單於DCM。有出現在上傳的sole source清單裡的料才屬獨用料_x000a__x000a_&amp;quot;" u="1"/>
        <s v="&amp;quot;累計材料成本&amp;quot;" u="1"/>
        <s v="&amp;quot;與此 Vendor 購買 Components 種類中英業達自選料之料號數&amp;quot;" u="1"/>
        <s v="&amp;quot;例如: _x000a_BU1, BU2&amp;quot;" u="1"/>
        <s v="&amp;quot;若 營收年度 = 當年年度_x000a_年度出貨量 = YTM 實際出貨量 + 剩餘董事會預估出貨量_x000a__x000a_若 營收年度 = 非當年年度_x000a_年度出貨量 = 累加 實際出貨量_x000a__x000a_&amp;quot;" u="1"/>
        <s v="&amp;quot;只取達交率最差的前五個料號呈現提醒&amp;quot;" u="1"/>
        <s v="&amp;quot;只取達交率最差的前五間廠商呈現提醒&amp;quot;" u="1"/>
        <s v="&amp;quot;以月資料的方式定義年度出貨目標&amp;quot;" u="1"/>
        <s v="&amp;quot;((本月倫敦-鎳金屬-前一個月倫敦-鎳金屬價格)/前一個月倫敦-鎳金屬價格)*100%&amp;quot;" u="1"/>
        <s v="&amp;quot;展示當月實際出貨數量&amp;quot;" u="1"/>
        <s v="&amp;quot;((本月連續月紐約黃金價格-前12個月連續月紐約黃金價格)/前一個連續月紐約黃金價格)*100%&amp;quot;" u="1"/>
        <s v="&amp;quot;與此 Vendor 購買 Components 種類中B&amp;amp;S 材料之料號數&amp;quot;" u="1"/>
        <s v="&amp;quot;年初至今累積出貨量 =YTM 實際出貨量&amp;quot;" u="1"/>
        <s v="&amp;quot;月實際和目標營業收入差異率 = 實際營業收入 - 月營業收入目標&amp;quot;" u="1"/>
        <s v="&amp;quot;若 營收年度 = 當年年度_x000a_年度出貨量 = YTM 實際出貨量 + 剩餘董事會預估出貨量_x000a__x000a_若 營收年度 = 非當年年度_x000a_年度出貨量 = 累加 實際出貨量&amp;quot;" u="1"/>
        <s v="&amp;quot;已發生時間以Actual Shipment補上&amp;quot;" u="1"/>
        <s v="&amp;quot;當時間維度為 = MTD時使用_x000a__x000a_每月實際和預估出貨量差異率 = (每月實際出貨量 - 每月預估出貨量)/每月預估出貨量&amp;quot;" u="1"/>
      </sharedItems>
    </cacheField>
    <cacheField name="custom_ReferenceData" numFmtId="0">
      <sharedItems count="98" longText="1">
        <s v="&amp;quot;&amp;quot;"/>
        <s v="&amp;quot;EBG,PSG&amp;quot;"/>
        <s v="&amp;quot;2356, 2382, 3231, 2324…&amp;quot;"/>
        <s v="&amp;quot;英業達、廣達、緯創、仁寶…&amp;quot;"/>
        <s v="&amp;quot;INVENTEC CORPORATION, QUANTA COMPUTER INC., Wistron Corporation, COMPAL ELECTRONICS, INC.&amp;quot;"/>
        <s v="&amp;quot;ALL, DL, IDL&amp;quot;"/>
        <s v="&amp;quot;全體、直接、間接&amp;quot;"/>
        <s v="&amp;quot;EBG, PSG, ALL&amp;quot;"/>
        <s v="&amp;quot;Year, Quarter&amp;quot;"/>
        <s v="&amp;quot;EBG, PSG&amp;quot;"/>
        <s v="&amp;quot;Year, Quarter, Month&amp;quot;"/>
        <s v="&amp;quot;EBG, PSG, Inventec All&amp;quot;"/>
        <s v="&amp;quot;EBG, PSG, ALL, ...&amp;quot;"/>
        <s v="&amp;quot;全體員工人數、直接員工人數、間接員工人數、營業收入、營業利益&amp;quot;"/>
        <s v="&amp;quot;存貨周轉天數、應付周轉天數、應收周轉天數、現金循環週期&amp;quot;"/>
        <s v="&amp;quot;存貨、現金及約當現金、應收帳款淨額&amp;quot;"/>
        <s v="&amp;quot;短期借款、長期借款、應付帳款及票據&amp;quot;"/>
        <s v="&amp;quot;Corp,_x000a_EBG,_x000a_PSG,_x000a_AIM,_x000a_Besta,_x000a_IAC,_x000a_IIOT&amp;quot;"/>
        <s v="&amp;quot;Candidate, _x000a_Pre-EBO, _x000a_EBO, _x000a_Graduated&amp;quot;"/>
        <s v="&amp;quot;Go, No-Go, Redirect&amp;quot;"/>
        <s v="&amp;quot;G, R, Y, NA&amp;quot;"/>
        <s v="&amp;quot;NTD,_x000a_USD&amp;quot;"/>
        <s v="&amp;quot;Market, Business, Technology, Organization&amp;quot;"/>
        <s v="&amp;quot;Ongoing, Delay, Completed, Cancel&amp;quot;"/>
        <s v="&amp;quot;BU1: 第一事業處所屬業務;_x000a_BU2: 第二事業處所屬業務;&amp;quot;"/>
        <s v="&amp;quot;HP: 第一事業處惠普客戶;_x000a_ASUS: 第二事業處華碩客戶;&amp;quot;"/>
        <s v="&amp;quot;N/A&amp;quot;"/>
        <s v="&amp;quot;PSG BU1的不同產品類別:_x000a_NB: 筆記型電腦_x000a_DT: 臺式電腦主機/桌上型個人電腦_x000a_Docking: 筆記型電腦擴充座_x000a__x000a_PSG BU2的不同產品類別:_x000a_NB: 筆記型電腦&amp;quot;"/>
        <s v="&amp;quot;PSG BU1的產品系列名稱:_x000a_Probook, Tablet, OPP14, 400s, 800s, 1000s, 700s, Pavilion, OPP17, 600s, RPOS, DT, AIO, Docking_x000a__x000a_PSG BU2的產品系列名稱:_x000a_FX516, Strix_2021, Strix_2022, GA401R, GA402, GA503, GC31, GC32, GU603, GU603Z, GV301, GV301R, GX703, NR2201, NR2202, NR2203&amp;quot;"/>
        <s v="&amp;quot;Forecast, Shipment&amp;quot;"/>
        <s v="&amp;quot;PSG BU2的產品系列名稱:_x000a_FX516, Strix_2021, Strix_2022, GA401R, GA402, GA503, GC31, GC32, GU603, GU603Z, GV301, GV301R, GX703, NR2201, NR2202, NR2203&amp;quot;"/>
        <s v="&amp;quot;BU1: 第一事業處_x000a_BU2: 第二事業處&amp;quot;"/>
        <s v="&amp;quot;HP, ASUS, Dynabook, Tiny&amp;quot;"/>
        <s v="&amp;quot;D, W, M, Y&amp;quot;"/>
        <s v="&amp;quot;ICC: FA, SA, WH, ITO Intransit_x000a_ITO: FA, WH _x000a_HUB: WH, HUB Intransit&amp;quot;"/>
        <s v="&amp;quot;TW10: TP01/TP02/TP06_x000a_CN60: CP60/CP62/CP65/CP69&amp;quot;"/>
        <s v="&amp;quot;ITO: TP01/TP02/TP06 ..._x000a_ICC: CP60/CP62/CP65/CP69 …&amp;quot;"/>
        <s v="&amp;quot;BU1: 第一事業部_x000a_BU2: 第二事業部&amp;quot;"/>
        <s v="&amp;quot;BU1A_x000a_BU2B&amp;quot;"/>
        <s v="&amp;quot;HP, Dynabook, ASUS, Tiny&amp;quot;"/>
        <s v="&amp;quot;待補充&amp;quot;"/>
        <s v="&amp;quot;BU1A_x000a_BD2A&amp;quot;"/>
        <s v="&amp;quot;XXX&amp;quot;"/>
        <s v="&amp;quot;HP, Dyna, ASUS, Tiny&amp;quot;"/>
        <s v="&amp;quot;B&amp;amp;S、GTK、OTK&amp;quot;"/>
        <s v="&amp;quot;EE、ME&amp;quot;"/>
        <s v="&amp;quot;只取R-後面的材料名稱。_x000a_R-CAPTCTR, R-IC,R-CONNTOR…........&amp;quot;"/>
        <s v="&amp;quot;Class Code 四碼數字加上&amp;apos;-&amp;apos;再加上對應的Materical Group，Material Group只取R-後面的材料名稱。&amp;quot;"/>
        <s v="&amp;quot;見PSG Part Category Sheet&amp;quot;"/>
        <s v="&amp;quot;西元年四碼/月份&amp;quot;"/>
        <s v="&amp;quot;中文需為繁體字&amp;quot;"/>
        <s v="&amp;quot;依SAP要求格式輸入&amp;quot;"/>
        <s v="&amp;quot;西元年月&amp;quot;"/>
        <s v="&amp;quot;皆為英文、數字&amp;quot;"/>
        <s v="&amp;quot;皆為英文、數字與符號&amp;quot;"/>
        <s v="&amp;quot;皆為數字&amp;quot;"/>
        <s v="&amp;quot;料號前四碼數字&amp;quot;"/>
        <s v="&amp;quot;文數字&amp;quot;"/>
        <s v="&amp;quot;ITO;ICC&amp;quot;"/>
        <s v="&amp;quot;BU 1: 第一事業處_x000a_BU 2: 第二事業處&amp;quot;"/>
        <s v="&amp;quot;Defined by BU&amp;quot;"/>
        <s v="&amp;quot;PCA/System &amp;quot;"/>
        <s v="&amp;quot;製造站點代碼_x000a_PCA: AOI​,ICT​,SA F/T​_x000a_System: Diagnostic, FA F/T, Run-in​&amp;quot;"/>
        <s v="&amp;quot;不良類型: _x000a_- All defect 所有不良, Design, Process, Material, Others&amp;quot;"/>
        <s v="&amp;quot;　&amp;quot;"/>
        <s v="&amp;quot;_x000a_PSG: BU1, BU2, WW Service&amp;quot;"/>
        <s v="&amp;quot;BU_x000a_Service&amp;quot;"/>
        <s v="&amp;quot;BU1, BU2&amp;quot;"/>
        <s v="&amp;quot;HP, Asus&amp;quot;"/>
        <s v="&amp;quot;2022-800 ; 2022-Strix&amp;quot;"/>
        <s v="&amp;quot;On Going/EOL&amp;quot;"/>
        <s v="&amp;quot;DB, SI, PV, RTM, FCS&amp;quot;"/>
        <s v="&amp;quot;Eunice, Vlad&amp;quot;"/>
        <s v="&amp;quot;Award, On-going&amp;quot;"/>
        <s v="&amp;quot;1. [Quote]_x000a_2. [Strategic bidding]_x000a_3. [Others]&amp;quot;"/>
        <s v="&amp;quot;Y&amp;quot;"/>
        <s v="&amp;quot;H1, H2, H3&amp;quot;"/>
        <s v="&amp;quot;HP, ASUS, Dynabook&amp;quot;"/>
        <s v="&amp;quot; &amp;quot;" u="1"/>
        <s v="&amp;quot;RDP, LT FSCT, FCST, BS 分量, 每月最後一版FCST&amp;quot;" u="1"/>
        <s v="&amp;quot;RDP, LT FSCT, FCST, BS 分量&amp;quot;" u="1"/>
        <s v="&amp;quot;Consumer: 消費型筆記型電腦;_x000a_Commercial: 商務型筆記型電腦;&amp;quot;" u="1"/>
        <s v="&amp;quot;BU1: _x000a_W1: 12%, 22%, 42%, 82%;_x000a_W2: 35%, 45%, 65%, 105%;_x000a_W3: 57%, 67%, 87%, 127%;_x000a_W4=Monthly: 80%, 90%, 120%, 150%;_x000a__x000a_BU2:_x000a_40%, 60%, 80%, 100%&amp;quot;" u="1"/>
        <s v="&amp;quot;1,2,3,4&amp;quot;" u="1"/>
        <s v="&amp;quot;_x000a_PSG: BU1, BU2&amp;quot;" u="1"/>
        <s v="&amp;quot;TAO、CQ&amp;quot;" u="1"/>
        <s v="&amp;quot;BU1：BU1A, BU1B_x000a_BU2：BD2A&amp;quot;" u="1"/>
        <s v="&amp;quot;Version1, Version2&amp;quot;" u="1"/>
        <s v="&amp;quot;小數點2位&amp;quot;" u="1"/>
        <s v="&amp;quot;W1, W2, W3, W4 -&gt; 週的計算方式？&amp;quot;" u="1"/>
        <s v="&amp;quot;BU1:第一事業處_x000a_BU2:第二事業處_x000a_以此類推&amp;quot;" u="1"/>
        <s v="&amp;quot;FA, SA, WH&amp;quot;" u="1"/>
        <s v="&amp;quot;EMS: 僅代工製造;_x000a_JDM: 聯合設計製造;&amp;quot;" u="1"/>
        <s v="&amp;quot;BU1: _x000a_80%, 90%, 120%, 150%_x000a__x000a_BU2:_x000a_40%, 60%, 80%, 100%&amp;quot;" u="1"/>
        <s v="&amp;quot;D, W, Y&amp;quot;" u="1"/>
        <s v="&amp;quot;RDP, LT FSCT, FCST, BS 分量, 當月FCST&amp;quot;" u="1"/>
        <s v="&amp;quot;&amp;apos;BU1: _x000a_W1: 12%, 22%, 42%, 82%;_x000a_W2: 35%, 45%, 65%, 105%;_x000a_W3: 57%, 67%, 87%, 127%;_x000a_W4=Monthly: 80%, 90%, 120%, 150%;_x000a_-&gt; 待討論若階梯式畫面於Tableau 呈現有問題，呈現的備案_x000a__x000a_BU2:_x000a_40%, 60%, 80%, 100%&amp;apos;&amp;quot;" u="1"/>
        <s v="&amp;quot;BU1: _x000a_80%, 90%, 120%, 150%;_x000a__x000a_BU2:_x000a_40%, 60%, 80%, 100%&amp;quot;" u="1"/>
      </sharedItems>
    </cacheField>
    <cacheField name="custom_SourceSystem" numFmtId="0">
      <sharedItems count="15">
        <s v=""/>
        <s v="EIS"/>
        <s v="EIS/SAP"/>
        <s v="PDM/EIS"/>
        <s v="PDM/SAP/EIS"/>
        <s v="Manual"/>
        <s v="資料來源待確認"/>
        <s v="DCM"/>
        <s v="FP"/>
        <s v="供需平台"/>
        <s v="SQE 系統來源"/>
        <s v="PRO 手動上傳"/>
        <s v="N/A" u="1"/>
        <e v="#REF!" u="1"/>
        <s v="手動上傳" u="1"/>
      </sharedItems>
    </cacheField>
    <cacheField name="custom_Formula" numFmtId="0">
      <sharedItems count="58">
        <s v="&amp;quot;&amp;quot;"/>
        <s v="&amp;quot;從BU地域廠區客戶採購方式材料屬性材料大類PSG Part Category來篩選所選時間段的採購金額&amp;quot;"/>
        <s v="&amp;quot;TW10: TP01TP02TP06_x000a_CN60: CP60CP62CP65CP69&amp;quot;"/>
        <s v="&amp;quot;客戶名稱，分成HP, Dyna, ASUS, Tiny&amp;quot;"/>
        <s v="&amp;quot;B&amp;amp;S:客人買來賣英業達_x000a_GTK:客人指定英業達對特定廠商進行購買_x000a_OTK:英業達自行選擇廠商&amp;quot;"/>
        <s v="&amp;quot;所有材料拆分為EE或ME&amp;quot;"/>
        <s v="&amp;quot;料號Class code於PDM的Material Group&amp;quot;"/>
        <s v="&amp;quot;材料於PDM裡對應的Class Code+Material Group&amp;quot;"/>
        <s v="&amp;quot;預計採用PSG Part Category重新定義後的資料&amp;quot;"/>
        <s v="&amp;quot;報表以月為最小單位供選取欲常看的採購金額區間，拉取時長限制為兩年&amp;quot;"/>
        <s v="&amp;quot;PDM內所建的合格供應商，SAP的VendorVendor Code經mapping與AVL建立關聯，一個AVL可Mapping多個Vendor Code&amp;quot;"/>
        <s v="&amp;quot;SAP內所建之下單廠商，於PDM裡經mapping與ＡVL建立關聯，一個vendor code只能對應一個AVL&amp;quot;"/>
        <s v="&amp;quot;可用AVL或Vendor來選取，可同時選取多間廠商進行呈現來比較&amp;quot;"/>
        <s v="&amp;quot;基本分數皆為98分，若有評核項目出現狀況則依嚴重度進行扣分&amp;quot;"/>
        <s v="&amp;quot;價格競爭力佔30%，機種配合度佔30%，材料製程管理能力佔20%，其他項目佔10%&amp;quot;"/>
        <s v="&amp;quot;Quality（權重 40%）：SQE Score_x000a_Delivery （權重 30%） ：Purchase Score，每月票期成績裡分數_x000a_Cost （權重 30%） ：採購人工評分_x000a_以上若無分數，用空格方式呈現，並以各自權重計算出總分&amp;quot;"/>
        <s v="&amp;quot;採購有上傳獨用料原因之材料數量_x000a_獨用料指Buy &amp;amp; Sell, AVAP, Spec-in,需開模且月平均需求15K以下之機構料(有需求經VM team決議), VM team決議single source，寫在採購作業管理辦法內。&amp;quot;"/>
        <s v="&amp;quot;H30&amp;quot;"/>
        <s v="&amp;quot;H46&amp;quot;"/>
        <s v="&amp;quot;H47&amp;quot;"/>
        <s v="&amp;quot;H42&amp;quot;"/>
        <s v="&amp;quot;依使用者選定 連接器  或散熱模組 或 電路板  或  Set組裝件部品 ，顯示相關的Part Category 訊息&amp;quot;"/>
        <s v="&amp;quot;依使用者選定 連接器 或散熱模組 或 電路板  或  Set組裝件之次階品項部品 ，顯示所選定次階品項部品對應的Part Category 訊息&amp;quot;"/>
        <s v="&amp;quot;BU1,BU2以此類推，目前組織為到BU2&amp;quot;"/>
        <s v="&amp;quot;H44&amp;quot;"/>
        <s v="&amp;quot;依使用者選定 連接器  或散熱模組 或 電路板  或  Set組裝件部品或各次階品項 ，顯示相關的Part Category 訊息&amp;quot;"/>
        <s v="&amp;quot;料號前四碼數字&amp;quot;"/>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52_8%*塑膠PC季度漲跌幅&amp;quot;" u="1"/>
        <s v="&amp;quot;67_5%*鐵礦砂 季度漲跌幅&amp;quot;" u="1"/>
        <s v="&amp;quot;((本月倫敦-銅金屬價格-前一個倫敦-銅金屬價格)前12個月倫敦-銅金屬價格)*100%&amp;quot;" u="1"/>
        <s v="&amp;quot;((本月倫敦-鋁金屬價格-前一個月倫敦-鋁金屬價格)前一個月倫敦-鋁金屬價格)*100%&amp;quot;" u="1"/>
        <s v="&amp;quot;((本月倫敦-錫金屬價格-前一個月倫敦-錫金屬價格)前一個月倫敦-錫金屬價格)*100%&amp;quot;" u="1"/>
        <s v="&amp;quot;((本月倫敦-鎳金屬-前12個月倫敦-鎳金屬價格)前12個月倫敦-鎳金屬價格)*100%&amp;quot;" u="1"/>
        <s v="&amp;quot;(GDi3-GDi-3)GDi-3*100% ; i 表示月份 i-3表示 i 的前三個月&amp;quot;" u="1"/>
        <s v="&amp;quot;(NIi3-NIi-3)NIi-3*100% ; i 表示月份 i-3表示 i 的前三個月&amp;quot;" u="1"/>
        <s v="&amp;quot;H45&amp;quot;" u="1"/>
        <s v="&amp;quot;20%*鐵礦砂季度漲跌幅+23%*塑膠PC季度漲跌幅+10%*倫敦-銅金屬季度漲跌幅+13%*(25%*倫敦-鎳金屬月度漲跌幅+25%*倫敦-錫金屬季度漲跌幅+50%*連續月紐約黃金月度漲跌幅)&amp;quot;" u="1"/>
        <s v="&amp;quot;H43&amp;quot;" u="1"/>
        <s v="&amp;quot;((本月連續月紐約黃金價格-前12個月連續月紐約黃金價格)前一個連續月紐約黃金價格)*100%&amp;quot;" u="1"/>
        <s v="&amp;quot;((本月鐵礦砂價格-前一個月鐵礦砂價格)前一個月鐵礦砂價格)*100%&amp;quot;" u="1"/>
        <s v="&amp;quot;((本月塑膠PC價格-前一個月塑膠PC價格)前一個月塑膠PC價格)*100%&amp;quot;" u="1"/>
        <s v="&amp;quot;(Ironi-Ironi-3)Ironi-3*100%; i 表示月份 i-3表示 I 的前三個月&amp;quot;" u="1"/>
        <s v="&amp;quot;12%*塑膠PC季度漲跌幅+33%*倫敦-銅金屬季度漲跌幅&amp;quot;" u="1"/>
        <s v="&amp;quot;((本月倫敦-鎳金屬-前一個月倫敦-鎳金屬價格)前一個月倫敦-鎳金屬價格)*100%&amp;quot;" u="1"/>
        <s v="&amp;quot;((本月倫敦-銅金屬價格-前一個倫敦-銅金屬價格)前一個月倫敦-銅金屬價格)*100%&amp;quot;" u="1"/>
        <s v="&amp;quot;台灣TAO廠區，大陸CQ廠區&amp;quot;" u="1"/>
        <s v="&amp;quot;(ALi-ALi-3)ALi-3*100% ; i 表示月份 i-3表示 i 的前三個月&amp;quot;" u="1"/>
        <s v="&amp;quot;25_6%*倫敦-鋁金屬季度漲跌幅+40%*倫敦-銅金屬季度漲跌幅+1_6%*倫敦-錫金屬季度漲跌幅&amp;quot;" u="1"/>
        <s v="&amp;quot;(CUi-CUi-3)CUi-3*100%; i 表示月份 i-3表示 i 的前三個月&amp;quot;" u="1"/>
        <s v="&amp;quot;(PCi-PCi-3)PCi-3*100%; i 表示月份 i-3表示 i 的前三個月&amp;quot;" u="1"/>
        <s v="&amp;quot;((本月塑膠PC價格-前12個月塑膠PC價格)前12個月塑膠PC價格)*100%&amp;quot;" u="1"/>
        <s v="&amp;quot;((本月倫敦-鋁金屬價格-前12個月倫敦-鋁金屬價格)前12個月倫敦-鋁金屬價格)*100%&amp;quot;" u="1"/>
        <s v="&amp;quot;((本月倫敦-錫金屬價格-前12個月倫敦-錫金屬價格)前12個月倫敦-錫金屬價格)*100%&amp;quot;" u="1"/>
        <s v="&amp;quot;((本月連續月紐約黃金價格-前一個月連續月紐約黃金價格)前一個連續月紐約黃金價格)*100%&amp;quot;" u="1"/>
        <s v="&amp;quot;((本月鐵礦砂價格-前12個月鐵礦砂價格)前12個月鐵礦砂價格)*100%&amp;quot;" u="1"/>
        <s v="&amp;quot;(TINi-TINi-3)TINi-3*100% ; i 表示月份 i-3表示 i 的前三個月&amp;quot;" u="1"/>
      </sharedItems>
    </cacheField>
    <cacheField name="custom_DataType" numFmtId="0">
      <sharedItems count="12">
        <s v=""/>
        <s v="文本類"/>
        <s v="代碼類"/>
        <s v="日期類"/>
        <s v="數值類"/>
        <s v="比例類"/>
        <s v="金額類"/>
        <s v="N/A"/>
        <s v="編碼類"/>
        <s v="註記類"/>
        <s v="日期時間類"/>
        <s v=" " u="1"/>
      </sharedItems>
    </cacheField>
    <cacheField name="custom_Relative" numFmtId="0">
      <sharedItems containsNonDate="0" containsString="0" containsBlank="1"/>
    </cacheField>
    <cacheField name="Classifi-Category" numFmtId="0">
      <sharedItems count="1">
        <s v="Sensitivity"/>
      </sharedItems>
    </cacheField>
    <cacheField name="Classification Name_x000a_" numFmtId="0">
      <sharedItems count="5">
        <s v="Concept"/>
        <s v="Property"/>
        <s v="Relationship"/>
        <s v="Dimension"/>
        <s v="Measure"/>
      </sharedItems>
    </cacheField>
    <cacheField name="UniqueTermNameMap" numFmtId="0">
      <sharedItems/>
    </cacheField>
    <cacheField name="UniqueTermName" numFmtId="0">
      <sharedItems count="2109">
        <s v="&amp;quot;Business Group&amp;quot;"/>
        <s v="&amp;quot;Business Group_BG Name&amp;quot;"/>
        <s v="&amp;quot;Business Group_BG Code&amp;quot;"/>
        <s v="&amp;quot;Entrepreneur&amp;quot;"/>
        <s v="&amp;quot;Entrepreneur_Entrepreneur Code&amp;quot;"/>
        <s v="&amp;quot;Entrepreneur_Entrepreneur Chinese Name&amp;quot;"/>
        <s v="&amp;quot;Entrepreneur_Entrepreneur English Name&amp;quot;"/>
        <s v="&amp;quot;Types of Labor&amp;quot;"/>
        <s v="&amp;quot;Types of Labor_Types of Labor Code&amp;quot;"/>
        <s v="&amp;quot;Types of Labor_Types of Labor Name&amp;quot;"/>
        <s v="&amp;quot;Employees Statistics&amp;quot;"/>
        <s v="&amp;quot;Employees Statistics_Entrepreneur Chinese Name&amp;quot;"/>
        <s v="&amp;quot;Employees Statistics_BG Code&amp;quot;"/>
        <s v="&amp;quot;Employees Statistics_Financial Report Closing Date&amp;quot;"/>
        <s v="&amp;quot;Employees Statistics_Accounting Period&amp;quot;"/>
        <s v="&amp;quot;Employees Statistics_Types of Labor Name&amp;quot;"/>
        <s v="&amp;quot;Employees Statistics_Number of Employees&amp;quot;"/>
        <s v="&amp;quot;Employees Statistics_Average Number of Employees&amp;quot;"/>
        <s v="&amp;quot;Employees Statistics_Last Number of Employees&amp;quot;"/>
        <s v="&amp;quot;Finance Master Labor&amp;quot;"/>
        <s v="&amp;quot;Finance Master Labor_Entrepreneur Chinese Name&amp;quot;"/>
        <s v="&amp;quot;Finance Master Labor_BG Code&amp;quot;"/>
        <s v="&amp;quot;Finance Master Labor_Financial Report Closing Date&amp;quot;"/>
        <s v="&amp;quot;Finance Master Labor_Accounting Period&amp;quot;"/>
        <s v="&amp;quot;Finance Master Labor_Types of Labor Name&amp;quot;"/>
        <s v="&amp;quot;Finance Master Labor_Operating Revenue Per Capita&amp;quot;"/>
        <s v="&amp;quot;Finance Master Labor_Operating Income Per Capita&amp;quot;"/>
        <s v="&amp;quot;Finance Master&amp;quot;"/>
        <s v="&amp;quot;Finance Master_Entrepreneur Chinese Name&amp;quot;"/>
        <s v="&amp;quot;Finance Master_BG Code&amp;quot;"/>
        <s v="&amp;quot;Finance Master_Financial Report Closing Date&amp;quot;"/>
        <s v="&amp;quot;Finance Master_Accounting Period&amp;quot;"/>
        <s v="&amp;quot;Finance Master_Operating Revenue&amp;quot;"/>
        <s v="&amp;quot;Finance Master_Operating Income&amp;quot;"/>
        <s v="&amp;quot;Finance Master_Cost of Sales&amp;quot;"/>
        <s v="&amp;quot;Finance Master_Inventory Turnover Ratio&amp;quot;"/>
        <s v="&amp;quot;Finance Master_Accounts Payable Turnover Ratio&amp;quot;"/>
        <s v="&amp;quot;Finance Master_Accounts Receivables Turnover Ratio&amp;quot;"/>
        <s v="&amp;quot;Finance Master_DOI&amp;quot;"/>
        <s v="&amp;quot;Finance Master_AP Days&amp;quot;"/>
        <s v="&amp;quot;Finance Master_AR Days&amp;quot;"/>
        <s v="&amp;quot;Finance Master_CCC&amp;quot;"/>
        <s v="&amp;quot;Finance Master_Profit after Tax&amp;quot;"/>
        <s v="&amp;quot;Finance Master_Accumulated Net Income (After tax)&amp;quot;"/>
        <s v="&amp;quot;Finance Master_Total Assets Amount&amp;quot;"/>
        <s v="&amp;quot;Finance Master_Total Liability Amount&amp;quot;"/>
        <s v="&amp;quot;Finance Master_Shareholders&amp;apos; Equity Amount&amp;quot;"/>
        <s v="&amp;quot;Finance Master_ROE&amp;quot;"/>
        <s v="&amp;quot;Finance Master_ROA&amp;quot;"/>
        <s v="&amp;quot;Finance Master_Accumulated ROE&amp;quot;"/>
        <s v="&amp;quot;Finance Master_Accumulated ROA&amp;quot;"/>
        <s v="&amp;quot;Finance Master_Debt Ratio&amp;quot;"/>
        <s v="&amp;quot;Finance Master_Inventory Amount&amp;quot;"/>
        <s v="&amp;quot;Finance Master_Cash and Cash Equivalents Amount&amp;quot;"/>
        <s v="&amp;quot;Finance Master_Accounts Receivable Amount&amp;quot;"/>
        <s v="&amp;quot;Finance Master_PPE Amount&amp;quot;"/>
        <s v="&amp;quot;Finance Master_Inventory to Assets Ratio&amp;quot;"/>
        <s v="&amp;quot;Finance Master_Cash and Cash Equivalents to Assets Ratio&amp;quot;"/>
        <s v="&amp;quot;Finance Master_Accounts Receivable to Assets Ratio&amp;quot;"/>
        <s v="&amp;quot;Finance Master_PPE to Assets Ratio&amp;quot;"/>
        <s v="&amp;quot;Finance Master_Short-term Debts Amount&amp;quot;"/>
        <s v="&amp;quot;Finance Master_Accounts Payable Amount&amp;quot;"/>
        <s v="&amp;quot;Finance Master_Long-term Debts Amount&amp;quot;"/>
        <s v="&amp;quot;Finance Master_Short-term Debts to Assets Ratio&amp;quot;"/>
        <s v="&amp;quot;Finance Master_Accounts Payable to Assets Ratio&amp;quot;"/>
        <s v="&amp;quot;Finance Master_Long-term Debts to Assets Ratio&amp;quot;"/>
        <s v="&amp;quot;Finance Master_Average Inventory Amount&amp;quot;"/>
        <s v="&amp;quot;Finance Master_Average Accounts Receivable Amount&amp;quot;"/>
        <s v="&amp;quot;Finance Master_Average Accounts Payable Amount&amp;quot;"/>
        <s v="&amp;quot;Finance Master_Average Total Assets Amount&amp;quot;"/>
        <s v="&amp;quot;Finance Master_Average Shareholders&amp;apos; Equity Amount&amp;quot;"/>
        <s v="&amp;quot;Operating Revenue Per Capita and Operating Income Per Capita Analysis&amp;quot;"/>
        <s v="&amp;quot;Operating Revenue Per Capita and Operating Income Per Capita Analysis_Financial Report Closing Date&amp;quot;"/>
        <s v="&amp;quot;Operating Revenue Per Capita and Operating Income Per Capita Analysis_Accounting Period&amp;quot;"/>
        <s v="&amp;quot;Operating Revenue Per Capita and Operating Income Per Capita Analysis_Entrepreneur Chinese Name&amp;quot;"/>
        <s v="&amp;quot;Operating Revenue Per Capita and Operating Income Per Capita Analysis_BG Code&amp;quot;"/>
        <s v="&amp;quot;Operating Revenue Per Capita and Operating Income Per Capita Analysis_Types of Labor Name&amp;quot;"/>
        <s v="&amp;quot;Operating Revenue Per Capita and Operating Income Per Capita Analysis_Number of Employees&amp;quot;"/>
        <s v="&amp;quot;Operating Revenue Per Capita and Operating Income Per Capita Analysis_Operating Revenue&amp;quot;"/>
        <s v="&amp;quot;Operating Revenue Per Capita and Operating Income Per Capita Analysis_Operating Revenue Per Capita&amp;quot;"/>
        <s v="&amp;quot;Operating Revenue Per Capita and Operating Income Per Capita Analysis_Operating Income&amp;quot;"/>
        <s v="&amp;quot;Operating Revenue Per Capita and Operating Income Per Capita Analysis_Operating Income Per Capita&amp;quot;"/>
        <s v="&amp;quot;Operating Revenue Per Capita and Operating Income Per Capita Analysis Comparison between BGs&amp;quot;"/>
        <s v="&amp;quot;Operating Revenue Per Capita and Operating Income Per Capita Analysis Comparison between BGs_Financial Report Closing Date&amp;quot;"/>
        <s v="&amp;quot;Operating Revenue Per Capita and Operating Income Per Capita Analysis Comparison between BGs_Accounting Period&amp;quot;"/>
        <s v="&amp;quot;Operating Revenue Per Capita and Operating Income Per Capita Analysis Comparison between BGs_Entrepreneur Chinese Name&amp;quot;"/>
        <s v="&amp;quot;Operating Revenue Per Capita and Operating Income Per Capita Analysis Comparison between BGs_BG Code&amp;quot;"/>
        <s v="&amp;quot;Operating Revenue Per Capita and Operating Income Per Capita Analysis Comparison between BGs_Productivity Related Indicator&amp;quot;"/>
        <s v="&amp;quot;Operating Revenue Per Capita and Operating Income Per Capita Analysis Comparison between BGs_Value of Productivity Related Indicator&amp;quot;"/>
        <s v="&amp;quot;CCC Analysis&amp;quot;"/>
        <s v="&amp;quot;CCC Analysis_Financial Report Closing Date&amp;quot;"/>
        <s v="&amp;quot;CCC Analysis_Accounting Period&amp;quot;"/>
        <s v="&amp;quot;CCC Analysis_Entrepreneur Chinese Name&amp;quot;"/>
        <s v="&amp;quot;CCC Analysis_BG Code&amp;quot;"/>
        <s v="&amp;quot;CCC Analysis_CCC Related Indicator&amp;quot;"/>
        <s v="&amp;quot;CCC Analysis_Value of CCC Related Indicator&amp;quot;"/>
        <s v="&amp;quot;CCC Analysis Comparison between Entrepreneurs and BGs&amp;quot;"/>
        <s v="&amp;quot;CCC Analysis Comparison between Entrepreneurs and BGs_Financial Report Closing Date&amp;quot;"/>
        <s v="&amp;quot;CCC Analysis Comparison between Entrepreneurs and BGs_Accounting Period&amp;quot;"/>
        <s v="&amp;quot;CCC Analysis Comparison between Entrepreneurs and BGs_Entrepreneur Chinese Name&amp;quot;"/>
        <s v="&amp;quot;CCC Analysis Comparison between Entrepreneurs and BGs_BG Code&amp;quot;"/>
        <s v="&amp;quot;CCC Analysis Comparison between Entrepreneurs and BGs_DOI&amp;quot;"/>
        <s v="&amp;quot;CCC Analysis Comparison between Entrepreneurs and BGs_AP Days&amp;quot;"/>
        <s v="&amp;quot;CCC Analysis Comparison between Entrepreneurs and BGs_AR Days&amp;quot;"/>
        <s v="&amp;quot;CCC Analysis Comparison between Entrepreneurs and BGs_CCC&amp;quot;"/>
        <s v="&amp;quot;CCC Analysis Comparison between Entrepreneurs&amp;quot;"/>
        <s v="&amp;quot;CCC Analysis Comparison between Entrepreneurs_Financial Report Closing Date&amp;quot;"/>
        <s v="&amp;quot;CCC Analysis Comparison between Entrepreneurs_Accounting Period&amp;quot;"/>
        <s v="&amp;quot;CCC Analysis Comparison between Entrepreneurs_Entrepreneur Chinese Name&amp;quot;"/>
        <s v="&amp;quot;CCC Analysis Comparison between Entrepreneurs_DOI&amp;quot;"/>
        <s v="&amp;quot;CCC Analysis Comparison between Entrepreneurs_AP Days&amp;quot;"/>
        <s v="&amp;quot;CCC Analysis Comparison between Entrepreneurs_AR Days&amp;quot;"/>
        <s v="&amp;quot;CCC Analysis Comparison between Entrepreneurs_CCC&amp;quot;"/>
        <s v="&amp;quot;Rate of Return Analysis&amp;quot;"/>
        <s v="&amp;quot;Rate of Return Analysis_Financial Report Closing Date&amp;quot;"/>
        <s v="&amp;quot;Rate of Return Analysis_Accounting Period&amp;quot;"/>
        <s v="&amp;quot;Rate of Return Analysis_Profit after Tax&amp;quot;"/>
        <s v="&amp;quot;Rate of Return Analysis_Shareholders&amp;apos; Equity Amount&amp;quot;"/>
        <s v="&amp;quot;Rate of Return Analysis_Total Assets Amount&amp;quot;"/>
        <s v="&amp;quot;Rate of Return Analysis_ROE&amp;quot;"/>
        <s v="&amp;quot;Rate of Return Analysis_ROA&amp;quot;"/>
        <s v="&amp;quot;Current Year Accumulated Rate of Return Analysis&amp;quot;"/>
        <s v="&amp;quot;Current Year Accumulated Rate of Return Analysis_Financial Report Closing Date&amp;quot;"/>
        <s v="&amp;quot;Current Year Accumulated Rate of Return Analysis_Accounting Period&amp;quot;"/>
        <s v="&amp;quot;Current Year Accumulated Rate of Return Analysis_Accumulated Net Income (After tax)&amp;quot;"/>
        <s v="&amp;quot;Current Year Accumulated Rate of Return Analysis_Shareholders&amp;apos; Equity Amount&amp;quot;"/>
        <s v="&amp;quot;Current Year Accumulated Rate of Return Analysis_Total Assets Amount&amp;quot;"/>
        <s v="&amp;quot;Current Year Accumulated Rate of Return Analysis_Accumulated ROE&amp;quot;"/>
        <s v="&amp;quot;Current Year Accumulated Rate of Return Analysis_Accumulated ROA&amp;quot;"/>
        <s v="&amp;quot;Rate of Return Analysis Comparison between Entrepreneurs&amp;quot;"/>
        <s v="&amp;quot;Rate of Return Analysis Comparison between Entrepreneurs_Financial Report Closing Date&amp;quot;"/>
        <s v="&amp;quot;Rate of Return Analysis Comparison between Entrepreneurs_Accounting Period&amp;quot;"/>
        <s v="&amp;quot;Rate of Return Analysis Comparison between Entrepreneurs_Entrepreneur Chinese Name&amp;quot;"/>
        <s v="&amp;quot;Rate of Return Analysis Comparison between Entrepreneurs_Profit after Tax&amp;quot;"/>
        <s v="&amp;quot;Rate of Return Analysis Comparison between Entrepreneurs_Shareholders&amp;apos; Equity Amount&amp;quot;"/>
        <s v="&amp;quot;Rate of Return Analysis Comparison between Entrepreneurs_Total Assets Amount&amp;quot;"/>
        <s v="&amp;quot;Rate of Return Analysis Comparison between Entrepreneurs_ROE&amp;quot;"/>
        <s v="&amp;quot;Rate of Return Analysis Comparison between Entrepreneurs_ROA&amp;quot;"/>
        <s v="&amp;quot;Debt Ratio Analysis&amp;quot;"/>
        <s v="&amp;quot;Debt Ratio Analysis_Financial Report Closing Date&amp;quot;"/>
        <s v="&amp;quot;Debt Ratio Analysis_Accounting Period&amp;quot;"/>
        <s v="&amp;quot;Debt Ratio Analysis_Entrepreneur Chinese Name&amp;quot;"/>
        <s v="&amp;quot;Debt Ratio Analysis_Total Liability Amount&amp;quot;"/>
        <s v="&amp;quot;Debt Ratio Analysis_Total Assets Amount&amp;quot;"/>
        <s v="&amp;quot;Debt Ratio Analysis_Debt Ratio&amp;quot;"/>
        <s v="&amp;quot;Important Types of Assets&amp;quot;"/>
        <s v="&amp;quot;Important Types of Assets_Financial Report Closing Date&amp;quot;"/>
        <s v="&amp;quot;Important Types of Assets_Accounting Period&amp;quot;"/>
        <s v="&amp;quot;Important Types of Assets_Entrepreneur Chinese Name&amp;quot;"/>
        <s v="&amp;quot;Important Types of Assets_Types of Assets&amp;quot;"/>
        <s v="&amp;quot;Important Types of Assets_Amount of Assets&amp;quot;"/>
        <s v="&amp;quot;Important Types of Assets_Assets to Total Assets Ratio&amp;quot;"/>
        <s v="&amp;quot;Important Types of Liability&amp;quot;"/>
        <s v="&amp;quot;Important Types of Liability_Financial Report Closing Date&amp;quot;"/>
        <s v="&amp;quot;Important Types of Liability_Accounting Period&amp;quot;"/>
        <s v="&amp;quot;Important Types of Liability_Entrepreneur Chinese Name&amp;quot;"/>
        <s v="&amp;quot;Important Types of Liability_Types of Liability&amp;quot;"/>
        <s v="&amp;quot;Important Types of Liability_Amount of Liability&amp;quot;"/>
        <s v="&amp;quot;Important Types of Liability_Liability to Total Assets Ratio&amp;quot;"/>
        <s v="&amp;quot;EBO Project&amp;quot;"/>
        <s v="&amp;quot;EBO Project_EBO Project Number&amp;quot;"/>
        <s v="&amp;quot;EBO Project_EBO Project Name&amp;quot;"/>
        <s v="&amp;quot;EBO Project_EBO Sponsor&amp;quot;"/>
        <s v="&amp;quot;EBO Project_EBO Team Advisor&amp;quot;"/>
        <s v="&amp;quot;EBO Project_EBO Team Leader&amp;quot;"/>
        <s v="&amp;quot;EBO Project_EBO Project Registration Date&amp;quot;"/>
        <s v="&amp;quot;EBO Project_EBO Development Duration&amp;quot;"/>
        <s v="&amp;quot;EBO Project_EBO Project Description&amp;quot;"/>
        <s v="&amp;quot;EBO Project_EBO Project Check Date&amp;quot;"/>
        <s v="&amp;quot;EBO Project_EBO Project Owner&amp;quot;"/>
        <s v="&amp;quot;EBO Project_EBO Project Accumulated Revenue&amp;quot;"/>
        <s v="&amp;quot;EBO Project Funding History&amp;quot;"/>
        <s v="&amp;quot;EBO Project Funding History_EBO Project Number&amp;quot;"/>
        <s v="&amp;quot;EBO Project Funding History_EBO Project Name&amp;quot;"/>
        <s v="&amp;quot;EBO Project Funding History_EBO Funding BG&amp;quot;"/>
        <s v="&amp;quot;EBO Project Funding History_EBO Funding BU&amp;quot;"/>
        <s v="&amp;quot;EBO Project Funding History_EBO Project Funding Percentage&amp;quot;"/>
        <s v="&amp;quot;EBO Project Funding History_EBO Funding Start Date&amp;quot;"/>
        <s v="&amp;quot;EBO Project Funding History_EBO Funding End Date&amp;quot;"/>
        <s v="&amp;quot;EBO Project Funding History_EBO Funding Remark&amp;quot;"/>
        <s v="&amp;quot;EBO Project Funding History_Funding Check Date&amp;quot;"/>
        <s v="&amp;quot;EBO Project Phase History&amp;quot;"/>
        <s v="&amp;quot;EBO Project Phase History_EBO Project Number&amp;quot;"/>
        <s v="&amp;quot;EBO Project Phase History_EBO Project Name&amp;quot;"/>
        <s v="&amp;quot;EBO Project Phase History_EBO Phase&amp;quot;"/>
        <s v="&amp;quot;EBO Project Phase History_EBO Phase Start Date&amp;quot;"/>
        <s v="&amp;quot;EBO Project Phase History_EBO Phase Duration&amp;quot;"/>
        <s v="&amp;quot;EBO Project Phase History_DCP Result&amp;quot;"/>
        <s v="&amp;quot;EBO Project Phase History_EBO Phase End Date&amp;quot;"/>
        <s v="&amp;quot;EBO Project Phase History_EBO Phase Check Date&amp;quot;"/>
        <s v="&amp;quot;EBO Project Phase History_EBO Phase Remark&amp;quot;"/>
        <s v="&amp;quot;EBO Project Checkpoint History&amp;quot;"/>
        <s v="&amp;quot;EBO Project Checkpoint History_EBO Project Number&amp;quot;"/>
        <s v="&amp;quot;EBO Project Checkpoint History_EBO Project Name&amp;quot;"/>
        <s v="&amp;quot;EBO Project Checkpoint History_EBO Phase&amp;quot;"/>
        <s v="&amp;quot;EBO Project Checkpoint History_EBO Strategic Clarity&amp;quot;"/>
        <s v="&amp;quot;EBO Project Checkpoint History_EBO Technology Readiness&amp;quot;"/>
        <s v="&amp;quot;EBO Project Checkpoint History_EBO Business Model Viability&amp;quot;"/>
        <s v="&amp;quot;EBO Project Checkpoint History_EBO Win in the Marketplace&amp;quot;"/>
        <s v="&amp;quot;EBO Project Checkpoint History_EBO Project Checkpoint Check Date&amp;quot;"/>
        <s v="&amp;quot;EBO Project Revenue Forecast&amp;quot;"/>
        <s v="&amp;quot;EBO Project Revenue Forecast_EBO Project Number&amp;quot;"/>
        <s v="&amp;quot;EBO Project Revenue Forecast_EBO Project Name&amp;quot;"/>
        <s v="&amp;quot;EBO Project Revenue Forecast_EBO Phase&amp;quot;"/>
        <s v="&amp;quot;EBO Project Revenue Forecast_EBO Revenue Forecast Check Date&amp;quot;"/>
        <s v="&amp;quot;EBO Project Revenue Forecast_EBO Revenue Forecast Year&amp;quot;"/>
        <s v="&amp;quot;EBO Project Revenue Forecast_EBO Revenue Forecast Month&amp;quot;"/>
        <s v="&amp;quot;EBO Project Revenue Forecast_EBO Project Estimate Revenue&amp;quot;"/>
        <s v="&amp;quot;EBO Project Revenue Forecast_EBO Project Estimate Gross Profit&amp;quot;"/>
        <s v="&amp;quot;EBO Project Revenue Forecast_EBO Revenue Forecast Currency&amp;quot;"/>
        <s v="&amp;quot;EBO Project Revenue&amp;quot;"/>
        <s v="&amp;quot;EBO Project Revenue_EBO Project Number&amp;quot;"/>
        <s v="&amp;quot;EBO Project Revenue_EBO Project Name&amp;quot;"/>
        <s v="&amp;quot;EBO Project Revenue_EBO Phase&amp;quot;"/>
        <s v="&amp;quot;EBO Project Revenue_EBO Revenue Check Date&amp;quot;"/>
        <s v="&amp;quot;EBO Project Revenue_EBO Revenue Year&amp;quot;"/>
        <s v="&amp;quot;EBO Project Revenue_EBO Revenue Month&amp;quot;"/>
        <s v="&amp;quot;EBO Project Revenue_EBO Project Actual Revenue&amp;quot;"/>
        <s v="&amp;quot;EBO Project Revenue_EBO Project Actual Gross Profit&amp;quot;"/>
        <s v="&amp;quot;EBO Project Revenue_EBO Revenue Currency&amp;quot;"/>
        <s v="&amp;quot;EBO Milestones&amp;quot;"/>
        <s v="&amp;quot;EBO Milestones_EBO Project Number&amp;quot;"/>
        <s v="&amp;quot;EBO Milestones_EBO Project Name&amp;quot;"/>
        <s v="&amp;quot;EBO Milestones_EBO Phase&amp;quot;"/>
        <s v="&amp;quot;EBO Milestones_EBO Project Milestone&amp;quot;"/>
        <s v="&amp;quot;EBO Milestones_EBO Milestone Category&amp;quot;"/>
        <s v="&amp;quot;EBO Milestones_EBO Milestone Status&amp;quot;"/>
        <s v="&amp;quot;EBO Milestones_EBO Milestone Completion&amp;quot;"/>
        <s v="&amp;quot;EBO Milestones_EBO Milestone Target Date&amp;quot;"/>
        <s v="&amp;quot;EBO Milestones_EBO Milestone Actual Date&amp;quot;"/>
        <s v="&amp;quot;EBO Milestones_EBO Milestone Remark&amp;quot;"/>
        <s v="&amp;quot;EBO Milestones_EBO Milestone Check Date&amp;quot;"/>
        <s v="&amp;quot;Investment Master&amp;quot;"/>
        <s v="&amp;quot;Investment Master_Investment Subject&amp;quot;"/>
        <s v="&amp;quot;Investment Master_Account for the Year&amp;quot;"/>
        <s v="&amp;quot;Investment Master_Account for the Quarter&amp;quot;"/>
        <s v="&amp;quot;Investment Master_Management Type&amp;quot;"/>
        <s v="&amp;quot;Investment Master_Investment Amount&amp;quot;"/>
        <s v="&amp;quot;Investment Master_Cumulative Investment Amount&amp;quot;"/>
        <s v="&amp;quot;Investment Master_Subject Shareholding Ratio&amp;quot;"/>
        <s v="&amp;quot;Investment Master_Subject Revenue&amp;quot;"/>
        <s v="&amp;quot;Investment Master_Subject Revenue Contribution&amp;quot;"/>
        <s v="&amp;quot;Investment Master_Subject Net Profit&amp;quot;"/>
        <s v="&amp;quot;Investment Master_Subject Recognize Profit&amp;quot;"/>
        <s v="&amp;quot;Investment Master_Subject Cash Dividend&amp;quot;"/>
        <s v="&amp;quot;Investment Master_Subject Valuation (based on shareholding ratio)&amp;quot;"/>
        <s v="&amp;quot;Investment Master_Subject Comment&amp;quot;"/>
        <s v="&amp;quot;Investment Master_Subject Revenue Achieve Rate&amp;quot;"/>
        <s v="&amp;quot;Investment Master_Subject Revenue Contribution Achieve Rate&amp;quot;"/>
        <s v="&amp;quot;Investment Master_Subject Net Profit Achieve Rate&amp;quot;"/>
        <s v="&amp;quot;Investment Master_Subject Recognize Profit Achieve Rate&amp;quot;"/>
        <s v="&amp;quot;Investment Subject Allocation Master&amp;quot;"/>
        <s v="&amp;quot;Investment Subject Allocation Master_Budget Allocation Quarter&amp;quot;"/>
        <s v="&amp;quot;Investment Subject Allocation Master_Investment Subject&amp;quot;"/>
        <s v="&amp;quot;Investment Subject Allocation Master_Investment possibility&amp;quot;"/>
        <s v="&amp;quot;Investment Subject Allocation Master_Budget Allocation Amount&amp;quot;"/>
        <s v="&amp;quot;Investment Subject Allocation Master_Investment MA Target Remark&amp;quot;"/>
        <s v="&amp;quot;Annual Investment Budget Master&amp;quot;"/>
        <s v="&amp;quot;Annual Investment Budget Master_Budget Allocation Quarter&amp;quot;"/>
        <s v="&amp;quot;Annual Investment Budget Master_Annual Investment Budget&amp;quot;"/>
        <s v="&amp;quot;Annual Investment Budget Master_Annual Actual Investment Amount&amp;quot;"/>
        <s v="&amp;quot;Annual Investment Budget Master_Annual Investment Budget Balance (F)&amp;quot;"/>
        <s v="&amp;quot;Annual Investment Budget Master_Annual Investment Budget Balance Ratio&amp;quot;"/>
        <s v="&amp;quot;EBO Project Management&amp;quot;"/>
        <s v="&amp;quot;EBO Project Management_EBO Project Number&amp;quot;"/>
        <s v="&amp;quot;EBO Project Management_EBO Project Name&amp;quot;"/>
        <s v="&amp;quot;EBO Project Management_EBO Sponsor&amp;quot;"/>
        <s v="&amp;quot;EBO Project Management_EBO Project Owner&amp;quot;"/>
        <s v="&amp;quot;EBO Project Management_EBO Project Registration Date&amp;quot;"/>
        <s v="&amp;quot;EBO Project Management_EBO Development Duration&amp;quot;"/>
        <s v="&amp;quot;EBO Project Management_EBO Phase&amp;quot;"/>
        <s v="&amp;quot;EBO Project Management_EBO Strategic Clarity&amp;quot;"/>
        <s v="&amp;quot;EBO Project Management_EBO Technology Readiness&amp;quot;"/>
        <s v="&amp;quot;EBO Project Management_EBO Business Model Viability&amp;quot;"/>
        <s v="&amp;quot;EBO Project Management_EBO Win in the Marketplace&amp;quot;"/>
        <s v="&amp;quot;EBO Project Management_EBO Project Accumulated Revenue&amp;quot;"/>
        <s v="&amp;quot;EBO Funding Management&amp;quot;"/>
        <s v="&amp;quot;EBO Funding Management_EBO Project Number&amp;quot;"/>
        <s v="&amp;quot;EBO Funding Management_EBO Funding BG&amp;quot;"/>
        <s v="&amp;quot;EBO Funding Management_EBO Funding BU&amp;quot;"/>
        <s v="&amp;quot;EBO Funding Management_EBO Project Funding Percentage&amp;quot;"/>
        <s v="&amp;quot;EBO Funding Management_EBO Funding Start Date&amp;quot;"/>
        <s v="&amp;quot;EBO Funding Management_EBO Funding End Date&amp;quot;"/>
        <s v="&amp;quot;EBO Funding Management_EBO Funding Remark&amp;quot;"/>
        <s v="&amp;quot;EBO Project Revenue_EBO Project Estimate Revenue&amp;quot;"/>
        <s v="&amp;quot;EBO Project Revenue_EBO Project Estimate Gross Profit&amp;quot;"/>
        <s v="&amp;quot;Investment MA Management&amp;quot;"/>
        <s v="&amp;quot;Investment MA Management_Investment Subject&amp;quot;"/>
        <s v="&amp;quot;Investment MA Management_Management Type&amp;quot;"/>
        <s v="&amp;quot;Investment MA Management_Account for the Year&amp;quot;"/>
        <s v="&amp;quot;Investment MA Management_Account for the Quarter&amp;quot;"/>
        <s v="&amp;quot;Investment MA Management_Investment Period&amp;quot;"/>
        <s v="&amp;quot;Investment MA Management_Investment Amount&amp;quot;"/>
        <s v="&amp;quot;Investment MA Management_Cumulative Investment Amount&amp;quot;"/>
        <s v="&amp;quot;Investment MA Management_Subject Shareholding Ratio&amp;quot;"/>
        <s v="&amp;quot;Investment MA Management_Subject Revenue&amp;quot;"/>
        <s v="&amp;quot;Investment MA Management_Subject Revenue Contribution&amp;quot;"/>
        <s v="&amp;quot;Investment MA Management_Subject Net Profit&amp;quot;"/>
        <s v="&amp;quot;Investment MA Management_Subject Recognize Profit&amp;quot;"/>
        <s v="&amp;quot;Investment MA Management_Subject Cash Dividend&amp;quot;"/>
        <s v="&amp;quot;Investment MA Management_Subject Valuation (based on shareholding ratio)&amp;quot;"/>
        <s v="&amp;quot;Investment MA Management_Subject Comment&amp;quot;"/>
        <s v="&amp;quot;Investment Budget Control&amp;quot;"/>
        <s v="&amp;quot;Investment Budget Control_Budget Allocation Quarter&amp;quot;"/>
        <s v="&amp;quot;Investment Budget Control_Budget Allocation Amount(H)&amp;quot;"/>
        <s v="&amp;quot;Investment Budget Control_Budget Allocation Amount(M)&amp;quot;"/>
        <s v="&amp;quot;Investment Budget Control_Budget Allocation Amount(L)&amp;quot;"/>
        <s v="&amp;quot;Investment Budget Control_Annual Investment Budget&amp;quot;"/>
        <s v="&amp;quot;Investment Budget Control_Annual Actual Investment Amount&amp;quot;"/>
        <s v="&amp;quot;Investment Budget Control_Annual Investment Budget Balance (F)&amp;quot;"/>
        <s v="&amp;quot;Investment Budget Control_Annual Investment Budget Balance Ratio&amp;quot;"/>
        <s v="&amp;quot;Investment Budget Allocation&amp;quot;"/>
        <s v="&amp;quot;Investment Budget Allocation_Budget Allocation Quarter&amp;quot;"/>
        <s v="&amp;quot;Investment Budget Allocation_Investment Subject&amp;quot;"/>
        <s v="&amp;quot;Investment Budget Allocation_Investment possibility&amp;quot;"/>
        <s v="&amp;quot;Investment Budget Allocation_Budget Allocation Amount&amp;quot;"/>
        <s v="&amp;quot;Investment MA Target&amp;quot;"/>
        <s v="&amp;quot;Investment MA Target_Budget Allocation Quarter&amp;quot;"/>
        <s v="&amp;quot;Investment MA Target_Investment Subject&amp;quot;"/>
        <s v="&amp;quot;Investment MA Target_Investment MA Target Remark&amp;quot;"/>
        <s v="&amp;quot;PSG FCST Hit Rate Information&amp;quot;"/>
        <s v="&amp;quot;PSG FCST Hit Rate Information_BU Code&amp;quot;"/>
        <s v="&amp;quot;PSG FCST Hit Rate Information_Customer Name&amp;quot;"/>
        <s v="&amp;quot;PSG FCST Hit Rate Information_Division Code&amp;quot;"/>
        <s v="&amp;quot;PSG FCST Hit Rate Information_Product Category&amp;quot;"/>
        <s v="&amp;quot;PSG FCST Hit Rate Information_Product Series&amp;quot;"/>
        <s v="&amp;quot;PSG FCST Hit Rate Information_Hit Rate Analysis Month&amp;quot;"/>
        <s v="&amp;quot;PSG FCST Hit Rate Information_MTD EDI 850&amp;quot;"/>
        <s v="&amp;quot;PSG FCST Hit Rate Information_EDI 850 Order Request&amp;quot;"/>
        <s v="&amp;quot;PSG FCST Hit Rate Information_Regional Demand Plan&amp;quot;"/>
        <s v="&amp;quot;PSG FCST Hit Rate Information_EDI 940 Shipping Notice&amp;quot;"/>
        <s v="&amp;quot;PSG FCST Hit Rate Information_Forecast Hit Rate&amp;quot;"/>
        <s v="&amp;quot;PSG Forecast Versions Comparison Information&amp;quot;"/>
        <s v="&amp;quot;PSG Forecast Versions Comparison Information_BU Code&amp;quot;"/>
        <s v="&amp;quot;PSG Forecast Versions Comparison Information_Customer Name&amp;quot;"/>
        <s v="&amp;quot;PSG Forecast Versions Comparison Information_Division Code&amp;quot;"/>
        <s v="&amp;quot;PSG Forecast Versions Comparison Information_Product Category&amp;quot;"/>
        <s v="&amp;quot;PSG Forecast Versions Comparison Information_Product Series&amp;quot;"/>
        <s v="&amp;quot;PSG Forecast Versions Comparison Information_Version Comparison Month&amp;quot;"/>
        <s v="&amp;quot;PSG Forecast Versions Comparison Information_FCST Version&amp;quot;"/>
        <s v="&amp;quot;PSG Forecast Versions Comparison Information_Forecast Type ID&amp;quot;"/>
        <s v="&amp;quot;PSG Forecast Versions Comparison Information_Forecast Data Type&amp;quot;"/>
        <s v="&amp;quot;PSG Forecast Versions Comparison Information_Monthly Forecast Quantity&amp;quot;"/>
        <s v="&amp;quot;PSG Forecast Versions Comparison Information_Version Difference&amp;quot;"/>
        <s v="&amp;quot;Forecast Type&amp;quot;"/>
        <s v="&amp;quot;Forecast Type_Forecast Type ID&amp;quot;"/>
        <s v="&amp;quot;Forecast Type_Forecast Type Name&amp;quot;"/>
        <s v="&amp;quot;Forecast Comparison Type&amp;quot;"/>
        <s v="&amp;quot;Forecast Comparison Type_Forecast Comparison Type ID&amp;quot;"/>
        <s v="&amp;quot;Forecast Comparison Type_Forecast Comparison Type Name&amp;quot;"/>
        <s v="&amp;quot;Forecast Comparison Type_BU Code&amp;quot;"/>
        <s v="&amp;quot;Forecast Comparison Type_Version 1 Forecast Type ID&amp;quot;"/>
        <s v="&amp;quot;Forecast Comparison Type_Version 2 Forecast Type ID&amp;quot;"/>
        <s v="&amp;quot;CQ MP shipment Dataset&amp;quot;"/>
        <s v="&amp;quot;CQ MP shipment Dataset_BU Code&amp;quot;"/>
        <s v="&amp;quot;CQ MP shipment Dataset_Customer Name&amp;quot;"/>
        <s v="&amp;quot;CQ MP shipment Dataset_Product Series&amp;quot;"/>
        <s v="&amp;quot;CQ MP shipment Dataset_Shipment Month&amp;quot;"/>
        <s v="&amp;quot;CQ MP shipment Dataset_RDP shipment&amp;quot;"/>
        <s v="&amp;quot;CQ MP shipment Dataset_LT FCST shipment&amp;quot;"/>
        <s v="&amp;quot;STD BU2 ASUS BS VS FCST&amp;quot;"/>
        <s v="&amp;quot;STD BU2 ASUS BS VS FCST_Product Series&amp;quot;"/>
        <s v="&amp;quot;STD BU2 ASUS BS VS FCST_BS Supply Month&amp;quot;"/>
        <s v="&amp;quot;STD BU2 ASUS BS VS FCST_Monthly BS Supply Quantity&amp;quot;"/>
        <s v="&amp;quot;STD BU2 ASUS BS VS FCST_Monthly Final Forecast Quantity&amp;quot;"/>
        <s v="&amp;quot;STD BU2 ASUS BS VS FCST_BS VS FCST Variance&amp;quot;"/>
        <s v="&amp;quot;In Accurated area&amp;quot;"/>
        <s v="&amp;quot;In Accurated area_BU Code&amp;quot;"/>
        <s v="&amp;quot;In Accurated area_Hit Rate Top Lower Limit&amp;quot;"/>
        <s v="&amp;quot;In Accurated area_Hit Rate Top Upper Limit&amp;quot;"/>
        <s v="&amp;quot;In Accurated area_Hit Rate Bottom Lower Limit&amp;quot;"/>
        <s v="&amp;quot;In Accurated area_Hit Rate Bottom Upper Limit&amp;quot;"/>
        <s v="&amp;quot;Forecast Hit Rate Remark&amp;quot;"/>
        <s v="&amp;quot;Forecast Hit Rate Remark_Hit Rate Remark ID&amp;quot;"/>
        <s v="&amp;quot;Forecast Hit Rate Remark_BU Code&amp;quot;"/>
        <s v="&amp;quot;Forecast Hit Rate Remark_Hit Rate Remark&amp;quot;"/>
        <s v="&amp;quot;RDP Hit Rate Version&amp;quot;"/>
        <s v="&amp;quot;RDP Hit Rate Version_BU Code&amp;quot;"/>
        <s v="&amp;quot;RDP Hit Rate Version_Hit Rate Analysis Month&amp;quot;"/>
        <s v="&amp;quot;RDP Hit Rate Version_Assign FCST Version&amp;quot;"/>
        <s v="&amp;quot;RDP Hit Rate Version_Forecast Type ID&amp;quot;"/>
        <s v="&amp;quot;DOI Master&amp;quot;"/>
        <s v="&amp;quot;DOI Master_BU Code&amp;quot;"/>
        <s v="&amp;quot;DOI Master_Customer Name&amp;quot;"/>
        <s v="&amp;quot;DOI Master_Site Name&amp;quot;"/>
        <s v="&amp;quot;DOI Master_Period Closing Date&amp;quot;"/>
        <s v="&amp;quot;DOI Master_DOI Date Type&amp;quot;"/>
        <s v="&amp;quot;DOI Master_Stock Area&amp;quot;"/>
        <s v="&amp;quot;DOI Master_Currency&amp;quot;"/>
        <s v="&amp;quot;DOI Master_PSG Inventory Amount&amp;quot;"/>
        <s v="&amp;quot;DOI Master_Up to date Monthly Estimated Revenue&amp;quot;"/>
        <s v="&amp;quot;DOI Master_DOI Actual Days&amp;quot;"/>
        <s v="&amp;quot;DOI Target Days Parameter&amp;quot;"/>
        <s v="&amp;quot;DOI Target Days Parameter_BU Code&amp;quot;"/>
        <s v="&amp;quot;DOI Target Days Parameter_Customer Name&amp;quot;"/>
        <s v="&amp;quot;DOI Target Days Parameter_DOI Target Days&amp;quot;"/>
        <s v="&amp;quot;Inventory Master&amp;quot;"/>
        <s v="&amp;quot;Inventory Master_BU Code&amp;quot;"/>
        <s v="&amp;quot;Inventory Master_Customer Name&amp;quot;"/>
        <s v="&amp;quot;Inventory Master_Site Name&amp;quot;"/>
        <s v="&amp;quot;Inventory Master_Plant Code&amp;quot;"/>
        <s v="&amp;quot;Inventory Master_Period Closing Date&amp;quot;"/>
        <s v="&amp;quot;Inventory Master_Stock Area&amp;quot;"/>
        <s v="&amp;quot;Inventory Master_Currency&amp;quot;"/>
        <s v="&amp;quot;Inventory Master_PSG Inventory Amount&amp;quot;"/>
        <s v="&amp;quot;Currency Conversion Rate Master&amp;quot;"/>
        <s v="&amp;quot;Currency Conversion Rate Master_Conversion Rate Validation Start&amp;quot;"/>
        <s v="&amp;quot;Currency Conversion Rate Master_Conversion Rate Validation End&amp;quot;"/>
        <s v="&amp;quot;Currency Conversion Rate Master_Source Currency&amp;quot;"/>
        <s v="&amp;quot;Currency Conversion Rate Master_Target Currency&amp;quot;"/>
        <s v="&amp;quot;Currency Conversion Rate Master_Conversion Rate Type&amp;quot;"/>
        <s v="&amp;quot;Currency Conversion Rate Master_Conversion Rate&amp;quot;"/>
        <s v="&amp;quot;PSG FCST Hit Rate Analysis&amp;quot;"/>
        <s v="&amp;quot;PSG FCST Hit Rate Analysis_BU Code&amp;quot;"/>
        <s v="&amp;quot;PSG FCST Hit Rate Analysis_Customer Name&amp;quot;"/>
        <s v="&amp;quot;PSG FCST Hit Rate Analysis_Division Code&amp;quot;"/>
        <s v="&amp;quot;PSG FCST Hit Rate Analysis_Product Category&amp;quot;"/>
        <s v="&amp;quot;PSG FCST Hit Rate Analysis_Product Series&amp;quot;"/>
        <s v="&amp;quot;PSG FCST Hit Rate Analysis_Hit Rate Analysis Month&amp;quot;"/>
        <s v="&amp;quot;PSG FCST Hit Rate Analysis_MTD EDI 850&amp;quot;"/>
        <s v="&amp;quot;PSG FCST Hit Rate Analysis_EDI 850 Order Request&amp;quot;"/>
        <s v="&amp;quot;PSG FCST Hit Rate Analysis_Regional Demand Plan&amp;quot;"/>
        <s v="&amp;quot;PSG FCST Hit Rate Analysis_EDI 940 Shipping Notice&amp;quot;"/>
        <s v="&amp;quot;PSG Forecast Versions Comparison&amp;quot;"/>
        <s v="&amp;quot;PSG Forecast Versions Comparison_BU Code&amp;quot;"/>
        <s v="&amp;quot;PSG Forecast Versions Comparison_Customer Name&amp;quot;"/>
        <s v="&amp;quot;PSG Forecast Versions Comparison_Division Code&amp;quot;"/>
        <s v="&amp;quot;PSG Forecast Versions Comparison_Product Category&amp;quot;"/>
        <s v="&amp;quot;PSG Forecast Versions Comparison_Product Series&amp;quot;"/>
        <s v="&amp;quot;PSG Forecast Versions Comparison_Version Comparison Month&amp;quot;"/>
        <s v="&amp;quot;PSG Forecast Versions Comparison_FCST Version&amp;quot;"/>
        <s v="&amp;quot;PSG Forecast Versions Comparison_Forecast Type ID&amp;quot;"/>
        <s v="&amp;quot;PSG Forecast Versions Comparison_Forecast Data Type&amp;quot;"/>
        <s v="&amp;quot;PSG Forecast Versions Comparison_Monthly Forecast Quantity&amp;quot;"/>
        <s v="&amp;quot;MD BU2 ASUS BS VS FCST&amp;quot;"/>
        <s v="&amp;quot;MD BU2 ASUS BS VS FCST_Product Series&amp;quot;"/>
        <s v="&amp;quot;MD BU2 ASUS BS VS FCST_BS Supply Month&amp;quot;"/>
        <s v="&amp;quot;MD BU2 ASUS BS VS FCST_Monthly BS Supply Quantity&amp;quot;"/>
        <s v="&amp;quot;MD BU2 ASUS BS VS FCST_Monthly Final Forecast Quantity&amp;quot;"/>
        <s v="&amp;quot;Business Operation and DOI Overview&amp;quot;"/>
        <s v="&amp;quot;Business Operation and DOI Overview_BU Code&amp;quot;"/>
        <s v="&amp;quot;Business Operation and DOI Overview_Customer Name&amp;quot;"/>
        <s v="&amp;quot;Business Operation and DOI Overview_Site Name&amp;quot;"/>
        <s v="&amp;quot;Business Operation and DOI Overview_Period Closing Date&amp;quot;"/>
        <s v="&amp;quot;Business Operation and DOI Overview_DOI Date Type&amp;quot;"/>
        <s v="&amp;quot;Business Operation and DOI Overview_PSG Inventory Amount&amp;quot;"/>
        <s v="&amp;quot;Business Operation and DOI Overview_Up to date Monthly Estimated Revenue&amp;quot;"/>
        <s v="&amp;quot;Business Operation and DOI Overview_DOI Target Days&amp;quot;"/>
        <s v="&amp;quot;Business Operation and DOI Overview_DOI Actual Days&amp;quot;"/>
        <s v="&amp;quot;Business Operation and DOI Overview_Stock Area&amp;quot;"/>
        <s v="&amp;quot;Business Operation and DOI Overview_Stock Area_BU Code&amp;quot;"/>
        <s v="&amp;quot;Business Operation and DOI Overview_Stock Area_Customer Name&amp;quot;"/>
        <s v="&amp;quot;Business Operation and DOI Overview_Stock Area_Site Name&amp;quot;"/>
        <s v="&amp;quot;Business Operation and DOI Overview_Stock Area_Period Closing Date&amp;quot;"/>
        <s v="&amp;quot;Business Operation and DOI Overview_Stock Area_DOI Date Type&amp;quot;"/>
        <s v="&amp;quot;Business Operation and DOI Overview_Stock Area_Stock Area&amp;quot;"/>
        <s v="&amp;quot;Business Operation and DOI Overview_Stock Area_PSG Inventory Amount&amp;quot;"/>
        <s v="&amp;quot;PSG Plant&amp;quot;"/>
        <s v="&amp;quot;PSG Plant_Plant Code&amp;quot;"/>
        <s v="&amp;quot;PSG Plant_Primary Customer Name&amp;quot;"/>
        <s v="&amp;quot;PSG Plant_Site Name&amp;quot;"/>
        <s v="&amp;quot;PSG Site&amp;quot;"/>
        <s v="&amp;quot;PSG Site_Site Name&amp;quot;"/>
        <s v="&amp;quot;PSG Site_Site Type&amp;quot;"/>
        <s v="&amp;quot;Estimated Monthly Revenue and Shipment Data&amp;quot;"/>
        <s v="&amp;quot;Estimated Monthly Revenue and Shipment Data_BU Code&amp;quot;"/>
        <s v="&amp;quot;Estimated Monthly Revenue and Shipment Data_Division Code&amp;quot;"/>
        <s v="&amp;quot;Estimated Monthly Revenue and Shipment Data_Customer Name&amp;quot;"/>
        <s v="&amp;quot;Estimated Monthly Revenue and Shipment Data_Product Category&amp;quot;"/>
        <s v="&amp;quot;Estimated Monthly Revenue and Shipment Data_Planned Year&amp;quot;"/>
        <s v="&amp;quot;Estimated Monthly Revenue and Shipment Data_Planned Month&amp;quot;"/>
        <s v="&amp;quot;Estimated Monthly Revenue and Shipment Data_Up to date Estimated Version Date&amp;quot;"/>
        <s v="&amp;quot;Estimated Monthly Revenue and Shipment Data_Up to date Monthly Estimated Revenue&amp;quot;"/>
        <s v="&amp;quot;Estimated Monthly Revenue and Shipment Data_Up to date Monthly Estimated Shipment&amp;quot;"/>
        <s v="&amp;quot;Boards Est MLY Rev and SHIPT Data&amp;quot;"/>
        <s v="&amp;quot;Boards Est MLY Rev and SHIPT Data_BU Code&amp;quot;"/>
        <s v="&amp;quot;Boards Est MLY Rev and SHIPT Data_Division Code&amp;quot;"/>
        <s v="&amp;quot;Boards Est MLY Rev and SHIPT Data_Customer Name&amp;quot;"/>
        <s v="&amp;quot;Boards Est MLY Rev and SHIPT Data_Product Category&amp;quot;"/>
        <s v="&amp;quot;Boards Est MLY Rev and SHIPT Data_Boards Estimated Version Date&amp;quot;"/>
        <s v="&amp;quot;Boards Est MLY Rev and SHIPT Data_Planned Year&amp;quot;"/>
        <s v="&amp;quot;Boards Est MLY Rev and SHIPT Data_Planned Month&amp;quot;"/>
        <s v="&amp;quot;Boards Est MLY Rev and SHIPT Data_Monthly Boards Estimated Revenue&amp;quot;"/>
        <s v="&amp;quot;Boards Est MLY Rev and SHIPT Data_Monthly Boards Estimated Shipment&amp;quot;"/>
        <s v="&amp;quot;MLY Rev and SHIPT Data of Yearly TRGT&amp;quot;"/>
        <s v="&amp;quot;MLY Rev and SHIPT Data of Yearly TRGT_BU Code&amp;quot;"/>
        <s v="&amp;quot;MLY Rev and SHIPT Data of Yearly TRGT_Division Code&amp;quot;"/>
        <s v="&amp;quot;MLY Rev and SHIPT Data of Yearly TRGT_Customer Name&amp;quot;"/>
        <s v="&amp;quot;MLY Rev and SHIPT Data of Yearly TRGT_Product Category&amp;quot;"/>
        <s v="&amp;quot;MLY Rev and SHIPT Data of Yearly TRGT_Planned Year&amp;quot;"/>
        <s v="&amp;quot;MLY Rev and SHIPT Data of Yearly TRGT_Planned Month&amp;quot;"/>
        <s v="&amp;quot;MLY Rev and SHIPT Data of Yearly TRGT_Monthly Revenue of Yearly Target&amp;quot;"/>
        <s v="&amp;quot;MLY Rev and SHIPT Data of Yearly TRGT_Monthly Shipment of Yearly Target&amp;quot;"/>
        <s v="&amp;quot;Actual Daily Revenue and Shipment Data&amp;quot;"/>
        <s v="&amp;quot;Actual Daily Revenue and Shipment Data_BU Code&amp;quot;"/>
        <s v="&amp;quot;Actual Daily Revenue and Shipment Data_Division Code&amp;quot;"/>
        <s v="&amp;quot;Actual Daily Revenue and Shipment Data_Customer Name&amp;quot;"/>
        <s v="&amp;quot;Actual Daily Revenue and Shipment Data_Product Category&amp;quot;"/>
        <s v="&amp;quot;Actual Daily Revenue and Shipment Data_Actual Revenue and Shipment Date&amp;quot;"/>
        <s v="&amp;quot;Actual Daily Revenue and Shipment Data_Actual Daily Revenue&amp;quot;"/>
        <s v="&amp;quot;Actual Daily Revenue and Shipment Data_Actual Daily Shipment&amp;quot;"/>
        <s v="&amp;quot;Actual Monthly Revenue and Shipment Data&amp;quot;"/>
        <s v="&amp;quot;Actual Monthly Revenue and Shipment Data_Latest Closing Month&amp;quot;"/>
        <s v="&amp;quot;Actual Monthly Revenue and Shipment Data_BU Code&amp;quot;"/>
        <s v="&amp;quot;Actual Monthly Revenue and Shipment Data_Division Code&amp;quot;"/>
        <s v="&amp;quot;Actual Monthly Revenue and Shipment Data_Customer Name&amp;quot;"/>
        <s v="&amp;quot;Actual Monthly Revenue and Shipment Data_Product Category&amp;quot;"/>
        <s v="&amp;quot;Actual Monthly Revenue and Shipment Data_Actual Operating and Shipment Month&amp;quot;"/>
        <s v="&amp;quot;Actual Monthly Revenue and Shipment Data_Monthly Actual Revenue&amp;quot;"/>
        <s v="&amp;quot;Actual Monthly Revenue and Shipment Data_Monthly Actual Shipment&amp;quot;"/>
        <s v="&amp;quot;Actual Monthly Revenue and Shipment Data_Diff Rate of MLY Act Rev vs Yearly Target Rev&amp;quot;"/>
        <s v="&amp;quot;Actual Monthly Revenue and Shipment Data_Diff Rate of MLY Act Ship vs Yearly Target Ship&amp;quot;"/>
        <s v="&amp;quot;Diff Rate and Hit Rate Data of Rev and SHIPT&amp;quot;"/>
        <s v="&amp;quot;Diff Rate and Hit Rate Data of Rev and SHIPT_BU Code&amp;quot;"/>
        <s v="&amp;quot;Diff Rate and Hit Rate Data of Rev and SHIPT_Division Code&amp;quot;"/>
        <s v="&amp;quot;Diff Rate and Hit Rate Data of Rev and SHIPT_Customer Name&amp;quot;"/>
        <s v="&amp;quot;Diff Rate and Hit Rate Data of Rev and SHIPT_Product Category&amp;quot;"/>
        <s v="&amp;quot;Diff Rate and Hit Rate Data of Rev and SHIPT_Year of Calculation&amp;quot;"/>
        <s v="&amp;quot;Diff Rate and Hit Rate Data of Rev and SHIPT_Month of Calculation&amp;quot;"/>
        <s v="&amp;quot;Diff Rate and Hit Rate Data of Rev and SHIPT_Diff of MLY Act Rev vs Boards Est Rev&amp;quot;"/>
        <s v="&amp;quot;Diff Rate and Hit Rate Data of Rev and SHIPT_Diff of MLY Act Ship vs Boards Est Ship&amp;quot;"/>
        <s v="&amp;quot;Diff Rate and Hit Rate Data of Rev and SHIPT_Diff Rate of MLY Act Rev vs Boards Est Rev&amp;quot;"/>
        <s v="&amp;quot;Diff Rate and Hit Rate Data of Rev and SHIPT_Diff Rate of MLY Act Ship vs Boards Est Ship&amp;quot;"/>
        <s v="&amp;quot;Diff Rate and Hit Rate Data of Rev and SHIPT_Hit Rate of MTD Act Rev vs MLY Boards Est Rev&amp;quot;"/>
        <s v="&amp;quot;Diff Rate and Hit Rate Data of Rev and SHIPT_Hit Rate of MTD Act Ship vs MLY Boards Est Ship&amp;quot;"/>
        <s v="&amp;quot;Diff Rate and Hit Rate Data of Rev and SHIPT_Diff of MLY Act Rev vs Yearly Target Rev&amp;quot;"/>
        <s v="&amp;quot;Diff Rate and Hit Rate Data of Rev and SHIPT_Diff of MLY Act Ship vs Yearly Target Ship&amp;quot;"/>
        <s v="&amp;quot;Diff Rate and Hit Rate Data of Rev and SHIPT_Hit Rate of MTD Act Rev vs UTD Est Rev&amp;quot;"/>
        <s v="&amp;quot;Diff Rate and Hit Rate Data of Rev and SHIPT_Hit Rate of MTD Act Ship vs UTD Est Ship&amp;quot;"/>
        <s v="&amp;quot;Diff Rate of Rev and SHIPT in Different Time Frame&amp;quot;"/>
        <s v="&amp;quot;Diff Rate of Rev and SHIPT in Different Time Frame_BU Code&amp;quot;"/>
        <s v="&amp;quot;Diff Rate of Rev and SHIPT in Different Time Frame_Division Code&amp;quot;"/>
        <s v="&amp;quot;Diff Rate of Rev and SHIPT in Different Time Frame_Customer Name&amp;quot;"/>
        <s v="&amp;quot;Diff Rate of Rev and SHIPT in Different Time Frame_Product Category&amp;quot;"/>
        <s v="&amp;quot;Diff Rate of Rev and SHIPT in Different Time Frame_Base Year of Calculation&amp;quot;"/>
        <s v="&amp;quot;Diff Rate of Rev and SHIPT in Different Time Frame_Difference Between Yearly Revenue&amp;quot;"/>
        <s v="&amp;quot;Diff Rate of Rev and SHIPT in Different Time Frame_Difference Between Yearly Shipment&amp;quot;"/>
        <s v="&amp;quot;Diff Rate of Rev and SHIPT in Different Time Frame_Difference Ratio Between Yearly Revenue&amp;quot;"/>
        <s v="&amp;quot;Diff Rate of Rev and SHIPT in Different Time Frame_Difference Ratio Between Yearly Shipment&amp;quot;"/>
        <s v="&amp;quot;MLY Rev and SHIPT by BU and CUS&amp;quot;"/>
        <s v="&amp;quot;MLY Rev and SHIPT by BU and CUS_BU Code&amp;quot;"/>
        <s v="&amp;quot;MLY Rev and SHIPT by BU and CUS_Division Code&amp;quot;"/>
        <s v="&amp;quot;MLY Rev and SHIPT by BU and CUS_Customer Name&amp;quot;"/>
        <s v="&amp;quot;MLY Rev and SHIPT by BU and CUS_Journal Create Month&amp;quot;"/>
        <s v="&amp;quot;MLY Rev and SHIPT by BU and CUS_Boards Estimated Version Date&amp;quot;"/>
        <s v="&amp;quot;MLY Rev and SHIPT by BU and CUS_Up to date Estimated Version Date&amp;quot;"/>
        <s v="&amp;quot;MLY Rev and SHIPT by BU and CUS_Month to Date Actual Revenue&amp;quot;"/>
        <s v="&amp;quot;MLY Rev and SHIPT by BU and CUS_Month to Date Actual Shipment&amp;quot;"/>
        <s v="&amp;quot;MLY Rev and SHIPT by BU and CUS_Monthly Actual Revenue&amp;quot;"/>
        <s v="&amp;quot;MLY Rev and SHIPT by BU and CUS_Monthly Actual Shipment&amp;quot;"/>
        <s v="&amp;quot;MLY Rev and SHIPT by BU and CUS_Monthly Boards Estimated Revenue&amp;quot;"/>
        <s v="&amp;quot;MLY Rev and SHIPT by BU and CUS_Monthly Boards Estimated Shipment&amp;quot;"/>
        <s v="&amp;quot;MLY Rev and SHIPT by BU and CUS_Diff of MLY Act Rev vs Boards Est Rev&amp;quot;"/>
        <s v="&amp;quot;MLY Rev and SHIPT by BU and CUS_Diff of MLY Act Ship vs Boards Est Ship&amp;quot;"/>
        <s v="&amp;quot;MLY Rev and SHIPT by BU and CUS_Diff Rate of MLY Act Rev vs Boards Est Rev&amp;quot;"/>
        <s v="&amp;quot;MLY Rev and SHIPT by BU and CUS_Diff Rate of MLY Act Ship vs Boards Est Ship&amp;quot;"/>
        <s v="&amp;quot;MLY Rev and SHIPT by BU and CUS_Hit Rate of MTD Act Rev vs MLY Boards Est Rev&amp;quot;"/>
        <s v="&amp;quot;MLY Rev and SHIPT by BU and CUS_Hit Rate of MTD Act Ship vs MLY Boards Est Ship&amp;quot;"/>
        <s v="&amp;quot;MLY Rev and SHIPT by BU and CUS_Monthly Revenue of Yearly Target&amp;quot;"/>
        <s v="&amp;quot;MLY Rev and SHIPT by BU and CUS_Monthly Shipment of Yearly Target&amp;quot;"/>
        <s v="&amp;quot;MLY Rev and SHIPT by BU and CUS_Diff of MLY Act Rev vs Yearly Target Rev&amp;quot;"/>
        <s v="&amp;quot;MLY Rev and SHIPT by BU and CUS_Diff of MLY Act Ship vs Yearly Target Ship&amp;quot;"/>
        <s v="&amp;quot;MLY Rev and SHIPT by BU and CUS_Diff Rate of MLY Act Rev vs Yearly Target Rev&amp;quot;"/>
        <s v="&amp;quot;MLY Rev and SHIPT by BU and CUS_Diff Rate of MLY Act Ship vs Yearly Target Ship&amp;quot;"/>
        <s v="&amp;quot;MLY Rev and SHIPT by BU and CUS_Up to date Monthly Estimated Revenue&amp;quot;"/>
        <s v="&amp;quot;MLY Rev and SHIPT by BU and CUS_Up to date Monthly Estimated Shipment&amp;quot;"/>
        <s v="&amp;quot;MLY Rev and SHIPT by BU and CUS_Hit Rate of MTD Act Rev vs UTD Est Rev&amp;quot;"/>
        <s v="&amp;quot;MLY Rev and SHIPT by BU and CUS_Hit Rate of MTD Act Ship vs UTD Est Ship&amp;quot;"/>
        <s v="&amp;quot;MLY Rev and SHIPT by BU and CUS_Latest Closing Month&amp;quot;"/>
        <s v="&amp;quot;MLY Rev and SHIPT by PRD&amp;quot;"/>
        <s v="&amp;quot;MLY Rev and SHIPT by PRD_BU Code&amp;quot;"/>
        <s v="&amp;quot;MLY Rev and SHIPT by PRD_Division Code&amp;quot;"/>
        <s v="&amp;quot;MLY Rev and SHIPT by PRD_Customer Name&amp;quot;"/>
        <s v="&amp;quot;MLY Rev and SHIPT by PRD_Product Category&amp;quot;"/>
        <s v="&amp;quot;MLY Rev and SHIPT by PRD_Journal Create Month&amp;quot;"/>
        <s v="&amp;quot;MLY Rev and SHIPT by PRD_Boards Estimated Version Date&amp;quot;"/>
        <s v="&amp;quot;MLY Rev and SHIPT by PRD_Up to date Estimated Version Date&amp;quot;"/>
        <s v="&amp;quot;MLY Rev and SHIPT by PRD_Month to Date Actual Revenue&amp;quot;"/>
        <s v="&amp;quot;MLY Rev and SHIPT by PRD_Month to Date Actual Shipment&amp;quot;"/>
        <s v="&amp;quot;MLY Rev and SHIPT by PRD_Monthly Actual Revenue&amp;quot;"/>
        <s v="&amp;quot;MLY Rev and SHIPT by PRD_Monthly Actual Shipment&amp;quot;"/>
        <s v="&amp;quot;MLY Rev and SHIPT by PRD_Monthly Boards Estimated Revenue&amp;quot;"/>
        <s v="&amp;quot;MLY Rev and SHIPT by PRD_Monthly Boards Estimated Shipment&amp;quot;"/>
        <s v="&amp;quot;MLY Rev and SHIPT by PRD_Diff of MLY Act Rev vs Boards Est Rev&amp;quot;"/>
        <s v="&amp;quot;MLY Rev and SHIPT by PRD_Diff of MLY Act Ship vs Boards Est Ship&amp;quot;"/>
        <s v="&amp;quot;MLY Rev and SHIPT by PRD_Diff Rate of MLY Act Rev vs Boards Est Rev&amp;quot;"/>
        <s v="&amp;quot;MLY Rev and SHIPT by PRD_Diff Rate of MLY Act Ship vs Boards Est Ship&amp;quot;"/>
        <s v="&amp;quot;MLY Rev and SHIPT by PRD_Hit Rate of MTD Act Rev vs MLY Boards Est Rev&amp;quot;"/>
        <s v="&amp;quot;MLY Rev and SHIPT by PRD_Hit Rate of MTD Act Ship vs MLY Boards Est Ship&amp;quot;"/>
        <s v="&amp;quot;MLY Rev and SHIPT by PRD_Monthly Revenue of Yearly Target&amp;quot;"/>
        <s v="&amp;quot;MLY Rev and SHIPT by PRD_Monthly Shipment of Yearly Target&amp;quot;"/>
        <s v="&amp;quot;MLY Rev and SHIPT by PRD_Diff of MLY Act Rev vs Yearly Target Rev&amp;quot;"/>
        <s v="&amp;quot;MLY Rev and SHIPT by PRD_Diff of MLY Act Ship vs Yearly Target Ship&amp;quot;"/>
        <s v="&amp;quot;MLY Rev and SHIPT by PRD_Diff Rate of MLY Act Rev vs Yearly Target Rev&amp;quot;"/>
        <s v="&amp;quot;MLY Rev and SHIPT by PRD_Diff Rate of MLY Act Ship vs Yearly Target Ship&amp;quot;"/>
        <s v="&amp;quot;MLY Rev and SHIPT by PRD_Up to date Monthly Estimated Revenue&amp;quot;"/>
        <s v="&amp;quot;MLY Rev and SHIPT by PRD_Up to date Monthly Estimated Shipment&amp;quot;"/>
        <s v="&amp;quot;MLY Rev and SHIPT by PRD_Hit Rate of MTD Act Rev vs UTD Est Rev&amp;quot;"/>
        <s v="&amp;quot;MLY Rev and SHIPT by PRD_Hit Rate of MTD Act Ship vs UTD Est Ship&amp;quot;"/>
        <s v="&amp;quot;MLY Rev and SHIPT by PRD_Latest Closing Month &amp;quot;"/>
        <s v="&amp;quot;Yearly Rev and SHIPT by BU and CUS&amp;quot;"/>
        <s v="&amp;quot;Yearly Rev and SHIPT by BU and CUS_BU Code&amp;quot;"/>
        <s v="&amp;quot;Yearly Rev and SHIPT by BU and CUS_Division Code&amp;quot;"/>
        <s v="&amp;quot;Yearly Rev and SHIPT by BU and CUS_Customer Name&amp;quot;"/>
        <s v="&amp;quot;Yearly Rev and SHIPT by BU and CUS_Journal Create Year&amp;quot;"/>
        <s v="&amp;quot;Yearly Rev and SHIPT by BU and CUS_Yearly Actual and Predict Revenue&amp;quot;"/>
        <s v="&amp;quot;Yearly Rev and SHIPT by BU and CUS_Yearly Actual and Predict Shipment&amp;quot;"/>
        <s v="&amp;quot;Yearly Rev and SHIPT by BU and CUS_Yearly Boards Estimated Revenue&amp;quot;"/>
        <s v="&amp;quot;Yearly Rev and SHIPT by BU and CUS_Yearly Boards Estimated Shipment&amp;quot;"/>
        <s v="&amp;quot;Yearly Rev and SHIPT by BU and CUS_Diff of Yearly ActPred and Boards Est Rev&amp;quot;"/>
        <s v="&amp;quot;Yearly Rev and SHIPT by BU and CUS_Diff of Yearly ActPred and Boards Est Ship&amp;quot;"/>
        <s v="&amp;quot;Yearly Rev and SHIPT by BU and CUS_Diff Rate of Yearly ActPred and Boards Est Rev&amp;quot;"/>
        <s v="&amp;quot;Yearly Rev and SHIPT by BU and CUS_Diff Rate of Yearly ActPred and Boards Est Ship&amp;quot;"/>
        <s v="&amp;quot;Yearly Rev and SHIPT by BU and CUS_Yearly Revenue Target&amp;quot;"/>
        <s v="&amp;quot;Yearly Rev and SHIPT by BU and CUS_Yearly Shipment Target&amp;quot;"/>
        <s v="&amp;quot;Yearly Rev and SHIPT by BU and CUS_Diff of Yearly ActPred and TRGT Rev&amp;quot;"/>
        <s v="&amp;quot;Yearly Rev and SHIPT by BU and CUS_Diff of Yearly ActPred and TRGT Ship&amp;quot;"/>
        <s v="&amp;quot;Yearly Rev and SHIPT by BU and CUS_Diff Rate of Yearly ActPred and TRGT Rev&amp;quot;"/>
        <s v="&amp;quot;Yearly Rev and SHIPT by BU and CUS_Diff Rate of Yearly ActPred and TRGT Ship&amp;quot;"/>
        <s v="&amp;quot;Yearly Rev and SHIPT by BU and CUS_Latest Closing Month &amp;quot;"/>
        <s v="&amp;quot;Yearly Rev and SHIPT by PRD&amp;quot;"/>
        <s v="&amp;quot;Yearly Rev and SHIPT by PRD_BU Code&amp;quot;"/>
        <s v="&amp;quot;Yearly Rev and SHIPT by PRD_Division Code&amp;quot;"/>
        <s v="&amp;quot;Yearly Rev and SHIPT by PRD_Customer Name&amp;quot;"/>
        <s v="&amp;quot;Yearly Rev and SHIPT by PRD_Product Category&amp;quot;"/>
        <s v="&amp;quot;Yearly Rev and SHIPT by PRD_Journal Create Year&amp;quot;"/>
        <s v="&amp;quot;Yearly Rev and SHIPT by PRD_Yearly Actual and Predict Revenue&amp;quot;"/>
        <s v="&amp;quot;Yearly Rev and SHIPT by PRD_Yearly Actual and Predict Shipment&amp;quot;"/>
        <s v="&amp;quot;Yearly Rev and SHIPT by PRD_Yearly Boards Estimated Revenue&amp;quot;"/>
        <s v="&amp;quot;Yearly Rev and SHIPT by PRD_Yearly Boards Estimated Shipment&amp;quot;"/>
        <s v="&amp;quot;Yearly Rev and SHIPT by PRD_Diff of Yearly ActPred and Boards Est Rev&amp;quot;"/>
        <s v="&amp;quot;Yearly Rev and SHIPT by PRD_Diff of Yearly ActPred and Boards Est Ship&amp;quot;"/>
        <s v="&amp;quot;Yearly Rev and SHIPT by PRD_Diff Rate of Yearly ActPred and Boards Est Rev&amp;quot;"/>
        <s v="&amp;quot;Yearly Rev and SHIPT by PRD_Diff Rate of Yearly ActPred and Boards Est Ship&amp;quot;"/>
        <s v="&amp;quot;Yearly Rev and SHIPT by PRD_Yearly Revenue Target&amp;quot;"/>
        <s v="&amp;quot;Yearly Rev and SHIPT by PRD_Yearly Shipment Target&amp;quot;"/>
        <s v="&amp;quot;Yearly Rev and SHIPT by PRD_Diff of Yearly ActPred and TRGT Rev&amp;quot;"/>
        <s v="&amp;quot;Yearly Rev and SHIPT by PRD_Diff of Yearly ActPred and TRGT Ship&amp;quot;"/>
        <s v="&amp;quot;Yearly Rev and SHIPT by PRD_Diff Rate of Yearly ActPred and TRGT Rev&amp;quot;"/>
        <s v="&amp;quot;Yearly Rev and SHIPT by PRD_Diff Rate of Yearly ActPred and TRGT Ship&amp;quot;"/>
        <s v="&amp;quot;Yearly Rev and SHIPT by PRD_Latest Closing Month &amp;quot;"/>
        <s v="&amp;quot;YTD Rev and SHIPT by BU and CUS&amp;quot;"/>
        <s v="&amp;quot;YTD Rev and SHIPT by BU and CUS_BU Code&amp;quot;"/>
        <s v="&amp;quot;YTD Rev and SHIPT by BU and CUS_Division Code&amp;quot;"/>
        <s v="&amp;quot;YTD Rev and SHIPT by BU and CUS_Customer Name&amp;quot;"/>
        <s v="&amp;quot;YTD Rev and SHIPT by BU and CUS_Journal Create Year&amp;quot;"/>
        <s v="&amp;quot;YTD Rev and SHIPT by BU and CUS_Year to Date Actual Revenue&amp;quot;"/>
        <s v="&amp;quot;YTD Rev and SHIPT by BU and CUS_Year to Date Actual Shipment&amp;quot;"/>
        <s v="&amp;quot;YTD Rev and SHIPT by BU and CUS_Year to Date Boards Estimated Revenue&amp;quot;"/>
        <s v="&amp;quot;YTD Rev and SHIPT by BU and CUS_Year to Date Boards Estimated Shipment&amp;quot;"/>
        <s v="&amp;quot;YTD Rev and SHIPT by BU and CUS_Diff of YTD Act Rev and YTD Boards Est Rev&amp;quot;"/>
        <s v="&amp;quot;YTD Rev and SHIPT by BU and CUS_Diff of YTD Act SHIPT and Boards Est SHIPT&amp;quot;"/>
        <s v="&amp;quot;YTD Rev and SHIPT by BU and CUS_Diff Rate of YTD Act Rev and YTD Boards Est Rev&amp;quot;"/>
        <s v="&amp;quot;YTD Rev and SHIPT by BU and CUS_Diff Rate of YTD Act SHIPT and Boards Est SHIPT&amp;quot;"/>
        <s v="&amp;quot;YTD Rev and SHIPT by BU and CUS_Year to Date Revenue Target&amp;quot;"/>
        <s v="&amp;quot;YTD Rev and SHIPT by BU and CUS_Year to Date Shipment Target&amp;quot;"/>
        <s v="&amp;quot;YTD Rev and SHIPT by BU and CUS_Diff of YTD Act Rev and YTD Rev TRGT&amp;quot;"/>
        <s v="&amp;quot;YTD Rev and SHIPT by BU and CUS_Diff of YTD Act SHIPT and YTD Shipping TRGT&amp;quot;"/>
        <s v="&amp;quot;YTD Rev and SHIPT by BU and CUS_Diff Rate of YTD Act Rev and YTD Rev TRGT&amp;quot;"/>
        <s v="&amp;quot;YTD Rev and SHIPT by BU and CUS_Diff Rate of YTD Act SHIPT and YTD Shipping TRGT&amp;quot;"/>
        <s v="&amp;quot;YTD Rev and SHIPT by BU and CUS_Latest Closing Month &amp;quot;"/>
        <s v="&amp;quot;YTD Rev and SHIPT by PRD&amp;quot;"/>
        <s v="&amp;quot;YTD Rev and SHIPT by PRD_BU Code&amp;quot;"/>
        <s v="&amp;quot;YTD Rev and SHIPT by PRD_Division Code&amp;quot;"/>
        <s v="&amp;quot;YTD Rev and SHIPT by PRD_Customer Name&amp;quot;"/>
        <s v="&amp;quot;YTD Rev and SHIPT by PRD_Product Category&amp;quot;"/>
        <s v="&amp;quot;YTD Rev and SHIPT by PRD_Journal Create Year&amp;quot;"/>
        <s v="&amp;quot;YTD Rev and SHIPT by PRD_Year to Date Actual Revenue&amp;quot;"/>
        <s v="&amp;quot;YTD Rev and SHIPT by PRD_Year to Date Actual Shipment&amp;quot;"/>
        <s v="&amp;quot;YTD Rev and SHIPT by PRD_Year to Date Boards Estimated Revenue&amp;quot;"/>
        <s v="&amp;quot;YTD Rev and SHIPT by PRD_Year to Date Boards Estimated Shipment&amp;quot;"/>
        <s v="&amp;quot;YTD Rev and SHIPT by PRD_Diff of YTD Act Rev and YTD Boards Est Rev&amp;quot;"/>
        <s v="&amp;quot;YTD Rev and SHIPT by PRD_Diff of YTD Act SHIPT and Boards Est SHIPT&amp;quot;"/>
        <s v="&amp;quot;YTD Rev and SHIPT by PRD_Diff Rate of YTD Act Rev and YTD Boards Est Rev&amp;quot;"/>
        <s v="&amp;quot;YTD Rev and SHIPT by PRD_Diff Rate of YTD Act SHIPT and Boards Est SHIPT&amp;quot;"/>
        <s v="&amp;quot;YTD Rev and SHIPT by PRD_Year to Date Revenue Target&amp;quot;"/>
        <s v="&amp;quot;YTD Rev and SHIPT by PRD_Year to Date Shipment Target&amp;quot;"/>
        <s v="&amp;quot;YTD Rev and SHIPT by PRD_Diff of YTD Act Rev and YTD Rev TRGT&amp;quot;"/>
        <s v="&amp;quot;YTD Rev and SHIPT by PRD_Diff of YTD Act SHIPT and YTD Shipping TRGT&amp;quot;"/>
        <s v="&amp;quot;YTD Rev and SHIPT by PRD_Diff Rate of YTD Act Rev and YTD Rev TRGT&amp;quot;"/>
        <s v="&amp;quot;YTD Rev and SHIPT by PRD_Diff Rate of YTD Act SHIPT and YTD Shipping TRGT&amp;quot;"/>
        <s v="&amp;quot;YTD Rev and SHIPT by PRD_Latest Closing Month &amp;quot;"/>
        <s v="&amp;quot;Rev and SHIPT in Past Three Years by BU and CUS&amp;quot;"/>
        <s v="&amp;quot;Rev and SHIPT in Past Three Years by BU and CUS_BU Code&amp;quot;"/>
        <s v="&amp;quot;Rev and SHIPT in Past Three Years by BU and CUS_Division Code&amp;quot;"/>
        <s v="&amp;quot;Rev and SHIPT in Past Three Years by BU and CUS_Customer Name&amp;quot;"/>
        <s v="&amp;quot;Rev and SHIPT in Past Three Years by BU and CUS_Journal Create Year&amp;quot;"/>
        <s v="&amp;quot;Rev and SHIPT in Past Three Years by BU and CUS_Yearly Actual Revenue&amp;quot;"/>
        <s v="&amp;quot;Rev and SHIPT in Past Three Years by BU and CUS_Yearly Actual Shipment&amp;quot;"/>
        <s v="&amp;quot;Rev and SHIPT in Past Three Years by BU and CUS_Difference Between Yearly Revenue&amp;quot;"/>
        <s v="&amp;quot;Rev and SHIPT in Past Three Years by BU and CUS_Difference Between Yearly Shipment&amp;quot;"/>
        <s v="&amp;quot;Rev and SHIPT in Past Three Years by BU and CUS_Difference Ratio Between Yearly Revenue&amp;quot;"/>
        <s v="&amp;quot;Rev and SHIPT in Past Three Years by BU and CUS_Difference Ratio Between Yearly Shipment&amp;quot;"/>
        <s v="&amp;quot;Rev and SHIPT in Past Three Years by PRD&amp;quot;"/>
        <s v="&amp;quot;Rev and SHIPT in Past Three Years by PRD_BU Code&amp;quot;"/>
        <s v="&amp;quot;Rev and SHIPT in Past Three Years by PRD_Division Code&amp;quot;"/>
        <s v="&amp;quot;Rev and SHIPT in Past Three Years by PRD_Customer Name&amp;quot;"/>
        <s v="&amp;quot;Rev and SHIPT in Past Three Years by PRD_Product Category&amp;quot;"/>
        <s v="&amp;quot;Rev and SHIPT in Past Three Years by PRD_Journal Create Year&amp;quot;"/>
        <s v="&amp;quot;Rev and SHIPT in Past Three Years by PRD_Yearly Actual Revenue&amp;quot;"/>
        <s v="&amp;quot;Rev and SHIPT in Past Three Years by PRD_Yearly Actual Shipment&amp;quot;"/>
        <s v="&amp;quot;Rev and SHIPT in Past Three Years by PRD_Difference Between Yearly Revenue&amp;quot;"/>
        <s v="&amp;quot;Rev and SHIPT in Past Three Years by PRD_Difference Between Yearly Shipment&amp;quot;"/>
        <s v="&amp;quot;Rev and SHIPT in Past Three Years by PRD_Difference Ratio Between Yearly Revenue&amp;quot;"/>
        <s v="&amp;quot;Rev and SHIPT in Past Three Years by PRD_Difference Ratio Between Yearly Shipment&amp;quot;"/>
        <s v="&amp;quot;Purchasing Mode and Amount Distribution&amp;quot;"/>
        <s v="&amp;quot;Purchasing Mode and Amount Distribution_Plant Code&amp;quot;"/>
        <s v="&amp;quot;Purchasing Mode and Amount Distribution_Customer Name&amp;quot;"/>
        <s v="&amp;quot;Purchasing Mode and Amount Distribution_Purchasing Mode&amp;quot;"/>
        <s v="&amp;quot;Purchasing Mode and Amount Distribution_Component Type&amp;quot;"/>
        <s v="&amp;quot;Purchasing Mode and Amount Distribution_Material Group&amp;quot;"/>
        <s v="&amp;quot;Purchasing Mode and Amount Distribution_Class Code Category&amp;quot;"/>
        <s v="&amp;quot;Purchasing Mode and Amount Distribution_Part Category&amp;quot;"/>
        <s v="&amp;quot;Purchasing Mode and Amount Distribution_GR Monthly Date&amp;quot;"/>
        <s v="&amp;quot;Purchasing Mode and Amount Distribution_GR Date By QUARTER&amp;quot;"/>
        <s v="&amp;quot;Purchasing Mode and Amount Distribution_AVL Name&amp;quot;"/>
        <s v="&amp;quot;Purchasing Mode and Amount Distribution_Vendor Code&amp;quot;"/>
        <s v="&amp;quot;Purchasing Mode and Amount Distribution_Vendor Name&amp;quot;"/>
        <s v="&amp;quot;Purchasing Mode and Amount Distribution_Purchase Amount&amp;quot;"/>
        <s v="&amp;quot;Purchasing Mode and Amount Distribution_GR Quantity&amp;quot;"/>
        <s v="&amp;quot;Vendor Management&amp;quot;"/>
        <s v="&amp;quot;Vendor Management_Vendor Data Update Date&amp;quot;"/>
        <s v="&amp;quot;Vendor Management_Plant Code&amp;quot;"/>
        <s v="&amp;quot;Vendor Management_Customer Name&amp;quot;"/>
        <s v="&amp;quot;Vendor Management_Purchasing Mode&amp;quot;"/>
        <s v="&amp;quot;Vendor Management_Component Type&amp;quot;"/>
        <s v="&amp;quot;Vendor Management_Material Group&amp;quot;"/>
        <s v="&amp;quot;Vendor Management_Class Code Category&amp;quot;"/>
        <s v="&amp;quot;Vendor Management_AVL Name&amp;quot;"/>
        <s v="&amp;quot;Vendor Management_Vendor Code&amp;quot;"/>
        <s v="&amp;quot;Vendor Management_Vendor Name&amp;quot;"/>
        <s v="&amp;quot;Vendor Management_Quality Score&amp;quot;"/>
        <s v="&amp;quot;Vendor Management_Cost Score&amp;quot;"/>
        <s v="&amp;quot;Vendor Management_Delivery Score&amp;quot;"/>
        <s v="&amp;quot;Vendor Management_Supplier Final Score&amp;quot;"/>
        <s v="&amp;quot;Vendor Management_Part Number Quantity&amp;quot;"/>
        <s v="&amp;quot;Vendor Management_Sole Source Quantity&amp;quot;"/>
        <s v="&amp;quot;Vendor Management_Buy and Sell Quantity&amp;quot;"/>
        <s v="&amp;quot;Vendor Management_GTK Quantity&amp;quot;"/>
        <s v="&amp;quot;Vendor Management_OTK Quantity&amp;quot;"/>
        <s v="&amp;quot;Vendor Management_Purchase Amount&amp;quot;"/>
        <s v="&amp;quot;Vendor Management_Used by Customer List&amp;quot;"/>
        <s v="&amp;quot;Vendor Management_Part Category&amp;quot;"/>
        <s v="&amp;quot;Critical Parts Fulfillment Analysis&amp;quot;"/>
        <s v="&amp;quot;Critical Parts Fulfillment Analysis_Vendor Fulfillment Date&amp;quot;"/>
        <s v="&amp;quot;Critical Parts Fulfillment Analysis_Plant Code&amp;quot;"/>
        <s v="&amp;quot;Critical Parts Fulfillment Analysis_IEC Part Number&amp;quot;"/>
        <s v="&amp;quot;Critical Parts Fulfillment Analysis_Part Description&amp;quot;"/>
        <s v="&amp;quot;Critical Parts Fulfillment Analysis_Vendor Code&amp;quot;"/>
        <s v="&amp;quot;Critical Parts Fulfillment Analysis_Vendor Name&amp;quot;"/>
        <s v="&amp;quot;Critical Parts Fulfillment Analysis_LTA MOU Quantity&amp;quot;"/>
        <s v="&amp;quot;Critical Parts Fulfillment Analysis_LTA GR Quantity&amp;quot;"/>
        <s v="&amp;quot;Critical Parts Fulfillment Analysis_Accum LTA MOU Quantity&amp;quot;"/>
        <s v="&amp;quot;Critical Parts Fulfillment Analysis_Accum LTA GR Quantity&amp;quot;"/>
        <s v="&amp;quot;Critical Parts Fulfillment Analysis_YTD Fill Rate&amp;quot;"/>
        <s v="&amp;quot;Fill Rate by Vendor&amp;quot;"/>
        <s v="&amp;quot;Fill Rate by Vendor_Vendor Fulfillment Date&amp;quot;"/>
        <s v="&amp;quot;Fill Rate by Vendor_Vendor Code&amp;quot;"/>
        <s v="&amp;quot;Fill Rate by Vendor_Vendor Name&amp;quot;"/>
        <s v="&amp;quot;Fill Rate by Vendor_LTA MOU Quantity&amp;quot;"/>
        <s v="&amp;quot;Fill Rate by Vendor_LTA GR Quantity&amp;quot;"/>
        <s v="&amp;quot;Fill Rate by Vendor_Accum LTA MOU Quantity&amp;quot;"/>
        <s v="&amp;quot;Fill Rate by Vendor_Accum LTA GR Quantity&amp;quot;"/>
        <s v="&amp;quot;Fill Rate by Vendor_YTD Fill Rate&amp;quot;"/>
        <s v="&amp;quot;Fill Rate by PartNo&amp;quot;"/>
        <s v="&amp;quot;Fill Rate by PartNo_Vendor Fulfillment Date&amp;quot;"/>
        <s v="&amp;quot;Fill Rate by PartNo_IEC Part Number&amp;quot;"/>
        <s v="&amp;quot;Fill Rate by PartNo_Part Description&amp;quot;"/>
        <s v="&amp;quot;Fill Rate by PartNo_LTA MOU Quantity&amp;quot;"/>
        <s v="&amp;quot;Fill Rate by PartNo_LTA GR Quantity&amp;quot;"/>
        <s v="&amp;quot;Fill Rate by PartNo_Accum LTA MOU Quantity&amp;quot;"/>
        <s v="&amp;quot;Fill Rate by PartNo_Accum LTA GR Quantity&amp;quot;"/>
        <s v="&amp;quot;Fill Rate by PartNo_YTD Fill Rate&amp;quot;"/>
        <s v="&amp;quot;Material Marketing Price Analysis&amp;quot;"/>
        <s v="&amp;quot;Material Marketing Price Analysis_Raw Material Data Month&amp;quot;"/>
        <s v="&amp;quot;Material Marketing Price Analysis_Material Catalog&amp;quot;"/>
        <s v="&amp;quot;Material Marketing Price Analysis_Sub Material Catalog&amp;quot;"/>
        <s v="&amp;quot;Material Marketing Price Analysis_Sub-stage Type&amp;quot;"/>
        <s v="&amp;quot;Material Marketing Price Analysis_Stage Composition Cost Ratio&amp;quot;"/>
        <s v="&amp;quot;Material Marketing Price Analysis_Material Futures category&amp;quot;"/>
        <s v="&amp;quot;Material Marketing Price Analysis_Raw Cost Ratio&amp;quot;"/>
        <s v="&amp;quot;Material Marketing Price Analysis_Raw Cost Price&amp;quot;"/>
        <s v="&amp;quot;Material Marketing Price Analysis_Last Raw Cost Price&amp;quot;"/>
        <s v="&amp;quot;Material Marketing Price Analysis_Last Year Raw Cost Price&amp;quot;"/>
        <s v="&amp;quot;Material Marketing Price Analysis_Material Futures MOM&amp;quot;"/>
        <s v="&amp;quot;Material Marketing Price Analysis_Material Futures YOY&amp;quot;"/>
        <s v="&amp;quot;Material Catalog Price Analysis&amp;quot;"/>
        <s v="&amp;quot;Material Catalog Price Analysis_Raw Material Data Month&amp;quot;"/>
        <s v="&amp;quot;Material Catalog Price Analysis_Material Catalog&amp;quot;"/>
        <s v="&amp;quot;Material Catalog Price Analysis_Sub Material Catalog&amp;quot;"/>
        <s v="&amp;quot;Material Catalog Price Analysis_Sub Material Catalog MOM&amp;quot;"/>
        <s v="&amp;quot;Material Catalog Price Analysis_Sub Material Catalog YOY&amp;quot;"/>
        <s v="&amp;quot;Material Catalog Inference Analysis&amp;quot;"/>
        <s v="&amp;quot;Material Catalog Inference Analysis_Raw Material Data Month&amp;quot;"/>
        <s v="&amp;quot;Material Catalog Inference Analysis_Material Catalog&amp;quot;"/>
        <s v="&amp;quot;Material Catalog Inference Analysis_Sub Material Catalog&amp;quot;"/>
        <s v="&amp;quot;Material Catalog Inference Analysis_Part Category&amp;quot;"/>
        <s v="&amp;quot;Material Catalog Inference Analysis_Material Catalog Inference Cost&amp;quot;"/>
        <s v="&amp;quot;Major Stage Material Catalog DM&amp;quot;"/>
        <s v="&amp;quot;Major Stage Material Catalog DM_Material Catalog&amp;quot;"/>
        <s v="&amp;quot;Major Stage Material Catalog DM_Sub Material Catalog&amp;quot;"/>
        <s v="&amp;quot;Major Stage Material Catalog DM_Part Category&amp;quot;"/>
        <s v="&amp;quot;Major Stage Material Catalog DM_Class Code Category&amp;quot;"/>
        <s v="&amp;quot;Major Stage Material Catalog DM_Series Customer List&amp;quot;"/>
        <s v="&amp;quot;Major Stage Material Catalog DM_IEC Part Number&amp;quot;"/>
        <s v="&amp;quot;Major Stage Material Catalog DM_Part Description&amp;quot;"/>
        <s v="&amp;quot;Major Stage Material Catalog DM_Series List&amp;quot;"/>
        <s v="&amp;quot;Major Stage Material Catalog DM_Open Purchase Order Quantity&amp;quot;"/>
        <s v="&amp;quot;Major Stage Material Catalog DM_Rolling 6 Months Forecast&amp;quot;"/>
        <s v="&amp;quot;Major Stage Material Catalog DM_Substitute Code&amp;quot;"/>
        <s v="&amp;quot;PSG Monthly Procurement Amount&amp;quot;"/>
        <s v="&amp;quot;PSG Monthly Procurement Amount_Plant Code&amp;quot;"/>
        <s v="&amp;quot;PSG Monthly Procurement Amount_Customer Name&amp;quot;"/>
        <s v="&amp;quot;PSG Monthly Procurement Amount_Purchasing Mode&amp;quot;"/>
        <s v="&amp;quot;PSG Monthly Procurement Amount_Component Type&amp;quot;"/>
        <s v="&amp;quot;PSG Monthly Procurement Amount_Material Group&amp;quot;"/>
        <s v="&amp;quot;PSG Monthly Procurement Amount_Class Code Category&amp;quot;"/>
        <s v="&amp;quot;PSG Monthly Procurement Amount_Part Category&amp;quot;"/>
        <s v="&amp;quot;PSG Monthly Procurement Amount_Monthly Date&amp;quot;"/>
        <s v="&amp;quot;PSG Monthly Procurement Amount_GR Date By QUARTER&amp;quot;"/>
        <s v="&amp;quot;PSG Monthly Procurement Amount_Vendor Code&amp;quot;"/>
        <s v="&amp;quot;PSG Monthly Procurement Amount_Vendor Name&amp;quot;"/>
        <s v="&amp;quot;PSG Monthly Procurement Amount_AVL ID&amp;quot;"/>
        <s v="&amp;quot;PSG Monthly Procurement Amount_AVL Name&amp;quot;"/>
        <s v="&amp;quot;PSG Monthly Procurement Amount_IEC Part Number&amp;quot;"/>
        <s v="&amp;quot;PSG Monthly Procurement Amount_Purchase Amount&amp;quot;"/>
        <s v="&amp;quot;PSG Monthly Procurement Amount_GR Quantity&amp;quot;"/>
        <s v="&amp;quot;Vendor Master&amp;quot;"/>
        <s v="&amp;quot;Vendor Master_Vendor Code&amp;quot;"/>
        <s v="&amp;quot;Vendor Master_Vendor Name&amp;quot;"/>
        <s v="&amp;quot;Vendor Master_AVL ID&amp;quot;"/>
        <s v="&amp;quot;Vendor Master_AVL Name&amp;quot;"/>
        <s v="&amp;quot;Vendor Performance Master&amp;quot;"/>
        <s v="&amp;quot;Vendor Performance Master_Vendor Performane Date&amp;quot;"/>
        <s v="&amp;quot;Vendor Performance Master_Vendor Code&amp;quot;"/>
        <s v="&amp;quot;Vendor Performance Master_Quality Score&amp;quot;"/>
        <s v="&amp;quot;Vendor Performance Master_Cost Score&amp;quot;"/>
        <s v="&amp;quot;Vendor Performance Master_Delivery Score&amp;quot;"/>
        <s v="&amp;quot;Vendor Performance Master_Supplier Final Score&amp;quot;"/>
        <s v="&amp;quot;Vendor Performance Master_Part Number Quantity&amp;quot;"/>
        <s v="&amp;quot;Vendor Performance Master_Sole Source Quantity&amp;quot;"/>
        <s v="&amp;quot;Vendor Performance Master_Buy and Sell Quantity&amp;quot;"/>
        <s v="&amp;quot;Vendor Performance Master_GTK Quantity&amp;quot;"/>
        <s v="&amp;quot;Vendor Performance Master_OTK Quantity&amp;quot;"/>
        <s v="&amp;quot;Vendor Performance Master_Used by Customer List&amp;quot;"/>
        <s v="&amp;quot;Critical Parts Fulfillment Statistic&amp;quot;"/>
        <s v="&amp;quot;Critical Parts Fulfillment Statistic_Critical Parts Fulfillment Data Date&amp;quot;"/>
        <s v="&amp;quot;Critical Parts Fulfillment Statistic_Vendor Code&amp;quot;"/>
        <s v="&amp;quot;Critical Parts Fulfillment Statistic_Vendor Name&amp;quot;"/>
        <s v="&amp;quot;Critical Parts Fulfillment Statistic_IEC Part Number&amp;quot;"/>
        <s v="&amp;quot;Critical Parts Fulfillment Statistic_Plant Code&amp;quot;"/>
        <s v="&amp;quot;Critical Parts Fulfillment Statistic_Vendor Fulfillment Performance&amp;quot;"/>
        <s v="&amp;quot;Critical Parts Fulfillment Statistic_LTA MOU Quantity&amp;quot;"/>
        <s v="&amp;quot;Critical Parts Fulfillment Statistic_LTA GR Quantity&amp;quot;"/>
        <s v="&amp;quot;Critical Parts Fulfillment Statistic_YTD Fill Rate&amp;quot;"/>
        <s v="&amp;quot;Major Stage Material Catalog&amp;quot;"/>
        <s v="&amp;quot;Major Stage Material Catalog_Material Catalog&amp;quot;"/>
        <s v="&amp;quot;Major Stage Material Catalog_Sub Material Catalog&amp;quot;"/>
        <s v="&amp;quot;Major Stage Material Catalog_Part Category&amp;quot;"/>
        <s v="&amp;quot;Part Series&amp;quot;"/>
        <s v="&amp;quot;Part Series_IEC Part Number&amp;quot;"/>
        <s v="&amp;quot;Part Series_Plant Code&amp;quot;"/>
        <s v="&amp;quot;Part Series_Series List&amp;quot;"/>
        <s v="&amp;quot;Material Marketing Price Information&amp;quot;"/>
        <s v="&amp;quot;Material Marketing Price Information_Raw Material Data Month&amp;quot;"/>
        <s v="&amp;quot;Material Marketing Price Information_Sub Material Catalog&amp;quot;"/>
        <s v="&amp;quot;Material Marketing Price Information_Sub-stage Type&amp;quot;"/>
        <s v="&amp;quot;Material Marketing Price Information_Stage Composition Cost Ratio&amp;quot;"/>
        <s v="&amp;quot;Material Marketing Price Information_Material Futures category&amp;quot;"/>
        <s v="&amp;quot;Material Marketing Price Information_Raw Cost Ratio&amp;quot;"/>
        <s v="&amp;quot;Material Marketing Price Information_Raw Cost Price&amp;quot;"/>
        <s v="&amp;quot;Material Marketing Price Information_Last Raw Cost Price&amp;quot;"/>
        <s v="&amp;quot;Material Marketing Price Information_Last Year Raw Cost Price&amp;quot;"/>
        <s v="&amp;quot;Material Marketing Price Information_Material Futures MOM&amp;quot;"/>
        <s v="&amp;quot;Material Marketing Price Information_Material Futures YOY&amp;quot;"/>
        <s v="&amp;quot;Material Catalog Price Information&amp;quot;"/>
        <s v="&amp;quot;Material Catalog Price Information_Raw Material Data Month&amp;quot;"/>
        <s v="&amp;quot;Material Catalog Price Information_Sub Material Catalog&amp;quot;"/>
        <s v="&amp;quot;Material Catalog Price Information_Sub Material Catalog MOM&amp;quot;"/>
        <s v="&amp;quot;Material Catalog Price Information_Sub Material Catalog YOY&amp;quot;"/>
        <s v="&amp;quot;Material Catalog Inference Amount&amp;quot;"/>
        <s v="&amp;quot;Material Catalog Inference Amount_Raw Material Data Month&amp;quot;"/>
        <s v="&amp;quot;Material Catalog Inference Amount_Material Catalog&amp;quot;"/>
        <s v="&amp;quot;Material Catalog Inference Amount_Material Catalog Inference Cost&amp;quot;"/>
        <s v="&amp;quot;Purchasing Part Attribute&amp;quot;"/>
        <s v="&amp;quot;Purchasing Part Attribute_IEC Part Number&amp;quot;"/>
        <s v="&amp;quot;Purchasing Part Attribute_Part Description&amp;quot;"/>
        <s v="&amp;quot;Purchasing Part Attribute_Plant Code&amp;quot;"/>
        <s v="&amp;quot;Purchasing Part Attribute_Primary Customer Name&amp;quot;"/>
        <s v="&amp;quot;Purchasing Part Attribute_Vendor Code&amp;quot;"/>
        <s v="&amp;quot;Purchasing Part Attribute_Purchasing Mode&amp;quot;"/>
        <s v="&amp;quot;Purchasing Part Attribute_Component Type&amp;quot;"/>
        <s v="&amp;quot;Purchasing Part Attribute_Material Group&amp;quot;"/>
        <s v="&amp;quot;Purchasing Part Attribute_Class Code&amp;quot;"/>
        <s v="&amp;quot;Purchasing Part Attribute_Class Code Category&amp;quot;"/>
        <s v="&amp;quot;Purchasing Part Attribute_Part Category&amp;quot;"/>
        <s v="&amp;quot;Purchasing Part Attribute_Is Sole&amp;quot;"/>
        <s v="&amp;quot;Purchasing Part Attribute_Series Customer List&amp;quot;"/>
        <s v="&amp;quot;Purchasing Part Attribute_Open Purchase Order Quantity&amp;quot;"/>
        <s v="&amp;quot;Purchasing Part Attribute_Rolling 6 Months Forecast&amp;quot;"/>
        <s v="&amp;quot;Purchasing Part Attribute_Substitute Code&amp;quot;"/>
        <s v="&amp;quot;Overall product yield&amp;quot;"/>
        <s v="&amp;quot;Overall product yield_Site Name&amp;quot;"/>
        <s v="&amp;quot;Overall product yield_BU Code&amp;quot;"/>
        <s v="&amp;quot;Overall product yield_Customer Name&amp;quot;"/>
        <s v="&amp;quot;Overall product yield_Product Category&amp;quot;"/>
        <s v="&amp;quot;Overall product yield_Product Series&amp;quot;"/>
        <s v="&amp;quot;Overall product yield_Weekly product yield report&amp;quot;"/>
        <s v="&amp;quot;Overall product yield_Production input quantity&amp;quot;"/>
        <s v="&amp;quot;Overall product yield_Overall system defect quantity&amp;quot;"/>
        <s v="&amp;quot;Overall product yield_Product first pass yield&amp;quot;"/>
        <s v="&amp;quot;Overall product yield_Overall system not repaired quantity&amp;quot;"/>
        <s v="&amp;quot;Overall product yield_Product yield rate&amp;quot;"/>
        <s v="&amp;quot;Overall product yield alert&amp;quot;"/>
        <s v="&amp;quot;Overall product yield alert_Product yield alert date &amp;quot;"/>
        <s v="&amp;quot;Overall product yield alert_Site Name&amp;quot;"/>
        <s v="&amp;quot;Overall product yield alert_Product yield alert type&amp;quot;"/>
        <s v="&amp;quot;Overall product yield alert_Product yield alert comment&amp;quot;"/>
        <s v="&amp;quot;Overall product yield target&amp;quot;"/>
        <s v="&amp;quot;Overall product yield target_Weekly product yield report&amp;quot;"/>
        <s v="&amp;quot;Overall product yield target_Site Name&amp;quot;"/>
        <s v="&amp;quot;Overall product yield target_BU Code&amp;quot;"/>
        <s v="&amp;quot;Overall product yield target_Customer Name&amp;quot;"/>
        <s v="&amp;quot;Overall product yield target_Product Category&amp;quot;"/>
        <s v="&amp;quot;Overall product yield target_Product yield rate target&amp;quot;"/>
        <s v="&amp;quot;Overall product yield target_Product FPY rate target&amp;quot;"/>
        <s v="&amp;quot;Detailed product yield&amp;quot;"/>
        <s v="&amp;quot;Detailed product yield_Site Name&amp;quot;"/>
        <s v="&amp;quot;Detailed product yield_BU Code&amp;quot;"/>
        <s v="&amp;quot;Detailed product yield_Customer Name&amp;quot;"/>
        <s v="&amp;quot;Detailed product yield_Product Category&amp;quot;"/>
        <s v="&amp;quot;Detailed product yield_Product Series&amp;quot;"/>
        <s v="&amp;quot;Detailed product yield_Product level&amp;quot;"/>
        <s v="&amp;quot;Detailed product yield_Weekly product yield report&amp;quot;"/>
        <s v="&amp;quot;Detailed product yield_Inspection station code&amp;quot;"/>
        <s v="&amp;quot;Detailed product yield_Input quantity by inspection station&amp;quot;"/>
        <s v="&amp;quot;Detailed product yield_Defect quantity&amp;quot;"/>
        <s v="&amp;quot;Detailed product yield_First pass yield rate by inspection station&amp;quot;"/>
        <s v="&amp;quot;Detailed product yield_Not repaired quantity&amp;quot;"/>
        <s v="&amp;quot;Detailed product yield_Yield rate by inspection station&amp;quot;"/>
        <s v="&amp;quot;Yield rate target by inspection station mapping&amp;quot;"/>
        <s v="&amp;quot;Yield rate target by inspection station mapping_Weekly product yield report&amp;quot;"/>
        <s v="&amp;quot;Yield rate target by inspection station mapping_Site Name&amp;quot;"/>
        <s v="&amp;quot;Yield rate target by inspection station mapping_BU Code&amp;quot;"/>
        <s v="&amp;quot;Yield rate target by inspection station mapping_Customer Name&amp;quot;"/>
        <s v="&amp;quot;Yield rate target by inspection station mapping_Product Category&amp;quot;"/>
        <s v="&amp;quot;Yield rate target by inspection station mapping_Product level&amp;quot;"/>
        <s v="&amp;quot;Yield rate target by inspection station mapping_Inspection station code&amp;quot;"/>
        <s v="&amp;quot;Yield rate target by inspection station mapping_Yield rate target by inspection station&amp;quot;"/>
        <s v="&amp;quot;Yield rate target by inspection station mapping_FPY rate target by inspection station&amp;quot;"/>
        <s v="&amp;quot;Detailed product defect&amp;quot;"/>
        <s v="&amp;quot;Detailed product defect_Site Name&amp;quot;"/>
        <s v="&amp;quot;Detailed product defect_BU Code&amp;quot;"/>
        <s v="&amp;quot;Detailed product defect_Customer Name&amp;quot;"/>
        <s v="&amp;quot;Detailed product defect_Product Category&amp;quot;"/>
        <s v="&amp;quot;Detailed product defect_Product Series&amp;quot;"/>
        <s v="&amp;quot;Detailed product defect_Product level&amp;quot;"/>
        <s v="&amp;quot;Detailed product defect_Weekly product yield report&amp;quot;"/>
        <s v="&amp;quot;Detailed product defect_Defect type code&amp;quot;"/>
        <s v="&amp;quot;Detailed product defect_Input quantity by inspection station&amp;quot;"/>
        <s v="&amp;quot;Detailed product defect_Defect type quantity&amp;quot;"/>
        <s v="&amp;quot;Detailed product defect_Defect rate by defect type&amp;quot;"/>
        <s v="&amp;quot;Defect target by defect type mapping&amp;quot;"/>
        <s v="&amp;quot;Defect target by defect type mapping_Weekly product yield report&amp;quot;"/>
        <s v="&amp;quot;Defect target by defect type mapping_Site Name&amp;quot;"/>
        <s v="&amp;quot;Defect target by defect type mapping_BU Code&amp;quot;"/>
        <s v="&amp;quot;Defect target by defect type mapping_Customer Name&amp;quot;"/>
        <s v="&amp;quot;Defect target by defect type mapping_Product Category&amp;quot;"/>
        <s v="&amp;quot;Defect target by defect type mapping_Product level&amp;quot;"/>
        <s v="&amp;quot;Defect target by defect type mapping_Defect type code&amp;quot;"/>
        <s v="&amp;quot;Defect target by defect type mapping_Defect type target&amp;quot;"/>
        <s v="&amp;quot;Overall product yield analysis&amp;quot;"/>
        <s v="&amp;quot;Overall product yield analysis_Site Name&amp;quot;"/>
        <s v="&amp;quot;Overall product yield analysis_BU Code&amp;quot;"/>
        <s v="&amp;quot;Overall product yield analysis_Customer Name&amp;quot;"/>
        <s v="&amp;quot;Overall product yield analysis_Product Category&amp;quot;"/>
        <s v="&amp;quot;Overall product yield analysis_Product Series&amp;quot;"/>
        <s v="&amp;quot;Overall product yield analysis_Weekly product yield report&amp;quot;"/>
        <s v="&amp;quot;Overall product yield analysis_Production input quantity&amp;quot;"/>
        <s v="&amp;quot;Overall product yield analysis_Overall system defect quantity&amp;quot;"/>
        <s v="&amp;quot;Overall product yield analysis_Overall system not repaired quantity&amp;quot;"/>
        <s v="&amp;quot;Overall product yield analysis_Product yield rate target&amp;quot;"/>
        <s v="&amp;quot;Overall product yield analysis_Product FPY rate target&amp;quot;"/>
        <s v="&amp;quot;Overall product yield analysis_Product yield alert type&amp;quot;"/>
        <s v="&amp;quot;Overall product yield analysis_Product yield alert comment&amp;quot;"/>
        <s v="&amp;quot;Detailed product yield analysis&amp;quot;"/>
        <s v="&amp;quot;Detailed product yield analysis_Site Name&amp;quot;"/>
        <s v="&amp;quot;Detailed product yield analysis_BU Code&amp;quot;"/>
        <s v="&amp;quot;Detailed product yield analysis_Customer Name&amp;quot;"/>
        <s v="&amp;quot;Detailed product yield analysis_Product Category&amp;quot;"/>
        <s v="&amp;quot;Detailed product yield analysis_Product Series&amp;quot;"/>
        <s v="&amp;quot;Detailed product yield analysis_Weekly product yield report&amp;quot;"/>
        <s v="&amp;quot;Detailed product yield analysis_Product level&amp;quot;"/>
        <s v="&amp;quot;Detailed product yield analysis_Inspection station code&amp;quot;"/>
        <s v="&amp;quot;Detailed product yield analysis_Input quantity by inspection station&amp;quot;"/>
        <s v="&amp;quot;Detailed product yield analysis_Defect quantity&amp;quot;"/>
        <s v="&amp;quot;Detailed product yield analysis_Not repaired quantity&amp;quot;"/>
        <s v="&amp;quot;Detailed product yield analysis_Yield rate target by inspection station&amp;quot;"/>
        <s v="&amp;quot;Detailed product yield analysis_FPY rate target by inspection station&amp;quot;"/>
        <s v="&amp;quot;Detailed product defect analysis&amp;quot;"/>
        <s v="&amp;quot;Detailed product defect analysis_Site Name&amp;quot;"/>
        <s v="&amp;quot;Detailed product defect analysis_BU Code&amp;quot;"/>
        <s v="&amp;quot;Detailed product defect analysis_Customer Name&amp;quot;"/>
        <s v="&amp;quot;Detailed product defect analysis_Product Category&amp;quot;"/>
        <s v="&amp;quot;Detailed product defect analysis_Product Series&amp;quot;"/>
        <s v="&amp;quot;Detailed product defect analysis_Weekly product yield report&amp;quot;"/>
        <s v="&amp;quot;Detailed product defect analysis_Product level&amp;quot;"/>
        <s v="&amp;quot;Detailed product defect analysis_Defect type code&amp;quot;"/>
        <s v="&amp;quot;Detailed product defect analysis_Input quantity by inspection station&amp;quot;"/>
        <s v="&amp;quot;Detailed product defect analysis_Defect type quantity&amp;quot;"/>
        <s v="&amp;quot;Detailed product defect analysis_Defect type target&amp;quot;"/>
        <s v="&amp;quot;Estimated Monthly Revenue Data by Customer&amp;quot;"/>
        <s v="&amp;quot;Estimated Monthly Revenue Data by Customer_BU Code&amp;quot;"/>
        <s v="&amp;quot;Estimated Monthly Revenue Data by Customer_Customer Name&amp;quot;"/>
        <s v="&amp;quot;Estimated Monthly Revenue Data by Customer_Planned Year&amp;quot;"/>
        <s v="&amp;quot;Estimated Monthly Revenue Data by Customer_Planned Month&amp;quot;"/>
        <s v="&amp;quot;Estimated Monthly Revenue Data by Customer_Up to date Monthly Estimated Revenue&amp;quot;"/>
        <s v="&amp;quot;PSG  Customer&amp;quot;"/>
        <s v="&amp;quot;PSG  Customer_Customer Name&amp;quot;"/>
        <s v="&amp;quot;PSG Product Family&amp;quot;"/>
        <s v="&amp;quot;PSG Product Family_Product Family&amp;quot;"/>
        <s v="&amp;quot;PSG Product Family_Data Source&amp;quot;"/>
        <s v="&amp;quot;PSG Product Family_Product Series&amp;quot;"/>
        <s v="&amp;quot;PSG Product Series&amp;quot;"/>
        <s v="&amp;quot;PSG Product Series_Product Series&amp;quot;"/>
        <s v="&amp;quot;PSG Product Series_Division Code&amp;quot;"/>
        <s v="&amp;quot;PSG Product Series_BU Code&amp;quot;"/>
        <s v="&amp;quot;PSG Product Series_Customer Name&amp;quot;"/>
        <s v="&amp;quot;PSG Product Series_Product Category&amp;quot;"/>
        <s v="&amp;quot;PSG Product Series_Product Horizon&amp;quot;"/>
        <s v="&amp;quot;PSG Division&amp;quot;"/>
        <s v="&amp;quot;PSG Division_Division Name&amp;quot;"/>
        <s v="&amp;quot;PSG Division_Division Alias&amp;quot;"/>
        <s v="&amp;quot;PSG Division_Division Code&amp;quot;"/>
        <s v="&amp;quot;PSG Division_BU Code&amp;quot;"/>
        <s v="&amp;quot;PSG Business Unit&amp;quot;"/>
        <s v="&amp;quot;PSG Business Unit_BU Name&amp;quot;"/>
        <s v="&amp;quot;PSG Business Unit_BU Code&amp;quot;"/>
        <s v="&amp;quot;PSG Business Unit_BU Type&amp;quot;"/>
        <s v="&amp;quot;Product Series FCS Status&amp;quot;"/>
        <s v="&amp;quot;Product Series FCS Status_BU Code&amp;quot;"/>
        <s v="&amp;quot;Product Series FCS Status_Customer Name&amp;quot;"/>
        <s v="&amp;quot;Product Series FCS Status_Product Series&amp;quot;"/>
        <s v="&amp;quot;Product Series FCS Status_FCS Start Date&amp;quot;"/>
        <s v="&amp;quot;Product Series FCS Status_Series Status&amp;quot;"/>
        <s v="&amp;quot;Actual Revenue Cost and Shipment Data&amp;quot;"/>
        <s v="&amp;quot;Actual Revenue Cost and Shipment Data_Product Series&amp;quot;"/>
        <s v="&amp;quot;Actual Revenue Cost and Shipment Data_PL Monthly Date&amp;quot;"/>
        <s v="&amp;quot;Actual Revenue Cost and Shipment Data_Monthly Product Series Shipping Volume&amp;quot;"/>
        <s v="&amp;quot;Actual Revenue Cost and Shipment Data_Monthly Product Series Revenue&amp;quot;"/>
        <s v="&amp;quot;Actual Revenue Cost and Shipment Data_Monthly Product Series Material Cost&amp;quot;"/>
        <s v="&amp;quot;Actual Revenue Cost and Shipment Data_Monthly Product Series MVA Cost&amp;quot;"/>
        <s v="&amp;quot;Actual Revenue Cost and Shipment Data_Accumulative Product Series Shipping Volume&amp;quot;"/>
        <s v="&amp;quot;Actual Revenue Cost and Shipment Data_Accumulative Product Series Revenue&amp;quot;"/>
        <s v="&amp;quot;Actual Revenue Cost and Shipment Data_Accumulative Product Series Material Cost&amp;quot;"/>
        <s v="&amp;quot;Actual Revenue Cost and Shipment Data_Accumulative Product Series MVA Cost&amp;quot;"/>
        <s v="&amp;quot;Actual Revenue Cost and Shipment Data_Accumulative Product Series  Cost&amp;quot;"/>
        <s v="&amp;quot;Actual Revenue Cost and Shipment Data_Accumulative Product Series Net Profit&amp;quot;"/>
        <s v="&amp;quot;Actual Revenue Cost and Shipment Data_Accumulative Series Profitability Ratio&amp;quot;"/>
        <s v="&amp;quot;Yearly SHIPT TRGT Data&amp;quot;"/>
        <s v="&amp;quot;Yearly SHIPT TRGT Data_BU Code&amp;quot;"/>
        <s v="&amp;quot;Yearly SHIPT TRGT Data_Customer Name&amp;quot;"/>
        <s v="&amp;quot;Yearly SHIPT TRGT Data_Planned Year&amp;quot;"/>
        <s v="&amp;quot;Yearly SHIPT TRGT Data_Yearly Shipment Target&amp;quot;"/>
        <s v="&amp;quot;Project Stage Master&amp;quot;"/>
        <s v="&amp;quot;Project Stage Master_Project Stage&amp;quot;"/>
        <s v="&amp;quot;RFQ Shipment Target Data&amp;quot;"/>
        <s v="&amp;quot;RFQ Shipment Target Data_BU Code&amp;quot;"/>
        <s v="&amp;quot;RFQ Shipment Target Data_Customer Name&amp;quot;"/>
        <s v="&amp;quot;RFQ Shipment Target Data_Yearly Shipment Target&amp;quot;"/>
        <s v="&amp;quot;RFQ Shipment Target Data_Target Year&amp;quot;"/>
        <s v="&amp;quot;Project Stage Time Data&amp;quot;"/>
        <s v="&amp;quot;Project Stage Time Data_Product Family&amp;quot;"/>
        <s v="&amp;quot;Project Stage Time Data_RFQ Status&amp;quot;"/>
        <s v="&amp;quot;Project Stage Time Data_Project Stage&amp;quot;"/>
        <s v="&amp;quot;Project Stage Time Data_Dvp Year&amp;quot;"/>
        <s v="&amp;quot;Project Stage Time Data_Project Stage Estimated Start Date&amp;quot;"/>
        <s v="&amp;quot;Project Stage Time Data_Project Stage Estimated End Date&amp;quot;"/>
        <s v="&amp;quot;RFQ Related Data&amp;quot;"/>
        <s v="&amp;quot;RFQ Related Data_BU Code&amp;quot;"/>
        <s v="&amp;quot;RFQ Related Data_Customer Name&amp;quot;"/>
        <s v="&amp;quot;RFQ Related Data_Product Series&amp;quot;"/>
        <s v="&amp;quot;RFQ Related Data_Product Horizon&amp;quot;"/>
        <s v="&amp;quot;RFQ Related Data_Product Family&amp;quot;"/>
        <s v="&amp;quot;RFQ Related Data_Division Code&amp;quot;"/>
        <s v="&amp;quot;RFQ Related Data_Data Upload Date&amp;quot;"/>
        <s v="&amp;quot;RFQ Related Data_RFQ Receive Date&amp;quot;"/>
        <s v="&amp;quot;RFQ Related Data_RFQ Status&amp;quot;"/>
        <s v="&amp;quot;RFQ Related Data_RFQ End Year&amp;quot;"/>
        <s v="&amp;quot;RFQ Related Data_RFQ End Date&amp;quot;"/>
        <s v="&amp;quot;RFQ Related Data_Estimated Product Family Revenue&amp;quot;"/>
        <s v="&amp;quot;RFQ Related Data_Estimated Sales Quantity&amp;quot;"/>
        <s v="&amp;quot;RFQ Related Data_Estimate Product Family Cost&amp;quot;"/>
        <s v="&amp;quot;RFQ Related Data_Estimated Profitability Ratio&amp;quot;"/>
        <s v="&amp;quot;RFQ Related Data_DB Start Year&amp;quot;"/>
        <s v="&amp;quot;RFQ Related Data_DB Start Date&amp;quot;"/>
        <s v="&amp;quot;RFQ Related Data_SI StartDate&amp;quot;"/>
        <s v="&amp;quot;RFQ Related Data_PV Start Date&amp;quot;"/>
        <s v="&amp;quot;RFQ Related Data_RTM Start Date&amp;quot;"/>
        <s v="&amp;quot;RFQ Related Data_FCS Start Date&amp;quot;"/>
        <s v="&amp;quot;RFQ Related Data_Reason Code of Lose&amp;quot;"/>
        <s v="&amp;quot;RFQ Related Data_Reason Content of Lose&amp;quot;"/>
        <s v="&amp;quot;RFQ Related Data_Product Life Cycle&amp;quot;"/>
        <s v="&amp;quot;RFQ Related Data_Yearly Shipment Use Only&amp;quot;"/>
        <s v="&amp;quot;RFQ Related Data_Hite Rate of Sales Quantity&amp;quot;"/>
        <s v="&amp;quot;RFQ Hit Rate Data&amp;quot;"/>
        <s v="&amp;quot;RFQ Hit Rate Data_BU Code&amp;quot;"/>
        <s v="&amp;quot;RFQ Hit Rate Data_Customer Name&amp;quot;"/>
        <s v="&amp;quot;RFQ Hit Rate Data_Product Series&amp;quot;"/>
        <s v="&amp;quot;RFQ Hit Rate Data_Product Horizon&amp;quot;"/>
        <s v="&amp;quot;RFQ Hit Rate Data_Product Family&amp;quot;"/>
        <s v="&amp;quot;RFQ Hit Rate Data_Division Code&amp;quot;"/>
        <s v="&amp;quot;RFQ Hit Rate Data_Shipment Year&amp;quot;"/>
        <s v="&amp;quot;RFQ Hit Rate Data_Shipment Month&amp;quot;"/>
        <s v="&amp;quot;RFQ Hit Rate Data_Estimated Monthly Amortized Sales Quantity&amp;quot;"/>
        <s v="&amp;quot;RFQ Hit Rate Data_RFQ Hit Rate&amp;quot;"/>
        <s v="&amp;quot;Actual Revenue and Shipment Data&amp;quot;"/>
        <s v="&amp;quot;Actual Revenue and Shipment Data_BU Code&amp;quot;"/>
        <s v="&amp;quot;Actual Revenue and Shipment Data_Customer Name&amp;quot;"/>
        <s v="&amp;quot;Actual Revenue and Shipment Data_Product Series&amp;quot;"/>
        <s v="&amp;quot;Actual Revenue and Shipment Data_Accumulative Product Series Revenue&amp;quot;"/>
        <s v="&amp;quot;Actual Revenue and Shipment Data_Accumulative Product Series Shipping Volume&amp;quot;"/>
        <s v="&amp;quot;Actual Revenue and Shipment Data_Accumulative Series Profitability Ratio&amp;quot;"/>
        <s v="&amp;quot;RFQ Hit Rate Status&amp;quot;"/>
        <s v="&amp;quot;RFQ Hit Rate Status_Shipment Year&amp;quot;"/>
        <s v="&amp;quot;RFQ Hit Rate Status_Product Horizon&amp;quot;"/>
        <s v="&amp;quot;RFQ Hit Rate Status_BU Code&amp;quot;"/>
        <s v="&amp;quot;RFQ Hit Rate Status_Division Code&amp;quot;"/>
        <s v="&amp;quot;RFQ Hit Rate Status_Product Series&amp;quot;"/>
        <s v="&amp;quot;RFQ Hit Rate Status_Data Upload Date&amp;quot;"/>
        <s v="&amp;quot;RFQ Hit Rate Status_Yearly Shipment of Award RFQ&amp;quot;"/>
        <s v="&amp;quot;RFQ Hit Rate Status_Yearly Shipment Target&amp;quot;"/>
        <s v="&amp;quot;Overview of Project Time Distribution&amp;quot;"/>
        <s v="&amp;quot;Overview of Project Time Distribution_BU Code&amp;quot;"/>
        <s v="&amp;quot;Overview of Project Time Distribution_Division Code&amp;quot;"/>
        <s v="&amp;quot;Overview of Project Time Distribution_Customer Name&amp;quot;"/>
        <s v="&amp;quot;Overview of Project Time Distribution_Dvp Year&amp;quot;"/>
        <s v="&amp;quot;Overview of Project Time Distribution_Product Horizon&amp;quot;"/>
        <s v="&amp;quot;Overview of Project Time Distribution_RFQ Status&amp;quot;"/>
        <s v="&amp;quot;Overview of Project Time Distribution_Project Stage&amp;quot;"/>
        <s v="&amp;quot;Overview of Project Time Distribution_Product Series&amp;quot;"/>
        <s v="&amp;quot;Overview of Project Time Distribution_Product Family&amp;quot;"/>
        <s v="&amp;quot;Overview of Project Time Distribution_Project Stage Estimated Start Date&amp;quot;"/>
        <s v="&amp;quot;Overview of Project Time Distribution_Project Stage Estimated End Date&amp;quot;"/>
        <s v="&amp;quot;RFQ Detail of On going Project&amp;quot;"/>
        <s v="&amp;quot;RFQ Detail of On going Project_BU Code&amp;quot;"/>
        <s v="&amp;quot;RFQ Detail of On going Project_Division Code&amp;quot;"/>
        <s v="&amp;quot;RFQ Detail of On going Project_Customer Name&amp;quot;"/>
        <s v="&amp;quot;RFQ Detail of On going Project_Product Horizon&amp;quot;"/>
        <s v="&amp;quot;RFQ Detail of On going Project_Product Series&amp;quot;"/>
        <s v="&amp;quot;RFQ Detail of On going Project_Product Family&amp;quot;"/>
        <s v="&amp;quot;RFQ Detail of On going Project_Estimated Product Family Revenue&amp;quot;"/>
        <s v="&amp;quot;RFQ Detail of On going Project_Estimated Sales Quantity&amp;quot;"/>
        <s v="&amp;quot;RFQ Detail of On going Project_Estimate Product Family Cost&amp;quot;"/>
        <s v="&amp;quot;RFQ Detail of Award Project&amp;quot;"/>
        <s v="&amp;quot;RFQ Detail of Award Project_BU Code&amp;quot;"/>
        <s v="&amp;quot;RFQ Detail of Award Project_Division Code&amp;quot;"/>
        <s v="&amp;quot;RFQ Detail of Award Project_Customer Name&amp;quot;"/>
        <s v="&amp;quot;RFQ Detail of Award Project_Product Horizon&amp;quot;"/>
        <s v="&amp;quot;RFQ Detail of Award Project_Product Series&amp;quot;"/>
        <s v="&amp;quot;RFQ Detail of Award Project_RFQ End Year&amp;quot;"/>
        <s v="&amp;quot;RFQ Detail of Award Project_Hite Rate of Sales Quantity&amp;quot;"/>
        <s v="&amp;quot;RFQ Detail of Award Project_Estimated Product Family Revenue&amp;quot;"/>
        <s v="&amp;quot;RFQ Detail of Award Project_Accumulative Product Series Revenue&amp;quot;"/>
        <s v="&amp;quot;RFQ Detail of Award Project_Estimated Sales Quantity&amp;quot;"/>
        <s v="&amp;quot;RFQ Detail of Award Project_Accumulative Product Series Shipping Volume&amp;quot;"/>
        <s v="&amp;quot;RFQ Detail of Award Project_Estimate Product Family Cost&amp;quot;"/>
        <s v="&amp;quot;RFQ Detail of Award Project_Accumulative Series Profitability Ratio&amp;quot;"/>
        <s v="&amp;quot;RFQ Detail of Lose Project&amp;quot;"/>
        <s v="&amp;quot;RFQ Detail of Lose Project_BU Code&amp;quot;"/>
        <s v="&amp;quot;RFQ Detail of Lose Project_Division Code&amp;quot;"/>
        <s v="&amp;quot;RFQ Detail of Lose Project_Customer Name&amp;quot;"/>
        <s v="&amp;quot;RFQ Detail of Lose Project_Product Horizon&amp;quot;"/>
        <s v="&amp;quot;RFQ Detail of Lose Project_Product Series&amp;quot;"/>
        <s v="&amp;quot;RFQ Detail of Lose Project_Product Family&amp;quot;"/>
        <s v="&amp;quot;RFQ Detail of Lose Project_RFQ End Year&amp;quot;"/>
        <s v="&amp;quot;RFQ Detail of Lose Project_Reason Code of Lose&amp;quot;"/>
        <s v="&amp;quot;RFQ Detail of Lose Project_Estimated Product Family Revenue&amp;quot;"/>
        <s v="&amp;quot;RFQ Detail of Lose Project_Estimated Sales Quantity&amp;quot;"/>
        <s v="&amp;quot;RFQ Detail of Lose Project_Estimate Product Family Cost&amp;quot;"/>
        <s v="&amp;quot;Monthly Status of Operating Income and Shipment by Product_Monthly Boards Estimated Operating Income&amp;quot;" u="1"/>
        <s v="&amp;quot;Yearly Status of Operating Income and Shipment by BU and Customer_Journal Create Year&amp;quot;" u="1"/>
        <s v="&amp;quot;Difference Rate and Hit Rate Data of Operating Income and  Shipment_Hit Rate Between Actual Shipment and Monthly Shipment Target&amp;quot;" u="1"/>
        <e v="#N/A" u="1"/>
        <s v="&amp;quot;RFQ Detail of Award Project_Actual Product Revenue&amp;quot;" u="1"/>
        <s v="&amp;quot;YTD Rev_ and SHIPT by BU and CUS_Year to Date Revenue Target&amp;quot;" u="1"/>
        <s v="&amp;quot;Rev_ and SHIPT in Past Three Years by PRD_Difference Between Yearly Operating Income&amp;quot;" u="1"/>
        <s v="&amp;quot;MLY Rev_ and SHIPT by BU and CUS_Division Name&amp;quot;" u="1"/>
        <s v="&amp;quot;Yearly Rev_ and SHIPT by PRD_Yearly Actual and Predict Shipment&amp;quot;" u="1"/>
        <s v="&amp;quot;Monthly Status of Operating Income and Shipment by Product_Version Date&amp;quot;" u="1"/>
        <s v="&amp;quot;MLY Rev_ and SHIPT by BU and CUS_Monthly Boards Estimated Shipment&amp;quot;" u="1"/>
        <s v="&amp;quot;PSG FCST Management_Customer Name&amp;quot;" u="1"/>
        <s v="&amp;quot;MLY Rev_ and SHIPT by PRD_Diff_ Rate of MLY Act_ Rev_ vs_ MLY Rev_ TRGT&amp;quot;" u="1"/>
        <s v="&amp;quot;Vendor Master_Part Number Quantity&amp;quot;" u="1"/>
        <s v="&amp;quot;Year to Date Status of Operating Income and Shipment by BU and Customer_BU Code&amp;quot;" u="1"/>
        <s v="&amp;quot;MLY Rev_ and SHIPT by PRD_Diff_ Rate of MLY Act_ SHIPT vs_ Shipping TRGT&amp;quot;" u="1"/>
        <s v="&amp;quot;PSG FCST Hit Rate Analysis_Actual Shipment Quantity&amp;quot;" u="1"/>
        <s v="&amp;quot;Diff_ Rate and Hit Rate Data of Rev_ and SHIPT_Month of Calculation&amp;quot;" u="1"/>
        <s v="&amp;quot;Difference Rate and Hit Rate Data of Operating Income and  Shipment&amp;quot;" u="1"/>
        <s v="&amp;quot;Critical Parts Fulfillment Analysis_BU Code&amp;quot;" u="1"/>
        <s v="&amp;quot;The Top Five Vendor with the Worst Order Fill Rate_Vendor Code&amp;quot;" u="1"/>
        <s v="&amp;quot;DOI Master_Up-To-Date Monthly Estimated Revenue&amp;quot;" u="1"/>
        <s v="&amp;quot;Material Marketing Price Analysis_PSG Part Category&amp;quot;" u="1"/>
        <s v="&amp;quot;Year to Date Status of Operating Income and Shipment by BU and Customer_Year to Date Actual Operating Income&amp;quot;" u="1"/>
        <s v="&amp;quot;Purchasing Mode and Amount Aistribution_Material Group&amp;quot;" u="1"/>
        <s v="&amp;quot;Vendor Master_Delivery Score&amp;quot;" u="1"/>
        <s v="&amp;quot;PSG FCST Management_FCST Version&amp;quot;" u="1"/>
        <s v="&amp;quot;Material Marketing Price Analysis_QoQ LEM AL&amp;quot;" u="1"/>
        <s v="&amp;quot;MLY Rev_ and SHIPT by BU and CUS_Monthly Boards Estimated Revenue&amp;quot;" u="1"/>
        <s v="&amp;quot;Boards Est_ MLY Rev_ and SHIPT Data_Planned Year&amp;quot;" u="1"/>
        <s v="&amp;quot;PSG Forecast Version Comparison_Forecast Gen Date- &amp;gt; Forecast Version&amp;quot;" u="1"/>
        <s v="&amp;quot;Critical Parts Fulfillment Analysis_Material Group&amp;quot;" u="1"/>
        <s v="&amp;quot;MLY Rev_ and SHIPT by BU and CUS_Diff_ Rate of MLY Act_ Rev_ vs_ Boards Est_ Rev_&amp;quot;" u="1"/>
        <s v="&amp;quot;Boards Est_ MLY Rev_ and SHIPT Data_Planned Month&amp;quot;" u="1"/>
        <s v="&amp;quot;FCS Start Date Data_Product Series&amp;quot;" u="1"/>
        <s v="&amp;quot;Rev_ and SHIPT in Past Three Years by BU and CUS_Version Date&amp;quot;" u="1"/>
        <s v="&amp;quot;Yearly Rev_ and SHIPT by BU and CUS_Yearly Operating Income Target&amp;quot;" u="1"/>
        <s v="&amp;quot;RFQ Detail of Award Project_Accumulative Shipping Quantity&amp;quot;" u="1"/>
        <s v="&amp;quot;MLY Rev_ and SHIPT by BU and CUS_Monthly Actual Shipment&amp;quot;" u="1"/>
        <s v="&amp;quot;Material Marketing Price Infomation_YoY LEM Tin&amp;quot;" u="1"/>
        <s v="&amp;quot;Monthly Operating Income and Shipment Data of Yearly target&amp;quot;" u="1"/>
        <s v="&amp;quot;YTD Rev_ and SHIPT by BU and CUS_Year to Date Boards Estimated Shipment&amp;quot;" u="1"/>
        <s v="&amp;quot;Yearly Status of Operating Income and Shipment by Product_Difference Ratio Between Yearly Actual and Predict Operating Income and Operating Income Target&amp;quot;" u="1"/>
        <s v="&amp;quot;YTD Rev_ and SHIPT by PRD_Diff_ Rate of YTD Act_ Rev_ and YTD Boards Est_ Rev_&amp;quot;" u="1"/>
        <s v="&amp;quot;Monthly Status of Operating Income and Shipment by Product_Hit Rate Between Month to Date Actual Operating Income and Monthly Boards Estimated Operating Income&amp;quot;" u="1"/>
        <s v="&amp;quot;PSG Product Family_Product Category&amp;quot;" u="1"/>
        <s v="&amp;quot;The Top Five Vendor with the Worst Order Fill Rate_Vendor fulfillment date&amp;quot;" u="1"/>
        <s v="&amp;quot;Status of Operating Income and Shipment in the Past Three Years by Product_Journal Create Year&amp;quot;" u="1"/>
        <s v="&amp;quot;PSG Forecast Hit Rate Monitor_Product Series&amp;quot;" u="1"/>
        <s v="&amp;quot;Year to Date Status of Operating Income and Shipment by Product_Difference Between Year to Date Actual Operating Income and  Year to Date Operating Income Target&amp;quot;" u="1"/>
        <s v="&amp;quot;Monthly Status of Operating Income and Shipment by BU and Customer_Difference Between Monthly Actual Shipment and Monthly Estimated Shipment&amp;quot;" u="1"/>
        <s v="&amp;quot;Yearly Status of Operating Income and Shipment by BU and Customer_Yearly Shipment Target&amp;quot;" u="1"/>
        <s v="&amp;quot;Yearly Status of Operating Income and Shipment by BU and Customer_Difference Ratio Between Yearly Actual and Predict Shipment and Yearly Shipment Target&amp;quot;" u="1"/>
        <s v="&amp;quot;Rev_ and SHIPT in Past Three Years by BU and CUS_BU Code&amp;quot;" u="1"/>
        <s v="&amp;quot;PSG BOD Shipping Target Management_BOD shipping target&amp;quot;" u="1"/>
        <s v="&amp;quot;Actual Monthly Operating Income and Shipment Data_Product Category&amp;quot;" u="1"/>
        <s v="&amp;quot;Yearly Rev_ and SHIPT by PRD_Diff_ Rate of Yearly Act_Pred_ and TRGT Rev_&amp;quot;" u="1"/>
        <s v="&amp;quot;Diff_ Rate and Hit Rate Data of Rev_ and  SHIPT_Hit Rate of Act_ Rev_ vs_ MLY Rev_ TRGT&amp;quot;" u="1"/>
        <s v="&amp;quot;Material Marketing Price Analysis_QOQ Thermal Module&amp;quot;" u="1"/>
        <s v="&amp;quot;Year to Date Status of Operating Income and Shipment by BU and Customer_Difference Between Year to Date Actual Shipment and Year to Date Boards Estimated Shipment&amp;quot;" u="1"/>
        <s v="&amp;quot;MLY Rev_ and SHIPT by PRD_Hit Rate of MTD Act_ Rev_ vs_ MLY Boards Est_ Rev_&amp;quot;" u="1"/>
        <s v="&amp;quot;Year to Date Status of Operating Income and Shipment by Product_BU Code&amp;quot;" u="1"/>
        <s v="&amp;quot;Material Marketing Price Analysis_YoY PC&amp;quot;" u="1"/>
        <s v="&amp;quot;Rev_ and SHIPT in Past Three Years by PRD_Difference Ratio Between  Yearly Revenue&amp;quot;" u="1"/>
        <s v="&amp;quot;BU2 ASUS BS VS FCST_BS VS FCST Variance&amp;quot;" u="1"/>
        <s v="&amp;quot;Monthly Status of Operating Income and Shipment by BU and Customer_Difference Ratio Between Monthly Actual Shipment and Monthly Shipment Target&amp;quot;" u="1"/>
        <s v="&amp;quot;Year to Date Status of Operating Income and Shipment by Product_Year to Date Shipment Target&amp;quot;" u="1"/>
        <s v="&amp;quot;Material Marketing Price Analysis_QOQ PCB&amp;quot;" u="1"/>
        <s v="&amp;quot;Actual Revenue Cost and Shipment Data_Monthly Materials Cost&amp;quot;" u="1"/>
        <s v="&amp;quot;Yearly Rev_ and SHIPT by PRD_Diff_ Rate of Yearly  Act_Pred_ and Boards Est_ Rev_&amp;quot;" u="1"/>
        <s v="&amp;quot;MLY Rev_ and SHIPT by BU and CUS_Diff_ Rate of MLY Act_ SHIPT vs_ Shipping TRGT&amp;quot;" u="1"/>
        <s v="&amp;quot;MLY Rev_ and SHIPT by PRD_Division Code&amp;quot;" u="1"/>
        <s v="&amp;quot;Monthly Status of Operating Income and Shipment by Product_Difference Between Monthly Actual Shipment and Monthly Estimated Shipment&amp;quot;" u="1"/>
        <s v="&amp;quot;Rev_ and SHIPT in Past Three Years by BU and CUS_Customer Name&amp;quot;" u="1"/>
        <s v="&amp;quot;Yearly Status of Operating Income and Shipment by Product_Version Date&amp;quot;" u="1"/>
        <s v="&amp;quot;Yearly Rev_ and SHIPT by PRD_Version Date&amp;quot;" u="1"/>
        <s v="&amp;quot;MLY Rev_ and SHIPT by PRD_Diff_ Rate of MLY Act_ Ship_ vs_ Boards Est_ Ship_&amp;quot;" u="1"/>
        <s v="&amp;quot;Diff_ Rate and Hit Rate Data of Rev_ and  SHIPT_Year of Calculation&amp;quot;" u="1"/>
        <s v="&amp;quot;Yearly Status of Operating Income and Shipment by Product_Yearly Actual and Predict Shipment&amp;quot;" u="1"/>
        <s v="&amp;quot;Fill Rate by Vendor_LTA  GR Quantity&amp;quot;" u="1"/>
        <s v="&amp;quot;PSG Forecast Hit Rate Monitor&amp;quot;" u="1"/>
        <s v="&amp;quot;Monthly Status of Operating Income and Shipment by BU and Customer_Difference Between Monthly Actual Shipment and Monthly Shipment Target&amp;quot;" u="1"/>
        <s v="&amp;quot;Actual Daily Operating Income and Shipment Data_Actual Daily Shipment&amp;quot;" u="1"/>
        <s v="&amp;quot;Yearly Rev_ and SHIPT by PRD_Yearly Actual and Predict Revenue&amp;quot;" u="1"/>
        <s v="&amp;quot;Diff_ Rate and Hit Rate Data of Rev_ and  SHIPT_Hit Rate of Act_ SHIPT vs_ MLY Shipping TRGT&amp;quot;" u="1"/>
        <s v="&amp;quot;MLY Rev_ and SHIPT by BU and CUS_Diff_ of MLY Act_ Rev_ vs_  MLY Rev_ TRGT&amp;quot;" u="1"/>
        <s v="&amp;quot;Material Marketing Price Infomation_YoY PC&amp;quot;" u="1"/>
        <s v="&amp;quot;BU2 ASUS BS VS FCST&amp;quot;" u="1"/>
        <s v="&amp;quot;Yearly Status of Operating Income and Shipment by BU and Customer_Version Date&amp;quot;" u="1"/>
        <s v="&amp;quot;MLY Rev_ and SHIPT by PRD_Monthly Boards Estimated Revenue&amp;quot;" u="1"/>
        <s v="&amp;quot;Material Marketing Price Infomation_MoM LEM CU&amp;quot;" u="1"/>
        <s v="&amp;quot;Sole Source List&amp;quot;" u="1"/>
        <s v="&amp;quot;Diff_ Rate and Hit Rate Data of Rev_ and  SHIPT_Diff_ Rate of Act_ SHIPT vs_ Est_ SHIPT&amp;quot;" u="1"/>
        <s v="&amp;quot;PSG FCST Hit Rate Analysis_Outliners_Product Series&amp;quot;" u="1"/>
        <s v="&amp;quot;MLY Rev_ and SHIPT by PRD_Hit Rate of MTD Act_ SHIPT vs_ MLY Shipping TRGT&amp;quot;" u="1"/>
        <s v="&amp;quot;Monthly Status of Operating Income and Shipment by Product_Difference Between Monthly Actual Operating Income and  Monthly Operating Income Target&amp;quot;" u="1"/>
        <s v="&amp;quot;Material Marketing Price Analysis_Material Catalog YOY&amp;quot;" u="1"/>
        <s v="&amp;quot;Actual Revenue Cost and Shipment Data_Accumulative Series Cost&amp;quot;" u="1"/>
        <s v="&amp;quot;Rev_ and SHIPT in Past Three Years by BU and CUS_Journal Create Year&amp;quot;" u="1"/>
        <s v="&amp;quot;Year to Date Status of Operating Income and Shipment by Product_Journal Create Year&amp;quot;" u="1"/>
        <s v="&amp;quot;MLY Rev_ and SHIPT by BU and CUS_Hit Rate of MTD Act_ Ship_ vs_ UTD Est_ Ship_&amp;quot;" u="1"/>
        <s v="&amp;quot;Actual Revenue Cost and Shipment Data_Acc_ Materials Cost &amp;quot;" u="1"/>
        <s v="&amp;quot;Rev_ and SHIPT in Past Three Years by PRD_Difference Ratio Between Yearly Revenue&amp;quot;" u="1"/>
        <s v="&amp;quot;Yearly Rev_ and SHIPT by BU and CUS_Yearly Boards Estimated Revenue&amp;quot;" u="1"/>
        <s v="&amp;quot;FCS Start Date Data_Series Status&amp;quot;" u="1"/>
        <s v="&amp;quot;Actual Revenue and Shipment Data_Accumulative Series Revenue&amp;quot;" u="1"/>
        <s v="&amp;quot;Material Marketing Price Infomation_Material Futures category&amp;quot;" u="1"/>
        <s v="&amp;quot;Actual Revenue Cost and Shipment Data_Monthly Shipping Quantity&amp;quot;" u="1"/>
        <s v="&amp;quot;PSG FCST Hit Rate Analysis_Business type&amp;quot;" u="1"/>
        <s v="&amp;quot;PSG FCST Management_MTD EDI 850&amp;quot;" u="1"/>
        <s v="&amp;quot;Year to Date Status of Operating Income and Shipment by Product_Year to Date Actual Shipment&amp;quot;" u="1"/>
        <s v="&amp;quot;Actual Revenue Cost and Shipment Data_Accumulative Product Series MVA Cost &amp;quot;" u="1"/>
        <s v="&amp;quot;YTD Rev_ and SHIPT by BU and CUS_Year to Date Shipment Target&amp;quot;" u="1"/>
        <s v="&amp;quot;Material Marketing Price Infomation_Case Plastic Cost ratio&amp;quot;" u="1"/>
        <s v="&amp;quot;In accurated Area_Week Level&amp;quot;" u="1"/>
        <s v="&amp;quot;Yearly Status of Operating Income and Shipment by Product_Product Category&amp;quot;" u="1"/>
        <s v="&amp;quot;MLY Rev_ and SHIPT by BU and CUS_Up to date Monthly Estimated Shipment&amp;quot;" u="1"/>
        <s v="&amp;quot;MLY Rev_ and SHIPT by BU and CUS_Up-To-Date Monthly Estimated Shipment&amp;quot;" u="1"/>
        <s v="&amp;quot;Diff_ Rate of Rev_ and SHIPT in Different Time Frame_Difference Ratio Between  Yearly Revenue&amp;quot;" u="1"/>
        <s v="&amp;quot;Actual Revenue Cost and Shipment Data_Accumulative Shipping Quantity&amp;quot;" u="1"/>
        <s v="&amp;quot;Material Marketing Price Analysis_QoQ Iron&amp;quot;" u="1"/>
        <s v="&amp;quot;Critical Parts Fulfillment Analysis_The Top Five PN with the Worst Order Fill Rate&amp;quot;" u="1"/>
        <s v="&amp;quot;MLY Rev_ and SHIPT by BU and CUS_Hit Rate of MTD Act_ SHIPT vs_ MLY Shipping TRGT&amp;quot;" u="1"/>
        <s v="&amp;quot;Status of Operating Income and Shipment in the Past Three Years by Product_Difference Ratio Between  Yearly Operating Income&amp;quot;" u="1"/>
        <s v="&amp;quot;Monthly Status of Operating Income and Shipment by BU and Customer&amp;quot;" u="1"/>
        <s v="&amp;quot;Rev_ and SHIPT in Past Three Years by BU and CUS_Yearly Actual Revenue&amp;quot;" u="1"/>
        <s v="&amp;quot;Yearly Rev_ and SHIPT by BU and CUS_Division Code&amp;quot;" u="1"/>
        <s v="&amp;quot;Monthly Status of Operating Income and Shipment by BU and Customer_Monthly Boards Estimated Operating Income&amp;quot;" u="1"/>
        <s v="&amp;quot;Diff_ Rate and Hit Rate Data of Rev_ and  SHIPT_Diff_ of Act_ Rev_ vs_ Est_ Rev_&amp;quot;" u="1"/>
        <s v="&amp;quot;Monthly Status of Operating Income and Shipment by Product_Hit Rate Between Month to Date Actual Shipment and Monthly Shipment Target&amp;quot;" u="1"/>
        <s v="&amp;quot;Actual Daily Operating Income and Shipment Data_Actual Operating and Shipment Date&amp;quot;" u="1"/>
        <s v="&amp;quot;Data on the Difference Rate of Revenue and Shipment in Different Time Intervals_Product Category&amp;quot;" u="1"/>
        <s v="&amp;quot;Yearly Rev_ and SHIPT by BU and CUS_Diff_ of Yearly Act_Pred_ and Boards Est_ SHIPT&amp;quot;" u="1"/>
        <s v="&amp;quot;Material Marketing Price Infomation_QoQ LEM Ni&amp;quot;" u="1"/>
        <s v="&amp;quot;PSG FCST Management_Forecast Hit Rate&amp;quot;" u="1"/>
        <s v="&amp;quot;MLY Rev_ and SHIPT by BU and CUS_Diff_ of MLY Act_ SHIPT vs_ BoardsEst_ SHIPT&amp;quot;" u="1"/>
        <s v="&amp;quot;MLY Rev_ and SHIPT by PRD_Division Name&amp;quot;" u="1"/>
        <s v="&amp;quot;MLY Rev_ and SHIPT by PRD_Boards Estimated Version Date&amp;quot;" u="1"/>
        <s v="&amp;quot;YTD Rev_ and SHIPT by PRD_Year to Date Operating Income Target&amp;quot;" u="1"/>
        <s v="&amp;quot;Vendor Master_Cost Score&amp;quot;" u="1"/>
        <s v="&amp;quot;YTD Rev_ and SHIPT by PRD_Diff_ Rate of YTD Act_ SHIPT and Boards Est_ SHIPT&amp;quot;" u="1"/>
        <s v="&amp;quot;MLY Rev_ and SHIPT by PRD_Up to date Estimated Version Date&amp;quot;" u="1"/>
        <s v="&amp;quot;MLY Rev_ and SHIPT by PRD_Up-To-Date Estimated Version Date&amp;quot;" u="1"/>
        <s v="&amp;quot;Monthly Status of Operating Income and Shipment by BU and Customer_Monthly Estimated Shipment&amp;quot;" u="1"/>
        <s v="&amp;quot;PSG Forecast Version Comparison_Forecast Quantity&amp;quot;" u="1"/>
        <s v="&amp;quot;YTD Rev_ and SHIPT by PRD_Year to Date Boards Estimated Shipment&amp;quot;" u="1"/>
        <s v="&amp;quot;PSG  Customer_Customer ID&amp;quot;" u="1"/>
        <s v="&amp;quot;Yearly Rev_ and SHIPT by PRD_Customer Name&amp;quot;" u="1"/>
        <s v="&amp;quot;Status of Operating Income and Shipment in the Past Three Years by BU and Customer_BU Code&amp;quot;" u="1"/>
        <s v="&amp;quot;The Top Five Vendor with the Worst Order Fill Rate_Vendor Name&amp;quot;" u="1"/>
        <s v="&amp;quot;Diff_ Rate of Rev_ and SHIPT in Different Time Frame_Difference Ratio Between Yearly Shipment&amp;quot;" u="1"/>
        <s v="&amp;quot;Diff_ Rate of Rev_ and SHIPT in Different Time Frame_Division Code&amp;quot;" u="1"/>
        <s v="&amp;quot;The Top Five Vendor with the Worst Order Fill Rate_Accum_ LTA MOU Quantity&amp;quot;" u="1"/>
        <s v="&amp;quot;Material Marketing Price Analysis_Case Plastic Cost ratio&amp;quot;" u="1"/>
        <s v="&amp;quot;Material Marketing Price Infomation_QoQ NY Gold&amp;quot;" u="1"/>
        <s v="&amp;quot;Material Marketing Price Analysis_PSG Cost Catetory&amp;quot;" u="1"/>
        <s v="&amp;quot;PSG Forecast Versions Comparison_Forecast Type Name&amp;quot;" u="1"/>
        <s v="&amp;quot;MLY Rev_ and SHIPT by BU and CUS_Up to date Estimated Version Date&amp;quot;" u="1"/>
        <s v="&amp;quot;MLY Rev_ and SHIPT by BU and CUS_Up-To-Date Estimated Version Date&amp;quot;" u="1"/>
        <s v="&amp;quot;Diff_ Rate of Rev_ and SHIPT in Different Time Frame_Difference Between Yearly Operating Income&amp;quot;" u="1"/>
        <s v="&amp;quot;PSG FCST Hit Rate Analysis_Outliners_Forecast Hit Rate&amp;quot;" u="1"/>
        <s v="&amp;quot;Yearly Status of Operating Income and Shipment by BU and Customer_Customer Name&amp;quot;" u="1"/>
        <s v="&amp;quot;Diff_ Rate and Hit Rate Data of Rev_ and  SHIPT&amp;quot;" u="1"/>
        <s v="&amp;quot;YTD Rev_ and SHIPT by BU and CUS_Diff_ of YTD Act_ SHIPT and YTD Shipping TRGT&amp;quot;" u="1"/>
        <s v="&amp;quot;Monthly Status of Operating Income and Shipment by Product_Product Category&amp;quot;" u="1"/>
        <s v="&amp;quot;PSG Forecast Versions Comparison Information_Forecast Type Name&amp;quot;" u="1"/>
        <s v="&amp;quot;Difference Rate and Hit Rate Data of Operating Income and  Shipment_Difference Ratio Between Actual Operating Income and Estimated Operating Income&amp;quot;" u="1"/>
        <s v="&amp;quot;Fill Rate by Vendor_IEC Part Number&amp;quot;" u="1"/>
        <s v="&amp;quot;Estimated Monthly Revenue and Shipment Data_Division Name&amp;quot;" u="1"/>
        <s v="&amp;quot;Difference Rate and Hit Rate Data of Operating Income and  Shipment_Product Category&amp;quot;" u="1"/>
        <s v="&amp;quot;MLY Rev_ and SHIPT by PRD_Hit Rate of MTD Act_ SHIPT vs_ MLY Boards Est_ SHIPT&amp;quot;" u="1"/>
        <s v="&amp;quot;Monthly Status of Operating Income and Shipment by BU and Customer_Monthly Shipment of Yearly Target&amp;quot;" u="1"/>
        <s v="&amp;quot;Diff_ Rate and Hit Rate Data of Rev_ and SHIPT_Diff_ of MLY Act_ Ship_ vs_ Yearly Target Ship_&amp;quot;" u="1"/>
        <s v="&amp;quot;MLY Rev_ and SHIPT by BU and CUS_Monthly Estimated Operating Income&amp;quot;" u="1"/>
        <s v="&amp;quot;MLY Rev_ and SHIPT by PRD_Monthly Boards Estimated Operating Income&amp;quot;" u="1"/>
        <s v="&amp;quot;Actual Monthly Revenue and Shipment Data_Diff_ Rate of Act_ SHIPT vs_ Shipping TRGT&amp;quot;" u="1"/>
        <s v="&amp;quot;Yearly Rev_ and SHIPT by PRD_Product Category&amp;quot;" u="1"/>
        <s v="&amp;quot;MLY Rev_ and SHIPT by PRD_Diff_ of MLY Act_ Rev_ vs_ Yearly Target Rev_&amp;quot;" u="1"/>
        <s v="&amp;quot;Monthly Status of Operating Income and Shipment by BU and Customer_Difference Between Monthly Actual Shipment and Monthly Boards Estimated Shipment&amp;quot;" u="1"/>
        <s v="&amp;quot;Actual Revenue Cost and Shipment Data_Acc_ Series  Cost&amp;quot;" u="1"/>
        <s v="&amp;quot;Status of Operating Income and Shipment in the Past Three Years by Product_Version Date&amp;quot;" u="1"/>
        <s v="&amp;quot;Material Marketing Price Infomation_MoM LEM AL&amp;quot;" u="1"/>
        <s v="&amp;quot;YTD Rev_ and SHIPT by PRD_Year to Date Boards Estimated Revenue&amp;quot;" u="1"/>
        <s v="&amp;quot;Yearly Status of Operating Income and Shipment by Product_Difference Between Yearly Actual and Predict Shipment and Yearly Shipment Target&amp;quot;" u="1"/>
        <s v="&amp;quot;Monthly Status of Operating Income and Shipment by Product_Difference Between Monthly Actual Shipment and Monthly Boards Estimated Shipment&amp;quot;" u="1"/>
        <s v="&amp;quot;Year to Date Status of Operating Income and Shipment by Product_Difference Between Year to Date Actual Shipment and Year to Date Boards Estimated Shipment&amp;quot;" u="1"/>
        <s v="&amp;quot;PSG FCST Hit Rate Analysis_Forecast Quantity- &amp;gt; Order Quantity&amp;quot;" u="1"/>
        <s v="&amp;quot;PSG Monthly Procurement Amount_BU Code&amp;quot;" u="1"/>
        <s v="&amp;quot;Material Marketing Price Analysis_MoM NY Gold&amp;quot;" u="1"/>
        <s v="&amp;quot;Actual Daily Operating Income and Shipment Data_Actual Daily Operating Income&amp;quot;" u="1"/>
        <s v="&amp;quot;Monthly Operating Income and Shipment Data of Yearly target_Product Category&amp;quot;" u="1"/>
        <s v="&amp;quot;Purchasing Mode and Amount Aistribution_Plant Code&amp;quot;" u="1"/>
        <s v="&amp;quot;Material Marketing Price Infomation_Material Catalog YOY&amp;quot;" u="1"/>
        <s v="&amp;quot;Rev_ and SHIPT in Past Three Years by BU and CUS_Difference Ratio Between Yearly Revenue&amp;quot;" u="1"/>
        <s v="&amp;quot;Yearly Status of Operating Income and Shipment by BU and Customer_Difference Between Yearly Actual and Predict Operating Income and Operating Income Target&amp;quot;" u="1"/>
        <s v="&amp;quot;Diff_ Rate and Hit Rate Data of Rev_ and  SHIPT_Customer Name&amp;quot;" u="1"/>
        <s v="&amp;quot;Material Marketing Price Infomation_QOQ Connetor&amp;quot;" u="1"/>
        <s v="&amp;quot;The Top Five Vendor with the Worst Order Fill Rate_YTD Fill Rate&amp;quot;" u="1"/>
        <s v="&amp;quot;PSG Forecast Version Comparison_Product Category&amp;quot;" u="1"/>
        <s v="&amp;quot;YTD Rev_ and SHIPT by BU and CUS_Journal Create Year&amp;quot;" u="1"/>
        <s v="&amp;quot;Rev_ and SHIPT in Past Three Years by PRD_Journal Create Year&amp;quot;" u="1"/>
        <s v="&amp;quot;PSG FCST Management_In accurated Area&amp;quot;" u="1"/>
        <s v="&amp;quot;MLY Rev_ and SHIPT Data of Yearly TRGT_Customer Name&amp;quot;" u="1"/>
        <s v="&amp;quot;Material Marketing Price Analysis_QOQ Plastic&amp;quot;" u="1"/>
        <s v="&amp;quot;Material Marketing Price Analysis_MoM LEM Ni&amp;quot;" u="1"/>
        <s v="&amp;quot;Material Catalog Price Infomation_Material Catalog&amp;quot;" u="1"/>
        <s v="&amp;quot;Monthly Status of Operating Income and Shipment by Product_Month to Date Actual Operating Income&amp;quot;" u="1"/>
        <s v="&amp;quot;Monthly Status of Operating Income and Shipment by BU and Customer_Month to Date Actual  Shipment&amp;quot;" u="1"/>
        <s v="&amp;quot;Actual Revenue Cost and Shipment Data_Monthly Series Revenue&amp;quot;" u="1"/>
        <s v="&amp;quot;Yearly Status of Operating Income and Shipment by BU and Customer_BU Code&amp;quot;" u="1"/>
        <s v="&amp;quot;Diff_ Rate and Hit Rate Data of Rev_ and  SHIPT_Hit Rate of Act_ SHIPT vs_ Boards Est_ SHIPT&amp;quot;" u="1"/>
        <s v="&amp;quot;YTD Rev_ and SHIPT by PRD_Diff_ of YTD Act_ SHIPT and  YTD Shipping TRGT&amp;quot;" u="1"/>
        <s v="&amp;quot;Monthly Status of Operating Income and Shipment by BU and Customer_BU Code&amp;quot;" u="1"/>
        <s v="&amp;quot;Major Stage Material Catalog Dim_Material Catalog&amp;quot;" u="1"/>
        <s v="&amp;quot;Difference Rate and Hit Rate Data of Operating Income and  Shipment_Difference Between Actual Operating Income and Estimated Operating Income&amp;quot;" u="1"/>
        <s v="&amp;quot;Rev_ and SHIPT in Past Three Years by PRD_Division Name&amp;quot;" u="1"/>
        <s v="&amp;quot;Material Marketing Price Infomation_QOQ Thermal Module&amp;quot;" u="1"/>
        <s v="&amp;quot;RFQ Detail of Award Project_Actual Sales Quantity&amp;quot;" u="1"/>
        <s v="&amp;quot;Material Marketing Price Analysis_QoQ LEM CU&amp;quot;" u="1"/>
        <s v="&amp;quot;Yearly Rev_ and SHIPT by PRD_Diff_ of Yearly Act_Pred_ and Boards Est_ SHIPT&amp;quot;" u="1"/>
        <s v="&amp;quot;PSG Forecast Versions Comparison_Hit Rate Analysis Month&amp;quot;" u="1"/>
        <s v="&amp;quot;Yearly Status of Operating Income and Shipment by Product_BU Code&amp;quot;" u="1"/>
        <s v="&amp;quot;Diff_ Rate and Hit Rate Data of Rev_ and SHIPT_Hit Rate of MTD Act_ Rev_ vs_ UTD Est_ Rev_&amp;quot;" u="1"/>
        <s v="&amp;quot;Difference Rate and Hit Rate Data of Operating Income and  Shipment_Difference Between Actual Shipment and The Boards Estimated Shipment&amp;quot;" u="1"/>
        <s v="&amp;quot;MLY Rev_ and SHIPT by BU and CUS_Diff_ of MLY Act_ SHIPT vs_ Shipping TRGT&amp;quot;" u="1"/>
        <s v="&amp;quot;Data on the Difference Rate of Revenue and Shipment in Different Time Intervals_Customer Name&amp;quot;" u="1"/>
        <s v="&amp;quot;MLY Rev_ and SHIPT by PRD_BU Code&amp;quot;" u="1"/>
        <s v="&amp;quot;Difference Rate and Hit Rate Data of Operating Income and  Shipment_Difference Between Actual Shipment and Shipment Target&amp;quot;" u="1"/>
        <s v="&amp;quot;PSG Forecast Hit Rate Monitor_Monitor Date&amp;quot;" u="1"/>
        <s v="&amp;quot;PSG Forecast Version Comparison_Product Series&amp;quot;" u="1"/>
        <s v="&amp;quot;Yearly Status of Operating Income and Shipment by BU and Customer_Yearly Actual and Predict Shipment&amp;quot;" u="1"/>
        <s v="&amp;quot;MLY Rev_ and SHIPT by BU and CUS_Hit Rate of MTD Act_ Rev_ vs_ MLY Boards Est_ Rev_&amp;quot;" u="1"/>
        <s v="&amp;quot;Yearly Rev_ and SHIPT by PRD_Diff_ Rate of Yearly Act_Pred_ and Boards Est_ Rev_&amp;quot;" u="1"/>
        <s v="&amp;quot;Material Marketing Price Analysis_QoQ LEM Tin&amp;quot;" u="1"/>
        <s v="&amp;quot;Fill Rate by PartNo_Accum LTA  GR Quantity&amp;quot;" u="1"/>
        <s v="&amp;quot;Status of Operating Income and Shipment in the Past Three Years by Product_Difference Between Yearly Operating Income&amp;quot;" u="1"/>
        <s v="&amp;quot;Yearly Rev_ and SHIPT by BU and CUS_Customer Name&amp;quot;" u="1"/>
        <s v="&amp;quot;Yearly Rev_ and SHIPT by BU and CUS_Diff_ of Yearly Act_Pred_ and TRGT SHIPT&amp;quot;" u="1"/>
        <s v="&amp;quot;MLY Rev_ and SHIPT by PRD_Journal Create Month&amp;quot;" u="1"/>
        <s v="&amp;quot;Diff_ Rate and Hit Rate Data of Rev_ and SHIPT_Diff_ of MLY Act_ Ship_ vs_ Boards Est_ Ship_&amp;quot;" u="1"/>
        <s v="&amp;quot;BU2 ASUS BS VS FCST_Version Comparison Month&amp;quot;" u="1"/>
        <s v="&amp;quot;PSG BOD Shipping Target Management_Forecast Gen Date- &amp;gt; Forecast Version&amp;quot;" u="1"/>
        <s v="&amp;quot;Difference Rate and Hit Rate Data of Operating Income and  Shipment_Year of Calculation&amp;quot;" u="1"/>
        <s v="&amp;quot;Yearly Status of Operating Income and Shipment by BU and Customer&amp;quot;" u="1"/>
        <s v="&amp;quot;Diff_ Rate and Hit Rate Data of Rev_ and  SHIPT_Diff_ of Act_ SHIPT vs_ BoardsEst_ SHIPT&amp;quot;" u="1"/>
        <s v="&amp;quot;PSG FCST Management_EDI 850 Order Request&amp;quot;" u="1"/>
        <s v="&amp;quot;Material Marketing Price Analysis_MoM LEM AL&amp;quot;" u="1"/>
        <s v="&amp;quot;Rev_ and SHIPT in Past Three Years by BU and CUS_Difference Ratio Between  Yearly Operating Income&amp;quot;" u="1"/>
        <s v="&amp;quot;Difference Rate and Hit Rate Data of Operating Income and  Shipment_Difference Between Actual Shipment and Estimated Shipment&amp;quot;" u="1"/>
        <s v="&amp;quot;YTD Rev_ and SHIPT by BU and CUS_Division Name&amp;quot;" u="1"/>
        <s v="&amp;quot;Status of Operating Income and Shipment in the Past Three Years by BU and Customer_Yearly Actual Operating Income&amp;quot;" u="1"/>
        <s v="&amp;quot;MLY Rev_ and SHIPT by BU and CUS_Month to Date Actual Operating Income&amp;quot;" u="1"/>
        <s v="&amp;quot;Monthly Status of Operating Income and Shipment by BU and Customer_Difference Between Monthly Actual Operating Income and Monthly Estimated Operating Income&amp;quot;" u="1"/>
        <s v="&amp;quot;PSG BOD Shipping Target Management_BOD Shipping Target Hit Rate&amp;quot;" u="1"/>
        <s v="&amp;quot;Rev_ and SHIPT in Past Three Years by PRD_Difference Ratio Between Yearly Shipment&amp;quot;" u="1"/>
        <s v="&amp;quot;PSG Forecast Version Comparison_Version Difference&amp;quot;" u="1"/>
        <s v="&amp;quot;Critical Parts Fulfillment Analysis_Customer Name&amp;quot;" u="1"/>
        <s v="&amp;quot;Material Marketing Price Analysis_QOQ Connetor&amp;quot;" u="1"/>
        <s v="&amp;quot;Actual Revenue Cost and Shipment Data_Acc_ MVA Cost &amp;quot;" u="1"/>
        <s v="&amp;quot;Actual Monthly Revenue and Shipment Data_Diff_ Rate of MLY Act_ Ship_ vs_ Yearly Target Ship_&amp;quot;" u="1"/>
        <s v="&amp;quot;MLY Rev_ and SHIPT Data of Yearly TRGT_Monthly Shipment of Yearly Target&amp;quot;" u="1"/>
        <s v="&amp;quot;Estimated Monthly Operating Income and Shipment Data_BU Code&amp;quot;" u="1"/>
        <s v="&amp;quot;MLY Rev_ and SHIPT by PRD_Month to Date Actual  Shipment&amp;quot;" u="1"/>
        <s v="&amp;quot;MLY Rev_ and SHIPT by BU and CUS_Version Date&amp;quot;" u="1"/>
        <s v="&amp;quot;Difference Rate and Hit Rate Data of Operating Income and  Shipment_Division Name&amp;quot;" u="1"/>
        <s v="&amp;quot;PSG FCST Hit Rate Analysis_Outliners_Outsourcing type&amp;quot;" u="1"/>
        <s v="&amp;quot;CQ MP shipment analysis_Shipping Month&amp;quot;" u="1"/>
        <s v="&amp;quot;Year to Date Status of Operating Income and Shipment by Product_Year to Date Actual Operating Income&amp;quot;" u="1"/>
        <s v="&amp;quot;Monthly Status of Operating Income and Shipment by BU and Customer_Monthly Estimated Operating Income&amp;quot;" u="1"/>
        <s v="&amp;quot;Material Marketing Price Infomation_QOQ Stamping&amp;quot;" u="1"/>
        <s v="&amp;quot;Monthly Status of Operating Income and Shipment by Product_BU Code&amp;quot;" u="1"/>
        <s v="&amp;quot;Monthly Status of Operating Income and Shipment by BU and Customer_Division Name&amp;quot;" u="1"/>
        <s v="&amp;quot;Diff_ Rate and Hit Rate Data of Rev_ and  SHIPT_Diff_ Rate of MLY Act_ Rev_ vs_ Boards Est_ Rev_&amp;quot;" u="1"/>
        <s v="&amp;quot;Yearly Status of Operating Income and Shipment by BU and Customer_Yearly Boards Estimated Shipment&amp;quot;" u="1"/>
        <s v="&amp;quot;Boards Estimated Monthly Operating Income and Shipment Data_Product Category&amp;quot;" u="1"/>
        <s v="&amp;quot;Yearly Status of Operating Income and Shipment by BU and Customer_Difference Ratio Between Yearly Actual and Predict Shipment and Yearly Boards Estimated Shipment&amp;quot;" u="1"/>
        <s v="&amp;quot;MLY Rev_ and SHIPT by PRD_Hit Rate of MTD Act_ Ship_ vs_ MLY Boards Est_ Ship_&amp;quot;" u="1"/>
        <s v="&amp;quot;Yearly Status of Operating Income and Shipment by BU and Customer_Difference Between Yearly Actual and Predict Operating Income and Yearly Boards Estimated Operating Income&amp;quot;" u="1"/>
        <s v="&amp;quot;Yearly Status of Operating Income and Shipment by Product_Customer Name&amp;quot;" u="1"/>
        <s v="&amp;quot;Rev_ and SHIPT in Past Three Years by BU and CUS&amp;quot;" u="1"/>
        <s v="&amp;quot;MLY Rev_ and SHIPT by BU and CUS_Monthly Boards Estimated Operating Income&amp;quot;" u="1"/>
        <s v="&amp;quot;RFQ Detail of Award Project_Accumulative Product Series  Revenue&amp;quot;" u="1"/>
        <s v="&amp;quot;Actual Monthly Operating Income and Shipment Data_Division Name&amp;quot;" u="1"/>
        <s v="&amp;quot;MLY Rev_ and SHIPT by BU and CUS_Monthly Revenue of Yearly Target&amp;quot;" u="1"/>
        <s v="&amp;quot;Fill Rate by Vendor_Accum LTA  GR Quantity&amp;quot;" u="1"/>
        <s v="&amp;quot;Yearly Rev_ and SHIPT by PRD&amp;quot;" u="1"/>
        <s v="&amp;quot;Purchasing Mode and Amount Aistribution&amp;quot;" u="1"/>
        <s v="&amp;quot;Critical Parts Fulfillment Statistic_LTA  GR Quantity&amp;quot;" u="1"/>
        <s v="&amp;quot;Purchasing Mode and Amount Aistribution_Site Name&amp;quot;" u="1"/>
        <s v="&amp;quot;Purchasing Mode and Amount Aistribution_Purchasing Mode&amp;quot;" u="1"/>
        <s v="&amp;quot;Estimated Monthly Operating Income and Shipment Data_Monthly Estimated Shipment&amp;quot;" u="1"/>
        <s v="&amp;quot;Year to Date Status of Operating Income and Shipment by Product_Difference Ratio Between Year to Date Actual Operating Income and Year to Date Boards Estimated Operating Income&amp;quot;" u="1"/>
        <s v="&amp;quot;Yearly Rev_ and SHIPT by BU and CUS_Diff_ of Yearly Act_Pred_ and Boards Est_ Ship_&amp;quot;" u="1"/>
        <s v="&amp;quot;MLY Rev_ and SHIPT by BU and CUS_Hit Rate of MTD Act_ Rev_ vs_ MLY Rev_ TRGT&amp;quot;" u="1"/>
        <s v="&amp;quot;Actual Monthly Operating Income and Shipment Data_Diff_ Rate of Act_ Rev_ vs_ Rev_ TRGT&amp;quot;" u="1"/>
        <s v="&amp;quot;Yearly Rev_ and SHIPT by PRD_Yearly Boards Estimated Revenue&amp;quot;" u="1"/>
        <s v="&amp;quot;Boards Est_ MLY Rev_ and SHIPT Data_Division Name&amp;quot;" u="1"/>
        <s v="&amp;quot;MLY Rev_ and SHIPT by PRD_Diff_ Rate of MLY Act_ Ship_ vs_ Yearly Target Ship_&amp;quot;" u="1"/>
        <s v="&amp;quot;Vendor Master_Sole Source Quantity&amp;quot;" u="1"/>
        <s v="&amp;quot;Diff_ Rate and Hit Rate Data of Rev_ and  SHIPT_Diff_ Rate of Act_ Rev_ vs_ Boards Est_ Rev_&amp;quot;" u="1"/>
        <s v="&amp;quot;Diff_ Rate of Rev_ and SHIPT in Different Time Frame_Difference Ratio Between  Yearly Operating Income&amp;quot;" u="1"/>
        <s v="&amp;quot;Diff_ Rate and Hit Rate Data of Rev_ and  SHIPT_Product Category&amp;quot;" u="1"/>
        <s v="&amp;quot;Status of Operating Income and Shipment in the Past Three Years by BU and Customer_Version Date&amp;quot;" u="1"/>
        <s v="&amp;quot;MLY Rev_ and SHIPT by PRD_Diff_ of MLY Act_ Rev_ vs_  MLY Rev_ TRGT&amp;quot;" u="1"/>
        <s v="&amp;quot;Material Marketing Price Infomation_YoY LEM CU&amp;quot;" u="1"/>
        <s v="&amp;quot;Boards Est_ MLY Rev_ and SHIPT Data_BU Code&amp;quot;" u="1"/>
        <s v="&amp;quot;MLY Rev_ and SHIPT by PRD&amp;quot;" u="1"/>
        <s v="&amp;quot;Monthly Status of Operating Income and Shipment by Product_Monthly Shipment of Yearly Target&amp;quot;" u="1"/>
        <s v="&amp;quot;Material Marketing Price Infomation_Material Futures MOM&amp;quot;" u="1"/>
        <s v="&amp;quot;RFQ Detail of Award Project_Accumulative Series Revenue&amp;quot;" u="1"/>
        <s v="&amp;quot;PSG Forecast Version Comparison_Division Code&amp;quot;" u="1"/>
        <s v="&amp;quot;PSG BOD Shipping Target Management&amp;quot;" u="1"/>
        <s v="&amp;quot;FCS Start Date Data&amp;quot;" u="1"/>
        <s v="&amp;quot;PSG FCST Management_Product Series&amp;quot;" u="1"/>
        <s v="&amp;quot;Rev_ and SHIPT in Past Three Years by PRD_Difference Ratio Between  Yearly Operating Income&amp;quot;" u="1"/>
        <s v="&amp;quot;Estimated Monthly Operating Income and Shipment Data_Division Name&amp;quot;" u="1"/>
        <s v="&amp;quot;Estimated Monthly Operating Income and Shipment Data_Customer Name&amp;quot;" u="1"/>
        <s v="&amp;quot;YTD Rev_ and SHIPT by PRD_Division Code&amp;quot;" u="1"/>
        <s v="&amp;quot;PSG FCST Hit Rate Analysis_Outliners_BU Code&amp;quot;" u="1"/>
        <s v="&amp;quot;Diff_ Rate and Hit Rate Data of Rev_ and SHIPT_Diff_ Rate of MLY Act_ Ship_ vs_ Boards Est_ Ship_&amp;quot;" u="1"/>
        <s v="&amp;quot;Purchasing Mode and Amount Aistribution_Part Category&amp;quot;" u="1"/>
        <s v="&amp;quot;Diff_ Rate and Hit Rate Data of Rev_ and SHIPT&amp;quot;" u="1"/>
        <s v="&amp;quot;Diff_ Rate and Hit Rate Data of Rev_ and SHIPT_Hit Rate of MTD Act_ Ship_ vs_ UTD Est_ Ship_&amp;quot;" u="1"/>
        <s v="&amp;quot;Diff_ Rate and Hit Rate Data of Rev_ and  SHIPT_Diff_ of MLY Act_ Ship_ vs_ Boards Est_ Ship_&amp;quot;" u="1"/>
        <s v="&amp;quot;MLY Rev_ and SHIPT by BU and CUS&amp;quot;" u="1"/>
        <s v="&amp;quot;Difference Rate and Hit Rate Data of Operating Income and  Shipment_Difference Between Actual Operating Income and The Boards Estimated Operating Income&amp;quot;" u="1"/>
        <s v="&amp;quot;Yearly Rev_ and SHIPT by BU and CUS_Diff_ Rate of Yearly Act_Pred_ and Boards Est_ Rev_&amp;quot;" u="1"/>
        <s v="&amp;quot;Year to Date Status of Operating Income and Shipment by BU and Customer_Difference Between Year to Date Actual Operating Income and Year to Date Boards Estimated Operating Income&amp;quot;" u="1"/>
        <s v="&amp;quot;MLY Rev_ and SHIPT Data of Yearly TRGT_Monthly Revenue of Yearly Target&amp;quot;" u="1"/>
        <s v="&amp;quot;Actual Revenue and Shipment Data_Accumulative Series Net Profit Rate&amp;quot;" u="1"/>
        <s v="&amp;quot;Rev_ and SHIPT in Past Three Years by BU and CUS_Yearly Actual Shipment&amp;quot;" u="1"/>
        <s v="&amp;quot;Yearly Rev_ and SHIPT by BU and CUS&amp;quot;" u="1"/>
        <s v="&amp;quot;Material Marketing Price Infomation_Case Plastic Procure Cost ratio&amp;quot;" u="1"/>
        <s v="&amp;quot;Monthly Status of Operating Income and Shipment by BU and Customer_Difference Between Monthly Actual Operating Income and Monthly Boards Estimated Operating Income&amp;quot;" u="1"/>
        <s v="&amp;quot;Monthly Status of Operating Income and Shipment by BU and Customer_Monthly Boards Estimated Shipment&amp;quot;" u="1"/>
        <s v="&amp;quot;YTD Rev_ and SHIPT by PRD_Year to Date Revenue Target&amp;quot;" u="1"/>
        <s v="&amp;quot;YTD Rev_ and SHIPT by PRD_Diff_ Rate of YTD Act_ SHIPT and YTD Shipping TRGT&amp;quot;" u="1"/>
        <s v="&amp;quot;Yearly Status of Operating Income and Shipment by BU and Customer_Difference Ratio Between Yearly Actual and Predict Operating Income and Operating Income Target&amp;quot;" u="1"/>
        <s v="&amp;quot;Material Marketing Price Analysis_MoM Iron&amp;quot;" u="1"/>
        <s v="&amp;quot;Yearly Rev_ and SHIPT by PRD_Diff_ of Yearly Act_Pred_ and Boards Est_ Rev_&amp;quot;" u="1"/>
        <s v="&amp;quot;YTD Rev_ and SHIPT by PRD_Diff_ Rate of YTD Act_ Rev_ and YTD Rev_ TRGT&amp;quot;" u="1"/>
        <s v="&amp;quot;The Top Five Vendor with the Worst Order Fill Rate_LTA  GR Quantity&amp;quot;" u="1"/>
        <s v="&amp;quot;Material Catalog Price Infomation&amp;quot;" u="1"/>
        <s v="&amp;quot;Material Marketing Price Infomation_QOQ PCB&amp;quot;" u="1"/>
        <s v="&amp;quot;Diff_ Rate and Hit Rate Data of Rev_ and  SHIPT_Diff_ of Act_ Rev_ vs_ Rev_ TRGT&amp;quot;" u="1"/>
        <s v="&amp;quot;Monthly Status of Operating Income and Shipment by BU and Customer_Hit Rate Between Month to Date Actual Shipment and Monthly Boards Estimated Shipment&amp;quot;" u="1"/>
        <s v="&amp;quot;MLY Rev_ and SHIPT by BU and CUS_Diff_ of MLY Act_ SHIPT vs_ Est_ SHIPT&amp;quot;" u="1"/>
        <s v="&amp;quot;Actual Revenue Cost and Shipment Data_Mothly MVA Cost&amp;quot;" u="1"/>
        <s v="&amp;quot;Material Marketing Price Infomation_MoM LEM Ni&amp;quot;" u="1"/>
        <s v="&amp;quot;Yearly Rev_ and SHIPT by PRD_Yearly Boards Estimated Shipment&amp;quot;" u="1"/>
        <s v="&amp;quot;MLY Rev_ and SHIPT by BU and CUS_Boards Estimated Version Date&amp;quot;" u="1"/>
        <s v="&amp;quot;Actual Daily Operating Income and Shipment Data_Division Name&amp;quot;" u="1"/>
        <s v="&amp;quot;MLY Rev_ and SHIPT by PRD_Hit Rate of MTD Act_ Ship_ vs_ UTD Est_ Ship_&amp;quot;" u="1"/>
        <s v="&amp;quot;Actual Daily Revenue and Shipment Data_Division Name&amp;quot;" u="1"/>
        <s v="&amp;quot;The Top Five Vendor with the Worst Order Fill Rate_IEC Part Number&amp;quot;" u="1"/>
        <s v="&amp;quot;Critical Parts Fulfillment Analysis_The Top Five Vendor with the Worst Order Fill Rate&amp;quot;" u="1"/>
        <s v="&amp;quot;Vendor Master_Used by customer list&amp;quot;" u="1"/>
        <s v="&amp;quot;Yearly Rev_ and SHIPT by BU and CUS_Yearly Shipment Target&amp;quot;" u="1"/>
        <s v="&amp;quot;Monthly Status of Operating Income and Shipment by BU and Customer_Hit Rate Between Month to Date Actual Operating Income and Monthly Operating Income Target&amp;quot;" u="1"/>
        <s v="&amp;quot;PSG Forecast Version Comparison_Customer Name&amp;quot;" u="1"/>
        <s v="&amp;quot;Material Marketing Price Infomation_MoM NY Gold&amp;quot;" u="1"/>
        <s v="&amp;quot;Actual Revenue Cost and Shipment Data_Acc_ Series Revenue&amp;quot;" u="1"/>
        <s v="&amp;quot;Diff_ Rate of Rev_ and SHIPT in Different Time Frame_Division Name&amp;quot;" u="1"/>
        <s v="&amp;quot;YTD Rev_ and SHIPT by BU and CUS_Diff_ Rate of YTD Act_ SHIPT and Boards Est_ SHIPT&amp;quot;" u="1"/>
        <s v="&amp;quot;The Top Five Vendor with the Worst Order Fill Rate_LTA MOU Quantity&amp;quot;" u="1"/>
        <s v="&amp;quot;Diff_ Rate of Rev_ and SHIPT in Different Time Frame_Customer Name&amp;quot;" u="1"/>
        <s v="&amp;quot;Yearly Rev_ and SHIPT by BU and CUS_Journal Create Year&amp;quot;" u="1"/>
        <s v="&amp;quot;YTD Rev_ and SHIPT by PRD_Division Name&amp;quot;" u="1"/>
        <s v="&amp;quot;Year to Date Status of Operating Income and Shipment by Product_Division Name&amp;quot;" u="1"/>
        <s v="&amp;quot;Status of Operating Income and Shipment in the Past Three Years by BU and Customer_Customer Name&amp;quot;" u="1"/>
        <s v="&amp;quot;Material Marketing Price Infomation_YoY LEM AL&amp;quot;" u="1"/>
        <s v="&amp;quot;Monthly Status of Operating Income and Shipment by BU and Customer_Version Date&amp;quot;" u="1"/>
        <s v="&amp;quot;Yearly Rev_ and SHIPT by BU and CUS_Diff_ of Yearly Act_Pred_ and TRGT Rev_&amp;quot;" u="1"/>
        <s v="&amp;quot;MLY Rev_ and SHIPT by BU and CUS_Diff_ Rate of MLY Act_ Rev_ vs_ MLY Est_ Rev_&amp;quot;" u="1"/>
        <s v="&amp;quot;PSG FCST Hit Rate Analysis_Outliners_Business type&amp;quot;" u="1"/>
        <s v="&amp;quot;MLY Rev_ and SHIPT by PRD_Version Date&amp;quot;" u="1"/>
        <s v="&amp;quot;Diff_ Rate and Hit Rate Data of Rev_ and SHIPT_Hit Rate of MTD Act_ Rev_ vs_ MLY Boards Est_ Rev_&amp;quot;" u="1"/>
        <s v="&amp;quot;PSG FCST Hit Rate Analysis_Division Name&amp;quot;" u="1"/>
        <s v="&amp;quot;MLY Rev_ and SHIPT by BU and CUS_Month to Date Actual Shipment&amp;quot;" u="1"/>
        <s v="&amp;quot;Status of Operating Income and Shipment in the Past Three Years by Product_BU Code&amp;quot;" u="1"/>
        <s v="&amp;quot;Diff_ Rate of Rev_ and SHIPT in Different Time Frame_Product Category&amp;quot;" u="1"/>
        <s v="&amp;quot;Critical Parts Fulfillment Analysis_Purchasing Mode&amp;quot;" u="1"/>
        <s v="&amp;quot;Material Marketing Price Analysis_YoY NY Gold&amp;quot;" u="1"/>
        <s v="&amp;quot;Yearly Status of Operating Income and Shipment by Product_Difference Ratio Between Yearly Actual and Predict Shipment and Yearly Boards Estimated Shipment&amp;quot;" u="1"/>
        <s v="&amp;quot;The Top Five Vendor with the Worst Order Fill Rate_Accum LTA MOU Quantity&amp;quot;" u="1"/>
        <s v="&amp;quot;Data on the Difference Rate of Revenue and Shipment in Different Time Intervals_Difference Between Yearly Shipment&amp;quot;" u="1"/>
        <s v="&amp;quot;Status of Operating Income and Shipment in the Past Three Years by Product_Yearly Actual Operating Income&amp;quot;" u="1"/>
        <s v="&amp;quot;YTD Rev_ and SHIPT by PRD_Journal Create Year&amp;quot;" u="1"/>
        <s v="&amp;quot;Yearly Status of Operating Income and Shipment by Product_Difference Between Yearly Actual and Predict Operating Income and Yearly Boards Estimated Operating Income&amp;quot;" u="1"/>
        <s v="&amp;quot;MLY Rev_ and SHIPT Data of Yearly TRGT_Division Code&amp;quot;" u="1"/>
        <s v="&amp;quot;FCS Start Date Data_BU Code&amp;quot;" u="1"/>
        <s v="&amp;quot;Actual Revenue Cost and Shipment Data_Accumulative Series Net Profit&amp;quot;" u="1"/>
        <s v="&amp;quot;MLY Rev_ and SHIPT by BU and CUS_Journal Create Month&amp;quot;" u="1"/>
        <s v="&amp;quot;Critical Parts Fulfillment Analysis_YTD Fill Rate Less Than Target PN List&amp;quot;" u="1"/>
        <s v="&amp;quot;RFQ Detail of Award Project_Actual Net Profit Margin&amp;quot;" u="1"/>
        <s v="&amp;quot;MLY Rev_ and SHIPT by PRD_Monthly Boards Estimated Shipment&amp;quot;" u="1"/>
        <s v="&amp;quot;Rev_ and SHIPT in Past Three Years by BU and CUS_Division Code&amp;quot;" u="1"/>
        <s v="&amp;quot;Status of Operating Income and Shipment in the Past Three Years by BU and Customer_Difference Ratio Between  Yearly Operating Income&amp;quot;" u="1"/>
        <s v="&amp;quot;Yearly Status of Operating Income and Shipment by Product_Yearly Boards Estimated Operating Income&amp;quot;" u="1"/>
        <s v="&amp;quot;PSG Forecast Version Comparison_Monitor Date&amp;quot;" u="1"/>
        <s v="&amp;quot;DOI Master_Monthly Estimated Operating Income&amp;quot;" u="1"/>
        <s v="&amp;quot;Monthly Status of Operating Income and Shipment by Product_Monthly Boards Estimated Shipment&amp;quot;" u="1"/>
        <s v="&amp;quot;PSG BOD Shipping Target Management_Monitor Date&amp;quot;" u="1"/>
        <s v="&amp;quot;PSG Forecast Version Comparison_BU Code&amp;quot;" u="1"/>
        <s v="&amp;quot;Monthly Status of Operating Income and Shipment by Product_Difference Between Monthly Actual Shipment and Monthly Shipment Target&amp;quot;" u="1"/>
        <s v="&amp;quot;In accurated Area_Outliner Percentage&amp;quot;" u="1"/>
        <s v="&amp;quot;The Top Five Vendor with the Worst Order Fill Rate&amp;quot;" u="1"/>
        <s v="&amp;quot;Purchasing Mode and Amount Aistribution_Vendor Name&amp;quot;" u="1"/>
        <s v="&amp;quot;Material Marketing Price Analysis_YoY LEM Ni&amp;quot;" u="1"/>
        <s v="&amp;quot;YTD Rev_ and SHIPT by PRD_Year to Date Boards Estimated Operating Income&amp;quot;" u="1"/>
        <s v="&amp;quot;MLY Rev_ and SHIPT by PRD_Diff_ Rate of MLY Act_ Rev_ vs_ Boards Est_ Rev_&amp;quot;" u="1"/>
        <s v="&amp;quot;Yearly Status of Operating Income and Shipment by Product&amp;quot;" u="1"/>
        <s v="&amp;quot;Year to Date Status of Operating Income and Shipment by BU and Customer_Difference Ratio Between Year to Date Actual Operating Income and Year to Date Boards Estimated Operating Income&amp;quot;" u="1"/>
        <s v="&amp;quot;PSG FCST Management_EDI 940 Shipping Notice&amp;quot;" u="1"/>
        <s v="&amp;quot;CQ MP shipment analysis_Customer Name&amp;quot;" u="1"/>
        <s v="&amp;quot;Yearly Rev_ and SHIPT by PRD_BU Code&amp;quot;" u="1"/>
        <s v="&amp;quot;Boards Estimated Monthly Operating Income and Shipment Data&amp;quot;" u="1"/>
        <s v="&amp;quot;Status of Operating Income and Shipment in the Past Three Years by Product_Product Category&amp;quot;" u="1"/>
        <s v="&amp;quot;PSG FCST Management_Product Category&amp;quot;" u="1"/>
        <s v="&amp;quot;Monthly Status of Operating Income and Shipment by Product_Journal Create Month&amp;quot;" u="1"/>
        <s v="&amp;quot;MLY Rev_ and SHIPT by PRD_Monthly Estimated Operating Income&amp;quot;" u="1"/>
        <s v="&amp;quot;Status of Operating Income and Shipment in the Past Three Years by Product_Difference Ratio Between Yearly Shipment&amp;quot;" u="1"/>
        <s v="&amp;quot;PSG Forecast Hit Rate Monitor_Business type&amp;quot;" u="1"/>
        <s v="&amp;quot;Diff_ Rate and Hit Rate Data of Rev_ and  SHIPT_Hit Rate of MTD Act_ Rev_ vs_ UTD Est_ Rev_&amp;quot;" u="1"/>
        <s v="&amp;quot;Status of Operating Income and Shipment in the Past Three Years by Product_Difference Between Yearly Shipment&amp;quot;" u="1"/>
        <s v="&amp;quot;Material Marketing Price Infomation_Raw Material Data Month&amp;quot;" u="1"/>
        <s v="&amp;quot;Monthly Operating Income and Shipment Data of Yearly target_Division Name&amp;quot;" u="1"/>
        <s v="&amp;quot;Monthly Status of Operating Income and Shipment by Product_Difference Ratio Between Monthly Actual Shipment and Monthly Boards Estimated Shipment&amp;quot;" u="1"/>
        <s v="&amp;quot;Year to Date Status of Operating Income and Shipment by BU and Customer_Version Date&amp;quot;" u="1"/>
        <s v="&amp;quot;Rev_ and SHIPT in Past Three Years by BU and CUS_Difference Ratio Between  Yearly Revenue&amp;quot;" u="1"/>
        <s v="&amp;quot;Yearly Status of Operating Income and Shipment by Product_Yearly Operating Income Target&amp;quot;" u="1"/>
        <s v="&amp;quot;Critical Parts Fulfillment Analysis_GR Date&amp;quot;" u="1"/>
        <s v="&amp;quot;Yearly Rev_ and SHIPT by PRD_Yearly Shipment Target&amp;quot;" u="1"/>
        <s v="&amp;quot;Business Operation and DOI Overview_Monthly Estimated Operating Income&amp;quot;" u="1"/>
        <s v="&amp;quot;Boards Estimated Monthly Operating Income and Shipment Data_Division Name&amp;quot;" u="1"/>
        <s v="&amp;quot;Status of Operating Income and Shipment in the Past Three Years by BU and Customer_Yearly Actual Shipment&amp;quot;" u="1"/>
        <s v="&amp;quot;Diff_ Rate and Hit Rate Data of Rev_ and  SHIPT_Diff_ of Act_ SHIPT vs_ Est_ SHIPT&amp;quot;" u="1"/>
        <s v="&amp;quot;Yearly Rev_ and SHIPT by PRD_Diff_ of Yearly  Act_Pred_ and Boards Est_ Ship_&amp;quot;" u="1"/>
        <s v="&amp;quot;PSG FCST Hit Rate Analysis_Forecast Hit Rate&amp;quot;" u="1"/>
        <s v="&amp;quot;YTD Rev_ and SHIPT by BU and CUS_Diff_ Rate of YTD Act_ Rev_ and YTD Boards Est_ Rev_&amp;quot;" u="1"/>
        <s v="&amp;quot;MLY Rev_ and SHIPT by BU and CUS_Monthly Estimated Shipment&amp;quot;" u="1"/>
        <s v="&amp;quot;Material Marketing Price Analysis_MoM LEM CU&amp;quot;" u="1"/>
        <s v="&amp;quot;Actual Monthly Operating Income and Shipment Data_Difference Ratio Between Actual Shipment and Shipment Target&amp;quot;" u="1"/>
        <s v="&amp;quot;Rev_ and SHIPT in Past Three Years by BU and CUS_Difference Between Yearly Shipment&amp;quot;" u="1"/>
        <s v="&amp;quot;Diff_ Rate and Hit Rate Data of Rev_ and  SHIPT_Hit Rate of MTD Act_ Ship_ vs_ MLY Boards Est_ Ship_&amp;quot;" u="1"/>
        <s v="&amp;quot;Rev_ and SHIPT in Past Three Years by BU and CUS_Difference Between Yearly Operating Income&amp;quot;" u="1"/>
        <s v="&amp;quot;CQ MP shipment analysis_FCST Version&amp;quot;" u="1"/>
        <s v="&amp;quot;MLY Rev_ and SHIPT by PRD_Month to Date Actual Revenue&amp;quot;" u="1"/>
        <s v="&amp;quot;Material Marketing Price Infomation_Sub-stage Type&amp;quot;" u="1"/>
        <s v="&amp;quot;Actual Revenue and Shipment Data_Accumulative Product Series  Revenue&amp;quot;" u="1"/>
        <s v="&amp;quot;Critical Parts Fulfillment Analysis_Vendor A Fulfillment Performance&amp;quot;" u="1"/>
        <s v="&amp;quot;Diff_ Rate and Hit Rate Data of Rev_ and SHIPT_Product Category&amp;quot;" u="1"/>
        <s v="&amp;quot;Actual Revenue and Shipment Data_Accumulative Series Net Profit Margin&amp;quot;" u="1"/>
        <s v="&amp;quot;Material Marketing Price Infomation_QoQ Iron&amp;quot;" u="1"/>
        <s v="&amp;quot;Diff_ Rate and Hit Rate Data of Rev_ and SHIPT_Division Code&amp;quot;" u="1"/>
        <s v="&amp;quot;MLY Rev_ and SHIPT by PRD_Up to date Monthly Estimated Revenue&amp;quot;" u="1"/>
        <s v="&amp;quot;MLY Rev_ and SHIPT by PRD_Up-To-Date Monthly Estimated Revenue&amp;quot;" u="1"/>
        <s v="&amp;quot;PSG FCST Hit Rate Analysis_Outliners_Product Category&amp;quot;" u="1"/>
        <s v="&amp;quot;Actual Monthly Operating Income and Shipment Data_Version Date&amp;quot;" u="1"/>
        <s v="&amp;quot;Material Marketing Price Infomation_Stage Composition Cost Ratio&amp;quot;" u="1"/>
        <s v="&amp;quot;Diff_ Rate of Rev_ and SHIPT in Different Time Frame_BU Code&amp;quot;" u="1"/>
        <s v="&amp;quot;MLY Rev_ and SHIPT by BU and CUS_Up to date Monthly Estimated Revenue&amp;quot;" u="1"/>
        <s v="&amp;quot;MLY Rev_ and SHIPT by BU and CUS_Up-To-Date Monthly Estimated Revenue&amp;quot;" u="1"/>
        <s v="&amp;quot;Year to Date Status of Operating Income and Shipment by BU and Customer_Difference Ratio Between Year to Date Actual Shipment and Year to Date Shipment Target&amp;quot;" u="1"/>
        <s v="&amp;quot;Material Marketing Price Analysis_MoM LEM Tin&amp;quot;" u="1"/>
        <s v="&amp;quot;YTD Rev_ and SHIPT by BU and CUS_Diff_ of YTD Act_ Rev_ and YTD Boards Est_ Rev_&amp;quot;" u="1"/>
        <s v="&amp;quot;MLY Rev_ and SHIPT Data of Yearly TRGT_Planned Year&amp;quot;" u="1"/>
        <s v="&amp;quot;Yearly Status of Operating Income and Shipment by Product_Yearly Actual and Predict Operating Income&amp;quot;" u="1"/>
        <s v="&amp;quot;PSG FCST Hit Rate Analysis_Monitor Date - &amp;gt;  Demand Plan Date&amp;quot;" u="1"/>
        <s v="&amp;quot;Material Catalog Price Analysis_Material Catalog MOM&amp;quot;" u="1"/>
        <s v="&amp;quot;Material Marketing Price Analysis_YoY LEM AL&amp;quot;" u="1"/>
        <s v="&amp;quot;Critical Parts Fulfillment Analysis_Accum_ LTA  GR Quantity&amp;quot;" u="1"/>
        <s v="&amp;quot;Yearly Rev_ and SHIPT by PRD_Diff_ Rate of Yearly Act_Pred_ and Boards Est_ SHIPT&amp;quot;" u="1"/>
        <s v="&amp;quot;CQ MP shipment analysis_Hit Rate Analysis Month&amp;quot;" u="1"/>
        <s v="&amp;quot;MLY Rev_ and SHIPT by PRD_Monthly Actual Shipment&amp;quot;" u="1"/>
        <s v="&amp;quot;Diff_ Rate and Hit Rate Data of Rev_ and SHIPT_Diff_ Rate of MLY Act_ Rev_ vs_ Boards Est_ Rev_&amp;quot;" u="1"/>
        <s v="&amp;quot;Critical Parts Fulfillment Analysis_Accum_ LTA MOU Quantity&amp;quot;" u="1"/>
        <s v="&amp;quot;Yearly Rev_ and SHIPT by PRD_Diff_ Rate of Yearly Act_Pred_ and Boards Est_ Ship_&amp;quot;" u="1"/>
        <s v="&amp;quot;YTD Rev_ and SHIPT by PRD_BU Code&amp;quot;" u="1"/>
        <s v="&amp;quot;Actual Revenue Cost and Shipment Data_Accumulative Product Series  Revenue&amp;quot;" u="1"/>
        <s v="&amp;quot;Status of Operating Income and Shipment in the Past Three Years by BU and Customer&amp;quot;" u="1"/>
        <s v="&amp;quot;Year to Date Status of Operating Income and Shipment by Product_Version Date&amp;quot;" u="1"/>
        <s v="&amp;quot;Diff_ Rate of Rev_ and SHIPT in Different Time Frame_Difference Ratio Between Yearly Revenue&amp;quot;" u="1"/>
        <s v="&amp;quot;PSG BOD Shipping Target Management_BU Code&amp;quot;" u="1"/>
        <s v="&amp;quot;Diff_ Rate and Hit Rate Data of Rev_ and SHIPT_BU Code&amp;quot;" u="1"/>
        <s v="&amp;quot;Diff_ Rate and Hit Rate Data of Rev_ and SHIPT_Diff_ of MLY Act_ Rev_ vs_ Boards Est_ Rev_&amp;quot;" u="1"/>
        <s v="&amp;quot;Status of Operating Income and Shipment in the Past Three Years by BU and Customer_Difference Ratio Between Yearly Shipment&amp;quot;" u="1"/>
        <s v="&amp;quot;Material Marketing Price Analysis_QOQ Stamping&amp;quot;" u="1"/>
        <s v="&amp;quot;Diff_ Rate and Hit Rate Data of Rev_ and SHIPT_Customer Name&amp;quot;" u="1"/>
        <s v="&amp;quot;YTD Rev_ and SHIPT by BU and CUS_Diff_ of YTD Act_ Rev_ and  YTD Rev_ TRGT&amp;quot;" u="1"/>
        <s v="&amp;quot;Monthly Status of Operating Income and Shipment by BU and Customer_Monthly Actual Operating Income&amp;quot;" u="1"/>
        <s v="&amp;quot;YTD Rev_ and SHIPT by BU and CUS_Diff_ of YTD Act_ Rev_ and YTD Rev_ TRGT&amp;quot;" u="1"/>
        <s v="&amp;quot;PSG Forecast Version Comparison_Forecast Type Name&amp;quot;" u="1"/>
        <s v="&amp;quot;Diff_ Rate of Rev_ and SHIPT in Different Time Frame&amp;quot;" u="1"/>
        <s v="&amp;quot;YTD Rev_ and SHIPT by PRD_Diff_ of YTD Act_ SHIPT and YTD Shipping TRGT&amp;quot;" u="1"/>
        <s v="&amp;quot;MLY Rev_ and SHIPT Data of Yearly TRGT_Product Category&amp;quot;" u="1"/>
        <s v="&amp;quot;Actual Monthly Revenue and Shipment Data_Diff_ Rate of MLY Act_ Rev_ vs_ Yearly Target Rev_&amp;quot;" u="1"/>
        <s v="&amp;quot;Monthly Status of Operating Income and Shipment by BU and Customer_Difference Ratio Between Monthly Actual Shipment and Monthly Estimated Shipment&amp;quot;" u="1"/>
        <s v="&amp;quot;PSG Forecast Hit Rate Monitor_Forecast Gen Date- &amp;gt; Forecast Version&amp;quot;" u="1"/>
        <s v="&amp;quot;Rev_ and SHIPT in Past Three Years by BU and CUS_Difference Between Yearly Revenue&amp;quot;" u="1"/>
        <s v="&amp;quot;Material Marketing Price Infomation_QoQ LEM Tin&amp;quot;" u="1"/>
        <s v="&amp;quot;Material Marketing Price Analysis_PSG Cost Category&amp;quot;" u="1"/>
        <s v="&amp;quot;MLY Rev_ and SHIPT Data of Yearly TRGT&amp;quot;" u="1"/>
        <s v="&amp;quot;Rev_ and SHIPT in Past Three Years by PRD&amp;quot;" u="1"/>
        <s v="&amp;quot;Yearly Rev_ and SHIPT by PRD_Journal Create Year&amp;quot;" u="1"/>
        <s v="&amp;quot;PSG FCST Management_Forecast Type Name&amp;quot;" u="1"/>
        <s v="&amp;quot;Material Marketing Price Analysis_Case Plastic Procure Cost ratio&amp;quot;" u="1"/>
        <s v="&amp;quot;Yearly Rev_ and SHIPT by BU and CUS_BU Code&amp;quot;" u="1"/>
        <s v="&amp;quot;Yearly Status of Operating Income and Shipment by Product_Journal Create Year&amp;quot;" u="1"/>
        <s v="&amp;quot;MLY Rev_ and SHIPT by PRD_Diff_ Rate of MLY Act_ SHIPT vs_ Boards Est_ SHIPT&amp;quot;" u="1"/>
        <s v="&amp;quot;Yearly Rev_ and SHIPT by BU and CUS_Version Date&amp;quot;" u="1"/>
        <s v="&amp;quot;PSG FCST Hit Rate Analysis_Actual Shipment Quantity- &amp;gt; Order Quantity&amp;quot;" u="1"/>
        <s v="&amp;quot;Yearly Status of Operating Income and Shipment by BU and Customer_Yearly Actual and Predict Operating Income&amp;quot;" u="1"/>
        <s v="&amp;quot;MLY Rev_ and SHIPT by PRD_Customer Name&amp;quot;" u="1"/>
        <s v="&amp;quot;Data on the Difference Rate of Revenue and Shipment in Different Time Intervals_Difference Between Yearly Operating Income&amp;quot;" u="1"/>
        <s v="&amp;quot;YTD Rev_ and SHIPT by PRD_Diff_ of YTD Act_ Rev_ and  YTD Rev_ TRGT&amp;quot;" u="1"/>
        <s v="&amp;quot;Diff_ Rate and Hit Rate Data of Rev_ and  SHIPT_Diff_ Rate of Act_ Rev_ vs_Est_ Rev_&amp;quot;" u="1"/>
        <s v="&amp;quot;BU2 ASUS BS VS FCST_Monthly Forecast Quantity&amp;quot;" u="1"/>
        <s v="&amp;quot;YTD Rev_ and SHIPT by BU and CUS_Version Date&amp;quot;" u="1"/>
        <s v="&amp;quot;MLY Rev_ and SHIPT by PRD_Diff_ Rate of MLY Act_ Rev_ vs_ MLY Est_ Rev_&amp;quot;" u="1"/>
        <s v="&amp;quot;Material Marketing Price Analysis_QoQ PC&amp;quot;" u="1"/>
        <s v="&amp;quot;Material Marketing Price Infomation_Material Futures YOY&amp;quot;" u="1"/>
        <s v="&amp;quot;Rev_ and SHIPT in Past Three Years by BU and CUS_Division Name&amp;quot;" u="1"/>
        <s v="&amp;quot;Estimated Monthly Operating Income and Shipment Data_Monthly Estimated Operating Income&amp;quot;" u="1"/>
        <s v="&amp;quot;Monthly Status of Operating Income and Shipment by Product_Monthly Actual Operating Income&amp;quot;" u="1"/>
        <s v="&amp;quot;Yearly Status of Operating Income and Shipment by BU and Customer_Yearly Operating Income Target&amp;quot;" u="1"/>
        <s v="&amp;quot;Material Marketing Price Infomation_Material Catalog&amp;quot;" u="1"/>
        <s v="&amp;quot;MLY Rev_ and SHIPT by PRD_Diff_ of MLY Act_ Ship_ vs_ Yearly Target Ship_&amp;quot;" u="1"/>
        <s v="&amp;quot;Monthly Operating Income and Shipment Data of Yearly target_Planned Month&amp;quot;" u="1"/>
        <s v="&amp;quot;Actual Revenue and Shipment Data_Accumulative Shipping Quantity&amp;quot;" u="1"/>
        <s v="&amp;quot;YTD Rev_ and SHIPT by PRD_Year to Date Actual Revenue&amp;quot;" u="1"/>
        <s v="&amp;quot;Actual Revenue Cost and Shipment Data_Monthly Shiping Quantity&amp;quot;" u="1"/>
        <s v="&amp;quot;Actual Revenue Cost and Shipment Data_Accumulative Product Series Material Cost &amp;quot;" u="1"/>
        <s v="&amp;quot;Critical Parts Fulfillment Statistic_The Top Five PN with the Worst Order Fill Rate&amp;quot;" u="1"/>
        <s v="&amp;quot;Material Marketing Price Infomation_QOQ Plastic&amp;quot;" u="1"/>
        <s v="&amp;quot;YTD Rev_ and SHIPT by BU and CUS_Diff_ of YTD Act_ SHIPT and Boards Est_ SHIPT&amp;quot;" u="1"/>
        <s v="&amp;quot;MLY Rev_ and SHIPT by BU and CUS_Hit Rate of MTD Act_ SHIPT vs_ MLY Boards Est_ SHIPT&amp;quot;" u="1"/>
        <s v="&amp;quot;CQ MP shipment analysis&amp;quot;" u="1"/>
        <s v="&amp;quot;Year to Date Status of Operating Income and Shipment by BU and Customer_Division Name&amp;quot;" u="1"/>
        <s v="&amp;quot;Boards Estimated Monthly Operating Income and Shipment Data_BU Code&amp;quot;" u="1"/>
        <s v="&amp;quot;Actual Revenue Cost and Shipment Data_PL Update Date&amp;quot;" u="1"/>
        <s v="&amp;quot;Year to Date Status of Operating Income and Shipment by BU and Customer_Customer Name&amp;quot;" u="1"/>
        <s v="&amp;quot;Difference Rate and Hit Rate Data of Operating Income and  Shipment_BU Code&amp;quot;" u="1"/>
        <s v="&amp;quot;MLY Rev_ and SHIPT Data of Yearly TRGT_Planned Month&amp;quot;" u="1"/>
        <s v="&amp;quot;Rev_ and SHIPT in Past Three Years by PRD_Product Category&amp;quot;" u="1"/>
        <s v="&amp;quot;Boards Estimated Monthly Operating Income and Shipment Data_Planned Month&amp;quot;" u="1"/>
        <s v="&amp;quot;Monthly Operating Income and Shipment Data of Yearly target_Planned Year&amp;quot;" u="1"/>
        <s v="&amp;quot;Monthly Status of Operating Income and Shipment by Product_Difference Between Monthly Actual Operating Income and Monthly Estimated Operating Income&amp;quot;" u="1"/>
        <s v="&amp;quot;Year to Date Status of Operating Income and Shipment by Product_Year to Date Operating Income Target&amp;quot;" u="1"/>
        <s v="&amp;quot;Monthly Status of Operating Income and Shipment by BU and Customer_Customer Name&amp;quot;" u="1"/>
        <s v="&amp;quot;MLY Rev_ and SHIPT by BU and CUS_Diff_ Rate of MLY Act_ Ship_ vs_ Yearly Target Ship_&amp;quot;" u="1"/>
        <s v="&amp;quot;Business Operation and DOI Overview_Up-To-Date Monthly Estimated Revenue&amp;quot;" u="1"/>
        <s v="&amp;quot;Monthly Status of Operating Income and Shipment by BU and Customer_Hit Rate Between Month to Date Actual Operating Income and Monthly Boards Estimated Operating Income&amp;quot;" u="1"/>
        <s v="&amp;quot;FCS Start Date Data_FCS Start Date&amp;quot;" u="1"/>
        <s v="&amp;quot;Yearly Rev_ and SHIPT by BU and CUS_Division Name&amp;quot;" u="1"/>
        <s v="&amp;quot;Material Marketing Price Infomation_QoQ PC&amp;quot;" u="1"/>
        <s v="&amp;quot;Monthly Status of Operating Income and Shipment by BU and Customer_Monthly Operating Income of Yearly Target&amp;quot;" u="1"/>
        <s v="&amp;quot;Year to Date Status of Operating Income and Shipment by BU and Customer_Year to Date Boards Estimated Operating Income&amp;quot;" u="1"/>
        <s v="&amp;quot;MLY Rev_ and SHIPT by BU and CUS_Diff_ of MLY Act_ Ship_ vs_ Boards Est_ Ship_&amp;quot;" u="1"/>
        <s v="&amp;quot;Yearly Rev_ and SHIPT by PRD_Diff_ of Yearly Act_Pred_ and TRGT Rev_&amp;quot;" u="1"/>
        <s v="&amp;quot;Monthly Status of Operating Income and Shipment by Product_Monthly Actual Shipment&amp;quot;" u="1"/>
        <s v="&amp;quot;Boards Estimated Monthly Operating Income and Shipment Data_Monthly Boards Estimated Shipment&amp;quot;" u="1"/>
        <s v="&amp;quot;Monthly Status of Operating Income and Shipment by BU and Customer_Difference Ratio Between Monthly Actual Operating Income and Monthly Estimated Operating Income&amp;quot;" u="1"/>
        <s v="&amp;quot;Year to Date Status of Operating Income and Shipment by Product_Year to Date Boards Estimated Shipment&amp;quot;" u="1"/>
        <s v="&amp;quot;MLY Rev_ and SHIPT by BU and CUS_Customer Name&amp;quot;" u="1"/>
        <s v="&amp;quot;MLY Rev_ and SHIPT by PRD_Monthly Estimated Shipment&amp;quot;" u="1"/>
        <s v="&amp;quot;MLY Rev_ and SHIPT by BU and CUS_Hit Rate of MTD Act_ Ship_ vs_ MLY Boards Est_ Ship_&amp;quot;" u="1"/>
        <s v="&amp;quot;Data on the Difference Rate of Revenue and Shipment in Different Time Intervals_BU Code&amp;quot;" u="1"/>
        <s v="&amp;quot;Actual Revenue Cost and Shipment Data_Acc_ Series Net Profit Margin&amp;quot;" u="1"/>
        <s v="&amp;quot;Yearly Rev_ and SHIPT by BU and CUS_Yearly Actual and Predict Operating Income&amp;quot;" u="1"/>
        <s v="&amp;quot;MLY Rev_ and SHIPT by BU and CUS_Diff_ Rate of MLY Act_ SHIPT vs_ Boards Est_ SHIPT&amp;quot;" u="1"/>
        <s v="&amp;quot;Yearly Status of Operating Income and Shipment by BU and Customer_Difference Ratio Between Yearly Actual and Predict Operating Income and Yearly Boards Estimated Operating Income&amp;quot;" u="1"/>
        <s v="&amp;quot;Monthly Status of Operating Income and Shipment by Product_Difference Ratio Between Monthly Actual Shipment and Monthly Estimated Shipment&amp;quot;" u="1"/>
        <s v="&amp;quot;Actual Revenue Cost and Shipment Data_Accumulative Series Revenue&amp;quot;" u="1"/>
        <s v="&amp;quot;YTD Rev_ and SHIPT by PRD_Year to Date Shipment Target&amp;quot;" u="1"/>
        <s v="&amp;quot;MLY Rev_ and SHIPT by PRD_ &amp;quot;" u="1"/>
        <s v="&amp;quot;Diff_ Rate and Hit Rate Data of Rev_ and  SHIPT_Hit Rate of MTD Act_ Ship_ vs_ UTD Est_ Ship_&amp;quot;" u="1"/>
        <s v="&amp;quot;MLY Rev_ and SHIPT by PRD_Product Category&amp;quot;" u="1"/>
        <s v="&amp;quot;Status of Operating Income and Shipment in the Past Three Years by Product_Division Name&amp;quot;" u="1"/>
        <s v="&amp;quot;Yearly Rev_ and SHIPT by PRD_Diff_ Rate of Yearly Act_Pred_ and TRGT SHIPT&amp;quot;" u="1"/>
        <s v="&amp;quot;Material Marketing Price Analysis_YoY Iron&amp;quot;" u="1"/>
        <s v="&amp;quot;YTD Rev_ and SHIPT by PRD&amp;quot;" u="1"/>
        <s v="&amp;quot;Monthly Status of Operating Income and Shipment by Product&amp;quot;" u="1"/>
        <s v="&amp;quot;YTD Rev_ and SHIPT by BU and CUS_Diff_ Rate of YTD Act_ SHIPT and YTD Shipping TRGT&amp;quot;" u="1"/>
        <s v="&amp;quot;MLY Rev_ and SHIPT by BU and CUS_Division Code&amp;quot;" u="1"/>
        <s v="&amp;quot;RFQ Related Data_Estimated Net Profit Margin&amp;quot;" u="1"/>
        <s v="&amp;quot;Rev_ and SHIPT in Past Three Years by PRD_Yearly Actual Operating Income&amp;quot;" u="1"/>
        <s v="&amp;quot;PSG Monthly Procurement Amount_Site Name&amp;quot;" u="1"/>
        <s v="&amp;quot;Yearly Status of Operating Income and Shipment by Product_Yearly Shipment Target&amp;quot;" u="1"/>
        <s v="&amp;quot;PSG FCST Hit Rate Analysis_Outliners_Monitor Date&amp;quot;" u="1"/>
        <s v="&amp;quot;Material Catalog Price Infomation_Material Catalog MOM&amp;quot;" u="1"/>
        <s v="&amp;quot;Monthly Status of Operating Income and Shipment by Product_Hit Rate Between Month to Date Actual Operating Income and Monthly Operating Income Target&amp;quot;" u="1"/>
        <s v="&amp;quot;Monthly Operating Income and Shipment Data of Yearly target_Monthly Shipment of Yearly Target&amp;quot;" u="1"/>
        <s v="&amp;quot;Material Marketing Price Analysis_PSG Part Catetory&amp;quot;" u="1"/>
        <s v="&amp;quot;Material Marketing Price Infomation_YoY LEM Ni&amp;quot;" u="1"/>
        <s v="&amp;quot;Yearly Rev_ and SHIPT by BU and CUS_Diff_ of Yearly Act_Pred_ and Boards Est_ Rev_&amp;quot;" u="1"/>
        <s v="&amp;quot;BU2 ASUS BS VS FCST_Monthly Final Forecast Quantity&amp;quot;" u="1"/>
        <s v="&amp;quot;PSG Forecast Version Comparison_Forecast Data Type&amp;quot;" u="1"/>
        <s v="&amp;quot;Material Catalog Price Analysis_Material Catalog YOY&amp;quot;" u="1"/>
        <s v="&amp;quot;Monthly Status of Operating Income and Shipment by BU and Customer_Difference Ratio Between Monthly Actual Operating Income and Monthly Operating Income Target&amp;quot;" u="1"/>
        <s v="&amp;quot;Difference Rate and Hit Rate Data of Operating Income and  Shipment_Hit Rate Between Actual Operating Income and Boards Estimated Operating Income&amp;quot;" u="1"/>
        <s v="&amp;quot;Monthly Status of Operating Income and Shipment by BU and Customer_Journal Create Month&amp;quot;" u="1"/>
        <s v="&amp;quot;Critical Parts Fulfillment Analysis_Site Name&amp;quot;" u="1"/>
        <s v="&amp;quot;PSG BOD Shipping Target Management_Customer Name&amp;quot;" u="1"/>
        <s v="&amp;quot;Critical Parts Fulfillment Analysis_LTA  GR Quantity&amp;quot;" u="1"/>
        <s v="&amp;quot;Monthly Status of Operating Income and Shipment by Product_Monthly Operating Income of Yearly Target&amp;quot;" u="1"/>
        <s v="&amp;quot;PSG FCST Management_Division Name&amp;quot;" u="1"/>
        <s v="&amp;quot;Rev_ and SHIPT in Past Three Years by PRD_Customer Name&amp;quot;" u="1"/>
        <s v="&amp;quot;YTD Rev_ and SHIPT by BU and CUS&amp;quot;" u="1"/>
        <s v="&amp;quot;Actual Monthly Operating Income and Shipment Data_BU Code&amp;quot;" u="1"/>
        <s v="&amp;quot;Estimated Monthly Operating Income and Shipment Data_Planned Month&amp;quot;" u="1"/>
        <s v="&amp;quot;PSG Forecast Hit Rate Monitor_BU Code&amp;quot;" u="1"/>
        <s v="&amp;quot;Material Marketing Price Infomation_YoY NY Gold&amp;quot;" u="1"/>
        <s v="&amp;quot;Monthly Status of Operating Income and Shipment by Product_Division Name&amp;quot;" u="1"/>
        <s v="&amp;quot;Difference Rate and Hit Rate Data of Operating Income and  Shipment_Hit Rate Between Actual Operating Income and Monthly Operating Income Target&amp;quot;" u="1"/>
        <s v="&amp;quot;Rev_ and SHIPT in Past Three Years by PRD_Yearly Actual Shipment&amp;quot;" u="1"/>
        <s v="&amp;quot;Fill Rate by PartNo_LTA  GR Quantity&amp;quot;" u="1"/>
        <s v="&amp;quot;Actual Monthly Operating Income and Shipment Data_Customer Name&amp;quot;" u="1"/>
        <s v="&amp;quot;Estimated Monthly Operating Income and Shipment Data&amp;quot;" u="1"/>
        <s v="&amp;quot;Yearly Rev_ and SHIPT by PRD_Division Code&amp;quot;" u="1"/>
        <s v="&amp;quot;Year to Date Status of Operating Income and Shipment by Product_Difference Between Year to Date Actual Operating Income and Year to Date Boards Estimated Operating Income&amp;quot;" u="1"/>
        <s v="&amp;quot;Year to Date Status of Operating Income and Shipment by BU and Customer_Year to Date Boards Estimated Shipment&amp;quot;" u="1"/>
        <s v="&amp;quot;YTD Rev_ and SHIPT by PRD_Year to Date Actual Shipment&amp;quot;" u="1"/>
        <s v="&amp;quot;PSG Forecast Hit Rate Monitor_Forecast Hit Rate&amp;quot;" u="1"/>
        <s v="&amp;quot;MLY Rev_ and SHIPT by PRD_Monthly Actual Operating Income&amp;quot;" u="1"/>
        <s v="&amp;quot;MLY Rev_ and SHIPT by BU and CUS_BU Code&amp;quot;" u="1"/>
        <s v="&amp;quot;Major Stage Material Catalog Dim_Part Category&amp;quot;" u="1"/>
        <s v="&amp;quot;Critical Parts Fulfillment Analysis_Vendor Fulfillment Performance&amp;quot;" u="1"/>
        <s v="&amp;quot;PSG FCST Management&amp;quot;" u="1"/>
        <s v="&amp;quot;PSG FCST Management_Hit Rate Analysis Month&amp;quot;" u="1"/>
        <s v="&amp;quot;Year to Date Status of Operating Income and Shipment by Product_Difference Ratio Between Year to Date Actual Operating Income and Year to Date Operating Income Target&amp;quot;" u="1"/>
        <s v="&amp;quot;MLY Rev_ and SHIPT by BU and CUS_Month to Date Actual Revenue&amp;quot;" u="1"/>
        <s v="&amp;quot;PSG FCST Hit Rate Analysis_Forecast Quantity&amp;quot;" u="1"/>
        <s v="&amp;quot;The Top Five Vendor with the Worst Order Fill Rate_Accum_ LTA  GR Quantity&amp;quot;" u="1"/>
        <s v="&amp;quot;Yearly Rev_ and SHIPT by PRD_Diff_ Rate of Yearly Act_Pred_ and TRGT Ship_&amp;quot;" u="1"/>
        <s v="&amp;quot;PSG Product Family_Outsourcing type&amp;quot;" u="1"/>
        <s v="&amp;quot;Actual Monthly Revenue and Shipment Data_Division Name&amp;quot;" u="1"/>
        <s v="&amp;quot;Purchasing Mode and Amount Aistribution_AVL Name&amp;quot;" u="1"/>
        <s v="&amp;quot;YTD Rev_ and SHIPT by PRD_Diff_ of YTD Act_ Rev_ and YTD Rev_ TRGT&amp;quot;" u="1"/>
        <s v="&amp;quot;Fill Rate by PartNo_Accum_ LTA MOU Quantity&amp;quot;" u="1"/>
        <s v="&amp;quot;FCS Start Date Data_Customer Name&amp;quot;" u="1"/>
        <s v="&amp;quot;Vendor Master_Buy and Sell Quantity&amp;quot;" u="1"/>
        <s v="&amp;quot;Actual Daily Operating Income and Shipment Data_Customer Name&amp;quot;" u="1"/>
        <s v="&amp;quot;Diff_ Rate and Hit Rate Data of Rev_ and  SHIPT_Diff_ of MLY Act_ Rev_ vs_ Yearly Target Rev_&amp;quot;" u="1"/>
        <s v="&amp;quot;RFQ Detail of Award Project_Accumulative Series Net Profit Rate&amp;quot;" u="1"/>
        <s v="&amp;quot;Boards Est_ MLY Rev_ and SHIPT Data_Monthly Boards Estimated Shipment&amp;quot;" u="1"/>
        <s v="&amp;quot;Actual Revenue and Shipment Data_Acc_ Shipping Quantity&amp;quot;" u="1"/>
        <s v="&amp;quot;Purchasing Mode and Amount Aistribution_GR Date&amp;quot;" u="1"/>
        <s v="&amp;quot;MLY Rev_ and SHIPT by BU and CUS_Diff_ Rate of MLY Act_ Rev_ vs_ Yearly Target Rev_&amp;quot;" u="1"/>
        <s v="&amp;quot;Yearly Rev_ and SHIPT by BU and CUS_Yearly Actual and Predict Revenue&amp;quot;" u="1"/>
        <s v="&amp;quot;Rev_ and SHIPT in Past Three Years by PRD_Yearly Actual Revenue&amp;quot;" u="1"/>
        <s v="&amp;quot;Material Marketing Price Infomation&amp;quot;" u="1"/>
        <s v="&amp;quot;Diff_ Rate and Hit Rate Data of Rev_ and  SHIPT_Division Code&amp;quot;" u="1"/>
        <s v="&amp;quot;YTD Rev_ and SHIPT by PRD_Version Date&amp;quot;" u="1"/>
        <s v="&amp;quot;Vendor Master_OTK Quantity&amp;quot;" u="1"/>
        <s v="&amp;quot;Year to Date Status of Operating Income and Shipment by Product_Difference Ratio Between Year to Date Actual Shipment and Year to Date Shipment Target&amp;quot;" u="1"/>
        <s v="&amp;quot;BU2 ASUS BS VS FCST_Plan Comparison Month&amp;quot;" u="1"/>
        <s v="&amp;quot;MLY Rev_ and SHIPT by PRD_Monthly Actual Revenue&amp;quot;" u="1"/>
        <s v="&amp;quot;Diff_ Rate and Hit Rate Data of Rev_ and  SHIPT_Diff_ of Act_ Rev_ vs_Boards Est_ Rev_&amp;quot;" u="1"/>
        <s v="&amp;quot;Diff_ Rate and Hit Rate Data of Rev_ and  SHIPT_Hit Rate of MTD Act_ Rev_ vs_ MLY Boards Est_ Rev_&amp;quot;" u="1"/>
        <s v="&amp;quot;Monthly Status of Operating Income and Shipment by BU and Customer_Monthly Actual Shipment&amp;quot;" u="1"/>
        <s v="&amp;quot;Monthly Status of Operating Income and Shipment by BU and Customer_Difference Between Monthly Actual Operating Income and  Monthly Operating Income Target&amp;quot;" u="1"/>
        <s v="&amp;quot;YTD Rev_ and SHIPT by BU and CUS_Year to Date Actual Shipment&amp;quot;" u="1"/>
        <s v="&amp;quot;Status of Operating Income and Shipment in the Past Three Years by BU and Customer_Journal Create Year&amp;quot;" u="1"/>
        <s v="&amp;quot;PSG FCST Hit Rate Analysis_Outsourcing type&amp;quot;" u="1"/>
        <s v="&amp;quot;MLY Rev_ and SHIPT by BU and CUS_Hit Rate of MTD Act_ Rev_ vs_ UTD Est_ Rev_&amp;quot;" u="1"/>
        <s v="&amp;quot;Monthly Status of Operating Income and Shipment by Product_Monthly Estimated Operating Income&amp;quot;" u="1"/>
        <s v="&amp;quot;PSG Forecast Version Comparison_Version Comparison Month&amp;quot;" u="1"/>
        <s v="&amp;quot;Material Marketing Price Analysis_YoY LEM CU&amp;quot;" u="1"/>
        <s v="&amp;quot;Monthly Status of Operating Income and Shipment by BU and Customer_Difference Ratio Between Monthly Actual Operating Income and Monthly Boards Estimated Operating Income&amp;quot;" u="1"/>
        <s v="&amp;quot;Year to Date Status of Operating Income and Shipment by BU and Customer_Year to Date Actual Shipment&amp;quot;" u="1"/>
        <s v="&amp;quot;MLY Rev_ and SHIPT by PRD_Hit Rate of MTD Act_ Rev_ vs_ MLY Rev_ TRGT&amp;quot;" u="1"/>
        <s v="&amp;quot;PSG FCST Hit Rate Analysis_Outliners_Customer Name&amp;quot;" u="1"/>
        <s v="&amp;quot;MLY Rev_ and SHIPT by BU and CUS_Monthly Shipment of Yearly Target&amp;quot;" u="1"/>
        <s v="&amp;quot;Monthly Status of Operating Income and Shipment by Product_Hit Rate Between Month to Date Actual Shipment and Monthly Boards Estimated Shipment&amp;quot;" u="1"/>
        <s v="&amp;quot;MLY Rev_ and SHIPT by PRD_Month to Date Actual Shipment&amp;quot;" u="1"/>
        <s v="&amp;quot;Diff_ Rate and Hit Rate Data of Rev_ and  SHIPT_Month of Calculation&amp;quot;" u="1"/>
        <s v="&amp;quot;Year to Date Status of Operating Income and Shipment by BU and Customer&amp;quot;" u="1"/>
        <s v="&amp;quot;Monthly Status of Operating Income and Shipment by BU and Customer_Month to Date Actual Operating Income&amp;quot;" u="1"/>
        <s v="&amp;quot;Yearly Status of Operating Income and Shipment by Product_Yearly Boards Estimated Shipment&amp;quot;" u="1"/>
        <s v="&amp;quot;Material Catalog Price Infomation_Material Catalog YOY&amp;quot;" u="1"/>
        <s v="&amp;quot;Yearly Rev_ and SHIPT by BU and CUS_Diff_ of Yearly  Act_Pred_ and Boards Est_ Ship_&amp;quot;" u="1"/>
        <s v="&amp;quot;MLY Rev_ and SHIPT by PRD_Monthly Revenue of Yearly Target&amp;quot;" u="1"/>
        <s v="&amp;quot;Yearly Rev_ and SHIPT by BU and CUS_Diff_ Rate of Yearly Act_Pred_ and TRGT SHIPT&amp;quot;" u="1"/>
        <s v="&amp;quot;Yearly Status of Operating Income and Shipment by BU and Customer_Division Name&amp;quot;" u="1"/>
        <s v="&amp;quot;Critical Parts Fulfillment Analysis_Component Type&amp;quot;" u="1"/>
        <s v="&amp;quot;YTD Rev_ and SHIPT by BU and CUS_Year to Date Boards Estimated Operating Income&amp;quot;" u="1"/>
        <s v="&amp;quot;Material Marketing Price Analysis_YoY LEM Tin&amp;quot;" u="1"/>
        <s v="&amp;quot;Monthly Status of Operating Income and Shipment by Product_Difference Ratio Between Monthly Actual Operating Income and Monthly Operating Income Target&amp;quot;" u="1"/>
        <s v="&amp;quot;Critical Parts Fulfillment Statistic_YTD Fill Rate Less Than Target PN List&amp;quot;" u="1"/>
        <s v="&amp;quot;Actual Monthly Operating Income and Shipment Data&amp;quot;" u="1"/>
        <s v="&amp;quot;Boards Estimated Monthly Operating Income and Shipment Data_Planned Year&amp;quot;" u="1"/>
        <s v="&amp;quot;Estimated Monthly Revenue and Shipment Data_Up-To-Date Monthly Estimated Revenue&amp;quot;" u="1"/>
        <s v="&amp;quot;PSG Forecast Version Comparison_Monthly Forecast Quantity&amp;quot;" u="1"/>
        <s v="&amp;quot;Year to Date Status of Operating Income and Shipment by BU and Customer_Journal Create Year&amp;quot;" u="1"/>
        <s v="&amp;quot;Yearly Rev_ and SHIPT by BU and CUS_Diff_ Rate of Yearly Act_Pred_ and TRGT Ship_&amp;quot;" u="1"/>
        <s v="&amp;quot;Yearly Status of Operating Income and Shipment by BU and Customer_Difference Between Yearly Actual and Predict Shipment and Yearly Shipment Target&amp;quot;" u="1"/>
        <s v="&amp;quot;Material Marketing Price Infomation_MoM Iron&amp;quot;" u="1"/>
        <s v="&amp;quot;Yearly Rev_ and SHIPT by PRD_Diff_ of Yearly Act_Pred_ and Boards Est_ Ship_&amp;quot;" u="1"/>
        <s v="&amp;quot;MLY Rev_ and SHIPT by PRD_Diff_ Rate of MLY Act_ SHIPT vs_ Est_ SHIPT&amp;quot;" u="1"/>
        <s v="&amp;quot;Diff_ Rate and Hit Rate Data of Rev_ and SHIPT_Hit Rate of MTD Act_ Ship_ vs_ MLY Boards Est_ Ship_&amp;quot;" u="1"/>
        <s v="&amp;quot;Purchasing Mode and Amount Aistribution_Customer Name&amp;quot;" u="1"/>
        <s v="&amp;quot;MLY Rev_ and SHIPT by PRD_Diff_ of MLY Act_ SHIPT vs_ BoardsEst_ SHIPT&amp;quot;" u="1"/>
        <s v="&amp;quot;PSG FCST Management_BU Code&amp;quot;" u="1"/>
        <s v="&amp;quot;Yearly Status of Operating Income and Shipment by Product_Difference Ratio Between Yearly Actual and Predict Shipment and Yearly Shipment Target&amp;quot;" u="1"/>
        <s v="&amp;quot;Monthly Status of Operating Income and Shipment by Product_Month to Date Actual  Shipment&amp;quot;" u="1"/>
        <s v="&amp;quot;Yearly Rev_ and SHIPT by BU and CUS_Yearly Actual and Predict Shipment&amp;quot;" u="1"/>
        <s v="&amp;quot;Monthly Operating Income and Shipment Data of Yearly target_Monthly Operating Income of Yearly Target&amp;quot;" u="1"/>
        <s v="&amp;quot;Rev_ and SHIPT in Past Three Years by PRD_Version Date&amp;quot;" u="1"/>
        <s v="&amp;quot;Purchasing Mode and Amount Aistribution_GR Quantity&amp;quot;" u="1"/>
        <s v="&amp;quot;Material Marketing Price Infomation_PSG Cost Category&amp;quot;" u="1"/>
        <s v="&amp;quot;Material Marketing Price Infomation_PSG Cost Catetory&amp;quot;" u="1"/>
        <s v="&amp;quot;MLY Rev_ and SHIPT by BU and CUS_Diff_ of MLY Act_ Rev_ vs_ Boards Est_ Rev_&amp;quot;" u="1"/>
        <s v="&amp;quot;PSG BOD Shipping Target Management_Actual shipment&amp;quot;" u="1"/>
        <s v="&amp;quot;Diff_ Rate and Hit Rate Data of Rev_ and SHIPT_Year of Calculation&amp;quot;" u="1"/>
        <s v="&amp;quot;PSG Forecast Hit Rate Monitor_Product Category&amp;quot;" u="1"/>
        <s v="&amp;quot;Actual Monthly Operating Income and Shipment Data_Monthly Actual Operating Income&amp;quot;" u="1"/>
        <s v="&amp;quot;Boards Estimated Monthly Operating Income and Shipment Data_Monthly Boards Estimated Operating Income&amp;quot;" u="1"/>
        <s v="&amp;quot;Material Marketing Price Infomation_Raw Cost Price&amp;quot;" u="1"/>
        <s v="&amp;quot;PSG FCST Management_Version Difference&amp;quot;" u="1"/>
        <s v="&amp;quot;Yearly Rev_ and SHIPT by PRD_Yearly Operating Income Target&amp;quot;" u="1"/>
        <s v="&amp;quot;BU2 ASUS BS VS FCST_Product Series&amp;quot;" u="1"/>
        <s v="&amp;quot;Diff_ Rate of Rev_ and SHIPT in Different Time Frame_Difference Between Yearly Shipment&amp;quot;" u="1"/>
        <s v="&amp;quot;Critical Parts Fulfillment Analysis_AVL Name&amp;quot;" u="1"/>
        <s v="&amp;quot;Year to Date Status of Operating Income and Shipment by BU and Customer_Difference Ratio Between Year to Date Actual Shipment and Year to Date Boards Estimated Shipment&amp;quot;" u="1"/>
        <s v="&amp;quot;Yearly Rev_ and SHIPT by BU and CUS_Diff_ of Yearly Act_Pred_ and TRGT Ship_&amp;quot;" u="1"/>
        <s v="&amp;quot;Estimated Monthly Operating Income and Shipment Data_Planned Year&amp;quot;" u="1"/>
        <s v="&amp;quot;Purchasing Mode and Amount Aistribution_BU Code&amp;quot;" u="1"/>
        <s v="&amp;quot;Purchasing Mode and Amount Aistribution_Component Type&amp;quot;" u="1"/>
        <s v="&amp;quot;Year to Date Status of Operating Income and Shipment by Product_Product Category&amp;quot;" u="1"/>
        <s v="&amp;quot;Actual Daily Operating Income and Shipment Data&amp;quot;" u="1"/>
        <s v="&amp;quot;Yearly Rev_ and SHIPT by BU and CUS_Diff_ Rate of Yearly Act_Pred_ and TRGT Rev_&amp;quot;" u="1"/>
        <s v="&amp;quot;Purchasing Mode and Amount Aistribution_Vendor Code&amp;quot;" u="1"/>
        <s v="&amp;quot;MLY Rev_ and SHIPT by BU and CUS_Diff_ Rate of MLY Act_ Rev_ vs_ MLY Rev_ TRGT&amp;quot;" u="1"/>
        <s v="&amp;quot;Monthly Status of Operating Income and Shipment by Product_Difference Ratio Between Monthly Actual Operating Income and Monthly Boards Estimated Operating Income&amp;quot;" u="1"/>
        <s v="&amp;quot;Actual Revenue and Shipment Data_Acc_ Series Net Profit Margin&amp;quot;" u="1"/>
        <s v="&amp;quot;Difference Rate and Hit Rate Data of Operating Income and  Shipment_Customer Name&amp;quot;" u="1"/>
        <s v="&amp;quot;MLY Rev_ and SHIPT by PRD_Diff_ of MLY Act_ SHIPT vs_ Est_ SHIPT&amp;quot;" u="1"/>
        <s v="&amp;quot;Rev_ and SHIPT in Past Three Years by BU and CUS_Difference Ratio Between Yearly Shipment&amp;quot;" u="1"/>
        <s v="&amp;quot;MLY Rev_ and SHIPT by BU and CUS_Diff_ Rate of MLY Act_ SHIPT vs_ Est_ SHIPT&amp;quot;" u="1"/>
        <s v="&amp;quot;Actual Revenue Cost and Shipment Data_Accumulative Series Net Profit Margin&amp;quot;" u="1"/>
        <s v="&amp;quot;Status of Operating Income and Shipment in the Past Three Years by Product_Yearly Actual Shipment&amp;quot;" u="1"/>
        <s v="&amp;quot;Difference Rate and Hit Rate Data of Operating Income and  Shipment_Difference Ratio Between Actual Operating Income and The Boards Estimated Operating Income&amp;quot;" u="1"/>
        <s v="&amp;quot;Material Marketing Price Infomation_MoM LEM Tin&amp;quot;" u="1"/>
        <s v="&amp;quot;Actual Monthly Operating Income and Shipment Data_Diff_ Rate of Act_ SHIPT vs_ Shipping TRGT&amp;quot;" u="1"/>
        <s v="&amp;quot;PSG Forecast Version Comparison_FCST Version&amp;quot;" u="1"/>
        <s v="&amp;quot;Year to Date Status of Operating Income and Shipment by Product_Difference Between Year to Date Actual Shipment and  Year to Date Shipment Target&amp;quot;" u="1"/>
        <s v="&amp;quot;CQ MP shipment analysis_CQ MP shipment&amp;quot;" u="1"/>
        <s v="&amp;quot;PSG FCST Hit Rate Analysis_In accurated Area&amp;quot;" u="1"/>
        <s v="&amp;quot;Critical Parts Fulfillment Analysis_Part Category&amp;quot;" u="1"/>
        <s v="&amp;quot;Estimated Monthly Revenue and Shipment Data_Up-To-Date Monthly Estimated Shipment&amp;quot;" u="1"/>
        <s v="&amp;quot;Actual Monthly Operating Income and Shipment Data_Monthly Actual Shipment&amp;quot;" u="1"/>
        <s v="&amp;quot;MLY Rev_ and SHIPT by PRD_Month to Date Actual Operating Income&amp;quot;" u="1"/>
        <s v="&amp;quot;MLY Rev and SHIPT by PRD_ &amp;quot;" u="1"/>
        <s v="&amp;quot;PSG Product Family_BU Code&amp;quot;" u="1"/>
        <s v="&amp;quot;Status of Operating Income and Shipment in the Past Three Years by Product_Customer Name&amp;quot;" u="1"/>
        <s v="&amp;quot;PSG Forecast Versions Comparison_Division Name&amp;quot;" u="1"/>
        <s v="&amp;quot;Boards Est_ MLY Rev_ and SHIPT Data_Monthly Boards Estimated Revenue&amp;quot;" u="1"/>
        <s v="&amp;quot;Monthly Status of Operating Income and Shipment by Product_Difference Ratio Between Monthly Actual Operating Income and Monthly Estimated Operating Income&amp;quot;" u="1"/>
        <s v="&amp;quot;RFQ Shipment Target Data_RFQ Hit Rate&amp;quot;" u="1"/>
        <s v="&amp;quot;Difference Rate and Hit Rate Data of Operating Income and  Shipment_Difference Between Actual Operating Income and Operating Income Target&amp;quot;" u="1"/>
        <s v="&amp;quot;Diff_ Rate of Rev_ and SHIPT in Different Time Frame_Base Year of Calculation&amp;quot;" u="1"/>
        <s v="&amp;quot;PSG Monthly Procurement Amount_GR Date&amp;quot;" u="1"/>
        <s v="&amp;quot;Material Marketing Price Analysis_MoM PC&amp;quot;" u="1"/>
        <s v="&amp;quot;Material Marketing Price Infomation_PSG Part Category&amp;quot;" u="1"/>
        <s v="&amp;quot;Rev_ and SHIPT in Past Three Years by PRD_BU Code&amp;quot;" u="1"/>
        <s v="&amp;quot;Boards Est_ MLY Rev_ and SHIPT Data_Product Category&amp;quot;" u="1"/>
        <s v="&amp;quot;Material Marketing Price Infomation_PSG Part Catetory&amp;quot;" u="1"/>
        <s v="&amp;quot;Forecast Comparison Type_Version 1 Forecast Comparison Type Name&amp;quot;" u="1"/>
        <s v="&amp;quot;Forecast Comparison Type_Version 2 Forecast Comparison Type Name&amp;quot;" u="1"/>
        <s v="&amp;quot;MLY Rev_ and SHIPT by PRD_Monthly Shipment of Yearly Target&amp;quot;" u="1"/>
        <s v="&amp;quot;YTD Rev_ and SHIPT by PRD_Year to Date Actual Operating Income&amp;quot;" u="1"/>
        <s v="&amp;quot;MLY Rev_ and SHIPT by BU and CUS_Diff_ Rate of MLY Act_ Ship_ vs_ Boards Est_ Ship_&amp;quot;" u="1"/>
        <s v="&amp;quot;Data on the Difference Rate of Revenue and Shipment in Different Time Intervals_Division Name&amp;quot;" u="1"/>
        <s v="&amp;quot;YTD Rev_ and SHIPT by PRD_Customer Name&amp;quot;" u="1"/>
        <s v="&amp;quot;Material Marketing Price Infomation_QoQ LEM CU&amp;quot;" u="1"/>
        <s v="&amp;quot;Sole Source List_IEC Part Number&amp;quot;" u="1"/>
        <s v="&amp;quot;Material Marketing Price Infomation_Last Year Raw Cost Price&amp;quot;" u="1"/>
        <s v="&amp;quot;Year to Date Status of Operating Income and Shipment by Product_Customer Name&amp;quot;" u="1"/>
        <s v="&amp;quot;MLY Rev_ and SHIPT Data of Yearly TRGT_Division Name&amp;quot;" u="1"/>
        <s v="&amp;quot;Yearly Rev_ and SHIPT by PRD_Division Name&amp;quot;" u="1"/>
        <s v="&amp;quot;Yearly Rev_ and SHIPT by BU and CUS_Diff_ Rate of Yearly Act_Pred_ and Boards Est_ SHIPT&amp;quot;" u="1"/>
        <s v="&amp;quot;Purchasing Mode and Amount Aistribution_GR Mothly Date&amp;quot;" u="1"/>
        <s v="&amp;quot;Purchasing Mode and Amount Distribution_GR Mothly Date&amp;quot;" u="1"/>
        <s v="&amp;quot;YTD Rev_ and SHIPT by BU and CUS_Year to Date Actual Revenue&amp;quot;" u="1"/>
        <s v="&amp;quot;Material Catalog Price Infomation_Raw Material Data Month&amp;quot;" u="1"/>
        <s v="&amp;quot;Critical Parts Fulfillment Analysis_Accum LTA  GR Quantity&amp;quot;" u="1"/>
        <s v="&amp;quot;Data on the Difference Rate of Revenue and Shipment in Different Time Intervals_Difference Ratio Between Yearly Shipment&amp;quot;" u="1"/>
        <s v="&amp;quot;Yearly Rev_ and SHIPT by BU and CUS_Diff_ Rate of Yearly Act_Pred_ and Boards Est_ Ship_&amp;quot;" u="1"/>
        <s v="&amp;quot;Material Marketing Price Infomation_Raw Cost Ratio&amp;quot;" u="1"/>
        <s v="&amp;quot;Diff_ Rate and Hit Rate Data of Rev_ and  SHIPT_Diff_ of Act_ SHIPT vs_Shipping TRGT&amp;quot;" u="1"/>
        <s v="&amp;quot;RFQ Hit Rate Data_Division Name&amp;quot;" u="1"/>
        <s v="&amp;quot;Diff_ Rate and Hit Rate Data of Rev_ and  SHIPT_Hit Rate of Act_ Rev_ vs_Boards Est_ Rev_&amp;quot;" u="1"/>
        <s v="&amp;quot;YTD Rev_ and SHIPT by PRD_Diff_ of YTD Act_ Rev_ and YTD Boards Est_ Rev_&amp;quot;" u="1"/>
        <s v="&amp;quot;MLY Rev_ and SHIPT by BU and CUS_Diff_ of MLY Act_ Rev_ vs_ MLY Est_ Rev_&amp;quot;" u="1"/>
        <s v="&amp;quot;Critical Parts Fulfillment Statistic_Overall product yield&amp;quot;" u="1"/>
        <s v="&amp;quot;Yearly Rev_ and SHIPT by PRD_Diff_ of Yearly  Act_Pred_ and Boards Est_ Rev_&amp;quot;" u="1"/>
        <s v="&amp;quot;Material Marketing Price Infomation_MoM PC&amp;quot;" u="1"/>
        <s v="&amp;quot;MLY Rev_ and SHIPT by PRD_Up to date Monthly Estimated Shipment&amp;quot;" u="1"/>
        <s v="&amp;quot;MLY Rev_ and SHIPT by PRD_Up-To-Date Monthly Estimated Shipment&amp;quot;" u="1"/>
        <s v="&amp;quot;Status of Operating Income and Shipment in the Past Three Years by Product&amp;quot;" u="1"/>
        <s v="&amp;quot;PSG FCST Management_Regional Demand Plan&amp;quot;" u="1"/>
        <s v="&amp;quot;Actual Daily Operating Income and Shipment Data_Product Category&amp;quot;" u="1"/>
        <s v="&amp;quot;Diff_ Rate and Hit Rate Data of Rev_ and SHIPT_Diff_ of MLY Act_ Rev_ vs_ Yearly Target Rev_&amp;quot;" u="1"/>
        <s v="&amp;quot;Boards Est_ MLY Rev_ and SHIPT Data_Division Code&amp;quot;" u="1"/>
        <s v="&amp;quot;PSG Forecast Version Comparison_Outsourcing type&amp;quot;" u="1"/>
        <s v="&amp;quot;Diff_ Rate and Hit Rate Data of Rev_ and  SHIPT_BU Code&amp;quot;" u="1"/>
        <s v="&amp;quot;Difference Rate and Hit Rate Data of Operating Income and  Shipment_Difference Ratio Between Actual Shipment and Estimated Shipment&amp;quot;" u="1"/>
        <s v="&amp;quot;Actual Daily Operating Income and Shipment Data_BU Code&amp;quot;" u="1"/>
        <s v="&amp;quot;Monthly Status of Operating Income and Shipment by BU and Customer_Hit Rate Between Month to Date Actual Shipment and Monthly Shipment Target&amp;quot;" u="1"/>
        <s v="&amp;quot;YTD Rev_ and SHIPT by BU and CUS_Diff_ of YTD Act_ SHIPT and  YTD Shipping TRGT&amp;quot;" u="1"/>
        <s v="&amp;quot;Actual Revenue Cost and Shipment Data_Acc_ Shipping Quantity&amp;quot;" u="1"/>
        <s v="&amp;quot;MLY Rev_ and SHIPT by PRD_Diff_ of MLY Act_ Rev_ vs_ MLY Est_ Rev_&amp;quot;" u="1"/>
        <s v="&amp;quot;Rev_ and SHIPT in Past Three Years by PRD_Difference Between Yearly Shipment&amp;quot;" u="1"/>
        <s v="&amp;quot;MLY Rev_ and SHIPT by BU and CUS_Diff_ of MLY Act_ Rev_ vs_ Yearly Target Rev_&amp;quot;" u="1"/>
        <s v="&amp;quot;Actual Revenue Cost and Shipment Data_Acc_ Series Net Profit&amp;quot;" u="1"/>
        <s v="&amp;quot;Diff_ Rate and Hit Rate Data of Rev_ and  SHIPT_Diff_ of MLY Act_ Ship_ vs_ Yearly Target Ship_&amp;quot;" u="1"/>
        <s v="&amp;quot;Vendor Master_Quality Score&amp;quot;" u="1"/>
        <s v="&amp;quot;Actual Revenue Cost and Shipment Data_Accumulative Materials Cost &amp;quot;" u="1"/>
        <s v="&amp;quot;Estimated Monthly Operating Income and Shipment Data_Product Category&amp;quot;" u="1"/>
        <s v="&amp;quot;Monthly Operating Income and Shipment Data of Yearly target_Customer Name&amp;quot;" u="1"/>
        <s v="&amp;quot;MLY Rev_ and SHIPT Data of Yearly TRGT_Monthly Operating Income of Yearly Target&amp;quot;" u="1"/>
        <s v="&amp;quot;YTD Rev_ and SHIPT by BU and CUS_Customer Name&amp;quot;" u="1"/>
        <s v="&amp;quot;RFQ Detail of Award Project_Accumulative Series Net Profit Margin&amp;quot;" u="1"/>
        <s v="&amp;quot;Monthly Status of Operating Income and Shipment by Product_Monthly Estimated Shipment&amp;quot;" u="1"/>
        <s v="&amp;quot;Vendor Master_GTK Quantity&amp;quot;" u="1"/>
        <s v="&amp;quot;MLY Rev_ and SHIPT by BU and CUS_Diff_ of MLY Act_ Ship_ vs_ Yearly Target Ship_&amp;quot;" u="1"/>
        <s v="&amp;quot;YTD Rev_ and SHIPT by PRD_Diff_ of YTD Act_ SHIPT and Boards Est_ SHIPT&amp;quot;" u="1"/>
        <s v="&amp;quot;Year to Date Status of Operating Income and Shipment by Product&amp;quot;" u="1"/>
        <s v="&amp;quot;Monthly Status of Operating Income and Shipment by Product_Difference Between Monthly Actual Operating Income and Monthly Boards Estimated Operating Income&amp;quot;" u="1"/>
        <s v="&amp;quot;PSG Product Family_Customer Name&amp;quot;" u="1"/>
        <s v="&amp;quot;Critical Parts Fulfillment Statistic_Vendor A Fulfillment Performance&amp;quot;" u="1"/>
        <s v="&amp;quot;YTD Rev_ and SHIPT by BU and CUS_Year to Date Operating Income Target&amp;quot;" u="1"/>
        <s v="&amp;quot;YTD Rev_ and SHIPT by PRD_Product Category&amp;quot;" u="1"/>
        <s v="&amp;quot;Yearly Status of Operating Income and Shipment by BU and Customer_Difference Between Yearly Actual and Predict Shipment and Yearly Boards Estimated Shipment&amp;quot;" u="1"/>
        <s v="&amp;quot;Year to Date Status of Operating Income and Shipment by Product_Difference Ratio Between Year to Date Actual Shipment and Year to Date Boards Estimated Shipment&amp;quot;" u="1"/>
        <s v="&amp;quot;Boards Estimated Monthly Operating Income and Shipment Data_Customer Name&amp;quot;" u="1"/>
        <s v="&amp;quot;Yearly Status of Operating Income and Shipment by Product_Difference Ratio Between Yearly Actual and Predict Operating Income and Yearly Boards Estimated Operating Income&amp;quot;" u="1"/>
        <s v="&amp;quot;MLY Rev_ and SHIPT by BU and CUS_Monthly Operating Income of Yearly Target&amp;quot;" u="1"/>
        <s v="&amp;quot;Critical Parts Fulfillment Statistic_The Top Five Vendor with the Worst Order Fill Rate&amp;quot;" u="1"/>
        <s v="&amp;quot;YTD Rev_ and SHIPT by BU and CUS_Division Code&amp;quot;" u="1"/>
        <s v="&amp;quot;Rev_ and SHIPT in Past Three Years by PRD_Division Code&amp;quot;" u="1"/>
        <s v="&amp;quot;Diff_ Rate and Hit Rate Data of Rev_ and  SHIPT_Division Name&amp;quot;" u="1"/>
        <s v="&amp;quot;PSG FCST Hit Rate Analysis_Outliners&amp;quot;" u="1"/>
        <s v="&amp;quot;Yearly Rev_ and SHIPT by PRD_Yearly Actual and Predict Operating Income&amp;quot;" u="1"/>
        <s v="&amp;quot;Yearly Status of Operating Income and Shipment by Product_Difference Between Yearly Actual and Predict Shipment and Yearly Boards Estimated Shipment&amp;quot;" u="1"/>
        <s v="&amp;quot;Monthly Status of Operating Income and Shipment by BU and Customer_Difference Ratio Between Monthly Actual Shipment and Monthly Boards Estimated Shipment&amp;quot;" u="1"/>
        <s v="&amp;quot;Yearly Status of Operating Income and Shipment by Product_Difference Between Yearly Actual and Predict Operating Income and Operating Income Target&amp;quot;" u="1"/>
        <s v="&amp;quot;Purchasing Mode and Amount Aistribution_Purchase Amount&amp;quot;" u="1"/>
        <s v="&amp;quot;MLY Rev_ and SHIPT Data of Yearly TRGT_BU Code&amp;quot;" u="1"/>
        <s v="&amp;quot;Year to Date Status of Operating Income and Shipment by Product_Year to Date Boards Estimated Operating Income&amp;quot;" u="1"/>
        <s v="&amp;quot;Difference Rate and Hit Rate Data of Operating Income and  Shipment_Month of Calculation&amp;quot;" u="1"/>
        <s v="&amp;quot;Data on the Difference Rate of Revenue and Shipment in Different Time Intervals_Difference Ratio Between  Yearly Operating Income&amp;quot;" u="1"/>
        <s v="&amp;quot;Yearly Rev_ and SHIPT by BU and CUS_Diff_ Rate of Yearly  Act_Pred_ and Boards Est_ Rev_&amp;quot;" u="1"/>
        <s v="&amp;quot;PSG FCST Hit Rate Information_In accurated Area&amp;quot;" u="1"/>
        <s v="&amp;quot;Year to Date Status of Operating Income and Shipment by BU and Customer_Year to Date Operating Income Target&amp;quot;" u="1"/>
        <s v="&amp;quot;Actual Monthly Revenue and Shipment Data_Diff_ Rate of Act_ Rev_ vs_ Rev_ TRGT&amp;quot;" u="1"/>
        <s v="&amp;quot;Yearly Rev_ and SHIPT by PRD_Diff_ of Yearly Act_Pred_ and TRGT SHIPT&amp;quot;" u="1"/>
        <s v="&amp;quot;Yearly Rev_ and SHIPT by BU and CUS_Yearly Boards Estimated Operating Income&amp;quot;" u="1"/>
        <s v="&amp;quot;Yearly Rev_ and SHIPT by PRD_Diff_ of Yearly Act_Pred_ and TRGT Ship_&amp;quot;" u="1"/>
        <s v="&amp;quot;MLY Rev_ and SHIPT by BU and CUS_Monthly Actual Operating Income&amp;quot;" u="1"/>
        <s v="&amp;quot;Diff_ Rate and Hit Rate Data of Rev_ and  SHIPT_Diff_ Rate of Act_ SHIPT vs_ BoardsEst_ SHIPT&amp;quot;" u="1"/>
        <s v="&amp;quot;Difference Rate and Hit Rate Data of Operating Income and  Shipment_Difference Ratio Between Actual Shipment and The Boards Estimated Shipment&amp;quot;" u="1"/>
        <s v="&amp;quot;Actual Monthly Revenue and Shipment Data_Version Date&amp;quot;" u="1"/>
        <s v="&amp;quot;Vendor Master_Supplier Final Score&amp;quot;" u="1"/>
        <s v="&amp;quot;PSG Forecast Hit Rate Monitor_Outsourcing type&amp;quot;" u="1"/>
        <s v="&amp;quot;PSG Product Family_Business type&amp;quot;" u="1"/>
        <s v="&amp;quot;Material Marketing Price Infomation_QoQ LEM AL&amp;quot;" u="1"/>
        <s v="&amp;quot;Yearly Status of Operating Income and Shipment by BU and Customer_Yearly Boards Estimated Operating Income&amp;quot;" u="1"/>
        <s v="&amp;quot;MLY Rev_ and SHIPT by PRD_Diff_ of MLY Act_ SHIPT vs_ Shipping TRGT&amp;quot;" u="1"/>
        <s v="&amp;quot;PSG Forecast Version Comparison&amp;quot;" u="1"/>
        <s v="&amp;quot;Status of Operating Income and Shipment in the Past Three Years by BU and Customer_Difference Between Yearly Operating Income&amp;quot;" u="1"/>
        <s v="&amp;quot;Yearly Rev_ and SHIPT by PRD_Yearly Boards Estimated Operating Income&amp;quot;" u="1"/>
        <s v="&amp;quot;YTD Rev_ and SHIPT by BU and CUS_Year to Date Boards Estimated Revenue&amp;quot;" u="1"/>
        <s v="&amp;quot;Monthly Operating Income and Shipment Data of Yearly target_BU Code&amp;quot;" u="1"/>
        <s v="&amp;quot;Yearly Status of Operating Income and Shipment by Product_Division Name&amp;quot;" u="1"/>
        <s v="&amp;quot;MLY Rev_ and SHIPT by BU and CUS_Month to Date Actual  Shipment&amp;quot;" u="1"/>
        <s v="&amp;quot;Yearly Rev_ and SHIPT by PRD_Diff_ Rate of Yearly  Act_Pred_ and Boards Est_ Ship_&amp;quot;" u="1"/>
        <s v="&amp;quot;Yearly Rev_ and SHIPT by BU and CUS_Diff_ Rate of Yearly  Act_Pred_ and Boards Est_ Ship_&amp;quot;" u="1"/>
        <s v="&amp;quot;Yearly Rev_ and SHIPT by PRD_Yearly Revenue Target&amp;quot;" u="1"/>
        <s v="&amp;quot;YTD Rev_ and SHIPT by BU and CUS_BU Code&amp;quot;" u="1"/>
        <s v="&amp;quot;Data on the Difference Rate of Revenue and Shipment in Different Time Intervals_Base Year of Calculation&amp;quot;" u="1"/>
        <s v="&amp;quot;Material Marketing Price Infomation_Last Raw Cost Price&amp;quot;" u="1"/>
        <s v="&amp;quot;MLY Rev_ and SHIPT by PRD_Monthly Operating Income of Yearly Target&amp;quot;" u="1"/>
        <s v="&amp;quot;Rev_ and SHIPT in Past Three Years by PRD_Difference Between Yearly Revenue&amp;quot;" u="1"/>
        <s v="&amp;quot;Year to Date Status of Operating Income and Shipment by BU and Customer_Year to Date Shipment Target&amp;quot;" u="1"/>
        <s v="&amp;quot;Year to Date Status of Operating Income and Shipment by BU and Customer_Difference Between Year to Date Actual Operating Income and  Year to Date Operating Income Target&amp;quot;" u="1"/>
        <s v="&amp;quot;Material Marketing Price Analysis_QoQ NY Gold&amp;quot;" u="1"/>
        <s v="&amp;quot;MLY Rev_ and SHIPT by PRD_Diff_ of MLY Act_ Ship_ vs_ Boards Est_ Ship_&amp;quot;" u="1"/>
        <s v="&amp;quot;BU2 ASUS BS VS FCST_Monthly BS Forecast Quantity&amp;quot;" u="1"/>
        <s v="&amp;quot;Data on the Difference Rate of Revenue and Shipment in Different Time Intervals&amp;quot;" u="1"/>
        <s v="&amp;quot;Year to Date Status of Operating Income and Shipment by BU and Customer_Difference Between Year to Date Actual Shipment and  Year to Date Shipment Target&amp;quot;" u="1"/>
        <s v="&amp;quot;Vendor Master_Vendor Performane Date&amp;quot;" u="1"/>
        <s v="&amp;quot;Rev_ and SHIPT in Past Three Years by BU and CUS_Yearly Actual Operating Income&amp;quot;" u="1"/>
        <s v="&amp;quot;Status of Operating Income and Shipment in the Past Three Years by BU and Customer_Difference Between Yearly Shipment&amp;quot;" u="1"/>
        <s v="&amp;quot;Yearly Rev_ and SHIPT by BU and CUS_Yearly Boards Estimated Shipment&amp;quot;" u="1"/>
        <s v="&amp;quot;YTD Rev_ and SHIPT by BU and CUS_Diff_ Rate of YTD Act_ Rev_ and YTD Rev_ TRGT&amp;quot;" u="1"/>
        <s v="&amp;quot;Diff_ Rate and Hit Rate Data of Rev_ and  SHIPT_Diff_ Rate of MLY Act_ Ship_ vs_ Boards Est_ Ship_&amp;quot;" u="1"/>
        <s v="&amp;quot;Difference Rate and Hit Rate Data of Operating Income and  Shipment_Hit Rate Between Actual Shipment and Boards Estimated Shipment&amp;quot;" u="1"/>
        <s v="&amp;quot;Diff_ Rate of Rev_ and SHIPT in Different Time Frame_Difference Between Yearly Revenue&amp;quot;" u="1"/>
        <s v="&amp;quot;CQ MP shipment analysis_BU Code&amp;quot;" u="1"/>
        <s v="&amp;quot;In accurated Area_Week&amp;quot;" u="1"/>
        <s v="&amp;quot;Monthly Status of Operating Income and Shipment by Product_Difference Ratio Between Monthly Actual Shipment and Monthly Shipment Target&amp;quot;" u="1"/>
        <s v="&amp;quot;Material Marketing Price Analysis_QoQ LEM Ni&amp;quot;" u="1"/>
        <s v="&amp;quot;Actual Monthly Operating Income and Shipment Data_Difference Ratio Between Actual Operating Income and Operating Income Target&amp;quot;" u="1"/>
        <s v="&amp;quot;Material Marketing Price Infomation_Material Catalog MOM&amp;quot;" u="1"/>
        <s v="&amp;quot;Year to Date Status of Operating Income and Shipment by BU and Customer_Difference Ratio Between Year to Date Actual Operating Income and Year to Date Operating Income Target&amp;quot;" u="1"/>
        <s v="&amp;quot;YTD Rev_ and SHIPT by BU and CUS_Year to Date Actual Operating Income&amp;quot;" u="1"/>
        <s v="&amp;quot;Yearly Rev_ and SHIPT by BU and CUS_Yearly Revenue Target&amp;quot;" u="1"/>
        <s v="&amp;quot;Boards Est_ MLY Rev_ and SHIPT Data_Monthly Boards Estimated Operating Income&amp;quot;" u="1"/>
        <s v="&amp;quot;Actual Revenue Cost and Shipment Data_Accumulative MVA Cost &amp;quot;" u="1"/>
        <s v="&amp;quot;Monthly Status of Operating Income and Shipment by Product_Customer Name&amp;quot;" u="1"/>
        <s v="&amp;quot;PSG Forecast Hit Rate Monitor_Customer Name&amp;quot;" u="1"/>
        <s v="&amp;quot;RFQ Related Data_Division Name&amp;quot;" u="1"/>
        <s v="&amp;quot;Boards Est_ MLY Rev_ and SHIPT Data&amp;quot;" u="1"/>
        <s v="&amp;quot;MLY Rev_ and SHIPT by PRD_Hit Rate of MTD Act_ Rev_ vs_ UTD Est_ Rev_&amp;quot;" u="1"/>
        <s v="&amp;quot;Actual Revenue and Shipment Data_Acc_ Series Revenue&amp;quot;" u="1"/>
        <s v="&amp;quot;The Top Five Vendor with the Worst Order Fill Rate_Accum LTA  GR Quantity&amp;quot;" u="1"/>
        <s v="&amp;quot;Actual Revenue Cost and Shipment Data_Accumulative Series Net Profit Rate&amp;quot;" u="1"/>
        <s v="&amp;quot;MLY Rev_ and SHIPT by PRD_Diff_ Rate of MLY Act_ Rev_ vs_ Yearly Target Rev_&amp;quot;" u="1"/>
        <s v="&amp;quot;Material Marketing Price Analysis_Material Catalog MOM&amp;quot;" u="1"/>
        <s v="&amp;quot;MLY Rev_ and SHIPT by PRD_Diff_ of MLY Act_ Rev_ vs_ Boards Est_ Rev_&amp;quot;" u="1"/>
        <s v="&amp;quot;Boards Est_ MLY Rev_ and SHIPT Data_Customer Name&amp;quot;" u="1"/>
        <s v="&amp;quot;Diff_ Rate and Hit Rate Data of Rev_ and  SHIPT_Diff_ of MLY Act_ Rev_ vs_ Boards Est_ Rev_&amp;quot;" u="1"/>
        <s v="&amp;quot;Actual Monthly Operating Income and Shipment Data_Actual Operating and Shipment Month&amp;quot;" u="1"/>
        <s v="&amp;quot;PSG Forecast Version Comparison_Business type&amp;quot;" u="1"/>
        <s v="&amp;quot;Yearly Rev_ and SHIPT by BU and CUS_Diff_ of Yearly  Act_Pred_ and Boards Est_ Rev_&amp;quot;" u="1"/>
        <s v="&amp;quot;Material Marketing Price Infomation_YoY Iron&amp;quot;" u="1"/>
        <s v="&amp;quot;MLY Rev_ and SHIPT by BU and CUS_Monthly Actual Revenue&amp;quot;" u="1"/>
      </sharedItems>
    </cacheField>
    <cacheField name="TermType" numFmtId="0">
      <sharedItems count="5">
        <s v="Concept"/>
        <s v="Property"/>
        <s v="Relationship"/>
        <s v="Dimension"/>
        <s v="Measure"/>
      </sharedItems>
    </cacheField>
    <cacheField name="Resources" numFmtId="0">
      <sharedItems count="3">
        <s v=""/>
        <s v="PSG Customer_Customer Name" u="1"/>
        <s v=" " u="1"/>
      </sharedItems>
    </cacheField>
    <cacheField name="Experts" numFmtId="0">
      <sharedItems count="15">
        <s v="Huang.Joe-Win@inventec.com_x000a_"/>
        <s v="Wu.Bryan@inventec.com"/>
        <s v="huang.chen-i@inventec.com"/>
        <s v="hung.cathy@inventec.com"/>
        <s v="Hsueh.Daniel@inventec.com"/>
        <s v="Lee.VincentKS@inventec.com"/>
        <s v="Chung.PH@inventec.com"/>
        <s v="Kao.CY@inventec.com"/>
        <s v="Chu.May@inventec.com"/>
        <s v="chen.dolly@inventec.com"/>
        <s v="Huang.JH@inventec.com"/>
        <s v=" Huang.JH@inventec.com"/>
        <s v="lin.migrant@inventec.com"/>
        <s v="ChuMay@inventeccom" u="1"/>
        <s v="Chu.May@inventeccom" u="1"/>
      </sharedItems>
    </cacheField>
    <cacheField name="Domain" numFmtId="0">
      <sharedItems count="10">
        <s v="BPM"/>
        <s v="FIN"/>
        <s v="STG"/>
        <s v="LOG"/>
        <s v="MFG"/>
        <s v="PNC"/>
        <s v="PRO"/>
        <s v="QAM"/>
        <s v="COS"/>
        <s v="SAL"/>
      </sharedItems>
    </cacheField>
    <cacheField name="Classifi-Description " numFmtId="0">
      <sharedItems containsNonDate="0" containsString="0" containsBlank="1" count="1">
        <m/>
      </sharedItems>
    </cacheField>
    <cacheField name="Parent Classification" numFmtId="0">
      <sharedItems containsNonDate="0" containsString="0" containsBlank="1" count="1">
        <m/>
      </sharedItems>
    </cacheField>
    <cacheField name="mapTableName" numFmtId="0">
      <sharedItems/>
    </cacheField>
    <cacheField name="mapColumnName" numFmtId="0">
      <sharedItems/>
    </cacheField>
    <cacheField name="TableName" numFmtId="0">
      <sharedItems count="223">
        <s v="INT_BG"/>
        <s v="INT_ENTREPRENEUR"/>
        <s v="INT_TYPES_OF_LABOR"/>
        <s v="INT_EMPLOYEES_STATISTICS"/>
        <s v="INT_FINANCE_MASTER_LABOR"/>
        <s v="INT_FINANCE_MASTER"/>
        <s v="DM_REVENUE_PER_CAPITA_ANALYSIS"/>
        <s v="DM_REVENUE_PER_CAPITA_ANALYSIS_BG"/>
        <s v="DM_CCC_ANALYSIS"/>
        <s v="DM_CCC_ANALYSIS_BG"/>
        <s v="DM_CCC_ANALYSIS_ENTREPRENEUR"/>
        <s v="DM_RATE_OF_RETURN_ANALYSIS"/>
        <s v="DM_ACCUMULATED_RATE_OF_RETURN_ANALYSIS"/>
        <s v="DM_RATE_OF_RETURN_ANALYSIS_ENTREPRENEUR"/>
        <s v="DM_DEBT_RATIO_ANALYSIS"/>
        <s v="DM_IMPORTANT_TYPES_OF_ASSETS"/>
        <s v="DM_IMPORTANT_TYPES_OF_LIABILITY"/>
        <s v=""/>
        <s v="INT_INVESTMENT_MASTER"/>
        <s v="INT_INVESTMENT_SUBJECT_ALLOCATION_MASTER"/>
        <s v="INT_ANNUAL_INVESTMENT_BUDJET_MASTER"/>
        <s v="DM_INVESTMENT_MA_MANAGEMENT"/>
        <s v="DM_INVESTMENT_BUDGET_CONTROL"/>
        <s v="DM_INVESTMENT_BUDGET_ALLOCATION"/>
        <s v="DM_INVESTMENT_MA_TARGET"/>
        <s v="INT_FCST_PSG_FCST_HIT_RATE_INFO"/>
        <s v="INT_FCST_PSG_FCST_VERSIONS_COMPARISON_INFO"/>
        <s v="INT_FCST_FORECAST_TYPE"/>
        <s v="INT_FCST_FORECAST_COMPARISON_TYPE"/>
        <s v="INT_FCST_CQ_MP_SHIPMENT_DATASET"/>
        <s v="INT_FCST_STD_BU2_ASUS_BS_VS_FCST"/>
        <s v="INT_FCST_IN_ACCURATED_AREA"/>
        <s v="INT_FCST_HIT_RATE_REMARK"/>
        <s v="INT_FCST_RDP_HIT_RATE_VERSION"/>
        <s v="INT_DOI_MASTER"/>
        <s v="INT_DOI_TARGET_DAYS_PARAMETER"/>
        <s v="INT_DOI_INVENTORY_MASTER"/>
        <s v="INT_DOI_CURRENCY_CONVERSION_RATE_MASTER"/>
        <s v="DM_FCST_PSG_FCST_HIT_RATE_ANALYSIS"/>
        <s v="DM_FCST_PSG_FCST_VERSIONS_COMPARISON"/>
        <s v="DM_FCST_MD_BU2_ASUS_BS_VS_FCST"/>
        <s v="DM_DOI_BUSINESS_OPERATION_AND_DOI_OVERVIEW"/>
        <s v="DM_DOI_BUSINESS_OPERATION_AND_DOI_OVERVIEW_STOCK_AREA"/>
        <s v="INT_PSG_PLANT"/>
        <s v="INT_PSG_SITE"/>
        <s v="INT_PNC_MLY_UTD_PLAN_REV"/>
        <s v="INT_PNC_MLY_BOD_PLAN_REV"/>
        <s v="INT_PNC_MLY_YLY_TGT_REV"/>
        <s v="INT_PNC_DLY_ACT_REV"/>
        <s v="INT_PNC_MLY_ACT_REV"/>
        <s v="INT_PNC_MLY_REV_DIFF_RATE"/>
        <s v="INT_PNC_YLY_ACT_REV_DIFF_RATE"/>
        <s v="DM_PNC_MLY_REV_BY_CUST"/>
        <s v="DM_PNC_MLY_REV_BY_PROD"/>
        <s v="DM_PNC_YLY_REV_BY_CUST"/>
        <s v="DM_PNC_YLY_REV_BY_PROD"/>
        <s v="DM_PNC_YTD_REV_BY_CUST"/>
        <s v="DM_PNC_YTD_REV_BY_PROD"/>
        <s v="DM_PNC_3Y_REV_BY_CUST"/>
        <s v="DM_PNC_3Y_REV_BY_PROD"/>
        <s v="DM_PRO_PURCHASING_MODE_AND_AMOUNT_DISTRIBUTION"/>
        <s v="DM_PRO_VENDOR_MANAGEMENT"/>
        <s v="DM_PRO_CRITICAL_PARTS_FULFILLMENT_ANALYSIS"/>
        <s v="DM_PRO_FILL_RATE_BY_VENDOR"/>
        <s v="DM_PRO_FILL_RATE_BY_PARTNO"/>
        <s v="DM_PRO_MATERIAL_MARKETING_PRICE_ANALYSIS"/>
        <s v="DM_PRO_MATERIAL_CATALOG_PRICE_ANALYSIS"/>
        <s v="DM_PRO_MATERIAL_CATALOG_INFERENCE_ANALYSIS"/>
        <s v="DM_PRO_MAJOR_STAGE_MATERIAL_CATALOG_DM"/>
        <s v="INT_PRO_MONTHLY_PROCUREMENT_AMOUNT"/>
        <s v="INT_PRO_VENDOR_MASTER"/>
        <s v="INT_PRO_VENDOR_PERFORMANCE_MASTER"/>
        <s v="INT_PRO_CRITICAL_PARTS_FULFILLMENT_STATISTIC"/>
        <s v="INT_PRO_MAJOR_STAGE_MATERIAL_CATALOG"/>
        <s v="INT_PRO_PART_SERIES"/>
        <s v="INT_PRO_MATERIAL_MARKETING_PRICE_INFORMATION"/>
        <s v="INT_PRO_MATERIAL_CATALOG_PRICE_INFORMATION"/>
        <s v="INT_PRO_MATERIAL_CATALOG_INFERENCE_AMOUNT"/>
        <s v="INT_PRO_PURCHASING_PART_ATTRIBUTE"/>
        <s v="INT_QAM_OVERALL_PRODUCT_YIELD"/>
        <s v="INT_QAM_OVERALL_PRODUCT_YIELD_ALERT"/>
        <s v="INT_QAM_OVERALL_PRODUCT_YIELD_TARGET"/>
        <s v="INT_QAM_DETAILED_PRODUCT_YIELD"/>
        <s v="INT_QAM_YIELD_RATE_TARGET_BY_INSPECTION_STATION_MAPPING"/>
        <s v="INT_QAM_DETAILED_PRODUCT_DEFECT"/>
        <s v="INT_QAM_DEFECT_TARGET_BY_DEFECT_TYPE_MAPPING"/>
        <s v="DM_QAM_OVERALL_PRODUCT_YIELD_ANALYSIS"/>
        <s v="DM_QAM_DETAILED_PRODUCT_YIELD_ANALYSIS"/>
        <s v="DM_QAM_DETAILED_PRODUCT_DEFECT_ANALYSIS"/>
        <s v="INT_PSG_EST_MONTHLY_REVENUE_DATA"/>
        <s v="INT_PSG_CUSTOMER"/>
        <s v="INT_PSG_PRODUCT_FAMILY"/>
        <s v="INT_PSG_PRODUCT_SERIES"/>
        <s v="INT_PSG_DIVISION"/>
        <s v="INT_PSG_BUSINESS_UNIT"/>
        <s v="INT_TTP_PRODUCT_SERIES_FCS"/>
        <s v="INT_TTP_ACTUAL_REVENUE_COST_SHIPMENT"/>
        <s v="INT_PSG_YLY_SHIP_TGT_DATA"/>
        <s v="INT_RFQ_PROJECT_STAGE_MASTER"/>
        <s v="INT_RFQ_SHIPMENT_TARGET"/>
        <s v="INT_RFQ_PROJECT_STAGE_TIME"/>
        <s v="INT_RFQ_MASTER"/>
        <s v="INT_RFQ_HIT_RATE"/>
        <s v="INT_RFQ_ACTUAL_REVENUE_SHIPMENT"/>
        <s v="DM_RFQ_HIT_RATE"/>
        <s v="DM_RFQ_PROJECT_STAGE_TIME"/>
        <s v="DM_RFQ_PROJECT_ON_GOING"/>
        <s v="DM_RFQ_PROJECT_AWARD"/>
        <s v="DM_RFQ_PROJECT_LOST"/>
        <s v="INT_OVERALL_PRODUCT_YIELD" u="1"/>
        <s v="INT_ACTUAL_REVENUE_COST_AND_SHIPMENT_DATA" u="1"/>
        <s v="DM_PURCHASING_MODE_AND_AMOUNT_AISTRIBUTION" u="1"/>
        <s v="DM_PURCHASING_MODE_AND_AMOUNT_DISTRIBUTION" u="1"/>
        <s v="DM_RFQ_HIT_RATE_STATUS" u="1"/>
        <s v="DM_MATERIAL_CATALOG_INFERENCE_ANALYSIS" u="1"/>
        <e v="#N/A" u="1"/>
        <s v="INT_ESTIMATED_MONTHLY_OPERATING_INCOME_AND_SHIPMENT_DATA" u="1"/>
        <s v="INT_RFQ_RELATED_DATA" u="1"/>
        <s v="INT_RFQ_HIT_RATE_DATA" u="1"/>
        <s v="INT_PROJECT_STAGE_MASTER" u="1"/>
        <s v="DM_MLY_REV._AND_SHIPT_BY_BU_AND_CUS" u="1"/>
        <s v="DM_FILL_RATE_BY_PARTNO" u="1"/>
        <s v="INT_DIFF_RATE_OF_REV_AND_SHIPT_IN_DIFFERENT_TIME_RATE_OF_RATE_OF_RATE_OF_REV" u="1"/>
        <s v="DM_BUSINESS_OPERATION_AND_DOI_OVERVIEW_STOCK_AREA" u="1"/>
        <s v="DM_MATERIAL_MARKETING_PRICE_ANALYSIS" u="1"/>
        <s v="DM_PSG_FCST_HIT_RATE_ANALYSIS" u="1"/>
        <s v="INT_FCS_START_DATE_DATA" u="1"/>
        <s v="INT_STD_BU2_ASUS_BS_VS_FCST" u="1"/>
        <s v="DM_YTD_REV._AND_SHIPT_BY_BU_AND_CUS" u="1"/>
        <s v="DM_MATERIAL_CATALOG_PRICE_ANALYSIS" u="1"/>
        <s v="DM_YEARLY_REV._AND_SHIPT_BY_PRD" u="1"/>
        <s v="INT_RFQ_SHIPMENT_TARGET_DATA" u="1"/>
        <s v="INT_DIFF._RATE_AND_HIT_RATE_DATA_OF_REV._AND_SHIPT" u="1"/>
        <s v="INT_DIFFERENCE_RATE_AND_HIT_RATE_DATA_OF_OPERATING_INCOME_AND_SHIPMENT" u="1"/>
        <s v="INT_BOARDS_ESTIMATED_MONTHLY_OPERATING_INCOME_AND_SHIPMENT_DATA" u="1"/>
        <s v="INT_DIFF._RATE_OF_REV._AND_SHIPT_IN_DIFFERENT_TIME_FRAME" u="1"/>
        <s v="INT_MLY_REV_DIFF_RATE" u="1"/>
        <s v="DM_MD_BU2_ASUS_BS_VS_FCST" u="1"/>
        <s v="INT_PSG_FCST_HIT_RATE_INFORMATION" u="1"/>
        <s v="INT_MLY_ACT_REV" u="1"/>
        <s v="DM_PSG_FCST_HIT_RATE_ANALYSIS_OUTLINERS" u="1"/>
        <s v="INT_ACTUAL_DAILY_OPERATING_INCOME_AND_SHIPMENT_DATA" u="1"/>
        <s v="INT_PROJECT_STAGE_TIME_DATA" u="1"/>
        <s v="DM_YEAR_TO_DATE_STATUS_OF_OPERATING_INCOME_AND_SHIPMENT_BY_PRODUCT" u="1"/>
        <s v="INT_BU" u="1"/>
        <s v="INT_CQ_MP_SHIPMENT_DATASET" u="1"/>
        <s v="DM_FILL_RATE_BY_VENDOR" u="1"/>
        <s v="INT_DEFECT_TARGET_BY_DEFECT_TYPE_MAPPING" u="1"/>
        <s v="DM_PSG_FORECAST_HIT_RATE_MONITOR" u="1"/>
        <s v="INT_YIELD_RATE_TARGET_BY_INSPECTION_STATION_MAPPING" u="1"/>
        <s v="INT_ACTUAL_MONTHLY_OPERATING_INCOME_AND_SHIPMENT_DATA" u="1"/>
        <s v="INT_BU2_ASUS_BS_VS_FCST" u="1"/>
        <s v="DM_MLY_REV_BY_PROD" u="1"/>
        <s v="INT_MLY_BOD_PLAN_REV" u="1"/>
        <s v="INT_MLY_UTD_PLAN_REV" u="1"/>
        <s v="DM_PSG_FORECAST_VERSION_COMPARISON" u="1"/>
        <s v="DM_CRITICAL_PARTS_FULFILLMENT_ANALYSIS" u="1"/>
        <s v="INT_MONTHLY_OPERATING_INCOME_AND_SHIPMENT_DATA_OF_YEARLY_TARGET" u="1"/>
        <s v="DM_BU2_ASUS_BS_VS_FCST" u="1"/>
        <s v="DM_MONTHLY_STATUS_OF_OPERATING_INCOME_AND_SHIPMENT_BY_BU_AND_CUSTOMER" u="1"/>
        <s v="DM_YLY_REV_BY_PROD" u="1"/>
        <s v="DM_YTD_REV_BY_PROD" u="1"/>
        <s v="INT_PSG_FORECAST_VERSIONS_COMPARISON_INFORMATION" u="1"/>
        <s v="INT_PSG_FCST_MANAGEMENT" u="1"/>
        <s v="DM_3Y_REV_BY_PROD" u="1"/>
        <s v="DM_3Y_REV_BY_CUST" u="1"/>
        <s v="DM_RFQ_DETAIL_OF_ON_GOING_PROJECT" u="1"/>
        <s v="INT_AWARD_RFQ_PROJECT_DATA" u="1"/>
        <s v="INT_MATERIAL_CATALOG_INFERENCE_AMOUNT" u="1"/>
        <s v="INT_OVERALL_PRODUCT_YIELD_TARGET" u="1"/>
        <s v="DM_VENDOR_MANAGEMENT" u="1"/>
        <s v="DM_DETAILED_PRODUCT_DEFECT_ANALYSIS" u="1"/>
        <s v="DM_MAJOR_STAGE_MATERIAL_CATALOG" u="1"/>
        <s v="DM_YEARLY_REV._AND_SHIPT_BY_BU_AND_CUS" u="1"/>
        <s v="DM_PSG_BOD_SHIPPING_TARGET_MANAGEMENT" u="1"/>
        <s v="INT_MATERIAL_CATALOG_PRICE_INFOMATION" u="1"/>
        <s v="INT_VENDOR_PERFORMANCE_MASTER" u="1"/>
        <s v="DM_RFQ_DETAIL_OF_AWARD_PROJECT" u="1"/>
        <s v="INT_MLY_YLY_TGT_REV" u="1"/>
        <s v="INT_DETAILED_PRODUCT_YIELD" u="1"/>
        <s v="IN_ACCURATED_AREA" u="1"/>
        <s v="INT_YLY_ACT_REV_DIFF_RATE" u="1"/>
        <s v="DM_MLY_REV._AND_SHIPT_BY_PRD" u="1"/>
        <s v="INT_FORECAST_TYPE" u="1"/>
        <s v="DM_OVERVIEW_OF_PROJECT_TIME_DISTRIBUTION" u="1"/>
        <s v="INT_MLY_REV._AND_SHIPT_DATA_OF_YEARLY_TRGT" u="1"/>
        <s v="DM_MLY_REV_BY_CUST" u="1"/>
        <s v="INT_VENDOR_MASTER" u="1"/>
        <s v="DM_YTD_REV._AND_SHIPT_BY_PRD" u="1"/>
        <s v="DM_YEARLY_STATUS_OF_OPERATING_INCOME_AND_SHIPMENT_BY_PRODUCT" u="1"/>
        <s v="DM_YEAR_TO_DATE_STATUS_OF_OPERATING_INCOME_AND_SHIPMENT_BY_BU_AND_CUSTOMER" u="1"/>
        <s v="DM_DETAILED_PRODUCT_YIELD_ANALYSIS" u="1"/>
        <s v="DM_YLY_REV_BY_CUST" u="1"/>
        <s v="DM_YTD_REV_BY_CUST" u="1"/>
        <s v="DM_YEARLY_STATUS_OF_OPERATING_INCOME_AND_SHIPMENT_BY_BU_AND_CUSTOMER" u="1"/>
        <s v="DM_PSG_FORECAST_VERSIONS_COMPARISON" u="1"/>
        <s v="INT_FORECAST_COMPARISON_TYPE" u="1"/>
        <s v="INT_DIFF_RATE_AND_HIT_RATE_DATA_OF_REV_AND_RATE_AND_HIT_RATE_DATA_OF_RATE_AND_HIT_RATE_DATA_OF_RATE_AND_HIT_RATE_DATA_OF_REV" u="1"/>
        <s v="INT_PRODUCT_SERIES_FCS_STATUS" u="1"/>
        <s v="DM_OVERALL_PRODUCT_YIELD_ANALYSIS" u="1"/>
        <s v="INT_CURRENCY_CONVERSION_RATE_MASTER" u="1"/>
        <s v="INT_CQ_MP_SHIPMENT_ANALYSIS" u="1"/>
        <s v="INT_PURCHASING_PART_ATTRIBUTE" u="1"/>
        <s v="DM_REV._AND_SHIPT_IN_PAST_THREE_YEARS_BY_BU_AND_CUS" u="1"/>
        <s v="DM_IN_ACCURATED_AREA" u="1"/>
        <s v="DM_THE_TOP_FIVE_VENDOR_WITH_THE_WORST_ORDER_FILL_RATE" u="1"/>
        <s v="INT_DLY_ACT_REV" u="1"/>
        <s v="INT_SOLE_SOURCE_LIST" u="1"/>
        <s v="INT_BOARDS_EST._MLY_REV._AND_SHIPT_DATA" u="1"/>
        <s v="INT_INVENTORY_MASTER" u="1"/>
        <s v="INT_MAJOR_STAGE_MATERIAL_CATALOG" u="1"/>
        <s v="INT_MATERIAL_MARKETING_PRICE_INFOMATION" u="1"/>
        <s v="DM_MONTHLY_STATUS_OF_OPERATING_INCOME_AND_SHIPMENT_BY_PRODUCT" u="1"/>
        <s v="DM_REV._AND_SHIPT_IN_PAST_THREE_YEARS_BY_PRD" u="1"/>
        <s v="DM_RFQ_DETAIL_OF_LOSE_PROJECT" u="1"/>
        <s v="INT_CRITICAL_PARTS_FULFILLMENT_STATISTIC" u="1"/>
        <s v="DM_STATUS_OF_OPERATING_INCOME_AND_SHIPMENT_IN_THE_PAST_THREE_YEARS_BY_PRODUCT" u="1"/>
        <s v="DM_BUSINESS_OPERATION_AND_DOI_OVERVIEW" u="1"/>
        <s v="INT_ACTUAL_REVENUE_AND_SHIPMENT_DATA" u="1"/>
        <s v="INT_DATA_ON_THE_DIFFERENCE_RATE_OF_REVENUE_AND_SHIPMENT_IN_DIFFERENT_TIME_INTERVALS" u="1"/>
        <s v="INT_DETAILED_PRODUCT_DEFECT" u="1"/>
        <s v="INT_PSG_MONTHLY_PROCUREMENT_AMOUNT" u="1"/>
        <s v="DM_STATUS_OF_OPERATING_INCOME_AND_SHIPMENT_IN_THE_PAST_THREE_YEARS_BY_BU_AND_CUSTOMER" u="1"/>
      </sharedItems>
    </cacheField>
    <cacheField name="ColumnName" numFmtId="0">
      <sharedItems count="602">
        <s v=""/>
        <s v="BG_NAME"/>
        <s v="BG_CODE"/>
        <s v="ENTREPRENEUR_CODE"/>
        <s v="ENTREPRENEUR_CHINESE_NAME"/>
        <s v="ENTREPRENEUR_ENGLISH_NAME"/>
        <s v="TYPES_OF_LABOR_CODE"/>
        <s v="TYPES_OF_LABOR_NAME"/>
        <s v="ENTREPRENEUR"/>
        <s v="BG"/>
        <s v="CLOSING_DATE"/>
        <s v="PERIOD"/>
        <s v="TYPES_OF_LABOR"/>
        <s v="NUM_OF_EMP"/>
        <s v="AVG_NUM_OF_EMP"/>
        <s v="LAST_NUM_OF_EMP"/>
        <s v="OPERATING_REVENUE_PER_CAPITA"/>
        <s v="OPERATING_INCOME_PER_CAPITA"/>
        <s v="OPERATING_REVENUE"/>
        <s v="OPERATING_INCOME"/>
        <s v="COST_OF_SALES"/>
        <s v="INVENTORY_TURNOVER_RATIO"/>
        <s v="AP_TURNOVER_RATIO"/>
        <s v="AR_TURNOVER_RATIO"/>
        <s v="DOI"/>
        <s v="AP_DAYS"/>
        <s v="AR_DAYS"/>
        <s v="CCC"/>
        <s v="NET_INCOME"/>
        <s v="ACCUMULATED_NET_INCOME"/>
        <s v="TOTAL_ASSETS"/>
        <s v="TOTAL_LIABILITY"/>
        <s v="EQUITY"/>
        <s v="ROE"/>
        <s v="ROA"/>
        <s v="ACCUMULATED_ROE"/>
        <s v="ACCUMULATED_ROA"/>
        <s v="DEBT_RATIO"/>
        <s v="INVENTORY"/>
        <s v="CASH_AND_CASH_EQUIVALENTS"/>
        <s v="AR"/>
        <s v="PPE"/>
        <s v="INVENTORY_TO_ASSETS_RATIO"/>
        <s v="CASH_TO_ASSETS_RATIO"/>
        <s v="AR_TO_ASSETS_RATIO"/>
        <s v="PPE_TO_ASSETS_RATIO"/>
        <s v="STD"/>
        <s v="AP"/>
        <s v="LTD"/>
        <s v="STD_TO_ASSETS_RATIO"/>
        <s v="AP_TO_ASSETS_RATIO"/>
        <s v="LTD_TO_ASSETS_RATIO"/>
        <s v="AVG_INVENTORY"/>
        <s v="AVG_AR"/>
        <s v="AVG_AP"/>
        <s v="AVG_TOTAL_ASSETS"/>
        <s v="AVG_EQUITY"/>
        <s v="PRODUCTIVITY_RELATED_INDICATOR"/>
        <s v="VALUE_OF_PRODUCTIVITY_RELATED_INDICATOR"/>
        <s v="CCC_RELATED_INDICATOR"/>
        <s v="VALUE_OF_CCC_RELATED_INDICATOR"/>
        <s v="TYPES_OF_ASSETS"/>
        <s v="AMOUNT_OF_ASSETS"/>
        <s v="ASSETS_TO_TOTAL_ASSETS_RATIO"/>
        <s v="TYPES_OF_LIABILITY"/>
        <s v="AMOUNT_OF_LIABILITY"/>
        <s v="LIABILITY_TO_TOTAL_ASSETS_RATIO"/>
        <s v="INVESTMENT_SUBJECT"/>
        <s v="ACCOUNT_FOR_THE_YEAR"/>
        <s v="ACCOUNT_FOR_THE_QUARTER"/>
        <s v="MANAGEMENT_TYPE"/>
        <s v="INVESTMENT_AMOUNT"/>
        <s v="CUMULATIVE_INVESTMENT_AMOUNT"/>
        <s v="SHAREHOLDING_RATIO"/>
        <s v="SUBJECT_REVENUE"/>
        <s v="REVENUE_CONTRIBUTION"/>
        <s v="SUBJECT_NET_PROFIT"/>
        <s v="RECOGNIZE_PROFIT"/>
        <s v="CASH_DIVIDEND"/>
        <s v="VALUATION"/>
        <s v="COMMENT"/>
        <s v="SUBJECT_REVENUE_ACHIEVE_RATE"/>
        <s v="REVENUE_CONTRIBUTION_ACHIEVE_RATE"/>
        <s v="SUBJECT_NET_PROFIT_ACHIEVE_RATE"/>
        <s v="RECOGNIZE_PROFIT_ACHIEVE_RATE"/>
        <s v="BUDGET_ALLOCATION_QUARTER"/>
        <s v="INVESTMENT_POSSIBILITY"/>
        <s v="BUDGET_ALLOCATION_AMOUNT"/>
        <s v="INVESTMENT_MA_TARGET_REMARK"/>
        <s v="ANNUAL_INVESTMENT_BUDGET"/>
        <s v="ANNUAL_ACTUAL_INVESTMENT_AMMOUNT"/>
        <s v="ANNUAL_INVESTMENT_BUDGET_BALANCE_F"/>
        <s v="ANNUAL_INVESTMENT_BUDGET_BALANCE_RATIO"/>
        <s v="BUDGET_ALLOCATION_AMOUNT_H"/>
        <s v="BUDGET_ALLOCATION_AMOUNT_M"/>
        <s v="BUDGET_ALLOCATION_AMOUNT_L"/>
        <s v="BU_CODE"/>
        <s v="CUSTOMER_NAME"/>
        <s v="DIVISION_CODE"/>
        <s v="CATEGORY"/>
        <s v="SERIES"/>
        <s v="HIT_RATE_ANALYSIS_MONTH"/>
        <s v="MTD_EDI_850"/>
        <s v="EDI_850_ORDER_REQUEST"/>
        <s v="RDP"/>
        <s v="EDI_940_SHIPPING_NOTICE"/>
        <s v="FORECAST_HIT_RATE"/>
        <s v="VERSION_COMPARISON_MONTH"/>
        <s v="FCST_VERSION"/>
        <s v="FORECAST_TYPE_ID"/>
        <s v="FORECAST_DATA_TYPE"/>
        <s v="MONTHLY_FORECAST_QUANTITY"/>
        <s v="VERSION_DIFFERENCE"/>
        <s v="FORECAST_TYPE_NAME"/>
        <s v="FORECAST_COMPARISON_TYPE_ID"/>
        <s v="FORECAST_COMPARISON_TYPE_NAME"/>
        <s v="VERSION_1_FORECAST_TYPE_ID"/>
        <s v="VERSION_2_FORECAST_TYPE_ID"/>
        <s v="SHIPMENT_MONTH"/>
        <s v="RDP_SHIPMENT"/>
        <s v="LT_FCST_SHIPMENT"/>
        <s v="BS_SUPPLY_MONTH"/>
        <s v="MONTHLY_BS_SUPPLY_QUANTITY"/>
        <s v="MONTHLY_FINAL_FORECAST_QUANTITY"/>
        <s v="BS_VS_FCST_VARIANCE"/>
        <s v="TOP_LOWER_LIMIT"/>
        <s v="TOP_UPPER_LIMIT"/>
        <s v="BOTTOM_LOWER_LIMIT"/>
        <s v="BOTTOM_UPPER_LIMIT"/>
        <s v="REMARK_ID"/>
        <s v="REMARK"/>
        <s v="ASSIGN_FCST_VERSION"/>
        <s v="SITE_NAME"/>
        <s v="PERIOD_CLOSING_DATE"/>
        <s v="DOI_DATE_TYPE"/>
        <s v="STOCK_AREA"/>
        <s v="CURRENCY"/>
        <s v="PSG_INVENTORY_AMOUNT"/>
        <s v="UP_TO_DATE_MONTHLY_ESTIMATED_REVENUE"/>
        <s v="DOI_ACTUAL_DAYS"/>
        <s v="DOI_TARGET_DAYS"/>
        <s v="PLANT_CODE"/>
        <s v="CONVERSION_RATE_VALIDATION_START"/>
        <s v="CONVERSION_RATE_VALIDATION_END"/>
        <s v="SOURCE_CURRENCY"/>
        <s v="TARGET_CURRENCY"/>
        <s v="CONVERSION_RATE_TYPE"/>
        <s v="CONVERSION_RATE"/>
        <s v="PRIMARY_CUSTOMER_NAME"/>
        <s v="SITE_TYPE"/>
        <s v="BU"/>
        <s v="DIVISION"/>
        <s v="CUSTOMER"/>
        <s v="PROD_CATEGORY"/>
        <s v="PLAN_YEAR"/>
        <s v="PLAN_MONTH"/>
        <s v="UTD_VERSION"/>
        <s v="UTD_PLAN_REV"/>
        <s v="UTD_PLAN_SHIP"/>
        <s v="BOD_VERSION"/>
        <s v="BOD_PLAN_REV"/>
        <s v="BOD_PLAN_SHIP"/>
        <s v="YLY_TGT_REV"/>
        <s v="YLY_TGT_SHIP"/>
        <s v="POSTING_DATE"/>
        <s v="ACT_DLY_REV"/>
        <s v="ACT_DLY_SHIP"/>
        <s v="LATEST_CLOSE_MONTH"/>
        <s v="POSTING_MONTH"/>
        <s v="MLY_ACT_REV"/>
        <s v="MLY_ACT_SHIP"/>
        <s v="MLY_YLY_REV_DIFF_RATE"/>
        <s v="MLY_YLY_SHIP_DIFF_RATE"/>
        <s v="REPORT_YEAR"/>
        <s v="REPORT_MONTH"/>
        <s v="MLY_BOD_REV_DIFF"/>
        <s v="MLY_BOD_SHIP_DIFF"/>
        <s v="MLY_BOD_REV_DIFF_RATE"/>
        <s v="MLY_BOD_SHIP_DIFF_RATE"/>
        <s v="MTD_BOD_REV_ACH_RATE"/>
        <s v="MTD_BOD_SHIP_ACH_RATE"/>
        <s v="MLY_YLY_REV_DIFF"/>
        <s v="MLY_YLY_SHIP_DIFF"/>
        <s v="MTD_UTD_REV_ACH_RATE"/>
        <s v="MTD_UTD_SHIP_ACH_RATE"/>
        <s v="YLY_ACT_REV_DIFF"/>
        <s v="YLY_ACT_SHIP_DIFF"/>
        <s v="YLY_ACT_REV_DIFF_RATE"/>
        <s v="YLY_ACT_SHIP_DIFF_RATE"/>
        <s v="MTD_ACT_REV"/>
        <s v="MTD_ACT_SHIP"/>
        <s v="POSTING_YEAR"/>
        <s v="YLY_ACT_REV"/>
        <s v="YLY_ACT_SHIP"/>
        <s v="YLY_BOD_REV"/>
        <s v="YLY_BOD_SHIP"/>
        <s v="YLY_ACT_BOD_REV_DIFF"/>
        <s v="YLY_ACT_BOD_SHIP_DIFF"/>
        <s v="YLY_ACT_BOD_REV_DIFF_RATE"/>
        <s v="YLY_ACT_BOD_SHIP_DIFF_RATE"/>
        <s v="YLY_ACT_TGT_REV_DIFF"/>
        <s v="YLY_ACT_TGT_SHIP_DIFF"/>
        <s v="YLY_ACT_TGT_REV_DIFF_RATE"/>
        <s v="YLY_ACT_TGT_SHIP_DIFF_RATE"/>
        <s v="YTD_ACT_REV"/>
        <s v="YTD_ACT_SHIP"/>
        <s v="YTD_BOD_REV"/>
        <s v="YTD_BOD_SHIP"/>
        <s v="YTD_ACT_BOD_REV_DIFF"/>
        <s v="YTD_ACT_BOD_SHIP_DIFF"/>
        <s v="YTD_ACT_BOD_REV_DIFF_RATE"/>
        <s v="YTD_ACT_BOD_SHIP_DIFF_RATE"/>
        <s v="YTD_TGT_REV"/>
        <s v="YTD_TGT_SHIP"/>
        <s v="YTD_ACT_TGT_REV_DIFF"/>
        <s v="YTD_ACT_TGT_SHIP_DIFF"/>
        <s v="YTD_ACT_TGT_REV_DIFF_RATE"/>
        <s v="YTD_ACT_TGT_SHIP_DIFF_RATE"/>
        <s v="THIS_YEAR_ACT_REV"/>
        <s v="THIS_YEAR_ACT_SHIP"/>
        <s v="THIS_YEAR_ACT_REV_DIFF"/>
        <s v="THIS_YEAR_ACT_SHIP_DIFF"/>
        <s v="PURCHASING_MODE"/>
        <s v="COMPONENT_TYPE"/>
        <s v="MATERIAL_GROUP"/>
        <s v="CLASS_CODE_CATEGORY"/>
        <s v="PART_CATEGORY"/>
        <s v="GR_MONTHLY_DATE"/>
        <s v="GR_DATE_BY_QUARTER"/>
        <s v="AVL_NAME"/>
        <s v="VENDOR_CODE"/>
        <s v="VENDOR_NAME"/>
        <s v="PURCHASE_AMOUNT"/>
        <s v="GR_QUANTITY"/>
        <s v="VENDOR_DATA_UPDATE_DATE"/>
        <s v="QUALITY_SCORE"/>
        <s v="COST_SCORE"/>
        <s v="DELIVERY_SCORE"/>
        <s v="SUPPLIER_FINAL_SCORE"/>
        <s v="PART_NUMBER_QUANTITY"/>
        <s v="SOLE_SOURCE_QUANTITY"/>
        <s v="BUY_AND_SELL_QUANTITY"/>
        <s v="GTK_QUANTITY"/>
        <s v="OTK_QUANTITY"/>
        <s v="USED_BY_CUSTOMER_LIST"/>
        <s v="VENDOR_FULFILLMENT_DATE"/>
        <s v="IEC_PART_NUMBER"/>
        <s v="PART_DESCRIPTION"/>
        <s v="LTA_MOU_QUANTITY"/>
        <s v="LTA_GR_QUANTITY"/>
        <s v="ACCUM_LTA_MOU_QUANTITY"/>
        <s v="ACCUM_LTA_GR_QUANTITY"/>
        <s v="YTD_FILL_RATE"/>
        <s v="RAW_MATERIAL_DATA_MONTH"/>
        <s v="MATERIAL_CATALOG"/>
        <s v="SUB_MATERIAL_CATALOG"/>
        <s v="SUB_STAGE_TYPE"/>
        <s v="STAGE_COMPOSITION_COST_RATIO"/>
        <s v="MATERIAL_FUTURES_CATEGORY"/>
        <s v="RAW_COST_RATIO"/>
        <s v="RAW_COST_PRICE"/>
        <s v="LAST_RAW_COST_PRICE"/>
        <s v="LAST_YEAR_RAW_COST_PRICE"/>
        <s v="MATERIAL_FUTURES_MOM"/>
        <s v="MATERIAL_FUTURES_YOY"/>
        <s v="SUB_MATERIAL_CATALOG_MOM"/>
        <s v="SUB_MATERIAL_CATALOG_YOY"/>
        <s v="MATERIAL_CATALOG_INFERENCE_COST"/>
        <s v="SERIES_CUSTOMER_LIST"/>
        <s v="SERIES_LIST"/>
        <s v="OPEN_PURCHASE_ORDER_QUANTITY"/>
        <s v="ROLLING_6_MONTHS_FORECAST"/>
        <s v="SUBSTITUTE_CODE"/>
        <s v="MONTHLY_DATE"/>
        <s v="AVL_ID"/>
        <s v="VENDOR_PERFORMANE_DATE"/>
        <s v="CRITICAL_PARTS_FULFILLMENT_DATA_DATE"/>
        <s v="VENDOR_FULFILLMENT_PERFORMANCE"/>
        <s v="CLASS_CODE"/>
        <s v="IS_SOLE"/>
        <s v="PRODUCT_CATEGORY"/>
        <s v="PRODUCT_SERIES"/>
        <s v="WEEKLY_PRODUCT_YIELD_REPORT"/>
        <s v="PRODUCTION_INPUT_QUANTITY"/>
        <s v="OVERALL_SYSTEM_DEFECT_QUANTITY"/>
        <s v="PRODUCT_FIRST_PASS_YIELD"/>
        <s v="OVERALL_SYSTEM_NOT_REPAIRED_QUANTITY"/>
        <s v="PRODUCT_YIELD_RATE"/>
        <s v="PRODUCT_YIELD_ALERT_DATE"/>
        <s v="PRODUCT_YIELD_ALERT_TYPE"/>
        <s v="PRODUCT_YIELD_ALERT_COMMENT"/>
        <s v="PRODUCT_YIELD_RATE_TARGET"/>
        <s v="PRODUCT_FPY_RATE_TARGET"/>
        <s v="PRODUCT_LEVEL"/>
        <s v="INSPECTION_STATION_CODE"/>
        <s v="INPUT_QUANTITY_BY_INSPECTION_STATION"/>
        <s v="DEFECT_QUANTITY"/>
        <s v="FIRST_PASS_YIELD_RATE_BY_INSPECTION_STATION"/>
        <s v="NOT_REPAIRED_QUANTITY"/>
        <s v="YIELD_RATE_BY_INSPECTION_STATION"/>
        <s v="YIELD_RATE_TARGET_BY_INSPECTION_STATION"/>
        <s v="FPY_RATE_TARGET_BY_INSPECTION_STATION"/>
        <s v="DEFECT_TYPE_CODE"/>
        <s v="DEFECT_TYPE_QUANTITY"/>
        <s v="DEFECT_RATE_BY_DEFECT_TYPE"/>
        <s v="DEFECT_TYPE_TARGET"/>
        <s v="PRODUCT_FAMILY"/>
        <s v="DATA_SOURCE"/>
        <s v="PRODUCT_HORIZON"/>
        <s v="DIVISION_NAME"/>
        <s v="DIVISION_ALIAS"/>
        <s v="BU_NAME"/>
        <s v="BU_TYPE"/>
        <s v="FCS_START_DATE"/>
        <s v="SERIES_STATUS"/>
        <s v="PL_MONTHLY_DATE"/>
        <s v="MONTHLY_SHIPPING_VOLUME"/>
        <s v="MONTHLY_REVENUE"/>
        <s v="MONTHLY_MATERIAL_COST"/>
        <s v="MONTHLY_MVA_COST"/>
        <s v="ACCUMULATIVE_SHIPPING_VOLUME"/>
        <s v="ACCUMULATIVE_REVENUE"/>
        <s v="ACCUMULATIVE_MATERIAL_COST"/>
        <s v="ACCUMULATIVE_MVA_COST"/>
        <s v="ACCUMULATIVE_COST"/>
        <s v="ACCUMULATIVE_NET_PROFIT"/>
        <s v="ACCUMULATIVE_NET_PROFIT_RATE"/>
        <s v="YLY_SHIP_TGT"/>
        <s v="PROJECT_STAGE"/>
        <s v="YEARLY_SHIPMENT_TARGET"/>
        <s v="TARGET_YEAR"/>
        <s v="RFQ_STATUS"/>
        <s v="DVP_YEAR"/>
        <s v="PROJECT_STAGE_ESTIMATED_START_DATE"/>
        <s v="PROJECT_STAGE_ESTIMATED_END_DATE"/>
        <s v="DATA_UPLOAD_DATE"/>
        <s v="RFQ_RECEIVE_DATE"/>
        <s v="RFQ_END_YEAR"/>
        <s v="RFQ_END_DATE"/>
        <s v="ESTIMATED_PRODUCT_FAMILY_REVENUE"/>
        <s v="ESTIMATED_SALES_QUANTITY"/>
        <s v="ESTIMATE_PRODUCT_FAMILY_COST"/>
        <s v="ESTIMATED_NET_PROFIT_MARGIN"/>
        <s v="DB_START_YEAR"/>
        <s v="DB_START_DATE"/>
        <s v="SI_STARTDATE"/>
        <s v="PV_START_DATE"/>
        <s v="RTM_START_DATE"/>
        <s v="REASON_CODE_OF_LOSE"/>
        <s v="REASON_CONTENT_OF_LOSE"/>
        <s v="PRODUCT_LIFE_CYCLE"/>
        <s v="YLY_SHIPMENT_ONLY"/>
        <s v="HITE_RATE_OF_SALES_QUANTITY"/>
        <s v="SHIPMENT_YEAR"/>
        <s v="ESTIMATED_MONTHLY_AMORTIZED_SALES_QUANTITY"/>
        <s v="RFQ_HIT_RATE"/>
        <s v="YEARLY_SHIPMENT_OF_AWARD_RFQ"/>
        <s v="AWARD_YEAR"/>
        <s v="LOST_YEAR"/>
        <s v="DIFF._RATE_OF_MLY_ACT._REV._VS._MLY_REV._TRGT" u="1"/>
        <s v="DIFF._RATE_OF_YTD_ACT._REV._AND_YTD_REV._TRGT" u="1"/>
        <e v="#REF!" u="1"/>
        <s v="DIFF._RATE_OF_YEARLY_ACT./PRED._AND_TRGT_SHIPT" u="1"/>
        <s v="HIT_RATE_OF_ACT_SHIPT_VS_BOARDS_EST_SHIPT" u="1"/>
        <s v="HIT_RATE_BETWEEN_MONTH_TO_DATE_ACTUAL_OPERATING_INCOME_AND_MONTHLY_OPERATING_INCOME_TARGET" u="1"/>
        <s v="HIT_RATE_BETWEEN_MONTH_TO_DATE_ACTUAL_OPERATING_INCOME_AND_MONTHLY_BOARDS_ESTIMATED_OPERATING_INCOME" u="1"/>
        <s v="MONTHLY_ACTUAL_SHIPMENT" u="1"/>
        <s v="DIFFERENCE_RATIO_BETWEEN_MONTHLY_ACTUAL_OPERATING_INCOME_AND_MONTHLY_ESTIMATED_OPERATING_INCOME" u="1"/>
        <s v="DIFFERENCE_BETWEEN_MONTHLY_ACTUAL_SHIPMENT_AND_MONTHLY_ESTIMATED_SHIPMENT" u="1"/>
        <s v="ACTUAL_OPERATING_AND_SHIPMENT_MONTH" u="1"/>
        <s v="BOD_SHIPPING_TARGET_HIT_RATE" u="1"/>
        <s v="DIFF_OF_ACT_REV_VS_REV_TRGT" u="1"/>
        <s v="DIFF._OF_ACT._REV._VS.BOARDS_EST._REV." u="1"/>
        <s v="DIFFERENCE_RATIO_BETWEEN_ACTUAL_OPERATING_INCOME_AND_THE_BOARDS_ESTIMATED_OPERATING_INCOME" u="1"/>
        <s v="HIT_RATE_OF_ACT._REV._VS._MLY_REV._TRGT" u="1"/>
        <s v="DIFFERENCE_BETWEEN_YEARLY_OPERATING_INCOME" u="1"/>
        <s v="CUSTOMER_ID" u="1"/>
        <s v="YTD_FILL_RATE_LESS_THAN_TARGET_PN_LIST" u="1"/>
        <s v="HIT_RATE_OF_MTD_ACT._REV._VS._MLY_BOARDS_EST._REV." u="1"/>
        <s v="ACCUMULATIVE_SERIES_COST" u="1"/>
        <s v="FORECAST_QUANTITY_&gt;ORDER_QUANTITY" u="1"/>
        <s v="MOM_LEM_NI" u="1"/>
        <s v="RATE_OF_REV_AND_SHIPT_IN_DIFFERENT_TIME_RATE_OF_RATE_OF_SHI" u="1"/>
        <s v="QOQ_CONNETOR" u="1"/>
        <s v="ACC._SERIES_REVENUE" u="1"/>
        <s v="DIFF._OF_ACT._REV._VS._REV._TRGT" u="1"/>
        <s v="DIFFERENCE_RATIO_BETWEEN_ACTUAL_OPERATING_INCOME_AND_ESTIMATED_OPERATING_INCOME" u="1"/>
        <s v="OUTLINER_PERCENTAGE" u="1"/>
        <s v="QOQ_LEM_NI" u="1"/>
        <s v="DIFF._OF_ACT._SHIPT_VS._EST._SHIPT" u="1"/>
        <s v="ACTUAL_NET_PROFIT_MARGIN" u="1"/>
        <s v="DIFF._OF_YTD_ACT._SHIPT_AND_YTD_SHIPPING_TRGT" u="1"/>
        <s v="DIFF._RATE_OF_YEARLY_ACT./PRED._AND_BOARDS_EST._SHIPT" u="1"/>
        <s v="DIFFERENCE_RATIO_BETWEEN_MONTHLY_ACTUAL_SHIPMENT_AND_MONTHLY_ESTIMATED_SHIPMENT" u="1"/>
        <s v="DIFF._RATE_OF_YTD_ACT._SHIPT_AND_YTD_SHIPPING_TRGT" u="1"/>
        <s v="PSG_COST_CATEGORY" u="1"/>
        <s v="PSG_PART_CATEGORY" u="1"/>
        <s v="ACCUMULATIVE_PRODUCT_SERIES_REVENUE" u="1"/>
        <s v="MOM_IRON" u="1"/>
        <s v="DIFFERENCE_RATIO_BETWEEN_ACTUAL_SHIPMENT_AND_ESTIMATED_SHIPMENT" u="1"/>
        <s v="HIT_RATE_OF_ACT._SHIPT_VS._BOARDS_EST._SHIPT" u="1"/>
        <s v="DIFF._OF_MLY_ACT._REV._VS._BOARDS_EST._REV." u="1"/>
        <s v="THE_TOP_FIVE_PN_WITH_THE_WORST_ORDER_FILL_RATE" u="1"/>
        <s v="YEARLY_ACTUAL_SHIPMENT" u="1"/>
        <s v="實際和預估營業收入_=_YTM_實際營業收入_+_剩餘月董事會預估營業收入" u="1"/>
        <s v="DIFF_RATE_OF_ACT_SHIPT_VS_BOARDSEST_SHIPT" u="1"/>
        <s v="出貨起始日" u="1"/>
        <s v="PLAN_COMPARISON_MONTH" u="1"/>
        <s v="QOQ_IRON" u="1"/>
        <s v="DIFF_OF_ACT_SHIPT_VSSHIPPING_TRGT" u="1"/>
        <s v="YOY_LEM_NI" u="1"/>
        <s v="HIT_RATE_OF_MTD_ACT._REV._VS._MLY_REV._TRGT" u="1"/>
        <s v="CQ_MP_SHIPMENT" u="1"/>
        <s v="MONTHLY_SHIPMENT_OF_YEARLY_TARGET" u="1"/>
        <s v="HIT_RATE_BETWEEN_MONTH_TO_DATE_ACTUAL_SHIPMENT_AND_MONTHLY_BOARDS_ESTIMATED_SHIPMENT" u="1"/>
        <s v="DIFF_RATE_OF_ACT_REV_VS_REV_TRGT" u="1"/>
        <s v="年初至今累積出貨量_=YTM_實際出貨量" u="1"/>
        <s v="HIT_RATE_OF_ACT_REV_VSBOARDS_EST_REV" u="1"/>
        <s v="HIT_RATE_BETWEEN_ACTUAL_OPERATING_INCOME_AND_MONTHLY_OPERATING_INCOME_TARGET" u="1"/>
        <s v="N/A" u="1"/>
        <s v="RATE_OF_REV_AND_SHIPT_IN_DIFFERENT_TIME_RATE_OF_RATE_OF_CALCULA" u="1"/>
        <s v="DIFFERENCE_BETWEEN_ACTUAL_OPERATING_INCOME_AND_ESTIMATED_OPERATING_INCOME" u="1"/>
        <s v=" " u="1"/>
        <s v="ACC._SERIES_COST" u="1"/>
        <s v="DIFF_OF_ACT_REV_VS_EST_REV" u="1"/>
        <s v="HIT_RATE_OF_ACT._SHIPT_VS._MLY_SHIPPING_TRGT" u="1"/>
        <s v="DIFFERENCE_RATIO_BETWEEN_YEARLY_SHIPMENT" u="1"/>
        <s v="DIFF._RATE_OF_MLY_ACT._REV._VS._MLY_EST._REV." u="1"/>
        <s v="MATERIAL_CATALOG_MOM" u="1"/>
        <s v="DIFF_RATE_OF_ACT_SHIPT_VS_EST_SHIPT" u="1"/>
        <s v="MONTHLY_ESTIMATED_SHIPMENT" u="1"/>
        <s v="YOY_IRON" u="1"/>
        <s v="EMS/JDM" u="1"/>
        <s v="YEAR_TO_DATE_SHIPMENT_TARGET" u="1"/>
        <s v="ACTUAL_PRODUCT_REVENUE" u="1"/>
        <s v="JOURNAL_CREATE_YEAR" u="1"/>
        <s v="VENDOR_A_FULFILLMENT_PERFORMANCE" u="1"/>
        <s v="DIFF._OF_ACT._SHIPT_VS._BOARDSEST._SHIPT" u="1"/>
        <s v="ACC._SHIPPING_QUANTITY" u="1"/>
        <s v="DIFFERENCE_RATIO_BETWEEN_MONTHLY_ACTUAL_SHIPMENT_AND_MONTHLY_SHIPMENT_TARGET" u="1"/>
        <s v="MONTHLY_BS_FORECAST_QUANTITY" u="1"/>
        <s v="DIFFERENCE_BETWEEN_ACTUAL_OPERATING_INCOME_AND_OPERATING_INCOME_TARGET" u="1"/>
        <s v="DIFFERENCE_BETWEEN_YEARLY_ACTUAL_AND_PREDICT_OPERATING_INCOME_AND_OPERATING_INCOME_TARGET" u="1"/>
        <s v="QOQ_PLASTIC" u="1"/>
        <s v="DIFF_RATE_OF_ACT_REV_VSEST_REV" u="1"/>
        <s v="DIFFERENCE_BETWEEN_YEARLY_ACTUAL_AND_PREDICT_SHIPMENT_AND_YEARLY_BOARDS_ESTIMATED_SHIPMENT" u="1"/>
        <s v="DIFFERENCE_BETWEEN_YEAR_TO_DATE_ACTUAL_SHIPMENT_AND_YEAR_TO_DATE_BOARDS_ESTIMATED_SHIPMENT" u="1"/>
        <s v="MONTHLY_SERIES_REVENUE" u="1"/>
        <s v="FORECAST_QUANTITY" u="1"/>
        <s v="DIFFERENCE_BETWEEN_YEARLY_ACTUAL_AND_PREDICT_SHIPMENT_AND_YEARLY_SHIPMENT_TARGET" u="1"/>
        <s v="DIFFERENCE_BETWEEN_YEAR_TO_DATE_ACTUAL_SHIPMENT_AND_YEAR_TO_DATE_SHIPMENT_TARGET" u="1"/>
        <s v="DIFF._OF_MLY_ACT._SHIPT_VS._BOARDSEST._SHIPT" u="1"/>
        <s v="HIT_RATE_BETWEEN_ACTUAL_OPERATING_INCOME_AND_BOARDS_ESTIMATED_OPERATING_INCOME" u="1"/>
        <s v="MATERIAL_CATALOG_YOY" u="1"/>
        <s v="DIFF._OF_ACT._REV._VS._EST._REV." u="1"/>
        <s v="DIFFERENCE_BETWEEN_YEARLY_ACTUAL_AND_PREDICT_OPERATING_INCOME_AND_YEARLY_BOARDS_ESTIMATED_OPERATING_INCOME" u="1"/>
        <s v="DIFFERENCE_BETWEEN_YEAR_TO_DATE_ACTUAL_OPERATING_INCOME_AND_YEAR_TO_DATE_BOARDS_ESTIMATED_OPERATING_INCOME" u="1"/>
        <s v="MONTHLY_ESTIMATED_OPERATING_INCOME" u="1"/>
        <s v="SITE" u="1"/>
        <s v="DIFF._RATE_OF_MLY_ACT._REV._VS._BOARDS_EST._REV." u="1"/>
        <s v="MONITOR_DATE" u="1"/>
        <s v="MONTHLY_OPERATING_INCOME_OF_YEARLY_TARGET" u="1"/>
        <s v="YEARLY_ACTUAL_OPERATING_INCOME" u="1"/>
        <s v="DIFFERENCE_BETWEEN_MONTHLY_ACTUAL_OPERATING_INCOME_AND_MONTHLY_ESTIMATED_OPERATING_INCOME" u="1"/>
        <s v="DIFFERENCE_RATIO_BETWEEN_ACTUAL_OPERATING_INCOME_AND_OPERATING_INCOME_TARGET" u="1"/>
        <s v="DIFFERENCE_RATIO_BETWEEN_YEARLY_ACTUAL_AND_PREDICT_OPERATING_INCOME_AND_OPERATING_INCOME_TARGET" u="1"/>
        <s v="ACTUAL_DAILY_OPERATING_INCOME" u="1"/>
        <s v="DIFFERENCE_BETWEEN_ACTUAL_OPERATING_INCOME_AND_THE_BOARDS_ESTIMATED_OPERATING_INCOME" u="1"/>
        <s v="VERSION_1_FORECAST_COMPARISON_TYPE_NAME" u="1"/>
        <s v="VERSION_2_FORECAST_COMPARISON_TYPE_NAME" u="1"/>
        <s v="PLANNED_YEAR" u="1"/>
        <s v="HIT_RATE_BETWEEN_MONTH_TO_DATE_ACTUAL_SHIPMENT_AND_MONTHLY_SHIPMENT_TARGET" u="1"/>
        <s v="YEARLY_BOARDS_ESTIMATED_SHIPMENT" u="1"/>
        <s v="DIFFERENCE_RATIO_BETWEEN_MONTHLY_ACTUAL_OPERATING_INCOME_AND_MONTHLY_OPERATING_INCOME_TARGET" u="1"/>
        <s v="P/L_UPDATE_DATE" u="1"/>
        <s v="DIFF._OF_MLY_ACT._REV._VS._MLY_EST._REV." u="1"/>
        <s v="YEAR_TO_DATE_BOARDS_ESTIMATED_OPERATING_INCOME" u="1"/>
        <s v="DIFF._RATE_OF_MLY_ACT._SHIPT_VS._EST._SHIPT" u="1"/>
        <s v="DIFF._OF_ACT._SHIPT_VS.SHIPPING_TRGT" u="1"/>
        <s v="YEAR_OF_CALCULATION" u="1"/>
        <s v="PRIMARY_CUSTOMER_CODE" u="1"/>
        <s v="HIT_RATE_OF_ACT_SHIPT_VS_MLY_SHIPPING_TRGT" u="1"/>
        <s v="DIFF._RATE_OF_MLY_ACT._SHIPT_VS._SHIPPING_TRGT" u="1"/>
        <s v="MONTHLY_ACTUAL_OPERATING_INCOME" u="1"/>
        <s v="DIFF_OF_ACT_SHIPT_VS_EST_SHIPT" u="1"/>
        <s v="DIFFERENCE_BETWEEN_MONTHLY_ACTUAL_OPERATING_INCOME_AND_MONTHLY_OPERATING_INCOME_TARGET" u="1"/>
        <s v="DIFFERENCE_RATIO_BETWEEN_YEARLY_REVENUE" u="1"/>
        <s v="ACCUM._LTA_GR_QUANTITY" u="1"/>
        <s v="YEARLY_BOARDS_ESTIMATED_OPERATING_INCOME" u="1"/>
        <s v="HIT_RATE_BETWEEN_ACTUAL_SHIPMENT_AND_BOARDS_ESTIMATED_SHIPMENT" u="1"/>
        <s v="實際和預估出貨量_=_YTM_實際出貨量_+_剩餘董事會預估出貨量" u="1"/>
        <s v="年初至今累積營業收入_=_YTM_實際營業收入" u="1"/>
        <s v="DIFFERENCE_RATIO_BETWEEN_MONTHLY_ACTUAL_SHIPMENT_AND_MONTHLY_BOARDS_ESTIMATED_SHIPMENT" u="1"/>
        <s v="IEC_PART_NUM" u="1"/>
        <s v="ACTUAL_SHIPMENT" u="1"/>
        <s v="MOM_LEM_CU" u="1"/>
        <s v="DIFF._OF_YEARLY_ACT./PRED._AND_BOARDS_EST._REV." u="1"/>
        <s v="DIFF._OF_YTD_ACT._REV._AND_YTD_BOARDS_EST._REV." u="1"/>
        <s v="HIT_RATE_OF_ACT._REV._VS.BOARDS_EST._REV." u="1"/>
        <s v="MONTH_OF_CALCULATION" u="1"/>
        <s v="DIFF._RATE_OF_ACT._REV._VS._BOARDS_EST._REV." u="1"/>
        <s v="DIFF_OF_ACT_REV_VSBOARDS_EST_REV" u="1"/>
        <s v="MONITOR_DATE__&gt;_DEMAND_PLAN_DATE" u="1"/>
        <s v="ACCUMULATIVE_PRODUCT_SERIES_SHIPPING_VOLUME" u="1"/>
        <s v="DIFFERENCE_RATIO_BETWEEN_MONTHLY_ACTUAL_OPERATING_INCOME_AND_MONTHLY_BOARDS_ESTIMATED_OPERATING_INCOME" u="1"/>
        <s v="WEEK" u="1"/>
        <s v="DIFFERENCE_BETWEEN_MONTHLY_ACTUAL_SHIPMENT_AND_MONTHLY_BOARDS_ESTIMATED_SHIPMENT" u="1"/>
        <s v="YEARLY_OPERATING_INCOME_TARGET" u="1"/>
        <s v="QOQ_THERMAL_MODULE" u="1"/>
        <s v="MONTHLY_BOARDS_ESTIMATED_OPERATING_INCOME" u="1"/>
        <s v="MOM_LEM_TIN" u="1"/>
        <s v="DIFF._RATE_OF_ACT._REV._VS._REV._TRGT" u="1"/>
        <s v="QOQ_LEM_CU" u="1"/>
        <s v="DIFF._RATE_OF_ACT._SHIPT_VS._EST._SHIPT" u="1"/>
        <s v="PLANNED_MONTH" u="1"/>
        <s v="HIT_RATE_BETWEEN_ACTUAL_SHIPMENT_AND_MONTHLY_SHIPMENT_TARGET" u="1"/>
        <s v="VERSION_DATE" u="1"/>
        <s v="DIFF._RATE_OF_ACT._SHIPT_VS._SHIPPING_TRGT" u="1"/>
        <s v="ACTUAL_OPERATING_AND_SHIPMENT_DATE" u="1"/>
        <s v="QOQ_LEM_TIN" u="1"/>
        <s v="DIFF._OF_MLY_ACT._REV._VS._MLY_REV._TRGT" u="1"/>
        <s v="DIFF._OF_YTD_ACT._REV._AND_YTD_REV._TRGT" u="1"/>
        <s v="MOM_LEM_AL" u="1"/>
        <s v="DIFF._OF_YEARLY_ACT./PRED._AND_TRGT_SHIPT" u="1"/>
        <s v="YOY_LEM_CU" u="1"/>
        <s v="BUSINESS_TYPE" u="1"/>
        <s v="QOQ_LEM_AL" u="1"/>
        <s v="DIFFERENCE_BETWEEN_MONTHLY_ACTUAL_SHIPMENT_AND_MONTHLY_SHIPMENT_TARGET" u="1"/>
        <s v="DIFF_RATE_OF_ACT_SHIPT_VS_SHIPPING_TRGT" u="1"/>
        <s v="DIFFERENCE_RATIO_BETWEEN_YEAR_TO_DATE_ACTUAL_OPERATING_INCOME_AND_YEAR_TO_DATE_OPERATING_INCOME_TARGET" u="1"/>
        <s v="OUTSOURCING_TYPE" u="1"/>
        <s v="YOY_LEM_TIN" u="1"/>
        <s v="DIFFERENCE_BETWEEN_YEARLY_SHIPMENT" u="1"/>
        <s v="CASE_PLASTIC_PROCURE_COST_RATIO" u="1"/>
        <s v="ACCUMULATIVE_SERIES_NET_PROFIT_RATE" u="1"/>
        <s v="ACTUAL_DAILY_SHIPMENT" u="1"/>
        <s v="ACCUMULATIVE_SERIES_REVENUE" u="1"/>
        <s v="MOM_NY_GOLD" u="1"/>
        <s v="PSG_COST_CATETORY" u="1"/>
        <s v="PSG_PART_CATETORY" u="1"/>
        <s v="DIFFERENCE_BETWEEN_YEAR_TO_DATE_ACTUAL_OPERATING_INCOME_AND_YEAR_TO_DATE_OPERATING_INCOME_TARGET" u="1"/>
        <s v="ACCUMULATIVE_SERIES_NET_PROFIT_MARGIN" u="1"/>
        <s v="YOY_LEM_AL" u="1"/>
        <s v="DIFFERENCE_BETWEEN_ACTUAL_SHIPMENT_AND_THE_BOARDS_ESTIMATED_SHIPMENT" u="1"/>
        <s v="DIFFERENCE_RATIO_BETWEEN_YEARLY_ACTUAL_AND_PREDICT_SHIPMENT_AND_YEARLY_SHIPMENT_TARGET" u="1"/>
        <s v="DIFFERENCE_RATIO_BETWEEN_YEAR_TO_DATE_ACTUAL_SHIPMENT_AND_YEAR_TO_DATE_SHIPMENT_TARGET" u="1"/>
        <s v="RATE_OF_REV_AND_SHIPT_IN_DIFFERENT_TIME_RATE_OF_RATE_OF_REV" u="1"/>
        <s v="QOQ_NY_GOLD" u="1"/>
        <s v="DIFF._OF_MLY_ACT._SHIPT_VS._EST._SHIPT" u="1"/>
        <s v="ACTUAL_SHIPMENT_QUANTITY" u="1"/>
        <s v="DIFFERENCE_BETWEEN_ACTUAL_SHIPMENT_AND_ESTIMATED_SHIPMENT" u="1"/>
        <s v="MONTHLY_BOARDS_ESTIMATED_SHIPMENT" u="1"/>
        <s v="DIFFERENCE_RATIO_BETWEEN_ACTUAL_SHIPMENT_AND_SHIPMENT_TARGET" u="1"/>
        <s v="MONTHLY_SHIPING_QUANTITY" u="1"/>
        <s v="JOURNAL_CREATE_MONTH" u="1"/>
        <s v="ACCUM._LTA_MOU_QUANTITY" u="1"/>
        <s v="DIFF._RATE_OF_MLY_ACT._SHIPT_VS._BOARDS_EST._SHIPT" u="1"/>
        <s v="DIFF._RATE_OF_YTD_ACT._SHIPT_AND_BOARDS_EST._SHIPT" u="1"/>
        <s v="MOM_PC" u="1"/>
        <s v="HIT_RATE_OF_ACT_REV_VS_MLY_REV_TRGT" u="1"/>
        <s v="IN_ACCURATED_AREA" u="1"/>
        <s v="HIT_RATE_OF_MTD_ACT._SHIPT_VS._MLY_BOARDS_EST._SHIPT" u="1"/>
        <s v="YEAR_TO_DATE_BOARDS_ESTIMATED_SHIPMENT" u="1"/>
        <s v="QOQ_PC" u="1"/>
        <s v="DIFF._OF_MLY_ACT._SHIPT_VS._SHIPPING_TRGT" u="1"/>
        <s v="YEAR_TO_DATE_OPERATING_INCOME_TARGET" u="1"/>
        <s v="VERS_DATE" u="1"/>
        <s v="YOY_NY_GOLD" u="1"/>
        <s v="HIT_RATE_OF_MTD_ACT._SHIPT_VS._MLY_SHIPPING_TRGT" u="1"/>
        <s v="QOQ_STAMPING" u="1"/>
        <s v="GR_MOTHLY_DATE" u="1"/>
        <s v="BOD_SHIPPING_TARGET" u="1"/>
        <s v="DIFFERENCE_BETWEEN_MONTHLY_ACTUAL_OPERATING_INCOME_AND_MONTHLY_BOARDS_ESTIMATED_OPERATING_INCOME" u="1"/>
        <s v="DIFF._OF_YTD_ACT._SHIPT_AND_BOARDS_EST._SHIPT" u="1"/>
        <s v="DIFF._RATE_OF_ACT._SHIPT_VS._BOARDSEST._SHIPT" u="1"/>
        <s v="DIFF._OF_YEARLY_ACT./PRED._AND_BOARDS_EST._SHIPT" u="1"/>
        <s v="DIFFERENCE_RATIO_BETWEEN_YEARLY_ACTUAL_AND_PREDICT_SHIPMENT_AND_YEARLY_BOARDS_ESTIMATED_SHIPMENT" u="1"/>
        <s v="DIFFERENCE_RATIO_BETWEEN_YEAR_TO_DATE_ACTUAL_SHIPMENT_AND_YEAR_TO_DATE_BOARDS_ESTIMATED_SHIPMENT" u="1"/>
        <s v="CASE_PLASTIC_COST_RATIO" u="1"/>
        <s v="DIFF_OF_ACT_SHIPT_VS_BOARDSEST_SHIPT" u="1"/>
        <s v="YOY_PC" u="1"/>
        <s v="WEEK_LEVEL" u="1"/>
        <s v="ACCUMULATIVE_SHIPPING_QUANTITY" u="1"/>
        <s v="THE_TOP_FIVE_VENDOR_WITH_THE_WORST_ORDER_FILL_RATE" u="1"/>
        <s v="DIFF._RATE_OF_ACT._REV._VS.EST._REV." u="1"/>
        <s v="GR_DATE" u="1"/>
        <s v="FORECAST_GEN_DATE_&gt;FORECAST_VERSION" u="1"/>
        <s v="DIFFERENCE_RATIO_BETWEEN_YEARLY_OPERATING_INCOME" u="1"/>
        <s v="SHIPPING_MONTH" u="1"/>
        <s v="DIFF._OF_YEARLY_ACT./PRED._AND_TRGT_REV." u="1"/>
        <s v="DIFFERENCE_BETWEEN_ACTUAL_SHIPMENT_AND_SHIPMENT_TARGET" u="1"/>
        <s v="DIFF._RATE_OF_YEARLY_ACT./PRED._AND_BOARDS_EST._REV." u="1"/>
        <s v="DIFF._RATE_OF_YTD_ACT._REV._AND_YTD_BOARDS_EST._REV." u="1"/>
        <s v="ACTUAL_SALES_QUANTITY" u="1"/>
        <s v="DIFFERENCE_RATIO_BETWEEN_YEARLY_ACTUAL_AND_PREDICT_OPERATING_INCOME_AND_YEARLY_BOARDS_ESTIMATED_OPERATING_INCOME" u="1"/>
        <s v="DIFFERENCE_RATIO_BETWEEN_YEAR_TO_DATE_ACTUAL_OPERATING_INCOME_AND_YEAR_TO_DATE_BOARDS_ESTIMATED_OPERATING_INCOME" u="1"/>
        <s v="DIFF_RATE_OF_ACT_REV_VS_BOARDS_EST_REV" u="1"/>
        <s v="QOQ_PCB" u="1"/>
        <s v="DIFF._RATE_OF_YEARLY_ACT./PRED._AND_TRGT_REV." u="1"/>
        <s v="MONTHLY_SHIPPING_QUANTITY" u="1"/>
        <s v="BASE_YEAR_OF_CALCULATION" u="1"/>
        <s v="DIFFERENCE_RATIO_BETWEEN_ACTUAL_SHIPMENT_AND_THE_BOARDS_ESTIMATED_SHIPMENT" u="1"/>
      </sharedItems>
    </cacheField>
    <cacheField name="SourceCriteria" numFmtId="0">
      <sharedItems count="3">
        <s v=""/>
        <s v="N/A"/>
        <s v=" " u="1"/>
      </sharedItems>
    </cacheField>
    <cacheField name="idxTaskID" numFmtId="0">
      <sharedItems containsSemiMixedTypes="0" containsString="0" containsNumber="1" containsInteger="1" minValue="0" maxValue="9"/>
    </cacheField>
    <cacheField name="TaskID" numFmtId="0">
      <sharedItems count="12">
        <s v=""/>
        <s v="C.1.1.0:"/>
        <s v="P.3.10.0:"/>
        <s v="P.3.5.0:"/>
        <s v="P.3.9.0:"/>
        <s v="P.2.2.0:"/>
        <s v="P.2.1.0:" u="1"/>
        <s v="P.3.9.1:" u="1"/>
        <s v="P.2.1.1:" u="1"/>
        <s v="P.3.13.0:" u="1"/>
        <s v="P390:" u="1"/>
        <s v="P.3.9.2:" u="1"/>
      </sharedItems>
    </cacheField>
    <cacheField name="TaskIDmap" numFmtId="0">
      <sharedItems count="12">
        <s v=""/>
        <s v="C.1.1.0:"/>
        <s v="P.3.10.0:"/>
        <s v="P.3.5.0:"/>
        <s v="P.3.9.0:"/>
        <s v="P.2.2.0:"/>
        <s v="P.2.1.0:" u="1"/>
        <s v="P.3.9.1:" u="1"/>
        <s v="P.2.1.1:" u="1"/>
        <s v="P.3.13.0:" u="1"/>
        <s v="P390:" u="1"/>
        <s v="P.3.9.2:" u="1"/>
      </sharedItems>
    </cacheField>
    <cacheField name="syncTaskID" numFmtId="0">
      <sharedItems count="10">
        <s v=""/>
        <s v="C.1.1.0:"/>
        <e v="#N/A"/>
        <s v="P.3.10.0:"/>
        <s v="P.2.2.0:"/>
        <s v="P.3.5.0:"/>
        <s v="P.3.9.0:"/>
        <s v="P.2.1.0:" u="1"/>
        <s v="P.2.1.1:" u="1"/>
        <s v="P.3.13.0:" u="1"/>
      </sharedItems>
    </cacheField>
    <cacheField name="DCpk" numFmtId="0">
      <sharedItems/>
    </cacheField>
    <cacheField name="DCpk-term" numFmtId="0">
      <sharedItems/>
    </cacheField>
    <cacheField name="DC-SEQ" numFmtId="0">
      <sharedItems containsSemiMixedTypes="0" containsString="0" containsNumber="1" containsInteger="1" minValue="0" maxValue="1195"/>
    </cacheField>
    <cacheField name="DC-ID" numFmtId="0">
      <sharedItems/>
    </cacheField>
    <cacheField name="DC-uniName" numFmtId="0">
      <sharedItems count="1">
        <s v=""/>
      </sharedItems>
    </cacheField>
    <cacheField name="DC-Type" numFmtId="0">
      <sharedItems count="1">
        <s v="data_class"/>
      </sharedItems>
    </cacheField>
    <cacheField name="DC-Category" numFmtId="0">
      <sharedItems count="1">
        <s v="CMN &gt;&gt; AutoAssign"/>
      </sharedItems>
    </cacheField>
    <cacheField name="DC-Business terms" numFmtId="0">
      <sharedItems count="799">
        <s v="Business Group"/>
        <s v="BG Name"/>
        <s v="BG Code"/>
        <s v="Entrepreneur"/>
        <s v="Entrepreneur Code"/>
        <s v="Entrepreneur Chinese Name"/>
        <s v="Entrepreneur English Name"/>
        <s v="Types of Labor"/>
        <s v="Types of Labor Code"/>
        <s v="Types of Labor Name"/>
        <s v="Employees Statistics"/>
        <s v="Financial Report Closing Date"/>
        <s v="Accounting Period"/>
        <s v="Number of Employees"/>
        <s v="Average Number of Employees"/>
        <s v="Last Number of Employees"/>
        <s v="Finance Master Labor"/>
        <s v="Operating Revenue Per Capita"/>
        <s v="Operating Income Per Capita"/>
        <s v="Finance Master"/>
        <s v="Operating Revenue"/>
        <s v="Operating Income"/>
        <s v="Cost of Sales"/>
        <s v="Inventory Turnover Ratio"/>
        <s v="Accounts Payable Turnover Ratio"/>
        <s v="Accounts Receivables Turnover Ratio"/>
        <s v="DOI"/>
        <s v="AP Days"/>
        <s v="AR Days"/>
        <s v="CCC"/>
        <s v="Profit after Tax"/>
        <s v="Accumulated Net Income (After tax)"/>
        <s v="Total Assets Amount"/>
        <s v="Total Liability Amount"/>
        <s v="Shareholders&amp;apos; Equity Amount"/>
        <s v="ROE"/>
        <s v="ROA"/>
        <s v="Accumulated ROE"/>
        <s v="Accumulated ROA"/>
        <s v="Debt Ratio"/>
        <s v="Inventory Amount"/>
        <s v="Cash and Cash Equivalents Amount"/>
        <s v="Accounts Receivable Amount"/>
        <s v="PPE Amount"/>
        <s v="Inventory to Assets Ratio"/>
        <s v="Cash and Cash Equivalents to Assets Ratio"/>
        <s v="Accounts Receivable to Assets Ratio"/>
        <s v="PPE to Assets Ratio"/>
        <s v="Short-term Debts Amount"/>
        <s v="Accounts Payable Amount"/>
        <s v="Long-term Debts Amount"/>
        <s v="Short-term Debts to Assets Ratio"/>
        <s v="Accounts Payable to Assets Ratio"/>
        <s v="Long-term Debts to Assets Ratio"/>
        <s v="Average Inventory Amount"/>
        <s v="Average Accounts Receivable Amount"/>
        <s v="Average Accounts Payable Amount"/>
        <s v="Average Total Assets Amount"/>
        <s v="Average Shareholders&amp;apos; Equity Amount"/>
        <s v="Operating Revenue Per Capita and Operating Income Per Capita Analysis"/>
        <s v="Operating Revenue Per Capita and Operating Income Per Capita Analysis Comparison between BGs"/>
        <s v="Productivity Related Indicator"/>
        <s v="Value of Productivity Related Indicator"/>
        <s v="CCC Analysis"/>
        <s v="CCC Related Indicator"/>
        <s v="Value of CCC Related Indicator"/>
        <s v="CCC Analysis Comparison between Entrepreneurs and BGs"/>
        <s v="CCC Analysis Comparison between Entrepreneurs"/>
        <s v="Rate of Return Analysis"/>
        <s v="Current Year Accumulated Rate of Return Analysis"/>
        <s v="Rate of Return Analysis Comparison between Entrepreneurs"/>
        <s v="Debt Ratio Analysis"/>
        <s v="Important Types of Assets"/>
        <s v="Types of Assets"/>
        <s v="Amount of Assets"/>
        <s v="Assets to Total Assets Ratio"/>
        <s v="Important Types of Liability"/>
        <s v="Types of Liability"/>
        <s v="Amount of Liability"/>
        <s v="Liability to Total Assets Ratio"/>
        <s v="EBO Project"/>
        <s v="EBO Project Number"/>
        <s v="EBO Project Name"/>
        <s v="EBO Sponsor"/>
        <s v="EBO Team Advisor"/>
        <s v="EBO Team Leader"/>
        <s v="EBO Project Registration Date"/>
        <s v="EBO Development Duration"/>
        <s v="EBO Project Description"/>
        <s v="EBO Project Check Date"/>
        <s v="EBO Project Owner"/>
        <s v="EBO Project Accumulated Revenue"/>
        <s v="EBO Project Funding History"/>
        <s v="EBO Funding BG"/>
        <s v="EBO Funding BU"/>
        <s v="EBO Project Funding Percentage"/>
        <s v="EBO Funding Start Date"/>
        <s v="EBO Funding End Date"/>
        <s v="EBO Funding Remark"/>
        <s v="Funding Check Date"/>
        <s v="EBO Project Phase History"/>
        <s v="EBO Phase"/>
        <s v="EBO Phase Start Date"/>
        <s v="EBO Phase Duration"/>
        <s v="DCP Result"/>
        <s v="EBO Phase End Date"/>
        <s v="EBO Phase Check Date"/>
        <s v="EBO Phase Remark"/>
        <s v="EBO Project Checkpoint History"/>
        <s v="EBO Strategic Clarity"/>
        <s v="EBO Technology Readiness"/>
        <s v="EBO Business Model Viability"/>
        <s v="EBO Win in the Marketplace"/>
        <s v="EBO Project Checkpoint Check Date"/>
        <s v="EBO Project Revenue Forecast"/>
        <s v="EBO Revenue Forecast Check Date"/>
        <s v="EBO Revenue Forecast Year"/>
        <s v="EBO Revenue Forecast Month"/>
        <s v="EBO Project Estimate Revenue"/>
        <s v="EBO Project Estimate Gross Profit"/>
        <s v="EBO Revenue Forecast Currency"/>
        <s v="EBO Project Revenue"/>
        <s v="EBO Revenue Check Date"/>
        <s v="EBO Revenue Year"/>
        <s v="EBO Revenue Month"/>
        <s v="EBO Project Actual Revenue"/>
        <s v="EBO Project Actual Gross Profit"/>
        <s v="EBO Revenue Currency"/>
        <s v="EBO Milestones"/>
        <s v="EBO Project Milestone"/>
        <s v="EBO Milestone Category"/>
        <s v="EBO Milestone Status"/>
        <s v="EBO Milestone Completion"/>
        <s v="EBO Milestone Target Date"/>
        <s v="EBO Milestone Actual Date"/>
        <s v="EBO Milestone Remark"/>
        <s v="EBO Milestone Check Date"/>
        <s v="Investment Master"/>
        <s v="Investment Subject"/>
        <s v="Account for the Year"/>
        <s v="Account for the Quarter"/>
        <s v="Management Type"/>
        <s v="Investment Amount"/>
        <s v="Cumulative Investment Amount"/>
        <s v="Subject Shareholding Ratio"/>
        <s v="Subject Revenue"/>
        <s v="Subject Revenue Contribution"/>
        <s v="Subject Net Profit"/>
        <s v="Subject Recognize Profit"/>
        <s v="Subject Cash Dividend"/>
        <s v="Subject Valuation (based on shareholding ratio)"/>
        <s v="Subject Comment"/>
        <s v="Subject Revenue Achieve Rate"/>
        <s v="Subject Revenue Contribution Achieve Rate"/>
        <s v="Subject Net Profit Achieve Rate"/>
        <s v="Subject Recognize Profit Achieve Rate"/>
        <s v="Investment Subject Allocation Master"/>
        <s v="Budget Allocation Quarter"/>
        <s v="Investment possibility"/>
        <s v="Budget Allocation Amount"/>
        <s v="Investment MA Target Remark"/>
        <s v="Annual Investment Budget Master"/>
        <s v="Annual Investment Budget"/>
        <s v="Annual Actual Investment Amount"/>
        <s v="Annual Investment Budget Balance (F)"/>
        <s v="Annual Investment Budget Balance Ratio"/>
        <s v="EBO Project Management"/>
        <s v="EBO Funding Management"/>
        <s v="Investment MA Management"/>
        <s v="Investment Period"/>
        <s v="Investment Budget Control"/>
        <s v="Budget Allocation Amount(H)"/>
        <s v="Budget Allocation Amount(M)"/>
        <s v="Budget Allocation Amount(L)"/>
        <s v="Investment Budget Allocation"/>
        <s v="Investment MA Target"/>
        <s v="PSG FCST Hit Rate Information"/>
        <s v="BU Code"/>
        <s v="Customer Name"/>
        <s v="Division Code"/>
        <s v="Product Category"/>
        <s v="Product Series"/>
        <s v="Hit Rate Analysis Month"/>
        <s v="MTD EDI 850"/>
        <s v="EDI 850 Order Request"/>
        <s v="Regional Demand Plan"/>
        <s v="EDI 940 Shipping Notice"/>
        <s v="Forecast Hit Rate"/>
        <s v="PSG Forecast Versions Comparison Information"/>
        <s v="Version Comparison Month"/>
        <s v="FCST Version"/>
        <s v="Forecast Type ID"/>
        <s v="Forecast Data Type"/>
        <s v="Monthly Forecast Quantity"/>
        <s v="Version Difference"/>
        <s v="Forecast Type"/>
        <s v="Forecast Type Name"/>
        <s v="Forecast Comparison Type"/>
        <s v="Forecast Comparison Type ID"/>
        <s v="Forecast Comparison Type Name"/>
        <s v="Version 1 Forecast Type ID"/>
        <s v="Version 2 Forecast Type ID"/>
        <s v="CQ MP shipment Dataset"/>
        <s v="Shipment Month"/>
        <s v="RDP shipment"/>
        <s v="LT FCST shipment"/>
        <s v="STD BU2 ASUS BS VS FCST"/>
        <s v="BS Supply Month"/>
        <s v="Monthly BS Supply Quantity"/>
        <s v="Monthly Final Forecast Quantity"/>
        <s v="BS VS FCST Variance"/>
        <s v="In Accurated area"/>
        <s v="Hit Rate Top Lower Limit"/>
        <s v="Hit Rate Top Upper Limit"/>
        <s v="Hit Rate Bottom Lower Limit"/>
        <s v="Hit Rate Bottom Upper Limit"/>
        <s v="Forecast Hit Rate Remark"/>
        <s v="Hit Rate Remark ID"/>
        <s v="Hit Rate Remark"/>
        <s v="RDP Hit Rate Version"/>
        <s v="Assign FCST Version"/>
        <s v="DOI Master"/>
        <s v="Site Name"/>
        <s v="Period Closing Date"/>
        <s v="DOI Date Type"/>
        <s v="Stock Area"/>
        <s v="Currency"/>
        <s v="PSG Inventory Amount"/>
        <s v="Up to date Monthly Estimated Revenue"/>
        <s v="DOI Actual Days"/>
        <s v="DOI Target Days Parameter"/>
        <s v="DOI Target Days"/>
        <s v="Inventory Master"/>
        <s v="Plant Code"/>
        <s v="Currency Conversion Rate Master"/>
        <s v="Conversion Rate Validation Start"/>
        <s v="Conversion Rate Validation End"/>
        <s v="Source Currency"/>
        <s v="Target Currency"/>
        <s v="Conversion Rate Type"/>
        <s v="Conversion Rate"/>
        <s v="PSG FCST Hit Rate Analysis"/>
        <s v="PSG Forecast Versions Comparison"/>
        <s v="MD BU2 ASUS BS VS FCST"/>
        <s v="Business Operation and DOI Overview"/>
        <s v="Business Operation and DOI Overview_Stock Area"/>
        <s v="PSG Plant"/>
        <s v="Primary Customer Name"/>
        <s v="PSG Site"/>
        <s v="Site Type"/>
        <s v="Estimated Monthly Revenue and Shipment Data"/>
        <s v="Planned Year"/>
        <s v="Planned Month"/>
        <s v="Up to date Estimated Version Date"/>
        <s v="Up to date Monthly Estimated Shipment"/>
        <s v="Boards Est MLY Rev and SHIPT Data"/>
        <s v="Boards Estimated Version Date"/>
        <s v="Monthly Boards Estimated Revenue"/>
        <s v="Monthly Boards Estimated Shipment"/>
        <s v="MLY Rev and SHIPT Data of Yearly TRGT"/>
        <s v="Monthly Revenue of Yearly Target"/>
        <s v="Monthly Shipment of Yearly Target"/>
        <s v="Actual Daily Revenue and Shipment Data"/>
        <s v="Actual Revenue and Shipment Date"/>
        <s v="Actual Daily Revenue"/>
        <s v="Actual Daily Shipment"/>
        <s v="Actual Monthly Revenue and Shipment Data"/>
        <s v="Latest Closing Month"/>
        <s v="Actual Operating and Shipment Month"/>
        <s v="Monthly Actual Revenue"/>
        <s v="Monthly Actual Shipment"/>
        <s v="Diff Rate of MLY Act Rev vs Yearly Target Rev"/>
        <s v="Diff Rate of MLY Act Ship vs Yearly Target Ship"/>
        <s v="Diff Rate and Hit Rate Data of Rev and SHIPT"/>
        <s v="Year of Calculation"/>
        <s v="Month of Calculation"/>
        <s v="Diff of MLY Act Rev vs Boards Est Rev"/>
        <s v="Diff of MLY Act Ship vs Boards Est Ship"/>
        <s v="Diff Rate of MLY Act Rev vs Boards Est Rev"/>
        <s v="Diff Rate of MLY Act Ship vs Boards Est Ship"/>
        <s v="Hit Rate of MTD Act Rev vs MLY Boards Est Rev"/>
        <s v="Hit Rate of MTD Act Ship vs MLY Boards Est Ship"/>
        <s v="Diff of MLY Act Rev vs Yearly Target Rev"/>
        <s v="Diff of MLY Act Ship vs Yearly Target Ship"/>
        <s v="Hit Rate of MTD Act Rev vs UTD Est Rev"/>
        <s v="Hit Rate of MTD Act Ship vs UTD Est Ship"/>
        <s v="Diff Rate of Rev and SHIPT in Different Time Frame"/>
        <s v="Base Year of Calculation"/>
        <s v="Difference Between Yearly Revenue"/>
        <s v="Difference Between Yearly Shipment"/>
        <s v="Difference Ratio Between Yearly Revenue"/>
        <s v="Difference Ratio Between Yearly Shipment"/>
        <s v="MLY Rev and SHIPT by BU and CUS"/>
        <s v="Journal Create Month"/>
        <s v="Month to Date Actual Revenue"/>
        <s v="Month to Date Actual Shipment"/>
        <s v="MLY Rev and SHIPT by PRD"/>
        <s v="Latest Closing Month "/>
        <s v="Yearly Rev and SHIPT by BU and CUS"/>
        <s v="Journal Create Year"/>
        <s v="Yearly Actual and Predict Revenue"/>
        <s v="Yearly Actual and Predict Shipment"/>
        <s v="Yearly Boards Estimated Revenue"/>
        <s v="Yearly Boards Estimated Shipment"/>
        <s v="Diff of Yearly ActPred and Boards Est Rev"/>
        <s v="Diff of Yearly ActPred and Boards Est Ship"/>
        <s v="Diff Rate of Yearly ActPred and Boards Est Rev"/>
        <s v="Diff Rate of Yearly ActPred and Boards Est Ship"/>
        <s v="Yearly Revenue Target"/>
        <s v="Yearly Shipment Target"/>
        <s v="Diff of Yearly ActPred and TRGT Rev"/>
        <s v="Diff of Yearly ActPred and TRGT Ship"/>
        <s v="Diff Rate of Yearly ActPred and TRGT Rev"/>
        <s v="Diff Rate of Yearly ActPred and TRGT Ship"/>
        <s v="Yearly Rev and SHIPT by PRD"/>
        <s v="YTD Rev and SHIPT by BU and CUS"/>
        <s v="Year to Date Actual Revenue"/>
        <s v="Year to Date Actual Shipment"/>
        <s v="Year to Date Boards Estimated Revenue"/>
        <s v="Year to Date Boards Estimated Shipment"/>
        <s v="Diff of YTD Act Rev and YTD Boards Est Rev"/>
        <s v="Diff of YTD Act SHIPT and Boards Est SHIPT"/>
        <s v="Diff Rate of YTD Act Rev and YTD Boards Est Rev"/>
        <s v="Diff Rate of YTD Act SHIPT and Boards Est SHIPT"/>
        <s v="Year to Date Revenue Target"/>
        <s v="Year to Date Shipment Target"/>
        <s v="Diff of YTD Act Rev and YTD Rev TRGT"/>
        <s v="Diff of YTD Act SHIPT and YTD Shipping TRGT"/>
        <s v="Diff Rate of YTD Act Rev and YTD Rev TRGT"/>
        <s v="Diff Rate of YTD Act SHIPT and YTD Shipping TRGT"/>
        <s v="YTD Rev and SHIPT by PRD"/>
        <s v="Rev and SHIPT in Past Three Years by BU and CUS"/>
        <s v="Yearly Actual Revenue"/>
        <s v="Yearly Actual Shipment"/>
        <s v="Rev and SHIPT in Past Three Years by PRD"/>
        <s v="Purchasing Mode and Amount Distribution"/>
        <s v="Purchasing Mode"/>
        <s v="Component Type"/>
        <s v="Material Group"/>
        <s v="Class Code Category"/>
        <s v="Part Category"/>
        <s v="GR Monthly Date"/>
        <s v="GR Date By QUARTER"/>
        <s v="AVL Name"/>
        <s v="Vendor Code"/>
        <s v="Vendor Name"/>
        <s v="Purchase Amount"/>
        <s v="GR Quantity"/>
        <s v="Vendor Management"/>
        <s v="Vendor Data Update Date"/>
        <s v="Quality Score"/>
        <s v="Cost Score"/>
        <s v="Delivery Score"/>
        <s v="Supplier Final Score"/>
        <s v="Part Number Quantity"/>
        <s v="Sole Source Quantity"/>
        <s v="Buy and Sell Quantity"/>
        <s v="GTK Quantity"/>
        <s v="OTK Quantity"/>
        <s v="Used by Customer List"/>
        <s v="Critical Parts Fulfillment Analysis"/>
        <s v="Vendor Fulfillment Date"/>
        <s v="IEC Part Number"/>
        <s v="Part Description"/>
        <s v="LTA MOU Quantity"/>
        <s v="LTA GR Quantity"/>
        <s v="Accum LTA MOU Quantity"/>
        <s v="Accum LTA GR Quantity"/>
        <s v="YTD Fill Rate"/>
        <s v="Fill Rate by Vendor"/>
        <s v="Fill Rate by PartNo"/>
        <s v="Material Marketing Price Analysis"/>
        <s v="Raw Material Data Month"/>
        <s v="Material Catalog"/>
        <s v="Sub Material Catalog"/>
        <s v="Sub-stage Type"/>
        <s v="Stage Composition Cost Ratio"/>
        <s v="Material Futures category"/>
        <s v="Raw Cost Ratio"/>
        <s v="Raw Cost Price"/>
        <s v="Last Raw Cost Price"/>
        <s v="Last Year Raw Cost Price"/>
        <s v="Material Futures MOM"/>
        <s v="Material Futures YOY"/>
        <s v="Material Catalog Price Analysis"/>
        <s v="Sub Material Catalog MOM"/>
        <s v="Sub Material Catalog YOY"/>
        <s v="Material Catalog Inference Analysis"/>
        <s v="Material Catalog Inference Cost"/>
        <s v="Major Stage Material Catalog DM"/>
        <s v="Series Customer List"/>
        <s v="Series List"/>
        <s v="Open Purchase Order Quantity"/>
        <s v="Rolling 6 Months Forecast"/>
        <s v="Substitute Code"/>
        <s v="PSG Monthly Procurement Amount"/>
        <s v="Monthly Date"/>
        <s v="AVL ID"/>
        <s v="Vendor Master"/>
        <s v="Vendor Performance Master"/>
        <s v="Vendor Performane Date"/>
        <s v="Critical Parts Fulfillment Statistic"/>
        <s v="Critical Parts Fulfillment Data Date"/>
        <s v="Vendor Fulfillment Performance"/>
        <s v="Major Stage Material Catalog"/>
        <s v="Part Series"/>
        <s v="Material Marketing Price Information"/>
        <s v="Material Catalog Price Information"/>
        <s v="Material Catalog Inference Amount"/>
        <s v="Purchasing Part Attribute"/>
        <s v="Class Code"/>
        <s v="Is Sole"/>
        <s v="Overall product yield"/>
        <s v="Weekly product yield report"/>
        <s v="Production input quantity"/>
        <s v="Overall system defect quantity"/>
        <s v="Product first pass yield"/>
        <s v="Overall system not repaired quantity"/>
        <s v="Product yield rate"/>
        <s v="Overall product yield alert"/>
        <s v="Product yield alert date "/>
        <s v="Product yield alert type"/>
        <s v="Product yield alert comment"/>
        <s v="Overall product yield target"/>
        <s v="Product yield rate target"/>
        <s v="Product FPY rate target"/>
        <s v="Detailed product yield"/>
        <s v="Product level"/>
        <s v="Inspection station code"/>
        <s v="Input quantity by inspection station"/>
        <s v="Defect quantity"/>
        <s v="First pass yield rate by inspection station"/>
        <s v="Not repaired quantity"/>
        <s v="Yield rate by inspection station"/>
        <s v="Yield rate target by inspection station mapping"/>
        <s v="Yield rate target by inspection station"/>
        <s v="FPY rate target by inspection station"/>
        <s v="Detailed product defect"/>
        <s v="Defect type code"/>
        <s v="Defect type quantity"/>
        <s v="Defect rate by defect type"/>
        <s v="Defect target by defect type mapping"/>
        <s v="Defect type target"/>
        <s v="Overall product yield analysis"/>
        <s v="Detailed product yield analysis"/>
        <s v="Detailed product defect analysis"/>
        <s v="Estimated Monthly Revenue Data by Customer"/>
        <s v="PSG  Customer"/>
        <s v="PSG Product Family"/>
        <s v="Product Family"/>
        <s v="Data Source"/>
        <s v="PSG Product Series"/>
        <s v="Product Horizon"/>
        <s v="PSG Division"/>
        <s v="Division Name"/>
        <s v="Division Alias"/>
        <s v="PSG Business Unit"/>
        <s v="BU Name"/>
        <s v="BU Type"/>
        <s v="Product Series FCS Status"/>
        <s v="FCS Start Date"/>
        <s v="Series Status"/>
        <s v="Actual Revenue Cost and Shipment Data"/>
        <s v="PL Monthly Date"/>
        <s v="Monthly Product Series Shipping Volume"/>
        <s v="Monthly Product Series Revenue"/>
        <s v="Monthly Product Series Material Cost"/>
        <s v="Monthly Product Series MVA Cost"/>
        <s v="Accumulative Product Series Shipping Volume"/>
        <s v="Accumulative Product Series Revenue"/>
        <s v="Accumulative Product Series Material Cost"/>
        <s v="Accumulative Product Series MVA Cost"/>
        <s v="Accumulative Product Series  Cost"/>
        <s v="Accumulative Product Series Net Profit"/>
        <s v="Accumulative Series Profitability Ratio"/>
        <s v="Yearly SHIPT TRGT Data"/>
        <s v="Project Stage Master"/>
        <s v="Project Stage"/>
        <s v="RFQ Shipment Target Data"/>
        <s v="Target Year"/>
        <s v="Project Stage Time Data"/>
        <s v="RFQ Status"/>
        <s v="Dvp Year"/>
        <s v="Project Stage Estimated Start Date"/>
        <s v="Project Stage Estimated End Date"/>
        <s v="RFQ Related Data"/>
        <s v="Data Upload Date"/>
        <s v="RFQ Receive Date"/>
        <s v="RFQ End Year"/>
        <s v="RFQ End Date"/>
        <s v="Estimated Product Family Revenue"/>
        <s v="Estimated Sales Quantity"/>
        <s v="Estimate Product Family Cost"/>
        <s v="Estimated Profitability Ratio"/>
        <s v="DB Start Year"/>
        <s v="DB Start Date"/>
        <s v="SI StartDate"/>
        <s v="PV Start Date"/>
        <s v="RTM Start Date"/>
        <s v="Reason Code of Lose"/>
        <s v="Reason Content of Lose"/>
        <s v="Product Life Cycle"/>
        <s v="Yearly Shipment Use Only"/>
        <s v="Hite Rate of Sales Quantity"/>
        <s v="RFQ Hit Rate Data"/>
        <s v="Shipment Year"/>
        <s v="Estimated Monthly Amortized Sales Quantity"/>
        <s v="RFQ Hit Rate"/>
        <s v="Actual Revenue and Shipment Data"/>
        <s v="RFQ Hit Rate Status"/>
        <s v="Yearly Shipment of Award RFQ"/>
        <s v="Overview of Project Time Distribution"/>
        <s v="RFQ Detail of On going Project"/>
        <s v="RFQ Detail of Award Project"/>
        <s v="RFQ Detail of Lose Project"/>
        <s v="Diff Rate of Yearly Act/Pred and TRGT Ship" u="1"/>
        <s v="Hit Rate Between Month to Date Actual Operating Income and Monthly Boards Estimated Operating Income" u="1"/>
        <s v="Major Stage Material Catalog Dim" u="1"/>
        <s v="Yearly Boards Estimated Operating Income" u="1"/>
        <s v="Hit Rate of MTD Act. Rev. vs. UTD Est. Rev." u="1"/>
        <s v="Hit Rate Between Month to Date Actual Operating Income and Monthly Operating Income Target" u="1"/>
        <s v="Diff. Rate of Act. Rev. vs.Est. Rev." u="1"/>
        <s v="Diff of Yearly Act/Pred and Boards Est Ship" u="1"/>
        <s v="Difference Ratio Between Actual Shipment and The Boards Estimated Shipment" u="1"/>
        <s v="Difference Rate and Hit Rate Data of Operating Income and  Shipment" u="1"/>
        <s v="Diff Rate of Yearly Act/Pred and Boards Est Ship" u="1"/>
        <s v="Difference Between Monthly Actual Shipment and Monthly Estimated Shipment" u="1"/>
        <s v="Difference Ratio Between Monthly Actual Shipment and Monthly Boards Estimated Shipment" u="1"/>
        <s v="Actual Sales Quantity" u="1"/>
        <s v="Difference Ratio Between Actual Operating Income and The Boards Estimated Operating Income" u="1"/>
        <s v="BU2 ASUS BS VS FCST" u="1"/>
        <s v="Diff. Rate of Act. Rev. vs. Boards Est. Rev." u="1"/>
        <s v="Material Catalog Price Infomation" u="1"/>
        <s v="Hit Rate of Act. Rev. vs. MLY Rev. TRGT" u="1"/>
        <s v="Diff. of YTD Act. SHIPT and YTD Shipping TRGT" u="1"/>
        <s v="Difference Between Monthly Actual Shipment and Monthly Boards Estimated Shipment" u="1"/>
        <s v="Hit Rate of MTD Act. Rev. vs. MLY Boards Est. Rev." u="1"/>
        <s v="Diff. Rate of Act. SHIPT vs. Est. SHIPT" u="1"/>
        <s v="MoM LEM Ni" u="1"/>
        <s v="QOQ Connetor" u="1"/>
        <s v="Acc. Series Revenue" u="1"/>
        <s v="Actual Net Profit Margin" u="1"/>
        <s v="Diff. Rate of Rev. and SHIPT in Different Time Frame" u="1"/>
        <s v="Accumulative Series Cost" u="1"/>
        <s v="Outliner Percentage" u="1"/>
        <s v="BOD Shipping Target Hit Rate" u="1"/>
        <s v="Hit Rate of MTD Act. Ship. vs. MLY Boards Est. Ship." u="1"/>
        <s v="Difference Ratio Between Actual Operating Income and Estimated Operating Income" u="1"/>
        <s v="Up-To-Date Monthly Estimated Shipment" u="1"/>
        <s v="FCS Start Date Data" u="1"/>
        <s v="Status of Operating Income and Shipment in the Past Three Years by Product" u="1"/>
        <s v="QoQ LEM Ni" u="1"/>
        <s v="Hit Rate of MTD Act. Ship. vs. UTD Est. Ship." u="1"/>
        <s v="Customer ID" u="1"/>
        <s v="CQ MP shipment" u="1"/>
        <s v="Diff. Rate of YTD Act. SHIPT and YTD Shipping TRGT" u="1"/>
        <s v="Diff. of Act. SHIPT vs. Est. SHIPT" u="1"/>
        <s v="Hit Rate Between Month to Date Actual Shipment and Monthly Shipment Target" u="1"/>
        <s v="MoM Iron" u="1"/>
        <s v="Difference Between Actual Operating Income and Operating Income Target" u="1"/>
        <s v="Month to Date Actual  Shipment" u="1"/>
        <s v="Diff. of Act. Rev. vs. Rev. TRGT" u="1"/>
        <s v="Diff. Rate of MLY Act. Rev. vs. MLY Est. Rev." u="1"/>
        <s v="Diff. Rate of Yearly Act./Pred. and Boards Est. SHIPT" u="1"/>
        <s v="Diff Rate of Yearly Act/Pred and TRGT Rev" u="1"/>
        <s v="Difference Between Yearly Actual and Predict Operating Income and Operating Income Target" u="1"/>
        <s v="The Top Five PN with the Worst Order Fill Rate" u="1"/>
        <s v="Difference Ratio Between Monthly Actual Operating Income and Monthly Estimated Operating Income" u="1"/>
        <s v="Diff. Rate of MLY Act. Rev. vs. Yearly Target Rev." u="1"/>
        <s v="P/L Update Date" u="1"/>
        <s v="Hit Rate of Act. SHIPT vs. Boards Est. SHIPT" u="1"/>
        <s v="Diff. of MLY Act. Rev. vs. Boards Est. Rev." u="1"/>
        <s v="Diff. of Yearly Act./Pred. and TRGT Rev." u="1"/>
        <s v="Yearly Status of Operating Income and Shipment by Product" u="1"/>
        <s v="QoQ Iron" u="1"/>
        <s v="Plan Comparison Month" u="1"/>
        <s v="YoY LEM Ni" u="1"/>
        <s v="Hit Rate Between Month to Date Actual Shipment and Monthly Boards Estimated Shipment" u="1"/>
        <s v="Diff. of MLY Act. Ship. vs. Yearly Target Ship." u="1"/>
        <s v="Monthly Estimated Shipment" u="1"/>
        <s v="Difference Ratio Between Monthly Actual Shipment and Monthly Estimated Shipment" u="1"/>
        <s v="Hit Rate of MTD Act. Rev. vs. MLY Rev. TRGT" u="1"/>
        <s v="PSG Cost Category" u="1"/>
        <s v="PSG Part Category" u="1"/>
        <s v="Monthly Shipping Quantity" u="1"/>
        <s v="Year to Date Status of Operating Income and Shipment by Product" u="1"/>
        <s v=" " u="1"/>
        <s v="Acc. Series Net Profit" u="1"/>
        <s v="Difference Between Monthly Actual Operating Income and Monthly Estimated Operating Income" u="1"/>
        <s v="Sole Source List" u="1"/>
        <s v="Difference Between Actual Operating Income and Estimated Operating Income" u="1"/>
        <s v="YoY Iron" u="1"/>
        <s v="Vendor A Fulfillment Performance" u="1"/>
        <s v="Accum. LTA  GR Quantity" u="1"/>
        <s v="Accum. LTA MOU Quantity" u="1"/>
        <s v="Accumulative Series Net Profit" u="1"/>
        <s v="Diff. of Act. SHIPT vs. BoardsEst. SHIPT" u="1"/>
        <s v="CQ MP shipment analysis" u="1"/>
        <s v="Diff. Rate and Hit Rate Data of Rev. and SHIPT" u="1"/>
        <s v="QOQ Plastic" u="1"/>
        <s v="Diff. of MLY Act. Ship. vs. Boards Est. Ship." u="1"/>
        <s v="Monthly BS Forecast Quantity" u="1"/>
        <s v="Acc. Series  Cost" u="1"/>
        <s v="Actual Monthly Operating Income and Shipment Data" u="1"/>
        <s v="Difference Between Year to Date Actual Shipment and Year to Date Boards Estimated Shipment" u="1"/>
        <s v="Difference Between Yearly Actual and Predict Shipment and Yearly Boards Estimated Shipment" u="1"/>
        <s v="Difference Ratio Between  Yearly Revenue" u="1"/>
        <s v="Difference Between Yearly Operating Income" u="1"/>
        <s v="Diff. of MLY Act. SHIPT vs. BoardsEst. SHIPT" u="1"/>
        <s v="Hit Rate Between Actual Operating Income and Monthly Operating Income Target" u="1"/>
        <s v="Diff. Rate of Yearly  Act./Pred. and Boards Est. Rev." u="1"/>
        <s v="Acc. Shipping Quantity" u="1"/>
        <s v="MLY Rev. and SHIPT Data of Yearly TRGT" u="1"/>
        <s v="Difference Ratio Between  Yearly Operating Income" u="1"/>
        <s v="Month to Date Actual Operating Income" u="1"/>
        <s v="Monitor Date" u="1"/>
        <s v="Purchasing Mode and Amount Aistribution" u="1"/>
        <s v="Rev. and SHIPT in Past Three Years by BU and CUS" u="1"/>
        <s v="Accumulative Product Series Material Cost " u="1"/>
        <s v="Actual Operating and Shipment Date" u="1"/>
        <s v="Forecast Quantity" u="1"/>
        <s v="Diff. of Yearly  Act./Pred. and Boards Est. Rev." u="1"/>
        <s v="Diff. Rate of MLY Act. Rev. vs. Boards Est. Rev." u="1"/>
        <s v="Monthly Operating Income of Yearly Target" u="1"/>
        <s v="Diff. of YTD Act. SHIPT and Boards Est. SHIPT" u="1"/>
        <s v="Diff. Rate of Act. SHIPT vs. BoardsEst. SHIPT" u="1"/>
        <s v="Forecast Quantity-&amp;gt;Order Quantity" u="1"/>
        <s v="Difference Between Year to Date Actual Operating Income and Year to Date Boards Estimated Operating Income" u="1"/>
        <s v="Difference Between Yearly Actual and Predict Operating Income and Yearly Boards Estimated Operating Income" u="1"/>
        <s v="Yearly Actual and Predict Operating Income" u="1"/>
        <s v="Accumulative Materials Cost " u="1"/>
        <s v="Accumulative Product Series MVA Cost " u="1"/>
        <s v="Actual Daily Operating Income" u="1"/>
        <s v="Yearly Actual Operating Income" u="1"/>
        <s v="Diff. of Act. Rev. vs. Est. Rev." u="1"/>
        <s v="Difference Ratio Between Monthly Actual Shipment and Monthly Shipment Target" u="1"/>
        <s v="Version 1 Forecast Comparison Type Name" u="1"/>
        <s v="Version 2 Forecast Comparison Type Name" u="1"/>
        <s v="Difference Ratio Between Actual Shipment and Estimated Shipment" u="1"/>
        <s v="Monthly Estimated Operating Income" u="1"/>
        <s v="Actual shipment" u="1"/>
        <s v="Estimated Monthly Operating Income and Shipment Data" u="1"/>
        <s v="PSG BOD Shipping Target Management" u="1"/>
        <s v="Yearly Status of Operating Income and Shipment by BU and Customer" u="1"/>
        <s v="Diff. Rate of MLY Act. SHIPT vs. Est. SHIPT" u="1"/>
        <s v="Difference Ratio Between Monthly Actual Operating Income and Monthly Operating Income Target" u="1"/>
        <s v="Monthly Operating Income and Shipment Data of Yearly target" u="1"/>
        <s v="Actual Daily Operating Income and Shipment Data" u="1"/>
        <s v="Diff. of YTD Act. SHIPT and  YTD Shipping TRGT" u="1"/>
        <s v="Diff. Rate of MLY Act. SHIPT vs. Shipping TRGT" u="1"/>
        <s v="Material Catalog MOM" u="1"/>
        <s v="Monthly Actual Operating Income" u="1"/>
        <s v="Accumulative Product Series  Revenue" u="1"/>
        <s v="Difference Ratio Between Actual Operating Income and Operating Income Target" u="1"/>
        <s v="Acc. MVA Cost " u="1"/>
        <s v="Difference Ratio Between Yearly Actual and Predict Operating Income and Operating Income Target" u="1"/>
        <s v="Difference Between Actual Shipment and Estimated Shipment" u="1"/>
        <s v="Diff. of Yearly Act./Pred. and Boards Est. Ship." u="1"/>
        <s v="Hit Rate Between Actual Shipment and Boards Estimated Shipment" u="1"/>
        <s v="Diff. Rate of Yearly Act./Pred. and TRGT Ship." u="1"/>
        <s v="Hit Rate of Act. Rev. vs.Boards Est. Rev." u="1"/>
        <s v="Difference Between Monthly Actual Shipment and Monthly Shipment Target" u="1"/>
        <s v="MoM LEM CU" u="1"/>
        <s v="Diff. of Act. Rev. vs.Boards Est. Rev." u="1"/>
        <s v="Monthly Materials Cost" u="1"/>
        <s v="Difference Between Yearly Actual and Predict Shipment and Yearly Shipment Target" u="1"/>
        <s v="Year to Date Operating Income Target" u="1"/>
        <s v="Diff of Yearly Act/Pred and TRGT Rev" u="1"/>
        <s v="Week" u="1"/>
        <s v="Status of Operating Income and Shipment in the Past Three Years by BU and Customer" u="1"/>
        <s v="Diff. of Act. SHIPT vs.Shipping TRGT" u="1"/>
        <s v="Case Plastic Procure Cost ratio" u="1"/>
        <s v="Accum LTA  GR Quantity" u="1"/>
        <s v="PSG Forecast Version Comparison" u="1"/>
        <s v="Material Catalog YOY" u="1"/>
        <s v="QOQ Thermal Module" u="1"/>
        <s v="Difference Between Monthly Actual Operating Income and  Monthly Operating Income Target" u="1"/>
        <s v="YTD Fill Rate Less Than Target PN List" u="1"/>
        <s v="MoM LEM Tin" u="1"/>
        <s v="Diff. of Yearly Act./Pred. and Boards Est. Rev." u="1"/>
        <s v="Diff. of YTD Act. Rev. and YTD Boards Est. Rev." u="1"/>
        <s v="Difference Ratio Between Monthly Actual Operating Income and Monthly Boards Estimated Operating Income" u="1"/>
        <s v="Monthly Boards Estimated Operating Income" u="1"/>
        <s v="QoQ LEM CU" u="1"/>
        <s v="Yearly Rev. and SHIPT by BU and CUS" u="1"/>
        <s v="MoM NY Gold" u="1"/>
        <s v="Yearly Operating Income Target" u="1"/>
        <s v="IEC Part Num" u="1"/>
        <s v="Version Date" u="1"/>
        <s v="Hit Rate Between Actual Shipment and Monthly Shipment Target" u="1"/>
        <s v="Diff. Rate of Act. SHIPT vs. Shipping TRGT" u="1"/>
        <s v="Diff of Yearly Act/Pred and Boards Est Rev" u="1"/>
        <s v="QoQ LEM Tin" u="1"/>
        <s v="QoQ NY Gold" u="1"/>
        <s v="Diff. Rate and Hit Rate Data of Rev. and  SHIPT" u="1"/>
        <s v="PSG FCST Hit Rate Analysis_Outliners" u="1"/>
        <s v="LTA  GR Quantity" u="1"/>
        <s v="Forecast Gen Date-&amp;gt;Forecast Version" u="1"/>
        <s v="MoM LEM AL" u="1"/>
        <s v="Diff. of MLY Act. Rev. vs.  MLY Rev. TRGT" u="1"/>
        <s v="Diff. of YTD Act. Rev. and  YTD Rev. TRGT" u="1"/>
        <s v="Diff. Rate of Act. Rev. vs. Rev. TRGT" u="1"/>
        <s v="Diff. Rate of MLY Act. SHIPT vs. Boards Est. SHIPT" u="1"/>
        <s v="Diff. Rate of YTD Act. SHIPT and Boards Est. SHIPT" u="1"/>
        <s v="YoY LEM CU" u="1"/>
        <s v="Boards Estimated Monthly Operating Income and Shipment Data" u="1"/>
        <s v="QoQ LEM AL" u="1"/>
        <s v="Diff. of MLY Act. Rev. vs. MLY Est. Rev." u="1"/>
        <s v="Difference Between Actual Shipment and The Boards Estimated Shipment" u="1"/>
        <s v="Outsourcing type" u="1"/>
        <s v="YoY LEM Tin" u="1"/>
        <s v="PSG Forecast Hit Rate Monitor" u="1"/>
        <s v="Difference Ratio Between Year to Date Actual Operating Income and Year to Date Boards Estimated Operating Income" u="1"/>
        <s v="Difference Ratio Between Yearly Actual and Predict Operating Income and Yearly Boards Estimated Operating Income" u="1"/>
        <s v="Difference Ratio Between Year to Date Actual Operating Income and Year to Date Operating Income Target" u="1"/>
        <s v="Diff Rate of Yearly Act/Pred and Boards Est Rev" u="1"/>
        <s v="Difference Between Year to Date Actual Operating Income and  Year to Date Operating Income Target" u="1"/>
        <s v="YoY NY Gold" u="1"/>
        <s v="Primary Customer Code" u="1"/>
        <s v="Accumulative Series Net Profit Rate" u="1"/>
        <s v="Diff. of MLY Act. Rev. vs. Yearly Target Rev." u="1"/>
        <s v="Year to Date Actual Operating Income" u="1"/>
        <s v="Boards Est. MLY Rev. and SHIPT Data" u="1"/>
        <s v="Business type" u="1"/>
        <s v="Hit Rate of Act. SHIPT vs. MLY Shipping TRGT" u="1"/>
        <s v="Accumulative Series Revenue" u="1"/>
        <s v="MLY Rev. and SHIPT by BU and CUS" u="1"/>
        <s v="Monthly Status of Operating Income and Shipment by Product" u="1"/>
        <s v="Accumulative Series Net Profit Margin" u="1"/>
        <s v="YoY LEM AL" u="1"/>
        <s v="Difference Ratio Between Year to Date Actual Shipment and Year to Date Shipment Target" u="1"/>
        <s v="Difference Ratio Between Yearly Actual and Predict Shipment and Yearly Shipment Target" u="1"/>
        <s v="Diff. Rate of MLY Act. Ship. vs. Yearly Target Ship." u="1"/>
        <s v="Rev. and SHIPT in Past Three Years by PRD" u="1"/>
        <s v="Actual Product Revenue" u="1"/>
        <s v="Actual Shipment Quantity" u="1"/>
        <s v="YTD Rev. and SHIPT by BU and CUS" u="1"/>
        <s v="Yearly Rev. and SHIPT by PRD" u="1"/>
        <s v="Difference Ratio Between Actual Shipment and Shipment Target" u="1"/>
        <s v="Monthly Shiping Quantity" u="1"/>
        <s v="Actual Shipment Quantity-&amp;gt;Order Quantity" u="1"/>
        <s v="MoM PC" u="1"/>
        <s v="Diff. of MLY Act. SHIPT vs. Shipping TRGT" u="1"/>
        <s v="Mothly MVA Cost" u="1"/>
        <s v="PSG Cost Catetory" u="1"/>
        <s v="PSG Part Catetory" u="1"/>
        <s v="Acc. Materials Cost " u="1"/>
        <s v="Diff of Yearly Act/Pred and TRGT Ship" u="1"/>
        <s v="Monthly Series Revenue" u="1"/>
        <s v="GR Mothly Date" u="1"/>
        <s v="QoQ PC" u="1"/>
        <s v="Up-To-Date Estimated Version Date" u="1"/>
        <s v="Diff. of Yearly  Act./Pred. and Boards Est. Ship." u="1"/>
        <s v="Hit Rate Between Actual Operating Income and Boards Estimated Operating Income" u="1"/>
        <s v="Diff. of MLY Act. SHIPT vs. Est. SHIPT" u="1"/>
        <s v="Accumulative Shipping Quantity" u="1"/>
        <s v="QOQ Stamping" u="1"/>
        <s v="Diff. Rate of MLY Act. Ship. vs. Boards Est. Ship." u="1"/>
        <s v="GR Date" u="1"/>
        <s v="Acc. Series Net Profit Margin" u="1"/>
        <s v="Hit Rate of MTD Act. SHIPT vs. MLY Shipping TRGT" u="1"/>
        <s v="Case Plastic Cost ratio" u="1"/>
        <s v="Diff. Rate of Yearly Act./Pred. and Boards Est. Ship." u="1"/>
        <s v="Hit Rate of MTD Act. SHIPT vs. MLY Boards Est. SHIPT" u="1"/>
        <s v="Monitor Date -&amp;gt; Demand Plan Date" u="1"/>
        <s v="Diff. of Yearly Act./Pred. and TRGT Ship." u="1"/>
        <s v="Difference Ratio Between Year to Date Actual Shipment and Year to Date Boards Estimated Shipment" u="1"/>
        <s v="Difference Ratio Between Yearly Actual and Predict Shipment and Yearly Boards Estimated Shipment" u="1"/>
        <s v="Diff. Rate of Yearly  Act./Pred. and Boards Est. Ship." u="1"/>
        <s v="YoY PC" u="1"/>
        <s v="PSG FCST Management" u="1"/>
        <s v="Data on the Difference Rate of Revenue and Shipment in Different Time Intervals" u="1"/>
        <s v="Diff. of YTD Act. Rev. and YTD Rev. TRGT" u="1"/>
        <s v="The Top Five Vendor with the Worst Order Fill Rate" u="1"/>
        <s v="Up-To-Date Monthly Estimated Revenue" u="1"/>
        <s v="Diff. Rate of Yearly Act./Pred. and TRGT Rev." u="1"/>
        <s v="Diff. of Yearly Act./Pred. and Boards Est. SHIPT" u="1"/>
        <s v="Difference Between Actual Operating Income and The Boards Estimated Operating Income" u="1"/>
        <s v="Diff. of Yearly Act./Pred. and TRGT SHIPT" u="1"/>
        <s v="Monthly Status of Operating Income and Shipment by BU and Customer" u="1"/>
        <s v="Week Level" u="1"/>
        <s v="Material Marketing Price Infomation" u="1"/>
        <s v="Difference Between Monthly Actual Operating Income and Monthly Boards Estimated Operating Income" u="1"/>
        <s v="Diff. Rate of MLY Act. Rev. vs. MLY Rev. TRGT" u="1"/>
        <s v="Diff. Rate of YTD Act. Rev. and YTD Rev. TRGT" u="1"/>
        <s v="Estimated Net Profit Margin" u="1"/>
        <s v="Year to Date Status of Operating Income and Shipment by BU and Customer" u="1"/>
        <s v="MLY Rev. and SHIPT by PRD" u="1"/>
        <s v="Diff. Rate of Yearly Act./Pred. and TRGT SHIPT" u="1"/>
        <s v="Year to Date Boards Estimated Operating Income" u="1"/>
        <s v="Accumulative MVA Cost " u="1"/>
        <s v="QOQ PCB" u="1"/>
        <s v="Difference Between Actual Shipment and Shipment Target" u="1"/>
        <s v="Diff. Rate of Yearly Act./Pred. and Boards Est. Rev." u="1"/>
        <s v="Diff. Rate of YTD Act. Rev. and YTD Boards Est. Rev." u="1"/>
        <s v="YTD Rev. and SHIPT by PRD" u="1"/>
        <s v="BOD shipping target" u="1"/>
        <s v="Difference Between Year to Date Actual Shipment and  Year to Date Shipment Target" u="1"/>
        <s v="Shipping Month" u="1"/>
      </sharedItems>
    </cacheField>
    <cacheField name="DC-Steward" numFmtId="0">
      <sharedItems count="15">
        <s v="Lin.Una@inventec.com"/>
        <s v="tsai.shang-ju@inventec.com"/>
        <s v="hung.jennie@inventec.com"/>
        <s v="ma.vivian@inventec.com"/>
        <s v="tan.tansy@inventec.com"/>
        <s v="Qian.Jenny@inventec.com"/>
        <s v="Wang.Charley@inventec.com"/>
        <s v="Huang.Karen@inventec.com"/>
        <s v="Su.May@inventec.com"/>
        <s v="Hung.Eric@inventec.com"/>
        <s v="chen.len@inventec.com"/>
        <s v="Lee.Kate@inventec.com"/>
        <s v="jen.austin@inventec.com"/>
        <s v="SuMay@inventeccom" u="1"/>
        <s v="Su.May@inventeccom" u="1"/>
      </sharedItems>
    </cacheField>
    <cacheField name="DC-Description" numFmtId="0">
      <sharedItems containsMixedTypes="1" containsNumber="1" containsInteger="1" minValue="0" maxValue="0" longText="1"/>
    </cacheField>
    <cacheField name="DC-RegClean" numFmtId="0">
      <sharedItems/>
    </cacheField>
    <cacheField name="DC-RegUppper" numFmtId="0">
      <sharedItems/>
    </cacheField>
    <cacheField name="DC-RegEx" numFmtId="0">
      <sharedItems count="15">
        <s v="^()$"/>
        <s v="^(EIS)$"/>
        <s v="^(EIS/SAP)$"/>
        <s v="^(PDM/EIS)$"/>
        <s v="^(PDM/SAP/EIS)$"/>
        <s v="^(Manual|MANUAL)$"/>
        <s v="^(資料來源待確認)$"/>
        <s v="^(DCM)$"/>
        <s v="^(FP)$"/>
        <s v="^(供需平台)$"/>
        <s v="^(SQE 系統來源)$"/>
        <s v="^(PRO 手動上傳)$"/>
        <e v="#REF!" u="1"/>
        <s v="^(手動上傳)$" u="1"/>
        <s v="^(N/A)$" u="1"/>
      </sharedItems>
    </cacheField>
    <cacheField name="DC-Term" numFmtId="0">
      <sharedItems count="301">
        <s v="IEC_STD_V10 &gt;&gt; Data Standard &gt;&gt; BPM &gt;&gt; Business Group"/>
        <s v="IEC_STD_V10 &gt;&gt; Data Standard &gt;&gt; BPM &gt;&gt; BG Name"/>
        <s v="IEC_STD_V10 &gt;&gt; Data Standard &gt;&gt; BPM &gt;&gt; BG Code"/>
        <s v="IEC_STD_V10 &gt;&gt; Data Standard &gt;&gt; FIN &gt;&gt; Entrepreneur"/>
        <s v="IEC_STD_V10 &gt;&gt; Data Standard &gt;&gt; FIN &gt;&gt; Entrepreneur Code"/>
        <s v="IEC_STD_V10 &gt;&gt; Data Standard &gt;&gt; FIN &gt;&gt; Entrepreneur Chinese Name"/>
        <s v="IEC_STD_V10 &gt;&gt; Data Standard &gt;&gt; FIN &gt;&gt; Entrepreneur English Name"/>
        <s v="IEC_STD_V10 &gt;&gt; Data Standard &gt;&gt; FIN &gt;&gt; Types of Labor"/>
        <s v="IEC_STD_V10 &gt;&gt; Data Standard &gt;&gt; FIN &gt;&gt; Types of Labor Code"/>
        <s v="IEC_STD_V10 &gt;&gt; Data Standard &gt;&gt; FIN &gt;&gt; Types of Labor Name"/>
        <s v="IEC_STD_V10 &gt;&gt; Data Standard &gt;&gt; FIN &gt;&gt; Employees Statistics"/>
        <s v="IEC_STD_V10 &gt;&gt; Data Standard &gt;&gt; FIN &gt;&gt; BG Code"/>
        <s v="IEC_STD_V10 &gt;&gt; Data Standard &gt;&gt; FIN &gt;&gt; Financial Report Closing Date"/>
        <s v="IEC_STD_V10 &gt;&gt; Data Standard &gt;&gt; FIN &gt;&gt; Accounting Period"/>
        <s v="IEC_STD_V10 &gt;&gt; Data Standard &gt;&gt; FIN &gt;&gt; Number of Employees"/>
        <s v="IEC_STD_V10 &gt;&gt; Data Standard &gt;&gt; FIN &gt;&gt; Average Number of Employees"/>
        <s v="IEC_STD_V10 &gt;&gt; Data Standard &gt;&gt; FIN &gt;&gt; Last Number of Employees"/>
        <s v="IEC_STD_V10 &gt;&gt; Data Standard &gt;&gt; FIN &gt;&gt; Finance Master Labor"/>
        <s v="IEC_STD_V10 &gt;&gt; Data Standard &gt;&gt; FIN &gt;&gt; Operating Revenue Per Capita"/>
        <s v="IEC_STD_V10 &gt;&gt; Data Standard &gt;&gt; FIN &gt;&gt; Operating Income Per Capita"/>
        <s v="IEC_STD_V10 &gt;&gt; Data Standard &gt;&gt; FIN &gt;&gt; Finance Master"/>
        <s v="IEC_STD_V10 &gt;&gt; Data Standard &gt;&gt; FIN &gt;&gt; Operating Revenue"/>
        <s v="IEC_STD_V10 &gt;&gt; Data Standard &gt;&gt; FIN &gt;&gt; Operating Income"/>
        <s v="IEC_STD_V10 &gt;&gt; Data Standard &gt;&gt; FIN &gt;&gt; Cost of Sales"/>
        <s v="IEC_STD_V10 &gt;&gt; Data Standard &gt;&gt; FIN &gt;&gt; Inventory Turnover Ratio"/>
        <s v="IEC_STD_V10 &gt;&gt; Data Standard &gt;&gt; FIN &gt;&gt; Accounts Payable Turnover Ratio"/>
        <s v="IEC_STD_V10 &gt;&gt; Data Standard &gt;&gt; FIN &gt;&gt; Accounts Receivables Turnover Ratio"/>
        <s v="IEC_STD_V10 &gt;&gt; Data Standard &gt;&gt; FIN &gt;&gt; DOI"/>
        <s v="IEC_STD_V10 &gt;&gt; Data Standard &gt;&gt; FIN &gt;&gt; AP Days"/>
        <s v="IEC_STD_V10 &gt;&gt; Data Standard &gt;&gt; FIN &gt;&gt; AR Days"/>
        <s v="IEC_STD_V10 &gt;&gt; Data Standard &gt;&gt; FIN &gt;&gt; CCC"/>
        <s v="IEC_STD_V10 &gt;&gt; Data Standard &gt;&gt; FIN &gt;&gt; Profit after Tax"/>
        <s v="IEC_STD_V10 &gt;&gt; Data Standard &gt;&gt; FIN &gt;&gt; Accumulated Net Income (After tax)"/>
        <s v="IEC_STD_V10 &gt;&gt; Data Standard &gt;&gt; FIN &gt;&gt; Total Assets Amount"/>
        <s v="IEC_STD_V10 &gt;&gt; Data Standard &gt;&gt; FIN &gt;&gt; Total Liability Amount"/>
        <s v="IEC_STD_V10 &gt;&gt; Data Standard &gt;&gt; FIN &gt;&gt; Shareholders' Equity Amount"/>
        <s v="IEC_STD_V10 &gt;&gt; Data Standard &gt;&gt; FIN &gt;&gt; ROE"/>
        <s v="IEC_STD_V10 &gt;&gt; Data Standard &gt;&gt; FIN &gt;&gt; ROA"/>
        <s v="IEC_STD_V10 &gt;&gt; Data Standard &gt;&gt; FIN &gt;&gt; Accumulated ROE"/>
        <s v="IEC_STD_V10 &gt;&gt; Data Standard &gt;&gt; FIN &gt;&gt; Accumulated ROA"/>
        <s v="IEC_STD_V10 &gt;&gt; Data Standard &gt;&gt; FIN &gt;&gt; Debt Ratio"/>
        <s v="IEC_STD_V10 &gt;&gt; Data Standard &gt;&gt; FIN &gt;&gt; Inventory Amount"/>
        <s v="IEC_STD_V10 &gt;&gt; Data Standard &gt;&gt; FIN &gt;&gt; Cash and Cash Equivalents Amount"/>
        <s v="IEC_STD_V10 &gt;&gt; Data Standard &gt;&gt; FIN &gt;&gt; Accounts Receivable Amount"/>
        <s v="IEC_STD_V10 &gt;&gt; Data Standard &gt;&gt; FIN &gt;&gt; PPE Amount"/>
        <s v="IEC_STD_V10 &gt;&gt; Data Standard &gt;&gt; FIN &gt;&gt; Inventory to Assets Ratio"/>
        <s v="IEC_STD_V10 &gt;&gt; Data Standard &gt;&gt; FIN &gt;&gt; Cash and Cash Equivalents to Assets Ratio"/>
        <s v="IEC_STD_V10 &gt;&gt; Data Standard &gt;&gt; FIN &gt;&gt; Accounts Receivable to Assets Ratio"/>
        <s v="IEC_STD_V10 &gt;&gt; Data Standard &gt;&gt; FIN &gt;&gt; PPE to Assets Ratio"/>
        <s v="IEC_STD_V10 &gt;&gt; Data Standard &gt;&gt; FIN &gt;&gt; Short-term Debts Amount"/>
        <s v="IEC_STD_V10 &gt;&gt; Data Standard &gt;&gt; FIN &gt;&gt; Accounts Payable Amount"/>
        <s v="IEC_STD_V10 &gt;&gt; Data Standard &gt;&gt; FIN &gt;&gt; Long-term Debts Amount"/>
        <s v="IEC_STD_V10 &gt;&gt; Data Standard &gt;&gt; FIN &gt;&gt; Short-term Debts to Assets Ratio"/>
        <s v="IEC_STD_V10 &gt;&gt; Data Standard &gt;&gt; FIN &gt;&gt; Accounts Payable to Assets Ratio"/>
        <s v="IEC_STD_V10 &gt;&gt; Data Standard &gt;&gt; FIN &gt;&gt; Long-term Debts to Assets Ratio"/>
        <s v="IEC_STD_V10 &gt;&gt; Data Standard &gt;&gt; FIN &gt;&gt; Average Inventory Amount"/>
        <s v="IEC_STD_V10 &gt;&gt; Data Standard &gt;&gt; FIN &gt;&gt; Average Accounts Receivable Amount"/>
        <s v="IEC_STD_V10 &gt;&gt; Data Standard &gt;&gt; FIN &gt;&gt; Average Accounts Payable Amount"/>
        <s v="IEC_STD_V10 &gt;&gt; Data Standard &gt;&gt; FIN &gt;&gt; Average Total Assets Amount"/>
        <s v="IEC_STD_V10 &gt;&gt; Data Standard &gt;&gt; FIN &gt;&gt; Average Shareholders' Equity Amount"/>
        <e v="#N/A"/>
        <s v="IEC_STD_V10 &gt;&gt; Data Standard &gt;&gt; STG &gt;&gt; EBO Project"/>
        <s v="IEC_STD_V10 &gt;&gt; Data Standard &gt;&gt; STG &gt;&gt; EBO Project Number"/>
        <s v="IEC_STD_V10 &gt;&gt; Data Standard &gt;&gt; STG &gt;&gt; EBO Project Name"/>
        <s v="IEC_STD_V10 &gt;&gt; Data Standard &gt;&gt; STG &gt;&gt; EBO Sponsor"/>
        <s v="IEC_STD_V10 &gt;&gt; Data Standard &gt;&gt; STG &gt;&gt; EBO Team Advisor"/>
        <s v="IEC_STD_V10 &gt;&gt; Data Standard &gt;&gt; STG &gt;&gt; EBO Team Leader"/>
        <s v="IEC_STD_V10 &gt;&gt; Data Standard &gt;&gt; STG &gt;&gt; EBO Project Registration Date"/>
        <s v="IEC_STD_V10 &gt;&gt; Data Standard &gt;&gt; STG &gt;&gt; EBO Development Duration"/>
        <s v="IEC_STD_V10 &gt;&gt; Data Standard &gt;&gt; STG &gt;&gt; EBO Project Description"/>
        <s v="IEC_STD_V10 &gt;&gt; Data Standard &gt;&gt; STG &gt;&gt; EBO Project Check Date"/>
        <s v="IEC_STD_V10 &gt;&gt; Data Standard &gt;&gt; STG &gt;&gt; EBO Project Owner"/>
        <s v="IEC_STD_V10 &gt;&gt; Data Standard &gt;&gt; STG &gt;&gt; EBO Project Accumulated Revenue"/>
        <s v="IEC_STD_V10 &gt;&gt; Data Standard &gt;&gt; STG &gt;&gt; EBO Project Funding History"/>
        <s v="IEC_STD_V10 &gt;&gt; Data Standard &gt;&gt; STG &gt;&gt; EBO Funding BG"/>
        <s v="IEC_STD_V10 &gt;&gt; Data Standard &gt;&gt; STG &gt;&gt; EBO Funding BU"/>
        <s v="IEC_STD_V10 &gt;&gt; Data Standard &gt;&gt; STG &gt;&gt; EBO Project Funding Percentage"/>
        <s v="IEC_STD_V10 &gt;&gt; Data Standard &gt;&gt; STG &gt;&gt; EBO Funding Start Date"/>
        <s v="IEC_STD_V10 &gt;&gt; Data Standard &gt;&gt; STG &gt;&gt; EBO Funding End Date"/>
        <s v="IEC_STD_V10 &gt;&gt; Data Standard &gt;&gt; STG &gt;&gt; EBO Funding Remark"/>
        <s v="IEC_STD_V10 &gt;&gt; Data Standard &gt;&gt; STG &gt;&gt; Funding Check Date"/>
        <s v="IEC_STD_V10 &gt;&gt; Data Standard &gt;&gt; STG &gt;&gt; EBO Project Phase History"/>
        <s v="IEC_STD_V10 &gt;&gt; Data Standard &gt;&gt; STG &gt;&gt; EBO Phase"/>
        <s v="IEC_STD_V10 &gt;&gt; Data Standard &gt;&gt; STG &gt;&gt; EBO Phase Start Date"/>
        <s v="IEC_STD_V10 &gt;&gt; Data Standard &gt;&gt; STG &gt;&gt; EBO Phase Duration"/>
        <s v="IEC_STD_V10 &gt;&gt; Data Standard &gt;&gt; STG &gt;&gt; DCP Result"/>
        <s v="IEC_STD_V10 &gt;&gt; Data Standard &gt;&gt; STG &gt;&gt; EBO Phase End Date"/>
        <s v="IEC_STD_V10 &gt;&gt; Data Standard &gt;&gt; STG &gt;&gt; EBO Phase Check Date"/>
        <s v="IEC_STD_V10 &gt;&gt; Data Standard &gt;&gt; STG &gt;&gt; EBO Phase Remark"/>
        <s v="IEC_STD_V10 &gt;&gt; Data Standard &gt;&gt; STG &gt;&gt; EBO Project Checkpoint History"/>
        <s v="IEC_STD_V10 &gt;&gt; Data Standard &gt;&gt; STG &gt;&gt; EBO Strategic Clarity"/>
        <s v="IEC_STD_V10 &gt;&gt; Data Standard &gt;&gt; STG &gt;&gt; EBO Technology Readiness"/>
        <s v="IEC_STD_V10 &gt;&gt; Data Standard &gt;&gt; STG &gt;&gt; EBO Business Model Viability"/>
        <s v="IEC_STD_V10 &gt;&gt; Data Standard &gt;&gt; STG &gt;&gt; EBO Win in the Marketplace"/>
        <s v="IEC_STD_V10 &gt;&gt; Data Standard &gt;&gt; STG &gt;&gt; EBO Project Checkpoint Check Date"/>
        <s v="IEC_STD_V10 &gt;&gt; Data Standard &gt;&gt; STG &gt;&gt; EBO Project Revenue Forecast"/>
        <s v="IEC_STD_V10 &gt;&gt; Data Standard &gt;&gt; STG &gt;&gt; EBO Revenue Forecast Check Date"/>
        <s v="IEC_STD_V10 &gt;&gt; Data Standard &gt;&gt; STG &gt;&gt; EBO Revenue Forecast Year"/>
        <s v="IEC_STD_V10 &gt;&gt; Data Standard &gt;&gt; STG &gt;&gt; EBO Revenue Forecast Month"/>
        <s v="IEC_STD_V10 &gt;&gt; Data Standard &gt;&gt; STG &gt;&gt; EBO Project Estimate Revenue"/>
        <s v="IEC_STD_V10 &gt;&gt; Data Standard &gt;&gt; STG &gt;&gt; EBO Project Estimate Gross Profit"/>
        <s v="IEC_STD_V10 &gt;&gt; Data Standard &gt;&gt; STG &gt;&gt; EBO Revenue Forecast Currency"/>
        <s v="IEC_STD_V10 &gt;&gt; Data Standard &gt;&gt; STG &gt;&gt; EBO Project Revenue"/>
        <s v="IEC_STD_V10 &gt;&gt; Data Standard &gt;&gt; STG &gt;&gt; EBO Revenue Check Date"/>
        <s v="IEC_STD_V10 &gt;&gt; Data Standard &gt;&gt; STG &gt;&gt; EBO Revenue Year"/>
        <s v="IEC_STD_V10 &gt;&gt; Data Standard &gt;&gt; STG &gt;&gt; EBO Revenue Month"/>
        <s v="IEC_STD_V10 &gt;&gt; Data Standard &gt;&gt; STG &gt;&gt; EBO Project Actual Revenue"/>
        <s v="IEC_STD_V10 &gt;&gt; Data Standard &gt;&gt; STG &gt;&gt; EBO Project Actual Gross Profit"/>
        <s v="IEC_STD_V10 &gt;&gt; Data Standard &gt;&gt; STG &gt;&gt; EBO Revenue Currency"/>
        <s v="IEC_STD_V10 &gt;&gt; Data Standard &gt;&gt; STG &gt;&gt; EBO Milestones"/>
        <s v="IEC_STD_V10 &gt;&gt; Data Standard &gt;&gt; STG &gt;&gt; EBO Project Milestone"/>
        <s v="IEC_STD_V10 &gt;&gt; Data Standard &gt;&gt; STG &gt;&gt; EBO Milestone Category"/>
        <s v="IEC_STD_V10 &gt;&gt; Data Standard &gt;&gt; STG &gt;&gt; EBO Milestone Status"/>
        <s v="IEC_STD_V10 &gt;&gt; Data Standard &gt;&gt; STG &gt;&gt; EBO Milestone Completion"/>
        <s v="IEC_STD_V10 &gt;&gt; Data Standard &gt;&gt; STG &gt;&gt; EBO Milestone Target Date"/>
        <s v="IEC_STD_V10 &gt;&gt; Data Standard &gt;&gt; STG &gt;&gt; EBO Milestone Actual Date"/>
        <s v="IEC_STD_V10 &gt;&gt; Data Standard &gt;&gt; STG &gt;&gt; EBO Milestone Remark"/>
        <s v="IEC_STD_V10 &gt;&gt; Data Standard &gt;&gt; STG &gt;&gt; EBO Milestone Check Date"/>
        <s v="IEC_STD_V10 &gt;&gt; Data Standard &gt;&gt; STG &gt;&gt; Investment Master"/>
        <s v="IEC_STD_V10 &gt;&gt; Data Standard &gt;&gt; STG &gt;&gt; Investment Subject"/>
        <s v="IEC_STD_V10 &gt;&gt; Data Standard &gt;&gt; STG &gt;&gt; Account for the Year"/>
        <s v="IEC_STD_V10 &gt;&gt; Data Standard &gt;&gt; STG &gt;&gt; Account for the Quarter"/>
        <s v="IEC_STD_V10 &gt;&gt; Data Standard &gt;&gt; STG &gt;&gt; Management Type"/>
        <s v="IEC_STD_V10 &gt;&gt; Data Standard &gt;&gt; STG &gt;&gt; Investment Amount"/>
        <s v="IEC_STD_V10 &gt;&gt; Data Standard &gt;&gt; STG &gt;&gt; Cumulative Investment Amount"/>
        <s v="IEC_STD_V10 &gt;&gt; Data Standard &gt;&gt; STG &gt;&gt; Subject Shareholding Ratio"/>
        <s v="IEC_STD_V10 &gt;&gt; Data Standard &gt;&gt; STG &gt;&gt; Subject Revenue"/>
        <s v="IEC_STD_V10 &gt;&gt; Data Standard &gt;&gt; STG &gt;&gt; Subject Revenue Contribution"/>
        <s v="IEC_STD_V10 &gt;&gt; Data Standard &gt;&gt; STG &gt;&gt; Subject Net Profit"/>
        <s v="IEC_STD_V10 &gt;&gt; Data Standard &gt;&gt; STG &gt;&gt; Subject Recognize Profit"/>
        <s v="IEC_STD_V10 &gt;&gt; Data Standard &gt;&gt; STG &gt;&gt; Subject Cash Dividend"/>
        <s v="IEC_STD_V10 &gt;&gt; Data Standard &gt;&gt; STG &gt;&gt; Subject Valuation (based on shareholding ratio)"/>
        <s v="IEC_STD_V10 &gt;&gt; Data Standard &gt;&gt; STG &gt;&gt; Subject Comment"/>
        <s v="IEC_STD_V10 &gt;&gt; Data Standard &gt;&gt; STG &gt;&gt; Subject Revenue Achieve Rate"/>
        <s v="IEC_STD_V10 &gt;&gt; Data Standard &gt;&gt; STG &gt;&gt; Subject Revenue Contribution Achieve Rate"/>
        <s v="IEC_STD_V10 &gt;&gt; Data Standard &gt;&gt; STG &gt;&gt; Subject Net Profit Achieve Rate"/>
        <s v="IEC_STD_V10 &gt;&gt; Data Standard &gt;&gt; STG &gt;&gt; Subject Recognize Profit Achieve Rate"/>
        <s v="IEC_STD_V10 &gt;&gt; Data Standard &gt;&gt; STG &gt;&gt; Investment Subject Allocation Master"/>
        <s v="IEC_STD_V10 &gt;&gt; Data Standard &gt;&gt; STG &gt;&gt; Budget Allocation Quarter"/>
        <s v="IEC_STD_V10 &gt;&gt; Data Standard &gt;&gt; STG &gt;&gt; Investment possibility"/>
        <s v="IEC_STD_V10 &gt;&gt; Data Standard &gt;&gt; STG &gt;&gt; Budget Allocation Amount"/>
        <s v="IEC_STD_V10 &gt;&gt; Data Standard &gt;&gt; STG &gt;&gt; Investment MA Target Remark"/>
        <s v="IEC_STD_V10 &gt;&gt; Data Standard &gt;&gt; STG &gt;&gt; Annual Investment Budget Master"/>
        <s v="IEC_STD_V10 &gt;&gt; Data Standard &gt;&gt; STG &gt;&gt; Annual Investment Budget"/>
        <s v="IEC_STD_V10 &gt;&gt; Data Standard &gt;&gt; STG &gt;&gt; Annual Actual Investment Amount"/>
        <s v="IEC_STD_V10 &gt;&gt; Data Standard &gt;&gt; STG &gt;&gt; Annual Investment Budget Balance (F)"/>
        <s v="IEC_STD_V10 &gt;&gt; Data Standard &gt;&gt; STG &gt;&gt; Annual Investment Budget Balance Ratio"/>
        <s v="IEC_STD_V10 &gt;&gt; Data Standard &gt;&gt; MFG &gt;&gt; PSG Plant"/>
        <s v="IEC_STD_V10 &gt;&gt; Data Standard &gt;&gt; MFG &gt;&gt; Plant Code"/>
        <s v="IEC_STD_V10 &gt;&gt; Data Standard &gt;&gt; MFG &gt;&gt; Primary Customer Name"/>
        <s v="IEC_STD_V10 &gt;&gt; Data Standard &gt;&gt; MFG &gt;&gt; Site Name"/>
        <s v="IEC_STD_V10 &gt;&gt; Data Standard &gt;&gt; MFG &gt;&gt; PSG Site"/>
        <s v="IEC_STD_V10 &gt;&gt; Data Standard &gt;&gt; MFG &gt;&gt; Site Type"/>
        <s v="IEC_STD_V10 &gt;&gt; Data Standard &gt;&gt; PRO &gt;&gt; PSG Monthly Procurement Amount"/>
        <s v="IEC_STD_V10 &gt;&gt; Data Standard &gt;&gt; PRO &gt;&gt; Plant Code"/>
        <s v="IEC_STD_V10 &gt;&gt; Data Standard &gt;&gt; PRO &gt;&gt; Customer Name"/>
        <s v="IEC_STD_V10 &gt;&gt; Data Standard &gt;&gt; PRO &gt;&gt; Purchasing Mode"/>
        <s v="IEC_STD_V10 &gt;&gt; Data Standard &gt;&gt; PRO &gt;&gt; Component Type"/>
        <s v="IEC_STD_V10 &gt;&gt; Data Standard &gt;&gt; PRO &gt;&gt; Material Group"/>
        <s v="IEC_STD_V10 &gt;&gt; Data Standard &gt;&gt; PRO &gt;&gt; Class Code Category"/>
        <s v="IEC_STD_V10 &gt;&gt; Data Standard &gt;&gt; PRO &gt;&gt; Part Category"/>
        <s v="IEC_STD_V10 &gt;&gt; Data Standard &gt;&gt; PRO &gt;&gt; Monthly Date"/>
        <s v="IEC_STD_V10 &gt;&gt; Data Standard &gt;&gt; PRO &gt;&gt; GR Date By QUARTER"/>
        <s v="IEC_STD_V10 &gt;&gt; Data Standard &gt;&gt; PRO &gt;&gt; Vendor Code"/>
        <s v="IEC_STD_V10 &gt;&gt; Data Standard &gt;&gt; PRO &gt;&gt; Vendor Name"/>
        <s v="IEC_STD_V10 &gt;&gt; Data Standard &gt;&gt; PRO &gt;&gt; AVL ID"/>
        <s v="IEC_STD_V10 &gt;&gt; Data Standard &gt;&gt; PRO &gt;&gt; AVL Name"/>
        <s v="IEC_STD_V10 &gt;&gt; Data Standard &gt;&gt; PRO &gt;&gt; IEC Part Number"/>
        <s v="IEC_STD_V10 &gt;&gt; Data Standard &gt;&gt; PRO &gt;&gt; Purchase Amount"/>
        <s v="IEC_STD_V10 &gt;&gt; Data Standard &gt;&gt; PRO &gt;&gt; GR Quantity"/>
        <s v="IEC_STD_V10 &gt;&gt; Data Standard &gt;&gt; PRO &gt;&gt; Vendor Master"/>
        <s v="IEC_STD_V10 &gt;&gt; Data Standard &gt;&gt; PRO &gt;&gt; Vendor Performance Master"/>
        <s v="IEC_STD_V10 &gt;&gt; Data Standard &gt;&gt; PRO &gt;&gt; Vendor Performane Date"/>
        <s v="IEC_STD_V10 &gt;&gt; Data Standard &gt;&gt; PRO &gt;&gt; Quality Score"/>
        <s v="IEC_STD_V10 &gt;&gt; Data Standard &gt;&gt; PRO &gt;&gt; Cost Score"/>
        <s v="IEC_STD_V10 &gt;&gt; Data Standard &gt;&gt; PRO &gt;&gt; Delivery Score"/>
        <s v="IEC_STD_V10 &gt;&gt; Data Standard &gt;&gt; PRO &gt;&gt; Supplier Final Score"/>
        <s v="IEC_STD_V10 &gt;&gt; Data Standard &gt;&gt; PRO &gt;&gt; Part Number Quantity"/>
        <s v="IEC_STD_V10 &gt;&gt; Data Standard &gt;&gt; PRO &gt;&gt; Sole Source Quantity"/>
        <s v="IEC_STD_V10 &gt;&gt; Data Standard &gt;&gt; PRO &gt;&gt; Buy and Sell Quantity"/>
        <s v="IEC_STD_V10 &gt;&gt; Data Standard &gt;&gt; PRO &gt;&gt; GTK Quantity"/>
        <s v="IEC_STD_V10 &gt;&gt; Data Standard &gt;&gt; PRO &gt;&gt; OTK Quantity"/>
        <s v="IEC_STD_V10 &gt;&gt; Data Standard &gt;&gt; PRO &gt;&gt; Used by Customer List"/>
        <s v="IEC_STD_V10 &gt;&gt; Data Standard &gt;&gt; PRO &gt;&gt; Critical Parts Fulfillment Statistic"/>
        <s v="IEC_STD_V10 &gt;&gt; Data Standard &gt;&gt; PRO &gt;&gt; Critical Parts Fulfillment Data Date"/>
        <s v="IEC_STD_V10 &gt;&gt; Data Standard &gt;&gt; PRO &gt;&gt; Vendor Fulfillment Performance"/>
        <s v="IEC_STD_V10 &gt;&gt; Data Standard &gt;&gt; PRO &gt;&gt; LTA MOU Quantity"/>
        <s v="IEC_STD_V10 &gt;&gt; Data Standard &gt;&gt; PRO &gt;&gt; LTA GR Quantity"/>
        <s v="IEC_STD_V10 &gt;&gt; Data Standard &gt;&gt; PRO &gt;&gt; YTD Fill Rate"/>
        <s v="IEC_STD_V10 &gt;&gt; Data Standard &gt;&gt; PRO &gt;&gt; Major Stage Material Catalog"/>
        <s v="IEC_STD_V10 &gt;&gt; Data Standard &gt;&gt; PRO &gt;&gt; Material Catalog"/>
        <s v="IEC_STD_V10 &gt;&gt; Data Standard &gt;&gt; PRO &gt;&gt; Sub Material Catalog"/>
        <s v="IEC_STD_V10 &gt;&gt; Data Standard &gt;&gt; PRO &gt;&gt; Part Series"/>
        <s v="IEC_STD_V10 &gt;&gt; Data Standard &gt;&gt; PRO &gt;&gt; Series List"/>
        <s v="IEC_STD_V10 &gt;&gt; Data Standard &gt;&gt; PRO &gt;&gt; Material Marketing Price Information"/>
        <s v="IEC_STD_V10 &gt;&gt; Data Standard &gt;&gt; PRO &gt;&gt; Raw Material Data Month"/>
        <s v="IEC_STD_V10 &gt;&gt; Data Standard &gt;&gt; PRO &gt;&gt; Sub-stage Type"/>
        <s v="IEC_STD_V10 &gt;&gt; Data Standard &gt;&gt; PRO &gt;&gt; Stage Composition Cost Ratio"/>
        <s v="IEC_STD_V10 &gt;&gt; Data Standard &gt;&gt; PRO &gt;&gt; Material Futures category"/>
        <s v="IEC_STD_V10 &gt;&gt; Data Standard &gt;&gt; PRO &gt;&gt; Raw Cost Ratio"/>
        <s v="IEC_STD_V10 &gt;&gt; Data Standard &gt;&gt; PRO &gt;&gt; Raw Cost Price"/>
        <s v="IEC_STD_V10 &gt;&gt; Data Standard &gt;&gt; PRO &gt;&gt; Last Raw Cost Price"/>
        <s v="IEC_STD_V10 &gt;&gt; Data Standard &gt;&gt; PRO &gt;&gt; Last Year Raw Cost Price"/>
        <s v="IEC_STD_V10 &gt;&gt; Data Standard &gt;&gt; PRO &gt;&gt; Material Futures MOM"/>
        <s v="IEC_STD_V10 &gt;&gt; Data Standard &gt;&gt; PRO &gt;&gt; Material Futures YOY"/>
        <s v="IEC_STD_V10 &gt;&gt; Data Standard &gt;&gt; PRO &gt;&gt; Material Catalog Price Information"/>
        <s v="IEC_STD_V10 &gt;&gt; Data Standard &gt;&gt; PRO &gt;&gt; Sub Material Catalog MOM"/>
        <s v="IEC_STD_V10 &gt;&gt; Data Standard &gt;&gt; PRO &gt;&gt; Sub Material Catalog YOY"/>
        <s v="IEC_STD_V10 &gt;&gt; Data Standard &gt;&gt; PRO &gt;&gt; Material Catalog Inference Amount"/>
        <s v="IEC_STD_V10 &gt;&gt; Data Standard &gt;&gt; PRO &gt;&gt; Material Catalog Inference Cost"/>
        <s v="IEC_STD_V10 &gt;&gt; Data Standard &gt;&gt; PRO &gt;&gt; Purchasing Part Attribute"/>
        <s v="IEC_STD_V10 &gt;&gt; Data Standard &gt;&gt; PRO &gt;&gt; Part Description"/>
        <s v="IEC_STD_V10 &gt;&gt; Data Standard &gt;&gt; PRO &gt;&gt; Primary Customer Name"/>
        <s v="IEC_STD_V10 &gt;&gt; Data Standard &gt;&gt; PRO &gt;&gt; Class Code"/>
        <s v="IEC_STD_V10 &gt;&gt; Data Standard &gt;&gt; PRO &gt;&gt; Is Sole"/>
        <s v="IEC_STD_V10 &gt;&gt; Data Standard &gt;&gt; PRO &gt;&gt; Series Customer List"/>
        <s v="IEC_STD_V10 &gt;&gt; Data Standard &gt;&gt; PRO &gt;&gt; Open Purchase Order Quantity"/>
        <s v="IEC_STD_V10 &gt;&gt; Data Standard &gt;&gt; PRO &gt;&gt; Rolling 6 Months Forecast"/>
        <s v="IEC_STD_V10 &gt;&gt; Data Standard &gt;&gt; PRO &gt;&gt; Substitute Code"/>
        <s v="IEC_STD_V10 &gt;&gt; Data Standard &gt;&gt; QAM &gt;&gt; Overall product yield"/>
        <s v="IEC_STD_V10 &gt;&gt; Data Standard &gt;&gt; QAM &gt;&gt; Site Name"/>
        <s v="IEC_STD_V10 &gt;&gt; Data Standard &gt;&gt; QAM &gt;&gt; BU Code"/>
        <s v="IEC_STD_V10 &gt;&gt; Data Standard &gt;&gt; QAM &gt;&gt; Customer Name"/>
        <s v="IEC_STD_V10 &gt;&gt; Data Standard &gt;&gt; QAM &gt;&gt; Product Category"/>
        <s v="IEC_STD_V10 &gt;&gt; Data Standard &gt;&gt; QAM &gt;&gt; Product Series"/>
        <s v="IEC_STD_V10 &gt;&gt; Data Standard &gt;&gt; QAM &gt;&gt; Weekly product yield report"/>
        <s v="IEC_STD_V10 &gt;&gt; Data Standard &gt;&gt; QAM &gt;&gt; Production input quantity"/>
        <s v="IEC_STD_V10 &gt;&gt; Data Standard &gt;&gt; QAM &gt;&gt; Overall system defect quantity"/>
        <s v="IEC_STD_V10 &gt;&gt; Data Standard &gt;&gt; QAM &gt;&gt; Product first pass yield"/>
        <s v="IEC_STD_V10 &gt;&gt; Data Standard &gt;&gt; QAM &gt;&gt; Overall system not repaired quantity"/>
        <s v="IEC_STD_V10 &gt;&gt; Data Standard &gt;&gt; QAM &gt;&gt; Product yield rate"/>
        <s v="IEC_STD_V10 &gt;&gt; Data Standard &gt;&gt; QAM &gt;&gt; Overall product yield alert"/>
        <s v="IEC_STD_V10 &gt;&gt; Data Standard &gt;&gt; QAM &gt;&gt; Product yield alert date "/>
        <s v="IEC_STD_V10 &gt;&gt; Data Standard &gt;&gt; QAM &gt;&gt; Product yield alert type"/>
        <s v="IEC_STD_V10 &gt;&gt; Data Standard &gt;&gt; QAM &gt;&gt; Product yield alert comment"/>
        <s v="IEC_STD_V10 &gt;&gt; Data Standard &gt;&gt; QAM &gt;&gt; Overall product yield target"/>
        <s v="IEC_STD_V10 &gt;&gt; Data Standard &gt;&gt; QAM &gt;&gt; Product yield rate target"/>
        <s v="IEC_STD_V10 &gt;&gt; Data Standard &gt;&gt; QAM &gt;&gt; Product FPY rate target"/>
        <s v="IEC_STD_V10 &gt;&gt; Data Standard &gt;&gt; QAM &gt;&gt; Detailed product yield"/>
        <s v="IEC_STD_V10 &gt;&gt; Data Standard &gt;&gt; QAM &gt;&gt; Product level"/>
        <s v="IEC_STD_V10 &gt;&gt; Data Standard &gt;&gt; QAM &gt;&gt; Inspection station code"/>
        <s v="IEC_STD_V10 &gt;&gt; Data Standard &gt;&gt; QAM &gt;&gt; Input quantity by inspection station"/>
        <s v="IEC_STD_V10 &gt;&gt; Data Standard &gt;&gt; QAM &gt;&gt; Defect quantity"/>
        <s v="IEC_STD_V10 &gt;&gt; Data Standard &gt;&gt; QAM &gt;&gt; First pass yield rate by inspection station"/>
        <s v="IEC_STD_V10 &gt;&gt; Data Standard &gt;&gt; QAM &gt;&gt; Not repaired quantity"/>
        <s v="IEC_STD_V10 &gt;&gt; Data Standard &gt;&gt; QAM &gt;&gt; Yield rate by inspection station"/>
        <s v="IEC_STD_V10 &gt;&gt; Data Standard &gt;&gt; QAM &gt;&gt; Yield rate target by inspection station mapping"/>
        <s v="IEC_STD_V10 &gt;&gt; Data Standard &gt;&gt; QAM &gt;&gt; Yield rate target by inspection station"/>
        <s v="IEC_STD_V10 &gt;&gt; Data Standard &gt;&gt; QAM &gt;&gt; FPY rate target by inspection station"/>
        <s v="IEC_STD_V10 &gt;&gt; Data Standard &gt;&gt; QAM &gt;&gt; Detailed product defect"/>
        <s v="IEC_STD_V10 &gt;&gt; Data Standard &gt;&gt; QAM &gt;&gt; Defect type code"/>
        <s v="IEC_STD_V10 &gt;&gt; Data Standard &gt;&gt; QAM &gt;&gt; Defect type quantity"/>
        <s v="IEC_STD_V10 &gt;&gt; Data Standard &gt;&gt; QAM &gt;&gt; Defect rate by defect type"/>
        <s v="IEC_STD_V10 &gt;&gt; Data Standard &gt;&gt; QAM &gt;&gt; Defect target by defect type mapping"/>
        <s v="IEC_STD_V10 &gt;&gt; Data Standard &gt;&gt; QAM &gt;&gt; Defect type target"/>
        <s v="IEC_STD_V10 &gt;&gt; Data Standard &gt;&gt; PRO &gt;&gt; QOQ PCB" u="1"/>
        <s v="IEC_STD_V10 &gt;&gt; Data Standard &gt;&gt; PRO &gt;&gt; BU Code" u="1"/>
        <s v="IEC_STD_V10 &gt;&gt; Data Standard &gt;&gt; PRO &gt;&gt; YoY Iron" u="1"/>
        <s v="IEC_STD_V10 &gt;&gt; Data Standard &gt;&gt; PRO &gt;&gt; YoY PC" u="1"/>
        <s v="IEC_STD_V10 &gt;&gt; Data Standard &gt;&gt; PRO &gt;&gt; YoY LEM AL" u="1"/>
        <s v="IEC_STD_V10 &gt;&gt; Data Standard &gt;&gt; PRO &gt;&gt; YoY LEM CU" u="1"/>
        <s v="IEC_STD_V10 &gt;&gt; Data Standard &gt;&gt; PRO &gt;&gt; Case Plastic Cost ratio" u="1"/>
        <s v="IEC_STD_V10 &gt;&gt; Data Standard &gt;&gt; PRO &gt;&gt; YTD Fill Rate Less Than Target PN List" u="1"/>
        <s v="IEC_STD_V10 &gt;&gt; Data Standard &gt;&gt; PRO &gt;&gt; MoM LEM Tin" u="1"/>
        <s v="IEC_STD_V10 &gt;&gt; Data Standard &gt;&gt; PRO &gt;&gt; LTA  GR Quantity" u="1"/>
        <s v="IEC_STD_V10 &gt;&gt; Data Standard &gt;&gt; PRO &gt;&gt; Case Plastic Procure Cost ratio" u="1"/>
        <s v="IEC_STD_V10 &gt;&gt; Data Standard &gt;&gt; PRO &gt;&gt; QOQ Stamping" u="1"/>
        <s v="IEC_STD_V10 &gt;&gt; Data Standard &gt;&gt; PRO &gt;&gt; Material Catalog Price Infomation" u="1"/>
        <s v="IEC_STD_V10 &gt;&gt; Data Standard &gt;&gt; PRO &gt;&gt; QOQ Connetor" u="1"/>
        <s v="IEC_STD_V10 &gt;&gt; Data Standard &gt;&gt; PRO &gt;&gt; QoQ LEM Tin" u="1"/>
        <s v="IEC_STD_V10 &gt;&gt; Data Standard &gt;&gt; PRO &gt;&gt; MoM NY Gold" u="1"/>
        <s v="IEC_STD_V10 &gt;&gt; Data Standard &gt;&gt; PRO &gt;&gt; GR Date" u="1"/>
        <s v="IEC_STD_V10 &gt;&gt; Data Standard &gt;&gt; PRO &gt;&gt; The Top Five PN with the Worst Order Fill Rate" u="1"/>
        <s v="IEC_STD_V10 &gt;&gt; Data Standard &gt;&gt; PRO &gt;&gt; MoM LEM Ni" u="1"/>
        <s v="IEC_STD_V10 &gt;&gt; Data Standard &gt;&gt; PRO &gt;&gt; QoQ NY Gold" u="1"/>
        <s v="IEC_STD_V10 &gt;&gt; Data Standard &gt;&gt; PRO &gt;&gt; Site Name" u="1"/>
        <s v="IEC_STD_V10 &gt;&gt; Data Standard &gt;&gt; PRO &gt;&gt; YoY LEM Tin" u="1"/>
        <s v="IEC_STD_V10 &gt;&gt; Data Standard &gt;&gt; PRO &gt;&gt; QoQ LEM Ni" u="1"/>
        <s v="IEC_STD_V10 &gt;&gt; Data Standard &gt;&gt; PRO &gt;&gt; Primary Customer Code" u="1"/>
        <s v="IEC_STD_V10 &gt;&gt; Data Standard &gt;&gt; PRO &gt;&gt; MoM LEM AL" u="1"/>
        <s v="IEC_STD_V10 &gt;&gt; Data Standard &gt;&gt; PRO &gt;&gt; MoM LEM CU" u="1"/>
        <s v="IEC_STD_V10 &gt;&gt; Data Standard &gt;&gt; PRO &gt;&gt; PSG Cost Category" u="1"/>
        <s v="IEC_STD_V10 &gt;&gt; Data Standard &gt;&gt; PRO &gt;&gt; PSG Part Category" u="1"/>
        <s v="IEC_STD_V10 &gt;&gt; Data Standard &gt;&gt; PRO &gt;&gt; QOQ Plastic" u="1"/>
        <s v="IEC_STD_V10 &gt;&gt; Data Standard &gt;&gt; PRO &gt;&gt; MoM Iron" u="1"/>
        <s v="IEC_STD_V10 &gt;&gt; Data Standard &gt;&gt; PRO &gt;&gt; MoM PC" u="1"/>
        <s v="IEC_STD_V10 &gt;&gt; Data Standard &gt;&gt; PRO &gt;&gt; YoY NY Gold" u="1"/>
        <s v="IEC_STD_V10 &gt;&gt; Data Standard &gt;&gt; PRO &gt;&gt; Material Catalog MOM" u="1"/>
        <s v="IEC_STD_V10 &gt;&gt; Data Standard &gt;&gt; PRO &gt;&gt; PSG Cost Catetory" u="1"/>
        <s v="IEC_STD_V10 &gt;&gt; Data Standard &gt;&gt; PRO &gt;&gt; PSG Part Catetory" u="1"/>
        <s v="IEC_STD_V10 &gt;&gt; Data Standard &gt;&gt; PRO &gt;&gt; Sole Source List" u="1"/>
        <s v="IEC_STD_V10 &gt;&gt; Data Standard &gt;&gt; PRO &gt;&gt; QoQ LEM AL" u="1"/>
        <s v="IEC_STD_V10 &gt;&gt; Data Standard &gt;&gt; PRO &gt;&gt; QoQ LEM CU" u="1"/>
        <s v="IEC_STD_V10 &gt;&gt; Data Standard &gt;&gt; PRO &gt;&gt; Vendor A Fulfillment Performance" u="1"/>
        <s v="IEC_STD_V10 &gt;&gt; Data Standard &gt;&gt; PRO &gt;&gt; The Top Five Vendor with the Worst Order Fill Rate" u="1"/>
        <s v="IEC_STD_V10 &gt;&gt; Data Standard &gt;&gt; PRO &gt;&gt; QoQ Iron" u="1"/>
        <s v="IEC_STD_V10 &gt;&gt; Data Standard &gt;&gt; PRO &gt;&gt; YoY LEM Ni" u="1"/>
        <s v="IEC_STD_V10 &gt;&gt; Data Standard &gt;&gt; PRO &gt;&gt; QoQ PC" u="1"/>
        <s v="IEC_STD_V10 &gt;&gt; Data Standard &gt;&gt; PRO &gt;&gt; Material Marketing Price Infomation" u="1"/>
        <s v="IEC_STD_V10 &gt;&gt; Data Standard &gt;&gt; PRO &gt;&gt; QOQ Thermal Module" u="1"/>
        <s v="IEC_STD_V10 &gt;&gt; Data Standard &gt;&gt; PRO &gt;&gt; Material Catalog YOY" u="1"/>
      </sharedItems>
    </cacheField>
    <cacheField name="DC-UDFF1" numFmtId="0">
      <sharedItems containsNonDate="0" containsString="0" containsBlank="1"/>
    </cacheField>
    <cacheField name="DC-Colpk" numFmtId="0">
      <sharedItems/>
    </cacheField>
    <cacheField name="DC-idxType" numFmtId="0">
      <sharedItems containsSemiMixedTypes="0" containsString="0" containsNumber="1" containsInteger="1" minValue="9" maxValue="9"/>
    </cacheField>
    <cacheField name="ParentDataClass" numFmtId="0">
      <sharedItems count="1">
        <s v="Date"/>
      </sharedItems>
    </cacheField>
    <cacheField name="負責領域1" numFmtId="0">
      <sharedItems count="10">
        <s v="BPM"/>
        <s v="FIN"/>
        <s v="STG"/>
        <s v="LOG"/>
        <s v="MFG"/>
        <s v="PNC"/>
        <s v="PRO"/>
        <s v="QAM"/>
        <s v="COS"/>
        <s v="SAL"/>
      </sharedItems>
    </cacheField>
    <cacheField name="isShow" numFmtId="0">
      <sharedItems count="1">
        <b v="1"/>
      </sharedItems>
    </cacheField>
    <cacheField name="isPSG" numFmtId="0">
      <sharedItems count="2">
        <b v="0"/>
        <b v="1"/>
      </sharedItems>
    </cacheField>
    <cacheField name="isTermUnique" numFmtId="0">
      <sharedItems count="2">
        <b v="1"/>
        <b v="0"/>
      </sharedItems>
    </cacheField>
    <cacheField name="isDCUnique" numFmtId="0">
      <sharedItems count="2">
        <b v="1"/>
        <b v="0"/>
      </sharedItems>
    </cacheField>
    <cacheField name="isDCcolUnique" numFmtId="0">
      <sharedItems/>
    </cacheField>
    <cacheField name="isStandard" numFmtId="0">
      <sharedItems count="2">
        <b v="1"/>
        <b v="0"/>
      </sharedItems>
    </cacheField>
    <cacheField name="isConcept" numFmtId="0">
      <sharedItems count="2">
        <b v="1"/>
        <b v="0"/>
      </sharedItems>
    </cacheField>
    <cacheField name="cntConcept" numFmtId="0">
      <sharedItems containsSemiMixedTypes="0" containsString="0" containsNumber="1" containsInteger="1" minValue="0" maxValue="1"/>
    </cacheField>
    <cacheField name="Status" numFmtId="0">
      <sharedItems count="1">
        <b v="0"/>
      </sharedItems>
    </cacheField>
    <cacheField name="warnStatus" numFmtId="0">
      <sharedItems/>
    </cacheField>
    <cacheField name="warnTerm-Naming" numFmtId="0">
      <sharedItems/>
    </cacheField>
    <cacheField name="warnSynoym-NotFound" numFmtId="0">
      <sharedItems/>
    </cacheField>
    <cacheField name="warnSynoym-Duplicate" numFmtId="0">
      <sharedItems/>
    </cacheField>
    <cacheField name="warnTerm-EngChCompare" numFmtId="0">
      <sharedItems/>
    </cacheField>
    <cacheField name="warnSynoym-chkTask" numFmtId="0">
      <sharedItems/>
    </cacheField>
    <cacheField name="errChkRequred" numFmtId="0">
      <sharedItems/>
    </cacheField>
    <cacheField name="errChkStandardItemType" numFmtId="0">
      <sharedItems/>
    </cacheField>
    <cacheField name="errChkDataType-Prop-Relationship" numFmtId="0">
      <sharedItems/>
    </cacheField>
    <cacheField name="errConcept-Duplicate" numFmtId="0">
      <sharedItems/>
    </cacheField>
    <cacheField name="errTerm-Naming" numFmtId="0">
      <sharedItems/>
    </cacheField>
    <cacheField name="ErrCheck" numFmtId="0">
      <sharedItems count="3">
        <b v="0"/>
        <b v="1"/>
        <e v="#N/A"/>
      </sharedItems>
    </cacheField>
    <cacheField name="ErrMessage" numFmtId="0">
      <sharedItems count="25">
        <s v=""/>
        <s v="warnTerm-EngChCompare,"/>
        <s v="warnTerm-EngChCompare,errTerm-Naming,"/>
        <s v="errTerm-Naming,"/>
        <s v="errChkData-TypeProp-Relationship,"/>
        <s v="warnTerm-EngChCompare,errChkData-TypeProp-Relationship,"/>
        <s v="errConcept-Duplicate,"/>
        <e v="#N/A"/>
        <s v="warnSynoym-chkTask,"/>
        <s v="warnTerm-Naming,"/>
        <s v="warnSynoym-Duplicate,"/>
        <s v="warnSynoym-NotFound,errChkRequred," u="1"/>
        <s v="warnSynoym-Duplicate,warnSynoym-chkTask," u="1"/>
        <s v="warnSynoym-Duplicate,warnTerm-EngChCompare," u="1"/>
        <s v="errChkRequred," u="1"/>
        <s v="warnSynoym-NotFound,warnTerm-EngChCompare," u="1"/>
        <s v="warnSynoym-NotFound,errTerm-Naming," u="1"/>
        <s v="warnSynoym-Duplicate,errChkRequred," u="1"/>
        <s v="warnSynoym-NotFound," u="1"/>
        <s v="warnTerm-EngChCompare,errConcept-Duplicate," u="1"/>
        <s v="warnSynoym-NotFound,warnTerm-EngChCompare,errTerm-Naming," u="1"/>
        <s v="warnTerm-EngChCompare,errChkDataTypePropNRelationship," u="1"/>
        <s v="warnTerm-EngChCompare,warnSynoym-chkTask," u="1"/>
        <s v="warnSynoym-Duplicate,warnTerm-EngChCompare,warnSynoym-chkTask," u="1"/>
        <s v="errChkDataTypePropNRelationship," u="1"/>
      </sharedItems>
    </cacheField>
    <cacheField name="ErrCount" numFmtId="0">
      <sharedItems containsSemiMixedTypes="0" containsString="0" containsNumber="1" containsInteger="1" minValue="0" maxValue="1"/>
    </cacheField>
    <cacheField name="lenTerms" numFmtId="0">
      <sharedItems containsSemiMixedTypes="0" containsString="0" containsNumber="1" containsInteger="1" minValue="3" maxValue="92" count="49">
        <n v="14"/>
        <n v="7"/>
        <n v="12"/>
        <n v="17"/>
        <n v="25"/>
        <n v="19"/>
        <n v="20"/>
        <n v="29"/>
        <n v="27"/>
        <n v="24"/>
        <n v="28"/>
        <n v="16"/>
        <n v="13"/>
        <n v="31"/>
        <n v="35"/>
        <n v="3"/>
        <n v="34"/>
        <n v="22"/>
        <n v="15"/>
        <n v="10"/>
        <n v="32"/>
        <n v="26"/>
        <n v="41"/>
        <n v="23"/>
        <n v="69"/>
        <n v="92"/>
        <n v="30"/>
        <n v="39"/>
        <n v="21"/>
        <n v="53"/>
        <n v="45"/>
        <n v="48"/>
        <n v="56"/>
        <n v="18"/>
        <n v="11"/>
        <n v="9"/>
        <n v="33"/>
        <n v="47"/>
        <n v="37"/>
        <n v="36"/>
        <n v="38"/>
        <n v="44"/>
        <n v="8"/>
        <n v="46"/>
        <n v="43"/>
        <n v="40"/>
        <n v="42"/>
        <n v="50"/>
        <n v="6"/>
      </sharedItems>
      <fieldGroup base="141">
        <rangePr startNum="3" endNum="92" groupInterval="10"/>
        <groupItems count="11">
          <s v="&lt;3"/>
          <s v="3-12"/>
          <s v="13-22"/>
          <s v="23-32"/>
          <s v="33-42"/>
          <s v="43-52"/>
          <s v="53-62"/>
          <s v="63-72"/>
          <s v="73-82"/>
          <s v="83-92"/>
          <s v="&gt;93"/>
        </groupItems>
      </fieldGroup>
    </cacheField>
    <cacheField name="isOutlier" numFmtId="0">
      <sharedItems count="2">
        <b v="0"/>
        <b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0">
  <r>
    <x v="0"/>
    <x v="0"/>
    <x v="0"/>
    <x v="0"/>
    <x v="0"/>
  </r>
  <r>
    <x v="0"/>
    <x v="0"/>
    <x v="1"/>
    <x v="0"/>
    <x v="0"/>
  </r>
  <r>
    <x v="0"/>
    <x v="0"/>
    <x v="2"/>
    <x v="0"/>
    <x v="0"/>
  </r>
  <r>
    <x v="0"/>
    <x v="0"/>
    <x v="3"/>
    <x v="0"/>
    <x v="0"/>
  </r>
  <r>
    <x v="0"/>
    <x v="0"/>
    <x v="4"/>
    <x v="0"/>
    <x v="0"/>
  </r>
  <r>
    <x v="0"/>
    <x v="0"/>
    <x v="5"/>
    <x v="0"/>
    <x v="0"/>
  </r>
  <r>
    <x v="0"/>
    <x v="0"/>
    <x v="6"/>
    <x v="0"/>
    <x v="0"/>
  </r>
  <r>
    <x v="0"/>
    <x v="0"/>
    <x v="7"/>
    <x v="0"/>
    <x v="0"/>
  </r>
  <r>
    <x v="0"/>
    <x v="0"/>
    <x v="8"/>
    <x v="0"/>
    <x v="0"/>
  </r>
  <r>
    <x v="0"/>
    <x v="0"/>
    <x v="9"/>
    <x v="0"/>
    <x v="0"/>
  </r>
  <r>
    <x v="0"/>
    <x v="0"/>
    <x v="10"/>
    <x v="0"/>
    <x v="0"/>
  </r>
  <r>
    <x v="0"/>
    <x v="0"/>
    <x v="11"/>
    <x v="0"/>
    <x v="0"/>
  </r>
  <r>
    <x v="0"/>
    <x v="0"/>
    <x v="12"/>
    <x v="0"/>
    <x v="0"/>
  </r>
  <r>
    <x v="0"/>
    <x v="0"/>
    <x v="13"/>
    <x v="0"/>
    <x v="0"/>
  </r>
  <r>
    <x v="0"/>
    <x v="0"/>
    <x v="14"/>
    <x v="0"/>
    <x v="0"/>
  </r>
  <r>
    <x v="0"/>
    <x v="0"/>
    <x v="15"/>
    <x v="0"/>
    <x v="0"/>
  </r>
  <r>
    <x v="0"/>
    <x v="0"/>
    <x v="16"/>
    <x v="0"/>
    <x v="0"/>
  </r>
  <r>
    <x v="0"/>
    <x v="0"/>
    <x v="17"/>
    <x v="0"/>
    <x v="0"/>
  </r>
  <r>
    <x v="0"/>
    <x v="0"/>
    <x v="18"/>
    <x v="0"/>
    <x v="0"/>
  </r>
  <r>
    <x v="0"/>
    <x v="0"/>
    <x v="19"/>
    <x v="0"/>
    <x v="0"/>
  </r>
  <r>
    <x v="0"/>
    <x v="0"/>
    <x v="20"/>
    <x v="0"/>
    <x v="0"/>
  </r>
  <r>
    <x v="0"/>
    <x v="0"/>
    <x v="21"/>
    <x v="0"/>
    <x v="0"/>
  </r>
  <r>
    <x v="0"/>
    <x v="0"/>
    <x v="22"/>
    <x v="0"/>
    <x v="0"/>
  </r>
  <r>
    <x v="0"/>
    <x v="0"/>
    <x v="23"/>
    <x v="0"/>
    <x v="0"/>
  </r>
  <r>
    <x v="0"/>
    <x v="0"/>
    <x v="24"/>
    <x v="0"/>
    <x v="0"/>
  </r>
  <r>
    <x v="0"/>
    <x v="0"/>
    <x v="25"/>
    <x v="0"/>
    <x v="0"/>
  </r>
  <r>
    <x v="0"/>
    <x v="0"/>
    <x v="26"/>
    <x v="0"/>
    <x v="0"/>
  </r>
  <r>
    <x v="0"/>
    <x v="0"/>
    <x v="27"/>
    <x v="0"/>
    <x v="0"/>
  </r>
  <r>
    <x v="0"/>
    <x v="0"/>
    <x v="28"/>
    <x v="0"/>
    <x v="0"/>
  </r>
  <r>
    <x v="0"/>
    <x v="0"/>
    <x v="29"/>
    <x v="0"/>
    <x v="0"/>
  </r>
  <r>
    <x v="0"/>
    <x v="0"/>
    <x v="30"/>
    <x v="0"/>
    <x v="0"/>
  </r>
  <r>
    <x v="0"/>
    <x v="0"/>
    <x v="31"/>
    <x v="0"/>
    <x v="0"/>
  </r>
  <r>
    <x v="0"/>
    <x v="0"/>
    <x v="32"/>
    <x v="0"/>
    <x v="0"/>
  </r>
  <r>
    <x v="0"/>
    <x v="0"/>
    <x v="33"/>
    <x v="0"/>
    <x v="0"/>
  </r>
  <r>
    <x v="0"/>
    <x v="0"/>
    <x v="34"/>
    <x v="0"/>
    <x v="0"/>
  </r>
  <r>
    <x v="0"/>
    <x v="0"/>
    <x v="35"/>
    <x v="0"/>
    <x v="0"/>
  </r>
  <r>
    <x v="0"/>
    <x v="0"/>
    <x v="36"/>
    <x v="0"/>
    <x v="0"/>
  </r>
  <r>
    <x v="0"/>
    <x v="0"/>
    <x v="37"/>
    <x v="0"/>
    <x v="0"/>
  </r>
  <r>
    <x v="0"/>
    <x v="0"/>
    <x v="38"/>
    <x v="0"/>
    <x v="1"/>
  </r>
  <r>
    <x v="0"/>
    <x v="0"/>
    <x v="39"/>
    <x v="0"/>
    <x v="0"/>
  </r>
  <r>
    <x v="0"/>
    <x v="0"/>
    <x v="40"/>
    <x v="0"/>
    <x v="0"/>
  </r>
  <r>
    <x v="0"/>
    <x v="0"/>
    <x v="41"/>
    <x v="0"/>
    <x v="0"/>
  </r>
  <r>
    <x v="0"/>
    <x v="0"/>
    <x v="42"/>
    <x v="0"/>
    <x v="0"/>
  </r>
  <r>
    <x v="0"/>
    <x v="0"/>
    <x v="43"/>
    <x v="0"/>
    <x v="0"/>
  </r>
  <r>
    <x v="0"/>
    <x v="0"/>
    <x v="44"/>
    <x v="0"/>
    <x v="0"/>
  </r>
  <r>
    <x v="0"/>
    <x v="0"/>
    <x v="45"/>
    <x v="0"/>
    <x v="0"/>
  </r>
  <r>
    <x v="0"/>
    <x v="0"/>
    <x v="46"/>
    <x v="0"/>
    <x v="0"/>
  </r>
  <r>
    <x v="0"/>
    <x v="0"/>
    <x v="47"/>
    <x v="0"/>
    <x v="0"/>
  </r>
  <r>
    <x v="0"/>
    <x v="0"/>
    <x v="48"/>
    <x v="0"/>
    <x v="0"/>
  </r>
  <r>
    <x v="0"/>
    <x v="0"/>
    <x v="49"/>
    <x v="0"/>
    <x v="0"/>
  </r>
  <r>
    <x v="0"/>
    <x v="0"/>
    <x v="50"/>
    <x v="0"/>
    <x v="0"/>
  </r>
  <r>
    <x v="0"/>
    <x v="0"/>
    <x v="51"/>
    <x v="0"/>
    <x v="0"/>
  </r>
  <r>
    <x v="0"/>
    <x v="0"/>
    <x v="52"/>
    <x v="0"/>
    <x v="0"/>
  </r>
  <r>
    <x v="0"/>
    <x v="0"/>
    <x v="53"/>
    <x v="0"/>
    <x v="0"/>
  </r>
  <r>
    <x v="0"/>
    <x v="0"/>
    <x v="54"/>
    <x v="0"/>
    <x v="0"/>
  </r>
  <r>
    <x v="0"/>
    <x v="0"/>
    <x v="55"/>
    <x v="0"/>
    <x v="0"/>
  </r>
  <r>
    <x v="0"/>
    <x v="0"/>
    <x v="56"/>
    <x v="0"/>
    <x v="0"/>
  </r>
  <r>
    <x v="0"/>
    <x v="0"/>
    <x v="57"/>
    <x v="0"/>
    <x v="0"/>
  </r>
  <r>
    <x v="0"/>
    <x v="0"/>
    <x v="58"/>
    <x v="0"/>
    <x v="0"/>
  </r>
  <r>
    <x v="0"/>
    <x v="0"/>
    <x v="59"/>
    <x v="0"/>
    <x v="0"/>
  </r>
  <r>
    <x v="0"/>
    <x v="0"/>
    <x v="60"/>
    <x v="0"/>
    <x v="0"/>
  </r>
  <r>
    <x v="0"/>
    <x v="0"/>
    <x v="61"/>
    <x v="0"/>
    <x v="0"/>
  </r>
  <r>
    <x v="0"/>
    <x v="0"/>
    <x v="62"/>
    <x v="0"/>
    <x v="0"/>
  </r>
  <r>
    <x v="0"/>
    <x v="0"/>
    <x v="63"/>
    <x v="0"/>
    <x v="0"/>
  </r>
  <r>
    <x v="0"/>
    <x v="0"/>
    <x v="64"/>
    <x v="0"/>
    <x v="0"/>
  </r>
  <r>
    <x v="0"/>
    <x v="0"/>
    <x v="65"/>
    <x v="0"/>
    <x v="0"/>
  </r>
  <r>
    <x v="0"/>
    <x v="0"/>
    <x v="66"/>
    <x v="0"/>
    <x v="0"/>
  </r>
  <r>
    <x v="0"/>
    <x v="0"/>
    <x v="67"/>
    <x v="0"/>
    <x v="0"/>
  </r>
  <r>
    <x v="0"/>
    <x v="0"/>
    <x v="68"/>
    <x v="0"/>
    <x v="0"/>
  </r>
  <r>
    <x v="0"/>
    <x v="0"/>
    <x v="69"/>
    <x v="0"/>
    <x v="0"/>
  </r>
  <r>
    <x v="0"/>
    <x v="0"/>
    <x v="70"/>
    <x v="0"/>
    <x v="0"/>
  </r>
  <r>
    <x v="0"/>
    <x v="0"/>
    <x v="71"/>
    <x v="0"/>
    <x v="0"/>
  </r>
  <r>
    <x v="0"/>
    <x v="0"/>
    <x v="72"/>
    <x v="0"/>
    <x v="0"/>
  </r>
  <r>
    <x v="0"/>
    <x v="0"/>
    <x v="73"/>
    <x v="0"/>
    <x v="0"/>
  </r>
  <r>
    <x v="0"/>
    <x v="0"/>
    <x v="74"/>
    <x v="0"/>
    <x v="0"/>
  </r>
  <r>
    <x v="0"/>
    <x v="0"/>
    <x v="75"/>
    <x v="0"/>
    <x v="0"/>
  </r>
  <r>
    <x v="0"/>
    <x v="0"/>
    <x v="76"/>
    <x v="0"/>
    <x v="0"/>
  </r>
  <r>
    <x v="0"/>
    <x v="0"/>
    <x v="77"/>
    <x v="0"/>
    <x v="0"/>
  </r>
  <r>
    <x v="0"/>
    <x v="0"/>
    <x v="78"/>
    <x v="0"/>
    <x v="0"/>
  </r>
  <r>
    <x v="0"/>
    <x v="0"/>
    <x v="79"/>
    <x v="0"/>
    <x v="0"/>
  </r>
  <r>
    <x v="0"/>
    <x v="0"/>
    <x v="80"/>
    <x v="0"/>
    <x v="0"/>
  </r>
  <r>
    <x v="0"/>
    <x v="0"/>
    <x v="81"/>
    <x v="0"/>
    <x v="0"/>
  </r>
  <r>
    <x v="0"/>
    <x v="0"/>
    <x v="82"/>
    <x v="0"/>
    <x v="0"/>
  </r>
  <r>
    <x v="0"/>
    <x v="0"/>
    <x v="83"/>
    <x v="0"/>
    <x v="0"/>
  </r>
  <r>
    <x v="0"/>
    <x v="0"/>
    <x v="84"/>
    <x v="0"/>
    <x v="0"/>
  </r>
  <r>
    <x v="0"/>
    <x v="0"/>
    <x v="85"/>
    <x v="0"/>
    <x v="0"/>
  </r>
  <r>
    <x v="0"/>
    <x v="0"/>
    <x v="86"/>
    <x v="0"/>
    <x v="0"/>
  </r>
  <r>
    <x v="0"/>
    <x v="0"/>
    <x v="87"/>
    <x v="0"/>
    <x v="0"/>
  </r>
  <r>
    <x v="0"/>
    <x v="0"/>
    <x v="88"/>
    <x v="0"/>
    <x v="0"/>
  </r>
  <r>
    <x v="0"/>
    <x v="0"/>
    <x v="89"/>
    <x v="0"/>
    <x v="0"/>
  </r>
  <r>
    <x v="0"/>
    <x v="0"/>
    <x v="90"/>
    <x v="0"/>
    <x v="0"/>
  </r>
  <r>
    <x v="0"/>
    <x v="0"/>
    <x v="91"/>
    <x v="0"/>
    <x v="0"/>
  </r>
  <r>
    <x v="0"/>
    <x v="0"/>
    <x v="92"/>
    <x v="0"/>
    <x v="0"/>
  </r>
  <r>
    <x v="0"/>
    <x v="0"/>
    <x v="93"/>
    <x v="0"/>
    <x v="0"/>
  </r>
  <r>
    <x v="0"/>
    <x v="0"/>
    <x v="94"/>
    <x v="0"/>
    <x v="0"/>
  </r>
  <r>
    <x v="0"/>
    <x v="0"/>
    <x v="95"/>
    <x v="0"/>
    <x v="0"/>
  </r>
  <r>
    <x v="0"/>
    <x v="0"/>
    <x v="96"/>
    <x v="0"/>
    <x v="0"/>
  </r>
  <r>
    <x v="0"/>
    <x v="0"/>
    <x v="97"/>
    <x v="0"/>
    <x v="0"/>
  </r>
  <r>
    <x v="0"/>
    <x v="0"/>
    <x v="98"/>
    <x v="0"/>
    <x v="0"/>
  </r>
  <r>
    <x v="0"/>
    <x v="0"/>
    <x v="99"/>
    <x v="0"/>
    <x v="0"/>
  </r>
  <r>
    <x v="0"/>
    <x v="0"/>
    <x v="100"/>
    <x v="0"/>
    <x v="0"/>
  </r>
  <r>
    <x v="0"/>
    <x v="0"/>
    <x v="101"/>
    <x v="0"/>
    <x v="0"/>
  </r>
  <r>
    <x v="0"/>
    <x v="0"/>
    <x v="102"/>
    <x v="0"/>
    <x v="0"/>
  </r>
  <r>
    <x v="0"/>
    <x v="0"/>
    <x v="103"/>
    <x v="0"/>
    <x v="0"/>
  </r>
  <r>
    <x v="0"/>
    <x v="0"/>
    <x v="104"/>
    <x v="0"/>
    <x v="0"/>
  </r>
  <r>
    <x v="0"/>
    <x v="0"/>
    <x v="105"/>
    <x v="0"/>
    <x v="0"/>
  </r>
  <r>
    <x v="0"/>
    <x v="0"/>
    <x v="106"/>
    <x v="0"/>
    <x v="0"/>
  </r>
  <r>
    <x v="0"/>
    <x v="0"/>
    <x v="107"/>
    <x v="0"/>
    <x v="0"/>
  </r>
  <r>
    <x v="0"/>
    <x v="0"/>
    <x v="108"/>
    <x v="0"/>
    <x v="0"/>
  </r>
  <r>
    <x v="0"/>
    <x v="0"/>
    <x v="109"/>
    <x v="0"/>
    <x v="0"/>
  </r>
  <r>
    <x v="0"/>
    <x v="0"/>
    <x v="110"/>
    <x v="0"/>
    <x v="0"/>
  </r>
  <r>
    <x v="0"/>
    <x v="0"/>
    <x v="111"/>
    <x v="0"/>
    <x v="0"/>
  </r>
  <r>
    <x v="0"/>
    <x v="0"/>
    <x v="112"/>
    <x v="0"/>
    <x v="0"/>
  </r>
  <r>
    <x v="0"/>
    <x v="0"/>
    <x v="113"/>
    <x v="0"/>
    <x v="0"/>
  </r>
  <r>
    <x v="0"/>
    <x v="0"/>
    <x v="114"/>
    <x v="0"/>
    <x v="0"/>
  </r>
  <r>
    <x v="0"/>
    <x v="0"/>
    <x v="115"/>
    <x v="0"/>
    <x v="0"/>
  </r>
  <r>
    <x v="0"/>
    <x v="0"/>
    <x v="116"/>
    <x v="0"/>
    <x v="0"/>
  </r>
  <r>
    <x v="0"/>
    <x v="0"/>
    <x v="117"/>
    <x v="0"/>
    <x v="0"/>
  </r>
  <r>
    <x v="0"/>
    <x v="0"/>
    <x v="118"/>
    <x v="0"/>
    <x v="0"/>
  </r>
  <r>
    <x v="0"/>
    <x v="0"/>
    <x v="119"/>
    <x v="0"/>
    <x v="0"/>
  </r>
  <r>
    <x v="0"/>
    <x v="0"/>
    <x v="120"/>
    <x v="0"/>
    <x v="0"/>
  </r>
  <r>
    <x v="0"/>
    <x v="0"/>
    <x v="121"/>
    <x v="0"/>
    <x v="0"/>
  </r>
  <r>
    <x v="0"/>
    <x v="0"/>
    <x v="122"/>
    <x v="0"/>
    <x v="0"/>
  </r>
  <r>
    <x v="0"/>
    <x v="0"/>
    <x v="123"/>
    <x v="0"/>
    <x v="0"/>
  </r>
  <r>
    <x v="0"/>
    <x v="0"/>
    <x v="124"/>
    <x v="0"/>
    <x v="0"/>
  </r>
  <r>
    <x v="0"/>
    <x v="0"/>
    <x v="125"/>
    <x v="0"/>
    <x v="0"/>
  </r>
  <r>
    <x v="0"/>
    <x v="0"/>
    <x v="126"/>
    <x v="0"/>
    <x v="0"/>
  </r>
  <r>
    <x v="0"/>
    <x v="0"/>
    <x v="127"/>
    <x v="0"/>
    <x v="0"/>
  </r>
  <r>
    <x v="0"/>
    <x v="0"/>
    <x v="128"/>
    <x v="0"/>
    <x v="0"/>
  </r>
  <r>
    <x v="0"/>
    <x v="0"/>
    <x v="129"/>
    <x v="0"/>
    <x v="0"/>
  </r>
  <r>
    <x v="0"/>
    <x v="0"/>
    <x v="130"/>
    <x v="0"/>
    <x v="0"/>
  </r>
  <r>
    <x v="0"/>
    <x v="0"/>
    <x v="131"/>
    <x v="0"/>
    <x v="0"/>
  </r>
  <r>
    <x v="0"/>
    <x v="0"/>
    <x v="132"/>
    <x v="0"/>
    <x v="0"/>
  </r>
  <r>
    <x v="0"/>
    <x v="0"/>
    <x v="133"/>
    <x v="0"/>
    <x v="0"/>
  </r>
  <r>
    <x v="0"/>
    <x v="0"/>
    <x v="134"/>
    <x v="0"/>
    <x v="0"/>
  </r>
  <r>
    <x v="0"/>
    <x v="0"/>
    <x v="135"/>
    <x v="0"/>
    <x v="0"/>
  </r>
  <r>
    <x v="0"/>
    <x v="0"/>
    <x v="136"/>
    <x v="0"/>
    <x v="0"/>
  </r>
  <r>
    <x v="0"/>
    <x v="0"/>
    <x v="137"/>
    <x v="0"/>
    <x v="0"/>
  </r>
  <r>
    <x v="0"/>
    <x v="0"/>
    <x v="138"/>
    <x v="0"/>
    <x v="0"/>
  </r>
  <r>
    <x v="0"/>
    <x v="0"/>
    <x v="139"/>
    <x v="0"/>
    <x v="0"/>
  </r>
  <r>
    <x v="0"/>
    <x v="0"/>
    <x v="140"/>
    <x v="0"/>
    <x v="0"/>
  </r>
  <r>
    <x v="0"/>
    <x v="0"/>
    <x v="141"/>
    <x v="0"/>
    <x v="0"/>
  </r>
  <r>
    <x v="0"/>
    <x v="0"/>
    <x v="142"/>
    <x v="0"/>
    <x v="0"/>
  </r>
  <r>
    <x v="0"/>
    <x v="0"/>
    <x v="143"/>
    <x v="0"/>
    <x v="0"/>
  </r>
  <r>
    <x v="0"/>
    <x v="0"/>
    <x v="144"/>
    <x v="0"/>
    <x v="0"/>
  </r>
  <r>
    <x v="0"/>
    <x v="0"/>
    <x v="145"/>
    <x v="0"/>
    <x v="0"/>
  </r>
  <r>
    <x v="0"/>
    <x v="0"/>
    <x v="146"/>
    <x v="0"/>
    <x v="0"/>
  </r>
  <r>
    <x v="0"/>
    <x v="0"/>
    <x v="147"/>
    <x v="0"/>
    <x v="0"/>
  </r>
  <r>
    <x v="0"/>
    <x v="0"/>
    <x v="148"/>
    <x v="0"/>
    <x v="0"/>
  </r>
  <r>
    <x v="0"/>
    <x v="0"/>
    <x v="149"/>
    <x v="0"/>
    <x v="0"/>
  </r>
  <r>
    <x v="0"/>
    <x v="0"/>
    <x v="150"/>
    <x v="0"/>
    <x v="0"/>
  </r>
  <r>
    <x v="0"/>
    <x v="0"/>
    <x v="151"/>
    <x v="0"/>
    <x v="0"/>
  </r>
  <r>
    <x v="0"/>
    <x v="0"/>
    <x v="152"/>
    <x v="0"/>
    <x v="0"/>
  </r>
  <r>
    <x v="0"/>
    <x v="0"/>
    <x v="153"/>
    <x v="0"/>
    <x v="0"/>
  </r>
  <r>
    <x v="0"/>
    <x v="0"/>
    <x v="154"/>
    <x v="0"/>
    <x v="0"/>
  </r>
  <r>
    <x v="0"/>
    <x v="0"/>
    <x v="155"/>
    <x v="0"/>
    <x v="0"/>
  </r>
  <r>
    <x v="0"/>
    <x v="0"/>
    <x v="156"/>
    <x v="0"/>
    <x v="0"/>
  </r>
  <r>
    <x v="0"/>
    <x v="0"/>
    <x v="157"/>
    <x v="0"/>
    <x v="0"/>
  </r>
  <r>
    <x v="0"/>
    <x v="0"/>
    <x v="158"/>
    <x v="0"/>
    <x v="0"/>
  </r>
  <r>
    <x v="0"/>
    <x v="0"/>
    <x v="159"/>
    <x v="0"/>
    <x v="0"/>
  </r>
  <r>
    <x v="0"/>
    <x v="0"/>
    <x v="160"/>
    <x v="0"/>
    <x v="0"/>
  </r>
  <r>
    <x v="0"/>
    <x v="0"/>
    <x v="161"/>
    <x v="0"/>
    <x v="0"/>
  </r>
  <r>
    <x v="0"/>
    <x v="0"/>
    <x v="162"/>
    <x v="0"/>
    <x v="0"/>
  </r>
  <r>
    <x v="0"/>
    <x v="0"/>
    <x v="163"/>
    <x v="0"/>
    <x v="0"/>
  </r>
  <r>
    <x v="0"/>
    <x v="0"/>
    <x v="164"/>
    <x v="0"/>
    <x v="1"/>
  </r>
  <r>
    <x v="0"/>
    <x v="0"/>
    <x v="165"/>
    <x v="0"/>
    <x v="0"/>
  </r>
  <r>
    <x v="0"/>
    <x v="0"/>
    <x v="166"/>
    <x v="0"/>
    <x v="0"/>
  </r>
  <r>
    <x v="0"/>
    <x v="0"/>
    <x v="167"/>
    <x v="0"/>
    <x v="0"/>
  </r>
  <r>
    <x v="0"/>
    <x v="0"/>
    <x v="168"/>
    <x v="0"/>
    <x v="0"/>
  </r>
  <r>
    <x v="0"/>
    <x v="0"/>
    <x v="169"/>
    <x v="0"/>
    <x v="0"/>
  </r>
  <r>
    <x v="0"/>
    <x v="0"/>
    <x v="170"/>
    <x v="0"/>
    <x v="0"/>
  </r>
  <r>
    <x v="0"/>
    <x v="0"/>
    <x v="171"/>
    <x v="0"/>
    <x v="0"/>
  </r>
  <r>
    <x v="0"/>
    <x v="0"/>
    <x v="172"/>
    <x v="0"/>
    <x v="0"/>
  </r>
  <r>
    <x v="0"/>
    <x v="0"/>
    <x v="173"/>
    <x v="0"/>
    <x v="0"/>
  </r>
  <r>
    <x v="0"/>
    <x v="0"/>
    <x v="174"/>
    <x v="0"/>
    <x v="0"/>
  </r>
  <r>
    <x v="0"/>
    <x v="0"/>
    <x v="175"/>
    <x v="0"/>
    <x v="0"/>
  </r>
  <r>
    <x v="0"/>
    <x v="0"/>
    <x v="176"/>
    <x v="0"/>
    <x v="0"/>
  </r>
  <r>
    <x v="0"/>
    <x v="0"/>
    <x v="177"/>
    <x v="0"/>
    <x v="0"/>
  </r>
  <r>
    <x v="0"/>
    <x v="0"/>
    <x v="178"/>
    <x v="0"/>
    <x v="0"/>
  </r>
  <r>
    <x v="0"/>
    <x v="0"/>
    <x v="179"/>
    <x v="0"/>
    <x v="0"/>
  </r>
  <r>
    <x v="0"/>
    <x v="0"/>
    <x v="180"/>
    <x v="0"/>
    <x v="0"/>
  </r>
  <r>
    <x v="0"/>
    <x v="0"/>
    <x v="181"/>
    <x v="0"/>
    <x v="0"/>
  </r>
  <r>
    <x v="0"/>
    <x v="0"/>
    <x v="182"/>
    <x v="0"/>
    <x v="0"/>
  </r>
  <r>
    <x v="0"/>
    <x v="0"/>
    <x v="183"/>
    <x v="0"/>
    <x v="0"/>
  </r>
  <r>
    <x v="0"/>
    <x v="0"/>
    <x v="184"/>
    <x v="0"/>
    <x v="0"/>
  </r>
  <r>
    <x v="0"/>
    <x v="0"/>
    <x v="185"/>
    <x v="0"/>
    <x v="0"/>
  </r>
  <r>
    <x v="0"/>
    <x v="0"/>
    <x v="186"/>
    <x v="0"/>
    <x v="0"/>
  </r>
  <r>
    <x v="0"/>
    <x v="0"/>
    <x v="187"/>
    <x v="0"/>
    <x v="0"/>
  </r>
  <r>
    <x v="0"/>
    <x v="0"/>
    <x v="188"/>
    <x v="0"/>
    <x v="0"/>
  </r>
  <r>
    <x v="0"/>
    <x v="0"/>
    <x v="189"/>
    <x v="0"/>
    <x v="0"/>
  </r>
  <r>
    <x v="0"/>
    <x v="0"/>
    <x v="190"/>
    <x v="0"/>
    <x v="0"/>
  </r>
  <r>
    <x v="0"/>
    <x v="0"/>
    <x v="191"/>
    <x v="0"/>
    <x v="0"/>
  </r>
  <r>
    <x v="0"/>
    <x v="0"/>
    <x v="192"/>
    <x v="0"/>
    <x v="0"/>
  </r>
  <r>
    <x v="0"/>
    <x v="0"/>
    <x v="193"/>
    <x v="0"/>
    <x v="0"/>
  </r>
  <r>
    <x v="0"/>
    <x v="0"/>
    <x v="194"/>
    <x v="0"/>
    <x v="0"/>
  </r>
  <r>
    <x v="0"/>
    <x v="0"/>
    <x v="195"/>
    <x v="0"/>
    <x v="1"/>
  </r>
  <r>
    <x v="0"/>
    <x v="1"/>
    <x v="0"/>
    <x v="0"/>
    <x v="0"/>
  </r>
  <r>
    <x v="0"/>
    <x v="1"/>
    <x v="2"/>
    <x v="0"/>
    <x v="0"/>
  </r>
  <r>
    <x v="0"/>
    <x v="1"/>
    <x v="4"/>
    <x v="0"/>
    <x v="0"/>
  </r>
  <r>
    <x v="0"/>
    <x v="1"/>
    <x v="5"/>
    <x v="0"/>
    <x v="0"/>
  </r>
  <r>
    <x v="0"/>
    <x v="1"/>
    <x v="6"/>
    <x v="0"/>
    <x v="0"/>
  </r>
  <r>
    <x v="0"/>
    <x v="1"/>
    <x v="7"/>
    <x v="0"/>
    <x v="0"/>
  </r>
  <r>
    <x v="0"/>
    <x v="1"/>
    <x v="8"/>
    <x v="0"/>
    <x v="0"/>
  </r>
  <r>
    <x v="0"/>
    <x v="1"/>
    <x v="196"/>
    <x v="0"/>
    <x v="0"/>
  </r>
  <r>
    <x v="0"/>
    <x v="1"/>
    <x v="197"/>
    <x v="0"/>
    <x v="0"/>
  </r>
  <r>
    <x v="0"/>
    <x v="1"/>
    <x v="198"/>
    <x v="0"/>
    <x v="0"/>
  </r>
  <r>
    <x v="0"/>
    <x v="1"/>
    <x v="199"/>
    <x v="0"/>
    <x v="0"/>
  </r>
  <r>
    <x v="0"/>
    <x v="1"/>
    <x v="200"/>
    <x v="0"/>
    <x v="0"/>
  </r>
  <r>
    <x v="0"/>
    <x v="1"/>
    <x v="9"/>
    <x v="0"/>
    <x v="0"/>
  </r>
  <r>
    <x v="0"/>
    <x v="1"/>
    <x v="10"/>
    <x v="0"/>
    <x v="0"/>
  </r>
  <r>
    <x v="0"/>
    <x v="1"/>
    <x v="11"/>
    <x v="0"/>
    <x v="0"/>
  </r>
  <r>
    <x v="0"/>
    <x v="1"/>
    <x v="12"/>
    <x v="0"/>
    <x v="0"/>
  </r>
  <r>
    <x v="0"/>
    <x v="1"/>
    <x v="13"/>
    <x v="0"/>
    <x v="0"/>
  </r>
  <r>
    <x v="0"/>
    <x v="1"/>
    <x v="14"/>
    <x v="0"/>
    <x v="0"/>
  </r>
  <r>
    <x v="0"/>
    <x v="1"/>
    <x v="15"/>
    <x v="0"/>
    <x v="0"/>
  </r>
  <r>
    <x v="0"/>
    <x v="1"/>
    <x v="16"/>
    <x v="0"/>
    <x v="0"/>
  </r>
  <r>
    <x v="0"/>
    <x v="1"/>
    <x v="17"/>
    <x v="0"/>
    <x v="0"/>
  </r>
  <r>
    <x v="0"/>
    <x v="1"/>
    <x v="18"/>
    <x v="0"/>
    <x v="0"/>
  </r>
  <r>
    <x v="0"/>
    <x v="1"/>
    <x v="21"/>
    <x v="0"/>
    <x v="0"/>
  </r>
  <r>
    <x v="0"/>
    <x v="1"/>
    <x v="201"/>
    <x v="0"/>
    <x v="0"/>
  </r>
  <r>
    <x v="0"/>
    <x v="1"/>
    <x v="22"/>
    <x v="0"/>
    <x v="0"/>
  </r>
  <r>
    <x v="0"/>
    <x v="1"/>
    <x v="23"/>
    <x v="0"/>
    <x v="0"/>
  </r>
  <r>
    <x v="0"/>
    <x v="1"/>
    <x v="24"/>
    <x v="0"/>
    <x v="0"/>
  </r>
  <r>
    <x v="0"/>
    <x v="1"/>
    <x v="25"/>
    <x v="0"/>
    <x v="0"/>
  </r>
  <r>
    <x v="0"/>
    <x v="1"/>
    <x v="202"/>
    <x v="0"/>
    <x v="0"/>
  </r>
  <r>
    <x v="0"/>
    <x v="1"/>
    <x v="27"/>
    <x v="0"/>
    <x v="0"/>
  </r>
  <r>
    <x v="0"/>
    <x v="1"/>
    <x v="29"/>
    <x v="0"/>
    <x v="0"/>
  </r>
  <r>
    <x v="0"/>
    <x v="1"/>
    <x v="30"/>
    <x v="0"/>
    <x v="0"/>
  </r>
  <r>
    <x v="0"/>
    <x v="1"/>
    <x v="31"/>
    <x v="0"/>
    <x v="0"/>
  </r>
  <r>
    <x v="0"/>
    <x v="1"/>
    <x v="33"/>
    <x v="0"/>
    <x v="0"/>
  </r>
  <r>
    <x v="0"/>
    <x v="1"/>
    <x v="203"/>
    <x v="0"/>
    <x v="0"/>
  </r>
  <r>
    <x v="0"/>
    <x v="1"/>
    <x v="34"/>
    <x v="0"/>
    <x v="0"/>
  </r>
  <r>
    <x v="0"/>
    <x v="1"/>
    <x v="35"/>
    <x v="0"/>
    <x v="0"/>
  </r>
  <r>
    <x v="0"/>
    <x v="1"/>
    <x v="36"/>
    <x v="0"/>
    <x v="0"/>
  </r>
  <r>
    <x v="0"/>
    <x v="1"/>
    <x v="37"/>
    <x v="0"/>
    <x v="0"/>
  </r>
  <r>
    <x v="0"/>
    <x v="1"/>
    <x v="38"/>
    <x v="0"/>
    <x v="1"/>
  </r>
  <r>
    <x v="0"/>
    <x v="1"/>
    <x v="39"/>
    <x v="0"/>
    <x v="0"/>
  </r>
  <r>
    <x v="0"/>
    <x v="1"/>
    <x v="40"/>
    <x v="0"/>
    <x v="0"/>
  </r>
  <r>
    <x v="0"/>
    <x v="1"/>
    <x v="41"/>
    <x v="0"/>
    <x v="0"/>
  </r>
  <r>
    <x v="0"/>
    <x v="1"/>
    <x v="42"/>
    <x v="0"/>
    <x v="0"/>
  </r>
  <r>
    <x v="0"/>
    <x v="1"/>
    <x v="43"/>
    <x v="0"/>
    <x v="0"/>
  </r>
  <r>
    <x v="0"/>
    <x v="1"/>
    <x v="44"/>
    <x v="0"/>
    <x v="0"/>
  </r>
  <r>
    <x v="0"/>
    <x v="1"/>
    <x v="45"/>
    <x v="0"/>
    <x v="0"/>
  </r>
  <r>
    <x v="0"/>
    <x v="1"/>
    <x v="46"/>
    <x v="0"/>
    <x v="0"/>
  </r>
  <r>
    <x v="0"/>
    <x v="1"/>
    <x v="47"/>
    <x v="0"/>
    <x v="0"/>
  </r>
  <r>
    <x v="0"/>
    <x v="1"/>
    <x v="50"/>
    <x v="0"/>
    <x v="0"/>
  </r>
  <r>
    <x v="0"/>
    <x v="1"/>
    <x v="51"/>
    <x v="0"/>
    <x v="0"/>
  </r>
  <r>
    <x v="0"/>
    <x v="1"/>
    <x v="52"/>
    <x v="0"/>
    <x v="0"/>
  </r>
  <r>
    <x v="0"/>
    <x v="1"/>
    <x v="204"/>
    <x v="0"/>
    <x v="0"/>
  </r>
  <r>
    <x v="0"/>
    <x v="1"/>
    <x v="53"/>
    <x v="0"/>
    <x v="0"/>
  </r>
  <r>
    <x v="0"/>
    <x v="1"/>
    <x v="54"/>
    <x v="0"/>
    <x v="0"/>
  </r>
  <r>
    <x v="0"/>
    <x v="1"/>
    <x v="55"/>
    <x v="0"/>
    <x v="0"/>
  </r>
  <r>
    <x v="0"/>
    <x v="1"/>
    <x v="56"/>
    <x v="0"/>
    <x v="0"/>
  </r>
  <r>
    <x v="0"/>
    <x v="1"/>
    <x v="57"/>
    <x v="0"/>
    <x v="0"/>
  </r>
  <r>
    <x v="0"/>
    <x v="1"/>
    <x v="58"/>
    <x v="0"/>
    <x v="0"/>
  </r>
  <r>
    <x v="0"/>
    <x v="1"/>
    <x v="59"/>
    <x v="0"/>
    <x v="0"/>
  </r>
  <r>
    <x v="0"/>
    <x v="1"/>
    <x v="205"/>
    <x v="0"/>
    <x v="0"/>
  </r>
  <r>
    <x v="0"/>
    <x v="1"/>
    <x v="60"/>
    <x v="0"/>
    <x v="0"/>
  </r>
  <r>
    <x v="0"/>
    <x v="1"/>
    <x v="64"/>
    <x v="0"/>
    <x v="0"/>
  </r>
  <r>
    <x v="0"/>
    <x v="1"/>
    <x v="66"/>
    <x v="0"/>
    <x v="0"/>
  </r>
  <r>
    <x v="0"/>
    <x v="1"/>
    <x v="67"/>
    <x v="0"/>
    <x v="0"/>
  </r>
  <r>
    <x v="0"/>
    <x v="1"/>
    <x v="68"/>
    <x v="0"/>
    <x v="0"/>
  </r>
  <r>
    <x v="0"/>
    <x v="1"/>
    <x v="69"/>
    <x v="0"/>
    <x v="0"/>
  </r>
  <r>
    <x v="0"/>
    <x v="1"/>
    <x v="70"/>
    <x v="0"/>
    <x v="0"/>
  </r>
  <r>
    <x v="0"/>
    <x v="1"/>
    <x v="71"/>
    <x v="0"/>
    <x v="0"/>
  </r>
  <r>
    <x v="0"/>
    <x v="1"/>
    <x v="206"/>
    <x v="0"/>
    <x v="0"/>
  </r>
  <r>
    <x v="0"/>
    <x v="1"/>
    <x v="72"/>
    <x v="0"/>
    <x v="0"/>
  </r>
  <r>
    <x v="0"/>
    <x v="1"/>
    <x v="73"/>
    <x v="0"/>
    <x v="0"/>
  </r>
  <r>
    <x v="0"/>
    <x v="1"/>
    <x v="74"/>
    <x v="0"/>
    <x v="0"/>
  </r>
  <r>
    <x v="0"/>
    <x v="1"/>
    <x v="75"/>
    <x v="0"/>
    <x v="0"/>
  </r>
  <r>
    <x v="0"/>
    <x v="1"/>
    <x v="76"/>
    <x v="0"/>
    <x v="0"/>
  </r>
  <r>
    <x v="0"/>
    <x v="1"/>
    <x v="77"/>
    <x v="0"/>
    <x v="0"/>
  </r>
  <r>
    <x v="0"/>
    <x v="1"/>
    <x v="78"/>
    <x v="0"/>
    <x v="0"/>
  </r>
  <r>
    <x v="0"/>
    <x v="1"/>
    <x v="79"/>
    <x v="0"/>
    <x v="0"/>
  </r>
  <r>
    <x v="0"/>
    <x v="1"/>
    <x v="80"/>
    <x v="0"/>
    <x v="0"/>
  </r>
  <r>
    <x v="0"/>
    <x v="1"/>
    <x v="81"/>
    <x v="0"/>
    <x v="0"/>
  </r>
  <r>
    <x v="0"/>
    <x v="1"/>
    <x v="82"/>
    <x v="0"/>
    <x v="0"/>
  </r>
  <r>
    <x v="0"/>
    <x v="1"/>
    <x v="83"/>
    <x v="0"/>
    <x v="0"/>
  </r>
  <r>
    <x v="0"/>
    <x v="1"/>
    <x v="84"/>
    <x v="0"/>
    <x v="0"/>
  </r>
  <r>
    <x v="0"/>
    <x v="1"/>
    <x v="207"/>
    <x v="0"/>
    <x v="0"/>
  </r>
  <r>
    <x v="0"/>
    <x v="1"/>
    <x v="85"/>
    <x v="0"/>
    <x v="0"/>
  </r>
  <r>
    <x v="0"/>
    <x v="1"/>
    <x v="86"/>
    <x v="0"/>
    <x v="0"/>
  </r>
  <r>
    <x v="0"/>
    <x v="1"/>
    <x v="87"/>
    <x v="0"/>
    <x v="0"/>
  </r>
  <r>
    <x v="0"/>
    <x v="1"/>
    <x v="88"/>
    <x v="0"/>
    <x v="0"/>
  </r>
  <r>
    <x v="0"/>
    <x v="1"/>
    <x v="89"/>
    <x v="0"/>
    <x v="0"/>
  </r>
  <r>
    <x v="0"/>
    <x v="1"/>
    <x v="90"/>
    <x v="0"/>
    <x v="0"/>
  </r>
  <r>
    <x v="0"/>
    <x v="1"/>
    <x v="91"/>
    <x v="0"/>
    <x v="0"/>
  </r>
  <r>
    <x v="0"/>
    <x v="1"/>
    <x v="92"/>
    <x v="0"/>
    <x v="0"/>
  </r>
  <r>
    <x v="0"/>
    <x v="1"/>
    <x v="208"/>
    <x v="0"/>
    <x v="0"/>
  </r>
  <r>
    <x v="0"/>
    <x v="1"/>
    <x v="93"/>
    <x v="0"/>
    <x v="0"/>
  </r>
  <r>
    <x v="0"/>
    <x v="1"/>
    <x v="94"/>
    <x v="0"/>
    <x v="0"/>
  </r>
  <r>
    <x v="0"/>
    <x v="1"/>
    <x v="95"/>
    <x v="0"/>
    <x v="0"/>
  </r>
  <r>
    <x v="0"/>
    <x v="1"/>
    <x v="96"/>
    <x v="0"/>
    <x v="0"/>
  </r>
  <r>
    <x v="0"/>
    <x v="1"/>
    <x v="97"/>
    <x v="0"/>
    <x v="0"/>
  </r>
  <r>
    <x v="0"/>
    <x v="1"/>
    <x v="98"/>
    <x v="0"/>
    <x v="0"/>
  </r>
  <r>
    <x v="0"/>
    <x v="1"/>
    <x v="209"/>
    <x v="0"/>
    <x v="0"/>
  </r>
  <r>
    <x v="0"/>
    <x v="1"/>
    <x v="99"/>
    <x v="0"/>
    <x v="0"/>
  </r>
  <r>
    <x v="0"/>
    <x v="1"/>
    <x v="210"/>
    <x v="0"/>
    <x v="0"/>
  </r>
  <r>
    <x v="0"/>
    <x v="1"/>
    <x v="100"/>
    <x v="0"/>
    <x v="0"/>
  </r>
  <r>
    <x v="0"/>
    <x v="1"/>
    <x v="101"/>
    <x v="0"/>
    <x v="0"/>
  </r>
  <r>
    <x v="0"/>
    <x v="1"/>
    <x v="211"/>
    <x v="0"/>
    <x v="0"/>
  </r>
  <r>
    <x v="0"/>
    <x v="1"/>
    <x v="102"/>
    <x v="0"/>
    <x v="0"/>
  </r>
  <r>
    <x v="0"/>
    <x v="1"/>
    <x v="103"/>
    <x v="0"/>
    <x v="0"/>
  </r>
  <r>
    <x v="0"/>
    <x v="1"/>
    <x v="104"/>
    <x v="0"/>
    <x v="0"/>
  </r>
  <r>
    <x v="0"/>
    <x v="1"/>
    <x v="105"/>
    <x v="0"/>
    <x v="0"/>
  </r>
  <r>
    <x v="0"/>
    <x v="1"/>
    <x v="106"/>
    <x v="0"/>
    <x v="0"/>
  </r>
  <r>
    <x v="0"/>
    <x v="1"/>
    <x v="107"/>
    <x v="0"/>
    <x v="0"/>
  </r>
  <r>
    <x v="0"/>
    <x v="1"/>
    <x v="108"/>
    <x v="0"/>
    <x v="0"/>
  </r>
  <r>
    <x v="0"/>
    <x v="1"/>
    <x v="212"/>
    <x v="0"/>
    <x v="0"/>
  </r>
  <r>
    <x v="0"/>
    <x v="1"/>
    <x v="109"/>
    <x v="0"/>
    <x v="0"/>
  </r>
  <r>
    <x v="0"/>
    <x v="1"/>
    <x v="110"/>
    <x v="0"/>
    <x v="0"/>
  </r>
  <r>
    <x v="0"/>
    <x v="1"/>
    <x v="213"/>
    <x v="0"/>
    <x v="0"/>
  </r>
  <r>
    <x v="0"/>
    <x v="1"/>
    <x v="111"/>
    <x v="0"/>
    <x v="0"/>
  </r>
  <r>
    <x v="0"/>
    <x v="1"/>
    <x v="112"/>
    <x v="0"/>
    <x v="0"/>
  </r>
  <r>
    <x v="0"/>
    <x v="1"/>
    <x v="214"/>
    <x v="0"/>
    <x v="0"/>
  </r>
  <r>
    <x v="0"/>
    <x v="1"/>
    <x v="113"/>
    <x v="0"/>
    <x v="0"/>
  </r>
  <r>
    <x v="0"/>
    <x v="1"/>
    <x v="114"/>
    <x v="0"/>
    <x v="0"/>
  </r>
  <r>
    <x v="0"/>
    <x v="1"/>
    <x v="215"/>
    <x v="0"/>
    <x v="0"/>
  </r>
  <r>
    <x v="0"/>
    <x v="1"/>
    <x v="115"/>
    <x v="0"/>
    <x v="0"/>
  </r>
  <r>
    <x v="0"/>
    <x v="1"/>
    <x v="116"/>
    <x v="0"/>
    <x v="0"/>
  </r>
  <r>
    <x v="0"/>
    <x v="1"/>
    <x v="117"/>
    <x v="0"/>
    <x v="0"/>
  </r>
  <r>
    <x v="0"/>
    <x v="1"/>
    <x v="118"/>
    <x v="0"/>
    <x v="0"/>
  </r>
  <r>
    <x v="0"/>
    <x v="1"/>
    <x v="119"/>
    <x v="0"/>
    <x v="0"/>
  </r>
  <r>
    <x v="0"/>
    <x v="1"/>
    <x v="216"/>
    <x v="0"/>
    <x v="0"/>
  </r>
  <r>
    <x v="0"/>
    <x v="1"/>
    <x v="217"/>
    <x v="0"/>
    <x v="0"/>
  </r>
  <r>
    <x v="0"/>
    <x v="1"/>
    <x v="120"/>
    <x v="0"/>
    <x v="0"/>
  </r>
  <r>
    <x v="0"/>
    <x v="1"/>
    <x v="121"/>
    <x v="0"/>
    <x v="0"/>
  </r>
  <r>
    <x v="0"/>
    <x v="1"/>
    <x v="122"/>
    <x v="0"/>
    <x v="0"/>
  </r>
  <r>
    <x v="0"/>
    <x v="1"/>
    <x v="123"/>
    <x v="0"/>
    <x v="0"/>
  </r>
  <r>
    <x v="0"/>
    <x v="1"/>
    <x v="124"/>
    <x v="0"/>
    <x v="0"/>
  </r>
  <r>
    <x v="0"/>
    <x v="1"/>
    <x v="125"/>
    <x v="0"/>
    <x v="0"/>
  </r>
  <r>
    <x v="0"/>
    <x v="1"/>
    <x v="218"/>
    <x v="0"/>
    <x v="0"/>
  </r>
  <r>
    <x v="0"/>
    <x v="1"/>
    <x v="126"/>
    <x v="0"/>
    <x v="0"/>
  </r>
  <r>
    <x v="0"/>
    <x v="1"/>
    <x v="127"/>
    <x v="0"/>
    <x v="0"/>
  </r>
  <r>
    <x v="0"/>
    <x v="1"/>
    <x v="219"/>
    <x v="0"/>
    <x v="0"/>
  </r>
  <r>
    <x v="0"/>
    <x v="1"/>
    <x v="128"/>
    <x v="0"/>
    <x v="0"/>
  </r>
  <r>
    <x v="0"/>
    <x v="1"/>
    <x v="130"/>
    <x v="0"/>
    <x v="0"/>
  </r>
  <r>
    <x v="0"/>
    <x v="1"/>
    <x v="131"/>
    <x v="0"/>
    <x v="0"/>
  </r>
  <r>
    <x v="0"/>
    <x v="1"/>
    <x v="132"/>
    <x v="0"/>
    <x v="0"/>
  </r>
  <r>
    <x v="0"/>
    <x v="1"/>
    <x v="133"/>
    <x v="0"/>
    <x v="0"/>
  </r>
  <r>
    <x v="0"/>
    <x v="1"/>
    <x v="134"/>
    <x v="0"/>
    <x v="0"/>
  </r>
  <r>
    <x v="0"/>
    <x v="1"/>
    <x v="135"/>
    <x v="0"/>
    <x v="0"/>
  </r>
  <r>
    <x v="0"/>
    <x v="1"/>
    <x v="136"/>
    <x v="0"/>
    <x v="0"/>
  </r>
  <r>
    <x v="0"/>
    <x v="1"/>
    <x v="137"/>
    <x v="0"/>
    <x v="0"/>
  </r>
  <r>
    <x v="0"/>
    <x v="1"/>
    <x v="138"/>
    <x v="0"/>
    <x v="0"/>
  </r>
  <r>
    <x v="0"/>
    <x v="1"/>
    <x v="139"/>
    <x v="0"/>
    <x v="0"/>
  </r>
  <r>
    <x v="0"/>
    <x v="1"/>
    <x v="140"/>
    <x v="0"/>
    <x v="0"/>
  </r>
  <r>
    <x v="0"/>
    <x v="1"/>
    <x v="141"/>
    <x v="0"/>
    <x v="0"/>
  </r>
  <r>
    <x v="0"/>
    <x v="1"/>
    <x v="142"/>
    <x v="0"/>
    <x v="0"/>
  </r>
  <r>
    <x v="0"/>
    <x v="1"/>
    <x v="143"/>
    <x v="0"/>
    <x v="0"/>
  </r>
  <r>
    <x v="0"/>
    <x v="1"/>
    <x v="144"/>
    <x v="0"/>
    <x v="0"/>
  </r>
  <r>
    <x v="0"/>
    <x v="1"/>
    <x v="220"/>
    <x v="0"/>
    <x v="0"/>
  </r>
  <r>
    <x v="0"/>
    <x v="1"/>
    <x v="221"/>
    <x v="0"/>
    <x v="0"/>
  </r>
  <r>
    <x v="0"/>
    <x v="1"/>
    <x v="145"/>
    <x v="0"/>
    <x v="0"/>
  </r>
  <r>
    <x v="0"/>
    <x v="1"/>
    <x v="146"/>
    <x v="0"/>
    <x v="0"/>
  </r>
  <r>
    <x v="0"/>
    <x v="1"/>
    <x v="147"/>
    <x v="0"/>
    <x v="0"/>
  </r>
  <r>
    <x v="0"/>
    <x v="1"/>
    <x v="148"/>
    <x v="0"/>
    <x v="0"/>
  </r>
  <r>
    <x v="0"/>
    <x v="1"/>
    <x v="149"/>
    <x v="0"/>
    <x v="0"/>
  </r>
  <r>
    <x v="0"/>
    <x v="1"/>
    <x v="150"/>
    <x v="0"/>
    <x v="0"/>
  </r>
  <r>
    <x v="0"/>
    <x v="1"/>
    <x v="151"/>
    <x v="0"/>
    <x v="0"/>
  </r>
  <r>
    <x v="0"/>
    <x v="1"/>
    <x v="152"/>
    <x v="0"/>
    <x v="0"/>
  </r>
  <r>
    <x v="0"/>
    <x v="1"/>
    <x v="153"/>
    <x v="0"/>
    <x v="0"/>
  </r>
  <r>
    <x v="0"/>
    <x v="1"/>
    <x v="154"/>
    <x v="0"/>
    <x v="0"/>
  </r>
  <r>
    <x v="0"/>
    <x v="1"/>
    <x v="155"/>
    <x v="0"/>
    <x v="0"/>
  </r>
  <r>
    <x v="0"/>
    <x v="1"/>
    <x v="156"/>
    <x v="0"/>
    <x v="0"/>
  </r>
  <r>
    <x v="0"/>
    <x v="1"/>
    <x v="157"/>
    <x v="0"/>
    <x v="0"/>
  </r>
  <r>
    <x v="0"/>
    <x v="1"/>
    <x v="158"/>
    <x v="0"/>
    <x v="0"/>
  </r>
  <r>
    <x v="0"/>
    <x v="1"/>
    <x v="159"/>
    <x v="0"/>
    <x v="0"/>
  </r>
  <r>
    <x v="0"/>
    <x v="1"/>
    <x v="160"/>
    <x v="0"/>
    <x v="0"/>
  </r>
  <r>
    <x v="0"/>
    <x v="1"/>
    <x v="222"/>
    <x v="0"/>
    <x v="0"/>
  </r>
  <r>
    <x v="0"/>
    <x v="1"/>
    <x v="161"/>
    <x v="0"/>
    <x v="0"/>
  </r>
  <r>
    <x v="0"/>
    <x v="1"/>
    <x v="162"/>
    <x v="0"/>
    <x v="0"/>
  </r>
  <r>
    <x v="0"/>
    <x v="1"/>
    <x v="163"/>
    <x v="0"/>
    <x v="0"/>
  </r>
  <r>
    <x v="0"/>
    <x v="1"/>
    <x v="164"/>
    <x v="0"/>
    <x v="1"/>
  </r>
  <r>
    <x v="0"/>
    <x v="1"/>
    <x v="165"/>
    <x v="0"/>
    <x v="0"/>
  </r>
  <r>
    <x v="0"/>
    <x v="1"/>
    <x v="166"/>
    <x v="0"/>
    <x v="0"/>
  </r>
  <r>
    <x v="0"/>
    <x v="1"/>
    <x v="167"/>
    <x v="0"/>
    <x v="0"/>
  </r>
  <r>
    <x v="0"/>
    <x v="1"/>
    <x v="168"/>
    <x v="0"/>
    <x v="0"/>
  </r>
  <r>
    <x v="0"/>
    <x v="1"/>
    <x v="169"/>
    <x v="0"/>
    <x v="0"/>
  </r>
  <r>
    <x v="0"/>
    <x v="1"/>
    <x v="170"/>
    <x v="0"/>
    <x v="0"/>
  </r>
  <r>
    <x v="0"/>
    <x v="1"/>
    <x v="171"/>
    <x v="0"/>
    <x v="0"/>
  </r>
  <r>
    <x v="0"/>
    <x v="1"/>
    <x v="172"/>
    <x v="0"/>
    <x v="0"/>
  </r>
  <r>
    <x v="0"/>
    <x v="1"/>
    <x v="173"/>
    <x v="0"/>
    <x v="0"/>
  </r>
  <r>
    <x v="0"/>
    <x v="1"/>
    <x v="174"/>
    <x v="0"/>
    <x v="0"/>
  </r>
  <r>
    <x v="0"/>
    <x v="1"/>
    <x v="175"/>
    <x v="0"/>
    <x v="0"/>
  </r>
  <r>
    <x v="0"/>
    <x v="1"/>
    <x v="176"/>
    <x v="0"/>
    <x v="0"/>
  </r>
  <r>
    <x v="0"/>
    <x v="1"/>
    <x v="195"/>
    <x v="0"/>
    <x v="1"/>
  </r>
  <r>
    <x v="0"/>
    <x v="1"/>
    <x v="177"/>
    <x v="0"/>
    <x v="0"/>
  </r>
  <r>
    <x v="0"/>
    <x v="1"/>
    <x v="178"/>
    <x v="0"/>
    <x v="0"/>
  </r>
  <r>
    <x v="0"/>
    <x v="1"/>
    <x v="179"/>
    <x v="0"/>
    <x v="0"/>
  </r>
  <r>
    <x v="0"/>
    <x v="1"/>
    <x v="180"/>
    <x v="0"/>
    <x v="0"/>
  </r>
  <r>
    <x v="0"/>
    <x v="1"/>
    <x v="181"/>
    <x v="0"/>
    <x v="0"/>
  </r>
  <r>
    <x v="0"/>
    <x v="1"/>
    <x v="182"/>
    <x v="0"/>
    <x v="0"/>
  </r>
  <r>
    <x v="0"/>
    <x v="1"/>
    <x v="183"/>
    <x v="0"/>
    <x v="0"/>
  </r>
  <r>
    <x v="0"/>
    <x v="1"/>
    <x v="184"/>
    <x v="0"/>
    <x v="0"/>
  </r>
  <r>
    <x v="0"/>
    <x v="1"/>
    <x v="185"/>
    <x v="0"/>
    <x v="0"/>
  </r>
  <r>
    <x v="0"/>
    <x v="1"/>
    <x v="186"/>
    <x v="0"/>
    <x v="0"/>
  </r>
  <r>
    <x v="0"/>
    <x v="1"/>
    <x v="187"/>
    <x v="0"/>
    <x v="0"/>
  </r>
  <r>
    <x v="0"/>
    <x v="1"/>
    <x v="188"/>
    <x v="0"/>
    <x v="0"/>
  </r>
  <r>
    <x v="0"/>
    <x v="1"/>
    <x v="189"/>
    <x v="0"/>
    <x v="0"/>
  </r>
  <r>
    <x v="0"/>
    <x v="1"/>
    <x v="190"/>
    <x v="0"/>
    <x v="0"/>
  </r>
  <r>
    <x v="0"/>
    <x v="1"/>
    <x v="191"/>
    <x v="0"/>
    <x v="0"/>
  </r>
  <r>
    <x v="0"/>
    <x v="1"/>
    <x v="192"/>
    <x v="0"/>
    <x v="0"/>
  </r>
  <r>
    <x v="0"/>
    <x v="1"/>
    <x v="193"/>
    <x v="0"/>
    <x v="0"/>
  </r>
  <r>
    <x v="0"/>
    <x v="1"/>
    <x v="194"/>
    <x v="0"/>
    <x v="0"/>
  </r>
  <r>
    <x v="0"/>
    <x v="2"/>
    <x v="223"/>
    <x v="0"/>
    <x v="0"/>
  </r>
  <r>
    <x v="0"/>
    <x v="2"/>
    <x v="224"/>
    <x v="0"/>
    <x v="0"/>
  </r>
  <r>
    <x v="0"/>
    <x v="2"/>
    <x v="225"/>
    <x v="0"/>
    <x v="0"/>
  </r>
  <r>
    <x v="0"/>
    <x v="2"/>
    <x v="226"/>
    <x v="0"/>
    <x v="0"/>
  </r>
  <r>
    <x v="0"/>
    <x v="2"/>
    <x v="227"/>
    <x v="0"/>
    <x v="0"/>
  </r>
  <r>
    <x v="0"/>
    <x v="2"/>
    <x v="228"/>
    <x v="0"/>
    <x v="0"/>
  </r>
  <r>
    <x v="0"/>
    <x v="2"/>
    <x v="229"/>
    <x v="0"/>
    <x v="0"/>
  </r>
  <r>
    <x v="0"/>
    <x v="2"/>
    <x v="230"/>
    <x v="0"/>
    <x v="0"/>
  </r>
  <r>
    <x v="0"/>
    <x v="2"/>
    <x v="231"/>
    <x v="0"/>
    <x v="0"/>
  </r>
  <r>
    <x v="0"/>
    <x v="2"/>
    <x v="232"/>
    <x v="0"/>
    <x v="0"/>
  </r>
  <r>
    <x v="0"/>
    <x v="2"/>
    <x v="233"/>
    <x v="0"/>
    <x v="0"/>
  </r>
  <r>
    <x v="0"/>
    <x v="2"/>
    <x v="234"/>
    <x v="0"/>
    <x v="0"/>
  </r>
  <r>
    <x v="0"/>
    <x v="2"/>
    <x v="235"/>
    <x v="0"/>
    <x v="0"/>
  </r>
  <r>
    <x v="0"/>
    <x v="2"/>
    <x v="236"/>
    <x v="0"/>
    <x v="0"/>
  </r>
  <r>
    <x v="0"/>
    <x v="2"/>
    <x v="237"/>
    <x v="0"/>
    <x v="0"/>
  </r>
  <r>
    <x v="0"/>
    <x v="2"/>
    <x v="238"/>
    <x v="0"/>
    <x v="0"/>
  </r>
  <r>
    <x v="0"/>
    <x v="2"/>
    <x v="239"/>
    <x v="0"/>
    <x v="0"/>
  </r>
  <r>
    <x v="0"/>
    <x v="2"/>
    <x v="240"/>
    <x v="0"/>
    <x v="0"/>
  </r>
  <r>
    <x v="0"/>
    <x v="2"/>
    <x v="241"/>
    <x v="0"/>
    <x v="0"/>
  </r>
  <r>
    <x v="0"/>
    <x v="2"/>
    <x v="242"/>
    <x v="0"/>
    <x v="0"/>
  </r>
  <r>
    <x v="0"/>
    <x v="2"/>
    <x v="243"/>
    <x v="0"/>
    <x v="0"/>
  </r>
  <r>
    <x v="0"/>
    <x v="2"/>
    <x v="244"/>
    <x v="0"/>
    <x v="0"/>
  </r>
  <r>
    <x v="0"/>
    <x v="2"/>
    <x v="245"/>
    <x v="0"/>
    <x v="0"/>
  </r>
  <r>
    <x v="0"/>
    <x v="2"/>
    <x v="246"/>
    <x v="0"/>
    <x v="0"/>
  </r>
  <r>
    <x v="0"/>
    <x v="2"/>
    <x v="247"/>
    <x v="0"/>
    <x v="0"/>
  </r>
  <r>
    <x v="0"/>
    <x v="2"/>
    <x v="248"/>
    <x v="0"/>
    <x v="0"/>
  </r>
  <r>
    <x v="0"/>
    <x v="0"/>
    <x v="0"/>
    <x v="1"/>
    <x v="1"/>
  </r>
  <r>
    <x v="0"/>
    <x v="0"/>
    <x v="1"/>
    <x v="1"/>
    <x v="1"/>
  </r>
  <r>
    <x v="0"/>
    <x v="0"/>
    <x v="2"/>
    <x v="1"/>
    <x v="1"/>
  </r>
  <r>
    <x v="0"/>
    <x v="0"/>
    <x v="3"/>
    <x v="1"/>
    <x v="1"/>
  </r>
  <r>
    <x v="0"/>
    <x v="0"/>
    <x v="4"/>
    <x v="1"/>
    <x v="1"/>
  </r>
  <r>
    <x v="0"/>
    <x v="0"/>
    <x v="5"/>
    <x v="1"/>
    <x v="1"/>
  </r>
  <r>
    <x v="0"/>
    <x v="0"/>
    <x v="6"/>
    <x v="1"/>
    <x v="1"/>
  </r>
  <r>
    <x v="0"/>
    <x v="0"/>
    <x v="7"/>
    <x v="1"/>
    <x v="1"/>
  </r>
  <r>
    <x v="0"/>
    <x v="0"/>
    <x v="8"/>
    <x v="1"/>
    <x v="1"/>
  </r>
  <r>
    <x v="0"/>
    <x v="0"/>
    <x v="9"/>
    <x v="1"/>
    <x v="1"/>
  </r>
  <r>
    <x v="0"/>
    <x v="0"/>
    <x v="10"/>
    <x v="1"/>
    <x v="1"/>
  </r>
  <r>
    <x v="0"/>
    <x v="0"/>
    <x v="11"/>
    <x v="1"/>
    <x v="1"/>
  </r>
  <r>
    <x v="0"/>
    <x v="0"/>
    <x v="12"/>
    <x v="1"/>
    <x v="1"/>
  </r>
  <r>
    <x v="0"/>
    <x v="0"/>
    <x v="13"/>
    <x v="1"/>
    <x v="1"/>
  </r>
  <r>
    <x v="0"/>
    <x v="0"/>
    <x v="14"/>
    <x v="1"/>
    <x v="1"/>
  </r>
  <r>
    <x v="0"/>
    <x v="0"/>
    <x v="15"/>
    <x v="1"/>
    <x v="1"/>
  </r>
  <r>
    <x v="0"/>
    <x v="0"/>
    <x v="16"/>
    <x v="1"/>
    <x v="1"/>
  </r>
  <r>
    <x v="0"/>
    <x v="0"/>
    <x v="17"/>
    <x v="1"/>
    <x v="1"/>
  </r>
  <r>
    <x v="0"/>
    <x v="0"/>
    <x v="18"/>
    <x v="1"/>
    <x v="1"/>
  </r>
  <r>
    <x v="0"/>
    <x v="0"/>
    <x v="19"/>
    <x v="1"/>
    <x v="1"/>
  </r>
  <r>
    <x v="0"/>
    <x v="0"/>
    <x v="20"/>
    <x v="1"/>
    <x v="1"/>
  </r>
  <r>
    <x v="0"/>
    <x v="0"/>
    <x v="21"/>
    <x v="1"/>
    <x v="1"/>
  </r>
  <r>
    <x v="0"/>
    <x v="0"/>
    <x v="22"/>
    <x v="1"/>
    <x v="1"/>
  </r>
  <r>
    <x v="0"/>
    <x v="0"/>
    <x v="23"/>
    <x v="1"/>
    <x v="1"/>
  </r>
  <r>
    <x v="0"/>
    <x v="0"/>
    <x v="24"/>
    <x v="1"/>
    <x v="1"/>
  </r>
  <r>
    <x v="0"/>
    <x v="0"/>
    <x v="25"/>
    <x v="1"/>
    <x v="1"/>
  </r>
  <r>
    <x v="0"/>
    <x v="0"/>
    <x v="26"/>
    <x v="1"/>
    <x v="1"/>
  </r>
  <r>
    <x v="0"/>
    <x v="0"/>
    <x v="27"/>
    <x v="1"/>
    <x v="1"/>
  </r>
  <r>
    <x v="0"/>
    <x v="0"/>
    <x v="28"/>
    <x v="1"/>
    <x v="1"/>
  </r>
  <r>
    <x v="0"/>
    <x v="0"/>
    <x v="29"/>
    <x v="1"/>
    <x v="1"/>
  </r>
  <r>
    <x v="0"/>
    <x v="0"/>
    <x v="30"/>
    <x v="1"/>
    <x v="1"/>
  </r>
  <r>
    <x v="0"/>
    <x v="0"/>
    <x v="31"/>
    <x v="1"/>
    <x v="1"/>
  </r>
  <r>
    <x v="0"/>
    <x v="0"/>
    <x v="32"/>
    <x v="1"/>
    <x v="1"/>
  </r>
  <r>
    <x v="0"/>
    <x v="0"/>
    <x v="33"/>
    <x v="1"/>
    <x v="1"/>
  </r>
  <r>
    <x v="0"/>
    <x v="0"/>
    <x v="34"/>
    <x v="1"/>
    <x v="1"/>
  </r>
  <r>
    <x v="0"/>
    <x v="0"/>
    <x v="35"/>
    <x v="1"/>
    <x v="1"/>
  </r>
  <r>
    <x v="0"/>
    <x v="0"/>
    <x v="36"/>
    <x v="1"/>
    <x v="1"/>
  </r>
  <r>
    <x v="0"/>
    <x v="0"/>
    <x v="37"/>
    <x v="1"/>
    <x v="1"/>
  </r>
  <r>
    <x v="0"/>
    <x v="0"/>
    <x v="39"/>
    <x v="1"/>
    <x v="1"/>
  </r>
  <r>
    <x v="0"/>
    <x v="0"/>
    <x v="40"/>
    <x v="1"/>
    <x v="1"/>
  </r>
  <r>
    <x v="0"/>
    <x v="0"/>
    <x v="41"/>
    <x v="1"/>
    <x v="1"/>
  </r>
  <r>
    <x v="0"/>
    <x v="0"/>
    <x v="42"/>
    <x v="1"/>
    <x v="1"/>
  </r>
  <r>
    <x v="0"/>
    <x v="0"/>
    <x v="43"/>
    <x v="1"/>
    <x v="1"/>
  </r>
  <r>
    <x v="0"/>
    <x v="0"/>
    <x v="44"/>
    <x v="1"/>
    <x v="1"/>
  </r>
  <r>
    <x v="0"/>
    <x v="0"/>
    <x v="45"/>
    <x v="1"/>
    <x v="1"/>
  </r>
  <r>
    <x v="0"/>
    <x v="0"/>
    <x v="46"/>
    <x v="1"/>
    <x v="1"/>
  </r>
  <r>
    <x v="0"/>
    <x v="0"/>
    <x v="47"/>
    <x v="1"/>
    <x v="1"/>
  </r>
  <r>
    <x v="0"/>
    <x v="0"/>
    <x v="48"/>
    <x v="1"/>
    <x v="1"/>
  </r>
  <r>
    <x v="0"/>
    <x v="0"/>
    <x v="49"/>
    <x v="1"/>
    <x v="1"/>
  </r>
  <r>
    <x v="0"/>
    <x v="0"/>
    <x v="50"/>
    <x v="1"/>
    <x v="1"/>
  </r>
  <r>
    <x v="0"/>
    <x v="0"/>
    <x v="51"/>
    <x v="1"/>
    <x v="1"/>
  </r>
  <r>
    <x v="0"/>
    <x v="0"/>
    <x v="52"/>
    <x v="1"/>
    <x v="1"/>
  </r>
  <r>
    <x v="0"/>
    <x v="0"/>
    <x v="53"/>
    <x v="1"/>
    <x v="1"/>
  </r>
  <r>
    <x v="0"/>
    <x v="0"/>
    <x v="54"/>
    <x v="1"/>
    <x v="1"/>
  </r>
  <r>
    <x v="0"/>
    <x v="0"/>
    <x v="55"/>
    <x v="1"/>
    <x v="1"/>
  </r>
  <r>
    <x v="0"/>
    <x v="0"/>
    <x v="56"/>
    <x v="1"/>
    <x v="1"/>
  </r>
  <r>
    <x v="0"/>
    <x v="0"/>
    <x v="57"/>
    <x v="1"/>
    <x v="1"/>
  </r>
  <r>
    <x v="0"/>
    <x v="0"/>
    <x v="58"/>
    <x v="1"/>
    <x v="1"/>
  </r>
  <r>
    <x v="0"/>
    <x v="0"/>
    <x v="59"/>
    <x v="1"/>
    <x v="1"/>
  </r>
  <r>
    <x v="0"/>
    <x v="0"/>
    <x v="60"/>
    <x v="1"/>
    <x v="1"/>
  </r>
  <r>
    <x v="0"/>
    <x v="0"/>
    <x v="61"/>
    <x v="1"/>
    <x v="1"/>
  </r>
  <r>
    <x v="0"/>
    <x v="0"/>
    <x v="62"/>
    <x v="1"/>
    <x v="1"/>
  </r>
  <r>
    <x v="0"/>
    <x v="0"/>
    <x v="63"/>
    <x v="1"/>
    <x v="1"/>
  </r>
  <r>
    <x v="0"/>
    <x v="0"/>
    <x v="64"/>
    <x v="1"/>
    <x v="1"/>
  </r>
  <r>
    <x v="0"/>
    <x v="0"/>
    <x v="65"/>
    <x v="1"/>
    <x v="1"/>
  </r>
  <r>
    <x v="0"/>
    <x v="0"/>
    <x v="66"/>
    <x v="1"/>
    <x v="1"/>
  </r>
  <r>
    <x v="0"/>
    <x v="0"/>
    <x v="67"/>
    <x v="1"/>
    <x v="1"/>
  </r>
  <r>
    <x v="0"/>
    <x v="0"/>
    <x v="68"/>
    <x v="1"/>
    <x v="1"/>
  </r>
  <r>
    <x v="0"/>
    <x v="0"/>
    <x v="69"/>
    <x v="1"/>
    <x v="1"/>
  </r>
  <r>
    <x v="0"/>
    <x v="0"/>
    <x v="70"/>
    <x v="1"/>
    <x v="1"/>
  </r>
  <r>
    <x v="0"/>
    <x v="0"/>
    <x v="71"/>
    <x v="1"/>
    <x v="1"/>
  </r>
  <r>
    <x v="0"/>
    <x v="0"/>
    <x v="72"/>
    <x v="1"/>
    <x v="1"/>
  </r>
  <r>
    <x v="0"/>
    <x v="0"/>
    <x v="73"/>
    <x v="1"/>
    <x v="1"/>
  </r>
  <r>
    <x v="0"/>
    <x v="0"/>
    <x v="74"/>
    <x v="1"/>
    <x v="1"/>
  </r>
  <r>
    <x v="0"/>
    <x v="0"/>
    <x v="75"/>
    <x v="1"/>
    <x v="1"/>
  </r>
  <r>
    <x v="0"/>
    <x v="0"/>
    <x v="76"/>
    <x v="1"/>
    <x v="1"/>
  </r>
  <r>
    <x v="0"/>
    <x v="0"/>
    <x v="77"/>
    <x v="1"/>
    <x v="1"/>
  </r>
  <r>
    <x v="0"/>
    <x v="0"/>
    <x v="78"/>
    <x v="1"/>
    <x v="1"/>
  </r>
  <r>
    <x v="0"/>
    <x v="0"/>
    <x v="79"/>
    <x v="1"/>
    <x v="1"/>
  </r>
  <r>
    <x v="0"/>
    <x v="0"/>
    <x v="80"/>
    <x v="1"/>
    <x v="1"/>
  </r>
  <r>
    <x v="0"/>
    <x v="0"/>
    <x v="81"/>
    <x v="1"/>
    <x v="1"/>
  </r>
  <r>
    <x v="0"/>
    <x v="0"/>
    <x v="82"/>
    <x v="1"/>
    <x v="1"/>
  </r>
  <r>
    <x v="0"/>
    <x v="0"/>
    <x v="83"/>
    <x v="1"/>
    <x v="1"/>
  </r>
  <r>
    <x v="0"/>
    <x v="0"/>
    <x v="84"/>
    <x v="1"/>
    <x v="1"/>
  </r>
  <r>
    <x v="0"/>
    <x v="0"/>
    <x v="85"/>
    <x v="1"/>
    <x v="1"/>
  </r>
  <r>
    <x v="0"/>
    <x v="0"/>
    <x v="86"/>
    <x v="1"/>
    <x v="1"/>
  </r>
  <r>
    <x v="0"/>
    <x v="0"/>
    <x v="87"/>
    <x v="1"/>
    <x v="1"/>
  </r>
  <r>
    <x v="0"/>
    <x v="0"/>
    <x v="88"/>
    <x v="1"/>
    <x v="1"/>
  </r>
  <r>
    <x v="0"/>
    <x v="0"/>
    <x v="89"/>
    <x v="1"/>
    <x v="1"/>
  </r>
  <r>
    <x v="0"/>
    <x v="0"/>
    <x v="90"/>
    <x v="1"/>
    <x v="1"/>
  </r>
  <r>
    <x v="0"/>
    <x v="0"/>
    <x v="91"/>
    <x v="1"/>
    <x v="1"/>
  </r>
  <r>
    <x v="0"/>
    <x v="0"/>
    <x v="92"/>
    <x v="1"/>
    <x v="1"/>
  </r>
  <r>
    <x v="0"/>
    <x v="0"/>
    <x v="93"/>
    <x v="1"/>
    <x v="1"/>
  </r>
  <r>
    <x v="0"/>
    <x v="0"/>
    <x v="94"/>
    <x v="1"/>
    <x v="1"/>
  </r>
  <r>
    <x v="0"/>
    <x v="0"/>
    <x v="95"/>
    <x v="1"/>
    <x v="1"/>
  </r>
  <r>
    <x v="0"/>
    <x v="0"/>
    <x v="96"/>
    <x v="1"/>
    <x v="1"/>
  </r>
  <r>
    <x v="0"/>
    <x v="0"/>
    <x v="97"/>
    <x v="1"/>
    <x v="1"/>
  </r>
  <r>
    <x v="0"/>
    <x v="0"/>
    <x v="98"/>
    <x v="1"/>
    <x v="1"/>
  </r>
  <r>
    <x v="0"/>
    <x v="0"/>
    <x v="99"/>
    <x v="1"/>
    <x v="1"/>
  </r>
  <r>
    <x v="0"/>
    <x v="0"/>
    <x v="100"/>
    <x v="1"/>
    <x v="1"/>
  </r>
  <r>
    <x v="0"/>
    <x v="0"/>
    <x v="101"/>
    <x v="1"/>
    <x v="1"/>
  </r>
  <r>
    <x v="0"/>
    <x v="0"/>
    <x v="102"/>
    <x v="1"/>
    <x v="1"/>
  </r>
  <r>
    <x v="0"/>
    <x v="0"/>
    <x v="103"/>
    <x v="1"/>
    <x v="1"/>
  </r>
  <r>
    <x v="0"/>
    <x v="0"/>
    <x v="104"/>
    <x v="1"/>
    <x v="1"/>
  </r>
  <r>
    <x v="0"/>
    <x v="0"/>
    <x v="105"/>
    <x v="1"/>
    <x v="1"/>
  </r>
  <r>
    <x v="0"/>
    <x v="0"/>
    <x v="106"/>
    <x v="1"/>
    <x v="1"/>
  </r>
  <r>
    <x v="0"/>
    <x v="0"/>
    <x v="107"/>
    <x v="1"/>
    <x v="1"/>
  </r>
  <r>
    <x v="0"/>
    <x v="0"/>
    <x v="108"/>
    <x v="1"/>
    <x v="1"/>
  </r>
  <r>
    <x v="0"/>
    <x v="0"/>
    <x v="109"/>
    <x v="1"/>
    <x v="1"/>
  </r>
  <r>
    <x v="0"/>
    <x v="0"/>
    <x v="110"/>
    <x v="1"/>
    <x v="1"/>
  </r>
  <r>
    <x v="0"/>
    <x v="0"/>
    <x v="111"/>
    <x v="1"/>
    <x v="1"/>
  </r>
  <r>
    <x v="0"/>
    <x v="0"/>
    <x v="112"/>
    <x v="1"/>
    <x v="1"/>
  </r>
  <r>
    <x v="0"/>
    <x v="0"/>
    <x v="113"/>
    <x v="1"/>
    <x v="1"/>
  </r>
  <r>
    <x v="0"/>
    <x v="0"/>
    <x v="114"/>
    <x v="1"/>
    <x v="1"/>
  </r>
  <r>
    <x v="0"/>
    <x v="0"/>
    <x v="115"/>
    <x v="1"/>
    <x v="1"/>
  </r>
  <r>
    <x v="0"/>
    <x v="0"/>
    <x v="116"/>
    <x v="1"/>
    <x v="1"/>
  </r>
  <r>
    <x v="0"/>
    <x v="0"/>
    <x v="117"/>
    <x v="1"/>
    <x v="1"/>
  </r>
  <r>
    <x v="0"/>
    <x v="0"/>
    <x v="118"/>
    <x v="1"/>
    <x v="1"/>
  </r>
  <r>
    <x v="0"/>
    <x v="0"/>
    <x v="119"/>
    <x v="1"/>
    <x v="1"/>
  </r>
  <r>
    <x v="0"/>
    <x v="0"/>
    <x v="120"/>
    <x v="1"/>
    <x v="1"/>
  </r>
  <r>
    <x v="0"/>
    <x v="0"/>
    <x v="121"/>
    <x v="1"/>
    <x v="1"/>
  </r>
  <r>
    <x v="0"/>
    <x v="0"/>
    <x v="122"/>
    <x v="1"/>
    <x v="1"/>
  </r>
  <r>
    <x v="0"/>
    <x v="0"/>
    <x v="123"/>
    <x v="1"/>
    <x v="1"/>
  </r>
  <r>
    <x v="0"/>
    <x v="0"/>
    <x v="124"/>
    <x v="1"/>
    <x v="1"/>
  </r>
  <r>
    <x v="0"/>
    <x v="0"/>
    <x v="125"/>
    <x v="1"/>
    <x v="1"/>
  </r>
  <r>
    <x v="0"/>
    <x v="0"/>
    <x v="126"/>
    <x v="1"/>
    <x v="1"/>
  </r>
  <r>
    <x v="0"/>
    <x v="0"/>
    <x v="127"/>
    <x v="1"/>
    <x v="1"/>
  </r>
  <r>
    <x v="0"/>
    <x v="0"/>
    <x v="128"/>
    <x v="1"/>
    <x v="1"/>
  </r>
  <r>
    <x v="0"/>
    <x v="0"/>
    <x v="129"/>
    <x v="1"/>
    <x v="1"/>
  </r>
  <r>
    <x v="0"/>
    <x v="0"/>
    <x v="130"/>
    <x v="1"/>
    <x v="1"/>
  </r>
  <r>
    <x v="0"/>
    <x v="0"/>
    <x v="131"/>
    <x v="1"/>
    <x v="1"/>
  </r>
  <r>
    <x v="0"/>
    <x v="0"/>
    <x v="132"/>
    <x v="1"/>
    <x v="1"/>
  </r>
  <r>
    <x v="0"/>
    <x v="0"/>
    <x v="133"/>
    <x v="1"/>
    <x v="1"/>
  </r>
  <r>
    <x v="0"/>
    <x v="0"/>
    <x v="134"/>
    <x v="1"/>
    <x v="1"/>
  </r>
  <r>
    <x v="0"/>
    <x v="0"/>
    <x v="135"/>
    <x v="1"/>
    <x v="1"/>
  </r>
  <r>
    <x v="0"/>
    <x v="0"/>
    <x v="136"/>
    <x v="1"/>
    <x v="1"/>
  </r>
  <r>
    <x v="0"/>
    <x v="0"/>
    <x v="137"/>
    <x v="1"/>
    <x v="1"/>
  </r>
  <r>
    <x v="0"/>
    <x v="0"/>
    <x v="138"/>
    <x v="1"/>
    <x v="1"/>
  </r>
  <r>
    <x v="0"/>
    <x v="0"/>
    <x v="139"/>
    <x v="1"/>
    <x v="1"/>
  </r>
  <r>
    <x v="0"/>
    <x v="0"/>
    <x v="140"/>
    <x v="1"/>
    <x v="1"/>
  </r>
  <r>
    <x v="0"/>
    <x v="0"/>
    <x v="141"/>
    <x v="1"/>
    <x v="1"/>
  </r>
  <r>
    <x v="0"/>
    <x v="0"/>
    <x v="142"/>
    <x v="1"/>
    <x v="1"/>
  </r>
  <r>
    <x v="0"/>
    <x v="0"/>
    <x v="143"/>
    <x v="1"/>
    <x v="1"/>
  </r>
  <r>
    <x v="0"/>
    <x v="0"/>
    <x v="144"/>
    <x v="1"/>
    <x v="1"/>
  </r>
  <r>
    <x v="0"/>
    <x v="0"/>
    <x v="145"/>
    <x v="1"/>
    <x v="1"/>
  </r>
  <r>
    <x v="0"/>
    <x v="0"/>
    <x v="146"/>
    <x v="1"/>
    <x v="1"/>
  </r>
  <r>
    <x v="0"/>
    <x v="0"/>
    <x v="147"/>
    <x v="1"/>
    <x v="1"/>
  </r>
  <r>
    <x v="0"/>
    <x v="0"/>
    <x v="148"/>
    <x v="1"/>
    <x v="1"/>
  </r>
  <r>
    <x v="0"/>
    <x v="0"/>
    <x v="149"/>
    <x v="1"/>
    <x v="1"/>
  </r>
  <r>
    <x v="0"/>
    <x v="0"/>
    <x v="150"/>
    <x v="1"/>
    <x v="1"/>
  </r>
  <r>
    <x v="0"/>
    <x v="0"/>
    <x v="151"/>
    <x v="1"/>
    <x v="1"/>
  </r>
  <r>
    <x v="0"/>
    <x v="0"/>
    <x v="152"/>
    <x v="1"/>
    <x v="1"/>
  </r>
  <r>
    <x v="0"/>
    <x v="0"/>
    <x v="153"/>
    <x v="1"/>
    <x v="1"/>
  </r>
  <r>
    <x v="0"/>
    <x v="0"/>
    <x v="154"/>
    <x v="1"/>
    <x v="1"/>
  </r>
  <r>
    <x v="0"/>
    <x v="0"/>
    <x v="155"/>
    <x v="1"/>
    <x v="1"/>
  </r>
  <r>
    <x v="0"/>
    <x v="0"/>
    <x v="156"/>
    <x v="1"/>
    <x v="1"/>
  </r>
  <r>
    <x v="0"/>
    <x v="0"/>
    <x v="157"/>
    <x v="1"/>
    <x v="1"/>
  </r>
  <r>
    <x v="0"/>
    <x v="0"/>
    <x v="158"/>
    <x v="1"/>
    <x v="1"/>
  </r>
  <r>
    <x v="0"/>
    <x v="0"/>
    <x v="159"/>
    <x v="1"/>
    <x v="1"/>
  </r>
  <r>
    <x v="0"/>
    <x v="0"/>
    <x v="160"/>
    <x v="1"/>
    <x v="1"/>
  </r>
  <r>
    <x v="0"/>
    <x v="0"/>
    <x v="161"/>
    <x v="1"/>
    <x v="1"/>
  </r>
  <r>
    <x v="0"/>
    <x v="0"/>
    <x v="162"/>
    <x v="1"/>
    <x v="1"/>
  </r>
  <r>
    <x v="0"/>
    <x v="0"/>
    <x v="163"/>
    <x v="1"/>
    <x v="1"/>
  </r>
  <r>
    <x v="0"/>
    <x v="0"/>
    <x v="165"/>
    <x v="1"/>
    <x v="1"/>
  </r>
  <r>
    <x v="0"/>
    <x v="0"/>
    <x v="166"/>
    <x v="1"/>
    <x v="1"/>
  </r>
  <r>
    <x v="0"/>
    <x v="0"/>
    <x v="167"/>
    <x v="1"/>
    <x v="1"/>
  </r>
  <r>
    <x v="0"/>
    <x v="0"/>
    <x v="168"/>
    <x v="1"/>
    <x v="1"/>
  </r>
  <r>
    <x v="0"/>
    <x v="0"/>
    <x v="169"/>
    <x v="1"/>
    <x v="1"/>
  </r>
  <r>
    <x v="0"/>
    <x v="0"/>
    <x v="170"/>
    <x v="1"/>
    <x v="1"/>
  </r>
  <r>
    <x v="0"/>
    <x v="0"/>
    <x v="171"/>
    <x v="1"/>
    <x v="1"/>
  </r>
  <r>
    <x v="0"/>
    <x v="0"/>
    <x v="172"/>
    <x v="1"/>
    <x v="1"/>
  </r>
  <r>
    <x v="0"/>
    <x v="0"/>
    <x v="173"/>
    <x v="1"/>
    <x v="1"/>
  </r>
  <r>
    <x v="0"/>
    <x v="0"/>
    <x v="174"/>
    <x v="1"/>
    <x v="1"/>
  </r>
  <r>
    <x v="0"/>
    <x v="0"/>
    <x v="175"/>
    <x v="1"/>
    <x v="1"/>
  </r>
  <r>
    <x v="0"/>
    <x v="0"/>
    <x v="176"/>
    <x v="1"/>
    <x v="1"/>
  </r>
  <r>
    <x v="0"/>
    <x v="0"/>
    <x v="177"/>
    <x v="1"/>
    <x v="1"/>
  </r>
  <r>
    <x v="0"/>
    <x v="0"/>
    <x v="178"/>
    <x v="1"/>
    <x v="1"/>
  </r>
  <r>
    <x v="0"/>
    <x v="0"/>
    <x v="179"/>
    <x v="1"/>
    <x v="1"/>
  </r>
  <r>
    <x v="0"/>
    <x v="0"/>
    <x v="180"/>
    <x v="1"/>
    <x v="1"/>
  </r>
  <r>
    <x v="0"/>
    <x v="0"/>
    <x v="181"/>
    <x v="1"/>
    <x v="1"/>
  </r>
  <r>
    <x v="0"/>
    <x v="0"/>
    <x v="182"/>
    <x v="1"/>
    <x v="1"/>
  </r>
  <r>
    <x v="0"/>
    <x v="0"/>
    <x v="183"/>
    <x v="1"/>
    <x v="1"/>
  </r>
  <r>
    <x v="0"/>
    <x v="0"/>
    <x v="184"/>
    <x v="1"/>
    <x v="1"/>
  </r>
  <r>
    <x v="0"/>
    <x v="0"/>
    <x v="185"/>
    <x v="1"/>
    <x v="1"/>
  </r>
  <r>
    <x v="0"/>
    <x v="0"/>
    <x v="186"/>
    <x v="1"/>
    <x v="1"/>
  </r>
  <r>
    <x v="0"/>
    <x v="0"/>
    <x v="187"/>
    <x v="1"/>
    <x v="1"/>
  </r>
  <r>
    <x v="0"/>
    <x v="0"/>
    <x v="188"/>
    <x v="1"/>
    <x v="1"/>
  </r>
  <r>
    <x v="0"/>
    <x v="0"/>
    <x v="189"/>
    <x v="1"/>
    <x v="1"/>
  </r>
  <r>
    <x v="0"/>
    <x v="0"/>
    <x v="190"/>
    <x v="1"/>
    <x v="1"/>
  </r>
  <r>
    <x v="0"/>
    <x v="0"/>
    <x v="191"/>
    <x v="1"/>
    <x v="1"/>
  </r>
  <r>
    <x v="0"/>
    <x v="0"/>
    <x v="192"/>
    <x v="1"/>
    <x v="1"/>
  </r>
  <r>
    <x v="0"/>
    <x v="0"/>
    <x v="193"/>
    <x v="1"/>
    <x v="1"/>
  </r>
  <r>
    <x v="0"/>
    <x v="0"/>
    <x v="194"/>
    <x v="1"/>
    <x v="1"/>
  </r>
  <r>
    <x v="0"/>
    <x v="0"/>
    <x v="249"/>
    <x v="1"/>
    <x v="1"/>
  </r>
  <r>
    <x v="0"/>
    <x v="1"/>
    <x v="0"/>
    <x v="1"/>
    <x v="1"/>
  </r>
  <r>
    <x v="0"/>
    <x v="1"/>
    <x v="2"/>
    <x v="1"/>
    <x v="1"/>
  </r>
  <r>
    <x v="0"/>
    <x v="1"/>
    <x v="4"/>
    <x v="1"/>
    <x v="1"/>
  </r>
  <r>
    <x v="0"/>
    <x v="1"/>
    <x v="5"/>
    <x v="1"/>
    <x v="1"/>
  </r>
  <r>
    <x v="0"/>
    <x v="1"/>
    <x v="6"/>
    <x v="1"/>
    <x v="1"/>
  </r>
  <r>
    <x v="0"/>
    <x v="1"/>
    <x v="250"/>
    <x v="1"/>
    <x v="1"/>
  </r>
  <r>
    <x v="0"/>
    <x v="1"/>
    <x v="7"/>
    <x v="1"/>
    <x v="1"/>
  </r>
  <r>
    <x v="0"/>
    <x v="1"/>
    <x v="8"/>
    <x v="1"/>
    <x v="1"/>
  </r>
  <r>
    <x v="0"/>
    <x v="1"/>
    <x v="196"/>
    <x v="1"/>
    <x v="1"/>
  </r>
  <r>
    <x v="0"/>
    <x v="1"/>
    <x v="197"/>
    <x v="1"/>
    <x v="1"/>
  </r>
  <r>
    <x v="0"/>
    <x v="1"/>
    <x v="198"/>
    <x v="1"/>
    <x v="1"/>
  </r>
  <r>
    <x v="0"/>
    <x v="1"/>
    <x v="199"/>
    <x v="1"/>
    <x v="1"/>
  </r>
  <r>
    <x v="0"/>
    <x v="1"/>
    <x v="200"/>
    <x v="1"/>
    <x v="1"/>
  </r>
  <r>
    <x v="0"/>
    <x v="1"/>
    <x v="9"/>
    <x v="1"/>
    <x v="1"/>
  </r>
  <r>
    <x v="0"/>
    <x v="1"/>
    <x v="10"/>
    <x v="1"/>
    <x v="1"/>
  </r>
  <r>
    <x v="0"/>
    <x v="1"/>
    <x v="11"/>
    <x v="1"/>
    <x v="1"/>
  </r>
  <r>
    <x v="0"/>
    <x v="1"/>
    <x v="12"/>
    <x v="1"/>
    <x v="1"/>
  </r>
  <r>
    <x v="0"/>
    <x v="1"/>
    <x v="13"/>
    <x v="1"/>
    <x v="1"/>
  </r>
  <r>
    <x v="0"/>
    <x v="1"/>
    <x v="14"/>
    <x v="1"/>
    <x v="1"/>
  </r>
  <r>
    <x v="0"/>
    <x v="1"/>
    <x v="15"/>
    <x v="1"/>
    <x v="1"/>
  </r>
  <r>
    <x v="0"/>
    <x v="1"/>
    <x v="16"/>
    <x v="1"/>
    <x v="1"/>
  </r>
  <r>
    <x v="0"/>
    <x v="1"/>
    <x v="17"/>
    <x v="1"/>
    <x v="1"/>
  </r>
  <r>
    <x v="0"/>
    <x v="1"/>
    <x v="18"/>
    <x v="1"/>
    <x v="1"/>
  </r>
  <r>
    <x v="0"/>
    <x v="1"/>
    <x v="19"/>
    <x v="1"/>
    <x v="1"/>
  </r>
  <r>
    <x v="0"/>
    <x v="1"/>
    <x v="21"/>
    <x v="1"/>
    <x v="1"/>
  </r>
  <r>
    <x v="0"/>
    <x v="1"/>
    <x v="201"/>
    <x v="1"/>
    <x v="1"/>
  </r>
  <r>
    <x v="0"/>
    <x v="1"/>
    <x v="251"/>
    <x v="1"/>
    <x v="1"/>
  </r>
  <r>
    <x v="0"/>
    <x v="1"/>
    <x v="22"/>
    <x v="1"/>
    <x v="1"/>
  </r>
  <r>
    <x v="0"/>
    <x v="1"/>
    <x v="23"/>
    <x v="1"/>
    <x v="1"/>
  </r>
  <r>
    <x v="0"/>
    <x v="1"/>
    <x v="24"/>
    <x v="1"/>
    <x v="1"/>
  </r>
  <r>
    <x v="0"/>
    <x v="1"/>
    <x v="25"/>
    <x v="1"/>
    <x v="1"/>
  </r>
  <r>
    <x v="0"/>
    <x v="1"/>
    <x v="202"/>
    <x v="1"/>
    <x v="1"/>
  </r>
  <r>
    <x v="0"/>
    <x v="1"/>
    <x v="252"/>
    <x v="1"/>
    <x v="1"/>
  </r>
  <r>
    <x v="0"/>
    <x v="1"/>
    <x v="27"/>
    <x v="1"/>
    <x v="1"/>
  </r>
  <r>
    <x v="0"/>
    <x v="1"/>
    <x v="29"/>
    <x v="1"/>
    <x v="1"/>
  </r>
  <r>
    <x v="0"/>
    <x v="1"/>
    <x v="30"/>
    <x v="1"/>
    <x v="1"/>
  </r>
  <r>
    <x v="0"/>
    <x v="1"/>
    <x v="31"/>
    <x v="1"/>
    <x v="1"/>
  </r>
  <r>
    <x v="0"/>
    <x v="1"/>
    <x v="32"/>
    <x v="1"/>
    <x v="1"/>
  </r>
  <r>
    <x v="0"/>
    <x v="1"/>
    <x v="33"/>
    <x v="1"/>
    <x v="1"/>
  </r>
  <r>
    <x v="0"/>
    <x v="1"/>
    <x v="203"/>
    <x v="1"/>
    <x v="1"/>
  </r>
  <r>
    <x v="0"/>
    <x v="1"/>
    <x v="34"/>
    <x v="1"/>
    <x v="1"/>
  </r>
  <r>
    <x v="0"/>
    <x v="1"/>
    <x v="35"/>
    <x v="1"/>
    <x v="1"/>
  </r>
  <r>
    <x v="0"/>
    <x v="1"/>
    <x v="253"/>
    <x v="1"/>
    <x v="1"/>
  </r>
  <r>
    <x v="0"/>
    <x v="1"/>
    <x v="36"/>
    <x v="1"/>
    <x v="1"/>
  </r>
  <r>
    <x v="0"/>
    <x v="1"/>
    <x v="254"/>
    <x v="1"/>
    <x v="1"/>
  </r>
  <r>
    <x v="0"/>
    <x v="1"/>
    <x v="37"/>
    <x v="1"/>
    <x v="1"/>
  </r>
  <r>
    <x v="0"/>
    <x v="1"/>
    <x v="39"/>
    <x v="1"/>
    <x v="1"/>
  </r>
  <r>
    <x v="0"/>
    <x v="1"/>
    <x v="40"/>
    <x v="1"/>
    <x v="1"/>
  </r>
  <r>
    <x v="0"/>
    <x v="1"/>
    <x v="41"/>
    <x v="1"/>
    <x v="1"/>
  </r>
  <r>
    <x v="0"/>
    <x v="1"/>
    <x v="42"/>
    <x v="1"/>
    <x v="1"/>
  </r>
  <r>
    <x v="0"/>
    <x v="1"/>
    <x v="43"/>
    <x v="1"/>
    <x v="1"/>
  </r>
  <r>
    <x v="0"/>
    <x v="1"/>
    <x v="44"/>
    <x v="1"/>
    <x v="1"/>
  </r>
  <r>
    <x v="0"/>
    <x v="1"/>
    <x v="45"/>
    <x v="1"/>
    <x v="1"/>
  </r>
  <r>
    <x v="0"/>
    <x v="1"/>
    <x v="46"/>
    <x v="1"/>
    <x v="1"/>
  </r>
  <r>
    <x v="0"/>
    <x v="1"/>
    <x v="47"/>
    <x v="1"/>
    <x v="1"/>
  </r>
  <r>
    <x v="0"/>
    <x v="1"/>
    <x v="50"/>
    <x v="1"/>
    <x v="1"/>
  </r>
  <r>
    <x v="0"/>
    <x v="1"/>
    <x v="255"/>
    <x v="1"/>
    <x v="1"/>
  </r>
  <r>
    <x v="0"/>
    <x v="1"/>
    <x v="51"/>
    <x v="1"/>
    <x v="1"/>
  </r>
  <r>
    <x v="0"/>
    <x v="1"/>
    <x v="52"/>
    <x v="1"/>
    <x v="1"/>
  </r>
  <r>
    <x v="0"/>
    <x v="1"/>
    <x v="204"/>
    <x v="1"/>
    <x v="1"/>
  </r>
  <r>
    <x v="0"/>
    <x v="1"/>
    <x v="256"/>
    <x v="1"/>
    <x v="1"/>
  </r>
  <r>
    <x v="0"/>
    <x v="1"/>
    <x v="53"/>
    <x v="1"/>
    <x v="1"/>
  </r>
  <r>
    <x v="0"/>
    <x v="1"/>
    <x v="54"/>
    <x v="1"/>
    <x v="1"/>
  </r>
  <r>
    <x v="0"/>
    <x v="1"/>
    <x v="55"/>
    <x v="1"/>
    <x v="1"/>
  </r>
  <r>
    <x v="0"/>
    <x v="1"/>
    <x v="56"/>
    <x v="1"/>
    <x v="1"/>
  </r>
  <r>
    <x v="0"/>
    <x v="1"/>
    <x v="57"/>
    <x v="1"/>
    <x v="1"/>
  </r>
  <r>
    <x v="0"/>
    <x v="1"/>
    <x v="257"/>
    <x v="1"/>
    <x v="1"/>
  </r>
  <r>
    <x v="0"/>
    <x v="1"/>
    <x v="58"/>
    <x v="1"/>
    <x v="1"/>
  </r>
  <r>
    <x v="0"/>
    <x v="1"/>
    <x v="59"/>
    <x v="1"/>
    <x v="1"/>
  </r>
  <r>
    <x v="0"/>
    <x v="1"/>
    <x v="205"/>
    <x v="1"/>
    <x v="1"/>
  </r>
  <r>
    <x v="0"/>
    <x v="1"/>
    <x v="258"/>
    <x v="1"/>
    <x v="1"/>
  </r>
  <r>
    <x v="0"/>
    <x v="1"/>
    <x v="60"/>
    <x v="1"/>
    <x v="1"/>
  </r>
  <r>
    <x v="0"/>
    <x v="1"/>
    <x v="61"/>
    <x v="1"/>
    <x v="1"/>
  </r>
  <r>
    <x v="0"/>
    <x v="1"/>
    <x v="62"/>
    <x v="1"/>
    <x v="1"/>
  </r>
  <r>
    <x v="0"/>
    <x v="1"/>
    <x v="63"/>
    <x v="1"/>
    <x v="1"/>
  </r>
  <r>
    <x v="0"/>
    <x v="1"/>
    <x v="64"/>
    <x v="1"/>
    <x v="1"/>
  </r>
  <r>
    <x v="0"/>
    <x v="1"/>
    <x v="66"/>
    <x v="1"/>
    <x v="1"/>
  </r>
  <r>
    <x v="0"/>
    <x v="1"/>
    <x v="67"/>
    <x v="1"/>
    <x v="1"/>
  </r>
  <r>
    <x v="0"/>
    <x v="1"/>
    <x v="68"/>
    <x v="1"/>
    <x v="1"/>
  </r>
  <r>
    <x v="0"/>
    <x v="1"/>
    <x v="69"/>
    <x v="1"/>
    <x v="1"/>
  </r>
  <r>
    <x v="0"/>
    <x v="1"/>
    <x v="70"/>
    <x v="1"/>
    <x v="1"/>
  </r>
  <r>
    <x v="0"/>
    <x v="1"/>
    <x v="71"/>
    <x v="1"/>
    <x v="1"/>
  </r>
  <r>
    <x v="0"/>
    <x v="1"/>
    <x v="206"/>
    <x v="1"/>
    <x v="1"/>
  </r>
  <r>
    <x v="0"/>
    <x v="1"/>
    <x v="72"/>
    <x v="1"/>
    <x v="1"/>
  </r>
  <r>
    <x v="0"/>
    <x v="1"/>
    <x v="73"/>
    <x v="1"/>
    <x v="1"/>
  </r>
  <r>
    <x v="0"/>
    <x v="1"/>
    <x v="74"/>
    <x v="1"/>
    <x v="1"/>
  </r>
  <r>
    <x v="0"/>
    <x v="1"/>
    <x v="75"/>
    <x v="1"/>
    <x v="1"/>
  </r>
  <r>
    <x v="0"/>
    <x v="1"/>
    <x v="259"/>
    <x v="1"/>
    <x v="1"/>
  </r>
  <r>
    <x v="0"/>
    <x v="1"/>
    <x v="76"/>
    <x v="1"/>
    <x v="1"/>
  </r>
  <r>
    <x v="0"/>
    <x v="1"/>
    <x v="77"/>
    <x v="1"/>
    <x v="1"/>
  </r>
  <r>
    <x v="0"/>
    <x v="1"/>
    <x v="78"/>
    <x v="1"/>
    <x v="1"/>
  </r>
  <r>
    <x v="0"/>
    <x v="1"/>
    <x v="79"/>
    <x v="1"/>
    <x v="1"/>
  </r>
  <r>
    <x v="0"/>
    <x v="1"/>
    <x v="80"/>
    <x v="1"/>
    <x v="1"/>
  </r>
  <r>
    <x v="0"/>
    <x v="1"/>
    <x v="81"/>
    <x v="1"/>
    <x v="1"/>
  </r>
  <r>
    <x v="0"/>
    <x v="1"/>
    <x v="82"/>
    <x v="1"/>
    <x v="1"/>
  </r>
  <r>
    <x v="0"/>
    <x v="1"/>
    <x v="83"/>
    <x v="1"/>
    <x v="1"/>
  </r>
  <r>
    <x v="0"/>
    <x v="1"/>
    <x v="84"/>
    <x v="1"/>
    <x v="1"/>
  </r>
  <r>
    <x v="0"/>
    <x v="1"/>
    <x v="207"/>
    <x v="1"/>
    <x v="1"/>
  </r>
  <r>
    <x v="0"/>
    <x v="1"/>
    <x v="85"/>
    <x v="1"/>
    <x v="1"/>
  </r>
  <r>
    <x v="0"/>
    <x v="1"/>
    <x v="86"/>
    <x v="1"/>
    <x v="1"/>
  </r>
  <r>
    <x v="0"/>
    <x v="1"/>
    <x v="87"/>
    <x v="1"/>
    <x v="1"/>
  </r>
  <r>
    <x v="0"/>
    <x v="1"/>
    <x v="88"/>
    <x v="1"/>
    <x v="1"/>
  </r>
  <r>
    <x v="0"/>
    <x v="1"/>
    <x v="260"/>
    <x v="1"/>
    <x v="1"/>
  </r>
  <r>
    <x v="0"/>
    <x v="1"/>
    <x v="89"/>
    <x v="1"/>
    <x v="1"/>
  </r>
  <r>
    <x v="0"/>
    <x v="1"/>
    <x v="90"/>
    <x v="1"/>
    <x v="1"/>
  </r>
  <r>
    <x v="0"/>
    <x v="1"/>
    <x v="91"/>
    <x v="1"/>
    <x v="1"/>
  </r>
  <r>
    <x v="0"/>
    <x v="1"/>
    <x v="92"/>
    <x v="1"/>
    <x v="1"/>
  </r>
  <r>
    <x v="0"/>
    <x v="1"/>
    <x v="208"/>
    <x v="1"/>
    <x v="1"/>
  </r>
  <r>
    <x v="0"/>
    <x v="1"/>
    <x v="261"/>
    <x v="1"/>
    <x v="1"/>
  </r>
  <r>
    <x v="0"/>
    <x v="1"/>
    <x v="93"/>
    <x v="1"/>
    <x v="1"/>
  </r>
  <r>
    <x v="0"/>
    <x v="1"/>
    <x v="94"/>
    <x v="1"/>
    <x v="1"/>
  </r>
  <r>
    <x v="0"/>
    <x v="1"/>
    <x v="95"/>
    <x v="1"/>
    <x v="1"/>
  </r>
  <r>
    <x v="0"/>
    <x v="1"/>
    <x v="96"/>
    <x v="1"/>
    <x v="1"/>
  </r>
  <r>
    <x v="0"/>
    <x v="1"/>
    <x v="97"/>
    <x v="1"/>
    <x v="1"/>
  </r>
  <r>
    <x v="0"/>
    <x v="1"/>
    <x v="262"/>
    <x v="1"/>
    <x v="1"/>
  </r>
  <r>
    <x v="0"/>
    <x v="1"/>
    <x v="98"/>
    <x v="1"/>
    <x v="1"/>
  </r>
  <r>
    <x v="0"/>
    <x v="1"/>
    <x v="209"/>
    <x v="1"/>
    <x v="1"/>
  </r>
  <r>
    <x v="0"/>
    <x v="1"/>
    <x v="263"/>
    <x v="1"/>
    <x v="1"/>
  </r>
  <r>
    <x v="0"/>
    <x v="1"/>
    <x v="99"/>
    <x v="1"/>
    <x v="1"/>
  </r>
  <r>
    <x v="0"/>
    <x v="1"/>
    <x v="210"/>
    <x v="1"/>
    <x v="1"/>
  </r>
  <r>
    <x v="0"/>
    <x v="1"/>
    <x v="100"/>
    <x v="1"/>
    <x v="1"/>
  </r>
  <r>
    <x v="0"/>
    <x v="1"/>
    <x v="101"/>
    <x v="1"/>
    <x v="1"/>
  </r>
  <r>
    <x v="0"/>
    <x v="1"/>
    <x v="211"/>
    <x v="1"/>
    <x v="1"/>
  </r>
  <r>
    <x v="0"/>
    <x v="1"/>
    <x v="264"/>
    <x v="1"/>
    <x v="1"/>
  </r>
  <r>
    <x v="0"/>
    <x v="1"/>
    <x v="102"/>
    <x v="1"/>
    <x v="1"/>
  </r>
  <r>
    <x v="0"/>
    <x v="1"/>
    <x v="103"/>
    <x v="1"/>
    <x v="1"/>
  </r>
  <r>
    <x v="0"/>
    <x v="1"/>
    <x v="104"/>
    <x v="1"/>
    <x v="1"/>
  </r>
  <r>
    <x v="0"/>
    <x v="1"/>
    <x v="105"/>
    <x v="1"/>
    <x v="1"/>
  </r>
  <r>
    <x v="0"/>
    <x v="1"/>
    <x v="106"/>
    <x v="1"/>
    <x v="1"/>
  </r>
  <r>
    <x v="0"/>
    <x v="1"/>
    <x v="107"/>
    <x v="1"/>
    <x v="1"/>
  </r>
  <r>
    <x v="0"/>
    <x v="1"/>
    <x v="108"/>
    <x v="1"/>
    <x v="1"/>
  </r>
  <r>
    <x v="0"/>
    <x v="1"/>
    <x v="212"/>
    <x v="1"/>
    <x v="1"/>
  </r>
  <r>
    <x v="0"/>
    <x v="1"/>
    <x v="109"/>
    <x v="1"/>
    <x v="1"/>
  </r>
  <r>
    <x v="0"/>
    <x v="1"/>
    <x v="110"/>
    <x v="1"/>
    <x v="1"/>
  </r>
  <r>
    <x v="0"/>
    <x v="1"/>
    <x v="213"/>
    <x v="1"/>
    <x v="1"/>
  </r>
  <r>
    <x v="0"/>
    <x v="1"/>
    <x v="111"/>
    <x v="1"/>
    <x v="1"/>
  </r>
  <r>
    <x v="0"/>
    <x v="1"/>
    <x v="249"/>
    <x v="1"/>
    <x v="1"/>
  </r>
  <r>
    <x v="0"/>
    <x v="1"/>
    <x v="112"/>
    <x v="1"/>
    <x v="1"/>
  </r>
  <r>
    <x v="0"/>
    <x v="1"/>
    <x v="214"/>
    <x v="1"/>
    <x v="1"/>
  </r>
  <r>
    <x v="0"/>
    <x v="1"/>
    <x v="113"/>
    <x v="1"/>
    <x v="1"/>
  </r>
  <r>
    <x v="0"/>
    <x v="1"/>
    <x v="265"/>
    <x v="1"/>
    <x v="1"/>
  </r>
  <r>
    <x v="0"/>
    <x v="1"/>
    <x v="114"/>
    <x v="1"/>
    <x v="1"/>
  </r>
  <r>
    <x v="0"/>
    <x v="1"/>
    <x v="215"/>
    <x v="1"/>
    <x v="1"/>
  </r>
  <r>
    <x v="0"/>
    <x v="1"/>
    <x v="115"/>
    <x v="1"/>
    <x v="1"/>
  </r>
  <r>
    <x v="0"/>
    <x v="1"/>
    <x v="116"/>
    <x v="1"/>
    <x v="1"/>
  </r>
  <r>
    <x v="0"/>
    <x v="1"/>
    <x v="117"/>
    <x v="1"/>
    <x v="1"/>
  </r>
  <r>
    <x v="0"/>
    <x v="1"/>
    <x v="118"/>
    <x v="1"/>
    <x v="1"/>
  </r>
  <r>
    <x v="0"/>
    <x v="1"/>
    <x v="119"/>
    <x v="1"/>
    <x v="1"/>
  </r>
  <r>
    <x v="0"/>
    <x v="1"/>
    <x v="216"/>
    <x v="1"/>
    <x v="1"/>
  </r>
  <r>
    <x v="0"/>
    <x v="1"/>
    <x v="217"/>
    <x v="1"/>
    <x v="1"/>
  </r>
  <r>
    <x v="0"/>
    <x v="1"/>
    <x v="266"/>
    <x v="1"/>
    <x v="1"/>
  </r>
  <r>
    <x v="0"/>
    <x v="1"/>
    <x v="120"/>
    <x v="1"/>
    <x v="1"/>
  </r>
  <r>
    <x v="0"/>
    <x v="1"/>
    <x v="121"/>
    <x v="1"/>
    <x v="1"/>
  </r>
  <r>
    <x v="0"/>
    <x v="1"/>
    <x v="122"/>
    <x v="1"/>
    <x v="1"/>
  </r>
  <r>
    <x v="0"/>
    <x v="1"/>
    <x v="123"/>
    <x v="1"/>
    <x v="1"/>
  </r>
  <r>
    <x v="0"/>
    <x v="1"/>
    <x v="124"/>
    <x v="1"/>
    <x v="1"/>
  </r>
  <r>
    <x v="0"/>
    <x v="1"/>
    <x v="125"/>
    <x v="1"/>
    <x v="1"/>
  </r>
  <r>
    <x v="0"/>
    <x v="1"/>
    <x v="218"/>
    <x v="1"/>
    <x v="1"/>
  </r>
  <r>
    <x v="0"/>
    <x v="1"/>
    <x v="126"/>
    <x v="1"/>
    <x v="1"/>
  </r>
  <r>
    <x v="0"/>
    <x v="1"/>
    <x v="127"/>
    <x v="1"/>
    <x v="1"/>
  </r>
  <r>
    <x v="0"/>
    <x v="1"/>
    <x v="219"/>
    <x v="1"/>
    <x v="1"/>
  </r>
  <r>
    <x v="0"/>
    <x v="1"/>
    <x v="128"/>
    <x v="1"/>
    <x v="1"/>
  </r>
  <r>
    <x v="0"/>
    <x v="1"/>
    <x v="129"/>
    <x v="1"/>
    <x v="1"/>
  </r>
  <r>
    <x v="0"/>
    <x v="1"/>
    <x v="130"/>
    <x v="1"/>
    <x v="1"/>
  </r>
  <r>
    <x v="0"/>
    <x v="1"/>
    <x v="131"/>
    <x v="1"/>
    <x v="1"/>
  </r>
  <r>
    <x v="0"/>
    <x v="1"/>
    <x v="132"/>
    <x v="1"/>
    <x v="1"/>
  </r>
  <r>
    <x v="0"/>
    <x v="1"/>
    <x v="133"/>
    <x v="1"/>
    <x v="1"/>
  </r>
  <r>
    <x v="0"/>
    <x v="1"/>
    <x v="134"/>
    <x v="1"/>
    <x v="1"/>
  </r>
  <r>
    <x v="0"/>
    <x v="1"/>
    <x v="135"/>
    <x v="1"/>
    <x v="1"/>
  </r>
  <r>
    <x v="0"/>
    <x v="1"/>
    <x v="136"/>
    <x v="1"/>
    <x v="1"/>
  </r>
  <r>
    <x v="0"/>
    <x v="1"/>
    <x v="137"/>
    <x v="1"/>
    <x v="1"/>
  </r>
  <r>
    <x v="0"/>
    <x v="1"/>
    <x v="138"/>
    <x v="1"/>
    <x v="1"/>
  </r>
  <r>
    <x v="0"/>
    <x v="1"/>
    <x v="267"/>
    <x v="1"/>
    <x v="1"/>
  </r>
  <r>
    <x v="0"/>
    <x v="1"/>
    <x v="139"/>
    <x v="1"/>
    <x v="1"/>
  </r>
  <r>
    <x v="0"/>
    <x v="1"/>
    <x v="140"/>
    <x v="1"/>
    <x v="1"/>
  </r>
  <r>
    <x v="0"/>
    <x v="1"/>
    <x v="141"/>
    <x v="1"/>
    <x v="1"/>
  </r>
  <r>
    <x v="0"/>
    <x v="1"/>
    <x v="142"/>
    <x v="1"/>
    <x v="1"/>
  </r>
  <r>
    <x v="0"/>
    <x v="1"/>
    <x v="143"/>
    <x v="1"/>
    <x v="1"/>
  </r>
  <r>
    <x v="0"/>
    <x v="1"/>
    <x v="144"/>
    <x v="1"/>
    <x v="1"/>
  </r>
  <r>
    <x v="0"/>
    <x v="1"/>
    <x v="220"/>
    <x v="1"/>
    <x v="1"/>
  </r>
  <r>
    <x v="0"/>
    <x v="1"/>
    <x v="221"/>
    <x v="1"/>
    <x v="1"/>
  </r>
  <r>
    <x v="0"/>
    <x v="1"/>
    <x v="145"/>
    <x v="1"/>
    <x v="1"/>
  </r>
  <r>
    <x v="0"/>
    <x v="1"/>
    <x v="146"/>
    <x v="1"/>
    <x v="1"/>
  </r>
  <r>
    <x v="0"/>
    <x v="1"/>
    <x v="147"/>
    <x v="1"/>
    <x v="1"/>
  </r>
  <r>
    <x v="0"/>
    <x v="1"/>
    <x v="268"/>
    <x v="1"/>
    <x v="1"/>
  </r>
  <r>
    <x v="0"/>
    <x v="1"/>
    <x v="148"/>
    <x v="1"/>
    <x v="1"/>
  </r>
  <r>
    <x v="0"/>
    <x v="1"/>
    <x v="149"/>
    <x v="1"/>
    <x v="1"/>
  </r>
  <r>
    <x v="0"/>
    <x v="1"/>
    <x v="150"/>
    <x v="1"/>
    <x v="1"/>
  </r>
  <r>
    <x v="0"/>
    <x v="1"/>
    <x v="151"/>
    <x v="1"/>
    <x v="1"/>
  </r>
  <r>
    <x v="0"/>
    <x v="1"/>
    <x v="152"/>
    <x v="1"/>
    <x v="1"/>
  </r>
  <r>
    <x v="0"/>
    <x v="1"/>
    <x v="153"/>
    <x v="1"/>
    <x v="1"/>
  </r>
  <r>
    <x v="0"/>
    <x v="1"/>
    <x v="154"/>
    <x v="1"/>
    <x v="1"/>
  </r>
  <r>
    <x v="0"/>
    <x v="1"/>
    <x v="269"/>
    <x v="1"/>
    <x v="1"/>
  </r>
  <r>
    <x v="0"/>
    <x v="1"/>
    <x v="155"/>
    <x v="1"/>
    <x v="1"/>
  </r>
  <r>
    <x v="0"/>
    <x v="1"/>
    <x v="156"/>
    <x v="1"/>
    <x v="1"/>
  </r>
  <r>
    <x v="0"/>
    <x v="1"/>
    <x v="270"/>
    <x v="1"/>
    <x v="1"/>
  </r>
  <r>
    <x v="0"/>
    <x v="1"/>
    <x v="157"/>
    <x v="1"/>
    <x v="1"/>
  </r>
  <r>
    <x v="0"/>
    <x v="1"/>
    <x v="158"/>
    <x v="1"/>
    <x v="1"/>
  </r>
  <r>
    <x v="0"/>
    <x v="1"/>
    <x v="159"/>
    <x v="1"/>
    <x v="1"/>
  </r>
  <r>
    <x v="0"/>
    <x v="1"/>
    <x v="160"/>
    <x v="1"/>
    <x v="1"/>
  </r>
  <r>
    <x v="0"/>
    <x v="1"/>
    <x v="222"/>
    <x v="1"/>
    <x v="1"/>
  </r>
  <r>
    <x v="0"/>
    <x v="1"/>
    <x v="271"/>
    <x v="1"/>
    <x v="1"/>
  </r>
  <r>
    <x v="0"/>
    <x v="1"/>
    <x v="161"/>
    <x v="1"/>
    <x v="1"/>
  </r>
  <r>
    <x v="0"/>
    <x v="1"/>
    <x v="162"/>
    <x v="1"/>
    <x v="1"/>
  </r>
  <r>
    <x v="0"/>
    <x v="1"/>
    <x v="163"/>
    <x v="1"/>
    <x v="1"/>
  </r>
  <r>
    <x v="0"/>
    <x v="1"/>
    <x v="165"/>
    <x v="1"/>
    <x v="1"/>
  </r>
  <r>
    <x v="0"/>
    <x v="1"/>
    <x v="166"/>
    <x v="1"/>
    <x v="1"/>
  </r>
  <r>
    <x v="0"/>
    <x v="1"/>
    <x v="167"/>
    <x v="1"/>
    <x v="1"/>
  </r>
  <r>
    <x v="0"/>
    <x v="1"/>
    <x v="168"/>
    <x v="1"/>
    <x v="1"/>
  </r>
  <r>
    <x v="0"/>
    <x v="1"/>
    <x v="169"/>
    <x v="1"/>
    <x v="1"/>
  </r>
  <r>
    <x v="0"/>
    <x v="1"/>
    <x v="170"/>
    <x v="1"/>
    <x v="1"/>
  </r>
  <r>
    <x v="0"/>
    <x v="1"/>
    <x v="171"/>
    <x v="1"/>
    <x v="1"/>
  </r>
  <r>
    <x v="0"/>
    <x v="1"/>
    <x v="172"/>
    <x v="1"/>
    <x v="1"/>
  </r>
  <r>
    <x v="0"/>
    <x v="1"/>
    <x v="173"/>
    <x v="1"/>
    <x v="1"/>
  </r>
  <r>
    <x v="0"/>
    <x v="1"/>
    <x v="174"/>
    <x v="1"/>
    <x v="1"/>
  </r>
  <r>
    <x v="0"/>
    <x v="1"/>
    <x v="175"/>
    <x v="1"/>
    <x v="1"/>
  </r>
  <r>
    <x v="0"/>
    <x v="1"/>
    <x v="176"/>
    <x v="1"/>
    <x v="1"/>
  </r>
  <r>
    <x v="0"/>
    <x v="1"/>
    <x v="272"/>
    <x v="1"/>
    <x v="1"/>
  </r>
  <r>
    <x v="0"/>
    <x v="1"/>
    <x v="177"/>
    <x v="1"/>
    <x v="1"/>
  </r>
  <r>
    <x v="0"/>
    <x v="1"/>
    <x v="178"/>
    <x v="1"/>
    <x v="1"/>
  </r>
  <r>
    <x v="0"/>
    <x v="1"/>
    <x v="179"/>
    <x v="1"/>
    <x v="1"/>
  </r>
  <r>
    <x v="0"/>
    <x v="1"/>
    <x v="180"/>
    <x v="1"/>
    <x v="1"/>
  </r>
  <r>
    <x v="0"/>
    <x v="1"/>
    <x v="273"/>
    <x v="1"/>
    <x v="1"/>
  </r>
  <r>
    <x v="0"/>
    <x v="1"/>
    <x v="181"/>
    <x v="1"/>
    <x v="1"/>
  </r>
  <r>
    <x v="0"/>
    <x v="1"/>
    <x v="182"/>
    <x v="1"/>
    <x v="1"/>
  </r>
  <r>
    <x v="0"/>
    <x v="1"/>
    <x v="183"/>
    <x v="1"/>
    <x v="1"/>
  </r>
  <r>
    <x v="0"/>
    <x v="1"/>
    <x v="184"/>
    <x v="1"/>
    <x v="1"/>
  </r>
  <r>
    <x v="0"/>
    <x v="1"/>
    <x v="185"/>
    <x v="1"/>
    <x v="1"/>
  </r>
  <r>
    <x v="0"/>
    <x v="1"/>
    <x v="274"/>
    <x v="1"/>
    <x v="1"/>
  </r>
  <r>
    <x v="0"/>
    <x v="1"/>
    <x v="186"/>
    <x v="1"/>
    <x v="1"/>
  </r>
  <r>
    <x v="0"/>
    <x v="1"/>
    <x v="187"/>
    <x v="1"/>
    <x v="1"/>
  </r>
  <r>
    <x v="0"/>
    <x v="1"/>
    <x v="188"/>
    <x v="1"/>
    <x v="1"/>
  </r>
  <r>
    <x v="0"/>
    <x v="1"/>
    <x v="189"/>
    <x v="1"/>
    <x v="1"/>
  </r>
  <r>
    <x v="0"/>
    <x v="1"/>
    <x v="190"/>
    <x v="1"/>
    <x v="1"/>
  </r>
  <r>
    <x v="0"/>
    <x v="1"/>
    <x v="191"/>
    <x v="1"/>
    <x v="1"/>
  </r>
  <r>
    <x v="0"/>
    <x v="1"/>
    <x v="192"/>
    <x v="1"/>
    <x v="1"/>
  </r>
  <r>
    <x v="0"/>
    <x v="1"/>
    <x v="275"/>
    <x v="1"/>
    <x v="1"/>
  </r>
  <r>
    <x v="0"/>
    <x v="1"/>
    <x v="193"/>
    <x v="1"/>
    <x v="1"/>
  </r>
  <r>
    <x v="0"/>
    <x v="1"/>
    <x v="194"/>
    <x v="1"/>
    <x v="1"/>
  </r>
  <r>
    <x v="0"/>
    <x v="2"/>
    <x v="223"/>
    <x v="1"/>
    <x v="0"/>
  </r>
  <r>
    <x v="0"/>
    <x v="2"/>
    <x v="224"/>
    <x v="1"/>
    <x v="1"/>
  </r>
  <r>
    <x v="0"/>
    <x v="2"/>
    <x v="225"/>
    <x v="1"/>
    <x v="1"/>
  </r>
  <r>
    <x v="0"/>
    <x v="2"/>
    <x v="226"/>
    <x v="1"/>
    <x v="1"/>
  </r>
  <r>
    <x v="0"/>
    <x v="2"/>
    <x v="227"/>
    <x v="1"/>
    <x v="1"/>
  </r>
  <r>
    <x v="0"/>
    <x v="2"/>
    <x v="228"/>
    <x v="1"/>
    <x v="1"/>
  </r>
  <r>
    <x v="0"/>
    <x v="2"/>
    <x v="229"/>
    <x v="1"/>
    <x v="1"/>
  </r>
  <r>
    <x v="0"/>
    <x v="2"/>
    <x v="230"/>
    <x v="1"/>
    <x v="1"/>
  </r>
  <r>
    <x v="0"/>
    <x v="2"/>
    <x v="231"/>
    <x v="1"/>
    <x v="1"/>
  </r>
  <r>
    <x v="0"/>
    <x v="2"/>
    <x v="232"/>
    <x v="1"/>
    <x v="1"/>
  </r>
  <r>
    <x v="0"/>
    <x v="2"/>
    <x v="233"/>
    <x v="1"/>
    <x v="1"/>
  </r>
  <r>
    <x v="0"/>
    <x v="2"/>
    <x v="234"/>
    <x v="1"/>
    <x v="1"/>
  </r>
  <r>
    <x v="0"/>
    <x v="2"/>
    <x v="235"/>
    <x v="1"/>
    <x v="1"/>
  </r>
  <r>
    <x v="0"/>
    <x v="2"/>
    <x v="236"/>
    <x v="1"/>
    <x v="1"/>
  </r>
  <r>
    <x v="0"/>
    <x v="2"/>
    <x v="237"/>
    <x v="1"/>
    <x v="1"/>
  </r>
  <r>
    <x v="0"/>
    <x v="2"/>
    <x v="238"/>
    <x v="1"/>
    <x v="1"/>
  </r>
  <r>
    <x v="0"/>
    <x v="2"/>
    <x v="239"/>
    <x v="1"/>
    <x v="1"/>
  </r>
  <r>
    <x v="0"/>
    <x v="2"/>
    <x v="240"/>
    <x v="1"/>
    <x v="1"/>
  </r>
  <r>
    <x v="0"/>
    <x v="2"/>
    <x v="241"/>
    <x v="1"/>
    <x v="1"/>
  </r>
  <r>
    <x v="0"/>
    <x v="2"/>
    <x v="242"/>
    <x v="1"/>
    <x v="1"/>
  </r>
  <r>
    <x v="0"/>
    <x v="2"/>
    <x v="243"/>
    <x v="1"/>
    <x v="1"/>
  </r>
  <r>
    <x v="0"/>
    <x v="2"/>
    <x v="244"/>
    <x v="1"/>
    <x v="1"/>
  </r>
  <r>
    <x v="0"/>
    <x v="2"/>
    <x v="245"/>
    <x v="1"/>
    <x v="1"/>
  </r>
  <r>
    <x v="0"/>
    <x v="2"/>
    <x v="246"/>
    <x v="1"/>
    <x v="1"/>
  </r>
  <r>
    <x v="0"/>
    <x v="2"/>
    <x v="247"/>
    <x v="1"/>
    <x v="1"/>
  </r>
  <r>
    <x v="0"/>
    <x v="2"/>
    <x v="248"/>
    <x v="1"/>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5">
  <r>
    <x v="0"/>
    <s v="IEC_STD_V10"/>
    <s v="IEC_STD_V10"/>
    <m/>
    <m/>
    <m/>
    <s v="IEC_STD_V10"/>
    <m/>
    <s v="Categories"/>
    <s v="IECP2-BPM-DataStandard-v1.0.xlsx"/>
    <n v="2"/>
    <x v="0"/>
    <x v="0"/>
    <x v="0"/>
    <x v="0"/>
    <x v="0"/>
    <x v="0"/>
    <x v="0"/>
    <x v="0"/>
  </r>
  <r>
    <x v="0"/>
    <s v="Process Standard"/>
    <s v="Process Standard"/>
    <m/>
    <m/>
    <m/>
    <m/>
    <s v="IEC_STD_V10"/>
    <s v="Categories"/>
    <s v="IECP2-BPM-DataStandard-v1.0.xlsx"/>
    <n v="3"/>
    <x v="0"/>
    <x v="1"/>
    <x v="0"/>
    <x v="1"/>
    <x v="1"/>
    <x v="0"/>
    <x v="0"/>
    <x v="1"/>
  </r>
  <r>
    <x v="0"/>
    <s v="Regulation"/>
    <s v="Regulation"/>
    <m/>
    <m/>
    <m/>
    <m/>
    <s v="IEC_STD_V10"/>
    <s v="Categories"/>
    <s v="IECP2-BPM-DataStandard-v1.0.xlsx"/>
    <n v="4"/>
    <x v="0"/>
    <x v="2"/>
    <x v="0"/>
    <x v="1"/>
    <x v="1"/>
    <x v="0"/>
    <x v="0"/>
    <x v="2"/>
  </r>
  <r>
    <x v="0"/>
    <s v="GDPR"/>
    <s v="GDPR"/>
    <s v="Regulation"/>
    <m/>
    <m/>
    <m/>
    <s v="IEC_STD_V10 &gt;&gt; Regulation"/>
    <s v="Categories"/>
    <s v="IECP2-BPM-DataStandard-v1.0.xlsx"/>
    <n v="5"/>
    <x v="0"/>
    <x v="3"/>
    <x v="0"/>
    <x v="2"/>
    <x v="1"/>
    <x v="0"/>
    <x v="0"/>
    <x v="3"/>
  </r>
  <r>
    <x v="0"/>
    <s v="IFRS"/>
    <s v="IFRS"/>
    <s v="Regulation"/>
    <m/>
    <m/>
    <m/>
    <s v="IEC_STD_V10 &gt;&gt; Regulation"/>
    <s v="Categories"/>
    <s v="IECP2-BPM-DataStandard-v1.0.xlsx"/>
    <n v="6"/>
    <x v="0"/>
    <x v="4"/>
    <x v="0"/>
    <x v="2"/>
    <x v="1"/>
    <x v="0"/>
    <x v="0"/>
    <x v="4"/>
  </r>
  <r>
    <x v="0"/>
    <s v="存貨之會計處理準則"/>
    <s v="存貨之會計處理準則"/>
    <s v="IFRS"/>
    <m/>
    <m/>
    <m/>
    <s v="IEC_STD_V10 &gt;&gt; Regulation &gt;&gt; IFRS"/>
    <s v="Categories"/>
    <s v="IECP2-BPM-DataStandard-v1.0.xlsx"/>
    <n v="7"/>
    <x v="0"/>
    <x v="5"/>
    <x v="0"/>
    <x v="3"/>
    <x v="1"/>
    <x v="0"/>
    <x v="0"/>
    <x v="5"/>
  </r>
  <r>
    <x v="0"/>
    <s v="Common"/>
    <s v="Common"/>
    <m/>
    <m/>
    <m/>
    <m/>
    <s v="IEC_STD_V10"/>
    <s v="Categories"/>
    <s v="IECP2-BPM-DataStandard-v1.0.xlsx"/>
    <n v="8"/>
    <x v="0"/>
    <x v="6"/>
    <x v="0"/>
    <x v="1"/>
    <x v="1"/>
    <x v="0"/>
    <x v="0"/>
    <x v="6"/>
  </r>
  <r>
    <x v="0"/>
    <s v="AutoMetaData"/>
    <s v="AutoMetaData"/>
    <s v="Common"/>
    <m/>
    <m/>
    <m/>
    <s v="IEC_STD_V10 &gt;&gt; Common"/>
    <s v="Categories"/>
    <s v="IECP2-BPM-DataStandard-v1.0.xlsx"/>
    <n v="9"/>
    <x v="0"/>
    <x v="7"/>
    <x v="0"/>
    <x v="4"/>
    <x v="1"/>
    <x v="0"/>
    <x v="0"/>
    <x v="7"/>
  </r>
  <r>
    <x v="0"/>
    <s v="Sensitivity"/>
    <s v="Sensitivity"/>
    <s v="Common"/>
    <m/>
    <m/>
    <m/>
    <s v="IEC_STD_V10 &gt;&gt; Common"/>
    <s v="Categories"/>
    <s v="IECP2-BPM-DataStandard-v1.0.xlsx"/>
    <n v="10"/>
    <x v="0"/>
    <x v="8"/>
    <x v="0"/>
    <x v="4"/>
    <x v="1"/>
    <x v="0"/>
    <x v="0"/>
    <x v="8"/>
  </r>
  <r>
    <x v="0"/>
    <s v="RefData"/>
    <s v="RefData"/>
    <s v="Common"/>
    <m/>
    <m/>
    <m/>
    <s v="IEC_STD_V10 &gt;&gt; Common"/>
    <s v="Categories"/>
    <s v="IECP2-BPM-DataStandard-v1.0.xlsx"/>
    <n v="11"/>
    <x v="0"/>
    <x v="9"/>
    <x v="0"/>
    <x v="4"/>
    <x v="1"/>
    <x v="0"/>
    <x v="0"/>
    <x v="9"/>
  </r>
  <r>
    <x v="0"/>
    <s v="TermType"/>
    <s v="TermType"/>
    <s v="Common"/>
    <m/>
    <m/>
    <m/>
    <s v="IEC_STD_V10 &gt;&gt; Common"/>
    <s v="Categories"/>
    <s v="IECP2-BPM-DataStandard-v1.0.xlsx"/>
    <n v="12"/>
    <x v="0"/>
    <x v="10"/>
    <x v="0"/>
    <x v="4"/>
    <x v="1"/>
    <x v="0"/>
    <x v="0"/>
    <x v="10"/>
  </r>
  <r>
    <x v="0"/>
    <s v="Data Standard"/>
    <s v="Data Standard"/>
    <m/>
    <m/>
    <m/>
    <m/>
    <s v="IEC_STD_V10"/>
    <s v="Categories"/>
    <s v="IECP2-BPM-DataStandard-v1.0.xlsx"/>
    <n v="13"/>
    <x v="0"/>
    <x v="11"/>
    <x v="0"/>
    <x v="1"/>
    <x v="1"/>
    <x v="0"/>
    <x v="0"/>
    <x v="11"/>
  </r>
  <r>
    <x v="0"/>
    <s v="INV"/>
    <s v="INV"/>
    <s v="Data Standard"/>
    <m/>
    <m/>
    <m/>
    <s v="IEC_STD_V10 &gt;&gt; Data Standard"/>
    <s v="Categories"/>
    <s v="IECP2-BPM-DataStandard-v1.0.xlsx"/>
    <n v="14"/>
    <x v="0"/>
    <x v="12"/>
    <x v="0"/>
    <x v="5"/>
    <x v="1"/>
    <x v="0"/>
    <x v="0"/>
    <x v="12"/>
  </r>
  <r>
    <x v="0"/>
    <s v="PRO"/>
    <s v="PRO"/>
    <s v="Data Standard"/>
    <m/>
    <m/>
    <m/>
    <s v="IEC_STD_V10 &gt;&gt; Data Standard"/>
    <s v="Categories"/>
    <s v="IECP2-BPM-DataStandard-v1.0.xlsx"/>
    <n v="15"/>
    <x v="0"/>
    <x v="13"/>
    <x v="0"/>
    <x v="5"/>
    <x v="1"/>
    <x v="0"/>
    <x v="0"/>
    <x v="13"/>
  </r>
  <r>
    <x v="0"/>
    <s v="PLN"/>
    <s v="PLN"/>
    <s v="Data Standard"/>
    <m/>
    <m/>
    <m/>
    <s v="IEC_STD_V10 &gt;&gt; Data Standard"/>
    <s v="Categories"/>
    <s v="IECP2-BPM-DataStandard-v1.0.xlsx"/>
    <n v="15"/>
    <x v="0"/>
    <x v="14"/>
    <x v="0"/>
    <x v="5"/>
    <x v="1"/>
    <x v="0"/>
    <x v="0"/>
    <x v="13"/>
  </r>
  <r>
    <x v="0"/>
    <s v="RND"/>
    <s v="RND"/>
    <s v="Data Standard"/>
    <m/>
    <m/>
    <m/>
    <s v="IEC_STD_V10 &gt;&gt; Data Standard"/>
    <s v="Categories"/>
    <s v="IECP2-BPM-DataStandard-v1.0.xlsx"/>
    <n v="16"/>
    <x v="0"/>
    <x v="15"/>
    <x v="0"/>
    <x v="5"/>
    <x v="1"/>
    <x v="0"/>
    <x v="0"/>
    <x v="14"/>
  </r>
  <r>
    <x v="0"/>
    <s v="MFG"/>
    <s v="MFG"/>
    <s v="Data Standard"/>
    <m/>
    <m/>
    <m/>
    <s v="IEC_STD_V10 &gt;&gt; Data Standard"/>
    <s v="Categories"/>
    <s v="IECP2-BPM-DataStandard-v1.0.xlsx"/>
    <n v="17"/>
    <x v="0"/>
    <x v="16"/>
    <x v="0"/>
    <x v="5"/>
    <x v="1"/>
    <x v="0"/>
    <x v="0"/>
    <x v="15"/>
  </r>
  <r>
    <x v="0"/>
    <s v="SCM"/>
    <s v="SCM"/>
    <s v="Data Standard"/>
    <m/>
    <m/>
    <m/>
    <s v="IEC_STD_V10 &gt;&gt; Data Standard"/>
    <s v="Categories"/>
    <s v="IECP2-BPM-DataStandard-v1.0.xlsx"/>
    <n v="18"/>
    <x v="0"/>
    <x v="17"/>
    <x v="0"/>
    <x v="5"/>
    <x v="1"/>
    <x v="0"/>
    <x v="0"/>
    <x v="16"/>
  </r>
  <r>
    <x v="0"/>
    <s v="BPM"/>
    <s v="BPM"/>
    <s v="Data Standard"/>
    <m/>
    <m/>
    <m/>
    <s v="IEC_STD_V10 &gt;&gt; Data Standard"/>
    <s v="Categories"/>
    <s v="IECP2-BPM-DataStandard-v1.0.xlsx"/>
    <n v="19"/>
    <x v="0"/>
    <x v="18"/>
    <x v="0"/>
    <x v="5"/>
    <x v="1"/>
    <x v="0"/>
    <x v="0"/>
    <x v="17"/>
  </r>
  <r>
    <x v="0"/>
    <s v="FIN"/>
    <s v="FIN"/>
    <s v="Data Standard"/>
    <m/>
    <m/>
    <m/>
    <s v="IEC_STD_V10 &gt;&gt; Data Standard"/>
    <s v="Categories"/>
    <s v="IECP2-BPM-DataStandard-v1.0.xlsx"/>
    <n v="19"/>
    <x v="0"/>
    <x v="19"/>
    <x v="0"/>
    <x v="5"/>
    <x v="1"/>
    <x v="0"/>
    <x v="0"/>
    <x v="17"/>
  </r>
  <r>
    <x v="0"/>
    <s v="STG"/>
    <s v="STG"/>
    <s v="Data Standard"/>
    <m/>
    <m/>
    <m/>
    <s v="IEC_STD_V10 &gt;&gt; Data Standard"/>
    <s v="Categories"/>
    <s v="IECP2-BPM-DataStandard-v1.0.xlsx"/>
    <n v="20"/>
    <x v="0"/>
    <x v="20"/>
    <x v="0"/>
    <x v="5"/>
    <x v="1"/>
    <x v="0"/>
    <x v="0"/>
    <x v="18"/>
  </r>
  <r>
    <x v="0"/>
    <s v="SVC"/>
    <s v="SVC"/>
    <s v="Data Standard"/>
    <m/>
    <m/>
    <m/>
    <s v="IEC_STD_V10 &gt;&gt; Data Standard"/>
    <s v="Categories"/>
    <s v="IECP2-BPM-DataStandard-v1.0.xlsx"/>
    <n v="20"/>
    <x v="0"/>
    <x v="21"/>
    <x v="0"/>
    <x v="5"/>
    <x v="1"/>
    <x v="0"/>
    <x v="0"/>
    <x v="18"/>
  </r>
  <r>
    <x v="0"/>
    <s v="QAM"/>
    <s v="QAＭ"/>
    <s v="Data Standard"/>
    <m/>
    <m/>
    <m/>
    <s v="IEC_STD_V10 &gt;&gt; Data Standard"/>
    <s v="Categories"/>
    <s v="IECP2-BPM-DataStandard-v1.0.xlsx"/>
    <n v="20"/>
    <x v="0"/>
    <x v="21"/>
    <x v="0"/>
    <x v="5"/>
    <x v="1"/>
    <x v="0"/>
    <x v="0"/>
    <x v="18"/>
  </r>
  <r>
    <x v="0"/>
    <s v="HRM"/>
    <s v="HRM"/>
    <s v="Data Standard"/>
    <m/>
    <m/>
    <m/>
    <s v="IEC_STD_V10 &gt;&gt; Data Standard"/>
    <s v="Categories"/>
    <s v="IECP2-BPM-DataStandard-v1.0.xlsx"/>
    <n v="20"/>
    <x v="0"/>
    <x v="22"/>
    <x v="0"/>
    <x v="5"/>
    <x v="1"/>
    <x v="0"/>
    <x v="0"/>
    <x v="18"/>
  </r>
  <r>
    <x v="0"/>
    <s v="CUS"/>
    <s v="CUS"/>
    <s v="Data Standard"/>
    <m/>
    <m/>
    <m/>
    <s v="IEC_STD_V10 &gt;&gt; Data Standard"/>
    <s v="Categories"/>
    <s v="IECP2-BPM-DataStandard-v1.0.xlsx"/>
    <n v="21"/>
    <x v="0"/>
    <x v="23"/>
    <x v="0"/>
    <x v="5"/>
    <x v="1"/>
    <x v="0"/>
    <x v="0"/>
    <x v="19"/>
  </r>
  <r>
    <x v="0"/>
    <s v="CMN"/>
    <s v="CMN"/>
    <s v="Data Standard"/>
    <m/>
    <m/>
    <m/>
    <s v="IEC_STD_V10 &gt;&gt; Data Standard"/>
    <s v="Categories"/>
    <s v="IECP2-BPM-DataStandard-v1.0.xlsx"/>
    <n v="22"/>
    <x v="0"/>
    <x v="24"/>
    <x v="0"/>
    <x v="5"/>
    <x v="1"/>
    <x v="0"/>
    <x v="0"/>
    <x v="20"/>
  </r>
  <r>
    <x v="0"/>
    <s v="Analytics "/>
    <s v="Analytics "/>
    <m/>
    <m/>
    <m/>
    <m/>
    <s v="IEC_STD_V10"/>
    <s v="Categories"/>
    <s v="IECP2-BPM-DataStandard-v1.0.xlsx"/>
    <n v="23"/>
    <x v="0"/>
    <x v="25"/>
    <x v="0"/>
    <x v="1"/>
    <x v="1"/>
    <x v="0"/>
    <x v="0"/>
    <x v="21"/>
  </r>
  <r>
    <x v="0"/>
    <s v="Dashboard"/>
    <s v="Dashboard"/>
    <s v="Analytics "/>
    <m/>
    <m/>
    <m/>
    <s v="IEC_STD_V10 &gt;&gt; Analytics "/>
    <s v="Categories"/>
    <s v="IECP2-BPM-DataStandard-v1.0.xlsx"/>
    <n v="24"/>
    <x v="0"/>
    <x v="26"/>
    <x v="0"/>
    <x v="6"/>
    <x v="1"/>
    <x v="0"/>
    <x v="0"/>
    <x v="22"/>
  </r>
  <r>
    <x v="0"/>
    <s v="1：事業發展"/>
    <s v="1：事業發展"/>
    <s v="Dashboard"/>
    <m/>
    <m/>
    <m/>
    <s v="IEC_STD_V10 &gt;&gt; Analytics  &gt;&gt; Dashboard"/>
    <s v="Categories"/>
    <s v="IECP2-BPM-DataStandard-v1.0.xlsx"/>
    <n v="25"/>
    <x v="0"/>
    <x v="27"/>
    <x v="0"/>
    <x v="7"/>
    <x v="1"/>
    <x v="0"/>
    <x v="0"/>
    <x v="23"/>
  </r>
  <r>
    <x v="0"/>
    <s v="1.1：新事業發展"/>
    <s v="1.1：新事業發展"/>
    <s v="1：事業發展"/>
    <m/>
    <m/>
    <m/>
    <s v="IEC_STD_V10 &gt;&gt; Analytics  &gt;&gt; Dashboard &gt;&gt; 1：事業發展"/>
    <s v="Categories"/>
    <s v="IECP2-BPM-DataStandard-v1.0.xlsx"/>
    <n v="26"/>
    <x v="0"/>
    <x v="28"/>
    <x v="0"/>
    <x v="8"/>
    <x v="1"/>
    <x v="0"/>
    <x v="0"/>
    <x v="24"/>
  </r>
  <r>
    <x v="0"/>
    <s v="1.1.1：新事業營收現況"/>
    <s v="1.1.1：新事業營收現況"/>
    <s v="1.1：新事業發展"/>
    <m/>
    <m/>
    <m/>
    <s v="IEC_STD_V10 &gt;&gt; Analytics  &gt;&gt; Dashboard &gt;&gt; 1：事業發展 &gt;&gt; 1.1：新事業發展"/>
    <s v="Categories"/>
    <s v="IECP2-BPM-DataStandard-v1.0.xlsx"/>
    <n v="27"/>
    <x v="0"/>
    <x v="29"/>
    <x v="0"/>
    <x v="9"/>
    <x v="1"/>
    <x v="0"/>
    <x v="0"/>
    <x v="25"/>
  </r>
  <r>
    <x v="0"/>
    <s v="1.1.2：新事業發展進程"/>
    <s v="1.1.2：新事業發展進程"/>
    <s v="1.1：新事業發展"/>
    <m/>
    <m/>
    <m/>
    <s v="IEC_STD_V10 &gt;&gt; Analytics  &gt;&gt; Dashboard &gt;&gt; 1：事業發展 &gt;&gt; 1.1：新事業發展"/>
    <s v="Categories"/>
    <s v="IECP2-BPM-DataStandard-v1.0.xlsx"/>
    <n v="28"/>
    <x v="0"/>
    <x v="30"/>
    <x v="0"/>
    <x v="9"/>
    <x v="1"/>
    <x v="0"/>
    <x v="0"/>
    <x v="26"/>
  </r>
  <r>
    <x v="0"/>
    <s v="1.2：投資併購"/>
    <s v="1.2：投資併購"/>
    <s v="1：事業發展"/>
    <m/>
    <m/>
    <m/>
    <s v="IEC_STD_V10 &gt;&gt; Analytics  &gt;&gt; Dashboard &gt;&gt; 1：事業發展"/>
    <s v="Categories"/>
    <s v="IECP2-BPM-DataStandard-v1.0.xlsx"/>
    <n v="29"/>
    <x v="0"/>
    <x v="31"/>
    <x v="0"/>
    <x v="8"/>
    <x v="1"/>
    <x v="0"/>
    <x v="0"/>
    <x v="27"/>
  </r>
  <r>
    <x v="0"/>
    <s v="1.2.1：投資併購預算與獲利達成狀況"/>
    <s v="1.2.1：投資併購預算與獲利達成狀況"/>
    <s v="1.2：投資併購"/>
    <m/>
    <m/>
    <m/>
    <s v="IEC_STD_V10 &gt;&gt; Analytics  &gt;&gt; Dashboard &gt;&gt; 1：事業發展 &gt;&gt; 1.2：投資併購"/>
    <s v="Categories"/>
    <s v="IECP2-BPM-DataStandard-v1.0.xlsx"/>
    <n v="30"/>
    <x v="0"/>
    <x v="32"/>
    <x v="0"/>
    <x v="10"/>
    <x v="1"/>
    <x v="0"/>
    <x v="0"/>
    <x v="28"/>
  </r>
  <r>
    <x v="0"/>
    <s v="1.2.2：投資併購各標的貢獻狀況&amp;投資組合ROI"/>
    <s v="1.2.2：投資併購各標的貢獻狀況&amp;投資組合ROI"/>
    <s v="1.2：投資併購"/>
    <m/>
    <m/>
    <m/>
    <s v="IEC_STD_V10 &gt;&gt; Analytics  &gt;&gt; Dashboard &gt;&gt; 1：事業發展 &gt;&gt; 1.2：投資併購"/>
    <s v="Categories"/>
    <s v="IECP2-BPM-DataStandard-v1.0.xlsx"/>
    <n v="31"/>
    <x v="0"/>
    <x v="33"/>
    <x v="0"/>
    <x v="10"/>
    <x v="1"/>
    <x v="0"/>
    <x v="0"/>
    <x v="29"/>
  </r>
  <r>
    <x v="0"/>
    <s v="2：客戶關係管理"/>
    <s v="2：客戶關係管理"/>
    <s v="Dashboard"/>
    <m/>
    <m/>
    <m/>
    <s v="IEC_STD_V10 &gt;&gt; Analytics  &gt;&gt; Dashboard"/>
    <s v="Categories"/>
    <s v="IECP2-BPM-DataStandard-v1.0.xlsx"/>
    <n v="32"/>
    <x v="0"/>
    <x v="34"/>
    <x v="0"/>
    <x v="7"/>
    <x v="1"/>
    <x v="0"/>
    <x v="0"/>
    <x v="30"/>
  </r>
  <r>
    <x v="0"/>
    <s v="2.1：管理客戶"/>
    <s v="2.1：管理客戶"/>
    <s v="2：客戶關係管理"/>
    <m/>
    <m/>
    <m/>
    <s v="IEC_STD_V10 &gt;&gt; Analytics  &gt;&gt; Dashboard &gt;&gt; 2：客戶關係管理"/>
    <s v="Categories"/>
    <s v="IECP2-BPM-DataStandard-v1.0.xlsx"/>
    <n v="33"/>
    <x v="0"/>
    <x v="35"/>
    <x v="0"/>
    <x v="11"/>
    <x v="1"/>
    <x v="0"/>
    <x v="0"/>
    <x v="31"/>
  </r>
  <r>
    <x v="0"/>
    <s v="2.1.1：管理客戶增長–客戶營收及毛利分析"/>
    <s v="2.1.1：管理客戶增長–客戶營收及毛利分析"/>
    <s v="2.1：管理客戶"/>
    <m/>
    <m/>
    <m/>
    <s v="IEC_STD_V10 &gt;&gt; Analytics  &gt;&gt; Dashboard &gt;&gt; 2：客戶關係管理 &gt;&gt; 2.1：管理客戶"/>
    <s v="Categories"/>
    <s v="IECP2-BPM-DataStandard-v1.0.xlsx"/>
    <n v="34"/>
    <x v="0"/>
    <x v="36"/>
    <x v="0"/>
    <x v="12"/>
    <x v="1"/>
    <x v="0"/>
    <x v="0"/>
    <x v="32"/>
  </r>
  <r>
    <x v="0"/>
    <s v="2.1.2：管理客戶增長–新客戶/新產品專案獲取現況"/>
    <s v="2.1.2：管理客戶增長–新客戶/新產品專案獲取現況"/>
    <s v="2.1：管理客戶"/>
    <m/>
    <m/>
    <m/>
    <s v="IEC_STD_V10 &gt;&gt; Analytics  &gt;&gt; Dashboard &gt;&gt; 2：客戶關係管理 &gt;&gt; 2.1：管理客戶"/>
    <s v="Categories"/>
    <s v="IECP2-BPM-DataStandard-v1.0.xlsx"/>
    <n v="35"/>
    <x v="0"/>
    <x v="37"/>
    <x v="0"/>
    <x v="12"/>
    <x v="1"/>
    <x v="0"/>
    <x v="0"/>
    <x v="33"/>
  </r>
  <r>
    <x v="0"/>
    <s v="2.2：管理RFQ"/>
    <s v="2.2：管理RFQ"/>
    <s v="2：客戶關係管理"/>
    <m/>
    <m/>
    <m/>
    <s v="IEC_STD_V10 &gt;&gt; Analytics  &gt;&gt; Dashboard &gt;&gt; 2：客戶關係管理"/>
    <s v="Categories"/>
    <s v="IECP2-BPM-DataStandard-v1.0.xlsx"/>
    <n v="36"/>
    <x v="0"/>
    <x v="38"/>
    <x v="0"/>
    <x v="11"/>
    <x v="1"/>
    <x v="0"/>
    <x v="0"/>
    <x v="34"/>
  </r>
  <r>
    <x v="0"/>
    <s v="2.3：營收與獲利"/>
    <s v="2.3：營收與獲利"/>
    <s v="2：客戶關係管理"/>
    <m/>
    <m/>
    <m/>
    <s v="IEC_STD_V10 &gt;&gt; Analytics  &gt;&gt; Dashboard &gt;&gt; 2：客戶關係管理"/>
    <s v="Categories"/>
    <s v="IECP2-BPM-DataStandard-v1.0.xlsx"/>
    <n v="37"/>
    <x v="0"/>
    <x v="39"/>
    <x v="0"/>
    <x v="11"/>
    <x v="1"/>
    <x v="0"/>
    <x v="0"/>
    <x v="35"/>
  </r>
  <r>
    <x v="0"/>
    <s v="2.3.1：管理營收與獲利–營收與銷量達成狀況"/>
    <s v="2.3.1：管理營收與獲利–營收與銷量達成狀況"/>
    <s v="2.3：營收與獲利"/>
    <m/>
    <m/>
    <m/>
    <s v="IEC_STD_V10 &gt;&gt; Analytics  &gt;&gt; Dashboard &gt;&gt; 2：客戶關係管理 &gt;&gt; 2.3：營收與獲利"/>
    <s v="Categories"/>
    <s v="IECP2-BPM-DataStandard-v1.0.xlsx"/>
    <n v="38"/>
    <x v="0"/>
    <x v="40"/>
    <x v="0"/>
    <x v="13"/>
    <x v="1"/>
    <x v="0"/>
    <x v="0"/>
    <x v="36"/>
  </r>
  <r>
    <x v="0"/>
    <s v="2.3.2：管理營收與獲利–預估營收與銷量"/>
    <s v="2.3.2：管理營收與獲利–預估營收與銷量"/>
    <s v="2.3：營收與獲利"/>
    <m/>
    <m/>
    <m/>
    <s v="IEC_STD_V10 &gt;&gt; Analytics  &gt;&gt; Dashboard &gt;&gt; 2：客戶關係管理 &gt;&gt; 2.3：營收與獲利"/>
    <s v="Categories"/>
    <s v="IECP2-BPM-DataStandard-v1.0.xlsx"/>
    <n v="39"/>
    <x v="0"/>
    <x v="41"/>
    <x v="0"/>
    <x v="13"/>
    <x v="1"/>
    <x v="0"/>
    <x v="0"/>
    <x v="37"/>
  </r>
  <r>
    <x v="0"/>
    <s v="2.4：管理客戶滿意度"/>
    <s v="2.4：管理客戶滿意度"/>
    <s v="2：客戶關係管理"/>
    <m/>
    <m/>
    <m/>
    <s v="IEC_STD_V10 &gt;&gt; Analytics  &gt;&gt; Dashboard &gt;&gt; 2：客戶關係管理"/>
    <s v="Categories"/>
    <s v="IECP2-BPM-DataStandard-v1.0.xlsx"/>
    <n v="40"/>
    <x v="0"/>
    <x v="42"/>
    <x v="0"/>
    <x v="11"/>
    <x v="1"/>
    <x v="0"/>
    <x v="0"/>
    <x v="38"/>
  </r>
  <r>
    <x v="0"/>
    <s v="3：作業管理"/>
    <s v="3：作業管理"/>
    <s v="Dashboard"/>
    <m/>
    <m/>
    <m/>
    <s v="IEC_STD_V10 &gt;&gt; Analytics  &gt;&gt; Dashboard"/>
    <s v="Categories"/>
    <s v="IECP2-BPM-DataStandard-v1.0.xlsx"/>
    <n v="41"/>
    <x v="0"/>
    <x v="43"/>
    <x v="0"/>
    <x v="7"/>
    <x v="1"/>
    <x v="0"/>
    <x v="0"/>
    <x v="39"/>
  </r>
  <r>
    <x v="0"/>
    <s v="3.1：管理RD"/>
    <s v="3.1：管理RD"/>
    <s v="3：作業管理"/>
    <m/>
    <m/>
    <m/>
    <s v="IEC_STD_V10 &gt;&gt; Analytics  &gt;&gt; Dashboard &gt;&gt; 3：作業管理"/>
    <s v="Categories"/>
    <s v="IECP2-BPM-DataStandard-v1.0.xlsx"/>
    <n v="42"/>
    <x v="0"/>
    <x v="44"/>
    <x v="0"/>
    <x v="14"/>
    <x v="1"/>
    <x v="0"/>
    <x v="0"/>
    <x v="40"/>
  </r>
  <r>
    <x v="0"/>
    <s v="3.1.1：管理RD –新產品開發專案時程管理(TTM)"/>
    <s v="3.1.1：管理RD –新產品開發專案時程管理(TTM)"/>
    <s v="3.1：管理RD"/>
    <m/>
    <m/>
    <m/>
    <s v="IEC_STD_V10 &gt;&gt; Analytics  &gt;&gt; Dashboard &gt;&gt; 3：作業管理 &gt;&gt; 3.1：管理RD"/>
    <s v="Categories"/>
    <s v="IECP2-BPM-DataStandard-v1.0.xlsx"/>
    <n v="43"/>
    <x v="0"/>
    <x v="45"/>
    <x v="0"/>
    <x v="15"/>
    <x v="1"/>
    <x v="0"/>
    <x v="0"/>
    <x v="41"/>
  </r>
  <r>
    <x v="0"/>
    <s v="3.1.2：管理RD –新產品開發專案獲利管理(TTP)"/>
    <s v="3.1.2：管理RD –新產品開發專案獲利管理(TTP)"/>
    <s v="3.1：管理RD"/>
    <m/>
    <m/>
    <m/>
    <s v="IEC_STD_V10 &gt;&gt; Analytics  &gt;&gt; Dashboard &gt;&gt; 3：作業管理 &gt;&gt; 3.1：管理RD"/>
    <s v="Categories"/>
    <s v="IECP2-BPM-DataStandard-v1.0.xlsx"/>
    <n v="44"/>
    <x v="0"/>
    <x v="46"/>
    <x v="0"/>
    <x v="15"/>
    <x v="1"/>
    <x v="0"/>
    <x v="0"/>
    <x v="42"/>
  </r>
  <r>
    <x v="0"/>
    <s v="3.1.3：管理RD –NRE 管理"/>
    <s v="3.1.3：管理RD –NRE 管理"/>
    <s v="3.1：管理RD"/>
    <m/>
    <m/>
    <m/>
    <s v="IEC_STD_V10 &gt;&gt; Analytics  &gt;&gt; Dashboard &gt;&gt; 3：作業管理 &gt;&gt; 3.1：管理RD"/>
    <s v="Categories"/>
    <s v="IECP2-BPM-DataStandard-v1.0.xlsx"/>
    <n v="45"/>
    <x v="0"/>
    <x v="47"/>
    <x v="0"/>
    <x v="15"/>
    <x v="1"/>
    <x v="0"/>
    <x v="0"/>
    <x v="43"/>
  </r>
  <r>
    <x v="0"/>
    <s v="3.1.4：管理RD –Design Quality 管理"/>
    <s v="3.1.4：管理RD –Design Quality 管理"/>
    <s v="3.1：管理RD"/>
    <m/>
    <m/>
    <m/>
    <s v="IEC_STD_V10 &gt;&gt; Analytics  &gt;&gt; Dashboard &gt;&gt; 3：作業管理 &gt;&gt; 3.1：管理RD"/>
    <s v="Categories"/>
    <s v="IECP2-BPM-DataStandard-v1.0.xlsx"/>
    <n v="46"/>
    <x v="0"/>
    <x v="48"/>
    <x v="0"/>
    <x v="15"/>
    <x v="1"/>
    <x v="0"/>
    <x v="0"/>
    <x v="44"/>
  </r>
  <r>
    <x v="0"/>
    <s v="3.2：管理MFG"/>
    <s v="3.2：管理MFG"/>
    <s v="3：作業管理"/>
    <m/>
    <m/>
    <m/>
    <s v="IEC_STD_V10 &gt;&gt; Analytics  &gt;&gt; Dashboard &gt;&gt; 3：作業管理"/>
    <s v="Categories"/>
    <s v="IECP2-BPM-DataStandard-v1.0.xlsx"/>
    <n v="47"/>
    <x v="0"/>
    <x v="49"/>
    <x v="0"/>
    <x v="14"/>
    <x v="1"/>
    <x v="0"/>
    <x v="0"/>
    <x v="45"/>
  </r>
  <r>
    <x v="0"/>
    <s v="3.2.1：管理MFG –製造管理費用分析(MVA Gap、MCU、CPP、CPH)"/>
    <s v="3.2.1：管理MFG –製造管理費用分析(MVA Gap、MCU、CPP、CPH)"/>
    <s v="3.2：管理MFG"/>
    <m/>
    <m/>
    <m/>
    <s v="IEC_STD_V10 &gt;&gt; Analytics  &gt;&gt; Dashboard &gt;&gt; 3：作業管理 &gt;&gt; 3.2：管理MFG"/>
    <s v="Categories"/>
    <s v="IECP2-BPM-DataStandard-v1.0.xlsx"/>
    <n v="48"/>
    <x v="0"/>
    <x v="50"/>
    <x v="0"/>
    <x v="16"/>
    <x v="1"/>
    <x v="0"/>
    <x v="0"/>
    <x v="46"/>
  </r>
  <r>
    <x v="0"/>
    <s v="3.2.2：管理MFG –L6&amp;L10 OEE分析"/>
    <s v="3.2.2：管理MFG –L6&amp;L10 OEE分析"/>
    <s v="3.2：管理MFG"/>
    <m/>
    <m/>
    <m/>
    <s v="IEC_STD_V10 &gt;&gt; Analytics  &gt;&gt; Dashboard &gt;&gt; 3：作業管理 &gt;&gt; 3.2：管理MFG"/>
    <s v="Categories"/>
    <s v="IECP2-BPM-DataStandard-v1.0.xlsx"/>
    <n v="49"/>
    <x v="0"/>
    <x v="51"/>
    <x v="0"/>
    <x v="16"/>
    <x v="1"/>
    <x v="0"/>
    <x v="0"/>
    <x v="47"/>
  </r>
  <r>
    <x v="0"/>
    <s v="3.3：管理品質"/>
    <s v="3.3：管理品質"/>
    <s v="3：作業管理"/>
    <m/>
    <m/>
    <m/>
    <s v="IEC_STD_V10 &gt;&gt; Analytics  &gt;&gt; Dashboard &gt;&gt; 3：作業管理"/>
    <s v="Categories"/>
    <s v="IECP2-BPM-DataStandard-v1.0.xlsx"/>
    <n v="50"/>
    <x v="0"/>
    <x v="52"/>
    <x v="0"/>
    <x v="14"/>
    <x v="1"/>
    <x v="0"/>
    <x v="0"/>
    <x v="48"/>
  </r>
  <r>
    <x v="0"/>
    <s v="3.3.1：管理品質–退貨管理(Line/Field Return)"/>
    <s v="3.3.1：管理品質–退貨管理(Line/Field Return)"/>
    <s v="3.3：管理品質"/>
    <m/>
    <m/>
    <m/>
    <s v="IEC_STD_V10 &gt;&gt; Analytics  &gt;&gt; Dashboard &gt;&gt; 3：作業管理 &gt;&gt; 3.3：管理品質"/>
    <s v="Categories"/>
    <s v="IECP2-BPM-DataStandard-v1.0.xlsx"/>
    <n v="51"/>
    <x v="0"/>
    <x v="53"/>
    <x v="0"/>
    <x v="17"/>
    <x v="1"/>
    <x v="0"/>
    <x v="0"/>
    <x v="49"/>
  </r>
  <r>
    <x v="0"/>
    <s v="3.3.2 : Line/Field Return"/>
    <s v="3.3.2：L6&amp;L10 OEE 分析"/>
    <s v="3.3：管理品質"/>
    <m/>
    <m/>
    <m/>
    <s v="IEC_STD_V10 &gt;&gt; Analytics  &gt;&gt; Dashboard &gt;&gt; 3：作業管理 &gt;&gt; 3.3：管理品質"/>
    <s v="Categories"/>
    <s v="IECP2-BPM-DataStandard-v1.0.xlsx"/>
    <n v="52"/>
    <x v="0"/>
    <x v="54"/>
    <x v="0"/>
    <x v="17"/>
    <x v="1"/>
    <x v="0"/>
    <x v="0"/>
    <x v="50"/>
  </r>
  <r>
    <x v="0"/>
    <s v="3.4: 管理採購-材料成本管理"/>
    <s v="3.4: 管理採購-材料成本管理"/>
    <s v="3：作業管理"/>
    <m/>
    <m/>
    <m/>
    <s v="IEC_STD_V10 &gt;&gt; Analytics  &gt;&gt; Dashboard &gt;&gt; 3：作業管理"/>
    <s v="Categories"/>
    <s v="IECP2-BPM-DataStandard-v1.0.xlsx"/>
    <n v="53"/>
    <x v="0"/>
    <x v="55"/>
    <x v="0"/>
    <x v="14"/>
    <x v="1"/>
    <x v="0"/>
    <x v="0"/>
    <x v="51"/>
  </r>
  <r>
    <x v="0"/>
    <s v="3.4.1：年度採購節省費用管理"/>
    <s v="3.4.1：年度採購節省費用管理"/>
    <s v="3.4：管理採購"/>
    <m/>
    <m/>
    <m/>
    <s v="IEC_STD_V10 &gt;&gt; Analytics  &gt;&gt; Dashboard &gt;&gt; 3：作業管理 &gt;&gt; 3.4：管理採購"/>
    <s v="Categories"/>
    <s v="IECP2-BPM-DataStandard-v1.0.xlsx"/>
    <n v="54"/>
    <x v="0"/>
    <x v="56"/>
    <x v="0"/>
    <x v="18"/>
    <x v="1"/>
    <x v="0"/>
    <x v="0"/>
    <x v="52"/>
  </r>
  <r>
    <x v="0"/>
    <s v="3.4.2：VMI 比率管理"/>
    <s v="3.4.2：VMI 比率管理"/>
    <s v="3.4：管理採購"/>
    <m/>
    <m/>
    <m/>
    <s v="IEC_STD_V10 &gt;&gt; Analytics  &gt;&gt; Dashboard &gt;&gt; 3：作業管理 &gt;&gt; 3.4：管理採購"/>
    <s v="Categories"/>
    <s v="IECP2-BPM-DataStandard-v1.0.xlsx"/>
    <n v="55"/>
    <x v="0"/>
    <x v="57"/>
    <x v="0"/>
    <x v="18"/>
    <x v="1"/>
    <x v="0"/>
    <x v="0"/>
    <x v="53"/>
  </r>
  <r>
    <x v="0"/>
    <s v="3.4.3：供應商表現(OTD、IQC) 管理"/>
    <s v="3.4.3：供應商表現(OTD、IQC) 管理"/>
    <s v="3.4：管理採購"/>
    <m/>
    <m/>
    <m/>
    <s v="IEC_STD_V10 &gt;&gt; Analytics  &gt;&gt; Dashboard &gt;&gt; 3：作業管理 &gt;&gt; 3.4：管理採購"/>
    <s v="Categories"/>
    <s v="IECP2-BPM-DataStandard-v1.0.xlsx"/>
    <n v="56"/>
    <x v="0"/>
    <x v="58"/>
    <x v="0"/>
    <x v="18"/>
    <x v="1"/>
    <x v="0"/>
    <x v="0"/>
    <x v="54"/>
  </r>
  <r>
    <x v="0"/>
    <s v="3.5：管理資材"/>
    <s v="3.5：管理資材"/>
    <s v="3：作業管理"/>
    <m/>
    <m/>
    <m/>
    <s v="IEC_STD_V10 &gt;&gt; Analytics  &gt;&gt; Dashboard &gt;&gt; 3：作業管理"/>
    <s v="Categories"/>
    <s v="IECP2-BPM-DataStandard-v1.0.xlsx"/>
    <n v="57"/>
    <x v="0"/>
    <x v="59"/>
    <x v="0"/>
    <x v="14"/>
    <x v="1"/>
    <x v="0"/>
    <x v="0"/>
    <x v="55"/>
  </r>
  <r>
    <x v="0"/>
    <s v="3.5.1：L6 Fulfillment &amp; MTD 目標達成狀況"/>
    <s v="3.5.1：L6 Fulfillment &amp; MTD 目標達成狀況"/>
    <s v="3.5：管理資材"/>
    <m/>
    <m/>
    <m/>
    <s v="IEC_STD_V10 &gt;&gt; Analytics  &gt;&gt; Dashboard &gt;&gt; 3：作業管理 &gt;&gt; 3.5：管理資材"/>
    <s v="Categories"/>
    <s v="IECP2-BPM-DataStandard-v1.0.xlsx"/>
    <n v="58"/>
    <x v="0"/>
    <x v="60"/>
    <x v="0"/>
    <x v="19"/>
    <x v="1"/>
    <x v="0"/>
    <x v="0"/>
    <x v="56"/>
  </r>
  <r>
    <x v="0"/>
    <s v="3.5.2：CTS 達標狀況"/>
    <s v="3.5.2：CTS 達標狀況"/>
    <s v="3.5：管理資材"/>
    <m/>
    <m/>
    <m/>
    <s v="IEC_STD_V10 &gt;&gt; Analytics  &gt;&gt; Dashboard &gt;&gt; 3：作業管理 &gt;&gt; 3.5：管理資材"/>
    <s v="Categories"/>
    <s v="IECP2-BPM-DataStandard-v1.0.xlsx"/>
    <n v="59"/>
    <x v="0"/>
    <x v="61"/>
    <x v="0"/>
    <x v="19"/>
    <x v="1"/>
    <x v="0"/>
    <x v="0"/>
    <x v="57"/>
  </r>
  <r>
    <x v="0"/>
    <s v="3.5.3：庫齡及DOI 管理"/>
    <s v="3.5.3：庫齡及DOI 管理"/>
    <s v="3.5：管理資材"/>
    <m/>
    <m/>
    <m/>
    <s v="IEC_STD_V10 &gt;&gt; Analytics  &gt;&gt; Dashboard &gt;&gt; 3：作業管理 &gt;&gt; 3.5：管理資材"/>
    <s v="Categories"/>
    <s v="IECP2-BPM-DataStandard-v1.0.xlsx"/>
    <n v="60"/>
    <x v="0"/>
    <x v="62"/>
    <x v="0"/>
    <x v="19"/>
    <x v="1"/>
    <x v="0"/>
    <x v="0"/>
    <x v="58"/>
  </r>
  <r>
    <x v="0"/>
    <s v="3.5.4：庫存價值分析"/>
    <s v="3.5.4：庫存價值分析"/>
    <s v="3.5：管理資材"/>
    <m/>
    <m/>
    <m/>
    <s v="IEC_STD_V10 &gt;&gt; Analytics  &gt;&gt; Dashboard &gt;&gt; 3：作業管理 &gt;&gt; 3.5：管理資材"/>
    <s v="Categories"/>
    <s v="IECP2-BPM-DataStandard-v1.0.xlsx"/>
    <n v="61"/>
    <x v="0"/>
    <x v="63"/>
    <x v="0"/>
    <x v="19"/>
    <x v="1"/>
    <x v="0"/>
    <x v="0"/>
    <x v="59"/>
  </r>
  <r>
    <x v="0"/>
    <s v="3.5.5：需求預測準確率"/>
    <s v="3.5.5：需求預測準確率"/>
    <s v="3.5：管理資材"/>
    <m/>
    <m/>
    <m/>
    <s v="IEC_STD_V10 &gt;&gt; Analytics  &gt;&gt; Dashboard &gt;&gt; 3：作業管理 &gt;&gt; 3.5：管理資材"/>
    <s v="Categories"/>
    <s v="IECP2-BPM-DataStandard-v1.0.xlsx"/>
    <n v="62"/>
    <x v="0"/>
    <x v="64"/>
    <x v="0"/>
    <x v="19"/>
    <x v="1"/>
    <x v="0"/>
    <x v="0"/>
    <x v="60"/>
  </r>
  <r>
    <x v="0"/>
    <s v="3.5.6：整體報廢金額分析"/>
    <s v="3.5.6：整體報廢金額分析"/>
    <s v="3.5：管理資材"/>
    <m/>
    <m/>
    <m/>
    <s v="IEC_STD_V10 &gt;&gt; Analytics  &gt;&gt; Dashboard &gt;&gt; 3：作業管理 &gt;&gt; 3.5：管理資材"/>
    <s v="Categories"/>
    <s v="IECP2-BPM-DataStandard-v1.0.xlsx"/>
    <n v="63"/>
    <x v="0"/>
    <x v="65"/>
    <x v="0"/>
    <x v="19"/>
    <x v="1"/>
    <x v="0"/>
    <x v="0"/>
    <x v="61"/>
  </r>
  <r>
    <x v="0"/>
    <s v="4：資源管理"/>
    <s v="4：資源管理"/>
    <s v="Dashboard"/>
    <m/>
    <m/>
    <m/>
    <s v="IEC_STD_V10 &gt;&gt; Analytics  &gt;&gt; Dashboard"/>
    <s v="Categories"/>
    <s v="IECP2-BPM-DataStandard-v1.0.xlsx"/>
    <n v="64"/>
    <x v="0"/>
    <x v="66"/>
    <x v="0"/>
    <x v="7"/>
    <x v="1"/>
    <x v="0"/>
    <x v="0"/>
    <x v="62"/>
  </r>
  <r>
    <x v="0"/>
    <s v="4.1：管理營業規劃"/>
    <s v="4.1：管理營業規劃"/>
    <s v="4：資源管理"/>
    <m/>
    <m/>
    <m/>
    <s v="IEC_STD_V10 &gt;&gt; Analytics  &gt;&gt; Dashboard &gt;&gt; 4：資源管理"/>
    <s v="Categories"/>
    <s v="IECP2-BPM-DataStandard-v1.0.xlsx"/>
    <n v="65"/>
    <x v="0"/>
    <x v="67"/>
    <x v="0"/>
    <x v="20"/>
    <x v="1"/>
    <x v="0"/>
    <x v="0"/>
    <x v="63"/>
  </r>
  <r>
    <x v="0"/>
    <s v="4.2：管理PNL"/>
    <s v="4.2：管理PNL"/>
    <s v="4：資源管理"/>
    <m/>
    <m/>
    <m/>
    <s v="IEC_STD_V10 &gt;&gt; Analytics  &gt;&gt; Dashboard &gt;&gt; 4：資源管理"/>
    <s v="Categories"/>
    <s v="IECP2-BPM-DataStandard-v1.0.xlsx"/>
    <n v="66"/>
    <x v="0"/>
    <x v="68"/>
    <x v="0"/>
    <x v="20"/>
    <x v="1"/>
    <x v="0"/>
    <x v="0"/>
    <x v="64"/>
  </r>
  <r>
    <x v="0"/>
    <s v="4.3：管理資產負債"/>
    <s v="4.3：管理資產負債"/>
    <s v="4：資源管理"/>
    <m/>
    <m/>
    <m/>
    <s v="IEC_STD_V10 &gt;&gt; Analytics  &gt;&gt; Dashboard &gt;&gt; 4：資源管理"/>
    <s v="Categories"/>
    <s v="IECP2-BPM-DataStandard-v1.0.xlsx"/>
    <n v="67"/>
    <x v="0"/>
    <x v="69"/>
    <x v="0"/>
    <x v="20"/>
    <x v="1"/>
    <x v="0"/>
    <x v="0"/>
    <x v="65"/>
  </r>
  <r>
    <x v="0"/>
    <s v="4.3：管理資產負債"/>
    <s v="4.3：管理資產負債"/>
    <s v="4：資源管理"/>
    <m/>
    <m/>
    <m/>
    <s v="IEC_STD_V10 &gt;&gt; Analytics  &gt;&gt; Dashboard &gt;&gt; 4：資源管理"/>
    <s v="Categories"/>
    <s v="IECP2-BPM-DataStandard-v1.0.xlsx"/>
    <n v="68"/>
    <x v="0"/>
    <x v="69"/>
    <x v="0"/>
    <x v="20"/>
    <x v="1"/>
    <x v="0"/>
    <x v="0"/>
    <x v="66"/>
  </r>
  <r>
    <x v="0"/>
    <s v="Management Report"/>
    <s v="Management Report"/>
    <s v="Analytics "/>
    <m/>
    <m/>
    <m/>
    <s v="IEC_STD_V10 &gt;&gt; Analytics "/>
    <s v="Categories"/>
    <s v="IECP2-BPM-DataStandard-v1.0.xlsx"/>
    <n v="69"/>
    <x v="0"/>
    <x v="70"/>
    <x v="0"/>
    <x v="6"/>
    <x v="1"/>
    <x v="0"/>
    <x v="0"/>
    <x v="67"/>
  </r>
  <r>
    <x v="0"/>
    <s v="作業及報表"/>
    <s v="作業及報表"/>
    <s v="Analytics "/>
    <m/>
    <m/>
    <m/>
    <s v="IEC_STD_V10 &gt;&gt; Analytics "/>
    <s v="Categories"/>
    <s v="IECP2-BPM-DataStandard-v1.0.xlsx"/>
    <n v="70"/>
    <x v="0"/>
    <x v="71"/>
    <x v="0"/>
    <x v="6"/>
    <x v="1"/>
    <x v="0"/>
    <x v="0"/>
    <x v="68"/>
  </r>
  <r>
    <x v="0"/>
    <s v=" LCM-存貨之評價與表達"/>
    <s v=" LCM-存貨之評價與表達"/>
    <s v="作業及報表"/>
    <m/>
    <m/>
    <m/>
    <s v="IEC_STD_V10 &gt;&gt; Analytics  &gt;&gt; 作業及報表"/>
    <s v="Categories"/>
    <s v="IECP2-BPM-DataStandard-v1.0.xlsx"/>
    <n v="71"/>
    <x v="0"/>
    <x v="72"/>
    <x v="0"/>
    <x v="21"/>
    <x v="1"/>
    <x v="0"/>
    <x v="0"/>
    <x v="69"/>
  </r>
  <r>
    <x v="0"/>
    <s v="IEC_STD_V10"/>
    <s v="IEC_STD_V10"/>
    <m/>
    <m/>
    <m/>
    <s v="IEC_STD_V10"/>
    <m/>
    <s v="Categories"/>
    <s v="IECP2-DG-DataStandard-DEMO-v1.0.xlsx"/>
    <n v="2"/>
    <x v="0"/>
    <x v="0"/>
    <x v="0"/>
    <x v="0"/>
    <x v="0"/>
    <x v="0"/>
    <x v="0"/>
    <x v="70"/>
  </r>
  <r>
    <x v="0"/>
    <s v="Process Standard"/>
    <s v="Process Standard"/>
    <m/>
    <m/>
    <m/>
    <m/>
    <s v="IEC_STD_V10"/>
    <s v="Categories"/>
    <s v="IECP2-DG-DataStandard-DEMO-v1.0.xlsx"/>
    <n v="3"/>
    <x v="0"/>
    <x v="1"/>
    <x v="0"/>
    <x v="1"/>
    <x v="1"/>
    <x v="0"/>
    <x v="0"/>
    <x v="71"/>
  </r>
  <r>
    <x v="0"/>
    <s v="Regulation"/>
    <s v="Regulation"/>
    <m/>
    <m/>
    <m/>
    <m/>
    <s v="IEC_STD_V10"/>
    <s v="Categories"/>
    <s v="IECP2-DG-DataStandard-DEMO-v1.0.xlsx"/>
    <n v="4"/>
    <x v="0"/>
    <x v="2"/>
    <x v="0"/>
    <x v="1"/>
    <x v="1"/>
    <x v="0"/>
    <x v="0"/>
    <x v="72"/>
  </r>
  <r>
    <x v="0"/>
    <s v="GDPR"/>
    <s v="GDPR"/>
    <s v="Regulation"/>
    <m/>
    <m/>
    <m/>
    <s v="IEC_STD_V10 &gt;&gt; Regulation"/>
    <s v="Categories"/>
    <s v="IECP2-DG-DataStandard-DEMO-v1.0.xlsx"/>
    <n v="5"/>
    <x v="0"/>
    <x v="3"/>
    <x v="0"/>
    <x v="2"/>
    <x v="1"/>
    <x v="0"/>
    <x v="0"/>
    <x v="73"/>
  </r>
  <r>
    <x v="0"/>
    <s v="IFRS"/>
    <s v="IFRS"/>
    <s v="Regulation"/>
    <m/>
    <m/>
    <m/>
    <s v="IEC_STD_V10 &gt;&gt; Regulation"/>
    <s v="Categories"/>
    <s v="IECP2-DG-DataStandard-DEMO-v1.0.xlsx"/>
    <n v="6"/>
    <x v="0"/>
    <x v="4"/>
    <x v="0"/>
    <x v="2"/>
    <x v="1"/>
    <x v="0"/>
    <x v="0"/>
    <x v="74"/>
  </r>
  <r>
    <x v="0"/>
    <s v="存貨之會計處理準則"/>
    <s v="存貨之會計處理準則"/>
    <s v="IFRS"/>
    <m/>
    <m/>
    <m/>
    <s v="IEC_STD_V10 &gt;&gt; Regulation &gt;&gt; IFRS"/>
    <s v="Categories"/>
    <s v="IECP2-DG-DataStandard-DEMO-v1.0.xlsx"/>
    <n v="7"/>
    <x v="0"/>
    <x v="5"/>
    <x v="0"/>
    <x v="3"/>
    <x v="1"/>
    <x v="0"/>
    <x v="0"/>
    <x v="75"/>
  </r>
  <r>
    <x v="0"/>
    <s v="Common"/>
    <s v="Common"/>
    <m/>
    <m/>
    <m/>
    <m/>
    <s v="IEC_STD_V10"/>
    <s v="Categories"/>
    <s v="IECP2-DG-DataStandard-DEMO-v1.0.xlsx"/>
    <n v="8"/>
    <x v="0"/>
    <x v="6"/>
    <x v="0"/>
    <x v="1"/>
    <x v="1"/>
    <x v="0"/>
    <x v="0"/>
    <x v="76"/>
  </r>
  <r>
    <x v="0"/>
    <s v="AutoMetaData"/>
    <s v="AutoMetaData"/>
    <s v="Common"/>
    <m/>
    <m/>
    <m/>
    <s v="IEC_STD_V10 &gt;&gt; Common"/>
    <s v="Categories"/>
    <s v="IECP2-DG-DataStandard-DEMO-v1.0.xlsx"/>
    <n v="9"/>
    <x v="0"/>
    <x v="7"/>
    <x v="0"/>
    <x v="4"/>
    <x v="1"/>
    <x v="0"/>
    <x v="0"/>
    <x v="77"/>
  </r>
  <r>
    <x v="0"/>
    <s v="Sensitivity"/>
    <s v="Sensitivity"/>
    <s v="Common"/>
    <m/>
    <m/>
    <m/>
    <s v="IEC_STD_V10 &gt;&gt; Common"/>
    <s v="Categories"/>
    <s v="IECP2-DG-DataStandard-DEMO-v1.0.xlsx"/>
    <n v="10"/>
    <x v="0"/>
    <x v="8"/>
    <x v="0"/>
    <x v="4"/>
    <x v="1"/>
    <x v="0"/>
    <x v="0"/>
    <x v="78"/>
  </r>
  <r>
    <x v="0"/>
    <s v="RefData"/>
    <s v="RefData"/>
    <s v="Common"/>
    <m/>
    <m/>
    <m/>
    <s v="IEC_STD_V10 &gt;&gt; Common"/>
    <s v="Categories"/>
    <s v="IECP2-DG-DataStandard-DEMO-v1.0.xlsx"/>
    <n v="11"/>
    <x v="0"/>
    <x v="9"/>
    <x v="0"/>
    <x v="4"/>
    <x v="1"/>
    <x v="0"/>
    <x v="0"/>
    <x v="79"/>
  </r>
  <r>
    <x v="0"/>
    <s v="TermType"/>
    <s v="TermType"/>
    <s v="Common"/>
    <m/>
    <m/>
    <m/>
    <s v="IEC_STD_V10 &gt;&gt; Common"/>
    <s v="Categories"/>
    <s v="IECP2-DG-DataStandard-DEMO-v1.0.xlsx"/>
    <n v="12"/>
    <x v="0"/>
    <x v="10"/>
    <x v="0"/>
    <x v="4"/>
    <x v="1"/>
    <x v="0"/>
    <x v="0"/>
    <x v="80"/>
  </r>
  <r>
    <x v="0"/>
    <s v="Data Standard"/>
    <s v="Data Standard"/>
    <m/>
    <m/>
    <m/>
    <m/>
    <s v="IEC_STD_V10"/>
    <s v="Categories"/>
    <s v="IECP2-DG-DataStandard-DEMO-v1.0.xlsx"/>
    <n v="13"/>
    <x v="0"/>
    <x v="11"/>
    <x v="0"/>
    <x v="1"/>
    <x v="1"/>
    <x v="0"/>
    <x v="0"/>
    <x v="81"/>
  </r>
  <r>
    <x v="0"/>
    <s v="INV"/>
    <s v="INV"/>
    <s v="Data Standard"/>
    <m/>
    <m/>
    <m/>
    <s v="IEC_STD_V10 &gt;&gt; Data Standard"/>
    <s v="Categories"/>
    <s v="IECP2-DG-DataStandard-DEMO-v1.0.xlsx"/>
    <n v="14"/>
    <x v="0"/>
    <x v="12"/>
    <x v="0"/>
    <x v="5"/>
    <x v="1"/>
    <x v="0"/>
    <x v="0"/>
    <x v="82"/>
  </r>
  <r>
    <x v="0"/>
    <s v="PUR"/>
    <s v="PUR"/>
    <s v="Data Standard"/>
    <m/>
    <m/>
    <m/>
    <s v="IEC_STD_V10 &gt;&gt; Data Standard"/>
    <s v="Categories"/>
    <s v="IECP2-DG-DataStandard-DEMO-v1.0.xlsx"/>
    <n v="15"/>
    <x v="0"/>
    <x v="13"/>
    <x v="0"/>
    <x v="5"/>
    <x v="1"/>
    <x v="0"/>
    <x v="0"/>
    <x v="83"/>
  </r>
  <r>
    <x v="0"/>
    <s v="RND"/>
    <s v="RND"/>
    <s v="Data Standard"/>
    <m/>
    <m/>
    <m/>
    <s v="IEC_STD_V10 &gt;&gt; Data Standard"/>
    <s v="Categories"/>
    <s v="IECP2-DG-DataStandard-DEMO-v1.0.xlsx"/>
    <n v="16"/>
    <x v="0"/>
    <x v="15"/>
    <x v="0"/>
    <x v="5"/>
    <x v="1"/>
    <x v="0"/>
    <x v="0"/>
    <x v="84"/>
  </r>
  <r>
    <x v="0"/>
    <s v="MFG"/>
    <s v="MFG"/>
    <s v="Data Standard"/>
    <m/>
    <m/>
    <m/>
    <s v="IEC_STD_V10 &gt;&gt; Data Standard"/>
    <s v="Categories"/>
    <s v="IECP2-DG-DataStandard-DEMO-v1.0.xlsx"/>
    <n v="17"/>
    <x v="0"/>
    <x v="16"/>
    <x v="0"/>
    <x v="5"/>
    <x v="1"/>
    <x v="0"/>
    <x v="0"/>
    <x v="85"/>
  </r>
  <r>
    <x v="0"/>
    <s v="SCM"/>
    <s v="SCM"/>
    <s v="Data Standard"/>
    <m/>
    <m/>
    <m/>
    <s v="IEC_STD_V10 &gt;&gt; Data Standard"/>
    <s v="Categories"/>
    <s v="IECP2-DG-DataStandard-DEMO-v1.0.xlsx"/>
    <n v="18"/>
    <x v="0"/>
    <x v="17"/>
    <x v="0"/>
    <x v="5"/>
    <x v="1"/>
    <x v="0"/>
    <x v="0"/>
    <x v="86"/>
  </r>
  <r>
    <x v="0"/>
    <s v="FIN"/>
    <s v="FIN"/>
    <s v="Data Standard"/>
    <m/>
    <m/>
    <m/>
    <s v="IEC_STD_V10 &gt;&gt; Data Standard"/>
    <s v="Categories"/>
    <s v="IECP2-DG-DataStandard-DEMO-v1.0.xlsx"/>
    <n v="19"/>
    <x v="0"/>
    <x v="19"/>
    <x v="0"/>
    <x v="5"/>
    <x v="1"/>
    <x v="0"/>
    <x v="0"/>
    <x v="87"/>
  </r>
  <r>
    <x v="0"/>
    <s v="HRM"/>
    <s v="HRM"/>
    <s v="Data Standard"/>
    <m/>
    <m/>
    <m/>
    <s v="IEC_STD_V10 &gt;&gt; Data Standard"/>
    <s v="Categories"/>
    <s v="IECP2-DG-DataStandard-DEMO-v1.0.xlsx"/>
    <n v="20"/>
    <x v="0"/>
    <x v="22"/>
    <x v="0"/>
    <x v="5"/>
    <x v="1"/>
    <x v="0"/>
    <x v="0"/>
    <x v="88"/>
  </r>
  <r>
    <x v="0"/>
    <s v="CUS"/>
    <s v="CUS"/>
    <s v="Data Standard"/>
    <m/>
    <m/>
    <m/>
    <s v="IEC_STD_V10 &gt;&gt; Data Standard"/>
    <s v="Categories"/>
    <s v="IECP2-DG-DataStandard-DEMO-v1.0.xlsx"/>
    <n v="21"/>
    <x v="0"/>
    <x v="23"/>
    <x v="0"/>
    <x v="5"/>
    <x v="1"/>
    <x v="0"/>
    <x v="0"/>
    <x v="89"/>
  </r>
  <r>
    <x v="0"/>
    <s v="CMN"/>
    <s v="CMN"/>
    <s v="Data Standard"/>
    <m/>
    <m/>
    <m/>
    <s v="IEC_STD_V10 &gt;&gt; Data Standard"/>
    <s v="Categories"/>
    <s v="IECP2-DG-DataStandard-DEMO-v1.0.xlsx"/>
    <n v="22"/>
    <x v="0"/>
    <x v="24"/>
    <x v="0"/>
    <x v="5"/>
    <x v="1"/>
    <x v="0"/>
    <x v="0"/>
    <x v="90"/>
  </r>
  <r>
    <x v="0"/>
    <s v="Analytics "/>
    <s v="Analytics "/>
    <m/>
    <m/>
    <m/>
    <m/>
    <s v="IEC_STD_V10"/>
    <s v="Categories"/>
    <s v="IECP2-DG-DataStandard-DEMO-v1.0.xlsx"/>
    <n v="23"/>
    <x v="0"/>
    <x v="25"/>
    <x v="0"/>
    <x v="1"/>
    <x v="1"/>
    <x v="0"/>
    <x v="0"/>
    <x v="91"/>
  </r>
  <r>
    <x v="0"/>
    <s v="Dashboard"/>
    <s v="Dashboard"/>
    <s v="Analytics "/>
    <m/>
    <m/>
    <m/>
    <s v="IEC_STD_V10 &gt;&gt; Analytics "/>
    <s v="Categories"/>
    <s v="IECP2-DG-DataStandard-DEMO-v1.0.xlsx"/>
    <n v="24"/>
    <x v="0"/>
    <x v="26"/>
    <x v="0"/>
    <x v="6"/>
    <x v="1"/>
    <x v="0"/>
    <x v="0"/>
    <x v="92"/>
  </r>
  <r>
    <x v="0"/>
    <s v="1：事業發展"/>
    <s v="1：事業發展"/>
    <s v="Dashboard"/>
    <m/>
    <m/>
    <m/>
    <s v="IEC_STD_V10 &gt;&gt; Analytics  &gt;&gt; Dashboard"/>
    <s v="Categories"/>
    <s v="IECP2-DG-DataStandard-DEMO-v1.0.xlsx"/>
    <n v="25"/>
    <x v="0"/>
    <x v="27"/>
    <x v="0"/>
    <x v="7"/>
    <x v="1"/>
    <x v="0"/>
    <x v="0"/>
    <x v="93"/>
  </r>
  <r>
    <x v="0"/>
    <s v="1.1：新事業發展"/>
    <s v="1.1：新事業發展"/>
    <s v="1：事業發展"/>
    <m/>
    <m/>
    <m/>
    <s v="IEC_STD_V10 &gt;&gt; Analytics  &gt;&gt; Dashboard &gt;&gt; 1：事業發展"/>
    <s v="Categories"/>
    <s v="IECP2-DG-DataStandard-DEMO-v1.0.xlsx"/>
    <n v="26"/>
    <x v="0"/>
    <x v="28"/>
    <x v="0"/>
    <x v="8"/>
    <x v="1"/>
    <x v="0"/>
    <x v="0"/>
    <x v="94"/>
  </r>
  <r>
    <x v="0"/>
    <s v="1.1.1：新事業營收現況"/>
    <s v="1.1.1：新事業營收現況"/>
    <s v="1.1：新事業發展"/>
    <m/>
    <m/>
    <m/>
    <s v="IEC_STD_V10 &gt;&gt; Analytics  &gt;&gt; Dashboard &gt;&gt; 1：事業發展 &gt;&gt; 1.1：新事業發展"/>
    <s v="Categories"/>
    <s v="IECP2-DG-DataStandard-DEMO-v1.0.xlsx"/>
    <n v="27"/>
    <x v="0"/>
    <x v="29"/>
    <x v="0"/>
    <x v="9"/>
    <x v="1"/>
    <x v="0"/>
    <x v="0"/>
    <x v="95"/>
  </r>
  <r>
    <x v="0"/>
    <s v="1.1.2：新事業發展進程"/>
    <s v="1.1.2：新事業發展進程"/>
    <s v="1.1：新事業發展"/>
    <m/>
    <m/>
    <m/>
    <s v="IEC_STD_V10 &gt;&gt; Analytics  &gt;&gt; Dashboard &gt;&gt; 1：事業發展 &gt;&gt; 1.1：新事業發展"/>
    <s v="Categories"/>
    <s v="IECP2-DG-DataStandard-DEMO-v1.0.xlsx"/>
    <n v="28"/>
    <x v="0"/>
    <x v="30"/>
    <x v="0"/>
    <x v="9"/>
    <x v="1"/>
    <x v="0"/>
    <x v="0"/>
    <x v="96"/>
  </r>
  <r>
    <x v="0"/>
    <s v="1.2：投資併購"/>
    <s v="1.2：投資併購"/>
    <s v="1：事業發展"/>
    <m/>
    <m/>
    <m/>
    <s v="IEC_STD_V10 &gt;&gt; Analytics  &gt;&gt; Dashboard &gt;&gt; 1：事業發展"/>
    <s v="Categories"/>
    <s v="IECP2-DG-DataStandard-DEMO-v1.0.xlsx"/>
    <n v="29"/>
    <x v="0"/>
    <x v="31"/>
    <x v="0"/>
    <x v="8"/>
    <x v="1"/>
    <x v="0"/>
    <x v="0"/>
    <x v="97"/>
  </r>
  <r>
    <x v="0"/>
    <s v="1.2.1：投資併購預算與獲利達成狀況"/>
    <s v="1.2.1：投資併購預算與獲利達成狀況"/>
    <s v="1.2：投資併購"/>
    <m/>
    <m/>
    <m/>
    <s v="IEC_STD_V10 &gt;&gt; Analytics  &gt;&gt; Dashboard &gt;&gt; 1：事業發展 &gt;&gt; 1.2：投資併購"/>
    <s v="Categories"/>
    <s v="IECP2-DG-DataStandard-DEMO-v1.0.xlsx"/>
    <n v="30"/>
    <x v="0"/>
    <x v="32"/>
    <x v="0"/>
    <x v="10"/>
    <x v="1"/>
    <x v="0"/>
    <x v="0"/>
    <x v="98"/>
  </r>
  <r>
    <x v="0"/>
    <s v="1.2.2：投資併購各標的貢獻狀況&amp;投資組合ROI"/>
    <s v="1.2.2：投資併購各標的貢獻狀況&amp;投資組合ROI"/>
    <s v="1.2：投資併購"/>
    <m/>
    <m/>
    <m/>
    <s v="IEC_STD_V10 &gt;&gt; Analytics  &gt;&gt; Dashboard &gt;&gt; 1：事業發展 &gt;&gt; 1.2：投資併購"/>
    <s v="Categories"/>
    <s v="IECP2-DG-DataStandard-DEMO-v1.0.xlsx"/>
    <n v="31"/>
    <x v="0"/>
    <x v="33"/>
    <x v="0"/>
    <x v="10"/>
    <x v="1"/>
    <x v="0"/>
    <x v="0"/>
    <x v="99"/>
  </r>
  <r>
    <x v="0"/>
    <s v="2：客戶關係管理"/>
    <s v="2：客戶關係管理"/>
    <s v="Dashboard"/>
    <m/>
    <m/>
    <m/>
    <s v="IEC_STD_V10 &gt;&gt; Analytics  &gt;&gt; Dashboard"/>
    <s v="Categories"/>
    <s v="IECP2-DG-DataStandard-DEMO-v1.0.xlsx"/>
    <n v="32"/>
    <x v="0"/>
    <x v="34"/>
    <x v="0"/>
    <x v="7"/>
    <x v="1"/>
    <x v="0"/>
    <x v="0"/>
    <x v="100"/>
  </r>
  <r>
    <x v="0"/>
    <s v="2.1：管理客戶"/>
    <s v="2.1：管理客戶"/>
    <s v="2：客戶關係管理"/>
    <m/>
    <m/>
    <m/>
    <s v="IEC_STD_V10 &gt;&gt; Analytics  &gt;&gt; Dashboard &gt;&gt; 2：客戶關係管理"/>
    <s v="Categories"/>
    <s v="IECP2-DG-DataStandard-DEMO-v1.0.xlsx"/>
    <n v="33"/>
    <x v="0"/>
    <x v="35"/>
    <x v="0"/>
    <x v="11"/>
    <x v="1"/>
    <x v="0"/>
    <x v="0"/>
    <x v="101"/>
  </r>
  <r>
    <x v="0"/>
    <s v="2.1.1：管理客戶增長–客戶營收及毛利分析"/>
    <s v="2.1.1：管理客戶增長–客戶營收及毛利分析"/>
    <s v="2.1：管理客戶"/>
    <m/>
    <m/>
    <m/>
    <s v="IEC_STD_V10 &gt;&gt; Analytics  &gt;&gt; Dashboard &gt;&gt; 2：客戶關係管理 &gt;&gt; 2.1：管理客戶"/>
    <s v="Categories"/>
    <s v="IECP2-DG-DataStandard-DEMO-v1.0.xlsx"/>
    <n v="34"/>
    <x v="0"/>
    <x v="36"/>
    <x v="0"/>
    <x v="12"/>
    <x v="1"/>
    <x v="0"/>
    <x v="0"/>
    <x v="102"/>
  </r>
  <r>
    <x v="0"/>
    <s v="2.1.2：管理客戶增長–新客戶/新產品專案獲取現況"/>
    <s v="2.1.2：管理客戶增長–新客戶/新產品專案獲取現況"/>
    <s v="2.1：管理客戶"/>
    <m/>
    <m/>
    <m/>
    <s v="IEC_STD_V10 &gt;&gt; Analytics  &gt;&gt; Dashboard &gt;&gt; 2：客戶關係管理 &gt;&gt; 2.1：管理客戶"/>
    <s v="Categories"/>
    <s v="IECP2-DG-DataStandard-DEMO-v1.0.xlsx"/>
    <n v="35"/>
    <x v="0"/>
    <x v="37"/>
    <x v="0"/>
    <x v="12"/>
    <x v="1"/>
    <x v="0"/>
    <x v="0"/>
    <x v="103"/>
  </r>
  <r>
    <x v="0"/>
    <s v="2.2：管理RFQ"/>
    <s v="2.2：管理RFQ"/>
    <s v="2：客戶關係管理"/>
    <m/>
    <m/>
    <m/>
    <s v="IEC_STD_V10 &gt;&gt; Analytics  &gt;&gt; Dashboard &gt;&gt; 2：客戶關係管理"/>
    <s v="Categories"/>
    <s v="IECP2-DG-DataStandard-DEMO-v1.0.xlsx"/>
    <n v="36"/>
    <x v="0"/>
    <x v="38"/>
    <x v="0"/>
    <x v="11"/>
    <x v="1"/>
    <x v="0"/>
    <x v="0"/>
    <x v="104"/>
  </r>
  <r>
    <x v="0"/>
    <s v="2.3：營收與獲利"/>
    <s v="2.3：營收與獲利"/>
    <s v="2：客戶關係管理"/>
    <m/>
    <m/>
    <m/>
    <s v="IEC_STD_V10 &gt;&gt; Analytics  &gt;&gt; Dashboard &gt;&gt; 2：客戶關係管理"/>
    <s v="Categories"/>
    <s v="IECP2-DG-DataStandard-DEMO-v1.0.xlsx"/>
    <n v="37"/>
    <x v="0"/>
    <x v="39"/>
    <x v="0"/>
    <x v="11"/>
    <x v="1"/>
    <x v="0"/>
    <x v="0"/>
    <x v="105"/>
  </r>
  <r>
    <x v="0"/>
    <s v="2.3.1：管理營收與獲利–營收與銷量達成狀況"/>
    <s v="2.3.1：管理營收與獲利–營收與銷量達成狀況"/>
    <s v="2.3：營收與獲利"/>
    <m/>
    <m/>
    <m/>
    <s v="IEC_STD_V10 &gt;&gt; Analytics  &gt;&gt; Dashboard &gt;&gt; 2：客戶關係管理 &gt;&gt; 2.3：營收與獲利"/>
    <s v="Categories"/>
    <s v="IECP2-DG-DataStandard-DEMO-v1.0.xlsx"/>
    <n v="38"/>
    <x v="0"/>
    <x v="40"/>
    <x v="0"/>
    <x v="13"/>
    <x v="1"/>
    <x v="0"/>
    <x v="0"/>
    <x v="106"/>
  </r>
  <r>
    <x v="0"/>
    <s v="2.3.2：管理營收與獲利–預估營收與銷量"/>
    <s v="2.3.2：管理營收與獲利–預估營收與銷量"/>
    <s v="2.3：營收與獲利"/>
    <m/>
    <m/>
    <m/>
    <s v="IEC_STD_V10 &gt;&gt; Analytics  &gt;&gt; Dashboard &gt;&gt; 2：客戶關係管理 &gt;&gt; 2.3：營收與獲利"/>
    <s v="Categories"/>
    <s v="IECP2-DG-DataStandard-DEMO-v1.0.xlsx"/>
    <n v="39"/>
    <x v="0"/>
    <x v="41"/>
    <x v="0"/>
    <x v="13"/>
    <x v="1"/>
    <x v="0"/>
    <x v="0"/>
    <x v="107"/>
  </r>
  <r>
    <x v="0"/>
    <s v="2.4：管理客戶滿意度"/>
    <s v="2.4：管理客戶滿意度"/>
    <s v="2：客戶關係管理"/>
    <m/>
    <m/>
    <m/>
    <s v="IEC_STD_V10 &gt;&gt; Analytics  &gt;&gt; Dashboard &gt;&gt; 2：客戶關係管理"/>
    <s v="Categories"/>
    <s v="IECP2-DG-DataStandard-DEMO-v1.0.xlsx"/>
    <n v="40"/>
    <x v="0"/>
    <x v="42"/>
    <x v="0"/>
    <x v="11"/>
    <x v="1"/>
    <x v="0"/>
    <x v="0"/>
    <x v="108"/>
  </r>
  <r>
    <x v="0"/>
    <s v="3：作業管理"/>
    <s v="3：作業管理"/>
    <s v="Dashboard"/>
    <m/>
    <m/>
    <m/>
    <s v="IEC_STD_V10 &gt;&gt; Analytics  &gt;&gt; Dashboard"/>
    <s v="Categories"/>
    <s v="IECP2-DG-DataStandard-DEMO-v1.0.xlsx"/>
    <n v="41"/>
    <x v="0"/>
    <x v="43"/>
    <x v="0"/>
    <x v="7"/>
    <x v="1"/>
    <x v="0"/>
    <x v="0"/>
    <x v="109"/>
  </r>
  <r>
    <x v="0"/>
    <s v="3.1：管理RD"/>
    <s v="3.1：管理RD"/>
    <s v="3：作業管理"/>
    <m/>
    <m/>
    <m/>
    <s v="IEC_STD_V10 &gt;&gt; Analytics  &gt;&gt; Dashboard &gt;&gt; 3：作業管理"/>
    <s v="Categories"/>
    <s v="IECP2-DG-DataStandard-DEMO-v1.0.xlsx"/>
    <n v="42"/>
    <x v="0"/>
    <x v="44"/>
    <x v="0"/>
    <x v="14"/>
    <x v="1"/>
    <x v="0"/>
    <x v="0"/>
    <x v="110"/>
  </r>
  <r>
    <x v="0"/>
    <s v="3.1.1：管理RD –新產品開發專案時程管理(TTM)"/>
    <s v="3.1.1：管理RD –新產品開發專案時程管理(TTM)"/>
    <s v="3.1：管理RD"/>
    <m/>
    <m/>
    <m/>
    <s v="IEC_STD_V10 &gt;&gt; Analytics  &gt;&gt; Dashboard &gt;&gt; 3：作業管理 &gt;&gt; 3.1：管理RD"/>
    <s v="Categories"/>
    <s v="IECP2-DG-DataStandard-DEMO-v1.0.xlsx"/>
    <n v="43"/>
    <x v="0"/>
    <x v="45"/>
    <x v="0"/>
    <x v="15"/>
    <x v="1"/>
    <x v="0"/>
    <x v="0"/>
    <x v="111"/>
  </r>
  <r>
    <x v="0"/>
    <s v="3.1.2：管理RD –新產品開發專案獲利管理(TTP)"/>
    <s v="3.1.2：管理RD –新產品開發專案獲利管理(TTP)"/>
    <s v="3.1：管理RD"/>
    <m/>
    <m/>
    <m/>
    <s v="IEC_STD_V10 &gt;&gt; Analytics  &gt;&gt; Dashboard &gt;&gt; 3：作業管理 &gt;&gt; 3.1：管理RD"/>
    <s v="Categories"/>
    <s v="IECP2-DG-DataStandard-DEMO-v1.0.xlsx"/>
    <n v="44"/>
    <x v="0"/>
    <x v="46"/>
    <x v="0"/>
    <x v="15"/>
    <x v="1"/>
    <x v="0"/>
    <x v="0"/>
    <x v="112"/>
  </r>
  <r>
    <x v="0"/>
    <s v="3.1.3：管理RD –NRE 管理"/>
    <s v="3.1.3：管理RD –NRE 管理"/>
    <s v="3.1：管理RD"/>
    <m/>
    <m/>
    <m/>
    <s v="IEC_STD_V10 &gt;&gt; Analytics  &gt;&gt; Dashboard &gt;&gt; 3：作業管理 &gt;&gt; 3.1：管理RD"/>
    <s v="Categories"/>
    <s v="IECP2-DG-DataStandard-DEMO-v1.0.xlsx"/>
    <n v="45"/>
    <x v="0"/>
    <x v="47"/>
    <x v="0"/>
    <x v="15"/>
    <x v="1"/>
    <x v="0"/>
    <x v="0"/>
    <x v="113"/>
  </r>
  <r>
    <x v="0"/>
    <s v="3.1.4：管理RD –Design Quality 管理"/>
    <s v="3.1.4：管理RD –Design Quality 管理"/>
    <s v="3.1：管理RD"/>
    <m/>
    <m/>
    <m/>
    <s v="IEC_STD_V10 &gt;&gt; Analytics  &gt;&gt; Dashboard &gt;&gt; 3：作業管理 &gt;&gt; 3.1：管理RD"/>
    <s v="Categories"/>
    <s v="IECP2-DG-DataStandard-DEMO-v1.0.xlsx"/>
    <n v="46"/>
    <x v="0"/>
    <x v="48"/>
    <x v="0"/>
    <x v="15"/>
    <x v="1"/>
    <x v="0"/>
    <x v="0"/>
    <x v="114"/>
  </r>
  <r>
    <x v="0"/>
    <s v="3.2：管理MFG"/>
    <s v="3.2：管理MFG"/>
    <s v="3：作業管理"/>
    <m/>
    <m/>
    <m/>
    <s v="IEC_STD_V10 &gt;&gt; Analytics  &gt;&gt; Dashboard &gt;&gt; 3：作業管理"/>
    <s v="Categories"/>
    <s v="IECP2-DG-DataStandard-DEMO-v1.0.xlsx"/>
    <n v="47"/>
    <x v="0"/>
    <x v="49"/>
    <x v="0"/>
    <x v="14"/>
    <x v="1"/>
    <x v="0"/>
    <x v="0"/>
    <x v="115"/>
  </r>
  <r>
    <x v="0"/>
    <s v="3.2.1：管理MFG –製造管理費用分析(MVA Gap、MCU、CPP、CPH)"/>
    <s v="3.2.1：管理MFG –製造管理費用分析(MVA Gap、MCU、CPP、CPH)"/>
    <s v="3.2：管理MFG"/>
    <m/>
    <m/>
    <m/>
    <s v="IEC_STD_V10 &gt;&gt; Analytics  &gt;&gt; Dashboard &gt;&gt; 3：作業管理 &gt;&gt; 3.2：管理MFG"/>
    <s v="Categories"/>
    <s v="IECP2-DG-DataStandard-DEMO-v1.0.xlsx"/>
    <n v="48"/>
    <x v="0"/>
    <x v="50"/>
    <x v="0"/>
    <x v="16"/>
    <x v="1"/>
    <x v="0"/>
    <x v="0"/>
    <x v="116"/>
  </r>
  <r>
    <x v="0"/>
    <s v="3.2.2：管理MFG –L6&amp;L10 OEE分析"/>
    <s v="3.2.2：管理MFG –L6&amp;L10 OEE分析"/>
    <s v="3.2：管理MFG"/>
    <m/>
    <m/>
    <m/>
    <s v="IEC_STD_V10 &gt;&gt; Analytics  &gt;&gt; Dashboard &gt;&gt; 3：作業管理 &gt;&gt; 3.2：管理MFG"/>
    <s v="Categories"/>
    <s v="IECP2-DG-DataStandard-DEMO-v1.0.xlsx"/>
    <n v="49"/>
    <x v="0"/>
    <x v="51"/>
    <x v="0"/>
    <x v="16"/>
    <x v="1"/>
    <x v="0"/>
    <x v="0"/>
    <x v="117"/>
  </r>
  <r>
    <x v="0"/>
    <s v="3.3：管理品質"/>
    <s v="3.3：管理品質"/>
    <s v="3：作業管理"/>
    <m/>
    <m/>
    <m/>
    <s v="IEC_STD_V10 &gt;&gt; Analytics  &gt;&gt; Dashboard &gt;&gt; 3：作業管理"/>
    <s v="Categories"/>
    <s v="IECP2-DG-DataStandard-DEMO-v1.0.xlsx"/>
    <n v="50"/>
    <x v="0"/>
    <x v="52"/>
    <x v="0"/>
    <x v="14"/>
    <x v="1"/>
    <x v="0"/>
    <x v="0"/>
    <x v="118"/>
  </r>
  <r>
    <x v="0"/>
    <s v="3.3.1：管理品質–退貨管理(Line/Field Return)"/>
    <s v="3.3.1：管理品質–退貨管理(Line/Field Return)"/>
    <s v="3.3：管理品質"/>
    <m/>
    <m/>
    <m/>
    <s v="IEC_STD_V10 &gt;&gt; Analytics  &gt;&gt; Dashboard &gt;&gt; 3：作業管理 &gt;&gt; 3.3：管理品質"/>
    <s v="Categories"/>
    <s v="IECP2-DG-DataStandard-DEMO-v1.0.xlsx"/>
    <n v="51"/>
    <x v="0"/>
    <x v="53"/>
    <x v="0"/>
    <x v="17"/>
    <x v="1"/>
    <x v="0"/>
    <x v="0"/>
    <x v="119"/>
  </r>
  <r>
    <x v="0"/>
    <s v="3.3.2：L6&amp;L10 OEE 分析"/>
    <s v="3.3.2：L6&amp;L10 OEE 分析"/>
    <s v="3.3：管理品質"/>
    <m/>
    <m/>
    <m/>
    <s v="IEC_STD_V10 &gt;&gt; Analytics  &gt;&gt; Dashboard &gt;&gt; 3：作業管理 &gt;&gt; 3.3：管理品質"/>
    <s v="Categories"/>
    <s v="IECP2-DG-DataStandard-DEMO-v1.0.xlsx"/>
    <n v="52"/>
    <x v="0"/>
    <x v="54"/>
    <x v="0"/>
    <x v="17"/>
    <x v="1"/>
    <x v="0"/>
    <x v="0"/>
    <x v="120"/>
  </r>
  <r>
    <x v="0"/>
    <s v="3.4：管理採購"/>
    <s v="3.4：管理採購"/>
    <s v="3：作業管理"/>
    <m/>
    <m/>
    <m/>
    <s v="IEC_STD_V10 &gt;&gt; Analytics  &gt;&gt; Dashboard &gt;&gt; 3：作業管理"/>
    <s v="Categories"/>
    <s v="IECP2-DG-DataStandard-DEMO-v1.0.xlsx"/>
    <n v="53"/>
    <x v="0"/>
    <x v="73"/>
    <x v="0"/>
    <x v="14"/>
    <x v="1"/>
    <x v="0"/>
    <x v="0"/>
    <x v="121"/>
  </r>
  <r>
    <x v="0"/>
    <s v="3.4.1：年度採購節省費用管理"/>
    <s v="3.4.1：年度採購節省費用管理"/>
    <s v="3.4：管理採購"/>
    <m/>
    <m/>
    <m/>
    <s v="IEC_STD_V10 &gt;&gt; Analytics  &gt;&gt; Dashboard &gt;&gt; 3：作業管理 &gt;&gt; 3.4：管理採購"/>
    <s v="Categories"/>
    <s v="IECP2-DG-DataStandard-DEMO-v1.0.xlsx"/>
    <n v="54"/>
    <x v="0"/>
    <x v="56"/>
    <x v="0"/>
    <x v="18"/>
    <x v="1"/>
    <x v="0"/>
    <x v="0"/>
    <x v="122"/>
  </r>
  <r>
    <x v="0"/>
    <s v="3.4.2：VMI 比率管理"/>
    <s v="3.4.2：VMI 比率管理"/>
    <s v="3.4：管理採購"/>
    <m/>
    <m/>
    <m/>
    <s v="IEC_STD_V10 &gt;&gt; Analytics  &gt;&gt; Dashboard &gt;&gt; 3：作業管理 &gt;&gt; 3.4：管理採購"/>
    <s v="Categories"/>
    <s v="IECP2-DG-DataStandard-DEMO-v1.0.xlsx"/>
    <n v="55"/>
    <x v="0"/>
    <x v="57"/>
    <x v="0"/>
    <x v="18"/>
    <x v="1"/>
    <x v="0"/>
    <x v="0"/>
    <x v="123"/>
  </r>
  <r>
    <x v="0"/>
    <s v="3.4.3：供應商表現(OTD、IQC) 管理"/>
    <s v="3.4.3：供應商表現(OTD、IQC) 管理"/>
    <s v="3.4：管理採購"/>
    <m/>
    <m/>
    <m/>
    <s v="IEC_STD_V10 &gt;&gt; Analytics  &gt;&gt; Dashboard &gt;&gt; 3：作業管理 &gt;&gt; 3.4：管理採購"/>
    <s v="Categories"/>
    <s v="IECP2-DG-DataStandard-DEMO-v1.0.xlsx"/>
    <n v="56"/>
    <x v="0"/>
    <x v="58"/>
    <x v="0"/>
    <x v="18"/>
    <x v="1"/>
    <x v="0"/>
    <x v="0"/>
    <x v="124"/>
  </r>
  <r>
    <x v="0"/>
    <s v="3.5：管理資材"/>
    <s v="3.5：管理資材"/>
    <s v="3：作業管理"/>
    <m/>
    <m/>
    <m/>
    <s v="IEC_STD_V10 &gt;&gt; Analytics  &gt;&gt; Dashboard &gt;&gt; 3：作業管理"/>
    <s v="Categories"/>
    <s v="IECP2-DG-DataStandard-DEMO-v1.0.xlsx"/>
    <n v="57"/>
    <x v="0"/>
    <x v="59"/>
    <x v="0"/>
    <x v="14"/>
    <x v="1"/>
    <x v="0"/>
    <x v="0"/>
    <x v="125"/>
  </r>
  <r>
    <x v="0"/>
    <s v="3.5.1：L6 Fulfillment &amp; MTD 目標達成狀況"/>
    <s v="3.5.1：L6 Fulfillment &amp; MTD 目標達成狀況"/>
    <s v="3.5：管理資材"/>
    <m/>
    <m/>
    <m/>
    <s v="IEC_STD_V10 &gt;&gt; Analytics  &gt;&gt; Dashboard &gt;&gt; 3：作業管理 &gt;&gt; 3.5：管理資材"/>
    <s v="Categories"/>
    <s v="IECP2-DG-DataStandard-DEMO-v1.0.xlsx"/>
    <n v="58"/>
    <x v="0"/>
    <x v="60"/>
    <x v="0"/>
    <x v="19"/>
    <x v="1"/>
    <x v="0"/>
    <x v="0"/>
    <x v="126"/>
  </r>
  <r>
    <x v="0"/>
    <s v="3.5.2：CTS 達標狀況"/>
    <s v="3.5.2：CTS 達標狀況"/>
    <s v="3.5：管理資材"/>
    <m/>
    <m/>
    <m/>
    <s v="IEC_STD_V10 &gt;&gt; Analytics  &gt;&gt; Dashboard &gt;&gt; 3：作業管理 &gt;&gt; 3.5：管理資材"/>
    <s v="Categories"/>
    <s v="IECP2-DG-DataStandard-DEMO-v1.0.xlsx"/>
    <n v="59"/>
    <x v="0"/>
    <x v="61"/>
    <x v="0"/>
    <x v="19"/>
    <x v="1"/>
    <x v="0"/>
    <x v="0"/>
    <x v="127"/>
  </r>
  <r>
    <x v="0"/>
    <s v="3.5.3：庫齡及DOI 管理"/>
    <s v="3.5.3：庫齡及DOI 管理"/>
    <s v="3.5：管理資材"/>
    <m/>
    <m/>
    <m/>
    <s v="IEC_STD_V10 &gt;&gt; Analytics  &gt;&gt; Dashboard &gt;&gt; 3：作業管理 &gt;&gt; 3.5：管理資材"/>
    <s v="Categories"/>
    <s v="IECP2-DG-DataStandard-DEMO-v1.0.xlsx"/>
    <n v="60"/>
    <x v="0"/>
    <x v="62"/>
    <x v="0"/>
    <x v="19"/>
    <x v="1"/>
    <x v="0"/>
    <x v="0"/>
    <x v="128"/>
  </r>
  <r>
    <x v="0"/>
    <s v="3.5.4：庫存價值分析"/>
    <s v="3.5.4：庫存價值分析"/>
    <s v="3.5：管理資材"/>
    <m/>
    <m/>
    <m/>
    <s v="IEC_STD_V10 &gt;&gt; Analytics  &gt;&gt; Dashboard &gt;&gt; 3：作業管理 &gt;&gt; 3.5：管理資材"/>
    <s v="Categories"/>
    <s v="IECP2-DG-DataStandard-DEMO-v1.0.xlsx"/>
    <n v="61"/>
    <x v="0"/>
    <x v="63"/>
    <x v="0"/>
    <x v="19"/>
    <x v="1"/>
    <x v="0"/>
    <x v="0"/>
    <x v="129"/>
  </r>
  <r>
    <x v="0"/>
    <s v="3.5.5：需求預測準確率"/>
    <s v="3.5.5：需求預測準確率"/>
    <s v="3.5：管理資材"/>
    <m/>
    <m/>
    <m/>
    <s v="IEC_STD_V10 &gt;&gt; Analytics  &gt;&gt; Dashboard &gt;&gt; 3：作業管理 &gt;&gt; 3.5：管理資材"/>
    <s v="Categories"/>
    <s v="IECP2-DG-DataStandard-DEMO-v1.0.xlsx"/>
    <n v="62"/>
    <x v="0"/>
    <x v="64"/>
    <x v="0"/>
    <x v="19"/>
    <x v="1"/>
    <x v="0"/>
    <x v="0"/>
    <x v="130"/>
  </r>
  <r>
    <x v="0"/>
    <s v="3.5.6：整體報廢金額分析"/>
    <s v="3.5.6：整體報廢金額分析"/>
    <s v="3.5：管理資材"/>
    <m/>
    <m/>
    <m/>
    <s v="IEC_STD_V10 &gt;&gt; Analytics  &gt;&gt; Dashboard &gt;&gt; 3：作業管理 &gt;&gt; 3.5：管理資材"/>
    <s v="Categories"/>
    <s v="IECP2-DG-DataStandard-DEMO-v1.0.xlsx"/>
    <n v="63"/>
    <x v="0"/>
    <x v="65"/>
    <x v="0"/>
    <x v="19"/>
    <x v="1"/>
    <x v="0"/>
    <x v="0"/>
    <x v="131"/>
  </r>
  <r>
    <x v="0"/>
    <s v="4：資源管理"/>
    <s v="4：資源管理"/>
    <s v="Dashboard"/>
    <m/>
    <m/>
    <m/>
    <s v="IEC_STD_V10 &gt;&gt; Analytics  &gt;&gt; Dashboard"/>
    <s v="Categories"/>
    <s v="IECP2-DG-DataStandard-DEMO-v1.0.xlsx"/>
    <n v="64"/>
    <x v="0"/>
    <x v="66"/>
    <x v="0"/>
    <x v="7"/>
    <x v="1"/>
    <x v="0"/>
    <x v="0"/>
    <x v="132"/>
  </r>
  <r>
    <x v="0"/>
    <s v="4.1：管理營業規劃"/>
    <s v="4.1：管理營業規劃"/>
    <s v="4：資源管理"/>
    <m/>
    <m/>
    <m/>
    <s v="IEC_STD_V10 &gt;&gt; Analytics  &gt;&gt; Dashboard &gt;&gt; 4：資源管理"/>
    <s v="Categories"/>
    <s v="IECP2-DG-DataStandard-DEMO-v1.0.xlsx"/>
    <n v="65"/>
    <x v="0"/>
    <x v="67"/>
    <x v="0"/>
    <x v="20"/>
    <x v="1"/>
    <x v="0"/>
    <x v="0"/>
    <x v="133"/>
  </r>
  <r>
    <x v="0"/>
    <s v="4.2：管理PNL"/>
    <s v="4.2：管理PNL"/>
    <s v="4：資源管理"/>
    <m/>
    <m/>
    <m/>
    <s v="IEC_STD_V10 &gt;&gt; Analytics  &gt;&gt; Dashboard &gt;&gt; 4：資源管理"/>
    <s v="Categories"/>
    <s v="IECP2-DG-DataStandard-DEMO-v1.0.xlsx"/>
    <n v="66"/>
    <x v="0"/>
    <x v="68"/>
    <x v="0"/>
    <x v="20"/>
    <x v="1"/>
    <x v="0"/>
    <x v="0"/>
    <x v="134"/>
  </r>
  <r>
    <x v="0"/>
    <s v="4.3：管理資產負債"/>
    <s v="4.3：管理資產負債"/>
    <s v="4：資源管理"/>
    <m/>
    <m/>
    <m/>
    <s v="IEC_STD_V10 &gt;&gt; Analytics  &gt;&gt; Dashboard &gt;&gt; 4：資源管理"/>
    <s v="Categories"/>
    <s v="IECP2-DG-DataStandard-DEMO-v1.0.xlsx"/>
    <n v="67"/>
    <x v="0"/>
    <x v="69"/>
    <x v="0"/>
    <x v="20"/>
    <x v="1"/>
    <x v="0"/>
    <x v="0"/>
    <x v="135"/>
  </r>
  <r>
    <x v="0"/>
    <s v="4.3：管理資產負債"/>
    <s v="4.3：管理資產負債"/>
    <s v="4：資源管理"/>
    <m/>
    <m/>
    <m/>
    <s v="IEC_STD_V10 &gt;&gt; Analytics  &gt;&gt; Dashboard &gt;&gt; 4：資源管理"/>
    <s v="Categories"/>
    <s v="IECP2-DG-DataStandard-DEMO-v1.0.xlsx"/>
    <n v="68"/>
    <x v="0"/>
    <x v="69"/>
    <x v="0"/>
    <x v="20"/>
    <x v="1"/>
    <x v="0"/>
    <x v="0"/>
    <x v="136"/>
  </r>
  <r>
    <x v="0"/>
    <s v="Management Report"/>
    <s v="Management Report"/>
    <s v="Analytics "/>
    <m/>
    <m/>
    <m/>
    <s v="IEC_STD_V10 &gt;&gt; Analytics "/>
    <s v="Categories"/>
    <s v="IECP2-DG-DataStandard-DEMO-v1.0.xlsx"/>
    <n v="69"/>
    <x v="0"/>
    <x v="70"/>
    <x v="0"/>
    <x v="6"/>
    <x v="1"/>
    <x v="0"/>
    <x v="0"/>
    <x v="137"/>
  </r>
  <r>
    <x v="0"/>
    <s v="作業及報表"/>
    <s v="作業及報表"/>
    <s v="Analytics "/>
    <m/>
    <m/>
    <m/>
    <s v="IEC_STD_V10 &gt;&gt; Analytics "/>
    <s v="Categories"/>
    <s v="IECP2-DG-DataStandard-DEMO-v1.0.xlsx"/>
    <n v="70"/>
    <x v="0"/>
    <x v="71"/>
    <x v="0"/>
    <x v="6"/>
    <x v="1"/>
    <x v="0"/>
    <x v="0"/>
    <x v="138"/>
  </r>
  <r>
    <x v="0"/>
    <s v=" LCM-存貨之評價與表達"/>
    <s v=" LCM-存貨之評價與表達"/>
    <s v="作業及報表"/>
    <m/>
    <m/>
    <m/>
    <s v="IEC_STD_V10 &gt;&gt; Analytics  &gt;&gt; 作業及報表"/>
    <s v="Categories"/>
    <s v="IECP2-DG-DataStandard-DEMO-v1.0.xlsx"/>
    <n v="71"/>
    <x v="0"/>
    <x v="72"/>
    <x v="0"/>
    <x v="21"/>
    <x v="1"/>
    <x v="0"/>
    <x v="0"/>
    <x v="13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x v="0"/>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4">
  <r>
    <x v="0"/>
    <x v="0"/>
    <s v="P.3.9.0: 材料成本管理"/>
    <n v="4"/>
    <n v="77"/>
  </r>
  <r>
    <x v="0"/>
    <x v="1"/>
    <s v="SAL"/>
    <n v="2"/>
    <n v="4"/>
  </r>
  <r>
    <x v="0"/>
    <x v="1"/>
    <s v="P.2.2.0: RFQ 管理"/>
    <n v="5"/>
    <n v="55"/>
  </r>
  <r>
    <x v="0"/>
    <x v="2"/>
    <s v="PNC"/>
    <n v="7"/>
    <n v="57"/>
  </r>
  <r>
    <x v="0"/>
    <x v="2"/>
    <s v="P.2.1.0: 產品營收與銷量達成率"/>
    <n v="16"/>
    <n v="165"/>
  </r>
  <r>
    <x v="0"/>
    <x v="3"/>
    <s v="LOG"/>
    <n v="7"/>
    <n v="44"/>
  </r>
  <r>
    <x v="0"/>
    <x v="3"/>
    <s v="P.3.10.0: Forecast管理"/>
    <n v="5"/>
    <n v="51"/>
  </r>
  <r>
    <x v="0"/>
    <x v="3"/>
    <s v="P.3.5.0: DOI 管理"/>
    <n v="1"/>
    <n v="8"/>
  </r>
  <r>
    <x v="0"/>
    <x v="4"/>
    <s v="QAM"/>
    <n v="2"/>
    <n v="19"/>
  </r>
  <r>
    <x v="0"/>
    <x v="4"/>
    <s v="P.3.13.0: 良率管理"/>
    <n v="3"/>
    <n v="32"/>
  </r>
  <r>
    <x v="1"/>
    <x v="0"/>
    <s v="P.3.9.0: 材料成本管理"/>
    <n v="4"/>
    <n v="77"/>
  </r>
  <r>
    <x v="1"/>
    <x v="1"/>
    <s v="SAL"/>
    <n v="3"/>
    <n v="7"/>
  </r>
  <r>
    <x v="1"/>
    <x v="1"/>
    <s v="P.2.2.0: RFQ 管理"/>
    <n v="5"/>
    <n v="53"/>
  </r>
  <r>
    <x v="1"/>
    <x v="2"/>
    <s v="PNC"/>
    <n v="7"/>
    <n v="57"/>
  </r>
  <r>
    <x v="1"/>
    <x v="2"/>
    <s v="P.2.1.0: 產品營收與銷量達成率"/>
    <n v="16"/>
    <n v="164"/>
  </r>
  <r>
    <x v="1"/>
    <x v="3"/>
    <s v="LOG"/>
    <n v="7"/>
    <n v="44"/>
  </r>
  <r>
    <x v="1"/>
    <x v="3"/>
    <s v="P.3.10.0: Forecast管理"/>
    <n v="6"/>
    <n v="55"/>
  </r>
  <r>
    <x v="1"/>
    <x v="3"/>
    <s v="P.3.5.0: DOI 管理"/>
    <n v="1"/>
    <n v="8"/>
  </r>
  <r>
    <x v="1"/>
    <x v="4"/>
    <s v="QAM"/>
    <n v="2"/>
    <n v="19"/>
  </r>
  <r>
    <x v="1"/>
    <x v="4"/>
    <s v="P.3.13.0: 良率管理"/>
    <n v="3"/>
    <n v="32"/>
  </r>
  <r>
    <x v="2"/>
    <x v="0"/>
    <s v="PRO"/>
    <n v="6"/>
    <n v="86"/>
  </r>
  <r>
    <x v="2"/>
    <x v="0"/>
    <s v="P.3.9.0: 材料成本管理"/>
    <n v="4"/>
    <n v="77"/>
  </r>
  <r>
    <x v="2"/>
    <x v="1"/>
    <s v="SAL"/>
    <n v="7"/>
    <n v="51"/>
  </r>
  <r>
    <x v="2"/>
    <x v="1"/>
    <s v="P.2.2.0: RFQ 管理"/>
    <n v="5"/>
    <n v="52"/>
  </r>
  <r>
    <x v="2"/>
    <x v="2"/>
    <s v="PNC"/>
    <n v="4"/>
    <n v="42"/>
  </r>
  <r>
    <x v="2"/>
    <x v="2"/>
    <s v="P.2.1.0: 產品營收與銷量達成率"/>
    <n v="16"/>
    <n v="168"/>
  </r>
  <r>
    <x v="2"/>
    <x v="3"/>
    <s v="LOG"/>
    <n v="8"/>
    <n v="47"/>
  </r>
  <r>
    <x v="2"/>
    <x v="3"/>
    <s v="P.3.10.0: Forecast管理"/>
    <n v="6"/>
    <n v="55"/>
  </r>
  <r>
    <x v="2"/>
    <x v="3"/>
    <s v="P.3.5.0: DOI 管理"/>
    <n v="1"/>
    <n v="8"/>
  </r>
  <r>
    <x v="2"/>
    <x v="4"/>
    <s v="QAM"/>
    <n v="2"/>
    <n v="19"/>
  </r>
  <r>
    <x v="2"/>
    <x v="4"/>
    <s v="P.3.13.0: 良率管理"/>
    <n v="3"/>
    <n v="32"/>
  </r>
  <r>
    <x v="3"/>
    <x v="0"/>
    <s v="PRO"/>
    <n v="7"/>
    <n v="74"/>
  </r>
  <r>
    <x v="3"/>
    <x v="0"/>
    <s v="P.3.9.0: 材料成本管理"/>
    <n v="4"/>
    <n v="77"/>
  </r>
  <r>
    <x v="3"/>
    <x v="1"/>
    <s v="SAL"/>
    <n v="7"/>
    <n v="51"/>
  </r>
  <r>
    <x v="3"/>
    <x v="1"/>
    <s v="P.2.2.0: RFQ 管理"/>
    <n v="5"/>
    <n v="52"/>
  </r>
  <r>
    <x v="3"/>
    <x v="2"/>
    <s v="PNC"/>
    <n v="4"/>
    <n v="42"/>
  </r>
  <r>
    <x v="3"/>
    <x v="2"/>
    <s v="P.2.1.0: 產品營收與銷量達成率"/>
    <n v="16"/>
    <n v="168"/>
  </r>
  <r>
    <x v="3"/>
    <x v="3"/>
    <s v="LOG"/>
    <n v="8"/>
    <n v="47"/>
  </r>
  <r>
    <x v="3"/>
    <x v="3"/>
    <s v="P.3.10.0: Forecast管理"/>
    <n v="6"/>
    <n v="55"/>
  </r>
  <r>
    <x v="3"/>
    <x v="3"/>
    <s v="P.3.5.0: DOI 管理"/>
    <n v="1"/>
    <n v="8"/>
  </r>
  <r>
    <x v="3"/>
    <x v="4"/>
    <s v="QAM"/>
    <n v="2"/>
    <n v="19"/>
  </r>
  <r>
    <x v="3"/>
    <x v="4"/>
    <s v="P.3.13.0: 良率管理"/>
    <n v="3"/>
    <n v="32"/>
  </r>
  <r>
    <x v="4"/>
    <x v="0"/>
    <s v="PRO"/>
    <n v="7"/>
    <n v="74"/>
  </r>
  <r>
    <x v="4"/>
    <x v="0"/>
    <s v="P.3.9.0: 材料成本管理"/>
    <n v="4"/>
    <n v="77"/>
  </r>
  <r>
    <x v="4"/>
    <x v="1"/>
    <s v="SAL"/>
    <n v="11"/>
    <n v="96"/>
  </r>
  <r>
    <x v="4"/>
    <x v="1"/>
    <s v="P.2.2.0: RFQ 管理"/>
    <n v="5"/>
    <n v="51"/>
  </r>
  <r>
    <x v="4"/>
    <x v="2"/>
    <s v="PNC"/>
    <n v="6"/>
    <n v="51"/>
  </r>
  <r>
    <x v="4"/>
    <x v="2"/>
    <s v="P.2.1.0: 產品營收與銷量達成率"/>
    <n v="16"/>
    <n v="184"/>
  </r>
  <r>
    <x v="4"/>
    <x v="3"/>
    <s v="LOG"/>
    <n v="8"/>
    <n v="48"/>
  </r>
  <r>
    <x v="4"/>
    <x v="3"/>
    <s v="P.3.10.0: Forecast管理"/>
    <n v="6"/>
    <n v="55"/>
  </r>
  <r>
    <x v="4"/>
    <x v="3"/>
    <s v="P.3.5.0: DOI 管理"/>
    <n v="1"/>
    <n v="8"/>
  </r>
  <r>
    <x v="4"/>
    <x v="4"/>
    <s v="QAM"/>
    <n v="2"/>
    <n v="19"/>
  </r>
  <r>
    <x v="4"/>
    <x v="4"/>
    <s v="P.3.13.0: 良率管理"/>
    <n v="3"/>
    <n v="32"/>
  </r>
  <r>
    <x v="5"/>
    <x v="0"/>
    <s v="PRO"/>
    <n v="6"/>
    <n v="69"/>
  </r>
  <r>
    <x v="5"/>
    <x v="0"/>
    <s v="P.3.9.0: 材料成本管理"/>
    <n v="4"/>
    <n v="77"/>
  </r>
  <r>
    <x v="5"/>
    <x v="1"/>
    <s v="SAL"/>
    <n v="5"/>
    <n v="46"/>
  </r>
  <r>
    <x v="5"/>
    <x v="1"/>
    <s v="P.2.2.0: RFQ 管理"/>
    <n v="5"/>
    <n v="51"/>
  </r>
  <r>
    <x v="5"/>
    <x v="2"/>
    <s v="PNC"/>
    <n v="7"/>
    <n v="58"/>
  </r>
  <r>
    <x v="5"/>
    <x v="2"/>
    <s v="P.2.1.0: 產品營收與銷量達成率"/>
    <n v="16"/>
    <n v="184"/>
  </r>
  <r>
    <x v="5"/>
    <x v="3"/>
    <s v="LOG"/>
    <n v="8"/>
    <n v="47"/>
  </r>
  <r>
    <x v="5"/>
    <x v="3"/>
    <s v="P.3.10.0: Forecast管理"/>
    <n v="6"/>
    <n v="55"/>
  </r>
  <r>
    <x v="5"/>
    <x v="3"/>
    <s v="P.3.5.0: DOI 管理"/>
    <n v="1"/>
    <n v="8"/>
  </r>
  <r>
    <x v="5"/>
    <x v="4"/>
    <s v="QAM"/>
    <n v="2"/>
    <n v="19"/>
  </r>
  <r>
    <x v="5"/>
    <x v="4"/>
    <s v="P.3.13.0: 良率管理"/>
    <n v="3"/>
    <n v="32"/>
  </r>
  <r>
    <x v="5"/>
    <x v="5"/>
    <s v="COS"/>
    <n v="4"/>
    <n v="21"/>
  </r>
  <r>
    <x v="6"/>
    <x v="0"/>
    <s v="PRO"/>
    <n v="6"/>
    <n v="73"/>
  </r>
  <r>
    <x v="6"/>
    <x v="0"/>
    <s v="P.3.13.0: 材料成本管理"/>
    <n v="4"/>
    <n v="77"/>
  </r>
  <r>
    <x v="6"/>
    <x v="1"/>
    <s v="SAL"/>
    <n v="6"/>
    <n v="70"/>
  </r>
  <r>
    <x v="6"/>
    <x v="1"/>
    <s v="P.2.2.0: RFQ 管理"/>
    <n v="5"/>
    <n v="49"/>
  </r>
  <r>
    <x v="6"/>
    <x v="2"/>
    <s v="PNC"/>
    <n v="7"/>
    <n v="58"/>
  </r>
  <r>
    <x v="6"/>
    <x v="2"/>
    <s v="P.2.1.0: 產品營收與銷量達成率"/>
    <n v="8"/>
    <n v="148"/>
  </r>
  <r>
    <x v="6"/>
    <x v="3"/>
    <s v="LOG"/>
    <n v="8"/>
    <n v="47"/>
  </r>
  <r>
    <x v="6"/>
    <x v="3"/>
    <s v="P.3.10.0: Forecast管理"/>
    <n v="6"/>
    <n v="55"/>
  </r>
  <r>
    <x v="6"/>
    <x v="3"/>
    <s v="P.3.5.0: DOI 管理"/>
    <n v="1"/>
    <n v="8"/>
  </r>
  <r>
    <x v="6"/>
    <x v="4"/>
    <s v="QAM"/>
    <n v="2"/>
    <n v="18"/>
  </r>
  <r>
    <x v="6"/>
    <x v="4"/>
    <s v="P.3.13.0: 良率管理"/>
    <n v="3"/>
    <n v="32"/>
  </r>
  <r>
    <x v="6"/>
    <x v="5"/>
    <s v="COS"/>
    <n v="4"/>
    <n v="15"/>
  </r>
  <r>
    <x v="7"/>
    <x v="0"/>
    <s v="PRO"/>
    <n v="6"/>
    <n v="73"/>
  </r>
  <r>
    <x v="7"/>
    <x v="0"/>
    <s v="P.3.13.0: 材料成本管理"/>
    <n v="4"/>
    <n v="77"/>
  </r>
  <r>
    <x v="7"/>
    <x v="1"/>
    <s v="SAL"/>
    <n v="7"/>
    <n v="75"/>
  </r>
  <r>
    <x v="7"/>
    <x v="1"/>
    <s v="P.2.2.0: RFQ 管理"/>
    <n v="5"/>
    <n v="48"/>
  </r>
  <r>
    <x v="7"/>
    <x v="2"/>
    <s v="PNC"/>
    <n v="7"/>
    <n v="59"/>
  </r>
  <r>
    <x v="7"/>
    <x v="2"/>
    <s v="P.2.1.0: 產品營收與銷量達成率"/>
    <n v="8"/>
    <n v="144"/>
  </r>
  <r>
    <x v="7"/>
    <x v="3"/>
    <s v="LOG"/>
    <n v="8"/>
    <n v="49"/>
  </r>
  <r>
    <x v="7"/>
    <x v="3"/>
    <s v="P.3.10.0: Forecast管理"/>
    <n v="6"/>
    <n v="55"/>
  </r>
  <r>
    <x v="7"/>
    <x v="3"/>
    <s v="P.3.5.0: DOI 管理"/>
    <n v="1"/>
    <n v="9"/>
  </r>
  <r>
    <x v="7"/>
    <x v="4"/>
    <s v="QAM"/>
    <n v="2"/>
    <n v="18"/>
  </r>
  <r>
    <x v="7"/>
    <x v="4"/>
    <s v="P.3.13.0: 良率管理"/>
    <n v="3"/>
    <n v="32"/>
  </r>
  <r>
    <x v="7"/>
    <x v="5"/>
    <s v="COS"/>
    <n v="5"/>
    <n v="18"/>
  </r>
  <r>
    <x v="8"/>
    <x v="0"/>
    <s v="PRO"/>
    <n v="6"/>
    <n v="73"/>
  </r>
  <r>
    <x v="8"/>
    <x v="0"/>
    <s v="P.3.13.0: 材料成本管理"/>
    <n v="4"/>
    <n v="77"/>
  </r>
  <r>
    <x v="8"/>
    <x v="1"/>
    <s v="SAL"/>
    <n v="4"/>
    <n v="56"/>
  </r>
  <r>
    <x v="8"/>
    <x v="1"/>
    <s v="P.2.2.0: RFQ 管理"/>
    <n v="5"/>
    <n v="48"/>
  </r>
  <r>
    <x v="8"/>
    <x v="2"/>
    <s v="PNC"/>
    <n v="7"/>
    <n v="66"/>
  </r>
  <r>
    <x v="8"/>
    <x v="2"/>
    <s v="P.2.1.0: 產品營收與銷量達成率"/>
    <n v="8"/>
    <n v="151"/>
  </r>
  <r>
    <x v="8"/>
    <x v="3"/>
    <s v="LOG"/>
    <n v="8"/>
    <n v="49"/>
  </r>
  <r>
    <x v="8"/>
    <x v="3"/>
    <s v="P.3.10.0: Forecast管理"/>
    <n v="6"/>
    <n v="55"/>
  </r>
  <r>
    <x v="8"/>
    <x v="3"/>
    <s v="P.3.5.0: DOI 管理"/>
    <n v="1"/>
    <n v="9"/>
  </r>
  <r>
    <x v="8"/>
    <x v="4"/>
    <s v="QAM"/>
    <n v="2"/>
    <n v="18"/>
  </r>
  <r>
    <x v="8"/>
    <x v="4"/>
    <s v="P.3.13.0: 良率管理"/>
    <n v="3"/>
    <n v="32"/>
  </r>
  <r>
    <x v="8"/>
    <x v="5"/>
    <s v="COS"/>
    <n v="5"/>
    <n v="18"/>
  </r>
  <r>
    <x v="9"/>
    <x v="0"/>
    <s v="PRO"/>
    <n v="6"/>
    <n v="73"/>
  </r>
  <r>
    <x v="9"/>
    <x v="0"/>
    <s v="P.3.9.0: 材料成本管理"/>
    <n v="4"/>
    <n v="77"/>
  </r>
  <r>
    <x v="9"/>
    <x v="1"/>
    <s v="SAL"/>
    <n v="8"/>
    <n v="91"/>
  </r>
  <r>
    <x v="9"/>
    <x v="1"/>
    <s v="P.2.2.0: RFQ 管理"/>
    <n v="6"/>
    <n v="48"/>
  </r>
  <r>
    <x v="9"/>
    <x v="2"/>
    <s v="PNC"/>
    <n v="7"/>
    <n v="66"/>
  </r>
  <r>
    <x v="9"/>
    <x v="2"/>
    <s v="P.2.1.0: 產品營收與銷量達成率"/>
    <n v="8"/>
    <n v="151"/>
  </r>
  <r>
    <x v="9"/>
    <x v="3"/>
    <s v="LOG"/>
    <n v="7"/>
    <n v="42"/>
  </r>
  <r>
    <x v="9"/>
    <x v="3"/>
    <s v="P.3.10.0: Forecast管理"/>
    <n v="4"/>
    <n v="38"/>
  </r>
  <r>
    <x v="9"/>
    <x v="3"/>
    <s v="P.3.5.0: DOI 管理"/>
    <n v="1"/>
    <n v="8"/>
  </r>
  <r>
    <x v="9"/>
    <x v="4"/>
    <s v="QAM"/>
    <n v="2"/>
    <n v="18"/>
  </r>
  <r>
    <x v="9"/>
    <x v="4"/>
    <s v="P.3.13.0: 良率管理"/>
    <n v="3"/>
    <n v="32"/>
  </r>
  <r>
    <x v="9"/>
    <x v="5"/>
    <s v="COS"/>
    <n v="5"/>
    <n v="16"/>
  </r>
  <r>
    <x v="9"/>
    <x v="6"/>
    <s v="MFG"/>
    <n v="2"/>
    <n v="3"/>
  </r>
  <r>
    <x v="10"/>
    <x v="0"/>
    <s v="PRO"/>
    <n v="6"/>
    <n v="73"/>
  </r>
  <r>
    <x v="10"/>
    <x v="0"/>
    <s v="P.3.9.0: 材料成本管理"/>
    <n v="4"/>
    <n v="77"/>
  </r>
  <r>
    <x v="10"/>
    <x v="1"/>
    <s v="SAL"/>
    <n v="9"/>
    <n v="102"/>
  </r>
  <r>
    <x v="10"/>
    <x v="1"/>
    <s v="P.2.2.0: RFQ 管理"/>
    <n v="5"/>
    <n v="45"/>
  </r>
  <r>
    <x v="10"/>
    <x v="2"/>
    <s v="PNC"/>
    <n v="7"/>
    <n v="66"/>
  </r>
  <r>
    <x v="10"/>
    <x v="2"/>
    <s v="P.2.1.0: 產品營收與銷量達成率"/>
    <n v="8"/>
    <n v="151"/>
  </r>
  <r>
    <x v="10"/>
    <x v="3"/>
    <s v="LOG"/>
    <n v="7"/>
    <n v="43"/>
  </r>
  <r>
    <x v="10"/>
    <x v="3"/>
    <s v="P.3.10.0: Forecast管理"/>
    <n v="4"/>
    <n v="38"/>
  </r>
  <r>
    <x v="10"/>
    <x v="3"/>
    <s v="P.3.5.0: DOI 管理"/>
    <n v="1"/>
    <n v="8"/>
  </r>
  <r>
    <x v="10"/>
    <x v="4"/>
    <s v="QAM"/>
    <n v="2"/>
    <n v="24"/>
  </r>
  <r>
    <x v="10"/>
    <x v="4"/>
    <s v="P.3.13.0: 良率管理"/>
    <n v="3"/>
    <n v="32"/>
  </r>
  <r>
    <x v="10"/>
    <x v="5"/>
    <s v="COS"/>
    <n v="5"/>
    <n v="16"/>
  </r>
  <r>
    <x v="10"/>
    <x v="6"/>
    <s v="MFG"/>
    <n v="2"/>
    <n v="3"/>
  </r>
  <r>
    <x v="11"/>
    <x v="0"/>
    <s v="PRO"/>
    <n v="6"/>
    <n v="73"/>
  </r>
  <r>
    <x v="11"/>
    <x v="0"/>
    <s v="P.3.9.0: 材料成本管理"/>
    <n v="4"/>
    <n v="77"/>
  </r>
  <r>
    <x v="11"/>
    <x v="1"/>
    <s v="SAL"/>
    <n v="7"/>
    <n v="91"/>
  </r>
  <r>
    <x v="11"/>
    <x v="1"/>
    <s v="P.2.2.0: RFQ 管理"/>
    <n v="5"/>
    <n v="45"/>
  </r>
  <r>
    <x v="11"/>
    <x v="2"/>
    <s v="PNC"/>
    <n v="7"/>
    <n v="66"/>
  </r>
  <r>
    <x v="11"/>
    <x v="2"/>
    <s v="P.2.1.0: 產品營收與銷量達成率"/>
    <n v="8"/>
    <n v="151"/>
  </r>
  <r>
    <x v="11"/>
    <x v="3"/>
    <s v="LOG"/>
    <n v="7"/>
    <n v="43"/>
  </r>
  <r>
    <x v="11"/>
    <x v="3"/>
    <s v="P.3.10.0: Forecast管理"/>
    <n v="4"/>
    <n v="38"/>
  </r>
  <r>
    <x v="11"/>
    <x v="3"/>
    <s v="P.3.5.0: DOI 管理"/>
    <n v="1"/>
    <n v="8"/>
  </r>
  <r>
    <x v="11"/>
    <x v="4"/>
    <s v="QAM"/>
    <n v="3"/>
    <n v="33"/>
  </r>
  <r>
    <x v="11"/>
    <x v="4"/>
    <s v="P.3.13.0: 良率管理"/>
    <n v="3"/>
    <n v="35"/>
  </r>
  <r>
    <x v="11"/>
    <x v="5"/>
    <s v="COS"/>
    <n v="5"/>
    <n v="16"/>
  </r>
  <r>
    <x v="11"/>
    <x v="6"/>
    <s v="MFG"/>
    <n v="2"/>
    <n v="4"/>
  </r>
  <r>
    <x v="12"/>
    <x v="0"/>
    <s v="PRO"/>
    <n v="6"/>
    <n v="73"/>
  </r>
  <r>
    <x v="12"/>
    <x v="0"/>
    <s v="P.3.9.0: 材料成本管理"/>
    <n v="4"/>
    <n v="77"/>
  </r>
  <r>
    <x v="12"/>
    <x v="1"/>
    <s v="SAL"/>
    <n v="7"/>
    <n v="91"/>
  </r>
  <r>
    <x v="12"/>
    <x v="1"/>
    <s v="P.2.2.0: RFQ 管理"/>
    <n v="5"/>
    <n v="45"/>
  </r>
  <r>
    <x v="12"/>
    <x v="2"/>
    <s v="PNC"/>
    <n v="7"/>
    <n v="66"/>
  </r>
  <r>
    <x v="12"/>
    <x v="2"/>
    <s v="P.2.1.0: 產品營收與銷量達成率"/>
    <n v="8"/>
    <n v="151"/>
  </r>
  <r>
    <x v="12"/>
    <x v="3"/>
    <s v="LOG"/>
    <n v="7"/>
    <n v="43"/>
  </r>
  <r>
    <x v="12"/>
    <x v="3"/>
    <s v="P.3.10.0: Forecast管理"/>
    <n v="4"/>
    <n v="38"/>
  </r>
  <r>
    <x v="12"/>
    <x v="3"/>
    <s v="P.3.5.0: DOI 管理"/>
    <n v="1"/>
    <n v="8"/>
  </r>
  <r>
    <x v="12"/>
    <x v="4"/>
    <s v="QAM"/>
    <n v="6"/>
    <n v="42"/>
  </r>
  <r>
    <x v="12"/>
    <x v="4"/>
    <s v="P.3.13.0: 良率管理"/>
    <n v="3"/>
    <n v="34"/>
  </r>
  <r>
    <x v="12"/>
    <x v="5"/>
    <s v="COS"/>
    <n v="5"/>
    <n v="16"/>
  </r>
  <r>
    <x v="12"/>
    <x v="6"/>
    <s v="MFG"/>
    <n v="2"/>
    <n v="4"/>
  </r>
  <r>
    <x v="13"/>
    <x v="0"/>
    <s v="PRO"/>
    <n v="6"/>
    <n v="73"/>
  </r>
  <r>
    <x v="13"/>
    <x v="0"/>
    <s v="P.3.9.0: 材料成本管理"/>
    <n v="4"/>
    <n v="77"/>
  </r>
  <r>
    <x v="13"/>
    <x v="1"/>
    <s v="SAL"/>
    <n v="8"/>
    <n v="108"/>
  </r>
  <r>
    <x v="13"/>
    <x v="1"/>
    <s v="P.2.2.0: RFQ 管理"/>
    <n v="5"/>
    <n v="45"/>
  </r>
  <r>
    <x v="13"/>
    <x v="2"/>
    <s v="PNC"/>
    <n v="7"/>
    <n v="66"/>
  </r>
  <r>
    <x v="13"/>
    <x v="2"/>
    <s v="P.2.1.0: 產品營收與銷量達成率"/>
    <n v="8"/>
    <n v="151"/>
  </r>
  <r>
    <x v="13"/>
    <x v="3"/>
    <s v="LOG"/>
    <n v="7"/>
    <n v="45"/>
  </r>
  <r>
    <x v="13"/>
    <x v="3"/>
    <s v="P.3.10.0: Forecast管理"/>
    <n v="3"/>
    <n v="30"/>
  </r>
  <r>
    <x v="13"/>
    <x v="3"/>
    <s v="P.3.5.0: DOI 管理"/>
    <n v="1"/>
    <n v="8"/>
  </r>
  <r>
    <x v="13"/>
    <x v="4"/>
    <s v="QAM"/>
    <n v="6"/>
    <n v="42"/>
  </r>
  <r>
    <x v="13"/>
    <x v="4"/>
    <s v="P.3.13.0: 良率管理"/>
    <n v="3"/>
    <n v="34"/>
  </r>
  <r>
    <x v="13"/>
    <x v="5"/>
    <s v="COS"/>
    <n v="5"/>
    <n v="15"/>
  </r>
  <r>
    <x v="13"/>
    <x v="6"/>
    <s v="MFG"/>
    <n v="2"/>
    <n v="4"/>
  </r>
  <r>
    <x v="14"/>
    <x v="0"/>
    <s v="PRO"/>
    <n v="6"/>
    <n v="73"/>
  </r>
  <r>
    <x v="14"/>
    <x v="0"/>
    <s v="P.3.9.0: 材料成本管理"/>
    <n v="4"/>
    <n v="77"/>
  </r>
  <r>
    <x v="14"/>
    <x v="1"/>
    <s v="SAL"/>
    <n v="6"/>
    <n v="51"/>
  </r>
  <r>
    <x v="14"/>
    <x v="1"/>
    <s v="P.2.2.0: RFQ 管理"/>
    <n v="5"/>
    <n v="45"/>
  </r>
  <r>
    <x v="14"/>
    <x v="2"/>
    <s v="PNC"/>
    <n v="7"/>
    <n v="70"/>
  </r>
  <r>
    <x v="14"/>
    <x v="2"/>
    <s v="P.2.1.0: 產品營收與銷量達成率"/>
    <n v="8"/>
    <n v="163"/>
  </r>
  <r>
    <x v="14"/>
    <x v="3"/>
    <s v="LOG"/>
    <n v="8"/>
    <n v="51"/>
  </r>
  <r>
    <x v="14"/>
    <x v="3"/>
    <s v="P.3.10.0: Forecast管理"/>
    <n v="2"/>
    <n v="20"/>
  </r>
  <r>
    <x v="14"/>
    <x v="3"/>
    <s v="P.3.5.0: DOI 管理"/>
    <n v="1"/>
    <n v="8"/>
  </r>
  <r>
    <x v="14"/>
    <x v="4"/>
    <s v="QAM"/>
    <n v="6"/>
    <n v="44"/>
  </r>
  <r>
    <x v="14"/>
    <x v="4"/>
    <s v="P.3.13.0: 良率管理"/>
    <n v="3"/>
    <n v="31"/>
  </r>
  <r>
    <x v="14"/>
    <x v="5"/>
    <s v="COS"/>
    <n v="7"/>
    <n v="33"/>
  </r>
  <r>
    <x v="14"/>
    <x v="6"/>
    <s v="MFG"/>
    <n v="2"/>
    <n v="4"/>
  </r>
  <r>
    <x v="15"/>
    <x v="0"/>
    <s v="PRO"/>
    <n v="6"/>
    <n v="73"/>
  </r>
  <r>
    <x v="15"/>
    <x v="0"/>
    <s v="P.3.9.0: 材料成本管理"/>
    <n v="4"/>
    <n v="77"/>
  </r>
  <r>
    <x v="15"/>
    <x v="1"/>
    <s v="SAL"/>
    <n v="6"/>
    <n v="51"/>
  </r>
  <r>
    <x v="15"/>
    <x v="1"/>
    <s v="P.2.2.0: RFQ 管理"/>
    <n v="5"/>
    <n v="45"/>
  </r>
  <r>
    <x v="15"/>
    <x v="2"/>
    <s v="PNC"/>
    <n v="7"/>
    <n v="70"/>
  </r>
  <r>
    <x v="15"/>
    <x v="2"/>
    <s v="P.2.1.0: 產品營收與銷量達成率"/>
    <n v="8"/>
    <n v="150"/>
  </r>
  <r>
    <x v="15"/>
    <x v="3"/>
    <s v="LOG"/>
    <n v="9"/>
    <n v="58"/>
  </r>
  <r>
    <x v="15"/>
    <x v="3"/>
    <s v="P.3.10.0: Forecast管理"/>
    <n v="2"/>
    <n v="21"/>
  </r>
  <r>
    <x v="15"/>
    <x v="3"/>
    <s v="P.3.5.0: DOI 管理"/>
    <n v="1"/>
    <n v="8"/>
  </r>
  <r>
    <x v="15"/>
    <x v="4"/>
    <s v="QAM"/>
    <n v="6"/>
    <n v="44"/>
  </r>
  <r>
    <x v="15"/>
    <x v="4"/>
    <s v="P.3.13.0: 良率管理"/>
    <n v="3"/>
    <n v="31"/>
  </r>
  <r>
    <x v="15"/>
    <x v="5"/>
    <s v="COS"/>
    <n v="7"/>
    <n v="33"/>
  </r>
  <r>
    <x v="15"/>
    <x v="6"/>
    <s v="MFG"/>
    <n v="2"/>
    <n v="4"/>
  </r>
  <r>
    <x v="16"/>
    <x v="0"/>
    <s v="PRO"/>
    <n v="6"/>
    <n v="73"/>
  </r>
  <r>
    <x v="16"/>
    <x v="0"/>
    <s v="P.3.9.0: 材料成本管理"/>
    <n v="4"/>
    <n v="77"/>
  </r>
  <r>
    <x v="16"/>
    <x v="1"/>
    <s v="SAL"/>
    <n v="6"/>
    <n v="51"/>
  </r>
  <r>
    <x v="16"/>
    <x v="1"/>
    <s v="P.2.2.0: RFQ 管理"/>
    <n v="5"/>
    <n v="45"/>
  </r>
  <r>
    <x v="16"/>
    <x v="2"/>
    <s v="PNC"/>
    <n v="7"/>
    <n v="66"/>
  </r>
  <r>
    <x v="16"/>
    <x v="2"/>
    <s v="P.2.1.0: 產品營收與銷量達成率"/>
    <n v="8"/>
    <n v="150"/>
  </r>
  <r>
    <x v="16"/>
    <x v="3"/>
    <s v="LOG"/>
    <n v="9"/>
    <n v="58"/>
  </r>
  <r>
    <x v="16"/>
    <x v="3"/>
    <s v="P.3.10.0: Forecast管理"/>
    <n v="2"/>
    <n v="21"/>
  </r>
  <r>
    <x v="16"/>
    <x v="3"/>
    <s v="P.3.5.0: DOI 管理"/>
    <n v="2"/>
    <n v="13"/>
  </r>
  <r>
    <x v="16"/>
    <x v="4"/>
    <s v="QAM"/>
    <n v="6"/>
    <n v="44"/>
  </r>
  <r>
    <x v="16"/>
    <x v="4"/>
    <s v="P.3.13.0: 良率管理"/>
    <n v="3"/>
    <n v="31"/>
  </r>
  <r>
    <x v="16"/>
    <x v="5"/>
    <s v="COS"/>
    <n v="7"/>
    <n v="33"/>
  </r>
  <r>
    <x v="16"/>
    <x v="6"/>
    <s v="MFG"/>
    <n v="2"/>
    <n v="4"/>
  </r>
  <r>
    <x v="17"/>
    <x v="0"/>
    <s v="PRO"/>
    <n v="6"/>
    <n v="73"/>
  </r>
  <r>
    <x v="17"/>
    <x v="0"/>
    <s v="P.3.9.0: 材料成本管理"/>
    <n v="4"/>
    <n v="77"/>
  </r>
  <r>
    <x v="17"/>
    <x v="1"/>
    <s v="SAL"/>
    <n v="6"/>
    <n v="51"/>
  </r>
  <r>
    <x v="17"/>
    <x v="1"/>
    <s v="P.2.2.0: RFQ 管理"/>
    <n v="5"/>
    <n v="45"/>
  </r>
  <r>
    <x v="17"/>
    <x v="2"/>
    <s v="PNC"/>
    <n v="7"/>
    <n v="66"/>
  </r>
  <r>
    <x v="17"/>
    <x v="2"/>
    <s v="P.2.1.0: 產品營收與銷量達成率"/>
    <n v="8"/>
    <n v="150"/>
  </r>
  <r>
    <x v="17"/>
    <x v="3"/>
    <s v="LOG"/>
    <n v="10"/>
    <n v="63"/>
  </r>
  <r>
    <x v="17"/>
    <x v="3"/>
    <s v="P.3.10.0: Forecast管理"/>
    <n v="2"/>
    <n v="21"/>
  </r>
  <r>
    <x v="17"/>
    <x v="3"/>
    <s v="P.3.5.0: DOI 管理"/>
    <n v="2"/>
    <n v="13"/>
  </r>
  <r>
    <x v="17"/>
    <x v="4"/>
    <s v="QAM"/>
    <n v="6"/>
    <n v="44"/>
  </r>
  <r>
    <x v="17"/>
    <x v="4"/>
    <s v="P.3.13.0: 良率管理"/>
    <n v="3"/>
    <n v="31"/>
  </r>
  <r>
    <x v="17"/>
    <x v="5"/>
    <s v="COS"/>
    <n v="7"/>
    <n v="33"/>
  </r>
  <r>
    <x v="17"/>
    <x v="6"/>
    <s v="MFG"/>
    <n v="2"/>
    <n v="4"/>
  </r>
  <r>
    <x v="18"/>
    <x v="0"/>
    <s v="PRO"/>
    <n v="6"/>
    <n v="73"/>
  </r>
  <r>
    <x v="18"/>
    <x v="0"/>
    <s v="P.3.9.0: 材料成本管理"/>
    <n v="4"/>
    <n v="77"/>
  </r>
  <r>
    <x v="18"/>
    <x v="1"/>
    <s v="SAL"/>
    <n v="6"/>
    <n v="51"/>
  </r>
  <r>
    <x v="18"/>
    <x v="1"/>
    <s v="P.2.2.0: RFQ 管理"/>
    <n v="5"/>
    <n v="45"/>
  </r>
  <r>
    <x v="18"/>
    <x v="2"/>
    <s v="PNC"/>
    <n v="7"/>
    <n v="68"/>
  </r>
  <r>
    <x v="18"/>
    <x v="2"/>
    <s v="P.2.1.0: 產品營收與銷量達成率"/>
    <n v="8"/>
    <n v="146"/>
  </r>
  <r>
    <x v="18"/>
    <x v="3"/>
    <s v="LOG"/>
    <n v="10"/>
    <n v="64"/>
  </r>
  <r>
    <x v="18"/>
    <x v="3"/>
    <s v="P.3.10.0: Forecast管理"/>
    <n v="3"/>
    <n v="25"/>
  </r>
  <r>
    <x v="18"/>
    <x v="3"/>
    <s v="P.3.5.0: DOI 管理"/>
    <n v="2"/>
    <n v="13"/>
  </r>
  <r>
    <x v="18"/>
    <x v="4"/>
    <s v="QAM"/>
    <n v="6"/>
    <n v="44"/>
  </r>
  <r>
    <x v="18"/>
    <x v="4"/>
    <s v="P.3.13.0: 良率管理"/>
    <n v="3"/>
    <n v="31"/>
  </r>
  <r>
    <x v="18"/>
    <x v="5"/>
    <s v="COS"/>
    <n v="7"/>
    <n v="33"/>
  </r>
  <r>
    <x v="18"/>
    <x v="6"/>
    <s v="MFG"/>
    <n v="2"/>
    <n v="4"/>
  </r>
  <r>
    <x v="19"/>
    <x v="0"/>
    <s v="PRO"/>
    <n v="6"/>
    <n v="73"/>
  </r>
  <r>
    <x v="19"/>
    <x v="0"/>
    <s v="P.3.9.0: 材料成本管理"/>
    <n v="4"/>
    <n v="77"/>
  </r>
  <r>
    <x v="19"/>
    <x v="1"/>
    <s v="SAL"/>
    <n v="6"/>
    <n v="51"/>
  </r>
  <r>
    <x v="19"/>
    <x v="1"/>
    <s v="P.2.2.0: RFQ 管理"/>
    <n v="5"/>
    <n v="45"/>
  </r>
  <r>
    <x v="19"/>
    <x v="2"/>
    <s v="PNC"/>
    <n v="7"/>
    <n v="67"/>
  </r>
  <r>
    <x v="19"/>
    <x v="2"/>
    <s v="P.2.1.0: 產品營收與銷量達成率"/>
    <n v="8"/>
    <n v="150"/>
  </r>
  <r>
    <x v="19"/>
    <x v="3"/>
    <s v="LOG"/>
    <n v="10"/>
    <n v="64"/>
  </r>
  <r>
    <x v="19"/>
    <x v="3"/>
    <s v="P.3.10.0: Forecast管理"/>
    <n v="3"/>
    <n v="25"/>
  </r>
  <r>
    <x v="19"/>
    <x v="3"/>
    <s v="P.3.5.0: DOI 管理"/>
    <n v="2"/>
    <n v="14"/>
  </r>
  <r>
    <x v="19"/>
    <x v="4"/>
    <s v="QAM"/>
    <n v="6"/>
    <n v="44"/>
  </r>
  <r>
    <x v="19"/>
    <x v="4"/>
    <s v="P.3.13.0: 良率管理"/>
    <n v="3"/>
    <n v="31"/>
  </r>
  <r>
    <x v="19"/>
    <x v="5"/>
    <s v="COS"/>
    <n v="7"/>
    <n v="33"/>
  </r>
  <r>
    <x v="19"/>
    <x v="6"/>
    <s v="MFG"/>
    <n v="2"/>
    <n v="4"/>
  </r>
  <r>
    <x v="20"/>
    <x v="0"/>
    <s v="PRO"/>
    <n v="9"/>
    <n v="60"/>
  </r>
  <r>
    <x v="20"/>
    <x v="0"/>
    <s v="P.3.9.0: 材料成本管理"/>
    <n v="6"/>
    <n v="63"/>
  </r>
  <r>
    <x v="20"/>
    <x v="1"/>
    <s v="SAL"/>
    <n v="6"/>
    <n v="51"/>
  </r>
  <r>
    <x v="20"/>
    <x v="1"/>
    <s v="P.2.2.0: RFQ 管理"/>
    <n v="5"/>
    <n v="45"/>
  </r>
  <r>
    <x v="20"/>
    <x v="2"/>
    <s v="PNC"/>
    <n v="7"/>
    <n v="67"/>
  </r>
  <r>
    <x v="20"/>
    <x v="2"/>
    <s v="P.2.1.0: 產品營收與銷量達成率"/>
    <n v="8"/>
    <n v="150"/>
  </r>
  <r>
    <x v="20"/>
    <x v="3"/>
    <s v="LOG"/>
    <n v="10"/>
    <n v="64"/>
  </r>
  <r>
    <x v="20"/>
    <x v="3"/>
    <s v="P.3.10.0: Forecast管理"/>
    <n v="3"/>
    <n v="25"/>
  </r>
  <r>
    <x v="20"/>
    <x v="3"/>
    <s v="P.3.5.0: DOI 管理"/>
    <n v="2"/>
    <n v="14"/>
  </r>
  <r>
    <x v="20"/>
    <x v="4"/>
    <s v="QAM"/>
    <n v="6"/>
    <n v="44"/>
  </r>
  <r>
    <x v="20"/>
    <x v="4"/>
    <s v="P.3.13.0: 良率管理"/>
    <n v="3"/>
    <n v="31"/>
  </r>
  <r>
    <x v="20"/>
    <x v="5"/>
    <s v="COS"/>
    <n v="7"/>
    <n v="33"/>
  </r>
  <r>
    <x v="20"/>
    <x v="6"/>
    <s v="MFG"/>
    <n v="2"/>
    <n v="4"/>
  </r>
  <r>
    <x v="21"/>
    <x v="0"/>
    <s v="PRO"/>
    <n v="9"/>
    <n v="69"/>
  </r>
  <r>
    <x v="21"/>
    <x v="0"/>
    <s v="P.3.9.0: 材料成本管理"/>
    <n v="9"/>
    <n v="78"/>
  </r>
  <r>
    <x v="21"/>
    <x v="1"/>
    <s v="SAL"/>
    <n v="6"/>
    <n v="51"/>
  </r>
  <r>
    <x v="21"/>
    <x v="1"/>
    <s v="P.2.2.0: RFQ 管理"/>
    <n v="5"/>
    <n v="45"/>
  </r>
  <r>
    <x v="21"/>
    <x v="2"/>
    <s v="PNC"/>
    <n v="7"/>
    <n v="67"/>
  </r>
  <r>
    <x v="21"/>
    <x v="2"/>
    <s v="P.2.1.0: 產品營收與銷量達成率"/>
    <n v="8"/>
    <n v="150"/>
  </r>
  <r>
    <x v="21"/>
    <x v="3"/>
    <s v="LOG"/>
    <n v="10"/>
    <n v="65"/>
  </r>
  <r>
    <x v="21"/>
    <x v="3"/>
    <s v="P.3.10.0: Forecast管理"/>
    <n v="3"/>
    <n v="25"/>
  </r>
  <r>
    <x v="21"/>
    <x v="3"/>
    <s v="P.3.5.0: DOI 管理"/>
    <n v="2"/>
    <n v="14"/>
  </r>
  <r>
    <x v="21"/>
    <x v="4"/>
    <s v="QAM"/>
    <n v="6"/>
    <n v="44"/>
  </r>
  <r>
    <x v="21"/>
    <x v="4"/>
    <s v="P.3.13.0: 良率管理"/>
    <n v="3"/>
    <n v="31"/>
  </r>
  <r>
    <x v="21"/>
    <x v="5"/>
    <s v="COS"/>
    <n v="7"/>
    <n v="33"/>
  </r>
  <r>
    <x v="21"/>
    <x v="6"/>
    <s v="MFG"/>
    <n v="2"/>
    <n v="4"/>
  </r>
  <r>
    <x v="22"/>
    <x v="0"/>
    <s v="PRO"/>
    <n v="9"/>
    <n v="69"/>
  </r>
  <r>
    <x v="22"/>
    <x v="0"/>
    <s v="P.3.9.0: 材料成本管理"/>
    <n v="9"/>
    <n v="78"/>
  </r>
  <r>
    <x v="22"/>
    <x v="1"/>
    <s v="SAL"/>
    <n v="6"/>
    <n v="51"/>
  </r>
  <r>
    <x v="22"/>
    <x v="1"/>
    <s v="P.2.2.0: RFQ 管理"/>
    <n v="5"/>
    <n v="45"/>
  </r>
  <r>
    <x v="22"/>
    <x v="2"/>
    <s v="PNC"/>
    <n v="7"/>
    <n v="67"/>
  </r>
  <r>
    <x v="22"/>
    <x v="2"/>
    <s v="P.2.1.0: 產品營收與銷量達成率"/>
    <n v="8"/>
    <n v="150"/>
  </r>
  <r>
    <x v="22"/>
    <x v="3"/>
    <s v="LOG"/>
    <n v="10"/>
    <n v="65"/>
  </r>
  <r>
    <x v="22"/>
    <x v="3"/>
    <s v="P.3.10.0: Forecast管理"/>
    <n v="3"/>
    <n v="25"/>
  </r>
  <r>
    <x v="22"/>
    <x v="3"/>
    <s v="P.3.5.0: DOI 管理"/>
    <n v="2"/>
    <n v="14"/>
  </r>
  <r>
    <x v="22"/>
    <x v="4"/>
    <s v="QAM"/>
    <n v="6"/>
    <n v="44"/>
  </r>
  <r>
    <x v="22"/>
    <x v="4"/>
    <s v="P.3.13.0: 良率管理"/>
    <n v="3"/>
    <n v="31"/>
  </r>
  <r>
    <x v="22"/>
    <x v="5"/>
    <s v="COS"/>
    <n v="7"/>
    <n v="33"/>
  </r>
  <r>
    <x v="22"/>
    <x v="6"/>
    <s v="MFG"/>
    <n v="2"/>
    <n v="4"/>
  </r>
  <r>
    <x v="23"/>
    <x v="0"/>
    <s v="PRO"/>
    <n v="9"/>
    <n v="69"/>
  </r>
  <r>
    <x v="23"/>
    <x v="0"/>
    <s v="P.3.9.0: 材料成本管理"/>
    <n v="9"/>
    <n v="78"/>
  </r>
  <r>
    <x v="23"/>
    <x v="1"/>
    <s v="SAL"/>
    <n v="6"/>
    <n v="51"/>
  </r>
  <r>
    <x v="23"/>
    <x v="1"/>
    <s v="P.2.2.0: RFQ 管理"/>
    <n v="5"/>
    <n v="45"/>
  </r>
  <r>
    <x v="23"/>
    <x v="2"/>
    <s v="PNC"/>
    <n v="7"/>
    <n v="67"/>
  </r>
  <r>
    <x v="23"/>
    <x v="2"/>
    <s v="P.2.1.0: 產品營收與銷量達成率"/>
    <n v="8"/>
    <n v="150"/>
  </r>
  <r>
    <x v="23"/>
    <x v="3"/>
    <s v="LOG"/>
    <n v="10"/>
    <n v="65"/>
  </r>
  <r>
    <x v="23"/>
    <x v="3"/>
    <s v="P.3.10.0: Forecast管理"/>
    <n v="3"/>
    <n v="25"/>
  </r>
  <r>
    <x v="23"/>
    <x v="3"/>
    <s v="P.3.5.0: DOI 管理"/>
    <n v="2"/>
    <n v="14"/>
  </r>
  <r>
    <x v="23"/>
    <x v="4"/>
    <s v="QAM"/>
    <n v="6"/>
    <n v="53"/>
  </r>
  <r>
    <x v="23"/>
    <x v="4"/>
    <s v="P.3.13.0: 良率管理"/>
    <n v="3"/>
    <n v="31"/>
  </r>
  <r>
    <x v="23"/>
    <x v="5"/>
    <s v="COS"/>
    <n v="7"/>
    <n v="33"/>
  </r>
  <r>
    <x v="23"/>
    <x v="6"/>
    <s v="MFG"/>
    <n v="2"/>
    <n v="4"/>
  </r>
  <r>
    <x v="24"/>
    <x v="0"/>
    <s v="PRO"/>
    <n v="9"/>
    <n v="69"/>
  </r>
  <r>
    <x v="24"/>
    <x v="0"/>
    <s v="P.3.9.0: 材料成本管理"/>
    <n v="9"/>
    <n v="78"/>
  </r>
  <r>
    <x v="24"/>
    <x v="1"/>
    <s v="SAL"/>
    <n v="6"/>
    <n v="51"/>
  </r>
  <r>
    <x v="24"/>
    <x v="1"/>
    <s v="P.2.2.0: RFQ 管理"/>
    <n v="5"/>
    <n v="45"/>
  </r>
  <r>
    <x v="24"/>
    <x v="2"/>
    <s v="PNC"/>
    <n v="7"/>
    <n v="67"/>
  </r>
  <r>
    <x v="24"/>
    <x v="2"/>
    <s v="P.2.1.0: 產品營收與銷量達成率"/>
    <n v="8"/>
    <n v="154"/>
  </r>
  <r>
    <x v="24"/>
    <x v="3"/>
    <s v="LOG"/>
    <n v="10"/>
    <n v="65"/>
  </r>
  <r>
    <x v="24"/>
    <x v="3"/>
    <s v="P.3.10.0: Forecast管理"/>
    <n v="3"/>
    <n v="25"/>
  </r>
  <r>
    <x v="24"/>
    <x v="3"/>
    <s v="P.3.5.0: DOI 管理"/>
    <n v="2"/>
    <n v="14"/>
  </r>
  <r>
    <x v="24"/>
    <x v="4"/>
    <s v="QAM"/>
    <n v="6"/>
    <n v="53"/>
  </r>
  <r>
    <x v="24"/>
    <x v="4"/>
    <s v="P.3.13.0: 良率管理"/>
    <n v="3"/>
    <n v="31"/>
  </r>
  <r>
    <x v="24"/>
    <x v="5"/>
    <s v="COS"/>
    <n v="7"/>
    <n v="33"/>
  </r>
  <r>
    <x v="24"/>
    <x v="6"/>
    <s v="MFG"/>
    <n v="2"/>
    <n v="4"/>
  </r>
  <r>
    <x v="25"/>
    <x v="0"/>
    <s v="PRO"/>
    <n v="9"/>
    <n v="73"/>
  </r>
  <r>
    <x v="25"/>
    <x v="0"/>
    <s v="P.3.9.0: 材料成本管理"/>
    <n v="9"/>
    <n v="80"/>
  </r>
  <r>
    <x v="25"/>
    <x v="1"/>
    <s v="SAL"/>
    <n v="6"/>
    <n v="51"/>
  </r>
  <r>
    <x v="25"/>
    <x v="1"/>
    <s v="P.2.2.0: RFQ 管理"/>
    <n v="5"/>
    <n v="45"/>
  </r>
  <r>
    <x v="25"/>
    <x v="2"/>
    <s v="PNC"/>
    <n v="7"/>
    <n v="67"/>
  </r>
  <r>
    <x v="25"/>
    <x v="2"/>
    <s v="P.2.1.0: 產品營收與銷量達成率"/>
    <n v="8"/>
    <n v="154"/>
  </r>
  <r>
    <x v="25"/>
    <x v="3"/>
    <s v="LOG"/>
    <n v="10"/>
    <n v="65"/>
  </r>
  <r>
    <x v="25"/>
    <x v="3"/>
    <s v="P.3.10.0: Forecast管理"/>
    <n v="3"/>
    <n v="25"/>
  </r>
  <r>
    <x v="25"/>
    <x v="3"/>
    <s v="P.3.5.0: DOI 管理"/>
    <n v="2"/>
    <n v="14"/>
  </r>
  <r>
    <x v="25"/>
    <x v="4"/>
    <s v="QAM"/>
    <n v="6"/>
    <n v="53"/>
  </r>
  <r>
    <x v="25"/>
    <x v="4"/>
    <s v="P.3.13.0: 良率管理"/>
    <n v="3"/>
    <n v="31"/>
  </r>
  <r>
    <x v="25"/>
    <x v="5"/>
    <s v="COS"/>
    <n v="7"/>
    <n v="33"/>
  </r>
  <r>
    <x v="25"/>
    <x v="6"/>
    <s v="MFG"/>
    <n v="2"/>
    <n v="4"/>
  </r>
  <r>
    <x v="26"/>
    <x v="0"/>
    <s v="PRO"/>
    <n v="9"/>
    <n v="74"/>
  </r>
  <r>
    <x v="26"/>
    <x v="0"/>
    <s v="P.3.9.0: 材料成本管理"/>
    <n v="9"/>
    <n v="81"/>
  </r>
  <r>
    <x v="26"/>
    <x v="1"/>
    <s v="SAL"/>
    <n v="6"/>
    <n v="51"/>
  </r>
  <r>
    <x v="26"/>
    <x v="1"/>
    <s v="P.2.2.0: RFQ 管理"/>
    <n v="5"/>
    <n v="46"/>
  </r>
  <r>
    <x v="26"/>
    <x v="2"/>
    <s v="PNC"/>
    <n v="7"/>
    <n v="67"/>
  </r>
  <r>
    <x v="26"/>
    <x v="2"/>
    <s v="P.2.1.0: 產品營收與銷量達成率"/>
    <n v="8"/>
    <n v="154"/>
  </r>
  <r>
    <x v="26"/>
    <x v="3"/>
    <s v="LOG"/>
    <n v="10"/>
    <n v="65"/>
  </r>
  <r>
    <x v="26"/>
    <x v="3"/>
    <s v="P.3.10.0: Forecast管理"/>
    <n v="3"/>
    <n v="25"/>
  </r>
  <r>
    <x v="26"/>
    <x v="3"/>
    <s v="P.3.5.0: DOI 管理"/>
    <n v="2"/>
    <n v="14"/>
  </r>
  <r>
    <x v="26"/>
    <x v="4"/>
    <s v="QAM"/>
    <n v="6"/>
    <n v="53"/>
  </r>
  <r>
    <x v="26"/>
    <x v="4"/>
    <s v="P.3.13.0: 良率管理"/>
    <n v="3"/>
    <n v="31"/>
  </r>
  <r>
    <x v="26"/>
    <x v="5"/>
    <s v="COS"/>
    <n v="7"/>
    <n v="33"/>
  </r>
  <r>
    <x v="26"/>
    <x v="6"/>
    <s v="MFG"/>
    <n v="2"/>
    <n v="4"/>
  </r>
  <r>
    <x v="27"/>
    <x v="0"/>
    <s v="PRO"/>
    <n v="9"/>
    <n v="74"/>
  </r>
  <r>
    <x v="27"/>
    <x v="0"/>
    <s v="P.3.9.0: 材料成本管理"/>
    <n v="9"/>
    <n v="81"/>
  </r>
  <r>
    <x v="27"/>
    <x v="1"/>
    <s v="SAL"/>
    <n v="6"/>
    <n v="51"/>
  </r>
  <r>
    <x v="27"/>
    <x v="1"/>
    <s v="P.2.2.0: RFQ 管理"/>
    <n v="5"/>
    <n v="46"/>
  </r>
  <r>
    <x v="27"/>
    <x v="2"/>
    <s v="PNC"/>
    <n v="7"/>
    <n v="67"/>
  </r>
  <r>
    <x v="27"/>
    <x v="2"/>
    <s v="P.2.1.0: 產品營收與銷量達成率"/>
    <n v="8"/>
    <n v="154"/>
  </r>
  <r>
    <x v="27"/>
    <x v="3"/>
    <s v="LOG"/>
    <n v="13"/>
    <n v="76"/>
  </r>
  <r>
    <x v="27"/>
    <x v="3"/>
    <s v="P.3.10.0: Forecast管理"/>
    <n v="3"/>
    <n v="25"/>
  </r>
  <r>
    <x v="27"/>
    <x v="3"/>
    <s v="P.3.5.0: DOI 管理"/>
    <n v="2"/>
    <n v="14"/>
  </r>
  <r>
    <x v="27"/>
    <x v="4"/>
    <s v="QAM"/>
    <n v="6"/>
    <n v="53"/>
  </r>
  <r>
    <x v="27"/>
    <x v="4"/>
    <s v="P.3.13.0: 良率管理"/>
    <n v="3"/>
    <n v="31"/>
  </r>
  <r>
    <x v="27"/>
    <x v="5"/>
    <s v="COS"/>
    <n v="8"/>
    <n v="43"/>
  </r>
  <r>
    <x v="27"/>
    <x v="6"/>
    <s v="MFG"/>
    <n v="2"/>
    <n v="4"/>
  </r>
  <r>
    <x v="28"/>
    <x v="0"/>
    <s v="PRO"/>
    <n v="9"/>
    <n v="74"/>
  </r>
  <r>
    <x v="28"/>
    <x v="0"/>
    <s v="P.3.9.0: 材料成本管理"/>
    <n v="9"/>
    <n v="81"/>
  </r>
  <r>
    <x v="28"/>
    <x v="1"/>
    <s v="SAL"/>
    <n v="6"/>
    <n v="51"/>
  </r>
  <r>
    <x v="28"/>
    <x v="1"/>
    <s v="P.2.2.0: RFQ 管理"/>
    <n v="5"/>
    <n v="46"/>
  </r>
  <r>
    <x v="28"/>
    <x v="2"/>
    <s v="PNC"/>
    <n v="7"/>
    <n v="67"/>
  </r>
  <r>
    <x v="28"/>
    <x v="2"/>
    <s v="P.2.1.0: 產品營收與銷量達成率"/>
    <n v="8"/>
    <n v="154"/>
  </r>
  <r>
    <x v="28"/>
    <x v="3"/>
    <s v="LOG"/>
    <n v="13"/>
    <n v="79"/>
  </r>
  <r>
    <x v="28"/>
    <x v="3"/>
    <s v="P.3.10.0: Forecast管理"/>
    <n v="3"/>
    <n v="24"/>
  </r>
  <r>
    <x v="28"/>
    <x v="3"/>
    <s v="P.3.5.0: DOI 管理"/>
    <n v="2"/>
    <n v="16"/>
  </r>
  <r>
    <x v="28"/>
    <x v="4"/>
    <s v="QAM"/>
    <n v="6"/>
    <n v="57"/>
  </r>
  <r>
    <x v="28"/>
    <x v="4"/>
    <s v="P.3.13.0: 良率管理"/>
    <n v="3"/>
    <n v="33"/>
  </r>
  <r>
    <x v="28"/>
    <x v="5"/>
    <s v="COS"/>
    <n v="8"/>
    <n v="39"/>
  </r>
  <r>
    <x v="28"/>
    <x v="6"/>
    <s v="MFG"/>
    <n v="2"/>
    <n v="4"/>
  </r>
  <r>
    <x v="29"/>
    <x v="0"/>
    <s v="PRO"/>
    <n v="9"/>
    <n v="75"/>
  </r>
  <r>
    <x v="29"/>
    <x v="0"/>
    <s v="P.3.9.0: 材料成本管理"/>
    <n v="9"/>
    <n v="87"/>
  </r>
  <r>
    <x v="29"/>
    <x v="1"/>
    <s v="SAL"/>
    <n v="6"/>
    <n v="51"/>
  </r>
  <r>
    <x v="29"/>
    <x v="1"/>
    <s v="P.2.2.0: RFQ 管理"/>
    <n v="5"/>
    <n v="46"/>
  </r>
  <r>
    <x v="29"/>
    <x v="2"/>
    <s v="PNC"/>
    <n v="7"/>
    <n v="67"/>
  </r>
  <r>
    <x v="29"/>
    <x v="2"/>
    <s v="P.2.1.0: 產品營收與銷量達成率"/>
    <n v="8"/>
    <n v="154"/>
  </r>
  <r>
    <x v="29"/>
    <x v="3"/>
    <s v="LOG"/>
    <n v="13"/>
    <n v="79"/>
  </r>
  <r>
    <x v="29"/>
    <x v="3"/>
    <s v="P.3.10.0: Forecast管理"/>
    <n v="3"/>
    <n v="24"/>
  </r>
  <r>
    <x v="29"/>
    <x v="3"/>
    <s v="P.3.5.0: DOI 管理"/>
    <n v="2"/>
    <n v="16"/>
  </r>
  <r>
    <x v="29"/>
    <x v="4"/>
    <s v="QAM"/>
    <n v="6"/>
    <n v="58"/>
  </r>
  <r>
    <x v="29"/>
    <x v="4"/>
    <s v="P.3.13.0: 良率管理"/>
    <n v="3"/>
    <n v="34"/>
  </r>
  <r>
    <x v="29"/>
    <x v="5"/>
    <s v="COS"/>
    <n v="9"/>
    <n v="42"/>
  </r>
  <r>
    <x v="29"/>
    <x v="6"/>
    <s v="MFG"/>
    <n v="2"/>
    <n v="4"/>
  </r>
  <r>
    <x v="30"/>
    <x v="0"/>
    <s v="PRO"/>
    <n v="9"/>
    <n v="75"/>
  </r>
  <r>
    <x v="30"/>
    <x v="0"/>
    <s v="P.3.9.0: 材料成本管理"/>
    <n v="9"/>
    <n v="87"/>
  </r>
  <r>
    <x v="30"/>
    <x v="1"/>
    <s v="SAL"/>
    <n v="6"/>
    <n v="52"/>
  </r>
  <r>
    <x v="30"/>
    <x v="1"/>
    <s v="P.2.2.0: RFQ 管理"/>
    <n v="5"/>
    <n v="46"/>
  </r>
  <r>
    <x v="30"/>
    <x v="2"/>
    <s v="PNC"/>
    <n v="7"/>
    <n v="67"/>
  </r>
  <r>
    <x v="30"/>
    <x v="2"/>
    <s v="P.2.1.0: 產品營收與銷量達成率"/>
    <n v="8"/>
    <n v="154"/>
  </r>
  <r>
    <x v="30"/>
    <x v="3"/>
    <s v="LOG"/>
    <n v="13"/>
    <n v="79"/>
  </r>
  <r>
    <x v="30"/>
    <x v="3"/>
    <s v="P.3.10.0: Forecast管理"/>
    <n v="3"/>
    <n v="24"/>
  </r>
  <r>
    <x v="30"/>
    <x v="3"/>
    <s v="P.3.5.0: DOI 管理"/>
    <n v="2"/>
    <n v="16"/>
  </r>
  <r>
    <x v="30"/>
    <x v="4"/>
    <s v="QAM"/>
    <n v="7"/>
    <n v="63"/>
  </r>
  <r>
    <x v="30"/>
    <x v="4"/>
    <s v="P.3.13.0: 良率管理"/>
    <n v="3"/>
    <n v="36"/>
  </r>
  <r>
    <x v="30"/>
    <x v="5"/>
    <s v="COS"/>
    <n v="9"/>
    <n v="42"/>
  </r>
  <r>
    <x v="30"/>
    <x v="6"/>
    <s v="MFG"/>
    <n v="4"/>
    <n v="10"/>
  </r>
  <r>
    <x v="31"/>
    <x v="0"/>
    <s v="PRO"/>
    <n v="9"/>
    <n v="75"/>
  </r>
  <r>
    <x v="31"/>
    <x v="0"/>
    <s v="P.3.9.0: 材料成本管理"/>
    <n v="9"/>
    <n v="87"/>
  </r>
  <r>
    <x v="31"/>
    <x v="1"/>
    <s v="SAL"/>
    <n v="6"/>
    <n v="52"/>
  </r>
  <r>
    <x v="31"/>
    <x v="1"/>
    <s v="P.2.2.0: RFQ 管理"/>
    <n v="5"/>
    <n v="46"/>
  </r>
  <r>
    <x v="31"/>
    <x v="2"/>
    <s v="PNC"/>
    <n v="7"/>
    <n v="67"/>
  </r>
  <r>
    <x v="31"/>
    <x v="2"/>
    <s v="P.2.1.0: 產品營收與銷量達成率"/>
    <n v="8"/>
    <n v="154"/>
  </r>
  <r>
    <x v="31"/>
    <x v="3"/>
    <s v="LOG"/>
    <n v="13"/>
    <n v="79"/>
  </r>
  <r>
    <x v="31"/>
    <x v="3"/>
    <s v="P.3.10.0: Forecast管理"/>
    <n v="3"/>
    <n v="24"/>
  </r>
  <r>
    <x v="31"/>
    <x v="3"/>
    <s v="P.3.5.0: DOI 管理"/>
    <n v="2"/>
    <n v="16"/>
  </r>
  <r>
    <x v="31"/>
    <x v="4"/>
    <s v="QAM"/>
    <n v="7"/>
    <n v="63"/>
  </r>
  <r>
    <x v="31"/>
    <x v="4"/>
    <s v="P.3.13.0: 良率管理"/>
    <n v="3"/>
    <n v="37"/>
  </r>
  <r>
    <x v="31"/>
    <x v="5"/>
    <s v="COS"/>
    <n v="9"/>
    <n v="42"/>
  </r>
  <r>
    <x v="31"/>
    <x v="6"/>
    <s v="MFG"/>
    <n v="2"/>
    <n v="5"/>
  </r>
  <r>
    <x v="32"/>
    <x v="0"/>
    <s v="PRO"/>
    <n v="10"/>
    <n v="79"/>
  </r>
  <r>
    <x v="32"/>
    <x v="0"/>
    <s v="P.3.9.0: 材料成本管理"/>
    <n v="9"/>
    <n v="89"/>
  </r>
  <r>
    <x v="32"/>
    <x v="1"/>
    <s v="SAL"/>
    <n v="6"/>
    <n v="53"/>
  </r>
  <r>
    <x v="32"/>
    <x v="1"/>
    <s v="P.2.2.0: RFQ 管理"/>
    <n v="5"/>
    <n v="47"/>
  </r>
  <r>
    <x v="32"/>
    <x v="2"/>
    <s v="PNC"/>
    <n v="7"/>
    <n v="67"/>
  </r>
  <r>
    <x v="32"/>
    <x v="2"/>
    <s v="P.2.1.0: 產品營收與銷量達成率"/>
    <n v="8"/>
    <n v="154"/>
  </r>
  <r>
    <x v="32"/>
    <x v="3"/>
    <s v="LOG"/>
    <n v="13"/>
    <n v="79"/>
  </r>
  <r>
    <x v="32"/>
    <x v="3"/>
    <s v="P.3.10.0: Forecast管理"/>
    <n v="3"/>
    <n v="24"/>
  </r>
  <r>
    <x v="32"/>
    <x v="3"/>
    <s v="P.3.5.0: DOI 管理"/>
    <n v="2"/>
    <n v="16"/>
  </r>
  <r>
    <x v="32"/>
    <x v="4"/>
    <s v="QAM"/>
    <n v="7"/>
    <n v="63"/>
  </r>
  <r>
    <x v="32"/>
    <x v="4"/>
    <s v="P.3.13.0: 良率管理"/>
    <n v="3"/>
    <n v="37"/>
  </r>
  <r>
    <x v="32"/>
    <x v="5"/>
    <s v="COS"/>
    <n v="9"/>
    <n v="42"/>
  </r>
  <r>
    <x v="32"/>
    <x v="6"/>
    <s v="MFG"/>
    <n v="2"/>
    <n v="5"/>
  </r>
  <r>
    <x v="33"/>
    <x v="0"/>
    <s v="PRO"/>
    <n v="10"/>
    <n v="80"/>
  </r>
  <r>
    <x v="33"/>
    <x v="0"/>
    <s v="P.3.9.0: 材料成本管理"/>
    <n v="9"/>
    <n v="95"/>
  </r>
  <r>
    <x v="33"/>
    <x v="1"/>
    <s v="SAL"/>
    <n v="6"/>
    <n v="53"/>
  </r>
  <r>
    <x v="33"/>
    <x v="1"/>
    <s v="P.2.2.0: RFQ 管理"/>
    <n v="5"/>
    <n v="47"/>
  </r>
  <r>
    <x v="33"/>
    <x v="2"/>
    <s v="PNC"/>
    <n v="7"/>
    <n v="68"/>
  </r>
  <r>
    <x v="33"/>
    <x v="2"/>
    <s v="P.2.1.0: 產品營收與銷量達成率"/>
    <n v="8"/>
    <n v="154"/>
  </r>
  <r>
    <x v="33"/>
    <x v="3"/>
    <s v="LOG"/>
    <n v="13"/>
    <n v="79"/>
  </r>
  <r>
    <x v="33"/>
    <x v="3"/>
    <s v="P.3.10.0: Forecast管理"/>
    <n v="3"/>
    <n v="24"/>
  </r>
  <r>
    <x v="33"/>
    <x v="3"/>
    <s v="P.3.5.0: DOI 管理"/>
    <n v="2"/>
    <n v="16"/>
  </r>
  <r>
    <x v="33"/>
    <x v="4"/>
    <s v="QAM"/>
    <n v="7"/>
    <n v="63"/>
  </r>
  <r>
    <x v="33"/>
    <x v="4"/>
    <s v="P.3.13.0: 良率管理"/>
    <n v="3"/>
    <n v="37"/>
  </r>
  <r>
    <x v="33"/>
    <x v="5"/>
    <s v="COS"/>
    <n v="10"/>
    <n v="44"/>
  </r>
  <r>
    <x v="33"/>
    <x v="6"/>
    <s v="MFG"/>
    <n v="2"/>
    <n v="5"/>
  </r>
  <r>
    <x v="34"/>
    <x v="0"/>
    <s v="PRO"/>
    <n v="10"/>
    <n v="80"/>
  </r>
  <r>
    <x v="34"/>
    <x v="0"/>
    <s v="P.3.9.0: 材料成本管理"/>
    <n v="9"/>
    <n v="95"/>
  </r>
  <r>
    <x v="34"/>
    <x v="1"/>
    <s v="SAL"/>
    <n v="6"/>
    <n v="53"/>
  </r>
  <r>
    <x v="34"/>
    <x v="1"/>
    <s v="P.2.2.0: RFQ 管理"/>
    <n v="5"/>
    <n v="52"/>
  </r>
  <r>
    <x v="34"/>
    <x v="2"/>
    <s v="PNC"/>
    <n v="7"/>
    <n v="68"/>
  </r>
  <r>
    <x v="34"/>
    <x v="2"/>
    <s v="P.2.1.0: 產品營收與銷量達成率"/>
    <n v="8"/>
    <n v="158"/>
  </r>
  <r>
    <x v="34"/>
    <x v="3"/>
    <s v="LOG"/>
    <n v="13"/>
    <n v="79"/>
  </r>
  <r>
    <x v="34"/>
    <x v="3"/>
    <s v="P.3.10.0: Forecast管理"/>
    <n v="3"/>
    <n v="24"/>
  </r>
  <r>
    <x v="34"/>
    <x v="3"/>
    <s v="P.3.5.0: DOI 管理"/>
    <n v="2"/>
    <n v="16"/>
  </r>
  <r>
    <x v="34"/>
    <x v="4"/>
    <s v="QAM"/>
    <n v="7"/>
    <n v="63"/>
  </r>
  <r>
    <x v="34"/>
    <x v="4"/>
    <s v="P.3.13.0: 良率管理"/>
    <n v="3"/>
    <n v="37"/>
  </r>
  <r>
    <x v="34"/>
    <x v="5"/>
    <s v="COS"/>
    <n v="9"/>
    <n v="43"/>
  </r>
  <r>
    <x v="34"/>
    <x v="6"/>
    <s v="MFG"/>
    <n v="2"/>
    <n v="5"/>
  </r>
  <r>
    <x v="35"/>
    <x v="0"/>
    <s v="PRO"/>
    <n v="10"/>
    <n v="80"/>
  </r>
  <r>
    <x v="35"/>
    <x v="0"/>
    <s v="P.3.9.0: 材料成本管理"/>
    <n v="9"/>
    <n v="95"/>
  </r>
  <r>
    <x v="35"/>
    <x v="1"/>
    <s v="SAL"/>
    <n v="6"/>
    <n v="53"/>
  </r>
  <r>
    <x v="35"/>
    <x v="1"/>
    <s v="P.2.2.0: RFQ 管理"/>
    <n v="5"/>
    <n v="52"/>
  </r>
  <r>
    <x v="35"/>
    <x v="2"/>
    <s v="PNC"/>
    <n v="7"/>
    <n v="68"/>
  </r>
  <r>
    <x v="35"/>
    <x v="2"/>
    <s v="P.2.1.0: 產品營收與銷量達成率"/>
    <n v="8"/>
    <n v="158"/>
  </r>
  <r>
    <x v="35"/>
    <x v="3"/>
    <s v="LOG"/>
    <n v="13"/>
    <n v="79"/>
  </r>
  <r>
    <x v="35"/>
    <x v="3"/>
    <s v="P.3.10.0: Forecast管理"/>
    <n v="3"/>
    <n v="24"/>
  </r>
  <r>
    <x v="35"/>
    <x v="3"/>
    <s v="P.3.5.0: DOI 管理"/>
    <n v="2"/>
    <n v="16"/>
  </r>
  <r>
    <x v="35"/>
    <x v="4"/>
    <s v="QAM"/>
    <n v="7"/>
    <n v="63"/>
  </r>
  <r>
    <x v="35"/>
    <x v="4"/>
    <s v="P.3.13.0: 良率管理"/>
    <n v="3"/>
    <n v="37"/>
  </r>
  <r>
    <x v="35"/>
    <x v="5"/>
    <s v="COS"/>
    <n v="9"/>
    <n v="43"/>
  </r>
  <r>
    <x v="35"/>
    <x v="6"/>
    <s v="MFG"/>
    <n v="2"/>
    <n v="5"/>
  </r>
  <r>
    <x v="36"/>
    <x v="0"/>
    <s v="PRO"/>
    <n v="10"/>
    <n v="81"/>
  </r>
  <r>
    <x v="36"/>
    <x v="0"/>
    <s v="P.3.9.0: 材料成本管理"/>
    <n v="9"/>
    <n v="96"/>
  </r>
  <r>
    <x v="36"/>
    <x v="1"/>
    <s v="SAL"/>
    <n v="6"/>
    <n v="53"/>
  </r>
  <r>
    <x v="36"/>
    <x v="1"/>
    <s v="P.2.2.0: RFQ 管理"/>
    <n v="5"/>
    <n v="52"/>
  </r>
  <r>
    <x v="36"/>
    <x v="2"/>
    <s v="PNC"/>
    <n v="7"/>
    <n v="68"/>
  </r>
  <r>
    <x v="36"/>
    <x v="2"/>
    <s v="P.2.1.0: 產品營收與銷量達成率"/>
    <n v="8"/>
    <n v="158"/>
  </r>
  <r>
    <x v="36"/>
    <x v="3"/>
    <s v="LOG"/>
    <n v="13"/>
    <n v="79"/>
  </r>
  <r>
    <x v="36"/>
    <x v="3"/>
    <s v="P.3.10.0: Forecast管理"/>
    <n v="3"/>
    <n v="24"/>
  </r>
  <r>
    <x v="36"/>
    <x v="3"/>
    <s v="P.3.5.0: DOI 管理"/>
    <n v="2"/>
    <n v="16"/>
  </r>
  <r>
    <x v="36"/>
    <x v="4"/>
    <s v="QAM"/>
    <n v="7"/>
    <n v="63"/>
  </r>
  <r>
    <x v="36"/>
    <x v="4"/>
    <s v="P.3.13.0: 良率管理"/>
    <n v="3"/>
    <n v="37"/>
  </r>
  <r>
    <x v="36"/>
    <x v="5"/>
    <s v="COS"/>
    <n v="9"/>
    <n v="43"/>
  </r>
  <r>
    <x v="36"/>
    <x v="6"/>
    <s v="MFG"/>
    <n v="2"/>
    <n v="5"/>
  </r>
  <r>
    <x v="37"/>
    <x v="0"/>
    <s v="PRO"/>
    <n v="10"/>
    <n v="81"/>
  </r>
  <r>
    <x v="37"/>
    <x v="0"/>
    <s v="P.3.9.0: 材料成本管理"/>
    <n v="9"/>
    <n v="96"/>
  </r>
  <r>
    <x v="37"/>
    <x v="1"/>
    <s v="SAL"/>
    <n v="6"/>
    <n v="53"/>
  </r>
  <r>
    <x v="37"/>
    <x v="1"/>
    <s v="P.2.2.0: RFQ 管理"/>
    <n v="5"/>
    <n v="52"/>
  </r>
  <r>
    <x v="37"/>
    <x v="2"/>
    <s v="PNC"/>
    <n v="7"/>
    <n v="68"/>
  </r>
  <r>
    <x v="37"/>
    <x v="2"/>
    <s v="P.2.1.0: 產品營收與銷量達成率"/>
    <n v="8"/>
    <n v="158"/>
  </r>
  <r>
    <x v="37"/>
    <x v="3"/>
    <s v="LOG"/>
    <n v="13"/>
    <n v="79"/>
  </r>
  <r>
    <x v="37"/>
    <x v="3"/>
    <s v="P.3.10.0: Forecast管理"/>
    <n v="3"/>
    <n v="24"/>
  </r>
  <r>
    <x v="37"/>
    <x v="3"/>
    <s v="P.3.5.0: DOI 管理"/>
    <n v="2"/>
    <n v="16"/>
  </r>
  <r>
    <x v="37"/>
    <x v="4"/>
    <s v="QAM"/>
    <n v="7"/>
    <n v="63"/>
  </r>
  <r>
    <x v="37"/>
    <x v="4"/>
    <s v="P.3.13.0: 良率管理"/>
    <n v="3"/>
    <n v="37"/>
  </r>
  <r>
    <x v="37"/>
    <x v="5"/>
    <s v="COS"/>
    <n v="9"/>
    <n v="44"/>
  </r>
  <r>
    <x v="37"/>
    <x v="6"/>
    <s v="MFG"/>
    <n v="2"/>
    <n v="5"/>
  </r>
  <r>
    <x v="38"/>
    <x v="0"/>
    <s v="PRO"/>
    <n v="10"/>
    <n v="81"/>
  </r>
  <r>
    <x v="38"/>
    <x v="0"/>
    <s v="P.3.9.0: 材料成本管理"/>
    <n v="9"/>
    <n v="96"/>
  </r>
  <r>
    <x v="38"/>
    <x v="1"/>
    <s v="SAL"/>
    <n v="6"/>
    <n v="53"/>
  </r>
  <r>
    <x v="38"/>
    <x v="1"/>
    <s v="P.2.2.0: RFQ 管理"/>
    <n v="5"/>
    <n v="52"/>
  </r>
  <r>
    <x v="38"/>
    <x v="2"/>
    <s v="PNC"/>
    <n v="7"/>
    <n v="68"/>
  </r>
  <r>
    <x v="38"/>
    <x v="2"/>
    <s v="P.2.1.0: 產品營收與銷量達成率"/>
    <n v="8"/>
    <n v="158"/>
  </r>
  <r>
    <x v="38"/>
    <x v="3"/>
    <s v="LOG"/>
    <n v="13"/>
    <n v="79"/>
  </r>
  <r>
    <x v="38"/>
    <x v="3"/>
    <s v="P.3.10.0: Forecast管理"/>
    <n v="3"/>
    <n v="24"/>
  </r>
  <r>
    <x v="38"/>
    <x v="3"/>
    <s v="P.3.5.0: DOI 管理"/>
    <n v="2"/>
    <n v="16"/>
  </r>
  <r>
    <x v="38"/>
    <x v="4"/>
    <s v="QAM"/>
    <n v="7"/>
    <n v="63"/>
  </r>
  <r>
    <x v="38"/>
    <x v="4"/>
    <s v="P.3.13.0: 良率管理"/>
    <n v="3"/>
    <n v="37"/>
  </r>
  <r>
    <x v="38"/>
    <x v="5"/>
    <s v="COS"/>
    <n v="9"/>
    <n v="44"/>
  </r>
  <r>
    <x v="38"/>
    <x v="6"/>
    <s v="MFG"/>
    <n v="2"/>
    <n v="5"/>
  </r>
  <r>
    <x v="39"/>
    <x v="0"/>
    <s v="PRO"/>
    <n v="10"/>
    <n v="81"/>
  </r>
  <r>
    <x v="39"/>
    <x v="0"/>
    <s v="P.3.9.0: 材料成本管理"/>
    <n v="9"/>
    <n v="96"/>
  </r>
  <r>
    <x v="39"/>
    <x v="1"/>
    <s v="SAL"/>
    <n v="6"/>
    <n v="53"/>
  </r>
  <r>
    <x v="39"/>
    <x v="1"/>
    <s v="P.2.2.0: RFQ 管理"/>
    <n v="5"/>
    <n v="52"/>
  </r>
  <r>
    <x v="39"/>
    <x v="2"/>
    <s v="PNC"/>
    <n v="7"/>
    <n v="68"/>
  </r>
  <r>
    <x v="39"/>
    <x v="2"/>
    <s v="P.2.1.0: 產品營收與銷量達成率"/>
    <n v="8"/>
    <n v="158"/>
  </r>
  <r>
    <x v="39"/>
    <x v="3"/>
    <s v="LOG"/>
    <n v="13"/>
    <n v="79"/>
  </r>
  <r>
    <x v="39"/>
    <x v="3"/>
    <s v="P.3.10.0: Forecast管理"/>
    <n v="3"/>
    <n v="24"/>
  </r>
  <r>
    <x v="39"/>
    <x v="3"/>
    <s v="P.3.5.0: DOI 管理"/>
    <n v="2"/>
    <n v="16"/>
  </r>
  <r>
    <x v="39"/>
    <x v="4"/>
    <s v="QAM"/>
    <n v="7"/>
    <n v="63"/>
  </r>
  <r>
    <x v="39"/>
    <x v="4"/>
    <s v="P.3.13.0: 良率管理"/>
    <n v="3"/>
    <n v="37"/>
  </r>
  <r>
    <x v="39"/>
    <x v="5"/>
    <s v="COS"/>
    <n v="9"/>
    <n v="44"/>
  </r>
  <r>
    <x v="39"/>
    <x v="6"/>
    <s v="MFG"/>
    <n v="2"/>
    <n v="5"/>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96">
  <r>
    <m/>
    <x v="0"/>
    <x v="0"/>
    <x v="0"/>
    <x v="0"/>
    <x v="0"/>
    <x v="0"/>
    <s v="事業群"/>
    <x v="0"/>
    <x v="0"/>
    <s v="N/A"/>
    <s v="General"/>
    <m/>
    <m/>
    <x v="0"/>
    <s v="EBG BPM"/>
    <x v="0"/>
    <x v="0"/>
    <x v="0"/>
    <x v="0"/>
    <s v="INT_BG"/>
    <m/>
    <m/>
    <m/>
    <m/>
    <m/>
    <m/>
    <m/>
    <m/>
    <m/>
    <m/>
    <m/>
    <m/>
    <m/>
    <m/>
    <m/>
    <m/>
    <m/>
    <m/>
    <m/>
    <s v="資料清單"/>
    <x v="0"/>
    <x v="0"/>
    <x v="0"/>
    <x v="0"/>
    <s v="IEC_STD_V10 &gt;&gt; Data Standard &gt;&gt; BPM"/>
    <s v="Business Group"/>
    <x v="0"/>
    <x v="0"/>
    <x v="0"/>
    <x v="0"/>
    <x v="0"/>
    <s v="IEC_STD_V10 &gt;&gt; Common &gt;&gt; AutoMetaDataBusiness Group"/>
    <x v="0"/>
    <x v="0"/>
    <s v="事業群Concept"/>
    <n v="2"/>
    <n v="0"/>
    <n v="0"/>
    <s v=""/>
    <n v="0"/>
    <n v="0"/>
    <n v="0"/>
    <x v="0"/>
    <s v=""/>
    <x v="0"/>
    <s v=""/>
    <x v="0"/>
    <s v="BPM:"/>
    <x v="0"/>
    <x v="0"/>
    <x v="0"/>
    <x v="0"/>
    <x v="0"/>
    <x v="0"/>
    <x v="0"/>
    <x v="0"/>
    <x v="0"/>
    <x v="0"/>
    <m/>
    <x v="0"/>
    <x v="0"/>
    <s v="Business Group"/>
    <x v="0"/>
    <x v="0"/>
    <x v="0"/>
    <x v="0"/>
    <x v="0"/>
    <x v="0"/>
    <x v="0"/>
    <s v="INT_BG"/>
    <s v=""/>
    <x v="0"/>
    <x v="0"/>
    <x v="0"/>
    <n v="0"/>
    <x v="0"/>
    <x v="0"/>
    <x v="0"/>
    <s v=""/>
    <s v=""/>
    <n v="0"/>
    <s v=""/>
    <x v="0"/>
    <x v="0"/>
    <x v="0"/>
    <x v="0"/>
    <x v="0"/>
    <s v="事業群"/>
    <s v=""/>
    <s v=""/>
    <x v="0"/>
    <x v="0"/>
    <m/>
    <s v="^()$"/>
    <n v="9"/>
    <x v="0"/>
    <x v="0"/>
    <x v="0"/>
    <x v="0"/>
    <x v="0"/>
    <x v="0"/>
    <b v="1"/>
    <x v="0"/>
    <x v="0"/>
    <n v="0"/>
    <x v="0"/>
    <b v="0"/>
    <b v="0"/>
    <b v="0"/>
    <b v="0"/>
    <b v="0"/>
    <b v="0"/>
    <b v="0"/>
    <b v="0"/>
    <b v="0"/>
    <b v="0"/>
    <b v="0"/>
    <x v="0"/>
    <x v="0"/>
    <n v="0"/>
    <x v="0"/>
    <x v="0"/>
  </r>
  <r>
    <m/>
    <x v="0"/>
    <x v="0"/>
    <x v="1"/>
    <x v="1"/>
    <x v="1"/>
    <x v="1"/>
    <s v="例如, _x000a_- EBG: Enterprise Business Group;_x000a_- PSG: Personal Solution Group"/>
    <x v="1"/>
    <x v="1"/>
    <s v="N/A"/>
    <s v="General"/>
    <s v="文本類"/>
    <m/>
    <x v="0"/>
    <s v="EBG BPM"/>
    <x v="0"/>
    <x v="0"/>
    <x v="0"/>
    <x v="0"/>
    <s v="INT_BG"/>
    <s v="BG_NAME"/>
    <m/>
    <m/>
    <m/>
    <m/>
    <m/>
    <m/>
    <m/>
    <m/>
    <m/>
    <m/>
    <m/>
    <m/>
    <m/>
    <m/>
    <m/>
    <m/>
    <m/>
    <m/>
    <s v="資料清單"/>
    <x v="0"/>
    <x v="1"/>
    <x v="1"/>
    <x v="0"/>
    <s v="IEC_STD_V10 &gt;&gt; Data Standard &gt;&gt; BPM"/>
    <s v="BG Name"/>
    <x v="1"/>
    <x v="1"/>
    <x v="0"/>
    <x v="1"/>
    <x v="0"/>
    <s v="IEC_STD_V10 &gt;&gt; Common &gt;&gt; AutoMetaDataBG Name"/>
    <x v="1"/>
    <x v="0"/>
    <s v="事業群名稱Property"/>
    <n v="3"/>
    <n v="2"/>
    <n v="0"/>
    <s v="BG Name"/>
    <n v="1"/>
    <n v="0"/>
    <n v="0"/>
    <x v="0"/>
    <s v="Business Group"/>
    <x v="1"/>
    <s v="IEC_STD_V10 &gt;&gt; Data Standard &gt;&gt; BPM &gt;&gt; Business Group"/>
    <x v="0"/>
    <s v="BPM:"/>
    <x v="1"/>
    <x v="1"/>
    <x v="1"/>
    <x v="1"/>
    <x v="1"/>
    <x v="1"/>
    <x v="0"/>
    <x v="0"/>
    <x v="0"/>
    <x v="1"/>
    <m/>
    <x v="0"/>
    <x v="1"/>
    <s v="Business Group_BG Name"/>
    <x v="1"/>
    <x v="1"/>
    <x v="0"/>
    <x v="0"/>
    <x v="0"/>
    <x v="0"/>
    <x v="0"/>
    <s v="INT_BG"/>
    <s v="BG_NAME"/>
    <x v="0"/>
    <x v="1"/>
    <x v="0"/>
    <n v="0"/>
    <x v="0"/>
    <x v="0"/>
    <x v="0"/>
    <s v=""/>
    <s v=""/>
    <n v="1"/>
    <s v="-01"/>
    <x v="0"/>
    <x v="0"/>
    <x v="0"/>
    <x v="1"/>
    <x v="0"/>
    <s v="事業群名稱"/>
    <s v=""/>
    <s v=""/>
    <x v="0"/>
    <x v="1"/>
    <m/>
    <s v="^()$"/>
    <n v="9"/>
    <x v="0"/>
    <x v="0"/>
    <x v="0"/>
    <x v="0"/>
    <x v="0"/>
    <x v="1"/>
    <b v="0"/>
    <x v="0"/>
    <x v="1"/>
    <n v="0"/>
    <x v="0"/>
    <b v="0"/>
    <b v="0"/>
    <b v="0"/>
    <b v="0"/>
    <b v="0"/>
    <b v="0"/>
    <b v="0"/>
    <b v="0"/>
    <b v="0"/>
    <b v="0"/>
    <b v="0"/>
    <x v="0"/>
    <x v="0"/>
    <n v="0"/>
    <x v="1"/>
    <x v="0"/>
  </r>
  <r>
    <m/>
    <x v="0"/>
    <x v="0"/>
    <x v="2"/>
    <x v="2"/>
    <x v="1"/>
    <x v="2"/>
    <s v="例如,  EBG, PSG"/>
    <x v="1"/>
    <x v="1"/>
    <s v="N/A"/>
    <s v="General"/>
    <s v="代碼類"/>
    <s v="EBG,PSG"/>
    <x v="0"/>
    <s v="EBG BPM"/>
    <x v="0"/>
    <x v="0"/>
    <x v="0"/>
    <x v="0"/>
    <s v="INT_BG"/>
    <s v="BG_CODE"/>
    <m/>
    <m/>
    <m/>
    <m/>
    <m/>
    <m/>
    <m/>
    <m/>
    <m/>
    <m/>
    <m/>
    <m/>
    <m/>
    <m/>
    <m/>
    <m/>
    <m/>
    <m/>
    <s v="資料清單"/>
    <x v="0"/>
    <x v="2"/>
    <x v="2"/>
    <x v="0"/>
    <s v="IEC_STD_V10 &gt;&gt; Data Standard &gt;&gt; BPM"/>
    <s v="BG Code"/>
    <x v="2"/>
    <x v="1"/>
    <x v="0"/>
    <x v="2"/>
    <x v="0"/>
    <s v="IEC_STD_V10 &gt;&gt; Common &gt;&gt; AutoMetaDataBG Code"/>
    <x v="1"/>
    <x v="0"/>
    <s v="事業群代碼Property"/>
    <n v="4"/>
    <n v="2"/>
    <n v="0"/>
    <s v="BG Code"/>
    <n v="1"/>
    <n v="0"/>
    <n v="0"/>
    <x v="0"/>
    <s v="Business Group"/>
    <x v="1"/>
    <s v="IEC_STD_V10 &gt;&gt; Data Standard &gt;&gt; BPM &gt;&gt; Business Group"/>
    <x v="0"/>
    <s v="BPM:"/>
    <x v="2"/>
    <x v="2"/>
    <x v="2"/>
    <x v="2"/>
    <x v="2"/>
    <x v="2"/>
    <x v="1"/>
    <x v="0"/>
    <x v="0"/>
    <x v="2"/>
    <m/>
    <x v="0"/>
    <x v="1"/>
    <s v="Business Group_BG Code"/>
    <x v="2"/>
    <x v="1"/>
    <x v="0"/>
    <x v="0"/>
    <x v="0"/>
    <x v="0"/>
    <x v="0"/>
    <s v="INT_BG"/>
    <s v="BG_CODE"/>
    <x v="0"/>
    <x v="2"/>
    <x v="0"/>
    <n v="0"/>
    <x v="0"/>
    <x v="0"/>
    <x v="0"/>
    <s v=""/>
    <s v=""/>
    <n v="2"/>
    <s v="-02"/>
    <x v="0"/>
    <x v="0"/>
    <x v="0"/>
    <x v="2"/>
    <x v="0"/>
    <s v="事業群代碼"/>
    <s v=""/>
    <s v=""/>
    <x v="0"/>
    <x v="2"/>
    <m/>
    <s v="^()$"/>
    <n v="9"/>
    <x v="0"/>
    <x v="0"/>
    <x v="0"/>
    <x v="0"/>
    <x v="0"/>
    <x v="1"/>
    <b v="0"/>
    <x v="0"/>
    <x v="1"/>
    <n v="0"/>
    <x v="0"/>
    <b v="0"/>
    <b v="0"/>
    <b v="0"/>
    <b v="0"/>
    <b v="0"/>
    <b v="0"/>
    <b v="0"/>
    <b v="0"/>
    <b v="0"/>
    <b v="0"/>
    <b v="0"/>
    <x v="0"/>
    <x v="0"/>
    <n v="0"/>
    <x v="1"/>
    <x v="0"/>
  </r>
  <r>
    <m/>
    <x v="1"/>
    <x v="1"/>
    <x v="3"/>
    <x v="3"/>
    <x v="1"/>
    <x v="3"/>
    <s v="企業"/>
    <x v="0"/>
    <x v="0"/>
    <s v="N/A"/>
    <s v="General"/>
    <m/>
    <m/>
    <x v="0"/>
    <m/>
    <x v="1"/>
    <x v="1"/>
    <x v="0"/>
    <x v="0"/>
    <s v="INT_ENTREPRENEUR"/>
    <m/>
    <m/>
    <m/>
    <m/>
    <m/>
    <m/>
    <m/>
    <m/>
    <m/>
    <m/>
    <m/>
    <m/>
    <m/>
    <m/>
    <m/>
    <m/>
    <m/>
    <m/>
    <m/>
    <s v="資料清單"/>
    <x v="1"/>
    <x v="0"/>
    <x v="3"/>
    <x v="1"/>
    <s v="IEC_STD_V10 &gt;&gt; Data Standard &gt;&gt; FIN"/>
    <s v="Entrepreneur"/>
    <x v="3"/>
    <x v="1"/>
    <x v="0"/>
    <x v="3"/>
    <x v="1"/>
    <s v="IEC_STD_V10 &gt;&gt; Common &gt;&gt; AutoMetaDataEntrepreneur"/>
    <x v="0"/>
    <x v="0"/>
    <s v="企業Concept"/>
    <n v="5"/>
    <n v="0"/>
    <n v="0"/>
    <s v=""/>
    <n v="0"/>
    <n v="0"/>
    <n v="0"/>
    <x v="0"/>
    <s v=""/>
    <x v="0"/>
    <s v=""/>
    <x v="0"/>
    <s v="FIN:"/>
    <x v="0"/>
    <x v="0"/>
    <x v="3"/>
    <x v="3"/>
    <x v="3"/>
    <x v="3"/>
    <x v="0"/>
    <x v="0"/>
    <x v="0"/>
    <x v="0"/>
    <m/>
    <x v="0"/>
    <x v="0"/>
    <s v="Entrepreneur"/>
    <x v="3"/>
    <x v="0"/>
    <x v="0"/>
    <x v="1"/>
    <x v="1"/>
    <x v="0"/>
    <x v="0"/>
    <s v="INT_ENTREPRENEUR"/>
    <s v=""/>
    <x v="1"/>
    <x v="0"/>
    <x v="0"/>
    <n v="0"/>
    <x v="0"/>
    <x v="0"/>
    <x v="0"/>
    <s v=""/>
    <s v=""/>
    <n v="3"/>
    <s v="-03"/>
    <x v="0"/>
    <x v="0"/>
    <x v="0"/>
    <x v="3"/>
    <x v="1"/>
    <s v="企業"/>
    <s v=""/>
    <s v=""/>
    <x v="0"/>
    <x v="3"/>
    <m/>
    <s v="^()$"/>
    <n v="9"/>
    <x v="0"/>
    <x v="1"/>
    <x v="0"/>
    <x v="0"/>
    <x v="0"/>
    <x v="1"/>
    <b v="0"/>
    <x v="0"/>
    <x v="0"/>
    <n v="0"/>
    <x v="0"/>
    <b v="0"/>
    <b v="0"/>
    <b v="0"/>
    <b v="0"/>
    <b v="0"/>
    <b v="0"/>
    <b v="0"/>
    <b v="0"/>
    <b v="0"/>
    <b v="0"/>
    <b v="0"/>
    <x v="0"/>
    <x v="0"/>
    <n v="0"/>
    <x v="2"/>
    <x v="0"/>
  </r>
  <r>
    <m/>
    <x v="1"/>
    <x v="1"/>
    <x v="4"/>
    <x v="4"/>
    <x v="1"/>
    <x v="4"/>
    <s v="上市代碼"/>
    <x v="1"/>
    <x v="2"/>
    <s v="N/A"/>
    <s v="General"/>
    <s v="代碼類"/>
    <s v="2356, 2382, 3231, 2324…"/>
    <x v="0"/>
    <m/>
    <x v="1"/>
    <x v="1"/>
    <x v="0"/>
    <x v="0"/>
    <s v="INT_ENTREPRENEUR"/>
    <s v="ENTREPRENEUR_CODE"/>
    <m/>
    <m/>
    <m/>
    <m/>
    <m/>
    <m/>
    <m/>
    <m/>
    <m/>
    <m/>
    <m/>
    <m/>
    <m/>
    <m/>
    <m/>
    <m/>
    <m/>
    <m/>
    <s v="資料清單"/>
    <x v="1"/>
    <x v="1"/>
    <x v="4"/>
    <x v="1"/>
    <s v="IEC_STD_V10 &gt;&gt; Data Standard &gt;&gt; FIN"/>
    <s v="Entrepreneur Code"/>
    <x v="4"/>
    <x v="1"/>
    <x v="0"/>
    <x v="4"/>
    <x v="1"/>
    <s v="IEC_STD_V10 &gt;&gt; Common &gt;&gt; AutoMetaDataEntrepreneur Code"/>
    <x v="1"/>
    <x v="0"/>
    <s v="企業代碼Property"/>
    <n v="6"/>
    <n v="5"/>
    <n v="0"/>
    <s v="Entrepreneur Code"/>
    <n v="1"/>
    <n v="0"/>
    <n v="0"/>
    <x v="0"/>
    <s v="Entrepreneur"/>
    <x v="2"/>
    <s v="IEC_STD_V10 &gt;&gt; Data Standard &gt;&gt; FIN &gt;&gt; Entrepreneur"/>
    <x v="0"/>
    <s v="FIN:"/>
    <x v="1"/>
    <x v="1"/>
    <x v="4"/>
    <x v="4"/>
    <x v="4"/>
    <x v="4"/>
    <x v="2"/>
    <x v="0"/>
    <x v="0"/>
    <x v="2"/>
    <m/>
    <x v="0"/>
    <x v="1"/>
    <s v="Entrepreneur_Entrepreneur Code"/>
    <x v="4"/>
    <x v="1"/>
    <x v="0"/>
    <x v="1"/>
    <x v="1"/>
    <x v="0"/>
    <x v="0"/>
    <s v="INT_ENTREPRENEUR"/>
    <s v="ENTREPRENEUR_CODE"/>
    <x v="1"/>
    <x v="3"/>
    <x v="0"/>
    <n v="0"/>
    <x v="0"/>
    <x v="0"/>
    <x v="0"/>
    <s v=""/>
    <s v=""/>
    <n v="4"/>
    <s v="-04"/>
    <x v="0"/>
    <x v="0"/>
    <x v="0"/>
    <x v="4"/>
    <x v="1"/>
    <s v="企業代碼"/>
    <s v=""/>
    <s v=""/>
    <x v="0"/>
    <x v="4"/>
    <m/>
    <s v="^()$"/>
    <n v="9"/>
    <x v="0"/>
    <x v="1"/>
    <x v="0"/>
    <x v="0"/>
    <x v="0"/>
    <x v="1"/>
    <b v="0"/>
    <x v="0"/>
    <x v="1"/>
    <n v="0"/>
    <x v="0"/>
    <b v="0"/>
    <b v="0"/>
    <b v="0"/>
    <b v="0"/>
    <b v="0"/>
    <b v="0"/>
    <b v="0"/>
    <b v="0"/>
    <b v="0"/>
    <b v="0"/>
    <b v="0"/>
    <x v="0"/>
    <x v="0"/>
    <n v="0"/>
    <x v="3"/>
    <x v="0"/>
  </r>
  <r>
    <m/>
    <x v="1"/>
    <x v="1"/>
    <x v="5"/>
    <x v="5"/>
    <x v="1"/>
    <x v="5"/>
    <s v="上市公司名稱"/>
    <x v="1"/>
    <x v="2"/>
    <s v="N/A"/>
    <s v="General"/>
    <s v="代碼類"/>
    <s v="英業達、廣達、緯創、仁寶…"/>
    <x v="0"/>
    <m/>
    <x v="1"/>
    <x v="1"/>
    <x v="0"/>
    <x v="0"/>
    <s v="INT_ENTREPRENEUR"/>
    <s v="ENTREPRENEUR_CHINESE_NAME"/>
    <m/>
    <m/>
    <m/>
    <m/>
    <m/>
    <m/>
    <m/>
    <m/>
    <m/>
    <m/>
    <m/>
    <m/>
    <m/>
    <m/>
    <m/>
    <m/>
    <m/>
    <m/>
    <s v="資料清單"/>
    <x v="1"/>
    <x v="2"/>
    <x v="5"/>
    <x v="1"/>
    <s v="IEC_STD_V10 &gt;&gt; Data Standard &gt;&gt; FIN"/>
    <s v="Entrepreneur Chinese Name"/>
    <x v="5"/>
    <x v="1"/>
    <x v="0"/>
    <x v="5"/>
    <x v="1"/>
    <s v="IEC_STD_V10 &gt;&gt; Common &gt;&gt; AutoMetaDataEntrepreneur Chinese Name"/>
    <x v="1"/>
    <x v="0"/>
    <s v="企業中文名稱Property"/>
    <n v="7"/>
    <n v="5"/>
    <n v="0"/>
    <s v="Entrepreneur Chinese Name"/>
    <n v="1"/>
    <n v="0"/>
    <n v="0"/>
    <x v="0"/>
    <s v="Entrepreneur"/>
    <x v="2"/>
    <s v="IEC_STD_V10 &gt;&gt; Data Standard &gt;&gt; FIN &gt;&gt; Entrepreneur"/>
    <x v="0"/>
    <s v="FIN:"/>
    <x v="2"/>
    <x v="2"/>
    <x v="5"/>
    <x v="5"/>
    <x v="5"/>
    <x v="5"/>
    <x v="3"/>
    <x v="0"/>
    <x v="0"/>
    <x v="2"/>
    <m/>
    <x v="0"/>
    <x v="1"/>
    <s v="Entrepreneur_Entrepreneur Chinese Name"/>
    <x v="5"/>
    <x v="1"/>
    <x v="0"/>
    <x v="1"/>
    <x v="1"/>
    <x v="0"/>
    <x v="0"/>
    <s v="INT_ENTREPRENEUR"/>
    <s v="ENTREPRENEUR_CHINESE_NAME"/>
    <x v="1"/>
    <x v="4"/>
    <x v="0"/>
    <n v="0"/>
    <x v="0"/>
    <x v="0"/>
    <x v="0"/>
    <s v=""/>
    <s v=""/>
    <n v="5"/>
    <s v="-05"/>
    <x v="0"/>
    <x v="0"/>
    <x v="0"/>
    <x v="5"/>
    <x v="1"/>
    <s v="企業中文名稱"/>
    <s v=""/>
    <s v=""/>
    <x v="0"/>
    <x v="5"/>
    <m/>
    <s v="^()$"/>
    <n v="9"/>
    <x v="0"/>
    <x v="1"/>
    <x v="0"/>
    <x v="0"/>
    <x v="0"/>
    <x v="1"/>
    <b v="0"/>
    <x v="0"/>
    <x v="1"/>
    <n v="0"/>
    <x v="0"/>
    <b v="0"/>
    <b v="0"/>
    <b v="0"/>
    <b v="0"/>
    <b v="0"/>
    <b v="0"/>
    <b v="0"/>
    <b v="0"/>
    <b v="0"/>
    <b v="0"/>
    <b v="0"/>
    <x v="0"/>
    <x v="0"/>
    <n v="0"/>
    <x v="4"/>
    <x v="0"/>
  </r>
  <r>
    <m/>
    <x v="1"/>
    <x v="1"/>
    <x v="6"/>
    <x v="6"/>
    <x v="1"/>
    <x v="6"/>
    <s v="向經濟部登記之章程所訂外文公司名稱"/>
    <x v="1"/>
    <x v="2"/>
    <s v="N/A"/>
    <s v="General"/>
    <s v="文本類"/>
    <s v="INVENTEC CORPORATION, QUANTA COMPUTER INC., Wistron Corporation, COMPAL ELECTRONICS, INC."/>
    <x v="0"/>
    <m/>
    <x v="1"/>
    <x v="1"/>
    <x v="0"/>
    <x v="0"/>
    <s v="INT_ENTREPRENEUR"/>
    <s v="ENTREPRENEUR_ENGLISH_NAME"/>
    <m/>
    <m/>
    <m/>
    <m/>
    <m/>
    <m/>
    <m/>
    <m/>
    <m/>
    <m/>
    <m/>
    <m/>
    <m/>
    <m/>
    <m/>
    <m/>
    <m/>
    <m/>
    <s v="資料清單"/>
    <x v="1"/>
    <x v="3"/>
    <x v="6"/>
    <x v="1"/>
    <s v="IEC_STD_V10 &gt;&gt; Data Standard &gt;&gt; FIN"/>
    <s v="Entrepreneur English Name"/>
    <x v="6"/>
    <x v="1"/>
    <x v="0"/>
    <x v="6"/>
    <x v="1"/>
    <s v="IEC_STD_V10 &gt;&gt; Common &gt;&gt; AutoMetaDataEntrepreneur English Name"/>
    <x v="1"/>
    <x v="0"/>
    <s v="企業英文名稱Property"/>
    <n v="8"/>
    <n v="5"/>
    <n v="0"/>
    <s v="Entrepreneur English Name"/>
    <n v="1"/>
    <n v="0"/>
    <n v="0"/>
    <x v="0"/>
    <s v="Entrepreneur"/>
    <x v="2"/>
    <s v="IEC_STD_V10 &gt;&gt; Data Standard &gt;&gt; FIN &gt;&gt; Entrepreneur"/>
    <x v="0"/>
    <s v="FIN:"/>
    <x v="3"/>
    <x v="3"/>
    <x v="6"/>
    <x v="6"/>
    <x v="6"/>
    <x v="6"/>
    <x v="4"/>
    <x v="0"/>
    <x v="0"/>
    <x v="1"/>
    <m/>
    <x v="0"/>
    <x v="1"/>
    <s v="Entrepreneur_Entrepreneur English Name"/>
    <x v="6"/>
    <x v="1"/>
    <x v="0"/>
    <x v="1"/>
    <x v="1"/>
    <x v="0"/>
    <x v="0"/>
    <s v="INT_ENTREPRENEUR"/>
    <s v="ENTREPRENEUR_ENGLISH_NAME"/>
    <x v="1"/>
    <x v="5"/>
    <x v="0"/>
    <n v="0"/>
    <x v="0"/>
    <x v="0"/>
    <x v="0"/>
    <s v=""/>
    <s v=""/>
    <n v="6"/>
    <s v="-06"/>
    <x v="0"/>
    <x v="0"/>
    <x v="0"/>
    <x v="6"/>
    <x v="1"/>
    <s v="企業英文名稱"/>
    <s v=""/>
    <s v=""/>
    <x v="0"/>
    <x v="6"/>
    <m/>
    <s v="^()$"/>
    <n v="9"/>
    <x v="0"/>
    <x v="1"/>
    <x v="0"/>
    <x v="0"/>
    <x v="0"/>
    <x v="1"/>
    <b v="0"/>
    <x v="0"/>
    <x v="1"/>
    <n v="0"/>
    <x v="0"/>
    <b v="0"/>
    <b v="0"/>
    <b v="0"/>
    <b v="0"/>
    <b v="0"/>
    <b v="0"/>
    <b v="0"/>
    <b v="0"/>
    <b v="0"/>
    <b v="0"/>
    <b v="0"/>
    <x v="0"/>
    <x v="0"/>
    <n v="0"/>
    <x v="4"/>
    <x v="0"/>
  </r>
  <r>
    <m/>
    <x v="1"/>
    <x v="1"/>
    <x v="7"/>
    <x v="7"/>
    <x v="1"/>
    <x v="7"/>
    <s v="員工結構"/>
    <x v="0"/>
    <x v="0"/>
    <s v="N/A"/>
    <s v="General"/>
    <m/>
    <m/>
    <x v="0"/>
    <m/>
    <x v="1"/>
    <x v="1"/>
    <x v="0"/>
    <x v="0"/>
    <s v="INT_TYPES_OF_LABOR"/>
    <m/>
    <m/>
    <m/>
    <m/>
    <m/>
    <m/>
    <m/>
    <m/>
    <m/>
    <m/>
    <m/>
    <m/>
    <m/>
    <m/>
    <m/>
    <m/>
    <m/>
    <m/>
    <m/>
    <s v="資料清單"/>
    <x v="1"/>
    <x v="4"/>
    <x v="7"/>
    <x v="1"/>
    <s v="IEC_STD_V10 &gt;&gt; Data Standard &gt;&gt; FIN"/>
    <s v="Types of Labor"/>
    <x v="7"/>
    <x v="1"/>
    <x v="0"/>
    <x v="7"/>
    <x v="1"/>
    <s v="IEC_STD_V10 &gt;&gt; Common &gt;&gt; AutoMetaDataTypes of Labor"/>
    <x v="0"/>
    <x v="0"/>
    <s v="員工結構Concept"/>
    <n v="9"/>
    <n v="0"/>
    <n v="0"/>
    <s v=""/>
    <n v="0"/>
    <n v="0"/>
    <n v="0"/>
    <x v="0"/>
    <s v=""/>
    <x v="0"/>
    <s v=""/>
    <x v="0"/>
    <s v="FIN:"/>
    <x v="4"/>
    <x v="4"/>
    <x v="7"/>
    <x v="7"/>
    <x v="7"/>
    <x v="7"/>
    <x v="0"/>
    <x v="0"/>
    <x v="0"/>
    <x v="0"/>
    <m/>
    <x v="0"/>
    <x v="0"/>
    <s v="Types of Labor"/>
    <x v="7"/>
    <x v="0"/>
    <x v="0"/>
    <x v="1"/>
    <x v="1"/>
    <x v="0"/>
    <x v="0"/>
    <s v="INT_TYPES_OF_LABOR"/>
    <s v=""/>
    <x v="2"/>
    <x v="0"/>
    <x v="0"/>
    <n v="0"/>
    <x v="0"/>
    <x v="0"/>
    <x v="0"/>
    <s v=""/>
    <s v=""/>
    <n v="7"/>
    <s v="-07"/>
    <x v="0"/>
    <x v="0"/>
    <x v="0"/>
    <x v="7"/>
    <x v="1"/>
    <s v="員工結構"/>
    <s v=""/>
    <s v=""/>
    <x v="0"/>
    <x v="7"/>
    <m/>
    <s v="^()$"/>
    <n v="9"/>
    <x v="0"/>
    <x v="1"/>
    <x v="0"/>
    <x v="0"/>
    <x v="0"/>
    <x v="1"/>
    <b v="0"/>
    <x v="0"/>
    <x v="0"/>
    <n v="0"/>
    <x v="0"/>
    <b v="0"/>
    <b v="0"/>
    <b v="0"/>
    <b v="0"/>
    <b v="0"/>
    <b v="0"/>
    <b v="0"/>
    <b v="0"/>
    <b v="0"/>
    <b v="0"/>
    <b v="0"/>
    <x v="0"/>
    <x v="0"/>
    <n v="0"/>
    <x v="0"/>
    <x v="0"/>
  </r>
  <r>
    <m/>
    <x v="1"/>
    <x v="1"/>
    <x v="8"/>
    <x v="8"/>
    <x v="1"/>
    <x v="8"/>
    <s v="分為 ALL, DL, IDL"/>
    <x v="1"/>
    <x v="3"/>
    <s v="N/A"/>
    <s v="General"/>
    <s v="代碼類"/>
    <s v="ALL, DL, IDL"/>
    <x v="0"/>
    <m/>
    <x v="1"/>
    <x v="1"/>
    <x v="0"/>
    <x v="0"/>
    <s v="INT_TYPES_OF_LABOR"/>
    <s v="TYPES_OF_LABOR_CODE"/>
    <m/>
    <m/>
    <m/>
    <m/>
    <m/>
    <m/>
    <m/>
    <m/>
    <m/>
    <m/>
    <m/>
    <m/>
    <m/>
    <m/>
    <m/>
    <m/>
    <m/>
    <m/>
    <s v="資料清單"/>
    <x v="1"/>
    <x v="5"/>
    <x v="8"/>
    <x v="1"/>
    <s v="IEC_STD_V10 &gt;&gt; Data Standard &gt;&gt; FIN"/>
    <s v="Types of Labor Code"/>
    <x v="8"/>
    <x v="1"/>
    <x v="0"/>
    <x v="8"/>
    <x v="1"/>
    <s v="IEC_STD_V10 &gt;&gt; Common &gt;&gt; AutoMetaDataTypes of Labor Code"/>
    <x v="1"/>
    <x v="0"/>
    <s v="員工結構代碼Property"/>
    <n v="10"/>
    <n v="9"/>
    <n v="0"/>
    <s v="Types of Labor Code"/>
    <n v="1"/>
    <n v="0"/>
    <n v="0"/>
    <x v="0"/>
    <s v="Types of Labor"/>
    <x v="3"/>
    <s v="IEC_STD_V10 &gt;&gt; Data Standard &gt;&gt; FIN &gt;&gt; Types of Labor"/>
    <x v="0"/>
    <s v="FIN:"/>
    <x v="5"/>
    <x v="5"/>
    <x v="8"/>
    <x v="8"/>
    <x v="8"/>
    <x v="8"/>
    <x v="5"/>
    <x v="0"/>
    <x v="0"/>
    <x v="2"/>
    <m/>
    <x v="0"/>
    <x v="1"/>
    <s v="Types of Labor_Types of Labor Code"/>
    <x v="8"/>
    <x v="1"/>
    <x v="0"/>
    <x v="1"/>
    <x v="1"/>
    <x v="0"/>
    <x v="0"/>
    <s v="INT_TYPES_OF_LABOR"/>
    <s v="TYPES_OF_LABOR_CODE"/>
    <x v="2"/>
    <x v="6"/>
    <x v="0"/>
    <n v="0"/>
    <x v="0"/>
    <x v="0"/>
    <x v="0"/>
    <s v=""/>
    <s v=""/>
    <n v="8"/>
    <s v="-08"/>
    <x v="0"/>
    <x v="0"/>
    <x v="0"/>
    <x v="8"/>
    <x v="1"/>
    <s v="員工結構代碼"/>
    <s v=""/>
    <s v=""/>
    <x v="0"/>
    <x v="8"/>
    <m/>
    <s v="^()$"/>
    <n v="9"/>
    <x v="0"/>
    <x v="1"/>
    <x v="0"/>
    <x v="0"/>
    <x v="0"/>
    <x v="1"/>
    <b v="0"/>
    <x v="0"/>
    <x v="1"/>
    <n v="0"/>
    <x v="0"/>
    <b v="0"/>
    <b v="0"/>
    <b v="0"/>
    <b v="0"/>
    <b v="0"/>
    <b v="0"/>
    <b v="0"/>
    <b v="0"/>
    <b v="0"/>
    <b v="0"/>
    <b v="0"/>
    <x v="0"/>
    <x v="0"/>
    <n v="0"/>
    <x v="5"/>
    <x v="0"/>
  </r>
  <r>
    <m/>
    <x v="1"/>
    <x v="1"/>
    <x v="9"/>
    <x v="9"/>
    <x v="1"/>
    <x v="9"/>
    <s v="分為全體、直接、間接"/>
    <x v="1"/>
    <x v="3"/>
    <s v="N/A"/>
    <s v="General"/>
    <s v="代碼類"/>
    <s v="全體、直接、間接"/>
    <x v="0"/>
    <m/>
    <x v="1"/>
    <x v="1"/>
    <x v="0"/>
    <x v="0"/>
    <s v="INT_TYPES_OF_LABOR"/>
    <s v="TYPES_OF_LABOR_NAME"/>
    <m/>
    <m/>
    <m/>
    <m/>
    <m/>
    <m/>
    <m/>
    <m/>
    <m/>
    <m/>
    <m/>
    <m/>
    <m/>
    <m/>
    <m/>
    <m/>
    <m/>
    <m/>
    <s v="資料清單"/>
    <x v="1"/>
    <x v="6"/>
    <x v="9"/>
    <x v="1"/>
    <s v="IEC_STD_V10 &gt;&gt; Data Standard &gt;&gt; FIN"/>
    <s v="Types of Labor Name"/>
    <x v="9"/>
    <x v="1"/>
    <x v="0"/>
    <x v="9"/>
    <x v="1"/>
    <s v="IEC_STD_V10 &gt;&gt; Common &gt;&gt; AutoMetaDataTypes of Labor Name"/>
    <x v="1"/>
    <x v="0"/>
    <s v="員工結構名稱Property"/>
    <n v="11"/>
    <n v="9"/>
    <n v="0"/>
    <s v="Types of Labor Name"/>
    <n v="1"/>
    <n v="0"/>
    <n v="0"/>
    <x v="0"/>
    <s v="Types of Labor"/>
    <x v="3"/>
    <s v="IEC_STD_V10 &gt;&gt; Data Standard &gt;&gt; FIN &gt;&gt; Types of Labor"/>
    <x v="0"/>
    <s v="FIN:"/>
    <x v="6"/>
    <x v="6"/>
    <x v="9"/>
    <x v="9"/>
    <x v="9"/>
    <x v="9"/>
    <x v="6"/>
    <x v="0"/>
    <x v="0"/>
    <x v="2"/>
    <m/>
    <x v="0"/>
    <x v="1"/>
    <s v="Types of Labor_Types of Labor Name"/>
    <x v="9"/>
    <x v="1"/>
    <x v="0"/>
    <x v="1"/>
    <x v="1"/>
    <x v="0"/>
    <x v="0"/>
    <s v="INT_TYPES_OF_LABOR"/>
    <s v="TYPES_OF_LABOR_NAME"/>
    <x v="2"/>
    <x v="7"/>
    <x v="0"/>
    <n v="0"/>
    <x v="0"/>
    <x v="0"/>
    <x v="0"/>
    <s v=""/>
    <s v=""/>
    <n v="9"/>
    <s v="-09"/>
    <x v="0"/>
    <x v="0"/>
    <x v="0"/>
    <x v="9"/>
    <x v="1"/>
    <s v="員工結構名稱"/>
    <s v=""/>
    <s v=""/>
    <x v="0"/>
    <x v="9"/>
    <m/>
    <s v="^()$"/>
    <n v="9"/>
    <x v="0"/>
    <x v="1"/>
    <x v="0"/>
    <x v="0"/>
    <x v="0"/>
    <x v="1"/>
    <b v="0"/>
    <x v="0"/>
    <x v="1"/>
    <n v="0"/>
    <x v="0"/>
    <b v="0"/>
    <b v="0"/>
    <b v="0"/>
    <b v="0"/>
    <b v="0"/>
    <b v="0"/>
    <b v="0"/>
    <b v="0"/>
    <b v="0"/>
    <b v="0"/>
    <b v="0"/>
    <x v="0"/>
    <x v="0"/>
    <n v="0"/>
    <x v="5"/>
    <x v="0"/>
  </r>
  <r>
    <m/>
    <x v="1"/>
    <x v="1"/>
    <x v="10"/>
    <x v="10"/>
    <x v="1"/>
    <x v="10"/>
    <s v="企業員工統計"/>
    <x v="0"/>
    <x v="0"/>
    <s v="N/A"/>
    <s v="General"/>
    <m/>
    <m/>
    <x v="0"/>
    <m/>
    <x v="1"/>
    <x v="1"/>
    <x v="0"/>
    <x v="0"/>
    <s v="INT_EMPLOYEES_STATISTICS"/>
    <m/>
    <m/>
    <m/>
    <m/>
    <m/>
    <m/>
    <m/>
    <m/>
    <m/>
    <m/>
    <m/>
    <m/>
    <m/>
    <m/>
    <m/>
    <m/>
    <m/>
    <m/>
    <m/>
    <s v="資料清單"/>
    <x v="1"/>
    <x v="7"/>
    <x v="10"/>
    <x v="1"/>
    <s v="IEC_STD_V10 &gt;&gt; Data Standard &gt;&gt; FIN"/>
    <s v="Employees Statistics"/>
    <x v="10"/>
    <x v="1"/>
    <x v="0"/>
    <x v="10"/>
    <x v="1"/>
    <s v="IEC_STD_V10 &gt;&gt; Common &gt;&gt; AutoMetaDataEmployees Statistics"/>
    <x v="0"/>
    <x v="0"/>
    <s v="企業員工統計Concept"/>
    <n v="12"/>
    <n v="0"/>
    <n v="0"/>
    <s v=""/>
    <n v="0"/>
    <n v="0"/>
    <n v="0"/>
    <x v="0"/>
    <s v=""/>
    <x v="0"/>
    <s v=""/>
    <x v="0"/>
    <s v="FIN:"/>
    <x v="7"/>
    <x v="7"/>
    <x v="10"/>
    <x v="10"/>
    <x v="10"/>
    <x v="10"/>
    <x v="0"/>
    <x v="0"/>
    <x v="0"/>
    <x v="0"/>
    <m/>
    <x v="0"/>
    <x v="0"/>
    <s v="Employees Statistics"/>
    <x v="10"/>
    <x v="0"/>
    <x v="0"/>
    <x v="1"/>
    <x v="1"/>
    <x v="0"/>
    <x v="0"/>
    <s v="INT_EMPLOYEES_STATISTICS"/>
    <s v=""/>
    <x v="3"/>
    <x v="0"/>
    <x v="0"/>
    <n v="0"/>
    <x v="0"/>
    <x v="0"/>
    <x v="0"/>
    <s v=""/>
    <s v=""/>
    <n v="10"/>
    <s v="-10"/>
    <x v="0"/>
    <x v="0"/>
    <x v="0"/>
    <x v="10"/>
    <x v="1"/>
    <s v="企業員工統計"/>
    <s v=""/>
    <s v=""/>
    <x v="0"/>
    <x v="10"/>
    <m/>
    <s v="^()$"/>
    <n v="9"/>
    <x v="0"/>
    <x v="1"/>
    <x v="0"/>
    <x v="0"/>
    <x v="0"/>
    <x v="1"/>
    <b v="0"/>
    <x v="0"/>
    <x v="0"/>
    <n v="0"/>
    <x v="0"/>
    <b v="0"/>
    <b v="0"/>
    <b v="0"/>
    <b v="0"/>
    <b v="0"/>
    <b v="0"/>
    <b v="0"/>
    <b v="0"/>
    <b v="0"/>
    <b v="0"/>
    <b v="0"/>
    <x v="0"/>
    <x v="0"/>
    <n v="0"/>
    <x v="6"/>
    <x v="0"/>
  </r>
  <r>
    <m/>
    <x v="1"/>
    <x v="1"/>
    <x v="5"/>
    <x v="5"/>
    <x v="2"/>
    <x v="5"/>
    <s v="上市公司名稱"/>
    <x v="2"/>
    <x v="4"/>
    <s v="N/A"/>
    <s v="General"/>
    <s v="代碼類"/>
    <s v="英業達、廣達、緯創、仁寶…"/>
    <x v="0"/>
    <m/>
    <x v="1"/>
    <x v="1"/>
    <x v="0"/>
    <x v="0"/>
    <s v="INT_EMPLOYEES_STATISTICS"/>
    <s v="ENTREPRENEUR"/>
    <m/>
    <m/>
    <m/>
    <m/>
    <m/>
    <m/>
    <m/>
    <m/>
    <m/>
    <m/>
    <m/>
    <m/>
    <m/>
    <m/>
    <m/>
    <m/>
    <m/>
    <m/>
    <s v="資料清單"/>
    <x v="1"/>
    <x v="8"/>
    <x v="5"/>
    <x v="1"/>
    <s v="IEC_STD_V10 &gt;&gt; Data Standard &gt;&gt; FIN"/>
    <s v="Entrepreneur Chinese Name"/>
    <x v="5"/>
    <x v="2"/>
    <x v="0"/>
    <x v="5"/>
    <x v="1"/>
    <s v="IEC_STD_V10 &gt;&gt; Common &gt;&gt; AutoMetaDataEntrepreneur Chinese Name"/>
    <x v="2"/>
    <x v="0"/>
    <s v="企業中文名稱Relationship"/>
    <n v="7"/>
    <n v="12"/>
    <n v="0"/>
    <s v=""/>
    <n v="0"/>
    <n v="0"/>
    <n v="7"/>
    <x v="1"/>
    <s v="Employees Statistics"/>
    <x v="4"/>
    <s v="IEC_STD_V10 &gt;&gt; Data Standard &gt;&gt; FIN &gt;&gt; Employees Statistics"/>
    <x v="0"/>
    <s v="FIN:"/>
    <x v="8"/>
    <x v="8"/>
    <x v="11"/>
    <x v="5"/>
    <x v="5"/>
    <x v="5"/>
    <x v="3"/>
    <x v="0"/>
    <x v="0"/>
    <x v="2"/>
    <m/>
    <x v="0"/>
    <x v="2"/>
    <s v="Employees Statistics_Entrepreneur Chinese Name"/>
    <x v="11"/>
    <x v="2"/>
    <x v="0"/>
    <x v="1"/>
    <x v="1"/>
    <x v="0"/>
    <x v="0"/>
    <s v="INT_EMPLOYEES_STATISTICS"/>
    <s v="ENTREPRENEUR"/>
    <x v="3"/>
    <x v="8"/>
    <x v="0"/>
    <n v="0"/>
    <x v="0"/>
    <x v="0"/>
    <x v="0"/>
    <s v=""/>
    <s v=""/>
    <n v="11"/>
    <s v="-11"/>
    <x v="0"/>
    <x v="0"/>
    <x v="0"/>
    <x v="5"/>
    <x v="1"/>
    <s v="企業中文名稱"/>
    <s v=""/>
    <s v=""/>
    <x v="0"/>
    <x v="5"/>
    <m/>
    <s v="^()$"/>
    <n v="9"/>
    <x v="0"/>
    <x v="1"/>
    <x v="0"/>
    <x v="0"/>
    <x v="1"/>
    <x v="1"/>
    <b v="0"/>
    <x v="0"/>
    <x v="1"/>
    <n v="0"/>
    <x v="0"/>
    <b v="0"/>
    <b v="0"/>
    <b v="0"/>
    <b v="0"/>
    <b v="0"/>
    <b v="0"/>
    <b v="0"/>
    <b v="0"/>
    <b v="0"/>
    <b v="0"/>
    <b v="0"/>
    <x v="0"/>
    <x v="0"/>
    <n v="0"/>
    <x v="4"/>
    <x v="0"/>
  </r>
  <r>
    <m/>
    <x v="1"/>
    <x v="1"/>
    <x v="2"/>
    <x v="2"/>
    <x v="0"/>
    <x v="2"/>
    <s v="例如：EBG, PSG, ALL_x000a_除了原本事業群代碼的定義，需另外增加 ALL_x000a_內部資料區分事業群_x000a_外部資料不區分事業群，欄位為空字串"/>
    <x v="2"/>
    <x v="4"/>
    <s v="N/A"/>
    <s v="General"/>
    <s v="代碼類"/>
    <s v="EBG, PSG, ALL"/>
    <x v="0"/>
    <m/>
    <x v="1"/>
    <x v="1"/>
    <x v="0"/>
    <x v="0"/>
    <s v="INT_EMPLOYEES_STATISTICS"/>
    <s v="BG"/>
    <m/>
    <m/>
    <m/>
    <m/>
    <m/>
    <m/>
    <m/>
    <m/>
    <m/>
    <m/>
    <m/>
    <m/>
    <m/>
    <m/>
    <m/>
    <m/>
    <m/>
    <m/>
    <s v="資料清單"/>
    <x v="1"/>
    <x v="9"/>
    <x v="11"/>
    <x v="1"/>
    <s v="IEC_STD_V10 &gt;&gt; Data Standard &gt;&gt; FIN"/>
    <s v="BG Code"/>
    <x v="2"/>
    <x v="0"/>
    <x v="0"/>
    <x v="2"/>
    <x v="1"/>
    <s v="IEC_STD_V10 &gt;&gt; Common &gt;&gt; AutoMetaDataBG Code"/>
    <x v="2"/>
    <x v="0"/>
    <s v="事業群代碼Relationship"/>
    <n v="4"/>
    <n v="12"/>
    <n v="0"/>
    <s v=""/>
    <n v="0"/>
    <n v="0"/>
    <n v="4"/>
    <x v="2"/>
    <s v="Employees Statistics"/>
    <x v="4"/>
    <s v="IEC_STD_V10 &gt;&gt; Data Standard &gt;&gt; FIN &gt;&gt; Employees Statistics"/>
    <x v="0"/>
    <s v="FIN:"/>
    <x v="9"/>
    <x v="9"/>
    <x v="12"/>
    <x v="2"/>
    <x v="2"/>
    <x v="11"/>
    <x v="7"/>
    <x v="0"/>
    <x v="0"/>
    <x v="2"/>
    <m/>
    <x v="0"/>
    <x v="2"/>
    <s v="Employees Statistics_BG Code"/>
    <x v="12"/>
    <x v="2"/>
    <x v="0"/>
    <x v="1"/>
    <x v="1"/>
    <x v="0"/>
    <x v="0"/>
    <s v="INT_EMPLOYEES_STATISTICS"/>
    <s v="BG"/>
    <x v="3"/>
    <x v="9"/>
    <x v="0"/>
    <n v="0"/>
    <x v="0"/>
    <x v="0"/>
    <x v="0"/>
    <s v=""/>
    <s v=""/>
    <n v="12"/>
    <s v="-12"/>
    <x v="0"/>
    <x v="0"/>
    <x v="0"/>
    <x v="2"/>
    <x v="1"/>
    <s v="事業群代碼"/>
    <s v=""/>
    <s v=""/>
    <x v="0"/>
    <x v="11"/>
    <m/>
    <s v="^()$"/>
    <n v="9"/>
    <x v="0"/>
    <x v="1"/>
    <x v="0"/>
    <x v="0"/>
    <x v="1"/>
    <x v="1"/>
    <b v="0"/>
    <x v="0"/>
    <x v="1"/>
    <n v="0"/>
    <x v="0"/>
    <b v="0"/>
    <b v="0"/>
    <b v="0"/>
    <b v="0"/>
    <b v="0"/>
    <b v="0"/>
    <b v="0"/>
    <b v="0"/>
    <b v="0"/>
    <b v="0"/>
    <b v="0"/>
    <x v="0"/>
    <x v="0"/>
    <n v="0"/>
    <x v="1"/>
    <x v="0"/>
  </r>
  <r>
    <m/>
    <x v="1"/>
    <x v="1"/>
    <x v="11"/>
    <x v="11"/>
    <x v="3"/>
    <x v="11"/>
    <s v="為會計期間的最後一日，如：會計期間若為季，則財報結算日為當季的最後一日"/>
    <x v="2"/>
    <x v="4"/>
    <s v="N/A"/>
    <s v="General"/>
    <s v="日期類"/>
    <m/>
    <x v="0"/>
    <m/>
    <x v="1"/>
    <x v="1"/>
    <x v="0"/>
    <x v="0"/>
    <s v="INT_EMPLOYEES_STATISTICS"/>
    <s v="CLOSING_DATE"/>
    <m/>
    <m/>
    <m/>
    <m/>
    <m/>
    <m/>
    <m/>
    <m/>
    <m/>
    <m/>
    <m/>
    <m/>
    <m/>
    <m/>
    <m/>
    <m/>
    <m/>
    <m/>
    <s v="資料清單"/>
    <x v="1"/>
    <x v="10"/>
    <x v="12"/>
    <x v="1"/>
    <s v="IEC_STD_V10 &gt;&gt; Data Standard &gt;&gt; FIN"/>
    <s v="Financial Report Closing Date"/>
    <x v="11"/>
    <x v="3"/>
    <x v="0"/>
    <x v="11"/>
    <x v="1"/>
    <s v="IEC_STD_V10 &gt;&gt; Common &gt;&gt; AutoMetaDataFinancial Report Closing Date"/>
    <x v="2"/>
    <x v="0"/>
    <s v="財報結算日Relationship"/>
    <n v="15"/>
    <n v="12"/>
    <n v="0"/>
    <s v=""/>
    <n v="0"/>
    <n v="0"/>
    <n v="32"/>
    <x v="3"/>
    <s v="Employees Statistics"/>
    <x v="4"/>
    <s v="IEC_STD_V10 &gt;&gt; Data Standard &gt;&gt; FIN &gt;&gt; Employees Statistics"/>
    <x v="0"/>
    <s v="FIN:"/>
    <x v="10"/>
    <x v="10"/>
    <x v="13"/>
    <x v="11"/>
    <x v="11"/>
    <x v="12"/>
    <x v="0"/>
    <x v="0"/>
    <x v="0"/>
    <x v="3"/>
    <m/>
    <x v="0"/>
    <x v="2"/>
    <s v="Employees Statistics_Financial Report Closing Date"/>
    <x v="13"/>
    <x v="2"/>
    <x v="0"/>
    <x v="1"/>
    <x v="1"/>
    <x v="0"/>
    <x v="0"/>
    <s v="INT_EMPLOYEES_STATISTICS"/>
    <s v="CLOSING_DATE"/>
    <x v="3"/>
    <x v="10"/>
    <x v="0"/>
    <n v="0"/>
    <x v="0"/>
    <x v="0"/>
    <x v="0"/>
    <s v=""/>
    <s v=""/>
    <n v="13"/>
    <s v="-13"/>
    <x v="0"/>
    <x v="0"/>
    <x v="0"/>
    <x v="11"/>
    <x v="1"/>
    <s v="財報結算日"/>
    <s v=""/>
    <s v=""/>
    <x v="0"/>
    <x v="12"/>
    <m/>
    <s v="^()$"/>
    <n v="9"/>
    <x v="0"/>
    <x v="1"/>
    <x v="0"/>
    <x v="0"/>
    <x v="0"/>
    <x v="1"/>
    <b v="0"/>
    <x v="0"/>
    <x v="1"/>
    <n v="0"/>
    <x v="0"/>
    <b v="0"/>
    <b v="0"/>
    <b v="0"/>
    <b v="0"/>
    <b v="0"/>
    <b v="0"/>
    <b v="0"/>
    <b v="0"/>
    <b v="0"/>
    <b v="0"/>
    <b v="0"/>
    <x v="0"/>
    <x v="0"/>
    <n v="0"/>
    <x v="7"/>
    <x v="0"/>
  </r>
  <r>
    <m/>
    <x v="1"/>
    <x v="1"/>
    <x v="12"/>
    <x v="12"/>
    <x v="4"/>
    <x v="12"/>
    <s v="會計期間"/>
    <x v="2"/>
    <x v="4"/>
    <s v="N/A"/>
    <s v="General"/>
    <s v="代碼類"/>
    <s v="Year, Quarter"/>
    <x v="0"/>
    <m/>
    <x v="1"/>
    <x v="1"/>
    <x v="0"/>
    <x v="0"/>
    <s v="INT_EMPLOYEES_STATISTICS"/>
    <s v="PERIOD"/>
    <m/>
    <m/>
    <m/>
    <m/>
    <m/>
    <m/>
    <m/>
    <m/>
    <m/>
    <m/>
    <m/>
    <m/>
    <m/>
    <m/>
    <m/>
    <m/>
    <m/>
    <m/>
    <s v="資料清單"/>
    <x v="1"/>
    <x v="11"/>
    <x v="13"/>
    <x v="1"/>
    <s v="IEC_STD_V10 &gt;&gt; Data Standard &gt;&gt; FIN"/>
    <s v="Accounting Period"/>
    <x v="12"/>
    <x v="4"/>
    <x v="0"/>
    <x v="12"/>
    <x v="1"/>
    <s v="IEC_STD_V10 &gt;&gt; Common &gt;&gt; AutoMetaDataAccounting Period"/>
    <x v="2"/>
    <x v="0"/>
    <s v="會計期間Relationship"/>
    <n v="16"/>
    <n v="12"/>
    <n v="0"/>
    <s v=""/>
    <n v="0"/>
    <n v="0"/>
    <n v="33"/>
    <x v="4"/>
    <s v="Employees Statistics"/>
    <x v="4"/>
    <s v="IEC_STD_V10 &gt;&gt; Data Standard &gt;&gt; FIN &gt;&gt; Employees Statistics"/>
    <x v="0"/>
    <s v="FIN:"/>
    <x v="11"/>
    <x v="11"/>
    <x v="14"/>
    <x v="12"/>
    <x v="12"/>
    <x v="13"/>
    <x v="8"/>
    <x v="0"/>
    <x v="0"/>
    <x v="2"/>
    <m/>
    <x v="0"/>
    <x v="2"/>
    <s v="Employees Statistics_Accounting Period"/>
    <x v="14"/>
    <x v="2"/>
    <x v="0"/>
    <x v="1"/>
    <x v="1"/>
    <x v="0"/>
    <x v="0"/>
    <s v="INT_EMPLOYEES_STATISTICS"/>
    <s v="PERIOD"/>
    <x v="3"/>
    <x v="11"/>
    <x v="0"/>
    <n v="0"/>
    <x v="0"/>
    <x v="0"/>
    <x v="0"/>
    <s v=""/>
    <s v=""/>
    <n v="14"/>
    <s v="-14"/>
    <x v="0"/>
    <x v="0"/>
    <x v="0"/>
    <x v="12"/>
    <x v="1"/>
    <s v="判斷資料項目以年/季的角度檢視"/>
    <s v=""/>
    <s v=""/>
    <x v="0"/>
    <x v="13"/>
    <m/>
    <s v="^()$"/>
    <n v="9"/>
    <x v="0"/>
    <x v="1"/>
    <x v="0"/>
    <x v="0"/>
    <x v="0"/>
    <x v="1"/>
    <b v="0"/>
    <x v="0"/>
    <x v="1"/>
    <n v="0"/>
    <x v="0"/>
    <b v="0"/>
    <b v="0"/>
    <b v="0"/>
    <b v="0"/>
    <b v="0"/>
    <b v="0"/>
    <b v="0"/>
    <b v="0"/>
    <b v="0"/>
    <b v="0"/>
    <b v="0"/>
    <x v="0"/>
    <x v="0"/>
    <n v="0"/>
    <x v="3"/>
    <x v="0"/>
  </r>
  <r>
    <m/>
    <x v="1"/>
    <x v="1"/>
    <x v="9"/>
    <x v="9"/>
    <x v="5"/>
    <x v="9"/>
    <s v="分為全體、直接、間接"/>
    <x v="2"/>
    <x v="4"/>
    <s v="N/A"/>
    <s v="General"/>
    <s v="代碼類"/>
    <s v="全體、直接、間接"/>
    <x v="0"/>
    <m/>
    <x v="1"/>
    <x v="1"/>
    <x v="0"/>
    <x v="0"/>
    <s v="INT_EMPLOYEES_STATISTICS"/>
    <s v="TYPES_OF_LABOR"/>
    <m/>
    <m/>
    <m/>
    <m/>
    <m/>
    <m/>
    <m/>
    <m/>
    <m/>
    <m/>
    <m/>
    <m/>
    <m/>
    <m/>
    <m/>
    <m/>
    <m/>
    <m/>
    <s v="資料清單"/>
    <x v="1"/>
    <x v="12"/>
    <x v="9"/>
    <x v="1"/>
    <s v="IEC_STD_V10 &gt;&gt; Data Standard &gt;&gt; FIN"/>
    <s v="Types of Labor Name"/>
    <x v="9"/>
    <x v="5"/>
    <x v="0"/>
    <x v="9"/>
    <x v="1"/>
    <s v="IEC_STD_V10 &gt;&gt; Common &gt;&gt; AutoMetaDataTypes of Labor Name"/>
    <x v="2"/>
    <x v="0"/>
    <s v="員工結構名稱Relationship"/>
    <n v="11"/>
    <n v="12"/>
    <n v="0"/>
    <s v=""/>
    <n v="0"/>
    <n v="0"/>
    <n v="11"/>
    <x v="5"/>
    <s v="Employees Statistics"/>
    <x v="4"/>
    <s v="IEC_STD_V10 &gt;&gt; Data Standard &gt;&gt; FIN &gt;&gt; Employees Statistics"/>
    <x v="0"/>
    <s v="FIN:"/>
    <x v="12"/>
    <x v="12"/>
    <x v="15"/>
    <x v="9"/>
    <x v="9"/>
    <x v="9"/>
    <x v="6"/>
    <x v="0"/>
    <x v="0"/>
    <x v="2"/>
    <m/>
    <x v="0"/>
    <x v="2"/>
    <s v="Employees Statistics_Types of Labor Name"/>
    <x v="15"/>
    <x v="2"/>
    <x v="0"/>
    <x v="1"/>
    <x v="1"/>
    <x v="0"/>
    <x v="0"/>
    <s v="INT_EMPLOYEES_STATISTICS"/>
    <s v="TYPES_OF_LABOR"/>
    <x v="3"/>
    <x v="12"/>
    <x v="0"/>
    <n v="0"/>
    <x v="0"/>
    <x v="0"/>
    <x v="0"/>
    <s v=""/>
    <s v=""/>
    <n v="15"/>
    <s v="-15"/>
    <x v="0"/>
    <x v="0"/>
    <x v="0"/>
    <x v="9"/>
    <x v="1"/>
    <s v="員工結構名稱"/>
    <s v=""/>
    <s v=""/>
    <x v="0"/>
    <x v="9"/>
    <m/>
    <s v="^()$"/>
    <n v="9"/>
    <x v="0"/>
    <x v="1"/>
    <x v="0"/>
    <x v="0"/>
    <x v="1"/>
    <x v="1"/>
    <b v="0"/>
    <x v="0"/>
    <x v="1"/>
    <n v="0"/>
    <x v="0"/>
    <b v="0"/>
    <b v="0"/>
    <b v="0"/>
    <b v="0"/>
    <b v="0"/>
    <b v="0"/>
    <b v="0"/>
    <b v="0"/>
    <b v="0"/>
    <b v="0"/>
    <b v="0"/>
    <x v="0"/>
    <x v="0"/>
    <n v="0"/>
    <x v="5"/>
    <x v="0"/>
  </r>
  <r>
    <m/>
    <x v="1"/>
    <x v="1"/>
    <x v="13"/>
    <x v="13"/>
    <x v="6"/>
    <x v="13"/>
    <s v="區分事業群時，員工人數包含事業群所屬海內外人數_x000a_不區分事業群，看整體企業時，員工人數包含合併企業總人數_x000a_若無法取得直接、間接員工人數，則以全體員工人數依照一定比例拆分"/>
    <x v="1"/>
    <x v="4"/>
    <s v="N/A"/>
    <s v="General"/>
    <s v="數值類"/>
    <m/>
    <x v="0"/>
    <m/>
    <x v="1"/>
    <x v="1"/>
    <x v="0"/>
    <x v="0"/>
    <s v="INT_EMPLOYEES_STATISTICS"/>
    <s v="NUM_OF_EMP"/>
    <m/>
    <m/>
    <m/>
    <m/>
    <m/>
    <m/>
    <m/>
    <m/>
    <m/>
    <m/>
    <m/>
    <m/>
    <m/>
    <m/>
    <m/>
    <m/>
    <m/>
    <m/>
    <s v="資料清單"/>
    <x v="1"/>
    <x v="13"/>
    <x v="14"/>
    <x v="1"/>
    <s v="IEC_STD_V10 &gt;&gt; Data Standard &gt;&gt; FIN"/>
    <s v="Number of Employees"/>
    <x v="13"/>
    <x v="6"/>
    <x v="0"/>
    <x v="13"/>
    <x v="1"/>
    <s v="IEC_STD_V10 &gt;&gt; Common &gt;&gt; AutoMetaDataNumber of Employees"/>
    <x v="1"/>
    <x v="0"/>
    <s v="員工人數Property"/>
    <n v="18"/>
    <n v="12"/>
    <n v="0"/>
    <s v="Number of Employees"/>
    <n v="1"/>
    <n v="0"/>
    <n v="0"/>
    <x v="0"/>
    <s v="Employees Statistics"/>
    <x v="4"/>
    <s v="IEC_STD_V10 &gt;&gt; Data Standard &gt;&gt; FIN &gt;&gt; Employees Statistics"/>
    <x v="0"/>
    <s v="FIN:"/>
    <x v="13"/>
    <x v="13"/>
    <x v="16"/>
    <x v="13"/>
    <x v="13"/>
    <x v="14"/>
    <x v="0"/>
    <x v="0"/>
    <x v="0"/>
    <x v="4"/>
    <m/>
    <x v="0"/>
    <x v="1"/>
    <s v="Employees Statistics_Number of Employees"/>
    <x v="16"/>
    <x v="1"/>
    <x v="0"/>
    <x v="1"/>
    <x v="1"/>
    <x v="0"/>
    <x v="0"/>
    <s v="INT_EMPLOYEES_STATISTICS"/>
    <s v="NUM_OF_EMP"/>
    <x v="3"/>
    <x v="13"/>
    <x v="0"/>
    <n v="0"/>
    <x v="0"/>
    <x v="0"/>
    <x v="0"/>
    <s v=""/>
    <s v=""/>
    <n v="16"/>
    <s v="-16"/>
    <x v="0"/>
    <x v="0"/>
    <x v="0"/>
    <x v="13"/>
    <x v="1"/>
    <s v="員工人數"/>
    <s v=""/>
    <s v=""/>
    <x v="0"/>
    <x v="14"/>
    <m/>
    <s v="^()$"/>
    <n v="9"/>
    <x v="0"/>
    <x v="1"/>
    <x v="0"/>
    <x v="0"/>
    <x v="0"/>
    <x v="1"/>
    <b v="0"/>
    <x v="0"/>
    <x v="1"/>
    <n v="0"/>
    <x v="0"/>
    <b v="0"/>
    <b v="0"/>
    <b v="0"/>
    <b v="0"/>
    <b v="0"/>
    <b v="0"/>
    <b v="0"/>
    <b v="0"/>
    <b v="0"/>
    <b v="0"/>
    <b v="0"/>
    <x v="0"/>
    <x v="0"/>
    <n v="0"/>
    <x v="5"/>
    <x v="0"/>
  </r>
  <r>
    <m/>
    <x v="1"/>
    <x v="1"/>
    <x v="14"/>
    <x v="14"/>
    <x v="7"/>
    <x v="14"/>
    <s v="期初和期末員工人數的平均"/>
    <x v="1"/>
    <x v="4"/>
    <s v="Employees Statistics_Number of Employees;Employees Statistics_Last Number of Employees"/>
    <s v="General"/>
    <s v="數值類"/>
    <m/>
    <x v="0"/>
    <m/>
    <x v="1"/>
    <x v="1"/>
    <x v="0"/>
    <x v="0"/>
    <s v="INT_EMPLOYEES_STATISTICS"/>
    <s v="AVG_NUM_OF_EMP"/>
    <m/>
    <m/>
    <m/>
    <m/>
    <m/>
    <m/>
    <m/>
    <m/>
    <m/>
    <m/>
    <m/>
    <m/>
    <m/>
    <m/>
    <m/>
    <m/>
    <m/>
    <m/>
    <s v="資料清單"/>
    <x v="1"/>
    <x v="14"/>
    <x v="15"/>
    <x v="1"/>
    <s v="IEC_STD_V10 &gt;&gt; Data Standard &gt;&gt; FIN"/>
    <s v="Average Number of Employees"/>
    <x v="14"/>
    <x v="7"/>
    <x v="0"/>
    <x v="14"/>
    <x v="1"/>
    <s v="IEC_STD_V10 &gt;&gt; Common &gt;&gt; AutoMetaDataAverage Number of Employees"/>
    <x v="1"/>
    <x v="0"/>
    <s v="平均員工人數Property"/>
    <n v="19"/>
    <n v="12"/>
    <e v="#N/A"/>
    <s v="Average Number of Employees"/>
    <n v="1"/>
    <n v="0"/>
    <n v="0"/>
    <x v="0"/>
    <s v="Employees Statistics"/>
    <x v="4"/>
    <s v="IEC_STD_V10 &gt;&gt; Data Standard &gt;&gt; FIN &gt;&gt; Employees Statistics"/>
    <x v="1"/>
    <s v="FIN:"/>
    <x v="14"/>
    <x v="14"/>
    <x v="17"/>
    <x v="14"/>
    <x v="14"/>
    <x v="15"/>
    <x v="0"/>
    <x v="0"/>
    <x v="0"/>
    <x v="4"/>
    <m/>
    <x v="0"/>
    <x v="1"/>
    <s v="Employees Statistics_Average Number of Employees"/>
    <x v="17"/>
    <x v="1"/>
    <x v="0"/>
    <x v="1"/>
    <x v="1"/>
    <x v="0"/>
    <x v="0"/>
    <s v="INT_EMPLOYEES_STATISTICS"/>
    <s v="AVG_NUM_OF_EMP"/>
    <x v="3"/>
    <x v="14"/>
    <x v="0"/>
    <n v="0"/>
    <x v="0"/>
    <x v="0"/>
    <x v="0"/>
    <s v=""/>
    <s v=""/>
    <n v="17"/>
    <s v="-17"/>
    <x v="0"/>
    <x v="0"/>
    <x v="0"/>
    <x v="14"/>
    <x v="1"/>
    <s v="平均員工人數"/>
    <s v=""/>
    <s v=""/>
    <x v="0"/>
    <x v="15"/>
    <m/>
    <s v="^()$"/>
    <n v="9"/>
    <x v="0"/>
    <x v="1"/>
    <x v="0"/>
    <x v="0"/>
    <x v="0"/>
    <x v="1"/>
    <b v="0"/>
    <x v="0"/>
    <x v="1"/>
    <n v="0"/>
    <x v="0"/>
    <b v="0"/>
    <b v="0"/>
    <b v="0"/>
    <b v="0"/>
    <b v="0"/>
    <b v="0"/>
    <b v="0"/>
    <b v="0"/>
    <b v="0"/>
    <b v="0"/>
    <b v="0"/>
    <x v="0"/>
    <x v="0"/>
    <n v="0"/>
    <x v="8"/>
    <x v="0"/>
  </r>
  <r>
    <m/>
    <x v="1"/>
    <x v="1"/>
    <x v="15"/>
    <x v="15"/>
    <x v="8"/>
    <x v="15"/>
    <s v="上一期員工人數"/>
    <x v="1"/>
    <x v="4"/>
    <s v="Employees Statistics_Number of Employees;"/>
    <s v="General"/>
    <s v="數值類"/>
    <m/>
    <x v="0"/>
    <m/>
    <x v="1"/>
    <x v="1"/>
    <x v="0"/>
    <x v="0"/>
    <s v="INT_EMPLOYEES_STATISTICS"/>
    <s v="LAST_NUM_OF_EMP"/>
    <m/>
    <m/>
    <m/>
    <m/>
    <m/>
    <m/>
    <m/>
    <m/>
    <m/>
    <m/>
    <m/>
    <m/>
    <m/>
    <m/>
    <m/>
    <m/>
    <m/>
    <m/>
    <s v="資料清單"/>
    <x v="1"/>
    <x v="15"/>
    <x v="16"/>
    <x v="1"/>
    <s v="IEC_STD_V10 &gt;&gt; Data Standard &gt;&gt; FIN"/>
    <s v="Last Number of Employees"/>
    <x v="15"/>
    <x v="8"/>
    <x v="0"/>
    <x v="15"/>
    <x v="1"/>
    <s v="IEC_STD_V10 &gt;&gt; Common &gt;&gt; AutoMetaDataLast Number of Employees"/>
    <x v="1"/>
    <x v="0"/>
    <s v="上一期員工人數Property"/>
    <n v="20"/>
    <n v="12"/>
    <e v="#N/A"/>
    <s v="Last Number of Employees"/>
    <n v="1"/>
    <n v="0"/>
    <n v="0"/>
    <x v="0"/>
    <s v="Employees Statistics"/>
    <x v="4"/>
    <s v="IEC_STD_V10 &gt;&gt; Data Standard &gt;&gt; FIN &gt;&gt; Employees Statistics"/>
    <x v="2"/>
    <s v="FIN:"/>
    <x v="15"/>
    <x v="15"/>
    <x v="18"/>
    <x v="15"/>
    <x v="15"/>
    <x v="16"/>
    <x v="0"/>
    <x v="0"/>
    <x v="0"/>
    <x v="4"/>
    <m/>
    <x v="0"/>
    <x v="1"/>
    <s v="Employees Statistics_Last Number of Employees"/>
    <x v="18"/>
    <x v="1"/>
    <x v="0"/>
    <x v="1"/>
    <x v="1"/>
    <x v="0"/>
    <x v="0"/>
    <s v="INT_EMPLOYEES_STATISTICS"/>
    <s v="LAST_NUM_OF_EMP"/>
    <x v="3"/>
    <x v="15"/>
    <x v="0"/>
    <n v="0"/>
    <x v="0"/>
    <x v="0"/>
    <x v="0"/>
    <s v=""/>
    <s v=""/>
    <n v="18"/>
    <s v="-18"/>
    <x v="0"/>
    <x v="0"/>
    <x v="0"/>
    <x v="15"/>
    <x v="1"/>
    <s v="上一期員工人數"/>
    <s v=""/>
    <s v=""/>
    <x v="0"/>
    <x v="16"/>
    <m/>
    <s v="^()$"/>
    <n v="9"/>
    <x v="0"/>
    <x v="1"/>
    <x v="0"/>
    <x v="0"/>
    <x v="0"/>
    <x v="1"/>
    <b v="0"/>
    <x v="0"/>
    <x v="1"/>
    <n v="0"/>
    <x v="0"/>
    <b v="0"/>
    <b v="0"/>
    <b v="0"/>
    <b v="0"/>
    <b v="0"/>
    <b v="0"/>
    <b v="0"/>
    <b v="0"/>
    <b v="0"/>
    <b v="0"/>
    <b v="0"/>
    <x v="0"/>
    <x v="0"/>
    <n v="0"/>
    <x v="9"/>
    <x v="0"/>
  </r>
  <r>
    <m/>
    <x v="1"/>
    <x v="1"/>
    <x v="16"/>
    <x v="16"/>
    <x v="1"/>
    <x v="16"/>
    <s v="財務會計主檔_員工結構相關"/>
    <x v="0"/>
    <x v="0"/>
    <s v="N/A"/>
    <s v="General"/>
    <m/>
    <m/>
    <x v="0"/>
    <m/>
    <x v="1"/>
    <x v="1"/>
    <x v="0"/>
    <x v="0"/>
    <s v="INT_FINANCE_MASTER_LABOR"/>
    <m/>
    <m/>
    <m/>
    <m/>
    <m/>
    <m/>
    <m/>
    <m/>
    <m/>
    <m/>
    <m/>
    <m/>
    <m/>
    <m/>
    <m/>
    <m/>
    <m/>
    <m/>
    <m/>
    <s v="資料清單"/>
    <x v="1"/>
    <x v="16"/>
    <x v="17"/>
    <x v="1"/>
    <s v="IEC_STD_V10 &gt;&gt; Data Standard &gt;&gt; FIN"/>
    <s v="Finance Master Labor"/>
    <x v="16"/>
    <x v="1"/>
    <x v="0"/>
    <x v="16"/>
    <x v="1"/>
    <s v="IEC_STD_V10 &gt;&gt; Common &gt;&gt; AutoMetaDataFinance Master Labor"/>
    <x v="0"/>
    <x v="0"/>
    <s v="財務會計主檔_員工結構相關Concept"/>
    <n v="21"/>
    <n v="0"/>
    <n v="0"/>
    <s v=""/>
    <n v="0"/>
    <n v="0"/>
    <n v="0"/>
    <x v="0"/>
    <s v=""/>
    <x v="0"/>
    <s v=""/>
    <x v="0"/>
    <s v="FIN:"/>
    <x v="16"/>
    <x v="16"/>
    <x v="19"/>
    <x v="16"/>
    <x v="16"/>
    <x v="17"/>
    <x v="0"/>
    <x v="0"/>
    <x v="0"/>
    <x v="0"/>
    <m/>
    <x v="0"/>
    <x v="0"/>
    <s v="Finance Master Labor"/>
    <x v="19"/>
    <x v="0"/>
    <x v="0"/>
    <x v="1"/>
    <x v="1"/>
    <x v="0"/>
    <x v="0"/>
    <s v="INT_FINANCE_MASTER_LABOR"/>
    <s v=""/>
    <x v="4"/>
    <x v="0"/>
    <x v="0"/>
    <n v="0"/>
    <x v="0"/>
    <x v="0"/>
    <x v="0"/>
    <s v=""/>
    <s v=""/>
    <n v="19"/>
    <s v="-19"/>
    <x v="0"/>
    <x v="0"/>
    <x v="0"/>
    <x v="16"/>
    <x v="1"/>
    <s v="財務會計主檔_員工結構相關"/>
    <s v=""/>
    <s v=""/>
    <x v="0"/>
    <x v="17"/>
    <m/>
    <s v="^()$"/>
    <n v="9"/>
    <x v="0"/>
    <x v="1"/>
    <x v="0"/>
    <x v="0"/>
    <x v="0"/>
    <x v="1"/>
    <b v="0"/>
    <x v="0"/>
    <x v="0"/>
    <n v="0"/>
    <x v="0"/>
    <b v="0"/>
    <b v="0"/>
    <b v="0"/>
    <b v="0"/>
    <b v="0"/>
    <b v="0"/>
    <b v="0"/>
    <b v="0"/>
    <b v="0"/>
    <b v="0"/>
    <b v="0"/>
    <x v="0"/>
    <x v="0"/>
    <n v="0"/>
    <x v="6"/>
    <x v="0"/>
  </r>
  <r>
    <m/>
    <x v="1"/>
    <x v="1"/>
    <x v="5"/>
    <x v="5"/>
    <x v="2"/>
    <x v="5"/>
    <s v="上市公司名稱"/>
    <x v="2"/>
    <x v="5"/>
    <s v="N/A"/>
    <s v="General"/>
    <s v="代碼類"/>
    <s v="英業達、廣達、緯創、仁寶…"/>
    <x v="0"/>
    <m/>
    <x v="1"/>
    <x v="1"/>
    <x v="0"/>
    <x v="0"/>
    <s v="INT_FINANCE_MASTER_LABOR"/>
    <s v="ENTREPRENEUR"/>
    <m/>
    <m/>
    <m/>
    <m/>
    <m/>
    <m/>
    <m/>
    <m/>
    <m/>
    <m/>
    <m/>
    <m/>
    <m/>
    <m/>
    <m/>
    <m/>
    <m/>
    <m/>
    <s v="資料清單"/>
    <x v="1"/>
    <x v="17"/>
    <x v="5"/>
    <x v="1"/>
    <s v="IEC_STD_V10 &gt;&gt; Data Standard &gt;&gt; FIN"/>
    <s v="Entrepreneur Chinese Name"/>
    <x v="5"/>
    <x v="2"/>
    <x v="0"/>
    <x v="5"/>
    <x v="1"/>
    <s v="IEC_STD_V10 &gt;&gt; Common &gt;&gt; AutoMetaDataEntrepreneur Chinese Name"/>
    <x v="2"/>
    <x v="0"/>
    <s v="企業中文名稱Relationship"/>
    <n v="7"/>
    <n v="21"/>
    <n v="0"/>
    <s v=""/>
    <n v="0"/>
    <n v="0"/>
    <n v="7"/>
    <x v="1"/>
    <s v="Finance Master Labor"/>
    <x v="5"/>
    <s v="IEC_STD_V10 &gt;&gt; Data Standard &gt;&gt; FIN &gt;&gt; Finance Master Labor"/>
    <x v="0"/>
    <s v="FIN:"/>
    <x v="17"/>
    <x v="17"/>
    <x v="20"/>
    <x v="5"/>
    <x v="5"/>
    <x v="5"/>
    <x v="3"/>
    <x v="0"/>
    <x v="0"/>
    <x v="2"/>
    <m/>
    <x v="0"/>
    <x v="2"/>
    <s v="Finance Master Labor_Entrepreneur Chinese Name"/>
    <x v="20"/>
    <x v="2"/>
    <x v="0"/>
    <x v="1"/>
    <x v="1"/>
    <x v="0"/>
    <x v="0"/>
    <s v="INT_FINANCE_MASTER_LABOR"/>
    <s v="ENTREPRENEUR"/>
    <x v="4"/>
    <x v="8"/>
    <x v="0"/>
    <n v="0"/>
    <x v="0"/>
    <x v="0"/>
    <x v="0"/>
    <s v=""/>
    <s v=""/>
    <n v="20"/>
    <s v="-20"/>
    <x v="0"/>
    <x v="0"/>
    <x v="0"/>
    <x v="5"/>
    <x v="1"/>
    <s v="企業中文名稱"/>
    <s v=""/>
    <s v=""/>
    <x v="0"/>
    <x v="5"/>
    <m/>
    <s v="^()$"/>
    <n v="9"/>
    <x v="0"/>
    <x v="1"/>
    <x v="0"/>
    <x v="0"/>
    <x v="1"/>
    <x v="1"/>
    <b v="0"/>
    <x v="0"/>
    <x v="1"/>
    <n v="0"/>
    <x v="0"/>
    <b v="0"/>
    <b v="0"/>
    <b v="0"/>
    <b v="0"/>
    <b v="0"/>
    <b v="0"/>
    <b v="0"/>
    <b v="0"/>
    <b v="0"/>
    <b v="0"/>
    <b v="0"/>
    <x v="0"/>
    <x v="0"/>
    <n v="0"/>
    <x v="4"/>
    <x v="0"/>
  </r>
  <r>
    <m/>
    <x v="1"/>
    <x v="1"/>
    <x v="2"/>
    <x v="2"/>
    <x v="0"/>
    <x v="2"/>
    <s v="例如：EBG, PSG, ALL_x000a_除了原本事業群代碼的定義，需另外增加 ALL_x000a_內部資料區分事業群_x000a_外部資料不區分事業群，欄位為空字串"/>
    <x v="2"/>
    <x v="5"/>
    <s v="N/A"/>
    <s v="General"/>
    <s v="代碼類"/>
    <m/>
    <x v="0"/>
    <m/>
    <x v="1"/>
    <x v="1"/>
    <x v="0"/>
    <x v="0"/>
    <s v="INT_FINANCE_MASTER_LABOR"/>
    <s v="BG"/>
    <m/>
    <m/>
    <m/>
    <m/>
    <m/>
    <m/>
    <m/>
    <m/>
    <m/>
    <m/>
    <m/>
    <m/>
    <m/>
    <m/>
    <m/>
    <m/>
    <m/>
    <m/>
    <s v="資料清單"/>
    <x v="1"/>
    <x v="18"/>
    <x v="11"/>
    <x v="1"/>
    <s v="IEC_STD_V10 &gt;&gt; Data Standard &gt;&gt; FIN"/>
    <s v="BG Code"/>
    <x v="2"/>
    <x v="0"/>
    <x v="0"/>
    <x v="2"/>
    <x v="1"/>
    <s v="IEC_STD_V10 &gt;&gt; Common &gt;&gt; AutoMetaDataBG Code"/>
    <x v="2"/>
    <x v="0"/>
    <s v="事業群代碼Relationship"/>
    <n v="4"/>
    <n v="21"/>
    <n v="0"/>
    <s v=""/>
    <n v="0"/>
    <n v="0"/>
    <n v="4"/>
    <x v="2"/>
    <s v="Finance Master Labor"/>
    <x v="5"/>
    <s v="IEC_STD_V10 &gt;&gt; Data Standard &gt;&gt; FIN &gt;&gt; Finance Master Labor"/>
    <x v="0"/>
    <s v="FIN:"/>
    <x v="18"/>
    <x v="18"/>
    <x v="21"/>
    <x v="2"/>
    <x v="2"/>
    <x v="11"/>
    <x v="0"/>
    <x v="0"/>
    <x v="0"/>
    <x v="2"/>
    <m/>
    <x v="0"/>
    <x v="2"/>
    <s v="Finance Master Labor_BG Code"/>
    <x v="21"/>
    <x v="2"/>
    <x v="0"/>
    <x v="1"/>
    <x v="1"/>
    <x v="0"/>
    <x v="0"/>
    <s v="INT_FINANCE_MASTER_LABOR"/>
    <s v="BG"/>
    <x v="4"/>
    <x v="9"/>
    <x v="0"/>
    <n v="0"/>
    <x v="0"/>
    <x v="0"/>
    <x v="0"/>
    <s v=""/>
    <s v=""/>
    <n v="21"/>
    <s v="-21"/>
    <x v="0"/>
    <x v="0"/>
    <x v="0"/>
    <x v="2"/>
    <x v="1"/>
    <s v="事業群代碼"/>
    <s v=""/>
    <s v=""/>
    <x v="0"/>
    <x v="11"/>
    <m/>
    <s v="^()$"/>
    <n v="9"/>
    <x v="0"/>
    <x v="1"/>
    <x v="0"/>
    <x v="0"/>
    <x v="1"/>
    <x v="1"/>
    <b v="0"/>
    <x v="0"/>
    <x v="1"/>
    <n v="0"/>
    <x v="0"/>
    <b v="0"/>
    <b v="0"/>
    <b v="0"/>
    <b v="0"/>
    <b v="0"/>
    <b v="0"/>
    <b v="0"/>
    <b v="0"/>
    <b v="0"/>
    <b v="0"/>
    <b v="0"/>
    <x v="0"/>
    <x v="0"/>
    <n v="0"/>
    <x v="1"/>
    <x v="0"/>
  </r>
  <r>
    <m/>
    <x v="1"/>
    <x v="1"/>
    <x v="11"/>
    <x v="11"/>
    <x v="3"/>
    <x v="11"/>
    <s v="為會計期間的最後一日，如：會計期間若為季，則財報結算日為當季的最後一日"/>
    <x v="2"/>
    <x v="5"/>
    <s v="N/A"/>
    <s v="General"/>
    <s v="日期類"/>
    <m/>
    <x v="0"/>
    <m/>
    <x v="1"/>
    <x v="1"/>
    <x v="0"/>
    <x v="0"/>
    <s v="INT_FINANCE_MASTER_LABOR"/>
    <s v="CLOSING_DATE"/>
    <m/>
    <m/>
    <m/>
    <m/>
    <m/>
    <m/>
    <m/>
    <m/>
    <m/>
    <m/>
    <m/>
    <m/>
    <m/>
    <m/>
    <m/>
    <m/>
    <m/>
    <m/>
    <s v="資料清單"/>
    <x v="1"/>
    <x v="19"/>
    <x v="12"/>
    <x v="1"/>
    <s v="IEC_STD_V10 &gt;&gt; Data Standard &gt;&gt; FIN"/>
    <s v="Financial Report Closing Date"/>
    <x v="11"/>
    <x v="3"/>
    <x v="0"/>
    <x v="11"/>
    <x v="1"/>
    <s v="IEC_STD_V10 &gt;&gt; Common &gt;&gt; AutoMetaDataFinancial Report Closing Date"/>
    <x v="2"/>
    <x v="0"/>
    <s v="財報結算日Relationship"/>
    <n v="15"/>
    <n v="21"/>
    <n v="0"/>
    <s v=""/>
    <n v="0"/>
    <n v="0"/>
    <n v="32"/>
    <x v="3"/>
    <s v="Finance Master Labor"/>
    <x v="5"/>
    <s v="IEC_STD_V10 &gt;&gt; Data Standard &gt;&gt; FIN &gt;&gt; Finance Master Labor"/>
    <x v="0"/>
    <s v="FIN:"/>
    <x v="19"/>
    <x v="19"/>
    <x v="22"/>
    <x v="11"/>
    <x v="11"/>
    <x v="12"/>
    <x v="0"/>
    <x v="0"/>
    <x v="0"/>
    <x v="3"/>
    <m/>
    <x v="0"/>
    <x v="2"/>
    <s v="Finance Master Labor_Financial Report Closing Date"/>
    <x v="22"/>
    <x v="2"/>
    <x v="0"/>
    <x v="1"/>
    <x v="1"/>
    <x v="0"/>
    <x v="0"/>
    <s v="INT_FINANCE_MASTER_LABOR"/>
    <s v="CLOSING_DATE"/>
    <x v="4"/>
    <x v="10"/>
    <x v="0"/>
    <n v="0"/>
    <x v="0"/>
    <x v="0"/>
    <x v="0"/>
    <s v=""/>
    <s v=""/>
    <n v="22"/>
    <s v="-22"/>
    <x v="0"/>
    <x v="0"/>
    <x v="0"/>
    <x v="11"/>
    <x v="1"/>
    <s v="財報結算日"/>
    <s v=""/>
    <s v=""/>
    <x v="0"/>
    <x v="12"/>
    <m/>
    <s v="^()$"/>
    <n v="9"/>
    <x v="0"/>
    <x v="1"/>
    <x v="0"/>
    <x v="0"/>
    <x v="1"/>
    <x v="1"/>
    <b v="0"/>
    <x v="0"/>
    <x v="1"/>
    <n v="0"/>
    <x v="0"/>
    <b v="0"/>
    <b v="0"/>
    <b v="0"/>
    <b v="0"/>
    <b v="0"/>
    <b v="0"/>
    <b v="0"/>
    <b v="0"/>
    <b v="0"/>
    <b v="0"/>
    <b v="0"/>
    <x v="0"/>
    <x v="0"/>
    <n v="0"/>
    <x v="7"/>
    <x v="0"/>
  </r>
  <r>
    <m/>
    <x v="1"/>
    <x v="1"/>
    <x v="12"/>
    <x v="12"/>
    <x v="4"/>
    <x v="12"/>
    <s v="會計期間"/>
    <x v="2"/>
    <x v="5"/>
    <s v="N/A"/>
    <s v="General"/>
    <s v="代碼類"/>
    <s v="Year, Quarter"/>
    <x v="0"/>
    <m/>
    <x v="1"/>
    <x v="1"/>
    <x v="0"/>
    <x v="0"/>
    <s v="INT_FINANCE_MASTER_LABOR"/>
    <s v="PERIOD"/>
    <m/>
    <m/>
    <m/>
    <m/>
    <m/>
    <m/>
    <m/>
    <m/>
    <m/>
    <m/>
    <m/>
    <m/>
    <m/>
    <m/>
    <m/>
    <m/>
    <m/>
    <m/>
    <s v="資料清單"/>
    <x v="1"/>
    <x v="20"/>
    <x v="13"/>
    <x v="1"/>
    <s v="IEC_STD_V10 &gt;&gt; Data Standard &gt;&gt; FIN"/>
    <s v="Accounting Period"/>
    <x v="12"/>
    <x v="4"/>
    <x v="0"/>
    <x v="12"/>
    <x v="1"/>
    <s v="IEC_STD_V10 &gt;&gt; Common &gt;&gt; AutoMetaDataAccounting Period"/>
    <x v="2"/>
    <x v="0"/>
    <s v="會計期間Relationship"/>
    <n v="16"/>
    <n v="21"/>
    <n v="0"/>
    <s v=""/>
    <n v="0"/>
    <n v="0"/>
    <n v="33"/>
    <x v="4"/>
    <s v="Finance Master Labor"/>
    <x v="5"/>
    <s v="IEC_STD_V10 &gt;&gt; Data Standard &gt;&gt; FIN &gt;&gt; Finance Master Labor"/>
    <x v="0"/>
    <s v="FIN:"/>
    <x v="20"/>
    <x v="20"/>
    <x v="23"/>
    <x v="12"/>
    <x v="12"/>
    <x v="13"/>
    <x v="8"/>
    <x v="0"/>
    <x v="0"/>
    <x v="2"/>
    <m/>
    <x v="0"/>
    <x v="2"/>
    <s v="Finance Master Labor_Accounting Period"/>
    <x v="23"/>
    <x v="2"/>
    <x v="0"/>
    <x v="1"/>
    <x v="1"/>
    <x v="0"/>
    <x v="0"/>
    <s v="INT_FINANCE_MASTER_LABOR"/>
    <s v="PERIOD"/>
    <x v="4"/>
    <x v="11"/>
    <x v="0"/>
    <n v="0"/>
    <x v="0"/>
    <x v="0"/>
    <x v="0"/>
    <s v=""/>
    <s v=""/>
    <n v="23"/>
    <s v="-23"/>
    <x v="0"/>
    <x v="0"/>
    <x v="0"/>
    <x v="12"/>
    <x v="1"/>
    <s v="判斷資料項目以年/季的角度檢視"/>
    <s v=""/>
    <s v=""/>
    <x v="0"/>
    <x v="13"/>
    <m/>
    <s v="^()$"/>
    <n v="9"/>
    <x v="0"/>
    <x v="1"/>
    <x v="0"/>
    <x v="0"/>
    <x v="1"/>
    <x v="1"/>
    <b v="0"/>
    <x v="0"/>
    <x v="1"/>
    <n v="0"/>
    <x v="0"/>
    <b v="0"/>
    <b v="0"/>
    <b v="0"/>
    <b v="0"/>
    <b v="0"/>
    <b v="0"/>
    <b v="0"/>
    <b v="0"/>
    <b v="0"/>
    <b v="0"/>
    <b v="0"/>
    <x v="0"/>
    <x v="0"/>
    <n v="0"/>
    <x v="3"/>
    <x v="0"/>
  </r>
  <r>
    <m/>
    <x v="1"/>
    <x v="1"/>
    <x v="9"/>
    <x v="9"/>
    <x v="5"/>
    <x v="9"/>
    <s v="分為全體、直接、間接"/>
    <x v="2"/>
    <x v="5"/>
    <s v="N/A"/>
    <s v="General"/>
    <s v="代碼類"/>
    <s v="全體、直接、間接"/>
    <x v="0"/>
    <m/>
    <x v="1"/>
    <x v="1"/>
    <x v="0"/>
    <x v="0"/>
    <s v="INT_FINANCE_MASTER_LABOR"/>
    <s v="TYPES_OF_LABOR"/>
    <m/>
    <m/>
    <m/>
    <m/>
    <m/>
    <m/>
    <m/>
    <m/>
    <m/>
    <m/>
    <m/>
    <m/>
    <m/>
    <m/>
    <m/>
    <m/>
    <m/>
    <m/>
    <s v="資料清單"/>
    <x v="1"/>
    <x v="21"/>
    <x v="9"/>
    <x v="1"/>
    <s v="IEC_STD_V10 &gt;&gt; Data Standard &gt;&gt; FIN"/>
    <s v="Types of Labor Name"/>
    <x v="9"/>
    <x v="5"/>
    <x v="0"/>
    <x v="9"/>
    <x v="1"/>
    <s v="IEC_STD_V10 &gt;&gt; Common &gt;&gt; AutoMetaDataTypes of Labor Name"/>
    <x v="2"/>
    <x v="0"/>
    <s v="員工結構名稱Relationship"/>
    <n v="11"/>
    <n v="21"/>
    <n v="0"/>
    <s v=""/>
    <n v="0"/>
    <n v="0"/>
    <n v="11"/>
    <x v="5"/>
    <s v="Finance Master Labor"/>
    <x v="5"/>
    <s v="IEC_STD_V10 &gt;&gt; Data Standard &gt;&gt; FIN &gt;&gt; Finance Master Labor"/>
    <x v="0"/>
    <s v="FIN:"/>
    <x v="21"/>
    <x v="21"/>
    <x v="24"/>
    <x v="9"/>
    <x v="9"/>
    <x v="9"/>
    <x v="6"/>
    <x v="0"/>
    <x v="0"/>
    <x v="2"/>
    <m/>
    <x v="0"/>
    <x v="2"/>
    <s v="Finance Master Labor_Types of Labor Name"/>
    <x v="24"/>
    <x v="2"/>
    <x v="0"/>
    <x v="1"/>
    <x v="1"/>
    <x v="0"/>
    <x v="0"/>
    <s v="INT_FINANCE_MASTER_LABOR"/>
    <s v="TYPES_OF_LABOR"/>
    <x v="4"/>
    <x v="12"/>
    <x v="0"/>
    <n v="0"/>
    <x v="0"/>
    <x v="0"/>
    <x v="0"/>
    <s v=""/>
    <s v=""/>
    <n v="24"/>
    <s v="-24"/>
    <x v="0"/>
    <x v="0"/>
    <x v="0"/>
    <x v="9"/>
    <x v="1"/>
    <s v="員工結構名稱"/>
    <s v=""/>
    <s v=""/>
    <x v="0"/>
    <x v="9"/>
    <m/>
    <s v="^()$"/>
    <n v="9"/>
    <x v="0"/>
    <x v="1"/>
    <x v="0"/>
    <x v="0"/>
    <x v="1"/>
    <x v="1"/>
    <b v="0"/>
    <x v="0"/>
    <x v="1"/>
    <n v="0"/>
    <x v="0"/>
    <b v="0"/>
    <b v="0"/>
    <b v="0"/>
    <b v="0"/>
    <b v="0"/>
    <b v="0"/>
    <b v="0"/>
    <b v="0"/>
    <b v="0"/>
    <b v="0"/>
    <b v="0"/>
    <x v="0"/>
    <x v="0"/>
    <n v="0"/>
    <x v="5"/>
    <x v="0"/>
  </r>
  <r>
    <m/>
    <x v="1"/>
    <x v="1"/>
    <x v="17"/>
    <x v="17"/>
    <x v="1"/>
    <x v="17"/>
    <s v="營業收入 / 平均員工人數((期初人數+期末人數)/2)_x000a_依據員工結構分為全體人均產值、直接人均產值、間接人均產值_x000a_金額單位：千元"/>
    <x v="1"/>
    <x v="5"/>
    <s v="Finance Master_Operating Revenue;Employees Statistics_Average Number of Employees"/>
    <s v="General"/>
    <s v="比例類"/>
    <m/>
    <x v="0"/>
    <m/>
    <x v="1"/>
    <x v="1"/>
    <x v="0"/>
    <x v="0"/>
    <s v="INT_FINANCE_MASTER_LABOR"/>
    <s v="OPERATING_REVENUE_PER_CAPITA"/>
    <m/>
    <m/>
    <m/>
    <m/>
    <m/>
    <m/>
    <m/>
    <m/>
    <m/>
    <m/>
    <m/>
    <m/>
    <m/>
    <m/>
    <m/>
    <m/>
    <m/>
    <m/>
    <s v="資料清單"/>
    <x v="1"/>
    <x v="22"/>
    <x v="18"/>
    <x v="1"/>
    <s v="IEC_STD_V10 &gt;&gt; Data Standard &gt;&gt; FIN"/>
    <s v="Operating Revenue Per Capita"/>
    <x v="17"/>
    <x v="1"/>
    <x v="0"/>
    <x v="17"/>
    <x v="1"/>
    <s v="IEC_STD_V10 &gt;&gt; Common &gt;&gt; AutoMetaDataOperating Revenue Per Capita"/>
    <x v="1"/>
    <x v="0"/>
    <s v="人均產值Property"/>
    <n v="27"/>
    <n v="21"/>
    <e v="#N/A"/>
    <s v="Operating Revenue Per Capita"/>
    <n v="1"/>
    <n v="0"/>
    <n v="0"/>
    <x v="0"/>
    <s v="Finance Master Labor"/>
    <x v="5"/>
    <s v="IEC_STD_V10 &gt;&gt; Data Standard &gt;&gt; FIN &gt;&gt; Finance Master Labor"/>
    <x v="3"/>
    <s v="FIN:"/>
    <x v="22"/>
    <x v="22"/>
    <x v="25"/>
    <x v="17"/>
    <x v="17"/>
    <x v="18"/>
    <x v="0"/>
    <x v="0"/>
    <x v="0"/>
    <x v="5"/>
    <m/>
    <x v="0"/>
    <x v="1"/>
    <s v="Finance Master Labor_Operating Revenue Per Capita"/>
    <x v="25"/>
    <x v="1"/>
    <x v="0"/>
    <x v="1"/>
    <x v="1"/>
    <x v="0"/>
    <x v="0"/>
    <s v="INT_FINANCE_MASTER_LABOR"/>
    <s v="OPERATING_REVENUE_PER_CAPITA"/>
    <x v="4"/>
    <x v="16"/>
    <x v="0"/>
    <n v="0"/>
    <x v="0"/>
    <x v="0"/>
    <x v="0"/>
    <s v=""/>
    <s v=""/>
    <n v="25"/>
    <s v="-25"/>
    <x v="0"/>
    <x v="0"/>
    <x v="0"/>
    <x v="17"/>
    <x v="1"/>
    <s v="人均產值"/>
    <s v=""/>
    <s v=""/>
    <x v="0"/>
    <x v="18"/>
    <m/>
    <s v="^()$"/>
    <n v="9"/>
    <x v="0"/>
    <x v="1"/>
    <x v="0"/>
    <x v="0"/>
    <x v="0"/>
    <x v="1"/>
    <b v="0"/>
    <x v="0"/>
    <x v="1"/>
    <n v="0"/>
    <x v="0"/>
    <b v="0"/>
    <b v="0"/>
    <b v="0"/>
    <b v="0"/>
    <b v="0"/>
    <b v="0"/>
    <b v="0"/>
    <b v="0"/>
    <b v="0"/>
    <b v="0"/>
    <b v="0"/>
    <x v="0"/>
    <x v="0"/>
    <n v="0"/>
    <x v="10"/>
    <x v="0"/>
  </r>
  <r>
    <m/>
    <x v="1"/>
    <x v="1"/>
    <x v="18"/>
    <x v="18"/>
    <x v="1"/>
    <x v="18"/>
    <s v="營業利益 / 平均員工人數((期初人數+期末人數)/2)_x000a_依據員工結構分為全體人均營業利益、直接人均營業利益、間接人均營業利益_x000a_金額單位：千元"/>
    <x v="1"/>
    <x v="5"/>
    <s v="Finance Master_Operating Income;Employees Statistics_Average Number of Employees"/>
    <s v="General"/>
    <s v="比例類"/>
    <m/>
    <x v="0"/>
    <m/>
    <x v="1"/>
    <x v="1"/>
    <x v="0"/>
    <x v="0"/>
    <s v="INT_FINANCE_MASTER_LABOR"/>
    <s v="OPERATING_INCOME_PER_CAPITA"/>
    <m/>
    <m/>
    <m/>
    <m/>
    <m/>
    <m/>
    <m/>
    <m/>
    <m/>
    <m/>
    <m/>
    <m/>
    <m/>
    <m/>
    <m/>
    <m/>
    <m/>
    <m/>
    <s v="資料清單"/>
    <x v="1"/>
    <x v="23"/>
    <x v="19"/>
    <x v="1"/>
    <s v="IEC_STD_V10 &gt;&gt; Data Standard &gt;&gt; FIN"/>
    <s v="Operating Income Per Capita"/>
    <x v="18"/>
    <x v="1"/>
    <x v="0"/>
    <x v="18"/>
    <x v="1"/>
    <s v="IEC_STD_V10 &gt;&gt; Common &gt;&gt; AutoMetaDataOperating Income Per Capita"/>
    <x v="1"/>
    <x v="0"/>
    <s v="人均營業利益Property"/>
    <n v="28"/>
    <n v="21"/>
    <e v="#N/A"/>
    <s v="Operating Income Per Capita"/>
    <n v="1"/>
    <n v="0"/>
    <n v="0"/>
    <x v="0"/>
    <s v="Finance Master Labor"/>
    <x v="5"/>
    <s v="IEC_STD_V10 &gt;&gt; Data Standard &gt;&gt; FIN &gt;&gt; Finance Master Labor"/>
    <x v="4"/>
    <s v="FIN:"/>
    <x v="23"/>
    <x v="23"/>
    <x v="26"/>
    <x v="18"/>
    <x v="18"/>
    <x v="19"/>
    <x v="0"/>
    <x v="0"/>
    <x v="0"/>
    <x v="5"/>
    <m/>
    <x v="0"/>
    <x v="1"/>
    <s v="Finance Master Labor_Operating Income Per Capita"/>
    <x v="26"/>
    <x v="1"/>
    <x v="0"/>
    <x v="1"/>
    <x v="1"/>
    <x v="0"/>
    <x v="0"/>
    <s v="INT_FINANCE_MASTER_LABOR"/>
    <s v="OPERATING_INCOME_PER_CAPITA"/>
    <x v="4"/>
    <x v="17"/>
    <x v="0"/>
    <n v="0"/>
    <x v="0"/>
    <x v="0"/>
    <x v="0"/>
    <s v=""/>
    <s v=""/>
    <n v="26"/>
    <s v="-26"/>
    <x v="0"/>
    <x v="0"/>
    <x v="0"/>
    <x v="18"/>
    <x v="1"/>
    <s v="人均營業利益"/>
    <s v=""/>
    <s v=""/>
    <x v="0"/>
    <x v="19"/>
    <m/>
    <s v="^()$"/>
    <n v="9"/>
    <x v="0"/>
    <x v="1"/>
    <x v="0"/>
    <x v="0"/>
    <x v="0"/>
    <x v="1"/>
    <b v="0"/>
    <x v="0"/>
    <x v="1"/>
    <n v="0"/>
    <x v="0"/>
    <b v="0"/>
    <b v="0"/>
    <b v="0"/>
    <b v="0"/>
    <b v="0"/>
    <b v="0"/>
    <b v="0"/>
    <b v="0"/>
    <b v="0"/>
    <b v="0"/>
    <b v="0"/>
    <x v="0"/>
    <x v="0"/>
    <n v="0"/>
    <x v="8"/>
    <x v="0"/>
  </r>
  <r>
    <m/>
    <x v="1"/>
    <x v="1"/>
    <x v="19"/>
    <x v="19"/>
    <x v="1"/>
    <x v="19"/>
    <s v="財務會計主檔"/>
    <x v="0"/>
    <x v="0"/>
    <s v="N/A"/>
    <s v="General"/>
    <m/>
    <m/>
    <x v="0"/>
    <m/>
    <x v="1"/>
    <x v="1"/>
    <x v="0"/>
    <x v="0"/>
    <s v="INT_FINANCE_MASTER"/>
    <m/>
    <m/>
    <m/>
    <m/>
    <m/>
    <m/>
    <m/>
    <m/>
    <m/>
    <m/>
    <m/>
    <m/>
    <m/>
    <m/>
    <m/>
    <m/>
    <m/>
    <m/>
    <m/>
    <s v="資料清單"/>
    <x v="1"/>
    <x v="24"/>
    <x v="20"/>
    <x v="1"/>
    <s v="IEC_STD_V10 &gt;&gt; Data Standard &gt;&gt; FIN"/>
    <s v="Finance Master"/>
    <x v="19"/>
    <x v="1"/>
    <x v="0"/>
    <x v="19"/>
    <x v="1"/>
    <s v="IEC_STD_V10 &gt;&gt; Common &gt;&gt; AutoMetaDataFinance Master"/>
    <x v="0"/>
    <x v="0"/>
    <s v="財務會計主檔Concept"/>
    <n v="29"/>
    <n v="0"/>
    <n v="0"/>
    <s v=""/>
    <n v="0"/>
    <n v="0"/>
    <n v="0"/>
    <x v="0"/>
    <s v=""/>
    <x v="0"/>
    <s v=""/>
    <x v="0"/>
    <s v="FIN:"/>
    <x v="24"/>
    <x v="24"/>
    <x v="27"/>
    <x v="19"/>
    <x v="19"/>
    <x v="20"/>
    <x v="0"/>
    <x v="0"/>
    <x v="0"/>
    <x v="0"/>
    <m/>
    <x v="0"/>
    <x v="0"/>
    <s v="Finance Master"/>
    <x v="27"/>
    <x v="0"/>
    <x v="0"/>
    <x v="1"/>
    <x v="1"/>
    <x v="0"/>
    <x v="0"/>
    <s v="INT_FINANCE_MASTER"/>
    <s v=""/>
    <x v="5"/>
    <x v="0"/>
    <x v="0"/>
    <n v="0"/>
    <x v="0"/>
    <x v="0"/>
    <x v="0"/>
    <s v=""/>
    <s v=""/>
    <n v="27"/>
    <s v="-27"/>
    <x v="0"/>
    <x v="0"/>
    <x v="0"/>
    <x v="19"/>
    <x v="1"/>
    <s v="財務會計主檔"/>
    <s v=""/>
    <s v=""/>
    <x v="0"/>
    <x v="20"/>
    <m/>
    <s v="^()$"/>
    <n v="9"/>
    <x v="0"/>
    <x v="1"/>
    <x v="0"/>
    <x v="0"/>
    <x v="0"/>
    <x v="1"/>
    <b v="0"/>
    <x v="0"/>
    <x v="0"/>
    <n v="0"/>
    <x v="0"/>
    <b v="0"/>
    <b v="0"/>
    <b v="0"/>
    <b v="0"/>
    <b v="0"/>
    <b v="0"/>
    <b v="0"/>
    <b v="0"/>
    <b v="0"/>
    <b v="0"/>
    <b v="0"/>
    <x v="0"/>
    <x v="0"/>
    <n v="0"/>
    <x v="0"/>
    <x v="0"/>
  </r>
  <r>
    <m/>
    <x v="1"/>
    <x v="1"/>
    <x v="5"/>
    <x v="5"/>
    <x v="2"/>
    <x v="5"/>
    <s v="上市公司名稱"/>
    <x v="2"/>
    <x v="6"/>
    <s v="N/A"/>
    <s v="General"/>
    <s v="代碼類"/>
    <s v="英業達、廣達、緯創、仁寶…"/>
    <x v="0"/>
    <m/>
    <x v="1"/>
    <x v="1"/>
    <x v="0"/>
    <x v="0"/>
    <s v="INT_FINANCE_MASTER"/>
    <s v="ENTREPRENEUR"/>
    <m/>
    <m/>
    <m/>
    <m/>
    <m/>
    <m/>
    <m/>
    <m/>
    <m/>
    <m/>
    <m/>
    <m/>
    <m/>
    <m/>
    <m/>
    <m/>
    <m/>
    <m/>
    <s v="資料清單"/>
    <x v="1"/>
    <x v="25"/>
    <x v="5"/>
    <x v="1"/>
    <s v="IEC_STD_V10 &gt;&gt; Data Standard &gt;&gt; FIN"/>
    <s v="Entrepreneur Chinese Name"/>
    <x v="5"/>
    <x v="2"/>
    <x v="0"/>
    <x v="5"/>
    <x v="1"/>
    <s v="IEC_STD_V10 &gt;&gt; Common &gt;&gt; AutoMetaDataEntrepreneur Chinese Name"/>
    <x v="2"/>
    <x v="0"/>
    <s v="企業中文名稱Relationship"/>
    <n v="7"/>
    <n v="29"/>
    <n v="0"/>
    <s v=""/>
    <n v="0"/>
    <n v="0"/>
    <n v="7"/>
    <x v="1"/>
    <s v="Finance Master"/>
    <x v="6"/>
    <s v="IEC_STD_V10 &gt;&gt; Data Standard &gt;&gt; FIN &gt;&gt; Finance Master"/>
    <x v="0"/>
    <s v="FIN:"/>
    <x v="25"/>
    <x v="25"/>
    <x v="28"/>
    <x v="5"/>
    <x v="5"/>
    <x v="5"/>
    <x v="3"/>
    <x v="0"/>
    <x v="0"/>
    <x v="2"/>
    <m/>
    <x v="0"/>
    <x v="2"/>
    <s v="Finance Master_Entrepreneur Chinese Name"/>
    <x v="28"/>
    <x v="2"/>
    <x v="0"/>
    <x v="1"/>
    <x v="1"/>
    <x v="0"/>
    <x v="0"/>
    <s v="INT_FINANCE_MASTER"/>
    <s v="ENTREPRENEUR"/>
    <x v="5"/>
    <x v="8"/>
    <x v="0"/>
    <n v="0"/>
    <x v="0"/>
    <x v="0"/>
    <x v="0"/>
    <s v=""/>
    <s v=""/>
    <n v="28"/>
    <s v="-28"/>
    <x v="0"/>
    <x v="0"/>
    <x v="0"/>
    <x v="5"/>
    <x v="1"/>
    <s v="企業中文名稱"/>
    <s v=""/>
    <s v=""/>
    <x v="0"/>
    <x v="5"/>
    <m/>
    <s v="^()$"/>
    <n v="9"/>
    <x v="0"/>
    <x v="1"/>
    <x v="0"/>
    <x v="0"/>
    <x v="1"/>
    <x v="1"/>
    <b v="0"/>
    <x v="0"/>
    <x v="1"/>
    <n v="0"/>
    <x v="0"/>
    <b v="0"/>
    <b v="0"/>
    <b v="0"/>
    <b v="0"/>
    <b v="0"/>
    <b v="0"/>
    <b v="0"/>
    <b v="0"/>
    <b v="0"/>
    <b v="0"/>
    <b v="0"/>
    <x v="0"/>
    <x v="0"/>
    <n v="0"/>
    <x v="4"/>
    <x v="0"/>
  </r>
  <r>
    <m/>
    <x v="1"/>
    <x v="1"/>
    <x v="2"/>
    <x v="2"/>
    <x v="0"/>
    <x v="2"/>
    <s v="例如：EBG, PSG, ALL_x000a_除了原本事業群代碼的定義，需另外增加 ALL_x000a_內部資料區分事業群_x000a_外部資料不區分事業群，欄位為空字串"/>
    <x v="2"/>
    <x v="6"/>
    <s v="N/A"/>
    <s v="General"/>
    <s v="代碼類"/>
    <s v="EBG, PSG"/>
    <x v="0"/>
    <m/>
    <x v="1"/>
    <x v="1"/>
    <x v="0"/>
    <x v="0"/>
    <s v="INT_FINANCE_MASTER"/>
    <s v="BG"/>
    <m/>
    <m/>
    <m/>
    <m/>
    <m/>
    <m/>
    <m/>
    <m/>
    <m/>
    <m/>
    <m/>
    <m/>
    <m/>
    <m/>
    <m/>
    <m/>
    <m/>
    <m/>
    <s v="資料清單"/>
    <x v="1"/>
    <x v="26"/>
    <x v="11"/>
    <x v="1"/>
    <s v="IEC_STD_V10 &gt;&gt; Data Standard &gt;&gt; FIN"/>
    <s v="BG Code"/>
    <x v="2"/>
    <x v="0"/>
    <x v="0"/>
    <x v="2"/>
    <x v="1"/>
    <s v="IEC_STD_V10 &gt;&gt; Common &gt;&gt; AutoMetaDataBG Code"/>
    <x v="2"/>
    <x v="0"/>
    <s v="事業群代碼Relationship"/>
    <n v="4"/>
    <n v="29"/>
    <n v="0"/>
    <s v=""/>
    <n v="0"/>
    <n v="0"/>
    <n v="4"/>
    <x v="2"/>
    <s v="Finance Master"/>
    <x v="6"/>
    <s v="IEC_STD_V10 &gt;&gt; Data Standard &gt;&gt; FIN &gt;&gt; Finance Master"/>
    <x v="0"/>
    <s v="FIN:"/>
    <x v="26"/>
    <x v="26"/>
    <x v="29"/>
    <x v="2"/>
    <x v="2"/>
    <x v="11"/>
    <x v="9"/>
    <x v="0"/>
    <x v="0"/>
    <x v="2"/>
    <m/>
    <x v="0"/>
    <x v="2"/>
    <s v="Finance Master_BG Code"/>
    <x v="29"/>
    <x v="2"/>
    <x v="0"/>
    <x v="1"/>
    <x v="1"/>
    <x v="0"/>
    <x v="0"/>
    <s v="INT_FINANCE_MASTER"/>
    <s v="BG"/>
    <x v="5"/>
    <x v="9"/>
    <x v="0"/>
    <n v="0"/>
    <x v="0"/>
    <x v="0"/>
    <x v="0"/>
    <s v=""/>
    <s v=""/>
    <n v="29"/>
    <s v="-29"/>
    <x v="0"/>
    <x v="0"/>
    <x v="0"/>
    <x v="2"/>
    <x v="1"/>
    <s v="事業群代碼"/>
    <s v=""/>
    <s v=""/>
    <x v="0"/>
    <x v="11"/>
    <m/>
    <s v="^()$"/>
    <n v="9"/>
    <x v="0"/>
    <x v="1"/>
    <x v="0"/>
    <x v="0"/>
    <x v="1"/>
    <x v="1"/>
    <b v="0"/>
    <x v="0"/>
    <x v="1"/>
    <n v="0"/>
    <x v="0"/>
    <b v="0"/>
    <b v="0"/>
    <b v="0"/>
    <b v="0"/>
    <b v="0"/>
    <b v="0"/>
    <b v="0"/>
    <b v="0"/>
    <b v="0"/>
    <b v="0"/>
    <b v="0"/>
    <x v="0"/>
    <x v="0"/>
    <n v="0"/>
    <x v="1"/>
    <x v="0"/>
  </r>
  <r>
    <m/>
    <x v="1"/>
    <x v="1"/>
    <x v="11"/>
    <x v="11"/>
    <x v="3"/>
    <x v="11"/>
    <s v="為會計期間的最後一日，如：統計期間若為季，則財報結算日為當季的最後一日"/>
    <x v="1"/>
    <x v="6"/>
    <s v="N/A"/>
    <s v="General"/>
    <s v="日期類"/>
    <m/>
    <x v="0"/>
    <m/>
    <x v="1"/>
    <x v="1"/>
    <x v="0"/>
    <x v="0"/>
    <s v="INT_FINANCE_MASTER"/>
    <s v="CLOSING_DATE"/>
    <m/>
    <m/>
    <m/>
    <m/>
    <m/>
    <m/>
    <m/>
    <m/>
    <m/>
    <m/>
    <m/>
    <m/>
    <m/>
    <m/>
    <m/>
    <m/>
    <m/>
    <m/>
    <s v="資料清單"/>
    <x v="1"/>
    <x v="27"/>
    <x v="12"/>
    <x v="1"/>
    <s v="IEC_STD_V10 &gt;&gt; Data Standard &gt;&gt; FIN"/>
    <s v="Financial Report Closing Date"/>
    <x v="11"/>
    <x v="3"/>
    <x v="0"/>
    <x v="11"/>
    <x v="1"/>
    <s v="IEC_STD_V10 &gt;&gt; Common &gt;&gt; AutoMetaDataFinancial Report Closing Date"/>
    <x v="1"/>
    <x v="0"/>
    <s v="財報結算日Property"/>
    <n v="15"/>
    <n v="29"/>
    <n v="0"/>
    <s v="Financial Report Closing Date"/>
    <n v="1"/>
    <n v="0"/>
    <n v="0"/>
    <x v="0"/>
    <s v="Finance Master"/>
    <x v="6"/>
    <s v="IEC_STD_V10 &gt;&gt; Data Standard &gt;&gt; FIN &gt;&gt; Finance Master"/>
    <x v="0"/>
    <s v="FIN:"/>
    <x v="27"/>
    <x v="27"/>
    <x v="30"/>
    <x v="11"/>
    <x v="11"/>
    <x v="21"/>
    <x v="0"/>
    <x v="0"/>
    <x v="0"/>
    <x v="3"/>
    <m/>
    <x v="0"/>
    <x v="1"/>
    <s v="Finance Master_Financial Report Closing Date"/>
    <x v="30"/>
    <x v="1"/>
    <x v="0"/>
    <x v="1"/>
    <x v="1"/>
    <x v="0"/>
    <x v="0"/>
    <s v="INT_FINANCE_MASTER"/>
    <s v="CLOSING_DATE"/>
    <x v="5"/>
    <x v="10"/>
    <x v="0"/>
    <n v="0"/>
    <x v="0"/>
    <x v="0"/>
    <x v="0"/>
    <s v=""/>
    <s v=""/>
    <n v="30"/>
    <s v="-30"/>
    <x v="0"/>
    <x v="0"/>
    <x v="0"/>
    <x v="11"/>
    <x v="1"/>
    <s v="財報結算日"/>
    <s v=""/>
    <s v=""/>
    <x v="0"/>
    <x v="12"/>
    <m/>
    <s v="^()$"/>
    <n v="9"/>
    <x v="0"/>
    <x v="1"/>
    <x v="0"/>
    <x v="0"/>
    <x v="1"/>
    <x v="1"/>
    <b v="0"/>
    <x v="0"/>
    <x v="1"/>
    <n v="0"/>
    <x v="0"/>
    <b v="0"/>
    <b v="0"/>
    <b v="0"/>
    <b v="0"/>
    <b v="0"/>
    <b v="0"/>
    <b v="0"/>
    <b v="0"/>
    <b v="0"/>
    <b v="0"/>
    <b v="0"/>
    <x v="0"/>
    <x v="0"/>
    <n v="0"/>
    <x v="7"/>
    <x v="0"/>
  </r>
  <r>
    <m/>
    <x v="1"/>
    <x v="1"/>
    <x v="12"/>
    <x v="12"/>
    <x v="4"/>
    <x v="20"/>
    <s v="內部資料包含月、季、年的資料_x000a_外部資料包含季、年的資料"/>
    <x v="1"/>
    <x v="6"/>
    <s v="N/A"/>
    <s v="General"/>
    <s v="代碼類"/>
    <s v="Year, Quarter, Month"/>
    <x v="0"/>
    <m/>
    <x v="1"/>
    <x v="1"/>
    <x v="0"/>
    <x v="0"/>
    <s v="INT_FINANCE_MASTER"/>
    <s v="PERIOD"/>
    <m/>
    <m/>
    <m/>
    <m/>
    <m/>
    <m/>
    <m/>
    <m/>
    <m/>
    <m/>
    <m/>
    <m/>
    <m/>
    <m/>
    <m/>
    <m/>
    <m/>
    <m/>
    <s v="資料清單"/>
    <x v="1"/>
    <x v="28"/>
    <x v="13"/>
    <x v="1"/>
    <s v="IEC_STD_V10 &gt;&gt; Data Standard &gt;&gt; FIN"/>
    <s v="Accounting Period"/>
    <x v="12"/>
    <x v="4"/>
    <x v="0"/>
    <x v="20"/>
    <x v="1"/>
    <s v="IEC_STD_V10 &gt;&gt; Common &gt;&gt; AutoMetaDataAccounting Period"/>
    <x v="1"/>
    <x v="0"/>
    <s v="會計期間Property"/>
    <n v="16"/>
    <n v="29"/>
    <n v="0"/>
    <s v="Accounting Period"/>
    <n v="1"/>
    <n v="0"/>
    <n v="0"/>
    <x v="0"/>
    <s v="Finance Master"/>
    <x v="6"/>
    <s v="IEC_STD_V10 &gt;&gt; Data Standard &gt;&gt; FIN &gt;&gt; Finance Master"/>
    <x v="0"/>
    <s v="FIN:"/>
    <x v="28"/>
    <x v="28"/>
    <x v="31"/>
    <x v="12"/>
    <x v="12"/>
    <x v="22"/>
    <x v="10"/>
    <x v="0"/>
    <x v="0"/>
    <x v="2"/>
    <m/>
    <x v="0"/>
    <x v="1"/>
    <s v="Finance Master_Accounting Period"/>
    <x v="31"/>
    <x v="1"/>
    <x v="0"/>
    <x v="1"/>
    <x v="1"/>
    <x v="0"/>
    <x v="0"/>
    <s v="INT_FINANCE_MASTER"/>
    <s v="PERIOD"/>
    <x v="5"/>
    <x v="11"/>
    <x v="0"/>
    <n v="0"/>
    <x v="0"/>
    <x v="0"/>
    <x v="0"/>
    <s v=""/>
    <s v=""/>
    <n v="31"/>
    <s v="-31"/>
    <x v="0"/>
    <x v="0"/>
    <x v="0"/>
    <x v="12"/>
    <x v="1"/>
    <s v="判斷資料項目以年/季/月的角度檢視"/>
    <s v=""/>
    <s v=""/>
    <x v="0"/>
    <x v="13"/>
    <m/>
    <s v="^()$"/>
    <n v="9"/>
    <x v="0"/>
    <x v="1"/>
    <x v="0"/>
    <x v="0"/>
    <x v="1"/>
    <x v="1"/>
    <b v="0"/>
    <x v="0"/>
    <x v="1"/>
    <n v="0"/>
    <x v="0"/>
    <b v="0"/>
    <b v="0"/>
    <b v="0"/>
    <b v="0"/>
    <b v="0"/>
    <b v="0"/>
    <b v="0"/>
    <b v="0"/>
    <b v="0"/>
    <b v="0"/>
    <b v="0"/>
    <x v="0"/>
    <x v="0"/>
    <n v="0"/>
    <x v="3"/>
    <x v="0"/>
  </r>
  <r>
    <m/>
    <x v="1"/>
    <x v="1"/>
    <x v="20"/>
    <x v="20"/>
    <x v="1"/>
    <x v="21"/>
    <s v="財務會計主檔的營業收入與 daily revenue 不同，此為月結數字 (與 PNL 相同)_x000a_金額單位：千元"/>
    <x v="1"/>
    <x v="6"/>
    <s v="N/A"/>
    <s v="General"/>
    <s v="金額類"/>
    <m/>
    <x v="0"/>
    <m/>
    <x v="1"/>
    <x v="1"/>
    <x v="0"/>
    <x v="0"/>
    <s v="INT_FINANCE_MASTER"/>
    <s v="OPERATING_REVENUE"/>
    <m/>
    <m/>
    <m/>
    <m/>
    <m/>
    <m/>
    <m/>
    <m/>
    <m/>
    <m/>
    <m/>
    <m/>
    <m/>
    <m/>
    <m/>
    <m/>
    <m/>
    <m/>
    <s v="資料清單"/>
    <x v="1"/>
    <x v="29"/>
    <x v="21"/>
    <x v="1"/>
    <s v="IEC_STD_V10 &gt;&gt; Data Standard &gt;&gt; FIN"/>
    <s v="Operating Revenue"/>
    <x v="20"/>
    <x v="1"/>
    <x v="0"/>
    <x v="21"/>
    <x v="1"/>
    <s v="IEC_STD_V10 &gt;&gt; Common &gt;&gt; AutoMetaDataOperating Revenue"/>
    <x v="1"/>
    <x v="0"/>
    <s v="營業收入Property"/>
    <n v="34"/>
    <n v="29"/>
    <n v="0"/>
    <s v="Operating Revenue"/>
    <n v="1"/>
    <n v="0"/>
    <n v="0"/>
    <x v="0"/>
    <s v="Finance Master"/>
    <x v="6"/>
    <s v="IEC_STD_V10 &gt;&gt; Data Standard &gt;&gt; FIN &gt;&gt; Finance Master"/>
    <x v="0"/>
    <s v="FIN:"/>
    <x v="29"/>
    <x v="29"/>
    <x v="32"/>
    <x v="20"/>
    <x v="20"/>
    <x v="23"/>
    <x v="0"/>
    <x v="0"/>
    <x v="0"/>
    <x v="6"/>
    <m/>
    <x v="0"/>
    <x v="1"/>
    <s v="Finance Master_Operating Revenue"/>
    <x v="32"/>
    <x v="1"/>
    <x v="0"/>
    <x v="1"/>
    <x v="1"/>
    <x v="0"/>
    <x v="0"/>
    <s v="INT_FINANCE_MASTER"/>
    <s v="OPERATING_REVENUE"/>
    <x v="5"/>
    <x v="18"/>
    <x v="0"/>
    <n v="0"/>
    <x v="0"/>
    <x v="0"/>
    <x v="0"/>
    <s v=""/>
    <s v=""/>
    <n v="32"/>
    <s v="-32"/>
    <x v="0"/>
    <x v="0"/>
    <x v="0"/>
    <x v="20"/>
    <x v="1"/>
    <s v="營業收入"/>
    <s v=""/>
    <s v=""/>
    <x v="0"/>
    <x v="21"/>
    <m/>
    <s v="^()$"/>
    <n v="9"/>
    <x v="0"/>
    <x v="1"/>
    <x v="0"/>
    <x v="0"/>
    <x v="0"/>
    <x v="1"/>
    <b v="0"/>
    <x v="0"/>
    <x v="1"/>
    <n v="0"/>
    <x v="0"/>
    <b v="0"/>
    <b v="0"/>
    <b v="0"/>
    <b v="0"/>
    <b v="0"/>
    <b v="0"/>
    <b v="0"/>
    <b v="0"/>
    <b v="0"/>
    <b v="0"/>
    <b v="0"/>
    <x v="0"/>
    <x v="0"/>
    <n v="0"/>
    <x v="3"/>
    <x v="0"/>
  </r>
  <r>
    <m/>
    <x v="1"/>
    <x v="1"/>
    <x v="21"/>
    <x v="21"/>
    <x v="1"/>
    <x v="22"/>
    <s v="金額單位：千元"/>
    <x v="1"/>
    <x v="6"/>
    <s v="N/A"/>
    <s v="General"/>
    <s v="金額類"/>
    <m/>
    <x v="0"/>
    <m/>
    <x v="1"/>
    <x v="1"/>
    <x v="0"/>
    <x v="0"/>
    <s v="INT_FINANCE_MASTER"/>
    <s v="OPERATING_INCOME"/>
    <m/>
    <m/>
    <m/>
    <m/>
    <m/>
    <m/>
    <m/>
    <m/>
    <m/>
    <m/>
    <m/>
    <m/>
    <m/>
    <m/>
    <m/>
    <m/>
    <m/>
    <m/>
    <s v="資料清單"/>
    <x v="1"/>
    <x v="30"/>
    <x v="22"/>
    <x v="1"/>
    <s v="IEC_STD_V10 &gt;&gt; Data Standard &gt;&gt; FIN"/>
    <s v="Operating Income"/>
    <x v="21"/>
    <x v="1"/>
    <x v="0"/>
    <x v="22"/>
    <x v="1"/>
    <s v="IEC_STD_V10 &gt;&gt; Common &gt;&gt; AutoMetaDataOperating Income"/>
    <x v="1"/>
    <x v="0"/>
    <s v="營業利益Property"/>
    <n v="35"/>
    <n v="29"/>
    <n v="0"/>
    <s v="Operating Income"/>
    <n v="1"/>
    <n v="0"/>
    <n v="0"/>
    <x v="0"/>
    <s v="Finance Master"/>
    <x v="6"/>
    <s v="IEC_STD_V10 &gt;&gt; Data Standard &gt;&gt; FIN &gt;&gt; Finance Master"/>
    <x v="0"/>
    <s v="FIN:"/>
    <x v="30"/>
    <x v="30"/>
    <x v="33"/>
    <x v="21"/>
    <x v="21"/>
    <x v="24"/>
    <x v="0"/>
    <x v="0"/>
    <x v="0"/>
    <x v="6"/>
    <m/>
    <x v="0"/>
    <x v="1"/>
    <s v="Finance Master_Operating Income"/>
    <x v="33"/>
    <x v="1"/>
    <x v="0"/>
    <x v="1"/>
    <x v="1"/>
    <x v="0"/>
    <x v="0"/>
    <s v="INT_FINANCE_MASTER"/>
    <s v="OPERATING_INCOME"/>
    <x v="5"/>
    <x v="19"/>
    <x v="0"/>
    <n v="0"/>
    <x v="0"/>
    <x v="0"/>
    <x v="0"/>
    <s v=""/>
    <s v=""/>
    <n v="33"/>
    <s v="-33"/>
    <x v="0"/>
    <x v="0"/>
    <x v="0"/>
    <x v="21"/>
    <x v="1"/>
    <s v="營業利益"/>
    <s v=""/>
    <s v=""/>
    <x v="0"/>
    <x v="22"/>
    <m/>
    <s v="^()$"/>
    <n v="9"/>
    <x v="0"/>
    <x v="1"/>
    <x v="0"/>
    <x v="0"/>
    <x v="0"/>
    <x v="1"/>
    <b v="0"/>
    <x v="0"/>
    <x v="1"/>
    <n v="0"/>
    <x v="0"/>
    <b v="0"/>
    <b v="0"/>
    <b v="0"/>
    <b v="0"/>
    <b v="0"/>
    <b v="0"/>
    <b v="0"/>
    <b v="0"/>
    <b v="0"/>
    <b v="0"/>
    <b v="0"/>
    <x v="0"/>
    <x v="0"/>
    <n v="0"/>
    <x v="11"/>
    <x v="0"/>
  </r>
  <r>
    <m/>
    <x v="1"/>
    <x v="1"/>
    <x v="22"/>
    <x v="22"/>
    <x v="1"/>
    <x v="23"/>
    <s v="金額單位：千元"/>
    <x v="1"/>
    <x v="6"/>
    <s v="N/A"/>
    <s v="General"/>
    <s v="金額類"/>
    <m/>
    <x v="0"/>
    <m/>
    <x v="1"/>
    <x v="1"/>
    <x v="0"/>
    <x v="0"/>
    <s v="INT_FINANCE_MASTER"/>
    <s v="COST_OF_SALES"/>
    <m/>
    <m/>
    <m/>
    <m/>
    <m/>
    <m/>
    <m/>
    <m/>
    <m/>
    <m/>
    <m/>
    <m/>
    <m/>
    <m/>
    <m/>
    <m/>
    <m/>
    <m/>
    <s v="資料清單"/>
    <x v="1"/>
    <x v="31"/>
    <x v="23"/>
    <x v="1"/>
    <s v="IEC_STD_V10 &gt;&gt; Data Standard &gt;&gt; FIN"/>
    <s v="Cost of Sales"/>
    <x v="22"/>
    <x v="1"/>
    <x v="0"/>
    <x v="23"/>
    <x v="1"/>
    <s v="IEC_STD_V10 &gt;&gt; Common &gt;&gt; AutoMetaDataCost of Sales"/>
    <x v="1"/>
    <x v="0"/>
    <s v="銷貨成本Property"/>
    <n v="36"/>
    <n v="29"/>
    <n v="0"/>
    <s v="Cost of Sales"/>
    <n v="1"/>
    <n v="0"/>
    <n v="0"/>
    <x v="0"/>
    <s v="Finance Master"/>
    <x v="6"/>
    <s v="IEC_STD_V10 &gt;&gt; Data Standard &gt;&gt; FIN &gt;&gt; Finance Master"/>
    <x v="0"/>
    <s v="FIN:"/>
    <x v="31"/>
    <x v="31"/>
    <x v="34"/>
    <x v="22"/>
    <x v="22"/>
    <x v="24"/>
    <x v="0"/>
    <x v="0"/>
    <x v="0"/>
    <x v="6"/>
    <m/>
    <x v="0"/>
    <x v="1"/>
    <s v="Finance Master_Cost of Sales"/>
    <x v="34"/>
    <x v="1"/>
    <x v="0"/>
    <x v="1"/>
    <x v="1"/>
    <x v="0"/>
    <x v="0"/>
    <s v="INT_FINANCE_MASTER"/>
    <s v="COST_OF_SALES"/>
    <x v="5"/>
    <x v="20"/>
    <x v="0"/>
    <n v="0"/>
    <x v="0"/>
    <x v="0"/>
    <x v="0"/>
    <s v=""/>
    <s v=""/>
    <n v="34"/>
    <s v="-34"/>
    <x v="0"/>
    <x v="0"/>
    <x v="0"/>
    <x v="22"/>
    <x v="1"/>
    <s v="銷貨成本"/>
    <s v=""/>
    <s v=""/>
    <x v="0"/>
    <x v="23"/>
    <m/>
    <s v="^()$"/>
    <n v="9"/>
    <x v="0"/>
    <x v="1"/>
    <x v="0"/>
    <x v="0"/>
    <x v="0"/>
    <x v="1"/>
    <b v="0"/>
    <x v="0"/>
    <x v="1"/>
    <n v="0"/>
    <x v="0"/>
    <b v="0"/>
    <b v="0"/>
    <b v="0"/>
    <b v="0"/>
    <b v="0"/>
    <b v="0"/>
    <b v="0"/>
    <b v="0"/>
    <b v="0"/>
    <b v="0"/>
    <b v="0"/>
    <x v="0"/>
    <x v="0"/>
    <n v="0"/>
    <x v="12"/>
    <x v="0"/>
  </r>
  <r>
    <m/>
    <x v="1"/>
    <x v="1"/>
    <x v="23"/>
    <x v="23"/>
    <x v="1"/>
    <x v="24"/>
    <s v="銷貨成本 / 平均存貨_x000a_平均存貨為期初期末的平均_x000a_金額單位：千元"/>
    <x v="1"/>
    <x v="6"/>
    <s v="Finance Master_Cost of Sales;Finance Master_Average Inventory Amount"/>
    <s v="General"/>
    <s v="比例類"/>
    <m/>
    <x v="0"/>
    <m/>
    <x v="1"/>
    <x v="1"/>
    <x v="0"/>
    <x v="0"/>
    <s v="INT_FINANCE_MASTER"/>
    <s v="INVENTORY_TURNOVER_RATIO"/>
    <m/>
    <m/>
    <m/>
    <m/>
    <m/>
    <m/>
    <m/>
    <m/>
    <m/>
    <m/>
    <m/>
    <m/>
    <m/>
    <m/>
    <m/>
    <m/>
    <m/>
    <m/>
    <s v="資料清單"/>
    <x v="1"/>
    <x v="32"/>
    <x v="24"/>
    <x v="1"/>
    <s v="IEC_STD_V10 &gt;&gt; Data Standard &gt;&gt; FIN"/>
    <s v="Inventory Turnover Ratio"/>
    <x v="23"/>
    <x v="1"/>
    <x v="0"/>
    <x v="24"/>
    <x v="1"/>
    <s v="IEC_STD_V10 &gt;&gt; Common &gt;&gt; AutoMetaDataInventory Turnover Ratio"/>
    <x v="1"/>
    <x v="0"/>
    <s v="存貨周轉率Property"/>
    <n v="37"/>
    <n v="29"/>
    <e v="#N/A"/>
    <s v="Inventory Turnover Ratio"/>
    <n v="1"/>
    <n v="0"/>
    <n v="0"/>
    <x v="0"/>
    <s v="Finance Master"/>
    <x v="6"/>
    <s v="IEC_STD_V10 &gt;&gt; Data Standard &gt;&gt; FIN &gt;&gt; Finance Master"/>
    <x v="5"/>
    <s v="FIN:"/>
    <x v="32"/>
    <x v="32"/>
    <x v="35"/>
    <x v="23"/>
    <x v="23"/>
    <x v="25"/>
    <x v="0"/>
    <x v="0"/>
    <x v="0"/>
    <x v="5"/>
    <m/>
    <x v="0"/>
    <x v="1"/>
    <s v="Finance Master_Inventory Turnover Ratio"/>
    <x v="35"/>
    <x v="1"/>
    <x v="0"/>
    <x v="1"/>
    <x v="1"/>
    <x v="0"/>
    <x v="0"/>
    <s v="INT_FINANCE_MASTER"/>
    <s v="INVENTORY_TURNOVER_RATIO"/>
    <x v="5"/>
    <x v="21"/>
    <x v="0"/>
    <n v="0"/>
    <x v="0"/>
    <x v="0"/>
    <x v="0"/>
    <s v=""/>
    <s v=""/>
    <n v="35"/>
    <s v="-35"/>
    <x v="0"/>
    <x v="0"/>
    <x v="0"/>
    <x v="23"/>
    <x v="1"/>
    <s v="存貨周轉率"/>
    <s v=""/>
    <s v=""/>
    <x v="0"/>
    <x v="24"/>
    <m/>
    <s v="^()$"/>
    <n v="9"/>
    <x v="0"/>
    <x v="1"/>
    <x v="0"/>
    <x v="0"/>
    <x v="0"/>
    <x v="1"/>
    <b v="0"/>
    <x v="0"/>
    <x v="1"/>
    <n v="0"/>
    <x v="0"/>
    <b v="0"/>
    <b v="0"/>
    <b v="0"/>
    <b v="0"/>
    <b v="0"/>
    <b v="0"/>
    <b v="0"/>
    <b v="0"/>
    <b v="0"/>
    <b v="0"/>
    <b v="0"/>
    <x v="0"/>
    <x v="0"/>
    <n v="0"/>
    <x v="9"/>
    <x v="0"/>
  </r>
  <r>
    <m/>
    <x v="1"/>
    <x v="1"/>
    <x v="24"/>
    <x v="24"/>
    <x v="9"/>
    <x v="25"/>
    <s v="銷貨成本 / 平均應付帳款_x000a_平均應付帳款為期初期末的平均_x000a_金額單位：千元"/>
    <x v="1"/>
    <x v="6"/>
    <s v="Finance Master_Cost of Sales;Finance Master_Average Accounts Payable Amount"/>
    <s v="General"/>
    <s v="比例類"/>
    <m/>
    <x v="0"/>
    <m/>
    <x v="1"/>
    <x v="1"/>
    <x v="0"/>
    <x v="0"/>
    <s v="INT_FINANCE_MASTER"/>
    <s v="AP_TURNOVER_RATIO"/>
    <m/>
    <m/>
    <m/>
    <m/>
    <m/>
    <m/>
    <m/>
    <m/>
    <m/>
    <m/>
    <m/>
    <m/>
    <m/>
    <m/>
    <m/>
    <m/>
    <m/>
    <m/>
    <s v="資料清單"/>
    <x v="1"/>
    <x v="33"/>
    <x v="25"/>
    <x v="1"/>
    <s v="IEC_STD_V10 &gt;&gt; Data Standard &gt;&gt; FIN"/>
    <s v="Accounts Payable Turnover Ratio"/>
    <x v="24"/>
    <x v="9"/>
    <x v="0"/>
    <x v="25"/>
    <x v="1"/>
    <s v="IEC_STD_V10 &gt;&gt; Common &gt;&gt; AutoMetaDataAccounts Payable Turnover Ratio"/>
    <x v="1"/>
    <x v="0"/>
    <s v="應付帳款周轉率Property"/>
    <n v="38"/>
    <n v="29"/>
    <e v="#N/A"/>
    <s v="Accounts Payable Turnover Ratio"/>
    <n v="1"/>
    <n v="0"/>
    <n v="0"/>
    <x v="0"/>
    <s v="Finance Master"/>
    <x v="6"/>
    <s v="IEC_STD_V10 &gt;&gt; Data Standard &gt;&gt; FIN &gt;&gt; Finance Master"/>
    <x v="6"/>
    <s v="FIN:"/>
    <x v="33"/>
    <x v="33"/>
    <x v="36"/>
    <x v="24"/>
    <x v="24"/>
    <x v="26"/>
    <x v="0"/>
    <x v="0"/>
    <x v="0"/>
    <x v="5"/>
    <m/>
    <x v="0"/>
    <x v="1"/>
    <s v="Finance Master_Accounts Payable Turnover Ratio"/>
    <x v="36"/>
    <x v="1"/>
    <x v="0"/>
    <x v="1"/>
    <x v="1"/>
    <x v="0"/>
    <x v="0"/>
    <s v="INT_FINANCE_MASTER"/>
    <s v="AP_TURNOVER_RATIO"/>
    <x v="5"/>
    <x v="22"/>
    <x v="0"/>
    <n v="0"/>
    <x v="0"/>
    <x v="0"/>
    <x v="0"/>
    <s v=""/>
    <s v=""/>
    <n v="36"/>
    <s v="-36"/>
    <x v="0"/>
    <x v="0"/>
    <x v="0"/>
    <x v="24"/>
    <x v="1"/>
    <s v="應付帳款周轉率"/>
    <s v=""/>
    <s v=""/>
    <x v="0"/>
    <x v="25"/>
    <m/>
    <s v="^()$"/>
    <n v="9"/>
    <x v="0"/>
    <x v="1"/>
    <x v="0"/>
    <x v="0"/>
    <x v="0"/>
    <x v="1"/>
    <b v="0"/>
    <x v="0"/>
    <x v="1"/>
    <n v="0"/>
    <x v="0"/>
    <b v="0"/>
    <b v="0"/>
    <b v="0"/>
    <b v="0"/>
    <b v="0"/>
    <b v="0"/>
    <b v="0"/>
    <b v="0"/>
    <b v="0"/>
    <b v="0"/>
    <b v="0"/>
    <x v="0"/>
    <x v="0"/>
    <n v="0"/>
    <x v="13"/>
    <x v="0"/>
  </r>
  <r>
    <m/>
    <x v="1"/>
    <x v="1"/>
    <x v="25"/>
    <x v="25"/>
    <x v="10"/>
    <x v="26"/>
    <s v="營業收入 / 平均應收帳款_x000a_平均應收帳款為期初期末的平均_x000a_金額單位：千元"/>
    <x v="1"/>
    <x v="6"/>
    <s v="Finance Master_Operating Revenue;Finance Master_Average Accounts Receivable Amount"/>
    <s v="General"/>
    <s v="比例類"/>
    <m/>
    <x v="0"/>
    <m/>
    <x v="1"/>
    <x v="1"/>
    <x v="0"/>
    <x v="0"/>
    <s v="INT_FINANCE_MASTER"/>
    <s v="AR_TURNOVER_RATIO"/>
    <m/>
    <m/>
    <m/>
    <m/>
    <m/>
    <m/>
    <m/>
    <m/>
    <m/>
    <m/>
    <m/>
    <m/>
    <m/>
    <m/>
    <m/>
    <m/>
    <m/>
    <m/>
    <s v="資料清單"/>
    <x v="1"/>
    <x v="34"/>
    <x v="26"/>
    <x v="1"/>
    <s v="IEC_STD_V10 &gt;&gt; Data Standard &gt;&gt; FIN"/>
    <s v="Accounts Receivables Turnover Ratio"/>
    <x v="25"/>
    <x v="10"/>
    <x v="0"/>
    <x v="26"/>
    <x v="1"/>
    <s v="IEC_STD_V10 &gt;&gt; Common &gt;&gt; AutoMetaDataAccounts Receivables Turnover Ratio"/>
    <x v="1"/>
    <x v="0"/>
    <s v="應收帳款周轉率Property"/>
    <n v="39"/>
    <n v="29"/>
    <e v="#N/A"/>
    <s v="Accounts Receivables Turnover Ratio"/>
    <n v="1"/>
    <n v="0"/>
    <n v="0"/>
    <x v="0"/>
    <s v="Finance Master"/>
    <x v="6"/>
    <s v="IEC_STD_V10 &gt;&gt; Data Standard &gt;&gt; FIN &gt;&gt; Finance Master"/>
    <x v="7"/>
    <s v="FIN:"/>
    <x v="34"/>
    <x v="34"/>
    <x v="37"/>
    <x v="25"/>
    <x v="25"/>
    <x v="27"/>
    <x v="0"/>
    <x v="0"/>
    <x v="0"/>
    <x v="5"/>
    <m/>
    <x v="0"/>
    <x v="1"/>
    <s v="Finance Master_Accounts Receivables Turnover Ratio"/>
    <x v="37"/>
    <x v="1"/>
    <x v="0"/>
    <x v="1"/>
    <x v="1"/>
    <x v="0"/>
    <x v="0"/>
    <s v="INT_FINANCE_MASTER"/>
    <s v="AR_TURNOVER_RATIO"/>
    <x v="5"/>
    <x v="23"/>
    <x v="0"/>
    <n v="0"/>
    <x v="0"/>
    <x v="0"/>
    <x v="0"/>
    <s v=""/>
    <s v=""/>
    <n v="37"/>
    <s v="-37"/>
    <x v="0"/>
    <x v="0"/>
    <x v="0"/>
    <x v="25"/>
    <x v="1"/>
    <s v="應收帳款周轉率"/>
    <s v=""/>
    <s v=""/>
    <x v="0"/>
    <x v="26"/>
    <m/>
    <s v="^()$"/>
    <n v="9"/>
    <x v="0"/>
    <x v="1"/>
    <x v="0"/>
    <x v="0"/>
    <x v="0"/>
    <x v="1"/>
    <b v="0"/>
    <x v="0"/>
    <x v="1"/>
    <n v="0"/>
    <x v="0"/>
    <b v="0"/>
    <b v="0"/>
    <b v="0"/>
    <b v="0"/>
    <b v="0"/>
    <b v="0"/>
    <b v="0"/>
    <b v="0"/>
    <b v="0"/>
    <b v="0"/>
    <b v="0"/>
    <x v="0"/>
    <x v="0"/>
    <n v="0"/>
    <x v="14"/>
    <x v="0"/>
  </r>
  <r>
    <m/>
    <x v="1"/>
    <x v="1"/>
    <x v="26"/>
    <x v="26"/>
    <x v="1"/>
    <x v="27"/>
    <s v="包含月資料_x000a_年：365 / 存貨周轉率_x000a_季：90 / 存貨周轉率_x000a_月：30 / 存貨周轉率_x000a_此處存貨周轉天數來源為財報，與 SCM 主題的 DOI 計算公式不同"/>
    <x v="1"/>
    <x v="6"/>
    <s v="Finance Master_Inventory Turnover Ratio"/>
    <s v="General"/>
    <s v="數值類"/>
    <m/>
    <x v="0"/>
    <m/>
    <x v="1"/>
    <x v="1"/>
    <x v="0"/>
    <x v="0"/>
    <s v="INT_FINANCE_MASTER"/>
    <s v="DOI"/>
    <m/>
    <m/>
    <m/>
    <m/>
    <m/>
    <m/>
    <m/>
    <m/>
    <m/>
    <m/>
    <m/>
    <m/>
    <m/>
    <m/>
    <m/>
    <m/>
    <m/>
    <m/>
    <s v="資料清單"/>
    <x v="1"/>
    <x v="35"/>
    <x v="27"/>
    <x v="1"/>
    <s v="IEC_STD_V10 &gt;&gt; Data Standard &gt;&gt; FIN"/>
    <s v="DOI"/>
    <x v="26"/>
    <x v="1"/>
    <x v="0"/>
    <x v="27"/>
    <x v="1"/>
    <s v="IEC_STD_V10 &gt;&gt; Common &gt;&gt; AutoMetaDataDOI"/>
    <x v="1"/>
    <x v="0"/>
    <s v="存貨周轉天數Property"/>
    <n v="40"/>
    <n v="29"/>
    <e v="#N/A"/>
    <s v="DOI"/>
    <n v="1"/>
    <n v="0"/>
    <n v="0"/>
    <x v="0"/>
    <s v="Finance Master"/>
    <x v="6"/>
    <s v="IEC_STD_V10 &gt;&gt; Data Standard &gt;&gt; FIN &gt;&gt; Finance Master"/>
    <x v="8"/>
    <s v="FIN:"/>
    <x v="35"/>
    <x v="35"/>
    <x v="38"/>
    <x v="26"/>
    <x v="26"/>
    <x v="28"/>
    <x v="0"/>
    <x v="0"/>
    <x v="0"/>
    <x v="4"/>
    <m/>
    <x v="0"/>
    <x v="1"/>
    <s v="Finance Master_DOI"/>
    <x v="38"/>
    <x v="1"/>
    <x v="0"/>
    <x v="1"/>
    <x v="1"/>
    <x v="0"/>
    <x v="0"/>
    <s v="INT_FINANCE_MASTER"/>
    <s v="DOI"/>
    <x v="5"/>
    <x v="24"/>
    <x v="0"/>
    <n v="0"/>
    <x v="0"/>
    <x v="0"/>
    <x v="0"/>
    <s v=""/>
    <s v=""/>
    <n v="38"/>
    <s v="-38"/>
    <x v="0"/>
    <x v="0"/>
    <x v="0"/>
    <x v="26"/>
    <x v="1"/>
    <s v="存貨周轉天數"/>
    <s v=""/>
    <s v=""/>
    <x v="0"/>
    <x v="27"/>
    <m/>
    <s v="^()$"/>
    <n v="9"/>
    <x v="0"/>
    <x v="1"/>
    <x v="0"/>
    <x v="0"/>
    <x v="0"/>
    <x v="1"/>
    <b v="0"/>
    <x v="0"/>
    <x v="1"/>
    <n v="0"/>
    <x v="0"/>
    <b v="0"/>
    <b v="0"/>
    <b v="0"/>
    <b v="0"/>
    <b v="0"/>
    <b v="0"/>
    <b v="0"/>
    <b v="0"/>
    <b v="0"/>
    <b v="0"/>
    <b v="0"/>
    <x v="0"/>
    <x v="0"/>
    <n v="0"/>
    <x v="15"/>
    <x v="0"/>
  </r>
  <r>
    <m/>
    <x v="1"/>
    <x v="1"/>
    <x v="27"/>
    <x v="27"/>
    <x v="1"/>
    <x v="28"/>
    <s v="包含月資料_x000a_年：365 / 應付帳款周轉率_x000a_季：90 / 應付帳款周轉率_x000a_月：30 / 應付帳款周轉率"/>
    <x v="1"/>
    <x v="6"/>
    <s v="Finance Master_Accounts Payable Turnover Ratio"/>
    <s v="General"/>
    <s v="數值類"/>
    <m/>
    <x v="0"/>
    <m/>
    <x v="1"/>
    <x v="1"/>
    <x v="0"/>
    <x v="0"/>
    <s v="INT_FINANCE_MASTER"/>
    <s v="AP_DAYS"/>
    <m/>
    <m/>
    <m/>
    <m/>
    <m/>
    <m/>
    <m/>
    <m/>
    <m/>
    <m/>
    <m/>
    <m/>
    <m/>
    <m/>
    <m/>
    <m/>
    <m/>
    <m/>
    <s v="資料清單"/>
    <x v="1"/>
    <x v="36"/>
    <x v="28"/>
    <x v="1"/>
    <s v="IEC_STD_V10 &gt;&gt; Data Standard &gt;&gt; FIN"/>
    <s v="AP Days"/>
    <x v="27"/>
    <x v="1"/>
    <x v="0"/>
    <x v="28"/>
    <x v="1"/>
    <s v="IEC_STD_V10 &gt;&gt; Common &gt;&gt; AutoMetaDataAP Days"/>
    <x v="1"/>
    <x v="0"/>
    <s v="應付帳款天數Property"/>
    <n v="41"/>
    <n v="29"/>
    <e v="#N/A"/>
    <s v="AP Days"/>
    <n v="1"/>
    <n v="0"/>
    <n v="0"/>
    <x v="0"/>
    <s v="Finance Master"/>
    <x v="6"/>
    <s v="IEC_STD_V10 &gt;&gt; Data Standard &gt;&gt; FIN &gt;&gt; Finance Master"/>
    <x v="9"/>
    <s v="FIN:"/>
    <x v="36"/>
    <x v="36"/>
    <x v="39"/>
    <x v="27"/>
    <x v="27"/>
    <x v="29"/>
    <x v="0"/>
    <x v="0"/>
    <x v="0"/>
    <x v="4"/>
    <m/>
    <x v="0"/>
    <x v="1"/>
    <s v="Finance Master_AP Days"/>
    <x v="39"/>
    <x v="1"/>
    <x v="0"/>
    <x v="1"/>
    <x v="1"/>
    <x v="0"/>
    <x v="0"/>
    <s v="INT_FINANCE_MASTER"/>
    <s v="AP_DAYS"/>
    <x v="5"/>
    <x v="25"/>
    <x v="0"/>
    <n v="0"/>
    <x v="0"/>
    <x v="0"/>
    <x v="0"/>
    <s v=""/>
    <s v=""/>
    <n v="39"/>
    <s v="-39"/>
    <x v="0"/>
    <x v="0"/>
    <x v="0"/>
    <x v="27"/>
    <x v="1"/>
    <s v="應付帳款天數"/>
    <s v=""/>
    <s v=""/>
    <x v="0"/>
    <x v="28"/>
    <m/>
    <s v="^()$"/>
    <n v="9"/>
    <x v="0"/>
    <x v="1"/>
    <x v="0"/>
    <x v="0"/>
    <x v="0"/>
    <x v="1"/>
    <b v="0"/>
    <x v="0"/>
    <x v="1"/>
    <n v="0"/>
    <x v="0"/>
    <b v="0"/>
    <b v="0"/>
    <b v="0"/>
    <b v="0"/>
    <b v="1"/>
    <b v="0"/>
    <b v="0"/>
    <b v="0"/>
    <b v="0"/>
    <b v="0"/>
    <b v="0"/>
    <x v="1"/>
    <x v="1"/>
    <n v="0"/>
    <x v="1"/>
    <x v="0"/>
  </r>
  <r>
    <m/>
    <x v="1"/>
    <x v="1"/>
    <x v="28"/>
    <x v="28"/>
    <x v="1"/>
    <x v="29"/>
    <s v="包含月資料_x000a_年：365 / 應收帳款周轉率_x000a_季：90 / 應收帳款周轉率_x000a_月：30 / 應收帳款周轉率"/>
    <x v="1"/>
    <x v="6"/>
    <s v="Finance Master_Accounts Receivables Turnover Ratio"/>
    <s v="General"/>
    <s v="數值類"/>
    <m/>
    <x v="0"/>
    <m/>
    <x v="1"/>
    <x v="1"/>
    <x v="0"/>
    <x v="0"/>
    <s v="INT_FINANCE_MASTER"/>
    <s v="AR_DAYS"/>
    <m/>
    <m/>
    <m/>
    <m/>
    <m/>
    <m/>
    <m/>
    <m/>
    <m/>
    <m/>
    <m/>
    <m/>
    <m/>
    <m/>
    <m/>
    <m/>
    <m/>
    <m/>
    <s v="資料清單"/>
    <x v="1"/>
    <x v="37"/>
    <x v="29"/>
    <x v="1"/>
    <s v="IEC_STD_V10 &gt;&gt; Data Standard &gt;&gt; FIN"/>
    <s v="AR Days"/>
    <x v="28"/>
    <x v="1"/>
    <x v="0"/>
    <x v="29"/>
    <x v="1"/>
    <s v="IEC_STD_V10 &gt;&gt; Common &gt;&gt; AutoMetaDataAR Days"/>
    <x v="1"/>
    <x v="0"/>
    <s v="應收帳款天數Property"/>
    <n v="42"/>
    <n v="29"/>
    <e v="#N/A"/>
    <s v="AR Days"/>
    <n v="1"/>
    <n v="0"/>
    <n v="0"/>
    <x v="0"/>
    <s v="Finance Master"/>
    <x v="6"/>
    <s v="IEC_STD_V10 &gt;&gt; Data Standard &gt;&gt; FIN &gt;&gt; Finance Master"/>
    <x v="10"/>
    <s v="FIN:"/>
    <x v="37"/>
    <x v="37"/>
    <x v="40"/>
    <x v="28"/>
    <x v="28"/>
    <x v="30"/>
    <x v="0"/>
    <x v="0"/>
    <x v="0"/>
    <x v="4"/>
    <m/>
    <x v="0"/>
    <x v="1"/>
    <s v="Finance Master_AR Days"/>
    <x v="40"/>
    <x v="1"/>
    <x v="0"/>
    <x v="1"/>
    <x v="1"/>
    <x v="0"/>
    <x v="0"/>
    <s v="INT_FINANCE_MASTER"/>
    <s v="AR_DAYS"/>
    <x v="5"/>
    <x v="26"/>
    <x v="0"/>
    <n v="0"/>
    <x v="0"/>
    <x v="0"/>
    <x v="0"/>
    <s v=""/>
    <s v=""/>
    <n v="40"/>
    <s v="-40"/>
    <x v="0"/>
    <x v="0"/>
    <x v="0"/>
    <x v="28"/>
    <x v="1"/>
    <s v="應收帳款天數"/>
    <s v=""/>
    <s v=""/>
    <x v="0"/>
    <x v="29"/>
    <m/>
    <s v="^()$"/>
    <n v="9"/>
    <x v="0"/>
    <x v="1"/>
    <x v="0"/>
    <x v="0"/>
    <x v="0"/>
    <x v="1"/>
    <b v="0"/>
    <x v="0"/>
    <x v="1"/>
    <n v="0"/>
    <x v="0"/>
    <b v="0"/>
    <b v="0"/>
    <b v="0"/>
    <b v="0"/>
    <b v="1"/>
    <b v="0"/>
    <b v="0"/>
    <b v="0"/>
    <b v="0"/>
    <b v="0"/>
    <b v="0"/>
    <x v="1"/>
    <x v="1"/>
    <n v="0"/>
    <x v="1"/>
    <x v="0"/>
  </r>
  <r>
    <m/>
    <x v="1"/>
    <x v="1"/>
    <x v="29"/>
    <x v="29"/>
    <x v="1"/>
    <x v="30"/>
    <s v="包含月資料_x000a_DOI + AR Days - AP Days"/>
    <x v="1"/>
    <x v="6"/>
    <s v="Finance Master_AR Days;Finance Master_AP Days;Finance Master_DOI"/>
    <s v="General"/>
    <s v="數值類"/>
    <m/>
    <x v="0"/>
    <m/>
    <x v="1"/>
    <x v="1"/>
    <x v="0"/>
    <x v="0"/>
    <s v="INT_FINANCE_MASTER"/>
    <s v="CCC"/>
    <m/>
    <m/>
    <m/>
    <m/>
    <m/>
    <m/>
    <m/>
    <m/>
    <m/>
    <m/>
    <m/>
    <m/>
    <m/>
    <m/>
    <m/>
    <m/>
    <m/>
    <m/>
    <s v="資料清單"/>
    <x v="1"/>
    <x v="38"/>
    <x v="30"/>
    <x v="1"/>
    <s v="IEC_STD_V10 &gt;&gt; Data Standard &gt;&gt; FIN"/>
    <s v="CCC"/>
    <x v="29"/>
    <x v="1"/>
    <x v="0"/>
    <x v="30"/>
    <x v="1"/>
    <s v="IEC_STD_V10 &gt;&gt; Common &gt;&gt; AutoMetaDataCCC"/>
    <x v="1"/>
    <x v="0"/>
    <s v="現金循環週期Property"/>
    <n v="43"/>
    <n v="29"/>
    <e v="#N/A"/>
    <s v="CCC"/>
    <n v="1"/>
    <n v="0"/>
    <n v="0"/>
    <x v="0"/>
    <s v="Finance Master"/>
    <x v="6"/>
    <s v="IEC_STD_V10 &gt;&gt; Data Standard &gt;&gt; FIN &gt;&gt; Finance Master"/>
    <x v="11"/>
    <s v="FIN:"/>
    <x v="38"/>
    <x v="38"/>
    <x v="41"/>
    <x v="29"/>
    <x v="29"/>
    <x v="31"/>
    <x v="0"/>
    <x v="0"/>
    <x v="0"/>
    <x v="4"/>
    <m/>
    <x v="0"/>
    <x v="1"/>
    <s v="Finance Master_CCC"/>
    <x v="41"/>
    <x v="1"/>
    <x v="0"/>
    <x v="1"/>
    <x v="1"/>
    <x v="0"/>
    <x v="0"/>
    <s v="INT_FINANCE_MASTER"/>
    <s v="CCC"/>
    <x v="5"/>
    <x v="27"/>
    <x v="0"/>
    <n v="0"/>
    <x v="0"/>
    <x v="0"/>
    <x v="0"/>
    <s v=""/>
    <s v=""/>
    <n v="41"/>
    <s v="-41"/>
    <x v="0"/>
    <x v="0"/>
    <x v="0"/>
    <x v="29"/>
    <x v="1"/>
    <s v="現金循環週期"/>
    <s v=""/>
    <s v=""/>
    <x v="0"/>
    <x v="30"/>
    <m/>
    <s v="^()$"/>
    <n v="9"/>
    <x v="0"/>
    <x v="1"/>
    <x v="0"/>
    <x v="0"/>
    <x v="0"/>
    <x v="1"/>
    <b v="0"/>
    <x v="0"/>
    <x v="1"/>
    <n v="0"/>
    <x v="0"/>
    <b v="0"/>
    <b v="0"/>
    <b v="0"/>
    <b v="0"/>
    <b v="1"/>
    <b v="0"/>
    <b v="0"/>
    <b v="0"/>
    <b v="0"/>
    <b v="0"/>
    <b v="0"/>
    <x v="1"/>
    <x v="1"/>
    <n v="0"/>
    <x v="15"/>
    <x v="0"/>
  </r>
  <r>
    <m/>
    <x v="1"/>
    <x v="1"/>
    <x v="30"/>
    <x v="30"/>
    <x v="11"/>
    <x v="31"/>
    <s v="稅後淨利_x000a_金額單位：千元"/>
    <x v="1"/>
    <x v="6"/>
    <s v="N/A"/>
    <s v="General"/>
    <s v="金額類"/>
    <m/>
    <x v="0"/>
    <m/>
    <x v="1"/>
    <x v="1"/>
    <x v="0"/>
    <x v="0"/>
    <s v="INT_FINANCE_MASTER"/>
    <s v="NET_INCOME"/>
    <m/>
    <m/>
    <m/>
    <m/>
    <m/>
    <m/>
    <m/>
    <m/>
    <m/>
    <m/>
    <m/>
    <m/>
    <m/>
    <m/>
    <m/>
    <m/>
    <m/>
    <m/>
    <s v="資料清單"/>
    <x v="1"/>
    <x v="39"/>
    <x v="31"/>
    <x v="1"/>
    <s v="IEC_STD_V10 &gt;&gt; Data Standard &gt;&gt; FIN"/>
    <s v="Profit after Tax"/>
    <x v="30"/>
    <x v="11"/>
    <x v="0"/>
    <x v="31"/>
    <x v="1"/>
    <s v="IEC_STD_V10 &gt;&gt; Common &gt;&gt; AutoMetaDataProfit after Tax"/>
    <x v="1"/>
    <x v="0"/>
    <s v="稅後淨利Property"/>
    <n v="44"/>
    <n v="29"/>
    <n v="0"/>
    <s v="Profit after Tax"/>
    <n v="1"/>
    <n v="0"/>
    <n v="0"/>
    <x v="0"/>
    <s v="Finance Master"/>
    <x v="6"/>
    <s v="IEC_STD_V10 &gt;&gt; Data Standard &gt;&gt; FIN &gt;&gt; Finance Master"/>
    <x v="0"/>
    <s v="FIN:"/>
    <x v="39"/>
    <x v="39"/>
    <x v="42"/>
    <x v="30"/>
    <x v="30"/>
    <x v="32"/>
    <x v="0"/>
    <x v="0"/>
    <x v="0"/>
    <x v="6"/>
    <m/>
    <x v="0"/>
    <x v="1"/>
    <s v="Finance Master_Profit after Tax"/>
    <x v="42"/>
    <x v="1"/>
    <x v="0"/>
    <x v="1"/>
    <x v="1"/>
    <x v="0"/>
    <x v="0"/>
    <s v="INT_FINANCE_MASTER"/>
    <s v="NET_INCOME"/>
    <x v="5"/>
    <x v="28"/>
    <x v="0"/>
    <n v="0"/>
    <x v="0"/>
    <x v="0"/>
    <x v="0"/>
    <s v=""/>
    <s v=""/>
    <n v="42"/>
    <s v="-42"/>
    <x v="0"/>
    <x v="0"/>
    <x v="0"/>
    <x v="30"/>
    <x v="1"/>
    <s v="稅後淨利"/>
    <s v=""/>
    <s v=""/>
    <x v="0"/>
    <x v="31"/>
    <m/>
    <s v="^()$"/>
    <n v="9"/>
    <x v="0"/>
    <x v="1"/>
    <x v="0"/>
    <x v="0"/>
    <x v="0"/>
    <x v="1"/>
    <b v="0"/>
    <x v="0"/>
    <x v="1"/>
    <n v="0"/>
    <x v="0"/>
    <b v="0"/>
    <b v="0"/>
    <b v="0"/>
    <b v="0"/>
    <b v="0"/>
    <b v="0"/>
    <b v="0"/>
    <b v="0"/>
    <b v="0"/>
    <b v="0"/>
    <b v="0"/>
    <x v="0"/>
    <x v="0"/>
    <n v="0"/>
    <x v="11"/>
    <x v="0"/>
  </r>
  <r>
    <m/>
    <x v="1"/>
    <x v="1"/>
    <x v="31"/>
    <x v="31"/>
    <x v="12"/>
    <x v="32"/>
    <s v="加總當年度稅後淨利_x000a_金額單位：千元"/>
    <x v="1"/>
    <x v="6"/>
    <s v="Finance Master_Profit after Tax"/>
    <s v="General"/>
    <s v="金額類"/>
    <m/>
    <x v="0"/>
    <m/>
    <x v="1"/>
    <x v="1"/>
    <x v="0"/>
    <x v="0"/>
    <s v="INT_FINANCE_MASTER"/>
    <s v="ACCUMULATED_NET_INCOME"/>
    <m/>
    <m/>
    <m/>
    <m/>
    <m/>
    <m/>
    <m/>
    <m/>
    <m/>
    <m/>
    <m/>
    <m/>
    <m/>
    <m/>
    <m/>
    <m/>
    <m/>
    <m/>
    <s v="資料清單"/>
    <x v="1"/>
    <x v="40"/>
    <x v="32"/>
    <x v="1"/>
    <s v="IEC_STD_V10 &gt;&gt; Data Standard &gt;&gt; FIN"/>
    <s v="Accumulated Net Income (After tax)"/>
    <x v="31"/>
    <x v="12"/>
    <x v="0"/>
    <x v="32"/>
    <x v="1"/>
    <s v="IEC_STD_V10 &gt;&gt; Common &gt;&gt; AutoMetaDataAccumulated Net Income (After tax)"/>
    <x v="1"/>
    <x v="0"/>
    <s v="累積稅後淨利Property"/>
    <n v="45"/>
    <n v="29"/>
    <e v="#N/A"/>
    <s v="Accumulated Net Income (After tax)"/>
    <n v="1"/>
    <n v="0"/>
    <n v="0"/>
    <x v="0"/>
    <s v="Finance Master"/>
    <x v="6"/>
    <s v="IEC_STD_V10 &gt;&gt; Data Standard &gt;&gt; FIN &gt;&gt; Finance Master"/>
    <x v="12"/>
    <s v="FIN:"/>
    <x v="40"/>
    <x v="40"/>
    <x v="43"/>
    <x v="31"/>
    <x v="31"/>
    <x v="33"/>
    <x v="0"/>
    <x v="0"/>
    <x v="0"/>
    <x v="6"/>
    <m/>
    <x v="0"/>
    <x v="1"/>
    <s v="Finance Master_Accumulated Net Income (After tax)"/>
    <x v="43"/>
    <x v="1"/>
    <x v="0"/>
    <x v="1"/>
    <x v="1"/>
    <x v="0"/>
    <x v="0"/>
    <s v="INT_FINANCE_MASTER"/>
    <s v="ACCUMULATED_NET_INCOME"/>
    <x v="5"/>
    <x v="29"/>
    <x v="0"/>
    <n v="0"/>
    <x v="0"/>
    <x v="0"/>
    <x v="0"/>
    <s v=""/>
    <s v=""/>
    <n v="43"/>
    <s v="-43"/>
    <x v="0"/>
    <x v="0"/>
    <x v="0"/>
    <x v="31"/>
    <x v="1"/>
    <s v="當年度累計稅後淨利"/>
    <s v=""/>
    <s v=""/>
    <x v="0"/>
    <x v="32"/>
    <m/>
    <s v="^()$"/>
    <n v="9"/>
    <x v="0"/>
    <x v="1"/>
    <x v="0"/>
    <x v="0"/>
    <x v="0"/>
    <x v="1"/>
    <b v="0"/>
    <x v="0"/>
    <x v="1"/>
    <n v="0"/>
    <x v="0"/>
    <b v="0"/>
    <b v="0"/>
    <b v="0"/>
    <b v="0"/>
    <b v="0"/>
    <b v="0"/>
    <b v="0"/>
    <b v="0"/>
    <b v="0"/>
    <b v="0"/>
    <b v="0"/>
    <x v="0"/>
    <x v="0"/>
    <n v="0"/>
    <x v="16"/>
    <x v="0"/>
  </r>
  <r>
    <m/>
    <x v="1"/>
    <x v="1"/>
    <x v="32"/>
    <x v="32"/>
    <x v="13"/>
    <x v="33"/>
    <s v="金額單位：千元"/>
    <x v="1"/>
    <x v="6"/>
    <s v="N/A"/>
    <s v="General"/>
    <s v="金額類"/>
    <m/>
    <x v="0"/>
    <m/>
    <x v="1"/>
    <x v="1"/>
    <x v="0"/>
    <x v="0"/>
    <s v="INT_FINANCE_MASTER"/>
    <s v="TOTAL_ASSETS"/>
    <m/>
    <m/>
    <m/>
    <m/>
    <m/>
    <m/>
    <m/>
    <m/>
    <m/>
    <m/>
    <m/>
    <m/>
    <m/>
    <m/>
    <m/>
    <m/>
    <m/>
    <m/>
    <s v="資料清單"/>
    <x v="1"/>
    <x v="41"/>
    <x v="33"/>
    <x v="1"/>
    <s v="IEC_STD_V10 &gt;&gt; Data Standard &gt;&gt; FIN"/>
    <s v="Total Assets Amount"/>
    <x v="32"/>
    <x v="13"/>
    <x v="0"/>
    <x v="33"/>
    <x v="1"/>
    <s v="IEC_STD_V10 &gt;&gt; Common &gt;&gt; AutoMetaDataTotal Assets Amount"/>
    <x v="1"/>
    <x v="0"/>
    <s v="總資產金額Property"/>
    <n v="46"/>
    <n v="29"/>
    <n v="0"/>
    <s v="Total Assets Amount"/>
    <n v="1"/>
    <n v="0"/>
    <n v="0"/>
    <x v="0"/>
    <s v="Finance Master"/>
    <x v="6"/>
    <s v="IEC_STD_V10 &gt;&gt; Data Standard &gt;&gt; FIN &gt;&gt; Finance Master"/>
    <x v="0"/>
    <s v="FIN:"/>
    <x v="41"/>
    <x v="41"/>
    <x v="44"/>
    <x v="32"/>
    <x v="32"/>
    <x v="24"/>
    <x v="0"/>
    <x v="0"/>
    <x v="0"/>
    <x v="6"/>
    <m/>
    <x v="0"/>
    <x v="1"/>
    <s v="Finance Master_Total Assets Amount"/>
    <x v="44"/>
    <x v="1"/>
    <x v="0"/>
    <x v="1"/>
    <x v="1"/>
    <x v="0"/>
    <x v="0"/>
    <s v="INT_FINANCE_MASTER"/>
    <s v="TOTAL_ASSETS"/>
    <x v="5"/>
    <x v="30"/>
    <x v="0"/>
    <n v="0"/>
    <x v="0"/>
    <x v="0"/>
    <x v="0"/>
    <s v=""/>
    <s v=""/>
    <n v="44"/>
    <s v="-44"/>
    <x v="0"/>
    <x v="0"/>
    <x v="0"/>
    <x v="32"/>
    <x v="1"/>
    <s v="總資產金額"/>
    <s v=""/>
    <s v=""/>
    <x v="0"/>
    <x v="33"/>
    <m/>
    <s v="^()$"/>
    <n v="9"/>
    <x v="0"/>
    <x v="1"/>
    <x v="0"/>
    <x v="0"/>
    <x v="0"/>
    <x v="1"/>
    <b v="0"/>
    <x v="0"/>
    <x v="1"/>
    <n v="0"/>
    <x v="0"/>
    <b v="0"/>
    <b v="0"/>
    <b v="0"/>
    <b v="0"/>
    <b v="0"/>
    <b v="0"/>
    <b v="0"/>
    <b v="0"/>
    <b v="0"/>
    <b v="0"/>
    <b v="0"/>
    <x v="0"/>
    <x v="0"/>
    <n v="0"/>
    <x v="5"/>
    <x v="0"/>
  </r>
  <r>
    <m/>
    <x v="1"/>
    <x v="1"/>
    <x v="33"/>
    <x v="33"/>
    <x v="14"/>
    <x v="34"/>
    <s v="金額單位：千元"/>
    <x v="1"/>
    <x v="6"/>
    <s v="N/A"/>
    <s v="General"/>
    <s v="金額類"/>
    <m/>
    <x v="0"/>
    <m/>
    <x v="1"/>
    <x v="1"/>
    <x v="0"/>
    <x v="0"/>
    <s v="INT_FINANCE_MASTER"/>
    <s v="TOTAL_LIABILITY"/>
    <m/>
    <m/>
    <m/>
    <m/>
    <m/>
    <m/>
    <m/>
    <m/>
    <m/>
    <m/>
    <m/>
    <m/>
    <m/>
    <m/>
    <m/>
    <m/>
    <m/>
    <m/>
    <s v="資料清單"/>
    <x v="1"/>
    <x v="42"/>
    <x v="34"/>
    <x v="1"/>
    <s v="IEC_STD_V10 &gt;&gt; Data Standard &gt;&gt; FIN"/>
    <s v="Total Liability Amount"/>
    <x v="33"/>
    <x v="14"/>
    <x v="0"/>
    <x v="34"/>
    <x v="1"/>
    <s v="IEC_STD_V10 &gt;&gt; Common &gt;&gt; AutoMetaDataTotal Liability Amount"/>
    <x v="1"/>
    <x v="0"/>
    <s v="總負債金額Property"/>
    <n v="47"/>
    <n v="29"/>
    <n v="0"/>
    <s v="Total Liability Amount"/>
    <n v="1"/>
    <n v="0"/>
    <n v="0"/>
    <x v="0"/>
    <s v="Finance Master"/>
    <x v="6"/>
    <s v="IEC_STD_V10 &gt;&gt; Data Standard &gt;&gt; FIN &gt;&gt; Finance Master"/>
    <x v="0"/>
    <s v="FIN:"/>
    <x v="42"/>
    <x v="42"/>
    <x v="45"/>
    <x v="33"/>
    <x v="33"/>
    <x v="24"/>
    <x v="0"/>
    <x v="0"/>
    <x v="0"/>
    <x v="6"/>
    <m/>
    <x v="0"/>
    <x v="1"/>
    <s v="Finance Master_Total Liability Amount"/>
    <x v="45"/>
    <x v="1"/>
    <x v="0"/>
    <x v="1"/>
    <x v="1"/>
    <x v="0"/>
    <x v="0"/>
    <s v="INT_FINANCE_MASTER"/>
    <s v="TOTAL_LIABILITY"/>
    <x v="5"/>
    <x v="31"/>
    <x v="0"/>
    <n v="0"/>
    <x v="0"/>
    <x v="0"/>
    <x v="0"/>
    <s v=""/>
    <s v=""/>
    <n v="45"/>
    <s v="-45"/>
    <x v="0"/>
    <x v="0"/>
    <x v="0"/>
    <x v="33"/>
    <x v="1"/>
    <s v="總負債金額"/>
    <s v=""/>
    <s v=""/>
    <x v="0"/>
    <x v="34"/>
    <m/>
    <s v="^()$"/>
    <n v="9"/>
    <x v="0"/>
    <x v="1"/>
    <x v="0"/>
    <x v="0"/>
    <x v="0"/>
    <x v="1"/>
    <b v="0"/>
    <x v="0"/>
    <x v="1"/>
    <n v="0"/>
    <x v="0"/>
    <b v="0"/>
    <b v="0"/>
    <b v="0"/>
    <b v="0"/>
    <b v="0"/>
    <b v="0"/>
    <b v="0"/>
    <b v="0"/>
    <b v="0"/>
    <b v="0"/>
    <b v="0"/>
    <x v="0"/>
    <x v="0"/>
    <n v="0"/>
    <x v="17"/>
    <x v="0"/>
  </r>
  <r>
    <m/>
    <x v="1"/>
    <x v="1"/>
    <x v="34"/>
    <x v="34"/>
    <x v="15"/>
    <x v="35"/>
    <s v="金額單位：千元"/>
    <x v="1"/>
    <x v="6"/>
    <s v="N/A"/>
    <s v="General"/>
    <s v="金額類"/>
    <m/>
    <x v="0"/>
    <m/>
    <x v="1"/>
    <x v="1"/>
    <x v="0"/>
    <x v="0"/>
    <s v="INT_FINANCE_MASTER"/>
    <s v="EQUITY"/>
    <m/>
    <m/>
    <m/>
    <m/>
    <m/>
    <m/>
    <m/>
    <m/>
    <m/>
    <m/>
    <m/>
    <m/>
    <m/>
    <m/>
    <m/>
    <m/>
    <m/>
    <m/>
    <s v="資料清單"/>
    <x v="1"/>
    <x v="43"/>
    <x v="35"/>
    <x v="1"/>
    <s v="IEC_STD_V10 &gt;&gt; Data Standard &gt;&gt; FIN"/>
    <s v="Shareholders&amp;apos; Equity Amount"/>
    <x v="34"/>
    <x v="15"/>
    <x v="0"/>
    <x v="35"/>
    <x v="1"/>
    <s v="IEC_STD_V10 &gt;&gt; Common &gt;&gt; AutoMetaDataShareholders' Equity Amount"/>
    <x v="1"/>
    <x v="0"/>
    <s v="股東權益金額Property"/>
    <n v="48"/>
    <n v="29"/>
    <n v="0"/>
    <s v="Shareholders&amp;apos; Equity Amount"/>
    <n v="1"/>
    <n v="0"/>
    <n v="0"/>
    <x v="0"/>
    <s v="Finance Master"/>
    <x v="6"/>
    <s v="IEC_STD_V10 &gt;&gt; Data Standard &gt;&gt; FIN &gt;&gt; Finance Master"/>
    <x v="0"/>
    <s v="FIN:"/>
    <x v="43"/>
    <x v="43"/>
    <x v="46"/>
    <x v="34"/>
    <x v="34"/>
    <x v="24"/>
    <x v="0"/>
    <x v="0"/>
    <x v="0"/>
    <x v="6"/>
    <m/>
    <x v="0"/>
    <x v="1"/>
    <s v="Finance Master_Shareholders' Equity Amount"/>
    <x v="46"/>
    <x v="1"/>
    <x v="0"/>
    <x v="1"/>
    <x v="1"/>
    <x v="0"/>
    <x v="0"/>
    <s v="INT_FINANCE_MASTER"/>
    <s v="EQUITY"/>
    <x v="5"/>
    <x v="32"/>
    <x v="0"/>
    <n v="0"/>
    <x v="0"/>
    <x v="0"/>
    <x v="0"/>
    <s v=""/>
    <s v=""/>
    <n v="46"/>
    <s v="-46"/>
    <x v="0"/>
    <x v="0"/>
    <x v="0"/>
    <x v="34"/>
    <x v="1"/>
    <s v="股東權益金額"/>
    <s v=""/>
    <s v=""/>
    <x v="0"/>
    <x v="35"/>
    <m/>
    <s v="^()$"/>
    <n v="9"/>
    <x v="0"/>
    <x v="1"/>
    <x v="0"/>
    <x v="0"/>
    <x v="0"/>
    <x v="1"/>
    <b v="0"/>
    <x v="0"/>
    <x v="1"/>
    <n v="0"/>
    <x v="0"/>
    <b v="0"/>
    <b v="0"/>
    <b v="0"/>
    <b v="0"/>
    <b v="1"/>
    <b v="0"/>
    <b v="0"/>
    <b v="0"/>
    <b v="0"/>
    <b v="0"/>
    <b v="1"/>
    <x v="1"/>
    <x v="2"/>
    <n v="1"/>
    <x v="8"/>
    <x v="0"/>
  </r>
  <r>
    <m/>
    <x v="1"/>
    <x v="1"/>
    <x v="35"/>
    <x v="35"/>
    <x v="1"/>
    <x v="36"/>
    <s v="以整體企業來看，不區分 BG_x000a_稅後淨利 / 期初和期末股東權益的平均_x000a_金額單位：千元"/>
    <x v="1"/>
    <x v="6"/>
    <s v="Finance Master_Profit after Tax;Finance Master_Shareholders' Equity Amount"/>
    <s v="General"/>
    <s v="比例類"/>
    <m/>
    <x v="0"/>
    <m/>
    <x v="1"/>
    <x v="1"/>
    <x v="0"/>
    <x v="0"/>
    <s v="INT_FINANCE_MASTER"/>
    <s v="ROE"/>
    <m/>
    <m/>
    <m/>
    <m/>
    <m/>
    <m/>
    <m/>
    <m/>
    <m/>
    <m/>
    <m/>
    <m/>
    <m/>
    <m/>
    <m/>
    <m/>
    <m/>
    <m/>
    <s v="資料清單"/>
    <x v="1"/>
    <x v="44"/>
    <x v="36"/>
    <x v="1"/>
    <s v="IEC_STD_V10 &gt;&gt; Data Standard &gt;&gt; FIN"/>
    <s v="ROE"/>
    <x v="35"/>
    <x v="1"/>
    <x v="0"/>
    <x v="36"/>
    <x v="1"/>
    <s v="IEC_STD_V10 &gt;&gt; Common &gt;&gt; AutoMetaDataROE"/>
    <x v="1"/>
    <x v="0"/>
    <s v="ROEProperty"/>
    <n v="49"/>
    <n v="29"/>
    <e v="#N/A"/>
    <s v="ROE"/>
    <n v="1"/>
    <n v="0"/>
    <n v="0"/>
    <x v="0"/>
    <s v="Finance Master"/>
    <x v="6"/>
    <s v="IEC_STD_V10 &gt;&gt; Data Standard &gt;&gt; FIN &gt;&gt; Finance Master"/>
    <x v="13"/>
    <s v="FIN:"/>
    <x v="44"/>
    <x v="44"/>
    <x v="47"/>
    <x v="35"/>
    <x v="35"/>
    <x v="34"/>
    <x v="0"/>
    <x v="0"/>
    <x v="0"/>
    <x v="5"/>
    <m/>
    <x v="0"/>
    <x v="1"/>
    <s v="Finance Master_ROE"/>
    <x v="47"/>
    <x v="1"/>
    <x v="0"/>
    <x v="1"/>
    <x v="1"/>
    <x v="0"/>
    <x v="0"/>
    <s v="INT_FINANCE_MASTER"/>
    <s v="ROE"/>
    <x v="5"/>
    <x v="33"/>
    <x v="0"/>
    <n v="0"/>
    <x v="0"/>
    <x v="0"/>
    <x v="0"/>
    <s v=""/>
    <s v=""/>
    <n v="47"/>
    <s v="-47"/>
    <x v="0"/>
    <x v="0"/>
    <x v="0"/>
    <x v="35"/>
    <x v="1"/>
    <s v="ROE"/>
    <s v=""/>
    <s v=""/>
    <x v="0"/>
    <x v="36"/>
    <m/>
    <s v="^()$"/>
    <n v="9"/>
    <x v="0"/>
    <x v="1"/>
    <x v="0"/>
    <x v="0"/>
    <x v="0"/>
    <x v="1"/>
    <b v="0"/>
    <x v="0"/>
    <x v="1"/>
    <n v="0"/>
    <x v="0"/>
    <b v="0"/>
    <b v="0"/>
    <b v="0"/>
    <b v="0"/>
    <b v="0"/>
    <b v="0"/>
    <b v="0"/>
    <b v="0"/>
    <b v="0"/>
    <b v="0"/>
    <b v="0"/>
    <x v="0"/>
    <x v="0"/>
    <n v="0"/>
    <x v="15"/>
    <x v="0"/>
  </r>
  <r>
    <m/>
    <x v="1"/>
    <x v="1"/>
    <x v="36"/>
    <x v="36"/>
    <x v="1"/>
    <x v="37"/>
    <s v="以整體企業來看，不區分 BG_x000a_稅後淨利 / 期初和期末總資產金額的平均_x000a_金額單位：千元"/>
    <x v="1"/>
    <x v="6"/>
    <s v="Finance Master_Profit after Tax;Finance Master_Total Assets Amount"/>
    <s v="General"/>
    <s v="比例類"/>
    <m/>
    <x v="0"/>
    <m/>
    <x v="1"/>
    <x v="1"/>
    <x v="0"/>
    <x v="0"/>
    <s v="INT_FINANCE_MASTER"/>
    <s v="ROA"/>
    <m/>
    <m/>
    <m/>
    <m/>
    <m/>
    <m/>
    <m/>
    <m/>
    <m/>
    <m/>
    <m/>
    <m/>
    <m/>
    <m/>
    <m/>
    <m/>
    <m/>
    <m/>
    <s v="資料清單"/>
    <x v="1"/>
    <x v="45"/>
    <x v="37"/>
    <x v="1"/>
    <s v="IEC_STD_V10 &gt;&gt; Data Standard &gt;&gt; FIN"/>
    <s v="ROA"/>
    <x v="36"/>
    <x v="1"/>
    <x v="0"/>
    <x v="37"/>
    <x v="1"/>
    <s v="IEC_STD_V10 &gt;&gt; Common &gt;&gt; AutoMetaDataROA"/>
    <x v="1"/>
    <x v="0"/>
    <s v="ROAProperty"/>
    <n v="50"/>
    <n v="29"/>
    <e v="#N/A"/>
    <s v="ROA"/>
    <n v="1"/>
    <n v="0"/>
    <n v="0"/>
    <x v="0"/>
    <s v="Finance Master"/>
    <x v="6"/>
    <s v="IEC_STD_V10 &gt;&gt; Data Standard &gt;&gt; FIN &gt;&gt; Finance Master"/>
    <x v="14"/>
    <s v="FIN:"/>
    <x v="45"/>
    <x v="45"/>
    <x v="48"/>
    <x v="36"/>
    <x v="36"/>
    <x v="35"/>
    <x v="0"/>
    <x v="0"/>
    <x v="0"/>
    <x v="5"/>
    <m/>
    <x v="0"/>
    <x v="1"/>
    <s v="Finance Master_ROA"/>
    <x v="48"/>
    <x v="1"/>
    <x v="0"/>
    <x v="1"/>
    <x v="1"/>
    <x v="0"/>
    <x v="0"/>
    <s v="INT_FINANCE_MASTER"/>
    <s v="ROA"/>
    <x v="5"/>
    <x v="34"/>
    <x v="0"/>
    <n v="0"/>
    <x v="0"/>
    <x v="0"/>
    <x v="0"/>
    <s v=""/>
    <s v=""/>
    <n v="48"/>
    <s v="-48"/>
    <x v="0"/>
    <x v="0"/>
    <x v="0"/>
    <x v="36"/>
    <x v="1"/>
    <s v="ROA"/>
    <s v=""/>
    <s v=""/>
    <x v="0"/>
    <x v="37"/>
    <m/>
    <s v="^()$"/>
    <n v="9"/>
    <x v="0"/>
    <x v="1"/>
    <x v="0"/>
    <x v="0"/>
    <x v="0"/>
    <x v="1"/>
    <b v="0"/>
    <x v="0"/>
    <x v="1"/>
    <n v="0"/>
    <x v="0"/>
    <b v="0"/>
    <b v="0"/>
    <b v="0"/>
    <b v="0"/>
    <b v="0"/>
    <b v="0"/>
    <b v="0"/>
    <b v="0"/>
    <b v="0"/>
    <b v="0"/>
    <b v="0"/>
    <x v="0"/>
    <x v="0"/>
    <n v="0"/>
    <x v="15"/>
    <x v="0"/>
  </r>
  <r>
    <m/>
    <x v="1"/>
    <x v="1"/>
    <x v="37"/>
    <x v="37"/>
    <x v="1"/>
    <x v="38"/>
    <s v="以整體企業來看，不區分 BG_x000a_累積稅後淨利 / 期初和期末股東權益的平均_x000a_期初股東權益指結算至前年度 12/31 的股東權益_x000a_如：2021 Q3 累積 ROE，分子為 2021 Q1 ~ Q3 稅後淨利加總，分母為 2020 Q4 股東權益與 2021 Q3 股東權益的平均_x000a_金額單位：千元"/>
    <x v="1"/>
    <x v="6"/>
    <s v="Finance Master_Accumulated Net Income (After tax);Finance Master_Shareholders' Equity Amount"/>
    <s v="General"/>
    <s v="比例類"/>
    <m/>
    <x v="0"/>
    <m/>
    <x v="1"/>
    <x v="1"/>
    <x v="0"/>
    <x v="0"/>
    <s v="INT_FINANCE_MASTER"/>
    <s v="ACCUMULATED_ROE"/>
    <m/>
    <m/>
    <m/>
    <m/>
    <m/>
    <m/>
    <m/>
    <m/>
    <m/>
    <m/>
    <m/>
    <m/>
    <m/>
    <m/>
    <m/>
    <m/>
    <m/>
    <m/>
    <s v="資料清單"/>
    <x v="1"/>
    <x v="46"/>
    <x v="38"/>
    <x v="1"/>
    <s v="IEC_STD_V10 &gt;&gt; Data Standard &gt;&gt; FIN"/>
    <s v="Accumulated ROE"/>
    <x v="37"/>
    <x v="1"/>
    <x v="0"/>
    <x v="38"/>
    <x v="1"/>
    <s v="IEC_STD_V10 &gt;&gt; Common &gt;&gt; AutoMetaDataAccumulated ROE"/>
    <x v="1"/>
    <x v="0"/>
    <s v="累積 ROEProperty"/>
    <n v="51"/>
    <n v="29"/>
    <e v="#N/A"/>
    <s v="Accumulated ROE"/>
    <n v="1"/>
    <n v="0"/>
    <n v="0"/>
    <x v="0"/>
    <s v="Finance Master"/>
    <x v="6"/>
    <s v="IEC_STD_V10 &gt;&gt; Data Standard &gt;&gt; FIN &gt;&gt; Finance Master"/>
    <x v="15"/>
    <s v="FIN:"/>
    <x v="46"/>
    <x v="46"/>
    <x v="49"/>
    <x v="37"/>
    <x v="37"/>
    <x v="36"/>
    <x v="0"/>
    <x v="0"/>
    <x v="0"/>
    <x v="5"/>
    <m/>
    <x v="0"/>
    <x v="1"/>
    <s v="Finance Master_Accumulated ROE"/>
    <x v="49"/>
    <x v="1"/>
    <x v="0"/>
    <x v="1"/>
    <x v="1"/>
    <x v="0"/>
    <x v="0"/>
    <s v="INT_FINANCE_MASTER"/>
    <s v="ACCUMULATED_ROE"/>
    <x v="5"/>
    <x v="35"/>
    <x v="0"/>
    <n v="0"/>
    <x v="0"/>
    <x v="0"/>
    <x v="0"/>
    <s v=""/>
    <s v=""/>
    <n v="49"/>
    <s v="-49"/>
    <x v="0"/>
    <x v="0"/>
    <x v="0"/>
    <x v="37"/>
    <x v="1"/>
    <s v="當年度累積 ROE"/>
    <s v=""/>
    <s v=""/>
    <x v="0"/>
    <x v="38"/>
    <m/>
    <s v="^()$"/>
    <n v="9"/>
    <x v="0"/>
    <x v="1"/>
    <x v="0"/>
    <x v="0"/>
    <x v="0"/>
    <x v="1"/>
    <b v="0"/>
    <x v="0"/>
    <x v="1"/>
    <n v="0"/>
    <x v="0"/>
    <b v="0"/>
    <b v="0"/>
    <b v="0"/>
    <b v="0"/>
    <b v="0"/>
    <b v="0"/>
    <b v="0"/>
    <b v="0"/>
    <b v="0"/>
    <b v="0"/>
    <b v="0"/>
    <x v="0"/>
    <x v="0"/>
    <n v="0"/>
    <x v="18"/>
    <x v="0"/>
  </r>
  <r>
    <m/>
    <x v="1"/>
    <x v="1"/>
    <x v="38"/>
    <x v="38"/>
    <x v="1"/>
    <x v="39"/>
    <s v="以整體企業來看，不區分 BG_x000a_累積稅後淨利 / 期初和期末總資產金額的平均_x000a_期初總資產金額指結算至前年度 12/31 的總資產金額_x000a_如：2021 Q3 累積 ROA，分子為 2021 Q1 ~ Q3 稅後淨利加總，分母為 2020 Q4 總資產金額與 2021 Q3 總資產金額的平均_x000a_金額單位：千元"/>
    <x v="1"/>
    <x v="6"/>
    <s v="Finance Master_Accumulated Net Income (After tax);Finance Master_Total Assets Amount"/>
    <s v="General"/>
    <s v="比例類"/>
    <m/>
    <x v="0"/>
    <m/>
    <x v="1"/>
    <x v="1"/>
    <x v="0"/>
    <x v="0"/>
    <s v="INT_FINANCE_MASTER"/>
    <s v="ACCUMULATED_ROA"/>
    <m/>
    <m/>
    <m/>
    <m/>
    <m/>
    <m/>
    <m/>
    <m/>
    <m/>
    <m/>
    <m/>
    <m/>
    <m/>
    <m/>
    <m/>
    <m/>
    <m/>
    <m/>
    <s v="資料清單"/>
    <x v="1"/>
    <x v="47"/>
    <x v="39"/>
    <x v="1"/>
    <s v="IEC_STD_V10 &gt;&gt; Data Standard &gt;&gt; FIN"/>
    <s v="Accumulated ROA"/>
    <x v="38"/>
    <x v="1"/>
    <x v="0"/>
    <x v="39"/>
    <x v="1"/>
    <s v="IEC_STD_V10 &gt;&gt; Common &gt;&gt; AutoMetaDataAccumulated ROA"/>
    <x v="1"/>
    <x v="0"/>
    <s v="累積 ROAProperty"/>
    <n v="52"/>
    <n v="29"/>
    <e v="#N/A"/>
    <s v="Accumulated ROA"/>
    <n v="1"/>
    <n v="0"/>
    <n v="0"/>
    <x v="0"/>
    <s v="Finance Master"/>
    <x v="6"/>
    <s v="IEC_STD_V10 &gt;&gt; Data Standard &gt;&gt; FIN &gt;&gt; Finance Master"/>
    <x v="16"/>
    <s v="FIN:"/>
    <x v="47"/>
    <x v="47"/>
    <x v="50"/>
    <x v="38"/>
    <x v="38"/>
    <x v="37"/>
    <x v="0"/>
    <x v="0"/>
    <x v="0"/>
    <x v="5"/>
    <m/>
    <x v="0"/>
    <x v="1"/>
    <s v="Finance Master_Accumulated ROA"/>
    <x v="50"/>
    <x v="1"/>
    <x v="0"/>
    <x v="1"/>
    <x v="1"/>
    <x v="0"/>
    <x v="0"/>
    <s v="INT_FINANCE_MASTER"/>
    <s v="ACCUMULATED_ROA"/>
    <x v="5"/>
    <x v="36"/>
    <x v="0"/>
    <n v="0"/>
    <x v="0"/>
    <x v="0"/>
    <x v="0"/>
    <s v=""/>
    <s v=""/>
    <n v="50"/>
    <s v="-50"/>
    <x v="0"/>
    <x v="0"/>
    <x v="0"/>
    <x v="38"/>
    <x v="1"/>
    <s v="當年度累積 ROA"/>
    <s v=""/>
    <s v=""/>
    <x v="0"/>
    <x v="39"/>
    <m/>
    <s v="^()$"/>
    <n v="9"/>
    <x v="0"/>
    <x v="1"/>
    <x v="0"/>
    <x v="0"/>
    <x v="0"/>
    <x v="1"/>
    <b v="0"/>
    <x v="0"/>
    <x v="1"/>
    <n v="0"/>
    <x v="0"/>
    <b v="0"/>
    <b v="0"/>
    <b v="0"/>
    <b v="0"/>
    <b v="0"/>
    <b v="0"/>
    <b v="0"/>
    <b v="0"/>
    <b v="0"/>
    <b v="0"/>
    <b v="0"/>
    <x v="0"/>
    <x v="0"/>
    <n v="0"/>
    <x v="18"/>
    <x v="0"/>
  </r>
  <r>
    <m/>
    <x v="1"/>
    <x v="1"/>
    <x v="39"/>
    <x v="39"/>
    <x v="1"/>
    <x v="40"/>
    <s v="以整體企業來看，不區分 BG_x000a_總負債金額 / 總資產金額"/>
    <x v="1"/>
    <x v="6"/>
    <s v="Finance Master_Total Liability Amount;Finance Master_Total Assets Amount"/>
    <s v="General"/>
    <s v="比例類"/>
    <m/>
    <x v="0"/>
    <m/>
    <x v="1"/>
    <x v="1"/>
    <x v="0"/>
    <x v="0"/>
    <s v="INT_FINANCE_MASTER"/>
    <s v="DEBT_RATIO"/>
    <m/>
    <m/>
    <m/>
    <m/>
    <m/>
    <m/>
    <m/>
    <m/>
    <m/>
    <m/>
    <m/>
    <m/>
    <m/>
    <m/>
    <m/>
    <m/>
    <m/>
    <m/>
    <s v="資料清單"/>
    <x v="1"/>
    <x v="48"/>
    <x v="40"/>
    <x v="1"/>
    <s v="IEC_STD_V10 &gt;&gt; Data Standard &gt;&gt; FIN"/>
    <s v="Debt Ratio"/>
    <x v="39"/>
    <x v="1"/>
    <x v="0"/>
    <x v="40"/>
    <x v="1"/>
    <s v="IEC_STD_V10 &gt;&gt; Common &gt;&gt; AutoMetaDataDebt Ratio"/>
    <x v="1"/>
    <x v="0"/>
    <s v="負債比Property"/>
    <n v="53"/>
    <n v="29"/>
    <e v="#N/A"/>
    <s v="Debt Ratio"/>
    <n v="1"/>
    <n v="0"/>
    <n v="0"/>
    <x v="0"/>
    <s v="Finance Master"/>
    <x v="6"/>
    <s v="IEC_STD_V10 &gt;&gt; Data Standard &gt;&gt; FIN &gt;&gt; Finance Master"/>
    <x v="17"/>
    <s v="FIN:"/>
    <x v="48"/>
    <x v="48"/>
    <x v="51"/>
    <x v="39"/>
    <x v="39"/>
    <x v="38"/>
    <x v="0"/>
    <x v="0"/>
    <x v="0"/>
    <x v="5"/>
    <m/>
    <x v="0"/>
    <x v="1"/>
    <s v="Finance Master_Debt Ratio"/>
    <x v="51"/>
    <x v="1"/>
    <x v="0"/>
    <x v="1"/>
    <x v="1"/>
    <x v="0"/>
    <x v="0"/>
    <s v="INT_FINANCE_MASTER"/>
    <s v="DEBT_RATIO"/>
    <x v="5"/>
    <x v="37"/>
    <x v="0"/>
    <n v="0"/>
    <x v="0"/>
    <x v="0"/>
    <x v="0"/>
    <s v=""/>
    <s v=""/>
    <n v="51"/>
    <s v="-51"/>
    <x v="0"/>
    <x v="0"/>
    <x v="0"/>
    <x v="39"/>
    <x v="1"/>
    <s v="負債比"/>
    <s v=""/>
    <s v=""/>
    <x v="0"/>
    <x v="40"/>
    <m/>
    <s v="^()$"/>
    <n v="9"/>
    <x v="0"/>
    <x v="1"/>
    <x v="0"/>
    <x v="0"/>
    <x v="0"/>
    <x v="1"/>
    <b v="0"/>
    <x v="0"/>
    <x v="1"/>
    <n v="0"/>
    <x v="0"/>
    <b v="0"/>
    <b v="0"/>
    <b v="0"/>
    <b v="0"/>
    <b v="1"/>
    <b v="0"/>
    <b v="0"/>
    <b v="0"/>
    <b v="0"/>
    <b v="0"/>
    <b v="0"/>
    <x v="1"/>
    <x v="1"/>
    <n v="0"/>
    <x v="19"/>
    <x v="0"/>
  </r>
  <r>
    <m/>
    <x v="1"/>
    <x v="1"/>
    <x v="40"/>
    <x v="40"/>
    <x v="16"/>
    <x v="41"/>
    <s v="金額單位：千元"/>
    <x v="1"/>
    <x v="6"/>
    <s v="N/A"/>
    <s v="General"/>
    <s v="金額類"/>
    <m/>
    <x v="0"/>
    <m/>
    <x v="1"/>
    <x v="1"/>
    <x v="0"/>
    <x v="0"/>
    <s v="INT_FINANCE_MASTER"/>
    <s v="INVENTORY"/>
    <m/>
    <m/>
    <m/>
    <m/>
    <m/>
    <m/>
    <m/>
    <m/>
    <m/>
    <m/>
    <m/>
    <m/>
    <m/>
    <m/>
    <m/>
    <m/>
    <m/>
    <m/>
    <s v="資料清單"/>
    <x v="1"/>
    <x v="49"/>
    <x v="41"/>
    <x v="1"/>
    <s v="IEC_STD_V10 &gt;&gt; Data Standard &gt;&gt; FIN"/>
    <s v="Inventory Amount"/>
    <x v="40"/>
    <x v="16"/>
    <x v="0"/>
    <x v="41"/>
    <x v="1"/>
    <s v="IEC_STD_V10 &gt;&gt; Common &gt;&gt; AutoMetaDataInventory Amount"/>
    <x v="1"/>
    <x v="0"/>
    <s v="存貨金額_x000a_Property"/>
    <n v="54"/>
    <n v="29"/>
    <n v="0"/>
    <s v="Inventory Amount"/>
    <n v="1"/>
    <n v="0"/>
    <n v="0"/>
    <x v="0"/>
    <s v="Finance Master"/>
    <x v="6"/>
    <s v="IEC_STD_V10 &gt;&gt; Data Standard &gt;&gt; FIN &gt;&gt; Finance Master"/>
    <x v="0"/>
    <s v="FIN:"/>
    <x v="49"/>
    <x v="49"/>
    <x v="52"/>
    <x v="40"/>
    <x v="40"/>
    <x v="24"/>
    <x v="0"/>
    <x v="0"/>
    <x v="0"/>
    <x v="6"/>
    <m/>
    <x v="0"/>
    <x v="1"/>
    <s v="Finance Master_Inventory Amount"/>
    <x v="52"/>
    <x v="1"/>
    <x v="0"/>
    <x v="1"/>
    <x v="1"/>
    <x v="0"/>
    <x v="0"/>
    <s v="INT_FINANCE_MASTER"/>
    <s v="INVENTORY"/>
    <x v="5"/>
    <x v="38"/>
    <x v="0"/>
    <n v="0"/>
    <x v="0"/>
    <x v="0"/>
    <x v="0"/>
    <s v=""/>
    <s v=""/>
    <n v="52"/>
    <s v="-52"/>
    <x v="0"/>
    <x v="0"/>
    <x v="0"/>
    <x v="40"/>
    <x v="1"/>
    <s v="存貨金額_x000a_"/>
    <s v=""/>
    <s v=""/>
    <x v="0"/>
    <x v="41"/>
    <m/>
    <s v="^()$"/>
    <n v="9"/>
    <x v="0"/>
    <x v="1"/>
    <x v="0"/>
    <x v="0"/>
    <x v="0"/>
    <x v="1"/>
    <b v="0"/>
    <x v="0"/>
    <x v="1"/>
    <n v="0"/>
    <x v="0"/>
    <b v="0"/>
    <b v="0"/>
    <b v="0"/>
    <b v="0"/>
    <b v="0"/>
    <b v="0"/>
    <b v="0"/>
    <b v="0"/>
    <b v="0"/>
    <b v="0"/>
    <b v="0"/>
    <x v="0"/>
    <x v="0"/>
    <n v="0"/>
    <x v="11"/>
    <x v="0"/>
  </r>
  <r>
    <m/>
    <x v="1"/>
    <x v="1"/>
    <x v="41"/>
    <x v="41"/>
    <x v="17"/>
    <x v="42"/>
    <s v="金額單位：千元"/>
    <x v="1"/>
    <x v="6"/>
    <s v="N/A"/>
    <s v="General"/>
    <s v="金額類"/>
    <m/>
    <x v="0"/>
    <m/>
    <x v="1"/>
    <x v="1"/>
    <x v="0"/>
    <x v="0"/>
    <s v="INT_FINANCE_MASTER"/>
    <s v="CASH_AND_CASH_EQUIVALENTS"/>
    <m/>
    <m/>
    <m/>
    <m/>
    <m/>
    <m/>
    <m/>
    <m/>
    <m/>
    <m/>
    <m/>
    <m/>
    <m/>
    <m/>
    <m/>
    <m/>
    <m/>
    <m/>
    <s v="資料清單"/>
    <x v="1"/>
    <x v="50"/>
    <x v="42"/>
    <x v="1"/>
    <s v="IEC_STD_V10 &gt;&gt; Data Standard &gt;&gt; FIN"/>
    <s v="Cash and Cash Equivalents Amount"/>
    <x v="41"/>
    <x v="17"/>
    <x v="0"/>
    <x v="42"/>
    <x v="1"/>
    <s v="IEC_STD_V10 &gt;&gt; Common &gt;&gt; AutoMetaDataCash and Cash Equivalents Amount"/>
    <x v="1"/>
    <x v="0"/>
    <s v="現金及約當現金金額Property"/>
    <n v="55"/>
    <n v="29"/>
    <n v="0"/>
    <s v="Cash and Cash Equivalents Amount"/>
    <n v="1"/>
    <n v="0"/>
    <n v="0"/>
    <x v="0"/>
    <s v="Finance Master"/>
    <x v="6"/>
    <s v="IEC_STD_V10 &gt;&gt; Data Standard &gt;&gt; FIN &gt;&gt; Finance Master"/>
    <x v="0"/>
    <s v="FIN:"/>
    <x v="50"/>
    <x v="50"/>
    <x v="53"/>
    <x v="41"/>
    <x v="41"/>
    <x v="24"/>
    <x v="0"/>
    <x v="0"/>
    <x v="0"/>
    <x v="6"/>
    <m/>
    <x v="0"/>
    <x v="1"/>
    <s v="Finance Master_Cash and Cash Equivalents Amount"/>
    <x v="53"/>
    <x v="1"/>
    <x v="0"/>
    <x v="1"/>
    <x v="1"/>
    <x v="0"/>
    <x v="0"/>
    <s v="INT_FINANCE_MASTER"/>
    <s v="CASH_AND_CASH_EQUIVALENTS"/>
    <x v="5"/>
    <x v="39"/>
    <x v="0"/>
    <n v="0"/>
    <x v="0"/>
    <x v="0"/>
    <x v="0"/>
    <s v=""/>
    <s v=""/>
    <n v="53"/>
    <s v="-53"/>
    <x v="0"/>
    <x v="0"/>
    <x v="0"/>
    <x v="41"/>
    <x v="1"/>
    <s v="現金及約當現金金額"/>
    <s v=""/>
    <s v=""/>
    <x v="0"/>
    <x v="42"/>
    <m/>
    <s v="^()$"/>
    <n v="9"/>
    <x v="0"/>
    <x v="1"/>
    <x v="0"/>
    <x v="0"/>
    <x v="0"/>
    <x v="1"/>
    <b v="0"/>
    <x v="0"/>
    <x v="1"/>
    <n v="0"/>
    <x v="0"/>
    <b v="0"/>
    <b v="0"/>
    <b v="0"/>
    <b v="0"/>
    <b v="0"/>
    <b v="0"/>
    <b v="0"/>
    <b v="0"/>
    <b v="0"/>
    <b v="0"/>
    <b v="0"/>
    <x v="0"/>
    <x v="0"/>
    <n v="0"/>
    <x v="20"/>
    <x v="0"/>
  </r>
  <r>
    <m/>
    <x v="1"/>
    <x v="1"/>
    <x v="42"/>
    <x v="42"/>
    <x v="18"/>
    <x v="43"/>
    <s v="金額單位：千元"/>
    <x v="1"/>
    <x v="6"/>
    <s v="N/A"/>
    <s v="General"/>
    <s v="金額類"/>
    <m/>
    <x v="0"/>
    <m/>
    <x v="1"/>
    <x v="1"/>
    <x v="0"/>
    <x v="0"/>
    <s v="INT_FINANCE_MASTER"/>
    <s v="AR"/>
    <m/>
    <m/>
    <m/>
    <m/>
    <m/>
    <m/>
    <m/>
    <m/>
    <m/>
    <m/>
    <m/>
    <m/>
    <m/>
    <m/>
    <m/>
    <m/>
    <m/>
    <m/>
    <s v="資料清單"/>
    <x v="1"/>
    <x v="51"/>
    <x v="43"/>
    <x v="1"/>
    <s v="IEC_STD_V10 &gt;&gt; Data Standard &gt;&gt; FIN"/>
    <s v="Accounts Receivable Amount"/>
    <x v="42"/>
    <x v="18"/>
    <x v="0"/>
    <x v="43"/>
    <x v="1"/>
    <s v="IEC_STD_V10 &gt;&gt; Common &gt;&gt; AutoMetaDataAccounts Receivable Amount"/>
    <x v="1"/>
    <x v="0"/>
    <s v="應收帳款淨額金額Property"/>
    <n v="56"/>
    <n v="29"/>
    <n v="0"/>
    <s v="Accounts Receivable Amount"/>
    <n v="1"/>
    <n v="0"/>
    <n v="0"/>
    <x v="0"/>
    <s v="Finance Master"/>
    <x v="6"/>
    <s v="IEC_STD_V10 &gt;&gt; Data Standard &gt;&gt; FIN &gt;&gt; Finance Master"/>
    <x v="0"/>
    <s v="FIN:"/>
    <x v="51"/>
    <x v="51"/>
    <x v="54"/>
    <x v="42"/>
    <x v="42"/>
    <x v="24"/>
    <x v="0"/>
    <x v="0"/>
    <x v="0"/>
    <x v="6"/>
    <m/>
    <x v="0"/>
    <x v="1"/>
    <s v="Finance Master_Accounts Receivable Amount"/>
    <x v="54"/>
    <x v="1"/>
    <x v="0"/>
    <x v="1"/>
    <x v="1"/>
    <x v="0"/>
    <x v="0"/>
    <s v="INT_FINANCE_MASTER"/>
    <s v="AR"/>
    <x v="5"/>
    <x v="40"/>
    <x v="0"/>
    <n v="0"/>
    <x v="0"/>
    <x v="0"/>
    <x v="0"/>
    <s v=""/>
    <s v=""/>
    <n v="54"/>
    <s v="-54"/>
    <x v="0"/>
    <x v="0"/>
    <x v="0"/>
    <x v="42"/>
    <x v="1"/>
    <s v="應收帳款淨額金額"/>
    <s v=""/>
    <s v=""/>
    <x v="0"/>
    <x v="43"/>
    <m/>
    <s v="^()$"/>
    <n v="9"/>
    <x v="0"/>
    <x v="1"/>
    <x v="0"/>
    <x v="0"/>
    <x v="0"/>
    <x v="1"/>
    <b v="0"/>
    <x v="0"/>
    <x v="1"/>
    <n v="0"/>
    <x v="0"/>
    <b v="0"/>
    <b v="0"/>
    <b v="0"/>
    <b v="0"/>
    <b v="0"/>
    <b v="0"/>
    <b v="0"/>
    <b v="0"/>
    <b v="0"/>
    <b v="0"/>
    <b v="0"/>
    <x v="0"/>
    <x v="0"/>
    <n v="0"/>
    <x v="21"/>
    <x v="0"/>
  </r>
  <r>
    <m/>
    <x v="1"/>
    <x v="1"/>
    <x v="43"/>
    <x v="43"/>
    <x v="19"/>
    <x v="44"/>
    <s v="金額單位：千元"/>
    <x v="1"/>
    <x v="6"/>
    <s v="N/A"/>
    <s v="General"/>
    <s v="金額類"/>
    <m/>
    <x v="0"/>
    <m/>
    <x v="1"/>
    <x v="1"/>
    <x v="0"/>
    <x v="0"/>
    <s v="INT_FINANCE_MASTER"/>
    <s v="PPE"/>
    <m/>
    <m/>
    <m/>
    <m/>
    <m/>
    <m/>
    <m/>
    <m/>
    <m/>
    <m/>
    <m/>
    <m/>
    <m/>
    <m/>
    <m/>
    <m/>
    <m/>
    <m/>
    <s v="資料清單"/>
    <x v="1"/>
    <x v="52"/>
    <x v="44"/>
    <x v="1"/>
    <s v="IEC_STD_V10 &gt;&gt; Data Standard &gt;&gt; FIN"/>
    <s v="PPE Amount"/>
    <x v="43"/>
    <x v="19"/>
    <x v="0"/>
    <x v="44"/>
    <x v="1"/>
    <s v="IEC_STD_V10 &gt;&gt; Common &gt;&gt; AutoMetaDataPPE Amount"/>
    <x v="1"/>
    <x v="0"/>
    <s v="不動產、廠房及設備金額Property"/>
    <n v="57"/>
    <n v="29"/>
    <n v="0"/>
    <s v="PPE Amount"/>
    <n v="1"/>
    <n v="0"/>
    <n v="0"/>
    <x v="0"/>
    <s v="Finance Master"/>
    <x v="6"/>
    <s v="IEC_STD_V10 &gt;&gt; Data Standard &gt;&gt; FIN &gt;&gt; Finance Master"/>
    <x v="0"/>
    <s v="FIN:"/>
    <x v="52"/>
    <x v="52"/>
    <x v="55"/>
    <x v="43"/>
    <x v="43"/>
    <x v="24"/>
    <x v="0"/>
    <x v="0"/>
    <x v="0"/>
    <x v="6"/>
    <m/>
    <x v="0"/>
    <x v="1"/>
    <s v="Finance Master_PPE Amount"/>
    <x v="55"/>
    <x v="1"/>
    <x v="0"/>
    <x v="1"/>
    <x v="1"/>
    <x v="0"/>
    <x v="0"/>
    <s v="INT_FINANCE_MASTER"/>
    <s v="PPE"/>
    <x v="5"/>
    <x v="41"/>
    <x v="0"/>
    <n v="0"/>
    <x v="0"/>
    <x v="0"/>
    <x v="0"/>
    <s v=""/>
    <s v=""/>
    <n v="55"/>
    <s v="-55"/>
    <x v="0"/>
    <x v="0"/>
    <x v="0"/>
    <x v="43"/>
    <x v="1"/>
    <s v="不動產、廠房及設備金額"/>
    <s v=""/>
    <s v=""/>
    <x v="0"/>
    <x v="44"/>
    <m/>
    <s v="^()$"/>
    <n v="9"/>
    <x v="0"/>
    <x v="1"/>
    <x v="0"/>
    <x v="0"/>
    <x v="0"/>
    <x v="1"/>
    <b v="0"/>
    <x v="0"/>
    <x v="1"/>
    <n v="0"/>
    <x v="0"/>
    <b v="0"/>
    <b v="0"/>
    <b v="0"/>
    <b v="0"/>
    <b v="0"/>
    <b v="0"/>
    <b v="0"/>
    <b v="0"/>
    <b v="0"/>
    <b v="0"/>
    <b v="0"/>
    <x v="0"/>
    <x v="0"/>
    <n v="0"/>
    <x v="19"/>
    <x v="0"/>
  </r>
  <r>
    <m/>
    <x v="1"/>
    <x v="1"/>
    <x v="44"/>
    <x v="44"/>
    <x v="1"/>
    <x v="45"/>
    <s v="存貨 / 總資產金額"/>
    <x v="1"/>
    <x v="6"/>
    <s v="Finance Master_Inventory Amount;Finance Master_Total Assets Amount"/>
    <s v="General"/>
    <s v="比例類"/>
    <m/>
    <x v="0"/>
    <m/>
    <x v="1"/>
    <x v="1"/>
    <x v="0"/>
    <x v="0"/>
    <s v="INT_FINANCE_MASTER"/>
    <s v="INVENTORY_TO_ASSETS_RATIO"/>
    <m/>
    <m/>
    <m/>
    <m/>
    <m/>
    <m/>
    <m/>
    <m/>
    <m/>
    <m/>
    <m/>
    <m/>
    <m/>
    <m/>
    <m/>
    <m/>
    <m/>
    <m/>
    <s v="資料清單"/>
    <x v="1"/>
    <x v="53"/>
    <x v="45"/>
    <x v="1"/>
    <s v="IEC_STD_V10 &gt;&gt; Data Standard &gt;&gt; FIN"/>
    <s v="Inventory to Assets Ratio"/>
    <x v="44"/>
    <x v="1"/>
    <x v="0"/>
    <x v="45"/>
    <x v="1"/>
    <s v="IEC_STD_V10 &gt;&gt; Common &gt;&gt; AutoMetaDataInventory to Assets Ratio"/>
    <x v="1"/>
    <x v="0"/>
    <s v="存貨佔總資產比例Property"/>
    <n v="58"/>
    <n v="29"/>
    <e v="#N/A"/>
    <s v="Inventory to Assets Ratio"/>
    <n v="1"/>
    <n v="0"/>
    <n v="0"/>
    <x v="0"/>
    <s v="Finance Master"/>
    <x v="6"/>
    <s v="IEC_STD_V10 &gt;&gt; Data Standard &gt;&gt; FIN &gt;&gt; Finance Master"/>
    <x v="18"/>
    <s v="FIN:"/>
    <x v="53"/>
    <x v="53"/>
    <x v="56"/>
    <x v="44"/>
    <x v="44"/>
    <x v="39"/>
    <x v="0"/>
    <x v="0"/>
    <x v="0"/>
    <x v="5"/>
    <m/>
    <x v="0"/>
    <x v="1"/>
    <s v="Finance Master_Inventory to Assets Ratio"/>
    <x v="56"/>
    <x v="1"/>
    <x v="0"/>
    <x v="1"/>
    <x v="1"/>
    <x v="0"/>
    <x v="0"/>
    <s v="INT_FINANCE_MASTER"/>
    <s v="INVENTORY_TO_ASSETS_RATIO"/>
    <x v="5"/>
    <x v="42"/>
    <x v="0"/>
    <n v="0"/>
    <x v="0"/>
    <x v="0"/>
    <x v="0"/>
    <s v=""/>
    <s v=""/>
    <n v="56"/>
    <s v="-56"/>
    <x v="0"/>
    <x v="0"/>
    <x v="0"/>
    <x v="44"/>
    <x v="1"/>
    <s v="存貨佔總資產比例"/>
    <s v=""/>
    <s v=""/>
    <x v="0"/>
    <x v="45"/>
    <m/>
    <s v="^()$"/>
    <n v="9"/>
    <x v="0"/>
    <x v="1"/>
    <x v="0"/>
    <x v="0"/>
    <x v="0"/>
    <x v="1"/>
    <b v="0"/>
    <x v="0"/>
    <x v="1"/>
    <n v="0"/>
    <x v="0"/>
    <b v="0"/>
    <b v="0"/>
    <b v="0"/>
    <b v="0"/>
    <b v="0"/>
    <b v="0"/>
    <b v="0"/>
    <b v="0"/>
    <b v="0"/>
    <b v="0"/>
    <b v="0"/>
    <x v="0"/>
    <x v="0"/>
    <n v="0"/>
    <x v="4"/>
    <x v="0"/>
  </r>
  <r>
    <m/>
    <x v="1"/>
    <x v="1"/>
    <x v="45"/>
    <x v="45"/>
    <x v="20"/>
    <x v="46"/>
    <s v="現金及約當現金 / 總資產金額"/>
    <x v="1"/>
    <x v="6"/>
    <s v="Finance Master_Cash and Cash Equivalents Amount;Finance Master_Total Assets Amount"/>
    <s v="General"/>
    <s v="比例類"/>
    <m/>
    <x v="0"/>
    <m/>
    <x v="1"/>
    <x v="1"/>
    <x v="0"/>
    <x v="0"/>
    <s v="INT_FINANCE_MASTER"/>
    <s v="CASH_TO_ASSETS_RATIO"/>
    <m/>
    <m/>
    <m/>
    <m/>
    <m/>
    <m/>
    <m/>
    <m/>
    <m/>
    <m/>
    <m/>
    <m/>
    <m/>
    <m/>
    <m/>
    <m/>
    <m/>
    <m/>
    <s v="資料清單"/>
    <x v="1"/>
    <x v="54"/>
    <x v="46"/>
    <x v="1"/>
    <s v="IEC_STD_V10 &gt;&gt; Data Standard &gt;&gt; FIN"/>
    <s v="Cash and Cash Equivalents to Assets Ratio"/>
    <x v="45"/>
    <x v="20"/>
    <x v="0"/>
    <x v="46"/>
    <x v="1"/>
    <s v="IEC_STD_V10 &gt;&gt; Common &gt;&gt; AutoMetaDataCash and Cash Equivalents to Assets Ratio"/>
    <x v="1"/>
    <x v="0"/>
    <s v="現金及約當現金佔總資產比例Property"/>
    <n v="59"/>
    <n v="29"/>
    <e v="#N/A"/>
    <s v="Cash and Cash Equivalents to Assets Ratio"/>
    <n v="1"/>
    <n v="0"/>
    <n v="0"/>
    <x v="0"/>
    <s v="Finance Master"/>
    <x v="6"/>
    <s v="IEC_STD_V10 &gt;&gt; Data Standard &gt;&gt; FIN &gt;&gt; Finance Master"/>
    <x v="19"/>
    <s v="FIN:"/>
    <x v="54"/>
    <x v="54"/>
    <x v="57"/>
    <x v="45"/>
    <x v="45"/>
    <x v="40"/>
    <x v="0"/>
    <x v="0"/>
    <x v="0"/>
    <x v="5"/>
    <m/>
    <x v="0"/>
    <x v="1"/>
    <s v="Finance Master_Cash and Cash Equivalents to Assets Ratio"/>
    <x v="57"/>
    <x v="1"/>
    <x v="0"/>
    <x v="1"/>
    <x v="1"/>
    <x v="0"/>
    <x v="0"/>
    <s v="INT_FINANCE_MASTER"/>
    <s v="CASH_TO_ASSETS_RATIO"/>
    <x v="5"/>
    <x v="43"/>
    <x v="0"/>
    <n v="0"/>
    <x v="0"/>
    <x v="0"/>
    <x v="0"/>
    <s v=""/>
    <s v=""/>
    <n v="57"/>
    <s v="-57"/>
    <x v="0"/>
    <x v="0"/>
    <x v="0"/>
    <x v="45"/>
    <x v="1"/>
    <s v="現金及約當現金佔總資產比例"/>
    <s v=""/>
    <s v=""/>
    <x v="0"/>
    <x v="46"/>
    <m/>
    <s v="^()$"/>
    <n v="9"/>
    <x v="0"/>
    <x v="1"/>
    <x v="0"/>
    <x v="0"/>
    <x v="0"/>
    <x v="1"/>
    <b v="0"/>
    <x v="0"/>
    <x v="1"/>
    <n v="0"/>
    <x v="0"/>
    <b v="0"/>
    <b v="0"/>
    <b v="0"/>
    <b v="0"/>
    <b v="0"/>
    <b v="0"/>
    <b v="0"/>
    <b v="0"/>
    <b v="0"/>
    <b v="0"/>
    <b v="0"/>
    <x v="0"/>
    <x v="0"/>
    <n v="0"/>
    <x v="22"/>
    <x v="0"/>
  </r>
  <r>
    <m/>
    <x v="1"/>
    <x v="1"/>
    <x v="46"/>
    <x v="46"/>
    <x v="21"/>
    <x v="47"/>
    <s v="應收帳款淨額 / 總資產金額"/>
    <x v="1"/>
    <x v="6"/>
    <s v="Finance Master_Accounts Receivable Amount;Finance Master_Total Assets Amount"/>
    <s v="General"/>
    <s v="比例類"/>
    <m/>
    <x v="0"/>
    <m/>
    <x v="1"/>
    <x v="1"/>
    <x v="0"/>
    <x v="0"/>
    <s v="INT_FINANCE_MASTER"/>
    <s v="AR_TO_ASSETS_RATIO"/>
    <m/>
    <m/>
    <m/>
    <m/>
    <m/>
    <m/>
    <m/>
    <m/>
    <m/>
    <m/>
    <m/>
    <m/>
    <m/>
    <m/>
    <m/>
    <m/>
    <m/>
    <m/>
    <s v="資料清單"/>
    <x v="1"/>
    <x v="55"/>
    <x v="47"/>
    <x v="1"/>
    <s v="IEC_STD_V10 &gt;&gt; Data Standard &gt;&gt; FIN"/>
    <s v="Accounts Receivable to Assets Ratio"/>
    <x v="46"/>
    <x v="21"/>
    <x v="0"/>
    <x v="47"/>
    <x v="1"/>
    <s v="IEC_STD_V10 &gt;&gt; Common &gt;&gt; AutoMetaDataAccounts Receivable to Assets Ratio"/>
    <x v="1"/>
    <x v="0"/>
    <s v="應收帳款淨額站總資產比例Property"/>
    <n v="60"/>
    <n v="29"/>
    <e v="#N/A"/>
    <s v="Accounts Receivable to Assets Ratio"/>
    <n v="1"/>
    <n v="0"/>
    <n v="0"/>
    <x v="0"/>
    <s v="Finance Master"/>
    <x v="6"/>
    <s v="IEC_STD_V10 &gt;&gt; Data Standard &gt;&gt; FIN &gt;&gt; Finance Master"/>
    <x v="20"/>
    <s v="FIN:"/>
    <x v="55"/>
    <x v="55"/>
    <x v="58"/>
    <x v="46"/>
    <x v="46"/>
    <x v="41"/>
    <x v="0"/>
    <x v="0"/>
    <x v="0"/>
    <x v="5"/>
    <m/>
    <x v="0"/>
    <x v="1"/>
    <s v="Finance Master_Accounts Receivable to Assets Ratio"/>
    <x v="58"/>
    <x v="1"/>
    <x v="0"/>
    <x v="1"/>
    <x v="1"/>
    <x v="0"/>
    <x v="0"/>
    <s v="INT_FINANCE_MASTER"/>
    <s v="AR_TO_ASSETS_RATIO"/>
    <x v="5"/>
    <x v="44"/>
    <x v="0"/>
    <n v="0"/>
    <x v="0"/>
    <x v="0"/>
    <x v="0"/>
    <s v=""/>
    <s v=""/>
    <n v="58"/>
    <s v="-58"/>
    <x v="0"/>
    <x v="0"/>
    <x v="0"/>
    <x v="46"/>
    <x v="1"/>
    <s v="應收帳款淨額站總資產比例"/>
    <s v=""/>
    <s v=""/>
    <x v="0"/>
    <x v="47"/>
    <m/>
    <s v="^()$"/>
    <n v="9"/>
    <x v="0"/>
    <x v="1"/>
    <x v="0"/>
    <x v="0"/>
    <x v="0"/>
    <x v="1"/>
    <b v="0"/>
    <x v="0"/>
    <x v="1"/>
    <n v="0"/>
    <x v="0"/>
    <b v="0"/>
    <b v="0"/>
    <b v="0"/>
    <b v="0"/>
    <b v="0"/>
    <b v="0"/>
    <b v="0"/>
    <b v="0"/>
    <b v="0"/>
    <b v="0"/>
    <b v="0"/>
    <x v="0"/>
    <x v="0"/>
    <n v="0"/>
    <x v="14"/>
    <x v="0"/>
  </r>
  <r>
    <m/>
    <x v="1"/>
    <x v="1"/>
    <x v="47"/>
    <x v="47"/>
    <x v="1"/>
    <x v="48"/>
    <s v="不動產、廠房及設備 / 總資產金額"/>
    <x v="1"/>
    <x v="6"/>
    <s v="Finance Master_PPE Amount;Finance Master_Total Assets Amount"/>
    <s v="General"/>
    <s v="比例類"/>
    <m/>
    <x v="0"/>
    <m/>
    <x v="1"/>
    <x v="1"/>
    <x v="0"/>
    <x v="0"/>
    <s v="INT_FINANCE_MASTER"/>
    <s v="PPE_TO_ASSETS_RATIO"/>
    <m/>
    <m/>
    <m/>
    <m/>
    <m/>
    <m/>
    <m/>
    <m/>
    <m/>
    <m/>
    <m/>
    <m/>
    <m/>
    <m/>
    <m/>
    <m/>
    <m/>
    <m/>
    <s v="資料清單"/>
    <x v="1"/>
    <x v="56"/>
    <x v="48"/>
    <x v="1"/>
    <s v="IEC_STD_V10 &gt;&gt; Data Standard &gt;&gt; FIN"/>
    <s v="PPE to Assets Ratio"/>
    <x v="47"/>
    <x v="1"/>
    <x v="0"/>
    <x v="48"/>
    <x v="1"/>
    <s v="IEC_STD_V10 &gt;&gt; Common &gt;&gt; AutoMetaDataPPE to Assets Ratio"/>
    <x v="1"/>
    <x v="0"/>
    <s v="不動產、廠房及設備佔總資產比例Property"/>
    <n v="61"/>
    <n v="29"/>
    <e v="#N/A"/>
    <s v="PPE to Assets Ratio"/>
    <n v="1"/>
    <n v="0"/>
    <n v="0"/>
    <x v="0"/>
    <s v="Finance Master"/>
    <x v="6"/>
    <s v="IEC_STD_V10 &gt;&gt; Data Standard &gt;&gt; FIN &gt;&gt; Finance Master"/>
    <x v="21"/>
    <s v="FIN:"/>
    <x v="56"/>
    <x v="56"/>
    <x v="59"/>
    <x v="47"/>
    <x v="47"/>
    <x v="42"/>
    <x v="0"/>
    <x v="0"/>
    <x v="0"/>
    <x v="5"/>
    <m/>
    <x v="0"/>
    <x v="1"/>
    <s v="Finance Master_PPE to Assets Ratio"/>
    <x v="59"/>
    <x v="1"/>
    <x v="0"/>
    <x v="1"/>
    <x v="1"/>
    <x v="0"/>
    <x v="0"/>
    <s v="INT_FINANCE_MASTER"/>
    <s v="PPE_TO_ASSETS_RATIO"/>
    <x v="5"/>
    <x v="45"/>
    <x v="0"/>
    <n v="0"/>
    <x v="0"/>
    <x v="0"/>
    <x v="0"/>
    <s v=""/>
    <s v=""/>
    <n v="59"/>
    <s v="-59"/>
    <x v="0"/>
    <x v="0"/>
    <x v="0"/>
    <x v="47"/>
    <x v="1"/>
    <s v="不動產、廠房及設備佔總資產比例"/>
    <s v=""/>
    <s v=""/>
    <x v="0"/>
    <x v="48"/>
    <m/>
    <s v="^()$"/>
    <n v="9"/>
    <x v="0"/>
    <x v="1"/>
    <x v="0"/>
    <x v="0"/>
    <x v="0"/>
    <x v="1"/>
    <b v="0"/>
    <x v="0"/>
    <x v="1"/>
    <n v="0"/>
    <x v="0"/>
    <b v="0"/>
    <b v="0"/>
    <b v="0"/>
    <b v="0"/>
    <b v="0"/>
    <b v="0"/>
    <b v="0"/>
    <b v="0"/>
    <b v="0"/>
    <b v="0"/>
    <b v="0"/>
    <x v="0"/>
    <x v="0"/>
    <n v="0"/>
    <x v="5"/>
    <x v="0"/>
  </r>
  <r>
    <m/>
    <x v="1"/>
    <x v="1"/>
    <x v="48"/>
    <x v="48"/>
    <x v="22"/>
    <x v="49"/>
    <s v="金額單位：千元"/>
    <x v="1"/>
    <x v="6"/>
    <s v="N/A"/>
    <s v="General"/>
    <s v="金額類"/>
    <m/>
    <x v="0"/>
    <m/>
    <x v="1"/>
    <x v="1"/>
    <x v="0"/>
    <x v="0"/>
    <s v="INT_FINANCE_MASTER"/>
    <s v="STD"/>
    <m/>
    <m/>
    <m/>
    <m/>
    <m/>
    <m/>
    <m/>
    <m/>
    <m/>
    <m/>
    <m/>
    <m/>
    <m/>
    <m/>
    <m/>
    <m/>
    <m/>
    <m/>
    <s v="資料清單"/>
    <x v="1"/>
    <x v="57"/>
    <x v="49"/>
    <x v="1"/>
    <s v="IEC_STD_V10 &gt;&gt; Data Standard &gt;&gt; FIN"/>
    <s v="Short-term Debts Amount"/>
    <x v="48"/>
    <x v="22"/>
    <x v="0"/>
    <x v="49"/>
    <x v="1"/>
    <s v="IEC_STD_V10 &gt;&gt; Common &gt;&gt; AutoMetaDataShort-term Debts Amount"/>
    <x v="1"/>
    <x v="0"/>
    <s v="短期借款金額Property"/>
    <n v="62"/>
    <n v="29"/>
    <n v="0"/>
    <s v="Short-term Debts Amount"/>
    <n v="1"/>
    <n v="0"/>
    <n v="0"/>
    <x v="0"/>
    <s v="Finance Master"/>
    <x v="6"/>
    <s v="IEC_STD_V10 &gt;&gt; Data Standard &gt;&gt; FIN &gt;&gt; Finance Master"/>
    <x v="0"/>
    <s v="FIN:"/>
    <x v="57"/>
    <x v="57"/>
    <x v="60"/>
    <x v="48"/>
    <x v="48"/>
    <x v="24"/>
    <x v="0"/>
    <x v="0"/>
    <x v="0"/>
    <x v="6"/>
    <m/>
    <x v="0"/>
    <x v="1"/>
    <s v="Finance Master_Short-term Debts Amount"/>
    <x v="60"/>
    <x v="1"/>
    <x v="0"/>
    <x v="1"/>
    <x v="1"/>
    <x v="0"/>
    <x v="0"/>
    <s v="INT_FINANCE_MASTER"/>
    <s v="STD"/>
    <x v="5"/>
    <x v="46"/>
    <x v="0"/>
    <n v="0"/>
    <x v="0"/>
    <x v="0"/>
    <x v="0"/>
    <s v=""/>
    <s v=""/>
    <n v="60"/>
    <s v="-60"/>
    <x v="0"/>
    <x v="0"/>
    <x v="0"/>
    <x v="48"/>
    <x v="1"/>
    <s v="短期借款金額"/>
    <s v=""/>
    <s v=""/>
    <x v="0"/>
    <x v="49"/>
    <m/>
    <s v="^()$"/>
    <n v="9"/>
    <x v="0"/>
    <x v="1"/>
    <x v="0"/>
    <x v="0"/>
    <x v="0"/>
    <x v="1"/>
    <b v="0"/>
    <x v="0"/>
    <x v="1"/>
    <n v="0"/>
    <x v="0"/>
    <b v="0"/>
    <b v="0"/>
    <b v="0"/>
    <b v="0"/>
    <b v="0"/>
    <b v="0"/>
    <b v="0"/>
    <b v="0"/>
    <b v="0"/>
    <b v="0"/>
    <b v="0"/>
    <x v="0"/>
    <x v="0"/>
    <n v="0"/>
    <x v="23"/>
    <x v="0"/>
  </r>
  <r>
    <m/>
    <x v="1"/>
    <x v="1"/>
    <x v="49"/>
    <x v="49"/>
    <x v="23"/>
    <x v="50"/>
    <s v="金額單位：千元"/>
    <x v="1"/>
    <x v="6"/>
    <s v="N/A"/>
    <s v="General"/>
    <s v="金額類"/>
    <m/>
    <x v="0"/>
    <m/>
    <x v="1"/>
    <x v="1"/>
    <x v="0"/>
    <x v="0"/>
    <s v="INT_FINANCE_MASTER"/>
    <s v="AP"/>
    <m/>
    <m/>
    <m/>
    <m/>
    <m/>
    <m/>
    <m/>
    <m/>
    <m/>
    <m/>
    <m/>
    <m/>
    <m/>
    <m/>
    <m/>
    <m/>
    <m/>
    <m/>
    <s v="資料清單"/>
    <x v="1"/>
    <x v="58"/>
    <x v="50"/>
    <x v="1"/>
    <s v="IEC_STD_V10 &gt;&gt; Data Standard &gt;&gt; FIN"/>
    <s v="Accounts Payable Amount"/>
    <x v="49"/>
    <x v="23"/>
    <x v="0"/>
    <x v="50"/>
    <x v="1"/>
    <s v="IEC_STD_V10 &gt;&gt; Common &gt;&gt; AutoMetaDataAccounts Payable Amount"/>
    <x v="1"/>
    <x v="0"/>
    <s v="應付帳款及票據金額Property"/>
    <n v="63"/>
    <n v="29"/>
    <n v="0"/>
    <s v="Accounts Payable Amount"/>
    <n v="1"/>
    <n v="0"/>
    <n v="0"/>
    <x v="0"/>
    <s v="Finance Master"/>
    <x v="6"/>
    <s v="IEC_STD_V10 &gt;&gt; Data Standard &gt;&gt; FIN &gt;&gt; Finance Master"/>
    <x v="0"/>
    <s v="FIN:"/>
    <x v="58"/>
    <x v="58"/>
    <x v="61"/>
    <x v="49"/>
    <x v="49"/>
    <x v="24"/>
    <x v="0"/>
    <x v="0"/>
    <x v="0"/>
    <x v="6"/>
    <m/>
    <x v="0"/>
    <x v="1"/>
    <s v="Finance Master_Accounts Payable Amount"/>
    <x v="61"/>
    <x v="1"/>
    <x v="0"/>
    <x v="1"/>
    <x v="1"/>
    <x v="0"/>
    <x v="0"/>
    <s v="INT_FINANCE_MASTER"/>
    <s v="AP"/>
    <x v="5"/>
    <x v="47"/>
    <x v="0"/>
    <n v="0"/>
    <x v="0"/>
    <x v="0"/>
    <x v="0"/>
    <s v=""/>
    <s v=""/>
    <n v="61"/>
    <s v="-61"/>
    <x v="0"/>
    <x v="0"/>
    <x v="0"/>
    <x v="49"/>
    <x v="1"/>
    <s v="應付帳款及票據金額"/>
    <s v=""/>
    <s v=""/>
    <x v="0"/>
    <x v="50"/>
    <m/>
    <s v="^()$"/>
    <n v="9"/>
    <x v="0"/>
    <x v="1"/>
    <x v="0"/>
    <x v="0"/>
    <x v="0"/>
    <x v="1"/>
    <b v="0"/>
    <x v="0"/>
    <x v="1"/>
    <n v="0"/>
    <x v="0"/>
    <b v="0"/>
    <b v="0"/>
    <b v="0"/>
    <b v="0"/>
    <b v="0"/>
    <b v="0"/>
    <b v="0"/>
    <b v="0"/>
    <b v="0"/>
    <b v="0"/>
    <b v="0"/>
    <x v="0"/>
    <x v="0"/>
    <n v="0"/>
    <x v="23"/>
    <x v="0"/>
  </r>
  <r>
    <m/>
    <x v="1"/>
    <x v="1"/>
    <x v="50"/>
    <x v="50"/>
    <x v="24"/>
    <x v="51"/>
    <s v="金額單位：千元"/>
    <x v="1"/>
    <x v="6"/>
    <s v="N/A"/>
    <s v="General"/>
    <s v="金額類"/>
    <m/>
    <x v="0"/>
    <m/>
    <x v="1"/>
    <x v="1"/>
    <x v="0"/>
    <x v="0"/>
    <s v="INT_FINANCE_MASTER"/>
    <s v="LTD"/>
    <m/>
    <m/>
    <m/>
    <m/>
    <m/>
    <m/>
    <m/>
    <m/>
    <m/>
    <m/>
    <m/>
    <m/>
    <m/>
    <m/>
    <m/>
    <m/>
    <m/>
    <m/>
    <s v="資料清單"/>
    <x v="1"/>
    <x v="59"/>
    <x v="51"/>
    <x v="1"/>
    <s v="IEC_STD_V10 &gt;&gt; Data Standard &gt;&gt; FIN"/>
    <s v="Long-term Debts Amount"/>
    <x v="50"/>
    <x v="24"/>
    <x v="0"/>
    <x v="51"/>
    <x v="1"/>
    <s v="IEC_STD_V10 &gt;&gt; Common &gt;&gt; AutoMetaDataLong-term Debts Amount"/>
    <x v="1"/>
    <x v="0"/>
    <s v="長期借款金額Property"/>
    <n v="64"/>
    <n v="29"/>
    <n v="0"/>
    <s v="Long-term Debts Amount"/>
    <n v="1"/>
    <n v="0"/>
    <n v="0"/>
    <x v="0"/>
    <s v="Finance Master"/>
    <x v="6"/>
    <s v="IEC_STD_V10 &gt;&gt; Data Standard &gt;&gt; FIN &gt;&gt; Finance Master"/>
    <x v="0"/>
    <s v="FIN:"/>
    <x v="59"/>
    <x v="59"/>
    <x v="62"/>
    <x v="50"/>
    <x v="50"/>
    <x v="24"/>
    <x v="0"/>
    <x v="0"/>
    <x v="0"/>
    <x v="6"/>
    <m/>
    <x v="0"/>
    <x v="1"/>
    <s v="Finance Master_Long-term Debts Amount"/>
    <x v="62"/>
    <x v="1"/>
    <x v="0"/>
    <x v="1"/>
    <x v="1"/>
    <x v="0"/>
    <x v="0"/>
    <s v="INT_FINANCE_MASTER"/>
    <s v="LTD"/>
    <x v="5"/>
    <x v="48"/>
    <x v="0"/>
    <n v="0"/>
    <x v="0"/>
    <x v="0"/>
    <x v="0"/>
    <s v=""/>
    <s v=""/>
    <n v="62"/>
    <s v="-62"/>
    <x v="0"/>
    <x v="0"/>
    <x v="0"/>
    <x v="50"/>
    <x v="1"/>
    <s v="長期借款金額"/>
    <s v=""/>
    <s v=""/>
    <x v="0"/>
    <x v="51"/>
    <m/>
    <s v="^()$"/>
    <n v="9"/>
    <x v="0"/>
    <x v="1"/>
    <x v="0"/>
    <x v="0"/>
    <x v="0"/>
    <x v="1"/>
    <b v="0"/>
    <x v="0"/>
    <x v="1"/>
    <n v="0"/>
    <x v="0"/>
    <b v="0"/>
    <b v="0"/>
    <b v="0"/>
    <b v="0"/>
    <b v="0"/>
    <b v="0"/>
    <b v="0"/>
    <b v="0"/>
    <b v="0"/>
    <b v="0"/>
    <b v="0"/>
    <x v="0"/>
    <x v="0"/>
    <n v="0"/>
    <x v="17"/>
    <x v="0"/>
  </r>
  <r>
    <m/>
    <x v="1"/>
    <x v="1"/>
    <x v="51"/>
    <x v="51"/>
    <x v="25"/>
    <x v="52"/>
    <s v="短期借款 / 總資產金額"/>
    <x v="1"/>
    <x v="6"/>
    <s v="Finance Master_Short-term Debts Amount;Finance Master_Total Assets Amount"/>
    <s v="General"/>
    <s v="金額類"/>
    <m/>
    <x v="0"/>
    <m/>
    <x v="1"/>
    <x v="1"/>
    <x v="0"/>
    <x v="0"/>
    <s v="INT_FINANCE_MASTER"/>
    <s v="STD_TO_ASSETS_RATIO"/>
    <m/>
    <m/>
    <m/>
    <m/>
    <m/>
    <m/>
    <m/>
    <m/>
    <m/>
    <m/>
    <m/>
    <m/>
    <m/>
    <m/>
    <m/>
    <m/>
    <m/>
    <m/>
    <s v="資料清單"/>
    <x v="1"/>
    <x v="60"/>
    <x v="52"/>
    <x v="1"/>
    <s v="IEC_STD_V10 &gt;&gt; Data Standard &gt;&gt; FIN"/>
    <s v="Short-term Debts to Assets Ratio"/>
    <x v="51"/>
    <x v="25"/>
    <x v="0"/>
    <x v="52"/>
    <x v="1"/>
    <s v="IEC_STD_V10 &gt;&gt; Common &gt;&gt; AutoMetaDataShort-term Debts to Assets Ratio"/>
    <x v="1"/>
    <x v="0"/>
    <s v="短期借款佔總資產比例Property"/>
    <n v="65"/>
    <n v="29"/>
    <e v="#N/A"/>
    <s v="Short-term Debts to Assets Ratio"/>
    <n v="1"/>
    <n v="0"/>
    <n v="0"/>
    <x v="0"/>
    <s v="Finance Master"/>
    <x v="6"/>
    <s v="IEC_STD_V10 &gt;&gt; Data Standard &gt;&gt; FIN &gt;&gt; Finance Master"/>
    <x v="22"/>
    <s v="FIN:"/>
    <x v="60"/>
    <x v="60"/>
    <x v="63"/>
    <x v="51"/>
    <x v="51"/>
    <x v="43"/>
    <x v="0"/>
    <x v="0"/>
    <x v="0"/>
    <x v="6"/>
    <m/>
    <x v="0"/>
    <x v="1"/>
    <s v="Finance Master_Short-term Debts to Assets Ratio"/>
    <x v="63"/>
    <x v="1"/>
    <x v="0"/>
    <x v="1"/>
    <x v="1"/>
    <x v="0"/>
    <x v="0"/>
    <s v="INT_FINANCE_MASTER"/>
    <s v="STD_TO_ASSETS_RATIO"/>
    <x v="5"/>
    <x v="49"/>
    <x v="0"/>
    <n v="0"/>
    <x v="0"/>
    <x v="0"/>
    <x v="0"/>
    <s v=""/>
    <s v=""/>
    <n v="63"/>
    <s v="-63"/>
    <x v="0"/>
    <x v="0"/>
    <x v="0"/>
    <x v="51"/>
    <x v="1"/>
    <s v="短期借款佔總資產比例"/>
    <s v=""/>
    <s v=""/>
    <x v="0"/>
    <x v="52"/>
    <m/>
    <s v="^()$"/>
    <n v="9"/>
    <x v="0"/>
    <x v="1"/>
    <x v="0"/>
    <x v="0"/>
    <x v="0"/>
    <x v="1"/>
    <b v="0"/>
    <x v="0"/>
    <x v="1"/>
    <n v="0"/>
    <x v="0"/>
    <b v="0"/>
    <b v="0"/>
    <b v="0"/>
    <b v="0"/>
    <b v="0"/>
    <b v="0"/>
    <b v="0"/>
    <b v="0"/>
    <b v="0"/>
    <b v="0"/>
    <b v="0"/>
    <x v="0"/>
    <x v="0"/>
    <n v="0"/>
    <x v="20"/>
    <x v="0"/>
  </r>
  <r>
    <m/>
    <x v="1"/>
    <x v="1"/>
    <x v="52"/>
    <x v="52"/>
    <x v="26"/>
    <x v="53"/>
    <s v="應付帳款及票據 / 總資產金額"/>
    <x v="1"/>
    <x v="6"/>
    <s v="Finance Master_Accounts Payable Amount;Finance Master_Total Assets Amount"/>
    <s v="General"/>
    <s v="金額類"/>
    <m/>
    <x v="0"/>
    <m/>
    <x v="1"/>
    <x v="1"/>
    <x v="0"/>
    <x v="0"/>
    <s v="INT_FINANCE_MASTER"/>
    <s v="AP_TO_ASSETS_RATIO"/>
    <m/>
    <m/>
    <m/>
    <m/>
    <m/>
    <m/>
    <m/>
    <m/>
    <m/>
    <m/>
    <m/>
    <m/>
    <m/>
    <m/>
    <m/>
    <m/>
    <m/>
    <m/>
    <s v="資料清單"/>
    <x v="1"/>
    <x v="61"/>
    <x v="53"/>
    <x v="1"/>
    <s v="IEC_STD_V10 &gt;&gt; Data Standard &gt;&gt; FIN"/>
    <s v="Accounts Payable to Assets Ratio"/>
    <x v="52"/>
    <x v="26"/>
    <x v="0"/>
    <x v="53"/>
    <x v="1"/>
    <s v="IEC_STD_V10 &gt;&gt; Common &gt;&gt; AutoMetaDataAccounts Payable to Assets Ratio"/>
    <x v="1"/>
    <x v="0"/>
    <s v="應付帳款及票據占總資產比例Property"/>
    <n v="66"/>
    <n v="29"/>
    <e v="#N/A"/>
    <s v="Accounts Payable to Assets Ratio"/>
    <n v="1"/>
    <n v="0"/>
    <n v="0"/>
    <x v="0"/>
    <s v="Finance Master"/>
    <x v="6"/>
    <s v="IEC_STD_V10 &gt;&gt; Data Standard &gt;&gt; FIN &gt;&gt; Finance Master"/>
    <x v="23"/>
    <s v="FIN:"/>
    <x v="61"/>
    <x v="61"/>
    <x v="64"/>
    <x v="52"/>
    <x v="52"/>
    <x v="44"/>
    <x v="0"/>
    <x v="0"/>
    <x v="0"/>
    <x v="6"/>
    <m/>
    <x v="0"/>
    <x v="1"/>
    <s v="Finance Master_Accounts Payable to Assets Ratio"/>
    <x v="64"/>
    <x v="1"/>
    <x v="0"/>
    <x v="1"/>
    <x v="1"/>
    <x v="0"/>
    <x v="0"/>
    <s v="INT_FINANCE_MASTER"/>
    <s v="AP_TO_ASSETS_RATIO"/>
    <x v="5"/>
    <x v="50"/>
    <x v="0"/>
    <n v="0"/>
    <x v="0"/>
    <x v="0"/>
    <x v="0"/>
    <s v=""/>
    <s v=""/>
    <n v="64"/>
    <s v="-64"/>
    <x v="0"/>
    <x v="0"/>
    <x v="0"/>
    <x v="52"/>
    <x v="1"/>
    <s v="應付帳款及票據占總資產比例"/>
    <s v=""/>
    <s v=""/>
    <x v="0"/>
    <x v="53"/>
    <m/>
    <s v="^()$"/>
    <n v="9"/>
    <x v="0"/>
    <x v="1"/>
    <x v="0"/>
    <x v="0"/>
    <x v="0"/>
    <x v="1"/>
    <b v="0"/>
    <x v="0"/>
    <x v="1"/>
    <n v="0"/>
    <x v="0"/>
    <b v="0"/>
    <b v="0"/>
    <b v="0"/>
    <b v="0"/>
    <b v="0"/>
    <b v="0"/>
    <b v="0"/>
    <b v="0"/>
    <b v="0"/>
    <b v="0"/>
    <b v="0"/>
    <x v="0"/>
    <x v="0"/>
    <n v="0"/>
    <x v="20"/>
    <x v="0"/>
  </r>
  <r>
    <m/>
    <x v="1"/>
    <x v="1"/>
    <x v="53"/>
    <x v="53"/>
    <x v="27"/>
    <x v="54"/>
    <s v="長期借款 / 總資產金額"/>
    <x v="1"/>
    <x v="6"/>
    <s v="Finance Master_Long-term Debts Amount;Finance Master_Total Assets Amount"/>
    <s v="General"/>
    <s v="金額類"/>
    <m/>
    <x v="0"/>
    <m/>
    <x v="1"/>
    <x v="1"/>
    <x v="0"/>
    <x v="0"/>
    <s v="INT_FINANCE_MASTER"/>
    <s v="LTD_TO_ASSETS_RATIO"/>
    <m/>
    <m/>
    <m/>
    <m/>
    <m/>
    <m/>
    <m/>
    <m/>
    <m/>
    <m/>
    <m/>
    <m/>
    <m/>
    <m/>
    <m/>
    <m/>
    <m/>
    <m/>
    <s v="資料清單"/>
    <x v="1"/>
    <x v="62"/>
    <x v="54"/>
    <x v="1"/>
    <s v="IEC_STD_V10 &gt;&gt; Data Standard &gt;&gt; FIN"/>
    <s v="Long-term Debts to Assets Ratio"/>
    <x v="53"/>
    <x v="27"/>
    <x v="0"/>
    <x v="54"/>
    <x v="1"/>
    <s v="IEC_STD_V10 &gt;&gt; Common &gt;&gt; AutoMetaDataLong-term Debts to Assets Ratio"/>
    <x v="1"/>
    <x v="0"/>
    <s v="長期借款占總資產比例Property"/>
    <n v="67"/>
    <n v="29"/>
    <e v="#N/A"/>
    <s v="Long-term Debts to Assets Ratio"/>
    <n v="1"/>
    <n v="0"/>
    <n v="0"/>
    <x v="0"/>
    <s v="Finance Master"/>
    <x v="6"/>
    <s v="IEC_STD_V10 &gt;&gt; Data Standard &gt;&gt; FIN &gt;&gt; Finance Master"/>
    <x v="24"/>
    <s v="FIN:"/>
    <x v="62"/>
    <x v="62"/>
    <x v="65"/>
    <x v="53"/>
    <x v="53"/>
    <x v="45"/>
    <x v="0"/>
    <x v="0"/>
    <x v="0"/>
    <x v="6"/>
    <m/>
    <x v="0"/>
    <x v="1"/>
    <s v="Finance Master_Long-term Debts to Assets Ratio"/>
    <x v="65"/>
    <x v="1"/>
    <x v="0"/>
    <x v="1"/>
    <x v="1"/>
    <x v="0"/>
    <x v="0"/>
    <s v="INT_FINANCE_MASTER"/>
    <s v="LTD_TO_ASSETS_RATIO"/>
    <x v="5"/>
    <x v="51"/>
    <x v="0"/>
    <n v="0"/>
    <x v="0"/>
    <x v="0"/>
    <x v="0"/>
    <s v=""/>
    <s v=""/>
    <n v="65"/>
    <s v="-65"/>
    <x v="0"/>
    <x v="0"/>
    <x v="0"/>
    <x v="53"/>
    <x v="1"/>
    <s v="長期借款占總資產比例"/>
    <s v=""/>
    <s v=""/>
    <x v="0"/>
    <x v="54"/>
    <m/>
    <s v="^()$"/>
    <n v="9"/>
    <x v="0"/>
    <x v="1"/>
    <x v="0"/>
    <x v="0"/>
    <x v="0"/>
    <x v="1"/>
    <b v="0"/>
    <x v="0"/>
    <x v="1"/>
    <n v="0"/>
    <x v="0"/>
    <b v="0"/>
    <b v="0"/>
    <b v="0"/>
    <b v="0"/>
    <b v="0"/>
    <b v="0"/>
    <b v="0"/>
    <b v="0"/>
    <b v="0"/>
    <b v="0"/>
    <b v="0"/>
    <x v="0"/>
    <x v="0"/>
    <n v="0"/>
    <x v="13"/>
    <x v="0"/>
  </r>
  <r>
    <m/>
    <x v="1"/>
    <x v="1"/>
    <x v="54"/>
    <x v="54"/>
    <x v="28"/>
    <x v="55"/>
    <s v="期初和期末存貨金額的平均"/>
    <x v="1"/>
    <x v="6"/>
    <s v="Finance Master_Inventory Amount"/>
    <s v="General"/>
    <s v="金額類"/>
    <m/>
    <x v="0"/>
    <m/>
    <x v="1"/>
    <x v="1"/>
    <x v="0"/>
    <x v="0"/>
    <s v="INT_FINANCE_MASTER"/>
    <s v="AVG_INVENTORY"/>
    <m/>
    <m/>
    <m/>
    <m/>
    <m/>
    <m/>
    <m/>
    <m/>
    <m/>
    <m/>
    <m/>
    <m/>
    <m/>
    <m/>
    <m/>
    <m/>
    <m/>
    <m/>
    <s v="資料清單"/>
    <x v="1"/>
    <x v="63"/>
    <x v="55"/>
    <x v="1"/>
    <s v="IEC_STD_V10 &gt;&gt; Data Standard &gt;&gt; FIN"/>
    <s v="Average Inventory Amount"/>
    <x v="54"/>
    <x v="28"/>
    <x v="0"/>
    <x v="55"/>
    <x v="1"/>
    <s v="IEC_STD_V10 &gt;&gt; Common &gt;&gt; AutoMetaDataAverage Inventory Amount"/>
    <x v="1"/>
    <x v="0"/>
    <s v="平均存貨金額Property"/>
    <n v="68"/>
    <n v="29"/>
    <e v="#N/A"/>
    <s v="Average Inventory Amount"/>
    <n v="1"/>
    <n v="0"/>
    <n v="0"/>
    <x v="0"/>
    <s v="Finance Master"/>
    <x v="6"/>
    <s v="IEC_STD_V10 &gt;&gt; Data Standard &gt;&gt; FIN &gt;&gt; Finance Master"/>
    <x v="25"/>
    <s v="FIN:"/>
    <x v="63"/>
    <x v="63"/>
    <x v="66"/>
    <x v="54"/>
    <x v="54"/>
    <x v="46"/>
    <x v="0"/>
    <x v="0"/>
    <x v="0"/>
    <x v="6"/>
    <m/>
    <x v="0"/>
    <x v="1"/>
    <s v="Finance Master_Average Inventory Amount"/>
    <x v="66"/>
    <x v="1"/>
    <x v="0"/>
    <x v="1"/>
    <x v="1"/>
    <x v="0"/>
    <x v="0"/>
    <s v="INT_FINANCE_MASTER"/>
    <s v="AVG_INVENTORY"/>
    <x v="5"/>
    <x v="52"/>
    <x v="0"/>
    <n v="0"/>
    <x v="0"/>
    <x v="0"/>
    <x v="0"/>
    <s v=""/>
    <s v=""/>
    <n v="66"/>
    <s v="-66"/>
    <x v="0"/>
    <x v="0"/>
    <x v="0"/>
    <x v="54"/>
    <x v="1"/>
    <s v="平均存貨"/>
    <s v=""/>
    <s v=""/>
    <x v="0"/>
    <x v="55"/>
    <m/>
    <s v="^()$"/>
    <n v="9"/>
    <x v="0"/>
    <x v="1"/>
    <x v="0"/>
    <x v="0"/>
    <x v="0"/>
    <x v="1"/>
    <b v="0"/>
    <x v="0"/>
    <x v="1"/>
    <n v="0"/>
    <x v="0"/>
    <b v="0"/>
    <b v="0"/>
    <b v="0"/>
    <b v="0"/>
    <b v="0"/>
    <b v="0"/>
    <b v="0"/>
    <b v="0"/>
    <b v="0"/>
    <b v="0"/>
    <b v="0"/>
    <x v="0"/>
    <x v="0"/>
    <n v="0"/>
    <x v="9"/>
    <x v="0"/>
  </r>
  <r>
    <m/>
    <x v="1"/>
    <x v="1"/>
    <x v="55"/>
    <x v="55"/>
    <x v="29"/>
    <x v="56"/>
    <s v="期初和期末應收帳款金額的平均"/>
    <x v="1"/>
    <x v="6"/>
    <s v="Finance Master_Accounts Receivable Amount;Finance Master_Total Assets Amount"/>
    <s v="General"/>
    <s v="金額類"/>
    <m/>
    <x v="0"/>
    <m/>
    <x v="1"/>
    <x v="1"/>
    <x v="0"/>
    <x v="0"/>
    <s v="INT_FINANCE_MASTER"/>
    <s v="AVG_AR"/>
    <m/>
    <m/>
    <m/>
    <m/>
    <m/>
    <m/>
    <m/>
    <m/>
    <m/>
    <m/>
    <m/>
    <m/>
    <m/>
    <m/>
    <m/>
    <m/>
    <m/>
    <m/>
    <s v="資料清單"/>
    <x v="1"/>
    <x v="64"/>
    <x v="56"/>
    <x v="1"/>
    <s v="IEC_STD_V10 &gt;&gt; Data Standard &gt;&gt; FIN"/>
    <s v="Average Accounts Receivable Amount"/>
    <x v="55"/>
    <x v="29"/>
    <x v="0"/>
    <x v="56"/>
    <x v="1"/>
    <s v="IEC_STD_V10 &gt;&gt; Common &gt;&gt; AutoMetaDataAverage Accounts Receivable Amount"/>
    <x v="1"/>
    <x v="0"/>
    <s v="平均應收帳款金額Property"/>
    <n v="69"/>
    <n v="29"/>
    <e v="#N/A"/>
    <s v="Average Accounts Receivable Amount"/>
    <n v="1"/>
    <n v="0"/>
    <n v="0"/>
    <x v="0"/>
    <s v="Finance Master"/>
    <x v="6"/>
    <s v="IEC_STD_V10 &gt;&gt; Data Standard &gt;&gt; FIN &gt;&gt; Finance Master"/>
    <x v="20"/>
    <s v="FIN:"/>
    <x v="64"/>
    <x v="64"/>
    <x v="67"/>
    <x v="55"/>
    <x v="55"/>
    <x v="47"/>
    <x v="0"/>
    <x v="0"/>
    <x v="0"/>
    <x v="6"/>
    <m/>
    <x v="0"/>
    <x v="1"/>
    <s v="Finance Master_Average Accounts Receivable Amount"/>
    <x v="67"/>
    <x v="1"/>
    <x v="0"/>
    <x v="1"/>
    <x v="1"/>
    <x v="0"/>
    <x v="0"/>
    <s v="INT_FINANCE_MASTER"/>
    <s v="AVG_AR"/>
    <x v="5"/>
    <x v="53"/>
    <x v="0"/>
    <n v="0"/>
    <x v="0"/>
    <x v="0"/>
    <x v="0"/>
    <s v=""/>
    <s v=""/>
    <n v="67"/>
    <s v="-67"/>
    <x v="0"/>
    <x v="0"/>
    <x v="0"/>
    <x v="55"/>
    <x v="1"/>
    <s v="平均應收帳款"/>
    <s v=""/>
    <s v=""/>
    <x v="0"/>
    <x v="56"/>
    <m/>
    <s v="^()$"/>
    <n v="9"/>
    <x v="0"/>
    <x v="1"/>
    <x v="0"/>
    <x v="0"/>
    <x v="0"/>
    <x v="1"/>
    <b v="0"/>
    <x v="0"/>
    <x v="1"/>
    <n v="0"/>
    <x v="0"/>
    <b v="0"/>
    <b v="0"/>
    <b v="0"/>
    <b v="0"/>
    <b v="0"/>
    <b v="0"/>
    <b v="0"/>
    <b v="0"/>
    <b v="0"/>
    <b v="0"/>
    <b v="0"/>
    <x v="0"/>
    <x v="0"/>
    <n v="0"/>
    <x v="16"/>
    <x v="0"/>
  </r>
  <r>
    <m/>
    <x v="1"/>
    <x v="1"/>
    <x v="56"/>
    <x v="56"/>
    <x v="30"/>
    <x v="57"/>
    <s v="期初和期末應付帳款金額的平均"/>
    <x v="1"/>
    <x v="6"/>
    <s v="Finance Master_Accounts Payable Amount"/>
    <s v="General"/>
    <s v="金額類"/>
    <m/>
    <x v="0"/>
    <m/>
    <x v="1"/>
    <x v="1"/>
    <x v="0"/>
    <x v="0"/>
    <s v="INT_FINANCE_MASTER"/>
    <s v="AVG_AP"/>
    <m/>
    <m/>
    <m/>
    <m/>
    <m/>
    <m/>
    <m/>
    <m/>
    <m/>
    <m/>
    <m/>
    <m/>
    <m/>
    <m/>
    <m/>
    <m/>
    <m/>
    <m/>
    <s v="資料清單"/>
    <x v="1"/>
    <x v="65"/>
    <x v="57"/>
    <x v="1"/>
    <s v="IEC_STD_V10 &gt;&gt; Data Standard &gt;&gt; FIN"/>
    <s v="Average Accounts Payable Amount"/>
    <x v="56"/>
    <x v="30"/>
    <x v="0"/>
    <x v="57"/>
    <x v="1"/>
    <s v="IEC_STD_V10 &gt;&gt; Common &gt;&gt; AutoMetaDataAverage Accounts Payable Amount"/>
    <x v="1"/>
    <x v="0"/>
    <s v="平均應付帳款金額Property"/>
    <n v="70"/>
    <n v="29"/>
    <e v="#N/A"/>
    <s v="Average Accounts Payable Amount"/>
    <n v="1"/>
    <n v="0"/>
    <n v="0"/>
    <x v="0"/>
    <s v="Finance Master"/>
    <x v="6"/>
    <s v="IEC_STD_V10 &gt;&gt; Data Standard &gt;&gt; FIN &gt;&gt; Finance Master"/>
    <x v="26"/>
    <s v="FIN:"/>
    <x v="65"/>
    <x v="65"/>
    <x v="68"/>
    <x v="56"/>
    <x v="56"/>
    <x v="48"/>
    <x v="0"/>
    <x v="0"/>
    <x v="0"/>
    <x v="6"/>
    <m/>
    <x v="0"/>
    <x v="1"/>
    <s v="Finance Master_Average Accounts Payable Amount"/>
    <x v="68"/>
    <x v="1"/>
    <x v="0"/>
    <x v="1"/>
    <x v="1"/>
    <x v="0"/>
    <x v="0"/>
    <s v="INT_FINANCE_MASTER"/>
    <s v="AVG_AP"/>
    <x v="5"/>
    <x v="54"/>
    <x v="0"/>
    <n v="0"/>
    <x v="0"/>
    <x v="0"/>
    <x v="0"/>
    <s v=""/>
    <s v=""/>
    <n v="68"/>
    <s v="-68"/>
    <x v="0"/>
    <x v="0"/>
    <x v="0"/>
    <x v="56"/>
    <x v="1"/>
    <s v="平均應付帳款"/>
    <s v=""/>
    <s v=""/>
    <x v="0"/>
    <x v="57"/>
    <m/>
    <s v="^()$"/>
    <n v="9"/>
    <x v="0"/>
    <x v="1"/>
    <x v="0"/>
    <x v="0"/>
    <x v="0"/>
    <x v="1"/>
    <b v="0"/>
    <x v="0"/>
    <x v="1"/>
    <n v="0"/>
    <x v="0"/>
    <b v="0"/>
    <b v="0"/>
    <b v="0"/>
    <b v="0"/>
    <b v="0"/>
    <b v="0"/>
    <b v="0"/>
    <b v="0"/>
    <b v="0"/>
    <b v="0"/>
    <b v="0"/>
    <x v="0"/>
    <x v="0"/>
    <n v="0"/>
    <x v="13"/>
    <x v="0"/>
  </r>
  <r>
    <m/>
    <x v="1"/>
    <x v="1"/>
    <x v="57"/>
    <x v="57"/>
    <x v="31"/>
    <x v="58"/>
    <s v="期初和期末總資產金額的平均"/>
    <x v="1"/>
    <x v="6"/>
    <s v="Finance Master_Total Assets Amount"/>
    <s v="General"/>
    <s v="金額類"/>
    <m/>
    <x v="0"/>
    <m/>
    <x v="1"/>
    <x v="1"/>
    <x v="0"/>
    <x v="0"/>
    <s v="INT_FINANCE_MASTER"/>
    <s v="AVG_TOTAL_ASSETS"/>
    <m/>
    <m/>
    <m/>
    <m/>
    <m/>
    <m/>
    <m/>
    <m/>
    <m/>
    <m/>
    <m/>
    <m/>
    <m/>
    <m/>
    <m/>
    <m/>
    <m/>
    <m/>
    <s v="資料清單"/>
    <x v="1"/>
    <x v="66"/>
    <x v="58"/>
    <x v="1"/>
    <s v="IEC_STD_V10 &gt;&gt; Data Standard &gt;&gt; FIN"/>
    <s v="Average Total Assets Amount"/>
    <x v="57"/>
    <x v="31"/>
    <x v="0"/>
    <x v="58"/>
    <x v="1"/>
    <s v="IEC_STD_V10 &gt;&gt; Common &gt;&gt; AutoMetaDataAverage Total Assets Amount"/>
    <x v="1"/>
    <x v="0"/>
    <s v="平均總資產金額Property"/>
    <n v="71"/>
    <n v="29"/>
    <e v="#N/A"/>
    <s v="Average Total Assets Amount"/>
    <n v="1"/>
    <n v="0"/>
    <n v="0"/>
    <x v="0"/>
    <s v="Finance Master"/>
    <x v="6"/>
    <s v="IEC_STD_V10 &gt;&gt; Data Standard &gt;&gt; FIN &gt;&gt; Finance Master"/>
    <x v="27"/>
    <s v="FIN:"/>
    <x v="66"/>
    <x v="66"/>
    <x v="69"/>
    <x v="57"/>
    <x v="57"/>
    <x v="49"/>
    <x v="0"/>
    <x v="0"/>
    <x v="0"/>
    <x v="6"/>
    <m/>
    <x v="0"/>
    <x v="1"/>
    <s v="Finance Master_Average Total Assets Amount"/>
    <x v="69"/>
    <x v="1"/>
    <x v="0"/>
    <x v="1"/>
    <x v="1"/>
    <x v="0"/>
    <x v="0"/>
    <s v="INT_FINANCE_MASTER"/>
    <s v="AVG_TOTAL_ASSETS"/>
    <x v="5"/>
    <x v="55"/>
    <x v="0"/>
    <n v="0"/>
    <x v="0"/>
    <x v="0"/>
    <x v="0"/>
    <s v=""/>
    <s v=""/>
    <n v="69"/>
    <s v="-69"/>
    <x v="0"/>
    <x v="0"/>
    <x v="0"/>
    <x v="57"/>
    <x v="1"/>
    <s v="平均總資產"/>
    <s v=""/>
    <s v=""/>
    <x v="0"/>
    <x v="58"/>
    <m/>
    <s v="^()$"/>
    <n v="9"/>
    <x v="0"/>
    <x v="1"/>
    <x v="0"/>
    <x v="0"/>
    <x v="0"/>
    <x v="1"/>
    <b v="0"/>
    <x v="0"/>
    <x v="1"/>
    <n v="0"/>
    <x v="0"/>
    <b v="0"/>
    <b v="0"/>
    <b v="0"/>
    <b v="0"/>
    <b v="0"/>
    <b v="0"/>
    <b v="0"/>
    <b v="0"/>
    <b v="0"/>
    <b v="0"/>
    <b v="0"/>
    <x v="0"/>
    <x v="0"/>
    <n v="0"/>
    <x v="8"/>
    <x v="0"/>
  </r>
  <r>
    <m/>
    <x v="1"/>
    <x v="1"/>
    <x v="58"/>
    <x v="58"/>
    <x v="32"/>
    <x v="59"/>
    <s v="期初和期末股東權益金額的平均"/>
    <x v="1"/>
    <x v="6"/>
    <s v="Finance Master_Shareholders' Equity Amount"/>
    <s v="General"/>
    <s v="金額類"/>
    <m/>
    <x v="0"/>
    <m/>
    <x v="1"/>
    <x v="1"/>
    <x v="0"/>
    <x v="0"/>
    <s v="INT_FINANCE_MASTER"/>
    <s v="AVG_EQUITY_x000a_"/>
    <m/>
    <m/>
    <m/>
    <m/>
    <m/>
    <m/>
    <m/>
    <m/>
    <m/>
    <m/>
    <m/>
    <m/>
    <m/>
    <m/>
    <m/>
    <m/>
    <m/>
    <m/>
    <s v="資料清單"/>
    <x v="1"/>
    <x v="67"/>
    <x v="59"/>
    <x v="1"/>
    <s v="IEC_STD_V10 &gt;&gt; Data Standard &gt;&gt; FIN"/>
    <s v="Average Shareholders&amp;apos; Equity Amount"/>
    <x v="58"/>
    <x v="32"/>
    <x v="0"/>
    <x v="59"/>
    <x v="1"/>
    <s v="IEC_STD_V10 &gt;&gt; Common &gt;&gt; AutoMetaDataAverage Shareholders' Equity Amount"/>
    <x v="1"/>
    <x v="0"/>
    <s v="平均股東權益金額Property"/>
    <n v="72"/>
    <n v="29"/>
    <e v="#N/A"/>
    <s v="Average Shareholders&amp;apos; Equity Amount"/>
    <n v="1"/>
    <n v="0"/>
    <n v="0"/>
    <x v="0"/>
    <s v="Finance Master"/>
    <x v="6"/>
    <s v="IEC_STD_V10 &gt;&gt; Data Standard &gt;&gt; FIN &gt;&gt; Finance Master"/>
    <x v="28"/>
    <s v="FIN:"/>
    <x v="67"/>
    <x v="67"/>
    <x v="70"/>
    <x v="58"/>
    <x v="58"/>
    <x v="50"/>
    <x v="0"/>
    <x v="0"/>
    <x v="0"/>
    <x v="6"/>
    <m/>
    <x v="0"/>
    <x v="1"/>
    <s v="Finance Master_Average Shareholders' Equity Amount"/>
    <x v="70"/>
    <x v="1"/>
    <x v="0"/>
    <x v="1"/>
    <x v="1"/>
    <x v="0"/>
    <x v="0"/>
    <s v="INT_FINANCE_MASTER"/>
    <s v="AVG_EQUITY"/>
    <x v="5"/>
    <x v="56"/>
    <x v="0"/>
    <n v="0"/>
    <x v="0"/>
    <x v="0"/>
    <x v="0"/>
    <s v=""/>
    <s v=""/>
    <n v="70"/>
    <s v="-70"/>
    <x v="0"/>
    <x v="0"/>
    <x v="0"/>
    <x v="58"/>
    <x v="1"/>
    <s v="平均股東權益"/>
    <s v=""/>
    <s v=""/>
    <x v="0"/>
    <x v="59"/>
    <m/>
    <s v="^()$"/>
    <n v="9"/>
    <x v="0"/>
    <x v="1"/>
    <x v="0"/>
    <x v="0"/>
    <x v="0"/>
    <x v="1"/>
    <b v="0"/>
    <x v="0"/>
    <x v="1"/>
    <n v="0"/>
    <x v="0"/>
    <b v="0"/>
    <b v="0"/>
    <b v="0"/>
    <b v="0"/>
    <b v="0"/>
    <b v="0"/>
    <b v="0"/>
    <b v="0"/>
    <b v="0"/>
    <b v="0"/>
    <b v="1"/>
    <x v="1"/>
    <x v="3"/>
    <n v="1"/>
    <x v="14"/>
    <x v="0"/>
  </r>
  <r>
    <m/>
    <x v="1"/>
    <x v="2"/>
    <x v="59"/>
    <x v="59"/>
    <x v="33"/>
    <x v="60"/>
    <s v="人均產值及人均營業利益"/>
    <x v="0"/>
    <x v="0"/>
    <s v="N/A"/>
    <s v="General"/>
    <m/>
    <m/>
    <x v="0"/>
    <s v="FIN"/>
    <x v="1"/>
    <x v="1"/>
    <x v="0"/>
    <x v="0"/>
    <s v="DM_REVENUE_PER_CAPITA_ANALYSIS"/>
    <m/>
    <m/>
    <m/>
    <m/>
    <m/>
    <m/>
    <m/>
    <m/>
    <m/>
    <m/>
    <m/>
    <m/>
    <m/>
    <m/>
    <m/>
    <m/>
    <m/>
    <m/>
    <m/>
    <s v="資料清單"/>
    <x v="2"/>
    <x v="0"/>
    <x v="60"/>
    <x v="2"/>
    <e v="#N/A"/>
    <s v="Operating Revenue Per Capita and Operating Income Per Capita Analysis"/>
    <x v="59"/>
    <x v="33"/>
    <x v="0"/>
    <x v="60"/>
    <x v="1"/>
    <s v="IEC_STD_V10 &gt;&gt; Common &gt;&gt; AutoMetaDataOperating Revenue Per Capita and Operating Income Per Capita Analysis"/>
    <x v="0"/>
    <x v="0"/>
    <s v="人均產值及人均營業利益Concept"/>
    <n v="73"/>
    <n v="0"/>
    <n v="0"/>
    <s v=""/>
    <n v="0"/>
    <n v="0"/>
    <n v="0"/>
    <x v="0"/>
    <s v=""/>
    <x v="0"/>
    <s v=""/>
    <x v="0"/>
    <s v="C.4.2.0: 生產力:"/>
    <x v="0"/>
    <x v="0"/>
    <x v="71"/>
    <x v="59"/>
    <x v="59"/>
    <x v="51"/>
    <x v="0"/>
    <x v="0"/>
    <x v="0"/>
    <x v="0"/>
    <m/>
    <x v="0"/>
    <x v="0"/>
    <s v="Operating Revenue Per Capita and Operating Income Per Capita Analysis"/>
    <x v="71"/>
    <x v="0"/>
    <x v="0"/>
    <x v="1"/>
    <x v="1"/>
    <x v="0"/>
    <x v="0"/>
    <s v="DM_REVENUE_PER_CAPITA_ANALYSIS"/>
    <s v=""/>
    <x v="6"/>
    <x v="0"/>
    <x v="0"/>
    <n v="0"/>
    <x v="0"/>
    <x v="0"/>
    <x v="0"/>
    <s v=""/>
    <s v=""/>
    <n v="71"/>
    <s v="-71"/>
    <x v="0"/>
    <x v="0"/>
    <x v="0"/>
    <x v="59"/>
    <x v="1"/>
    <s v="人均產值及人均營業利益"/>
    <s v=""/>
    <s v=""/>
    <x v="0"/>
    <x v="60"/>
    <m/>
    <s v="^()$"/>
    <n v="9"/>
    <x v="0"/>
    <x v="1"/>
    <x v="0"/>
    <x v="0"/>
    <x v="0"/>
    <x v="1"/>
    <b v="0"/>
    <x v="1"/>
    <x v="0"/>
    <n v="0"/>
    <x v="0"/>
    <b v="0"/>
    <b v="0"/>
    <b v="0"/>
    <b v="0"/>
    <b v="0"/>
    <b v="0"/>
    <b v="0"/>
    <b v="0"/>
    <b v="0"/>
    <b v="0"/>
    <b v="0"/>
    <x v="0"/>
    <x v="0"/>
    <n v="0"/>
    <x v="24"/>
    <x v="1"/>
  </r>
  <r>
    <m/>
    <x v="1"/>
    <x v="2"/>
    <x v="11"/>
    <x v="11"/>
    <x v="3"/>
    <x v="11"/>
    <s v="財報結算日"/>
    <x v="3"/>
    <x v="7"/>
    <s v="N/A"/>
    <s v="General"/>
    <s v="日期類"/>
    <m/>
    <x v="0"/>
    <s v="FIN"/>
    <x v="1"/>
    <x v="1"/>
    <x v="0"/>
    <x v="0"/>
    <s v="DM_REVENUE_PER_CAPITA_ANALYSIS"/>
    <s v="CLOSING_DATE"/>
    <m/>
    <m/>
    <m/>
    <m/>
    <m/>
    <m/>
    <m/>
    <m/>
    <m/>
    <m/>
    <m/>
    <m/>
    <m/>
    <m/>
    <m/>
    <m/>
    <m/>
    <m/>
    <s v="資料清單"/>
    <x v="2"/>
    <x v="1"/>
    <x v="60"/>
    <x v="2"/>
    <e v="#N/A"/>
    <s v="Financial Report Closing Date"/>
    <x v="11"/>
    <x v="3"/>
    <x v="0"/>
    <x v="11"/>
    <x v="1"/>
    <s v="IEC_STD_V10 &gt;&gt; Common &gt;&gt; AutoMetaDataFinancial Report Closing Date"/>
    <x v="3"/>
    <x v="0"/>
    <s v="財報結算日Dimension"/>
    <n v="15"/>
    <n v="73"/>
    <n v="0"/>
    <s v=""/>
    <n v="0"/>
    <n v="0"/>
    <n v="32"/>
    <x v="3"/>
    <s v="Operating Revenue Per Capita and Operating Income Per Capita Analysis"/>
    <x v="7"/>
    <e v="#N/A"/>
    <x v="0"/>
    <s v="C.4.2.0: 生產力:"/>
    <x v="1"/>
    <x v="1"/>
    <x v="72"/>
    <x v="11"/>
    <x v="11"/>
    <x v="52"/>
    <x v="0"/>
    <x v="0"/>
    <x v="0"/>
    <x v="3"/>
    <m/>
    <x v="0"/>
    <x v="3"/>
    <s v="Operating Revenue Per Capita and Operating Income Per Capita Analysis_Financial Report Closing Date"/>
    <x v="72"/>
    <x v="3"/>
    <x v="0"/>
    <x v="1"/>
    <x v="1"/>
    <x v="0"/>
    <x v="0"/>
    <s v="DM_REVENUE_PER_CAPITA_ANALYSIS"/>
    <s v="CLOSING_DATE"/>
    <x v="6"/>
    <x v="10"/>
    <x v="0"/>
    <n v="0"/>
    <x v="0"/>
    <x v="0"/>
    <x v="0"/>
    <s v=""/>
    <s v=""/>
    <n v="72"/>
    <s v="-72"/>
    <x v="0"/>
    <x v="0"/>
    <x v="0"/>
    <x v="11"/>
    <x v="1"/>
    <s v="財報結算日"/>
    <s v=""/>
    <s v=""/>
    <x v="0"/>
    <x v="60"/>
    <m/>
    <s v="^()$"/>
    <n v="9"/>
    <x v="0"/>
    <x v="1"/>
    <x v="0"/>
    <x v="0"/>
    <x v="1"/>
    <x v="1"/>
    <b v="0"/>
    <x v="1"/>
    <x v="1"/>
    <n v="0"/>
    <x v="0"/>
    <b v="0"/>
    <b v="0"/>
    <b v="0"/>
    <b v="0"/>
    <b v="0"/>
    <b v="0"/>
    <b v="0"/>
    <b v="0"/>
    <b v="0"/>
    <b v="0"/>
    <b v="0"/>
    <x v="0"/>
    <x v="0"/>
    <n v="0"/>
    <x v="7"/>
    <x v="0"/>
  </r>
  <r>
    <m/>
    <x v="1"/>
    <x v="2"/>
    <x v="12"/>
    <x v="12"/>
    <x v="4"/>
    <x v="12"/>
    <s v="統計期間"/>
    <x v="3"/>
    <x v="7"/>
    <s v="N/A"/>
    <s v="General"/>
    <s v="代碼類"/>
    <s v="Year, Quarter"/>
    <x v="0"/>
    <s v="FIN"/>
    <x v="1"/>
    <x v="1"/>
    <x v="0"/>
    <x v="0"/>
    <s v="DM_REVENUE_PER_CAPITA_ANALYSIS"/>
    <s v="PERIOD"/>
    <m/>
    <m/>
    <m/>
    <m/>
    <m/>
    <m/>
    <m/>
    <m/>
    <m/>
    <m/>
    <m/>
    <m/>
    <m/>
    <m/>
    <m/>
    <m/>
    <m/>
    <m/>
    <s v="資料清單"/>
    <x v="2"/>
    <x v="2"/>
    <x v="60"/>
    <x v="2"/>
    <e v="#N/A"/>
    <s v="Accounting Period"/>
    <x v="12"/>
    <x v="4"/>
    <x v="0"/>
    <x v="12"/>
    <x v="1"/>
    <s v="IEC_STD_V10 &gt;&gt; Common &gt;&gt; AutoMetaDataAccounting Period"/>
    <x v="3"/>
    <x v="0"/>
    <s v="會計期間Dimension"/>
    <n v="16"/>
    <n v="73"/>
    <n v="0"/>
    <s v=""/>
    <n v="0"/>
    <n v="0"/>
    <n v="33"/>
    <x v="4"/>
    <s v="Operating Revenue Per Capita and Operating Income Per Capita Analysis"/>
    <x v="7"/>
    <e v="#N/A"/>
    <x v="0"/>
    <s v="C.4.2.0: 生產力:"/>
    <x v="2"/>
    <x v="2"/>
    <x v="73"/>
    <x v="12"/>
    <x v="12"/>
    <x v="53"/>
    <x v="8"/>
    <x v="0"/>
    <x v="0"/>
    <x v="2"/>
    <m/>
    <x v="0"/>
    <x v="3"/>
    <s v="Operating Revenue Per Capita and Operating Income Per Capita Analysis_Accounting Period"/>
    <x v="73"/>
    <x v="3"/>
    <x v="0"/>
    <x v="1"/>
    <x v="1"/>
    <x v="0"/>
    <x v="0"/>
    <s v="DM_REVENUE_PER_CAPITA_ANALYSIS"/>
    <s v="PERIOD"/>
    <x v="6"/>
    <x v="11"/>
    <x v="0"/>
    <n v="0"/>
    <x v="0"/>
    <x v="0"/>
    <x v="0"/>
    <s v=""/>
    <s v=""/>
    <n v="73"/>
    <s v="-73"/>
    <x v="0"/>
    <x v="0"/>
    <x v="0"/>
    <x v="12"/>
    <x v="1"/>
    <s v="判斷資料項目以年/季的角度檢視"/>
    <s v=""/>
    <s v=""/>
    <x v="0"/>
    <x v="60"/>
    <m/>
    <s v="^()$"/>
    <n v="9"/>
    <x v="0"/>
    <x v="1"/>
    <x v="0"/>
    <x v="0"/>
    <x v="1"/>
    <x v="1"/>
    <b v="0"/>
    <x v="1"/>
    <x v="1"/>
    <n v="0"/>
    <x v="0"/>
    <b v="0"/>
    <b v="0"/>
    <b v="0"/>
    <b v="0"/>
    <b v="0"/>
    <b v="0"/>
    <b v="0"/>
    <b v="0"/>
    <b v="0"/>
    <b v="0"/>
    <b v="0"/>
    <x v="0"/>
    <x v="0"/>
    <n v="0"/>
    <x v="3"/>
    <x v="0"/>
  </r>
  <r>
    <m/>
    <x v="1"/>
    <x v="2"/>
    <x v="5"/>
    <x v="5"/>
    <x v="2"/>
    <x v="5"/>
    <s v="上市公司名稱"/>
    <x v="3"/>
    <x v="7"/>
    <s v="N/A"/>
    <s v="General"/>
    <s v="代碼類"/>
    <s v="英業達、廣達、緯創、仁寶…"/>
    <x v="0"/>
    <s v="FIN"/>
    <x v="1"/>
    <x v="1"/>
    <x v="0"/>
    <x v="0"/>
    <s v="DM_REVENUE_PER_CAPITA_ANALYSIS"/>
    <s v="ENTREPRENEUR"/>
    <m/>
    <m/>
    <m/>
    <m/>
    <m/>
    <m/>
    <m/>
    <m/>
    <m/>
    <m/>
    <m/>
    <m/>
    <m/>
    <m/>
    <m/>
    <m/>
    <m/>
    <m/>
    <s v="資料清單"/>
    <x v="2"/>
    <x v="3"/>
    <x v="60"/>
    <x v="2"/>
    <e v="#N/A"/>
    <s v="Entrepreneur Chinese Name"/>
    <x v="5"/>
    <x v="2"/>
    <x v="0"/>
    <x v="5"/>
    <x v="1"/>
    <s v="IEC_STD_V10 &gt;&gt; Common &gt;&gt; AutoMetaDataEntrepreneur Chinese Name"/>
    <x v="3"/>
    <x v="0"/>
    <s v="企業中文名稱Dimension"/>
    <n v="7"/>
    <n v="73"/>
    <n v="0"/>
    <s v=""/>
    <n v="0"/>
    <n v="0"/>
    <n v="7"/>
    <x v="1"/>
    <s v="Operating Revenue Per Capita and Operating Income Per Capita Analysis"/>
    <x v="7"/>
    <e v="#N/A"/>
    <x v="0"/>
    <s v="C.4.2.0: 生產力:"/>
    <x v="3"/>
    <x v="3"/>
    <x v="74"/>
    <x v="5"/>
    <x v="5"/>
    <x v="5"/>
    <x v="3"/>
    <x v="0"/>
    <x v="0"/>
    <x v="2"/>
    <m/>
    <x v="0"/>
    <x v="3"/>
    <s v="Operating Revenue Per Capita and Operating Income Per Capita Analysis_Entrepreneur Chinese Name"/>
    <x v="74"/>
    <x v="3"/>
    <x v="0"/>
    <x v="1"/>
    <x v="1"/>
    <x v="0"/>
    <x v="0"/>
    <s v="DM_REVENUE_PER_CAPITA_ANALYSIS"/>
    <s v="ENTREPRENEUR"/>
    <x v="6"/>
    <x v="8"/>
    <x v="0"/>
    <n v="0"/>
    <x v="0"/>
    <x v="0"/>
    <x v="0"/>
    <s v=""/>
    <s v=""/>
    <n v="74"/>
    <s v="-74"/>
    <x v="0"/>
    <x v="0"/>
    <x v="0"/>
    <x v="5"/>
    <x v="1"/>
    <s v="企業中文名稱"/>
    <s v=""/>
    <s v=""/>
    <x v="0"/>
    <x v="60"/>
    <m/>
    <s v="^()$"/>
    <n v="9"/>
    <x v="0"/>
    <x v="1"/>
    <x v="0"/>
    <x v="0"/>
    <x v="1"/>
    <x v="1"/>
    <b v="0"/>
    <x v="1"/>
    <x v="1"/>
    <n v="0"/>
    <x v="0"/>
    <b v="0"/>
    <b v="0"/>
    <b v="0"/>
    <b v="0"/>
    <b v="0"/>
    <b v="0"/>
    <b v="0"/>
    <b v="0"/>
    <b v="0"/>
    <b v="0"/>
    <b v="0"/>
    <x v="0"/>
    <x v="0"/>
    <n v="0"/>
    <x v="4"/>
    <x v="0"/>
  </r>
  <r>
    <m/>
    <x v="1"/>
    <x v="2"/>
    <x v="2"/>
    <x v="2"/>
    <x v="0"/>
    <x v="2"/>
    <s v="內部資料區分事業群，包含 EBG, PSG, Inventec All，Inventec All&gt;EBG+PSG_x000a_外部資料不區分事業群，欄位為空字串"/>
    <x v="3"/>
    <x v="7"/>
    <s v="N/A"/>
    <s v="General"/>
    <s v="代碼類"/>
    <s v="EBG, PSG, Inventec All"/>
    <x v="0"/>
    <s v="FIN"/>
    <x v="1"/>
    <x v="1"/>
    <x v="0"/>
    <x v="0"/>
    <s v="DM_REVENUE_PER_CAPITA_ANALYSIS"/>
    <s v="BG"/>
    <m/>
    <m/>
    <m/>
    <m/>
    <m/>
    <m/>
    <m/>
    <m/>
    <m/>
    <m/>
    <m/>
    <m/>
    <m/>
    <m/>
    <m/>
    <m/>
    <m/>
    <m/>
    <s v="資料清單"/>
    <x v="2"/>
    <x v="4"/>
    <x v="60"/>
    <x v="2"/>
    <e v="#N/A"/>
    <s v="BG Code"/>
    <x v="2"/>
    <x v="0"/>
    <x v="0"/>
    <x v="2"/>
    <x v="1"/>
    <s v="IEC_STD_V10 &gt;&gt; Common &gt;&gt; AutoMetaDataBG Code"/>
    <x v="3"/>
    <x v="0"/>
    <s v="事業群代碼Dimension"/>
    <n v="4"/>
    <n v="73"/>
    <n v="0"/>
    <s v=""/>
    <n v="0"/>
    <n v="0"/>
    <n v="4"/>
    <x v="2"/>
    <s v="Operating Revenue Per Capita and Operating Income Per Capita Analysis"/>
    <x v="7"/>
    <e v="#N/A"/>
    <x v="0"/>
    <s v="C.4.2.0: 生產力:"/>
    <x v="4"/>
    <x v="4"/>
    <x v="75"/>
    <x v="2"/>
    <x v="2"/>
    <x v="54"/>
    <x v="11"/>
    <x v="0"/>
    <x v="0"/>
    <x v="2"/>
    <m/>
    <x v="0"/>
    <x v="3"/>
    <s v="Operating Revenue Per Capita and Operating Income Per Capita Analysis_BG Code"/>
    <x v="75"/>
    <x v="3"/>
    <x v="0"/>
    <x v="1"/>
    <x v="1"/>
    <x v="0"/>
    <x v="0"/>
    <s v="DM_REVENUE_PER_CAPITA_ANALYSIS"/>
    <s v="BG"/>
    <x v="6"/>
    <x v="9"/>
    <x v="0"/>
    <n v="0"/>
    <x v="0"/>
    <x v="0"/>
    <x v="0"/>
    <s v=""/>
    <s v=""/>
    <n v="75"/>
    <s v="-75"/>
    <x v="0"/>
    <x v="0"/>
    <x v="0"/>
    <x v="2"/>
    <x v="1"/>
    <s v="事業群代碼"/>
    <s v=""/>
    <s v=""/>
    <x v="0"/>
    <x v="60"/>
    <m/>
    <s v="^()$"/>
    <n v="9"/>
    <x v="0"/>
    <x v="1"/>
    <x v="0"/>
    <x v="0"/>
    <x v="1"/>
    <x v="1"/>
    <b v="0"/>
    <x v="1"/>
    <x v="1"/>
    <n v="0"/>
    <x v="0"/>
    <b v="0"/>
    <b v="0"/>
    <b v="0"/>
    <b v="0"/>
    <b v="0"/>
    <b v="0"/>
    <b v="0"/>
    <b v="0"/>
    <b v="0"/>
    <b v="0"/>
    <b v="0"/>
    <x v="0"/>
    <x v="0"/>
    <n v="0"/>
    <x v="1"/>
    <x v="0"/>
  </r>
  <r>
    <m/>
    <x v="1"/>
    <x v="2"/>
    <x v="9"/>
    <x v="9"/>
    <x v="5"/>
    <x v="9"/>
    <s v="分為全體、直接、間接"/>
    <x v="3"/>
    <x v="7"/>
    <s v="N/A"/>
    <s v="General"/>
    <s v="代碼類"/>
    <s v="全體、直接、間接"/>
    <x v="0"/>
    <s v="FIN"/>
    <x v="1"/>
    <x v="1"/>
    <x v="0"/>
    <x v="0"/>
    <s v="DM_REVENUE_PER_CAPITA_ANALYSIS"/>
    <s v="TYPES_OF_LABOR"/>
    <m/>
    <m/>
    <m/>
    <m/>
    <m/>
    <m/>
    <m/>
    <m/>
    <m/>
    <m/>
    <m/>
    <m/>
    <m/>
    <m/>
    <m/>
    <m/>
    <m/>
    <m/>
    <s v="資料清單"/>
    <x v="2"/>
    <x v="5"/>
    <x v="60"/>
    <x v="2"/>
    <e v="#N/A"/>
    <s v="Types of Labor Name"/>
    <x v="9"/>
    <x v="5"/>
    <x v="0"/>
    <x v="9"/>
    <x v="1"/>
    <s v="IEC_STD_V10 &gt;&gt; Common &gt;&gt; AutoMetaDataTypes of Labor Name"/>
    <x v="3"/>
    <x v="0"/>
    <s v="員工結構名稱Dimension"/>
    <n v="11"/>
    <n v="73"/>
    <n v="0"/>
    <s v=""/>
    <n v="0"/>
    <n v="0"/>
    <n v="11"/>
    <x v="5"/>
    <s v="Operating Revenue Per Capita and Operating Income Per Capita Analysis"/>
    <x v="7"/>
    <e v="#N/A"/>
    <x v="0"/>
    <s v="C.4.2.0: 生產力:"/>
    <x v="5"/>
    <x v="5"/>
    <x v="76"/>
    <x v="9"/>
    <x v="9"/>
    <x v="9"/>
    <x v="6"/>
    <x v="0"/>
    <x v="0"/>
    <x v="2"/>
    <m/>
    <x v="0"/>
    <x v="3"/>
    <s v="Operating Revenue Per Capita and Operating Income Per Capita Analysis_Types of Labor Name"/>
    <x v="76"/>
    <x v="3"/>
    <x v="0"/>
    <x v="1"/>
    <x v="1"/>
    <x v="0"/>
    <x v="0"/>
    <s v="DM_REVENUE_PER_CAPITA_ANALYSIS"/>
    <s v="TYPES_OF_LABOR"/>
    <x v="6"/>
    <x v="12"/>
    <x v="0"/>
    <n v="0"/>
    <x v="0"/>
    <x v="0"/>
    <x v="0"/>
    <s v=""/>
    <s v=""/>
    <n v="76"/>
    <s v="-76"/>
    <x v="0"/>
    <x v="0"/>
    <x v="0"/>
    <x v="9"/>
    <x v="1"/>
    <s v="員工結構名稱"/>
    <s v=""/>
    <s v=""/>
    <x v="0"/>
    <x v="60"/>
    <m/>
    <s v="^()$"/>
    <n v="9"/>
    <x v="0"/>
    <x v="1"/>
    <x v="0"/>
    <x v="0"/>
    <x v="1"/>
    <x v="1"/>
    <b v="0"/>
    <x v="1"/>
    <x v="1"/>
    <n v="0"/>
    <x v="0"/>
    <b v="0"/>
    <b v="0"/>
    <b v="0"/>
    <b v="0"/>
    <b v="0"/>
    <b v="0"/>
    <b v="0"/>
    <b v="0"/>
    <b v="0"/>
    <b v="0"/>
    <b v="0"/>
    <x v="0"/>
    <x v="0"/>
    <n v="0"/>
    <x v="5"/>
    <x v="0"/>
  </r>
  <r>
    <m/>
    <x v="1"/>
    <x v="2"/>
    <x v="13"/>
    <x v="13"/>
    <x v="6"/>
    <x v="13"/>
    <s v="區分事業群時，事業群員工人數包含事業群所屬海內外人數_x000a_不區分事業群，看整體企業時，員工人數包含合併企業所有人數_x000a_若無法取得直接、間接員工人數，則以全體員工人數依照一定比例拆分"/>
    <x v="4"/>
    <x v="7"/>
    <s v="N/A"/>
    <s v="General"/>
    <s v="數值類"/>
    <m/>
    <x v="0"/>
    <s v="FIN"/>
    <x v="1"/>
    <x v="1"/>
    <x v="0"/>
    <x v="0"/>
    <s v="DM_REVENUE_PER_CAPITA_ANALYSIS"/>
    <s v="NUM_OF_EMP"/>
    <m/>
    <m/>
    <m/>
    <m/>
    <m/>
    <m/>
    <m/>
    <m/>
    <m/>
    <m/>
    <m/>
    <m/>
    <m/>
    <m/>
    <m/>
    <m/>
    <m/>
    <m/>
    <s v="資料清單"/>
    <x v="2"/>
    <x v="6"/>
    <x v="60"/>
    <x v="2"/>
    <e v="#N/A"/>
    <s v="Number of Employees"/>
    <x v="13"/>
    <x v="6"/>
    <x v="0"/>
    <x v="13"/>
    <x v="1"/>
    <s v="IEC_STD_V10 &gt;&gt; Common &gt;&gt; AutoMetaDataNumber of Employees"/>
    <x v="4"/>
    <x v="0"/>
    <s v="員工人數Measure"/>
    <n v="18"/>
    <n v="73"/>
    <n v="0"/>
    <s v=""/>
    <n v="0"/>
    <n v="0"/>
    <n v="18"/>
    <x v="6"/>
    <s v="Operating Revenue Per Capita and Operating Income Per Capita Analysis"/>
    <x v="7"/>
    <e v="#N/A"/>
    <x v="0"/>
    <s v="C.4.2.0: 生產力:"/>
    <x v="6"/>
    <x v="6"/>
    <x v="77"/>
    <x v="13"/>
    <x v="13"/>
    <x v="55"/>
    <x v="0"/>
    <x v="0"/>
    <x v="0"/>
    <x v="4"/>
    <m/>
    <x v="0"/>
    <x v="4"/>
    <s v="Operating Revenue Per Capita and Operating Income Per Capita Analysis_Number of Employees"/>
    <x v="77"/>
    <x v="4"/>
    <x v="0"/>
    <x v="1"/>
    <x v="1"/>
    <x v="0"/>
    <x v="0"/>
    <s v="DM_REVENUE_PER_CAPITA_ANALYSIS"/>
    <s v="NUM_OF_EMP"/>
    <x v="6"/>
    <x v="13"/>
    <x v="0"/>
    <n v="0"/>
    <x v="0"/>
    <x v="0"/>
    <x v="0"/>
    <s v=""/>
    <s v=""/>
    <n v="77"/>
    <s v="-77"/>
    <x v="0"/>
    <x v="0"/>
    <x v="0"/>
    <x v="13"/>
    <x v="1"/>
    <s v="員工人數"/>
    <s v=""/>
    <s v=""/>
    <x v="0"/>
    <x v="60"/>
    <m/>
    <s v="^()$"/>
    <n v="9"/>
    <x v="0"/>
    <x v="1"/>
    <x v="0"/>
    <x v="0"/>
    <x v="1"/>
    <x v="1"/>
    <b v="0"/>
    <x v="1"/>
    <x v="1"/>
    <n v="0"/>
    <x v="0"/>
    <b v="0"/>
    <b v="0"/>
    <b v="0"/>
    <b v="0"/>
    <b v="0"/>
    <b v="0"/>
    <b v="0"/>
    <b v="0"/>
    <b v="0"/>
    <b v="0"/>
    <b v="0"/>
    <x v="0"/>
    <x v="0"/>
    <n v="0"/>
    <x v="5"/>
    <x v="0"/>
  </r>
  <r>
    <m/>
    <x v="1"/>
    <x v="2"/>
    <x v="20"/>
    <x v="20"/>
    <x v="1"/>
    <x v="21"/>
    <s v="財務會計主檔的營業收入與 daily revenue 不同，此為月結數字 (與 PNL 相同)_x000a_金額單位：千元"/>
    <x v="4"/>
    <x v="7"/>
    <s v="N/A"/>
    <s v="General"/>
    <s v="金額類"/>
    <m/>
    <x v="0"/>
    <s v="FIN"/>
    <x v="1"/>
    <x v="1"/>
    <x v="0"/>
    <x v="0"/>
    <s v="DM_REVENUE_PER_CAPITA_ANALYSIS"/>
    <s v="OPERATING_REVENUE"/>
    <m/>
    <m/>
    <m/>
    <m/>
    <m/>
    <m/>
    <m/>
    <m/>
    <m/>
    <m/>
    <m/>
    <m/>
    <m/>
    <m/>
    <m/>
    <m/>
    <m/>
    <m/>
    <s v="資料清單"/>
    <x v="2"/>
    <x v="7"/>
    <x v="60"/>
    <x v="2"/>
    <e v="#N/A"/>
    <s v="Operating Revenue"/>
    <x v="20"/>
    <x v="1"/>
    <x v="0"/>
    <x v="21"/>
    <x v="1"/>
    <s v="IEC_STD_V10 &gt;&gt; Common &gt;&gt; AutoMetaDataOperating Revenue"/>
    <x v="4"/>
    <x v="0"/>
    <s v="營業收入Measure"/>
    <n v="34"/>
    <n v="73"/>
    <n v="0"/>
    <s v=""/>
    <n v="0"/>
    <n v="0"/>
    <n v="34"/>
    <x v="7"/>
    <s v="Operating Revenue Per Capita and Operating Income Per Capita Analysis"/>
    <x v="7"/>
    <e v="#N/A"/>
    <x v="0"/>
    <s v="C.4.2.0: 生產力:"/>
    <x v="7"/>
    <x v="7"/>
    <x v="78"/>
    <x v="20"/>
    <x v="20"/>
    <x v="23"/>
    <x v="0"/>
    <x v="0"/>
    <x v="0"/>
    <x v="6"/>
    <m/>
    <x v="0"/>
    <x v="4"/>
    <s v="Operating Revenue Per Capita and Operating Income Per Capita Analysis_Operating Revenue"/>
    <x v="78"/>
    <x v="4"/>
    <x v="0"/>
    <x v="1"/>
    <x v="1"/>
    <x v="0"/>
    <x v="0"/>
    <s v="DM_REVENUE_PER_CAPITA_ANALYSIS"/>
    <s v="OPERATING_REVENUE"/>
    <x v="6"/>
    <x v="18"/>
    <x v="0"/>
    <n v="0"/>
    <x v="0"/>
    <x v="0"/>
    <x v="0"/>
    <s v=""/>
    <s v=""/>
    <n v="78"/>
    <s v="-78"/>
    <x v="0"/>
    <x v="0"/>
    <x v="0"/>
    <x v="20"/>
    <x v="1"/>
    <s v="營業收入"/>
    <s v=""/>
    <s v=""/>
    <x v="0"/>
    <x v="60"/>
    <m/>
    <s v="^()$"/>
    <n v="9"/>
    <x v="0"/>
    <x v="1"/>
    <x v="0"/>
    <x v="0"/>
    <x v="1"/>
    <x v="1"/>
    <b v="0"/>
    <x v="1"/>
    <x v="1"/>
    <n v="0"/>
    <x v="0"/>
    <b v="0"/>
    <b v="0"/>
    <b v="0"/>
    <b v="0"/>
    <b v="0"/>
    <b v="0"/>
    <b v="0"/>
    <b v="0"/>
    <b v="0"/>
    <b v="0"/>
    <b v="0"/>
    <x v="0"/>
    <x v="0"/>
    <n v="0"/>
    <x v="3"/>
    <x v="0"/>
  </r>
  <r>
    <m/>
    <x v="1"/>
    <x v="2"/>
    <x v="17"/>
    <x v="17"/>
    <x v="1"/>
    <x v="17"/>
    <s v="營業收入 / 平均員工人數((期初人數+期末人數)/2)_x000a_依據員工結構分為全體人均產值、直接人均產值、間接人均產值_x000a_金額單位：千元"/>
    <x v="4"/>
    <x v="7"/>
    <s v="N/A"/>
    <s v="General"/>
    <s v="比例類"/>
    <m/>
    <x v="0"/>
    <s v="FIN"/>
    <x v="1"/>
    <x v="1"/>
    <x v="0"/>
    <x v="0"/>
    <s v="DM_REVENUE_PER_CAPITA_ANALYSIS"/>
    <s v="OPERATING_REVENUE_PER_CAPITA"/>
    <m/>
    <m/>
    <m/>
    <m/>
    <m/>
    <m/>
    <m/>
    <m/>
    <m/>
    <m/>
    <m/>
    <m/>
    <m/>
    <m/>
    <m/>
    <m/>
    <m/>
    <m/>
    <s v="資料清單"/>
    <x v="2"/>
    <x v="8"/>
    <x v="60"/>
    <x v="2"/>
    <e v="#N/A"/>
    <s v="Operating Revenue Per Capita"/>
    <x v="17"/>
    <x v="1"/>
    <x v="0"/>
    <x v="17"/>
    <x v="1"/>
    <s v="IEC_STD_V10 &gt;&gt; Common &gt;&gt; AutoMetaDataOperating Revenue Per Capita"/>
    <x v="4"/>
    <x v="0"/>
    <s v="人均產值Measure"/>
    <n v="27"/>
    <n v="73"/>
    <n v="0"/>
    <s v=""/>
    <n v="0"/>
    <n v="0"/>
    <n v="27"/>
    <x v="8"/>
    <s v="Operating Revenue Per Capita and Operating Income Per Capita Analysis"/>
    <x v="7"/>
    <e v="#N/A"/>
    <x v="0"/>
    <s v="C.4.2.0: 生產力:"/>
    <x v="8"/>
    <x v="8"/>
    <x v="79"/>
    <x v="17"/>
    <x v="17"/>
    <x v="18"/>
    <x v="0"/>
    <x v="0"/>
    <x v="0"/>
    <x v="5"/>
    <m/>
    <x v="0"/>
    <x v="4"/>
    <s v="Operating Revenue Per Capita and Operating Income Per Capita Analysis_Operating Revenue Per Capita"/>
    <x v="79"/>
    <x v="4"/>
    <x v="0"/>
    <x v="1"/>
    <x v="1"/>
    <x v="0"/>
    <x v="0"/>
    <s v="DM_REVENUE_PER_CAPITA_ANALYSIS"/>
    <s v="OPERATING_REVENUE_PER_CAPITA"/>
    <x v="6"/>
    <x v="16"/>
    <x v="0"/>
    <n v="0"/>
    <x v="0"/>
    <x v="0"/>
    <x v="0"/>
    <s v=""/>
    <s v=""/>
    <n v="79"/>
    <s v="-79"/>
    <x v="0"/>
    <x v="0"/>
    <x v="0"/>
    <x v="17"/>
    <x v="1"/>
    <s v="人均產值"/>
    <s v=""/>
    <s v=""/>
    <x v="0"/>
    <x v="60"/>
    <m/>
    <s v="^()$"/>
    <n v="9"/>
    <x v="0"/>
    <x v="1"/>
    <x v="0"/>
    <x v="0"/>
    <x v="1"/>
    <x v="1"/>
    <b v="0"/>
    <x v="1"/>
    <x v="1"/>
    <n v="0"/>
    <x v="0"/>
    <b v="0"/>
    <b v="0"/>
    <b v="0"/>
    <b v="0"/>
    <b v="0"/>
    <b v="0"/>
    <b v="0"/>
    <b v="0"/>
    <b v="0"/>
    <b v="0"/>
    <b v="0"/>
    <x v="0"/>
    <x v="0"/>
    <n v="0"/>
    <x v="10"/>
    <x v="0"/>
  </r>
  <r>
    <m/>
    <x v="1"/>
    <x v="2"/>
    <x v="21"/>
    <x v="21"/>
    <x v="1"/>
    <x v="22"/>
    <s v="金額單位:千元"/>
    <x v="4"/>
    <x v="7"/>
    <s v="N/A"/>
    <s v="General"/>
    <s v="金額類"/>
    <m/>
    <x v="0"/>
    <s v="FIN"/>
    <x v="1"/>
    <x v="1"/>
    <x v="0"/>
    <x v="0"/>
    <s v="DM_REVENUE_PER_CAPITA_ANALYSIS"/>
    <s v="OPERATING_INCOME"/>
    <m/>
    <m/>
    <m/>
    <m/>
    <m/>
    <m/>
    <m/>
    <m/>
    <m/>
    <m/>
    <m/>
    <m/>
    <m/>
    <m/>
    <m/>
    <m/>
    <m/>
    <m/>
    <s v="資料清單"/>
    <x v="2"/>
    <x v="9"/>
    <x v="60"/>
    <x v="2"/>
    <e v="#N/A"/>
    <s v="Operating Income"/>
    <x v="21"/>
    <x v="1"/>
    <x v="0"/>
    <x v="22"/>
    <x v="1"/>
    <s v="IEC_STD_V10 &gt;&gt; Common &gt;&gt; AutoMetaDataOperating Income"/>
    <x v="4"/>
    <x v="0"/>
    <s v="營業利益Measure"/>
    <n v="35"/>
    <n v="73"/>
    <n v="0"/>
    <s v=""/>
    <n v="0"/>
    <n v="0"/>
    <n v="35"/>
    <x v="9"/>
    <s v="Operating Revenue Per Capita and Operating Income Per Capita Analysis"/>
    <x v="7"/>
    <e v="#N/A"/>
    <x v="0"/>
    <s v="C.4.2.0: 生產力:"/>
    <x v="9"/>
    <x v="9"/>
    <x v="80"/>
    <x v="21"/>
    <x v="21"/>
    <x v="56"/>
    <x v="0"/>
    <x v="0"/>
    <x v="0"/>
    <x v="6"/>
    <m/>
    <x v="0"/>
    <x v="4"/>
    <s v="Operating Revenue Per Capita and Operating Income Per Capita Analysis_Operating Income"/>
    <x v="80"/>
    <x v="4"/>
    <x v="0"/>
    <x v="1"/>
    <x v="1"/>
    <x v="0"/>
    <x v="0"/>
    <s v="DM_REVENUE_PER_CAPITA_ANALYSIS"/>
    <s v="OPERATING_INCOME"/>
    <x v="6"/>
    <x v="19"/>
    <x v="0"/>
    <n v="0"/>
    <x v="0"/>
    <x v="0"/>
    <x v="0"/>
    <s v=""/>
    <s v=""/>
    <n v="80"/>
    <s v="-80"/>
    <x v="0"/>
    <x v="0"/>
    <x v="0"/>
    <x v="21"/>
    <x v="1"/>
    <s v="營業利益"/>
    <s v=""/>
    <s v=""/>
    <x v="0"/>
    <x v="60"/>
    <m/>
    <s v="^()$"/>
    <n v="9"/>
    <x v="0"/>
    <x v="1"/>
    <x v="0"/>
    <x v="0"/>
    <x v="1"/>
    <x v="1"/>
    <b v="0"/>
    <x v="1"/>
    <x v="1"/>
    <n v="0"/>
    <x v="0"/>
    <b v="0"/>
    <b v="0"/>
    <b v="0"/>
    <b v="0"/>
    <b v="0"/>
    <b v="0"/>
    <b v="0"/>
    <b v="0"/>
    <b v="0"/>
    <b v="0"/>
    <b v="0"/>
    <x v="0"/>
    <x v="0"/>
    <n v="0"/>
    <x v="11"/>
    <x v="0"/>
  </r>
  <r>
    <m/>
    <x v="1"/>
    <x v="2"/>
    <x v="18"/>
    <x v="18"/>
    <x v="1"/>
    <x v="18"/>
    <s v="營業利益 / 平均員工人數((期初人數+期末人數)/2)_x000a_依據員工結構分為全體人均營業利益、直接人均營業利益、間接人均營業利益_x000a_金額單位：千元"/>
    <x v="4"/>
    <x v="7"/>
    <s v="N/A"/>
    <s v="General"/>
    <s v="比例類"/>
    <m/>
    <x v="0"/>
    <s v="FIN"/>
    <x v="1"/>
    <x v="1"/>
    <x v="0"/>
    <x v="0"/>
    <s v="DM_REVENUE_PER_CAPITA_ANALYSIS"/>
    <s v="OPERATING_INCOME_PER_CAPITA"/>
    <m/>
    <m/>
    <m/>
    <m/>
    <m/>
    <m/>
    <m/>
    <m/>
    <m/>
    <m/>
    <m/>
    <m/>
    <m/>
    <m/>
    <m/>
    <m/>
    <m/>
    <m/>
    <s v="資料清單"/>
    <x v="2"/>
    <x v="10"/>
    <x v="60"/>
    <x v="2"/>
    <e v="#N/A"/>
    <s v="Operating Income Per Capita"/>
    <x v="18"/>
    <x v="1"/>
    <x v="0"/>
    <x v="18"/>
    <x v="1"/>
    <s v="IEC_STD_V10 &gt;&gt; Common &gt;&gt; AutoMetaDataOperating Income Per Capita"/>
    <x v="4"/>
    <x v="0"/>
    <s v="人均營業利益Measure"/>
    <n v="28"/>
    <n v="73"/>
    <n v="0"/>
    <s v=""/>
    <n v="0"/>
    <n v="0"/>
    <n v="28"/>
    <x v="10"/>
    <s v="Operating Revenue Per Capita and Operating Income Per Capita Analysis"/>
    <x v="7"/>
    <e v="#N/A"/>
    <x v="0"/>
    <s v="C.4.2.0: 生產力:"/>
    <x v="10"/>
    <x v="10"/>
    <x v="81"/>
    <x v="18"/>
    <x v="18"/>
    <x v="19"/>
    <x v="0"/>
    <x v="0"/>
    <x v="0"/>
    <x v="5"/>
    <m/>
    <x v="0"/>
    <x v="4"/>
    <s v="Operating Revenue Per Capita and Operating Income Per Capita Analysis_Operating Income Per Capita"/>
    <x v="81"/>
    <x v="4"/>
    <x v="0"/>
    <x v="1"/>
    <x v="1"/>
    <x v="0"/>
    <x v="0"/>
    <s v="DM_REVENUE_PER_CAPITA_ANALYSIS"/>
    <s v="OPERATING_INCOME_PER_CAPITA"/>
    <x v="6"/>
    <x v="17"/>
    <x v="0"/>
    <n v="0"/>
    <x v="0"/>
    <x v="0"/>
    <x v="0"/>
    <s v=""/>
    <s v=""/>
    <n v="81"/>
    <s v="-81"/>
    <x v="0"/>
    <x v="0"/>
    <x v="0"/>
    <x v="18"/>
    <x v="1"/>
    <s v="人均營業利益"/>
    <s v=""/>
    <s v=""/>
    <x v="0"/>
    <x v="60"/>
    <m/>
    <s v="^()$"/>
    <n v="9"/>
    <x v="0"/>
    <x v="1"/>
    <x v="0"/>
    <x v="0"/>
    <x v="1"/>
    <x v="1"/>
    <b v="0"/>
    <x v="1"/>
    <x v="1"/>
    <n v="0"/>
    <x v="0"/>
    <b v="0"/>
    <b v="0"/>
    <b v="0"/>
    <b v="0"/>
    <b v="0"/>
    <b v="0"/>
    <b v="0"/>
    <b v="0"/>
    <b v="0"/>
    <b v="0"/>
    <b v="0"/>
    <x v="0"/>
    <x v="0"/>
    <n v="0"/>
    <x v="8"/>
    <x v="0"/>
  </r>
  <r>
    <m/>
    <x v="1"/>
    <x v="2"/>
    <x v="60"/>
    <x v="60"/>
    <x v="34"/>
    <x v="61"/>
    <s v="人均產值及人均營業利益事業群比較"/>
    <x v="0"/>
    <x v="0"/>
    <s v="N/A"/>
    <s v="General"/>
    <m/>
    <m/>
    <x v="0"/>
    <s v="FIN"/>
    <x v="1"/>
    <x v="1"/>
    <x v="0"/>
    <x v="0"/>
    <s v="DM_REVENUE_PER_CAPITA_ANALYSIS_BG"/>
    <m/>
    <m/>
    <m/>
    <m/>
    <m/>
    <m/>
    <m/>
    <m/>
    <m/>
    <m/>
    <m/>
    <m/>
    <m/>
    <m/>
    <m/>
    <m/>
    <m/>
    <m/>
    <m/>
    <s v="資料清單"/>
    <x v="2"/>
    <x v="11"/>
    <x v="60"/>
    <x v="2"/>
    <e v="#N/A"/>
    <s v="Operating Revenue Per Capita and Operating Income Per Capita Analysis Comparison between BGs"/>
    <x v="60"/>
    <x v="34"/>
    <x v="0"/>
    <x v="61"/>
    <x v="1"/>
    <s v="IEC_STD_V10 &gt;&gt; Common &gt;&gt; AutoMetaDataOperating Revenue Per Capita and Operating Income Per Capita Analysis Comparison between BGs"/>
    <x v="0"/>
    <x v="0"/>
    <s v="人均產值及人均營業利益事業群比較Concept"/>
    <n v="84"/>
    <n v="0"/>
    <n v="0"/>
    <s v=""/>
    <n v="0"/>
    <n v="0"/>
    <n v="0"/>
    <x v="0"/>
    <s v=""/>
    <x v="0"/>
    <s v=""/>
    <x v="0"/>
    <s v="C.4.2.0: 生產力:"/>
    <x v="11"/>
    <x v="11"/>
    <x v="82"/>
    <x v="60"/>
    <x v="60"/>
    <x v="57"/>
    <x v="0"/>
    <x v="0"/>
    <x v="0"/>
    <x v="0"/>
    <m/>
    <x v="0"/>
    <x v="0"/>
    <s v="Operating Revenue Per Capita and Operating Income Per Capita Analysis Comparison between BGs"/>
    <x v="82"/>
    <x v="0"/>
    <x v="0"/>
    <x v="1"/>
    <x v="1"/>
    <x v="0"/>
    <x v="0"/>
    <s v="DM_REVENUE_PER_CAPITA_ANALYSIS_BG"/>
    <s v=""/>
    <x v="7"/>
    <x v="0"/>
    <x v="0"/>
    <n v="0"/>
    <x v="0"/>
    <x v="0"/>
    <x v="0"/>
    <s v=""/>
    <s v=""/>
    <n v="82"/>
    <s v="-82"/>
    <x v="0"/>
    <x v="0"/>
    <x v="0"/>
    <x v="60"/>
    <x v="1"/>
    <s v="人均產值及人均營業利益事業群比較"/>
    <s v=""/>
    <s v=""/>
    <x v="0"/>
    <x v="60"/>
    <m/>
    <s v="^()$"/>
    <n v="9"/>
    <x v="0"/>
    <x v="1"/>
    <x v="0"/>
    <x v="0"/>
    <x v="0"/>
    <x v="1"/>
    <b v="0"/>
    <x v="1"/>
    <x v="0"/>
    <n v="0"/>
    <x v="0"/>
    <b v="0"/>
    <b v="0"/>
    <b v="0"/>
    <b v="0"/>
    <b v="0"/>
    <b v="0"/>
    <b v="0"/>
    <b v="0"/>
    <b v="0"/>
    <b v="0"/>
    <b v="0"/>
    <x v="0"/>
    <x v="0"/>
    <n v="0"/>
    <x v="25"/>
    <x v="1"/>
  </r>
  <r>
    <m/>
    <x v="1"/>
    <x v="2"/>
    <x v="11"/>
    <x v="11"/>
    <x v="3"/>
    <x v="11"/>
    <s v="財報結算日"/>
    <x v="3"/>
    <x v="8"/>
    <s v="N/A"/>
    <s v="General"/>
    <s v="日期類"/>
    <m/>
    <x v="0"/>
    <s v="FIN"/>
    <x v="1"/>
    <x v="1"/>
    <x v="0"/>
    <x v="0"/>
    <s v="DM_REVENUE_PER_CAPITA_ANALYSIS_BG"/>
    <s v="CLOSING_DATE"/>
    <m/>
    <m/>
    <m/>
    <m/>
    <m/>
    <m/>
    <m/>
    <m/>
    <m/>
    <m/>
    <m/>
    <m/>
    <m/>
    <m/>
    <m/>
    <m/>
    <m/>
    <m/>
    <s v="資料清單"/>
    <x v="2"/>
    <x v="12"/>
    <x v="60"/>
    <x v="2"/>
    <e v="#N/A"/>
    <s v="Financial Report Closing Date"/>
    <x v="11"/>
    <x v="3"/>
    <x v="0"/>
    <x v="11"/>
    <x v="1"/>
    <s v="IEC_STD_V10 &gt;&gt; Common &gt;&gt; AutoMetaDataFinancial Report Closing Date"/>
    <x v="3"/>
    <x v="0"/>
    <s v="財報結算日Dimension"/>
    <n v="15"/>
    <n v="84"/>
    <n v="0"/>
    <s v=""/>
    <n v="0"/>
    <n v="0"/>
    <n v="32"/>
    <x v="3"/>
    <s v="Operating Revenue Per Capita and Operating Income Per Capita Analysis Comparison between BGs"/>
    <x v="8"/>
    <e v="#N/A"/>
    <x v="0"/>
    <s v="C.4.2.0: 生產力:"/>
    <x v="12"/>
    <x v="12"/>
    <x v="83"/>
    <x v="11"/>
    <x v="11"/>
    <x v="52"/>
    <x v="0"/>
    <x v="0"/>
    <x v="0"/>
    <x v="3"/>
    <m/>
    <x v="0"/>
    <x v="3"/>
    <s v="Operating Revenue Per Capita and Operating Income Per Capita Analysis Comparison between BGs_Financial Report Closing Date"/>
    <x v="83"/>
    <x v="3"/>
    <x v="0"/>
    <x v="1"/>
    <x v="1"/>
    <x v="0"/>
    <x v="0"/>
    <s v="DM_REVENUE_PER_CAPITA_ANALYSIS_BG"/>
    <s v="CLOSING_DATE"/>
    <x v="7"/>
    <x v="10"/>
    <x v="0"/>
    <n v="0"/>
    <x v="0"/>
    <x v="0"/>
    <x v="0"/>
    <s v=""/>
    <s v=""/>
    <n v="83"/>
    <s v="-83"/>
    <x v="0"/>
    <x v="0"/>
    <x v="0"/>
    <x v="11"/>
    <x v="1"/>
    <s v="財報結算日"/>
    <s v=""/>
    <s v=""/>
    <x v="0"/>
    <x v="60"/>
    <m/>
    <s v="^()$"/>
    <n v="9"/>
    <x v="0"/>
    <x v="1"/>
    <x v="0"/>
    <x v="0"/>
    <x v="1"/>
    <x v="1"/>
    <b v="0"/>
    <x v="1"/>
    <x v="1"/>
    <n v="0"/>
    <x v="0"/>
    <b v="0"/>
    <b v="0"/>
    <b v="0"/>
    <b v="0"/>
    <b v="0"/>
    <b v="0"/>
    <b v="0"/>
    <b v="0"/>
    <b v="0"/>
    <b v="0"/>
    <b v="0"/>
    <x v="0"/>
    <x v="0"/>
    <n v="0"/>
    <x v="7"/>
    <x v="0"/>
  </r>
  <r>
    <m/>
    <x v="1"/>
    <x v="2"/>
    <x v="12"/>
    <x v="12"/>
    <x v="4"/>
    <x v="12"/>
    <s v="統計期間"/>
    <x v="3"/>
    <x v="8"/>
    <s v="N/A"/>
    <s v="General"/>
    <s v="代碼類"/>
    <s v="Year, Quarter"/>
    <x v="0"/>
    <s v="FIN"/>
    <x v="1"/>
    <x v="1"/>
    <x v="0"/>
    <x v="0"/>
    <s v="DM_REVENUE_PER_CAPITA_ANALYSIS_BG"/>
    <s v="PERIOD"/>
    <m/>
    <m/>
    <m/>
    <m/>
    <m/>
    <m/>
    <m/>
    <m/>
    <m/>
    <m/>
    <m/>
    <m/>
    <m/>
    <m/>
    <m/>
    <m/>
    <m/>
    <m/>
    <s v="資料清單"/>
    <x v="2"/>
    <x v="13"/>
    <x v="60"/>
    <x v="2"/>
    <e v="#N/A"/>
    <s v="Accounting Period"/>
    <x v="12"/>
    <x v="4"/>
    <x v="0"/>
    <x v="12"/>
    <x v="1"/>
    <s v="IEC_STD_V10 &gt;&gt; Common &gt;&gt; AutoMetaDataAccounting Period"/>
    <x v="3"/>
    <x v="0"/>
    <s v="會計期間Dimension"/>
    <n v="16"/>
    <n v="84"/>
    <n v="0"/>
    <s v=""/>
    <n v="0"/>
    <n v="0"/>
    <n v="33"/>
    <x v="4"/>
    <s v="Operating Revenue Per Capita and Operating Income Per Capita Analysis Comparison between BGs"/>
    <x v="8"/>
    <e v="#N/A"/>
    <x v="0"/>
    <s v="C.4.2.0: 生產力:"/>
    <x v="13"/>
    <x v="13"/>
    <x v="84"/>
    <x v="12"/>
    <x v="12"/>
    <x v="53"/>
    <x v="8"/>
    <x v="0"/>
    <x v="0"/>
    <x v="2"/>
    <m/>
    <x v="0"/>
    <x v="3"/>
    <s v="Operating Revenue Per Capita and Operating Income Per Capita Analysis Comparison between BGs_Accounting Period"/>
    <x v="84"/>
    <x v="3"/>
    <x v="0"/>
    <x v="1"/>
    <x v="1"/>
    <x v="0"/>
    <x v="0"/>
    <s v="DM_REVENUE_PER_CAPITA_ANALYSIS_BG"/>
    <s v="PERIOD"/>
    <x v="7"/>
    <x v="11"/>
    <x v="0"/>
    <n v="0"/>
    <x v="0"/>
    <x v="0"/>
    <x v="0"/>
    <s v=""/>
    <s v=""/>
    <n v="84"/>
    <s v="-84"/>
    <x v="0"/>
    <x v="0"/>
    <x v="0"/>
    <x v="12"/>
    <x v="1"/>
    <s v="判斷資料項目以年/季的角度檢視"/>
    <s v=""/>
    <s v=""/>
    <x v="0"/>
    <x v="60"/>
    <m/>
    <s v="^()$"/>
    <n v="9"/>
    <x v="0"/>
    <x v="1"/>
    <x v="0"/>
    <x v="0"/>
    <x v="1"/>
    <x v="1"/>
    <b v="0"/>
    <x v="1"/>
    <x v="1"/>
    <n v="0"/>
    <x v="0"/>
    <b v="0"/>
    <b v="0"/>
    <b v="0"/>
    <b v="0"/>
    <b v="0"/>
    <b v="0"/>
    <b v="0"/>
    <b v="0"/>
    <b v="0"/>
    <b v="0"/>
    <b v="0"/>
    <x v="0"/>
    <x v="0"/>
    <n v="0"/>
    <x v="3"/>
    <x v="0"/>
  </r>
  <r>
    <m/>
    <x v="1"/>
    <x v="2"/>
    <x v="5"/>
    <x v="5"/>
    <x v="2"/>
    <x v="5"/>
    <s v="上市公司名稱"/>
    <x v="3"/>
    <x v="8"/>
    <s v="N/A"/>
    <s v="General"/>
    <s v="代碼類"/>
    <s v="英業達、廣達、緯創、仁寶…"/>
    <x v="0"/>
    <s v="FIN"/>
    <x v="1"/>
    <x v="1"/>
    <x v="0"/>
    <x v="0"/>
    <s v="DM_REVENUE_PER_CAPITA_ANALYSIS_BG"/>
    <s v="ENTREPRENEUR"/>
    <m/>
    <m/>
    <m/>
    <m/>
    <m/>
    <m/>
    <m/>
    <m/>
    <m/>
    <m/>
    <m/>
    <m/>
    <m/>
    <m/>
    <m/>
    <m/>
    <m/>
    <m/>
    <s v="資料清單"/>
    <x v="2"/>
    <x v="14"/>
    <x v="60"/>
    <x v="2"/>
    <e v="#N/A"/>
    <s v="Entrepreneur Chinese Name"/>
    <x v="5"/>
    <x v="2"/>
    <x v="0"/>
    <x v="5"/>
    <x v="1"/>
    <s v="IEC_STD_V10 &gt;&gt; Common &gt;&gt; AutoMetaDataEntrepreneur Chinese Name"/>
    <x v="3"/>
    <x v="0"/>
    <s v="企業中文名稱Dimension"/>
    <n v="7"/>
    <n v="84"/>
    <n v="0"/>
    <s v=""/>
    <n v="0"/>
    <n v="0"/>
    <n v="7"/>
    <x v="1"/>
    <s v="Operating Revenue Per Capita and Operating Income Per Capita Analysis Comparison between BGs"/>
    <x v="8"/>
    <e v="#N/A"/>
    <x v="0"/>
    <s v="C.4.2.0: 生產力:"/>
    <x v="14"/>
    <x v="14"/>
    <x v="85"/>
    <x v="5"/>
    <x v="5"/>
    <x v="5"/>
    <x v="3"/>
    <x v="0"/>
    <x v="0"/>
    <x v="2"/>
    <m/>
    <x v="0"/>
    <x v="3"/>
    <s v="Operating Revenue Per Capita and Operating Income Per Capita Analysis Comparison between BGs_Entrepreneur Chinese Name"/>
    <x v="85"/>
    <x v="3"/>
    <x v="0"/>
    <x v="1"/>
    <x v="1"/>
    <x v="0"/>
    <x v="0"/>
    <s v="DM_REVENUE_PER_CAPITA_ANALYSIS_BG"/>
    <s v="ENTREPRENEUR"/>
    <x v="7"/>
    <x v="8"/>
    <x v="0"/>
    <n v="0"/>
    <x v="0"/>
    <x v="0"/>
    <x v="0"/>
    <s v=""/>
    <s v=""/>
    <n v="85"/>
    <s v="-85"/>
    <x v="0"/>
    <x v="0"/>
    <x v="0"/>
    <x v="5"/>
    <x v="1"/>
    <s v="企業中文名稱"/>
    <s v=""/>
    <s v=""/>
    <x v="0"/>
    <x v="60"/>
    <m/>
    <s v="^()$"/>
    <n v="9"/>
    <x v="0"/>
    <x v="1"/>
    <x v="0"/>
    <x v="0"/>
    <x v="1"/>
    <x v="1"/>
    <b v="0"/>
    <x v="1"/>
    <x v="1"/>
    <n v="0"/>
    <x v="0"/>
    <b v="0"/>
    <b v="0"/>
    <b v="0"/>
    <b v="0"/>
    <b v="0"/>
    <b v="0"/>
    <b v="0"/>
    <b v="0"/>
    <b v="0"/>
    <b v="0"/>
    <b v="0"/>
    <x v="0"/>
    <x v="0"/>
    <n v="0"/>
    <x v="4"/>
    <x v="0"/>
  </r>
  <r>
    <m/>
    <x v="1"/>
    <x v="2"/>
    <x v="2"/>
    <x v="2"/>
    <x v="0"/>
    <x v="2"/>
    <s v="內部資料區分事業群，包含 EBG, PSG, Inventec All，Inventec All&gt;EBG+PSG_x000a_外部資料不區分事業群，欄位為空字串"/>
    <x v="3"/>
    <x v="8"/>
    <s v="N/A"/>
    <s v="General"/>
    <s v="代碼類"/>
    <s v="EBG, PSG, ALL, ..."/>
    <x v="0"/>
    <s v="FIN"/>
    <x v="1"/>
    <x v="1"/>
    <x v="0"/>
    <x v="0"/>
    <s v="DM_REVENUE_PER_CAPITA_ANALYSIS_BG"/>
    <s v="BG"/>
    <m/>
    <m/>
    <m/>
    <m/>
    <m/>
    <m/>
    <m/>
    <m/>
    <m/>
    <m/>
    <m/>
    <m/>
    <m/>
    <m/>
    <m/>
    <m/>
    <m/>
    <m/>
    <s v="資料清單"/>
    <x v="2"/>
    <x v="15"/>
    <x v="60"/>
    <x v="2"/>
    <e v="#N/A"/>
    <s v="BG Code"/>
    <x v="2"/>
    <x v="0"/>
    <x v="0"/>
    <x v="2"/>
    <x v="1"/>
    <s v="IEC_STD_V10 &gt;&gt; Common &gt;&gt; AutoMetaDataBG Code"/>
    <x v="3"/>
    <x v="0"/>
    <s v="事業群代碼Dimension"/>
    <n v="4"/>
    <n v="84"/>
    <n v="0"/>
    <s v=""/>
    <n v="0"/>
    <n v="0"/>
    <n v="4"/>
    <x v="2"/>
    <s v="Operating Revenue Per Capita and Operating Income Per Capita Analysis Comparison between BGs"/>
    <x v="8"/>
    <e v="#N/A"/>
    <x v="0"/>
    <s v="C.4.2.0: 生產力:"/>
    <x v="15"/>
    <x v="15"/>
    <x v="86"/>
    <x v="2"/>
    <x v="2"/>
    <x v="54"/>
    <x v="12"/>
    <x v="0"/>
    <x v="0"/>
    <x v="2"/>
    <m/>
    <x v="0"/>
    <x v="3"/>
    <s v="Operating Revenue Per Capita and Operating Income Per Capita Analysis Comparison between BGs_BG Code"/>
    <x v="86"/>
    <x v="3"/>
    <x v="0"/>
    <x v="1"/>
    <x v="1"/>
    <x v="0"/>
    <x v="0"/>
    <s v="DM_REVENUE_PER_CAPITA_ANALYSIS_BG"/>
    <s v="BG"/>
    <x v="7"/>
    <x v="9"/>
    <x v="0"/>
    <n v="0"/>
    <x v="0"/>
    <x v="0"/>
    <x v="0"/>
    <s v=""/>
    <s v=""/>
    <n v="86"/>
    <s v="-86"/>
    <x v="0"/>
    <x v="0"/>
    <x v="0"/>
    <x v="2"/>
    <x v="1"/>
    <s v="事業群代碼"/>
    <s v=""/>
    <s v=""/>
    <x v="0"/>
    <x v="60"/>
    <m/>
    <s v="^()$"/>
    <n v="9"/>
    <x v="0"/>
    <x v="1"/>
    <x v="0"/>
    <x v="0"/>
    <x v="1"/>
    <x v="1"/>
    <b v="0"/>
    <x v="1"/>
    <x v="1"/>
    <n v="0"/>
    <x v="0"/>
    <b v="0"/>
    <b v="0"/>
    <b v="0"/>
    <b v="0"/>
    <b v="0"/>
    <b v="0"/>
    <b v="0"/>
    <b v="0"/>
    <b v="0"/>
    <b v="0"/>
    <b v="0"/>
    <x v="0"/>
    <x v="0"/>
    <n v="0"/>
    <x v="1"/>
    <x v="0"/>
  </r>
  <r>
    <m/>
    <x v="1"/>
    <x v="2"/>
    <x v="61"/>
    <x v="61"/>
    <x v="1"/>
    <x v="62"/>
    <s v="包含平均全體員工人數、平均直接員工人數、平均間接員工人數、營業收入、營業利益"/>
    <x v="1"/>
    <x v="8"/>
    <s v="Employees Statistics_Average Number of Employees;Finance Master_Operating Income;Finance Master_Operating Revenue"/>
    <s v="General"/>
    <s v="代碼類"/>
    <s v="全體員工人數、直接員工人數、間接員工人數、營業收入、營業利益"/>
    <x v="0"/>
    <s v="FIN"/>
    <x v="1"/>
    <x v="1"/>
    <x v="0"/>
    <x v="0"/>
    <s v="DM_REVENUE_PER_CAPITA_ANALYSIS_BG"/>
    <s v="PRODUCTIVITY_RELATED_INDICATOR"/>
    <m/>
    <m/>
    <m/>
    <m/>
    <m/>
    <m/>
    <m/>
    <m/>
    <m/>
    <m/>
    <m/>
    <m/>
    <m/>
    <m/>
    <m/>
    <m/>
    <m/>
    <m/>
    <s v="資料清單"/>
    <x v="2"/>
    <x v="16"/>
    <x v="60"/>
    <x v="2"/>
    <e v="#N/A"/>
    <s v="Productivity Related Indicator"/>
    <x v="61"/>
    <x v="1"/>
    <x v="0"/>
    <x v="62"/>
    <x v="1"/>
    <s v="IEC_STD_V10 &gt;&gt; Common &gt;&gt; AutoMetaDataProductivity Related Indicator"/>
    <x v="1"/>
    <x v="0"/>
    <s v="生產力分析指標類別Property"/>
    <n v="89"/>
    <n v="84"/>
    <e v="#N/A"/>
    <s v="Productivity Related Indicator"/>
    <n v="1"/>
    <n v="0"/>
    <n v="0"/>
    <x v="0"/>
    <s v="Operating Revenue Per Capita and Operating Income Per Capita Analysis Comparison between BGs"/>
    <x v="8"/>
    <e v="#N/A"/>
    <x v="29"/>
    <s v="C.4.2.0: 生產力:"/>
    <x v="16"/>
    <x v="16"/>
    <x v="87"/>
    <x v="61"/>
    <x v="61"/>
    <x v="58"/>
    <x v="13"/>
    <x v="0"/>
    <x v="0"/>
    <x v="2"/>
    <m/>
    <x v="0"/>
    <x v="1"/>
    <s v="Operating Revenue Per Capita and Operating Income Per Capita Analysis Comparison between BGs_Productivity Related Indicator"/>
    <x v="87"/>
    <x v="1"/>
    <x v="0"/>
    <x v="1"/>
    <x v="1"/>
    <x v="0"/>
    <x v="0"/>
    <s v="DM_REVENUE_PER_CAPITA_ANALYSIS_BG"/>
    <s v="PRODUCTIVITY_RELATED_INDICATOR"/>
    <x v="7"/>
    <x v="57"/>
    <x v="0"/>
    <n v="0"/>
    <x v="0"/>
    <x v="0"/>
    <x v="0"/>
    <s v=""/>
    <s v=""/>
    <n v="87"/>
    <s v="-87"/>
    <x v="0"/>
    <x v="0"/>
    <x v="0"/>
    <x v="61"/>
    <x v="1"/>
    <s v="生產力分析指標類別"/>
    <s v=""/>
    <s v=""/>
    <x v="0"/>
    <x v="60"/>
    <m/>
    <s v="^()$"/>
    <n v="9"/>
    <x v="0"/>
    <x v="1"/>
    <x v="0"/>
    <x v="0"/>
    <x v="0"/>
    <x v="1"/>
    <b v="0"/>
    <x v="1"/>
    <x v="1"/>
    <n v="0"/>
    <x v="0"/>
    <b v="0"/>
    <b v="0"/>
    <b v="0"/>
    <b v="0"/>
    <b v="0"/>
    <b v="0"/>
    <b v="0"/>
    <b v="0"/>
    <b v="0"/>
    <b v="0"/>
    <b v="0"/>
    <x v="0"/>
    <x v="0"/>
    <n v="0"/>
    <x v="26"/>
    <x v="0"/>
  </r>
  <r>
    <m/>
    <x v="1"/>
    <x v="2"/>
    <x v="62"/>
    <x v="62"/>
    <x v="1"/>
    <x v="63"/>
    <s v="若生產力分析指標類別為「營業收入」、「營業利益」，則金額單位為千元"/>
    <x v="1"/>
    <x v="8"/>
    <s v="Employees Statistics_Average Number of Employees;Finance Master_Operating Income;Finance Master_Operating Revenue"/>
    <s v="General"/>
    <s v="數值類"/>
    <m/>
    <x v="0"/>
    <s v="FIN"/>
    <x v="1"/>
    <x v="1"/>
    <x v="0"/>
    <x v="0"/>
    <s v="DM_REVENUE_PER_CAPITA_ANALYSIS_BG"/>
    <s v="VALUE_OF_PRODUCTIVITY_RELATED_INDICATOR"/>
    <m/>
    <m/>
    <m/>
    <m/>
    <m/>
    <m/>
    <m/>
    <m/>
    <m/>
    <m/>
    <m/>
    <m/>
    <m/>
    <m/>
    <m/>
    <m/>
    <m/>
    <m/>
    <s v="資料清單"/>
    <x v="2"/>
    <x v="17"/>
    <x v="60"/>
    <x v="2"/>
    <e v="#N/A"/>
    <s v="Value of Productivity Related Indicator"/>
    <x v="62"/>
    <x v="1"/>
    <x v="0"/>
    <x v="63"/>
    <x v="1"/>
    <s v="IEC_STD_V10 &gt;&gt; Common &gt;&gt; AutoMetaDataValue of Productivity Related Indicator"/>
    <x v="1"/>
    <x v="0"/>
    <s v="生產力分析指標量值Property"/>
    <n v="90"/>
    <n v="84"/>
    <e v="#N/A"/>
    <s v="Value of Productivity Related Indicator"/>
    <n v="1"/>
    <n v="0"/>
    <n v="0"/>
    <x v="0"/>
    <s v="Operating Revenue Per Capita and Operating Income Per Capita Analysis Comparison between BGs"/>
    <x v="8"/>
    <e v="#N/A"/>
    <x v="29"/>
    <s v="C.4.2.0: 生產力:"/>
    <x v="17"/>
    <x v="17"/>
    <x v="88"/>
    <x v="62"/>
    <x v="62"/>
    <x v="59"/>
    <x v="0"/>
    <x v="0"/>
    <x v="0"/>
    <x v="4"/>
    <m/>
    <x v="0"/>
    <x v="1"/>
    <s v="Operating Revenue Per Capita and Operating Income Per Capita Analysis Comparison between BGs_Value of Productivity Related Indicator"/>
    <x v="88"/>
    <x v="1"/>
    <x v="0"/>
    <x v="1"/>
    <x v="1"/>
    <x v="0"/>
    <x v="0"/>
    <s v="DM_REVENUE_PER_CAPITA_ANALYSIS_BG"/>
    <s v="VALUE_OF_PRODUCTIVITY_RELATED_INDICATOR"/>
    <x v="7"/>
    <x v="58"/>
    <x v="0"/>
    <n v="0"/>
    <x v="0"/>
    <x v="0"/>
    <x v="0"/>
    <s v=""/>
    <s v=""/>
    <n v="88"/>
    <s v="-88"/>
    <x v="0"/>
    <x v="0"/>
    <x v="0"/>
    <x v="62"/>
    <x v="1"/>
    <s v="生產力分析指標量值"/>
    <s v=""/>
    <s v=""/>
    <x v="0"/>
    <x v="60"/>
    <m/>
    <s v="^()$"/>
    <n v="9"/>
    <x v="0"/>
    <x v="1"/>
    <x v="0"/>
    <x v="0"/>
    <x v="0"/>
    <x v="1"/>
    <b v="0"/>
    <x v="1"/>
    <x v="1"/>
    <n v="0"/>
    <x v="0"/>
    <b v="0"/>
    <b v="0"/>
    <b v="0"/>
    <b v="0"/>
    <b v="0"/>
    <b v="0"/>
    <b v="0"/>
    <b v="0"/>
    <b v="0"/>
    <b v="0"/>
    <b v="0"/>
    <x v="0"/>
    <x v="0"/>
    <n v="0"/>
    <x v="27"/>
    <x v="0"/>
  </r>
  <r>
    <m/>
    <x v="1"/>
    <x v="3"/>
    <x v="29"/>
    <x v="63"/>
    <x v="1"/>
    <x v="30"/>
    <s v="現金循環週期"/>
    <x v="0"/>
    <x v="0"/>
    <s v="N/A"/>
    <s v="General"/>
    <m/>
    <m/>
    <x v="0"/>
    <s v="FIN"/>
    <x v="1"/>
    <x v="1"/>
    <x v="0"/>
    <x v="0"/>
    <s v="DM_CCC_ANALYSIS"/>
    <m/>
    <m/>
    <m/>
    <m/>
    <m/>
    <m/>
    <m/>
    <m/>
    <m/>
    <m/>
    <m/>
    <m/>
    <m/>
    <m/>
    <m/>
    <m/>
    <m/>
    <m/>
    <m/>
    <s v="資料清單"/>
    <x v="2"/>
    <x v="18"/>
    <x v="60"/>
    <x v="3"/>
    <e v="#N/A"/>
    <s v="CCC Analysis"/>
    <x v="63"/>
    <x v="1"/>
    <x v="0"/>
    <x v="30"/>
    <x v="1"/>
    <s v="IEC_STD_V10 &gt;&gt; Common &gt;&gt; AutoMetaDataCCC Analysis"/>
    <x v="0"/>
    <x v="0"/>
    <s v="現金循環週期Concept"/>
    <n v="91"/>
    <n v="0"/>
    <n v="0"/>
    <s v=""/>
    <n v="0"/>
    <n v="0"/>
    <n v="0"/>
    <x v="0"/>
    <s v=""/>
    <x v="0"/>
    <s v=""/>
    <x v="0"/>
    <s v="C.4.3.0: 財務分析:"/>
    <x v="0"/>
    <x v="0"/>
    <x v="89"/>
    <x v="29"/>
    <x v="63"/>
    <x v="60"/>
    <x v="0"/>
    <x v="0"/>
    <x v="0"/>
    <x v="0"/>
    <m/>
    <x v="0"/>
    <x v="0"/>
    <s v="CCC Analysis"/>
    <x v="89"/>
    <x v="0"/>
    <x v="0"/>
    <x v="1"/>
    <x v="1"/>
    <x v="0"/>
    <x v="0"/>
    <s v="DM_CCC_ANALYSIS"/>
    <s v=""/>
    <x v="8"/>
    <x v="0"/>
    <x v="0"/>
    <n v="0"/>
    <x v="0"/>
    <x v="0"/>
    <x v="0"/>
    <s v=""/>
    <s v=""/>
    <n v="89"/>
    <s v="-89"/>
    <x v="0"/>
    <x v="0"/>
    <x v="0"/>
    <x v="63"/>
    <x v="1"/>
    <s v="現金循環週期"/>
    <s v=""/>
    <s v=""/>
    <x v="0"/>
    <x v="60"/>
    <m/>
    <s v="^()$"/>
    <n v="9"/>
    <x v="0"/>
    <x v="1"/>
    <x v="0"/>
    <x v="0"/>
    <x v="0"/>
    <x v="1"/>
    <b v="0"/>
    <x v="1"/>
    <x v="0"/>
    <n v="0"/>
    <x v="0"/>
    <b v="0"/>
    <b v="0"/>
    <b v="0"/>
    <b v="0"/>
    <b v="1"/>
    <b v="0"/>
    <b v="0"/>
    <b v="0"/>
    <b v="0"/>
    <b v="0"/>
    <b v="0"/>
    <x v="1"/>
    <x v="1"/>
    <n v="0"/>
    <x v="2"/>
    <x v="0"/>
  </r>
  <r>
    <m/>
    <x v="1"/>
    <x v="3"/>
    <x v="11"/>
    <x v="11"/>
    <x v="3"/>
    <x v="11"/>
    <s v="財報結算日"/>
    <x v="3"/>
    <x v="9"/>
    <s v="N/A"/>
    <s v="General"/>
    <s v="日期類"/>
    <m/>
    <x v="0"/>
    <s v="FIN"/>
    <x v="1"/>
    <x v="1"/>
    <x v="0"/>
    <x v="0"/>
    <s v="DM_CCC_ANALYSIS"/>
    <s v="CLOSING_DATE"/>
    <m/>
    <m/>
    <m/>
    <m/>
    <m/>
    <m/>
    <m/>
    <m/>
    <m/>
    <m/>
    <m/>
    <m/>
    <m/>
    <m/>
    <m/>
    <m/>
    <m/>
    <m/>
    <s v="資料清單"/>
    <x v="2"/>
    <x v="19"/>
    <x v="60"/>
    <x v="3"/>
    <e v="#N/A"/>
    <s v="Financial Report Closing Date"/>
    <x v="11"/>
    <x v="3"/>
    <x v="0"/>
    <x v="11"/>
    <x v="1"/>
    <s v="IEC_STD_V10 &gt;&gt; Common &gt;&gt; AutoMetaDataFinancial Report Closing Date"/>
    <x v="3"/>
    <x v="0"/>
    <s v="財報結算日Dimension"/>
    <n v="15"/>
    <n v="91"/>
    <n v="0"/>
    <s v=""/>
    <n v="0"/>
    <n v="0"/>
    <n v="32"/>
    <x v="3"/>
    <s v="CCC Analysis"/>
    <x v="9"/>
    <e v="#N/A"/>
    <x v="0"/>
    <s v="C.4.3.0: 財務分析:"/>
    <x v="1"/>
    <x v="1"/>
    <x v="90"/>
    <x v="11"/>
    <x v="11"/>
    <x v="52"/>
    <x v="0"/>
    <x v="0"/>
    <x v="0"/>
    <x v="3"/>
    <m/>
    <x v="0"/>
    <x v="3"/>
    <s v="CCC Analysis_Financial Report Closing Date"/>
    <x v="90"/>
    <x v="3"/>
    <x v="0"/>
    <x v="1"/>
    <x v="1"/>
    <x v="0"/>
    <x v="0"/>
    <s v="DM_CCC_ANALYSIS"/>
    <s v="CLOSING_DATE"/>
    <x v="8"/>
    <x v="10"/>
    <x v="0"/>
    <n v="0"/>
    <x v="0"/>
    <x v="0"/>
    <x v="0"/>
    <s v=""/>
    <s v=""/>
    <n v="90"/>
    <s v="-90"/>
    <x v="0"/>
    <x v="0"/>
    <x v="0"/>
    <x v="11"/>
    <x v="1"/>
    <s v="財報結算日"/>
    <s v=""/>
    <s v=""/>
    <x v="0"/>
    <x v="60"/>
    <m/>
    <s v="^()$"/>
    <n v="9"/>
    <x v="0"/>
    <x v="1"/>
    <x v="0"/>
    <x v="0"/>
    <x v="1"/>
    <x v="1"/>
    <b v="0"/>
    <x v="1"/>
    <x v="1"/>
    <n v="0"/>
    <x v="0"/>
    <b v="0"/>
    <b v="0"/>
    <b v="0"/>
    <b v="0"/>
    <b v="0"/>
    <b v="0"/>
    <b v="0"/>
    <b v="0"/>
    <b v="0"/>
    <b v="0"/>
    <b v="0"/>
    <x v="0"/>
    <x v="0"/>
    <n v="0"/>
    <x v="7"/>
    <x v="0"/>
  </r>
  <r>
    <m/>
    <x v="1"/>
    <x v="3"/>
    <x v="12"/>
    <x v="12"/>
    <x v="4"/>
    <x v="20"/>
    <s v="統計期間"/>
    <x v="3"/>
    <x v="9"/>
    <s v="N/A"/>
    <s v="General"/>
    <s v="代碼類"/>
    <s v="Year, Quarter, Month"/>
    <x v="0"/>
    <s v="FIN"/>
    <x v="1"/>
    <x v="1"/>
    <x v="0"/>
    <x v="0"/>
    <s v="DM_CCC_ANALYSIS"/>
    <s v="PERIOD"/>
    <m/>
    <m/>
    <m/>
    <m/>
    <m/>
    <m/>
    <m/>
    <m/>
    <m/>
    <m/>
    <m/>
    <m/>
    <m/>
    <m/>
    <m/>
    <m/>
    <m/>
    <m/>
    <s v="資料清單"/>
    <x v="2"/>
    <x v="20"/>
    <x v="60"/>
    <x v="3"/>
    <e v="#N/A"/>
    <s v="Accounting Period"/>
    <x v="12"/>
    <x v="4"/>
    <x v="0"/>
    <x v="20"/>
    <x v="1"/>
    <s v="IEC_STD_V10 &gt;&gt; Common &gt;&gt; AutoMetaDataAccounting Period"/>
    <x v="3"/>
    <x v="0"/>
    <s v="會計期間Dimension"/>
    <n v="16"/>
    <n v="91"/>
    <n v="0"/>
    <s v=""/>
    <n v="0"/>
    <n v="0"/>
    <n v="33"/>
    <x v="4"/>
    <s v="CCC Analysis"/>
    <x v="9"/>
    <e v="#N/A"/>
    <x v="0"/>
    <s v="C.4.3.0: 財務分析:"/>
    <x v="2"/>
    <x v="2"/>
    <x v="91"/>
    <x v="12"/>
    <x v="12"/>
    <x v="53"/>
    <x v="10"/>
    <x v="0"/>
    <x v="0"/>
    <x v="2"/>
    <m/>
    <x v="0"/>
    <x v="3"/>
    <s v="CCC Analysis_Accounting Period"/>
    <x v="91"/>
    <x v="3"/>
    <x v="0"/>
    <x v="1"/>
    <x v="1"/>
    <x v="0"/>
    <x v="0"/>
    <s v="DM_CCC_ANALYSIS"/>
    <s v="PERIOD"/>
    <x v="8"/>
    <x v="11"/>
    <x v="0"/>
    <n v="0"/>
    <x v="0"/>
    <x v="0"/>
    <x v="0"/>
    <s v=""/>
    <s v=""/>
    <n v="91"/>
    <s v="-91"/>
    <x v="0"/>
    <x v="0"/>
    <x v="0"/>
    <x v="12"/>
    <x v="1"/>
    <s v="判斷資料項目以年/季/月的角度檢視"/>
    <s v=""/>
    <s v=""/>
    <x v="0"/>
    <x v="60"/>
    <m/>
    <s v="^()$"/>
    <n v="9"/>
    <x v="0"/>
    <x v="1"/>
    <x v="0"/>
    <x v="0"/>
    <x v="1"/>
    <x v="1"/>
    <b v="0"/>
    <x v="1"/>
    <x v="1"/>
    <n v="0"/>
    <x v="0"/>
    <b v="0"/>
    <b v="0"/>
    <b v="0"/>
    <b v="0"/>
    <b v="0"/>
    <b v="0"/>
    <b v="0"/>
    <b v="0"/>
    <b v="0"/>
    <b v="0"/>
    <b v="0"/>
    <x v="0"/>
    <x v="0"/>
    <n v="0"/>
    <x v="3"/>
    <x v="0"/>
  </r>
  <r>
    <m/>
    <x v="1"/>
    <x v="3"/>
    <x v="5"/>
    <x v="5"/>
    <x v="2"/>
    <x v="5"/>
    <s v="上市公司名稱"/>
    <x v="3"/>
    <x v="9"/>
    <s v="N/A"/>
    <s v="General"/>
    <s v="代碼類"/>
    <s v="英業達、廣達、緯創、仁寶…"/>
    <x v="0"/>
    <s v="FIN"/>
    <x v="1"/>
    <x v="1"/>
    <x v="0"/>
    <x v="0"/>
    <s v="DM_CCC_ANALYSIS"/>
    <s v="ENTREPRENEUR"/>
    <m/>
    <m/>
    <m/>
    <m/>
    <m/>
    <m/>
    <m/>
    <m/>
    <m/>
    <m/>
    <m/>
    <m/>
    <m/>
    <m/>
    <m/>
    <m/>
    <m/>
    <m/>
    <s v="資料清單"/>
    <x v="2"/>
    <x v="21"/>
    <x v="60"/>
    <x v="3"/>
    <e v="#N/A"/>
    <s v="Entrepreneur Chinese Name"/>
    <x v="5"/>
    <x v="2"/>
    <x v="0"/>
    <x v="5"/>
    <x v="1"/>
    <s v="IEC_STD_V10 &gt;&gt; Common &gt;&gt; AutoMetaDataEntrepreneur Chinese Name"/>
    <x v="3"/>
    <x v="0"/>
    <s v="企業中文名稱Dimension"/>
    <n v="7"/>
    <n v="91"/>
    <n v="0"/>
    <s v=""/>
    <n v="0"/>
    <n v="0"/>
    <n v="7"/>
    <x v="1"/>
    <s v="CCC Analysis"/>
    <x v="9"/>
    <e v="#N/A"/>
    <x v="0"/>
    <s v="C.4.3.0: 財務分析:"/>
    <x v="3"/>
    <x v="3"/>
    <x v="92"/>
    <x v="5"/>
    <x v="5"/>
    <x v="5"/>
    <x v="3"/>
    <x v="0"/>
    <x v="0"/>
    <x v="2"/>
    <m/>
    <x v="0"/>
    <x v="3"/>
    <s v="CCC Analysis_Entrepreneur Chinese Name"/>
    <x v="92"/>
    <x v="3"/>
    <x v="0"/>
    <x v="1"/>
    <x v="1"/>
    <x v="0"/>
    <x v="0"/>
    <s v="DM_CCC_ANALYSIS"/>
    <s v="ENTREPRENEUR"/>
    <x v="8"/>
    <x v="8"/>
    <x v="0"/>
    <n v="0"/>
    <x v="0"/>
    <x v="0"/>
    <x v="0"/>
    <s v=""/>
    <s v=""/>
    <n v="92"/>
    <s v="-92"/>
    <x v="0"/>
    <x v="0"/>
    <x v="0"/>
    <x v="5"/>
    <x v="1"/>
    <s v="企業中文名稱"/>
    <s v=""/>
    <s v=""/>
    <x v="0"/>
    <x v="60"/>
    <m/>
    <s v="^()$"/>
    <n v="9"/>
    <x v="0"/>
    <x v="1"/>
    <x v="0"/>
    <x v="0"/>
    <x v="1"/>
    <x v="1"/>
    <b v="0"/>
    <x v="1"/>
    <x v="1"/>
    <n v="0"/>
    <x v="0"/>
    <b v="0"/>
    <b v="0"/>
    <b v="0"/>
    <b v="0"/>
    <b v="0"/>
    <b v="0"/>
    <b v="0"/>
    <b v="0"/>
    <b v="0"/>
    <b v="0"/>
    <b v="0"/>
    <x v="0"/>
    <x v="0"/>
    <n v="0"/>
    <x v="4"/>
    <x v="0"/>
  </r>
  <r>
    <m/>
    <x v="1"/>
    <x v="3"/>
    <x v="2"/>
    <x v="2"/>
    <x v="0"/>
    <x v="2"/>
    <s v="內部資料區分事業群，包含 EBG, PSG, Inventec All，Inventec All&gt;EBG+PSG_x000a_外部資料不區分事業群，欄位為空字串"/>
    <x v="3"/>
    <x v="9"/>
    <s v="N/A"/>
    <s v="General"/>
    <s v="代碼類"/>
    <s v="EBG, PSG, ALL, ..."/>
    <x v="0"/>
    <s v="FIN"/>
    <x v="1"/>
    <x v="1"/>
    <x v="0"/>
    <x v="0"/>
    <s v="DM_CCC_ANALYSIS"/>
    <s v="BG"/>
    <m/>
    <m/>
    <m/>
    <m/>
    <m/>
    <m/>
    <m/>
    <m/>
    <m/>
    <m/>
    <m/>
    <m/>
    <m/>
    <m/>
    <m/>
    <m/>
    <m/>
    <m/>
    <s v="資料清單"/>
    <x v="2"/>
    <x v="22"/>
    <x v="60"/>
    <x v="3"/>
    <e v="#N/A"/>
    <s v="BG Code"/>
    <x v="2"/>
    <x v="0"/>
    <x v="0"/>
    <x v="2"/>
    <x v="1"/>
    <s v="IEC_STD_V10 &gt;&gt; Common &gt;&gt; AutoMetaDataBG Code"/>
    <x v="3"/>
    <x v="0"/>
    <s v="事業群代碼Dimension"/>
    <n v="4"/>
    <n v="91"/>
    <n v="0"/>
    <s v=""/>
    <n v="0"/>
    <n v="0"/>
    <n v="4"/>
    <x v="2"/>
    <s v="CCC Analysis"/>
    <x v="9"/>
    <e v="#N/A"/>
    <x v="0"/>
    <s v="C.4.3.0: 財務分析:"/>
    <x v="4"/>
    <x v="4"/>
    <x v="93"/>
    <x v="2"/>
    <x v="2"/>
    <x v="54"/>
    <x v="12"/>
    <x v="0"/>
    <x v="0"/>
    <x v="2"/>
    <m/>
    <x v="0"/>
    <x v="3"/>
    <s v="CCC Analysis_BG Code"/>
    <x v="93"/>
    <x v="3"/>
    <x v="0"/>
    <x v="1"/>
    <x v="1"/>
    <x v="0"/>
    <x v="0"/>
    <s v="DM_CCC_ANALYSIS"/>
    <s v="BG"/>
    <x v="8"/>
    <x v="9"/>
    <x v="0"/>
    <n v="0"/>
    <x v="0"/>
    <x v="0"/>
    <x v="0"/>
    <s v=""/>
    <s v=""/>
    <n v="93"/>
    <s v="-93"/>
    <x v="0"/>
    <x v="0"/>
    <x v="0"/>
    <x v="2"/>
    <x v="1"/>
    <s v="事業群代碼"/>
    <s v=""/>
    <s v=""/>
    <x v="0"/>
    <x v="60"/>
    <m/>
    <s v="^()$"/>
    <n v="9"/>
    <x v="0"/>
    <x v="1"/>
    <x v="0"/>
    <x v="0"/>
    <x v="1"/>
    <x v="1"/>
    <b v="0"/>
    <x v="1"/>
    <x v="1"/>
    <n v="0"/>
    <x v="0"/>
    <b v="0"/>
    <b v="0"/>
    <b v="0"/>
    <b v="0"/>
    <b v="0"/>
    <b v="0"/>
    <b v="0"/>
    <b v="0"/>
    <b v="0"/>
    <b v="0"/>
    <b v="0"/>
    <x v="0"/>
    <x v="0"/>
    <n v="0"/>
    <x v="1"/>
    <x v="0"/>
  </r>
  <r>
    <m/>
    <x v="1"/>
    <x v="3"/>
    <x v="63"/>
    <x v="64"/>
    <x v="1"/>
    <x v="64"/>
    <s v="包含存貨周轉天數、應付周轉天數、應收周轉天數、現金循環週期"/>
    <x v="1"/>
    <x v="9"/>
    <s v="Finance Master_DOI;Finance Master_AP Days;Finance Master_AR Days;Finance Master_CCC"/>
    <s v="General"/>
    <s v="代碼類"/>
    <s v="存貨周轉天數、應付周轉天數、應收周轉天數、現金循環週期"/>
    <x v="0"/>
    <s v="FIN"/>
    <x v="1"/>
    <x v="1"/>
    <x v="0"/>
    <x v="0"/>
    <s v="DM_CCC_ANALYSIS"/>
    <s v="CCC_RELATED_INDICATOR"/>
    <m/>
    <m/>
    <m/>
    <m/>
    <m/>
    <m/>
    <m/>
    <m/>
    <m/>
    <m/>
    <m/>
    <m/>
    <m/>
    <m/>
    <m/>
    <m/>
    <m/>
    <m/>
    <s v="資料清單"/>
    <x v="2"/>
    <x v="23"/>
    <x v="60"/>
    <x v="3"/>
    <e v="#N/A"/>
    <s v="CCC Related Indicator"/>
    <x v="64"/>
    <x v="1"/>
    <x v="0"/>
    <x v="64"/>
    <x v="1"/>
    <s v="IEC_STD_V10 &gt;&gt; Common &gt;&gt; AutoMetaDataCCC Related Indicator"/>
    <x v="1"/>
    <x v="0"/>
    <s v="CCC 相關指標類別Property"/>
    <n v="96"/>
    <n v="91"/>
    <e v="#N/A"/>
    <s v="CCC Related Indicator"/>
    <n v="1"/>
    <n v="0"/>
    <n v="0"/>
    <x v="0"/>
    <s v="CCC Analysis"/>
    <x v="9"/>
    <e v="#N/A"/>
    <x v="30"/>
    <s v="C.4.3.0: 財務分析:"/>
    <x v="5"/>
    <x v="5"/>
    <x v="94"/>
    <x v="63"/>
    <x v="64"/>
    <x v="61"/>
    <x v="14"/>
    <x v="0"/>
    <x v="0"/>
    <x v="2"/>
    <m/>
    <x v="0"/>
    <x v="1"/>
    <s v="CCC Analysis_CCC Related Indicator"/>
    <x v="94"/>
    <x v="1"/>
    <x v="0"/>
    <x v="1"/>
    <x v="1"/>
    <x v="0"/>
    <x v="0"/>
    <s v="DM_CCC_ANALYSIS"/>
    <s v="CCC_RELATED_INDICATOR"/>
    <x v="8"/>
    <x v="59"/>
    <x v="0"/>
    <n v="0"/>
    <x v="0"/>
    <x v="0"/>
    <x v="0"/>
    <s v=""/>
    <s v=""/>
    <n v="94"/>
    <s v="-94"/>
    <x v="0"/>
    <x v="0"/>
    <x v="0"/>
    <x v="64"/>
    <x v="1"/>
    <s v="CCC 相關指標類別"/>
    <s v=""/>
    <s v=""/>
    <x v="0"/>
    <x v="60"/>
    <m/>
    <s v="^()$"/>
    <n v="9"/>
    <x v="0"/>
    <x v="1"/>
    <x v="0"/>
    <x v="0"/>
    <x v="0"/>
    <x v="1"/>
    <b v="0"/>
    <x v="1"/>
    <x v="1"/>
    <n v="0"/>
    <x v="0"/>
    <b v="0"/>
    <b v="0"/>
    <b v="0"/>
    <b v="0"/>
    <b v="0"/>
    <b v="0"/>
    <b v="0"/>
    <b v="0"/>
    <b v="0"/>
    <b v="0"/>
    <b v="0"/>
    <x v="0"/>
    <x v="0"/>
    <n v="0"/>
    <x v="28"/>
    <x v="0"/>
  </r>
  <r>
    <m/>
    <x v="1"/>
    <x v="3"/>
    <x v="64"/>
    <x v="65"/>
    <x v="1"/>
    <x v="65"/>
    <s v="CCC 相關指標量值"/>
    <x v="1"/>
    <x v="9"/>
    <s v="Finance Master_DOI;Finance Master_AP Days;Finance Master_AR Days;Finance Master_CCC"/>
    <s v="General"/>
    <s v="數值類"/>
    <m/>
    <x v="0"/>
    <s v="FIN"/>
    <x v="1"/>
    <x v="1"/>
    <x v="0"/>
    <x v="0"/>
    <s v="DM_CCC_ANALYSIS"/>
    <s v="VALUE_OF_CCC_RELATED_INDICATOR"/>
    <m/>
    <m/>
    <m/>
    <m/>
    <m/>
    <m/>
    <m/>
    <m/>
    <m/>
    <m/>
    <m/>
    <m/>
    <m/>
    <m/>
    <m/>
    <m/>
    <m/>
    <m/>
    <s v="資料清單"/>
    <x v="2"/>
    <x v="24"/>
    <x v="60"/>
    <x v="3"/>
    <e v="#N/A"/>
    <s v="Value of CCC Related Indicator"/>
    <x v="65"/>
    <x v="1"/>
    <x v="0"/>
    <x v="65"/>
    <x v="1"/>
    <s v="IEC_STD_V10 &gt;&gt; Common &gt;&gt; AutoMetaDataValue of CCC Related Indicator"/>
    <x v="1"/>
    <x v="0"/>
    <s v="CCC 相關指標量值Property"/>
    <n v="97"/>
    <n v="91"/>
    <e v="#N/A"/>
    <s v="Value of CCC Related Indicator"/>
    <n v="1"/>
    <n v="0"/>
    <n v="0"/>
    <x v="0"/>
    <s v="CCC Analysis"/>
    <x v="9"/>
    <e v="#N/A"/>
    <x v="30"/>
    <s v="C.4.3.0: 財務分析:"/>
    <x v="6"/>
    <x v="6"/>
    <x v="95"/>
    <x v="64"/>
    <x v="65"/>
    <x v="62"/>
    <x v="0"/>
    <x v="0"/>
    <x v="0"/>
    <x v="4"/>
    <m/>
    <x v="0"/>
    <x v="1"/>
    <s v="CCC Analysis_Value of CCC Related Indicator"/>
    <x v="95"/>
    <x v="1"/>
    <x v="0"/>
    <x v="1"/>
    <x v="1"/>
    <x v="0"/>
    <x v="0"/>
    <s v="DM_CCC_ANALYSIS"/>
    <s v="VALUE_OF_CCC_RELATED_INDICATOR"/>
    <x v="8"/>
    <x v="60"/>
    <x v="0"/>
    <n v="0"/>
    <x v="0"/>
    <x v="0"/>
    <x v="0"/>
    <s v=""/>
    <s v=""/>
    <n v="95"/>
    <s v="-95"/>
    <x v="0"/>
    <x v="0"/>
    <x v="0"/>
    <x v="65"/>
    <x v="1"/>
    <s v="CCC 相關指標量值"/>
    <s v=""/>
    <s v=""/>
    <x v="0"/>
    <x v="60"/>
    <m/>
    <s v="^()$"/>
    <n v="9"/>
    <x v="0"/>
    <x v="1"/>
    <x v="0"/>
    <x v="0"/>
    <x v="0"/>
    <x v="1"/>
    <b v="0"/>
    <x v="1"/>
    <x v="1"/>
    <n v="0"/>
    <x v="0"/>
    <b v="0"/>
    <b v="0"/>
    <b v="0"/>
    <b v="0"/>
    <b v="0"/>
    <b v="0"/>
    <b v="0"/>
    <b v="0"/>
    <b v="0"/>
    <b v="0"/>
    <b v="0"/>
    <x v="0"/>
    <x v="0"/>
    <n v="0"/>
    <x v="26"/>
    <x v="0"/>
  </r>
  <r>
    <m/>
    <x v="1"/>
    <x v="3"/>
    <x v="65"/>
    <x v="66"/>
    <x v="35"/>
    <x v="66"/>
    <s v="現金循環週期同業及事業群比較"/>
    <x v="0"/>
    <x v="0"/>
    <s v="N/A"/>
    <s v="General"/>
    <m/>
    <m/>
    <x v="0"/>
    <s v="FIN"/>
    <x v="1"/>
    <x v="1"/>
    <x v="0"/>
    <x v="0"/>
    <s v="DM_CCC_ANALYSIS_BG"/>
    <m/>
    <m/>
    <m/>
    <m/>
    <m/>
    <m/>
    <m/>
    <m/>
    <m/>
    <m/>
    <m/>
    <m/>
    <m/>
    <m/>
    <m/>
    <m/>
    <m/>
    <m/>
    <m/>
    <s v="資料清單"/>
    <x v="2"/>
    <x v="25"/>
    <x v="60"/>
    <x v="3"/>
    <e v="#N/A"/>
    <s v="CCC Analysis Comparison between Entrepreneurs and BGs"/>
    <x v="66"/>
    <x v="35"/>
    <x v="0"/>
    <x v="66"/>
    <x v="1"/>
    <s v="IEC_STD_V10 &gt;&gt; Common &gt;&gt; AutoMetaDataCCC Analysis Comparison between Entrepreneurs and BGs"/>
    <x v="0"/>
    <x v="0"/>
    <s v="現金循環週期同業及事業群比較Concept"/>
    <n v="98"/>
    <n v="0"/>
    <n v="0"/>
    <s v=""/>
    <n v="0"/>
    <n v="0"/>
    <n v="0"/>
    <x v="0"/>
    <s v=""/>
    <x v="0"/>
    <s v=""/>
    <x v="0"/>
    <s v="C.4.3.0: 財務分析:"/>
    <x v="7"/>
    <x v="7"/>
    <x v="96"/>
    <x v="65"/>
    <x v="66"/>
    <x v="63"/>
    <x v="0"/>
    <x v="0"/>
    <x v="0"/>
    <x v="0"/>
    <m/>
    <x v="0"/>
    <x v="0"/>
    <s v="CCC Analysis Comparison between Entrepreneurs and BGs"/>
    <x v="96"/>
    <x v="0"/>
    <x v="0"/>
    <x v="1"/>
    <x v="1"/>
    <x v="0"/>
    <x v="0"/>
    <s v="DM_CCC_ANALYSIS_BG"/>
    <s v=""/>
    <x v="9"/>
    <x v="0"/>
    <x v="0"/>
    <n v="0"/>
    <x v="0"/>
    <x v="0"/>
    <x v="0"/>
    <s v=""/>
    <s v=""/>
    <n v="96"/>
    <s v="-96"/>
    <x v="0"/>
    <x v="0"/>
    <x v="0"/>
    <x v="66"/>
    <x v="1"/>
    <s v="現金循環週期同業及事業群比較"/>
    <s v=""/>
    <s v=""/>
    <x v="0"/>
    <x v="60"/>
    <m/>
    <s v="^()$"/>
    <n v="9"/>
    <x v="0"/>
    <x v="1"/>
    <x v="0"/>
    <x v="0"/>
    <x v="0"/>
    <x v="1"/>
    <b v="0"/>
    <x v="1"/>
    <x v="0"/>
    <n v="0"/>
    <x v="0"/>
    <b v="0"/>
    <b v="0"/>
    <b v="0"/>
    <b v="0"/>
    <b v="0"/>
    <b v="0"/>
    <b v="0"/>
    <b v="0"/>
    <b v="0"/>
    <b v="0"/>
    <b v="0"/>
    <x v="0"/>
    <x v="0"/>
    <n v="0"/>
    <x v="29"/>
    <x v="1"/>
  </r>
  <r>
    <m/>
    <x v="1"/>
    <x v="3"/>
    <x v="11"/>
    <x v="11"/>
    <x v="3"/>
    <x v="11"/>
    <s v="財報結算日"/>
    <x v="3"/>
    <x v="10"/>
    <s v="N/A"/>
    <s v="General"/>
    <s v="日期類"/>
    <m/>
    <x v="0"/>
    <s v="FIN"/>
    <x v="1"/>
    <x v="1"/>
    <x v="0"/>
    <x v="0"/>
    <s v="DM_CCC_ANALYSIS_BG"/>
    <s v="CLOSING_DATE"/>
    <m/>
    <m/>
    <m/>
    <m/>
    <m/>
    <m/>
    <m/>
    <m/>
    <m/>
    <m/>
    <m/>
    <m/>
    <m/>
    <m/>
    <m/>
    <m/>
    <m/>
    <m/>
    <s v="資料清單"/>
    <x v="2"/>
    <x v="26"/>
    <x v="60"/>
    <x v="3"/>
    <e v="#N/A"/>
    <s v="Financial Report Closing Date"/>
    <x v="11"/>
    <x v="3"/>
    <x v="0"/>
    <x v="11"/>
    <x v="1"/>
    <s v="IEC_STD_V10 &gt;&gt; Common &gt;&gt; AutoMetaDataFinancial Report Closing Date"/>
    <x v="3"/>
    <x v="0"/>
    <s v="財報結算日Dimension"/>
    <n v="15"/>
    <n v="98"/>
    <n v="0"/>
    <s v=""/>
    <n v="0"/>
    <n v="0"/>
    <n v="32"/>
    <x v="3"/>
    <s v="CCC Analysis Comparison between Entrepreneurs and BGs"/>
    <x v="10"/>
    <e v="#N/A"/>
    <x v="0"/>
    <s v="C.4.3.0: 財務分析:"/>
    <x v="8"/>
    <x v="8"/>
    <x v="97"/>
    <x v="11"/>
    <x v="11"/>
    <x v="52"/>
    <x v="0"/>
    <x v="0"/>
    <x v="0"/>
    <x v="3"/>
    <m/>
    <x v="0"/>
    <x v="3"/>
    <s v="CCC Analysis Comparison between Entrepreneurs and BGs_Financial Report Closing Date"/>
    <x v="97"/>
    <x v="3"/>
    <x v="0"/>
    <x v="1"/>
    <x v="1"/>
    <x v="0"/>
    <x v="0"/>
    <s v="DM_CCC_ANALYSIS_BG"/>
    <s v="CLOSING_DATE"/>
    <x v="9"/>
    <x v="10"/>
    <x v="0"/>
    <n v="0"/>
    <x v="0"/>
    <x v="0"/>
    <x v="0"/>
    <s v=""/>
    <s v=""/>
    <n v="97"/>
    <s v="-97"/>
    <x v="0"/>
    <x v="0"/>
    <x v="0"/>
    <x v="11"/>
    <x v="1"/>
    <s v="財報結算日"/>
    <s v=""/>
    <s v=""/>
    <x v="0"/>
    <x v="60"/>
    <m/>
    <s v="^()$"/>
    <n v="9"/>
    <x v="0"/>
    <x v="1"/>
    <x v="0"/>
    <x v="0"/>
    <x v="1"/>
    <x v="1"/>
    <b v="0"/>
    <x v="1"/>
    <x v="1"/>
    <n v="0"/>
    <x v="0"/>
    <b v="0"/>
    <b v="0"/>
    <b v="0"/>
    <b v="0"/>
    <b v="0"/>
    <b v="0"/>
    <b v="0"/>
    <b v="0"/>
    <b v="0"/>
    <b v="0"/>
    <b v="0"/>
    <x v="0"/>
    <x v="0"/>
    <n v="0"/>
    <x v="7"/>
    <x v="0"/>
  </r>
  <r>
    <m/>
    <x v="1"/>
    <x v="3"/>
    <x v="12"/>
    <x v="12"/>
    <x v="4"/>
    <x v="20"/>
    <s v="內部資料有年、季、月資料_x000a_外部資料有年、季資料"/>
    <x v="3"/>
    <x v="10"/>
    <s v="N/A"/>
    <s v="General"/>
    <s v="代碼類"/>
    <s v="Year, Quarter, Month"/>
    <x v="0"/>
    <s v="FIN"/>
    <x v="1"/>
    <x v="1"/>
    <x v="0"/>
    <x v="0"/>
    <s v="DM_CCC_ANALYSIS_BG"/>
    <s v="PERIOD"/>
    <m/>
    <m/>
    <m/>
    <m/>
    <m/>
    <m/>
    <m/>
    <m/>
    <m/>
    <m/>
    <m/>
    <m/>
    <m/>
    <m/>
    <m/>
    <m/>
    <m/>
    <m/>
    <s v="資料清單"/>
    <x v="2"/>
    <x v="27"/>
    <x v="60"/>
    <x v="3"/>
    <e v="#N/A"/>
    <s v="Accounting Period"/>
    <x v="12"/>
    <x v="4"/>
    <x v="0"/>
    <x v="20"/>
    <x v="1"/>
    <s v="IEC_STD_V10 &gt;&gt; Common &gt;&gt; AutoMetaDataAccounting Period"/>
    <x v="3"/>
    <x v="0"/>
    <s v="會計期間Dimension"/>
    <n v="16"/>
    <n v="98"/>
    <n v="0"/>
    <s v=""/>
    <n v="0"/>
    <n v="0"/>
    <n v="33"/>
    <x v="4"/>
    <s v="CCC Analysis Comparison between Entrepreneurs and BGs"/>
    <x v="10"/>
    <e v="#N/A"/>
    <x v="0"/>
    <s v="C.4.3.0: 財務分析:"/>
    <x v="9"/>
    <x v="9"/>
    <x v="98"/>
    <x v="12"/>
    <x v="12"/>
    <x v="64"/>
    <x v="10"/>
    <x v="0"/>
    <x v="0"/>
    <x v="2"/>
    <m/>
    <x v="0"/>
    <x v="3"/>
    <s v="CCC Analysis Comparison between Entrepreneurs and BGs_Accounting Period"/>
    <x v="98"/>
    <x v="3"/>
    <x v="0"/>
    <x v="1"/>
    <x v="1"/>
    <x v="0"/>
    <x v="0"/>
    <s v="DM_CCC_ANALYSIS_BG"/>
    <s v="PERIOD"/>
    <x v="9"/>
    <x v="11"/>
    <x v="0"/>
    <n v="0"/>
    <x v="0"/>
    <x v="0"/>
    <x v="0"/>
    <s v=""/>
    <s v=""/>
    <n v="98"/>
    <s v="-98"/>
    <x v="0"/>
    <x v="0"/>
    <x v="0"/>
    <x v="12"/>
    <x v="1"/>
    <s v="判斷資料項目以年/季/月的角度檢視"/>
    <s v=""/>
    <s v=""/>
    <x v="0"/>
    <x v="60"/>
    <m/>
    <s v="^()$"/>
    <n v="9"/>
    <x v="0"/>
    <x v="1"/>
    <x v="0"/>
    <x v="0"/>
    <x v="1"/>
    <x v="1"/>
    <b v="0"/>
    <x v="1"/>
    <x v="1"/>
    <n v="0"/>
    <x v="0"/>
    <b v="0"/>
    <b v="0"/>
    <b v="0"/>
    <b v="0"/>
    <b v="0"/>
    <b v="0"/>
    <b v="0"/>
    <b v="0"/>
    <b v="0"/>
    <b v="0"/>
    <b v="0"/>
    <x v="0"/>
    <x v="0"/>
    <n v="0"/>
    <x v="3"/>
    <x v="0"/>
  </r>
  <r>
    <m/>
    <x v="1"/>
    <x v="3"/>
    <x v="5"/>
    <x v="5"/>
    <x v="2"/>
    <x v="5"/>
    <s v="上市公司名稱"/>
    <x v="3"/>
    <x v="10"/>
    <s v="N/A"/>
    <s v="General"/>
    <s v="代碼類"/>
    <s v="英業達、廣達、緯創、仁寶…"/>
    <x v="0"/>
    <s v="FIN"/>
    <x v="1"/>
    <x v="1"/>
    <x v="0"/>
    <x v="0"/>
    <s v="DM_CCC_ANALYSIS_BG"/>
    <s v="ENTREPRENEUR"/>
    <m/>
    <m/>
    <m/>
    <m/>
    <m/>
    <m/>
    <m/>
    <m/>
    <m/>
    <m/>
    <m/>
    <m/>
    <m/>
    <m/>
    <m/>
    <m/>
    <m/>
    <m/>
    <s v="資料清單"/>
    <x v="2"/>
    <x v="28"/>
    <x v="60"/>
    <x v="3"/>
    <e v="#N/A"/>
    <s v="Entrepreneur Chinese Name"/>
    <x v="5"/>
    <x v="2"/>
    <x v="0"/>
    <x v="5"/>
    <x v="1"/>
    <s v="IEC_STD_V10 &gt;&gt; Common &gt;&gt; AutoMetaDataEntrepreneur Chinese Name"/>
    <x v="3"/>
    <x v="0"/>
    <s v="企業中文名稱Dimension"/>
    <n v="7"/>
    <n v="98"/>
    <n v="0"/>
    <s v=""/>
    <n v="0"/>
    <n v="0"/>
    <n v="7"/>
    <x v="1"/>
    <s v="CCC Analysis Comparison between Entrepreneurs and BGs"/>
    <x v="10"/>
    <e v="#N/A"/>
    <x v="0"/>
    <s v="C.4.3.0: 財務分析:"/>
    <x v="10"/>
    <x v="10"/>
    <x v="99"/>
    <x v="5"/>
    <x v="5"/>
    <x v="5"/>
    <x v="3"/>
    <x v="0"/>
    <x v="0"/>
    <x v="2"/>
    <m/>
    <x v="0"/>
    <x v="3"/>
    <s v="CCC Analysis Comparison between Entrepreneurs and BGs_Entrepreneur Chinese Name"/>
    <x v="99"/>
    <x v="3"/>
    <x v="0"/>
    <x v="1"/>
    <x v="1"/>
    <x v="0"/>
    <x v="0"/>
    <s v="DM_CCC_ANALYSIS_BG"/>
    <s v="ENTREPRENEUR"/>
    <x v="9"/>
    <x v="8"/>
    <x v="0"/>
    <n v="0"/>
    <x v="0"/>
    <x v="0"/>
    <x v="0"/>
    <s v=""/>
    <s v=""/>
    <n v="99"/>
    <s v="-99"/>
    <x v="0"/>
    <x v="0"/>
    <x v="0"/>
    <x v="5"/>
    <x v="1"/>
    <s v="企業中文名稱"/>
    <s v=""/>
    <s v=""/>
    <x v="0"/>
    <x v="60"/>
    <m/>
    <s v="^()$"/>
    <n v="9"/>
    <x v="0"/>
    <x v="1"/>
    <x v="0"/>
    <x v="0"/>
    <x v="1"/>
    <x v="1"/>
    <b v="0"/>
    <x v="1"/>
    <x v="1"/>
    <n v="0"/>
    <x v="0"/>
    <b v="0"/>
    <b v="0"/>
    <b v="0"/>
    <b v="0"/>
    <b v="0"/>
    <b v="0"/>
    <b v="0"/>
    <b v="0"/>
    <b v="0"/>
    <b v="0"/>
    <b v="0"/>
    <x v="0"/>
    <x v="0"/>
    <n v="0"/>
    <x v="4"/>
    <x v="0"/>
  </r>
  <r>
    <m/>
    <x v="1"/>
    <x v="3"/>
    <x v="2"/>
    <x v="2"/>
    <x v="0"/>
    <x v="2"/>
    <s v="內部資料區分事業群，包含 EBG, PSG, Inventec All，Inventec All&gt;EBG+PSG_x000a_外部資料不區分事業群，欄位為空字串"/>
    <x v="3"/>
    <x v="10"/>
    <s v="N/A"/>
    <s v="General"/>
    <s v="代碼類"/>
    <s v="EBG, PSG, ALL, ..."/>
    <x v="0"/>
    <s v="FIN"/>
    <x v="1"/>
    <x v="1"/>
    <x v="0"/>
    <x v="0"/>
    <s v="DM_CCC_ANALYSIS_BG"/>
    <s v="BG"/>
    <m/>
    <m/>
    <m/>
    <m/>
    <m/>
    <m/>
    <m/>
    <m/>
    <m/>
    <m/>
    <m/>
    <m/>
    <m/>
    <m/>
    <m/>
    <m/>
    <m/>
    <m/>
    <s v="資料清單"/>
    <x v="2"/>
    <x v="29"/>
    <x v="60"/>
    <x v="3"/>
    <e v="#N/A"/>
    <s v="BG Code"/>
    <x v="2"/>
    <x v="0"/>
    <x v="0"/>
    <x v="2"/>
    <x v="1"/>
    <s v="IEC_STD_V10 &gt;&gt; Common &gt;&gt; AutoMetaDataBG Code"/>
    <x v="3"/>
    <x v="0"/>
    <s v="事業群代碼Dimension"/>
    <n v="4"/>
    <n v="98"/>
    <n v="0"/>
    <s v=""/>
    <n v="0"/>
    <n v="0"/>
    <n v="4"/>
    <x v="2"/>
    <s v="CCC Analysis Comparison between Entrepreneurs and BGs"/>
    <x v="10"/>
    <e v="#N/A"/>
    <x v="0"/>
    <s v="C.4.3.0: 財務分析:"/>
    <x v="11"/>
    <x v="11"/>
    <x v="100"/>
    <x v="2"/>
    <x v="2"/>
    <x v="54"/>
    <x v="12"/>
    <x v="0"/>
    <x v="0"/>
    <x v="2"/>
    <m/>
    <x v="0"/>
    <x v="3"/>
    <s v="CCC Analysis Comparison between Entrepreneurs and BGs_BG Code"/>
    <x v="100"/>
    <x v="3"/>
    <x v="0"/>
    <x v="1"/>
    <x v="1"/>
    <x v="0"/>
    <x v="0"/>
    <s v="DM_CCC_ANALYSIS_BG"/>
    <s v="BG"/>
    <x v="9"/>
    <x v="9"/>
    <x v="0"/>
    <n v="0"/>
    <x v="0"/>
    <x v="0"/>
    <x v="0"/>
    <s v=""/>
    <s v=""/>
    <n v="100"/>
    <s v="-100"/>
    <x v="0"/>
    <x v="0"/>
    <x v="0"/>
    <x v="2"/>
    <x v="1"/>
    <s v="事業群代碼"/>
    <s v=""/>
    <s v=""/>
    <x v="0"/>
    <x v="60"/>
    <m/>
    <s v="^()$"/>
    <n v="9"/>
    <x v="0"/>
    <x v="1"/>
    <x v="0"/>
    <x v="0"/>
    <x v="1"/>
    <x v="1"/>
    <b v="0"/>
    <x v="1"/>
    <x v="1"/>
    <n v="0"/>
    <x v="0"/>
    <b v="0"/>
    <b v="0"/>
    <b v="0"/>
    <b v="0"/>
    <b v="0"/>
    <b v="0"/>
    <b v="0"/>
    <b v="0"/>
    <b v="0"/>
    <b v="0"/>
    <b v="0"/>
    <x v="0"/>
    <x v="0"/>
    <n v="0"/>
    <x v="1"/>
    <x v="0"/>
  </r>
  <r>
    <m/>
    <x v="1"/>
    <x v="3"/>
    <x v="26"/>
    <x v="26"/>
    <x v="1"/>
    <x v="27"/>
    <s v="年：365 / 存貨周轉率_x000a_季：90 / 存貨周轉率_x000a_月：30 / 存貨周轉率"/>
    <x v="4"/>
    <x v="10"/>
    <s v="N/A"/>
    <s v="General"/>
    <s v="數值類"/>
    <m/>
    <x v="0"/>
    <s v="FIN"/>
    <x v="1"/>
    <x v="1"/>
    <x v="0"/>
    <x v="0"/>
    <s v="DM_CCC_ANALYSIS_BG"/>
    <s v="DOI"/>
    <m/>
    <m/>
    <m/>
    <m/>
    <m/>
    <m/>
    <m/>
    <m/>
    <m/>
    <m/>
    <m/>
    <m/>
    <m/>
    <m/>
    <m/>
    <m/>
    <m/>
    <m/>
    <s v="資料清單"/>
    <x v="2"/>
    <x v="30"/>
    <x v="60"/>
    <x v="3"/>
    <e v="#N/A"/>
    <s v="DOI"/>
    <x v="26"/>
    <x v="1"/>
    <x v="0"/>
    <x v="27"/>
    <x v="1"/>
    <s v="IEC_STD_V10 &gt;&gt; Common &gt;&gt; AutoMetaDataDOI"/>
    <x v="4"/>
    <x v="0"/>
    <s v="存貨周轉天數Measure"/>
    <n v="40"/>
    <n v="98"/>
    <n v="0"/>
    <s v=""/>
    <n v="0"/>
    <n v="0"/>
    <n v="40"/>
    <x v="11"/>
    <s v="CCC Analysis Comparison between Entrepreneurs and BGs"/>
    <x v="10"/>
    <e v="#N/A"/>
    <x v="0"/>
    <s v="C.4.3.0: 財務分析:"/>
    <x v="12"/>
    <x v="12"/>
    <x v="101"/>
    <x v="26"/>
    <x v="26"/>
    <x v="65"/>
    <x v="0"/>
    <x v="0"/>
    <x v="0"/>
    <x v="4"/>
    <m/>
    <x v="0"/>
    <x v="4"/>
    <s v="CCC Analysis Comparison between Entrepreneurs and BGs_DOI"/>
    <x v="101"/>
    <x v="4"/>
    <x v="0"/>
    <x v="1"/>
    <x v="1"/>
    <x v="0"/>
    <x v="0"/>
    <s v="DM_CCC_ANALYSIS_BG"/>
    <s v="DOI"/>
    <x v="9"/>
    <x v="24"/>
    <x v="0"/>
    <n v="0"/>
    <x v="0"/>
    <x v="0"/>
    <x v="0"/>
    <s v=""/>
    <s v=""/>
    <n v="101"/>
    <s v="-101"/>
    <x v="0"/>
    <x v="0"/>
    <x v="0"/>
    <x v="26"/>
    <x v="1"/>
    <s v="存貨周轉天數"/>
    <s v=""/>
    <s v=""/>
    <x v="0"/>
    <x v="60"/>
    <m/>
    <s v="^()$"/>
    <n v="9"/>
    <x v="0"/>
    <x v="1"/>
    <x v="0"/>
    <x v="0"/>
    <x v="1"/>
    <x v="1"/>
    <b v="0"/>
    <x v="1"/>
    <x v="1"/>
    <n v="0"/>
    <x v="0"/>
    <b v="0"/>
    <b v="0"/>
    <b v="0"/>
    <b v="0"/>
    <b v="0"/>
    <b v="0"/>
    <b v="0"/>
    <b v="0"/>
    <b v="0"/>
    <b v="0"/>
    <b v="0"/>
    <x v="0"/>
    <x v="0"/>
    <n v="0"/>
    <x v="15"/>
    <x v="0"/>
  </r>
  <r>
    <m/>
    <x v="1"/>
    <x v="3"/>
    <x v="66"/>
    <x v="27"/>
    <x v="1"/>
    <x v="67"/>
    <s v="年：365 / 應付周轉率_x000a_季：90 / 應付周轉率_x000a_月：30 / 應付周轉率"/>
    <x v="4"/>
    <x v="10"/>
    <s v="N/A"/>
    <s v="General"/>
    <s v="數值類"/>
    <m/>
    <x v="0"/>
    <s v="FIN"/>
    <x v="1"/>
    <x v="1"/>
    <x v="0"/>
    <x v="0"/>
    <s v="DM_CCC_ANALYSIS_BG"/>
    <s v="AP_DAYS"/>
    <m/>
    <m/>
    <m/>
    <m/>
    <m/>
    <m/>
    <m/>
    <m/>
    <m/>
    <m/>
    <m/>
    <m/>
    <m/>
    <m/>
    <m/>
    <m/>
    <m/>
    <m/>
    <s v="資料清單"/>
    <x v="2"/>
    <x v="31"/>
    <x v="60"/>
    <x v="3"/>
    <e v="#N/A"/>
    <s v="AP Days"/>
    <x v="27"/>
    <x v="1"/>
    <x v="0"/>
    <x v="67"/>
    <x v="1"/>
    <s v="IEC_STD_V10 &gt;&gt; Common &gt;&gt; AutoMetaDataAP Days"/>
    <x v="4"/>
    <x v="0"/>
    <s v="應付周轉天數Measure"/>
    <n v="41"/>
    <n v="98"/>
    <n v="0"/>
    <s v=""/>
    <n v="0"/>
    <n v="0"/>
    <n v="41"/>
    <x v="12"/>
    <s v="CCC Analysis Comparison between Entrepreneurs and BGs"/>
    <x v="10"/>
    <e v="#N/A"/>
    <x v="0"/>
    <s v="C.4.3.0: 財務分析:"/>
    <x v="13"/>
    <x v="13"/>
    <x v="102"/>
    <x v="66"/>
    <x v="27"/>
    <x v="66"/>
    <x v="0"/>
    <x v="0"/>
    <x v="0"/>
    <x v="4"/>
    <m/>
    <x v="0"/>
    <x v="4"/>
    <s v="CCC Analysis Comparison between Entrepreneurs and BGs_AP Days"/>
    <x v="102"/>
    <x v="4"/>
    <x v="0"/>
    <x v="1"/>
    <x v="1"/>
    <x v="0"/>
    <x v="0"/>
    <s v="DM_CCC_ANALYSIS_BG"/>
    <s v="AP_DAYS"/>
    <x v="9"/>
    <x v="25"/>
    <x v="0"/>
    <n v="0"/>
    <x v="0"/>
    <x v="0"/>
    <x v="0"/>
    <s v=""/>
    <s v=""/>
    <n v="102"/>
    <s v="-102"/>
    <x v="0"/>
    <x v="0"/>
    <x v="0"/>
    <x v="27"/>
    <x v="1"/>
    <s v="應付周轉天數"/>
    <s v=""/>
    <s v=""/>
    <x v="0"/>
    <x v="60"/>
    <m/>
    <s v="^()$"/>
    <n v="9"/>
    <x v="0"/>
    <x v="1"/>
    <x v="0"/>
    <x v="0"/>
    <x v="1"/>
    <x v="1"/>
    <b v="0"/>
    <x v="1"/>
    <x v="1"/>
    <n v="0"/>
    <x v="0"/>
    <b v="0"/>
    <b v="0"/>
    <b v="0"/>
    <b v="0"/>
    <b v="1"/>
    <b v="0"/>
    <b v="0"/>
    <b v="0"/>
    <b v="0"/>
    <b v="0"/>
    <b v="0"/>
    <x v="1"/>
    <x v="1"/>
    <n v="0"/>
    <x v="1"/>
    <x v="0"/>
  </r>
  <r>
    <m/>
    <x v="1"/>
    <x v="3"/>
    <x v="67"/>
    <x v="28"/>
    <x v="1"/>
    <x v="68"/>
    <s v="年：365 / 應收周轉率_x000a_季：90 / 應收周轉率_x000a_月：30 / 應收周轉率"/>
    <x v="4"/>
    <x v="10"/>
    <s v="N/A"/>
    <s v="General"/>
    <s v="數值類"/>
    <m/>
    <x v="0"/>
    <s v="FIN"/>
    <x v="1"/>
    <x v="1"/>
    <x v="0"/>
    <x v="0"/>
    <s v="DM_CCC_ANALYSIS_BG"/>
    <s v="AR_DAYS"/>
    <m/>
    <m/>
    <m/>
    <m/>
    <m/>
    <m/>
    <m/>
    <m/>
    <m/>
    <m/>
    <m/>
    <m/>
    <m/>
    <m/>
    <m/>
    <m/>
    <m/>
    <m/>
    <s v="資料清單"/>
    <x v="2"/>
    <x v="32"/>
    <x v="60"/>
    <x v="3"/>
    <e v="#N/A"/>
    <s v="AR Days"/>
    <x v="28"/>
    <x v="1"/>
    <x v="0"/>
    <x v="68"/>
    <x v="1"/>
    <s v="IEC_STD_V10 &gt;&gt; Common &gt;&gt; AutoMetaDataAR Days"/>
    <x v="4"/>
    <x v="0"/>
    <s v="應收周轉天數Measure"/>
    <n v="42"/>
    <n v="98"/>
    <n v="0"/>
    <s v=""/>
    <n v="0"/>
    <n v="0"/>
    <n v="42"/>
    <x v="13"/>
    <s v="CCC Analysis Comparison between Entrepreneurs and BGs"/>
    <x v="10"/>
    <e v="#N/A"/>
    <x v="0"/>
    <s v="C.4.3.0: 財務分析:"/>
    <x v="14"/>
    <x v="14"/>
    <x v="103"/>
    <x v="67"/>
    <x v="28"/>
    <x v="67"/>
    <x v="0"/>
    <x v="0"/>
    <x v="0"/>
    <x v="4"/>
    <m/>
    <x v="0"/>
    <x v="4"/>
    <s v="CCC Analysis Comparison between Entrepreneurs and BGs_AR Days"/>
    <x v="103"/>
    <x v="4"/>
    <x v="0"/>
    <x v="1"/>
    <x v="1"/>
    <x v="0"/>
    <x v="0"/>
    <s v="DM_CCC_ANALYSIS_BG"/>
    <s v="AR_DAYS"/>
    <x v="9"/>
    <x v="26"/>
    <x v="0"/>
    <n v="0"/>
    <x v="0"/>
    <x v="0"/>
    <x v="0"/>
    <s v=""/>
    <s v=""/>
    <n v="103"/>
    <s v="-103"/>
    <x v="0"/>
    <x v="0"/>
    <x v="0"/>
    <x v="28"/>
    <x v="1"/>
    <s v="應收周轉天數"/>
    <s v=""/>
    <s v=""/>
    <x v="0"/>
    <x v="60"/>
    <m/>
    <s v="^()$"/>
    <n v="9"/>
    <x v="0"/>
    <x v="1"/>
    <x v="0"/>
    <x v="0"/>
    <x v="1"/>
    <x v="1"/>
    <b v="0"/>
    <x v="1"/>
    <x v="1"/>
    <n v="0"/>
    <x v="0"/>
    <b v="0"/>
    <b v="0"/>
    <b v="0"/>
    <b v="0"/>
    <b v="1"/>
    <b v="0"/>
    <b v="0"/>
    <b v="0"/>
    <b v="0"/>
    <b v="0"/>
    <b v="0"/>
    <x v="1"/>
    <x v="1"/>
    <n v="0"/>
    <x v="1"/>
    <x v="0"/>
  </r>
  <r>
    <m/>
    <x v="1"/>
    <x v="3"/>
    <x v="29"/>
    <x v="29"/>
    <x v="1"/>
    <x v="30"/>
    <s v="DOI + AR Days - AP Days"/>
    <x v="4"/>
    <x v="10"/>
    <s v="N/A"/>
    <s v="General"/>
    <s v="數值類"/>
    <m/>
    <x v="0"/>
    <s v="FIN"/>
    <x v="1"/>
    <x v="1"/>
    <x v="0"/>
    <x v="0"/>
    <s v="DM_CCC_ANALYSIS_BG"/>
    <s v="CCC"/>
    <m/>
    <m/>
    <m/>
    <m/>
    <m/>
    <m/>
    <m/>
    <m/>
    <m/>
    <m/>
    <m/>
    <m/>
    <m/>
    <m/>
    <m/>
    <m/>
    <m/>
    <m/>
    <s v="資料清單"/>
    <x v="2"/>
    <x v="33"/>
    <x v="60"/>
    <x v="3"/>
    <e v="#N/A"/>
    <s v="CCC"/>
    <x v="29"/>
    <x v="1"/>
    <x v="0"/>
    <x v="30"/>
    <x v="1"/>
    <s v="IEC_STD_V10 &gt;&gt; Common &gt;&gt; AutoMetaDataCCC"/>
    <x v="4"/>
    <x v="0"/>
    <s v="現金循環週期Measure"/>
    <n v="43"/>
    <n v="98"/>
    <n v="0"/>
    <s v=""/>
    <n v="0"/>
    <n v="0"/>
    <n v="43"/>
    <x v="14"/>
    <s v="CCC Analysis Comparison between Entrepreneurs and BGs"/>
    <x v="10"/>
    <e v="#N/A"/>
    <x v="0"/>
    <s v="C.4.3.0: 財務分析:"/>
    <x v="15"/>
    <x v="15"/>
    <x v="104"/>
    <x v="29"/>
    <x v="29"/>
    <x v="68"/>
    <x v="0"/>
    <x v="0"/>
    <x v="0"/>
    <x v="4"/>
    <m/>
    <x v="0"/>
    <x v="4"/>
    <s v="CCC Analysis Comparison between Entrepreneurs and BGs_CCC"/>
    <x v="104"/>
    <x v="4"/>
    <x v="0"/>
    <x v="1"/>
    <x v="1"/>
    <x v="0"/>
    <x v="0"/>
    <s v="DM_CCC_ANALYSIS_BG"/>
    <s v="CCC"/>
    <x v="9"/>
    <x v="27"/>
    <x v="0"/>
    <n v="0"/>
    <x v="0"/>
    <x v="0"/>
    <x v="0"/>
    <s v=""/>
    <s v=""/>
    <n v="104"/>
    <s v="-104"/>
    <x v="0"/>
    <x v="0"/>
    <x v="0"/>
    <x v="29"/>
    <x v="1"/>
    <s v="現金循環週期"/>
    <s v=""/>
    <s v=""/>
    <x v="0"/>
    <x v="60"/>
    <m/>
    <s v="^()$"/>
    <n v="9"/>
    <x v="0"/>
    <x v="1"/>
    <x v="0"/>
    <x v="0"/>
    <x v="1"/>
    <x v="1"/>
    <b v="0"/>
    <x v="1"/>
    <x v="1"/>
    <n v="0"/>
    <x v="0"/>
    <b v="0"/>
    <b v="0"/>
    <b v="0"/>
    <b v="0"/>
    <b v="1"/>
    <b v="0"/>
    <b v="0"/>
    <b v="0"/>
    <b v="0"/>
    <b v="0"/>
    <b v="0"/>
    <x v="1"/>
    <x v="1"/>
    <n v="0"/>
    <x v="15"/>
    <x v="0"/>
  </r>
  <r>
    <m/>
    <x v="1"/>
    <x v="3"/>
    <x v="68"/>
    <x v="67"/>
    <x v="36"/>
    <x v="69"/>
    <s v="現金循環週期同業比較"/>
    <x v="0"/>
    <x v="0"/>
    <s v="N/A"/>
    <s v="General"/>
    <m/>
    <m/>
    <x v="0"/>
    <s v="FIN"/>
    <x v="1"/>
    <x v="1"/>
    <x v="0"/>
    <x v="0"/>
    <s v="DM_CCC_ANALYSIS_ENTREPRENEUR"/>
    <m/>
    <m/>
    <m/>
    <m/>
    <m/>
    <m/>
    <m/>
    <m/>
    <m/>
    <m/>
    <m/>
    <m/>
    <m/>
    <m/>
    <m/>
    <m/>
    <m/>
    <m/>
    <m/>
    <s v="資料清單"/>
    <x v="2"/>
    <x v="34"/>
    <x v="60"/>
    <x v="3"/>
    <e v="#N/A"/>
    <s v="CCC Analysis Comparison between Entrepreneurs"/>
    <x v="67"/>
    <x v="36"/>
    <x v="0"/>
    <x v="69"/>
    <x v="1"/>
    <s v="IEC_STD_V10 &gt;&gt; Common &gt;&gt; AutoMetaDataCCC Analysis Comparison between Entrepreneurs"/>
    <x v="0"/>
    <x v="0"/>
    <s v="現金循環週期同業比較Concept"/>
    <n v="107"/>
    <n v="0"/>
    <n v="0"/>
    <s v=""/>
    <n v="0"/>
    <n v="0"/>
    <n v="0"/>
    <x v="0"/>
    <s v=""/>
    <x v="0"/>
    <s v=""/>
    <x v="0"/>
    <s v="C.4.3.0: 財務分析:"/>
    <x v="16"/>
    <x v="16"/>
    <x v="105"/>
    <x v="68"/>
    <x v="67"/>
    <x v="69"/>
    <x v="0"/>
    <x v="0"/>
    <x v="0"/>
    <x v="0"/>
    <m/>
    <x v="0"/>
    <x v="0"/>
    <s v="CCC Analysis Comparison between Entrepreneurs"/>
    <x v="105"/>
    <x v="0"/>
    <x v="0"/>
    <x v="1"/>
    <x v="1"/>
    <x v="0"/>
    <x v="0"/>
    <s v="DM_CCC_ANALYSIS_ENTREPRENEUR"/>
    <s v=""/>
    <x v="10"/>
    <x v="0"/>
    <x v="0"/>
    <n v="0"/>
    <x v="0"/>
    <x v="0"/>
    <x v="0"/>
    <s v=""/>
    <s v=""/>
    <n v="105"/>
    <s v="-105"/>
    <x v="0"/>
    <x v="0"/>
    <x v="0"/>
    <x v="67"/>
    <x v="1"/>
    <s v="現金循環週期同業比較"/>
    <s v=""/>
    <s v=""/>
    <x v="0"/>
    <x v="60"/>
    <m/>
    <s v="^()$"/>
    <n v="9"/>
    <x v="0"/>
    <x v="1"/>
    <x v="0"/>
    <x v="0"/>
    <x v="0"/>
    <x v="1"/>
    <b v="0"/>
    <x v="1"/>
    <x v="0"/>
    <n v="0"/>
    <x v="0"/>
    <b v="0"/>
    <b v="0"/>
    <b v="0"/>
    <b v="0"/>
    <b v="0"/>
    <b v="0"/>
    <b v="0"/>
    <b v="0"/>
    <b v="0"/>
    <b v="0"/>
    <b v="0"/>
    <x v="0"/>
    <x v="0"/>
    <n v="0"/>
    <x v="30"/>
    <x v="0"/>
  </r>
  <r>
    <m/>
    <x v="1"/>
    <x v="3"/>
    <x v="11"/>
    <x v="11"/>
    <x v="3"/>
    <x v="11"/>
    <s v="財報結算日"/>
    <x v="3"/>
    <x v="11"/>
    <s v="N/A"/>
    <s v="General"/>
    <s v="日期類"/>
    <m/>
    <x v="0"/>
    <s v="FIN"/>
    <x v="1"/>
    <x v="1"/>
    <x v="0"/>
    <x v="0"/>
    <s v="DM_CCC_ANALYSIS_ENTREPRENEUR"/>
    <s v="CLOSING_DATE"/>
    <m/>
    <m/>
    <m/>
    <m/>
    <m/>
    <m/>
    <m/>
    <m/>
    <m/>
    <m/>
    <m/>
    <m/>
    <m/>
    <m/>
    <m/>
    <m/>
    <m/>
    <m/>
    <s v="資料清單"/>
    <x v="2"/>
    <x v="35"/>
    <x v="60"/>
    <x v="3"/>
    <e v="#N/A"/>
    <s v="Financial Report Closing Date"/>
    <x v="11"/>
    <x v="3"/>
    <x v="0"/>
    <x v="11"/>
    <x v="1"/>
    <s v="IEC_STD_V10 &gt;&gt; Common &gt;&gt; AutoMetaDataFinancial Report Closing Date"/>
    <x v="3"/>
    <x v="0"/>
    <s v="財報結算日Dimension"/>
    <n v="15"/>
    <n v="107"/>
    <n v="0"/>
    <s v=""/>
    <n v="0"/>
    <n v="0"/>
    <n v="32"/>
    <x v="3"/>
    <s v="CCC Analysis Comparison between Entrepreneurs"/>
    <x v="11"/>
    <e v="#N/A"/>
    <x v="0"/>
    <s v="C.4.3.0: 財務分析:"/>
    <x v="17"/>
    <x v="17"/>
    <x v="106"/>
    <x v="11"/>
    <x v="11"/>
    <x v="52"/>
    <x v="0"/>
    <x v="0"/>
    <x v="0"/>
    <x v="3"/>
    <m/>
    <x v="0"/>
    <x v="3"/>
    <s v="CCC Analysis Comparison between Entrepreneurs_Financial Report Closing Date"/>
    <x v="106"/>
    <x v="3"/>
    <x v="0"/>
    <x v="1"/>
    <x v="1"/>
    <x v="0"/>
    <x v="0"/>
    <s v="DM_CCC_ANALYSIS_ENTREPRENEUR"/>
    <s v="CLOSING_DATE"/>
    <x v="10"/>
    <x v="10"/>
    <x v="0"/>
    <n v="0"/>
    <x v="0"/>
    <x v="0"/>
    <x v="0"/>
    <s v=""/>
    <s v=""/>
    <n v="106"/>
    <s v="-106"/>
    <x v="0"/>
    <x v="0"/>
    <x v="0"/>
    <x v="11"/>
    <x v="1"/>
    <s v="財報結算日"/>
    <s v=""/>
    <s v=""/>
    <x v="0"/>
    <x v="60"/>
    <m/>
    <s v="^()$"/>
    <n v="9"/>
    <x v="0"/>
    <x v="1"/>
    <x v="0"/>
    <x v="0"/>
    <x v="1"/>
    <x v="1"/>
    <b v="0"/>
    <x v="1"/>
    <x v="1"/>
    <n v="0"/>
    <x v="0"/>
    <b v="0"/>
    <b v="0"/>
    <b v="0"/>
    <b v="0"/>
    <b v="0"/>
    <b v="0"/>
    <b v="0"/>
    <b v="0"/>
    <b v="0"/>
    <b v="0"/>
    <b v="0"/>
    <x v="0"/>
    <x v="0"/>
    <n v="0"/>
    <x v="7"/>
    <x v="0"/>
  </r>
  <r>
    <m/>
    <x v="1"/>
    <x v="3"/>
    <x v="12"/>
    <x v="12"/>
    <x v="4"/>
    <x v="12"/>
    <s v="會計期間"/>
    <x v="3"/>
    <x v="11"/>
    <s v="N/A"/>
    <s v="General"/>
    <s v="代碼類"/>
    <s v="Year, Quarter"/>
    <x v="0"/>
    <s v="FIN"/>
    <x v="1"/>
    <x v="1"/>
    <x v="0"/>
    <x v="0"/>
    <s v="DM_CCC_ANALYSIS_ENTREPRENEUR"/>
    <s v="PERIOD"/>
    <m/>
    <m/>
    <m/>
    <m/>
    <m/>
    <m/>
    <m/>
    <m/>
    <m/>
    <m/>
    <m/>
    <m/>
    <m/>
    <m/>
    <m/>
    <m/>
    <m/>
    <m/>
    <s v="資料清單"/>
    <x v="2"/>
    <x v="36"/>
    <x v="60"/>
    <x v="3"/>
    <e v="#N/A"/>
    <s v="Accounting Period"/>
    <x v="12"/>
    <x v="4"/>
    <x v="0"/>
    <x v="12"/>
    <x v="1"/>
    <s v="IEC_STD_V10 &gt;&gt; Common &gt;&gt; AutoMetaDataAccounting Period"/>
    <x v="3"/>
    <x v="0"/>
    <s v="會計期間Dimension"/>
    <n v="16"/>
    <n v="107"/>
    <n v="0"/>
    <s v=""/>
    <n v="0"/>
    <n v="0"/>
    <n v="33"/>
    <x v="4"/>
    <s v="CCC Analysis Comparison between Entrepreneurs"/>
    <x v="11"/>
    <e v="#N/A"/>
    <x v="0"/>
    <s v="C.4.3.0: 財務分析:"/>
    <x v="18"/>
    <x v="18"/>
    <x v="107"/>
    <x v="12"/>
    <x v="12"/>
    <x v="13"/>
    <x v="8"/>
    <x v="0"/>
    <x v="0"/>
    <x v="2"/>
    <m/>
    <x v="0"/>
    <x v="3"/>
    <s v="CCC Analysis Comparison between Entrepreneurs_Accounting Period"/>
    <x v="107"/>
    <x v="3"/>
    <x v="0"/>
    <x v="1"/>
    <x v="1"/>
    <x v="0"/>
    <x v="0"/>
    <s v="DM_CCC_ANALYSIS_ENTREPRENEUR"/>
    <s v="PERIOD"/>
    <x v="10"/>
    <x v="11"/>
    <x v="0"/>
    <n v="0"/>
    <x v="0"/>
    <x v="0"/>
    <x v="0"/>
    <s v=""/>
    <s v=""/>
    <n v="107"/>
    <s v="-107"/>
    <x v="0"/>
    <x v="0"/>
    <x v="0"/>
    <x v="12"/>
    <x v="1"/>
    <s v="判斷資料項目以年/季的角度檢視"/>
    <s v=""/>
    <s v=""/>
    <x v="0"/>
    <x v="60"/>
    <m/>
    <s v="^()$"/>
    <n v="9"/>
    <x v="0"/>
    <x v="1"/>
    <x v="0"/>
    <x v="0"/>
    <x v="1"/>
    <x v="1"/>
    <b v="0"/>
    <x v="1"/>
    <x v="1"/>
    <n v="0"/>
    <x v="0"/>
    <b v="0"/>
    <b v="0"/>
    <b v="0"/>
    <b v="0"/>
    <b v="0"/>
    <b v="0"/>
    <b v="0"/>
    <b v="0"/>
    <b v="0"/>
    <b v="0"/>
    <b v="0"/>
    <x v="0"/>
    <x v="0"/>
    <n v="0"/>
    <x v="3"/>
    <x v="0"/>
  </r>
  <r>
    <m/>
    <x v="1"/>
    <x v="3"/>
    <x v="5"/>
    <x v="5"/>
    <x v="2"/>
    <x v="5"/>
    <s v="上市公司名稱"/>
    <x v="3"/>
    <x v="11"/>
    <s v="N/A"/>
    <s v="General"/>
    <s v="代碼類"/>
    <s v="英業達、廣達、緯創、仁寶…"/>
    <x v="0"/>
    <s v="FIN"/>
    <x v="1"/>
    <x v="1"/>
    <x v="0"/>
    <x v="0"/>
    <s v="DM_CCC_ANALYSIS_ENTREPRENEUR"/>
    <s v="ENTREPRENEUR"/>
    <m/>
    <m/>
    <m/>
    <m/>
    <m/>
    <m/>
    <m/>
    <m/>
    <m/>
    <m/>
    <m/>
    <m/>
    <m/>
    <m/>
    <m/>
    <m/>
    <m/>
    <m/>
    <s v="資料清單"/>
    <x v="2"/>
    <x v="37"/>
    <x v="60"/>
    <x v="3"/>
    <e v="#N/A"/>
    <s v="Entrepreneur Chinese Name"/>
    <x v="5"/>
    <x v="2"/>
    <x v="0"/>
    <x v="5"/>
    <x v="1"/>
    <s v="IEC_STD_V10 &gt;&gt; Common &gt;&gt; AutoMetaDataEntrepreneur Chinese Name"/>
    <x v="3"/>
    <x v="0"/>
    <s v="企業中文名稱Dimension"/>
    <n v="7"/>
    <n v="107"/>
    <n v="0"/>
    <s v=""/>
    <n v="0"/>
    <n v="0"/>
    <n v="7"/>
    <x v="1"/>
    <s v="CCC Analysis Comparison between Entrepreneurs"/>
    <x v="11"/>
    <e v="#N/A"/>
    <x v="0"/>
    <s v="C.4.3.0: 財務分析:"/>
    <x v="19"/>
    <x v="19"/>
    <x v="108"/>
    <x v="5"/>
    <x v="5"/>
    <x v="5"/>
    <x v="3"/>
    <x v="0"/>
    <x v="0"/>
    <x v="2"/>
    <m/>
    <x v="0"/>
    <x v="3"/>
    <s v="CCC Analysis Comparison between Entrepreneurs_Entrepreneur Chinese Name"/>
    <x v="108"/>
    <x v="3"/>
    <x v="0"/>
    <x v="1"/>
    <x v="1"/>
    <x v="0"/>
    <x v="0"/>
    <s v="DM_CCC_ANALYSIS_ENTREPRENEUR"/>
    <s v="ENTREPRENEUR"/>
    <x v="10"/>
    <x v="8"/>
    <x v="0"/>
    <n v="0"/>
    <x v="0"/>
    <x v="0"/>
    <x v="0"/>
    <s v=""/>
    <s v=""/>
    <n v="108"/>
    <s v="-108"/>
    <x v="0"/>
    <x v="0"/>
    <x v="0"/>
    <x v="5"/>
    <x v="1"/>
    <s v="企業中文名稱"/>
    <s v=""/>
    <s v=""/>
    <x v="0"/>
    <x v="60"/>
    <m/>
    <s v="^()$"/>
    <n v="9"/>
    <x v="0"/>
    <x v="1"/>
    <x v="0"/>
    <x v="0"/>
    <x v="1"/>
    <x v="1"/>
    <b v="0"/>
    <x v="1"/>
    <x v="1"/>
    <n v="0"/>
    <x v="0"/>
    <b v="0"/>
    <b v="0"/>
    <b v="0"/>
    <b v="0"/>
    <b v="0"/>
    <b v="0"/>
    <b v="0"/>
    <b v="0"/>
    <b v="0"/>
    <b v="0"/>
    <b v="0"/>
    <x v="0"/>
    <x v="0"/>
    <n v="0"/>
    <x v="4"/>
    <x v="0"/>
  </r>
  <r>
    <m/>
    <x v="1"/>
    <x v="3"/>
    <x v="26"/>
    <x v="26"/>
    <x v="1"/>
    <x v="27"/>
    <s v="年：365 / 存貨周轉率_x000a_季：90 / 存貨周轉率_x000a_月：30 / 存貨周轉率_x000a_此處存貨周轉天數來源為財報，與 SCM 主題的 DOI 計算公式不同"/>
    <x v="4"/>
    <x v="11"/>
    <s v="N/A"/>
    <s v="General"/>
    <s v="數值類"/>
    <m/>
    <x v="0"/>
    <s v="FIN"/>
    <x v="1"/>
    <x v="1"/>
    <x v="0"/>
    <x v="0"/>
    <s v="DM_CCC_ANALYSIS_ENTREPRENEUR"/>
    <s v="DOI"/>
    <m/>
    <m/>
    <m/>
    <m/>
    <m/>
    <m/>
    <m/>
    <m/>
    <m/>
    <m/>
    <m/>
    <m/>
    <m/>
    <m/>
    <m/>
    <m/>
    <m/>
    <m/>
    <s v="資料清單"/>
    <x v="2"/>
    <x v="38"/>
    <x v="60"/>
    <x v="3"/>
    <e v="#N/A"/>
    <s v="DOI"/>
    <x v="26"/>
    <x v="1"/>
    <x v="0"/>
    <x v="27"/>
    <x v="1"/>
    <s v="IEC_STD_V10 &gt;&gt; Common &gt;&gt; AutoMetaDataDOI"/>
    <x v="4"/>
    <x v="0"/>
    <s v="存貨周轉天數Measure"/>
    <n v="40"/>
    <n v="107"/>
    <n v="0"/>
    <s v=""/>
    <n v="0"/>
    <n v="0"/>
    <n v="40"/>
    <x v="11"/>
    <s v="CCC Analysis Comparison between Entrepreneurs"/>
    <x v="11"/>
    <e v="#N/A"/>
    <x v="0"/>
    <s v="C.4.3.0: 財務分析:"/>
    <x v="20"/>
    <x v="20"/>
    <x v="109"/>
    <x v="26"/>
    <x v="26"/>
    <x v="70"/>
    <x v="0"/>
    <x v="0"/>
    <x v="0"/>
    <x v="4"/>
    <m/>
    <x v="0"/>
    <x v="4"/>
    <s v="CCC Analysis Comparison between Entrepreneurs_DOI"/>
    <x v="109"/>
    <x v="4"/>
    <x v="0"/>
    <x v="1"/>
    <x v="1"/>
    <x v="0"/>
    <x v="0"/>
    <s v="DM_CCC_ANALYSIS_ENTREPRENEUR"/>
    <s v="DOI"/>
    <x v="10"/>
    <x v="24"/>
    <x v="0"/>
    <n v="0"/>
    <x v="0"/>
    <x v="0"/>
    <x v="0"/>
    <s v=""/>
    <s v=""/>
    <n v="109"/>
    <s v="-109"/>
    <x v="0"/>
    <x v="0"/>
    <x v="0"/>
    <x v="26"/>
    <x v="1"/>
    <s v="存貨周轉天數"/>
    <s v=""/>
    <s v=""/>
    <x v="0"/>
    <x v="60"/>
    <m/>
    <s v="^()$"/>
    <n v="9"/>
    <x v="0"/>
    <x v="1"/>
    <x v="0"/>
    <x v="0"/>
    <x v="1"/>
    <x v="1"/>
    <b v="0"/>
    <x v="1"/>
    <x v="1"/>
    <n v="0"/>
    <x v="0"/>
    <b v="0"/>
    <b v="0"/>
    <b v="0"/>
    <b v="0"/>
    <b v="0"/>
    <b v="0"/>
    <b v="0"/>
    <b v="0"/>
    <b v="0"/>
    <b v="0"/>
    <b v="0"/>
    <x v="0"/>
    <x v="0"/>
    <n v="0"/>
    <x v="15"/>
    <x v="0"/>
  </r>
  <r>
    <m/>
    <x v="1"/>
    <x v="3"/>
    <x v="27"/>
    <x v="27"/>
    <x v="1"/>
    <x v="28"/>
    <s v="年：365 / 應付帳款周轉率_x000a_季：90 / 應付帳款周轉率_x000a_月：30 / 應付帳款周轉率"/>
    <x v="4"/>
    <x v="11"/>
    <s v="N/A"/>
    <s v="General"/>
    <s v="數值類"/>
    <m/>
    <x v="0"/>
    <s v="FIN"/>
    <x v="1"/>
    <x v="1"/>
    <x v="0"/>
    <x v="0"/>
    <s v="DM_CCC_ANALYSIS_ENTREPRENEUR"/>
    <s v="AP_DAYS"/>
    <m/>
    <m/>
    <m/>
    <m/>
    <m/>
    <m/>
    <m/>
    <m/>
    <m/>
    <m/>
    <m/>
    <m/>
    <m/>
    <m/>
    <m/>
    <m/>
    <m/>
    <m/>
    <s v="資料清單"/>
    <x v="2"/>
    <x v="39"/>
    <x v="60"/>
    <x v="3"/>
    <e v="#N/A"/>
    <s v="AP Days"/>
    <x v="27"/>
    <x v="1"/>
    <x v="0"/>
    <x v="28"/>
    <x v="1"/>
    <s v="IEC_STD_V10 &gt;&gt; Common &gt;&gt; AutoMetaDataAP Days"/>
    <x v="4"/>
    <x v="0"/>
    <s v="應付帳款天數Measure"/>
    <n v="41"/>
    <n v="107"/>
    <n v="0"/>
    <s v=""/>
    <n v="0"/>
    <n v="0"/>
    <n v="41"/>
    <x v="12"/>
    <s v="CCC Analysis Comparison between Entrepreneurs"/>
    <x v="11"/>
    <e v="#N/A"/>
    <x v="0"/>
    <s v="C.4.3.0: 財務分析:"/>
    <x v="21"/>
    <x v="21"/>
    <x v="110"/>
    <x v="27"/>
    <x v="27"/>
    <x v="71"/>
    <x v="0"/>
    <x v="0"/>
    <x v="0"/>
    <x v="4"/>
    <m/>
    <x v="0"/>
    <x v="4"/>
    <s v="CCC Analysis Comparison between Entrepreneurs_AP Days"/>
    <x v="110"/>
    <x v="4"/>
    <x v="0"/>
    <x v="1"/>
    <x v="1"/>
    <x v="0"/>
    <x v="0"/>
    <s v="DM_CCC_ANALYSIS_ENTREPRENEUR"/>
    <s v="AP_DAYS"/>
    <x v="10"/>
    <x v="25"/>
    <x v="0"/>
    <n v="0"/>
    <x v="0"/>
    <x v="0"/>
    <x v="0"/>
    <s v=""/>
    <s v=""/>
    <n v="110"/>
    <s v="-110"/>
    <x v="0"/>
    <x v="0"/>
    <x v="0"/>
    <x v="27"/>
    <x v="1"/>
    <s v="應付帳款天數"/>
    <s v=""/>
    <s v=""/>
    <x v="0"/>
    <x v="60"/>
    <m/>
    <s v="^()$"/>
    <n v="9"/>
    <x v="0"/>
    <x v="1"/>
    <x v="0"/>
    <x v="0"/>
    <x v="1"/>
    <x v="1"/>
    <b v="0"/>
    <x v="1"/>
    <x v="1"/>
    <n v="0"/>
    <x v="0"/>
    <b v="0"/>
    <b v="0"/>
    <b v="0"/>
    <b v="0"/>
    <b v="1"/>
    <b v="0"/>
    <b v="0"/>
    <b v="0"/>
    <b v="0"/>
    <b v="0"/>
    <b v="0"/>
    <x v="1"/>
    <x v="1"/>
    <n v="0"/>
    <x v="1"/>
    <x v="0"/>
  </r>
  <r>
    <m/>
    <x v="1"/>
    <x v="3"/>
    <x v="28"/>
    <x v="28"/>
    <x v="1"/>
    <x v="29"/>
    <s v="年：365 / 應收帳款周轉率_x000a_季：90 / 應收帳款周轉率_x000a_月：30 / 應收帳款周轉率"/>
    <x v="4"/>
    <x v="11"/>
    <s v="N/A"/>
    <s v="General"/>
    <s v="數值類"/>
    <m/>
    <x v="0"/>
    <s v="FIN"/>
    <x v="1"/>
    <x v="1"/>
    <x v="0"/>
    <x v="0"/>
    <s v="DM_CCC_ANALYSIS_ENTREPRENEUR"/>
    <s v="AR_DAYS"/>
    <m/>
    <m/>
    <m/>
    <m/>
    <m/>
    <m/>
    <m/>
    <m/>
    <m/>
    <m/>
    <m/>
    <m/>
    <m/>
    <m/>
    <m/>
    <m/>
    <m/>
    <m/>
    <s v="資料清單"/>
    <x v="2"/>
    <x v="40"/>
    <x v="60"/>
    <x v="3"/>
    <e v="#N/A"/>
    <s v="AR Days"/>
    <x v="28"/>
    <x v="1"/>
    <x v="0"/>
    <x v="29"/>
    <x v="1"/>
    <s v="IEC_STD_V10 &gt;&gt; Common &gt;&gt; AutoMetaDataAR Days"/>
    <x v="4"/>
    <x v="0"/>
    <s v="應收帳款天數Measure"/>
    <n v="42"/>
    <n v="107"/>
    <n v="0"/>
    <s v=""/>
    <n v="0"/>
    <n v="0"/>
    <n v="42"/>
    <x v="13"/>
    <s v="CCC Analysis Comparison between Entrepreneurs"/>
    <x v="11"/>
    <e v="#N/A"/>
    <x v="0"/>
    <s v="C.4.3.0: 財務分析:"/>
    <x v="22"/>
    <x v="22"/>
    <x v="111"/>
    <x v="28"/>
    <x v="28"/>
    <x v="72"/>
    <x v="0"/>
    <x v="0"/>
    <x v="0"/>
    <x v="4"/>
    <m/>
    <x v="0"/>
    <x v="4"/>
    <s v="CCC Analysis Comparison between Entrepreneurs_AR Days"/>
    <x v="111"/>
    <x v="4"/>
    <x v="0"/>
    <x v="1"/>
    <x v="1"/>
    <x v="0"/>
    <x v="0"/>
    <s v="DM_CCC_ANALYSIS_ENTREPRENEUR"/>
    <s v="AR_DAYS"/>
    <x v="10"/>
    <x v="26"/>
    <x v="0"/>
    <n v="0"/>
    <x v="0"/>
    <x v="0"/>
    <x v="0"/>
    <s v=""/>
    <s v=""/>
    <n v="111"/>
    <s v="-111"/>
    <x v="0"/>
    <x v="0"/>
    <x v="0"/>
    <x v="28"/>
    <x v="1"/>
    <s v="應收帳款天數"/>
    <s v=""/>
    <s v=""/>
    <x v="0"/>
    <x v="60"/>
    <m/>
    <s v="^()$"/>
    <n v="9"/>
    <x v="0"/>
    <x v="1"/>
    <x v="0"/>
    <x v="0"/>
    <x v="1"/>
    <x v="1"/>
    <b v="0"/>
    <x v="1"/>
    <x v="1"/>
    <n v="0"/>
    <x v="0"/>
    <b v="0"/>
    <b v="0"/>
    <b v="0"/>
    <b v="0"/>
    <b v="1"/>
    <b v="0"/>
    <b v="0"/>
    <b v="0"/>
    <b v="0"/>
    <b v="0"/>
    <b v="0"/>
    <x v="1"/>
    <x v="1"/>
    <n v="0"/>
    <x v="1"/>
    <x v="0"/>
  </r>
  <r>
    <m/>
    <x v="1"/>
    <x v="3"/>
    <x v="29"/>
    <x v="29"/>
    <x v="1"/>
    <x v="30"/>
    <s v="DOI + AR Days - AP Days"/>
    <x v="4"/>
    <x v="11"/>
    <s v="N/A"/>
    <s v="General"/>
    <s v="數值類"/>
    <m/>
    <x v="0"/>
    <s v="FIN"/>
    <x v="1"/>
    <x v="1"/>
    <x v="0"/>
    <x v="0"/>
    <s v="DM_CCC_ANALYSIS_ENTREPRENEUR"/>
    <s v="CCC"/>
    <m/>
    <m/>
    <m/>
    <m/>
    <m/>
    <m/>
    <m/>
    <m/>
    <m/>
    <m/>
    <m/>
    <m/>
    <m/>
    <m/>
    <m/>
    <m/>
    <m/>
    <m/>
    <s v="資料清單"/>
    <x v="2"/>
    <x v="41"/>
    <x v="60"/>
    <x v="3"/>
    <e v="#N/A"/>
    <s v="CCC"/>
    <x v="29"/>
    <x v="1"/>
    <x v="0"/>
    <x v="30"/>
    <x v="1"/>
    <s v="IEC_STD_V10 &gt;&gt; Common &gt;&gt; AutoMetaDataCCC"/>
    <x v="4"/>
    <x v="0"/>
    <s v="現金循環週期Measure"/>
    <n v="43"/>
    <n v="107"/>
    <n v="0"/>
    <s v=""/>
    <n v="0"/>
    <n v="0"/>
    <n v="43"/>
    <x v="14"/>
    <s v="CCC Analysis Comparison between Entrepreneurs"/>
    <x v="11"/>
    <e v="#N/A"/>
    <x v="0"/>
    <s v="C.4.3.0: 財務分析:"/>
    <x v="23"/>
    <x v="23"/>
    <x v="112"/>
    <x v="29"/>
    <x v="29"/>
    <x v="68"/>
    <x v="0"/>
    <x v="0"/>
    <x v="0"/>
    <x v="4"/>
    <m/>
    <x v="0"/>
    <x v="4"/>
    <s v="CCC Analysis Comparison between Entrepreneurs_CCC"/>
    <x v="112"/>
    <x v="4"/>
    <x v="0"/>
    <x v="1"/>
    <x v="1"/>
    <x v="0"/>
    <x v="0"/>
    <s v="DM_CCC_ANALYSIS_ENTREPRENEUR"/>
    <s v="CCC"/>
    <x v="10"/>
    <x v="27"/>
    <x v="0"/>
    <n v="0"/>
    <x v="0"/>
    <x v="0"/>
    <x v="0"/>
    <s v=""/>
    <s v=""/>
    <n v="112"/>
    <s v="-112"/>
    <x v="0"/>
    <x v="0"/>
    <x v="0"/>
    <x v="29"/>
    <x v="1"/>
    <s v="現金循環週期"/>
    <s v=""/>
    <s v=""/>
    <x v="0"/>
    <x v="60"/>
    <m/>
    <s v="^()$"/>
    <n v="9"/>
    <x v="0"/>
    <x v="1"/>
    <x v="0"/>
    <x v="0"/>
    <x v="1"/>
    <x v="1"/>
    <b v="0"/>
    <x v="1"/>
    <x v="1"/>
    <n v="0"/>
    <x v="0"/>
    <b v="0"/>
    <b v="0"/>
    <b v="0"/>
    <b v="0"/>
    <b v="1"/>
    <b v="0"/>
    <b v="0"/>
    <b v="0"/>
    <b v="0"/>
    <b v="0"/>
    <b v="0"/>
    <x v="1"/>
    <x v="1"/>
    <n v="0"/>
    <x v="15"/>
    <x v="0"/>
  </r>
  <r>
    <m/>
    <x v="1"/>
    <x v="3"/>
    <x v="69"/>
    <x v="68"/>
    <x v="1"/>
    <x v="70"/>
    <s v="報酬率"/>
    <x v="0"/>
    <x v="0"/>
    <s v="N/A"/>
    <s v="General"/>
    <m/>
    <m/>
    <x v="0"/>
    <s v="FIN"/>
    <x v="1"/>
    <x v="1"/>
    <x v="0"/>
    <x v="0"/>
    <s v="DM_RATE_OF_RETURN_ANALYSIS"/>
    <m/>
    <m/>
    <m/>
    <m/>
    <m/>
    <m/>
    <m/>
    <m/>
    <m/>
    <m/>
    <m/>
    <m/>
    <m/>
    <m/>
    <m/>
    <m/>
    <m/>
    <m/>
    <m/>
    <s v="資料清單"/>
    <x v="2"/>
    <x v="42"/>
    <x v="60"/>
    <x v="3"/>
    <e v="#N/A"/>
    <s v="Rate of Return Analysis"/>
    <x v="68"/>
    <x v="1"/>
    <x v="0"/>
    <x v="70"/>
    <x v="1"/>
    <s v="IEC_STD_V10 &gt;&gt; Common &gt;&gt; AutoMetaDataRate of Return Analysis"/>
    <x v="0"/>
    <x v="0"/>
    <s v="報酬率Concept"/>
    <n v="115"/>
    <n v="0"/>
    <n v="0"/>
    <s v=""/>
    <n v="0"/>
    <n v="0"/>
    <n v="0"/>
    <x v="0"/>
    <s v=""/>
    <x v="0"/>
    <s v=""/>
    <x v="0"/>
    <s v="C.4.3.0: 財務分析:"/>
    <x v="24"/>
    <x v="24"/>
    <x v="113"/>
    <x v="69"/>
    <x v="68"/>
    <x v="73"/>
    <x v="0"/>
    <x v="0"/>
    <x v="0"/>
    <x v="0"/>
    <m/>
    <x v="0"/>
    <x v="0"/>
    <s v="Rate of Return Analysis"/>
    <x v="113"/>
    <x v="0"/>
    <x v="0"/>
    <x v="1"/>
    <x v="1"/>
    <x v="0"/>
    <x v="0"/>
    <s v="DM_RATE_OF_RETURN_ANALYSIS"/>
    <s v=""/>
    <x v="11"/>
    <x v="0"/>
    <x v="0"/>
    <n v="0"/>
    <x v="0"/>
    <x v="0"/>
    <x v="0"/>
    <s v=""/>
    <s v=""/>
    <n v="113"/>
    <s v="-113"/>
    <x v="0"/>
    <x v="0"/>
    <x v="0"/>
    <x v="68"/>
    <x v="1"/>
    <s v="報酬率"/>
    <s v=""/>
    <s v=""/>
    <x v="0"/>
    <x v="60"/>
    <m/>
    <s v="^()$"/>
    <n v="9"/>
    <x v="0"/>
    <x v="1"/>
    <x v="0"/>
    <x v="0"/>
    <x v="0"/>
    <x v="1"/>
    <b v="0"/>
    <x v="1"/>
    <x v="0"/>
    <n v="0"/>
    <x v="0"/>
    <b v="0"/>
    <b v="0"/>
    <b v="0"/>
    <b v="0"/>
    <b v="0"/>
    <b v="0"/>
    <b v="0"/>
    <b v="0"/>
    <b v="0"/>
    <b v="0"/>
    <b v="0"/>
    <x v="0"/>
    <x v="0"/>
    <n v="0"/>
    <x v="23"/>
    <x v="0"/>
  </r>
  <r>
    <m/>
    <x v="1"/>
    <x v="3"/>
    <x v="11"/>
    <x v="11"/>
    <x v="3"/>
    <x v="11"/>
    <s v="財報結算日"/>
    <x v="3"/>
    <x v="12"/>
    <s v="N/A"/>
    <s v="General"/>
    <s v="日期類"/>
    <m/>
    <x v="0"/>
    <s v="FIN"/>
    <x v="1"/>
    <x v="1"/>
    <x v="0"/>
    <x v="0"/>
    <s v="DM_RATE_OF_RETURN_ANALYSIS"/>
    <s v="CLOSING_DATE"/>
    <m/>
    <m/>
    <m/>
    <m/>
    <m/>
    <m/>
    <m/>
    <m/>
    <m/>
    <m/>
    <m/>
    <m/>
    <m/>
    <m/>
    <m/>
    <m/>
    <m/>
    <m/>
    <s v="資料清單"/>
    <x v="2"/>
    <x v="43"/>
    <x v="60"/>
    <x v="3"/>
    <e v="#N/A"/>
    <s v="Financial Report Closing Date"/>
    <x v="11"/>
    <x v="3"/>
    <x v="0"/>
    <x v="11"/>
    <x v="1"/>
    <s v="IEC_STD_V10 &gt;&gt; Common &gt;&gt; AutoMetaDataFinancial Report Closing Date"/>
    <x v="3"/>
    <x v="0"/>
    <s v="財報結算日Dimension"/>
    <n v="15"/>
    <n v="115"/>
    <n v="0"/>
    <s v=""/>
    <n v="0"/>
    <n v="0"/>
    <n v="32"/>
    <x v="3"/>
    <s v="Rate of Return Analysis"/>
    <x v="12"/>
    <e v="#N/A"/>
    <x v="0"/>
    <s v="C.4.3.0: 財務分析:"/>
    <x v="25"/>
    <x v="25"/>
    <x v="114"/>
    <x v="11"/>
    <x v="11"/>
    <x v="52"/>
    <x v="0"/>
    <x v="0"/>
    <x v="0"/>
    <x v="3"/>
    <m/>
    <x v="0"/>
    <x v="3"/>
    <s v="Rate of Return Analysis_Financial Report Closing Date"/>
    <x v="114"/>
    <x v="3"/>
    <x v="0"/>
    <x v="1"/>
    <x v="1"/>
    <x v="0"/>
    <x v="0"/>
    <s v="DM_RATE_OF_RETURN_ANALYSIS"/>
    <s v="CLOSING_DATE"/>
    <x v="11"/>
    <x v="10"/>
    <x v="0"/>
    <n v="0"/>
    <x v="0"/>
    <x v="0"/>
    <x v="0"/>
    <s v=""/>
    <s v=""/>
    <n v="114"/>
    <s v="-114"/>
    <x v="0"/>
    <x v="0"/>
    <x v="0"/>
    <x v="11"/>
    <x v="1"/>
    <s v="財報結算日"/>
    <s v=""/>
    <s v=""/>
    <x v="0"/>
    <x v="60"/>
    <m/>
    <s v="^()$"/>
    <n v="9"/>
    <x v="0"/>
    <x v="1"/>
    <x v="0"/>
    <x v="0"/>
    <x v="1"/>
    <x v="1"/>
    <b v="0"/>
    <x v="1"/>
    <x v="1"/>
    <n v="0"/>
    <x v="0"/>
    <b v="0"/>
    <b v="0"/>
    <b v="0"/>
    <b v="0"/>
    <b v="0"/>
    <b v="0"/>
    <b v="0"/>
    <b v="0"/>
    <b v="0"/>
    <b v="0"/>
    <b v="0"/>
    <x v="0"/>
    <x v="0"/>
    <n v="0"/>
    <x v="7"/>
    <x v="0"/>
  </r>
  <r>
    <m/>
    <x v="1"/>
    <x v="3"/>
    <x v="12"/>
    <x v="12"/>
    <x v="4"/>
    <x v="12"/>
    <s v="會計期間"/>
    <x v="3"/>
    <x v="12"/>
    <s v="N/A"/>
    <s v="General"/>
    <s v="代碼類"/>
    <s v="Year, Quarter"/>
    <x v="0"/>
    <s v="FIN"/>
    <x v="1"/>
    <x v="1"/>
    <x v="0"/>
    <x v="0"/>
    <s v="DM_RATE_OF_RETURN_ANALYSIS"/>
    <s v="PERIOD"/>
    <m/>
    <m/>
    <m/>
    <m/>
    <m/>
    <m/>
    <m/>
    <m/>
    <m/>
    <m/>
    <m/>
    <m/>
    <m/>
    <m/>
    <m/>
    <m/>
    <m/>
    <m/>
    <s v="資料清單"/>
    <x v="2"/>
    <x v="44"/>
    <x v="60"/>
    <x v="3"/>
    <e v="#N/A"/>
    <s v="Accounting Period"/>
    <x v="12"/>
    <x v="4"/>
    <x v="0"/>
    <x v="12"/>
    <x v="1"/>
    <s v="IEC_STD_V10 &gt;&gt; Common &gt;&gt; AutoMetaDataAccounting Period"/>
    <x v="3"/>
    <x v="0"/>
    <s v="會計期間Dimension"/>
    <n v="16"/>
    <n v="115"/>
    <n v="0"/>
    <s v=""/>
    <n v="0"/>
    <n v="0"/>
    <n v="33"/>
    <x v="4"/>
    <s v="Rate of Return Analysis"/>
    <x v="12"/>
    <e v="#N/A"/>
    <x v="0"/>
    <s v="C.4.3.0: 財務分析:"/>
    <x v="26"/>
    <x v="26"/>
    <x v="115"/>
    <x v="12"/>
    <x v="12"/>
    <x v="13"/>
    <x v="8"/>
    <x v="0"/>
    <x v="0"/>
    <x v="2"/>
    <m/>
    <x v="0"/>
    <x v="3"/>
    <s v="Rate of Return Analysis_Accounting Period"/>
    <x v="115"/>
    <x v="3"/>
    <x v="0"/>
    <x v="1"/>
    <x v="1"/>
    <x v="0"/>
    <x v="0"/>
    <s v="DM_RATE_OF_RETURN_ANALYSIS"/>
    <s v="PERIOD"/>
    <x v="11"/>
    <x v="11"/>
    <x v="0"/>
    <n v="0"/>
    <x v="0"/>
    <x v="0"/>
    <x v="0"/>
    <s v=""/>
    <s v=""/>
    <n v="115"/>
    <s v="-115"/>
    <x v="0"/>
    <x v="0"/>
    <x v="0"/>
    <x v="12"/>
    <x v="1"/>
    <s v="判斷資料項目以年/季的角度檢視"/>
    <s v=""/>
    <s v=""/>
    <x v="0"/>
    <x v="60"/>
    <m/>
    <s v="^()$"/>
    <n v="9"/>
    <x v="0"/>
    <x v="1"/>
    <x v="0"/>
    <x v="0"/>
    <x v="1"/>
    <x v="1"/>
    <b v="0"/>
    <x v="1"/>
    <x v="1"/>
    <n v="0"/>
    <x v="0"/>
    <b v="0"/>
    <b v="0"/>
    <b v="0"/>
    <b v="0"/>
    <b v="0"/>
    <b v="0"/>
    <b v="0"/>
    <b v="0"/>
    <b v="0"/>
    <b v="0"/>
    <b v="0"/>
    <x v="0"/>
    <x v="0"/>
    <n v="0"/>
    <x v="3"/>
    <x v="0"/>
  </r>
  <r>
    <m/>
    <x v="1"/>
    <x v="3"/>
    <x v="30"/>
    <x v="30"/>
    <x v="11"/>
    <x v="31"/>
    <s v="金額單位：千元"/>
    <x v="4"/>
    <x v="12"/>
    <s v="N/A"/>
    <s v="General"/>
    <s v="金額類"/>
    <m/>
    <x v="0"/>
    <s v="FIN"/>
    <x v="1"/>
    <x v="1"/>
    <x v="0"/>
    <x v="0"/>
    <s v="DM_RATE_OF_RETURN_ANALYSIS"/>
    <s v="NET_INCOME"/>
    <m/>
    <m/>
    <m/>
    <m/>
    <m/>
    <m/>
    <m/>
    <m/>
    <m/>
    <m/>
    <m/>
    <m/>
    <m/>
    <m/>
    <m/>
    <m/>
    <m/>
    <m/>
    <s v="資料清單"/>
    <x v="2"/>
    <x v="45"/>
    <x v="60"/>
    <x v="3"/>
    <e v="#N/A"/>
    <s v="Profit after Tax"/>
    <x v="30"/>
    <x v="11"/>
    <x v="0"/>
    <x v="31"/>
    <x v="1"/>
    <s v="IEC_STD_V10 &gt;&gt; Common &gt;&gt; AutoMetaDataProfit after Tax"/>
    <x v="4"/>
    <x v="0"/>
    <s v="稅後淨利Measure"/>
    <n v="44"/>
    <n v="115"/>
    <n v="0"/>
    <s v=""/>
    <n v="0"/>
    <n v="0"/>
    <n v="44"/>
    <x v="15"/>
    <s v="Rate of Return Analysis"/>
    <x v="12"/>
    <e v="#N/A"/>
    <x v="0"/>
    <s v="C.4.3.0: 財務分析:"/>
    <x v="27"/>
    <x v="27"/>
    <x v="116"/>
    <x v="30"/>
    <x v="30"/>
    <x v="24"/>
    <x v="0"/>
    <x v="0"/>
    <x v="0"/>
    <x v="6"/>
    <m/>
    <x v="0"/>
    <x v="4"/>
    <s v="Rate of Return Analysis_Profit after Tax"/>
    <x v="116"/>
    <x v="4"/>
    <x v="0"/>
    <x v="1"/>
    <x v="1"/>
    <x v="0"/>
    <x v="0"/>
    <s v="DM_RATE_OF_RETURN_ANALYSIS"/>
    <s v="NET_INCOME"/>
    <x v="11"/>
    <x v="28"/>
    <x v="0"/>
    <n v="0"/>
    <x v="0"/>
    <x v="0"/>
    <x v="0"/>
    <s v=""/>
    <s v=""/>
    <n v="116"/>
    <s v="-116"/>
    <x v="0"/>
    <x v="0"/>
    <x v="0"/>
    <x v="30"/>
    <x v="1"/>
    <s v="稅後淨利"/>
    <s v=""/>
    <s v=""/>
    <x v="0"/>
    <x v="60"/>
    <m/>
    <s v="^()$"/>
    <n v="9"/>
    <x v="0"/>
    <x v="1"/>
    <x v="0"/>
    <x v="0"/>
    <x v="1"/>
    <x v="1"/>
    <b v="0"/>
    <x v="1"/>
    <x v="1"/>
    <n v="0"/>
    <x v="0"/>
    <b v="0"/>
    <b v="0"/>
    <b v="0"/>
    <b v="0"/>
    <b v="0"/>
    <b v="0"/>
    <b v="0"/>
    <b v="0"/>
    <b v="0"/>
    <b v="0"/>
    <b v="0"/>
    <x v="0"/>
    <x v="0"/>
    <n v="0"/>
    <x v="11"/>
    <x v="0"/>
  </r>
  <r>
    <m/>
    <x v="1"/>
    <x v="3"/>
    <x v="70"/>
    <x v="34"/>
    <x v="15"/>
    <x v="71"/>
    <s v="金額單位：千元"/>
    <x v="4"/>
    <x v="12"/>
    <s v="N/A"/>
    <s v="General"/>
    <s v="金額類"/>
    <m/>
    <x v="0"/>
    <s v="FIN"/>
    <x v="1"/>
    <x v="1"/>
    <x v="0"/>
    <x v="0"/>
    <s v="DM_RATE_OF_RETURN_ANALYSIS"/>
    <s v="EQUITY"/>
    <m/>
    <m/>
    <m/>
    <m/>
    <m/>
    <m/>
    <m/>
    <m/>
    <m/>
    <m/>
    <m/>
    <m/>
    <m/>
    <m/>
    <m/>
    <m/>
    <m/>
    <m/>
    <s v="資料清單"/>
    <x v="2"/>
    <x v="46"/>
    <x v="60"/>
    <x v="3"/>
    <e v="#N/A"/>
    <s v="Shareholders&amp;apos; Equity Amount"/>
    <x v="34"/>
    <x v="15"/>
    <x v="0"/>
    <x v="71"/>
    <x v="1"/>
    <s v="IEC_STD_V10 &gt;&gt; Common &gt;&gt; AutoMetaDataShareholders' Equity Amount"/>
    <x v="4"/>
    <x v="0"/>
    <s v="股東權益Measure"/>
    <n v="48"/>
    <n v="115"/>
    <n v="0"/>
    <s v=""/>
    <n v="0"/>
    <n v="0"/>
    <n v="48"/>
    <x v="16"/>
    <s v="Rate of Return Analysis"/>
    <x v="12"/>
    <e v="#N/A"/>
    <x v="0"/>
    <s v="C.4.3.0: 財務分析:"/>
    <x v="28"/>
    <x v="28"/>
    <x v="117"/>
    <x v="70"/>
    <x v="34"/>
    <x v="24"/>
    <x v="0"/>
    <x v="0"/>
    <x v="0"/>
    <x v="6"/>
    <m/>
    <x v="0"/>
    <x v="4"/>
    <s v="Rate of Return Analysis_Shareholders' Equity Amount"/>
    <x v="117"/>
    <x v="4"/>
    <x v="0"/>
    <x v="1"/>
    <x v="1"/>
    <x v="0"/>
    <x v="0"/>
    <s v="DM_RATE_OF_RETURN_ANALYSIS"/>
    <s v="EQUITY"/>
    <x v="11"/>
    <x v="32"/>
    <x v="0"/>
    <n v="0"/>
    <x v="0"/>
    <x v="0"/>
    <x v="0"/>
    <s v=""/>
    <s v=""/>
    <n v="117"/>
    <s v="-117"/>
    <x v="0"/>
    <x v="0"/>
    <x v="0"/>
    <x v="34"/>
    <x v="1"/>
    <s v="股東權益"/>
    <s v=""/>
    <s v=""/>
    <x v="0"/>
    <x v="60"/>
    <m/>
    <s v="^()$"/>
    <n v="9"/>
    <x v="0"/>
    <x v="1"/>
    <x v="0"/>
    <x v="0"/>
    <x v="1"/>
    <x v="1"/>
    <b v="0"/>
    <x v="1"/>
    <x v="1"/>
    <n v="0"/>
    <x v="0"/>
    <b v="0"/>
    <b v="0"/>
    <b v="0"/>
    <b v="0"/>
    <b v="1"/>
    <b v="0"/>
    <b v="0"/>
    <b v="0"/>
    <b v="0"/>
    <b v="0"/>
    <b v="1"/>
    <x v="1"/>
    <x v="2"/>
    <n v="1"/>
    <x v="8"/>
    <x v="0"/>
  </r>
  <r>
    <m/>
    <x v="1"/>
    <x v="3"/>
    <x v="32"/>
    <x v="32"/>
    <x v="13"/>
    <x v="33"/>
    <s v="金額單位：千元"/>
    <x v="4"/>
    <x v="12"/>
    <s v="N/A"/>
    <s v="General"/>
    <s v="金額類"/>
    <m/>
    <x v="0"/>
    <s v="FIN"/>
    <x v="1"/>
    <x v="1"/>
    <x v="0"/>
    <x v="0"/>
    <s v="DM_RATE_OF_RETURN_ANALYSIS"/>
    <s v="TOTAL_ASSETS"/>
    <m/>
    <m/>
    <m/>
    <m/>
    <m/>
    <m/>
    <m/>
    <m/>
    <m/>
    <m/>
    <m/>
    <m/>
    <m/>
    <m/>
    <m/>
    <m/>
    <m/>
    <m/>
    <s v="資料清單"/>
    <x v="2"/>
    <x v="47"/>
    <x v="60"/>
    <x v="3"/>
    <e v="#N/A"/>
    <s v="Total Assets Amount"/>
    <x v="32"/>
    <x v="13"/>
    <x v="0"/>
    <x v="33"/>
    <x v="1"/>
    <s v="IEC_STD_V10 &gt;&gt; Common &gt;&gt; AutoMetaDataTotal Assets Amount"/>
    <x v="4"/>
    <x v="0"/>
    <s v="總資產金額Measure"/>
    <n v="46"/>
    <n v="115"/>
    <n v="0"/>
    <s v=""/>
    <n v="0"/>
    <n v="0"/>
    <n v="46"/>
    <x v="17"/>
    <s v="Rate of Return Analysis"/>
    <x v="12"/>
    <e v="#N/A"/>
    <x v="0"/>
    <s v="C.4.3.0: 財務分析:"/>
    <x v="29"/>
    <x v="29"/>
    <x v="118"/>
    <x v="32"/>
    <x v="32"/>
    <x v="24"/>
    <x v="0"/>
    <x v="0"/>
    <x v="0"/>
    <x v="6"/>
    <m/>
    <x v="0"/>
    <x v="4"/>
    <s v="Rate of Return Analysis_Total Assets Amount"/>
    <x v="118"/>
    <x v="4"/>
    <x v="0"/>
    <x v="1"/>
    <x v="1"/>
    <x v="0"/>
    <x v="0"/>
    <s v="DM_RATE_OF_RETURN_ANALYSIS"/>
    <s v="TOTAL_ASSETS"/>
    <x v="11"/>
    <x v="30"/>
    <x v="0"/>
    <n v="0"/>
    <x v="0"/>
    <x v="0"/>
    <x v="0"/>
    <s v=""/>
    <s v=""/>
    <n v="118"/>
    <s v="-118"/>
    <x v="0"/>
    <x v="0"/>
    <x v="0"/>
    <x v="32"/>
    <x v="1"/>
    <s v="總資產金額"/>
    <s v=""/>
    <s v=""/>
    <x v="0"/>
    <x v="60"/>
    <m/>
    <s v="^()$"/>
    <n v="9"/>
    <x v="0"/>
    <x v="1"/>
    <x v="0"/>
    <x v="0"/>
    <x v="1"/>
    <x v="1"/>
    <b v="0"/>
    <x v="1"/>
    <x v="1"/>
    <n v="0"/>
    <x v="0"/>
    <b v="0"/>
    <b v="0"/>
    <b v="0"/>
    <b v="0"/>
    <b v="0"/>
    <b v="0"/>
    <b v="0"/>
    <b v="0"/>
    <b v="0"/>
    <b v="0"/>
    <b v="0"/>
    <x v="0"/>
    <x v="0"/>
    <n v="0"/>
    <x v="5"/>
    <x v="0"/>
  </r>
  <r>
    <m/>
    <x v="1"/>
    <x v="3"/>
    <x v="35"/>
    <x v="35"/>
    <x v="1"/>
    <x v="36"/>
    <s v="稅後淨利 / 期初和期末股東權益的平均_x000a_金額單位：千元"/>
    <x v="4"/>
    <x v="12"/>
    <s v="N/A"/>
    <s v="General"/>
    <s v="數值類"/>
    <m/>
    <x v="0"/>
    <s v="FIN"/>
    <x v="1"/>
    <x v="1"/>
    <x v="0"/>
    <x v="0"/>
    <s v="DM_RATE_OF_RETURN_ANALYSIS"/>
    <s v="ROE"/>
    <m/>
    <m/>
    <m/>
    <m/>
    <m/>
    <m/>
    <m/>
    <m/>
    <m/>
    <m/>
    <m/>
    <m/>
    <m/>
    <m/>
    <m/>
    <m/>
    <m/>
    <m/>
    <s v="資料清單"/>
    <x v="2"/>
    <x v="48"/>
    <x v="60"/>
    <x v="3"/>
    <e v="#N/A"/>
    <s v="ROE"/>
    <x v="35"/>
    <x v="1"/>
    <x v="0"/>
    <x v="36"/>
    <x v="1"/>
    <s v="IEC_STD_V10 &gt;&gt; Common &gt;&gt; AutoMetaDataROE"/>
    <x v="4"/>
    <x v="0"/>
    <s v="ROEMeasure"/>
    <n v="49"/>
    <n v="115"/>
    <n v="0"/>
    <s v=""/>
    <n v="0"/>
    <n v="0"/>
    <n v="49"/>
    <x v="18"/>
    <s v="Rate of Return Analysis"/>
    <x v="12"/>
    <e v="#N/A"/>
    <x v="0"/>
    <s v="C.4.3.0: 財務分析:"/>
    <x v="30"/>
    <x v="30"/>
    <x v="119"/>
    <x v="35"/>
    <x v="35"/>
    <x v="74"/>
    <x v="0"/>
    <x v="0"/>
    <x v="0"/>
    <x v="4"/>
    <m/>
    <x v="0"/>
    <x v="4"/>
    <s v="Rate of Return Analysis_ROE"/>
    <x v="119"/>
    <x v="4"/>
    <x v="0"/>
    <x v="1"/>
    <x v="1"/>
    <x v="0"/>
    <x v="0"/>
    <s v="DM_RATE_OF_RETURN_ANALYSIS"/>
    <s v="ROE"/>
    <x v="11"/>
    <x v="33"/>
    <x v="0"/>
    <n v="0"/>
    <x v="0"/>
    <x v="0"/>
    <x v="0"/>
    <s v=""/>
    <s v=""/>
    <n v="119"/>
    <s v="-119"/>
    <x v="0"/>
    <x v="0"/>
    <x v="0"/>
    <x v="35"/>
    <x v="1"/>
    <s v="ROE"/>
    <s v=""/>
    <s v=""/>
    <x v="0"/>
    <x v="60"/>
    <m/>
    <s v="^()$"/>
    <n v="9"/>
    <x v="0"/>
    <x v="1"/>
    <x v="0"/>
    <x v="0"/>
    <x v="1"/>
    <x v="1"/>
    <b v="0"/>
    <x v="1"/>
    <x v="1"/>
    <n v="0"/>
    <x v="0"/>
    <b v="0"/>
    <b v="0"/>
    <b v="0"/>
    <b v="0"/>
    <b v="0"/>
    <b v="0"/>
    <b v="0"/>
    <b v="0"/>
    <b v="1"/>
    <b v="0"/>
    <b v="0"/>
    <x v="1"/>
    <x v="4"/>
    <n v="1"/>
    <x v="15"/>
    <x v="0"/>
  </r>
  <r>
    <m/>
    <x v="1"/>
    <x v="3"/>
    <x v="36"/>
    <x v="36"/>
    <x v="1"/>
    <x v="37"/>
    <s v="稅後淨利 / 期初和期末總資產金額的平均_x000a_金額單位：千元_x000a_"/>
    <x v="4"/>
    <x v="12"/>
    <s v="N/A"/>
    <s v="General"/>
    <s v="數值類"/>
    <m/>
    <x v="0"/>
    <s v="FIN"/>
    <x v="1"/>
    <x v="1"/>
    <x v="0"/>
    <x v="0"/>
    <s v="DM_RATE_OF_RETURN_ANALYSIS"/>
    <s v="ROA"/>
    <m/>
    <m/>
    <m/>
    <m/>
    <m/>
    <m/>
    <m/>
    <m/>
    <m/>
    <m/>
    <m/>
    <m/>
    <m/>
    <m/>
    <m/>
    <m/>
    <m/>
    <m/>
    <s v="資料清單"/>
    <x v="2"/>
    <x v="49"/>
    <x v="60"/>
    <x v="3"/>
    <e v="#N/A"/>
    <s v="ROA"/>
    <x v="36"/>
    <x v="1"/>
    <x v="0"/>
    <x v="37"/>
    <x v="1"/>
    <s v="IEC_STD_V10 &gt;&gt; Common &gt;&gt; AutoMetaDataROA"/>
    <x v="4"/>
    <x v="0"/>
    <s v="ROAMeasure"/>
    <n v="50"/>
    <n v="115"/>
    <n v="0"/>
    <s v=""/>
    <n v="0"/>
    <n v="0"/>
    <n v="50"/>
    <x v="19"/>
    <s v="Rate of Return Analysis"/>
    <x v="12"/>
    <e v="#N/A"/>
    <x v="0"/>
    <s v="C.4.3.0: 財務分析:"/>
    <x v="31"/>
    <x v="31"/>
    <x v="120"/>
    <x v="36"/>
    <x v="36"/>
    <x v="75"/>
    <x v="0"/>
    <x v="0"/>
    <x v="0"/>
    <x v="4"/>
    <m/>
    <x v="0"/>
    <x v="4"/>
    <s v="Rate of Return Analysis_ROA"/>
    <x v="120"/>
    <x v="4"/>
    <x v="0"/>
    <x v="1"/>
    <x v="1"/>
    <x v="0"/>
    <x v="0"/>
    <s v="DM_RATE_OF_RETURN_ANALYSIS"/>
    <s v="ROA"/>
    <x v="11"/>
    <x v="34"/>
    <x v="0"/>
    <n v="0"/>
    <x v="0"/>
    <x v="0"/>
    <x v="0"/>
    <s v=""/>
    <s v=""/>
    <n v="120"/>
    <s v="-120"/>
    <x v="0"/>
    <x v="0"/>
    <x v="0"/>
    <x v="36"/>
    <x v="1"/>
    <s v="ROA"/>
    <s v=""/>
    <s v=""/>
    <x v="0"/>
    <x v="60"/>
    <m/>
    <s v="^()$"/>
    <n v="9"/>
    <x v="0"/>
    <x v="1"/>
    <x v="0"/>
    <x v="0"/>
    <x v="1"/>
    <x v="1"/>
    <b v="0"/>
    <x v="1"/>
    <x v="1"/>
    <n v="0"/>
    <x v="0"/>
    <b v="0"/>
    <b v="0"/>
    <b v="0"/>
    <b v="0"/>
    <b v="0"/>
    <b v="0"/>
    <b v="0"/>
    <b v="0"/>
    <b v="1"/>
    <b v="0"/>
    <b v="0"/>
    <x v="1"/>
    <x v="4"/>
    <n v="1"/>
    <x v="15"/>
    <x v="0"/>
  </r>
  <r>
    <m/>
    <x v="1"/>
    <x v="3"/>
    <x v="71"/>
    <x v="69"/>
    <x v="37"/>
    <x v="72"/>
    <s v="當年累積報酬率"/>
    <x v="0"/>
    <x v="0"/>
    <s v="N/A"/>
    <s v="General"/>
    <m/>
    <m/>
    <x v="0"/>
    <s v="FIN"/>
    <x v="1"/>
    <x v="1"/>
    <x v="0"/>
    <x v="0"/>
    <s v="DM_ACCUMULATED_RATE_OF_RETURN_ANALYSIS"/>
    <m/>
    <m/>
    <m/>
    <m/>
    <m/>
    <m/>
    <m/>
    <m/>
    <m/>
    <m/>
    <m/>
    <m/>
    <m/>
    <m/>
    <m/>
    <m/>
    <m/>
    <m/>
    <m/>
    <s v="資料清單"/>
    <x v="2"/>
    <x v="50"/>
    <x v="60"/>
    <x v="3"/>
    <e v="#N/A"/>
    <s v="Current Year Accumulated Rate of Return Analysis"/>
    <x v="69"/>
    <x v="37"/>
    <x v="0"/>
    <x v="72"/>
    <x v="1"/>
    <s v="IEC_STD_V10 &gt;&gt; Common &gt;&gt; AutoMetaDataCurrent Year Accumulated Rate of Return Analysis"/>
    <x v="0"/>
    <x v="0"/>
    <s v="當年累積報酬率Concept"/>
    <n v="123"/>
    <n v="0"/>
    <n v="0"/>
    <s v=""/>
    <n v="0"/>
    <n v="0"/>
    <n v="0"/>
    <x v="0"/>
    <s v=""/>
    <x v="0"/>
    <s v=""/>
    <x v="0"/>
    <s v="C.4.3.0: 財務分析:"/>
    <x v="32"/>
    <x v="32"/>
    <x v="121"/>
    <x v="71"/>
    <x v="69"/>
    <x v="76"/>
    <x v="0"/>
    <x v="0"/>
    <x v="0"/>
    <x v="0"/>
    <m/>
    <x v="0"/>
    <x v="0"/>
    <s v="Current Year Accumulated Rate of Return Analysis"/>
    <x v="121"/>
    <x v="0"/>
    <x v="0"/>
    <x v="1"/>
    <x v="1"/>
    <x v="0"/>
    <x v="0"/>
    <s v="DM_ACCUMULATED_RATE_OF_RETURN_ANALYSIS"/>
    <s v=""/>
    <x v="12"/>
    <x v="0"/>
    <x v="0"/>
    <n v="0"/>
    <x v="0"/>
    <x v="0"/>
    <x v="0"/>
    <s v=""/>
    <s v=""/>
    <n v="121"/>
    <s v="-121"/>
    <x v="0"/>
    <x v="0"/>
    <x v="0"/>
    <x v="69"/>
    <x v="1"/>
    <s v="當年累積報酬率"/>
    <s v=""/>
    <s v=""/>
    <x v="0"/>
    <x v="60"/>
    <m/>
    <s v="^()$"/>
    <n v="9"/>
    <x v="0"/>
    <x v="1"/>
    <x v="0"/>
    <x v="0"/>
    <x v="0"/>
    <x v="1"/>
    <b v="0"/>
    <x v="1"/>
    <x v="0"/>
    <n v="0"/>
    <x v="0"/>
    <b v="0"/>
    <b v="0"/>
    <b v="0"/>
    <b v="0"/>
    <b v="0"/>
    <b v="0"/>
    <b v="0"/>
    <b v="0"/>
    <b v="0"/>
    <b v="0"/>
    <b v="0"/>
    <x v="0"/>
    <x v="0"/>
    <n v="0"/>
    <x v="31"/>
    <x v="0"/>
  </r>
  <r>
    <m/>
    <x v="1"/>
    <x v="3"/>
    <x v="11"/>
    <x v="11"/>
    <x v="3"/>
    <x v="11"/>
    <s v="財報結算日"/>
    <x v="3"/>
    <x v="13"/>
    <s v="N/A"/>
    <s v="General"/>
    <s v="日期類"/>
    <m/>
    <x v="0"/>
    <s v="FIN"/>
    <x v="1"/>
    <x v="1"/>
    <x v="0"/>
    <x v="0"/>
    <s v="DM_ACCUMULATED_RATE_OF_RETURN_ANALYSIS"/>
    <s v="CLOSING_DATE"/>
    <m/>
    <m/>
    <m/>
    <m/>
    <m/>
    <m/>
    <m/>
    <m/>
    <m/>
    <m/>
    <m/>
    <m/>
    <m/>
    <m/>
    <m/>
    <m/>
    <m/>
    <m/>
    <s v="資料清單"/>
    <x v="2"/>
    <x v="51"/>
    <x v="60"/>
    <x v="3"/>
    <e v="#N/A"/>
    <s v="Financial Report Closing Date"/>
    <x v="11"/>
    <x v="3"/>
    <x v="0"/>
    <x v="11"/>
    <x v="1"/>
    <s v="IEC_STD_V10 &gt;&gt; Common &gt;&gt; AutoMetaDataFinancial Report Closing Date"/>
    <x v="3"/>
    <x v="0"/>
    <s v="財報結算日Dimension"/>
    <n v="15"/>
    <n v="123"/>
    <n v="0"/>
    <s v=""/>
    <n v="0"/>
    <n v="0"/>
    <n v="32"/>
    <x v="3"/>
    <s v="Current Year Accumulated Rate of Return Analysis"/>
    <x v="13"/>
    <e v="#N/A"/>
    <x v="0"/>
    <s v="C.4.3.0: 財務分析:"/>
    <x v="33"/>
    <x v="33"/>
    <x v="122"/>
    <x v="11"/>
    <x v="11"/>
    <x v="52"/>
    <x v="0"/>
    <x v="0"/>
    <x v="0"/>
    <x v="3"/>
    <m/>
    <x v="0"/>
    <x v="3"/>
    <s v="Current Year Accumulated Rate of Return Analysis_Financial Report Closing Date"/>
    <x v="122"/>
    <x v="3"/>
    <x v="0"/>
    <x v="1"/>
    <x v="1"/>
    <x v="0"/>
    <x v="0"/>
    <s v="DM_ACCUMULATED_RATE_OF_RETURN_ANALYSIS"/>
    <s v="CLOSING_DATE"/>
    <x v="12"/>
    <x v="10"/>
    <x v="0"/>
    <n v="0"/>
    <x v="0"/>
    <x v="0"/>
    <x v="0"/>
    <s v=""/>
    <s v=""/>
    <n v="122"/>
    <s v="-122"/>
    <x v="0"/>
    <x v="0"/>
    <x v="0"/>
    <x v="11"/>
    <x v="1"/>
    <s v="財報結算日"/>
    <s v=""/>
    <s v=""/>
    <x v="0"/>
    <x v="60"/>
    <m/>
    <s v="^()$"/>
    <n v="9"/>
    <x v="0"/>
    <x v="1"/>
    <x v="0"/>
    <x v="0"/>
    <x v="1"/>
    <x v="1"/>
    <b v="0"/>
    <x v="1"/>
    <x v="1"/>
    <n v="0"/>
    <x v="0"/>
    <b v="0"/>
    <b v="0"/>
    <b v="0"/>
    <b v="0"/>
    <b v="0"/>
    <b v="0"/>
    <b v="0"/>
    <b v="0"/>
    <b v="0"/>
    <b v="0"/>
    <b v="0"/>
    <x v="0"/>
    <x v="0"/>
    <n v="0"/>
    <x v="7"/>
    <x v="0"/>
  </r>
  <r>
    <m/>
    <x v="1"/>
    <x v="3"/>
    <x v="12"/>
    <x v="12"/>
    <x v="4"/>
    <x v="12"/>
    <s v="會計期間"/>
    <x v="3"/>
    <x v="13"/>
    <s v="N/A"/>
    <s v="General"/>
    <s v="代碼類"/>
    <s v="Year, Quarter"/>
    <x v="0"/>
    <s v="FIN"/>
    <x v="1"/>
    <x v="1"/>
    <x v="0"/>
    <x v="0"/>
    <s v="DM_ACCUMULATED_RATE_OF_RETURN_ANALYSIS"/>
    <s v="PERIOD"/>
    <m/>
    <m/>
    <m/>
    <m/>
    <m/>
    <m/>
    <m/>
    <m/>
    <m/>
    <m/>
    <m/>
    <m/>
    <m/>
    <m/>
    <m/>
    <m/>
    <m/>
    <m/>
    <s v="資料清單"/>
    <x v="2"/>
    <x v="52"/>
    <x v="60"/>
    <x v="3"/>
    <e v="#N/A"/>
    <s v="Accounting Period"/>
    <x v="12"/>
    <x v="4"/>
    <x v="0"/>
    <x v="12"/>
    <x v="1"/>
    <s v="IEC_STD_V10 &gt;&gt; Common &gt;&gt; AutoMetaDataAccounting Period"/>
    <x v="3"/>
    <x v="0"/>
    <s v="會計期間Dimension"/>
    <n v="16"/>
    <n v="123"/>
    <n v="0"/>
    <s v=""/>
    <n v="0"/>
    <n v="0"/>
    <n v="33"/>
    <x v="4"/>
    <s v="Current Year Accumulated Rate of Return Analysis"/>
    <x v="13"/>
    <e v="#N/A"/>
    <x v="0"/>
    <s v="C.4.3.0: 財務分析:"/>
    <x v="34"/>
    <x v="34"/>
    <x v="123"/>
    <x v="12"/>
    <x v="12"/>
    <x v="13"/>
    <x v="8"/>
    <x v="0"/>
    <x v="0"/>
    <x v="2"/>
    <m/>
    <x v="0"/>
    <x v="3"/>
    <s v="Current Year Accumulated Rate of Return Analysis_Accounting Period"/>
    <x v="123"/>
    <x v="3"/>
    <x v="0"/>
    <x v="1"/>
    <x v="1"/>
    <x v="0"/>
    <x v="0"/>
    <s v="DM_ACCUMULATED_RATE_OF_RETURN_ANALYSIS"/>
    <s v="PERIOD"/>
    <x v="12"/>
    <x v="11"/>
    <x v="0"/>
    <n v="0"/>
    <x v="0"/>
    <x v="0"/>
    <x v="0"/>
    <s v=""/>
    <s v=""/>
    <n v="123"/>
    <s v="-123"/>
    <x v="0"/>
    <x v="0"/>
    <x v="0"/>
    <x v="12"/>
    <x v="1"/>
    <s v="判斷資料項目以年/季的角度檢視"/>
    <s v=""/>
    <s v=""/>
    <x v="0"/>
    <x v="60"/>
    <m/>
    <s v="^()$"/>
    <n v="9"/>
    <x v="0"/>
    <x v="1"/>
    <x v="0"/>
    <x v="0"/>
    <x v="1"/>
    <x v="1"/>
    <b v="0"/>
    <x v="1"/>
    <x v="1"/>
    <n v="0"/>
    <x v="0"/>
    <b v="0"/>
    <b v="0"/>
    <b v="0"/>
    <b v="0"/>
    <b v="0"/>
    <b v="0"/>
    <b v="0"/>
    <b v="0"/>
    <b v="0"/>
    <b v="0"/>
    <b v="0"/>
    <x v="0"/>
    <x v="0"/>
    <n v="0"/>
    <x v="3"/>
    <x v="0"/>
  </r>
  <r>
    <m/>
    <x v="1"/>
    <x v="3"/>
    <x v="31"/>
    <x v="31"/>
    <x v="12"/>
    <x v="73"/>
    <s v="金額單位：千元"/>
    <x v="4"/>
    <x v="13"/>
    <s v="N/A"/>
    <s v="General"/>
    <s v="金額類"/>
    <m/>
    <x v="0"/>
    <s v="FIN"/>
    <x v="1"/>
    <x v="1"/>
    <x v="0"/>
    <x v="0"/>
    <s v="DM_ACCUMULATED_RATE_OF_RETURN_ANALYSIS"/>
    <s v="ACCUMULATED_NET_INCOME"/>
    <m/>
    <m/>
    <m/>
    <m/>
    <m/>
    <m/>
    <m/>
    <m/>
    <m/>
    <m/>
    <m/>
    <m/>
    <m/>
    <m/>
    <m/>
    <m/>
    <m/>
    <m/>
    <s v="資料清單"/>
    <x v="2"/>
    <x v="53"/>
    <x v="60"/>
    <x v="3"/>
    <e v="#N/A"/>
    <s v="Accumulated Net Income (After tax)"/>
    <x v="31"/>
    <x v="12"/>
    <x v="0"/>
    <x v="73"/>
    <x v="1"/>
    <s v="IEC_STD_V10 &gt;&gt; Common &gt;&gt; AutoMetaDataAccumulated Net Income (After tax)"/>
    <x v="4"/>
    <x v="0"/>
    <s v="累積稅後淨利Measure"/>
    <n v="45"/>
    <n v="123"/>
    <n v="0"/>
    <s v=""/>
    <n v="0"/>
    <n v="0"/>
    <n v="45"/>
    <x v="20"/>
    <s v="Current Year Accumulated Rate of Return Analysis"/>
    <x v="13"/>
    <e v="#N/A"/>
    <x v="0"/>
    <s v="C.4.3.0: 財務分析:"/>
    <x v="35"/>
    <x v="35"/>
    <x v="124"/>
    <x v="31"/>
    <x v="31"/>
    <x v="24"/>
    <x v="0"/>
    <x v="0"/>
    <x v="0"/>
    <x v="6"/>
    <m/>
    <x v="0"/>
    <x v="4"/>
    <s v="Current Year Accumulated Rate of Return Analysis_Accumulated Net Income (After tax)"/>
    <x v="124"/>
    <x v="4"/>
    <x v="0"/>
    <x v="1"/>
    <x v="1"/>
    <x v="0"/>
    <x v="0"/>
    <s v="DM_ACCUMULATED_RATE_OF_RETURN_ANALYSIS"/>
    <s v="ACCUMULATED_NET_INCOME"/>
    <x v="12"/>
    <x v="29"/>
    <x v="0"/>
    <n v="0"/>
    <x v="0"/>
    <x v="0"/>
    <x v="0"/>
    <s v=""/>
    <s v=""/>
    <n v="124"/>
    <s v="-124"/>
    <x v="0"/>
    <x v="0"/>
    <x v="0"/>
    <x v="31"/>
    <x v="1"/>
    <s v="當年累積稅後淨利"/>
    <s v=""/>
    <s v=""/>
    <x v="0"/>
    <x v="60"/>
    <m/>
    <s v="^()$"/>
    <n v="9"/>
    <x v="0"/>
    <x v="1"/>
    <x v="0"/>
    <x v="0"/>
    <x v="1"/>
    <x v="1"/>
    <b v="0"/>
    <x v="1"/>
    <x v="1"/>
    <n v="0"/>
    <x v="0"/>
    <b v="0"/>
    <b v="0"/>
    <b v="0"/>
    <b v="0"/>
    <b v="0"/>
    <b v="0"/>
    <b v="0"/>
    <b v="0"/>
    <b v="0"/>
    <b v="0"/>
    <b v="0"/>
    <x v="0"/>
    <x v="0"/>
    <n v="0"/>
    <x v="16"/>
    <x v="0"/>
  </r>
  <r>
    <m/>
    <x v="1"/>
    <x v="3"/>
    <x v="34"/>
    <x v="34"/>
    <x v="15"/>
    <x v="35"/>
    <s v="金額單位：千元"/>
    <x v="4"/>
    <x v="13"/>
    <s v="N/A"/>
    <s v="General"/>
    <s v="金額類"/>
    <m/>
    <x v="0"/>
    <s v="FIN"/>
    <x v="1"/>
    <x v="1"/>
    <x v="0"/>
    <x v="0"/>
    <s v="DM_ACCUMULATED_RATE_OF_RETURN_ANALYSIS"/>
    <s v="EQUITY"/>
    <m/>
    <m/>
    <m/>
    <m/>
    <m/>
    <m/>
    <m/>
    <m/>
    <m/>
    <m/>
    <m/>
    <m/>
    <m/>
    <m/>
    <m/>
    <m/>
    <m/>
    <m/>
    <s v="資料清單"/>
    <x v="2"/>
    <x v="54"/>
    <x v="60"/>
    <x v="3"/>
    <e v="#N/A"/>
    <s v="Shareholders&amp;apos; Equity Amount"/>
    <x v="34"/>
    <x v="15"/>
    <x v="0"/>
    <x v="35"/>
    <x v="1"/>
    <s v="IEC_STD_V10 &gt;&gt; Common &gt;&gt; AutoMetaDataShareholders' Equity Amount"/>
    <x v="4"/>
    <x v="0"/>
    <s v="股東權益金額Measure"/>
    <n v="48"/>
    <n v="123"/>
    <n v="0"/>
    <s v=""/>
    <n v="0"/>
    <n v="0"/>
    <n v="48"/>
    <x v="16"/>
    <s v="Current Year Accumulated Rate of Return Analysis"/>
    <x v="13"/>
    <e v="#N/A"/>
    <x v="0"/>
    <s v="C.4.3.0: 財務分析:"/>
    <x v="36"/>
    <x v="36"/>
    <x v="125"/>
    <x v="34"/>
    <x v="34"/>
    <x v="24"/>
    <x v="0"/>
    <x v="0"/>
    <x v="0"/>
    <x v="6"/>
    <m/>
    <x v="0"/>
    <x v="4"/>
    <s v="Current Year Accumulated Rate of Return Analysis_Shareholders' Equity Amount"/>
    <x v="125"/>
    <x v="4"/>
    <x v="0"/>
    <x v="1"/>
    <x v="1"/>
    <x v="0"/>
    <x v="0"/>
    <s v="DM_ACCUMULATED_RATE_OF_RETURN_ANALYSIS"/>
    <s v="EQUITY"/>
    <x v="12"/>
    <x v="32"/>
    <x v="0"/>
    <n v="0"/>
    <x v="0"/>
    <x v="0"/>
    <x v="0"/>
    <s v=""/>
    <s v=""/>
    <n v="125"/>
    <s v="-125"/>
    <x v="0"/>
    <x v="0"/>
    <x v="0"/>
    <x v="34"/>
    <x v="1"/>
    <s v="股東權益金額"/>
    <s v=""/>
    <s v=""/>
    <x v="0"/>
    <x v="60"/>
    <m/>
    <s v="^()$"/>
    <n v="9"/>
    <x v="0"/>
    <x v="1"/>
    <x v="0"/>
    <x v="0"/>
    <x v="1"/>
    <x v="1"/>
    <b v="0"/>
    <x v="1"/>
    <x v="1"/>
    <n v="0"/>
    <x v="0"/>
    <b v="0"/>
    <b v="0"/>
    <b v="0"/>
    <b v="0"/>
    <b v="1"/>
    <b v="0"/>
    <b v="0"/>
    <b v="0"/>
    <b v="0"/>
    <b v="0"/>
    <b v="1"/>
    <x v="1"/>
    <x v="2"/>
    <n v="1"/>
    <x v="8"/>
    <x v="0"/>
  </r>
  <r>
    <m/>
    <x v="1"/>
    <x v="3"/>
    <x v="32"/>
    <x v="32"/>
    <x v="13"/>
    <x v="33"/>
    <s v="金額單位：千元"/>
    <x v="4"/>
    <x v="13"/>
    <s v="N/A"/>
    <s v="General"/>
    <s v="金額類"/>
    <m/>
    <x v="0"/>
    <s v="FIN"/>
    <x v="1"/>
    <x v="1"/>
    <x v="0"/>
    <x v="0"/>
    <s v="DM_ACCUMULATED_RATE_OF_RETURN_ANALYSIS"/>
    <s v="TOTAL_ASSETS"/>
    <m/>
    <m/>
    <m/>
    <m/>
    <m/>
    <m/>
    <m/>
    <m/>
    <m/>
    <m/>
    <m/>
    <m/>
    <m/>
    <m/>
    <m/>
    <m/>
    <m/>
    <m/>
    <s v="資料清單"/>
    <x v="2"/>
    <x v="55"/>
    <x v="60"/>
    <x v="3"/>
    <e v="#N/A"/>
    <s v="Total Assets Amount"/>
    <x v="32"/>
    <x v="13"/>
    <x v="0"/>
    <x v="33"/>
    <x v="1"/>
    <s v="IEC_STD_V10 &gt;&gt; Common &gt;&gt; AutoMetaDataTotal Assets Amount"/>
    <x v="4"/>
    <x v="0"/>
    <s v="總資產金額Measure"/>
    <n v="46"/>
    <n v="123"/>
    <n v="0"/>
    <s v=""/>
    <n v="0"/>
    <n v="0"/>
    <n v="46"/>
    <x v="17"/>
    <s v="Current Year Accumulated Rate of Return Analysis"/>
    <x v="13"/>
    <e v="#N/A"/>
    <x v="0"/>
    <s v="C.4.3.0: 財務分析:"/>
    <x v="37"/>
    <x v="37"/>
    <x v="126"/>
    <x v="32"/>
    <x v="32"/>
    <x v="24"/>
    <x v="0"/>
    <x v="0"/>
    <x v="0"/>
    <x v="6"/>
    <m/>
    <x v="0"/>
    <x v="4"/>
    <s v="Current Year Accumulated Rate of Return Analysis_Total Assets Amount"/>
    <x v="126"/>
    <x v="4"/>
    <x v="0"/>
    <x v="1"/>
    <x v="1"/>
    <x v="0"/>
    <x v="0"/>
    <s v="DM_ACCUMULATED_RATE_OF_RETURN_ANALYSIS"/>
    <s v="TOTAL_ASSETS"/>
    <x v="12"/>
    <x v="30"/>
    <x v="0"/>
    <n v="0"/>
    <x v="0"/>
    <x v="0"/>
    <x v="0"/>
    <s v=""/>
    <s v=""/>
    <n v="126"/>
    <s v="-126"/>
    <x v="0"/>
    <x v="0"/>
    <x v="0"/>
    <x v="32"/>
    <x v="1"/>
    <s v="總資產金額"/>
    <s v=""/>
    <s v=""/>
    <x v="0"/>
    <x v="60"/>
    <m/>
    <s v="^()$"/>
    <n v="9"/>
    <x v="0"/>
    <x v="1"/>
    <x v="0"/>
    <x v="0"/>
    <x v="1"/>
    <x v="1"/>
    <b v="0"/>
    <x v="1"/>
    <x v="1"/>
    <n v="0"/>
    <x v="0"/>
    <b v="0"/>
    <b v="0"/>
    <b v="0"/>
    <b v="0"/>
    <b v="0"/>
    <b v="0"/>
    <b v="0"/>
    <b v="0"/>
    <b v="0"/>
    <b v="0"/>
    <b v="0"/>
    <x v="0"/>
    <x v="0"/>
    <n v="0"/>
    <x v="5"/>
    <x v="0"/>
  </r>
  <r>
    <m/>
    <x v="1"/>
    <x v="3"/>
    <x v="37"/>
    <x v="37"/>
    <x v="1"/>
    <x v="38"/>
    <s v="累積稅後淨利 / 期初和期末股東權益的平均_x000a_金額單位：千元"/>
    <x v="4"/>
    <x v="13"/>
    <s v="N/A"/>
    <s v="General"/>
    <s v="數值類"/>
    <m/>
    <x v="0"/>
    <s v="FIN"/>
    <x v="1"/>
    <x v="1"/>
    <x v="0"/>
    <x v="0"/>
    <s v="DM_ACCUMULATED_RATE_OF_RETURN_ANALYSIS"/>
    <s v="ACCUMULATED_ROE"/>
    <m/>
    <m/>
    <m/>
    <m/>
    <m/>
    <m/>
    <m/>
    <m/>
    <m/>
    <m/>
    <m/>
    <m/>
    <m/>
    <m/>
    <m/>
    <m/>
    <m/>
    <m/>
    <s v="資料清單"/>
    <x v="2"/>
    <x v="56"/>
    <x v="60"/>
    <x v="3"/>
    <e v="#N/A"/>
    <s v="Accumulated ROE"/>
    <x v="37"/>
    <x v="1"/>
    <x v="0"/>
    <x v="38"/>
    <x v="1"/>
    <s v="IEC_STD_V10 &gt;&gt; Common &gt;&gt; AutoMetaDataAccumulated ROE"/>
    <x v="4"/>
    <x v="0"/>
    <s v="累積 ROEMeasure"/>
    <n v="51"/>
    <n v="123"/>
    <n v="0"/>
    <s v=""/>
    <n v="0"/>
    <n v="0"/>
    <n v="51"/>
    <x v="21"/>
    <s v="Current Year Accumulated Rate of Return Analysis"/>
    <x v="13"/>
    <e v="#N/A"/>
    <x v="0"/>
    <s v="C.4.3.0: 財務分析:"/>
    <x v="38"/>
    <x v="38"/>
    <x v="127"/>
    <x v="37"/>
    <x v="37"/>
    <x v="77"/>
    <x v="0"/>
    <x v="0"/>
    <x v="0"/>
    <x v="4"/>
    <m/>
    <x v="0"/>
    <x v="4"/>
    <s v="Current Year Accumulated Rate of Return Analysis_Accumulated ROE"/>
    <x v="127"/>
    <x v="4"/>
    <x v="0"/>
    <x v="1"/>
    <x v="1"/>
    <x v="0"/>
    <x v="0"/>
    <s v="DM_ACCUMULATED_RATE_OF_RETURN_ANALYSIS"/>
    <s v="ACCUMULATED_ROE"/>
    <x v="12"/>
    <x v="35"/>
    <x v="0"/>
    <n v="0"/>
    <x v="0"/>
    <x v="0"/>
    <x v="0"/>
    <s v=""/>
    <s v=""/>
    <n v="127"/>
    <s v="-127"/>
    <x v="0"/>
    <x v="0"/>
    <x v="0"/>
    <x v="37"/>
    <x v="1"/>
    <s v="當年度累積 ROE"/>
    <s v=""/>
    <s v=""/>
    <x v="0"/>
    <x v="60"/>
    <m/>
    <s v="^()$"/>
    <n v="9"/>
    <x v="0"/>
    <x v="1"/>
    <x v="0"/>
    <x v="0"/>
    <x v="1"/>
    <x v="1"/>
    <b v="0"/>
    <x v="1"/>
    <x v="1"/>
    <n v="0"/>
    <x v="0"/>
    <b v="0"/>
    <b v="0"/>
    <b v="0"/>
    <b v="0"/>
    <b v="0"/>
    <b v="0"/>
    <b v="0"/>
    <b v="0"/>
    <b v="1"/>
    <b v="0"/>
    <b v="0"/>
    <x v="1"/>
    <x v="4"/>
    <n v="1"/>
    <x v="18"/>
    <x v="0"/>
  </r>
  <r>
    <m/>
    <x v="1"/>
    <x v="3"/>
    <x v="38"/>
    <x v="38"/>
    <x v="1"/>
    <x v="39"/>
    <s v="累積稅後淨利 / 期初和期末總資產金額的平均_x000a_金額單位：千元_x000a_"/>
    <x v="4"/>
    <x v="13"/>
    <s v="N/A"/>
    <s v="General"/>
    <s v="數值類"/>
    <m/>
    <x v="0"/>
    <s v="FIN"/>
    <x v="1"/>
    <x v="1"/>
    <x v="0"/>
    <x v="0"/>
    <s v="DM_ACCUMULATED_RATE_OF_RETURN_ANALYSIS"/>
    <s v="ACCUMULATED_ROA"/>
    <m/>
    <m/>
    <m/>
    <m/>
    <m/>
    <m/>
    <m/>
    <m/>
    <m/>
    <m/>
    <m/>
    <m/>
    <m/>
    <m/>
    <m/>
    <m/>
    <m/>
    <m/>
    <s v="資料清單"/>
    <x v="2"/>
    <x v="57"/>
    <x v="60"/>
    <x v="3"/>
    <e v="#N/A"/>
    <s v="Accumulated ROA"/>
    <x v="38"/>
    <x v="1"/>
    <x v="0"/>
    <x v="39"/>
    <x v="1"/>
    <s v="IEC_STD_V10 &gt;&gt; Common &gt;&gt; AutoMetaDataAccumulated ROA"/>
    <x v="4"/>
    <x v="0"/>
    <s v="累積 ROAMeasure"/>
    <n v="52"/>
    <n v="123"/>
    <n v="0"/>
    <s v=""/>
    <n v="0"/>
    <n v="0"/>
    <n v="52"/>
    <x v="22"/>
    <s v="Current Year Accumulated Rate of Return Analysis"/>
    <x v="13"/>
    <e v="#N/A"/>
    <x v="0"/>
    <s v="C.4.3.0: 財務分析:"/>
    <x v="39"/>
    <x v="39"/>
    <x v="128"/>
    <x v="38"/>
    <x v="38"/>
    <x v="78"/>
    <x v="0"/>
    <x v="0"/>
    <x v="0"/>
    <x v="4"/>
    <m/>
    <x v="0"/>
    <x v="4"/>
    <s v="Current Year Accumulated Rate of Return Analysis_Accumulated ROA"/>
    <x v="128"/>
    <x v="4"/>
    <x v="0"/>
    <x v="1"/>
    <x v="1"/>
    <x v="0"/>
    <x v="0"/>
    <s v="DM_ACCUMULATED_RATE_OF_RETURN_ANALYSIS"/>
    <s v="ACCUMULATED_ROA"/>
    <x v="12"/>
    <x v="36"/>
    <x v="0"/>
    <n v="0"/>
    <x v="0"/>
    <x v="0"/>
    <x v="0"/>
    <s v=""/>
    <s v=""/>
    <n v="128"/>
    <s v="-128"/>
    <x v="0"/>
    <x v="0"/>
    <x v="0"/>
    <x v="38"/>
    <x v="1"/>
    <s v="當年度累積 ROA"/>
    <s v=""/>
    <s v=""/>
    <x v="0"/>
    <x v="60"/>
    <m/>
    <s v="^()$"/>
    <n v="9"/>
    <x v="0"/>
    <x v="1"/>
    <x v="0"/>
    <x v="0"/>
    <x v="1"/>
    <x v="1"/>
    <b v="0"/>
    <x v="1"/>
    <x v="1"/>
    <n v="0"/>
    <x v="0"/>
    <b v="0"/>
    <b v="0"/>
    <b v="0"/>
    <b v="0"/>
    <b v="0"/>
    <b v="0"/>
    <b v="0"/>
    <b v="0"/>
    <b v="1"/>
    <b v="0"/>
    <b v="0"/>
    <x v="1"/>
    <x v="4"/>
    <n v="1"/>
    <x v="18"/>
    <x v="0"/>
  </r>
  <r>
    <m/>
    <x v="1"/>
    <x v="3"/>
    <x v="72"/>
    <x v="70"/>
    <x v="38"/>
    <x v="74"/>
    <s v="報酬率同業比較"/>
    <x v="0"/>
    <x v="0"/>
    <s v="N/A"/>
    <s v="General"/>
    <m/>
    <m/>
    <x v="0"/>
    <s v="FIN"/>
    <x v="1"/>
    <x v="1"/>
    <x v="0"/>
    <x v="0"/>
    <s v="DM_RATE_OF_RETURN_ANALYSIS_ENTREPRENEUR"/>
    <m/>
    <m/>
    <m/>
    <m/>
    <m/>
    <m/>
    <m/>
    <m/>
    <m/>
    <m/>
    <m/>
    <m/>
    <m/>
    <m/>
    <m/>
    <m/>
    <m/>
    <m/>
    <m/>
    <s v="資料清單"/>
    <x v="2"/>
    <x v="58"/>
    <x v="60"/>
    <x v="3"/>
    <e v="#N/A"/>
    <s v="Rate of Return Analysis Comparison between Entrepreneurs"/>
    <x v="70"/>
    <x v="38"/>
    <x v="0"/>
    <x v="74"/>
    <x v="1"/>
    <s v="IEC_STD_V10 &gt;&gt; Common &gt;&gt; AutoMetaDataRate of Return Analysis Comparison between Entrepreneurs"/>
    <x v="0"/>
    <x v="0"/>
    <s v="報酬率同業比較Concept"/>
    <n v="131"/>
    <n v="0"/>
    <n v="0"/>
    <s v=""/>
    <n v="0"/>
    <n v="0"/>
    <n v="0"/>
    <x v="0"/>
    <s v=""/>
    <x v="0"/>
    <s v=""/>
    <x v="0"/>
    <s v="C.4.3.0: 財務分析:"/>
    <x v="40"/>
    <x v="40"/>
    <x v="129"/>
    <x v="72"/>
    <x v="70"/>
    <x v="79"/>
    <x v="0"/>
    <x v="0"/>
    <x v="0"/>
    <x v="0"/>
    <m/>
    <x v="0"/>
    <x v="0"/>
    <s v="Rate of Return Analysis Comparison between Entrepreneurs"/>
    <x v="129"/>
    <x v="0"/>
    <x v="0"/>
    <x v="1"/>
    <x v="1"/>
    <x v="0"/>
    <x v="0"/>
    <s v="DM_RATE_OF_RETURN_ANALYSIS_ENTREPRENEUR"/>
    <s v=""/>
    <x v="13"/>
    <x v="0"/>
    <x v="0"/>
    <n v="0"/>
    <x v="0"/>
    <x v="0"/>
    <x v="0"/>
    <s v=""/>
    <s v=""/>
    <n v="129"/>
    <s v="-129"/>
    <x v="0"/>
    <x v="0"/>
    <x v="0"/>
    <x v="70"/>
    <x v="1"/>
    <s v="報酬率同業比較"/>
    <s v=""/>
    <s v=""/>
    <x v="0"/>
    <x v="60"/>
    <m/>
    <s v="^()$"/>
    <n v="9"/>
    <x v="0"/>
    <x v="1"/>
    <x v="0"/>
    <x v="0"/>
    <x v="0"/>
    <x v="1"/>
    <b v="0"/>
    <x v="1"/>
    <x v="0"/>
    <n v="0"/>
    <x v="0"/>
    <b v="0"/>
    <b v="0"/>
    <b v="0"/>
    <b v="0"/>
    <b v="0"/>
    <b v="0"/>
    <b v="0"/>
    <b v="0"/>
    <b v="0"/>
    <b v="0"/>
    <b v="0"/>
    <x v="0"/>
    <x v="0"/>
    <n v="0"/>
    <x v="32"/>
    <x v="1"/>
  </r>
  <r>
    <m/>
    <x v="1"/>
    <x v="3"/>
    <x v="11"/>
    <x v="11"/>
    <x v="3"/>
    <x v="11"/>
    <s v="財報結算日"/>
    <x v="3"/>
    <x v="14"/>
    <s v="N/A"/>
    <s v="General"/>
    <s v="日期類"/>
    <m/>
    <x v="0"/>
    <s v="FIN"/>
    <x v="1"/>
    <x v="1"/>
    <x v="0"/>
    <x v="0"/>
    <s v="DM_RATE_OF_RETURN_ANALYSIS_ENTREPRENEUR"/>
    <s v="CLOSING_DATE"/>
    <m/>
    <m/>
    <m/>
    <m/>
    <m/>
    <m/>
    <m/>
    <m/>
    <m/>
    <m/>
    <m/>
    <m/>
    <m/>
    <m/>
    <m/>
    <m/>
    <m/>
    <m/>
    <s v="資料清單"/>
    <x v="2"/>
    <x v="59"/>
    <x v="60"/>
    <x v="3"/>
    <e v="#N/A"/>
    <s v="Financial Report Closing Date"/>
    <x v="11"/>
    <x v="3"/>
    <x v="0"/>
    <x v="11"/>
    <x v="1"/>
    <s v="IEC_STD_V10 &gt;&gt; Common &gt;&gt; AutoMetaDataFinancial Report Closing Date"/>
    <x v="3"/>
    <x v="0"/>
    <s v="財報結算日Dimension"/>
    <n v="15"/>
    <n v="131"/>
    <n v="0"/>
    <s v=""/>
    <n v="0"/>
    <n v="0"/>
    <n v="32"/>
    <x v="3"/>
    <s v="Rate of Return Analysis Comparison between Entrepreneurs"/>
    <x v="14"/>
    <e v="#N/A"/>
    <x v="0"/>
    <s v="C.4.3.0: 財務分析:"/>
    <x v="41"/>
    <x v="41"/>
    <x v="130"/>
    <x v="11"/>
    <x v="11"/>
    <x v="52"/>
    <x v="0"/>
    <x v="0"/>
    <x v="0"/>
    <x v="3"/>
    <m/>
    <x v="0"/>
    <x v="3"/>
    <s v="Rate of Return Analysis Comparison between Entrepreneurs_Financial Report Closing Date"/>
    <x v="130"/>
    <x v="3"/>
    <x v="0"/>
    <x v="1"/>
    <x v="1"/>
    <x v="0"/>
    <x v="0"/>
    <s v="DM_RATE_OF_RETURN_ANALYSIS_ENTREPRENEUR"/>
    <s v="CLOSING_DATE"/>
    <x v="13"/>
    <x v="10"/>
    <x v="0"/>
    <n v="0"/>
    <x v="0"/>
    <x v="0"/>
    <x v="0"/>
    <s v=""/>
    <s v=""/>
    <n v="130"/>
    <s v="-130"/>
    <x v="0"/>
    <x v="0"/>
    <x v="0"/>
    <x v="11"/>
    <x v="1"/>
    <s v="財報結算日"/>
    <s v=""/>
    <s v=""/>
    <x v="0"/>
    <x v="60"/>
    <m/>
    <s v="^()$"/>
    <n v="9"/>
    <x v="0"/>
    <x v="1"/>
    <x v="0"/>
    <x v="0"/>
    <x v="1"/>
    <x v="1"/>
    <b v="0"/>
    <x v="1"/>
    <x v="1"/>
    <n v="0"/>
    <x v="0"/>
    <b v="0"/>
    <b v="0"/>
    <b v="0"/>
    <b v="0"/>
    <b v="0"/>
    <b v="0"/>
    <b v="0"/>
    <b v="0"/>
    <b v="0"/>
    <b v="0"/>
    <b v="0"/>
    <x v="0"/>
    <x v="0"/>
    <n v="0"/>
    <x v="7"/>
    <x v="0"/>
  </r>
  <r>
    <m/>
    <x v="1"/>
    <x v="3"/>
    <x v="12"/>
    <x v="12"/>
    <x v="4"/>
    <x v="12"/>
    <s v="會計期間"/>
    <x v="3"/>
    <x v="14"/>
    <s v="N/A"/>
    <s v="General"/>
    <s v="代碼類"/>
    <s v="Year, Quarter"/>
    <x v="0"/>
    <s v="FIN"/>
    <x v="1"/>
    <x v="1"/>
    <x v="0"/>
    <x v="0"/>
    <s v="DM_RATE_OF_RETURN_ANALYSIS_ENTREPRENEUR"/>
    <s v="PERIOD"/>
    <m/>
    <m/>
    <m/>
    <m/>
    <m/>
    <m/>
    <m/>
    <m/>
    <m/>
    <m/>
    <m/>
    <m/>
    <m/>
    <m/>
    <m/>
    <m/>
    <m/>
    <m/>
    <s v="資料清單"/>
    <x v="2"/>
    <x v="60"/>
    <x v="60"/>
    <x v="3"/>
    <e v="#N/A"/>
    <s v="Accounting Period"/>
    <x v="12"/>
    <x v="4"/>
    <x v="0"/>
    <x v="12"/>
    <x v="1"/>
    <s v="IEC_STD_V10 &gt;&gt; Common &gt;&gt; AutoMetaDataAccounting Period"/>
    <x v="3"/>
    <x v="0"/>
    <s v="會計期間Dimension"/>
    <n v="16"/>
    <n v="131"/>
    <n v="0"/>
    <s v=""/>
    <n v="0"/>
    <n v="0"/>
    <n v="33"/>
    <x v="4"/>
    <s v="Rate of Return Analysis Comparison between Entrepreneurs"/>
    <x v="14"/>
    <e v="#N/A"/>
    <x v="0"/>
    <s v="C.4.3.0: 財務分析:"/>
    <x v="42"/>
    <x v="42"/>
    <x v="131"/>
    <x v="12"/>
    <x v="12"/>
    <x v="13"/>
    <x v="8"/>
    <x v="0"/>
    <x v="0"/>
    <x v="2"/>
    <m/>
    <x v="0"/>
    <x v="3"/>
    <s v="Rate of Return Analysis Comparison between Entrepreneurs_Accounting Period"/>
    <x v="131"/>
    <x v="3"/>
    <x v="0"/>
    <x v="1"/>
    <x v="1"/>
    <x v="0"/>
    <x v="0"/>
    <s v="DM_RATE_OF_RETURN_ANALYSIS_ENTREPRENEUR"/>
    <s v="PERIOD"/>
    <x v="13"/>
    <x v="11"/>
    <x v="0"/>
    <n v="0"/>
    <x v="0"/>
    <x v="0"/>
    <x v="0"/>
    <s v=""/>
    <s v=""/>
    <n v="131"/>
    <s v="-131"/>
    <x v="0"/>
    <x v="0"/>
    <x v="0"/>
    <x v="12"/>
    <x v="1"/>
    <s v="判斷資料項目以年/季的角度檢視"/>
    <s v=""/>
    <s v=""/>
    <x v="0"/>
    <x v="60"/>
    <m/>
    <s v="^()$"/>
    <n v="9"/>
    <x v="0"/>
    <x v="1"/>
    <x v="0"/>
    <x v="0"/>
    <x v="1"/>
    <x v="1"/>
    <b v="0"/>
    <x v="1"/>
    <x v="1"/>
    <n v="0"/>
    <x v="0"/>
    <b v="0"/>
    <b v="0"/>
    <b v="0"/>
    <b v="0"/>
    <b v="0"/>
    <b v="0"/>
    <b v="0"/>
    <b v="0"/>
    <b v="0"/>
    <b v="0"/>
    <b v="0"/>
    <x v="0"/>
    <x v="0"/>
    <n v="0"/>
    <x v="3"/>
    <x v="0"/>
  </r>
  <r>
    <m/>
    <x v="1"/>
    <x v="3"/>
    <x v="5"/>
    <x v="5"/>
    <x v="2"/>
    <x v="5"/>
    <s v="上市公司名稱"/>
    <x v="3"/>
    <x v="14"/>
    <s v="N/A"/>
    <s v="General"/>
    <s v="代碼類"/>
    <s v="英業達、廣達、緯創、仁寶…"/>
    <x v="0"/>
    <s v="FIN"/>
    <x v="1"/>
    <x v="1"/>
    <x v="0"/>
    <x v="0"/>
    <s v="DM_RATE_OF_RETURN_ANALYSIS_ENTREPRENEUR"/>
    <s v="ENTREPRENEUR"/>
    <m/>
    <m/>
    <m/>
    <m/>
    <m/>
    <m/>
    <m/>
    <m/>
    <m/>
    <m/>
    <m/>
    <m/>
    <m/>
    <m/>
    <m/>
    <m/>
    <m/>
    <m/>
    <s v="資料清單"/>
    <x v="2"/>
    <x v="61"/>
    <x v="60"/>
    <x v="3"/>
    <e v="#N/A"/>
    <s v="Entrepreneur Chinese Name"/>
    <x v="5"/>
    <x v="2"/>
    <x v="0"/>
    <x v="5"/>
    <x v="1"/>
    <s v="IEC_STD_V10 &gt;&gt; Common &gt;&gt; AutoMetaDataEntrepreneur Chinese Name"/>
    <x v="3"/>
    <x v="0"/>
    <s v="企業中文名稱Dimension"/>
    <n v="7"/>
    <n v="131"/>
    <n v="0"/>
    <s v=""/>
    <n v="0"/>
    <n v="0"/>
    <n v="7"/>
    <x v="1"/>
    <s v="Rate of Return Analysis Comparison between Entrepreneurs"/>
    <x v="14"/>
    <e v="#N/A"/>
    <x v="0"/>
    <s v="C.4.3.0: 財務分析:"/>
    <x v="43"/>
    <x v="43"/>
    <x v="132"/>
    <x v="5"/>
    <x v="5"/>
    <x v="5"/>
    <x v="3"/>
    <x v="0"/>
    <x v="0"/>
    <x v="2"/>
    <m/>
    <x v="0"/>
    <x v="3"/>
    <s v="Rate of Return Analysis Comparison between Entrepreneurs_Entrepreneur Chinese Name"/>
    <x v="132"/>
    <x v="3"/>
    <x v="0"/>
    <x v="1"/>
    <x v="1"/>
    <x v="0"/>
    <x v="0"/>
    <s v="DM_RATE_OF_RETURN_ANALYSIS_ENTREPRENEUR"/>
    <s v="ENTREPRENEUR"/>
    <x v="13"/>
    <x v="8"/>
    <x v="0"/>
    <n v="0"/>
    <x v="0"/>
    <x v="0"/>
    <x v="0"/>
    <s v=""/>
    <s v=""/>
    <n v="132"/>
    <s v="-132"/>
    <x v="0"/>
    <x v="0"/>
    <x v="0"/>
    <x v="5"/>
    <x v="1"/>
    <s v="企業中文名稱"/>
    <s v=""/>
    <s v=""/>
    <x v="0"/>
    <x v="60"/>
    <m/>
    <s v="^()$"/>
    <n v="9"/>
    <x v="0"/>
    <x v="1"/>
    <x v="0"/>
    <x v="0"/>
    <x v="1"/>
    <x v="1"/>
    <b v="0"/>
    <x v="1"/>
    <x v="1"/>
    <n v="0"/>
    <x v="0"/>
    <b v="0"/>
    <b v="0"/>
    <b v="0"/>
    <b v="0"/>
    <b v="0"/>
    <b v="0"/>
    <b v="0"/>
    <b v="0"/>
    <b v="0"/>
    <b v="0"/>
    <b v="0"/>
    <x v="0"/>
    <x v="0"/>
    <n v="0"/>
    <x v="4"/>
    <x v="0"/>
  </r>
  <r>
    <m/>
    <x v="1"/>
    <x v="3"/>
    <x v="30"/>
    <x v="30"/>
    <x v="11"/>
    <x v="31"/>
    <s v="金額單位：千元"/>
    <x v="4"/>
    <x v="14"/>
    <s v="N/A"/>
    <s v="General"/>
    <s v="金額類"/>
    <m/>
    <x v="0"/>
    <s v="FIN"/>
    <x v="1"/>
    <x v="1"/>
    <x v="0"/>
    <x v="0"/>
    <s v="DM_RATE_OF_RETURN_ANALYSIS_ENTREPRENEUR"/>
    <s v="NET_INCOME"/>
    <m/>
    <m/>
    <m/>
    <m/>
    <m/>
    <m/>
    <m/>
    <m/>
    <m/>
    <m/>
    <m/>
    <m/>
    <m/>
    <m/>
    <m/>
    <m/>
    <m/>
    <m/>
    <s v="資料清單"/>
    <x v="2"/>
    <x v="62"/>
    <x v="60"/>
    <x v="3"/>
    <e v="#N/A"/>
    <s v="Profit after Tax"/>
    <x v="30"/>
    <x v="11"/>
    <x v="0"/>
    <x v="31"/>
    <x v="1"/>
    <s v="IEC_STD_V10 &gt;&gt; Common &gt;&gt; AutoMetaDataProfit after Tax"/>
    <x v="4"/>
    <x v="0"/>
    <s v="稅後淨利Measure"/>
    <n v="44"/>
    <n v="131"/>
    <n v="0"/>
    <s v=""/>
    <n v="0"/>
    <n v="0"/>
    <n v="44"/>
    <x v="15"/>
    <s v="Rate of Return Analysis Comparison between Entrepreneurs"/>
    <x v="14"/>
    <e v="#N/A"/>
    <x v="0"/>
    <s v="C.4.3.0: 財務分析:"/>
    <x v="44"/>
    <x v="44"/>
    <x v="133"/>
    <x v="30"/>
    <x v="30"/>
    <x v="24"/>
    <x v="0"/>
    <x v="0"/>
    <x v="0"/>
    <x v="6"/>
    <m/>
    <x v="0"/>
    <x v="4"/>
    <s v="Rate of Return Analysis Comparison between Entrepreneurs_Profit after Tax"/>
    <x v="133"/>
    <x v="4"/>
    <x v="0"/>
    <x v="1"/>
    <x v="1"/>
    <x v="0"/>
    <x v="0"/>
    <s v="DM_RATE_OF_RETURN_ANALYSIS_ENTREPRENEUR"/>
    <s v="NET_INCOME"/>
    <x v="13"/>
    <x v="28"/>
    <x v="0"/>
    <n v="0"/>
    <x v="0"/>
    <x v="0"/>
    <x v="0"/>
    <s v=""/>
    <s v=""/>
    <n v="133"/>
    <s v="-133"/>
    <x v="0"/>
    <x v="0"/>
    <x v="0"/>
    <x v="30"/>
    <x v="1"/>
    <s v="稅後淨利"/>
    <s v=""/>
    <s v=""/>
    <x v="0"/>
    <x v="60"/>
    <m/>
    <s v="^()$"/>
    <n v="9"/>
    <x v="0"/>
    <x v="1"/>
    <x v="0"/>
    <x v="0"/>
    <x v="1"/>
    <x v="1"/>
    <b v="0"/>
    <x v="1"/>
    <x v="1"/>
    <n v="0"/>
    <x v="0"/>
    <b v="0"/>
    <b v="0"/>
    <b v="0"/>
    <b v="0"/>
    <b v="0"/>
    <b v="0"/>
    <b v="0"/>
    <b v="0"/>
    <b v="0"/>
    <b v="0"/>
    <b v="0"/>
    <x v="0"/>
    <x v="0"/>
    <n v="0"/>
    <x v="11"/>
    <x v="0"/>
  </r>
  <r>
    <m/>
    <x v="1"/>
    <x v="3"/>
    <x v="34"/>
    <x v="34"/>
    <x v="15"/>
    <x v="35"/>
    <s v="金額單位：千元"/>
    <x v="4"/>
    <x v="14"/>
    <s v="N/A"/>
    <s v="General"/>
    <s v="金額類"/>
    <m/>
    <x v="0"/>
    <s v="FIN"/>
    <x v="1"/>
    <x v="1"/>
    <x v="0"/>
    <x v="0"/>
    <s v="DM_RATE_OF_RETURN_ANALYSIS_ENTREPRENEUR"/>
    <s v="EQUITY"/>
    <m/>
    <m/>
    <m/>
    <m/>
    <m/>
    <m/>
    <m/>
    <m/>
    <m/>
    <m/>
    <m/>
    <m/>
    <m/>
    <m/>
    <m/>
    <m/>
    <m/>
    <m/>
    <s v="資料清單"/>
    <x v="2"/>
    <x v="63"/>
    <x v="60"/>
    <x v="3"/>
    <e v="#N/A"/>
    <s v="Shareholders&amp;apos; Equity Amount"/>
    <x v="34"/>
    <x v="15"/>
    <x v="0"/>
    <x v="35"/>
    <x v="1"/>
    <s v="IEC_STD_V10 &gt;&gt; Common &gt;&gt; AutoMetaDataShareholders' Equity Amount"/>
    <x v="4"/>
    <x v="0"/>
    <s v="股東權益金額Measure"/>
    <n v="48"/>
    <n v="131"/>
    <n v="0"/>
    <s v=""/>
    <n v="0"/>
    <n v="0"/>
    <n v="48"/>
    <x v="16"/>
    <s v="Rate of Return Analysis Comparison between Entrepreneurs"/>
    <x v="14"/>
    <e v="#N/A"/>
    <x v="0"/>
    <s v="C.4.3.0: 財務分析:"/>
    <x v="45"/>
    <x v="45"/>
    <x v="134"/>
    <x v="34"/>
    <x v="34"/>
    <x v="24"/>
    <x v="0"/>
    <x v="0"/>
    <x v="0"/>
    <x v="6"/>
    <m/>
    <x v="0"/>
    <x v="4"/>
    <s v="Rate of Return Analysis Comparison between Entrepreneurs_Shareholders' Equity Amount"/>
    <x v="134"/>
    <x v="4"/>
    <x v="0"/>
    <x v="1"/>
    <x v="1"/>
    <x v="0"/>
    <x v="0"/>
    <s v="DM_RATE_OF_RETURN_ANALYSIS_ENTREPRENEUR"/>
    <s v="EQUITY"/>
    <x v="13"/>
    <x v="32"/>
    <x v="0"/>
    <n v="0"/>
    <x v="0"/>
    <x v="0"/>
    <x v="0"/>
    <s v=""/>
    <s v=""/>
    <n v="134"/>
    <s v="-134"/>
    <x v="0"/>
    <x v="0"/>
    <x v="0"/>
    <x v="34"/>
    <x v="1"/>
    <s v="股東權益金額"/>
    <s v=""/>
    <s v=""/>
    <x v="0"/>
    <x v="60"/>
    <m/>
    <s v="^()$"/>
    <n v="9"/>
    <x v="0"/>
    <x v="1"/>
    <x v="0"/>
    <x v="0"/>
    <x v="1"/>
    <x v="1"/>
    <b v="0"/>
    <x v="1"/>
    <x v="1"/>
    <n v="0"/>
    <x v="0"/>
    <b v="0"/>
    <b v="0"/>
    <b v="0"/>
    <b v="0"/>
    <b v="1"/>
    <b v="0"/>
    <b v="0"/>
    <b v="0"/>
    <b v="0"/>
    <b v="0"/>
    <b v="1"/>
    <x v="1"/>
    <x v="2"/>
    <n v="1"/>
    <x v="8"/>
    <x v="0"/>
  </r>
  <r>
    <m/>
    <x v="1"/>
    <x v="3"/>
    <x v="32"/>
    <x v="32"/>
    <x v="13"/>
    <x v="33"/>
    <s v="金額單位：千元"/>
    <x v="4"/>
    <x v="14"/>
    <s v="N/A"/>
    <s v="General"/>
    <s v="金額類"/>
    <m/>
    <x v="0"/>
    <s v="FIN"/>
    <x v="1"/>
    <x v="1"/>
    <x v="0"/>
    <x v="0"/>
    <s v="DM_RATE_OF_RETURN_ANALYSIS_ENTREPRENEUR"/>
    <s v="TOTAL_ASSETS"/>
    <m/>
    <m/>
    <m/>
    <m/>
    <m/>
    <m/>
    <m/>
    <m/>
    <m/>
    <m/>
    <m/>
    <m/>
    <m/>
    <m/>
    <m/>
    <m/>
    <m/>
    <m/>
    <s v="資料清單"/>
    <x v="2"/>
    <x v="64"/>
    <x v="60"/>
    <x v="3"/>
    <e v="#N/A"/>
    <s v="Total Assets Amount"/>
    <x v="32"/>
    <x v="13"/>
    <x v="0"/>
    <x v="33"/>
    <x v="1"/>
    <s v="IEC_STD_V10 &gt;&gt; Common &gt;&gt; AutoMetaDataTotal Assets Amount"/>
    <x v="4"/>
    <x v="0"/>
    <s v="總資產金額Measure"/>
    <n v="46"/>
    <n v="131"/>
    <n v="0"/>
    <s v=""/>
    <n v="0"/>
    <n v="0"/>
    <n v="46"/>
    <x v="17"/>
    <s v="Rate of Return Analysis Comparison between Entrepreneurs"/>
    <x v="14"/>
    <e v="#N/A"/>
    <x v="0"/>
    <s v="C.4.3.0: 財務分析:"/>
    <x v="46"/>
    <x v="46"/>
    <x v="135"/>
    <x v="32"/>
    <x v="32"/>
    <x v="24"/>
    <x v="0"/>
    <x v="0"/>
    <x v="0"/>
    <x v="6"/>
    <m/>
    <x v="0"/>
    <x v="4"/>
    <s v="Rate of Return Analysis Comparison between Entrepreneurs_Total Assets Amount"/>
    <x v="135"/>
    <x v="4"/>
    <x v="0"/>
    <x v="1"/>
    <x v="1"/>
    <x v="0"/>
    <x v="0"/>
    <s v="DM_RATE_OF_RETURN_ANALYSIS_ENTREPRENEUR"/>
    <s v="TOTAL_ASSETS"/>
    <x v="13"/>
    <x v="30"/>
    <x v="0"/>
    <n v="0"/>
    <x v="0"/>
    <x v="0"/>
    <x v="0"/>
    <s v=""/>
    <s v=""/>
    <n v="135"/>
    <s v="-135"/>
    <x v="0"/>
    <x v="0"/>
    <x v="0"/>
    <x v="32"/>
    <x v="1"/>
    <s v="總資產金額"/>
    <s v=""/>
    <s v=""/>
    <x v="0"/>
    <x v="60"/>
    <m/>
    <s v="^()$"/>
    <n v="9"/>
    <x v="0"/>
    <x v="1"/>
    <x v="0"/>
    <x v="0"/>
    <x v="1"/>
    <x v="1"/>
    <b v="0"/>
    <x v="1"/>
    <x v="1"/>
    <n v="0"/>
    <x v="0"/>
    <b v="0"/>
    <b v="0"/>
    <b v="0"/>
    <b v="0"/>
    <b v="0"/>
    <b v="0"/>
    <b v="0"/>
    <b v="0"/>
    <b v="0"/>
    <b v="0"/>
    <b v="0"/>
    <x v="0"/>
    <x v="0"/>
    <n v="0"/>
    <x v="5"/>
    <x v="0"/>
  </r>
  <r>
    <m/>
    <x v="1"/>
    <x v="3"/>
    <x v="35"/>
    <x v="35"/>
    <x v="1"/>
    <x v="36"/>
    <s v="稅後淨利 / 期初和期末股東權益的平均_x000a_金額單位：千元"/>
    <x v="4"/>
    <x v="14"/>
    <s v="N/A"/>
    <s v="General"/>
    <s v="數值類"/>
    <m/>
    <x v="0"/>
    <s v="FIN"/>
    <x v="1"/>
    <x v="1"/>
    <x v="0"/>
    <x v="0"/>
    <s v="DM_RATE_OF_RETURN_ANALYSIS_ENTREPRENEUR"/>
    <s v="ROE"/>
    <m/>
    <m/>
    <m/>
    <m/>
    <m/>
    <m/>
    <m/>
    <m/>
    <m/>
    <m/>
    <m/>
    <m/>
    <m/>
    <m/>
    <m/>
    <m/>
    <m/>
    <m/>
    <s v="資料清單"/>
    <x v="2"/>
    <x v="65"/>
    <x v="60"/>
    <x v="3"/>
    <e v="#N/A"/>
    <s v="ROE"/>
    <x v="35"/>
    <x v="1"/>
    <x v="0"/>
    <x v="36"/>
    <x v="1"/>
    <s v="IEC_STD_V10 &gt;&gt; Common &gt;&gt; AutoMetaDataROE"/>
    <x v="4"/>
    <x v="0"/>
    <s v="ROEMeasure"/>
    <n v="49"/>
    <n v="131"/>
    <n v="0"/>
    <s v=""/>
    <n v="0"/>
    <n v="0"/>
    <n v="49"/>
    <x v="18"/>
    <s v="Rate of Return Analysis Comparison between Entrepreneurs"/>
    <x v="14"/>
    <e v="#N/A"/>
    <x v="0"/>
    <s v="C.4.3.0: 財務分析:"/>
    <x v="47"/>
    <x v="47"/>
    <x v="136"/>
    <x v="35"/>
    <x v="35"/>
    <x v="74"/>
    <x v="0"/>
    <x v="0"/>
    <x v="0"/>
    <x v="4"/>
    <m/>
    <x v="0"/>
    <x v="4"/>
    <s v="Rate of Return Analysis Comparison between Entrepreneurs_ROE"/>
    <x v="136"/>
    <x v="4"/>
    <x v="0"/>
    <x v="1"/>
    <x v="1"/>
    <x v="0"/>
    <x v="0"/>
    <s v="DM_RATE_OF_RETURN_ANALYSIS_ENTREPRENEUR"/>
    <s v="ROE"/>
    <x v="13"/>
    <x v="33"/>
    <x v="0"/>
    <n v="0"/>
    <x v="0"/>
    <x v="0"/>
    <x v="0"/>
    <s v=""/>
    <s v=""/>
    <n v="136"/>
    <s v="-136"/>
    <x v="0"/>
    <x v="0"/>
    <x v="0"/>
    <x v="35"/>
    <x v="1"/>
    <s v="ROE"/>
    <s v=""/>
    <s v=""/>
    <x v="0"/>
    <x v="60"/>
    <m/>
    <s v="^()$"/>
    <n v="9"/>
    <x v="0"/>
    <x v="1"/>
    <x v="0"/>
    <x v="0"/>
    <x v="1"/>
    <x v="1"/>
    <b v="0"/>
    <x v="1"/>
    <x v="1"/>
    <n v="0"/>
    <x v="0"/>
    <b v="0"/>
    <b v="0"/>
    <b v="0"/>
    <b v="0"/>
    <b v="0"/>
    <b v="0"/>
    <b v="0"/>
    <b v="0"/>
    <b v="1"/>
    <b v="0"/>
    <b v="0"/>
    <x v="1"/>
    <x v="4"/>
    <n v="1"/>
    <x v="15"/>
    <x v="0"/>
  </r>
  <r>
    <m/>
    <x v="1"/>
    <x v="3"/>
    <x v="36"/>
    <x v="36"/>
    <x v="1"/>
    <x v="37"/>
    <s v="稅後淨利 / 期初和期末總資產金額的平均_x000a_金額單位：千元"/>
    <x v="4"/>
    <x v="14"/>
    <s v="N/A"/>
    <s v="General"/>
    <s v="數值類"/>
    <m/>
    <x v="0"/>
    <s v="FIN"/>
    <x v="1"/>
    <x v="1"/>
    <x v="0"/>
    <x v="0"/>
    <s v="DM_RATE_OF_RETURN_ANALYSIS_ENTREPRENEUR"/>
    <s v="ROA"/>
    <m/>
    <m/>
    <m/>
    <m/>
    <m/>
    <m/>
    <m/>
    <m/>
    <m/>
    <m/>
    <m/>
    <m/>
    <m/>
    <m/>
    <m/>
    <m/>
    <m/>
    <m/>
    <s v="資料清單"/>
    <x v="2"/>
    <x v="66"/>
    <x v="60"/>
    <x v="3"/>
    <e v="#N/A"/>
    <s v="ROA"/>
    <x v="36"/>
    <x v="1"/>
    <x v="0"/>
    <x v="37"/>
    <x v="1"/>
    <s v="IEC_STD_V10 &gt;&gt; Common &gt;&gt; AutoMetaDataROA"/>
    <x v="4"/>
    <x v="0"/>
    <s v="ROAMeasure"/>
    <n v="50"/>
    <n v="131"/>
    <n v="0"/>
    <s v=""/>
    <n v="0"/>
    <n v="0"/>
    <n v="50"/>
    <x v="19"/>
    <s v="Rate of Return Analysis Comparison between Entrepreneurs"/>
    <x v="14"/>
    <e v="#N/A"/>
    <x v="0"/>
    <s v="C.4.3.0: 財務分析:"/>
    <x v="48"/>
    <x v="48"/>
    <x v="137"/>
    <x v="36"/>
    <x v="36"/>
    <x v="80"/>
    <x v="0"/>
    <x v="0"/>
    <x v="0"/>
    <x v="4"/>
    <m/>
    <x v="0"/>
    <x v="4"/>
    <s v="Rate of Return Analysis Comparison between Entrepreneurs_ROA"/>
    <x v="137"/>
    <x v="4"/>
    <x v="0"/>
    <x v="1"/>
    <x v="1"/>
    <x v="0"/>
    <x v="0"/>
    <s v="DM_RATE_OF_RETURN_ANALYSIS_ENTREPRENEUR"/>
    <s v="ROA"/>
    <x v="13"/>
    <x v="34"/>
    <x v="0"/>
    <n v="0"/>
    <x v="0"/>
    <x v="0"/>
    <x v="0"/>
    <s v=""/>
    <s v=""/>
    <n v="137"/>
    <s v="-137"/>
    <x v="0"/>
    <x v="0"/>
    <x v="0"/>
    <x v="36"/>
    <x v="1"/>
    <s v="ROA"/>
    <s v=""/>
    <s v=""/>
    <x v="0"/>
    <x v="60"/>
    <m/>
    <s v="^()$"/>
    <n v="9"/>
    <x v="0"/>
    <x v="1"/>
    <x v="0"/>
    <x v="0"/>
    <x v="1"/>
    <x v="1"/>
    <b v="0"/>
    <x v="1"/>
    <x v="1"/>
    <n v="0"/>
    <x v="0"/>
    <b v="0"/>
    <b v="0"/>
    <b v="0"/>
    <b v="0"/>
    <b v="0"/>
    <b v="0"/>
    <b v="0"/>
    <b v="0"/>
    <b v="1"/>
    <b v="0"/>
    <b v="0"/>
    <x v="1"/>
    <x v="4"/>
    <n v="1"/>
    <x v="15"/>
    <x v="0"/>
  </r>
  <r>
    <m/>
    <x v="1"/>
    <x v="3"/>
    <x v="39"/>
    <x v="71"/>
    <x v="1"/>
    <x v="40"/>
    <s v="負債比"/>
    <x v="0"/>
    <x v="0"/>
    <s v="N/A"/>
    <s v="General"/>
    <m/>
    <m/>
    <x v="0"/>
    <s v="FIN"/>
    <x v="1"/>
    <x v="1"/>
    <x v="0"/>
    <x v="0"/>
    <s v="DM_DEBT_RATIO_ANALYSIS"/>
    <m/>
    <m/>
    <m/>
    <m/>
    <m/>
    <m/>
    <m/>
    <m/>
    <m/>
    <m/>
    <m/>
    <m/>
    <m/>
    <m/>
    <m/>
    <m/>
    <m/>
    <m/>
    <m/>
    <s v="資料清單"/>
    <x v="2"/>
    <x v="67"/>
    <x v="60"/>
    <x v="3"/>
    <e v="#N/A"/>
    <s v="Debt Ratio Analysis"/>
    <x v="71"/>
    <x v="1"/>
    <x v="0"/>
    <x v="40"/>
    <x v="1"/>
    <s v="IEC_STD_V10 &gt;&gt; Common &gt;&gt; AutoMetaDataDebt Ratio Analysis"/>
    <x v="0"/>
    <x v="0"/>
    <s v="負債比Concept"/>
    <n v="140"/>
    <n v="0"/>
    <n v="0"/>
    <s v=""/>
    <n v="0"/>
    <n v="0"/>
    <n v="0"/>
    <x v="0"/>
    <s v=""/>
    <x v="0"/>
    <s v=""/>
    <x v="0"/>
    <s v="C.4.3.0: 財務分析:"/>
    <x v="49"/>
    <x v="49"/>
    <x v="138"/>
    <x v="39"/>
    <x v="71"/>
    <x v="81"/>
    <x v="0"/>
    <x v="0"/>
    <x v="0"/>
    <x v="0"/>
    <m/>
    <x v="0"/>
    <x v="0"/>
    <s v="Debt Ratio Analysis"/>
    <x v="138"/>
    <x v="0"/>
    <x v="0"/>
    <x v="1"/>
    <x v="1"/>
    <x v="0"/>
    <x v="0"/>
    <s v="DM_DEBT_RATIO_ANALYSIS"/>
    <s v=""/>
    <x v="14"/>
    <x v="0"/>
    <x v="0"/>
    <n v="0"/>
    <x v="0"/>
    <x v="0"/>
    <x v="0"/>
    <s v=""/>
    <s v=""/>
    <n v="138"/>
    <s v="-138"/>
    <x v="0"/>
    <x v="0"/>
    <x v="0"/>
    <x v="71"/>
    <x v="1"/>
    <s v="負債比"/>
    <s v=""/>
    <s v=""/>
    <x v="0"/>
    <x v="60"/>
    <m/>
    <s v="^()$"/>
    <n v="9"/>
    <x v="0"/>
    <x v="1"/>
    <x v="0"/>
    <x v="0"/>
    <x v="0"/>
    <x v="1"/>
    <b v="0"/>
    <x v="1"/>
    <x v="0"/>
    <n v="0"/>
    <x v="0"/>
    <b v="0"/>
    <b v="0"/>
    <b v="0"/>
    <b v="0"/>
    <b v="1"/>
    <b v="0"/>
    <b v="0"/>
    <b v="0"/>
    <b v="0"/>
    <b v="0"/>
    <b v="0"/>
    <x v="1"/>
    <x v="1"/>
    <n v="0"/>
    <x v="5"/>
    <x v="0"/>
  </r>
  <r>
    <m/>
    <x v="1"/>
    <x v="3"/>
    <x v="11"/>
    <x v="11"/>
    <x v="3"/>
    <x v="11"/>
    <s v="財報結算日"/>
    <x v="3"/>
    <x v="15"/>
    <s v="N/A"/>
    <s v="General"/>
    <s v="日期類"/>
    <m/>
    <x v="0"/>
    <s v="FIN"/>
    <x v="1"/>
    <x v="1"/>
    <x v="0"/>
    <x v="0"/>
    <s v="DM_DEBT_RATIO_ANALYSIS"/>
    <s v="CLOSING_DATE"/>
    <m/>
    <m/>
    <m/>
    <m/>
    <m/>
    <m/>
    <m/>
    <m/>
    <m/>
    <m/>
    <m/>
    <m/>
    <m/>
    <m/>
    <m/>
    <m/>
    <m/>
    <m/>
    <s v="資料清單"/>
    <x v="2"/>
    <x v="68"/>
    <x v="60"/>
    <x v="3"/>
    <e v="#N/A"/>
    <s v="Financial Report Closing Date"/>
    <x v="11"/>
    <x v="3"/>
    <x v="0"/>
    <x v="11"/>
    <x v="1"/>
    <s v="IEC_STD_V10 &gt;&gt; Common &gt;&gt; AutoMetaDataFinancial Report Closing Date"/>
    <x v="3"/>
    <x v="0"/>
    <s v="財報結算日Dimension"/>
    <n v="15"/>
    <n v="140"/>
    <n v="0"/>
    <s v=""/>
    <n v="0"/>
    <n v="0"/>
    <n v="32"/>
    <x v="3"/>
    <s v="Debt Ratio Analysis"/>
    <x v="15"/>
    <e v="#N/A"/>
    <x v="0"/>
    <s v="C.4.3.0: 財務分析:"/>
    <x v="50"/>
    <x v="50"/>
    <x v="139"/>
    <x v="11"/>
    <x v="11"/>
    <x v="52"/>
    <x v="0"/>
    <x v="0"/>
    <x v="0"/>
    <x v="3"/>
    <m/>
    <x v="0"/>
    <x v="3"/>
    <s v="Debt Ratio Analysis_Financial Report Closing Date"/>
    <x v="139"/>
    <x v="3"/>
    <x v="0"/>
    <x v="1"/>
    <x v="1"/>
    <x v="0"/>
    <x v="0"/>
    <s v="DM_DEBT_RATIO_ANALYSIS"/>
    <s v="CLOSING_DATE"/>
    <x v="14"/>
    <x v="10"/>
    <x v="0"/>
    <n v="0"/>
    <x v="0"/>
    <x v="0"/>
    <x v="0"/>
    <s v=""/>
    <s v=""/>
    <n v="139"/>
    <s v="-139"/>
    <x v="0"/>
    <x v="0"/>
    <x v="0"/>
    <x v="11"/>
    <x v="1"/>
    <s v="財報結算日"/>
    <s v=""/>
    <s v=""/>
    <x v="0"/>
    <x v="60"/>
    <m/>
    <s v="^()$"/>
    <n v="9"/>
    <x v="0"/>
    <x v="1"/>
    <x v="0"/>
    <x v="0"/>
    <x v="1"/>
    <x v="1"/>
    <b v="0"/>
    <x v="1"/>
    <x v="1"/>
    <n v="0"/>
    <x v="0"/>
    <b v="0"/>
    <b v="0"/>
    <b v="0"/>
    <b v="0"/>
    <b v="0"/>
    <b v="0"/>
    <b v="0"/>
    <b v="0"/>
    <b v="0"/>
    <b v="0"/>
    <b v="0"/>
    <x v="0"/>
    <x v="0"/>
    <n v="0"/>
    <x v="7"/>
    <x v="0"/>
  </r>
  <r>
    <m/>
    <x v="1"/>
    <x v="3"/>
    <x v="12"/>
    <x v="12"/>
    <x v="4"/>
    <x v="12"/>
    <s v="會計期間"/>
    <x v="3"/>
    <x v="15"/>
    <s v="N/A"/>
    <s v="General"/>
    <s v="代碼類"/>
    <s v="Year, Quarter"/>
    <x v="0"/>
    <s v="FIN"/>
    <x v="1"/>
    <x v="1"/>
    <x v="0"/>
    <x v="0"/>
    <s v="DM_DEBT_RATIO_ANALYSIS"/>
    <s v="PERIOD"/>
    <m/>
    <m/>
    <m/>
    <m/>
    <m/>
    <m/>
    <m/>
    <m/>
    <m/>
    <m/>
    <m/>
    <m/>
    <m/>
    <m/>
    <m/>
    <m/>
    <m/>
    <m/>
    <s v="資料清單"/>
    <x v="2"/>
    <x v="69"/>
    <x v="60"/>
    <x v="3"/>
    <e v="#N/A"/>
    <s v="Accounting Period"/>
    <x v="12"/>
    <x v="4"/>
    <x v="0"/>
    <x v="12"/>
    <x v="1"/>
    <s v="IEC_STD_V10 &gt;&gt; Common &gt;&gt; AutoMetaDataAccounting Period"/>
    <x v="3"/>
    <x v="0"/>
    <s v="會計期間Dimension"/>
    <n v="16"/>
    <n v="140"/>
    <n v="0"/>
    <s v=""/>
    <n v="0"/>
    <n v="0"/>
    <n v="33"/>
    <x v="4"/>
    <s v="Debt Ratio Analysis"/>
    <x v="15"/>
    <e v="#N/A"/>
    <x v="0"/>
    <s v="C.4.3.0: 財務分析:"/>
    <x v="51"/>
    <x v="51"/>
    <x v="140"/>
    <x v="12"/>
    <x v="12"/>
    <x v="13"/>
    <x v="8"/>
    <x v="0"/>
    <x v="0"/>
    <x v="2"/>
    <m/>
    <x v="0"/>
    <x v="3"/>
    <s v="Debt Ratio Analysis_Accounting Period"/>
    <x v="140"/>
    <x v="3"/>
    <x v="0"/>
    <x v="1"/>
    <x v="1"/>
    <x v="0"/>
    <x v="0"/>
    <s v="DM_DEBT_RATIO_ANALYSIS"/>
    <s v="PERIOD"/>
    <x v="14"/>
    <x v="11"/>
    <x v="0"/>
    <n v="0"/>
    <x v="0"/>
    <x v="0"/>
    <x v="0"/>
    <s v=""/>
    <s v=""/>
    <n v="140"/>
    <s v="-140"/>
    <x v="0"/>
    <x v="0"/>
    <x v="0"/>
    <x v="12"/>
    <x v="1"/>
    <s v="判斷資料項目以年/季的角度檢視"/>
    <s v=""/>
    <s v=""/>
    <x v="0"/>
    <x v="60"/>
    <m/>
    <s v="^()$"/>
    <n v="9"/>
    <x v="0"/>
    <x v="1"/>
    <x v="0"/>
    <x v="0"/>
    <x v="1"/>
    <x v="1"/>
    <b v="0"/>
    <x v="1"/>
    <x v="1"/>
    <n v="0"/>
    <x v="0"/>
    <b v="0"/>
    <b v="0"/>
    <b v="0"/>
    <b v="0"/>
    <b v="0"/>
    <b v="0"/>
    <b v="0"/>
    <b v="0"/>
    <b v="0"/>
    <b v="0"/>
    <b v="0"/>
    <x v="0"/>
    <x v="0"/>
    <n v="0"/>
    <x v="3"/>
    <x v="0"/>
  </r>
  <r>
    <m/>
    <x v="1"/>
    <x v="3"/>
    <x v="5"/>
    <x v="5"/>
    <x v="2"/>
    <x v="5"/>
    <s v="上市公司名稱"/>
    <x v="3"/>
    <x v="15"/>
    <s v="N/A"/>
    <s v="General"/>
    <s v="代碼類"/>
    <s v="英業達、廣達、緯創、仁寶…"/>
    <x v="0"/>
    <s v="FIN"/>
    <x v="1"/>
    <x v="1"/>
    <x v="0"/>
    <x v="0"/>
    <s v="DM_DEBT_RATIO_ANALYSIS"/>
    <s v="ENTREPRENEUR"/>
    <m/>
    <m/>
    <m/>
    <m/>
    <m/>
    <m/>
    <m/>
    <m/>
    <m/>
    <m/>
    <m/>
    <m/>
    <m/>
    <m/>
    <m/>
    <m/>
    <m/>
    <m/>
    <s v="資料清單"/>
    <x v="2"/>
    <x v="70"/>
    <x v="60"/>
    <x v="3"/>
    <e v="#N/A"/>
    <s v="Entrepreneur Chinese Name"/>
    <x v="5"/>
    <x v="2"/>
    <x v="0"/>
    <x v="5"/>
    <x v="1"/>
    <s v="IEC_STD_V10 &gt;&gt; Common &gt;&gt; AutoMetaDataEntrepreneur Chinese Name"/>
    <x v="3"/>
    <x v="0"/>
    <s v="企業中文名稱Dimension"/>
    <n v="7"/>
    <n v="140"/>
    <n v="0"/>
    <s v=""/>
    <n v="0"/>
    <n v="0"/>
    <n v="7"/>
    <x v="1"/>
    <s v="Debt Ratio Analysis"/>
    <x v="15"/>
    <e v="#N/A"/>
    <x v="0"/>
    <s v="C.4.3.0: 財務分析:"/>
    <x v="52"/>
    <x v="52"/>
    <x v="141"/>
    <x v="5"/>
    <x v="5"/>
    <x v="5"/>
    <x v="3"/>
    <x v="0"/>
    <x v="0"/>
    <x v="2"/>
    <m/>
    <x v="0"/>
    <x v="3"/>
    <s v="Debt Ratio Analysis_Entrepreneur Chinese Name"/>
    <x v="141"/>
    <x v="3"/>
    <x v="0"/>
    <x v="1"/>
    <x v="1"/>
    <x v="0"/>
    <x v="0"/>
    <s v="DM_DEBT_RATIO_ANALYSIS"/>
    <s v="ENTREPRENEUR"/>
    <x v="14"/>
    <x v="8"/>
    <x v="0"/>
    <n v="0"/>
    <x v="0"/>
    <x v="0"/>
    <x v="0"/>
    <s v=""/>
    <s v=""/>
    <n v="141"/>
    <s v="-141"/>
    <x v="0"/>
    <x v="0"/>
    <x v="0"/>
    <x v="5"/>
    <x v="1"/>
    <s v="企業中文名稱"/>
    <s v=""/>
    <s v=""/>
    <x v="0"/>
    <x v="60"/>
    <m/>
    <s v="^()$"/>
    <n v="9"/>
    <x v="0"/>
    <x v="1"/>
    <x v="0"/>
    <x v="0"/>
    <x v="1"/>
    <x v="1"/>
    <b v="0"/>
    <x v="1"/>
    <x v="1"/>
    <n v="0"/>
    <x v="0"/>
    <b v="0"/>
    <b v="0"/>
    <b v="0"/>
    <b v="0"/>
    <b v="0"/>
    <b v="0"/>
    <b v="0"/>
    <b v="0"/>
    <b v="0"/>
    <b v="0"/>
    <b v="0"/>
    <x v="0"/>
    <x v="0"/>
    <n v="0"/>
    <x v="4"/>
    <x v="0"/>
  </r>
  <r>
    <m/>
    <x v="1"/>
    <x v="3"/>
    <x v="33"/>
    <x v="33"/>
    <x v="14"/>
    <x v="34"/>
    <s v="金額單位：千元"/>
    <x v="4"/>
    <x v="15"/>
    <s v="N/A"/>
    <s v="General"/>
    <s v="金額類"/>
    <m/>
    <x v="0"/>
    <s v="FIN"/>
    <x v="1"/>
    <x v="1"/>
    <x v="0"/>
    <x v="0"/>
    <s v="DM_DEBT_RATIO_ANALYSIS"/>
    <s v="TOTAL_LIABILITY"/>
    <m/>
    <m/>
    <m/>
    <m/>
    <m/>
    <m/>
    <m/>
    <m/>
    <m/>
    <m/>
    <m/>
    <m/>
    <m/>
    <m/>
    <m/>
    <m/>
    <m/>
    <m/>
    <s v="資料清單"/>
    <x v="2"/>
    <x v="71"/>
    <x v="60"/>
    <x v="3"/>
    <e v="#N/A"/>
    <s v="Total Liability Amount"/>
    <x v="33"/>
    <x v="14"/>
    <x v="0"/>
    <x v="34"/>
    <x v="1"/>
    <s v="IEC_STD_V10 &gt;&gt; Common &gt;&gt; AutoMetaDataTotal Liability Amount"/>
    <x v="4"/>
    <x v="0"/>
    <s v="總負債金額Measure"/>
    <n v="47"/>
    <n v="140"/>
    <n v="0"/>
    <s v=""/>
    <n v="0"/>
    <n v="0"/>
    <n v="47"/>
    <x v="23"/>
    <s v="Debt Ratio Analysis"/>
    <x v="15"/>
    <e v="#N/A"/>
    <x v="0"/>
    <s v="C.4.3.0: 財務分析:"/>
    <x v="53"/>
    <x v="53"/>
    <x v="142"/>
    <x v="33"/>
    <x v="33"/>
    <x v="24"/>
    <x v="0"/>
    <x v="0"/>
    <x v="0"/>
    <x v="6"/>
    <m/>
    <x v="0"/>
    <x v="4"/>
    <s v="Debt Ratio Analysis_Total Liability Amount"/>
    <x v="142"/>
    <x v="4"/>
    <x v="0"/>
    <x v="1"/>
    <x v="1"/>
    <x v="0"/>
    <x v="0"/>
    <s v="DM_DEBT_RATIO_ANALYSIS"/>
    <s v="TOTAL_LIABILITY"/>
    <x v="14"/>
    <x v="31"/>
    <x v="0"/>
    <n v="0"/>
    <x v="0"/>
    <x v="0"/>
    <x v="0"/>
    <s v=""/>
    <s v=""/>
    <n v="142"/>
    <s v="-142"/>
    <x v="0"/>
    <x v="0"/>
    <x v="0"/>
    <x v="33"/>
    <x v="1"/>
    <s v="總負債金額"/>
    <s v=""/>
    <s v=""/>
    <x v="0"/>
    <x v="60"/>
    <m/>
    <s v="^()$"/>
    <n v="9"/>
    <x v="0"/>
    <x v="1"/>
    <x v="0"/>
    <x v="0"/>
    <x v="1"/>
    <x v="1"/>
    <b v="0"/>
    <x v="1"/>
    <x v="1"/>
    <n v="0"/>
    <x v="0"/>
    <b v="0"/>
    <b v="0"/>
    <b v="0"/>
    <b v="0"/>
    <b v="0"/>
    <b v="0"/>
    <b v="0"/>
    <b v="0"/>
    <b v="0"/>
    <b v="0"/>
    <b v="0"/>
    <x v="0"/>
    <x v="0"/>
    <n v="0"/>
    <x v="17"/>
    <x v="0"/>
  </r>
  <r>
    <m/>
    <x v="1"/>
    <x v="3"/>
    <x v="32"/>
    <x v="32"/>
    <x v="13"/>
    <x v="33"/>
    <s v="金額單位：千元"/>
    <x v="4"/>
    <x v="15"/>
    <s v="N/A"/>
    <s v="General"/>
    <s v="金額類"/>
    <m/>
    <x v="0"/>
    <s v="FIN"/>
    <x v="1"/>
    <x v="1"/>
    <x v="0"/>
    <x v="0"/>
    <s v="DM_DEBT_RATIO_ANALYSIS"/>
    <s v="TOTAL_ASSETS"/>
    <m/>
    <m/>
    <m/>
    <m/>
    <m/>
    <m/>
    <m/>
    <m/>
    <m/>
    <m/>
    <m/>
    <m/>
    <m/>
    <m/>
    <m/>
    <m/>
    <m/>
    <m/>
    <s v="資料清單"/>
    <x v="2"/>
    <x v="72"/>
    <x v="60"/>
    <x v="3"/>
    <e v="#N/A"/>
    <s v="Total Assets Amount"/>
    <x v="32"/>
    <x v="13"/>
    <x v="0"/>
    <x v="33"/>
    <x v="1"/>
    <s v="IEC_STD_V10 &gt;&gt; Common &gt;&gt; AutoMetaDataTotal Assets Amount"/>
    <x v="4"/>
    <x v="0"/>
    <s v="總資產金額Measure"/>
    <n v="46"/>
    <n v="140"/>
    <n v="0"/>
    <s v=""/>
    <n v="0"/>
    <n v="0"/>
    <n v="46"/>
    <x v="17"/>
    <s v="Debt Ratio Analysis"/>
    <x v="15"/>
    <e v="#N/A"/>
    <x v="0"/>
    <s v="C.4.3.0: 財務分析:"/>
    <x v="54"/>
    <x v="54"/>
    <x v="143"/>
    <x v="32"/>
    <x v="32"/>
    <x v="24"/>
    <x v="0"/>
    <x v="0"/>
    <x v="0"/>
    <x v="6"/>
    <m/>
    <x v="0"/>
    <x v="4"/>
    <s v="Debt Ratio Analysis_Total Assets Amount"/>
    <x v="143"/>
    <x v="4"/>
    <x v="0"/>
    <x v="1"/>
    <x v="1"/>
    <x v="0"/>
    <x v="0"/>
    <s v="DM_DEBT_RATIO_ANALYSIS"/>
    <s v="TOTAL_ASSETS"/>
    <x v="14"/>
    <x v="30"/>
    <x v="0"/>
    <n v="0"/>
    <x v="0"/>
    <x v="0"/>
    <x v="0"/>
    <s v=""/>
    <s v=""/>
    <n v="143"/>
    <s v="-143"/>
    <x v="0"/>
    <x v="0"/>
    <x v="0"/>
    <x v="32"/>
    <x v="1"/>
    <s v="總資產金額"/>
    <s v=""/>
    <s v=""/>
    <x v="0"/>
    <x v="60"/>
    <m/>
    <s v="^()$"/>
    <n v="9"/>
    <x v="0"/>
    <x v="1"/>
    <x v="0"/>
    <x v="0"/>
    <x v="1"/>
    <x v="1"/>
    <b v="0"/>
    <x v="1"/>
    <x v="1"/>
    <n v="0"/>
    <x v="0"/>
    <b v="0"/>
    <b v="0"/>
    <b v="0"/>
    <b v="0"/>
    <b v="0"/>
    <b v="0"/>
    <b v="0"/>
    <b v="0"/>
    <b v="0"/>
    <b v="0"/>
    <b v="0"/>
    <x v="0"/>
    <x v="0"/>
    <n v="0"/>
    <x v="5"/>
    <x v="0"/>
  </r>
  <r>
    <m/>
    <x v="1"/>
    <x v="3"/>
    <x v="39"/>
    <x v="39"/>
    <x v="1"/>
    <x v="40"/>
    <s v="總負債金額 / 總資產金額_x000a_金額單位：千元"/>
    <x v="4"/>
    <x v="15"/>
    <s v="N/A"/>
    <s v="General"/>
    <s v="數值類"/>
    <m/>
    <x v="0"/>
    <s v="FIN"/>
    <x v="1"/>
    <x v="1"/>
    <x v="0"/>
    <x v="0"/>
    <s v="DM_DEBT_RATIO_ANALYSIS"/>
    <s v="DEBT_RATIO"/>
    <m/>
    <m/>
    <m/>
    <m/>
    <m/>
    <m/>
    <m/>
    <m/>
    <m/>
    <m/>
    <m/>
    <m/>
    <m/>
    <m/>
    <m/>
    <m/>
    <m/>
    <m/>
    <s v="資料清單"/>
    <x v="2"/>
    <x v="73"/>
    <x v="60"/>
    <x v="3"/>
    <e v="#N/A"/>
    <s v="Debt Ratio"/>
    <x v="39"/>
    <x v="1"/>
    <x v="0"/>
    <x v="40"/>
    <x v="1"/>
    <s v="IEC_STD_V10 &gt;&gt; Common &gt;&gt; AutoMetaDataDebt Ratio"/>
    <x v="4"/>
    <x v="0"/>
    <s v="負債比Measure"/>
    <n v="53"/>
    <n v="140"/>
    <n v="0"/>
    <s v=""/>
    <n v="0"/>
    <n v="0"/>
    <n v="53"/>
    <x v="24"/>
    <s v="Debt Ratio Analysis"/>
    <x v="15"/>
    <e v="#N/A"/>
    <x v="0"/>
    <s v="C.4.3.0: 財務分析:"/>
    <x v="55"/>
    <x v="55"/>
    <x v="144"/>
    <x v="39"/>
    <x v="39"/>
    <x v="82"/>
    <x v="0"/>
    <x v="0"/>
    <x v="0"/>
    <x v="4"/>
    <m/>
    <x v="0"/>
    <x v="4"/>
    <s v="Debt Ratio Analysis_Debt Ratio"/>
    <x v="144"/>
    <x v="4"/>
    <x v="0"/>
    <x v="1"/>
    <x v="1"/>
    <x v="0"/>
    <x v="0"/>
    <s v="DM_DEBT_RATIO_ANALYSIS"/>
    <s v="DEBT_RATIO"/>
    <x v="14"/>
    <x v="37"/>
    <x v="0"/>
    <n v="0"/>
    <x v="0"/>
    <x v="0"/>
    <x v="0"/>
    <s v=""/>
    <s v=""/>
    <n v="144"/>
    <s v="-144"/>
    <x v="0"/>
    <x v="0"/>
    <x v="0"/>
    <x v="39"/>
    <x v="1"/>
    <s v="負債比"/>
    <s v=""/>
    <s v=""/>
    <x v="0"/>
    <x v="60"/>
    <m/>
    <s v="^()$"/>
    <n v="9"/>
    <x v="0"/>
    <x v="1"/>
    <x v="0"/>
    <x v="0"/>
    <x v="1"/>
    <x v="1"/>
    <b v="0"/>
    <x v="1"/>
    <x v="1"/>
    <n v="0"/>
    <x v="0"/>
    <b v="0"/>
    <b v="0"/>
    <b v="0"/>
    <b v="0"/>
    <b v="1"/>
    <b v="0"/>
    <b v="0"/>
    <b v="0"/>
    <b v="1"/>
    <b v="0"/>
    <b v="0"/>
    <x v="1"/>
    <x v="5"/>
    <n v="1"/>
    <x v="19"/>
    <x v="0"/>
  </r>
  <r>
    <m/>
    <x v="1"/>
    <x v="3"/>
    <x v="73"/>
    <x v="72"/>
    <x v="1"/>
    <x v="75"/>
    <s v="資產重點項目"/>
    <x v="0"/>
    <x v="0"/>
    <s v="N/A"/>
    <s v="General"/>
    <m/>
    <m/>
    <x v="0"/>
    <s v="FIN"/>
    <x v="1"/>
    <x v="1"/>
    <x v="0"/>
    <x v="0"/>
    <s v="DM_IMPORTANT_TYPES_OF_ASSETS"/>
    <m/>
    <m/>
    <m/>
    <m/>
    <m/>
    <m/>
    <m/>
    <m/>
    <m/>
    <m/>
    <m/>
    <m/>
    <m/>
    <m/>
    <m/>
    <m/>
    <m/>
    <m/>
    <m/>
    <s v="資料清單"/>
    <x v="2"/>
    <x v="74"/>
    <x v="60"/>
    <x v="3"/>
    <e v="#N/A"/>
    <s v="Important Types of Assets"/>
    <x v="72"/>
    <x v="1"/>
    <x v="0"/>
    <x v="75"/>
    <x v="1"/>
    <s v="IEC_STD_V10 &gt;&gt; Common &gt;&gt; AutoMetaDataImportant Types of Assets"/>
    <x v="0"/>
    <x v="0"/>
    <s v="資產重點項目Concept"/>
    <n v="147"/>
    <n v="0"/>
    <n v="0"/>
    <s v=""/>
    <n v="0"/>
    <n v="0"/>
    <n v="0"/>
    <x v="0"/>
    <s v=""/>
    <x v="0"/>
    <s v=""/>
    <x v="0"/>
    <s v="C.4.3.0: 財務分析:"/>
    <x v="56"/>
    <x v="56"/>
    <x v="145"/>
    <x v="73"/>
    <x v="72"/>
    <x v="83"/>
    <x v="0"/>
    <x v="0"/>
    <x v="0"/>
    <x v="0"/>
    <m/>
    <x v="0"/>
    <x v="0"/>
    <s v="Important Types of Assets"/>
    <x v="145"/>
    <x v="0"/>
    <x v="0"/>
    <x v="1"/>
    <x v="1"/>
    <x v="0"/>
    <x v="0"/>
    <s v="DM_IMPORTANT_TYPES_OF_ASSETS"/>
    <s v=""/>
    <x v="15"/>
    <x v="0"/>
    <x v="0"/>
    <n v="0"/>
    <x v="0"/>
    <x v="0"/>
    <x v="0"/>
    <s v=""/>
    <s v=""/>
    <n v="145"/>
    <s v="-145"/>
    <x v="0"/>
    <x v="0"/>
    <x v="0"/>
    <x v="72"/>
    <x v="1"/>
    <s v="資產重點項目"/>
    <s v=""/>
    <s v=""/>
    <x v="0"/>
    <x v="60"/>
    <m/>
    <s v="^()$"/>
    <n v="9"/>
    <x v="0"/>
    <x v="1"/>
    <x v="0"/>
    <x v="0"/>
    <x v="0"/>
    <x v="1"/>
    <b v="0"/>
    <x v="1"/>
    <x v="0"/>
    <n v="0"/>
    <x v="0"/>
    <b v="0"/>
    <b v="0"/>
    <b v="0"/>
    <b v="0"/>
    <b v="1"/>
    <b v="0"/>
    <b v="0"/>
    <b v="0"/>
    <b v="0"/>
    <b v="0"/>
    <b v="0"/>
    <x v="1"/>
    <x v="1"/>
    <n v="0"/>
    <x v="4"/>
    <x v="0"/>
  </r>
  <r>
    <m/>
    <x v="1"/>
    <x v="3"/>
    <x v="11"/>
    <x v="11"/>
    <x v="3"/>
    <x v="11"/>
    <s v="財報結算日"/>
    <x v="3"/>
    <x v="16"/>
    <s v="N/A"/>
    <s v="General"/>
    <s v="日期類"/>
    <m/>
    <x v="0"/>
    <s v="FIN"/>
    <x v="1"/>
    <x v="1"/>
    <x v="0"/>
    <x v="0"/>
    <s v="DM_IMPORTANT_TYPES_OF_ASSETS"/>
    <s v="CLOSING_DATE"/>
    <m/>
    <m/>
    <m/>
    <m/>
    <m/>
    <m/>
    <m/>
    <m/>
    <m/>
    <m/>
    <m/>
    <m/>
    <m/>
    <m/>
    <m/>
    <m/>
    <m/>
    <m/>
    <s v="資料清單"/>
    <x v="2"/>
    <x v="75"/>
    <x v="60"/>
    <x v="3"/>
    <e v="#N/A"/>
    <s v="Financial Report Closing Date"/>
    <x v="11"/>
    <x v="3"/>
    <x v="0"/>
    <x v="11"/>
    <x v="1"/>
    <s v="IEC_STD_V10 &gt;&gt; Common &gt;&gt; AutoMetaDataFinancial Report Closing Date"/>
    <x v="3"/>
    <x v="0"/>
    <s v="財報結算日Dimension"/>
    <n v="15"/>
    <n v="147"/>
    <n v="0"/>
    <s v=""/>
    <n v="0"/>
    <n v="0"/>
    <n v="32"/>
    <x v="3"/>
    <s v="Important Types of Assets"/>
    <x v="16"/>
    <e v="#N/A"/>
    <x v="0"/>
    <s v="C.4.3.0: 財務分析:"/>
    <x v="57"/>
    <x v="57"/>
    <x v="146"/>
    <x v="11"/>
    <x v="11"/>
    <x v="52"/>
    <x v="0"/>
    <x v="0"/>
    <x v="0"/>
    <x v="3"/>
    <m/>
    <x v="0"/>
    <x v="3"/>
    <s v="Important Types of Assets_Financial Report Closing Date"/>
    <x v="146"/>
    <x v="3"/>
    <x v="0"/>
    <x v="1"/>
    <x v="1"/>
    <x v="0"/>
    <x v="0"/>
    <s v="DM_IMPORTANT_TYPES_OF_ASSETS"/>
    <s v="CLOSING_DATE"/>
    <x v="15"/>
    <x v="10"/>
    <x v="0"/>
    <n v="0"/>
    <x v="0"/>
    <x v="0"/>
    <x v="0"/>
    <s v=""/>
    <s v=""/>
    <n v="146"/>
    <s v="-146"/>
    <x v="0"/>
    <x v="0"/>
    <x v="0"/>
    <x v="11"/>
    <x v="1"/>
    <s v="財報結算日"/>
    <s v=""/>
    <s v=""/>
    <x v="0"/>
    <x v="60"/>
    <m/>
    <s v="^()$"/>
    <n v="9"/>
    <x v="0"/>
    <x v="1"/>
    <x v="0"/>
    <x v="0"/>
    <x v="1"/>
    <x v="1"/>
    <b v="0"/>
    <x v="1"/>
    <x v="1"/>
    <n v="0"/>
    <x v="0"/>
    <b v="0"/>
    <b v="0"/>
    <b v="0"/>
    <b v="0"/>
    <b v="0"/>
    <b v="0"/>
    <b v="0"/>
    <b v="0"/>
    <b v="0"/>
    <b v="0"/>
    <b v="0"/>
    <x v="0"/>
    <x v="0"/>
    <n v="0"/>
    <x v="7"/>
    <x v="0"/>
  </r>
  <r>
    <m/>
    <x v="1"/>
    <x v="3"/>
    <x v="12"/>
    <x v="12"/>
    <x v="4"/>
    <x v="12"/>
    <s v="會計期間"/>
    <x v="3"/>
    <x v="16"/>
    <s v="N/A"/>
    <s v="General"/>
    <s v="代碼類"/>
    <s v="Year, Quarter"/>
    <x v="0"/>
    <s v="FIN"/>
    <x v="1"/>
    <x v="1"/>
    <x v="0"/>
    <x v="0"/>
    <s v="DM_IMPORTANT_TYPES_OF_ASSETS"/>
    <s v="PERIOD"/>
    <m/>
    <m/>
    <m/>
    <m/>
    <m/>
    <m/>
    <m/>
    <m/>
    <m/>
    <m/>
    <m/>
    <m/>
    <m/>
    <m/>
    <m/>
    <m/>
    <m/>
    <m/>
    <s v="資料清單"/>
    <x v="2"/>
    <x v="76"/>
    <x v="60"/>
    <x v="3"/>
    <e v="#N/A"/>
    <s v="Accounting Period"/>
    <x v="12"/>
    <x v="4"/>
    <x v="0"/>
    <x v="12"/>
    <x v="1"/>
    <s v="IEC_STD_V10 &gt;&gt; Common &gt;&gt; AutoMetaDataAccounting Period"/>
    <x v="3"/>
    <x v="0"/>
    <s v="會計期間Dimension"/>
    <n v="16"/>
    <n v="147"/>
    <n v="0"/>
    <s v=""/>
    <n v="0"/>
    <n v="0"/>
    <n v="33"/>
    <x v="4"/>
    <s v="Important Types of Assets"/>
    <x v="16"/>
    <e v="#N/A"/>
    <x v="0"/>
    <s v="C.4.3.0: 財務分析:"/>
    <x v="58"/>
    <x v="58"/>
    <x v="147"/>
    <x v="12"/>
    <x v="12"/>
    <x v="13"/>
    <x v="8"/>
    <x v="0"/>
    <x v="0"/>
    <x v="2"/>
    <m/>
    <x v="0"/>
    <x v="3"/>
    <s v="Important Types of Assets_Accounting Period"/>
    <x v="147"/>
    <x v="3"/>
    <x v="0"/>
    <x v="1"/>
    <x v="1"/>
    <x v="0"/>
    <x v="0"/>
    <s v="DM_IMPORTANT_TYPES_OF_ASSETS"/>
    <s v="PERIOD"/>
    <x v="15"/>
    <x v="11"/>
    <x v="0"/>
    <n v="0"/>
    <x v="0"/>
    <x v="0"/>
    <x v="0"/>
    <s v=""/>
    <s v=""/>
    <n v="147"/>
    <s v="-147"/>
    <x v="0"/>
    <x v="0"/>
    <x v="0"/>
    <x v="12"/>
    <x v="1"/>
    <s v="判斷資料項目以年/季的角度檢視"/>
    <s v=""/>
    <s v=""/>
    <x v="0"/>
    <x v="60"/>
    <m/>
    <s v="^()$"/>
    <n v="9"/>
    <x v="0"/>
    <x v="1"/>
    <x v="0"/>
    <x v="0"/>
    <x v="1"/>
    <x v="1"/>
    <b v="0"/>
    <x v="1"/>
    <x v="1"/>
    <n v="0"/>
    <x v="0"/>
    <b v="0"/>
    <b v="0"/>
    <b v="0"/>
    <b v="0"/>
    <b v="0"/>
    <b v="0"/>
    <b v="0"/>
    <b v="0"/>
    <b v="0"/>
    <b v="0"/>
    <b v="0"/>
    <x v="0"/>
    <x v="0"/>
    <n v="0"/>
    <x v="3"/>
    <x v="0"/>
  </r>
  <r>
    <m/>
    <x v="1"/>
    <x v="3"/>
    <x v="5"/>
    <x v="5"/>
    <x v="2"/>
    <x v="5"/>
    <s v="上市公司名稱"/>
    <x v="3"/>
    <x v="16"/>
    <s v="N/A"/>
    <s v="General"/>
    <s v="代碼類"/>
    <s v="英業達、廣達、緯創、仁寶…"/>
    <x v="0"/>
    <s v="FIN"/>
    <x v="1"/>
    <x v="1"/>
    <x v="0"/>
    <x v="0"/>
    <s v="DM_IMPORTANT_TYPES_OF_ASSETS"/>
    <s v="ENTREPRENEUR"/>
    <m/>
    <m/>
    <m/>
    <m/>
    <m/>
    <m/>
    <m/>
    <m/>
    <m/>
    <m/>
    <m/>
    <m/>
    <m/>
    <m/>
    <m/>
    <m/>
    <m/>
    <m/>
    <s v="資料清單"/>
    <x v="2"/>
    <x v="77"/>
    <x v="60"/>
    <x v="3"/>
    <e v="#N/A"/>
    <s v="Entrepreneur Chinese Name"/>
    <x v="5"/>
    <x v="2"/>
    <x v="0"/>
    <x v="5"/>
    <x v="1"/>
    <s v="IEC_STD_V10 &gt;&gt; Common &gt;&gt; AutoMetaDataEntrepreneur Chinese Name"/>
    <x v="3"/>
    <x v="0"/>
    <s v="企業中文名稱Dimension"/>
    <n v="7"/>
    <n v="147"/>
    <n v="0"/>
    <s v=""/>
    <n v="0"/>
    <n v="0"/>
    <n v="7"/>
    <x v="1"/>
    <s v="Important Types of Assets"/>
    <x v="16"/>
    <e v="#N/A"/>
    <x v="0"/>
    <s v="C.4.3.0: 財務分析:"/>
    <x v="59"/>
    <x v="59"/>
    <x v="148"/>
    <x v="5"/>
    <x v="5"/>
    <x v="5"/>
    <x v="3"/>
    <x v="0"/>
    <x v="0"/>
    <x v="2"/>
    <m/>
    <x v="0"/>
    <x v="3"/>
    <s v="Important Types of Assets_Entrepreneur Chinese Name"/>
    <x v="148"/>
    <x v="3"/>
    <x v="0"/>
    <x v="1"/>
    <x v="1"/>
    <x v="0"/>
    <x v="0"/>
    <s v="DM_IMPORTANT_TYPES_OF_ASSETS"/>
    <s v="ENTREPRENEUR"/>
    <x v="15"/>
    <x v="8"/>
    <x v="0"/>
    <n v="0"/>
    <x v="0"/>
    <x v="0"/>
    <x v="0"/>
    <s v=""/>
    <s v=""/>
    <n v="148"/>
    <s v="-148"/>
    <x v="0"/>
    <x v="0"/>
    <x v="0"/>
    <x v="5"/>
    <x v="1"/>
    <s v="企業中文名稱"/>
    <s v=""/>
    <s v=""/>
    <x v="0"/>
    <x v="60"/>
    <m/>
    <s v="^()$"/>
    <n v="9"/>
    <x v="0"/>
    <x v="1"/>
    <x v="0"/>
    <x v="0"/>
    <x v="1"/>
    <x v="1"/>
    <b v="0"/>
    <x v="1"/>
    <x v="1"/>
    <n v="0"/>
    <x v="0"/>
    <b v="0"/>
    <b v="0"/>
    <b v="0"/>
    <b v="0"/>
    <b v="0"/>
    <b v="0"/>
    <b v="0"/>
    <b v="0"/>
    <b v="0"/>
    <b v="0"/>
    <b v="0"/>
    <x v="0"/>
    <x v="0"/>
    <n v="0"/>
    <x v="4"/>
    <x v="0"/>
  </r>
  <r>
    <m/>
    <x v="1"/>
    <x v="3"/>
    <x v="73"/>
    <x v="73"/>
    <x v="1"/>
    <x v="75"/>
    <s v="包含存貨、現金及約當現金、應收帳款淨額、不動產、廠房及設備金額"/>
    <x v="1"/>
    <x v="16"/>
    <s v="Finance Master_Inventory Amount;Finance Master_Cash and Cash Equivalents Amount;Finance Master_Accounts Receivable Amount;Finance Master_PPE Amount"/>
    <s v="General"/>
    <s v="代碼類"/>
    <s v="存貨、現金及約當現金、應收帳款淨額"/>
    <x v="0"/>
    <s v="FIN"/>
    <x v="1"/>
    <x v="1"/>
    <x v="0"/>
    <x v="0"/>
    <s v="DM_IMPORTANT_TYPES_OF_ASSETS"/>
    <s v="TYPES_OF_ASSETS"/>
    <m/>
    <m/>
    <m/>
    <m/>
    <m/>
    <m/>
    <m/>
    <m/>
    <m/>
    <m/>
    <m/>
    <m/>
    <m/>
    <m/>
    <m/>
    <m/>
    <m/>
    <m/>
    <s v="資料清單"/>
    <x v="2"/>
    <x v="78"/>
    <x v="60"/>
    <x v="3"/>
    <e v="#N/A"/>
    <s v="Types of Assets"/>
    <x v="73"/>
    <x v="1"/>
    <x v="0"/>
    <x v="75"/>
    <x v="1"/>
    <s v="IEC_STD_V10 &gt;&gt; Common &gt;&gt; AutoMetaDataTypes of Assets"/>
    <x v="1"/>
    <x v="0"/>
    <s v="資產重點項目Property"/>
    <n v="151"/>
    <n v="147"/>
    <e v="#N/A"/>
    <s v="Types of Assets"/>
    <n v="1"/>
    <n v="0"/>
    <n v="0"/>
    <x v="0"/>
    <s v="Important Types of Assets"/>
    <x v="16"/>
    <e v="#N/A"/>
    <x v="31"/>
    <s v="C.4.3.0: 財務分析:"/>
    <x v="60"/>
    <x v="60"/>
    <x v="149"/>
    <x v="73"/>
    <x v="73"/>
    <x v="84"/>
    <x v="15"/>
    <x v="0"/>
    <x v="0"/>
    <x v="2"/>
    <m/>
    <x v="0"/>
    <x v="1"/>
    <s v="Important Types of Assets_Types of Assets"/>
    <x v="149"/>
    <x v="1"/>
    <x v="0"/>
    <x v="1"/>
    <x v="1"/>
    <x v="0"/>
    <x v="0"/>
    <s v="DM_IMPORTANT_TYPES_OF_ASSETS"/>
    <s v="TYPES_OF_ASSETS"/>
    <x v="15"/>
    <x v="61"/>
    <x v="0"/>
    <n v="0"/>
    <x v="0"/>
    <x v="0"/>
    <x v="0"/>
    <s v=""/>
    <s v=""/>
    <n v="149"/>
    <s v="-149"/>
    <x v="0"/>
    <x v="0"/>
    <x v="0"/>
    <x v="73"/>
    <x v="1"/>
    <s v="資產重點項目"/>
    <s v=""/>
    <s v=""/>
    <x v="0"/>
    <x v="60"/>
    <m/>
    <s v="^()$"/>
    <n v="9"/>
    <x v="0"/>
    <x v="1"/>
    <x v="0"/>
    <x v="0"/>
    <x v="0"/>
    <x v="1"/>
    <b v="0"/>
    <x v="1"/>
    <x v="1"/>
    <n v="0"/>
    <x v="0"/>
    <b v="0"/>
    <b v="0"/>
    <b v="0"/>
    <b v="0"/>
    <b v="1"/>
    <b v="0"/>
    <b v="0"/>
    <b v="0"/>
    <b v="0"/>
    <b v="0"/>
    <b v="0"/>
    <x v="1"/>
    <x v="1"/>
    <n v="0"/>
    <x v="18"/>
    <x v="0"/>
  </r>
  <r>
    <m/>
    <x v="1"/>
    <x v="3"/>
    <x v="74"/>
    <x v="74"/>
    <x v="1"/>
    <x v="76"/>
    <s v="金額單位：千元"/>
    <x v="1"/>
    <x v="16"/>
    <s v="Finance Master_Inventory Amount;Finance Master_Cash and Cash Equivalents Amount;Finance Master_Accounts Receivable Amount;Finance Master_PPE Amount"/>
    <s v="General"/>
    <s v="數值類"/>
    <m/>
    <x v="0"/>
    <s v="FIN"/>
    <x v="1"/>
    <x v="1"/>
    <x v="0"/>
    <x v="0"/>
    <s v="DM_IMPORTANT_TYPES_OF_ASSETS"/>
    <s v="AMOUNT_OF_ASSETS"/>
    <m/>
    <m/>
    <m/>
    <m/>
    <m/>
    <m/>
    <m/>
    <m/>
    <m/>
    <m/>
    <m/>
    <m/>
    <m/>
    <m/>
    <m/>
    <m/>
    <m/>
    <m/>
    <s v="資料清單"/>
    <x v="2"/>
    <x v="79"/>
    <x v="60"/>
    <x v="3"/>
    <e v="#N/A"/>
    <s v="Amount of Assets"/>
    <x v="74"/>
    <x v="1"/>
    <x v="0"/>
    <x v="76"/>
    <x v="1"/>
    <s v="IEC_STD_V10 &gt;&gt; Common &gt;&gt; AutoMetaDataAmount of Assets"/>
    <x v="1"/>
    <x v="0"/>
    <s v="資產重點項目金額Property"/>
    <n v="152"/>
    <n v="147"/>
    <e v="#N/A"/>
    <s v="Amount of Assets"/>
    <n v="1"/>
    <n v="0"/>
    <n v="0"/>
    <x v="0"/>
    <s v="Important Types of Assets"/>
    <x v="16"/>
    <e v="#N/A"/>
    <x v="31"/>
    <s v="C.4.3.0: 財務分析:"/>
    <x v="61"/>
    <x v="61"/>
    <x v="150"/>
    <x v="74"/>
    <x v="74"/>
    <x v="24"/>
    <x v="0"/>
    <x v="0"/>
    <x v="0"/>
    <x v="4"/>
    <m/>
    <x v="0"/>
    <x v="1"/>
    <s v="Important Types of Assets_Amount of Assets"/>
    <x v="150"/>
    <x v="1"/>
    <x v="0"/>
    <x v="1"/>
    <x v="1"/>
    <x v="0"/>
    <x v="0"/>
    <s v="DM_IMPORTANT_TYPES_OF_ASSETS"/>
    <s v="AMOUNT_OF_ASSETS"/>
    <x v="15"/>
    <x v="62"/>
    <x v="0"/>
    <n v="0"/>
    <x v="0"/>
    <x v="0"/>
    <x v="0"/>
    <s v=""/>
    <s v=""/>
    <n v="150"/>
    <s v="-150"/>
    <x v="0"/>
    <x v="0"/>
    <x v="0"/>
    <x v="74"/>
    <x v="1"/>
    <s v="資產重點項目金額"/>
    <s v=""/>
    <s v=""/>
    <x v="0"/>
    <x v="60"/>
    <m/>
    <s v="^()$"/>
    <n v="9"/>
    <x v="0"/>
    <x v="1"/>
    <x v="0"/>
    <x v="0"/>
    <x v="0"/>
    <x v="1"/>
    <b v="0"/>
    <x v="1"/>
    <x v="1"/>
    <n v="0"/>
    <x v="0"/>
    <b v="0"/>
    <b v="0"/>
    <b v="0"/>
    <b v="0"/>
    <b v="0"/>
    <b v="0"/>
    <b v="0"/>
    <b v="0"/>
    <b v="0"/>
    <b v="0"/>
    <b v="0"/>
    <x v="0"/>
    <x v="0"/>
    <n v="0"/>
    <x v="11"/>
    <x v="0"/>
  </r>
  <r>
    <m/>
    <x v="1"/>
    <x v="3"/>
    <x v="75"/>
    <x v="75"/>
    <x v="1"/>
    <x v="77"/>
    <s v="金額單位：千元"/>
    <x v="1"/>
    <x v="16"/>
    <s v="Finance Master_Inventory to Assets Ratio;Finance Master_Cash and Cash Equivalents to Assets Ratio;Finance Master_Accounts Receivable to Assets Ratio;Finance Master_PPE to Assets Ratio"/>
    <s v="General"/>
    <s v="比例類"/>
    <m/>
    <x v="0"/>
    <s v="FIN"/>
    <x v="1"/>
    <x v="1"/>
    <x v="0"/>
    <x v="0"/>
    <s v="DM_IMPORTANT_TYPES_OF_ASSETS"/>
    <s v="ASSETS_TO_TOTAL_ASSETS_RATIO"/>
    <m/>
    <m/>
    <m/>
    <m/>
    <m/>
    <m/>
    <m/>
    <m/>
    <m/>
    <m/>
    <m/>
    <m/>
    <m/>
    <m/>
    <m/>
    <m/>
    <m/>
    <m/>
    <s v="資料清單"/>
    <x v="2"/>
    <x v="80"/>
    <x v="60"/>
    <x v="3"/>
    <e v="#N/A"/>
    <s v="Assets to Total Assets Ratio"/>
    <x v="75"/>
    <x v="1"/>
    <x v="0"/>
    <x v="77"/>
    <x v="1"/>
    <s v="IEC_STD_V10 &gt;&gt; Common &gt;&gt; AutoMetaDataAssets to Total Assets Ratio"/>
    <x v="1"/>
    <x v="0"/>
    <s v="資產重點項目佔總資產比例Property"/>
    <n v="153"/>
    <n v="147"/>
    <e v="#N/A"/>
    <s v="Assets to Total Assets Ratio"/>
    <n v="1"/>
    <n v="0"/>
    <n v="0"/>
    <x v="0"/>
    <s v="Important Types of Assets"/>
    <x v="16"/>
    <e v="#N/A"/>
    <x v="32"/>
    <s v="C.4.3.0: 財務分析:"/>
    <x v="62"/>
    <x v="62"/>
    <x v="151"/>
    <x v="75"/>
    <x v="75"/>
    <x v="24"/>
    <x v="0"/>
    <x v="0"/>
    <x v="0"/>
    <x v="5"/>
    <m/>
    <x v="0"/>
    <x v="1"/>
    <s v="Important Types of Assets_Assets to Total Assets Ratio"/>
    <x v="151"/>
    <x v="1"/>
    <x v="0"/>
    <x v="1"/>
    <x v="1"/>
    <x v="0"/>
    <x v="0"/>
    <s v="DM_IMPORTANT_TYPES_OF_ASSETS"/>
    <s v="ASSETS_TO_TOTAL_ASSETS_RATIO"/>
    <x v="15"/>
    <x v="63"/>
    <x v="0"/>
    <n v="0"/>
    <x v="0"/>
    <x v="0"/>
    <x v="0"/>
    <s v=""/>
    <s v=""/>
    <n v="151"/>
    <s v="-151"/>
    <x v="0"/>
    <x v="0"/>
    <x v="0"/>
    <x v="75"/>
    <x v="1"/>
    <s v="資產重點項目佔總資產比例"/>
    <s v=""/>
    <s v=""/>
    <x v="0"/>
    <x v="60"/>
    <m/>
    <s v="^()$"/>
    <n v="9"/>
    <x v="0"/>
    <x v="1"/>
    <x v="0"/>
    <x v="0"/>
    <x v="0"/>
    <x v="1"/>
    <b v="0"/>
    <x v="1"/>
    <x v="1"/>
    <n v="0"/>
    <x v="0"/>
    <b v="0"/>
    <b v="0"/>
    <b v="0"/>
    <b v="0"/>
    <b v="0"/>
    <b v="0"/>
    <b v="0"/>
    <b v="0"/>
    <b v="0"/>
    <b v="0"/>
    <b v="0"/>
    <x v="0"/>
    <x v="0"/>
    <n v="0"/>
    <x v="10"/>
    <x v="0"/>
  </r>
  <r>
    <m/>
    <x v="1"/>
    <x v="3"/>
    <x v="76"/>
    <x v="76"/>
    <x v="1"/>
    <x v="78"/>
    <s v="負債重點項目"/>
    <x v="0"/>
    <x v="0"/>
    <s v="N/A"/>
    <s v="General"/>
    <m/>
    <m/>
    <x v="0"/>
    <s v="FIN"/>
    <x v="1"/>
    <x v="1"/>
    <x v="0"/>
    <x v="0"/>
    <s v="DM_IMPORTANT_TYPES_OF_LIABILITY"/>
    <m/>
    <m/>
    <m/>
    <m/>
    <m/>
    <m/>
    <m/>
    <m/>
    <m/>
    <m/>
    <m/>
    <m/>
    <m/>
    <m/>
    <m/>
    <m/>
    <m/>
    <m/>
    <m/>
    <s v="資料清單"/>
    <x v="2"/>
    <x v="81"/>
    <x v="60"/>
    <x v="3"/>
    <e v="#N/A"/>
    <s v="Important Types of Liability"/>
    <x v="76"/>
    <x v="1"/>
    <x v="0"/>
    <x v="78"/>
    <x v="1"/>
    <s v="IEC_STD_V10 &gt;&gt; Common &gt;&gt; AutoMetaDataImportant Types of Liability"/>
    <x v="0"/>
    <x v="0"/>
    <s v="負債重點項目Concept"/>
    <n v="154"/>
    <n v="0"/>
    <n v="0"/>
    <s v=""/>
    <n v="0"/>
    <n v="0"/>
    <n v="0"/>
    <x v="0"/>
    <s v=""/>
    <x v="0"/>
    <s v=""/>
    <x v="0"/>
    <s v="C.4.3.0: 財務分析:"/>
    <x v="63"/>
    <x v="63"/>
    <x v="152"/>
    <x v="76"/>
    <x v="76"/>
    <x v="85"/>
    <x v="0"/>
    <x v="0"/>
    <x v="0"/>
    <x v="0"/>
    <m/>
    <x v="0"/>
    <x v="0"/>
    <s v="Important Types of Liability"/>
    <x v="152"/>
    <x v="0"/>
    <x v="0"/>
    <x v="1"/>
    <x v="1"/>
    <x v="0"/>
    <x v="0"/>
    <s v="DM_IMPORTANT_TYPES_OF_LIABILITY"/>
    <s v=""/>
    <x v="16"/>
    <x v="0"/>
    <x v="0"/>
    <n v="0"/>
    <x v="0"/>
    <x v="0"/>
    <x v="0"/>
    <s v=""/>
    <s v=""/>
    <n v="152"/>
    <s v="-152"/>
    <x v="0"/>
    <x v="0"/>
    <x v="0"/>
    <x v="76"/>
    <x v="1"/>
    <s v="負債重點項目"/>
    <s v=""/>
    <s v=""/>
    <x v="0"/>
    <x v="60"/>
    <m/>
    <s v="^()$"/>
    <n v="9"/>
    <x v="0"/>
    <x v="1"/>
    <x v="0"/>
    <x v="0"/>
    <x v="0"/>
    <x v="1"/>
    <b v="0"/>
    <x v="1"/>
    <x v="0"/>
    <n v="0"/>
    <x v="0"/>
    <b v="0"/>
    <b v="0"/>
    <b v="0"/>
    <b v="0"/>
    <b v="1"/>
    <b v="0"/>
    <b v="0"/>
    <b v="0"/>
    <b v="0"/>
    <b v="0"/>
    <b v="0"/>
    <x v="1"/>
    <x v="1"/>
    <n v="0"/>
    <x v="10"/>
    <x v="0"/>
  </r>
  <r>
    <m/>
    <x v="1"/>
    <x v="3"/>
    <x v="11"/>
    <x v="11"/>
    <x v="3"/>
    <x v="11"/>
    <s v="財報結算日"/>
    <x v="3"/>
    <x v="17"/>
    <s v="N/A"/>
    <s v="General"/>
    <s v="日期類"/>
    <m/>
    <x v="0"/>
    <s v="FIN"/>
    <x v="1"/>
    <x v="1"/>
    <x v="0"/>
    <x v="0"/>
    <s v="DM_IMPORTANT_TYPES_OF_LIABILITY"/>
    <s v="CLOSING_DATE"/>
    <m/>
    <m/>
    <m/>
    <m/>
    <m/>
    <m/>
    <m/>
    <m/>
    <m/>
    <m/>
    <m/>
    <m/>
    <m/>
    <m/>
    <m/>
    <m/>
    <m/>
    <m/>
    <s v="資料清單"/>
    <x v="2"/>
    <x v="82"/>
    <x v="60"/>
    <x v="3"/>
    <e v="#N/A"/>
    <s v="Financial Report Closing Date"/>
    <x v="11"/>
    <x v="3"/>
    <x v="0"/>
    <x v="11"/>
    <x v="1"/>
    <s v="IEC_STD_V10 &gt;&gt; Common &gt;&gt; AutoMetaDataFinancial Report Closing Date"/>
    <x v="3"/>
    <x v="0"/>
    <s v="財報結算日Dimension"/>
    <n v="15"/>
    <n v="154"/>
    <n v="0"/>
    <s v=""/>
    <n v="0"/>
    <n v="0"/>
    <n v="32"/>
    <x v="3"/>
    <s v="Important Types of Liability"/>
    <x v="17"/>
    <e v="#N/A"/>
    <x v="0"/>
    <s v="C.4.3.0: 財務分析:"/>
    <x v="64"/>
    <x v="64"/>
    <x v="153"/>
    <x v="11"/>
    <x v="11"/>
    <x v="52"/>
    <x v="0"/>
    <x v="0"/>
    <x v="0"/>
    <x v="3"/>
    <m/>
    <x v="0"/>
    <x v="3"/>
    <s v="Important Types of Liability_Financial Report Closing Date"/>
    <x v="153"/>
    <x v="3"/>
    <x v="0"/>
    <x v="1"/>
    <x v="1"/>
    <x v="0"/>
    <x v="0"/>
    <s v="DM_IMPORTANT_TYPES_OF_LIABILITY"/>
    <s v="CLOSING_DATE"/>
    <x v="16"/>
    <x v="10"/>
    <x v="0"/>
    <n v="0"/>
    <x v="0"/>
    <x v="0"/>
    <x v="0"/>
    <s v=""/>
    <s v=""/>
    <n v="153"/>
    <s v="-153"/>
    <x v="0"/>
    <x v="0"/>
    <x v="0"/>
    <x v="11"/>
    <x v="1"/>
    <s v="財報結算日"/>
    <s v=""/>
    <s v=""/>
    <x v="0"/>
    <x v="60"/>
    <m/>
    <s v="^()$"/>
    <n v="9"/>
    <x v="0"/>
    <x v="1"/>
    <x v="0"/>
    <x v="0"/>
    <x v="1"/>
    <x v="1"/>
    <b v="0"/>
    <x v="1"/>
    <x v="1"/>
    <n v="0"/>
    <x v="0"/>
    <b v="0"/>
    <b v="0"/>
    <b v="0"/>
    <b v="0"/>
    <b v="0"/>
    <b v="0"/>
    <b v="0"/>
    <b v="0"/>
    <b v="0"/>
    <b v="0"/>
    <b v="0"/>
    <x v="0"/>
    <x v="0"/>
    <n v="0"/>
    <x v="7"/>
    <x v="0"/>
  </r>
  <r>
    <m/>
    <x v="1"/>
    <x v="3"/>
    <x v="12"/>
    <x v="12"/>
    <x v="4"/>
    <x v="12"/>
    <s v="會計期間"/>
    <x v="3"/>
    <x v="17"/>
    <s v="N/A"/>
    <s v="General"/>
    <s v="代碼類"/>
    <s v="Year, Quarter"/>
    <x v="0"/>
    <s v="FIN"/>
    <x v="1"/>
    <x v="1"/>
    <x v="0"/>
    <x v="0"/>
    <s v="DM_IMPORTANT_TYPES_OF_LIABILITY"/>
    <s v="PERIOD"/>
    <m/>
    <m/>
    <m/>
    <m/>
    <m/>
    <m/>
    <m/>
    <m/>
    <m/>
    <m/>
    <m/>
    <m/>
    <m/>
    <m/>
    <m/>
    <m/>
    <m/>
    <m/>
    <s v="資料清單"/>
    <x v="2"/>
    <x v="83"/>
    <x v="60"/>
    <x v="3"/>
    <e v="#N/A"/>
    <s v="Accounting Period"/>
    <x v="12"/>
    <x v="4"/>
    <x v="0"/>
    <x v="12"/>
    <x v="1"/>
    <s v="IEC_STD_V10 &gt;&gt; Common &gt;&gt; AutoMetaDataAccounting Period"/>
    <x v="3"/>
    <x v="0"/>
    <s v="會計期間Dimension"/>
    <n v="16"/>
    <n v="154"/>
    <n v="0"/>
    <s v=""/>
    <n v="0"/>
    <n v="0"/>
    <n v="33"/>
    <x v="4"/>
    <s v="Important Types of Liability"/>
    <x v="17"/>
    <e v="#N/A"/>
    <x v="0"/>
    <s v="C.4.3.0: 財務分析:"/>
    <x v="65"/>
    <x v="65"/>
    <x v="154"/>
    <x v="12"/>
    <x v="12"/>
    <x v="13"/>
    <x v="8"/>
    <x v="0"/>
    <x v="0"/>
    <x v="2"/>
    <m/>
    <x v="0"/>
    <x v="3"/>
    <s v="Important Types of Liability_Accounting Period"/>
    <x v="154"/>
    <x v="3"/>
    <x v="0"/>
    <x v="1"/>
    <x v="1"/>
    <x v="0"/>
    <x v="0"/>
    <s v="DM_IMPORTANT_TYPES_OF_LIABILITY"/>
    <s v="PERIOD"/>
    <x v="16"/>
    <x v="11"/>
    <x v="0"/>
    <n v="0"/>
    <x v="0"/>
    <x v="0"/>
    <x v="0"/>
    <s v=""/>
    <s v=""/>
    <n v="154"/>
    <s v="-154"/>
    <x v="0"/>
    <x v="0"/>
    <x v="0"/>
    <x v="12"/>
    <x v="1"/>
    <s v="判斷資料項目以年/季的角度檢視"/>
    <s v=""/>
    <s v=""/>
    <x v="0"/>
    <x v="60"/>
    <m/>
    <s v="^()$"/>
    <n v="9"/>
    <x v="0"/>
    <x v="1"/>
    <x v="0"/>
    <x v="0"/>
    <x v="1"/>
    <x v="1"/>
    <b v="0"/>
    <x v="1"/>
    <x v="1"/>
    <n v="0"/>
    <x v="0"/>
    <b v="0"/>
    <b v="0"/>
    <b v="0"/>
    <b v="0"/>
    <b v="0"/>
    <b v="0"/>
    <b v="0"/>
    <b v="0"/>
    <b v="0"/>
    <b v="0"/>
    <b v="0"/>
    <x v="0"/>
    <x v="0"/>
    <n v="0"/>
    <x v="3"/>
    <x v="0"/>
  </r>
  <r>
    <m/>
    <x v="1"/>
    <x v="3"/>
    <x v="5"/>
    <x v="5"/>
    <x v="2"/>
    <x v="5"/>
    <s v="上市公司名稱"/>
    <x v="3"/>
    <x v="17"/>
    <s v="N/A"/>
    <s v="General"/>
    <s v="代碼類"/>
    <s v="英業達、廣達、緯創、仁寶…"/>
    <x v="0"/>
    <s v="FIN"/>
    <x v="1"/>
    <x v="1"/>
    <x v="0"/>
    <x v="0"/>
    <s v="DM_IMPORTANT_TYPES_OF_LIABILITY"/>
    <s v="ENTREPRENEUR"/>
    <m/>
    <m/>
    <m/>
    <m/>
    <m/>
    <m/>
    <m/>
    <m/>
    <m/>
    <m/>
    <m/>
    <m/>
    <m/>
    <m/>
    <m/>
    <m/>
    <m/>
    <m/>
    <s v="資料清單"/>
    <x v="2"/>
    <x v="84"/>
    <x v="60"/>
    <x v="3"/>
    <e v="#N/A"/>
    <s v="Entrepreneur Chinese Name"/>
    <x v="5"/>
    <x v="2"/>
    <x v="0"/>
    <x v="5"/>
    <x v="1"/>
    <s v="IEC_STD_V10 &gt;&gt; Common &gt;&gt; AutoMetaDataEntrepreneur Chinese Name"/>
    <x v="3"/>
    <x v="0"/>
    <s v="企業中文名稱Dimension"/>
    <n v="7"/>
    <n v="154"/>
    <n v="0"/>
    <s v=""/>
    <n v="0"/>
    <n v="0"/>
    <n v="7"/>
    <x v="1"/>
    <s v="Important Types of Liability"/>
    <x v="17"/>
    <e v="#N/A"/>
    <x v="0"/>
    <s v="C.4.3.0: 財務分析:"/>
    <x v="66"/>
    <x v="66"/>
    <x v="155"/>
    <x v="5"/>
    <x v="5"/>
    <x v="5"/>
    <x v="3"/>
    <x v="0"/>
    <x v="0"/>
    <x v="2"/>
    <m/>
    <x v="0"/>
    <x v="3"/>
    <s v="Important Types of Liability_Entrepreneur Chinese Name"/>
    <x v="155"/>
    <x v="3"/>
    <x v="0"/>
    <x v="1"/>
    <x v="1"/>
    <x v="0"/>
    <x v="0"/>
    <s v="DM_IMPORTANT_TYPES_OF_LIABILITY"/>
    <s v="ENTREPRENEUR"/>
    <x v="16"/>
    <x v="8"/>
    <x v="0"/>
    <n v="0"/>
    <x v="0"/>
    <x v="0"/>
    <x v="0"/>
    <s v=""/>
    <s v=""/>
    <n v="155"/>
    <s v="-155"/>
    <x v="0"/>
    <x v="0"/>
    <x v="0"/>
    <x v="5"/>
    <x v="1"/>
    <s v="企業中文名稱"/>
    <s v=""/>
    <s v=""/>
    <x v="0"/>
    <x v="60"/>
    <m/>
    <s v="^()$"/>
    <n v="9"/>
    <x v="0"/>
    <x v="1"/>
    <x v="0"/>
    <x v="0"/>
    <x v="1"/>
    <x v="1"/>
    <b v="0"/>
    <x v="1"/>
    <x v="1"/>
    <n v="0"/>
    <x v="0"/>
    <b v="0"/>
    <b v="0"/>
    <b v="0"/>
    <b v="0"/>
    <b v="0"/>
    <b v="0"/>
    <b v="0"/>
    <b v="0"/>
    <b v="0"/>
    <b v="0"/>
    <b v="0"/>
    <x v="0"/>
    <x v="0"/>
    <n v="0"/>
    <x v="4"/>
    <x v="0"/>
  </r>
  <r>
    <m/>
    <x v="1"/>
    <x v="3"/>
    <x v="76"/>
    <x v="77"/>
    <x v="1"/>
    <x v="78"/>
    <s v="包含短期借款、長期借款、應付帳款及票據"/>
    <x v="1"/>
    <x v="17"/>
    <s v="Finance Master_Short-term Debts Amount;Finance Master_Accounts Payable Amount;Finance Master_Long-term Debts Amount"/>
    <s v="General"/>
    <s v="代碼類"/>
    <s v="短期借款、長期借款、應付帳款及票據"/>
    <x v="0"/>
    <s v="FIN"/>
    <x v="1"/>
    <x v="1"/>
    <x v="0"/>
    <x v="0"/>
    <s v="DM_IMPORTANT_TYPES_OF_LIABILITY"/>
    <s v="TYPES_OF_LIABILITY"/>
    <m/>
    <m/>
    <m/>
    <m/>
    <m/>
    <m/>
    <m/>
    <m/>
    <m/>
    <m/>
    <m/>
    <m/>
    <m/>
    <m/>
    <m/>
    <m/>
    <m/>
    <m/>
    <s v="資料清單"/>
    <x v="2"/>
    <x v="85"/>
    <x v="60"/>
    <x v="3"/>
    <e v="#N/A"/>
    <s v="Types of Liability"/>
    <x v="77"/>
    <x v="1"/>
    <x v="0"/>
    <x v="78"/>
    <x v="1"/>
    <s v="IEC_STD_V10 &gt;&gt; Common &gt;&gt; AutoMetaDataTypes of Liability"/>
    <x v="1"/>
    <x v="0"/>
    <s v="負債重點項目Property"/>
    <n v="158"/>
    <n v="154"/>
    <e v="#N/A"/>
    <s v="Types of Liability"/>
    <n v="1"/>
    <n v="0"/>
    <n v="0"/>
    <x v="0"/>
    <s v="Important Types of Liability"/>
    <x v="17"/>
    <e v="#N/A"/>
    <x v="33"/>
    <s v="C.4.3.0: 財務分析:"/>
    <x v="67"/>
    <x v="67"/>
    <x v="156"/>
    <x v="76"/>
    <x v="77"/>
    <x v="86"/>
    <x v="16"/>
    <x v="0"/>
    <x v="0"/>
    <x v="2"/>
    <m/>
    <x v="0"/>
    <x v="1"/>
    <s v="Important Types of Liability_Types of Liability"/>
    <x v="156"/>
    <x v="1"/>
    <x v="0"/>
    <x v="1"/>
    <x v="1"/>
    <x v="0"/>
    <x v="0"/>
    <s v="DM_IMPORTANT_TYPES_OF_LIABILITY"/>
    <s v="TYPES_OF_LIABILITY"/>
    <x v="16"/>
    <x v="64"/>
    <x v="0"/>
    <n v="0"/>
    <x v="0"/>
    <x v="0"/>
    <x v="0"/>
    <s v=""/>
    <s v=""/>
    <n v="156"/>
    <s v="-156"/>
    <x v="0"/>
    <x v="0"/>
    <x v="0"/>
    <x v="77"/>
    <x v="1"/>
    <s v="負債重點項目"/>
    <s v=""/>
    <s v=""/>
    <x v="0"/>
    <x v="60"/>
    <m/>
    <s v="^()$"/>
    <n v="9"/>
    <x v="0"/>
    <x v="1"/>
    <x v="0"/>
    <x v="0"/>
    <x v="0"/>
    <x v="1"/>
    <b v="0"/>
    <x v="1"/>
    <x v="1"/>
    <n v="0"/>
    <x v="0"/>
    <b v="0"/>
    <b v="0"/>
    <b v="0"/>
    <b v="0"/>
    <b v="1"/>
    <b v="0"/>
    <b v="0"/>
    <b v="0"/>
    <b v="0"/>
    <b v="0"/>
    <b v="0"/>
    <x v="1"/>
    <x v="1"/>
    <n v="0"/>
    <x v="33"/>
    <x v="0"/>
  </r>
  <r>
    <m/>
    <x v="1"/>
    <x v="3"/>
    <x v="77"/>
    <x v="78"/>
    <x v="1"/>
    <x v="79"/>
    <s v="金額單位：千元"/>
    <x v="1"/>
    <x v="17"/>
    <s v="Finance Master_Short-term Debts Amount;Finance Master_Accounts Payable Amount;Finance Master_Long-term Debts Amount"/>
    <s v="General"/>
    <s v="數值類"/>
    <m/>
    <x v="0"/>
    <s v="FIN"/>
    <x v="1"/>
    <x v="1"/>
    <x v="0"/>
    <x v="0"/>
    <s v="DM_IMPORTANT_TYPES_OF_LIABILITY"/>
    <s v="AMOUNT_OF_LIABILITY"/>
    <m/>
    <m/>
    <m/>
    <m/>
    <m/>
    <m/>
    <m/>
    <m/>
    <m/>
    <m/>
    <m/>
    <m/>
    <m/>
    <m/>
    <m/>
    <m/>
    <m/>
    <m/>
    <s v="資料清單"/>
    <x v="2"/>
    <x v="86"/>
    <x v="60"/>
    <x v="3"/>
    <e v="#N/A"/>
    <s v="Amount of Liability"/>
    <x v="78"/>
    <x v="1"/>
    <x v="0"/>
    <x v="79"/>
    <x v="1"/>
    <s v="IEC_STD_V10 &gt;&gt; Common &gt;&gt; AutoMetaDataAmount of Liability"/>
    <x v="1"/>
    <x v="0"/>
    <s v="負債重點項目金額Property"/>
    <n v="159"/>
    <n v="154"/>
    <e v="#N/A"/>
    <s v="Amount of Liability"/>
    <n v="1"/>
    <n v="0"/>
    <n v="0"/>
    <x v="0"/>
    <s v="Important Types of Liability"/>
    <x v="17"/>
    <e v="#N/A"/>
    <x v="33"/>
    <s v="C.4.3.0: 財務分析:"/>
    <x v="68"/>
    <x v="68"/>
    <x v="157"/>
    <x v="77"/>
    <x v="78"/>
    <x v="24"/>
    <x v="0"/>
    <x v="0"/>
    <x v="0"/>
    <x v="4"/>
    <m/>
    <x v="0"/>
    <x v="1"/>
    <s v="Important Types of Liability_Amount of Liability"/>
    <x v="157"/>
    <x v="1"/>
    <x v="0"/>
    <x v="1"/>
    <x v="1"/>
    <x v="0"/>
    <x v="0"/>
    <s v="DM_IMPORTANT_TYPES_OF_LIABILITY"/>
    <s v="AMOUNT_OF_LIABILITY"/>
    <x v="16"/>
    <x v="65"/>
    <x v="0"/>
    <n v="0"/>
    <x v="0"/>
    <x v="0"/>
    <x v="0"/>
    <s v=""/>
    <s v=""/>
    <n v="157"/>
    <s v="-157"/>
    <x v="0"/>
    <x v="0"/>
    <x v="0"/>
    <x v="78"/>
    <x v="1"/>
    <s v="負債重點項目金額"/>
    <s v=""/>
    <s v=""/>
    <x v="0"/>
    <x v="60"/>
    <m/>
    <s v="^()$"/>
    <n v="9"/>
    <x v="0"/>
    <x v="1"/>
    <x v="0"/>
    <x v="0"/>
    <x v="0"/>
    <x v="1"/>
    <b v="0"/>
    <x v="1"/>
    <x v="1"/>
    <n v="0"/>
    <x v="0"/>
    <b v="0"/>
    <b v="0"/>
    <b v="0"/>
    <b v="0"/>
    <b v="0"/>
    <b v="0"/>
    <b v="0"/>
    <b v="0"/>
    <b v="0"/>
    <b v="0"/>
    <b v="0"/>
    <x v="0"/>
    <x v="0"/>
    <n v="0"/>
    <x v="5"/>
    <x v="0"/>
  </r>
  <r>
    <m/>
    <x v="1"/>
    <x v="3"/>
    <x v="78"/>
    <x v="79"/>
    <x v="1"/>
    <x v="80"/>
    <s v="金額單位：千元"/>
    <x v="1"/>
    <x v="17"/>
    <s v="Finance Master_Short-term Debts to Assets Ratio;Finance Master_Accounts Payable to Assets Ratio;Finance Master_Long-term Debts to Assets Ratio"/>
    <s v="General"/>
    <s v="比例類"/>
    <m/>
    <x v="0"/>
    <s v="FIN"/>
    <x v="1"/>
    <x v="1"/>
    <x v="0"/>
    <x v="0"/>
    <s v="DM_IMPORTANT_TYPES_OF_LIABILITY"/>
    <s v="LIABILITY_TO_TOTAL_ASSETS_RATIO"/>
    <m/>
    <m/>
    <m/>
    <m/>
    <m/>
    <m/>
    <m/>
    <m/>
    <m/>
    <m/>
    <m/>
    <m/>
    <m/>
    <m/>
    <m/>
    <m/>
    <m/>
    <m/>
    <s v="資料清單"/>
    <x v="2"/>
    <x v="87"/>
    <x v="60"/>
    <x v="3"/>
    <e v="#N/A"/>
    <s v="Liability to Total Assets Ratio"/>
    <x v="79"/>
    <x v="1"/>
    <x v="0"/>
    <x v="80"/>
    <x v="1"/>
    <s v="IEC_STD_V10 &gt;&gt; Common &gt;&gt; AutoMetaDataLiability to Total Assets Ratio"/>
    <x v="1"/>
    <x v="0"/>
    <s v="負債重點項目佔總資產比例Property"/>
    <n v="160"/>
    <n v="154"/>
    <e v="#N/A"/>
    <s v="Liability to Total Assets Ratio"/>
    <n v="1"/>
    <n v="0"/>
    <n v="0"/>
    <x v="0"/>
    <s v="Important Types of Liability"/>
    <x v="17"/>
    <e v="#N/A"/>
    <x v="34"/>
    <s v="C.4.3.0: 財務分析:"/>
    <x v="69"/>
    <x v="69"/>
    <x v="158"/>
    <x v="78"/>
    <x v="79"/>
    <x v="24"/>
    <x v="0"/>
    <x v="0"/>
    <x v="0"/>
    <x v="5"/>
    <m/>
    <x v="0"/>
    <x v="1"/>
    <s v="Important Types of Liability_Liability to Total Assets Ratio"/>
    <x v="158"/>
    <x v="1"/>
    <x v="0"/>
    <x v="1"/>
    <x v="1"/>
    <x v="0"/>
    <x v="0"/>
    <s v="DM_IMPORTANT_TYPES_OF_LIABILITY"/>
    <s v="LIABILITY_TO_TOTAL_ASSETS_RATIO"/>
    <x v="16"/>
    <x v="66"/>
    <x v="0"/>
    <n v="0"/>
    <x v="0"/>
    <x v="0"/>
    <x v="0"/>
    <s v=""/>
    <s v=""/>
    <n v="158"/>
    <s v="-158"/>
    <x v="0"/>
    <x v="0"/>
    <x v="0"/>
    <x v="79"/>
    <x v="1"/>
    <s v="負債重點項目佔總資產比例"/>
    <s v=""/>
    <s v=""/>
    <x v="0"/>
    <x v="60"/>
    <m/>
    <s v="^()$"/>
    <n v="9"/>
    <x v="0"/>
    <x v="1"/>
    <x v="0"/>
    <x v="0"/>
    <x v="0"/>
    <x v="1"/>
    <b v="0"/>
    <x v="1"/>
    <x v="1"/>
    <n v="0"/>
    <x v="0"/>
    <b v="0"/>
    <b v="0"/>
    <b v="0"/>
    <b v="0"/>
    <b v="0"/>
    <b v="0"/>
    <b v="0"/>
    <b v="0"/>
    <b v="0"/>
    <b v="0"/>
    <b v="0"/>
    <x v="0"/>
    <x v="0"/>
    <n v="0"/>
    <x v="13"/>
    <x v="0"/>
  </r>
  <r>
    <m/>
    <x v="2"/>
    <x v="4"/>
    <x v="79"/>
    <x v="80"/>
    <x v="1"/>
    <x v="81"/>
    <s v="EBO 專案"/>
    <x v="0"/>
    <x v="18"/>
    <s v="N/A"/>
    <s v="Confidential"/>
    <s v="N/A"/>
    <m/>
    <x v="1"/>
    <s v="NBDC"/>
    <x v="2"/>
    <x v="2"/>
    <x v="0"/>
    <x v="0"/>
    <m/>
    <m/>
    <m/>
    <m/>
    <m/>
    <m/>
    <m/>
    <m/>
    <m/>
    <m/>
    <m/>
    <m/>
    <m/>
    <m/>
    <m/>
    <m/>
    <m/>
    <m/>
    <m/>
    <m/>
    <s v="資料清單"/>
    <x v="3"/>
    <x v="0"/>
    <x v="61"/>
    <x v="4"/>
    <s v="IEC_STD_V10 &gt;&gt; Data Standard &gt;&gt; STG"/>
    <s v="EBO Project"/>
    <x v="80"/>
    <x v="1"/>
    <x v="0"/>
    <x v="81"/>
    <x v="2"/>
    <s v="IEC_STD_V10 &gt;&gt; Common &gt;&gt; AutoMetaDataEBO Project"/>
    <x v="0"/>
    <x v="1"/>
    <s v="EBO 專案Concept"/>
    <n v="161"/>
    <n v="0"/>
    <n v="0"/>
    <s v=""/>
    <n v="0"/>
    <n v="0"/>
    <n v="0"/>
    <x v="0"/>
    <s v=""/>
    <x v="0"/>
    <s v=""/>
    <x v="0"/>
    <s v="C.1.1.0:"/>
    <x v="0"/>
    <x v="0"/>
    <x v="159"/>
    <x v="79"/>
    <x v="80"/>
    <x v="87"/>
    <x v="0"/>
    <x v="0"/>
    <x v="0"/>
    <x v="7"/>
    <m/>
    <x v="0"/>
    <x v="0"/>
    <s v="EBO Project"/>
    <x v="159"/>
    <x v="0"/>
    <x v="0"/>
    <x v="2"/>
    <x v="2"/>
    <x v="0"/>
    <x v="0"/>
    <s v=""/>
    <s v=""/>
    <x v="17"/>
    <x v="0"/>
    <x v="0"/>
    <n v="8"/>
    <x v="1"/>
    <x v="1"/>
    <x v="1"/>
    <s v=""/>
    <s v=""/>
    <n v="159"/>
    <s v="-159"/>
    <x v="0"/>
    <x v="0"/>
    <x v="0"/>
    <x v="80"/>
    <x v="2"/>
    <s v="EBO 專案"/>
    <s v=""/>
    <s v=""/>
    <x v="0"/>
    <x v="61"/>
    <m/>
    <s v="^()$"/>
    <n v="9"/>
    <x v="0"/>
    <x v="2"/>
    <x v="0"/>
    <x v="0"/>
    <x v="0"/>
    <x v="1"/>
    <b v="0"/>
    <x v="0"/>
    <x v="0"/>
    <n v="0"/>
    <x v="0"/>
    <b v="0"/>
    <b v="0"/>
    <b v="0"/>
    <b v="0"/>
    <b v="0"/>
    <b v="0"/>
    <b v="0"/>
    <b v="0"/>
    <b v="0"/>
    <b v="0"/>
    <b v="0"/>
    <x v="0"/>
    <x v="0"/>
    <n v="0"/>
    <x v="34"/>
    <x v="0"/>
  </r>
  <r>
    <m/>
    <x v="2"/>
    <x v="4"/>
    <x v="80"/>
    <x v="81"/>
    <x v="1"/>
    <x v="82"/>
    <s v="E-XXX, 例如 E-001"/>
    <x v="1"/>
    <x v="19"/>
    <s v="N/A"/>
    <s v="Confidential"/>
    <s v="編碼類 "/>
    <m/>
    <x v="1"/>
    <s v="NBDC"/>
    <x v="2"/>
    <x v="2"/>
    <x v="0"/>
    <x v="0"/>
    <m/>
    <m/>
    <m/>
    <m/>
    <m/>
    <m/>
    <m/>
    <m/>
    <m/>
    <m/>
    <m/>
    <m/>
    <m/>
    <m/>
    <m/>
    <m/>
    <m/>
    <m/>
    <m/>
    <m/>
    <s v="資料清單"/>
    <x v="3"/>
    <x v="1"/>
    <x v="62"/>
    <x v="4"/>
    <s v="IEC_STD_V10 &gt;&gt; Data Standard &gt;&gt; STG"/>
    <s v="EBO Project Number"/>
    <x v="81"/>
    <x v="1"/>
    <x v="0"/>
    <x v="82"/>
    <x v="2"/>
    <s v="IEC_STD_V10 &gt;&gt; Common &gt;&gt; AutoMetaDataEBO Project Number"/>
    <x v="1"/>
    <x v="1"/>
    <s v="EBO 專案編號Property"/>
    <n v="162"/>
    <n v="161"/>
    <n v="0"/>
    <s v="EBO Project Number"/>
    <n v="1"/>
    <n v="0"/>
    <n v="0"/>
    <x v="0"/>
    <s v="EBO Project"/>
    <x v="18"/>
    <s v="IEC_STD_V10 &gt;&gt; Data Standard &gt;&gt; STG &gt;&gt; EBO Project"/>
    <x v="0"/>
    <s v="C.1.1.0:"/>
    <x v="1"/>
    <x v="1"/>
    <x v="160"/>
    <x v="80"/>
    <x v="81"/>
    <x v="88"/>
    <x v="0"/>
    <x v="0"/>
    <x v="0"/>
    <x v="8"/>
    <m/>
    <x v="0"/>
    <x v="1"/>
    <s v="EBO Project_EBO Project Number"/>
    <x v="160"/>
    <x v="1"/>
    <x v="0"/>
    <x v="2"/>
    <x v="2"/>
    <x v="0"/>
    <x v="0"/>
    <s v=""/>
    <s v=""/>
    <x v="17"/>
    <x v="0"/>
    <x v="0"/>
    <n v="8"/>
    <x v="1"/>
    <x v="1"/>
    <x v="1"/>
    <s v=""/>
    <s v=""/>
    <n v="160"/>
    <s v="-160"/>
    <x v="0"/>
    <x v="0"/>
    <x v="0"/>
    <x v="81"/>
    <x v="2"/>
    <s v="EBO 專案編號"/>
    <s v=""/>
    <s v=""/>
    <x v="0"/>
    <x v="62"/>
    <m/>
    <s v="^()$"/>
    <n v="9"/>
    <x v="0"/>
    <x v="2"/>
    <x v="0"/>
    <x v="0"/>
    <x v="0"/>
    <x v="1"/>
    <b v="0"/>
    <x v="0"/>
    <x v="1"/>
    <n v="0"/>
    <x v="0"/>
    <b v="0"/>
    <b v="0"/>
    <b v="0"/>
    <b v="0"/>
    <b v="0"/>
    <b v="0"/>
    <b v="0"/>
    <b v="0"/>
    <b v="0"/>
    <b v="0"/>
    <b v="0"/>
    <x v="0"/>
    <x v="0"/>
    <n v="0"/>
    <x v="33"/>
    <x v="0"/>
  </r>
  <r>
    <m/>
    <x v="2"/>
    <x v="4"/>
    <x v="81"/>
    <x v="82"/>
    <x v="39"/>
    <x v="83"/>
    <s v="EBO 專案的名稱"/>
    <x v="1"/>
    <x v="19"/>
    <s v="N/A"/>
    <s v="Confidential"/>
    <s v="文本類"/>
    <m/>
    <x v="1"/>
    <s v="NBDC"/>
    <x v="2"/>
    <x v="2"/>
    <x v="0"/>
    <x v="0"/>
    <m/>
    <m/>
    <m/>
    <m/>
    <m/>
    <m/>
    <m/>
    <m/>
    <m/>
    <m/>
    <m/>
    <m/>
    <m/>
    <m/>
    <m/>
    <m/>
    <m/>
    <m/>
    <m/>
    <m/>
    <s v="資料清單"/>
    <x v="3"/>
    <x v="2"/>
    <x v="63"/>
    <x v="4"/>
    <s v="IEC_STD_V10 &gt;&gt; Data Standard &gt;&gt; STG"/>
    <s v="EBO Project Name"/>
    <x v="82"/>
    <x v="39"/>
    <x v="0"/>
    <x v="83"/>
    <x v="2"/>
    <s v="IEC_STD_V10 &gt;&gt; Common &gt;&gt; AutoMetaDataEBO Project Name"/>
    <x v="1"/>
    <x v="1"/>
    <s v="EBO 專案名稱Property"/>
    <n v="163"/>
    <n v="161"/>
    <n v="0"/>
    <s v="EBO Project Name"/>
    <n v="1"/>
    <n v="0"/>
    <n v="0"/>
    <x v="0"/>
    <s v="EBO Project"/>
    <x v="18"/>
    <s v="IEC_STD_V10 &gt;&gt; Data Standard &gt;&gt; STG &gt;&gt; EBO Project"/>
    <x v="0"/>
    <s v="C.1.1.0:"/>
    <x v="2"/>
    <x v="2"/>
    <x v="161"/>
    <x v="81"/>
    <x v="82"/>
    <x v="89"/>
    <x v="0"/>
    <x v="0"/>
    <x v="0"/>
    <x v="1"/>
    <m/>
    <x v="0"/>
    <x v="1"/>
    <s v="EBO Project_EBO Project Name"/>
    <x v="161"/>
    <x v="1"/>
    <x v="0"/>
    <x v="2"/>
    <x v="2"/>
    <x v="0"/>
    <x v="0"/>
    <s v=""/>
    <s v=""/>
    <x v="17"/>
    <x v="0"/>
    <x v="0"/>
    <n v="8"/>
    <x v="1"/>
    <x v="1"/>
    <x v="1"/>
    <s v=""/>
    <s v=""/>
    <n v="161"/>
    <s v="-161"/>
    <x v="0"/>
    <x v="0"/>
    <x v="0"/>
    <x v="82"/>
    <x v="2"/>
    <s v="EBO 專案的名稱"/>
    <s v=""/>
    <s v=""/>
    <x v="0"/>
    <x v="63"/>
    <m/>
    <s v="^()$"/>
    <n v="9"/>
    <x v="0"/>
    <x v="2"/>
    <x v="0"/>
    <x v="0"/>
    <x v="0"/>
    <x v="1"/>
    <b v="0"/>
    <x v="0"/>
    <x v="1"/>
    <n v="0"/>
    <x v="0"/>
    <b v="0"/>
    <b v="0"/>
    <b v="0"/>
    <b v="0"/>
    <b v="0"/>
    <b v="0"/>
    <b v="0"/>
    <b v="0"/>
    <b v="0"/>
    <b v="0"/>
    <b v="0"/>
    <x v="0"/>
    <x v="0"/>
    <n v="0"/>
    <x v="11"/>
    <x v="0"/>
  </r>
  <r>
    <m/>
    <x v="2"/>
    <x v="4"/>
    <x v="82"/>
    <x v="83"/>
    <x v="40"/>
    <x v="84"/>
    <s v="EBO 專案贊助人"/>
    <x v="1"/>
    <x v="19"/>
    <s v="N/A"/>
    <s v="Confidential"/>
    <s v="文本類"/>
    <m/>
    <x v="1"/>
    <s v="NBDC"/>
    <x v="2"/>
    <x v="2"/>
    <x v="0"/>
    <x v="0"/>
    <m/>
    <m/>
    <m/>
    <m/>
    <m/>
    <m/>
    <m/>
    <m/>
    <m/>
    <m/>
    <m/>
    <m/>
    <m/>
    <m/>
    <m/>
    <m/>
    <m/>
    <m/>
    <m/>
    <m/>
    <s v="資料清單"/>
    <x v="3"/>
    <x v="3"/>
    <x v="64"/>
    <x v="4"/>
    <s v="IEC_STD_V10 &gt;&gt; Data Standard &gt;&gt; STG"/>
    <s v="EBO Sponsor"/>
    <x v="83"/>
    <x v="40"/>
    <x v="0"/>
    <x v="84"/>
    <x v="2"/>
    <s v="IEC_STD_V10 &gt;&gt; Common &gt;&gt; AutoMetaDataEBO Sponsor"/>
    <x v="1"/>
    <x v="1"/>
    <s v="EBO 專案贊助人Property"/>
    <n v="164"/>
    <n v="161"/>
    <n v="0"/>
    <s v="EBO Sponsor"/>
    <n v="1"/>
    <n v="0"/>
    <n v="0"/>
    <x v="0"/>
    <s v="EBO Project"/>
    <x v="18"/>
    <s v="IEC_STD_V10 &gt;&gt; Data Standard &gt;&gt; STG &gt;&gt; EBO Project"/>
    <x v="0"/>
    <s v="C.1.1.0:"/>
    <x v="3"/>
    <x v="3"/>
    <x v="162"/>
    <x v="82"/>
    <x v="83"/>
    <x v="90"/>
    <x v="0"/>
    <x v="0"/>
    <x v="0"/>
    <x v="1"/>
    <m/>
    <x v="0"/>
    <x v="1"/>
    <s v="EBO Project_EBO Sponsor"/>
    <x v="162"/>
    <x v="1"/>
    <x v="0"/>
    <x v="2"/>
    <x v="2"/>
    <x v="0"/>
    <x v="0"/>
    <s v=""/>
    <s v=""/>
    <x v="17"/>
    <x v="0"/>
    <x v="0"/>
    <n v="8"/>
    <x v="1"/>
    <x v="1"/>
    <x v="1"/>
    <s v=""/>
    <s v=""/>
    <n v="162"/>
    <s v="-162"/>
    <x v="0"/>
    <x v="0"/>
    <x v="0"/>
    <x v="83"/>
    <x v="2"/>
    <s v="EBO 專案贊助人"/>
    <s v=""/>
    <s v=""/>
    <x v="0"/>
    <x v="64"/>
    <m/>
    <s v="^()$"/>
    <n v="9"/>
    <x v="0"/>
    <x v="2"/>
    <x v="0"/>
    <x v="0"/>
    <x v="0"/>
    <x v="1"/>
    <b v="0"/>
    <x v="0"/>
    <x v="1"/>
    <n v="0"/>
    <x v="0"/>
    <b v="0"/>
    <b v="0"/>
    <b v="0"/>
    <b v="0"/>
    <b v="0"/>
    <b v="0"/>
    <b v="0"/>
    <b v="0"/>
    <b v="0"/>
    <b v="0"/>
    <b v="0"/>
    <x v="0"/>
    <x v="0"/>
    <n v="0"/>
    <x v="34"/>
    <x v="0"/>
  </r>
  <r>
    <m/>
    <x v="2"/>
    <x v="4"/>
    <x v="83"/>
    <x v="84"/>
    <x v="41"/>
    <x v="85"/>
    <s v="EBO 團隊顧問"/>
    <x v="1"/>
    <x v="19"/>
    <s v="N/A"/>
    <s v="Confidential"/>
    <s v="文本類"/>
    <m/>
    <x v="1"/>
    <s v="NBDC"/>
    <x v="2"/>
    <x v="2"/>
    <x v="0"/>
    <x v="0"/>
    <m/>
    <m/>
    <m/>
    <m/>
    <m/>
    <m/>
    <m/>
    <m/>
    <m/>
    <m/>
    <m/>
    <m/>
    <m/>
    <m/>
    <m/>
    <m/>
    <m/>
    <m/>
    <m/>
    <m/>
    <s v="資料清單"/>
    <x v="3"/>
    <x v="4"/>
    <x v="65"/>
    <x v="4"/>
    <s v="IEC_STD_V10 &gt;&gt; Data Standard &gt;&gt; STG"/>
    <s v="EBO Team Advisor"/>
    <x v="84"/>
    <x v="41"/>
    <x v="0"/>
    <x v="85"/>
    <x v="2"/>
    <s v="IEC_STD_V10 &gt;&gt; Common &gt;&gt; AutoMetaDataEBO Team Advisor"/>
    <x v="1"/>
    <x v="1"/>
    <s v="團隊顧問Property"/>
    <n v="165"/>
    <n v="161"/>
    <n v="0"/>
    <s v="EBO Team Advisor"/>
    <n v="1"/>
    <n v="0"/>
    <n v="0"/>
    <x v="0"/>
    <s v="EBO Project"/>
    <x v="18"/>
    <s v="IEC_STD_V10 &gt;&gt; Data Standard &gt;&gt; STG &gt;&gt; EBO Project"/>
    <x v="0"/>
    <s v="C.1.1.0:"/>
    <x v="4"/>
    <x v="4"/>
    <x v="163"/>
    <x v="83"/>
    <x v="84"/>
    <x v="91"/>
    <x v="0"/>
    <x v="0"/>
    <x v="0"/>
    <x v="1"/>
    <m/>
    <x v="0"/>
    <x v="1"/>
    <s v="EBO Project_EBO Team Advisor"/>
    <x v="163"/>
    <x v="1"/>
    <x v="0"/>
    <x v="2"/>
    <x v="2"/>
    <x v="0"/>
    <x v="0"/>
    <s v=""/>
    <s v=""/>
    <x v="17"/>
    <x v="0"/>
    <x v="0"/>
    <n v="8"/>
    <x v="1"/>
    <x v="1"/>
    <x v="1"/>
    <s v=""/>
    <s v=""/>
    <n v="163"/>
    <s v="-163"/>
    <x v="0"/>
    <x v="0"/>
    <x v="0"/>
    <x v="84"/>
    <x v="2"/>
    <s v="EBO 團隊顧問"/>
    <s v=""/>
    <s v=""/>
    <x v="0"/>
    <x v="65"/>
    <m/>
    <s v="^()$"/>
    <n v="9"/>
    <x v="0"/>
    <x v="2"/>
    <x v="0"/>
    <x v="0"/>
    <x v="0"/>
    <x v="1"/>
    <b v="0"/>
    <x v="0"/>
    <x v="1"/>
    <n v="0"/>
    <x v="0"/>
    <b v="0"/>
    <b v="0"/>
    <b v="0"/>
    <b v="0"/>
    <b v="0"/>
    <b v="0"/>
    <b v="0"/>
    <b v="0"/>
    <b v="0"/>
    <b v="0"/>
    <b v="0"/>
    <x v="0"/>
    <x v="0"/>
    <n v="0"/>
    <x v="11"/>
    <x v="0"/>
  </r>
  <r>
    <m/>
    <x v="2"/>
    <x v="4"/>
    <x v="84"/>
    <x v="85"/>
    <x v="42"/>
    <x v="86"/>
    <s v="EBO 團隊領導"/>
    <x v="1"/>
    <x v="19"/>
    <s v="N/A"/>
    <s v="Confidential"/>
    <s v="文本類"/>
    <m/>
    <x v="1"/>
    <s v="NBDC"/>
    <x v="2"/>
    <x v="2"/>
    <x v="0"/>
    <x v="0"/>
    <m/>
    <m/>
    <m/>
    <m/>
    <m/>
    <m/>
    <m/>
    <m/>
    <m/>
    <m/>
    <m/>
    <m/>
    <m/>
    <m/>
    <m/>
    <m/>
    <m/>
    <m/>
    <m/>
    <m/>
    <s v="資料清單"/>
    <x v="3"/>
    <x v="5"/>
    <x v="66"/>
    <x v="4"/>
    <s v="IEC_STD_V10 &gt;&gt; Data Standard &gt;&gt; STG"/>
    <s v="EBO Team Leader"/>
    <x v="85"/>
    <x v="42"/>
    <x v="0"/>
    <x v="86"/>
    <x v="2"/>
    <s v="IEC_STD_V10 &gt;&gt; Common &gt;&gt; AutoMetaDataEBO Team Leader"/>
    <x v="1"/>
    <x v="1"/>
    <s v="團隊領導Property"/>
    <n v="166"/>
    <n v="161"/>
    <n v="0"/>
    <s v="EBO Team Leader"/>
    <n v="1"/>
    <n v="0"/>
    <n v="0"/>
    <x v="0"/>
    <s v="EBO Project"/>
    <x v="18"/>
    <s v="IEC_STD_V10 &gt;&gt; Data Standard &gt;&gt; STG &gt;&gt; EBO Project"/>
    <x v="0"/>
    <s v="C.1.1.0:"/>
    <x v="5"/>
    <x v="5"/>
    <x v="164"/>
    <x v="84"/>
    <x v="85"/>
    <x v="92"/>
    <x v="0"/>
    <x v="0"/>
    <x v="0"/>
    <x v="1"/>
    <m/>
    <x v="0"/>
    <x v="1"/>
    <s v="EBO Project_EBO Team Leader"/>
    <x v="164"/>
    <x v="1"/>
    <x v="0"/>
    <x v="2"/>
    <x v="2"/>
    <x v="0"/>
    <x v="0"/>
    <s v=""/>
    <s v=""/>
    <x v="17"/>
    <x v="0"/>
    <x v="0"/>
    <n v="8"/>
    <x v="1"/>
    <x v="1"/>
    <x v="1"/>
    <s v=""/>
    <s v=""/>
    <n v="164"/>
    <s v="-164"/>
    <x v="0"/>
    <x v="0"/>
    <x v="0"/>
    <x v="85"/>
    <x v="2"/>
    <s v="EBO 團隊領導"/>
    <s v=""/>
    <s v=""/>
    <x v="0"/>
    <x v="66"/>
    <m/>
    <s v="^()$"/>
    <n v="9"/>
    <x v="0"/>
    <x v="2"/>
    <x v="0"/>
    <x v="0"/>
    <x v="0"/>
    <x v="1"/>
    <b v="0"/>
    <x v="0"/>
    <x v="1"/>
    <n v="0"/>
    <x v="0"/>
    <b v="0"/>
    <b v="0"/>
    <b v="0"/>
    <b v="0"/>
    <b v="0"/>
    <b v="0"/>
    <b v="0"/>
    <b v="0"/>
    <b v="0"/>
    <b v="0"/>
    <b v="0"/>
    <x v="0"/>
    <x v="0"/>
    <n v="0"/>
    <x v="18"/>
    <x v="0"/>
  </r>
  <r>
    <m/>
    <x v="2"/>
    <x v="4"/>
    <x v="85"/>
    <x v="86"/>
    <x v="43"/>
    <x v="87"/>
    <s v="yyyy-mm-dd"/>
    <x v="1"/>
    <x v="19"/>
    <s v="N/A"/>
    <s v="Confidential"/>
    <s v="日期類"/>
    <m/>
    <x v="1"/>
    <s v="NBDC"/>
    <x v="2"/>
    <x v="2"/>
    <x v="0"/>
    <x v="0"/>
    <m/>
    <m/>
    <m/>
    <m/>
    <m/>
    <m/>
    <m/>
    <m/>
    <m/>
    <m/>
    <m/>
    <m/>
    <m/>
    <m/>
    <m/>
    <m/>
    <m/>
    <m/>
    <m/>
    <m/>
    <s v="資料清單"/>
    <x v="3"/>
    <x v="6"/>
    <x v="67"/>
    <x v="4"/>
    <s v="IEC_STD_V10 &gt;&gt; Data Standard &gt;&gt; STG"/>
    <s v="EBO Project Registration Date"/>
    <x v="86"/>
    <x v="43"/>
    <x v="0"/>
    <x v="87"/>
    <x v="2"/>
    <s v="IEC_STD_V10 &gt;&gt; Common &gt;&gt; AutoMetaDataEBO Project Registration Date"/>
    <x v="1"/>
    <x v="1"/>
    <s v="EBO 專案登錄日期Property"/>
    <n v="167"/>
    <n v="161"/>
    <n v="0"/>
    <s v="EBO Project Registration Date"/>
    <n v="1"/>
    <n v="0"/>
    <n v="0"/>
    <x v="0"/>
    <s v="EBO Project"/>
    <x v="18"/>
    <s v="IEC_STD_V10 &gt;&gt; Data Standard &gt;&gt; STG &gt;&gt; EBO Project"/>
    <x v="0"/>
    <s v="C.1.1.0:"/>
    <x v="6"/>
    <x v="6"/>
    <x v="165"/>
    <x v="85"/>
    <x v="86"/>
    <x v="93"/>
    <x v="0"/>
    <x v="0"/>
    <x v="0"/>
    <x v="3"/>
    <m/>
    <x v="0"/>
    <x v="1"/>
    <s v="EBO Project_EBO Project Registration Date"/>
    <x v="165"/>
    <x v="1"/>
    <x v="0"/>
    <x v="2"/>
    <x v="2"/>
    <x v="0"/>
    <x v="0"/>
    <s v=""/>
    <s v=""/>
    <x v="17"/>
    <x v="0"/>
    <x v="0"/>
    <n v="8"/>
    <x v="1"/>
    <x v="1"/>
    <x v="1"/>
    <s v=""/>
    <s v=""/>
    <n v="165"/>
    <s v="-165"/>
    <x v="0"/>
    <x v="0"/>
    <x v="0"/>
    <x v="86"/>
    <x v="2"/>
    <s v="EBO專案進入Candidate Phase日期"/>
    <s v=""/>
    <s v=""/>
    <x v="0"/>
    <x v="67"/>
    <m/>
    <s v="^()$"/>
    <n v="9"/>
    <x v="0"/>
    <x v="2"/>
    <x v="0"/>
    <x v="0"/>
    <x v="0"/>
    <x v="1"/>
    <b v="0"/>
    <x v="0"/>
    <x v="1"/>
    <n v="0"/>
    <x v="0"/>
    <b v="0"/>
    <b v="0"/>
    <b v="0"/>
    <b v="0"/>
    <b v="0"/>
    <b v="0"/>
    <b v="0"/>
    <b v="0"/>
    <b v="0"/>
    <b v="0"/>
    <b v="0"/>
    <x v="0"/>
    <x v="0"/>
    <n v="0"/>
    <x v="7"/>
    <x v="0"/>
  </r>
  <r>
    <m/>
    <x v="2"/>
    <x v="4"/>
    <x v="86"/>
    <x v="87"/>
    <x v="44"/>
    <x v="88"/>
    <s v="years count from Registration Date to current date (runtime) if EBO Phase not Graduated; precision decimal(2,1)"/>
    <x v="1"/>
    <x v="19"/>
    <s v="Registration Date; EBO Project Phase History_EBO Phase"/>
    <s v="Confidential"/>
    <s v="數值類"/>
    <m/>
    <x v="1"/>
    <s v="NBDC"/>
    <x v="2"/>
    <x v="2"/>
    <x v="1"/>
    <x v="0"/>
    <m/>
    <m/>
    <m/>
    <m/>
    <m/>
    <m/>
    <m/>
    <m/>
    <m/>
    <m/>
    <m/>
    <m/>
    <m/>
    <m/>
    <m/>
    <m/>
    <m/>
    <m/>
    <m/>
    <m/>
    <s v="資料清單"/>
    <x v="3"/>
    <x v="7"/>
    <x v="68"/>
    <x v="4"/>
    <s v="IEC_STD_V10 &gt;&gt; Data Standard &gt;&gt; STG"/>
    <s v="EBO Development Duration"/>
    <x v="87"/>
    <x v="44"/>
    <x v="0"/>
    <x v="88"/>
    <x v="2"/>
    <s v="IEC_STD_V10 &gt;&gt; Common &gt;&gt; AutoMetaDataEBO Development Duration"/>
    <x v="1"/>
    <x v="1"/>
    <s v="EBO 專案發展時間Property"/>
    <n v="168"/>
    <n v="161"/>
    <e v="#N/A"/>
    <s v="EBO Development Duration"/>
    <n v="1"/>
    <n v="0"/>
    <n v="0"/>
    <x v="0"/>
    <s v="EBO Project"/>
    <x v="18"/>
    <s v="IEC_STD_V10 &gt;&gt; Data Standard &gt;&gt; STG &gt;&gt; EBO Project"/>
    <x v="35"/>
    <s v="C.1.1.0:"/>
    <x v="7"/>
    <x v="7"/>
    <x v="166"/>
    <x v="86"/>
    <x v="87"/>
    <x v="94"/>
    <x v="0"/>
    <x v="0"/>
    <x v="0"/>
    <x v="4"/>
    <m/>
    <x v="0"/>
    <x v="1"/>
    <s v="EBO Project_EBO Development Duration"/>
    <x v="166"/>
    <x v="1"/>
    <x v="0"/>
    <x v="2"/>
    <x v="2"/>
    <x v="0"/>
    <x v="0"/>
    <s v=""/>
    <s v=""/>
    <x v="17"/>
    <x v="0"/>
    <x v="0"/>
    <n v="8"/>
    <x v="1"/>
    <x v="1"/>
    <x v="1"/>
    <s v=""/>
    <s v=""/>
    <n v="166"/>
    <s v="-166"/>
    <x v="0"/>
    <x v="0"/>
    <x v="0"/>
    <x v="87"/>
    <x v="2"/>
    <s v="EBO 專案自登錄日期起的發展時間"/>
    <s v=""/>
    <s v=""/>
    <x v="0"/>
    <x v="68"/>
    <m/>
    <s v="不要上資料庫^()$"/>
    <n v="9"/>
    <x v="0"/>
    <x v="2"/>
    <x v="0"/>
    <x v="0"/>
    <x v="0"/>
    <x v="1"/>
    <b v="1"/>
    <x v="0"/>
    <x v="1"/>
    <n v="0"/>
    <x v="0"/>
    <b v="0"/>
    <b v="0"/>
    <b v="0"/>
    <b v="0"/>
    <b v="0"/>
    <b v="0"/>
    <b v="0"/>
    <b v="0"/>
    <b v="0"/>
    <b v="0"/>
    <b v="0"/>
    <x v="0"/>
    <x v="0"/>
    <n v="0"/>
    <x v="9"/>
    <x v="0"/>
  </r>
  <r>
    <m/>
    <x v="2"/>
    <x v="4"/>
    <x v="87"/>
    <x v="88"/>
    <x v="45"/>
    <x v="89"/>
    <s v="專案關鍵要素的簡短描述"/>
    <x v="1"/>
    <x v="19"/>
    <s v="N/A"/>
    <s v="Confidential"/>
    <s v="文本類"/>
    <m/>
    <x v="1"/>
    <s v="NBDC"/>
    <x v="2"/>
    <x v="2"/>
    <x v="0"/>
    <x v="0"/>
    <m/>
    <m/>
    <m/>
    <m/>
    <m/>
    <m/>
    <m/>
    <m/>
    <m/>
    <m/>
    <m/>
    <m/>
    <m/>
    <m/>
    <m/>
    <m/>
    <m/>
    <m/>
    <m/>
    <m/>
    <s v="資料清單"/>
    <x v="3"/>
    <x v="8"/>
    <x v="69"/>
    <x v="4"/>
    <s v="IEC_STD_V10 &gt;&gt; Data Standard &gt;&gt; STG"/>
    <s v="EBO Project Description"/>
    <x v="88"/>
    <x v="45"/>
    <x v="0"/>
    <x v="89"/>
    <x v="2"/>
    <s v="IEC_STD_V10 &gt;&gt; Common &gt;&gt; AutoMetaDataEBO Project Description"/>
    <x v="1"/>
    <x v="1"/>
    <s v="EBO 專案專案簡介Property"/>
    <n v="169"/>
    <n v="161"/>
    <n v="0"/>
    <s v="EBO Project Description"/>
    <n v="1"/>
    <n v="0"/>
    <n v="0"/>
    <x v="0"/>
    <s v="EBO Project"/>
    <x v="18"/>
    <s v="IEC_STD_V10 &gt;&gt; Data Standard &gt;&gt; STG &gt;&gt; EBO Project"/>
    <x v="0"/>
    <s v="C.1.1.0:"/>
    <x v="8"/>
    <x v="8"/>
    <x v="167"/>
    <x v="87"/>
    <x v="88"/>
    <x v="95"/>
    <x v="0"/>
    <x v="0"/>
    <x v="0"/>
    <x v="1"/>
    <m/>
    <x v="0"/>
    <x v="1"/>
    <s v="EBO Project_EBO Project Description"/>
    <x v="167"/>
    <x v="1"/>
    <x v="0"/>
    <x v="2"/>
    <x v="2"/>
    <x v="0"/>
    <x v="0"/>
    <s v=""/>
    <s v=""/>
    <x v="17"/>
    <x v="0"/>
    <x v="0"/>
    <n v="8"/>
    <x v="1"/>
    <x v="1"/>
    <x v="1"/>
    <s v=""/>
    <s v=""/>
    <n v="167"/>
    <s v="-167"/>
    <x v="0"/>
    <x v="0"/>
    <x v="0"/>
    <x v="88"/>
    <x v="2"/>
    <s v="專案關鍵要素的簡短描述"/>
    <s v=""/>
    <s v=""/>
    <x v="0"/>
    <x v="69"/>
    <m/>
    <s v="^()$"/>
    <n v="9"/>
    <x v="0"/>
    <x v="2"/>
    <x v="0"/>
    <x v="0"/>
    <x v="0"/>
    <x v="1"/>
    <b v="0"/>
    <x v="0"/>
    <x v="1"/>
    <n v="0"/>
    <x v="0"/>
    <b v="0"/>
    <b v="0"/>
    <b v="0"/>
    <b v="0"/>
    <b v="0"/>
    <b v="0"/>
    <b v="0"/>
    <b v="0"/>
    <b v="0"/>
    <b v="0"/>
    <b v="0"/>
    <x v="0"/>
    <x v="0"/>
    <n v="0"/>
    <x v="23"/>
    <x v="0"/>
  </r>
  <r>
    <m/>
    <x v="2"/>
    <x v="4"/>
    <x v="88"/>
    <x v="89"/>
    <x v="46"/>
    <x v="90"/>
    <s v="檢查各項資料正確與否的日期"/>
    <x v="1"/>
    <x v="19"/>
    <s v="N/A"/>
    <s v="Confidential"/>
    <s v="日期類"/>
    <m/>
    <x v="1"/>
    <s v="NBDC"/>
    <x v="2"/>
    <x v="2"/>
    <x v="0"/>
    <x v="0"/>
    <m/>
    <m/>
    <m/>
    <m/>
    <m/>
    <m/>
    <m/>
    <m/>
    <m/>
    <m/>
    <m/>
    <m/>
    <m/>
    <m/>
    <m/>
    <m/>
    <m/>
    <m/>
    <m/>
    <m/>
    <s v="資料清單"/>
    <x v="3"/>
    <x v="9"/>
    <x v="70"/>
    <x v="4"/>
    <s v="IEC_STD_V10 &gt;&gt; Data Standard &gt;&gt; STG"/>
    <s v="EBO Project Check Date"/>
    <x v="89"/>
    <x v="46"/>
    <x v="0"/>
    <x v="90"/>
    <x v="2"/>
    <s v="IEC_STD_V10 &gt;&gt; Common &gt;&gt; AutoMetaDataEBO Project Check Date"/>
    <x v="1"/>
    <x v="1"/>
    <s v="EBO 專案檢查日期Property"/>
    <n v="170"/>
    <n v="161"/>
    <n v="0"/>
    <s v="EBO Project Check Date"/>
    <n v="1"/>
    <n v="0"/>
    <n v="0"/>
    <x v="0"/>
    <s v="EBO Project"/>
    <x v="18"/>
    <s v="IEC_STD_V10 &gt;&gt; Data Standard &gt;&gt; STG &gt;&gt; EBO Project"/>
    <x v="0"/>
    <s v="C.1.1.0:"/>
    <x v="9"/>
    <x v="9"/>
    <x v="168"/>
    <x v="88"/>
    <x v="89"/>
    <x v="96"/>
    <x v="0"/>
    <x v="0"/>
    <x v="0"/>
    <x v="3"/>
    <m/>
    <x v="0"/>
    <x v="1"/>
    <s v="EBO Project_EBO Project Check Date"/>
    <x v="168"/>
    <x v="1"/>
    <x v="0"/>
    <x v="2"/>
    <x v="2"/>
    <x v="0"/>
    <x v="0"/>
    <s v=""/>
    <s v=""/>
    <x v="17"/>
    <x v="0"/>
    <x v="0"/>
    <n v="8"/>
    <x v="1"/>
    <x v="1"/>
    <x v="1"/>
    <s v=""/>
    <s v=""/>
    <n v="168"/>
    <s v="-168"/>
    <x v="0"/>
    <x v="0"/>
    <x v="0"/>
    <x v="89"/>
    <x v="2"/>
    <s v="檢查各項資料正確與否的日期"/>
    <s v=""/>
    <s v=""/>
    <x v="0"/>
    <x v="70"/>
    <m/>
    <s v="^()$"/>
    <n v="9"/>
    <x v="0"/>
    <x v="2"/>
    <x v="0"/>
    <x v="0"/>
    <x v="0"/>
    <x v="1"/>
    <b v="0"/>
    <x v="0"/>
    <x v="1"/>
    <n v="0"/>
    <x v="0"/>
    <b v="0"/>
    <b v="0"/>
    <b v="0"/>
    <b v="0"/>
    <b v="0"/>
    <b v="0"/>
    <b v="0"/>
    <b v="0"/>
    <b v="0"/>
    <b v="0"/>
    <b v="0"/>
    <x v="0"/>
    <x v="0"/>
    <n v="0"/>
    <x v="17"/>
    <x v="0"/>
  </r>
  <r>
    <m/>
    <x v="2"/>
    <x v="4"/>
    <x v="89"/>
    <x v="90"/>
    <x v="47"/>
    <x v="91"/>
    <s v="主導EBO專案的組織"/>
    <x v="1"/>
    <x v="19"/>
    <m/>
    <s v="Confidential"/>
    <s v="代碼類"/>
    <s v="Corp,_x000a_EBG,_x000a_PSG,_x000a_AIM,_x000a_Besta,_x000a_IAC,_x000a_IIOT"/>
    <x v="1"/>
    <s v="NBDC"/>
    <x v="2"/>
    <x v="2"/>
    <x v="0"/>
    <x v="0"/>
    <m/>
    <m/>
    <m/>
    <m/>
    <m/>
    <m/>
    <m/>
    <m/>
    <m/>
    <m/>
    <m/>
    <m/>
    <m/>
    <m/>
    <m/>
    <m/>
    <m/>
    <m/>
    <m/>
    <m/>
    <s v="資料清單"/>
    <x v="3"/>
    <x v="10"/>
    <x v="71"/>
    <x v="4"/>
    <s v="IEC_STD_V10 &gt;&gt; Data Standard &gt;&gt; STG"/>
    <s v="EBO Project Owner"/>
    <x v="90"/>
    <x v="47"/>
    <x v="0"/>
    <x v="91"/>
    <x v="2"/>
    <s v="IEC_STD_V10 &gt;&gt; Common &gt;&gt; AutoMetaDataEBO Project Owner"/>
    <x v="1"/>
    <x v="1"/>
    <s v="EBO 專案主導單位Property"/>
    <n v="171"/>
    <n v="161"/>
    <n v="0"/>
    <s v="EBO Project Owner"/>
    <n v="1"/>
    <n v="0"/>
    <n v="0"/>
    <x v="0"/>
    <s v="EBO Project"/>
    <x v="18"/>
    <s v="IEC_STD_V10 &gt;&gt; Data Standard &gt;&gt; STG &gt;&gt; EBO Project"/>
    <x v="0"/>
    <s v="C.1.1.0:"/>
    <x v="10"/>
    <x v="10"/>
    <x v="169"/>
    <x v="89"/>
    <x v="90"/>
    <x v="97"/>
    <x v="17"/>
    <x v="0"/>
    <x v="0"/>
    <x v="2"/>
    <m/>
    <x v="0"/>
    <x v="1"/>
    <s v="EBO Project_EBO Project Owner"/>
    <x v="169"/>
    <x v="1"/>
    <x v="0"/>
    <x v="2"/>
    <x v="2"/>
    <x v="0"/>
    <x v="0"/>
    <s v=""/>
    <s v=""/>
    <x v="17"/>
    <x v="0"/>
    <x v="0"/>
    <n v="8"/>
    <x v="1"/>
    <x v="1"/>
    <x v="1"/>
    <s v=""/>
    <s v=""/>
    <n v="169"/>
    <s v="-169"/>
    <x v="0"/>
    <x v="0"/>
    <x v="0"/>
    <x v="90"/>
    <x v="2"/>
    <s v="主導EBO專案的組織"/>
    <s v=""/>
    <s v=""/>
    <x v="0"/>
    <x v="71"/>
    <m/>
    <s v="^()$"/>
    <n v="9"/>
    <x v="0"/>
    <x v="2"/>
    <x v="0"/>
    <x v="0"/>
    <x v="0"/>
    <x v="1"/>
    <b v="0"/>
    <x v="0"/>
    <x v="1"/>
    <n v="0"/>
    <x v="0"/>
    <b v="0"/>
    <b v="0"/>
    <b v="0"/>
    <b v="0"/>
    <b v="0"/>
    <b v="0"/>
    <b v="0"/>
    <b v="0"/>
    <b v="0"/>
    <b v="0"/>
    <b v="0"/>
    <x v="0"/>
    <x v="0"/>
    <n v="0"/>
    <x v="3"/>
    <x v="0"/>
  </r>
  <r>
    <m/>
    <x v="2"/>
    <x v="4"/>
    <x v="90"/>
    <x v="91"/>
    <x v="48"/>
    <x v="92"/>
    <s v="sum EBO Project Revenue_Actual Revenue/1,000,000"/>
    <x v="1"/>
    <x v="19"/>
    <s v="EBO Project Revenue_Actual Revenue"/>
    <s v="Confidential"/>
    <s v="金額類"/>
    <m/>
    <x v="1"/>
    <s v="NBDC"/>
    <x v="2"/>
    <x v="2"/>
    <x v="1"/>
    <x v="0"/>
    <m/>
    <m/>
    <m/>
    <m/>
    <m/>
    <m/>
    <m/>
    <m/>
    <m/>
    <m/>
    <m/>
    <m/>
    <m/>
    <m/>
    <m/>
    <m/>
    <m/>
    <m/>
    <m/>
    <m/>
    <s v="資料清單"/>
    <x v="3"/>
    <x v="11"/>
    <x v="72"/>
    <x v="4"/>
    <s v="IEC_STD_V10 &gt;&gt; Data Standard &gt;&gt; STG"/>
    <s v="EBO Project Accumulated Revenue"/>
    <x v="91"/>
    <x v="48"/>
    <x v="0"/>
    <x v="92"/>
    <x v="2"/>
    <s v="IEC_STD_V10 &gt;&gt; Common &gt;&gt; AutoMetaDataEBO Project Accumulated Revenue"/>
    <x v="1"/>
    <x v="1"/>
    <s v="EBO 專案累計利潤Property"/>
    <n v="172"/>
    <n v="161"/>
    <e v="#N/A"/>
    <s v="EBO Project Accumulated Revenue"/>
    <n v="1"/>
    <n v="0"/>
    <n v="0"/>
    <x v="0"/>
    <s v="EBO Project"/>
    <x v="18"/>
    <s v="IEC_STD_V10 &gt;&gt; Data Standard &gt;&gt; STG &gt;&gt; EBO Project"/>
    <x v="36"/>
    <s v="C.1.1.0:"/>
    <x v="11"/>
    <x v="11"/>
    <x v="170"/>
    <x v="90"/>
    <x v="91"/>
    <x v="98"/>
    <x v="0"/>
    <x v="0"/>
    <x v="0"/>
    <x v="6"/>
    <m/>
    <x v="0"/>
    <x v="1"/>
    <s v="EBO Project_EBO Project Accumulated Revenue"/>
    <x v="170"/>
    <x v="1"/>
    <x v="0"/>
    <x v="2"/>
    <x v="2"/>
    <x v="0"/>
    <x v="0"/>
    <s v=""/>
    <s v=""/>
    <x v="17"/>
    <x v="0"/>
    <x v="0"/>
    <n v="8"/>
    <x v="1"/>
    <x v="1"/>
    <x v="1"/>
    <s v=""/>
    <s v=""/>
    <n v="170"/>
    <s v="-170"/>
    <x v="0"/>
    <x v="0"/>
    <x v="0"/>
    <x v="91"/>
    <x v="2"/>
    <s v="Accumulated Revenue (百萬台幣)"/>
    <s v=""/>
    <s v=""/>
    <x v="0"/>
    <x v="72"/>
    <m/>
    <s v="不要上資料庫^()$"/>
    <n v="9"/>
    <x v="0"/>
    <x v="2"/>
    <x v="0"/>
    <x v="0"/>
    <x v="0"/>
    <x v="1"/>
    <b v="0"/>
    <x v="0"/>
    <x v="1"/>
    <n v="0"/>
    <x v="0"/>
    <b v="0"/>
    <b v="0"/>
    <b v="0"/>
    <b v="0"/>
    <b v="0"/>
    <b v="0"/>
    <b v="0"/>
    <b v="0"/>
    <b v="0"/>
    <b v="0"/>
    <b v="0"/>
    <x v="0"/>
    <x v="0"/>
    <n v="0"/>
    <x v="13"/>
    <x v="0"/>
  </r>
  <r>
    <m/>
    <x v="2"/>
    <x v="4"/>
    <x v="91"/>
    <x v="92"/>
    <x v="1"/>
    <x v="93"/>
    <s v="EBO 專案資助紀錄表"/>
    <x v="0"/>
    <x v="18"/>
    <s v="N/A"/>
    <s v="Confidential"/>
    <s v="N/A"/>
    <m/>
    <x v="1"/>
    <s v="NBDC"/>
    <x v="2"/>
    <x v="2"/>
    <x v="0"/>
    <x v="0"/>
    <m/>
    <m/>
    <m/>
    <m/>
    <m/>
    <m/>
    <m/>
    <m/>
    <m/>
    <m/>
    <m/>
    <m/>
    <m/>
    <m/>
    <m/>
    <m/>
    <m/>
    <m/>
    <m/>
    <m/>
    <s v="資料清單"/>
    <x v="3"/>
    <x v="12"/>
    <x v="73"/>
    <x v="4"/>
    <s v="IEC_STD_V10 &gt;&gt; Data Standard &gt;&gt; STG"/>
    <s v="EBO Project Funding History"/>
    <x v="92"/>
    <x v="1"/>
    <x v="0"/>
    <x v="93"/>
    <x v="2"/>
    <s v="IEC_STD_V10 &gt;&gt; Common &gt;&gt; AutoMetaDataEBO Project Funding History"/>
    <x v="0"/>
    <x v="1"/>
    <s v="EBO 專案資助紀錄表Concept"/>
    <n v="173"/>
    <n v="0"/>
    <n v="0"/>
    <s v=""/>
    <n v="0"/>
    <n v="0"/>
    <n v="0"/>
    <x v="0"/>
    <s v=""/>
    <x v="0"/>
    <s v=""/>
    <x v="0"/>
    <s v="C.1.1.0:"/>
    <x v="12"/>
    <x v="12"/>
    <x v="171"/>
    <x v="91"/>
    <x v="92"/>
    <x v="99"/>
    <x v="0"/>
    <x v="0"/>
    <x v="0"/>
    <x v="7"/>
    <m/>
    <x v="0"/>
    <x v="0"/>
    <s v="EBO Project Funding History"/>
    <x v="171"/>
    <x v="0"/>
    <x v="0"/>
    <x v="2"/>
    <x v="2"/>
    <x v="0"/>
    <x v="0"/>
    <s v=""/>
    <s v=""/>
    <x v="17"/>
    <x v="0"/>
    <x v="0"/>
    <n v="8"/>
    <x v="1"/>
    <x v="1"/>
    <x v="1"/>
    <s v=""/>
    <s v=""/>
    <n v="171"/>
    <s v="-171"/>
    <x v="0"/>
    <x v="0"/>
    <x v="0"/>
    <x v="92"/>
    <x v="2"/>
    <s v="EBO 專案資助紀錄表"/>
    <s v=""/>
    <s v=""/>
    <x v="0"/>
    <x v="73"/>
    <m/>
    <s v="^()$"/>
    <n v="9"/>
    <x v="0"/>
    <x v="2"/>
    <x v="0"/>
    <x v="0"/>
    <x v="0"/>
    <x v="1"/>
    <b v="0"/>
    <x v="0"/>
    <x v="0"/>
    <n v="0"/>
    <x v="0"/>
    <b v="0"/>
    <b v="0"/>
    <b v="0"/>
    <b v="0"/>
    <b v="0"/>
    <b v="0"/>
    <b v="0"/>
    <b v="0"/>
    <b v="0"/>
    <b v="0"/>
    <b v="0"/>
    <x v="0"/>
    <x v="0"/>
    <n v="0"/>
    <x v="8"/>
    <x v="0"/>
  </r>
  <r>
    <m/>
    <x v="2"/>
    <x v="4"/>
    <x v="80"/>
    <x v="81"/>
    <x v="1"/>
    <x v="82"/>
    <s v="EBO 專案編號"/>
    <x v="2"/>
    <x v="20"/>
    <s v="N/A"/>
    <s v="Confidential"/>
    <s v="代碼類"/>
    <m/>
    <x v="1"/>
    <s v="NBDC"/>
    <x v="2"/>
    <x v="2"/>
    <x v="0"/>
    <x v="0"/>
    <m/>
    <m/>
    <m/>
    <m/>
    <m/>
    <m/>
    <m/>
    <m/>
    <m/>
    <m/>
    <m/>
    <m/>
    <m/>
    <m/>
    <m/>
    <m/>
    <m/>
    <m/>
    <m/>
    <m/>
    <s v="資料清單"/>
    <x v="3"/>
    <x v="13"/>
    <x v="62"/>
    <x v="4"/>
    <s v="IEC_STD_V10 &gt;&gt; Data Standard &gt;&gt; STG"/>
    <s v="EBO Project Number"/>
    <x v="81"/>
    <x v="1"/>
    <x v="0"/>
    <x v="82"/>
    <x v="2"/>
    <s v="IEC_STD_V10 &gt;&gt; Common &gt;&gt; AutoMetaDataEBO Project Number"/>
    <x v="2"/>
    <x v="1"/>
    <s v="EBO 專案編號Relationship"/>
    <n v="162"/>
    <n v="173"/>
    <n v="0"/>
    <s v=""/>
    <n v="0"/>
    <n v="0"/>
    <n v="162"/>
    <x v="25"/>
    <s v="EBO Project Funding History"/>
    <x v="19"/>
    <s v="IEC_STD_V10 &gt;&gt; Data Standard &gt;&gt; STG &gt;&gt; EBO Project Funding History"/>
    <x v="0"/>
    <s v="C.1.1.0:"/>
    <x v="13"/>
    <x v="13"/>
    <x v="172"/>
    <x v="80"/>
    <x v="81"/>
    <x v="100"/>
    <x v="0"/>
    <x v="0"/>
    <x v="0"/>
    <x v="2"/>
    <m/>
    <x v="0"/>
    <x v="2"/>
    <s v="EBO Project Funding History_EBO Project Number"/>
    <x v="172"/>
    <x v="2"/>
    <x v="0"/>
    <x v="2"/>
    <x v="2"/>
    <x v="0"/>
    <x v="0"/>
    <s v=""/>
    <s v=""/>
    <x v="17"/>
    <x v="0"/>
    <x v="0"/>
    <n v="8"/>
    <x v="1"/>
    <x v="1"/>
    <x v="1"/>
    <s v=""/>
    <s v=""/>
    <n v="172"/>
    <s v="-172"/>
    <x v="0"/>
    <x v="0"/>
    <x v="0"/>
    <x v="81"/>
    <x v="2"/>
    <s v="EBO 專案編號"/>
    <s v=""/>
    <s v=""/>
    <x v="0"/>
    <x v="62"/>
    <m/>
    <s v="^()$"/>
    <n v="9"/>
    <x v="0"/>
    <x v="2"/>
    <x v="0"/>
    <x v="0"/>
    <x v="1"/>
    <x v="1"/>
    <b v="0"/>
    <x v="0"/>
    <x v="1"/>
    <n v="0"/>
    <x v="0"/>
    <b v="0"/>
    <b v="0"/>
    <b v="0"/>
    <b v="0"/>
    <b v="0"/>
    <b v="0"/>
    <b v="0"/>
    <b v="0"/>
    <b v="1"/>
    <b v="0"/>
    <b v="0"/>
    <x v="1"/>
    <x v="4"/>
    <n v="1"/>
    <x v="33"/>
    <x v="0"/>
  </r>
  <r>
    <m/>
    <x v="2"/>
    <x v="4"/>
    <x v="81"/>
    <x v="82"/>
    <x v="39"/>
    <x v="94"/>
    <s v="EBO 專案名稱"/>
    <x v="2"/>
    <x v="20"/>
    <s v="EBO Project_EBO Project Name"/>
    <s v="Confidential"/>
    <s v="文本類"/>
    <m/>
    <x v="1"/>
    <s v="NBDC"/>
    <x v="2"/>
    <x v="2"/>
    <x v="0"/>
    <x v="0"/>
    <m/>
    <m/>
    <m/>
    <m/>
    <m/>
    <m/>
    <m/>
    <m/>
    <m/>
    <m/>
    <m/>
    <m/>
    <m/>
    <m/>
    <m/>
    <m/>
    <m/>
    <m/>
    <m/>
    <m/>
    <s v="資料清單"/>
    <x v="3"/>
    <x v="14"/>
    <x v="63"/>
    <x v="4"/>
    <s v="IEC_STD_V10 &gt;&gt; Data Standard &gt;&gt; STG"/>
    <s v="EBO Project Name"/>
    <x v="82"/>
    <x v="39"/>
    <x v="0"/>
    <x v="94"/>
    <x v="2"/>
    <s v="IEC_STD_V10 &gt;&gt; Common &gt;&gt; AutoMetaDataEBO Project Name"/>
    <x v="2"/>
    <x v="1"/>
    <s v="EBO 專案名稱Relationship"/>
    <n v="163"/>
    <n v="173"/>
    <e v="#N/A"/>
    <s v=""/>
    <n v="0"/>
    <n v="0"/>
    <n v="163"/>
    <x v="26"/>
    <s v="EBO Project Funding History"/>
    <x v="19"/>
    <s v="IEC_STD_V10 &gt;&gt; Data Standard &gt;&gt; STG &gt;&gt; EBO Project Funding History"/>
    <x v="37"/>
    <s v="C.1.1.0:"/>
    <x v="14"/>
    <x v="14"/>
    <x v="173"/>
    <x v="81"/>
    <x v="82"/>
    <x v="101"/>
    <x v="0"/>
    <x v="0"/>
    <x v="0"/>
    <x v="1"/>
    <m/>
    <x v="0"/>
    <x v="2"/>
    <s v="EBO Project Funding History_EBO Project Name"/>
    <x v="173"/>
    <x v="2"/>
    <x v="0"/>
    <x v="2"/>
    <x v="2"/>
    <x v="0"/>
    <x v="0"/>
    <s v=""/>
    <s v=""/>
    <x v="17"/>
    <x v="0"/>
    <x v="0"/>
    <n v="8"/>
    <x v="1"/>
    <x v="1"/>
    <x v="1"/>
    <s v=""/>
    <s v=""/>
    <n v="173"/>
    <s v="-173"/>
    <x v="0"/>
    <x v="0"/>
    <x v="0"/>
    <x v="82"/>
    <x v="2"/>
    <s v="EBO 專案名稱"/>
    <s v=""/>
    <s v=""/>
    <x v="0"/>
    <x v="63"/>
    <m/>
    <s v="^()$"/>
    <n v="9"/>
    <x v="0"/>
    <x v="2"/>
    <x v="0"/>
    <x v="0"/>
    <x v="1"/>
    <x v="1"/>
    <b v="0"/>
    <x v="0"/>
    <x v="1"/>
    <n v="0"/>
    <x v="0"/>
    <b v="0"/>
    <b v="0"/>
    <b v="0"/>
    <b v="0"/>
    <b v="0"/>
    <b v="0"/>
    <b v="0"/>
    <b v="0"/>
    <b v="0"/>
    <b v="0"/>
    <b v="0"/>
    <x v="0"/>
    <x v="0"/>
    <n v="0"/>
    <x v="11"/>
    <x v="0"/>
  </r>
  <r>
    <m/>
    <x v="2"/>
    <x v="4"/>
    <x v="92"/>
    <x v="93"/>
    <x v="49"/>
    <x v="95"/>
    <s v="資助EBO專案的事業群"/>
    <x v="1"/>
    <x v="20"/>
    <s v="N/A"/>
    <s v="Confidential"/>
    <s v="代碼類"/>
    <s v="Corp,_x000a_EBG,_x000a_PSG,_x000a_AIM,_x000a_Besta,_x000a_IAC,_x000a_IIOT"/>
    <x v="1"/>
    <s v="NBDC"/>
    <x v="2"/>
    <x v="2"/>
    <x v="0"/>
    <x v="0"/>
    <m/>
    <m/>
    <m/>
    <m/>
    <m/>
    <m/>
    <m/>
    <m/>
    <m/>
    <m/>
    <m/>
    <m/>
    <m/>
    <m/>
    <m/>
    <m/>
    <m/>
    <m/>
    <m/>
    <m/>
    <s v="資料清單"/>
    <x v="3"/>
    <x v="15"/>
    <x v="74"/>
    <x v="4"/>
    <s v="IEC_STD_V10 &gt;&gt; Data Standard &gt;&gt; STG"/>
    <s v="EBO Funding BG"/>
    <x v="93"/>
    <x v="49"/>
    <x v="0"/>
    <x v="95"/>
    <x v="2"/>
    <s v="IEC_STD_V10 &gt;&gt; Common &gt;&gt; AutoMetaDataEBO Funding BG"/>
    <x v="1"/>
    <x v="1"/>
    <s v="資助事業群Property"/>
    <n v="176"/>
    <n v="173"/>
    <n v="0"/>
    <s v="EBO Funding BG"/>
    <n v="1"/>
    <n v="0"/>
    <n v="0"/>
    <x v="0"/>
    <s v="EBO Project Funding History"/>
    <x v="19"/>
    <s v="IEC_STD_V10 &gt;&gt; Data Standard &gt;&gt; STG &gt;&gt; EBO Project Funding History"/>
    <x v="0"/>
    <s v="C.1.1.0:"/>
    <x v="15"/>
    <x v="15"/>
    <x v="174"/>
    <x v="92"/>
    <x v="93"/>
    <x v="102"/>
    <x v="17"/>
    <x v="0"/>
    <x v="0"/>
    <x v="2"/>
    <m/>
    <x v="0"/>
    <x v="1"/>
    <s v="EBO Project Funding History_EBO Funding BG"/>
    <x v="174"/>
    <x v="1"/>
    <x v="0"/>
    <x v="2"/>
    <x v="2"/>
    <x v="0"/>
    <x v="0"/>
    <s v=""/>
    <s v=""/>
    <x v="17"/>
    <x v="0"/>
    <x v="0"/>
    <n v="8"/>
    <x v="1"/>
    <x v="1"/>
    <x v="1"/>
    <s v=""/>
    <s v=""/>
    <n v="174"/>
    <s v="-174"/>
    <x v="0"/>
    <x v="0"/>
    <x v="0"/>
    <x v="93"/>
    <x v="2"/>
    <s v="資助EBO專案的事業群"/>
    <s v=""/>
    <s v=""/>
    <x v="0"/>
    <x v="74"/>
    <m/>
    <s v="^()$"/>
    <n v="9"/>
    <x v="0"/>
    <x v="2"/>
    <x v="0"/>
    <x v="0"/>
    <x v="0"/>
    <x v="1"/>
    <b v="0"/>
    <x v="0"/>
    <x v="1"/>
    <n v="0"/>
    <x v="0"/>
    <b v="0"/>
    <b v="0"/>
    <b v="0"/>
    <b v="0"/>
    <b v="0"/>
    <b v="0"/>
    <b v="0"/>
    <b v="0"/>
    <b v="0"/>
    <b v="0"/>
    <b v="0"/>
    <x v="0"/>
    <x v="0"/>
    <n v="0"/>
    <x v="0"/>
    <x v="0"/>
  </r>
  <r>
    <m/>
    <x v="2"/>
    <x v="4"/>
    <x v="93"/>
    <x v="94"/>
    <x v="50"/>
    <x v="96"/>
    <s v="資助EBO專案的事業單位"/>
    <x v="1"/>
    <x v="20"/>
    <s v="N/A"/>
    <s v="Confidential"/>
    <s v="文本類"/>
    <m/>
    <x v="1"/>
    <s v="NBDC"/>
    <x v="2"/>
    <x v="2"/>
    <x v="0"/>
    <x v="0"/>
    <m/>
    <m/>
    <m/>
    <m/>
    <m/>
    <m/>
    <m/>
    <m/>
    <m/>
    <m/>
    <m/>
    <m/>
    <m/>
    <m/>
    <m/>
    <m/>
    <m/>
    <m/>
    <m/>
    <m/>
    <s v="資料清單"/>
    <x v="3"/>
    <x v="16"/>
    <x v="75"/>
    <x v="4"/>
    <s v="IEC_STD_V10 &gt;&gt; Data Standard &gt;&gt; STG"/>
    <s v="EBO Funding BU"/>
    <x v="94"/>
    <x v="50"/>
    <x v="0"/>
    <x v="96"/>
    <x v="2"/>
    <s v="IEC_STD_V10 &gt;&gt; Common &gt;&gt; AutoMetaDataEBO Funding BU"/>
    <x v="1"/>
    <x v="1"/>
    <s v="資助事業單位Property"/>
    <n v="177"/>
    <n v="173"/>
    <n v="0"/>
    <s v="EBO Funding BU"/>
    <n v="1"/>
    <n v="0"/>
    <n v="0"/>
    <x v="0"/>
    <s v="EBO Project Funding History"/>
    <x v="19"/>
    <s v="IEC_STD_V10 &gt;&gt; Data Standard &gt;&gt; STG &gt;&gt; EBO Project Funding History"/>
    <x v="0"/>
    <s v="C.1.1.0:"/>
    <x v="16"/>
    <x v="16"/>
    <x v="175"/>
    <x v="93"/>
    <x v="94"/>
    <x v="103"/>
    <x v="0"/>
    <x v="0"/>
    <x v="0"/>
    <x v="1"/>
    <m/>
    <x v="0"/>
    <x v="1"/>
    <s v="EBO Project Funding History_EBO Funding BU"/>
    <x v="175"/>
    <x v="1"/>
    <x v="0"/>
    <x v="2"/>
    <x v="2"/>
    <x v="0"/>
    <x v="0"/>
    <s v=""/>
    <s v=""/>
    <x v="17"/>
    <x v="0"/>
    <x v="0"/>
    <n v="8"/>
    <x v="1"/>
    <x v="1"/>
    <x v="1"/>
    <s v=""/>
    <s v=""/>
    <n v="175"/>
    <s v="-175"/>
    <x v="0"/>
    <x v="0"/>
    <x v="0"/>
    <x v="94"/>
    <x v="2"/>
    <s v="資助EBO專案的事業單位"/>
    <s v=""/>
    <s v=""/>
    <x v="0"/>
    <x v="75"/>
    <m/>
    <s v="^()$"/>
    <n v="9"/>
    <x v="0"/>
    <x v="2"/>
    <x v="0"/>
    <x v="0"/>
    <x v="0"/>
    <x v="1"/>
    <b v="0"/>
    <x v="0"/>
    <x v="1"/>
    <n v="0"/>
    <x v="0"/>
    <b v="0"/>
    <b v="0"/>
    <b v="0"/>
    <b v="0"/>
    <b v="0"/>
    <b v="0"/>
    <b v="0"/>
    <b v="0"/>
    <b v="0"/>
    <b v="0"/>
    <b v="0"/>
    <x v="0"/>
    <x v="0"/>
    <n v="0"/>
    <x v="0"/>
    <x v="0"/>
  </r>
  <r>
    <m/>
    <x v="2"/>
    <x v="4"/>
    <x v="94"/>
    <x v="95"/>
    <x v="51"/>
    <x v="97"/>
    <s v="EBO專案的資助比率"/>
    <x v="1"/>
    <x v="20"/>
    <s v="N/A"/>
    <s v="Confidential"/>
    <s v="比例類"/>
    <m/>
    <x v="1"/>
    <s v="NBDC"/>
    <x v="2"/>
    <x v="2"/>
    <x v="0"/>
    <x v="0"/>
    <m/>
    <m/>
    <m/>
    <m/>
    <m/>
    <m/>
    <m/>
    <m/>
    <m/>
    <m/>
    <m/>
    <m/>
    <m/>
    <m/>
    <m/>
    <m/>
    <m/>
    <m/>
    <m/>
    <m/>
    <s v="資料清單"/>
    <x v="3"/>
    <x v="17"/>
    <x v="76"/>
    <x v="4"/>
    <s v="IEC_STD_V10 &gt;&gt; Data Standard &gt;&gt; STG"/>
    <s v="EBO Project Funding Percentage"/>
    <x v="95"/>
    <x v="51"/>
    <x v="0"/>
    <x v="97"/>
    <x v="2"/>
    <s v="IEC_STD_V10 &gt;&gt; Common &gt;&gt; AutoMetaDataEBO Project Funding Percentage"/>
    <x v="1"/>
    <x v="1"/>
    <s v="EBO 專案資助比率Property"/>
    <n v="178"/>
    <n v="173"/>
    <n v="0"/>
    <s v="EBO Project Funding Percentage"/>
    <n v="1"/>
    <n v="0"/>
    <n v="0"/>
    <x v="0"/>
    <s v="EBO Project Funding History"/>
    <x v="19"/>
    <s v="IEC_STD_V10 &gt;&gt; Data Standard &gt;&gt; STG &gt;&gt; EBO Project Funding History"/>
    <x v="0"/>
    <s v="C.1.1.0:"/>
    <x v="17"/>
    <x v="17"/>
    <x v="176"/>
    <x v="94"/>
    <x v="95"/>
    <x v="104"/>
    <x v="0"/>
    <x v="0"/>
    <x v="0"/>
    <x v="5"/>
    <m/>
    <x v="0"/>
    <x v="1"/>
    <s v="EBO Project Funding History_EBO Project Funding Percentage"/>
    <x v="176"/>
    <x v="1"/>
    <x v="0"/>
    <x v="2"/>
    <x v="2"/>
    <x v="0"/>
    <x v="0"/>
    <s v=""/>
    <s v=""/>
    <x v="17"/>
    <x v="0"/>
    <x v="0"/>
    <n v="8"/>
    <x v="1"/>
    <x v="1"/>
    <x v="1"/>
    <s v=""/>
    <s v=""/>
    <n v="176"/>
    <s v="-176"/>
    <x v="0"/>
    <x v="0"/>
    <x v="0"/>
    <x v="95"/>
    <x v="2"/>
    <s v="EBO專案的資助比率"/>
    <s v=""/>
    <s v=""/>
    <x v="0"/>
    <x v="76"/>
    <m/>
    <s v="^()$"/>
    <n v="9"/>
    <x v="0"/>
    <x v="2"/>
    <x v="0"/>
    <x v="0"/>
    <x v="0"/>
    <x v="1"/>
    <b v="0"/>
    <x v="0"/>
    <x v="1"/>
    <n v="0"/>
    <x v="0"/>
    <b v="0"/>
    <b v="0"/>
    <b v="0"/>
    <b v="0"/>
    <b v="0"/>
    <b v="0"/>
    <b v="0"/>
    <b v="0"/>
    <b v="0"/>
    <b v="0"/>
    <b v="0"/>
    <x v="0"/>
    <x v="0"/>
    <n v="0"/>
    <x v="26"/>
    <x v="0"/>
  </r>
  <r>
    <m/>
    <x v="2"/>
    <x v="4"/>
    <x v="95"/>
    <x v="96"/>
    <x v="52"/>
    <x v="98"/>
    <s v="資助EBO專案的開始日期"/>
    <x v="1"/>
    <x v="20"/>
    <s v="N/A"/>
    <s v="Confidential"/>
    <s v="日期類"/>
    <m/>
    <x v="1"/>
    <s v="NBDC"/>
    <x v="2"/>
    <x v="2"/>
    <x v="0"/>
    <x v="0"/>
    <m/>
    <m/>
    <m/>
    <m/>
    <m/>
    <m/>
    <m/>
    <m/>
    <m/>
    <m/>
    <m/>
    <m/>
    <m/>
    <m/>
    <m/>
    <m/>
    <m/>
    <m/>
    <m/>
    <m/>
    <s v="資料清單"/>
    <x v="3"/>
    <x v="18"/>
    <x v="77"/>
    <x v="4"/>
    <s v="IEC_STD_V10 &gt;&gt; Data Standard &gt;&gt; STG"/>
    <s v="EBO Funding Start Date"/>
    <x v="96"/>
    <x v="52"/>
    <x v="0"/>
    <x v="98"/>
    <x v="2"/>
    <s v="IEC_STD_V10 &gt;&gt; Common &gt;&gt; AutoMetaDataEBO Funding Start Date"/>
    <x v="1"/>
    <x v="1"/>
    <s v="EBO 專案資助開始日期Property"/>
    <n v="179"/>
    <n v="173"/>
    <n v="0"/>
    <s v="EBO Funding Start Date"/>
    <n v="1"/>
    <n v="0"/>
    <n v="0"/>
    <x v="0"/>
    <s v="EBO Project Funding History"/>
    <x v="19"/>
    <s v="IEC_STD_V10 &gt;&gt; Data Standard &gt;&gt; STG &gt;&gt; EBO Project Funding History"/>
    <x v="0"/>
    <s v="C.1.1.0:"/>
    <x v="18"/>
    <x v="18"/>
    <x v="177"/>
    <x v="95"/>
    <x v="96"/>
    <x v="105"/>
    <x v="0"/>
    <x v="0"/>
    <x v="0"/>
    <x v="3"/>
    <m/>
    <x v="0"/>
    <x v="1"/>
    <s v="EBO Project Funding History_EBO Funding Start Date"/>
    <x v="177"/>
    <x v="1"/>
    <x v="0"/>
    <x v="2"/>
    <x v="2"/>
    <x v="0"/>
    <x v="0"/>
    <s v=""/>
    <s v=""/>
    <x v="17"/>
    <x v="0"/>
    <x v="0"/>
    <n v="8"/>
    <x v="1"/>
    <x v="1"/>
    <x v="1"/>
    <s v=""/>
    <s v=""/>
    <n v="177"/>
    <s v="-177"/>
    <x v="0"/>
    <x v="0"/>
    <x v="0"/>
    <x v="96"/>
    <x v="2"/>
    <s v="資助EBO專案的開始日期"/>
    <s v=""/>
    <s v=""/>
    <x v="0"/>
    <x v="77"/>
    <m/>
    <s v="^()$"/>
    <n v="9"/>
    <x v="0"/>
    <x v="2"/>
    <x v="0"/>
    <x v="0"/>
    <x v="0"/>
    <x v="1"/>
    <b v="0"/>
    <x v="0"/>
    <x v="1"/>
    <n v="0"/>
    <x v="0"/>
    <b v="0"/>
    <b v="0"/>
    <b v="0"/>
    <b v="0"/>
    <b v="0"/>
    <b v="0"/>
    <b v="0"/>
    <b v="0"/>
    <b v="0"/>
    <b v="0"/>
    <b v="0"/>
    <x v="0"/>
    <x v="0"/>
    <n v="0"/>
    <x v="17"/>
    <x v="0"/>
  </r>
  <r>
    <m/>
    <x v="2"/>
    <x v="4"/>
    <x v="96"/>
    <x v="97"/>
    <x v="53"/>
    <x v="99"/>
    <s v="資助EBO專案的結束日期"/>
    <x v="1"/>
    <x v="20"/>
    <s v="N/A"/>
    <s v="Confidential"/>
    <s v="日期類"/>
    <m/>
    <x v="1"/>
    <s v="NBDC"/>
    <x v="2"/>
    <x v="2"/>
    <x v="0"/>
    <x v="0"/>
    <m/>
    <m/>
    <m/>
    <m/>
    <m/>
    <m/>
    <m/>
    <m/>
    <m/>
    <m/>
    <m/>
    <m/>
    <m/>
    <m/>
    <m/>
    <m/>
    <m/>
    <m/>
    <m/>
    <m/>
    <s v="資料清單"/>
    <x v="3"/>
    <x v="19"/>
    <x v="78"/>
    <x v="4"/>
    <s v="IEC_STD_V10 &gt;&gt; Data Standard &gt;&gt; STG"/>
    <s v="EBO Funding End Date"/>
    <x v="97"/>
    <x v="53"/>
    <x v="0"/>
    <x v="99"/>
    <x v="2"/>
    <s v="IEC_STD_V10 &gt;&gt; Common &gt;&gt; AutoMetaDataEBO Funding End Date"/>
    <x v="1"/>
    <x v="1"/>
    <s v="EBO 專案資助結束日期Property"/>
    <n v="180"/>
    <n v="173"/>
    <n v="0"/>
    <s v="EBO Funding End Date"/>
    <n v="1"/>
    <n v="0"/>
    <n v="0"/>
    <x v="0"/>
    <s v="EBO Project Funding History"/>
    <x v="19"/>
    <s v="IEC_STD_V10 &gt;&gt; Data Standard &gt;&gt; STG &gt;&gt; EBO Project Funding History"/>
    <x v="0"/>
    <s v="C.1.1.0:"/>
    <x v="19"/>
    <x v="19"/>
    <x v="178"/>
    <x v="96"/>
    <x v="97"/>
    <x v="106"/>
    <x v="0"/>
    <x v="0"/>
    <x v="0"/>
    <x v="3"/>
    <m/>
    <x v="0"/>
    <x v="1"/>
    <s v="EBO Project Funding History_EBO Funding End Date"/>
    <x v="178"/>
    <x v="1"/>
    <x v="0"/>
    <x v="2"/>
    <x v="2"/>
    <x v="0"/>
    <x v="0"/>
    <s v=""/>
    <s v=""/>
    <x v="17"/>
    <x v="0"/>
    <x v="0"/>
    <n v="8"/>
    <x v="1"/>
    <x v="1"/>
    <x v="1"/>
    <s v=""/>
    <s v=""/>
    <n v="178"/>
    <s v="-178"/>
    <x v="0"/>
    <x v="0"/>
    <x v="0"/>
    <x v="97"/>
    <x v="2"/>
    <s v="資助EBO專案的結束日期"/>
    <s v=""/>
    <s v=""/>
    <x v="0"/>
    <x v="78"/>
    <m/>
    <s v="^()$"/>
    <n v="9"/>
    <x v="0"/>
    <x v="2"/>
    <x v="0"/>
    <x v="0"/>
    <x v="0"/>
    <x v="1"/>
    <b v="0"/>
    <x v="0"/>
    <x v="1"/>
    <n v="0"/>
    <x v="0"/>
    <b v="0"/>
    <b v="0"/>
    <b v="0"/>
    <b v="0"/>
    <b v="0"/>
    <b v="0"/>
    <b v="0"/>
    <b v="0"/>
    <b v="0"/>
    <b v="0"/>
    <b v="0"/>
    <x v="0"/>
    <x v="0"/>
    <n v="0"/>
    <x v="6"/>
    <x v="0"/>
  </r>
  <r>
    <m/>
    <x v="2"/>
    <x v="4"/>
    <x v="97"/>
    <x v="98"/>
    <x v="54"/>
    <x v="100"/>
    <s v="EBO 專案資助備註"/>
    <x v="1"/>
    <x v="20"/>
    <s v="N/A"/>
    <s v="Confidential"/>
    <s v="文本類"/>
    <m/>
    <x v="1"/>
    <s v="NBDC"/>
    <x v="2"/>
    <x v="2"/>
    <x v="0"/>
    <x v="0"/>
    <m/>
    <m/>
    <m/>
    <m/>
    <m/>
    <m/>
    <m/>
    <m/>
    <m/>
    <m/>
    <m/>
    <m/>
    <m/>
    <m/>
    <m/>
    <m/>
    <m/>
    <m/>
    <m/>
    <m/>
    <s v="資料清單"/>
    <x v="3"/>
    <x v="20"/>
    <x v="79"/>
    <x v="4"/>
    <s v="IEC_STD_V10 &gt;&gt; Data Standard &gt;&gt; STG"/>
    <s v="EBO Funding Remark"/>
    <x v="98"/>
    <x v="54"/>
    <x v="0"/>
    <x v="100"/>
    <x v="2"/>
    <s v="IEC_STD_V10 &gt;&gt; Common &gt;&gt; AutoMetaDataEBO Funding Remark"/>
    <x v="1"/>
    <x v="1"/>
    <s v="EBO 專案資助備註Property"/>
    <n v="181"/>
    <n v="173"/>
    <n v="0"/>
    <s v="EBO Funding Remark"/>
    <n v="2"/>
    <n v="0"/>
    <n v="0"/>
    <x v="0"/>
    <s v="EBO Project Funding History"/>
    <x v="19"/>
    <s v="IEC_STD_V10 &gt;&gt; Data Standard &gt;&gt; STG &gt;&gt; EBO Project Funding History"/>
    <x v="0"/>
    <s v="C.1.1.0:"/>
    <x v="20"/>
    <x v="20"/>
    <x v="179"/>
    <x v="97"/>
    <x v="98"/>
    <x v="107"/>
    <x v="0"/>
    <x v="0"/>
    <x v="0"/>
    <x v="1"/>
    <m/>
    <x v="0"/>
    <x v="1"/>
    <s v="EBO Project Funding History_EBO Funding Remark"/>
    <x v="179"/>
    <x v="1"/>
    <x v="0"/>
    <x v="2"/>
    <x v="2"/>
    <x v="0"/>
    <x v="0"/>
    <s v=""/>
    <s v=""/>
    <x v="17"/>
    <x v="0"/>
    <x v="0"/>
    <n v="8"/>
    <x v="1"/>
    <x v="1"/>
    <x v="1"/>
    <s v=""/>
    <s v=""/>
    <n v="179"/>
    <s v="-179"/>
    <x v="0"/>
    <x v="0"/>
    <x v="0"/>
    <x v="98"/>
    <x v="2"/>
    <s v="EBO 專案資助備註"/>
    <s v=""/>
    <s v=""/>
    <x v="0"/>
    <x v="79"/>
    <m/>
    <s v="^()$"/>
    <n v="9"/>
    <x v="0"/>
    <x v="2"/>
    <x v="0"/>
    <x v="0"/>
    <x v="0"/>
    <x v="1"/>
    <b v="0"/>
    <x v="0"/>
    <x v="1"/>
    <n v="0"/>
    <x v="0"/>
    <b v="0"/>
    <b v="0"/>
    <b v="0"/>
    <b v="0"/>
    <b v="0"/>
    <b v="0"/>
    <b v="0"/>
    <b v="0"/>
    <b v="0"/>
    <b v="0"/>
    <b v="0"/>
    <x v="0"/>
    <x v="0"/>
    <n v="0"/>
    <x v="33"/>
    <x v="0"/>
  </r>
  <r>
    <m/>
    <x v="2"/>
    <x v="4"/>
    <x v="98"/>
    <x v="99"/>
    <x v="46"/>
    <x v="90"/>
    <s v="檢查各項資料正確與否的日期"/>
    <x v="1"/>
    <x v="20"/>
    <s v="N/A"/>
    <s v="Confidential"/>
    <s v="日期類"/>
    <m/>
    <x v="1"/>
    <s v="NBDC"/>
    <x v="2"/>
    <x v="2"/>
    <x v="0"/>
    <x v="0"/>
    <m/>
    <m/>
    <m/>
    <m/>
    <m/>
    <m/>
    <m/>
    <m/>
    <m/>
    <m/>
    <m/>
    <m/>
    <m/>
    <m/>
    <m/>
    <m/>
    <m/>
    <m/>
    <m/>
    <m/>
    <s v="資料清單"/>
    <x v="3"/>
    <x v="21"/>
    <x v="80"/>
    <x v="4"/>
    <s v="IEC_STD_V10 &gt;&gt; Data Standard &gt;&gt; STG"/>
    <s v="Funding Check Date"/>
    <x v="99"/>
    <x v="46"/>
    <x v="0"/>
    <x v="90"/>
    <x v="2"/>
    <s v="IEC_STD_V10 &gt;&gt; Common &gt;&gt; AutoMetaDataFunding Check Date"/>
    <x v="1"/>
    <x v="1"/>
    <s v="EBO 專案資助紀錄檢查日期Property"/>
    <n v="182"/>
    <n v="173"/>
    <n v="0"/>
    <s v="Funding Check Date"/>
    <n v="1"/>
    <n v="0"/>
    <n v="0"/>
    <x v="0"/>
    <s v="EBO Project Funding History"/>
    <x v="19"/>
    <s v="IEC_STD_V10 &gt;&gt; Data Standard &gt;&gt; STG &gt;&gt; EBO Project Funding History"/>
    <x v="0"/>
    <s v="C.1.1.0:"/>
    <x v="21"/>
    <x v="21"/>
    <x v="180"/>
    <x v="98"/>
    <x v="99"/>
    <x v="96"/>
    <x v="0"/>
    <x v="0"/>
    <x v="0"/>
    <x v="3"/>
    <m/>
    <x v="0"/>
    <x v="1"/>
    <s v="EBO Project Funding History_Funding Check Date"/>
    <x v="180"/>
    <x v="1"/>
    <x v="0"/>
    <x v="2"/>
    <x v="2"/>
    <x v="0"/>
    <x v="0"/>
    <s v=""/>
    <s v=""/>
    <x v="17"/>
    <x v="0"/>
    <x v="0"/>
    <n v="8"/>
    <x v="1"/>
    <x v="1"/>
    <x v="1"/>
    <s v=""/>
    <s v=""/>
    <n v="180"/>
    <s v="-180"/>
    <x v="0"/>
    <x v="0"/>
    <x v="0"/>
    <x v="99"/>
    <x v="2"/>
    <s v="檢查各項資料正確與否的日期"/>
    <s v=""/>
    <s v=""/>
    <x v="0"/>
    <x v="80"/>
    <m/>
    <s v="^()$"/>
    <n v="9"/>
    <x v="0"/>
    <x v="2"/>
    <x v="0"/>
    <x v="0"/>
    <x v="0"/>
    <x v="1"/>
    <b v="0"/>
    <x v="0"/>
    <x v="1"/>
    <n v="0"/>
    <x v="0"/>
    <b v="0"/>
    <b v="0"/>
    <b v="0"/>
    <b v="0"/>
    <b v="0"/>
    <b v="0"/>
    <b v="0"/>
    <b v="0"/>
    <b v="0"/>
    <b v="0"/>
    <b v="0"/>
    <x v="0"/>
    <x v="0"/>
    <n v="0"/>
    <x v="33"/>
    <x v="0"/>
  </r>
  <r>
    <m/>
    <x v="2"/>
    <x v="4"/>
    <x v="99"/>
    <x v="100"/>
    <x v="1"/>
    <x v="101"/>
    <s v="EBO 專案階段紀錄表"/>
    <x v="0"/>
    <x v="18"/>
    <s v="N/A"/>
    <s v="Confidential"/>
    <s v="N/A"/>
    <m/>
    <x v="1"/>
    <s v="NBDC"/>
    <x v="2"/>
    <x v="2"/>
    <x v="0"/>
    <x v="0"/>
    <m/>
    <m/>
    <m/>
    <m/>
    <m/>
    <m/>
    <m/>
    <m/>
    <m/>
    <m/>
    <m/>
    <m/>
    <m/>
    <m/>
    <m/>
    <m/>
    <m/>
    <m/>
    <m/>
    <m/>
    <s v="資料清單"/>
    <x v="3"/>
    <x v="22"/>
    <x v="81"/>
    <x v="4"/>
    <s v="IEC_STD_V10 &gt;&gt; Data Standard &gt;&gt; STG"/>
    <s v="EBO Project Phase History"/>
    <x v="100"/>
    <x v="1"/>
    <x v="0"/>
    <x v="101"/>
    <x v="2"/>
    <s v="IEC_STD_V10 &gt;&gt; Common &gt;&gt; AutoMetaDataEBO Project Phase History"/>
    <x v="0"/>
    <x v="1"/>
    <s v="EBO 專案階段紀錄表Concept"/>
    <n v="183"/>
    <n v="0"/>
    <n v="0"/>
    <s v=""/>
    <n v="0"/>
    <n v="0"/>
    <n v="0"/>
    <x v="0"/>
    <s v=""/>
    <x v="0"/>
    <s v=""/>
    <x v="0"/>
    <s v="C.1.1.0:"/>
    <x v="22"/>
    <x v="22"/>
    <x v="181"/>
    <x v="99"/>
    <x v="100"/>
    <x v="108"/>
    <x v="0"/>
    <x v="0"/>
    <x v="0"/>
    <x v="7"/>
    <m/>
    <x v="0"/>
    <x v="0"/>
    <s v="EBO Project Phase History"/>
    <x v="181"/>
    <x v="0"/>
    <x v="0"/>
    <x v="2"/>
    <x v="2"/>
    <x v="0"/>
    <x v="0"/>
    <s v=""/>
    <s v=""/>
    <x v="17"/>
    <x v="0"/>
    <x v="0"/>
    <n v="8"/>
    <x v="1"/>
    <x v="1"/>
    <x v="1"/>
    <s v=""/>
    <s v=""/>
    <n v="181"/>
    <s v="-181"/>
    <x v="0"/>
    <x v="0"/>
    <x v="0"/>
    <x v="100"/>
    <x v="2"/>
    <s v="EBO 專案階段紀錄表"/>
    <s v=""/>
    <s v=""/>
    <x v="0"/>
    <x v="81"/>
    <m/>
    <s v="^()$"/>
    <n v="9"/>
    <x v="0"/>
    <x v="2"/>
    <x v="0"/>
    <x v="0"/>
    <x v="0"/>
    <x v="1"/>
    <b v="0"/>
    <x v="0"/>
    <x v="0"/>
    <n v="0"/>
    <x v="0"/>
    <b v="0"/>
    <b v="0"/>
    <b v="0"/>
    <b v="0"/>
    <b v="0"/>
    <b v="0"/>
    <b v="0"/>
    <b v="0"/>
    <b v="0"/>
    <b v="0"/>
    <b v="0"/>
    <x v="0"/>
    <x v="0"/>
    <n v="0"/>
    <x v="4"/>
    <x v="0"/>
  </r>
  <r>
    <m/>
    <x v="2"/>
    <x v="4"/>
    <x v="80"/>
    <x v="81"/>
    <x v="1"/>
    <x v="82"/>
    <s v="EBO 專案編號"/>
    <x v="2"/>
    <x v="21"/>
    <s v="N/A"/>
    <s v="Confidential"/>
    <s v="代碼類"/>
    <m/>
    <x v="1"/>
    <s v="NBDC"/>
    <x v="2"/>
    <x v="2"/>
    <x v="0"/>
    <x v="0"/>
    <m/>
    <m/>
    <m/>
    <m/>
    <m/>
    <m/>
    <m/>
    <m/>
    <m/>
    <m/>
    <m/>
    <m/>
    <m/>
    <m/>
    <m/>
    <m/>
    <m/>
    <m/>
    <m/>
    <m/>
    <s v="資料清單"/>
    <x v="3"/>
    <x v="23"/>
    <x v="62"/>
    <x v="4"/>
    <s v="IEC_STD_V10 &gt;&gt; Data Standard &gt;&gt; STG"/>
    <s v="EBO Project Number"/>
    <x v="81"/>
    <x v="1"/>
    <x v="0"/>
    <x v="82"/>
    <x v="2"/>
    <s v="IEC_STD_V10 &gt;&gt; Common &gt;&gt; AutoMetaDataEBO Project Number"/>
    <x v="2"/>
    <x v="1"/>
    <s v="EBO 專案編號Relationship"/>
    <n v="162"/>
    <n v="183"/>
    <n v="0"/>
    <s v=""/>
    <n v="0"/>
    <n v="0"/>
    <n v="162"/>
    <x v="25"/>
    <s v="EBO Project Phase History"/>
    <x v="20"/>
    <s v="IEC_STD_V10 &gt;&gt; Data Standard &gt;&gt; STG &gt;&gt; EBO Project Phase History"/>
    <x v="0"/>
    <s v="C.1.1.0:"/>
    <x v="23"/>
    <x v="23"/>
    <x v="182"/>
    <x v="80"/>
    <x v="81"/>
    <x v="100"/>
    <x v="0"/>
    <x v="0"/>
    <x v="0"/>
    <x v="2"/>
    <m/>
    <x v="0"/>
    <x v="2"/>
    <s v="EBO Project Phase History_EBO Project Number"/>
    <x v="182"/>
    <x v="2"/>
    <x v="0"/>
    <x v="2"/>
    <x v="2"/>
    <x v="0"/>
    <x v="0"/>
    <s v=""/>
    <s v=""/>
    <x v="17"/>
    <x v="0"/>
    <x v="0"/>
    <n v="8"/>
    <x v="1"/>
    <x v="1"/>
    <x v="1"/>
    <s v=""/>
    <s v=""/>
    <n v="182"/>
    <s v="-182"/>
    <x v="0"/>
    <x v="0"/>
    <x v="0"/>
    <x v="81"/>
    <x v="2"/>
    <s v="EBO 專案編號"/>
    <s v=""/>
    <s v=""/>
    <x v="0"/>
    <x v="62"/>
    <m/>
    <s v="^()$"/>
    <n v="9"/>
    <x v="0"/>
    <x v="2"/>
    <x v="0"/>
    <x v="0"/>
    <x v="1"/>
    <x v="1"/>
    <b v="0"/>
    <x v="0"/>
    <x v="1"/>
    <n v="0"/>
    <x v="0"/>
    <b v="0"/>
    <b v="0"/>
    <b v="0"/>
    <b v="0"/>
    <b v="0"/>
    <b v="0"/>
    <b v="0"/>
    <b v="0"/>
    <b v="1"/>
    <b v="0"/>
    <b v="0"/>
    <x v="1"/>
    <x v="4"/>
    <n v="1"/>
    <x v="33"/>
    <x v="0"/>
  </r>
  <r>
    <m/>
    <x v="2"/>
    <x v="4"/>
    <x v="81"/>
    <x v="82"/>
    <x v="39"/>
    <x v="94"/>
    <s v="EBO 專案名稱"/>
    <x v="2"/>
    <x v="21"/>
    <s v="EBO Project_EBO Project Name"/>
    <s v="Confidential"/>
    <s v="文本類"/>
    <m/>
    <x v="1"/>
    <s v="NBDC"/>
    <x v="2"/>
    <x v="2"/>
    <x v="0"/>
    <x v="0"/>
    <m/>
    <m/>
    <m/>
    <m/>
    <m/>
    <m/>
    <m/>
    <m/>
    <m/>
    <m/>
    <m/>
    <m/>
    <m/>
    <m/>
    <m/>
    <m/>
    <m/>
    <m/>
    <m/>
    <m/>
    <s v="資料清單"/>
    <x v="3"/>
    <x v="24"/>
    <x v="63"/>
    <x v="4"/>
    <s v="IEC_STD_V10 &gt;&gt; Data Standard &gt;&gt; STG"/>
    <s v="EBO Project Name"/>
    <x v="82"/>
    <x v="39"/>
    <x v="0"/>
    <x v="94"/>
    <x v="2"/>
    <s v="IEC_STD_V10 &gt;&gt; Common &gt;&gt; AutoMetaDataEBO Project Name"/>
    <x v="2"/>
    <x v="1"/>
    <s v="EBO 專案名稱Relationship"/>
    <n v="163"/>
    <n v="183"/>
    <e v="#N/A"/>
    <s v=""/>
    <n v="0"/>
    <n v="0"/>
    <n v="163"/>
    <x v="26"/>
    <s v="EBO Project Phase History"/>
    <x v="20"/>
    <s v="IEC_STD_V10 &gt;&gt; Data Standard &gt;&gt; STG &gt;&gt; EBO Project Phase History"/>
    <x v="37"/>
    <s v="C.1.1.0:"/>
    <x v="24"/>
    <x v="24"/>
    <x v="183"/>
    <x v="81"/>
    <x v="82"/>
    <x v="101"/>
    <x v="0"/>
    <x v="0"/>
    <x v="0"/>
    <x v="1"/>
    <m/>
    <x v="0"/>
    <x v="2"/>
    <s v="EBO Project Phase History_EBO Project Name"/>
    <x v="183"/>
    <x v="2"/>
    <x v="0"/>
    <x v="2"/>
    <x v="2"/>
    <x v="0"/>
    <x v="0"/>
    <s v=""/>
    <s v=""/>
    <x v="17"/>
    <x v="0"/>
    <x v="0"/>
    <n v="8"/>
    <x v="1"/>
    <x v="1"/>
    <x v="1"/>
    <s v=""/>
    <s v=""/>
    <n v="183"/>
    <s v="-183"/>
    <x v="0"/>
    <x v="0"/>
    <x v="0"/>
    <x v="82"/>
    <x v="2"/>
    <s v="EBO 專案名稱"/>
    <s v=""/>
    <s v=""/>
    <x v="0"/>
    <x v="63"/>
    <m/>
    <s v="^()$"/>
    <n v="9"/>
    <x v="0"/>
    <x v="2"/>
    <x v="0"/>
    <x v="0"/>
    <x v="1"/>
    <x v="1"/>
    <b v="0"/>
    <x v="0"/>
    <x v="1"/>
    <n v="0"/>
    <x v="0"/>
    <b v="0"/>
    <b v="0"/>
    <b v="0"/>
    <b v="0"/>
    <b v="0"/>
    <b v="0"/>
    <b v="0"/>
    <b v="0"/>
    <b v="0"/>
    <b v="0"/>
    <b v="0"/>
    <x v="0"/>
    <x v="0"/>
    <n v="0"/>
    <x v="11"/>
    <x v="0"/>
  </r>
  <r>
    <m/>
    <x v="2"/>
    <x v="4"/>
    <x v="100"/>
    <x v="101"/>
    <x v="1"/>
    <x v="102"/>
    <s v="EBO 階段"/>
    <x v="1"/>
    <x v="21"/>
    <s v="N/A"/>
    <s v="Confidential"/>
    <s v="代碼類"/>
    <s v="Candidate, _x000a_Pre-EBO, _x000a_EBO, _x000a_Graduated"/>
    <x v="1"/>
    <s v="NBDC"/>
    <x v="2"/>
    <x v="2"/>
    <x v="0"/>
    <x v="0"/>
    <m/>
    <m/>
    <m/>
    <m/>
    <m/>
    <m/>
    <m/>
    <m/>
    <m/>
    <m/>
    <m/>
    <m/>
    <m/>
    <m/>
    <m/>
    <m/>
    <m/>
    <m/>
    <m/>
    <m/>
    <s v="資料清單"/>
    <x v="3"/>
    <x v="25"/>
    <x v="82"/>
    <x v="4"/>
    <s v="IEC_STD_V10 &gt;&gt; Data Standard &gt;&gt; STG"/>
    <s v="EBO Phase"/>
    <x v="101"/>
    <x v="1"/>
    <x v="0"/>
    <x v="102"/>
    <x v="2"/>
    <s v="IEC_STD_V10 &gt;&gt; Common &gt;&gt; AutoMetaDataEBO Phase"/>
    <x v="1"/>
    <x v="1"/>
    <s v="EBO 階段Property"/>
    <n v="186"/>
    <n v="183"/>
    <n v="0"/>
    <s v="EBO Phase"/>
    <n v="1"/>
    <n v="0"/>
    <n v="0"/>
    <x v="0"/>
    <s v="EBO Project Phase History"/>
    <x v="20"/>
    <s v="IEC_STD_V10 &gt;&gt; Data Standard &gt;&gt; STG &gt;&gt; EBO Project Phase History"/>
    <x v="0"/>
    <s v="C.1.1.0:"/>
    <x v="25"/>
    <x v="25"/>
    <x v="184"/>
    <x v="100"/>
    <x v="101"/>
    <x v="109"/>
    <x v="18"/>
    <x v="0"/>
    <x v="0"/>
    <x v="2"/>
    <m/>
    <x v="0"/>
    <x v="1"/>
    <s v="EBO Project Phase History_EBO Phase"/>
    <x v="184"/>
    <x v="1"/>
    <x v="0"/>
    <x v="2"/>
    <x v="2"/>
    <x v="0"/>
    <x v="0"/>
    <s v=""/>
    <s v=""/>
    <x v="17"/>
    <x v="0"/>
    <x v="0"/>
    <n v="8"/>
    <x v="1"/>
    <x v="1"/>
    <x v="1"/>
    <s v=""/>
    <s v=""/>
    <n v="184"/>
    <s v="-184"/>
    <x v="0"/>
    <x v="0"/>
    <x v="0"/>
    <x v="101"/>
    <x v="2"/>
    <s v="EBO 階段"/>
    <s v=""/>
    <s v=""/>
    <x v="0"/>
    <x v="82"/>
    <m/>
    <s v="^()$"/>
    <n v="9"/>
    <x v="0"/>
    <x v="2"/>
    <x v="0"/>
    <x v="0"/>
    <x v="0"/>
    <x v="1"/>
    <b v="0"/>
    <x v="0"/>
    <x v="1"/>
    <n v="0"/>
    <x v="0"/>
    <b v="0"/>
    <b v="0"/>
    <b v="0"/>
    <b v="0"/>
    <b v="1"/>
    <b v="0"/>
    <b v="0"/>
    <b v="0"/>
    <b v="0"/>
    <b v="0"/>
    <b v="0"/>
    <x v="1"/>
    <x v="1"/>
    <n v="0"/>
    <x v="35"/>
    <x v="0"/>
  </r>
  <r>
    <m/>
    <x v="2"/>
    <x v="4"/>
    <x v="101"/>
    <x v="102"/>
    <x v="1"/>
    <x v="103"/>
    <s v="EBO 階段開始日期"/>
    <x v="1"/>
    <x v="21"/>
    <s v="N/A"/>
    <s v="Confidential"/>
    <s v="日期類"/>
    <m/>
    <x v="1"/>
    <s v="NBDC"/>
    <x v="2"/>
    <x v="2"/>
    <x v="0"/>
    <x v="0"/>
    <m/>
    <m/>
    <m/>
    <m/>
    <m/>
    <m/>
    <m/>
    <m/>
    <m/>
    <m/>
    <m/>
    <m/>
    <m/>
    <m/>
    <m/>
    <m/>
    <m/>
    <m/>
    <m/>
    <m/>
    <s v="資料清單"/>
    <x v="3"/>
    <x v="26"/>
    <x v="83"/>
    <x v="4"/>
    <s v="IEC_STD_V10 &gt;&gt; Data Standard &gt;&gt; STG"/>
    <s v="EBO Phase Start Date"/>
    <x v="102"/>
    <x v="1"/>
    <x v="0"/>
    <x v="103"/>
    <x v="2"/>
    <s v="IEC_STD_V10 &gt;&gt; Common &gt;&gt; AutoMetaDataEBO Phase Start Date"/>
    <x v="1"/>
    <x v="1"/>
    <s v="EBO 階段開始日期Property"/>
    <n v="187"/>
    <n v="183"/>
    <n v="0"/>
    <s v="EBO Phase Start Date"/>
    <n v="1"/>
    <n v="0"/>
    <n v="0"/>
    <x v="0"/>
    <s v="EBO Project Phase History"/>
    <x v="20"/>
    <s v="IEC_STD_V10 &gt;&gt; Data Standard &gt;&gt; STG &gt;&gt; EBO Project Phase History"/>
    <x v="0"/>
    <s v="C.1.1.0:"/>
    <x v="26"/>
    <x v="26"/>
    <x v="185"/>
    <x v="101"/>
    <x v="102"/>
    <x v="110"/>
    <x v="0"/>
    <x v="0"/>
    <x v="0"/>
    <x v="3"/>
    <m/>
    <x v="0"/>
    <x v="1"/>
    <s v="EBO Project Phase History_EBO Phase Start Date"/>
    <x v="185"/>
    <x v="1"/>
    <x v="0"/>
    <x v="2"/>
    <x v="2"/>
    <x v="0"/>
    <x v="0"/>
    <s v=""/>
    <s v=""/>
    <x v="17"/>
    <x v="0"/>
    <x v="0"/>
    <n v="8"/>
    <x v="1"/>
    <x v="1"/>
    <x v="1"/>
    <s v=""/>
    <s v=""/>
    <n v="185"/>
    <s v="-185"/>
    <x v="0"/>
    <x v="0"/>
    <x v="0"/>
    <x v="102"/>
    <x v="2"/>
    <s v="EBO 階段開始日期"/>
    <s v=""/>
    <s v=""/>
    <x v="0"/>
    <x v="83"/>
    <m/>
    <s v="^()$"/>
    <n v="9"/>
    <x v="0"/>
    <x v="2"/>
    <x v="0"/>
    <x v="0"/>
    <x v="0"/>
    <x v="1"/>
    <b v="0"/>
    <x v="0"/>
    <x v="1"/>
    <n v="0"/>
    <x v="0"/>
    <b v="0"/>
    <b v="0"/>
    <b v="0"/>
    <b v="0"/>
    <b v="0"/>
    <b v="0"/>
    <b v="0"/>
    <b v="0"/>
    <b v="0"/>
    <b v="0"/>
    <b v="0"/>
    <x v="0"/>
    <x v="0"/>
    <n v="0"/>
    <x v="6"/>
    <x v="0"/>
  </r>
  <r>
    <m/>
    <x v="2"/>
    <x v="4"/>
    <x v="102"/>
    <x v="103"/>
    <x v="1"/>
    <x v="104"/>
    <s v="years count from Start Date to current date (runtime) if End Date is nullorEmpty"/>
    <x v="1"/>
    <x v="21"/>
    <s v="Start Date; End Date"/>
    <s v="Confidential"/>
    <s v="文本類"/>
    <m/>
    <x v="1"/>
    <s v="NBDC"/>
    <x v="2"/>
    <x v="2"/>
    <x v="0"/>
    <x v="0"/>
    <m/>
    <m/>
    <m/>
    <m/>
    <m/>
    <m/>
    <m/>
    <m/>
    <m/>
    <m/>
    <m/>
    <m/>
    <m/>
    <m/>
    <m/>
    <m/>
    <m/>
    <m/>
    <m/>
    <m/>
    <s v="資料清單"/>
    <x v="3"/>
    <x v="27"/>
    <x v="84"/>
    <x v="4"/>
    <s v="IEC_STD_V10 &gt;&gt; Data Standard &gt;&gt; STG"/>
    <s v="EBO Phase Duration"/>
    <x v="103"/>
    <x v="1"/>
    <x v="0"/>
    <x v="104"/>
    <x v="2"/>
    <s v="IEC_STD_V10 &gt;&gt; Common &gt;&gt; AutoMetaDataEBO Phase Duration"/>
    <x v="1"/>
    <x v="1"/>
    <s v="EBO階段發展時間Property"/>
    <n v="188"/>
    <n v="183"/>
    <e v="#N/A"/>
    <s v="EBO Phase Duration"/>
    <n v="1"/>
    <n v="0"/>
    <n v="0"/>
    <x v="0"/>
    <s v="EBO Project Phase History"/>
    <x v="20"/>
    <s v="IEC_STD_V10 &gt;&gt; Data Standard &gt;&gt; STG &gt;&gt; EBO Project Phase History"/>
    <x v="38"/>
    <s v="C.1.1.0:"/>
    <x v="27"/>
    <x v="27"/>
    <x v="186"/>
    <x v="102"/>
    <x v="103"/>
    <x v="111"/>
    <x v="0"/>
    <x v="0"/>
    <x v="0"/>
    <x v="1"/>
    <m/>
    <x v="0"/>
    <x v="1"/>
    <s v="EBO Project Phase History_EBO Phase Duration"/>
    <x v="186"/>
    <x v="1"/>
    <x v="0"/>
    <x v="2"/>
    <x v="2"/>
    <x v="0"/>
    <x v="0"/>
    <s v=""/>
    <s v=""/>
    <x v="17"/>
    <x v="0"/>
    <x v="0"/>
    <n v="8"/>
    <x v="1"/>
    <x v="1"/>
    <x v="1"/>
    <s v=""/>
    <s v=""/>
    <n v="186"/>
    <s v="-186"/>
    <x v="0"/>
    <x v="0"/>
    <x v="0"/>
    <x v="103"/>
    <x v="2"/>
    <s v="EBO 階段自開始日期起的發展時間"/>
    <s v=""/>
    <s v=""/>
    <x v="0"/>
    <x v="84"/>
    <m/>
    <s v="^()$"/>
    <n v="9"/>
    <x v="0"/>
    <x v="2"/>
    <x v="0"/>
    <x v="0"/>
    <x v="0"/>
    <x v="1"/>
    <b v="0"/>
    <x v="0"/>
    <x v="1"/>
    <n v="0"/>
    <x v="0"/>
    <b v="0"/>
    <b v="0"/>
    <b v="0"/>
    <b v="0"/>
    <b v="0"/>
    <b v="0"/>
    <b v="0"/>
    <b v="0"/>
    <b v="0"/>
    <b v="0"/>
    <b v="0"/>
    <x v="0"/>
    <x v="0"/>
    <n v="0"/>
    <x v="33"/>
    <x v="0"/>
  </r>
  <r>
    <m/>
    <x v="2"/>
    <x v="4"/>
    <x v="103"/>
    <x v="104"/>
    <x v="1"/>
    <x v="105"/>
    <s v="決策評審點結果"/>
    <x v="1"/>
    <x v="21"/>
    <s v="N/A"/>
    <s v="Confidential"/>
    <s v="代碼類"/>
    <s v="Go, No-Go, Redirect"/>
    <x v="1"/>
    <s v="NBDC"/>
    <x v="2"/>
    <x v="2"/>
    <x v="0"/>
    <x v="0"/>
    <m/>
    <m/>
    <m/>
    <m/>
    <m/>
    <m/>
    <m/>
    <m/>
    <m/>
    <m/>
    <m/>
    <m/>
    <m/>
    <m/>
    <m/>
    <m/>
    <m/>
    <m/>
    <m/>
    <m/>
    <s v="資料清單"/>
    <x v="3"/>
    <x v="28"/>
    <x v="85"/>
    <x v="4"/>
    <s v="IEC_STD_V10 &gt;&gt; Data Standard &gt;&gt; STG"/>
    <s v="DCP Result"/>
    <x v="104"/>
    <x v="1"/>
    <x v="0"/>
    <x v="105"/>
    <x v="2"/>
    <s v="IEC_STD_V10 &gt;&gt; Common &gt;&gt; AutoMetaDataDCP Result"/>
    <x v="1"/>
    <x v="1"/>
    <s v="決策評審點結果Property"/>
    <n v="189"/>
    <n v="183"/>
    <n v="0"/>
    <s v="DCP Result"/>
    <n v="1"/>
    <n v="0"/>
    <n v="0"/>
    <x v="0"/>
    <s v="EBO Project Phase History"/>
    <x v="20"/>
    <s v="IEC_STD_V10 &gt;&gt; Data Standard &gt;&gt; STG &gt;&gt; EBO Project Phase History"/>
    <x v="0"/>
    <s v="C.1.1.0:"/>
    <x v="28"/>
    <x v="28"/>
    <x v="187"/>
    <x v="103"/>
    <x v="104"/>
    <x v="112"/>
    <x v="19"/>
    <x v="0"/>
    <x v="0"/>
    <x v="2"/>
    <m/>
    <x v="0"/>
    <x v="1"/>
    <s v="EBO Project Phase History_DCP Result"/>
    <x v="187"/>
    <x v="1"/>
    <x v="0"/>
    <x v="2"/>
    <x v="2"/>
    <x v="0"/>
    <x v="0"/>
    <s v=""/>
    <s v=""/>
    <x v="17"/>
    <x v="0"/>
    <x v="0"/>
    <n v="8"/>
    <x v="1"/>
    <x v="1"/>
    <x v="1"/>
    <s v=""/>
    <s v=""/>
    <n v="187"/>
    <s v="-187"/>
    <x v="0"/>
    <x v="0"/>
    <x v="0"/>
    <x v="104"/>
    <x v="2"/>
    <s v="決策評審點結果"/>
    <s v=""/>
    <s v=""/>
    <x v="0"/>
    <x v="85"/>
    <m/>
    <s v="^()$"/>
    <n v="9"/>
    <x v="0"/>
    <x v="2"/>
    <x v="0"/>
    <x v="0"/>
    <x v="0"/>
    <x v="1"/>
    <b v="0"/>
    <x v="0"/>
    <x v="1"/>
    <n v="0"/>
    <x v="0"/>
    <b v="0"/>
    <b v="0"/>
    <b v="0"/>
    <b v="0"/>
    <b v="0"/>
    <b v="0"/>
    <b v="0"/>
    <b v="0"/>
    <b v="0"/>
    <b v="0"/>
    <b v="0"/>
    <x v="0"/>
    <x v="0"/>
    <n v="0"/>
    <x v="19"/>
    <x v="0"/>
  </r>
  <r>
    <m/>
    <x v="2"/>
    <x v="4"/>
    <x v="104"/>
    <x v="105"/>
    <x v="1"/>
    <x v="106"/>
    <s v="EBO 階段結束日期"/>
    <x v="1"/>
    <x v="21"/>
    <s v="N/A"/>
    <s v="Confidential"/>
    <s v="日期類"/>
    <m/>
    <x v="1"/>
    <s v="NBDC"/>
    <x v="2"/>
    <x v="2"/>
    <x v="0"/>
    <x v="0"/>
    <m/>
    <m/>
    <m/>
    <m/>
    <m/>
    <m/>
    <m/>
    <m/>
    <m/>
    <m/>
    <m/>
    <m/>
    <m/>
    <m/>
    <m/>
    <m/>
    <m/>
    <m/>
    <m/>
    <m/>
    <s v="資料清單"/>
    <x v="3"/>
    <x v="29"/>
    <x v="86"/>
    <x v="4"/>
    <s v="IEC_STD_V10 &gt;&gt; Data Standard &gt;&gt; STG"/>
    <s v="EBO Phase End Date"/>
    <x v="105"/>
    <x v="1"/>
    <x v="0"/>
    <x v="106"/>
    <x v="2"/>
    <s v="IEC_STD_V10 &gt;&gt; Common &gt;&gt; AutoMetaDataEBO Phase End Date"/>
    <x v="1"/>
    <x v="1"/>
    <s v="EBO 階段結束日期Property"/>
    <n v="190"/>
    <n v="183"/>
    <n v="0"/>
    <s v="EBO Phase End Date"/>
    <n v="1"/>
    <n v="0"/>
    <n v="0"/>
    <x v="0"/>
    <s v="EBO Project Phase History"/>
    <x v="20"/>
    <s v="IEC_STD_V10 &gt;&gt; Data Standard &gt;&gt; STG &gt;&gt; EBO Project Phase History"/>
    <x v="0"/>
    <s v="C.1.1.0:"/>
    <x v="29"/>
    <x v="29"/>
    <x v="188"/>
    <x v="104"/>
    <x v="105"/>
    <x v="113"/>
    <x v="0"/>
    <x v="0"/>
    <x v="0"/>
    <x v="3"/>
    <m/>
    <x v="0"/>
    <x v="1"/>
    <s v="EBO Project Phase History_EBO Phase End Date"/>
    <x v="188"/>
    <x v="1"/>
    <x v="0"/>
    <x v="2"/>
    <x v="2"/>
    <x v="0"/>
    <x v="0"/>
    <s v=""/>
    <s v=""/>
    <x v="17"/>
    <x v="0"/>
    <x v="0"/>
    <n v="8"/>
    <x v="1"/>
    <x v="1"/>
    <x v="1"/>
    <s v=""/>
    <s v=""/>
    <n v="188"/>
    <s v="-188"/>
    <x v="0"/>
    <x v="0"/>
    <x v="0"/>
    <x v="105"/>
    <x v="2"/>
    <s v="EBO 階段結束日期"/>
    <s v=""/>
    <s v=""/>
    <x v="0"/>
    <x v="86"/>
    <m/>
    <s v="^()$"/>
    <n v="9"/>
    <x v="0"/>
    <x v="2"/>
    <x v="0"/>
    <x v="0"/>
    <x v="0"/>
    <x v="1"/>
    <b v="0"/>
    <x v="0"/>
    <x v="1"/>
    <n v="0"/>
    <x v="0"/>
    <b v="0"/>
    <b v="0"/>
    <b v="0"/>
    <b v="0"/>
    <b v="0"/>
    <b v="0"/>
    <b v="0"/>
    <b v="0"/>
    <b v="0"/>
    <b v="0"/>
    <b v="0"/>
    <x v="0"/>
    <x v="0"/>
    <n v="0"/>
    <x v="33"/>
    <x v="0"/>
  </r>
  <r>
    <m/>
    <x v="2"/>
    <x v="4"/>
    <x v="105"/>
    <x v="106"/>
    <x v="1"/>
    <x v="90"/>
    <s v="檢查各項資料正確與否的日期"/>
    <x v="1"/>
    <x v="21"/>
    <s v="N/A"/>
    <s v="Confidential"/>
    <s v="日期類"/>
    <m/>
    <x v="1"/>
    <s v="NBDC"/>
    <x v="2"/>
    <x v="2"/>
    <x v="0"/>
    <x v="0"/>
    <m/>
    <m/>
    <m/>
    <m/>
    <m/>
    <m/>
    <m/>
    <m/>
    <m/>
    <m/>
    <m/>
    <m/>
    <m/>
    <m/>
    <m/>
    <m/>
    <m/>
    <m/>
    <m/>
    <m/>
    <s v="資料清單"/>
    <x v="3"/>
    <x v="30"/>
    <x v="87"/>
    <x v="4"/>
    <s v="IEC_STD_V10 &gt;&gt; Data Standard &gt;&gt; STG"/>
    <s v="EBO Phase Check Date"/>
    <x v="106"/>
    <x v="1"/>
    <x v="0"/>
    <x v="90"/>
    <x v="2"/>
    <s v="IEC_STD_V10 &gt;&gt; Common &gt;&gt; AutoMetaDataEBO Phase Check Date"/>
    <x v="1"/>
    <x v="1"/>
    <s v="EBO 階段檢查日期Property"/>
    <n v="191"/>
    <n v="183"/>
    <n v="0"/>
    <s v="EBO Phase Check Date"/>
    <n v="1"/>
    <n v="0"/>
    <n v="0"/>
    <x v="0"/>
    <s v="EBO Project Phase History"/>
    <x v="20"/>
    <s v="IEC_STD_V10 &gt;&gt; Data Standard &gt;&gt; STG &gt;&gt; EBO Project Phase History"/>
    <x v="0"/>
    <s v="C.1.1.0:"/>
    <x v="30"/>
    <x v="30"/>
    <x v="189"/>
    <x v="105"/>
    <x v="106"/>
    <x v="96"/>
    <x v="0"/>
    <x v="0"/>
    <x v="0"/>
    <x v="3"/>
    <m/>
    <x v="0"/>
    <x v="1"/>
    <s v="EBO Project Phase History_EBO Phase Check Date"/>
    <x v="189"/>
    <x v="1"/>
    <x v="0"/>
    <x v="2"/>
    <x v="2"/>
    <x v="0"/>
    <x v="0"/>
    <s v=""/>
    <s v=""/>
    <x v="17"/>
    <x v="0"/>
    <x v="0"/>
    <n v="8"/>
    <x v="1"/>
    <x v="1"/>
    <x v="1"/>
    <s v=""/>
    <s v=""/>
    <n v="189"/>
    <s v="-189"/>
    <x v="0"/>
    <x v="0"/>
    <x v="0"/>
    <x v="106"/>
    <x v="2"/>
    <s v="檢查各項資料正確與否的日期"/>
    <s v=""/>
    <s v=""/>
    <x v="0"/>
    <x v="87"/>
    <m/>
    <s v="^()$"/>
    <n v="9"/>
    <x v="0"/>
    <x v="2"/>
    <x v="0"/>
    <x v="0"/>
    <x v="0"/>
    <x v="1"/>
    <b v="0"/>
    <x v="0"/>
    <x v="1"/>
    <n v="0"/>
    <x v="0"/>
    <b v="0"/>
    <b v="0"/>
    <b v="0"/>
    <b v="0"/>
    <b v="0"/>
    <b v="0"/>
    <b v="0"/>
    <b v="0"/>
    <b v="0"/>
    <b v="0"/>
    <b v="0"/>
    <x v="0"/>
    <x v="0"/>
    <n v="0"/>
    <x v="6"/>
    <x v="0"/>
  </r>
  <r>
    <m/>
    <x v="2"/>
    <x v="4"/>
    <x v="106"/>
    <x v="107"/>
    <x v="1"/>
    <x v="107"/>
    <s v="EBO 階段備註"/>
    <x v="1"/>
    <x v="21"/>
    <s v="N/A"/>
    <s v="Confidential"/>
    <s v="文本類"/>
    <m/>
    <x v="1"/>
    <s v="NBDC"/>
    <x v="2"/>
    <x v="2"/>
    <x v="0"/>
    <x v="0"/>
    <m/>
    <m/>
    <m/>
    <m/>
    <m/>
    <m/>
    <m/>
    <m/>
    <m/>
    <m/>
    <m/>
    <m/>
    <m/>
    <m/>
    <m/>
    <m/>
    <m/>
    <m/>
    <m/>
    <m/>
    <s v="資料清單"/>
    <x v="3"/>
    <x v="31"/>
    <x v="88"/>
    <x v="4"/>
    <s v="IEC_STD_V10 &gt;&gt; Data Standard &gt;&gt; STG"/>
    <s v="EBO Phase Remark"/>
    <x v="107"/>
    <x v="1"/>
    <x v="0"/>
    <x v="107"/>
    <x v="2"/>
    <s v="IEC_STD_V10 &gt;&gt; Common &gt;&gt; AutoMetaDataEBO Phase Remark"/>
    <x v="1"/>
    <x v="1"/>
    <s v="EBO 階段備註Property"/>
    <n v="192"/>
    <n v="183"/>
    <n v="0"/>
    <s v="EBO Phase Remark"/>
    <n v="1"/>
    <n v="0"/>
    <n v="0"/>
    <x v="0"/>
    <s v="EBO Project Phase History"/>
    <x v="20"/>
    <s v="IEC_STD_V10 &gt;&gt; Data Standard &gt;&gt; STG &gt;&gt; EBO Project Phase History"/>
    <x v="0"/>
    <s v="C.1.1.0:"/>
    <x v="31"/>
    <x v="31"/>
    <x v="190"/>
    <x v="106"/>
    <x v="107"/>
    <x v="114"/>
    <x v="0"/>
    <x v="0"/>
    <x v="0"/>
    <x v="1"/>
    <m/>
    <x v="0"/>
    <x v="1"/>
    <s v="EBO Project Phase History_EBO Phase Remark"/>
    <x v="190"/>
    <x v="1"/>
    <x v="0"/>
    <x v="2"/>
    <x v="2"/>
    <x v="0"/>
    <x v="0"/>
    <s v=""/>
    <s v=""/>
    <x v="17"/>
    <x v="0"/>
    <x v="0"/>
    <n v="8"/>
    <x v="1"/>
    <x v="1"/>
    <x v="1"/>
    <s v=""/>
    <s v=""/>
    <n v="190"/>
    <s v="-190"/>
    <x v="0"/>
    <x v="0"/>
    <x v="0"/>
    <x v="107"/>
    <x v="2"/>
    <s v="EBO 階段備註"/>
    <s v=""/>
    <s v=""/>
    <x v="0"/>
    <x v="88"/>
    <m/>
    <s v="^()$"/>
    <n v="9"/>
    <x v="0"/>
    <x v="2"/>
    <x v="0"/>
    <x v="0"/>
    <x v="0"/>
    <x v="1"/>
    <b v="0"/>
    <x v="0"/>
    <x v="1"/>
    <n v="0"/>
    <x v="0"/>
    <b v="0"/>
    <b v="0"/>
    <b v="0"/>
    <b v="0"/>
    <b v="0"/>
    <b v="0"/>
    <b v="0"/>
    <b v="0"/>
    <b v="0"/>
    <b v="0"/>
    <b v="0"/>
    <x v="0"/>
    <x v="0"/>
    <n v="0"/>
    <x v="11"/>
    <x v="0"/>
  </r>
  <r>
    <m/>
    <x v="2"/>
    <x v="4"/>
    <x v="107"/>
    <x v="108"/>
    <x v="1"/>
    <x v="108"/>
    <s v="EBO 專案進度紀錄表"/>
    <x v="0"/>
    <x v="18"/>
    <s v="N/A"/>
    <s v="Confidential"/>
    <s v="N/A"/>
    <m/>
    <x v="1"/>
    <s v="NBDC"/>
    <x v="2"/>
    <x v="2"/>
    <x v="0"/>
    <x v="0"/>
    <m/>
    <m/>
    <m/>
    <m/>
    <m/>
    <m/>
    <m/>
    <m/>
    <m/>
    <m/>
    <m/>
    <m/>
    <m/>
    <m/>
    <m/>
    <m/>
    <m/>
    <m/>
    <m/>
    <m/>
    <s v="資料清單"/>
    <x v="3"/>
    <x v="32"/>
    <x v="89"/>
    <x v="4"/>
    <s v="IEC_STD_V10 &gt;&gt; Data Standard &gt;&gt; STG"/>
    <s v="EBO Project Checkpoint History"/>
    <x v="108"/>
    <x v="1"/>
    <x v="0"/>
    <x v="108"/>
    <x v="2"/>
    <s v="IEC_STD_V10 &gt;&gt; Common &gt;&gt; AutoMetaDataEBO Project Checkpoint History"/>
    <x v="0"/>
    <x v="1"/>
    <s v="EBO 專案進度紀錄表Concept"/>
    <n v="193"/>
    <n v="0"/>
    <n v="0"/>
    <s v=""/>
    <n v="0"/>
    <n v="0"/>
    <n v="0"/>
    <x v="0"/>
    <s v=""/>
    <x v="0"/>
    <s v=""/>
    <x v="0"/>
    <s v="C.1.1.0:"/>
    <x v="32"/>
    <x v="32"/>
    <x v="191"/>
    <x v="107"/>
    <x v="108"/>
    <x v="115"/>
    <x v="0"/>
    <x v="0"/>
    <x v="0"/>
    <x v="7"/>
    <m/>
    <x v="0"/>
    <x v="0"/>
    <s v="EBO Project Checkpoint History"/>
    <x v="191"/>
    <x v="0"/>
    <x v="0"/>
    <x v="2"/>
    <x v="2"/>
    <x v="0"/>
    <x v="0"/>
    <s v=""/>
    <s v=""/>
    <x v="17"/>
    <x v="0"/>
    <x v="0"/>
    <n v="8"/>
    <x v="1"/>
    <x v="1"/>
    <x v="1"/>
    <s v=""/>
    <s v=""/>
    <n v="191"/>
    <s v="-191"/>
    <x v="0"/>
    <x v="0"/>
    <x v="0"/>
    <x v="108"/>
    <x v="2"/>
    <s v="EBO 專案進度紀錄表"/>
    <s v=""/>
    <s v=""/>
    <x v="0"/>
    <x v="89"/>
    <m/>
    <s v="^()$"/>
    <n v="9"/>
    <x v="0"/>
    <x v="2"/>
    <x v="0"/>
    <x v="0"/>
    <x v="0"/>
    <x v="1"/>
    <b v="0"/>
    <x v="0"/>
    <x v="0"/>
    <n v="0"/>
    <x v="0"/>
    <b v="0"/>
    <b v="0"/>
    <b v="0"/>
    <b v="0"/>
    <b v="0"/>
    <b v="0"/>
    <b v="0"/>
    <b v="0"/>
    <b v="0"/>
    <b v="0"/>
    <b v="0"/>
    <x v="0"/>
    <x v="0"/>
    <n v="0"/>
    <x v="26"/>
    <x v="0"/>
  </r>
  <r>
    <m/>
    <x v="2"/>
    <x v="4"/>
    <x v="80"/>
    <x v="81"/>
    <x v="1"/>
    <x v="82"/>
    <s v="EBO 專案編號"/>
    <x v="2"/>
    <x v="22"/>
    <s v="N/A"/>
    <s v="Confidential"/>
    <s v="編碼類 "/>
    <m/>
    <x v="1"/>
    <s v="NBDC"/>
    <x v="2"/>
    <x v="2"/>
    <x v="0"/>
    <x v="0"/>
    <m/>
    <m/>
    <m/>
    <m/>
    <m/>
    <m/>
    <m/>
    <m/>
    <m/>
    <m/>
    <m/>
    <m/>
    <m/>
    <m/>
    <m/>
    <m/>
    <m/>
    <m/>
    <m/>
    <m/>
    <s v="資料清單"/>
    <x v="3"/>
    <x v="33"/>
    <x v="62"/>
    <x v="4"/>
    <s v="IEC_STD_V10 &gt;&gt; Data Standard &gt;&gt; STG"/>
    <s v="EBO Project Number"/>
    <x v="81"/>
    <x v="1"/>
    <x v="0"/>
    <x v="82"/>
    <x v="2"/>
    <s v="IEC_STD_V10 &gt;&gt; Common &gt;&gt; AutoMetaDataEBO Project Number"/>
    <x v="2"/>
    <x v="1"/>
    <s v="EBO 專案編號Relationship"/>
    <n v="162"/>
    <n v="193"/>
    <n v="0"/>
    <s v=""/>
    <n v="0"/>
    <n v="0"/>
    <n v="162"/>
    <x v="25"/>
    <s v="EBO Project Checkpoint History"/>
    <x v="21"/>
    <s v="IEC_STD_V10 &gt;&gt; Data Standard &gt;&gt; STG &gt;&gt; EBO Project Checkpoint History"/>
    <x v="0"/>
    <s v="C.1.1.0:"/>
    <x v="33"/>
    <x v="33"/>
    <x v="192"/>
    <x v="80"/>
    <x v="81"/>
    <x v="100"/>
    <x v="0"/>
    <x v="0"/>
    <x v="0"/>
    <x v="8"/>
    <m/>
    <x v="0"/>
    <x v="2"/>
    <s v="EBO Project Checkpoint History_EBO Project Number"/>
    <x v="192"/>
    <x v="2"/>
    <x v="0"/>
    <x v="2"/>
    <x v="2"/>
    <x v="0"/>
    <x v="0"/>
    <s v=""/>
    <s v=""/>
    <x v="17"/>
    <x v="0"/>
    <x v="0"/>
    <n v="8"/>
    <x v="1"/>
    <x v="1"/>
    <x v="1"/>
    <s v=""/>
    <s v=""/>
    <n v="192"/>
    <s v="-192"/>
    <x v="0"/>
    <x v="0"/>
    <x v="0"/>
    <x v="81"/>
    <x v="2"/>
    <s v="EBO 專案編號"/>
    <s v=""/>
    <s v=""/>
    <x v="0"/>
    <x v="62"/>
    <m/>
    <s v="^()$"/>
    <n v="9"/>
    <x v="0"/>
    <x v="2"/>
    <x v="0"/>
    <x v="0"/>
    <x v="1"/>
    <x v="1"/>
    <b v="0"/>
    <x v="0"/>
    <x v="1"/>
    <n v="0"/>
    <x v="0"/>
    <b v="0"/>
    <b v="0"/>
    <b v="0"/>
    <b v="0"/>
    <b v="0"/>
    <b v="0"/>
    <b v="0"/>
    <b v="0"/>
    <b v="0"/>
    <b v="0"/>
    <b v="0"/>
    <x v="0"/>
    <x v="0"/>
    <n v="0"/>
    <x v="33"/>
    <x v="0"/>
  </r>
  <r>
    <m/>
    <x v="2"/>
    <x v="4"/>
    <x v="81"/>
    <x v="82"/>
    <x v="39"/>
    <x v="94"/>
    <s v="EBO 專案名稱"/>
    <x v="2"/>
    <x v="22"/>
    <s v="EBO Project_EBO Project Name"/>
    <s v="Confidential"/>
    <s v="文本類"/>
    <m/>
    <x v="1"/>
    <s v="NBDC"/>
    <x v="2"/>
    <x v="2"/>
    <x v="0"/>
    <x v="0"/>
    <m/>
    <m/>
    <m/>
    <m/>
    <m/>
    <m/>
    <m/>
    <m/>
    <m/>
    <m/>
    <m/>
    <m/>
    <m/>
    <m/>
    <m/>
    <m/>
    <m/>
    <m/>
    <m/>
    <m/>
    <s v="資料清單"/>
    <x v="3"/>
    <x v="34"/>
    <x v="63"/>
    <x v="4"/>
    <s v="IEC_STD_V10 &gt;&gt; Data Standard &gt;&gt; STG"/>
    <s v="EBO Project Name"/>
    <x v="82"/>
    <x v="39"/>
    <x v="0"/>
    <x v="94"/>
    <x v="2"/>
    <s v="IEC_STD_V10 &gt;&gt; Common &gt;&gt; AutoMetaDataEBO Project Name"/>
    <x v="2"/>
    <x v="1"/>
    <s v="EBO 專案名稱Relationship"/>
    <n v="163"/>
    <n v="193"/>
    <e v="#N/A"/>
    <s v=""/>
    <n v="0"/>
    <n v="0"/>
    <n v="163"/>
    <x v="26"/>
    <s v="EBO Project Checkpoint History"/>
    <x v="21"/>
    <s v="IEC_STD_V10 &gt;&gt; Data Standard &gt;&gt; STG &gt;&gt; EBO Project Checkpoint History"/>
    <x v="37"/>
    <s v="C.1.1.0:"/>
    <x v="34"/>
    <x v="34"/>
    <x v="193"/>
    <x v="81"/>
    <x v="82"/>
    <x v="101"/>
    <x v="0"/>
    <x v="0"/>
    <x v="0"/>
    <x v="1"/>
    <m/>
    <x v="0"/>
    <x v="2"/>
    <s v="EBO Project Checkpoint History_EBO Project Name"/>
    <x v="193"/>
    <x v="2"/>
    <x v="0"/>
    <x v="2"/>
    <x v="2"/>
    <x v="0"/>
    <x v="0"/>
    <s v=""/>
    <s v=""/>
    <x v="17"/>
    <x v="0"/>
    <x v="0"/>
    <n v="8"/>
    <x v="1"/>
    <x v="1"/>
    <x v="1"/>
    <s v=""/>
    <s v=""/>
    <n v="193"/>
    <s v="-193"/>
    <x v="0"/>
    <x v="0"/>
    <x v="0"/>
    <x v="82"/>
    <x v="2"/>
    <s v="EBO 專案名稱"/>
    <s v=""/>
    <s v=""/>
    <x v="0"/>
    <x v="63"/>
    <m/>
    <s v="^()$"/>
    <n v="9"/>
    <x v="0"/>
    <x v="2"/>
    <x v="0"/>
    <x v="0"/>
    <x v="1"/>
    <x v="1"/>
    <b v="0"/>
    <x v="0"/>
    <x v="1"/>
    <n v="0"/>
    <x v="0"/>
    <b v="0"/>
    <b v="0"/>
    <b v="0"/>
    <b v="0"/>
    <b v="0"/>
    <b v="0"/>
    <b v="0"/>
    <b v="0"/>
    <b v="0"/>
    <b v="0"/>
    <b v="0"/>
    <x v="0"/>
    <x v="0"/>
    <n v="0"/>
    <x v="11"/>
    <x v="0"/>
  </r>
  <r>
    <m/>
    <x v="2"/>
    <x v="4"/>
    <x v="100"/>
    <x v="101"/>
    <x v="55"/>
    <x v="102"/>
    <s v="EBO 階段"/>
    <x v="2"/>
    <x v="22"/>
    <s v="N/A"/>
    <s v="Confidential"/>
    <s v="代碼類"/>
    <s v="Candidate, _x000a_Pre-EBO, _x000a_EBO, _x000a_Graduated"/>
    <x v="1"/>
    <s v="NBDC"/>
    <x v="2"/>
    <x v="2"/>
    <x v="0"/>
    <x v="0"/>
    <m/>
    <m/>
    <m/>
    <m/>
    <m/>
    <m/>
    <m/>
    <m/>
    <m/>
    <m/>
    <m/>
    <m/>
    <m/>
    <m/>
    <m/>
    <m/>
    <m/>
    <m/>
    <m/>
    <m/>
    <s v="資料清單"/>
    <x v="3"/>
    <x v="35"/>
    <x v="82"/>
    <x v="4"/>
    <s v="IEC_STD_V10 &gt;&gt; Data Standard &gt;&gt; STG"/>
    <s v="EBO Phase"/>
    <x v="101"/>
    <x v="55"/>
    <x v="0"/>
    <x v="102"/>
    <x v="2"/>
    <s v="IEC_STD_V10 &gt;&gt; Common &gt;&gt; AutoMetaDataEBO Phase"/>
    <x v="2"/>
    <x v="1"/>
    <s v="EBO 階段Relationship"/>
    <n v="186"/>
    <n v="193"/>
    <n v="0"/>
    <s v=""/>
    <n v="0"/>
    <n v="0"/>
    <n v="186"/>
    <x v="27"/>
    <s v="EBO Project Checkpoint History"/>
    <x v="21"/>
    <s v="IEC_STD_V10 &gt;&gt; Data Standard &gt;&gt; STG &gt;&gt; EBO Project Checkpoint History"/>
    <x v="0"/>
    <s v="C.1.1.0:"/>
    <x v="35"/>
    <x v="35"/>
    <x v="194"/>
    <x v="100"/>
    <x v="101"/>
    <x v="109"/>
    <x v="18"/>
    <x v="0"/>
    <x v="0"/>
    <x v="2"/>
    <m/>
    <x v="0"/>
    <x v="2"/>
    <s v="EBO Project Checkpoint History_EBO Phase"/>
    <x v="194"/>
    <x v="2"/>
    <x v="0"/>
    <x v="2"/>
    <x v="2"/>
    <x v="0"/>
    <x v="0"/>
    <s v=""/>
    <s v=""/>
    <x v="17"/>
    <x v="0"/>
    <x v="0"/>
    <n v="8"/>
    <x v="1"/>
    <x v="1"/>
    <x v="1"/>
    <s v=""/>
    <s v=""/>
    <n v="194"/>
    <s v="-194"/>
    <x v="0"/>
    <x v="0"/>
    <x v="0"/>
    <x v="101"/>
    <x v="2"/>
    <s v="EBO 階段"/>
    <s v=""/>
    <s v=""/>
    <x v="0"/>
    <x v="82"/>
    <m/>
    <s v="^()$"/>
    <n v="9"/>
    <x v="0"/>
    <x v="2"/>
    <x v="0"/>
    <x v="0"/>
    <x v="1"/>
    <x v="1"/>
    <b v="0"/>
    <x v="0"/>
    <x v="1"/>
    <n v="0"/>
    <x v="0"/>
    <b v="0"/>
    <b v="0"/>
    <b v="0"/>
    <b v="0"/>
    <b v="1"/>
    <b v="0"/>
    <b v="0"/>
    <b v="0"/>
    <b v="0"/>
    <b v="0"/>
    <b v="0"/>
    <x v="1"/>
    <x v="1"/>
    <n v="0"/>
    <x v="35"/>
    <x v="0"/>
  </r>
  <r>
    <m/>
    <x v="2"/>
    <x v="4"/>
    <x v="108"/>
    <x v="109"/>
    <x v="56"/>
    <x v="109"/>
    <s v="策略清晰度"/>
    <x v="1"/>
    <x v="22"/>
    <s v="N/A"/>
    <s v="Confidential"/>
    <s v="代碼類"/>
    <s v="G, R, Y, NA"/>
    <x v="1"/>
    <s v="NBDC"/>
    <x v="2"/>
    <x v="2"/>
    <x v="0"/>
    <x v="0"/>
    <m/>
    <m/>
    <m/>
    <m/>
    <m/>
    <m/>
    <m/>
    <m/>
    <m/>
    <m/>
    <m/>
    <m/>
    <m/>
    <m/>
    <m/>
    <m/>
    <m/>
    <m/>
    <m/>
    <m/>
    <s v="資料清單"/>
    <x v="3"/>
    <x v="36"/>
    <x v="90"/>
    <x v="4"/>
    <s v="IEC_STD_V10 &gt;&gt; Data Standard &gt;&gt; STG"/>
    <s v="EBO Strategic Clarity"/>
    <x v="109"/>
    <x v="56"/>
    <x v="0"/>
    <x v="109"/>
    <x v="2"/>
    <s v="IEC_STD_V10 &gt;&gt; Common &gt;&gt; AutoMetaDataEBO Strategic Clarity"/>
    <x v="1"/>
    <x v="1"/>
    <s v="策略清晰度Property"/>
    <n v="197"/>
    <n v="193"/>
    <n v="0"/>
    <s v="EBO Strategic Clarity"/>
    <n v="1"/>
    <n v="0"/>
    <n v="0"/>
    <x v="0"/>
    <s v="EBO Project Checkpoint History"/>
    <x v="21"/>
    <s v="IEC_STD_V10 &gt;&gt; Data Standard &gt;&gt; STG &gt;&gt; EBO Project Checkpoint History"/>
    <x v="0"/>
    <s v="C.1.1.0:"/>
    <x v="36"/>
    <x v="36"/>
    <x v="195"/>
    <x v="108"/>
    <x v="109"/>
    <x v="116"/>
    <x v="20"/>
    <x v="0"/>
    <x v="0"/>
    <x v="2"/>
    <m/>
    <x v="0"/>
    <x v="1"/>
    <s v="EBO Project Checkpoint History_EBO Strategic Clarity"/>
    <x v="195"/>
    <x v="1"/>
    <x v="0"/>
    <x v="2"/>
    <x v="2"/>
    <x v="0"/>
    <x v="0"/>
    <s v=""/>
    <s v=""/>
    <x v="17"/>
    <x v="0"/>
    <x v="0"/>
    <n v="8"/>
    <x v="1"/>
    <x v="1"/>
    <x v="1"/>
    <s v=""/>
    <s v=""/>
    <n v="195"/>
    <s v="-195"/>
    <x v="0"/>
    <x v="0"/>
    <x v="0"/>
    <x v="109"/>
    <x v="2"/>
    <s v="EBO 現階段的策略清晰度，以紅綠黃表示進度現況"/>
    <s v=""/>
    <s v=""/>
    <x v="0"/>
    <x v="90"/>
    <m/>
    <s v="^()$"/>
    <n v="9"/>
    <x v="0"/>
    <x v="2"/>
    <x v="0"/>
    <x v="0"/>
    <x v="0"/>
    <x v="1"/>
    <b v="0"/>
    <x v="0"/>
    <x v="1"/>
    <n v="0"/>
    <x v="0"/>
    <b v="0"/>
    <b v="0"/>
    <b v="0"/>
    <b v="0"/>
    <b v="0"/>
    <b v="0"/>
    <b v="0"/>
    <b v="0"/>
    <b v="0"/>
    <b v="0"/>
    <b v="0"/>
    <x v="0"/>
    <x v="0"/>
    <n v="0"/>
    <x v="28"/>
    <x v="0"/>
  </r>
  <r>
    <m/>
    <x v="2"/>
    <x v="4"/>
    <x v="109"/>
    <x v="110"/>
    <x v="57"/>
    <x v="110"/>
    <s v="技術成熟度"/>
    <x v="1"/>
    <x v="22"/>
    <s v="N/A"/>
    <s v="Confidential"/>
    <s v="代碼類"/>
    <s v="G, R, Y, NA"/>
    <x v="1"/>
    <s v="NBDC"/>
    <x v="2"/>
    <x v="2"/>
    <x v="0"/>
    <x v="0"/>
    <m/>
    <m/>
    <m/>
    <m/>
    <m/>
    <m/>
    <m/>
    <m/>
    <m/>
    <m/>
    <m/>
    <m/>
    <m/>
    <m/>
    <m/>
    <m/>
    <m/>
    <m/>
    <m/>
    <m/>
    <s v="資料清單"/>
    <x v="3"/>
    <x v="37"/>
    <x v="91"/>
    <x v="4"/>
    <s v="IEC_STD_V10 &gt;&gt; Data Standard &gt;&gt; STG"/>
    <s v="EBO Technology Readiness"/>
    <x v="110"/>
    <x v="57"/>
    <x v="0"/>
    <x v="110"/>
    <x v="2"/>
    <s v="IEC_STD_V10 &gt;&gt; Common &gt;&gt; AutoMetaDataEBO Technology Readiness"/>
    <x v="1"/>
    <x v="1"/>
    <s v="技術成熟度Property"/>
    <n v="198"/>
    <n v="193"/>
    <n v="0"/>
    <s v="EBO Technology Readiness"/>
    <n v="1"/>
    <n v="0"/>
    <n v="0"/>
    <x v="0"/>
    <s v="EBO Project Checkpoint History"/>
    <x v="21"/>
    <s v="IEC_STD_V10 &gt;&gt; Data Standard &gt;&gt; STG &gt;&gt; EBO Project Checkpoint History"/>
    <x v="0"/>
    <s v="C.1.1.0:"/>
    <x v="37"/>
    <x v="37"/>
    <x v="196"/>
    <x v="109"/>
    <x v="110"/>
    <x v="117"/>
    <x v="20"/>
    <x v="0"/>
    <x v="0"/>
    <x v="2"/>
    <m/>
    <x v="0"/>
    <x v="1"/>
    <s v="EBO Project Checkpoint History_EBO Technology Readiness"/>
    <x v="196"/>
    <x v="1"/>
    <x v="0"/>
    <x v="2"/>
    <x v="2"/>
    <x v="0"/>
    <x v="0"/>
    <s v=""/>
    <s v=""/>
    <x v="17"/>
    <x v="0"/>
    <x v="0"/>
    <n v="8"/>
    <x v="1"/>
    <x v="1"/>
    <x v="1"/>
    <s v=""/>
    <s v=""/>
    <n v="196"/>
    <s v="-196"/>
    <x v="0"/>
    <x v="0"/>
    <x v="0"/>
    <x v="110"/>
    <x v="2"/>
    <s v="EBO 現階段的技術成熟度，以紅綠黃表示進度現況"/>
    <s v=""/>
    <s v=""/>
    <x v="0"/>
    <x v="91"/>
    <m/>
    <s v="^()$"/>
    <n v="9"/>
    <x v="0"/>
    <x v="2"/>
    <x v="0"/>
    <x v="0"/>
    <x v="0"/>
    <x v="1"/>
    <b v="0"/>
    <x v="0"/>
    <x v="1"/>
    <n v="0"/>
    <x v="0"/>
    <b v="0"/>
    <b v="0"/>
    <b v="0"/>
    <b v="0"/>
    <b v="0"/>
    <b v="0"/>
    <b v="0"/>
    <b v="0"/>
    <b v="0"/>
    <b v="0"/>
    <b v="0"/>
    <x v="0"/>
    <x v="0"/>
    <n v="0"/>
    <x v="9"/>
    <x v="0"/>
  </r>
  <r>
    <m/>
    <x v="2"/>
    <x v="4"/>
    <x v="110"/>
    <x v="111"/>
    <x v="58"/>
    <x v="111"/>
    <s v="商模可行性"/>
    <x v="1"/>
    <x v="22"/>
    <s v="N/A"/>
    <s v="Confidential"/>
    <s v="代碼類"/>
    <s v="G, R, Y, NA"/>
    <x v="1"/>
    <s v="NBDC"/>
    <x v="2"/>
    <x v="2"/>
    <x v="0"/>
    <x v="0"/>
    <m/>
    <m/>
    <m/>
    <m/>
    <m/>
    <m/>
    <m/>
    <m/>
    <m/>
    <m/>
    <m/>
    <m/>
    <m/>
    <m/>
    <m/>
    <m/>
    <m/>
    <m/>
    <m/>
    <m/>
    <s v="資料清單"/>
    <x v="3"/>
    <x v="38"/>
    <x v="92"/>
    <x v="4"/>
    <s v="IEC_STD_V10 &gt;&gt; Data Standard &gt;&gt; STG"/>
    <s v="EBO Business Model Viability"/>
    <x v="111"/>
    <x v="58"/>
    <x v="0"/>
    <x v="111"/>
    <x v="2"/>
    <s v="IEC_STD_V10 &gt;&gt; Common &gt;&gt; AutoMetaDataEBO Business Model Viability"/>
    <x v="1"/>
    <x v="1"/>
    <s v="商模可行性Property"/>
    <n v="199"/>
    <n v="193"/>
    <n v="0"/>
    <s v="EBO Business Model Viability"/>
    <n v="1"/>
    <n v="0"/>
    <n v="0"/>
    <x v="0"/>
    <s v="EBO Project Checkpoint History"/>
    <x v="21"/>
    <s v="IEC_STD_V10 &gt;&gt; Data Standard &gt;&gt; STG &gt;&gt; EBO Project Checkpoint History"/>
    <x v="0"/>
    <s v="C.1.1.0:"/>
    <x v="38"/>
    <x v="38"/>
    <x v="197"/>
    <x v="110"/>
    <x v="111"/>
    <x v="118"/>
    <x v="20"/>
    <x v="0"/>
    <x v="0"/>
    <x v="2"/>
    <m/>
    <x v="0"/>
    <x v="1"/>
    <s v="EBO Project Checkpoint History_EBO Business Model Viability"/>
    <x v="197"/>
    <x v="1"/>
    <x v="0"/>
    <x v="2"/>
    <x v="2"/>
    <x v="0"/>
    <x v="0"/>
    <s v=""/>
    <s v=""/>
    <x v="17"/>
    <x v="0"/>
    <x v="0"/>
    <n v="8"/>
    <x v="1"/>
    <x v="1"/>
    <x v="1"/>
    <s v=""/>
    <s v=""/>
    <n v="197"/>
    <s v="-197"/>
    <x v="0"/>
    <x v="0"/>
    <x v="0"/>
    <x v="111"/>
    <x v="2"/>
    <s v="EBO 現階段的商模可行性，以紅綠黃表示進度現況"/>
    <s v=""/>
    <s v=""/>
    <x v="0"/>
    <x v="92"/>
    <m/>
    <s v="^()$"/>
    <n v="9"/>
    <x v="0"/>
    <x v="2"/>
    <x v="0"/>
    <x v="0"/>
    <x v="0"/>
    <x v="1"/>
    <b v="0"/>
    <x v="0"/>
    <x v="1"/>
    <n v="0"/>
    <x v="0"/>
    <b v="0"/>
    <b v="0"/>
    <b v="0"/>
    <b v="0"/>
    <b v="0"/>
    <b v="0"/>
    <b v="0"/>
    <b v="0"/>
    <b v="0"/>
    <b v="0"/>
    <b v="0"/>
    <x v="0"/>
    <x v="0"/>
    <n v="0"/>
    <x v="10"/>
    <x v="0"/>
  </r>
  <r>
    <m/>
    <x v="2"/>
    <x v="4"/>
    <x v="111"/>
    <x v="112"/>
    <x v="59"/>
    <x v="112"/>
    <s v="市場確佔度"/>
    <x v="1"/>
    <x v="22"/>
    <s v="N/A"/>
    <s v="Confidential"/>
    <s v="代碼類"/>
    <s v="G, R, Y, NA"/>
    <x v="1"/>
    <s v="NBDC"/>
    <x v="2"/>
    <x v="2"/>
    <x v="0"/>
    <x v="0"/>
    <m/>
    <m/>
    <m/>
    <m/>
    <m/>
    <m/>
    <m/>
    <m/>
    <m/>
    <m/>
    <m/>
    <m/>
    <m/>
    <m/>
    <m/>
    <m/>
    <m/>
    <m/>
    <m/>
    <m/>
    <s v="資料清單"/>
    <x v="3"/>
    <x v="39"/>
    <x v="93"/>
    <x v="4"/>
    <s v="IEC_STD_V10 &gt;&gt; Data Standard &gt;&gt; STG"/>
    <s v="EBO Win in the Marketplace"/>
    <x v="112"/>
    <x v="59"/>
    <x v="0"/>
    <x v="112"/>
    <x v="2"/>
    <s v="IEC_STD_V10 &gt;&gt; Common &gt;&gt; AutoMetaDataEBO Win in the Marketplace"/>
    <x v="1"/>
    <x v="1"/>
    <s v="市場確佔度Property"/>
    <n v="200"/>
    <n v="193"/>
    <n v="0"/>
    <s v="EBO Win in the Marketplace"/>
    <n v="1"/>
    <n v="0"/>
    <n v="0"/>
    <x v="0"/>
    <s v="EBO Project Checkpoint History"/>
    <x v="21"/>
    <s v="IEC_STD_V10 &gt;&gt; Data Standard &gt;&gt; STG &gt;&gt; EBO Project Checkpoint History"/>
    <x v="0"/>
    <s v="C.1.1.0:"/>
    <x v="39"/>
    <x v="39"/>
    <x v="198"/>
    <x v="111"/>
    <x v="112"/>
    <x v="119"/>
    <x v="20"/>
    <x v="0"/>
    <x v="0"/>
    <x v="2"/>
    <m/>
    <x v="0"/>
    <x v="1"/>
    <s v="EBO Project Checkpoint History_EBO Win in the Marketplace"/>
    <x v="198"/>
    <x v="1"/>
    <x v="0"/>
    <x v="2"/>
    <x v="2"/>
    <x v="0"/>
    <x v="0"/>
    <s v=""/>
    <s v=""/>
    <x v="17"/>
    <x v="0"/>
    <x v="0"/>
    <n v="8"/>
    <x v="1"/>
    <x v="1"/>
    <x v="1"/>
    <s v=""/>
    <s v=""/>
    <n v="198"/>
    <s v="-198"/>
    <x v="0"/>
    <x v="0"/>
    <x v="0"/>
    <x v="112"/>
    <x v="2"/>
    <s v="EBO 現階段的市場確佔度，以紅綠黃表示進度現況"/>
    <s v=""/>
    <s v=""/>
    <x v="0"/>
    <x v="93"/>
    <m/>
    <s v="^()$"/>
    <n v="9"/>
    <x v="0"/>
    <x v="2"/>
    <x v="0"/>
    <x v="0"/>
    <x v="0"/>
    <x v="1"/>
    <b v="0"/>
    <x v="0"/>
    <x v="1"/>
    <n v="0"/>
    <x v="0"/>
    <b v="0"/>
    <b v="0"/>
    <b v="0"/>
    <b v="0"/>
    <b v="0"/>
    <b v="0"/>
    <b v="0"/>
    <b v="0"/>
    <b v="0"/>
    <b v="0"/>
    <b v="0"/>
    <x v="0"/>
    <x v="0"/>
    <n v="0"/>
    <x v="21"/>
    <x v="0"/>
  </r>
  <r>
    <m/>
    <x v="2"/>
    <x v="4"/>
    <x v="112"/>
    <x v="113"/>
    <x v="1"/>
    <x v="90"/>
    <s v="檢查各項資料正確與否的日期"/>
    <x v="1"/>
    <x v="22"/>
    <s v="N/A"/>
    <s v="Confidential"/>
    <s v="日期類"/>
    <m/>
    <x v="1"/>
    <s v="NBDC"/>
    <x v="2"/>
    <x v="2"/>
    <x v="0"/>
    <x v="0"/>
    <m/>
    <m/>
    <m/>
    <m/>
    <m/>
    <m/>
    <m/>
    <m/>
    <m/>
    <m/>
    <m/>
    <m/>
    <m/>
    <m/>
    <m/>
    <m/>
    <m/>
    <m/>
    <m/>
    <m/>
    <s v="資料清單"/>
    <x v="3"/>
    <x v="40"/>
    <x v="94"/>
    <x v="4"/>
    <s v="IEC_STD_V10 &gt;&gt; Data Standard &gt;&gt; STG"/>
    <s v="EBO Project Checkpoint Check Date"/>
    <x v="113"/>
    <x v="1"/>
    <x v="0"/>
    <x v="90"/>
    <x v="2"/>
    <s v="IEC_STD_V10 &gt;&gt; Common &gt;&gt; AutoMetaDataEBO Project Checkpoint Check Date"/>
    <x v="1"/>
    <x v="1"/>
    <s v="EBO 專案進度檢查日期Property"/>
    <n v="201"/>
    <n v="193"/>
    <n v="0"/>
    <s v="EBO Project Checkpoint Check Date"/>
    <n v="1"/>
    <n v="0"/>
    <n v="0"/>
    <x v="0"/>
    <s v="EBO Project Checkpoint History"/>
    <x v="21"/>
    <s v="IEC_STD_V10 &gt;&gt; Data Standard &gt;&gt; STG &gt;&gt; EBO Project Checkpoint History"/>
    <x v="0"/>
    <s v="C.1.1.0:"/>
    <x v="40"/>
    <x v="40"/>
    <x v="199"/>
    <x v="112"/>
    <x v="113"/>
    <x v="96"/>
    <x v="0"/>
    <x v="0"/>
    <x v="0"/>
    <x v="3"/>
    <m/>
    <x v="0"/>
    <x v="1"/>
    <s v="EBO Project Checkpoint History_EBO Project Checkpoint Check Date"/>
    <x v="199"/>
    <x v="1"/>
    <x v="0"/>
    <x v="2"/>
    <x v="2"/>
    <x v="0"/>
    <x v="0"/>
    <s v=""/>
    <s v=""/>
    <x v="17"/>
    <x v="0"/>
    <x v="0"/>
    <n v="8"/>
    <x v="1"/>
    <x v="1"/>
    <x v="1"/>
    <s v=""/>
    <s v=""/>
    <n v="199"/>
    <s v="-199"/>
    <x v="0"/>
    <x v="0"/>
    <x v="0"/>
    <x v="113"/>
    <x v="2"/>
    <s v="檢查各項資料正確與否的日期"/>
    <s v=""/>
    <s v=""/>
    <x v="0"/>
    <x v="94"/>
    <m/>
    <s v="^()$"/>
    <n v="9"/>
    <x v="0"/>
    <x v="2"/>
    <x v="0"/>
    <x v="0"/>
    <x v="0"/>
    <x v="1"/>
    <b v="0"/>
    <x v="0"/>
    <x v="1"/>
    <n v="0"/>
    <x v="0"/>
    <b v="0"/>
    <b v="0"/>
    <b v="0"/>
    <b v="0"/>
    <b v="0"/>
    <b v="0"/>
    <b v="0"/>
    <b v="0"/>
    <b v="0"/>
    <b v="0"/>
    <b v="0"/>
    <x v="0"/>
    <x v="0"/>
    <n v="0"/>
    <x v="36"/>
    <x v="0"/>
  </r>
  <r>
    <m/>
    <x v="2"/>
    <x v="4"/>
    <x v="113"/>
    <x v="114"/>
    <x v="1"/>
    <x v="113"/>
    <s v="EBO專案營收計畫表"/>
    <x v="0"/>
    <x v="18"/>
    <s v="N/A"/>
    <s v="Confidential"/>
    <s v="N/A"/>
    <m/>
    <x v="1"/>
    <s v="NBDC"/>
    <x v="2"/>
    <x v="2"/>
    <x v="0"/>
    <x v="0"/>
    <m/>
    <m/>
    <m/>
    <m/>
    <m/>
    <m/>
    <m/>
    <m/>
    <m/>
    <m/>
    <m/>
    <m/>
    <m/>
    <m/>
    <m/>
    <m/>
    <m/>
    <m/>
    <m/>
    <m/>
    <s v="資料清單"/>
    <x v="3"/>
    <x v="41"/>
    <x v="95"/>
    <x v="4"/>
    <s v="IEC_STD_V10 &gt;&gt; Data Standard &gt;&gt; STG"/>
    <s v="EBO Project Revenue Forecast"/>
    <x v="114"/>
    <x v="1"/>
    <x v="0"/>
    <x v="113"/>
    <x v="2"/>
    <s v="IEC_STD_V10 &gt;&gt; Common &gt;&gt; AutoMetaDataEBO Project Revenue Forecast"/>
    <x v="0"/>
    <x v="1"/>
    <s v="EBO專案營收計畫表Concept"/>
    <n v="202"/>
    <n v="0"/>
    <n v="0"/>
    <s v=""/>
    <n v="0"/>
    <n v="0"/>
    <n v="0"/>
    <x v="0"/>
    <s v=""/>
    <x v="0"/>
    <s v=""/>
    <x v="0"/>
    <s v="C.1.1.0:"/>
    <x v="41"/>
    <x v="41"/>
    <x v="200"/>
    <x v="113"/>
    <x v="114"/>
    <x v="120"/>
    <x v="0"/>
    <x v="0"/>
    <x v="0"/>
    <x v="7"/>
    <m/>
    <x v="0"/>
    <x v="0"/>
    <s v="EBO Project Revenue Forecast"/>
    <x v="200"/>
    <x v="0"/>
    <x v="0"/>
    <x v="2"/>
    <x v="2"/>
    <x v="0"/>
    <x v="0"/>
    <s v=""/>
    <s v=""/>
    <x v="17"/>
    <x v="0"/>
    <x v="0"/>
    <n v="8"/>
    <x v="1"/>
    <x v="1"/>
    <x v="1"/>
    <s v=""/>
    <s v=""/>
    <n v="200"/>
    <s v="-200"/>
    <x v="0"/>
    <x v="0"/>
    <x v="0"/>
    <x v="114"/>
    <x v="2"/>
    <s v="EBO專案營收計畫表"/>
    <s v=""/>
    <s v=""/>
    <x v="0"/>
    <x v="95"/>
    <m/>
    <s v="^()$"/>
    <n v="9"/>
    <x v="0"/>
    <x v="2"/>
    <x v="0"/>
    <x v="0"/>
    <x v="0"/>
    <x v="1"/>
    <b v="0"/>
    <x v="0"/>
    <x v="0"/>
    <n v="0"/>
    <x v="0"/>
    <b v="0"/>
    <b v="0"/>
    <b v="0"/>
    <b v="0"/>
    <b v="0"/>
    <b v="0"/>
    <b v="0"/>
    <b v="0"/>
    <b v="0"/>
    <b v="0"/>
    <b v="0"/>
    <x v="0"/>
    <x v="0"/>
    <n v="0"/>
    <x v="10"/>
    <x v="0"/>
  </r>
  <r>
    <m/>
    <x v="2"/>
    <x v="4"/>
    <x v="80"/>
    <x v="81"/>
    <x v="1"/>
    <x v="82"/>
    <s v="EBO 專案編號"/>
    <x v="2"/>
    <x v="23"/>
    <s v="N/A"/>
    <s v="Confidential"/>
    <s v="編碼類 "/>
    <m/>
    <x v="1"/>
    <s v="NBDC"/>
    <x v="2"/>
    <x v="2"/>
    <x v="0"/>
    <x v="0"/>
    <m/>
    <m/>
    <m/>
    <m/>
    <m/>
    <m/>
    <m/>
    <m/>
    <m/>
    <m/>
    <m/>
    <m/>
    <m/>
    <m/>
    <m/>
    <m/>
    <m/>
    <m/>
    <m/>
    <m/>
    <s v="資料清單"/>
    <x v="3"/>
    <x v="42"/>
    <x v="62"/>
    <x v="4"/>
    <s v="IEC_STD_V10 &gt;&gt; Data Standard &gt;&gt; STG"/>
    <s v="EBO Project Number"/>
    <x v="81"/>
    <x v="1"/>
    <x v="0"/>
    <x v="82"/>
    <x v="2"/>
    <s v="IEC_STD_V10 &gt;&gt; Common &gt;&gt; AutoMetaDataEBO Project Number"/>
    <x v="2"/>
    <x v="1"/>
    <s v="EBO 專案編號Relationship"/>
    <n v="162"/>
    <n v="202"/>
    <n v="0"/>
    <s v=""/>
    <n v="0"/>
    <n v="0"/>
    <n v="162"/>
    <x v="25"/>
    <s v="EBO Project Revenue Forecast"/>
    <x v="22"/>
    <s v="IEC_STD_V10 &gt;&gt; Data Standard &gt;&gt; STG &gt;&gt; EBO Project Revenue Forecast"/>
    <x v="0"/>
    <s v="C.1.1.0:"/>
    <x v="42"/>
    <x v="42"/>
    <x v="201"/>
    <x v="80"/>
    <x v="81"/>
    <x v="100"/>
    <x v="0"/>
    <x v="0"/>
    <x v="0"/>
    <x v="8"/>
    <m/>
    <x v="0"/>
    <x v="2"/>
    <s v="EBO Project Revenue Forecast_EBO Project Number"/>
    <x v="201"/>
    <x v="2"/>
    <x v="0"/>
    <x v="2"/>
    <x v="2"/>
    <x v="0"/>
    <x v="0"/>
    <s v=""/>
    <s v=""/>
    <x v="17"/>
    <x v="0"/>
    <x v="0"/>
    <n v="8"/>
    <x v="1"/>
    <x v="1"/>
    <x v="1"/>
    <s v=""/>
    <s v=""/>
    <n v="201"/>
    <s v="-201"/>
    <x v="0"/>
    <x v="0"/>
    <x v="0"/>
    <x v="81"/>
    <x v="2"/>
    <s v="EBO 專案編號"/>
    <s v=""/>
    <s v=""/>
    <x v="0"/>
    <x v="62"/>
    <m/>
    <s v="^()$"/>
    <n v="9"/>
    <x v="0"/>
    <x v="2"/>
    <x v="0"/>
    <x v="0"/>
    <x v="1"/>
    <x v="1"/>
    <b v="0"/>
    <x v="0"/>
    <x v="1"/>
    <n v="0"/>
    <x v="0"/>
    <b v="0"/>
    <b v="0"/>
    <b v="0"/>
    <b v="0"/>
    <b v="0"/>
    <b v="0"/>
    <b v="0"/>
    <b v="0"/>
    <b v="0"/>
    <b v="0"/>
    <b v="0"/>
    <x v="0"/>
    <x v="0"/>
    <n v="0"/>
    <x v="33"/>
    <x v="0"/>
  </r>
  <r>
    <m/>
    <x v="2"/>
    <x v="4"/>
    <x v="81"/>
    <x v="82"/>
    <x v="39"/>
    <x v="94"/>
    <s v="EBO 專案名稱"/>
    <x v="2"/>
    <x v="23"/>
    <s v="EBO Project_EBO Project Name"/>
    <s v="Confidential"/>
    <s v="文本類"/>
    <m/>
    <x v="1"/>
    <s v="NBDC"/>
    <x v="2"/>
    <x v="2"/>
    <x v="0"/>
    <x v="0"/>
    <m/>
    <m/>
    <m/>
    <m/>
    <m/>
    <m/>
    <m/>
    <m/>
    <m/>
    <m/>
    <m/>
    <m/>
    <m/>
    <m/>
    <m/>
    <m/>
    <m/>
    <m/>
    <m/>
    <m/>
    <s v="資料清單"/>
    <x v="3"/>
    <x v="43"/>
    <x v="63"/>
    <x v="4"/>
    <s v="IEC_STD_V10 &gt;&gt; Data Standard &gt;&gt; STG"/>
    <s v="EBO Project Name"/>
    <x v="82"/>
    <x v="39"/>
    <x v="0"/>
    <x v="94"/>
    <x v="2"/>
    <s v="IEC_STD_V10 &gt;&gt; Common &gt;&gt; AutoMetaDataEBO Project Name"/>
    <x v="2"/>
    <x v="1"/>
    <s v="EBO 專案名稱Relationship"/>
    <n v="163"/>
    <n v="202"/>
    <e v="#N/A"/>
    <s v=""/>
    <n v="0"/>
    <n v="0"/>
    <n v="163"/>
    <x v="26"/>
    <s v="EBO Project Revenue Forecast"/>
    <x v="22"/>
    <s v="IEC_STD_V10 &gt;&gt; Data Standard &gt;&gt; STG &gt;&gt; EBO Project Revenue Forecast"/>
    <x v="37"/>
    <s v="C.1.1.0:"/>
    <x v="43"/>
    <x v="43"/>
    <x v="202"/>
    <x v="81"/>
    <x v="82"/>
    <x v="101"/>
    <x v="0"/>
    <x v="0"/>
    <x v="0"/>
    <x v="1"/>
    <m/>
    <x v="0"/>
    <x v="2"/>
    <s v="EBO Project Revenue Forecast_EBO Project Name"/>
    <x v="202"/>
    <x v="2"/>
    <x v="0"/>
    <x v="2"/>
    <x v="2"/>
    <x v="0"/>
    <x v="0"/>
    <s v=""/>
    <s v=""/>
    <x v="17"/>
    <x v="0"/>
    <x v="0"/>
    <n v="8"/>
    <x v="1"/>
    <x v="1"/>
    <x v="1"/>
    <s v=""/>
    <s v=""/>
    <n v="202"/>
    <s v="-202"/>
    <x v="0"/>
    <x v="0"/>
    <x v="0"/>
    <x v="82"/>
    <x v="2"/>
    <s v="EBO 專案名稱"/>
    <s v=""/>
    <s v=""/>
    <x v="0"/>
    <x v="63"/>
    <m/>
    <s v="^()$"/>
    <n v="9"/>
    <x v="0"/>
    <x v="2"/>
    <x v="0"/>
    <x v="0"/>
    <x v="1"/>
    <x v="1"/>
    <b v="0"/>
    <x v="0"/>
    <x v="1"/>
    <n v="0"/>
    <x v="0"/>
    <b v="0"/>
    <b v="0"/>
    <b v="0"/>
    <b v="0"/>
    <b v="0"/>
    <b v="0"/>
    <b v="0"/>
    <b v="0"/>
    <b v="0"/>
    <b v="0"/>
    <b v="0"/>
    <x v="0"/>
    <x v="0"/>
    <n v="0"/>
    <x v="11"/>
    <x v="0"/>
  </r>
  <r>
    <m/>
    <x v="2"/>
    <x v="4"/>
    <x v="100"/>
    <x v="101"/>
    <x v="1"/>
    <x v="102"/>
    <s v="EBO 階段"/>
    <x v="2"/>
    <x v="23"/>
    <s v="N/A"/>
    <s v="Confidential"/>
    <s v="代碼類"/>
    <s v="Candidate, _x000a_Pre-EBO, _x000a_EBO, _x000a_Graduated"/>
    <x v="1"/>
    <s v="NBDC"/>
    <x v="2"/>
    <x v="2"/>
    <x v="0"/>
    <x v="0"/>
    <m/>
    <m/>
    <m/>
    <m/>
    <m/>
    <m/>
    <m/>
    <m/>
    <m/>
    <m/>
    <m/>
    <m/>
    <m/>
    <m/>
    <m/>
    <m/>
    <m/>
    <m/>
    <m/>
    <m/>
    <s v="資料清單"/>
    <x v="3"/>
    <x v="44"/>
    <x v="82"/>
    <x v="4"/>
    <s v="IEC_STD_V10 &gt;&gt; Data Standard &gt;&gt; STG"/>
    <s v="EBO Phase"/>
    <x v="101"/>
    <x v="1"/>
    <x v="0"/>
    <x v="102"/>
    <x v="2"/>
    <s v="IEC_STD_V10 &gt;&gt; Common &gt;&gt; AutoMetaDataEBO Phase"/>
    <x v="2"/>
    <x v="1"/>
    <s v="EBO 階段Relationship"/>
    <n v="186"/>
    <n v="202"/>
    <n v="0"/>
    <s v=""/>
    <n v="0"/>
    <n v="0"/>
    <n v="186"/>
    <x v="27"/>
    <s v="EBO Project Revenue Forecast"/>
    <x v="22"/>
    <s v="IEC_STD_V10 &gt;&gt; Data Standard &gt;&gt; STG &gt;&gt; EBO Project Revenue Forecast"/>
    <x v="0"/>
    <s v="C.1.1.0:"/>
    <x v="44"/>
    <x v="44"/>
    <x v="203"/>
    <x v="100"/>
    <x v="101"/>
    <x v="109"/>
    <x v="18"/>
    <x v="0"/>
    <x v="0"/>
    <x v="2"/>
    <m/>
    <x v="0"/>
    <x v="2"/>
    <s v="EBO Project Revenue Forecast_EBO Phase"/>
    <x v="203"/>
    <x v="2"/>
    <x v="0"/>
    <x v="2"/>
    <x v="2"/>
    <x v="0"/>
    <x v="0"/>
    <s v=""/>
    <s v=""/>
    <x v="17"/>
    <x v="0"/>
    <x v="0"/>
    <n v="8"/>
    <x v="1"/>
    <x v="1"/>
    <x v="1"/>
    <s v=""/>
    <s v=""/>
    <n v="203"/>
    <s v="-203"/>
    <x v="0"/>
    <x v="0"/>
    <x v="0"/>
    <x v="101"/>
    <x v="2"/>
    <s v="EBO 階段"/>
    <s v=""/>
    <s v=""/>
    <x v="0"/>
    <x v="82"/>
    <m/>
    <s v="^()$"/>
    <n v="9"/>
    <x v="0"/>
    <x v="2"/>
    <x v="0"/>
    <x v="0"/>
    <x v="1"/>
    <x v="1"/>
    <b v="0"/>
    <x v="0"/>
    <x v="1"/>
    <n v="0"/>
    <x v="0"/>
    <b v="0"/>
    <b v="0"/>
    <b v="0"/>
    <b v="0"/>
    <b v="1"/>
    <b v="0"/>
    <b v="0"/>
    <b v="0"/>
    <b v="0"/>
    <b v="0"/>
    <b v="0"/>
    <x v="1"/>
    <x v="1"/>
    <n v="0"/>
    <x v="35"/>
    <x v="0"/>
  </r>
  <r>
    <m/>
    <x v="2"/>
    <x v="4"/>
    <x v="114"/>
    <x v="115"/>
    <x v="46"/>
    <x v="90"/>
    <s v="檢查各項資料正確與否的日期"/>
    <x v="1"/>
    <x v="23"/>
    <s v="N/A"/>
    <s v="Confidential"/>
    <s v="日期類"/>
    <m/>
    <x v="1"/>
    <s v="NBDC"/>
    <x v="2"/>
    <x v="2"/>
    <x v="0"/>
    <x v="0"/>
    <m/>
    <m/>
    <m/>
    <m/>
    <m/>
    <m/>
    <m/>
    <m/>
    <m/>
    <m/>
    <m/>
    <m/>
    <m/>
    <m/>
    <m/>
    <m/>
    <m/>
    <m/>
    <m/>
    <m/>
    <s v="資料清單"/>
    <x v="3"/>
    <x v="45"/>
    <x v="96"/>
    <x v="4"/>
    <s v="IEC_STD_V10 &gt;&gt; Data Standard &gt;&gt; STG"/>
    <s v="EBO Revenue Forecast Check Date"/>
    <x v="115"/>
    <x v="46"/>
    <x v="0"/>
    <x v="90"/>
    <x v="2"/>
    <s v="IEC_STD_V10 &gt;&gt; Common &gt;&gt; AutoMetaDataEBO Revenue Forecast Check Date"/>
    <x v="1"/>
    <x v="1"/>
    <s v="EBO 專案營收計畫檢查日期Property"/>
    <n v="206"/>
    <n v="202"/>
    <n v="0"/>
    <s v="EBO Revenue Forecast Check Date"/>
    <n v="1"/>
    <n v="0"/>
    <n v="0"/>
    <x v="0"/>
    <s v="EBO Project Revenue Forecast"/>
    <x v="22"/>
    <s v="IEC_STD_V10 &gt;&gt; Data Standard &gt;&gt; STG &gt;&gt; EBO Project Revenue Forecast"/>
    <x v="0"/>
    <s v="C.1.1.0:"/>
    <x v="45"/>
    <x v="45"/>
    <x v="204"/>
    <x v="114"/>
    <x v="115"/>
    <x v="96"/>
    <x v="0"/>
    <x v="0"/>
    <x v="0"/>
    <x v="3"/>
    <m/>
    <x v="0"/>
    <x v="1"/>
    <s v="EBO Project Revenue Forecast_EBO Revenue Forecast Check Date"/>
    <x v="204"/>
    <x v="1"/>
    <x v="0"/>
    <x v="2"/>
    <x v="2"/>
    <x v="0"/>
    <x v="0"/>
    <s v=""/>
    <s v=""/>
    <x v="17"/>
    <x v="0"/>
    <x v="0"/>
    <n v="8"/>
    <x v="1"/>
    <x v="1"/>
    <x v="1"/>
    <s v=""/>
    <s v=""/>
    <n v="204"/>
    <s v="-204"/>
    <x v="0"/>
    <x v="0"/>
    <x v="0"/>
    <x v="115"/>
    <x v="2"/>
    <s v="檢查各項資料正確與否的日期"/>
    <s v=""/>
    <s v=""/>
    <x v="0"/>
    <x v="96"/>
    <m/>
    <s v="^()$"/>
    <n v="9"/>
    <x v="0"/>
    <x v="2"/>
    <x v="0"/>
    <x v="0"/>
    <x v="0"/>
    <x v="1"/>
    <b v="0"/>
    <x v="0"/>
    <x v="1"/>
    <n v="0"/>
    <x v="0"/>
    <b v="0"/>
    <b v="0"/>
    <b v="0"/>
    <b v="0"/>
    <b v="0"/>
    <b v="0"/>
    <b v="0"/>
    <b v="0"/>
    <b v="0"/>
    <b v="0"/>
    <b v="0"/>
    <x v="0"/>
    <x v="0"/>
    <n v="0"/>
    <x v="13"/>
    <x v="0"/>
  </r>
  <r>
    <m/>
    <x v="2"/>
    <x v="4"/>
    <x v="115"/>
    <x v="116"/>
    <x v="60"/>
    <x v="114"/>
    <s v="EBO 專案營收計畫年"/>
    <x v="1"/>
    <x v="23"/>
    <s v="N/A"/>
    <s v="Confidential"/>
    <s v="數值類"/>
    <m/>
    <x v="1"/>
    <s v="NBDC"/>
    <x v="2"/>
    <x v="2"/>
    <x v="0"/>
    <x v="0"/>
    <m/>
    <m/>
    <m/>
    <m/>
    <m/>
    <m/>
    <m/>
    <m/>
    <m/>
    <m/>
    <m/>
    <m/>
    <m/>
    <m/>
    <m/>
    <m/>
    <m/>
    <m/>
    <m/>
    <m/>
    <s v="資料清單"/>
    <x v="3"/>
    <x v="46"/>
    <x v="97"/>
    <x v="4"/>
    <s v="IEC_STD_V10 &gt;&gt; Data Standard &gt;&gt; STG"/>
    <s v="EBO Revenue Forecast Year"/>
    <x v="116"/>
    <x v="60"/>
    <x v="0"/>
    <x v="114"/>
    <x v="2"/>
    <s v="IEC_STD_V10 &gt;&gt; Common &gt;&gt; AutoMetaDataEBO Revenue Forecast Year"/>
    <x v="1"/>
    <x v="1"/>
    <s v="EBO 專案營收計畫年Property"/>
    <n v="207"/>
    <n v="202"/>
    <n v="0"/>
    <s v="EBO Revenue Forecast Year"/>
    <n v="1"/>
    <n v="0"/>
    <n v="0"/>
    <x v="0"/>
    <s v="EBO Project Revenue Forecast"/>
    <x v="22"/>
    <s v="IEC_STD_V10 &gt;&gt; Data Standard &gt;&gt; STG &gt;&gt; EBO Project Revenue Forecast"/>
    <x v="0"/>
    <s v="C.1.1.0:"/>
    <x v="46"/>
    <x v="46"/>
    <x v="205"/>
    <x v="115"/>
    <x v="116"/>
    <x v="121"/>
    <x v="0"/>
    <x v="0"/>
    <x v="0"/>
    <x v="4"/>
    <m/>
    <x v="0"/>
    <x v="1"/>
    <s v="EBO Project Revenue Forecast_EBO Revenue Forecast Year"/>
    <x v="205"/>
    <x v="1"/>
    <x v="0"/>
    <x v="2"/>
    <x v="2"/>
    <x v="0"/>
    <x v="0"/>
    <s v=""/>
    <s v=""/>
    <x v="17"/>
    <x v="0"/>
    <x v="0"/>
    <n v="8"/>
    <x v="1"/>
    <x v="1"/>
    <x v="1"/>
    <s v=""/>
    <s v=""/>
    <n v="205"/>
    <s v="-205"/>
    <x v="0"/>
    <x v="0"/>
    <x v="0"/>
    <x v="116"/>
    <x v="2"/>
    <s v="EBO 專案營收計畫年"/>
    <s v=""/>
    <s v=""/>
    <x v="0"/>
    <x v="97"/>
    <m/>
    <s v="^()$"/>
    <n v="9"/>
    <x v="0"/>
    <x v="2"/>
    <x v="0"/>
    <x v="0"/>
    <x v="0"/>
    <x v="1"/>
    <b v="0"/>
    <x v="0"/>
    <x v="1"/>
    <n v="0"/>
    <x v="0"/>
    <b v="0"/>
    <b v="0"/>
    <b v="0"/>
    <b v="0"/>
    <b v="0"/>
    <b v="0"/>
    <b v="0"/>
    <b v="0"/>
    <b v="0"/>
    <b v="0"/>
    <b v="0"/>
    <x v="0"/>
    <x v="0"/>
    <n v="0"/>
    <x v="4"/>
    <x v="0"/>
  </r>
  <r>
    <m/>
    <x v="2"/>
    <x v="4"/>
    <x v="116"/>
    <x v="117"/>
    <x v="61"/>
    <x v="115"/>
    <s v="EBO 專案營收計畫月"/>
    <x v="1"/>
    <x v="23"/>
    <s v="N/A"/>
    <s v="Confidential"/>
    <s v="數值類"/>
    <m/>
    <x v="1"/>
    <s v="NBDC"/>
    <x v="2"/>
    <x v="2"/>
    <x v="0"/>
    <x v="0"/>
    <m/>
    <m/>
    <m/>
    <m/>
    <m/>
    <m/>
    <m/>
    <m/>
    <m/>
    <m/>
    <m/>
    <m/>
    <m/>
    <m/>
    <m/>
    <m/>
    <m/>
    <m/>
    <m/>
    <m/>
    <s v="資料清單"/>
    <x v="3"/>
    <x v="47"/>
    <x v="98"/>
    <x v="4"/>
    <s v="IEC_STD_V10 &gt;&gt; Data Standard &gt;&gt; STG"/>
    <s v="EBO Revenue Forecast Month"/>
    <x v="117"/>
    <x v="61"/>
    <x v="0"/>
    <x v="115"/>
    <x v="2"/>
    <s v="IEC_STD_V10 &gt;&gt; Common &gt;&gt; AutoMetaDataEBO Revenue Forecast Month"/>
    <x v="1"/>
    <x v="1"/>
    <s v="EBO 專案營收計畫月Property"/>
    <n v="208"/>
    <n v="202"/>
    <n v="0"/>
    <s v="EBO Revenue Forecast Month"/>
    <n v="1"/>
    <n v="0"/>
    <n v="0"/>
    <x v="0"/>
    <s v="EBO Project Revenue Forecast"/>
    <x v="22"/>
    <s v="IEC_STD_V10 &gt;&gt; Data Standard &gt;&gt; STG &gt;&gt; EBO Project Revenue Forecast"/>
    <x v="0"/>
    <s v="C.1.1.0:"/>
    <x v="47"/>
    <x v="47"/>
    <x v="206"/>
    <x v="116"/>
    <x v="117"/>
    <x v="122"/>
    <x v="0"/>
    <x v="0"/>
    <x v="0"/>
    <x v="4"/>
    <m/>
    <x v="0"/>
    <x v="1"/>
    <s v="EBO Project Revenue Forecast_EBO Revenue Forecast Month"/>
    <x v="206"/>
    <x v="1"/>
    <x v="0"/>
    <x v="2"/>
    <x v="2"/>
    <x v="0"/>
    <x v="0"/>
    <s v=""/>
    <s v=""/>
    <x v="17"/>
    <x v="0"/>
    <x v="0"/>
    <n v="8"/>
    <x v="1"/>
    <x v="1"/>
    <x v="1"/>
    <s v=""/>
    <s v=""/>
    <n v="206"/>
    <s v="-206"/>
    <x v="0"/>
    <x v="0"/>
    <x v="0"/>
    <x v="117"/>
    <x v="2"/>
    <s v="EBO 專案營收計畫月"/>
    <s v=""/>
    <s v=""/>
    <x v="0"/>
    <x v="98"/>
    <m/>
    <s v="^()$"/>
    <n v="9"/>
    <x v="0"/>
    <x v="2"/>
    <x v="0"/>
    <x v="0"/>
    <x v="0"/>
    <x v="1"/>
    <b v="0"/>
    <x v="0"/>
    <x v="1"/>
    <n v="0"/>
    <x v="0"/>
    <b v="0"/>
    <b v="0"/>
    <b v="0"/>
    <b v="0"/>
    <b v="0"/>
    <b v="0"/>
    <b v="0"/>
    <b v="0"/>
    <b v="0"/>
    <b v="0"/>
    <b v="0"/>
    <x v="0"/>
    <x v="0"/>
    <n v="0"/>
    <x v="21"/>
    <x v="0"/>
  </r>
  <r>
    <m/>
    <x v="2"/>
    <x v="4"/>
    <x v="117"/>
    <x v="118"/>
    <x v="62"/>
    <x v="116"/>
    <s v="預估營收"/>
    <x v="1"/>
    <x v="23"/>
    <s v="N/A"/>
    <s v="Confidential"/>
    <s v="金額類"/>
    <m/>
    <x v="1"/>
    <s v="NBDC"/>
    <x v="2"/>
    <x v="2"/>
    <x v="0"/>
    <x v="0"/>
    <m/>
    <m/>
    <m/>
    <m/>
    <m/>
    <m/>
    <m/>
    <m/>
    <m/>
    <m/>
    <m/>
    <m/>
    <m/>
    <m/>
    <m/>
    <m/>
    <m/>
    <m/>
    <m/>
    <m/>
    <s v="資料清單"/>
    <x v="3"/>
    <x v="48"/>
    <x v="99"/>
    <x v="4"/>
    <s v="IEC_STD_V10 &gt;&gt; Data Standard &gt;&gt; STG"/>
    <s v="EBO Project Estimate Revenue"/>
    <x v="118"/>
    <x v="62"/>
    <x v="0"/>
    <x v="116"/>
    <x v="2"/>
    <s v="IEC_STD_V10 &gt;&gt; Common &gt;&gt; AutoMetaDataEBO Project Estimate Revenue"/>
    <x v="1"/>
    <x v="1"/>
    <s v="EBO 專案預估營收Property"/>
    <n v="209"/>
    <n v="202"/>
    <n v="0"/>
    <s v="EBO Project Estimate Revenue"/>
    <n v="1"/>
    <n v="0"/>
    <n v="0"/>
    <x v="0"/>
    <s v="EBO Project Revenue Forecast"/>
    <x v="22"/>
    <s v="IEC_STD_V10 &gt;&gt; Data Standard &gt;&gt; STG &gt;&gt; EBO Project Revenue Forecast"/>
    <x v="0"/>
    <s v="C.1.1.0:"/>
    <x v="48"/>
    <x v="48"/>
    <x v="207"/>
    <x v="117"/>
    <x v="118"/>
    <x v="123"/>
    <x v="0"/>
    <x v="0"/>
    <x v="0"/>
    <x v="6"/>
    <m/>
    <x v="0"/>
    <x v="1"/>
    <s v="EBO Project Revenue Forecast_EBO Project Estimate Revenue"/>
    <x v="207"/>
    <x v="1"/>
    <x v="0"/>
    <x v="2"/>
    <x v="2"/>
    <x v="0"/>
    <x v="0"/>
    <s v=""/>
    <s v=""/>
    <x v="17"/>
    <x v="0"/>
    <x v="0"/>
    <n v="8"/>
    <x v="1"/>
    <x v="1"/>
    <x v="1"/>
    <s v=""/>
    <s v=""/>
    <n v="207"/>
    <s v="-207"/>
    <x v="0"/>
    <x v="0"/>
    <x v="0"/>
    <x v="118"/>
    <x v="2"/>
    <s v="預估營收"/>
    <s v=""/>
    <s v=""/>
    <x v="0"/>
    <x v="99"/>
    <m/>
    <s v="^()$"/>
    <n v="9"/>
    <x v="0"/>
    <x v="2"/>
    <x v="0"/>
    <x v="0"/>
    <x v="0"/>
    <x v="1"/>
    <b v="0"/>
    <x v="0"/>
    <x v="1"/>
    <n v="0"/>
    <x v="0"/>
    <b v="0"/>
    <b v="0"/>
    <b v="0"/>
    <b v="0"/>
    <b v="0"/>
    <b v="0"/>
    <b v="0"/>
    <b v="0"/>
    <b v="0"/>
    <b v="0"/>
    <b v="0"/>
    <x v="0"/>
    <x v="0"/>
    <n v="0"/>
    <x v="10"/>
    <x v="0"/>
  </r>
  <r>
    <m/>
    <x v="2"/>
    <x v="4"/>
    <x v="118"/>
    <x v="119"/>
    <x v="63"/>
    <x v="117"/>
    <s v="預估毛利"/>
    <x v="1"/>
    <x v="23"/>
    <s v="N/A"/>
    <s v="Confidential"/>
    <s v="金額類"/>
    <m/>
    <x v="1"/>
    <s v="NBDC"/>
    <x v="2"/>
    <x v="2"/>
    <x v="0"/>
    <x v="0"/>
    <m/>
    <m/>
    <m/>
    <m/>
    <m/>
    <m/>
    <m/>
    <m/>
    <m/>
    <m/>
    <m/>
    <m/>
    <m/>
    <m/>
    <m/>
    <m/>
    <m/>
    <m/>
    <m/>
    <m/>
    <s v="資料清單"/>
    <x v="3"/>
    <x v="49"/>
    <x v="100"/>
    <x v="4"/>
    <s v="IEC_STD_V10 &gt;&gt; Data Standard &gt;&gt; STG"/>
    <s v="EBO Project Estimate Gross Profit"/>
    <x v="119"/>
    <x v="63"/>
    <x v="0"/>
    <x v="117"/>
    <x v="2"/>
    <s v="IEC_STD_V10 &gt;&gt; Common &gt;&gt; AutoMetaDataEBO Project Estimate Gross Profit"/>
    <x v="1"/>
    <x v="1"/>
    <s v="EBO 專案預估毛利Property"/>
    <n v="210"/>
    <n v="202"/>
    <n v="0"/>
    <s v="EBO Project Estimate Gross Profit"/>
    <n v="1"/>
    <n v="0"/>
    <n v="0"/>
    <x v="0"/>
    <s v="EBO Project Revenue Forecast"/>
    <x v="22"/>
    <s v="IEC_STD_V10 &gt;&gt; Data Standard &gt;&gt; STG &gt;&gt; EBO Project Revenue Forecast"/>
    <x v="0"/>
    <s v="C.1.1.0:"/>
    <x v="49"/>
    <x v="49"/>
    <x v="208"/>
    <x v="118"/>
    <x v="119"/>
    <x v="124"/>
    <x v="0"/>
    <x v="0"/>
    <x v="0"/>
    <x v="6"/>
    <m/>
    <x v="0"/>
    <x v="1"/>
    <s v="EBO Project Revenue Forecast_EBO Project Estimate Gross Profit"/>
    <x v="208"/>
    <x v="1"/>
    <x v="0"/>
    <x v="2"/>
    <x v="2"/>
    <x v="0"/>
    <x v="0"/>
    <s v=""/>
    <s v=""/>
    <x v="17"/>
    <x v="0"/>
    <x v="0"/>
    <n v="8"/>
    <x v="1"/>
    <x v="1"/>
    <x v="1"/>
    <s v=""/>
    <s v=""/>
    <n v="208"/>
    <s v="-208"/>
    <x v="0"/>
    <x v="0"/>
    <x v="0"/>
    <x v="119"/>
    <x v="2"/>
    <s v="預估毛利"/>
    <s v=""/>
    <s v=""/>
    <x v="0"/>
    <x v="100"/>
    <m/>
    <s v="^()$"/>
    <n v="9"/>
    <x v="0"/>
    <x v="2"/>
    <x v="0"/>
    <x v="0"/>
    <x v="0"/>
    <x v="1"/>
    <b v="0"/>
    <x v="0"/>
    <x v="1"/>
    <n v="0"/>
    <x v="0"/>
    <b v="0"/>
    <b v="0"/>
    <b v="0"/>
    <b v="0"/>
    <b v="0"/>
    <b v="0"/>
    <b v="0"/>
    <b v="0"/>
    <b v="0"/>
    <b v="0"/>
    <b v="0"/>
    <x v="0"/>
    <x v="0"/>
    <n v="0"/>
    <x v="36"/>
    <x v="0"/>
  </r>
  <r>
    <m/>
    <x v="2"/>
    <x v="4"/>
    <x v="119"/>
    <x v="120"/>
    <x v="64"/>
    <x v="118"/>
    <s v="預估營收及毛利的幣別"/>
    <x v="1"/>
    <x v="23"/>
    <s v="N/A"/>
    <s v="Confidential"/>
    <s v="代碼類"/>
    <s v="NTD,_x000a_USD"/>
    <x v="1"/>
    <s v="NBDC"/>
    <x v="2"/>
    <x v="2"/>
    <x v="0"/>
    <x v="0"/>
    <m/>
    <m/>
    <m/>
    <m/>
    <m/>
    <m/>
    <m/>
    <m/>
    <m/>
    <m/>
    <m/>
    <m/>
    <m/>
    <m/>
    <m/>
    <m/>
    <m/>
    <m/>
    <m/>
    <m/>
    <s v="資料清單"/>
    <x v="3"/>
    <x v="50"/>
    <x v="101"/>
    <x v="4"/>
    <s v="IEC_STD_V10 &gt;&gt; Data Standard &gt;&gt; STG"/>
    <s v="EBO Revenue Forecast Currency"/>
    <x v="120"/>
    <x v="64"/>
    <x v="0"/>
    <x v="118"/>
    <x v="2"/>
    <s v="IEC_STD_V10 &gt;&gt; Common &gt;&gt; AutoMetaDataEBO Revenue Forecast Currency"/>
    <x v="1"/>
    <x v="1"/>
    <s v="EBO 專案營收計畫幣別Property"/>
    <n v="211"/>
    <n v="202"/>
    <n v="0"/>
    <s v="EBO Revenue Forecast Currency"/>
    <n v="1"/>
    <n v="0"/>
    <n v="0"/>
    <x v="0"/>
    <s v="EBO Project Revenue Forecast"/>
    <x v="22"/>
    <s v="IEC_STD_V10 &gt;&gt; Data Standard &gt;&gt; STG &gt;&gt; EBO Project Revenue Forecast"/>
    <x v="0"/>
    <s v="C.1.1.0:"/>
    <x v="50"/>
    <x v="50"/>
    <x v="209"/>
    <x v="119"/>
    <x v="120"/>
    <x v="125"/>
    <x v="21"/>
    <x v="0"/>
    <x v="0"/>
    <x v="2"/>
    <m/>
    <x v="0"/>
    <x v="1"/>
    <s v="EBO Project Revenue Forecast_EBO Revenue Forecast Currency"/>
    <x v="209"/>
    <x v="1"/>
    <x v="0"/>
    <x v="2"/>
    <x v="2"/>
    <x v="0"/>
    <x v="0"/>
    <s v=""/>
    <s v=""/>
    <x v="17"/>
    <x v="0"/>
    <x v="0"/>
    <n v="8"/>
    <x v="1"/>
    <x v="1"/>
    <x v="1"/>
    <s v=""/>
    <s v=""/>
    <n v="209"/>
    <s v="-209"/>
    <x v="0"/>
    <x v="0"/>
    <x v="0"/>
    <x v="120"/>
    <x v="2"/>
    <s v="預估營收及毛利的幣別"/>
    <s v=""/>
    <s v=""/>
    <x v="0"/>
    <x v="101"/>
    <m/>
    <s v="^()$"/>
    <n v="9"/>
    <x v="0"/>
    <x v="2"/>
    <x v="0"/>
    <x v="0"/>
    <x v="0"/>
    <x v="1"/>
    <b v="0"/>
    <x v="0"/>
    <x v="1"/>
    <n v="0"/>
    <x v="0"/>
    <b v="0"/>
    <b v="0"/>
    <b v="0"/>
    <b v="0"/>
    <b v="0"/>
    <b v="0"/>
    <b v="0"/>
    <b v="0"/>
    <b v="0"/>
    <b v="0"/>
    <b v="0"/>
    <x v="0"/>
    <x v="0"/>
    <n v="0"/>
    <x v="7"/>
    <x v="0"/>
  </r>
  <r>
    <m/>
    <x v="2"/>
    <x v="4"/>
    <x v="120"/>
    <x v="121"/>
    <x v="1"/>
    <x v="119"/>
    <s v="EBO專案營收紀錄表"/>
    <x v="0"/>
    <x v="18"/>
    <s v="N/A"/>
    <s v="Confidential"/>
    <s v="N/A"/>
    <m/>
    <x v="1"/>
    <s v="NBDC"/>
    <x v="2"/>
    <x v="2"/>
    <x v="0"/>
    <x v="0"/>
    <m/>
    <m/>
    <m/>
    <m/>
    <m/>
    <m/>
    <m/>
    <m/>
    <m/>
    <m/>
    <m/>
    <m/>
    <m/>
    <m/>
    <m/>
    <m/>
    <m/>
    <m/>
    <m/>
    <m/>
    <s v="資料清單"/>
    <x v="3"/>
    <x v="51"/>
    <x v="102"/>
    <x v="4"/>
    <s v="IEC_STD_V10 &gt;&gt; Data Standard &gt;&gt; STG"/>
    <s v="EBO Project Revenue"/>
    <x v="121"/>
    <x v="1"/>
    <x v="0"/>
    <x v="119"/>
    <x v="2"/>
    <s v="IEC_STD_V10 &gt;&gt; Common &gt;&gt; AutoMetaDataEBO Project Revenue"/>
    <x v="0"/>
    <x v="1"/>
    <s v="EBO專案營收紀錄表Concept"/>
    <n v="212"/>
    <n v="0"/>
    <n v="0"/>
    <s v=""/>
    <n v="0"/>
    <n v="0"/>
    <n v="0"/>
    <x v="0"/>
    <s v=""/>
    <x v="0"/>
    <s v=""/>
    <x v="0"/>
    <s v="C.1.1.0:"/>
    <x v="51"/>
    <x v="51"/>
    <x v="210"/>
    <x v="120"/>
    <x v="121"/>
    <x v="126"/>
    <x v="0"/>
    <x v="0"/>
    <x v="0"/>
    <x v="7"/>
    <m/>
    <x v="0"/>
    <x v="0"/>
    <s v="EBO Project Revenue"/>
    <x v="210"/>
    <x v="0"/>
    <x v="0"/>
    <x v="2"/>
    <x v="2"/>
    <x v="0"/>
    <x v="0"/>
    <s v=""/>
    <s v=""/>
    <x v="17"/>
    <x v="0"/>
    <x v="0"/>
    <n v="8"/>
    <x v="1"/>
    <x v="1"/>
    <x v="1"/>
    <s v=""/>
    <s v=""/>
    <n v="210"/>
    <s v="-210"/>
    <x v="0"/>
    <x v="0"/>
    <x v="0"/>
    <x v="121"/>
    <x v="2"/>
    <s v="EBO專案營收紀錄表"/>
    <s v=""/>
    <s v=""/>
    <x v="0"/>
    <x v="102"/>
    <m/>
    <s v="^()$"/>
    <n v="9"/>
    <x v="0"/>
    <x v="2"/>
    <x v="0"/>
    <x v="0"/>
    <x v="0"/>
    <x v="1"/>
    <b v="0"/>
    <x v="0"/>
    <x v="0"/>
    <n v="1"/>
    <x v="0"/>
    <b v="0"/>
    <b v="0"/>
    <b v="0"/>
    <b v="0"/>
    <b v="0"/>
    <b v="0"/>
    <b v="0"/>
    <b v="0"/>
    <b v="0"/>
    <b v="1"/>
    <b v="0"/>
    <x v="1"/>
    <x v="6"/>
    <n v="1"/>
    <x v="5"/>
    <x v="0"/>
  </r>
  <r>
    <m/>
    <x v="2"/>
    <x v="4"/>
    <x v="80"/>
    <x v="81"/>
    <x v="1"/>
    <x v="82"/>
    <s v="EBO 專案編號"/>
    <x v="2"/>
    <x v="24"/>
    <s v="N/A"/>
    <s v="Confidential"/>
    <s v="編碼類 "/>
    <m/>
    <x v="1"/>
    <s v="NBDC"/>
    <x v="2"/>
    <x v="2"/>
    <x v="0"/>
    <x v="0"/>
    <m/>
    <m/>
    <m/>
    <m/>
    <m/>
    <m/>
    <m/>
    <m/>
    <m/>
    <m/>
    <m/>
    <m/>
    <m/>
    <m/>
    <m/>
    <m/>
    <m/>
    <m/>
    <m/>
    <m/>
    <s v="資料清單"/>
    <x v="3"/>
    <x v="52"/>
    <x v="62"/>
    <x v="4"/>
    <s v="IEC_STD_V10 &gt;&gt; Data Standard &gt;&gt; STG"/>
    <s v="EBO Project Number"/>
    <x v="81"/>
    <x v="1"/>
    <x v="0"/>
    <x v="82"/>
    <x v="2"/>
    <s v="IEC_STD_V10 &gt;&gt; Common &gt;&gt; AutoMetaDataEBO Project Number"/>
    <x v="2"/>
    <x v="1"/>
    <s v="EBO 專案編號Relationship"/>
    <n v="162"/>
    <n v="212"/>
    <n v="0"/>
    <s v=""/>
    <n v="0"/>
    <n v="0"/>
    <n v="162"/>
    <x v="25"/>
    <s v="EBO Project Revenue"/>
    <x v="23"/>
    <s v="IEC_STD_V10 &gt;&gt; Data Standard &gt;&gt; STG &gt;&gt; EBO Project Revenue"/>
    <x v="0"/>
    <s v="C.1.1.0:"/>
    <x v="52"/>
    <x v="52"/>
    <x v="211"/>
    <x v="80"/>
    <x v="81"/>
    <x v="100"/>
    <x v="0"/>
    <x v="0"/>
    <x v="0"/>
    <x v="8"/>
    <m/>
    <x v="0"/>
    <x v="2"/>
    <s v="EBO Project Revenue_EBO Project Number"/>
    <x v="211"/>
    <x v="2"/>
    <x v="0"/>
    <x v="2"/>
    <x v="2"/>
    <x v="0"/>
    <x v="0"/>
    <s v=""/>
    <s v=""/>
    <x v="17"/>
    <x v="0"/>
    <x v="0"/>
    <n v="8"/>
    <x v="1"/>
    <x v="1"/>
    <x v="1"/>
    <s v=""/>
    <s v=""/>
    <n v="211"/>
    <s v="-211"/>
    <x v="0"/>
    <x v="0"/>
    <x v="0"/>
    <x v="81"/>
    <x v="2"/>
    <s v="EBO 專案編號"/>
    <s v=""/>
    <s v=""/>
    <x v="0"/>
    <x v="62"/>
    <m/>
    <s v="^()$"/>
    <n v="9"/>
    <x v="0"/>
    <x v="2"/>
    <x v="0"/>
    <x v="0"/>
    <x v="1"/>
    <x v="1"/>
    <b v="0"/>
    <x v="0"/>
    <x v="1"/>
    <n v="0"/>
    <x v="0"/>
    <b v="0"/>
    <b v="0"/>
    <b v="0"/>
    <b v="0"/>
    <b v="0"/>
    <b v="0"/>
    <b v="0"/>
    <b v="0"/>
    <b v="0"/>
    <b v="0"/>
    <b v="0"/>
    <x v="0"/>
    <x v="0"/>
    <n v="0"/>
    <x v="33"/>
    <x v="0"/>
  </r>
  <r>
    <m/>
    <x v="2"/>
    <x v="4"/>
    <x v="81"/>
    <x v="82"/>
    <x v="39"/>
    <x v="94"/>
    <s v="EBO 專案名稱"/>
    <x v="2"/>
    <x v="24"/>
    <s v="EBO Project_EBO Project Name"/>
    <s v="Confidential"/>
    <s v="文本類"/>
    <m/>
    <x v="1"/>
    <s v="NBDC"/>
    <x v="2"/>
    <x v="2"/>
    <x v="0"/>
    <x v="0"/>
    <m/>
    <m/>
    <m/>
    <m/>
    <m/>
    <m/>
    <m/>
    <m/>
    <m/>
    <m/>
    <m/>
    <m/>
    <m/>
    <m/>
    <m/>
    <m/>
    <m/>
    <m/>
    <m/>
    <m/>
    <s v="資料清單"/>
    <x v="3"/>
    <x v="53"/>
    <x v="63"/>
    <x v="4"/>
    <s v="IEC_STD_V10 &gt;&gt; Data Standard &gt;&gt; STG"/>
    <s v="EBO Project Name"/>
    <x v="82"/>
    <x v="39"/>
    <x v="0"/>
    <x v="94"/>
    <x v="2"/>
    <s v="IEC_STD_V10 &gt;&gt; Common &gt;&gt; AutoMetaDataEBO Project Name"/>
    <x v="2"/>
    <x v="1"/>
    <s v="EBO 專案名稱Relationship"/>
    <n v="163"/>
    <n v="212"/>
    <e v="#N/A"/>
    <s v=""/>
    <n v="0"/>
    <n v="0"/>
    <n v="163"/>
    <x v="26"/>
    <s v="EBO Project Revenue"/>
    <x v="23"/>
    <s v="IEC_STD_V10 &gt;&gt; Data Standard &gt;&gt; STG &gt;&gt; EBO Project Revenue"/>
    <x v="37"/>
    <s v="C.1.1.0:"/>
    <x v="53"/>
    <x v="53"/>
    <x v="212"/>
    <x v="81"/>
    <x v="82"/>
    <x v="101"/>
    <x v="0"/>
    <x v="0"/>
    <x v="0"/>
    <x v="1"/>
    <m/>
    <x v="0"/>
    <x v="2"/>
    <s v="EBO Project Revenue_EBO Project Name"/>
    <x v="212"/>
    <x v="2"/>
    <x v="0"/>
    <x v="2"/>
    <x v="2"/>
    <x v="0"/>
    <x v="0"/>
    <s v=""/>
    <s v=""/>
    <x v="17"/>
    <x v="0"/>
    <x v="0"/>
    <n v="8"/>
    <x v="1"/>
    <x v="1"/>
    <x v="1"/>
    <s v=""/>
    <s v=""/>
    <n v="212"/>
    <s v="-212"/>
    <x v="0"/>
    <x v="0"/>
    <x v="0"/>
    <x v="82"/>
    <x v="2"/>
    <s v="EBO 專案名稱"/>
    <s v=""/>
    <s v=""/>
    <x v="0"/>
    <x v="63"/>
    <m/>
    <s v="^()$"/>
    <n v="9"/>
    <x v="0"/>
    <x v="2"/>
    <x v="0"/>
    <x v="0"/>
    <x v="1"/>
    <x v="1"/>
    <b v="0"/>
    <x v="0"/>
    <x v="1"/>
    <n v="0"/>
    <x v="0"/>
    <b v="0"/>
    <b v="0"/>
    <b v="0"/>
    <b v="0"/>
    <b v="0"/>
    <b v="0"/>
    <b v="0"/>
    <b v="0"/>
    <b v="0"/>
    <b v="0"/>
    <b v="0"/>
    <x v="0"/>
    <x v="0"/>
    <n v="0"/>
    <x v="11"/>
    <x v="0"/>
  </r>
  <r>
    <m/>
    <x v="2"/>
    <x v="4"/>
    <x v="100"/>
    <x v="101"/>
    <x v="1"/>
    <x v="102"/>
    <s v="EBO 階段"/>
    <x v="2"/>
    <x v="24"/>
    <s v="N/A"/>
    <s v="Confidential"/>
    <s v="代碼類"/>
    <s v="Candidate, _x000a_Pre-EBO, _x000a_EBO, _x000a_Graduated"/>
    <x v="1"/>
    <s v="NBDC"/>
    <x v="2"/>
    <x v="2"/>
    <x v="0"/>
    <x v="0"/>
    <m/>
    <m/>
    <m/>
    <m/>
    <m/>
    <m/>
    <m/>
    <m/>
    <m/>
    <m/>
    <m/>
    <m/>
    <m/>
    <m/>
    <m/>
    <m/>
    <m/>
    <m/>
    <m/>
    <m/>
    <s v="資料清單"/>
    <x v="3"/>
    <x v="54"/>
    <x v="82"/>
    <x v="4"/>
    <s v="IEC_STD_V10 &gt;&gt; Data Standard &gt;&gt; STG"/>
    <s v="EBO Phase"/>
    <x v="101"/>
    <x v="1"/>
    <x v="0"/>
    <x v="102"/>
    <x v="2"/>
    <s v="IEC_STD_V10 &gt;&gt; Common &gt;&gt; AutoMetaDataEBO Phase"/>
    <x v="2"/>
    <x v="1"/>
    <s v="EBO 階段Relationship"/>
    <n v="186"/>
    <n v="212"/>
    <n v="0"/>
    <s v=""/>
    <n v="0"/>
    <n v="0"/>
    <n v="186"/>
    <x v="27"/>
    <s v="EBO Project Revenue"/>
    <x v="23"/>
    <s v="IEC_STD_V10 &gt;&gt; Data Standard &gt;&gt; STG &gt;&gt; EBO Project Revenue"/>
    <x v="0"/>
    <s v="C.1.1.0:"/>
    <x v="54"/>
    <x v="54"/>
    <x v="213"/>
    <x v="100"/>
    <x v="101"/>
    <x v="109"/>
    <x v="18"/>
    <x v="0"/>
    <x v="0"/>
    <x v="2"/>
    <m/>
    <x v="0"/>
    <x v="2"/>
    <s v="EBO Project Revenue_EBO Phase"/>
    <x v="213"/>
    <x v="2"/>
    <x v="0"/>
    <x v="2"/>
    <x v="2"/>
    <x v="0"/>
    <x v="0"/>
    <s v=""/>
    <s v=""/>
    <x v="17"/>
    <x v="0"/>
    <x v="0"/>
    <n v="8"/>
    <x v="1"/>
    <x v="1"/>
    <x v="1"/>
    <s v=""/>
    <s v=""/>
    <n v="213"/>
    <s v="-213"/>
    <x v="0"/>
    <x v="0"/>
    <x v="0"/>
    <x v="101"/>
    <x v="2"/>
    <s v="EBO 階段"/>
    <s v=""/>
    <s v=""/>
    <x v="0"/>
    <x v="82"/>
    <m/>
    <s v="^()$"/>
    <n v="9"/>
    <x v="0"/>
    <x v="2"/>
    <x v="0"/>
    <x v="0"/>
    <x v="1"/>
    <x v="1"/>
    <b v="0"/>
    <x v="0"/>
    <x v="1"/>
    <n v="0"/>
    <x v="0"/>
    <b v="0"/>
    <b v="0"/>
    <b v="0"/>
    <b v="0"/>
    <b v="1"/>
    <b v="0"/>
    <b v="0"/>
    <b v="0"/>
    <b v="0"/>
    <b v="0"/>
    <b v="0"/>
    <x v="1"/>
    <x v="1"/>
    <n v="0"/>
    <x v="35"/>
    <x v="0"/>
  </r>
  <r>
    <m/>
    <x v="2"/>
    <x v="4"/>
    <x v="121"/>
    <x v="122"/>
    <x v="46"/>
    <x v="90"/>
    <s v="檢查各項資料正確與否的日期"/>
    <x v="1"/>
    <x v="24"/>
    <s v="N/A"/>
    <s v="Confidential"/>
    <s v="日期類"/>
    <m/>
    <x v="1"/>
    <s v="NBDC"/>
    <x v="2"/>
    <x v="2"/>
    <x v="0"/>
    <x v="0"/>
    <m/>
    <m/>
    <m/>
    <m/>
    <m/>
    <m/>
    <m/>
    <m/>
    <m/>
    <m/>
    <m/>
    <m/>
    <m/>
    <m/>
    <m/>
    <m/>
    <m/>
    <m/>
    <m/>
    <m/>
    <s v="資料清單"/>
    <x v="3"/>
    <x v="55"/>
    <x v="103"/>
    <x v="4"/>
    <s v="IEC_STD_V10 &gt;&gt; Data Standard &gt;&gt; STG"/>
    <s v="EBO Revenue Check Date"/>
    <x v="122"/>
    <x v="46"/>
    <x v="0"/>
    <x v="90"/>
    <x v="2"/>
    <s v="IEC_STD_V10 &gt;&gt; Common &gt;&gt; AutoMetaDataEBO Revenue Check Date"/>
    <x v="1"/>
    <x v="1"/>
    <s v="EBO 專案營收檢查日期Property"/>
    <n v="216"/>
    <n v="212"/>
    <n v="0"/>
    <s v="EBO Revenue Check Date"/>
    <n v="1"/>
    <n v="0"/>
    <n v="0"/>
    <x v="0"/>
    <s v="EBO Project Revenue"/>
    <x v="23"/>
    <s v="IEC_STD_V10 &gt;&gt; Data Standard &gt;&gt; STG &gt;&gt; EBO Project Revenue"/>
    <x v="0"/>
    <s v="C.1.1.0:"/>
    <x v="55"/>
    <x v="55"/>
    <x v="214"/>
    <x v="121"/>
    <x v="122"/>
    <x v="96"/>
    <x v="0"/>
    <x v="0"/>
    <x v="0"/>
    <x v="3"/>
    <m/>
    <x v="0"/>
    <x v="1"/>
    <s v="EBO Project Revenue_EBO Revenue Check Date"/>
    <x v="214"/>
    <x v="1"/>
    <x v="0"/>
    <x v="2"/>
    <x v="2"/>
    <x v="0"/>
    <x v="0"/>
    <s v=""/>
    <s v=""/>
    <x v="17"/>
    <x v="0"/>
    <x v="0"/>
    <n v="8"/>
    <x v="1"/>
    <x v="1"/>
    <x v="1"/>
    <s v=""/>
    <s v=""/>
    <n v="214"/>
    <s v="-214"/>
    <x v="0"/>
    <x v="0"/>
    <x v="0"/>
    <x v="122"/>
    <x v="2"/>
    <s v="檢查各項資料正確與否的日期"/>
    <s v=""/>
    <s v=""/>
    <x v="0"/>
    <x v="103"/>
    <m/>
    <s v="^()$"/>
    <n v="9"/>
    <x v="0"/>
    <x v="2"/>
    <x v="0"/>
    <x v="0"/>
    <x v="0"/>
    <x v="1"/>
    <b v="0"/>
    <x v="0"/>
    <x v="1"/>
    <n v="0"/>
    <x v="0"/>
    <b v="0"/>
    <b v="0"/>
    <b v="0"/>
    <b v="0"/>
    <b v="0"/>
    <b v="0"/>
    <b v="0"/>
    <b v="0"/>
    <b v="0"/>
    <b v="0"/>
    <b v="0"/>
    <x v="0"/>
    <x v="0"/>
    <n v="0"/>
    <x v="17"/>
    <x v="0"/>
  </r>
  <r>
    <m/>
    <x v="2"/>
    <x v="4"/>
    <x v="122"/>
    <x v="123"/>
    <x v="60"/>
    <x v="120"/>
    <s v="EBO 專案營收年"/>
    <x v="1"/>
    <x v="24"/>
    <s v="N/A"/>
    <s v="Confidential"/>
    <s v="數值類"/>
    <m/>
    <x v="1"/>
    <s v="NBDC"/>
    <x v="2"/>
    <x v="2"/>
    <x v="0"/>
    <x v="0"/>
    <m/>
    <m/>
    <m/>
    <m/>
    <m/>
    <m/>
    <m/>
    <m/>
    <m/>
    <m/>
    <m/>
    <m/>
    <m/>
    <m/>
    <m/>
    <m/>
    <m/>
    <m/>
    <m/>
    <m/>
    <s v="資料清單"/>
    <x v="3"/>
    <x v="56"/>
    <x v="104"/>
    <x v="4"/>
    <s v="IEC_STD_V10 &gt;&gt; Data Standard &gt;&gt; STG"/>
    <s v="EBO Revenue Year"/>
    <x v="123"/>
    <x v="60"/>
    <x v="0"/>
    <x v="120"/>
    <x v="2"/>
    <s v="IEC_STD_V10 &gt;&gt; Common &gt;&gt; AutoMetaDataEBO Revenue Year"/>
    <x v="1"/>
    <x v="1"/>
    <s v="EBO 專案營收年Property"/>
    <n v="217"/>
    <n v="212"/>
    <n v="0"/>
    <s v="EBO Revenue Year"/>
    <n v="1"/>
    <n v="0"/>
    <n v="0"/>
    <x v="0"/>
    <s v="EBO Project Revenue"/>
    <x v="23"/>
    <s v="IEC_STD_V10 &gt;&gt; Data Standard &gt;&gt; STG &gt;&gt; EBO Project Revenue"/>
    <x v="0"/>
    <s v="C.1.1.0:"/>
    <x v="56"/>
    <x v="56"/>
    <x v="215"/>
    <x v="122"/>
    <x v="123"/>
    <x v="127"/>
    <x v="0"/>
    <x v="0"/>
    <x v="0"/>
    <x v="4"/>
    <m/>
    <x v="0"/>
    <x v="1"/>
    <s v="EBO Project Revenue_EBO Revenue Year"/>
    <x v="215"/>
    <x v="1"/>
    <x v="0"/>
    <x v="2"/>
    <x v="2"/>
    <x v="0"/>
    <x v="0"/>
    <s v=""/>
    <s v=""/>
    <x v="17"/>
    <x v="0"/>
    <x v="0"/>
    <n v="8"/>
    <x v="1"/>
    <x v="1"/>
    <x v="1"/>
    <s v=""/>
    <s v=""/>
    <n v="215"/>
    <s v="-215"/>
    <x v="0"/>
    <x v="0"/>
    <x v="0"/>
    <x v="123"/>
    <x v="2"/>
    <s v="EBO 專案營收年"/>
    <s v=""/>
    <s v=""/>
    <x v="0"/>
    <x v="104"/>
    <m/>
    <s v="^()$"/>
    <n v="9"/>
    <x v="0"/>
    <x v="2"/>
    <x v="0"/>
    <x v="0"/>
    <x v="0"/>
    <x v="1"/>
    <b v="0"/>
    <x v="0"/>
    <x v="1"/>
    <n v="0"/>
    <x v="0"/>
    <b v="0"/>
    <b v="0"/>
    <b v="0"/>
    <b v="0"/>
    <b v="0"/>
    <b v="0"/>
    <b v="0"/>
    <b v="0"/>
    <b v="0"/>
    <b v="0"/>
    <b v="0"/>
    <x v="0"/>
    <x v="0"/>
    <n v="0"/>
    <x v="11"/>
    <x v="0"/>
  </r>
  <r>
    <m/>
    <x v="2"/>
    <x v="4"/>
    <x v="123"/>
    <x v="124"/>
    <x v="61"/>
    <x v="121"/>
    <s v="EBO 專案營收月"/>
    <x v="1"/>
    <x v="24"/>
    <s v="N/A"/>
    <s v="Confidential"/>
    <s v="數值類"/>
    <m/>
    <x v="1"/>
    <s v="NBDC"/>
    <x v="2"/>
    <x v="2"/>
    <x v="0"/>
    <x v="0"/>
    <m/>
    <m/>
    <m/>
    <m/>
    <m/>
    <m/>
    <m/>
    <m/>
    <m/>
    <m/>
    <m/>
    <m/>
    <m/>
    <m/>
    <m/>
    <m/>
    <m/>
    <m/>
    <m/>
    <m/>
    <s v="資料清單"/>
    <x v="3"/>
    <x v="57"/>
    <x v="105"/>
    <x v="4"/>
    <s v="IEC_STD_V10 &gt;&gt; Data Standard &gt;&gt; STG"/>
    <s v="EBO Revenue Month"/>
    <x v="124"/>
    <x v="61"/>
    <x v="0"/>
    <x v="121"/>
    <x v="2"/>
    <s v="IEC_STD_V10 &gt;&gt; Common &gt;&gt; AutoMetaDataEBO Revenue Month"/>
    <x v="1"/>
    <x v="1"/>
    <s v="EBO 專案營收月Property"/>
    <n v="218"/>
    <n v="212"/>
    <n v="0"/>
    <s v="EBO Revenue Month"/>
    <n v="1"/>
    <n v="0"/>
    <n v="0"/>
    <x v="0"/>
    <s v="EBO Project Revenue"/>
    <x v="23"/>
    <s v="IEC_STD_V10 &gt;&gt; Data Standard &gt;&gt; STG &gt;&gt; EBO Project Revenue"/>
    <x v="0"/>
    <s v="C.1.1.0:"/>
    <x v="57"/>
    <x v="57"/>
    <x v="216"/>
    <x v="123"/>
    <x v="124"/>
    <x v="128"/>
    <x v="0"/>
    <x v="0"/>
    <x v="0"/>
    <x v="4"/>
    <m/>
    <x v="0"/>
    <x v="1"/>
    <s v="EBO Project Revenue_EBO Revenue Month"/>
    <x v="216"/>
    <x v="1"/>
    <x v="0"/>
    <x v="2"/>
    <x v="2"/>
    <x v="0"/>
    <x v="0"/>
    <s v=""/>
    <s v=""/>
    <x v="17"/>
    <x v="0"/>
    <x v="0"/>
    <n v="8"/>
    <x v="1"/>
    <x v="1"/>
    <x v="1"/>
    <s v=""/>
    <s v=""/>
    <n v="216"/>
    <s v="-216"/>
    <x v="0"/>
    <x v="0"/>
    <x v="0"/>
    <x v="124"/>
    <x v="2"/>
    <s v="EBO 專案營收月"/>
    <s v=""/>
    <s v=""/>
    <x v="0"/>
    <x v="105"/>
    <m/>
    <s v="^()$"/>
    <n v="9"/>
    <x v="0"/>
    <x v="2"/>
    <x v="0"/>
    <x v="0"/>
    <x v="0"/>
    <x v="1"/>
    <b v="0"/>
    <x v="0"/>
    <x v="1"/>
    <n v="0"/>
    <x v="0"/>
    <b v="0"/>
    <b v="0"/>
    <b v="0"/>
    <b v="0"/>
    <b v="0"/>
    <b v="0"/>
    <b v="0"/>
    <b v="0"/>
    <b v="0"/>
    <b v="0"/>
    <b v="0"/>
    <x v="0"/>
    <x v="0"/>
    <n v="0"/>
    <x v="3"/>
    <x v="0"/>
  </r>
  <r>
    <m/>
    <x v="2"/>
    <x v="4"/>
    <x v="124"/>
    <x v="125"/>
    <x v="65"/>
    <x v="122"/>
    <s v="EBO 專案實際營收"/>
    <x v="1"/>
    <x v="24"/>
    <s v="N/A"/>
    <s v="Confidential"/>
    <s v="金額類"/>
    <m/>
    <x v="1"/>
    <s v="NBDC"/>
    <x v="2"/>
    <x v="2"/>
    <x v="0"/>
    <x v="0"/>
    <m/>
    <m/>
    <m/>
    <m/>
    <m/>
    <m/>
    <m/>
    <m/>
    <m/>
    <m/>
    <m/>
    <m/>
    <m/>
    <m/>
    <m/>
    <m/>
    <m/>
    <m/>
    <m/>
    <m/>
    <s v="資料清單"/>
    <x v="3"/>
    <x v="58"/>
    <x v="106"/>
    <x v="4"/>
    <s v="IEC_STD_V10 &gt;&gt; Data Standard &gt;&gt; STG"/>
    <s v="EBO Project Actual Revenue"/>
    <x v="125"/>
    <x v="65"/>
    <x v="0"/>
    <x v="122"/>
    <x v="2"/>
    <s v="IEC_STD_V10 &gt;&gt; Common &gt;&gt; AutoMetaDataEBO Project Actual Revenue"/>
    <x v="1"/>
    <x v="1"/>
    <s v="EBO 專案實際營收Property"/>
    <n v="219"/>
    <n v="212"/>
    <n v="0"/>
    <s v="EBO Project Actual Revenue"/>
    <n v="1"/>
    <n v="0"/>
    <n v="0"/>
    <x v="0"/>
    <s v="EBO Project Revenue"/>
    <x v="23"/>
    <s v="IEC_STD_V10 &gt;&gt; Data Standard &gt;&gt; STG &gt;&gt; EBO Project Revenue"/>
    <x v="0"/>
    <s v="C.1.1.0:"/>
    <x v="58"/>
    <x v="58"/>
    <x v="217"/>
    <x v="124"/>
    <x v="125"/>
    <x v="129"/>
    <x v="0"/>
    <x v="0"/>
    <x v="0"/>
    <x v="6"/>
    <m/>
    <x v="0"/>
    <x v="1"/>
    <s v="EBO Project Revenue_EBO Project Actual Revenue"/>
    <x v="217"/>
    <x v="1"/>
    <x v="0"/>
    <x v="2"/>
    <x v="2"/>
    <x v="0"/>
    <x v="0"/>
    <s v=""/>
    <s v=""/>
    <x v="17"/>
    <x v="0"/>
    <x v="0"/>
    <n v="8"/>
    <x v="1"/>
    <x v="1"/>
    <x v="1"/>
    <s v=""/>
    <s v=""/>
    <n v="217"/>
    <s v="-217"/>
    <x v="0"/>
    <x v="0"/>
    <x v="0"/>
    <x v="125"/>
    <x v="2"/>
    <s v="EBO 專案實際營收"/>
    <s v=""/>
    <s v=""/>
    <x v="0"/>
    <x v="106"/>
    <m/>
    <s v="^()$"/>
    <n v="9"/>
    <x v="0"/>
    <x v="2"/>
    <x v="0"/>
    <x v="0"/>
    <x v="0"/>
    <x v="1"/>
    <b v="0"/>
    <x v="0"/>
    <x v="1"/>
    <n v="0"/>
    <x v="0"/>
    <b v="0"/>
    <b v="0"/>
    <b v="0"/>
    <b v="0"/>
    <b v="0"/>
    <b v="0"/>
    <b v="0"/>
    <b v="0"/>
    <b v="0"/>
    <b v="0"/>
    <b v="0"/>
    <x v="0"/>
    <x v="0"/>
    <n v="0"/>
    <x v="21"/>
    <x v="0"/>
  </r>
  <r>
    <m/>
    <x v="2"/>
    <x v="4"/>
    <x v="125"/>
    <x v="126"/>
    <x v="66"/>
    <x v="123"/>
    <s v="EBO 專案實際毛利"/>
    <x v="1"/>
    <x v="24"/>
    <s v="N/A"/>
    <s v="Confidential"/>
    <s v="金額類"/>
    <m/>
    <x v="1"/>
    <s v="NBDC"/>
    <x v="2"/>
    <x v="2"/>
    <x v="0"/>
    <x v="0"/>
    <m/>
    <m/>
    <m/>
    <m/>
    <m/>
    <m/>
    <m/>
    <m/>
    <m/>
    <m/>
    <m/>
    <m/>
    <m/>
    <m/>
    <m/>
    <m/>
    <m/>
    <m/>
    <m/>
    <m/>
    <s v="資料清單"/>
    <x v="3"/>
    <x v="59"/>
    <x v="107"/>
    <x v="4"/>
    <s v="IEC_STD_V10 &gt;&gt; Data Standard &gt;&gt; STG"/>
    <s v="EBO Project Actual Gross Profit"/>
    <x v="126"/>
    <x v="66"/>
    <x v="0"/>
    <x v="123"/>
    <x v="2"/>
    <s v="IEC_STD_V10 &gt;&gt; Common &gt;&gt; AutoMetaDataEBO Project Actual Gross Profit"/>
    <x v="1"/>
    <x v="1"/>
    <s v="EBO 專案實際毛利Property"/>
    <n v="220"/>
    <n v="212"/>
    <n v="0"/>
    <s v="EBO Project Actual Gross Profit"/>
    <n v="1"/>
    <n v="0"/>
    <n v="0"/>
    <x v="0"/>
    <s v="EBO Project Revenue"/>
    <x v="23"/>
    <s v="IEC_STD_V10 &gt;&gt; Data Standard &gt;&gt; STG &gt;&gt; EBO Project Revenue"/>
    <x v="0"/>
    <s v="C.1.1.0:"/>
    <x v="59"/>
    <x v="59"/>
    <x v="218"/>
    <x v="125"/>
    <x v="126"/>
    <x v="130"/>
    <x v="0"/>
    <x v="0"/>
    <x v="0"/>
    <x v="6"/>
    <m/>
    <x v="0"/>
    <x v="1"/>
    <s v="EBO Project Revenue_EBO Project Actual Gross Profit"/>
    <x v="218"/>
    <x v="1"/>
    <x v="0"/>
    <x v="2"/>
    <x v="2"/>
    <x v="0"/>
    <x v="0"/>
    <s v=""/>
    <s v=""/>
    <x v="17"/>
    <x v="0"/>
    <x v="0"/>
    <n v="8"/>
    <x v="1"/>
    <x v="1"/>
    <x v="1"/>
    <s v=""/>
    <s v=""/>
    <n v="218"/>
    <s v="-218"/>
    <x v="0"/>
    <x v="0"/>
    <x v="0"/>
    <x v="126"/>
    <x v="2"/>
    <s v="EBO 專案實際毛利"/>
    <s v=""/>
    <s v=""/>
    <x v="0"/>
    <x v="107"/>
    <m/>
    <s v="^()$"/>
    <n v="9"/>
    <x v="0"/>
    <x v="2"/>
    <x v="0"/>
    <x v="0"/>
    <x v="0"/>
    <x v="1"/>
    <b v="0"/>
    <x v="0"/>
    <x v="1"/>
    <n v="0"/>
    <x v="0"/>
    <b v="0"/>
    <b v="0"/>
    <b v="0"/>
    <b v="0"/>
    <b v="0"/>
    <b v="0"/>
    <b v="0"/>
    <b v="0"/>
    <b v="0"/>
    <b v="0"/>
    <b v="0"/>
    <x v="0"/>
    <x v="0"/>
    <n v="0"/>
    <x v="13"/>
    <x v="0"/>
  </r>
  <r>
    <m/>
    <x v="2"/>
    <x v="4"/>
    <x v="126"/>
    <x v="127"/>
    <x v="64"/>
    <x v="124"/>
    <s v="實際營收及毛利的幣別"/>
    <x v="1"/>
    <x v="24"/>
    <s v="N/A"/>
    <s v="Confidential"/>
    <s v="代碼類"/>
    <s v="NTD,_x000a_USD"/>
    <x v="1"/>
    <s v="NBDC"/>
    <x v="2"/>
    <x v="2"/>
    <x v="0"/>
    <x v="0"/>
    <m/>
    <m/>
    <m/>
    <m/>
    <m/>
    <m/>
    <m/>
    <m/>
    <m/>
    <m/>
    <m/>
    <m/>
    <m/>
    <m/>
    <m/>
    <m/>
    <m/>
    <m/>
    <m/>
    <m/>
    <s v="資料清單"/>
    <x v="3"/>
    <x v="60"/>
    <x v="108"/>
    <x v="4"/>
    <s v="IEC_STD_V10 &gt;&gt; Data Standard &gt;&gt; STG"/>
    <s v="EBO Revenue Currency"/>
    <x v="127"/>
    <x v="64"/>
    <x v="0"/>
    <x v="124"/>
    <x v="2"/>
    <s v="IEC_STD_V10 &gt;&gt; Common &gt;&gt; AutoMetaDataEBO Revenue Currency"/>
    <x v="1"/>
    <x v="1"/>
    <s v="EBO 專案營收幣別Property"/>
    <n v="221"/>
    <n v="212"/>
    <n v="0"/>
    <s v="EBO Revenue Currency"/>
    <n v="1"/>
    <n v="0"/>
    <n v="0"/>
    <x v="0"/>
    <s v="EBO Project Revenue"/>
    <x v="23"/>
    <s v="IEC_STD_V10 &gt;&gt; Data Standard &gt;&gt; STG &gt;&gt; EBO Project Revenue"/>
    <x v="0"/>
    <s v="C.1.1.0:"/>
    <x v="60"/>
    <x v="60"/>
    <x v="219"/>
    <x v="126"/>
    <x v="127"/>
    <x v="131"/>
    <x v="21"/>
    <x v="0"/>
    <x v="0"/>
    <x v="2"/>
    <m/>
    <x v="0"/>
    <x v="1"/>
    <s v="EBO Project Revenue_EBO Revenue Currency"/>
    <x v="219"/>
    <x v="1"/>
    <x v="0"/>
    <x v="2"/>
    <x v="2"/>
    <x v="0"/>
    <x v="0"/>
    <s v=""/>
    <s v=""/>
    <x v="17"/>
    <x v="0"/>
    <x v="0"/>
    <n v="8"/>
    <x v="1"/>
    <x v="1"/>
    <x v="1"/>
    <s v=""/>
    <s v=""/>
    <n v="219"/>
    <s v="-219"/>
    <x v="0"/>
    <x v="0"/>
    <x v="0"/>
    <x v="127"/>
    <x v="2"/>
    <s v="實際營收及毛利的幣別"/>
    <s v=""/>
    <s v=""/>
    <x v="0"/>
    <x v="108"/>
    <m/>
    <s v="^()$"/>
    <n v="9"/>
    <x v="0"/>
    <x v="2"/>
    <x v="0"/>
    <x v="0"/>
    <x v="0"/>
    <x v="1"/>
    <b v="0"/>
    <x v="0"/>
    <x v="1"/>
    <n v="0"/>
    <x v="0"/>
    <b v="0"/>
    <b v="0"/>
    <b v="0"/>
    <b v="0"/>
    <b v="0"/>
    <b v="0"/>
    <b v="0"/>
    <b v="0"/>
    <b v="0"/>
    <b v="0"/>
    <b v="0"/>
    <x v="0"/>
    <x v="0"/>
    <n v="0"/>
    <x v="6"/>
    <x v="0"/>
  </r>
  <r>
    <m/>
    <x v="2"/>
    <x v="4"/>
    <x v="127"/>
    <x v="128"/>
    <x v="1"/>
    <x v="125"/>
    <s v="EBO Milestone 紀錄表"/>
    <x v="0"/>
    <x v="18"/>
    <s v="N/A"/>
    <s v="Confidential"/>
    <s v="N/A"/>
    <m/>
    <x v="1"/>
    <s v="NBDC"/>
    <x v="2"/>
    <x v="2"/>
    <x v="0"/>
    <x v="0"/>
    <m/>
    <m/>
    <m/>
    <m/>
    <m/>
    <m/>
    <m/>
    <m/>
    <m/>
    <m/>
    <m/>
    <m/>
    <m/>
    <m/>
    <m/>
    <m/>
    <m/>
    <m/>
    <m/>
    <m/>
    <s v="資料清單"/>
    <x v="3"/>
    <x v="61"/>
    <x v="109"/>
    <x v="4"/>
    <s v="IEC_STD_V10 &gt;&gt; Data Standard &gt;&gt; STG"/>
    <s v="EBO Milestones"/>
    <x v="128"/>
    <x v="1"/>
    <x v="0"/>
    <x v="125"/>
    <x v="2"/>
    <s v="IEC_STD_V10 &gt;&gt; Common &gt;&gt; AutoMetaDataEBO Milestones"/>
    <x v="0"/>
    <x v="1"/>
    <s v="EBO Milestone 紀錄表Concept"/>
    <n v="222"/>
    <n v="0"/>
    <n v="0"/>
    <s v=""/>
    <n v="0"/>
    <n v="0"/>
    <n v="0"/>
    <x v="0"/>
    <s v=""/>
    <x v="0"/>
    <s v=""/>
    <x v="0"/>
    <s v="C.1.1.0:"/>
    <x v="61"/>
    <x v="61"/>
    <x v="220"/>
    <x v="127"/>
    <x v="128"/>
    <x v="132"/>
    <x v="0"/>
    <x v="0"/>
    <x v="0"/>
    <x v="7"/>
    <m/>
    <x v="0"/>
    <x v="0"/>
    <s v="EBO Milestones"/>
    <x v="220"/>
    <x v="0"/>
    <x v="0"/>
    <x v="2"/>
    <x v="2"/>
    <x v="0"/>
    <x v="0"/>
    <s v=""/>
    <s v=""/>
    <x v="17"/>
    <x v="0"/>
    <x v="0"/>
    <n v="8"/>
    <x v="1"/>
    <x v="1"/>
    <x v="1"/>
    <s v=""/>
    <s v=""/>
    <n v="220"/>
    <s v="-220"/>
    <x v="0"/>
    <x v="0"/>
    <x v="0"/>
    <x v="128"/>
    <x v="2"/>
    <s v="EBO Milestone 紀錄表"/>
    <s v=""/>
    <s v=""/>
    <x v="0"/>
    <x v="109"/>
    <m/>
    <s v="^()$"/>
    <n v="9"/>
    <x v="0"/>
    <x v="2"/>
    <x v="0"/>
    <x v="0"/>
    <x v="0"/>
    <x v="1"/>
    <b v="0"/>
    <x v="0"/>
    <x v="0"/>
    <n v="1"/>
    <x v="0"/>
    <b v="0"/>
    <b v="0"/>
    <b v="0"/>
    <b v="0"/>
    <b v="0"/>
    <b v="0"/>
    <b v="0"/>
    <b v="0"/>
    <b v="0"/>
    <b v="1"/>
    <b v="0"/>
    <x v="1"/>
    <x v="6"/>
    <n v="1"/>
    <x v="0"/>
    <x v="0"/>
  </r>
  <r>
    <m/>
    <x v="2"/>
    <x v="4"/>
    <x v="80"/>
    <x v="81"/>
    <x v="1"/>
    <x v="82"/>
    <s v="EBO 專案編號"/>
    <x v="2"/>
    <x v="25"/>
    <s v="N/A"/>
    <s v="Confidential"/>
    <s v="編碼類 "/>
    <m/>
    <x v="1"/>
    <s v="NBDC"/>
    <x v="2"/>
    <x v="2"/>
    <x v="0"/>
    <x v="0"/>
    <m/>
    <m/>
    <m/>
    <m/>
    <m/>
    <m/>
    <m/>
    <m/>
    <m/>
    <m/>
    <m/>
    <m/>
    <m/>
    <m/>
    <m/>
    <m/>
    <m/>
    <m/>
    <m/>
    <m/>
    <s v="資料清單"/>
    <x v="3"/>
    <x v="62"/>
    <x v="62"/>
    <x v="4"/>
    <s v="IEC_STD_V10 &gt;&gt; Data Standard &gt;&gt; STG"/>
    <s v="EBO Project Number"/>
    <x v="81"/>
    <x v="1"/>
    <x v="0"/>
    <x v="82"/>
    <x v="2"/>
    <s v="IEC_STD_V10 &gt;&gt; Common &gt;&gt; AutoMetaDataEBO Project Number"/>
    <x v="2"/>
    <x v="1"/>
    <s v="EBO 專案編號Relationship"/>
    <n v="162"/>
    <n v="222"/>
    <n v="0"/>
    <s v=""/>
    <n v="0"/>
    <n v="0"/>
    <n v="162"/>
    <x v="25"/>
    <s v="EBO Milestones"/>
    <x v="24"/>
    <s v="IEC_STD_V10 &gt;&gt; Data Standard &gt;&gt; STG &gt;&gt; EBO Milestones"/>
    <x v="0"/>
    <s v="C.1.1.0:"/>
    <x v="62"/>
    <x v="62"/>
    <x v="221"/>
    <x v="80"/>
    <x v="81"/>
    <x v="100"/>
    <x v="0"/>
    <x v="0"/>
    <x v="0"/>
    <x v="8"/>
    <m/>
    <x v="0"/>
    <x v="2"/>
    <s v="EBO Milestones_EBO Project Number"/>
    <x v="221"/>
    <x v="2"/>
    <x v="0"/>
    <x v="2"/>
    <x v="2"/>
    <x v="0"/>
    <x v="0"/>
    <s v=""/>
    <s v=""/>
    <x v="17"/>
    <x v="0"/>
    <x v="0"/>
    <n v="8"/>
    <x v="1"/>
    <x v="1"/>
    <x v="1"/>
    <s v=""/>
    <s v=""/>
    <n v="221"/>
    <s v="-221"/>
    <x v="0"/>
    <x v="0"/>
    <x v="0"/>
    <x v="81"/>
    <x v="2"/>
    <s v="EBO 專案編號"/>
    <s v=""/>
    <s v=""/>
    <x v="0"/>
    <x v="62"/>
    <m/>
    <s v="^()$"/>
    <n v="9"/>
    <x v="0"/>
    <x v="2"/>
    <x v="0"/>
    <x v="0"/>
    <x v="1"/>
    <x v="1"/>
    <b v="0"/>
    <x v="0"/>
    <x v="1"/>
    <n v="0"/>
    <x v="0"/>
    <b v="0"/>
    <b v="0"/>
    <b v="0"/>
    <b v="0"/>
    <b v="0"/>
    <b v="0"/>
    <b v="0"/>
    <b v="0"/>
    <b v="0"/>
    <b v="0"/>
    <b v="0"/>
    <x v="0"/>
    <x v="0"/>
    <n v="0"/>
    <x v="33"/>
    <x v="0"/>
  </r>
  <r>
    <m/>
    <x v="2"/>
    <x v="4"/>
    <x v="81"/>
    <x v="82"/>
    <x v="39"/>
    <x v="94"/>
    <s v="EBO 專案名稱"/>
    <x v="2"/>
    <x v="25"/>
    <s v="EBO Project_EBO Project Name"/>
    <s v="Confidential"/>
    <s v="文本類"/>
    <m/>
    <x v="1"/>
    <s v="NBDC"/>
    <x v="2"/>
    <x v="2"/>
    <x v="0"/>
    <x v="0"/>
    <m/>
    <m/>
    <m/>
    <m/>
    <m/>
    <m/>
    <m/>
    <m/>
    <m/>
    <m/>
    <m/>
    <m/>
    <m/>
    <m/>
    <m/>
    <m/>
    <m/>
    <m/>
    <m/>
    <m/>
    <s v="資料清單"/>
    <x v="3"/>
    <x v="63"/>
    <x v="63"/>
    <x v="4"/>
    <s v="IEC_STD_V10 &gt;&gt; Data Standard &gt;&gt; STG"/>
    <s v="EBO Project Name"/>
    <x v="82"/>
    <x v="39"/>
    <x v="0"/>
    <x v="94"/>
    <x v="2"/>
    <s v="IEC_STD_V10 &gt;&gt; Common &gt;&gt; AutoMetaDataEBO Project Name"/>
    <x v="2"/>
    <x v="1"/>
    <s v="EBO 專案名稱Relationship"/>
    <n v="163"/>
    <n v="222"/>
    <e v="#N/A"/>
    <s v=""/>
    <n v="0"/>
    <n v="0"/>
    <n v="163"/>
    <x v="26"/>
    <s v="EBO Milestones"/>
    <x v="24"/>
    <s v="IEC_STD_V10 &gt;&gt; Data Standard &gt;&gt; STG &gt;&gt; EBO Milestones"/>
    <x v="37"/>
    <s v="C.1.1.0:"/>
    <x v="63"/>
    <x v="63"/>
    <x v="222"/>
    <x v="81"/>
    <x v="82"/>
    <x v="101"/>
    <x v="0"/>
    <x v="0"/>
    <x v="0"/>
    <x v="1"/>
    <m/>
    <x v="0"/>
    <x v="2"/>
    <s v="EBO Milestones_EBO Project Name"/>
    <x v="222"/>
    <x v="2"/>
    <x v="0"/>
    <x v="2"/>
    <x v="2"/>
    <x v="0"/>
    <x v="0"/>
    <s v=""/>
    <s v=""/>
    <x v="17"/>
    <x v="0"/>
    <x v="0"/>
    <n v="8"/>
    <x v="1"/>
    <x v="1"/>
    <x v="1"/>
    <s v=""/>
    <s v=""/>
    <n v="222"/>
    <s v="-222"/>
    <x v="0"/>
    <x v="0"/>
    <x v="0"/>
    <x v="82"/>
    <x v="2"/>
    <s v="EBO 專案名稱"/>
    <s v=""/>
    <s v=""/>
    <x v="0"/>
    <x v="63"/>
    <m/>
    <s v="^()$"/>
    <n v="9"/>
    <x v="0"/>
    <x v="2"/>
    <x v="0"/>
    <x v="0"/>
    <x v="1"/>
    <x v="1"/>
    <b v="0"/>
    <x v="0"/>
    <x v="1"/>
    <n v="0"/>
    <x v="0"/>
    <b v="0"/>
    <b v="0"/>
    <b v="0"/>
    <b v="0"/>
    <b v="0"/>
    <b v="0"/>
    <b v="0"/>
    <b v="0"/>
    <b v="0"/>
    <b v="0"/>
    <b v="0"/>
    <x v="0"/>
    <x v="0"/>
    <n v="0"/>
    <x v="11"/>
    <x v="0"/>
  </r>
  <r>
    <m/>
    <x v="2"/>
    <x v="4"/>
    <x v="100"/>
    <x v="101"/>
    <x v="1"/>
    <x v="102"/>
    <s v="EBO 階段"/>
    <x v="2"/>
    <x v="25"/>
    <s v="N/A"/>
    <s v="Confidential"/>
    <s v="代碼類"/>
    <s v="Candidate, _x000a_Pre-EBO, _x000a_EBO, _x000a_Graduated"/>
    <x v="1"/>
    <s v="NBDC"/>
    <x v="2"/>
    <x v="2"/>
    <x v="0"/>
    <x v="0"/>
    <m/>
    <m/>
    <m/>
    <m/>
    <m/>
    <m/>
    <m/>
    <m/>
    <m/>
    <m/>
    <m/>
    <m/>
    <m/>
    <m/>
    <m/>
    <m/>
    <m/>
    <m/>
    <m/>
    <m/>
    <s v="資料清單"/>
    <x v="3"/>
    <x v="64"/>
    <x v="82"/>
    <x v="4"/>
    <s v="IEC_STD_V10 &gt;&gt; Data Standard &gt;&gt; STG"/>
    <s v="EBO Phase"/>
    <x v="101"/>
    <x v="1"/>
    <x v="0"/>
    <x v="102"/>
    <x v="2"/>
    <s v="IEC_STD_V10 &gt;&gt; Common &gt;&gt; AutoMetaDataEBO Phase"/>
    <x v="2"/>
    <x v="1"/>
    <s v="EBO 階段Relationship"/>
    <n v="186"/>
    <n v="222"/>
    <n v="0"/>
    <s v=""/>
    <n v="0"/>
    <n v="0"/>
    <n v="186"/>
    <x v="27"/>
    <s v="EBO Milestones"/>
    <x v="24"/>
    <s v="IEC_STD_V10 &gt;&gt; Data Standard &gt;&gt; STG &gt;&gt; EBO Milestones"/>
    <x v="0"/>
    <s v="C.1.1.0:"/>
    <x v="64"/>
    <x v="64"/>
    <x v="223"/>
    <x v="100"/>
    <x v="101"/>
    <x v="109"/>
    <x v="18"/>
    <x v="0"/>
    <x v="0"/>
    <x v="2"/>
    <m/>
    <x v="0"/>
    <x v="2"/>
    <s v="EBO Milestones_EBO Phase"/>
    <x v="223"/>
    <x v="2"/>
    <x v="0"/>
    <x v="2"/>
    <x v="2"/>
    <x v="0"/>
    <x v="0"/>
    <s v=""/>
    <s v=""/>
    <x v="17"/>
    <x v="0"/>
    <x v="0"/>
    <n v="8"/>
    <x v="1"/>
    <x v="1"/>
    <x v="1"/>
    <s v=""/>
    <s v=""/>
    <n v="223"/>
    <s v="-223"/>
    <x v="0"/>
    <x v="0"/>
    <x v="0"/>
    <x v="101"/>
    <x v="2"/>
    <s v="EBO 階段"/>
    <s v=""/>
    <s v=""/>
    <x v="0"/>
    <x v="82"/>
    <m/>
    <s v="^()$"/>
    <n v="9"/>
    <x v="0"/>
    <x v="2"/>
    <x v="0"/>
    <x v="0"/>
    <x v="1"/>
    <x v="1"/>
    <b v="0"/>
    <x v="0"/>
    <x v="1"/>
    <n v="0"/>
    <x v="0"/>
    <b v="0"/>
    <b v="0"/>
    <b v="0"/>
    <b v="0"/>
    <b v="1"/>
    <b v="0"/>
    <b v="0"/>
    <b v="0"/>
    <b v="0"/>
    <b v="0"/>
    <b v="0"/>
    <x v="1"/>
    <x v="1"/>
    <n v="0"/>
    <x v="35"/>
    <x v="0"/>
  </r>
  <r>
    <m/>
    <x v="2"/>
    <x v="4"/>
    <x v="128"/>
    <x v="129"/>
    <x v="67"/>
    <x v="126"/>
    <s v="EBO 專案里程碑說明"/>
    <x v="1"/>
    <x v="25"/>
    <s v="N/A"/>
    <s v="Confidential"/>
    <s v="代碼類"/>
    <s v="Market, Business, Technology, Organization"/>
    <x v="1"/>
    <s v="NBDC"/>
    <x v="2"/>
    <x v="2"/>
    <x v="0"/>
    <x v="0"/>
    <m/>
    <m/>
    <m/>
    <m/>
    <m/>
    <m/>
    <m/>
    <m/>
    <m/>
    <m/>
    <m/>
    <m/>
    <m/>
    <m/>
    <m/>
    <m/>
    <m/>
    <m/>
    <m/>
    <m/>
    <s v="資料清單"/>
    <x v="3"/>
    <x v="65"/>
    <x v="110"/>
    <x v="4"/>
    <s v="IEC_STD_V10 &gt;&gt; Data Standard &gt;&gt; STG"/>
    <s v="EBO Project Milestone"/>
    <x v="129"/>
    <x v="67"/>
    <x v="0"/>
    <x v="126"/>
    <x v="2"/>
    <s v="IEC_STD_V10 &gt;&gt; Common &gt;&gt; AutoMetaDataEBO Project Milestone"/>
    <x v="1"/>
    <x v="1"/>
    <s v="EBO 專案里程碑Property"/>
    <n v="226"/>
    <n v="222"/>
    <n v="0"/>
    <s v="EBO Project Milestone"/>
    <n v="1"/>
    <n v="0"/>
    <n v="0"/>
    <x v="0"/>
    <s v="EBO Milestones"/>
    <x v="24"/>
    <s v="IEC_STD_V10 &gt;&gt; Data Standard &gt;&gt; STG &gt;&gt; EBO Milestones"/>
    <x v="0"/>
    <s v="C.1.1.0:"/>
    <x v="65"/>
    <x v="65"/>
    <x v="224"/>
    <x v="128"/>
    <x v="129"/>
    <x v="133"/>
    <x v="22"/>
    <x v="0"/>
    <x v="0"/>
    <x v="2"/>
    <m/>
    <x v="0"/>
    <x v="1"/>
    <s v="EBO Milestones_EBO Project Milestone"/>
    <x v="224"/>
    <x v="1"/>
    <x v="0"/>
    <x v="2"/>
    <x v="2"/>
    <x v="0"/>
    <x v="0"/>
    <s v=""/>
    <s v=""/>
    <x v="17"/>
    <x v="0"/>
    <x v="0"/>
    <n v="8"/>
    <x v="1"/>
    <x v="1"/>
    <x v="1"/>
    <s v=""/>
    <s v=""/>
    <n v="224"/>
    <s v="-224"/>
    <x v="0"/>
    <x v="0"/>
    <x v="0"/>
    <x v="129"/>
    <x v="2"/>
    <s v="EBO 專案里程碑說明"/>
    <s v=""/>
    <s v=""/>
    <x v="0"/>
    <x v="110"/>
    <m/>
    <s v="^()$"/>
    <n v="9"/>
    <x v="0"/>
    <x v="2"/>
    <x v="0"/>
    <x v="0"/>
    <x v="0"/>
    <x v="1"/>
    <b v="0"/>
    <x v="0"/>
    <x v="1"/>
    <n v="0"/>
    <x v="0"/>
    <b v="0"/>
    <b v="0"/>
    <b v="0"/>
    <b v="0"/>
    <b v="0"/>
    <b v="0"/>
    <b v="0"/>
    <b v="0"/>
    <b v="0"/>
    <b v="0"/>
    <b v="0"/>
    <x v="0"/>
    <x v="0"/>
    <n v="0"/>
    <x v="28"/>
    <x v="0"/>
  </r>
  <r>
    <m/>
    <x v="2"/>
    <x v="4"/>
    <x v="129"/>
    <x v="130"/>
    <x v="68"/>
    <x v="127"/>
    <s v="EBO 專案里程碑類別"/>
    <x v="1"/>
    <x v="25"/>
    <s v="N/A"/>
    <s v="Confidential"/>
    <s v="文本類"/>
    <m/>
    <x v="1"/>
    <s v="NBDC"/>
    <x v="2"/>
    <x v="2"/>
    <x v="0"/>
    <x v="0"/>
    <m/>
    <m/>
    <m/>
    <m/>
    <m/>
    <m/>
    <m/>
    <m/>
    <m/>
    <m/>
    <m/>
    <m/>
    <m/>
    <m/>
    <m/>
    <m/>
    <m/>
    <m/>
    <m/>
    <m/>
    <s v="資料清單"/>
    <x v="3"/>
    <x v="66"/>
    <x v="111"/>
    <x v="4"/>
    <s v="IEC_STD_V10 &gt;&gt; Data Standard &gt;&gt; STG"/>
    <s v="EBO Milestone Category"/>
    <x v="130"/>
    <x v="68"/>
    <x v="0"/>
    <x v="127"/>
    <x v="2"/>
    <s v="IEC_STD_V10 &gt;&gt; Common &gt;&gt; AutoMetaDataEBO Milestone Category"/>
    <x v="1"/>
    <x v="1"/>
    <s v="EBO 專案里程碑類別Property"/>
    <n v="227"/>
    <n v="222"/>
    <n v="0"/>
    <s v="EBO Milestone Category"/>
    <n v="1"/>
    <n v="0"/>
    <n v="0"/>
    <x v="0"/>
    <s v="EBO Milestones"/>
    <x v="24"/>
    <s v="IEC_STD_V10 &gt;&gt; Data Standard &gt;&gt; STG &gt;&gt; EBO Milestones"/>
    <x v="0"/>
    <s v="C.1.1.0:"/>
    <x v="66"/>
    <x v="66"/>
    <x v="225"/>
    <x v="129"/>
    <x v="130"/>
    <x v="134"/>
    <x v="0"/>
    <x v="0"/>
    <x v="0"/>
    <x v="1"/>
    <m/>
    <x v="0"/>
    <x v="1"/>
    <s v="EBO Milestones_EBO Milestone Category"/>
    <x v="225"/>
    <x v="1"/>
    <x v="0"/>
    <x v="2"/>
    <x v="2"/>
    <x v="0"/>
    <x v="0"/>
    <s v=""/>
    <s v=""/>
    <x v="17"/>
    <x v="0"/>
    <x v="0"/>
    <n v="8"/>
    <x v="1"/>
    <x v="1"/>
    <x v="1"/>
    <s v=""/>
    <s v=""/>
    <n v="225"/>
    <s v="-225"/>
    <x v="0"/>
    <x v="0"/>
    <x v="0"/>
    <x v="130"/>
    <x v="2"/>
    <s v="EBO 專案里程碑類別"/>
    <s v=""/>
    <s v=""/>
    <x v="0"/>
    <x v="111"/>
    <m/>
    <s v="^()$"/>
    <n v="9"/>
    <x v="0"/>
    <x v="2"/>
    <x v="0"/>
    <x v="0"/>
    <x v="0"/>
    <x v="1"/>
    <b v="0"/>
    <x v="0"/>
    <x v="1"/>
    <n v="0"/>
    <x v="0"/>
    <b v="0"/>
    <b v="0"/>
    <b v="0"/>
    <b v="0"/>
    <b v="0"/>
    <b v="0"/>
    <b v="0"/>
    <b v="0"/>
    <b v="0"/>
    <b v="0"/>
    <b v="0"/>
    <x v="0"/>
    <x v="0"/>
    <n v="0"/>
    <x v="17"/>
    <x v="0"/>
  </r>
  <r>
    <m/>
    <x v="2"/>
    <x v="4"/>
    <x v="130"/>
    <x v="131"/>
    <x v="69"/>
    <x v="128"/>
    <s v="里程碑 狀態"/>
    <x v="1"/>
    <x v="25"/>
    <s v="N/A"/>
    <s v="Confidential"/>
    <s v="代碼類"/>
    <s v="Ongoing, Delay, Completed, Cancel"/>
    <x v="1"/>
    <s v="NBDC"/>
    <x v="2"/>
    <x v="2"/>
    <x v="0"/>
    <x v="0"/>
    <m/>
    <m/>
    <m/>
    <m/>
    <m/>
    <m/>
    <m/>
    <m/>
    <m/>
    <m/>
    <m/>
    <m/>
    <m/>
    <m/>
    <m/>
    <m/>
    <m/>
    <m/>
    <m/>
    <m/>
    <s v="資料清單"/>
    <x v="3"/>
    <x v="67"/>
    <x v="112"/>
    <x v="4"/>
    <s v="IEC_STD_V10 &gt;&gt; Data Standard &gt;&gt; STG"/>
    <s v="EBO Milestone Status"/>
    <x v="131"/>
    <x v="69"/>
    <x v="0"/>
    <x v="128"/>
    <x v="2"/>
    <s v="IEC_STD_V10 &gt;&gt; Common &gt;&gt; AutoMetaDataEBO Milestone Status"/>
    <x v="1"/>
    <x v="1"/>
    <s v="EBO 專案里程碑狀態Property"/>
    <n v="228"/>
    <n v="222"/>
    <n v="0"/>
    <s v="EBO Milestone Status"/>
    <n v="1"/>
    <n v="0"/>
    <n v="0"/>
    <x v="0"/>
    <s v="EBO Milestones"/>
    <x v="24"/>
    <s v="IEC_STD_V10 &gt;&gt; Data Standard &gt;&gt; STG &gt;&gt; EBO Milestones"/>
    <x v="0"/>
    <s v="C.1.1.0:"/>
    <x v="67"/>
    <x v="67"/>
    <x v="226"/>
    <x v="130"/>
    <x v="131"/>
    <x v="135"/>
    <x v="23"/>
    <x v="0"/>
    <x v="0"/>
    <x v="2"/>
    <m/>
    <x v="0"/>
    <x v="1"/>
    <s v="EBO Milestones_EBO Milestone Status"/>
    <x v="226"/>
    <x v="1"/>
    <x v="0"/>
    <x v="2"/>
    <x v="2"/>
    <x v="0"/>
    <x v="0"/>
    <s v=""/>
    <s v=""/>
    <x v="17"/>
    <x v="0"/>
    <x v="0"/>
    <n v="8"/>
    <x v="1"/>
    <x v="1"/>
    <x v="1"/>
    <s v=""/>
    <s v=""/>
    <n v="226"/>
    <s v="-226"/>
    <x v="0"/>
    <x v="0"/>
    <x v="0"/>
    <x v="131"/>
    <x v="2"/>
    <s v="EBO 專案里程碑狀態"/>
    <s v=""/>
    <s v=""/>
    <x v="0"/>
    <x v="112"/>
    <m/>
    <s v="^()$"/>
    <n v="9"/>
    <x v="0"/>
    <x v="2"/>
    <x v="0"/>
    <x v="0"/>
    <x v="0"/>
    <x v="1"/>
    <b v="0"/>
    <x v="0"/>
    <x v="1"/>
    <n v="0"/>
    <x v="0"/>
    <b v="0"/>
    <b v="0"/>
    <b v="0"/>
    <b v="0"/>
    <b v="0"/>
    <b v="0"/>
    <b v="0"/>
    <b v="0"/>
    <b v="0"/>
    <b v="0"/>
    <b v="0"/>
    <x v="0"/>
    <x v="0"/>
    <n v="0"/>
    <x v="6"/>
    <x v="0"/>
  </r>
  <r>
    <m/>
    <x v="2"/>
    <x v="4"/>
    <x v="131"/>
    <x v="132"/>
    <x v="70"/>
    <x v="129"/>
    <s v="里程碑完成進度 (%)"/>
    <x v="1"/>
    <x v="25"/>
    <s v="N/A"/>
    <s v="Confidential"/>
    <s v="比例類"/>
    <m/>
    <x v="1"/>
    <s v="NBDC"/>
    <x v="2"/>
    <x v="2"/>
    <x v="0"/>
    <x v="0"/>
    <m/>
    <m/>
    <m/>
    <m/>
    <m/>
    <m/>
    <m/>
    <m/>
    <m/>
    <m/>
    <m/>
    <m/>
    <m/>
    <m/>
    <m/>
    <m/>
    <m/>
    <m/>
    <m/>
    <m/>
    <s v="資料清單"/>
    <x v="3"/>
    <x v="68"/>
    <x v="113"/>
    <x v="4"/>
    <s v="IEC_STD_V10 &gt;&gt; Data Standard &gt;&gt; STG"/>
    <s v="EBO Milestone Completion"/>
    <x v="132"/>
    <x v="70"/>
    <x v="0"/>
    <x v="129"/>
    <x v="2"/>
    <s v="IEC_STD_V10 &gt;&gt; Common &gt;&gt; AutoMetaDataEBO Milestone Completion"/>
    <x v="1"/>
    <x v="1"/>
    <s v="EBO 專案里程碑完成進度Property"/>
    <n v="229"/>
    <n v="222"/>
    <n v="0"/>
    <s v="EBO Milestone Completion"/>
    <n v="1"/>
    <n v="0"/>
    <n v="0"/>
    <x v="0"/>
    <s v="EBO Milestones"/>
    <x v="24"/>
    <s v="IEC_STD_V10 &gt;&gt; Data Standard &gt;&gt; STG &gt;&gt; EBO Milestones"/>
    <x v="0"/>
    <s v="C.1.1.0:"/>
    <x v="68"/>
    <x v="68"/>
    <x v="227"/>
    <x v="131"/>
    <x v="132"/>
    <x v="136"/>
    <x v="0"/>
    <x v="0"/>
    <x v="0"/>
    <x v="5"/>
    <m/>
    <x v="0"/>
    <x v="1"/>
    <s v="EBO Milestones_EBO Milestone Completion"/>
    <x v="227"/>
    <x v="1"/>
    <x v="0"/>
    <x v="2"/>
    <x v="2"/>
    <x v="0"/>
    <x v="0"/>
    <s v=""/>
    <s v=""/>
    <x v="17"/>
    <x v="0"/>
    <x v="0"/>
    <n v="8"/>
    <x v="1"/>
    <x v="1"/>
    <x v="1"/>
    <s v=""/>
    <s v=""/>
    <n v="227"/>
    <s v="-227"/>
    <x v="0"/>
    <x v="0"/>
    <x v="0"/>
    <x v="132"/>
    <x v="2"/>
    <s v="EBO 專案里程碑完成進度 (%)"/>
    <s v=""/>
    <s v=""/>
    <x v="0"/>
    <x v="113"/>
    <m/>
    <s v="^()$"/>
    <n v="9"/>
    <x v="0"/>
    <x v="2"/>
    <x v="0"/>
    <x v="0"/>
    <x v="0"/>
    <x v="1"/>
    <b v="0"/>
    <x v="0"/>
    <x v="1"/>
    <n v="0"/>
    <x v="0"/>
    <b v="0"/>
    <b v="0"/>
    <b v="0"/>
    <b v="0"/>
    <b v="0"/>
    <b v="0"/>
    <b v="0"/>
    <b v="0"/>
    <b v="0"/>
    <b v="0"/>
    <b v="0"/>
    <x v="0"/>
    <x v="0"/>
    <n v="0"/>
    <x v="9"/>
    <x v="0"/>
  </r>
  <r>
    <m/>
    <x v="2"/>
    <x v="4"/>
    <x v="132"/>
    <x v="133"/>
    <x v="71"/>
    <x v="130"/>
    <s v="yyyy-mm-dd"/>
    <x v="1"/>
    <x v="25"/>
    <s v="N/A"/>
    <s v="Confidential"/>
    <s v="日期類"/>
    <m/>
    <x v="1"/>
    <s v="NBDC"/>
    <x v="2"/>
    <x v="2"/>
    <x v="0"/>
    <x v="0"/>
    <m/>
    <m/>
    <m/>
    <m/>
    <m/>
    <m/>
    <m/>
    <m/>
    <m/>
    <m/>
    <m/>
    <m/>
    <m/>
    <m/>
    <m/>
    <m/>
    <m/>
    <m/>
    <m/>
    <m/>
    <s v="資料清單"/>
    <x v="3"/>
    <x v="69"/>
    <x v="114"/>
    <x v="4"/>
    <s v="IEC_STD_V10 &gt;&gt; Data Standard &gt;&gt; STG"/>
    <s v="EBO Milestone Target Date"/>
    <x v="133"/>
    <x v="71"/>
    <x v="0"/>
    <x v="130"/>
    <x v="2"/>
    <s v="IEC_STD_V10 &gt;&gt; Common &gt;&gt; AutoMetaDataEBO Milestone Target Date"/>
    <x v="1"/>
    <x v="1"/>
    <s v="EBO 專案里程碑預計達成日期Property"/>
    <n v="230"/>
    <n v="222"/>
    <n v="0"/>
    <s v="EBO Milestone Target Date"/>
    <n v="1"/>
    <n v="0"/>
    <n v="0"/>
    <x v="0"/>
    <s v="EBO Milestones"/>
    <x v="24"/>
    <s v="IEC_STD_V10 &gt;&gt; Data Standard &gt;&gt; STG &gt;&gt; EBO Milestones"/>
    <x v="0"/>
    <s v="C.1.1.0:"/>
    <x v="69"/>
    <x v="69"/>
    <x v="228"/>
    <x v="132"/>
    <x v="133"/>
    <x v="93"/>
    <x v="0"/>
    <x v="0"/>
    <x v="0"/>
    <x v="3"/>
    <m/>
    <x v="0"/>
    <x v="1"/>
    <s v="EBO Milestones_EBO Milestone Target Date"/>
    <x v="228"/>
    <x v="1"/>
    <x v="0"/>
    <x v="2"/>
    <x v="2"/>
    <x v="0"/>
    <x v="0"/>
    <s v=""/>
    <s v=""/>
    <x v="17"/>
    <x v="0"/>
    <x v="0"/>
    <n v="8"/>
    <x v="1"/>
    <x v="1"/>
    <x v="1"/>
    <s v=""/>
    <s v=""/>
    <n v="228"/>
    <s v="-228"/>
    <x v="0"/>
    <x v="0"/>
    <x v="0"/>
    <x v="133"/>
    <x v="2"/>
    <s v="里程碑 預計達成日期"/>
    <s v=""/>
    <s v=""/>
    <x v="0"/>
    <x v="114"/>
    <m/>
    <s v="^()$"/>
    <n v="9"/>
    <x v="0"/>
    <x v="2"/>
    <x v="0"/>
    <x v="0"/>
    <x v="0"/>
    <x v="1"/>
    <b v="0"/>
    <x v="0"/>
    <x v="1"/>
    <n v="0"/>
    <x v="0"/>
    <b v="0"/>
    <b v="0"/>
    <b v="0"/>
    <b v="0"/>
    <b v="0"/>
    <b v="0"/>
    <b v="0"/>
    <b v="0"/>
    <b v="0"/>
    <b v="0"/>
    <b v="0"/>
    <x v="0"/>
    <x v="0"/>
    <n v="0"/>
    <x v="4"/>
    <x v="0"/>
  </r>
  <r>
    <m/>
    <x v="2"/>
    <x v="4"/>
    <x v="133"/>
    <x v="134"/>
    <x v="72"/>
    <x v="131"/>
    <s v="yyyy-mm-dd"/>
    <x v="1"/>
    <x v="25"/>
    <s v="N/A"/>
    <s v="Confidential"/>
    <s v="日期類"/>
    <m/>
    <x v="1"/>
    <s v="NBDC"/>
    <x v="2"/>
    <x v="2"/>
    <x v="0"/>
    <x v="0"/>
    <m/>
    <m/>
    <m/>
    <m/>
    <m/>
    <m/>
    <m/>
    <m/>
    <m/>
    <m/>
    <m/>
    <m/>
    <m/>
    <m/>
    <m/>
    <m/>
    <m/>
    <m/>
    <m/>
    <m/>
    <s v="資料清單"/>
    <x v="3"/>
    <x v="70"/>
    <x v="115"/>
    <x v="4"/>
    <s v="IEC_STD_V10 &gt;&gt; Data Standard &gt;&gt; STG"/>
    <s v="EBO Milestone Actual Date"/>
    <x v="134"/>
    <x v="72"/>
    <x v="0"/>
    <x v="131"/>
    <x v="2"/>
    <s v="IEC_STD_V10 &gt;&gt; Common &gt;&gt; AutoMetaDataEBO Milestone Actual Date"/>
    <x v="1"/>
    <x v="1"/>
    <s v="EBO 專案里程碑實際達成日期Property"/>
    <n v="231"/>
    <n v="222"/>
    <n v="0"/>
    <s v="EBO Milestone Actual Date"/>
    <n v="1"/>
    <n v="0"/>
    <n v="0"/>
    <x v="0"/>
    <s v="EBO Milestones"/>
    <x v="24"/>
    <s v="IEC_STD_V10 &gt;&gt; Data Standard &gt;&gt; STG &gt;&gt; EBO Milestones"/>
    <x v="0"/>
    <s v="C.1.1.0:"/>
    <x v="70"/>
    <x v="70"/>
    <x v="229"/>
    <x v="133"/>
    <x v="134"/>
    <x v="93"/>
    <x v="0"/>
    <x v="0"/>
    <x v="0"/>
    <x v="3"/>
    <m/>
    <x v="0"/>
    <x v="1"/>
    <s v="EBO Milestones_EBO Milestone Actual Date"/>
    <x v="229"/>
    <x v="1"/>
    <x v="0"/>
    <x v="2"/>
    <x v="2"/>
    <x v="0"/>
    <x v="0"/>
    <s v=""/>
    <s v=""/>
    <x v="17"/>
    <x v="0"/>
    <x v="0"/>
    <n v="8"/>
    <x v="1"/>
    <x v="1"/>
    <x v="1"/>
    <s v=""/>
    <s v=""/>
    <n v="229"/>
    <s v="-229"/>
    <x v="0"/>
    <x v="0"/>
    <x v="0"/>
    <x v="134"/>
    <x v="2"/>
    <s v="里程碑 實際達成日期"/>
    <s v=""/>
    <s v=""/>
    <x v="0"/>
    <x v="115"/>
    <m/>
    <s v="^()$"/>
    <n v="9"/>
    <x v="0"/>
    <x v="2"/>
    <x v="0"/>
    <x v="0"/>
    <x v="0"/>
    <x v="1"/>
    <b v="0"/>
    <x v="0"/>
    <x v="1"/>
    <n v="0"/>
    <x v="0"/>
    <b v="0"/>
    <b v="0"/>
    <b v="0"/>
    <b v="0"/>
    <b v="0"/>
    <b v="0"/>
    <b v="0"/>
    <b v="0"/>
    <b v="0"/>
    <b v="0"/>
    <b v="0"/>
    <x v="0"/>
    <x v="0"/>
    <n v="0"/>
    <x v="4"/>
    <x v="0"/>
  </r>
  <r>
    <m/>
    <x v="2"/>
    <x v="4"/>
    <x v="134"/>
    <x v="135"/>
    <x v="54"/>
    <x v="132"/>
    <s v="EBO 專案里程碑備註"/>
    <x v="1"/>
    <x v="25"/>
    <s v="N/A"/>
    <s v="Confidential"/>
    <s v="文本類"/>
    <m/>
    <x v="1"/>
    <s v="NBDC"/>
    <x v="2"/>
    <x v="2"/>
    <x v="0"/>
    <x v="0"/>
    <m/>
    <m/>
    <m/>
    <m/>
    <m/>
    <m/>
    <m/>
    <m/>
    <m/>
    <m/>
    <m/>
    <m/>
    <m/>
    <m/>
    <m/>
    <m/>
    <m/>
    <m/>
    <m/>
    <m/>
    <s v="資料清單"/>
    <x v="3"/>
    <x v="71"/>
    <x v="116"/>
    <x v="4"/>
    <s v="IEC_STD_V10 &gt;&gt; Data Standard &gt;&gt; STG"/>
    <s v="EBO Milestone Remark"/>
    <x v="135"/>
    <x v="54"/>
    <x v="0"/>
    <x v="132"/>
    <x v="2"/>
    <s v="IEC_STD_V10 &gt;&gt; Common &gt;&gt; AutoMetaDataEBO Milestone Remark"/>
    <x v="1"/>
    <x v="1"/>
    <s v="EBO 專案里程碑備註Property"/>
    <n v="232"/>
    <n v="222"/>
    <n v="0"/>
    <s v="EBO Milestone Remark"/>
    <n v="1"/>
    <n v="0"/>
    <n v="0"/>
    <x v="0"/>
    <s v="EBO Milestones"/>
    <x v="24"/>
    <s v="IEC_STD_V10 &gt;&gt; Data Standard &gt;&gt; STG &gt;&gt; EBO Milestones"/>
    <x v="0"/>
    <s v="C.1.1.0:"/>
    <x v="71"/>
    <x v="71"/>
    <x v="230"/>
    <x v="134"/>
    <x v="135"/>
    <x v="137"/>
    <x v="0"/>
    <x v="0"/>
    <x v="0"/>
    <x v="1"/>
    <m/>
    <x v="0"/>
    <x v="1"/>
    <s v="EBO Milestones_EBO Milestone Remark"/>
    <x v="230"/>
    <x v="1"/>
    <x v="0"/>
    <x v="2"/>
    <x v="2"/>
    <x v="0"/>
    <x v="0"/>
    <s v=""/>
    <s v=""/>
    <x v="17"/>
    <x v="0"/>
    <x v="0"/>
    <n v="8"/>
    <x v="1"/>
    <x v="1"/>
    <x v="1"/>
    <s v=""/>
    <s v=""/>
    <n v="230"/>
    <s v="-230"/>
    <x v="0"/>
    <x v="0"/>
    <x v="0"/>
    <x v="135"/>
    <x v="2"/>
    <s v="EBO 專案里程碑備註"/>
    <s v=""/>
    <s v=""/>
    <x v="0"/>
    <x v="116"/>
    <m/>
    <s v="^()$"/>
    <n v="9"/>
    <x v="0"/>
    <x v="2"/>
    <x v="0"/>
    <x v="0"/>
    <x v="0"/>
    <x v="1"/>
    <b v="0"/>
    <x v="0"/>
    <x v="1"/>
    <n v="0"/>
    <x v="0"/>
    <b v="0"/>
    <b v="0"/>
    <b v="0"/>
    <b v="0"/>
    <b v="0"/>
    <b v="0"/>
    <b v="0"/>
    <b v="0"/>
    <b v="0"/>
    <b v="0"/>
    <b v="0"/>
    <x v="0"/>
    <x v="0"/>
    <n v="0"/>
    <x v="6"/>
    <x v="0"/>
  </r>
  <r>
    <m/>
    <x v="2"/>
    <x v="4"/>
    <x v="135"/>
    <x v="136"/>
    <x v="46"/>
    <x v="133"/>
    <s v="yyyy-mm-dd"/>
    <x v="1"/>
    <x v="25"/>
    <s v="N/A"/>
    <s v="Confidential"/>
    <s v="日期類"/>
    <m/>
    <x v="1"/>
    <s v="NBDC"/>
    <x v="2"/>
    <x v="2"/>
    <x v="0"/>
    <x v="0"/>
    <m/>
    <m/>
    <m/>
    <m/>
    <m/>
    <m/>
    <m/>
    <m/>
    <m/>
    <m/>
    <m/>
    <m/>
    <m/>
    <m/>
    <m/>
    <m/>
    <m/>
    <m/>
    <m/>
    <m/>
    <s v="資料清單"/>
    <x v="3"/>
    <x v="72"/>
    <x v="117"/>
    <x v="4"/>
    <s v="IEC_STD_V10 &gt;&gt; Data Standard &gt;&gt; STG"/>
    <s v="EBO Milestone Check Date"/>
    <x v="136"/>
    <x v="46"/>
    <x v="0"/>
    <x v="133"/>
    <x v="2"/>
    <s v="IEC_STD_V10 &gt;&gt; Common &gt;&gt; AutoMetaDataEBO Milestone Check Date"/>
    <x v="1"/>
    <x v="1"/>
    <s v="EBO 專案里程碑紀錄日期Property"/>
    <n v="233"/>
    <n v="222"/>
    <n v="0"/>
    <s v="EBO Milestone Check Date"/>
    <n v="1"/>
    <n v="0"/>
    <n v="0"/>
    <x v="0"/>
    <s v="EBO Milestones"/>
    <x v="24"/>
    <s v="IEC_STD_V10 &gt;&gt; Data Standard &gt;&gt; STG &gt;&gt; EBO Milestones"/>
    <x v="0"/>
    <s v="C.1.1.0:"/>
    <x v="72"/>
    <x v="72"/>
    <x v="231"/>
    <x v="135"/>
    <x v="136"/>
    <x v="93"/>
    <x v="0"/>
    <x v="0"/>
    <x v="0"/>
    <x v="3"/>
    <m/>
    <x v="0"/>
    <x v="1"/>
    <s v="EBO Milestones_EBO Milestone Check Date"/>
    <x v="231"/>
    <x v="1"/>
    <x v="0"/>
    <x v="2"/>
    <x v="2"/>
    <x v="0"/>
    <x v="0"/>
    <s v=""/>
    <s v=""/>
    <x v="17"/>
    <x v="0"/>
    <x v="0"/>
    <n v="8"/>
    <x v="1"/>
    <x v="1"/>
    <x v="1"/>
    <s v=""/>
    <s v=""/>
    <n v="231"/>
    <s v="-231"/>
    <x v="0"/>
    <x v="0"/>
    <x v="0"/>
    <x v="136"/>
    <x v="2"/>
    <s v="EBO 專案里程碑紀錄日期"/>
    <s v=""/>
    <s v=""/>
    <x v="0"/>
    <x v="117"/>
    <m/>
    <s v="^()$"/>
    <n v="9"/>
    <x v="0"/>
    <x v="2"/>
    <x v="0"/>
    <x v="0"/>
    <x v="0"/>
    <x v="1"/>
    <b v="0"/>
    <x v="0"/>
    <x v="1"/>
    <n v="0"/>
    <x v="0"/>
    <b v="0"/>
    <b v="0"/>
    <b v="0"/>
    <b v="0"/>
    <b v="0"/>
    <b v="0"/>
    <b v="0"/>
    <b v="0"/>
    <b v="0"/>
    <b v="0"/>
    <b v="0"/>
    <x v="0"/>
    <x v="0"/>
    <n v="0"/>
    <x v="9"/>
    <x v="0"/>
  </r>
  <r>
    <m/>
    <x v="2"/>
    <x v="4"/>
    <x v="136"/>
    <x v="137"/>
    <x v="1"/>
    <x v="134"/>
    <s v="投資主檔"/>
    <x v="0"/>
    <x v="18"/>
    <s v="N/A"/>
    <s v="Confidential"/>
    <m/>
    <m/>
    <x v="0"/>
    <s v="STG"/>
    <x v="3"/>
    <x v="2"/>
    <x v="0"/>
    <x v="0"/>
    <s v="INT_INVESTMENT_MASTER"/>
    <m/>
    <m/>
    <m/>
    <m/>
    <m/>
    <m/>
    <m/>
    <m/>
    <m/>
    <m/>
    <m/>
    <m/>
    <m/>
    <m/>
    <m/>
    <m/>
    <m/>
    <m/>
    <m/>
    <s v="資料清單"/>
    <x v="4"/>
    <x v="0"/>
    <x v="118"/>
    <x v="4"/>
    <s v="IEC_STD_V10 &gt;&gt; Data Standard &gt;&gt; STG"/>
    <s v="Investment Master"/>
    <x v="137"/>
    <x v="1"/>
    <x v="0"/>
    <x v="134"/>
    <x v="3"/>
    <s v="IEC_STD_V10 &gt;&gt; Common &gt;&gt; AutoMetaDataInvestment Master"/>
    <x v="0"/>
    <x v="1"/>
    <s v="投資主檔Concept"/>
    <n v="234"/>
    <n v="0"/>
    <n v="0"/>
    <s v=""/>
    <n v="0"/>
    <n v="0"/>
    <n v="0"/>
    <x v="0"/>
    <s v=""/>
    <x v="0"/>
    <s v=""/>
    <x v="0"/>
    <s v="STG:"/>
    <x v="0"/>
    <x v="0"/>
    <x v="232"/>
    <x v="136"/>
    <x v="137"/>
    <x v="138"/>
    <x v="0"/>
    <x v="0"/>
    <x v="0"/>
    <x v="0"/>
    <m/>
    <x v="0"/>
    <x v="0"/>
    <s v="Investment Master"/>
    <x v="232"/>
    <x v="0"/>
    <x v="0"/>
    <x v="2"/>
    <x v="2"/>
    <x v="0"/>
    <x v="0"/>
    <s v="INT_INVESTMENT_MASTER"/>
    <s v=""/>
    <x v="18"/>
    <x v="0"/>
    <x v="0"/>
    <n v="0"/>
    <x v="0"/>
    <x v="0"/>
    <x v="0"/>
    <s v=""/>
    <s v=""/>
    <n v="232"/>
    <s v="-232"/>
    <x v="0"/>
    <x v="0"/>
    <x v="0"/>
    <x v="137"/>
    <x v="3"/>
    <s v="投資主檔"/>
    <s v=""/>
    <s v=""/>
    <x v="0"/>
    <x v="118"/>
    <m/>
    <s v="^()$"/>
    <n v="9"/>
    <x v="0"/>
    <x v="2"/>
    <x v="0"/>
    <x v="0"/>
    <x v="0"/>
    <x v="1"/>
    <b v="0"/>
    <x v="0"/>
    <x v="0"/>
    <n v="0"/>
    <x v="0"/>
    <b v="0"/>
    <b v="0"/>
    <b v="0"/>
    <b v="0"/>
    <b v="0"/>
    <b v="0"/>
    <b v="0"/>
    <b v="0"/>
    <b v="0"/>
    <b v="0"/>
    <b v="0"/>
    <x v="0"/>
    <x v="0"/>
    <n v="0"/>
    <x v="3"/>
    <x v="0"/>
  </r>
  <r>
    <m/>
    <x v="2"/>
    <x v="4"/>
    <x v="137"/>
    <x v="138"/>
    <x v="1"/>
    <x v="135"/>
    <s v="投資標的名稱"/>
    <x v="1"/>
    <x v="26"/>
    <s v="N/A"/>
    <s v="Confidential"/>
    <s v="文本類"/>
    <m/>
    <x v="0"/>
    <s v="STG"/>
    <x v="3"/>
    <x v="2"/>
    <x v="0"/>
    <x v="0"/>
    <s v="INT_INVESTMENT_MASTER"/>
    <s v="INVESTMENT_SUBJECT"/>
    <m/>
    <m/>
    <m/>
    <m/>
    <m/>
    <m/>
    <m/>
    <m/>
    <m/>
    <m/>
    <m/>
    <m/>
    <m/>
    <m/>
    <m/>
    <m/>
    <m/>
    <m/>
    <s v="資料清單"/>
    <x v="4"/>
    <x v="1"/>
    <x v="119"/>
    <x v="4"/>
    <s v="IEC_STD_V10 &gt;&gt; Data Standard &gt;&gt; STG"/>
    <s v="Investment Subject"/>
    <x v="138"/>
    <x v="1"/>
    <x v="0"/>
    <x v="135"/>
    <x v="3"/>
    <s v="IEC_STD_V10 &gt;&gt; Common &gt;&gt; AutoMetaDataInvestment Subject"/>
    <x v="1"/>
    <x v="1"/>
    <s v="投資標的名稱Property"/>
    <n v="235"/>
    <n v="234"/>
    <n v="0"/>
    <s v="Investment Subject"/>
    <n v="1"/>
    <n v="0"/>
    <n v="0"/>
    <x v="0"/>
    <s v="Investment Master"/>
    <x v="25"/>
    <s v="IEC_STD_V10 &gt;&gt; Data Standard &gt;&gt; STG &gt;&gt; Investment Master"/>
    <x v="0"/>
    <s v="STG:"/>
    <x v="1"/>
    <x v="1"/>
    <x v="233"/>
    <x v="137"/>
    <x v="138"/>
    <x v="139"/>
    <x v="0"/>
    <x v="0"/>
    <x v="0"/>
    <x v="1"/>
    <m/>
    <x v="0"/>
    <x v="1"/>
    <s v="Investment Master_Investment Subject"/>
    <x v="233"/>
    <x v="1"/>
    <x v="0"/>
    <x v="2"/>
    <x v="2"/>
    <x v="0"/>
    <x v="0"/>
    <s v="INT_INVESTMENT_MASTER"/>
    <s v="INVESTMENT_SUBJECT"/>
    <x v="18"/>
    <x v="67"/>
    <x v="0"/>
    <n v="0"/>
    <x v="0"/>
    <x v="0"/>
    <x v="0"/>
    <s v=""/>
    <s v=""/>
    <n v="233"/>
    <s v="-233"/>
    <x v="0"/>
    <x v="0"/>
    <x v="0"/>
    <x v="138"/>
    <x v="3"/>
    <s v="投資項目"/>
    <s v=""/>
    <s v=""/>
    <x v="0"/>
    <x v="119"/>
    <m/>
    <s v="^()$"/>
    <n v="9"/>
    <x v="0"/>
    <x v="2"/>
    <x v="0"/>
    <x v="0"/>
    <x v="0"/>
    <x v="1"/>
    <b v="0"/>
    <x v="0"/>
    <x v="1"/>
    <n v="0"/>
    <x v="0"/>
    <b v="0"/>
    <b v="0"/>
    <b v="0"/>
    <b v="0"/>
    <b v="0"/>
    <b v="0"/>
    <b v="0"/>
    <b v="0"/>
    <b v="0"/>
    <b v="0"/>
    <b v="0"/>
    <x v="0"/>
    <x v="0"/>
    <n v="0"/>
    <x v="33"/>
    <x v="0"/>
  </r>
  <r>
    <m/>
    <x v="2"/>
    <x v="4"/>
    <x v="138"/>
    <x v="139"/>
    <x v="60"/>
    <x v="136"/>
    <s v="投資結算年度"/>
    <x v="1"/>
    <x v="26"/>
    <s v="N/A"/>
    <s v="Confidential"/>
    <s v="數值類"/>
    <m/>
    <x v="0"/>
    <s v="STG"/>
    <x v="3"/>
    <x v="2"/>
    <x v="0"/>
    <x v="0"/>
    <s v="INT_INVESTMENT_MASTER"/>
    <s v="ACCOUNT_FOR_THE_YEAR"/>
    <m/>
    <m/>
    <m/>
    <m/>
    <m/>
    <m/>
    <m/>
    <m/>
    <m/>
    <m/>
    <m/>
    <m/>
    <m/>
    <m/>
    <m/>
    <m/>
    <m/>
    <m/>
    <s v="資料清單"/>
    <x v="4"/>
    <x v="2"/>
    <x v="120"/>
    <x v="4"/>
    <s v="IEC_STD_V10 &gt;&gt; Data Standard &gt;&gt; STG"/>
    <s v="Account for the Year"/>
    <x v="139"/>
    <x v="60"/>
    <x v="0"/>
    <x v="136"/>
    <x v="3"/>
    <s v="IEC_STD_V10 &gt;&gt; Common &gt;&gt; AutoMetaDataAccount for the Year"/>
    <x v="1"/>
    <x v="1"/>
    <s v="投資結算年度Property"/>
    <n v="236"/>
    <n v="234"/>
    <n v="0"/>
    <s v="Account for the Year"/>
    <n v="1"/>
    <n v="0"/>
    <n v="0"/>
    <x v="0"/>
    <s v="Investment Master"/>
    <x v="25"/>
    <s v="IEC_STD_V10 &gt;&gt; Data Standard &gt;&gt; STG &gt;&gt; Investment Master"/>
    <x v="0"/>
    <s v="STG:"/>
    <x v="2"/>
    <x v="2"/>
    <x v="234"/>
    <x v="138"/>
    <x v="139"/>
    <x v="140"/>
    <x v="0"/>
    <x v="0"/>
    <x v="0"/>
    <x v="4"/>
    <m/>
    <x v="0"/>
    <x v="1"/>
    <s v="Investment Master_Account for the Year"/>
    <x v="234"/>
    <x v="1"/>
    <x v="0"/>
    <x v="2"/>
    <x v="2"/>
    <x v="0"/>
    <x v="0"/>
    <s v="INT_INVESTMENT_MASTER"/>
    <s v="ACCOUNT_FOR_THE_YEAR"/>
    <x v="18"/>
    <x v="68"/>
    <x v="0"/>
    <n v="0"/>
    <x v="0"/>
    <x v="0"/>
    <x v="0"/>
    <s v=""/>
    <s v=""/>
    <n v="234"/>
    <s v="-234"/>
    <x v="0"/>
    <x v="0"/>
    <x v="0"/>
    <x v="139"/>
    <x v="3"/>
    <s v="結算年度"/>
    <s v=""/>
    <s v=""/>
    <x v="0"/>
    <x v="120"/>
    <m/>
    <s v="^()$"/>
    <n v="9"/>
    <x v="0"/>
    <x v="2"/>
    <x v="0"/>
    <x v="0"/>
    <x v="0"/>
    <x v="1"/>
    <b v="0"/>
    <x v="0"/>
    <x v="1"/>
    <n v="0"/>
    <x v="0"/>
    <b v="0"/>
    <b v="0"/>
    <b v="0"/>
    <b v="0"/>
    <b v="0"/>
    <b v="0"/>
    <b v="0"/>
    <b v="0"/>
    <b v="0"/>
    <b v="0"/>
    <b v="0"/>
    <x v="0"/>
    <x v="0"/>
    <n v="0"/>
    <x v="6"/>
    <x v="0"/>
  </r>
  <r>
    <m/>
    <x v="2"/>
    <x v="4"/>
    <x v="139"/>
    <x v="140"/>
    <x v="73"/>
    <x v="137"/>
    <s v="投資結算季度"/>
    <x v="1"/>
    <x v="26"/>
    <s v="N/A"/>
    <s v="Confidential"/>
    <s v="文本類"/>
    <m/>
    <x v="0"/>
    <s v="STG"/>
    <x v="3"/>
    <x v="2"/>
    <x v="0"/>
    <x v="0"/>
    <s v="INT_INVESTMENT_MASTER"/>
    <s v="ACCOUNT_FOR_THE_QUARTER"/>
    <m/>
    <m/>
    <m/>
    <m/>
    <m/>
    <m/>
    <m/>
    <m/>
    <m/>
    <m/>
    <m/>
    <m/>
    <m/>
    <m/>
    <m/>
    <m/>
    <m/>
    <m/>
    <s v="資料清單"/>
    <x v="4"/>
    <x v="3"/>
    <x v="121"/>
    <x v="4"/>
    <s v="IEC_STD_V10 &gt;&gt; Data Standard &gt;&gt; STG"/>
    <s v="Account for the Quarter"/>
    <x v="140"/>
    <x v="73"/>
    <x v="0"/>
    <x v="137"/>
    <x v="3"/>
    <s v="IEC_STD_V10 &gt;&gt; Common &gt;&gt; AutoMetaDataAccount for the Quarter"/>
    <x v="1"/>
    <x v="1"/>
    <s v="投資結算季度Property"/>
    <n v="237"/>
    <n v="234"/>
    <n v="0"/>
    <s v="Account for the Quarter"/>
    <n v="1"/>
    <n v="0"/>
    <n v="0"/>
    <x v="0"/>
    <s v="Investment Master"/>
    <x v="25"/>
    <s v="IEC_STD_V10 &gt;&gt; Data Standard &gt;&gt; STG &gt;&gt; Investment Master"/>
    <x v="0"/>
    <s v="STG:"/>
    <x v="3"/>
    <x v="3"/>
    <x v="235"/>
    <x v="139"/>
    <x v="140"/>
    <x v="141"/>
    <x v="0"/>
    <x v="0"/>
    <x v="0"/>
    <x v="1"/>
    <m/>
    <x v="0"/>
    <x v="1"/>
    <s v="Investment Master_Account for the Quarter"/>
    <x v="235"/>
    <x v="1"/>
    <x v="0"/>
    <x v="2"/>
    <x v="2"/>
    <x v="0"/>
    <x v="0"/>
    <s v="INT_INVESTMENT_MASTER"/>
    <s v="ACCOUNT_FOR_THE_QUARTER"/>
    <x v="18"/>
    <x v="69"/>
    <x v="0"/>
    <n v="0"/>
    <x v="0"/>
    <x v="0"/>
    <x v="0"/>
    <s v=""/>
    <s v=""/>
    <n v="235"/>
    <s v="-235"/>
    <x v="0"/>
    <x v="0"/>
    <x v="0"/>
    <x v="140"/>
    <x v="3"/>
    <s v="結算季度"/>
    <s v=""/>
    <s v=""/>
    <x v="0"/>
    <x v="121"/>
    <m/>
    <s v="^()$"/>
    <n v="9"/>
    <x v="0"/>
    <x v="2"/>
    <x v="0"/>
    <x v="0"/>
    <x v="0"/>
    <x v="1"/>
    <b v="0"/>
    <x v="0"/>
    <x v="1"/>
    <n v="0"/>
    <x v="0"/>
    <b v="0"/>
    <b v="0"/>
    <b v="0"/>
    <b v="0"/>
    <b v="0"/>
    <b v="0"/>
    <b v="0"/>
    <b v="0"/>
    <b v="0"/>
    <b v="0"/>
    <b v="0"/>
    <x v="0"/>
    <x v="0"/>
    <n v="0"/>
    <x v="23"/>
    <x v="0"/>
  </r>
  <r>
    <m/>
    <x v="2"/>
    <x v="4"/>
    <x v="140"/>
    <x v="141"/>
    <x v="1"/>
    <x v="138"/>
    <s v="Management Type"/>
    <x v="1"/>
    <x v="26"/>
    <s v="N/A"/>
    <s v="Confidential"/>
    <s v="文本類"/>
    <m/>
    <x v="0"/>
    <s v="STG"/>
    <x v="3"/>
    <x v="2"/>
    <x v="0"/>
    <x v="0"/>
    <s v="INT_INVESTMENT_MASTER"/>
    <s v="MANAGEMENT_TYPE"/>
    <m/>
    <m/>
    <m/>
    <m/>
    <m/>
    <m/>
    <m/>
    <m/>
    <m/>
    <m/>
    <m/>
    <m/>
    <m/>
    <m/>
    <m/>
    <m/>
    <m/>
    <m/>
    <s v="資料清單"/>
    <x v="4"/>
    <x v="4"/>
    <x v="122"/>
    <x v="4"/>
    <s v="IEC_STD_V10 &gt;&gt; Data Standard &gt;&gt; STG"/>
    <s v="Management Type"/>
    <x v="141"/>
    <x v="1"/>
    <x v="0"/>
    <x v="138"/>
    <x v="3"/>
    <s v="IEC_STD_V10 &gt;&gt; Common &gt;&gt; AutoMetaDataManagement Type"/>
    <x v="1"/>
    <x v="1"/>
    <s v="Management TypeProperty"/>
    <n v="238"/>
    <n v="234"/>
    <n v="0"/>
    <s v="Management Type"/>
    <n v="1"/>
    <n v="0"/>
    <n v="0"/>
    <x v="0"/>
    <s v="Investment Master"/>
    <x v="25"/>
    <s v="IEC_STD_V10 &gt;&gt; Data Standard &gt;&gt; STG &gt;&gt; Investment Master"/>
    <x v="0"/>
    <s v="STG:"/>
    <x v="4"/>
    <x v="4"/>
    <x v="236"/>
    <x v="140"/>
    <x v="141"/>
    <x v="142"/>
    <x v="0"/>
    <x v="0"/>
    <x v="0"/>
    <x v="1"/>
    <m/>
    <x v="0"/>
    <x v="1"/>
    <s v="Investment Master_Management Type"/>
    <x v="236"/>
    <x v="1"/>
    <x v="0"/>
    <x v="2"/>
    <x v="2"/>
    <x v="0"/>
    <x v="0"/>
    <s v="INT_INVESTMENT_MASTER"/>
    <s v="MANAGEMENT_TYPE"/>
    <x v="18"/>
    <x v="70"/>
    <x v="0"/>
    <n v="0"/>
    <x v="0"/>
    <x v="0"/>
    <x v="0"/>
    <s v=""/>
    <s v=""/>
    <n v="236"/>
    <s v="-236"/>
    <x v="0"/>
    <x v="0"/>
    <x v="0"/>
    <x v="141"/>
    <x v="3"/>
    <s v="判斷資料項目為實際值或是預測值"/>
    <s v=""/>
    <s v=""/>
    <x v="0"/>
    <x v="122"/>
    <m/>
    <s v="^()$"/>
    <n v="9"/>
    <x v="0"/>
    <x v="2"/>
    <x v="0"/>
    <x v="0"/>
    <x v="0"/>
    <x v="1"/>
    <b v="0"/>
    <x v="0"/>
    <x v="1"/>
    <n v="0"/>
    <x v="0"/>
    <b v="0"/>
    <b v="0"/>
    <b v="0"/>
    <b v="0"/>
    <b v="0"/>
    <b v="0"/>
    <b v="0"/>
    <b v="0"/>
    <b v="0"/>
    <b v="0"/>
    <b v="0"/>
    <x v="0"/>
    <x v="0"/>
    <n v="0"/>
    <x v="18"/>
    <x v="0"/>
  </r>
  <r>
    <m/>
    <x v="2"/>
    <x v="4"/>
    <x v="141"/>
    <x v="142"/>
    <x v="1"/>
    <x v="139"/>
    <s v="加總當年度實際投資金額_x000a_當[統計期間]=Year，與當年度最新季度資料相同"/>
    <x v="1"/>
    <x v="26"/>
    <s v="N/A"/>
    <s v="Confidential"/>
    <s v="金額類"/>
    <m/>
    <x v="0"/>
    <s v="STG"/>
    <x v="3"/>
    <x v="2"/>
    <x v="0"/>
    <x v="0"/>
    <s v="INT_INVESTMENT_MASTER"/>
    <s v="INVESTMENT_AMOUNT"/>
    <m/>
    <m/>
    <m/>
    <m/>
    <m/>
    <m/>
    <m/>
    <m/>
    <m/>
    <m/>
    <m/>
    <m/>
    <m/>
    <m/>
    <m/>
    <m/>
    <m/>
    <m/>
    <s v="資料清單"/>
    <x v="4"/>
    <x v="5"/>
    <x v="123"/>
    <x v="4"/>
    <s v="IEC_STD_V10 &gt;&gt; Data Standard &gt;&gt; STG"/>
    <s v="Investment Amount"/>
    <x v="142"/>
    <x v="1"/>
    <x v="0"/>
    <x v="139"/>
    <x v="3"/>
    <s v="IEC_STD_V10 &gt;&gt; Common &gt;&gt; AutoMetaDataInvestment Amount"/>
    <x v="1"/>
    <x v="1"/>
    <s v="當年投資額Property"/>
    <n v="239"/>
    <n v="234"/>
    <n v="0"/>
    <s v="Investment Amount"/>
    <n v="1"/>
    <n v="0"/>
    <n v="0"/>
    <x v="0"/>
    <s v="Investment Master"/>
    <x v="25"/>
    <s v="IEC_STD_V10 &gt;&gt; Data Standard &gt;&gt; STG &gt;&gt; Investment Master"/>
    <x v="0"/>
    <s v="STG:"/>
    <x v="5"/>
    <x v="5"/>
    <x v="237"/>
    <x v="141"/>
    <x v="142"/>
    <x v="143"/>
    <x v="0"/>
    <x v="0"/>
    <x v="0"/>
    <x v="6"/>
    <m/>
    <x v="0"/>
    <x v="1"/>
    <s v="Investment Master_Investment Amount"/>
    <x v="237"/>
    <x v="1"/>
    <x v="0"/>
    <x v="2"/>
    <x v="2"/>
    <x v="0"/>
    <x v="0"/>
    <s v="INT_INVESTMENT_MASTER"/>
    <s v="INVESTMENT_AMOUNT"/>
    <x v="18"/>
    <x v="71"/>
    <x v="0"/>
    <n v="0"/>
    <x v="0"/>
    <x v="0"/>
    <x v="0"/>
    <s v=""/>
    <s v=""/>
    <n v="237"/>
    <s v="-237"/>
    <x v="0"/>
    <x v="0"/>
    <x v="0"/>
    <x v="142"/>
    <x v="3"/>
    <s v="當年度BP針對投資併購事業的實際投資金額"/>
    <s v=""/>
    <s v=""/>
    <x v="0"/>
    <x v="123"/>
    <m/>
    <s v="^()$"/>
    <n v="9"/>
    <x v="0"/>
    <x v="2"/>
    <x v="0"/>
    <x v="0"/>
    <x v="0"/>
    <x v="1"/>
    <b v="0"/>
    <x v="0"/>
    <x v="1"/>
    <n v="0"/>
    <x v="0"/>
    <b v="0"/>
    <b v="0"/>
    <b v="0"/>
    <b v="0"/>
    <b v="0"/>
    <b v="0"/>
    <b v="0"/>
    <b v="0"/>
    <b v="0"/>
    <b v="0"/>
    <b v="0"/>
    <x v="0"/>
    <x v="0"/>
    <n v="0"/>
    <x v="3"/>
    <x v="0"/>
  </r>
  <r>
    <m/>
    <x v="2"/>
    <x v="4"/>
    <x v="142"/>
    <x v="143"/>
    <x v="1"/>
    <x v="140"/>
    <s v="加總累計實際投資金額_x000a_當[統計期間]=Year，與當年度最新季度資料相同"/>
    <x v="1"/>
    <x v="26"/>
    <s v="N/A"/>
    <s v="Confidential"/>
    <s v="金額類"/>
    <m/>
    <x v="0"/>
    <s v="STG"/>
    <x v="3"/>
    <x v="2"/>
    <x v="0"/>
    <x v="0"/>
    <s v="INT_INVESTMENT_MASTER"/>
    <s v="CUMULATIVE_INVESTMENT_AMOUNT"/>
    <m/>
    <m/>
    <m/>
    <m/>
    <m/>
    <m/>
    <m/>
    <m/>
    <m/>
    <m/>
    <m/>
    <m/>
    <m/>
    <m/>
    <m/>
    <m/>
    <m/>
    <m/>
    <s v="資料清單"/>
    <x v="4"/>
    <x v="6"/>
    <x v="124"/>
    <x v="4"/>
    <s v="IEC_STD_V10 &gt;&gt; Data Standard &gt;&gt; STG"/>
    <s v="Cumulative Investment Amount"/>
    <x v="143"/>
    <x v="1"/>
    <x v="0"/>
    <x v="140"/>
    <x v="3"/>
    <s v="IEC_STD_V10 &gt;&gt; Common &gt;&gt; AutoMetaDataCumulative Investment Amount"/>
    <x v="1"/>
    <x v="1"/>
    <s v="累計投資額Property"/>
    <n v="240"/>
    <n v="234"/>
    <n v="0"/>
    <s v="Cumulative Investment Amount"/>
    <n v="1"/>
    <n v="0"/>
    <n v="0"/>
    <x v="0"/>
    <s v="Investment Master"/>
    <x v="25"/>
    <s v="IEC_STD_V10 &gt;&gt; Data Standard &gt;&gt; STG &gt;&gt; Investment Master"/>
    <x v="0"/>
    <s v="STG:"/>
    <x v="6"/>
    <x v="6"/>
    <x v="238"/>
    <x v="142"/>
    <x v="143"/>
    <x v="144"/>
    <x v="0"/>
    <x v="0"/>
    <x v="0"/>
    <x v="6"/>
    <m/>
    <x v="0"/>
    <x v="1"/>
    <s v="Investment Master_Cumulative Investment Amount"/>
    <x v="238"/>
    <x v="1"/>
    <x v="0"/>
    <x v="2"/>
    <x v="2"/>
    <x v="0"/>
    <x v="0"/>
    <s v="INT_INVESTMENT_MASTER"/>
    <s v="CUMULATIVE_INVESTMENT_AMOUNT"/>
    <x v="18"/>
    <x v="72"/>
    <x v="0"/>
    <n v="0"/>
    <x v="0"/>
    <x v="0"/>
    <x v="0"/>
    <s v=""/>
    <s v=""/>
    <n v="238"/>
    <s v="-238"/>
    <x v="0"/>
    <x v="0"/>
    <x v="0"/>
    <x v="143"/>
    <x v="3"/>
    <s v="累計BP針對投資併購事業的實際投資金額"/>
    <s v=""/>
    <s v=""/>
    <x v="0"/>
    <x v="124"/>
    <m/>
    <s v="^()$"/>
    <n v="9"/>
    <x v="0"/>
    <x v="2"/>
    <x v="0"/>
    <x v="0"/>
    <x v="0"/>
    <x v="1"/>
    <b v="0"/>
    <x v="0"/>
    <x v="1"/>
    <n v="0"/>
    <x v="0"/>
    <b v="0"/>
    <b v="0"/>
    <b v="0"/>
    <b v="0"/>
    <b v="0"/>
    <b v="0"/>
    <b v="0"/>
    <b v="0"/>
    <b v="0"/>
    <b v="0"/>
    <b v="0"/>
    <x v="0"/>
    <x v="0"/>
    <n v="0"/>
    <x v="10"/>
    <x v="0"/>
  </r>
  <r>
    <m/>
    <x v="2"/>
    <x v="4"/>
    <x v="143"/>
    <x v="144"/>
    <x v="74"/>
    <x v="141"/>
    <s v="投資標的持股比例_x000a_當[統計期間]=Year，與當年度最新季度資料相同"/>
    <x v="1"/>
    <x v="26"/>
    <s v="N/A"/>
    <s v="Confidential"/>
    <s v="比例類"/>
    <m/>
    <x v="0"/>
    <s v="STG"/>
    <x v="3"/>
    <x v="2"/>
    <x v="0"/>
    <x v="0"/>
    <s v="INT_INVESTMENT_MASTER"/>
    <s v="SHAREHOLDING_RATIO"/>
    <m/>
    <m/>
    <m/>
    <m/>
    <m/>
    <m/>
    <m/>
    <m/>
    <m/>
    <m/>
    <m/>
    <m/>
    <m/>
    <m/>
    <m/>
    <m/>
    <m/>
    <m/>
    <s v="資料清單"/>
    <x v="4"/>
    <x v="7"/>
    <x v="125"/>
    <x v="4"/>
    <s v="IEC_STD_V10 &gt;&gt; Data Standard &gt;&gt; STG"/>
    <s v="Subject Shareholding Ratio"/>
    <x v="144"/>
    <x v="74"/>
    <x v="0"/>
    <x v="141"/>
    <x v="3"/>
    <s v="IEC_STD_V10 &gt;&gt; Common &gt;&gt; AutoMetaDataSubject Shareholding Ratio"/>
    <x v="1"/>
    <x v="1"/>
    <s v="投資標的持股比例Property"/>
    <n v="241"/>
    <n v="234"/>
    <n v="0"/>
    <s v="Subject Shareholding Ratio"/>
    <n v="1"/>
    <n v="0"/>
    <n v="0"/>
    <x v="0"/>
    <s v="Investment Master"/>
    <x v="25"/>
    <s v="IEC_STD_V10 &gt;&gt; Data Standard &gt;&gt; STG &gt;&gt; Investment Master"/>
    <x v="0"/>
    <s v="STG:"/>
    <x v="7"/>
    <x v="7"/>
    <x v="239"/>
    <x v="143"/>
    <x v="144"/>
    <x v="145"/>
    <x v="0"/>
    <x v="0"/>
    <x v="0"/>
    <x v="5"/>
    <m/>
    <x v="0"/>
    <x v="1"/>
    <s v="Investment Master_Subject Shareholding Ratio"/>
    <x v="239"/>
    <x v="1"/>
    <x v="0"/>
    <x v="2"/>
    <x v="2"/>
    <x v="0"/>
    <x v="0"/>
    <s v="INT_INVESTMENT_MASTER"/>
    <s v="SHAREHOLDING_RATIO"/>
    <x v="18"/>
    <x v="73"/>
    <x v="0"/>
    <n v="0"/>
    <x v="0"/>
    <x v="0"/>
    <x v="0"/>
    <s v=""/>
    <s v=""/>
    <n v="239"/>
    <s v="-239"/>
    <x v="0"/>
    <x v="0"/>
    <x v="0"/>
    <x v="144"/>
    <x v="3"/>
    <s v="對各投資併購標的的股權佔比"/>
    <s v=""/>
    <s v=""/>
    <x v="0"/>
    <x v="125"/>
    <m/>
    <s v="^()$"/>
    <n v="9"/>
    <x v="0"/>
    <x v="2"/>
    <x v="0"/>
    <x v="0"/>
    <x v="0"/>
    <x v="1"/>
    <b v="0"/>
    <x v="0"/>
    <x v="1"/>
    <n v="0"/>
    <x v="0"/>
    <b v="0"/>
    <b v="0"/>
    <b v="0"/>
    <b v="0"/>
    <b v="0"/>
    <b v="0"/>
    <b v="0"/>
    <b v="0"/>
    <b v="0"/>
    <b v="0"/>
    <b v="0"/>
    <x v="0"/>
    <x v="0"/>
    <n v="0"/>
    <x v="21"/>
    <x v="0"/>
  </r>
  <r>
    <m/>
    <x v="2"/>
    <x v="4"/>
    <x v="144"/>
    <x v="145"/>
    <x v="1"/>
    <x v="142"/>
    <s v="投資標的營收_x000a_當[統計期間]=Year，年度資料為季度資料加總"/>
    <x v="1"/>
    <x v="26"/>
    <s v="N/A"/>
    <s v="Confidential"/>
    <s v="金額類"/>
    <m/>
    <x v="0"/>
    <s v="STG"/>
    <x v="3"/>
    <x v="2"/>
    <x v="0"/>
    <x v="0"/>
    <s v="INT_INVESTMENT_MASTER"/>
    <s v="SUBJECT_REVENUE"/>
    <m/>
    <m/>
    <m/>
    <m/>
    <m/>
    <m/>
    <m/>
    <m/>
    <m/>
    <m/>
    <m/>
    <m/>
    <m/>
    <m/>
    <m/>
    <m/>
    <m/>
    <m/>
    <s v="資料清單"/>
    <x v="4"/>
    <x v="8"/>
    <x v="126"/>
    <x v="4"/>
    <s v="IEC_STD_V10 &gt;&gt; Data Standard &gt;&gt; STG"/>
    <s v="Subject Revenue"/>
    <x v="145"/>
    <x v="1"/>
    <x v="0"/>
    <x v="142"/>
    <x v="3"/>
    <s v="IEC_STD_V10 &gt;&gt; Common &gt;&gt; AutoMetaDataSubject Revenue"/>
    <x v="1"/>
    <x v="1"/>
    <s v="投資標的營收Property"/>
    <n v="242"/>
    <n v="234"/>
    <n v="0"/>
    <s v="Subject Revenue"/>
    <n v="1"/>
    <n v="0"/>
    <n v="0"/>
    <x v="0"/>
    <s v="Investment Master"/>
    <x v="25"/>
    <s v="IEC_STD_V10 &gt;&gt; Data Standard &gt;&gt; STG &gt;&gt; Investment Master"/>
    <x v="0"/>
    <s v="STG:"/>
    <x v="8"/>
    <x v="8"/>
    <x v="240"/>
    <x v="144"/>
    <x v="145"/>
    <x v="146"/>
    <x v="0"/>
    <x v="0"/>
    <x v="0"/>
    <x v="6"/>
    <m/>
    <x v="0"/>
    <x v="1"/>
    <s v="Investment Master_Subject Revenue"/>
    <x v="240"/>
    <x v="1"/>
    <x v="0"/>
    <x v="2"/>
    <x v="2"/>
    <x v="0"/>
    <x v="0"/>
    <s v="INT_INVESTMENT_MASTER"/>
    <s v="SUBJECT_REVENUE"/>
    <x v="18"/>
    <x v="74"/>
    <x v="0"/>
    <n v="0"/>
    <x v="0"/>
    <x v="0"/>
    <x v="0"/>
    <s v=""/>
    <s v=""/>
    <n v="240"/>
    <s v="-240"/>
    <x v="0"/>
    <x v="0"/>
    <x v="0"/>
    <x v="145"/>
    <x v="3"/>
    <s v="各投資標的營收金額"/>
    <s v=""/>
    <s v=""/>
    <x v="0"/>
    <x v="126"/>
    <m/>
    <s v="^()$"/>
    <n v="9"/>
    <x v="0"/>
    <x v="2"/>
    <x v="0"/>
    <x v="0"/>
    <x v="0"/>
    <x v="1"/>
    <b v="0"/>
    <x v="0"/>
    <x v="1"/>
    <n v="0"/>
    <x v="0"/>
    <b v="0"/>
    <b v="0"/>
    <b v="0"/>
    <b v="0"/>
    <b v="0"/>
    <b v="0"/>
    <b v="0"/>
    <b v="0"/>
    <b v="0"/>
    <b v="0"/>
    <b v="0"/>
    <x v="0"/>
    <x v="0"/>
    <n v="0"/>
    <x v="18"/>
    <x v="0"/>
  </r>
  <r>
    <m/>
    <x v="2"/>
    <x v="4"/>
    <x v="145"/>
    <x v="146"/>
    <x v="75"/>
    <x v="143"/>
    <s v="投資標的營收貢獻=投資標的營收*投資標的持股比例_x000a_當[統計期間]=Year，年度資料為季度資料加總"/>
    <x v="1"/>
    <x v="26"/>
    <s v="Investment Master_Subject Revenue;Investment Master_Subject Shareholding Ratio"/>
    <s v="Confidential"/>
    <s v="金額類"/>
    <m/>
    <x v="0"/>
    <s v="STG"/>
    <x v="3"/>
    <x v="2"/>
    <x v="0"/>
    <x v="0"/>
    <s v="INT_INVESTMENT_MASTER"/>
    <s v="REVENUE_CONTRIBUTION"/>
    <m/>
    <m/>
    <m/>
    <m/>
    <m/>
    <m/>
    <m/>
    <m/>
    <m/>
    <m/>
    <m/>
    <m/>
    <m/>
    <m/>
    <m/>
    <m/>
    <m/>
    <m/>
    <s v="資料清單"/>
    <x v="4"/>
    <x v="9"/>
    <x v="127"/>
    <x v="4"/>
    <s v="IEC_STD_V10 &gt;&gt; Data Standard &gt;&gt; STG"/>
    <s v="Subject Revenue Contribution"/>
    <x v="146"/>
    <x v="75"/>
    <x v="0"/>
    <x v="143"/>
    <x v="3"/>
    <s v="IEC_STD_V10 &gt;&gt; Common &gt;&gt; AutoMetaDataSubject Revenue Contribution"/>
    <x v="1"/>
    <x v="1"/>
    <s v="投資標的營收貢獻Property"/>
    <n v="243"/>
    <n v="234"/>
    <e v="#N/A"/>
    <s v="Subject Revenue Contribution"/>
    <n v="1"/>
    <n v="0"/>
    <n v="0"/>
    <x v="0"/>
    <s v="Investment Master"/>
    <x v="25"/>
    <s v="IEC_STD_V10 &gt;&gt; Data Standard &gt;&gt; STG &gt;&gt; Investment Master"/>
    <x v="39"/>
    <s v="STG:"/>
    <x v="9"/>
    <x v="9"/>
    <x v="241"/>
    <x v="145"/>
    <x v="146"/>
    <x v="147"/>
    <x v="0"/>
    <x v="0"/>
    <x v="0"/>
    <x v="6"/>
    <m/>
    <x v="0"/>
    <x v="1"/>
    <s v="Investment Master_Subject Revenue Contribution"/>
    <x v="241"/>
    <x v="1"/>
    <x v="0"/>
    <x v="2"/>
    <x v="2"/>
    <x v="0"/>
    <x v="0"/>
    <s v="INT_INVESTMENT_MASTER"/>
    <s v="REVENUE_CONTRIBUTION"/>
    <x v="18"/>
    <x v="75"/>
    <x v="0"/>
    <n v="0"/>
    <x v="0"/>
    <x v="0"/>
    <x v="0"/>
    <s v=""/>
    <s v=""/>
    <n v="241"/>
    <s v="-241"/>
    <x v="0"/>
    <x v="0"/>
    <x v="0"/>
    <x v="146"/>
    <x v="3"/>
    <s v="依持股比率認列投資標的營收"/>
    <s v=""/>
    <s v=""/>
    <x v="0"/>
    <x v="127"/>
    <m/>
    <s v="^()$"/>
    <n v="9"/>
    <x v="0"/>
    <x v="2"/>
    <x v="0"/>
    <x v="0"/>
    <x v="0"/>
    <x v="1"/>
    <b v="0"/>
    <x v="0"/>
    <x v="1"/>
    <n v="0"/>
    <x v="0"/>
    <b v="0"/>
    <b v="0"/>
    <b v="0"/>
    <b v="0"/>
    <b v="0"/>
    <b v="0"/>
    <b v="0"/>
    <b v="0"/>
    <b v="0"/>
    <b v="0"/>
    <b v="0"/>
    <x v="0"/>
    <x v="0"/>
    <n v="0"/>
    <x v="10"/>
    <x v="0"/>
  </r>
  <r>
    <m/>
    <x v="2"/>
    <x v="4"/>
    <x v="146"/>
    <x v="147"/>
    <x v="1"/>
    <x v="144"/>
    <s v="投資標的淨利_x000a_當[統計期間]=Year，年度資料為季度資料加總"/>
    <x v="1"/>
    <x v="26"/>
    <s v="N/A"/>
    <s v="Confidential"/>
    <s v="金額類"/>
    <m/>
    <x v="0"/>
    <s v="STG"/>
    <x v="3"/>
    <x v="2"/>
    <x v="0"/>
    <x v="0"/>
    <s v="INT_INVESTMENT_MASTER"/>
    <s v="SUBJECT_NET_PROFIT"/>
    <m/>
    <m/>
    <m/>
    <m/>
    <m/>
    <m/>
    <m/>
    <m/>
    <m/>
    <m/>
    <m/>
    <m/>
    <m/>
    <m/>
    <m/>
    <m/>
    <m/>
    <m/>
    <s v="資料清單"/>
    <x v="4"/>
    <x v="10"/>
    <x v="128"/>
    <x v="4"/>
    <s v="IEC_STD_V10 &gt;&gt; Data Standard &gt;&gt; STG"/>
    <s v="Subject Net Profit"/>
    <x v="147"/>
    <x v="1"/>
    <x v="0"/>
    <x v="144"/>
    <x v="3"/>
    <s v="IEC_STD_V10 &gt;&gt; Common &gt;&gt; AutoMetaDataSubject Net Profit"/>
    <x v="1"/>
    <x v="1"/>
    <s v="投資標的淨利Property"/>
    <n v="244"/>
    <n v="234"/>
    <n v="0"/>
    <s v="Subject Net Profit"/>
    <n v="1"/>
    <n v="0"/>
    <n v="0"/>
    <x v="0"/>
    <s v="Investment Master"/>
    <x v="25"/>
    <s v="IEC_STD_V10 &gt;&gt; Data Standard &gt;&gt; STG &gt;&gt; Investment Master"/>
    <x v="0"/>
    <s v="STG:"/>
    <x v="10"/>
    <x v="10"/>
    <x v="242"/>
    <x v="146"/>
    <x v="147"/>
    <x v="148"/>
    <x v="0"/>
    <x v="0"/>
    <x v="0"/>
    <x v="6"/>
    <m/>
    <x v="0"/>
    <x v="1"/>
    <s v="Investment Master_Subject Net Profit"/>
    <x v="242"/>
    <x v="1"/>
    <x v="0"/>
    <x v="2"/>
    <x v="2"/>
    <x v="0"/>
    <x v="0"/>
    <s v="INT_INVESTMENT_MASTER"/>
    <s v="SUBJECT_NET_PROFIT"/>
    <x v="18"/>
    <x v="76"/>
    <x v="0"/>
    <n v="0"/>
    <x v="0"/>
    <x v="0"/>
    <x v="0"/>
    <s v=""/>
    <s v=""/>
    <n v="242"/>
    <s v="-242"/>
    <x v="0"/>
    <x v="0"/>
    <x v="0"/>
    <x v="147"/>
    <x v="3"/>
    <s v="投資標的淨利"/>
    <s v=""/>
    <s v=""/>
    <x v="0"/>
    <x v="128"/>
    <m/>
    <s v="^()$"/>
    <n v="9"/>
    <x v="0"/>
    <x v="2"/>
    <x v="0"/>
    <x v="0"/>
    <x v="0"/>
    <x v="1"/>
    <b v="0"/>
    <x v="0"/>
    <x v="1"/>
    <n v="0"/>
    <x v="0"/>
    <b v="0"/>
    <b v="0"/>
    <b v="0"/>
    <b v="0"/>
    <b v="0"/>
    <b v="0"/>
    <b v="0"/>
    <b v="0"/>
    <b v="0"/>
    <b v="0"/>
    <b v="0"/>
    <x v="0"/>
    <x v="0"/>
    <n v="0"/>
    <x v="33"/>
    <x v="0"/>
  </r>
  <r>
    <m/>
    <x v="2"/>
    <x v="4"/>
    <x v="147"/>
    <x v="148"/>
    <x v="76"/>
    <x v="145"/>
    <s v="投資標的認列獲利=投資標的淨利*投資標的持股比例_x000a_當[統計期間]=Year，年度資料為季度資料加總"/>
    <x v="1"/>
    <x v="26"/>
    <s v="Investment Master_Subject Net Profit;Investment Master_Subject Shareholding Ratio"/>
    <s v="Confidential"/>
    <s v="金額類"/>
    <m/>
    <x v="0"/>
    <s v="STG"/>
    <x v="3"/>
    <x v="2"/>
    <x v="0"/>
    <x v="0"/>
    <s v="INT_INVESTMENT_MASTER"/>
    <s v="RECOGNIZE_PROFIT"/>
    <m/>
    <m/>
    <m/>
    <m/>
    <m/>
    <m/>
    <m/>
    <m/>
    <m/>
    <m/>
    <m/>
    <m/>
    <m/>
    <m/>
    <m/>
    <m/>
    <m/>
    <m/>
    <s v="資料清單"/>
    <x v="4"/>
    <x v="11"/>
    <x v="129"/>
    <x v="4"/>
    <s v="IEC_STD_V10 &gt;&gt; Data Standard &gt;&gt; STG"/>
    <s v="Subject Recognize Profit"/>
    <x v="148"/>
    <x v="76"/>
    <x v="0"/>
    <x v="145"/>
    <x v="3"/>
    <s v="IEC_STD_V10 &gt;&gt; Common &gt;&gt; AutoMetaDataSubject Recognize Profit"/>
    <x v="1"/>
    <x v="1"/>
    <s v="投資標的認列獲利Property"/>
    <n v="245"/>
    <n v="234"/>
    <e v="#N/A"/>
    <s v="Subject Recognize Profit"/>
    <n v="1"/>
    <n v="0"/>
    <n v="0"/>
    <x v="0"/>
    <s v="Investment Master"/>
    <x v="25"/>
    <s v="IEC_STD_V10 &gt;&gt; Data Standard &gt;&gt; STG &gt;&gt; Investment Master"/>
    <x v="40"/>
    <s v="STG:"/>
    <x v="11"/>
    <x v="11"/>
    <x v="243"/>
    <x v="147"/>
    <x v="148"/>
    <x v="149"/>
    <x v="0"/>
    <x v="0"/>
    <x v="0"/>
    <x v="6"/>
    <m/>
    <x v="0"/>
    <x v="1"/>
    <s v="Investment Master_Subject Recognize Profit"/>
    <x v="243"/>
    <x v="1"/>
    <x v="0"/>
    <x v="2"/>
    <x v="2"/>
    <x v="0"/>
    <x v="0"/>
    <s v="INT_INVESTMENT_MASTER"/>
    <s v="RECOGNIZE_PROFIT"/>
    <x v="18"/>
    <x v="77"/>
    <x v="0"/>
    <n v="0"/>
    <x v="0"/>
    <x v="0"/>
    <x v="0"/>
    <s v=""/>
    <s v=""/>
    <n v="243"/>
    <s v="-243"/>
    <x v="0"/>
    <x v="0"/>
    <x v="0"/>
    <x v="148"/>
    <x v="3"/>
    <s v="依持股比率認列投資標的獲利"/>
    <s v=""/>
    <s v=""/>
    <x v="0"/>
    <x v="129"/>
    <m/>
    <s v="^()$"/>
    <n v="9"/>
    <x v="0"/>
    <x v="2"/>
    <x v="0"/>
    <x v="0"/>
    <x v="0"/>
    <x v="1"/>
    <b v="0"/>
    <x v="0"/>
    <x v="1"/>
    <n v="0"/>
    <x v="0"/>
    <b v="0"/>
    <b v="0"/>
    <b v="0"/>
    <b v="0"/>
    <b v="0"/>
    <b v="0"/>
    <b v="0"/>
    <b v="0"/>
    <b v="0"/>
    <b v="0"/>
    <b v="0"/>
    <x v="0"/>
    <x v="0"/>
    <n v="0"/>
    <x v="9"/>
    <x v="0"/>
  </r>
  <r>
    <m/>
    <x v="2"/>
    <x v="4"/>
    <x v="148"/>
    <x v="149"/>
    <x v="77"/>
    <x v="146"/>
    <s v="投資標的現金股利_x000a_當[統計期間]=Year，年度資料為季度資料加總"/>
    <x v="1"/>
    <x v="26"/>
    <s v="N/A"/>
    <s v="Confidential"/>
    <s v="金額類"/>
    <m/>
    <x v="0"/>
    <s v="STG"/>
    <x v="3"/>
    <x v="2"/>
    <x v="0"/>
    <x v="0"/>
    <s v="INT_INVESTMENT_MASTER"/>
    <s v="CASH_DIVIDEND"/>
    <m/>
    <m/>
    <m/>
    <m/>
    <m/>
    <m/>
    <m/>
    <m/>
    <m/>
    <m/>
    <m/>
    <m/>
    <m/>
    <m/>
    <m/>
    <m/>
    <m/>
    <m/>
    <s v="資料清單"/>
    <x v="4"/>
    <x v="12"/>
    <x v="130"/>
    <x v="4"/>
    <s v="IEC_STD_V10 &gt;&gt; Data Standard &gt;&gt; STG"/>
    <s v="Subject Cash Dividend"/>
    <x v="149"/>
    <x v="77"/>
    <x v="0"/>
    <x v="146"/>
    <x v="3"/>
    <s v="IEC_STD_V10 &gt;&gt; Common &gt;&gt; AutoMetaDataSubject Cash Dividend"/>
    <x v="1"/>
    <x v="1"/>
    <s v="投資標的現金股利Property"/>
    <n v="246"/>
    <n v="234"/>
    <n v="0"/>
    <s v="Subject Cash Dividend"/>
    <n v="1"/>
    <n v="0"/>
    <n v="0"/>
    <x v="0"/>
    <s v="Investment Master"/>
    <x v="25"/>
    <s v="IEC_STD_V10 &gt;&gt; Data Standard &gt;&gt; STG &gt;&gt; Investment Master"/>
    <x v="0"/>
    <s v="STG:"/>
    <x v="12"/>
    <x v="12"/>
    <x v="244"/>
    <x v="148"/>
    <x v="149"/>
    <x v="150"/>
    <x v="0"/>
    <x v="0"/>
    <x v="0"/>
    <x v="6"/>
    <m/>
    <x v="0"/>
    <x v="1"/>
    <s v="Investment Master_Subject Cash Dividend"/>
    <x v="244"/>
    <x v="1"/>
    <x v="0"/>
    <x v="2"/>
    <x v="2"/>
    <x v="0"/>
    <x v="0"/>
    <s v="INT_INVESTMENT_MASTER"/>
    <s v="CASH_DIVIDEND"/>
    <x v="18"/>
    <x v="78"/>
    <x v="0"/>
    <n v="0"/>
    <x v="0"/>
    <x v="0"/>
    <x v="0"/>
    <s v=""/>
    <s v=""/>
    <n v="244"/>
    <s v="-244"/>
    <x v="0"/>
    <x v="0"/>
    <x v="0"/>
    <x v="149"/>
    <x v="3"/>
    <s v="各投資標的配發之現金股利"/>
    <s v=""/>
    <s v=""/>
    <x v="0"/>
    <x v="130"/>
    <m/>
    <s v="^()$"/>
    <n v="9"/>
    <x v="0"/>
    <x v="2"/>
    <x v="0"/>
    <x v="0"/>
    <x v="0"/>
    <x v="1"/>
    <b v="0"/>
    <x v="0"/>
    <x v="1"/>
    <n v="0"/>
    <x v="0"/>
    <b v="0"/>
    <b v="0"/>
    <b v="0"/>
    <b v="0"/>
    <b v="0"/>
    <b v="0"/>
    <b v="0"/>
    <b v="0"/>
    <b v="0"/>
    <b v="0"/>
    <b v="0"/>
    <x v="0"/>
    <x v="0"/>
    <n v="0"/>
    <x v="28"/>
    <x v="0"/>
  </r>
  <r>
    <m/>
    <x v="2"/>
    <x v="4"/>
    <x v="149"/>
    <x v="150"/>
    <x v="78"/>
    <x v="147"/>
    <s v="投資標的估值（依持股比例）_x000a_當[統計期間]=Year，與當年度最新季度資料相同"/>
    <x v="1"/>
    <x v="26"/>
    <s v="N/A"/>
    <s v="Confidential"/>
    <s v="金額類"/>
    <m/>
    <x v="0"/>
    <s v="STG"/>
    <x v="3"/>
    <x v="2"/>
    <x v="0"/>
    <x v="0"/>
    <s v="INT_INVESTMENT_MASTER"/>
    <s v="VALUATION"/>
    <m/>
    <m/>
    <m/>
    <m/>
    <m/>
    <m/>
    <m/>
    <m/>
    <m/>
    <m/>
    <m/>
    <m/>
    <m/>
    <m/>
    <m/>
    <m/>
    <m/>
    <m/>
    <s v="資料清單"/>
    <x v="4"/>
    <x v="13"/>
    <x v="131"/>
    <x v="4"/>
    <s v="IEC_STD_V10 &gt;&gt; Data Standard &gt;&gt; STG"/>
    <s v="Subject Valuation (based on shareholding ratio)"/>
    <x v="150"/>
    <x v="78"/>
    <x v="0"/>
    <x v="147"/>
    <x v="3"/>
    <s v="IEC_STD_V10 &gt;&gt; Common &gt;&gt; AutoMetaDataSubject Valuation (based on shareholding ratio)"/>
    <x v="1"/>
    <x v="1"/>
    <s v="投資標的估值（依持股比例）Property"/>
    <n v="247"/>
    <n v="234"/>
    <n v="0"/>
    <s v="Subject Valuation (based on shareholding ratio)"/>
    <n v="1"/>
    <n v="0"/>
    <n v="0"/>
    <x v="0"/>
    <s v="Investment Master"/>
    <x v="25"/>
    <s v="IEC_STD_V10 &gt;&gt; Data Standard &gt;&gt; STG &gt;&gt; Investment Master"/>
    <x v="0"/>
    <s v="STG:"/>
    <x v="13"/>
    <x v="13"/>
    <x v="245"/>
    <x v="149"/>
    <x v="150"/>
    <x v="151"/>
    <x v="0"/>
    <x v="0"/>
    <x v="0"/>
    <x v="6"/>
    <m/>
    <x v="0"/>
    <x v="1"/>
    <s v="Investment Master_Subject Valuation (based on shareholding ratio)"/>
    <x v="245"/>
    <x v="1"/>
    <x v="0"/>
    <x v="2"/>
    <x v="2"/>
    <x v="0"/>
    <x v="0"/>
    <s v="INT_INVESTMENT_MASTER"/>
    <s v="VALUATION"/>
    <x v="18"/>
    <x v="79"/>
    <x v="0"/>
    <n v="0"/>
    <x v="0"/>
    <x v="0"/>
    <x v="0"/>
    <s v=""/>
    <s v=""/>
    <n v="245"/>
    <s v="-245"/>
    <x v="0"/>
    <x v="0"/>
    <x v="0"/>
    <x v="150"/>
    <x v="3"/>
    <s v="各投資併購標的的估值（依持股比例）"/>
    <s v=""/>
    <s v=""/>
    <x v="0"/>
    <x v="131"/>
    <m/>
    <s v="^()$"/>
    <n v="9"/>
    <x v="0"/>
    <x v="2"/>
    <x v="0"/>
    <x v="0"/>
    <x v="0"/>
    <x v="1"/>
    <b v="0"/>
    <x v="0"/>
    <x v="1"/>
    <n v="0"/>
    <x v="0"/>
    <b v="0"/>
    <b v="0"/>
    <b v="0"/>
    <b v="0"/>
    <b v="0"/>
    <b v="0"/>
    <b v="0"/>
    <b v="0"/>
    <b v="0"/>
    <b v="0"/>
    <b v="0"/>
    <x v="0"/>
    <x v="0"/>
    <n v="0"/>
    <x v="37"/>
    <x v="0"/>
  </r>
  <r>
    <m/>
    <x v="2"/>
    <x v="4"/>
    <x v="150"/>
    <x v="151"/>
    <x v="79"/>
    <x v="148"/>
    <s v="說明_x000a_當[統計期間]=Year，與當年度最新季度資料相同"/>
    <x v="1"/>
    <x v="26"/>
    <s v="N/A"/>
    <s v="Confidential"/>
    <s v="文本類"/>
    <m/>
    <x v="0"/>
    <s v="STG"/>
    <x v="3"/>
    <x v="2"/>
    <x v="0"/>
    <x v="0"/>
    <s v="INT_INVESTMENT_MASTER"/>
    <s v="COMMENT"/>
    <m/>
    <m/>
    <m/>
    <m/>
    <m/>
    <m/>
    <m/>
    <m/>
    <m/>
    <m/>
    <m/>
    <m/>
    <m/>
    <m/>
    <m/>
    <m/>
    <m/>
    <m/>
    <s v="資料清單"/>
    <x v="4"/>
    <x v="14"/>
    <x v="132"/>
    <x v="4"/>
    <s v="IEC_STD_V10 &gt;&gt; Data Standard &gt;&gt; STG"/>
    <s v="Subject Comment"/>
    <x v="151"/>
    <x v="79"/>
    <x v="0"/>
    <x v="148"/>
    <x v="3"/>
    <s v="IEC_STD_V10 &gt;&gt; Common &gt;&gt; AutoMetaDataSubject Comment"/>
    <x v="1"/>
    <x v="1"/>
    <s v="投資標的說明Property"/>
    <n v="248"/>
    <n v="234"/>
    <n v="0"/>
    <s v="Subject Comment"/>
    <n v="1"/>
    <n v="0"/>
    <n v="0"/>
    <x v="0"/>
    <s v="Investment Master"/>
    <x v="25"/>
    <s v="IEC_STD_V10 &gt;&gt; Data Standard &gt;&gt; STG &gt;&gt; Investment Master"/>
    <x v="0"/>
    <s v="STG:"/>
    <x v="14"/>
    <x v="14"/>
    <x v="246"/>
    <x v="150"/>
    <x v="151"/>
    <x v="152"/>
    <x v="0"/>
    <x v="0"/>
    <x v="0"/>
    <x v="1"/>
    <m/>
    <x v="0"/>
    <x v="1"/>
    <s v="Investment Master_Subject Comment"/>
    <x v="246"/>
    <x v="1"/>
    <x v="0"/>
    <x v="2"/>
    <x v="2"/>
    <x v="0"/>
    <x v="0"/>
    <s v="INT_INVESTMENT_MASTER"/>
    <s v="COMMENT"/>
    <x v="18"/>
    <x v="80"/>
    <x v="0"/>
    <n v="0"/>
    <x v="0"/>
    <x v="0"/>
    <x v="0"/>
    <s v=""/>
    <s v=""/>
    <n v="246"/>
    <s v="-246"/>
    <x v="0"/>
    <x v="0"/>
    <x v="0"/>
    <x v="151"/>
    <x v="3"/>
    <s v="各投資標的每季財務業務說明"/>
    <s v=""/>
    <s v=""/>
    <x v="0"/>
    <x v="132"/>
    <m/>
    <s v="^()$"/>
    <n v="9"/>
    <x v="0"/>
    <x v="2"/>
    <x v="0"/>
    <x v="0"/>
    <x v="0"/>
    <x v="1"/>
    <b v="0"/>
    <x v="0"/>
    <x v="1"/>
    <n v="0"/>
    <x v="0"/>
    <b v="0"/>
    <b v="0"/>
    <b v="0"/>
    <b v="0"/>
    <b v="0"/>
    <b v="0"/>
    <b v="0"/>
    <b v="0"/>
    <b v="0"/>
    <b v="0"/>
    <b v="0"/>
    <x v="0"/>
    <x v="0"/>
    <n v="0"/>
    <x v="18"/>
    <x v="0"/>
  </r>
  <r>
    <m/>
    <x v="2"/>
    <x v="4"/>
    <x v="151"/>
    <x v="152"/>
    <x v="1"/>
    <x v="149"/>
    <s v="Actual 投資標的營收 /Plan 投資標的營收"/>
    <x v="1"/>
    <x v="26"/>
    <s v="Investment Master_Subject Revenue"/>
    <s v="Confidential"/>
    <s v="比例類"/>
    <m/>
    <x v="0"/>
    <s v="STG"/>
    <x v="3"/>
    <x v="2"/>
    <x v="0"/>
    <x v="0"/>
    <s v="INT_INVESTMENT_MASTER"/>
    <s v="SUBJECT_REVENUE_ACHIEVE_RATE"/>
    <m/>
    <m/>
    <m/>
    <m/>
    <m/>
    <m/>
    <m/>
    <m/>
    <m/>
    <m/>
    <m/>
    <m/>
    <m/>
    <m/>
    <m/>
    <m/>
    <m/>
    <m/>
    <s v="資料清單"/>
    <x v="4"/>
    <x v="15"/>
    <x v="133"/>
    <x v="4"/>
    <s v="IEC_STD_V10 &gt;&gt; Data Standard &gt;&gt; STG"/>
    <s v="Subject Revenue Achieve Rate"/>
    <x v="152"/>
    <x v="1"/>
    <x v="0"/>
    <x v="149"/>
    <x v="3"/>
    <s v="IEC_STD_V10 &gt;&gt; Common &gt;&gt; AutoMetaDataSubject Revenue Achieve Rate"/>
    <x v="1"/>
    <x v="1"/>
    <s v="投資標的營收達成率Property"/>
    <n v="249"/>
    <n v="234"/>
    <e v="#N/A"/>
    <s v="Subject Revenue Achieve Rate"/>
    <n v="1"/>
    <n v="0"/>
    <n v="0"/>
    <x v="0"/>
    <s v="Investment Master"/>
    <x v="25"/>
    <s v="IEC_STD_V10 &gt;&gt; Data Standard &gt;&gt; STG &gt;&gt; Investment Master"/>
    <x v="41"/>
    <s v="STG:"/>
    <x v="15"/>
    <x v="15"/>
    <x v="247"/>
    <x v="151"/>
    <x v="152"/>
    <x v="153"/>
    <x v="0"/>
    <x v="0"/>
    <x v="0"/>
    <x v="5"/>
    <m/>
    <x v="0"/>
    <x v="1"/>
    <s v="Investment Master_Subject Revenue Achieve Rate"/>
    <x v="247"/>
    <x v="1"/>
    <x v="0"/>
    <x v="2"/>
    <x v="2"/>
    <x v="0"/>
    <x v="0"/>
    <s v="INT_INVESTMENT_MASTER"/>
    <s v="SUBJECT_REVENUE_ACHIEVE_RATE"/>
    <x v="18"/>
    <x v="81"/>
    <x v="0"/>
    <n v="0"/>
    <x v="0"/>
    <x v="0"/>
    <x v="0"/>
    <s v=""/>
    <s v=""/>
    <n v="247"/>
    <s v="-247"/>
    <x v="0"/>
    <x v="0"/>
    <x v="0"/>
    <x v="152"/>
    <x v="3"/>
    <s v="投資標的營收達成率"/>
    <s v=""/>
    <s v=""/>
    <x v="0"/>
    <x v="133"/>
    <m/>
    <s v="^()$"/>
    <n v="9"/>
    <x v="0"/>
    <x v="2"/>
    <x v="0"/>
    <x v="0"/>
    <x v="0"/>
    <x v="1"/>
    <b v="0"/>
    <x v="0"/>
    <x v="1"/>
    <n v="0"/>
    <x v="0"/>
    <b v="0"/>
    <b v="0"/>
    <b v="0"/>
    <b v="0"/>
    <b v="0"/>
    <b v="0"/>
    <b v="0"/>
    <b v="0"/>
    <b v="0"/>
    <b v="0"/>
    <b v="0"/>
    <x v="0"/>
    <x v="0"/>
    <n v="0"/>
    <x v="10"/>
    <x v="0"/>
  </r>
  <r>
    <m/>
    <x v="2"/>
    <x v="4"/>
    <x v="152"/>
    <x v="153"/>
    <x v="80"/>
    <x v="150"/>
    <s v="Actual 投資標的營收貢獻/Plan 投資標的營收貢獻"/>
    <x v="1"/>
    <x v="26"/>
    <s v="Investment Master_Subject Revenue Contribution"/>
    <s v="Confidential"/>
    <s v="比例類"/>
    <m/>
    <x v="0"/>
    <s v="STG"/>
    <x v="3"/>
    <x v="2"/>
    <x v="0"/>
    <x v="0"/>
    <s v="INT_INVESTMENT_MASTER"/>
    <s v="REVENUE_CONTRIBUTION_ACHIEVE_RATE"/>
    <m/>
    <m/>
    <m/>
    <m/>
    <m/>
    <m/>
    <m/>
    <m/>
    <m/>
    <m/>
    <m/>
    <m/>
    <m/>
    <m/>
    <m/>
    <m/>
    <m/>
    <m/>
    <s v="資料清單"/>
    <x v="4"/>
    <x v="16"/>
    <x v="134"/>
    <x v="4"/>
    <s v="IEC_STD_V10 &gt;&gt; Data Standard &gt;&gt; STG"/>
    <s v="Subject Revenue Contribution Achieve Rate"/>
    <x v="153"/>
    <x v="80"/>
    <x v="0"/>
    <x v="150"/>
    <x v="3"/>
    <s v="IEC_STD_V10 &gt;&gt; Common &gt;&gt; AutoMetaDataSubject Revenue Contribution Achieve Rate"/>
    <x v="1"/>
    <x v="1"/>
    <s v="投資標的營收貢獻達成率Property"/>
    <n v="250"/>
    <n v="234"/>
    <e v="#N/A"/>
    <s v="Subject Revenue Contribution Achieve Rate"/>
    <n v="1"/>
    <n v="0"/>
    <n v="0"/>
    <x v="0"/>
    <s v="Investment Master"/>
    <x v="25"/>
    <s v="IEC_STD_V10 &gt;&gt; Data Standard &gt;&gt; STG &gt;&gt; Investment Master"/>
    <x v="42"/>
    <s v="STG:"/>
    <x v="16"/>
    <x v="16"/>
    <x v="248"/>
    <x v="152"/>
    <x v="153"/>
    <x v="154"/>
    <x v="0"/>
    <x v="0"/>
    <x v="0"/>
    <x v="5"/>
    <m/>
    <x v="0"/>
    <x v="1"/>
    <s v="Investment Master_Subject Revenue Contribution Achieve Rate"/>
    <x v="248"/>
    <x v="1"/>
    <x v="0"/>
    <x v="2"/>
    <x v="2"/>
    <x v="0"/>
    <x v="0"/>
    <s v="INT_INVESTMENT_MASTER"/>
    <s v="REVENUE_CONTRIBUTION_ACHIEVE_RATE"/>
    <x v="18"/>
    <x v="82"/>
    <x v="0"/>
    <n v="0"/>
    <x v="0"/>
    <x v="0"/>
    <x v="0"/>
    <s v=""/>
    <s v=""/>
    <n v="248"/>
    <s v="-248"/>
    <x v="0"/>
    <x v="0"/>
    <x v="0"/>
    <x v="153"/>
    <x v="3"/>
    <s v="投資標的營收貢獻達成率"/>
    <s v=""/>
    <s v=""/>
    <x v="0"/>
    <x v="134"/>
    <m/>
    <s v="^()$"/>
    <n v="9"/>
    <x v="0"/>
    <x v="2"/>
    <x v="0"/>
    <x v="0"/>
    <x v="0"/>
    <x v="1"/>
    <b v="0"/>
    <x v="0"/>
    <x v="1"/>
    <n v="0"/>
    <x v="0"/>
    <b v="0"/>
    <b v="0"/>
    <b v="0"/>
    <b v="0"/>
    <b v="0"/>
    <b v="0"/>
    <b v="0"/>
    <b v="0"/>
    <b v="0"/>
    <b v="0"/>
    <b v="0"/>
    <x v="0"/>
    <x v="0"/>
    <n v="0"/>
    <x v="22"/>
    <x v="0"/>
  </r>
  <r>
    <m/>
    <x v="2"/>
    <x v="4"/>
    <x v="153"/>
    <x v="154"/>
    <x v="1"/>
    <x v="151"/>
    <s v="Actual 投資標的淨利/Plan 投資標的淨利"/>
    <x v="1"/>
    <x v="26"/>
    <s v="Investment Master_Subject Net Profit"/>
    <s v="Confidential"/>
    <s v="比例類"/>
    <m/>
    <x v="0"/>
    <s v="STG"/>
    <x v="3"/>
    <x v="2"/>
    <x v="0"/>
    <x v="0"/>
    <s v="INT_INVESTMENT_MASTER"/>
    <s v="SUBJECT_NET_PROFIT_ACHIEVE_RATE"/>
    <m/>
    <m/>
    <m/>
    <m/>
    <m/>
    <m/>
    <m/>
    <m/>
    <m/>
    <m/>
    <m/>
    <m/>
    <m/>
    <m/>
    <m/>
    <m/>
    <m/>
    <m/>
    <s v="資料清單"/>
    <x v="4"/>
    <x v="17"/>
    <x v="135"/>
    <x v="4"/>
    <s v="IEC_STD_V10 &gt;&gt; Data Standard &gt;&gt; STG"/>
    <s v="Subject Net Profit Achieve Rate"/>
    <x v="154"/>
    <x v="1"/>
    <x v="0"/>
    <x v="151"/>
    <x v="3"/>
    <s v="IEC_STD_V10 &gt;&gt; Common &gt;&gt; AutoMetaDataSubject Net Profit Achieve Rate"/>
    <x v="1"/>
    <x v="1"/>
    <s v="投資標的淨利達成率Property"/>
    <n v="251"/>
    <n v="234"/>
    <e v="#N/A"/>
    <s v="Subject Net Profit Achieve Rate"/>
    <n v="1"/>
    <n v="0"/>
    <n v="0"/>
    <x v="0"/>
    <s v="Investment Master"/>
    <x v="25"/>
    <s v="IEC_STD_V10 &gt;&gt; Data Standard &gt;&gt; STG &gt;&gt; Investment Master"/>
    <x v="43"/>
    <s v="STG:"/>
    <x v="17"/>
    <x v="17"/>
    <x v="249"/>
    <x v="153"/>
    <x v="154"/>
    <x v="155"/>
    <x v="0"/>
    <x v="0"/>
    <x v="0"/>
    <x v="5"/>
    <m/>
    <x v="0"/>
    <x v="1"/>
    <s v="Investment Master_Subject Net Profit Achieve Rate"/>
    <x v="249"/>
    <x v="1"/>
    <x v="0"/>
    <x v="2"/>
    <x v="2"/>
    <x v="0"/>
    <x v="0"/>
    <s v="INT_INVESTMENT_MASTER"/>
    <s v="SUBJECT_NET_PROFIT_ACHIEVE_RATE"/>
    <x v="18"/>
    <x v="83"/>
    <x v="0"/>
    <n v="0"/>
    <x v="0"/>
    <x v="0"/>
    <x v="0"/>
    <s v=""/>
    <s v=""/>
    <n v="249"/>
    <s v="-249"/>
    <x v="0"/>
    <x v="0"/>
    <x v="0"/>
    <x v="154"/>
    <x v="3"/>
    <s v="投資標的淨利達成率"/>
    <s v=""/>
    <s v=""/>
    <x v="0"/>
    <x v="135"/>
    <m/>
    <s v="^()$"/>
    <n v="9"/>
    <x v="0"/>
    <x v="2"/>
    <x v="0"/>
    <x v="0"/>
    <x v="0"/>
    <x v="1"/>
    <b v="0"/>
    <x v="0"/>
    <x v="1"/>
    <n v="0"/>
    <x v="0"/>
    <b v="0"/>
    <b v="0"/>
    <b v="0"/>
    <b v="0"/>
    <b v="0"/>
    <b v="0"/>
    <b v="0"/>
    <b v="0"/>
    <b v="0"/>
    <b v="0"/>
    <b v="0"/>
    <x v="0"/>
    <x v="0"/>
    <n v="0"/>
    <x v="13"/>
    <x v="0"/>
  </r>
  <r>
    <m/>
    <x v="2"/>
    <x v="4"/>
    <x v="154"/>
    <x v="155"/>
    <x v="81"/>
    <x v="152"/>
    <s v="Actual 投資標的認列獲利/Plan 投資標的認列獲利"/>
    <x v="1"/>
    <x v="26"/>
    <s v="Investment Master_Subject Recognize Profit"/>
    <s v="Confidential"/>
    <s v="比例類"/>
    <m/>
    <x v="0"/>
    <s v="STG"/>
    <x v="3"/>
    <x v="2"/>
    <x v="0"/>
    <x v="0"/>
    <s v="INT_INVESTMENT_MASTER"/>
    <s v="RECOGNIZE_PROFIT_ACHIEVE_RATE"/>
    <m/>
    <m/>
    <m/>
    <m/>
    <m/>
    <m/>
    <m/>
    <m/>
    <m/>
    <m/>
    <m/>
    <m/>
    <m/>
    <m/>
    <m/>
    <m/>
    <m/>
    <m/>
    <s v="資料清單"/>
    <x v="4"/>
    <x v="18"/>
    <x v="136"/>
    <x v="4"/>
    <s v="IEC_STD_V10 &gt;&gt; Data Standard &gt;&gt; STG"/>
    <s v="Subject Recognize Profit Achieve Rate"/>
    <x v="155"/>
    <x v="81"/>
    <x v="0"/>
    <x v="152"/>
    <x v="3"/>
    <s v="IEC_STD_V10 &gt;&gt; Common &gt;&gt; AutoMetaDataSubject Recognize Profit Achieve Rate"/>
    <x v="1"/>
    <x v="1"/>
    <s v="投資標的認列獲利達成率Property"/>
    <n v="252"/>
    <n v="234"/>
    <e v="#N/A"/>
    <s v="Subject Recognize Profit Achieve Rate"/>
    <n v="1"/>
    <n v="0"/>
    <n v="0"/>
    <x v="0"/>
    <s v="Investment Master"/>
    <x v="25"/>
    <s v="IEC_STD_V10 &gt;&gt; Data Standard &gt;&gt; STG &gt;&gt; Investment Master"/>
    <x v="44"/>
    <s v="STG:"/>
    <x v="18"/>
    <x v="18"/>
    <x v="250"/>
    <x v="154"/>
    <x v="155"/>
    <x v="156"/>
    <x v="0"/>
    <x v="0"/>
    <x v="0"/>
    <x v="5"/>
    <m/>
    <x v="0"/>
    <x v="1"/>
    <s v="Investment Master_Subject Recognize Profit Achieve Rate"/>
    <x v="250"/>
    <x v="1"/>
    <x v="0"/>
    <x v="2"/>
    <x v="2"/>
    <x v="0"/>
    <x v="0"/>
    <s v="INT_INVESTMENT_MASTER"/>
    <s v="RECOGNIZE_PROFIT_ACHIEVE_RATE"/>
    <x v="18"/>
    <x v="84"/>
    <x v="0"/>
    <n v="0"/>
    <x v="0"/>
    <x v="0"/>
    <x v="0"/>
    <s v=""/>
    <s v=""/>
    <n v="250"/>
    <s v="-250"/>
    <x v="0"/>
    <x v="0"/>
    <x v="0"/>
    <x v="155"/>
    <x v="3"/>
    <s v="投資標的認列獲利達成率"/>
    <s v=""/>
    <s v=""/>
    <x v="0"/>
    <x v="136"/>
    <m/>
    <s v="^()$"/>
    <n v="9"/>
    <x v="0"/>
    <x v="2"/>
    <x v="0"/>
    <x v="0"/>
    <x v="0"/>
    <x v="1"/>
    <b v="0"/>
    <x v="0"/>
    <x v="1"/>
    <n v="0"/>
    <x v="0"/>
    <b v="0"/>
    <b v="0"/>
    <b v="0"/>
    <b v="0"/>
    <b v="0"/>
    <b v="0"/>
    <b v="0"/>
    <b v="0"/>
    <b v="0"/>
    <b v="0"/>
    <b v="0"/>
    <x v="0"/>
    <x v="0"/>
    <n v="0"/>
    <x v="38"/>
    <x v="0"/>
  </r>
  <r>
    <m/>
    <x v="2"/>
    <x v="4"/>
    <x v="155"/>
    <x v="156"/>
    <x v="1"/>
    <x v="153"/>
    <s v="投資標的預算分配主檔"/>
    <x v="0"/>
    <x v="18"/>
    <s v="N/A"/>
    <s v="Confidential"/>
    <m/>
    <m/>
    <x v="0"/>
    <s v="STG"/>
    <x v="3"/>
    <x v="2"/>
    <x v="0"/>
    <x v="0"/>
    <s v="INT_INVESTMENT_SUBJECT_ALLOCATION_MASTER"/>
    <m/>
    <m/>
    <m/>
    <m/>
    <m/>
    <m/>
    <m/>
    <m/>
    <m/>
    <m/>
    <m/>
    <m/>
    <m/>
    <m/>
    <m/>
    <m/>
    <m/>
    <m/>
    <m/>
    <s v="資料清單"/>
    <x v="4"/>
    <x v="19"/>
    <x v="137"/>
    <x v="4"/>
    <s v="IEC_STD_V10 &gt;&gt; Data Standard &gt;&gt; STG"/>
    <s v="Investment Subject Allocation Master"/>
    <x v="156"/>
    <x v="1"/>
    <x v="0"/>
    <x v="153"/>
    <x v="3"/>
    <s v="IEC_STD_V10 &gt;&gt; Common &gt;&gt; AutoMetaDataInvestment Subject Allocation Master"/>
    <x v="0"/>
    <x v="1"/>
    <s v="投資標的預算分配主檔Concept"/>
    <n v="253"/>
    <n v="0"/>
    <n v="0"/>
    <s v=""/>
    <n v="0"/>
    <n v="0"/>
    <n v="0"/>
    <x v="0"/>
    <s v=""/>
    <x v="0"/>
    <s v=""/>
    <x v="0"/>
    <s v="STG:"/>
    <x v="19"/>
    <x v="19"/>
    <x v="251"/>
    <x v="155"/>
    <x v="156"/>
    <x v="157"/>
    <x v="0"/>
    <x v="0"/>
    <x v="0"/>
    <x v="0"/>
    <m/>
    <x v="0"/>
    <x v="0"/>
    <s v="Investment Subject Allocation Master"/>
    <x v="251"/>
    <x v="0"/>
    <x v="0"/>
    <x v="2"/>
    <x v="2"/>
    <x v="0"/>
    <x v="0"/>
    <s v="INT_INVESTMENT_SUBJECT_ALLOCATION_MASTER"/>
    <s v=""/>
    <x v="19"/>
    <x v="0"/>
    <x v="0"/>
    <n v="0"/>
    <x v="0"/>
    <x v="0"/>
    <x v="0"/>
    <s v=""/>
    <s v=""/>
    <n v="251"/>
    <s v="-251"/>
    <x v="0"/>
    <x v="0"/>
    <x v="0"/>
    <x v="156"/>
    <x v="3"/>
    <s v="投資標的預算分配主檔"/>
    <s v=""/>
    <s v=""/>
    <x v="0"/>
    <x v="137"/>
    <m/>
    <s v="^()$"/>
    <n v="9"/>
    <x v="0"/>
    <x v="2"/>
    <x v="0"/>
    <x v="0"/>
    <x v="0"/>
    <x v="1"/>
    <b v="0"/>
    <x v="0"/>
    <x v="0"/>
    <n v="0"/>
    <x v="0"/>
    <b v="0"/>
    <b v="0"/>
    <b v="0"/>
    <b v="0"/>
    <b v="0"/>
    <b v="0"/>
    <b v="0"/>
    <b v="0"/>
    <b v="0"/>
    <b v="0"/>
    <b v="0"/>
    <x v="0"/>
    <x v="0"/>
    <n v="0"/>
    <x v="39"/>
    <x v="0"/>
  </r>
  <r>
    <m/>
    <x v="2"/>
    <x v="4"/>
    <x v="156"/>
    <x v="157"/>
    <x v="82"/>
    <x v="154"/>
    <s v="投資預算分配季度"/>
    <x v="1"/>
    <x v="27"/>
    <s v="N/A"/>
    <s v="Confidential"/>
    <s v="文本類"/>
    <m/>
    <x v="0"/>
    <s v="STG"/>
    <x v="3"/>
    <x v="2"/>
    <x v="0"/>
    <x v="0"/>
    <s v="INT_INVESTMENT_SUBJECT_ALLOCATION_MASTER"/>
    <s v="BUDGET_ALLOCATION_QUARTER"/>
    <m/>
    <m/>
    <m/>
    <m/>
    <m/>
    <m/>
    <m/>
    <m/>
    <m/>
    <m/>
    <m/>
    <m/>
    <m/>
    <m/>
    <m/>
    <m/>
    <m/>
    <m/>
    <s v="資料清單"/>
    <x v="4"/>
    <x v="20"/>
    <x v="138"/>
    <x v="4"/>
    <s v="IEC_STD_V10 &gt;&gt; Data Standard &gt;&gt; STG"/>
    <s v="Budget Allocation Quarter"/>
    <x v="157"/>
    <x v="82"/>
    <x v="0"/>
    <x v="154"/>
    <x v="3"/>
    <s v="IEC_STD_V10 &gt;&gt; Common &gt;&gt; AutoMetaDataBudget Allocation Quarter"/>
    <x v="1"/>
    <x v="1"/>
    <s v="投資預算分配季度Property"/>
    <n v="254"/>
    <n v="253"/>
    <n v="0"/>
    <s v="Budget Allocation Quarter"/>
    <n v="1"/>
    <n v="0"/>
    <n v="0"/>
    <x v="0"/>
    <s v="Investment Subject Allocation Master"/>
    <x v="26"/>
    <s v="IEC_STD_V10 &gt;&gt; Data Standard &gt;&gt; STG &gt;&gt; Investment Subject Allocation Master"/>
    <x v="0"/>
    <s v="STG:"/>
    <x v="20"/>
    <x v="20"/>
    <x v="252"/>
    <x v="156"/>
    <x v="157"/>
    <x v="158"/>
    <x v="0"/>
    <x v="0"/>
    <x v="0"/>
    <x v="1"/>
    <m/>
    <x v="0"/>
    <x v="1"/>
    <s v="Investment Subject Allocation Master_Budget Allocation Quarter"/>
    <x v="252"/>
    <x v="1"/>
    <x v="0"/>
    <x v="2"/>
    <x v="2"/>
    <x v="0"/>
    <x v="0"/>
    <s v="INT_INVESTMENT_SUBJECT_ALLOCATION_MASTER"/>
    <s v="BUDGET_ALLOCATION_QUARTER"/>
    <x v="19"/>
    <x v="85"/>
    <x v="0"/>
    <n v="0"/>
    <x v="0"/>
    <x v="0"/>
    <x v="0"/>
    <s v=""/>
    <s v=""/>
    <n v="252"/>
    <s v="-252"/>
    <x v="0"/>
    <x v="0"/>
    <x v="0"/>
    <x v="157"/>
    <x v="3"/>
    <s v="投資預算分配季度"/>
    <s v=""/>
    <s v=""/>
    <x v="0"/>
    <x v="138"/>
    <m/>
    <s v="^()$"/>
    <n v="9"/>
    <x v="0"/>
    <x v="2"/>
    <x v="0"/>
    <x v="0"/>
    <x v="0"/>
    <x v="1"/>
    <b v="0"/>
    <x v="0"/>
    <x v="1"/>
    <n v="0"/>
    <x v="0"/>
    <b v="0"/>
    <b v="0"/>
    <b v="0"/>
    <b v="0"/>
    <b v="0"/>
    <b v="0"/>
    <b v="0"/>
    <b v="0"/>
    <b v="0"/>
    <b v="0"/>
    <b v="0"/>
    <x v="0"/>
    <x v="0"/>
    <n v="0"/>
    <x v="4"/>
    <x v="0"/>
  </r>
  <r>
    <m/>
    <x v="2"/>
    <x v="4"/>
    <x v="137"/>
    <x v="138"/>
    <x v="1"/>
    <x v="135"/>
    <s v="投資標的名稱"/>
    <x v="2"/>
    <x v="27"/>
    <s v="N/A"/>
    <s v="Confidential"/>
    <s v="文本類"/>
    <m/>
    <x v="0"/>
    <s v="STG"/>
    <x v="3"/>
    <x v="2"/>
    <x v="0"/>
    <x v="0"/>
    <s v="INT_INVESTMENT_SUBJECT_ALLOCATION_MASTER"/>
    <s v="INVESTMENT_SUBJECT"/>
    <m/>
    <m/>
    <m/>
    <m/>
    <m/>
    <m/>
    <m/>
    <m/>
    <m/>
    <m/>
    <m/>
    <m/>
    <m/>
    <m/>
    <m/>
    <m/>
    <m/>
    <m/>
    <s v="資料清單"/>
    <x v="4"/>
    <x v="21"/>
    <x v="119"/>
    <x v="4"/>
    <s v="IEC_STD_V10 &gt;&gt; Data Standard &gt;&gt; STG"/>
    <s v="Investment Subject"/>
    <x v="138"/>
    <x v="1"/>
    <x v="0"/>
    <x v="135"/>
    <x v="3"/>
    <s v="IEC_STD_V10 &gt;&gt; Common &gt;&gt; AutoMetaDataInvestment Subject"/>
    <x v="2"/>
    <x v="1"/>
    <s v="投資標的名稱Relationship"/>
    <n v="235"/>
    <n v="253"/>
    <n v="0"/>
    <s v=""/>
    <n v="0"/>
    <n v="0"/>
    <n v="235"/>
    <x v="28"/>
    <s v="Investment Subject Allocation Master"/>
    <x v="26"/>
    <s v="IEC_STD_V10 &gt;&gt; Data Standard &gt;&gt; STG &gt;&gt; Investment Subject Allocation Master"/>
    <x v="0"/>
    <s v="STG:"/>
    <x v="21"/>
    <x v="21"/>
    <x v="253"/>
    <x v="137"/>
    <x v="138"/>
    <x v="139"/>
    <x v="0"/>
    <x v="0"/>
    <x v="0"/>
    <x v="1"/>
    <m/>
    <x v="0"/>
    <x v="2"/>
    <s v="Investment Subject Allocation Master_Investment Subject"/>
    <x v="253"/>
    <x v="2"/>
    <x v="0"/>
    <x v="2"/>
    <x v="2"/>
    <x v="0"/>
    <x v="0"/>
    <s v="INT_INVESTMENT_SUBJECT_ALLOCATION_MASTER"/>
    <s v="INVESTMENT_SUBJECT"/>
    <x v="19"/>
    <x v="67"/>
    <x v="0"/>
    <n v="0"/>
    <x v="0"/>
    <x v="0"/>
    <x v="0"/>
    <s v=""/>
    <s v=""/>
    <n v="253"/>
    <s v="-253"/>
    <x v="0"/>
    <x v="0"/>
    <x v="0"/>
    <x v="138"/>
    <x v="3"/>
    <s v="投資項目"/>
    <s v=""/>
    <s v=""/>
    <x v="0"/>
    <x v="119"/>
    <m/>
    <s v="^()$"/>
    <n v="9"/>
    <x v="0"/>
    <x v="2"/>
    <x v="0"/>
    <x v="0"/>
    <x v="1"/>
    <x v="1"/>
    <b v="0"/>
    <x v="0"/>
    <x v="1"/>
    <n v="0"/>
    <x v="0"/>
    <b v="0"/>
    <b v="0"/>
    <b v="0"/>
    <b v="0"/>
    <b v="0"/>
    <b v="0"/>
    <b v="0"/>
    <b v="0"/>
    <b v="0"/>
    <b v="0"/>
    <b v="0"/>
    <x v="0"/>
    <x v="0"/>
    <n v="0"/>
    <x v="33"/>
    <x v="0"/>
  </r>
  <r>
    <m/>
    <x v="2"/>
    <x v="4"/>
    <x v="157"/>
    <x v="158"/>
    <x v="1"/>
    <x v="155"/>
    <s v="投資可能性分為 H, M, L_x000a_H:規劃將提報董事會、M:持續維繫或規劃DD、L:初步討論維繫可能性低"/>
    <x v="1"/>
    <x v="27"/>
    <s v="N/A"/>
    <s v="Confidential"/>
    <s v="代碼類"/>
    <m/>
    <x v="0"/>
    <s v="STG"/>
    <x v="3"/>
    <x v="2"/>
    <x v="0"/>
    <x v="0"/>
    <s v="INT_INVESTMENT_SUBJECT_ALLOCATION_MASTER"/>
    <s v="INVESTMENT_POSSIBILITY"/>
    <m/>
    <m/>
    <m/>
    <m/>
    <m/>
    <m/>
    <m/>
    <m/>
    <m/>
    <m/>
    <m/>
    <m/>
    <m/>
    <m/>
    <m/>
    <m/>
    <m/>
    <m/>
    <s v="資料清單"/>
    <x v="4"/>
    <x v="22"/>
    <x v="139"/>
    <x v="4"/>
    <s v="IEC_STD_V10 &gt;&gt; Data Standard &gt;&gt; STG"/>
    <s v="Investment possibility"/>
    <x v="158"/>
    <x v="1"/>
    <x v="0"/>
    <x v="155"/>
    <x v="3"/>
    <s v="IEC_STD_V10 &gt;&gt; Common &gt;&gt; AutoMetaDataInvestment possibility"/>
    <x v="1"/>
    <x v="1"/>
    <s v="投資可能性Property"/>
    <n v="256"/>
    <n v="253"/>
    <n v="0"/>
    <s v="Investment possibility"/>
    <n v="1"/>
    <n v="0"/>
    <n v="0"/>
    <x v="0"/>
    <s v="Investment Subject Allocation Master"/>
    <x v="26"/>
    <s v="IEC_STD_V10 &gt;&gt; Data Standard &gt;&gt; STG &gt;&gt; Investment Subject Allocation Master"/>
    <x v="0"/>
    <s v="STG:"/>
    <x v="22"/>
    <x v="22"/>
    <x v="254"/>
    <x v="157"/>
    <x v="158"/>
    <x v="159"/>
    <x v="0"/>
    <x v="0"/>
    <x v="0"/>
    <x v="2"/>
    <m/>
    <x v="0"/>
    <x v="1"/>
    <s v="Investment Subject Allocation Master_Investment possibility"/>
    <x v="254"/>
    <x v="1"/>
    <x v="0"/>
    <x v="2"/>
    <x v="2"/>
    <x v="0"/>
    <x v="0"/>
    <s v="INT_INVESTMENT_SUBJECT_ALLOCATION_MASTER"/>
    <s v="INVESTMENT_POSSIBILITY"/>
    <x v="19"/>
    <x v="86"/>
    <x v="0"/>
    <n v="0"/>
    <x v="0"/>
    <x v="0"/>
    <x v="0"/>
    <s v=""/>
    <s v=""/>
    <n v="254"/>
    <s v="-254"/>
    <x v="0"/>
    <x v="0"/>
    <x v="0"/>
    <x v="158"/>
    <x v="3"/>
    <s v="投資可能性"/>
    <s v=""/>
    <s v=""/>
    <x v="0"/>
    <x v="139"/>
    <m/>
    <s v="^()$"/>
    <n v="9"/>
    <x v="0"/>
    <x v="2"/>
    <x v="0"/>
    <x v="0"/>
    <x v="0"/>
    <x v="1"/>
    <b v="0"/>
    <x v="0"/>
    <x v="1"/>
    <n v="0"/>
    <x v="0"/>
    <b v="0"/>
    <b v="0"/>
    <b v="0"/>
    <b v="0"/>
    <b v="0"/>
    <b v="0"/>
    <b v="0"/>
    <b v="0"/>
    <b v="0"/>
    <b v="0"/>
    <b v="0"/>
    <x v="0"/>
    <x v="0"/>
    <n v="0"/>
    <x v="17"/>
    <x v="0"/>
  </r>
  <r>
    <m/>
    <x v="2"/>
    <x v="4"/>
    <x v="158"/>
    <x v="159"/>
    <x v="1"/>
    <x v="156"/>
    <s v="預計可能投資額"/>
    <x v="1"/>
    <x v="27"/>
    <s v="N/A"/>
    <s v="Confidential"/>
    <s v="金額類"/>
    <m/>
    <x v="0"/>
    <s v="STG"/>
    <x v="3"/>
    <x v="2"/>
    <x v="0"/>
    <x v="0"/>
    <s v="INT_INVESTMENT_SUBJECT_ALLOCATION_MASTER"/>
    <s v="BUDGET_ALLOCATION_AMOUNT"/>
    <m/>
    <m/>
    <m/>
    <m/>
    <m/>
    <m/>
    <m/>
    <m/>
    <m/>
    <m/>
    <m/>
    <m/>
    <m/>
    <m/>
    <m/>
    <m/>
    <m/>
    <m/>
    <s v="資料清單"/>
    <x v="4"/>
    <x v="23"/>
    <x v="140"/>
    <x v="4"/>
    <s v="IEC_STD_V10 &gt;&gt; Data Standard &gt;&gt; STG"/>
    <s v="Budget Allocation Amount"/>
    <x v="159"/>
    <x v="1"/>
    <x v="0"/>
    <x v="156"/>
    <x v="3"/>
    <s v="IEC_STD_V10 &gt;&gt; Common &gt;&gt; AutoMetaDataBudget Allocation Amount"/>
    <x v="1"/>
    <x v="1"/>
    <s v="預計可能投資額Property"/>
    <n v="257"/>
    <n v="253"/>
    <n v="0"/>
    <s v="Budget Allocation Amount"/>
    <n v="1"/>
    <n v="0"/>
    <n v="0"/>
    <x v="0"/>
    <s v="Investment Subject Allocation Master"/>
    <x v="26"/>
    <s v="IEC_STD_V10 &gt;&gt; Data Standard &gt;&gt; STG &gt;&gt; Investment Subject Allocation Master"/>
    <x v="0"/>
    <s v="STG:"/>
    <x v="23"/>
    <x v="23"/>
    <x v="255"/>
    <x v="158"/>
    <x v="159"/>
    <x v="160"/>
    <x v="0"/>
    <x v="0"/>
    <x v="0"/>
    <x v="6"/>
    <m/>
    <x v="0"/>
    <x v="1"/>
    <s v="Investment Subject Allocation Master_Budget Allocation Amount"/>
    <x v="255"/>
    <x v="1"/>
    <x v="0"/>
    <x v="2"/>
    <x v="2"/>
    <x v="0"/>
    <x v="0"/>
    <s v="INT_INVESTMENT_SUBJECT_ALLOCATION_MASTER"/>
    <s v="BUDGET_ALLOCATION_AMOUNT"/>
    <x v="19"/>
    <x v="87"/>
    <x v="0"/>
    <n v="0"/>
    <x v="0"/>
    <x v="0"/>
    <x v="0"/>
    <s v=""/>
    <s v=""/>
    <n v="255"/>
    <s v="-255"/>
    <x v="0"/>
    <x v="0"/>
    <x v="0"/>
    <x v="159"/>
    <x v="3"/>
    <s v="預計可能投資額"/>
    <s v=""/>
    <s v=""/>
    <x v="0"/>
    <x v="140"/>
    <m/>
    <s v="^()$"/>
    <n v="9"/>
    <x v="0"/>
    <x v="2"/>
    <x v="0"/>
    <x v="0"/>
    <x v="0"/>
    <x v="1"/>
    <b v="0"/>
    <x v="0"/>
    <x v="1"/>
    <n v="0"/>
    <x v="0"/>
    <b v="0"/>
    <b v="0"/>
    <b v="0"/>
    <b v="0"/>
    <b v="0"/>
    <b v="0"/>
    <b v="0"/>
    <b v="0"/>
    <b v="0"/>
    <b v="0"/>
    <b v="0"/>
    <x v="0"/>
    <x v="0"/>
    <n v="0"/>
    <x v="9"/>
    <x v="0"/>
  </r>
  <r>
    <m/>
    <x v="2"/>
    <x v="4"/>
    <x v="159"/>
    <x v="160"/>
    <x v="1"/>
    <x v="157"/>
    <s v="投資併購目標註記"/>
    <x v="1"/>
    <x v="27"/>
    <s v="N/A"/>
    <s v="Confidential"/>
    <s v="文本類"/>
    <m/>
    <x v="0"/>
    <s v="STG"/>
    <x v="3"/>
    <x v="2"/>
    <x v="0"/>
    <x v="0"/>
    <s v="INT_INVESTMENT_SUBJECT_ALLOCATION_MASTER"/>
    <s v="INVESTMENT_MA_TARGET_REMARK"/>
    <m/>
    <m/>
    <m/>
    <m/>
    <m/>
    <m/>
    <m/>
    <m/>
    <m/>
    <m/>
    <m/>
    <m/>
    <m/>
    <m/>
    <m/>
    <m/>
    <m/>
    <m/>
    <s v="資料清單"/>
    <x v="4"/>
    <x v="24"/>
    <x v="141"/>
    <x v="4"/>
    <s v="IEC_STD_V10 &gt;&gt; Data Standard &gt;&gt; STG"/>
    <s v="Investment MA Target Remark"/>
    <x v="160"/>
    <x v="1"/>
    <x v="0"/>
    <x v="157"/>
    <x v="3"/>
    <s v="IEC_STD_V10 &gt;&gt; Common &gt;&gt; AutoMetaDataInvestment MA Target Remark"/>
    <x v="1"/>
    <x v="1"/>
    <s v="投資併購目標註記Property"/>
    <n v="258"/>
    <n v="253"/>
    <n v="0"/>
    <s v="Investment MA Target Remark"/>
    <n v="1"/>
    <n v="0"/>
    <n v="0"/>
    <x v="0"/>
    <s v="Investment Subject Allocation Master"/>
    <x v="26"/>
    <s v="IEC_STD_V10 &gt;&gt; Data Standard &gt;&gt; STG &gt;&gt; Investment Subject Allocation Master"/>
    <x v="0"/>
    <s v="STG:"/>
    <x v="24"/>
    <x v="24"/>
    <x v="256"/>
    <x v="159"/>
    <x v="160"/>
    <x v="161"/>
    <x v="0"/>
    <x v="0"/>
    <x v="0"/>
    <x v="1"/>
    <m/>
    <x v="0"/>
    <x v="1"/>
    <s v="Investment Subject Allocation Master_Investment MA Target Remark"/>
    <x v="256"/>
    <x v="1"/>
    <x v="0"/>
    <x v="2"/>
    <x v="2"/>
    <x v="0"/>
    <x v="0"/>
    <s v="INT_INVESTMENT_SUBJECT_ALLOCATION_MASTER"/>
    <s v="INVESTMENT_MA_TARGET_REMARK"/>
    <x v="19"/>
    <x v="88"/>
    <x v="0"/>
    <n v="0"/>
    <x v="0"/>
    <x v="0"/>
    <x v="0"/>
    <s v=""/>
    <s v=""/>
    <n v="256"/>
    <s v="-256"/>
    <x v="0"/>
    <x v="0"/>
    <x v="0"/>
    <x v="160"/>
    <x v="3"/>
    <s v="投資併購目標註記"/>
    <s v=""/>
    <s v=""/>
    <x v="0"/>
    <x v="141"/>
    <m/>
    <s v="^()$"/>
    <n v="9"/>
    <x v="0"/>
    <x v="2"/>
    <x v="0"/>
    <x v="0"/>
    <x v="0"/>
    <x v="1"/>
    <b v="0"/>
    <x v="0"/>
    <x v="1"/>
    <n v="0"/>
    <x v="0"/>
    <b v="0"/>
    <b v="0"/>
    <b v="0"/>
    <b v="0"/>
    <b v="0"/>
    <b v="0"/>
    <b v="0"/>
    <b v="0"/>
    <b v="0"/>
    <b v="0"/>
    <b v="0"/>
    <x v="0"/>
    <x v="0"/>
    <n v="0"/>
    <x v="8"/>
    <x v="0"/>
  </r>
  <r>
    <m/>
    <x v="2"/>
    <x v="4"/>
    <x v="160"/>
    <x v="161"/>
    <x v="1"/>
    <x v="158"/>
    <s v="年度投資預算主檔"/>
    <x v="0"/>
    <x v="18"/>
    <s v="N/A"/>
    <s v="Confidential"/>
    <m/>
    <m/>
    <x v="0"/>
    <s v="STG"/>
    <x v="3"/>
    <x v="2"/>
    <x v="0"/>
    <x v="0"/>
    <s v="INT_ANNUAL_INVESTMENT_BUDJET_MASTER"/>
    <m/>
    <m/>
    <m/>
    <m/>
    <m/>
    <m/>
    <m/>
    <m/>
    <m/>
    <m/>
    <m/>
    <m/>
    <m/>
    <m/>
    <m/>
    <m/>
    <m/>
    <m/>
    <m/>
    <s v="資料清單"/>
    <x v="4"/>
    <x v="25"/>
    <x v="142"/>
    <x v="4"/>
    <s v="IEC_STD_V10 &gt;&gt; Data Standard &gt;&gt; STG"/>
    <s v="Annual Investment Budget Master"/>
    <x v="161"/>
    <x v="1"/>
    <x v="0"/>
    <x v="158"/>
    <x v="3"/>
    <s v="IEC_STD_V10 &gt;&gt; Common &gt;&gt; AutoMetaDataAnnual Investment Budget Master"/>
    <x v="0"/>
    <x v="1"/>
    <s v="年度投資預算主檔Concept"/>
    <n v="259"/>
    <n v="0"/>
    <n v="0"/>
    <s v=""/>
    <n v="0"/>
    <n v="0"/>
    <n v="0"/>
    <x v="0"/>
    <s v=""/>
    <x v="0"/>
    <s v=""/>
    <x v="0"/>
    <s v="STG:"/>
    <x v="25"/>
    <x v="25"/>
    <x v="257"/>
    <x v="160"/>
    <x v="161"/>
    <x v="162"/>
    <x v="0"/>
    <x v="0"/>
    <x v="0"/>
    <x v="0"/>
    <m/>
    <x v="0"/>
    <x v="0"/>
    <s v="Annual Investment Budget Master"/>
    <x v="257"/>
    <x v="0"/>
    <x v="0"/>
    <x v="2"/>
    <x v="2"/>
    <x v="0"/>
    <x v="0"/>
    <s v="INT_ANNUAL_INVESTMENT_BUDJET_MASTER"/>
    <s v=""/>
    <x v="20"/>
    <x v="0"/>
    <x v="0"/>
    <n v="0"/>
    <x v="0"/>
    <x v="0"/>
    <x v="0"/>
    <s v=""/>
    <s v=""/>
    <n v="257"/>
    <s v="-257"/>
    <x v="0"/>
    <x v="0"/>
    <x v="0"/>
    <x v="161"/>
    <x v="3"/>
    <s v="年度投資預算主檔"/>
    <s v=""/>
    <s v=""/>
    <x v="0"/>
    <x v="142"/>
    <m/>
    <s v="^()$"/>
    <n v="9"/>
    <x v="0"/>
    <x v="2"/>
    <x v="0"/>
    <x v="0"/>
    <x v="0"/>
    <x v="1"/>
    <b v="0"/>
    <x v="0"/>
    <x v="0"/>
    <n v="0"/>
    <x v="0"/>
    <b v="0"/>
    <b v="0"/>
    <b v="0"/>
    <b v="0"/>
    <b v="0"/>
    <b v="0"/>
    <b v="0"/>
    <b v="0"/>
    <b v="0"/>
    <b v="0"/>
    <b v="0"/>
    <x v="0"/>
    <x v="0"/>
    <n v="0"/>
    <x v="13"/>
    <x v="0"/>
  </r>
  <r>
    <m/>
    <x v="2"/>
    <x v="4"/>
    <x v="156"/>
    <x v="157"/>
    <x v="82"/>
    <x v="154"/>
    <s v="投資預算分配季度"/>
    <x v="2"/>
    <x v="28"/>
    <s v="N/A"/>
    <s v="Confidential"/>
    <s v="文本類"/>
    <m/>
    <x v="0"/>
    <s v="STG"/>
    <x v="3"/>
    <x v="2"/>
    <x v="0"/>
    <x v="0"/>
    <s v="INT_ANNUAL_INVESTMENT_BUDJET_MASTER"/>
    <s v="BUDGET_ALLOCATION_QUARTER"/>
    <m/>
    <m/>
    <m/>
    <m/>
    <m/>
    <m/>
    <m/>
    <m/>
    <m/>
    <m/>
    <m/>
    <m/>
    <m/>
    <m/>
    <m/>
    <m/>
    <m/>
    <m/>
    <s v="資料清單"/>
    <x v="4"/>
    <x v="26"/>
    <x v="138"/>
    <x v="4"/>
    <s v="IEC_STD_V10 &gt;&gt; Data Standard &gt;&gt; STG"/>
    <s v="Budget Allocation Quarter"/>
    <x v="157"/>
    <x v="82"/>
    <x v="0"/>
    <x v="154"/>
    <x v="3"/>
    <s v="IEC_STD_V10 &gt;&gt; Common &gt;&gt; AutoMetaDataBudget Allocation Quarter"/>
    <x v="2"/>
    <x v="1"/>
    <s v="投資預算分配季度Relationship"/>
    <n v="254"/>
    <n v="259"/>
    <n v="0"/>
    <s v=""/>
    <n v="0"/>
    <n v="0"/>
    <n v="254"/>
    <x v="29"/>
    <s v="Annual Investment Budget Master"/>
    <x v="27"/>
    <s v="IEC_STD_V10 &gt;&gt; Data Standard &gt;&gt; STG &gt;&gt; Annual Investment Budget Master"/>
    <x v="0"/>
    <s v="STG:"/>
    <x v="26"/>
    <x v="26"/>
    <x v="258"/>
    <x v="156"/>
    <x v="157"/>
    <x v="158"/>
    <x v="0"/>
    <x v="0"/>
    <x v="0"/>
    <x v="1"/>
    <m/>
    <x v="0"/>
    <x v="2"/>
    <s v="Annual Investment Budget Master_Budget Allocation Quarter"/>
    <x v="258"/>
    <x v="2"/>
    <x v="0"/>
    <x v="2"/>
    <x v="2"/>
    <x v="0"/>
    <x v="0"/>
    <s v="INT_ANNUAL_INVESTMENT_BUDJET_MASTER"/>
    <s v="BUDGET_ALLOCATION_QUARTER"/>
    <x v="20"/>
    <x v="85"/>
    <x v="0"/>
    <n v="0"/>
    <x v="0"/>
    <x v="0"/>
    <x v="0"/>
    <s v=""/>
    <s v=""/>
    <n v="258"/>
    <s v="-258"/>
    <x v="0"/>
    <x v="0"/>
    <x v="0"/>
    <x v="157"/>
    <x v="3"/>
    <s v="投資預算分配季度"/>
    <s v=""/>
    <s v=""/>
    <x v="0"/>
    <x v="138"/>
    <m/>
    <s v="^()$"/>
    <n v="9"/>
    <x v="0"/>
    <x v="2"/>
    <x v="0"/>
    <x v="0"/>
    <x v="1"/>
    <x v="1"/>
    <b v="0"/>
    <x v="0"/>
    <x v="1"/>
    <n v="0"/>
    <x v="0"/>
    <b v="0"/>
    <b v="0"/>
    <b v="0"/>
    <b v="0"/>
    <b v="0"/>
    <b v="0"/>
    <b v="0"/>
    <b v="0"/>
    <b v="0"/>
    <b v="0"/>
    <b v="0"/>
    <x v="0"/>
    <x v="0"/>
    <n v="0"/>
    <x v="4"/>
    <x v="0"/>
  </r>
  <r>
    <m/>
    <x v="2"/>
    <x v="4"/>
    <x v="161"/>
    <x v="162"/>
    <x v="83"/>
    <x v="159"/>
    <s v="年度投資預算"/>
    <x v="1"/>
    <x v="28"/>
    <s v="N/A"/>
    <s v="Confidential"/>
    <s v="金額類"/>
    <m/>
    <x v="0"/>
    <s v="STG"/>
    <x v="3"/>
    <x v="2"/>
    <x v="0"/>
    <x v="0"/>
    <s v="INT_ANNUAL_INVESTMENT_BUDJET_MASTER"/>
    <s v="ANNUAL_INVESTMENT_BUDGET"/>
    <m/>
    <m/>
    <m/>
    <m/>
    <m/>
    <m/>
    <m/>
    <m/>
    <m/>
    <m/>
    <m/>
    <m/>
    <m/>
    <m/>
    <m/>
    <m/>
    <m/>
    <m/>
    <s v="資料清單"/>
    <x v="4"/>
    <x v="27"/>
    <x v="143"/>
    <x v="4"/>
    <s v="IEC_STD_V10 &gt;&gt; Data Standard &gt;&gt; STG"/>
    <s v="Annual Investment Budget"/>
    <x v="162"/>
    <x v="83"/>
    <x v="0"/>
    <x v="159"/>
    <x v="3"/>
    <s v="IEC_STD_V10 &gt;&gt; Common &gt;&gt; AutoMetaDataAnnual Investment Budget"/>
    <x v="1"/>
    <x v="1"/>
    <s v="年度投資預算Property"/>
    <n v="261"/>
    <n v="259"/>
    <n v="0"/>
    <s v="Annual Investment Budget"/>
    <n v="1"/>
    <n v="0"/>
    <n v="0"/>
    <x v="0"/>
    <s v="Annual Investment Budget Master"/>
    <x v="27"/>
    <s v="IEC_STD_V10 &gt;&gt; Data Standard &gt;&gt; STG &gt;&gt; Annual Investment Budget Master"/>
    <x v="0"/>
    <s v="STG:"/>
    <x v="27"/>
    <x v="27"/>
    <x v="259"/>
    <x v="161"/>
    <x v="162"/>
    <x v="163"/>
    <x v="0"/>
    <x v="0"/>
    <x v="0"/>
    <x v="6"/>
    <m/>
    <x v="0"/>
    <x v="1"/>
    <s v="Annual Investment Budget Master_Annual Investment Budget"/>
    <x v="259"/>
    <x v="1"/>
    <x v="0"/>
    <x v="2"/>
    <x v="2"/>
    <x v="0"/>
    <x v="0"/>
    <s v="INT_ANNUAL_INVESTMENT_BUDJET_MASTER"/>
    <s v="ANNUAL_INVESTMENT_BUDGET"/>
    <x v="20"/>
    <x v="89"/>
    <x v="0"/>
    <n v="0"/>
    <x v="0"/>
    <x v="0"/>
    <x v="0"/>
    <s v=""/>
    <s v=""/>
    <n v="259"/>
    <s v="-259"/>
    <x v="0"/>
    <x v="0"/>
    <x v="0"/>
    <x v="162"/>
    <x v="3"/>
    <s v="年度投資預算"/>
    <s v=""/>
    <s v=""/>
    <x v="0"/>
    <x v="143"/>
    <m/>
    <s v="^()$"/>
    <n v="9"/>
    <x v="0"/>
    <x v="2"/>
    <x v="0"/>
    <x v="0"/>
    <x v="0"/>
    <x v="1"/>
    <b v="0"/>
    <x v="0"/>
    <x v="1"/>
    <n v="0"/>
    <x v="0"/>
    <b v="0"/>
    <b v="0"/>
    <b v="0"/>
    <b v="0"/>
    <b v="0"/>
    <b v="0"/>
    <b v="0"/>
    <b v="0"/>
    <b v="0"/>
    <b v="0"/>
    <b v="0"/>
    <x v="0"/>
    <x v="0"/>
    <n v="0"/>
    <x v="9"/>
    <x v="0"/>
  </r>
  <r>
    <m/>
    <x v="2"/>
    <x v="4"/>
    <x v="162"/>
    <x v="163"/>
    <x v="84"/>
    <x v="160"/>
    <s v="年度實際已投資金額"/>
    <x v="1"/>
    <x v="28"/>
    <s v="N/A"/>
    <s v="Confidential"/>
    <s v="金額類"/>
    <m/>
    <x v="0"/>
    <s v="STG"/>
    <x v="3"/>
    <x v="2"/>
    <x v="0"/>
    <x v="0"/>
    <s v="INT_ANNUAL_INVESTMENT_BUDJET_MASTER"/>
    <s v="ANNUAL_ACTUAL_INVESTMENT_AMMOUNT"/>
    <m/>
    <m/>
    <m/>
    <m/>
    <m/>
    <m/>
    <m/>
    <m/>
    <m/>
    <m/>
    <m/>
    <m/>
    <m/>
    <m/>
    <m/>
    <m/>
    <m/>
    <m/>
    <s v="資料清單"/>
    <x v="4"/>
    <x v="28"/>
    <x v="144"/>
    <x v="4"/>
    <s v="IEC_STD_V10 &gt;&gt; Data Standard &gt;&gt; STG"/>
    <s v="Annual Actual Investment Amount"/>
    <x v="163"/>
    <x v="84"/>
    <x v="0"/>
    <x v="160"/>
    <x v="3"/>
    <s v="IEC_STD_V10 &gt;&gt; Common &gt;&gt; AutoMetaDataAnnual Actual Investment Amount"/>
    <x v="1"/>
    <x v="1"/>
    <s v="年度實際已投資金額Property"/>
    <n v="262"/>
    <n v="259"/>
    <n v="0"/>
    <s v="Annual Actual Investment Amount"/>
    <n v="1"/>
    <n v="0"/>
    <n v="0"/>
    <x v="0"/>
    <s v="Annual Investment Budget Master"/>
    <x v="27"/>
    <s v="IEC_STD_V10 &gt;&gt; Data Standard &gt;&gt; STG &gt;&gt; Annual Investment Budget Master"/>
    <x v="0"/>
    <s v="STG:"/>
    <x v="28"/>
    <x v="28"/>
    <x v="260"/>
    <x v="162"/>
    <x v="163"/>
    <x v="164"/>
    <x v="0"/>
    <x v="0"/>
    <x v="0"/>
    <x v="6"/>
    <m/>
    <x v="0"/>
    <x v="1"/>
    <s v="Annual Investment Budget Master_Annual Actual Investment Amount"/>
    <x v="260"/>
    <x v="1"/>
    <x v="0"/>
    <x v="2"/>
    <x v="2"/>
    <x v="0"/>
    <x v="0"/>
    <s v="INT_ANNUAL_INVESTMENT_BUDJET_MASTER"/>
    <s v="ANNUAL_ACTUAL_INVESTMENT_AMMOUNT"/>
    <x v="20"/>
    <x v="90"/>
    <x v="0"/>
    <n v="0"/>
    <x v="0"/>
    <x v="0"/>
    <x v="0"/>
    <s v=""/>
    <s v=""/>
    <n v="260"/>
    <s v="-260"/>
    <x v="0"/>
    <x v="0"/>
    <x v="0"/>
    <x v="163"/>
    <x v="3"/>
    <s v="年度實際已投資金額"/>
    <s v=""/>
    <s v=""/>
    <x v="0"/>
    <x v="144"/>
    <m/>
    <s v="^()$"/>
    <n v="9"/>
    <x v="0"/>
    <x v="2"/>
    <x v="0"/>
    <x v="0"/>
    <x v="0"/>
    <x v="1"/>
    <b v="0"/>
    <x v="0"/>
    <x v="1"/>
    <n v="0"/>
    <x v="0"/>
    <b v="0"/>
    <b v="0"/>
    <b v="0"/>
    <b v="0"/>
    <b v="0"/>
    <b v="0"/>
    <b v="0"/>
    <b v="0"/>
    <b v="0"/>
    <b v="0"/>
    <b v="0"/>
    <x v="0"/>
    <x v="0"/>
    <n v="0"/>
    <x v="13"/>
    <x v="0"/>
  </r>
  <r>
    <m/>
    <x v="2"/>
    <x v="4"/>
    <x v="163"/>
    <x v="164"/>
    <x v="1"/>
    <x v="161"/>
    <s v="規則示例：_x000a_2021 Q3(目前所在季度) 年度預算餘額是 年度預算-年度實際已投資-(前一季)預計可能投資額(H)_x000a_2021 Q4(未來所在季度) 年度預算餘額是 年度預算-年度實際已投資-(前一季)預計可能投資額(H)_x000a_2022 Q1(未來季度) 年度預算餘額是 年度預算-年度實際已投資_x000a_2022 Q2(未來所在季度) 年度預算餘額是 年度預算-年度實際已投資-(前一季)預計可能投資額(H)"/>
    <x v="1"/>
    <x v="28"/>
    <s v="Annual Investment Budget Master_Annual Investment Budget;Annual Investment Budget Master_Annual Actual Investment Amount;Investment Subject Allocation Master_Budget Allocation Amount"/>
    <s v="Confidential"/>
    <s v="金額類"/>
    <m/>
    <x v="0"/>
    <s v="STG"/>
    <x v="3"/>
    <x v="2"/>
    <x v="0"/>
    <x v="0"/>
    <s v="INT_ANNUAL_INVESTMENT_BUDJET_MASTER"/>
    <s v="ANNUAL_INVESTMENT_BUDGET_BALANCE_F"/>
    <m/>
    <m/>
    <m/>
    <m/>
    <m/>
    <m/>
    <m/>
    <m/>
    <m/>
    <m/>
    <m/>
    <m/>
    <m/>
    <m/>
    <m/>
    <m/>
    <m/>
    <m/>
    <s v="資料清單"/>
    <x v="4"/>
    <x v="29"/>
    <x v="145"/>
    <x v="4"/>
    <s v="IEC_STD_V10 &gt;&gt; Data Standard &gt;&gt; STG"/>
    <s v="Annual Investment Budget Balance (F)"/>
    <x v="164"/>
    <x v="1"/>
    <x v="0"/>
    <x v="161"/>
    <x v="3"/>
    <s v="IEC_STD_V10 &gt;&gt; Common &gt;&gt; AutoMetaDataAnnual Investment Budget Balance (F)"/>
    <x v="1"/>
    <x v="1"/>
    <s v="年度投資預算餘額(F)Property"/>
    <n v="263"/>
    <n v="259"/>
    <e v="#N/A"/>
    <s v="Annual Investment Budget Balance (F)"/>
    <n v="1"/>
    <n v="0"/>
    <n v="0"/>
    <x v="0"/>
    <s v="Annual Investment Budget Master"/>
    <x v="27"/>
    <s v="IEC_STD_V10 &gt;&gt; Data Standard &gt;&gt; STG &gt;&gt; Annual Investment Budget Master"/>
    <x v="45"/>
    <s v="STG:"/>
    <x v="29"/>
    <x v="29"/>
    <x v="261"/>
    <x v="163"/>
    <x v="164"/>
    <x v="165"/>
    <x v="0"/>
    <x v="0"/>
    <x v="0"/>
    <x v="6"/>
    <m/>
    <x v="0"/>
    <x v="1"/>
    <s v="Annual Investment Budget Master_Annual Investment Budget Balance (F)"/>
    <x v="261"/>
    <x v="1"/>
    <x v="0"/>
    <x v="2"/>
    <x v="2"/>
    <x v="0"/>
    <x v="0"/>
    <s v="INT_ANNUAL_INVESTMENT_BUDJET_MASTER"/>
    <s v="ANNUAL_INVESTMENT_BUDGET_BALANCE_F"/>
    <x v="20"/>
    <x v="91"/>
    <x v="0"/>
    <n v="0"/>
    <x v="0"/>
    <x v="0"/>
    <x v="0"/>
    <s v=""/>
    <s v=""/>
    <n v="261"/>
    <s v="-261"/>
    <x v="0"/>
    <x v="0"/>
    <x v="0"/>
    <x v="164"/>
    <x v="3"/>
    <s v="年度投資預算餘額(F)"/>
    <s v=""/>
    <s v=""/>
    <x v="0"/>
    <x v="145"/>
    <m/>
    <s v="^()$"/>
    <n v="9"/>
    <x v="0"/>
    <x v="2"/>
    <x v="0"/>
    <x v="0"/>
    <x v="0"/>
    <x v="1"/>
    <b v="0"/>
    <x v="0"/>
    <x v="1"/>
    <n v="0"/>
    <x v="0"/>
    <b v="0"/>
    <b v="0"/>
    <b v="0"/>
    <b v="0"/>
    <b v="0"/>
    <b v="0"/>
    <b v="0"/>
    <b v="0"/>
    <b v="0"/>
    <b v="0"/>
    <b v="0"/>
    <x v="0"/>
    <x v="0"/>
    <n v="0"/>
    <x v="39"/>
    <x v="0"/>
  </r>
  <r>
    <m/>
    <x v="2"/>
    <x v="4"/>
    <x v="164"/>
    <x v="165"/>
    <x v="1"/>
    <x v="162"/>
    <s v="預計可能投資額(H)/年度投資預算餘額比率"/>
    <x v="1"/>
    <x v="28"/>
    <s v="Annual Investment Budget Master_Annual Investment Budget Balance (F);Investment Subject Allocation Master_Budget Allocation Amount"/>
    <s v="Confidential"/>
    <s v="比例類"/>
    <m/>
    <x v="0"/>
    <s v="STG"/>
    <x v="3"/>
    <x v="2"/>
    <x v="0"/>
    <x v="0"/>
    <s v="INT_ANNUAL_INVESTMENT_BUDJET_MASTER"/>
    <s v="ANNUAL_INVESTMENT_BUDGET_BALANCE_RATIO"/>
    <m/>
    <m/>
    <m/>
    <m/>
    <m/>
    <m/>
    <m/>
    <m/>
    <m/>
    <m/>
    <m/>
    <m/>
    <m/>
    <m/>
    <m/>
    <m/>
    <m/>
    <m/>
    <s v="資料清單"/>
    <x v="4"/>
    <x v="30"/>
    <x v="146"/>
    <x v="4"/>
    <s v="IEC_STD_V10 &gt;&gt; Data Standard &gt;&gt; STG"/>
    <s v="Annual Investment Budget Balance Ratio"/>
    <x v="165"/>
    <x v="1"/>
    <x v="0"/>
    <x v="162"/>
    <x v="3"/>
    <s v="IEC_STD_V10 &gt;&gt; Common &gt;&gt; AutoMetaDataAnnual Investment Budget Balance Ratio"/>
    <x v="1"/>
    <x v="1"/>
    <s v="預計可能投資額(H)佔年度投資預算餘額比率Property"/>
    <n v="264"/>
    <n v="259"/>
    <e v="#N/A"/>
    <s v="Annual Investment Budget Balance Ratio"/>
    <n v="1"/>
    <n v="0"/>
    <n v="0"/>
    <x v="0"/>
    <s v="Annual Investment Budget Master"/>
    <x v="27"/>
    <s v="IEC_STD_V10 &gt;&gt; Data Standard &gt;&gt; STG &gt;&gt; Annual Investment Budget Master"/>
    <x v="46"/>
    <s v="STG:"/>
    <x v="30"/>
    <x v="30"/>
    <x v="262"/>
    <x v="164"/>
    <x v="165"/>
    <x v="166"/>
    <x v="0"/>
    <x v="0"/>
    <x v="0"/>
    <x v="5"/>
    <m/>
    <x v="0"/>
    <x v="1"/>
    <s v="Annual Investment Budget Master_Annual Investment Budget Balance Ratio"/>
    <x v="262"/>
    <x v="1"/>
    <x v="0"/>
    <x v="2"/>
    <x v="2"/>
    <x v="0"/>
    <x v="0"/>
    <s v="INT_ANNUAL_INVESTMENT_BUDJET_MASTER"/>
    <s v="ANNUAL_INVESTMENT_BUDGET_BALANCE_RATIO"/>
    <x v="20"/>
    <x v="92"/>
    <x v="0"/>
    <n v="0"/>
    <x v="0"/>
    <x v="0"/>
    <x v="0"/>
    <s v=""/>
    <s v=""/>
    <n v="262"/>
    <s v="-262"/>
    <x v="0"/>
    <x v="0"/>
    <x v="0"/>
    <x v="165"/>
    <x v="3"/>
    <s v="預計可能投資額(H)佔年度投資預算餘額比率"/>
    <s v=""/>
    <s v=""/>
    <x v="0"/>
    <x v="146"/>
    <m/>
    <s v="^()$"/>
    <n v="9"/>
    <x v="0"/>
    <x v="2"/>
    <x v="0"/>
    <x v="0"/>
    <x v="0"/>
    <x v="1"/>
    <b v="0"/>
    <x v="0"/>
    <x v="1"/>
    <n v="0"/>
    <x v="0"/>
    <b v="0"/>
    <b v="0"/>
    <b v="0"/>
    <b v="0"/>
    <b v="0"/>
    <b v="0"/>
    <b v="0"/>
    <b v="0"/>
    <b v="0"/>
    <b v="0"/>
    <b v="0"/>
    <x v="0"/>
    <x v="0"/>
    <n v="0"/>
    <x v="40"/>
    <x v="0"/>
  </r>
  <r>
    <m/>
    <x v="2"/>
    <x v="5"/>
    <x v="165"/>
    <x v="166"/>
    <x v="85"/>
    <x v="163"/>
    <s v="EBO 專案管理"/>
    <x v="0"/>
    <x v="18"/>
    <s v="N/A"/>
    <s v="Sensitive"/>
    <s v="N/A"/>
    <m/>
    <x v="1"/>
    <s v="NBDC"/>
    <x v="2"/>
    <x v="2"/>
    <x v="0"/>
    <x v="0"/>
    <m/>
    <m/>
    <m/>
    <m/>
    <m/>
    <m/>
    <m/>
    <m/>
    <m/>
    <m/>
    <m/>
    <m/>
    <m/>
    <m/>
    <m/>
    <m/>
    <m/>
    <m/>
    <m/>
    <m/>
    <s v="資料清單"/>
    <x v="5"/>
    <x v="0"/>
    <x v="60"/>
    <x v="5"/>
    <e v="#N/A"/>
    <s v="EBO Project Management"/>
    <x v="166"/>
    <x v="85"/>
    <x v="0"/>
    <x v="163"/>
    <x v="2"/>
    <s v="IEC_STD_V10 &gt;&gt; Common &gt;&gt; AutoMetaDataEBO Project Management"/>
    <x v="0"/>
    <x v="2"/>
    <s v="EBO 專案管理Concept"/>
    <n v="265"/>
    <n v="0"/>
    <n v="0"/>
    <s v=""/>
    <n v="0"/>
    <n v="0"/>
    <n v="0"/>
    <x v="0"/>
    <s v=""/>
    <x v="0"/>
    <s v=""/>
    <x v="0"/>
    <s v="C.1.1.0:"/>
    <x v="73"/>
    <x v="73"/>
    <x v="263"/>
    <x v="165"/>
    <x v="166"/>
    <x v="167"/>
    <x v="0"/>
    <x v="0"/>
    <x v="0"/>
    <x v="7"/>
    <m/>
    <x v="0"/>
    <x v="0"/>
    <s v="EBO Project Management"/>
    <x v="263"/>
    <x v="0"/>
    <x v="0"/>
    <x v="2"/>
    <x v="2"/>
    <x v="0"/>
    <x v="0"/>
    <s v=""/>
    <s v=""/>
    <x v="17"/>
    <x v="0"/>
    <x v="0"/>
    <n v="8"/>
    <x v="1"/>
    <x v="1"/>
    <x v="1"/>
    <s v=""/>
    <s v=""/>
    <n v="263"/>
    <s v="-263"/>
    <x v="0"/>
    <x v="0"/>
    <x v="0"/>
    <x v="166"/>
    <x v="2"/>
    <s v="EBO 專案管理"/>
    <s v=""/>
    <s v=""/>
    <x v="0"/>
    <x v="60"/>
    <m/>
    <s v="^()$"/>
    <n v="9"/>
    <x v="0"/>
    <x v="2"/>
    <x v="0"/>
    <x v="0"/>
    <x v="0"/>
    <x v="1"/>
    <b v="0"/>
    <x v="1"/>
    <x v="0"/>
    <n v="0"/>
    <x v="0"/>
    <b v="0"/>
    <b v="0"/>
    <b v="0"/>
    <b v="0"/>
    <b v="0"/>
    <b v="0"/>
    <b v="0"/>
    <b v="0"/>
    <b v="0"/>
    <b v="0"/>
    <b v="0"/>
    <x v="0"/>
    <x v="0"/>
    <n v="0"/>
    <x v="17"/>
    <x v="0"/>
  </r>
  <r>
    <m/>
    <x v="2"/>
    <x v="5"/>
    <x v="80"/>
    <x v="81"/>
    <x v="86"/>
    <x v="82"/>
    <s v="E-XXX, 例如 E-001"/>
    <x v="3"/>
    <x v="29"/>
    <s v="N/A"/>
    <s v="Confidential"/>
    <s v="編碼類 "/>
    <m/>
    <x v="1"/>
    <s v="NBDC"/>
    <x v="2"/>
    <x v="2"/>
    <x v="0"/>
    <x v="0"/>
    <m/>
    <m/>
    <m/>
    <m/>
    <m/>
    <m/>
    <m/>
    <m/>
    <m/>
    <m/>
    <m/>
    <m/>
    <m/>
    <m/>
    <m/>
    <m/>
    <m/>
    <m/>
    <m/>
    <m/>
    <s v="資料清單"/>
    <x v="5"/>
    <x v="1"/>
    <x v="60"/>
    <x v="5"/>
    <e v="#N/A"/>
    <s v="EBO Project Number"/>
    <x v="81"/>
    <x v="86"/>
    <x v="0"/>
    <x v="82"/>
    <x v="2"/>
    <s v="IEC_STD_V10 &gt;&gt; Common &gt;&gt; AutoMetaDataEBO Project Number"/>
    <x v="3"/>
    <x v="1"/>
    <s v="EBO 專案編號Dimension"/>
    <n v="162"/>
    <n v="265"/>
    <n v="0"/>
    <s v=""/>
    <n v="0"/>
    <n v="0"/>
    <n v="162"/>
    <x v="25"/>
    <s v="EBO Project Management"/>
    <x v="28"/>
    <e v="#N/A"/>
    <x v="0"/>
    <s v="C.1.1.0:"/>
    <x v="74"/>
    <x v="74"/>
    <x v="264"/>
    <x v="80"/>
    <x v="81"/>
    <x v="88"/>
    <x v="0"/>
    <x v="0"/>
    <x v="0"/>
    <x v="8"/>
    <m/>
    <x v="0"/>
    <x v="3"/>
    <s v="EBO Project Management_EBO Project Number"/>
    <x v="264"/>
    <x v="3"/>
    <x v="0"/>
    <x v="2"/>
    <x v="2"/>
    <x v="0"/>
    <x v="0"/>
    <s v=""/>
    <s v=""/>
    <x v="17"/>
    <x v="0"/>
    <x v="0"/>
    <n v="8"/>
    <x v="1"/>
    <x v="1"/>
    <x v="1"/>
    <s v=""/>
    <s v=""/>
    <n v="264"/>
    <s v="-264"/>
    <x v="0"/>
    <x v="0"/>
    <x v="0"/>
    <x v="81"/>
    <x v="2"/>
    <s v="EBO 專案編號"/>
    <s v=""/>
    <s v=""/>
    <x v="0"/>
    <x v="60"/>
    <m/>
    <s v="^()$"/>
    <n v="9"/>
    <x v="0"/>
    <x v="2"/>
    <x v="0"/>
    <x v="0"/>
    <x v="1"/>
    <x v="1"/>
    <b v="0"/>
    <x v="1"/>
    <x v="1"/>
    <n v="0"/>
    <x v="0"/>
    <b v="0"/>
    <b v="0"/>
    <b v="0"/>
    <b v="0"/>
    <b v="0"/>
    <b v="0"/>
    <b v="0"/>
    <b v="0"/>
    <b v="0"/>
    <b v="0"/>
    <b v="0"/>
    <x v="0"/>
    <x v="0"/>
    <n v="0"/>
    <x v="33"/>
    <x v="0"/>
  </r>
  <r>
    <m/>
    <x v="2"/>
    <x v="5"/>
    <x v="81"/>
    <x v="82"/>
    <x v="39"/>
    <x v="83"/>
    <s v="EBO 專案的名稱"/>
    <x v="3"/>
    <x v="29"/>
    <s v="N/A"/>
    <s v="Confidential"/>
    <s v="文本類"/>
    <m/>
    <x v="1"/>
    <s v="NBDC"/>
    <x v="2"/>
    <x v="2"/>
    <x v="0"/>
    <x v="0"/>
    <m/>
    <m/>
    <m/>
    <m/>
    <m/>
    <m/>
    <m/>
    <m/>
    <m/>
    <m/>
    <m/>
    <m/>
    <m/>
    <m/>
    <m/>
    <m/>
    <m/>
    <m/>
    <m/>
    <m/>
    <s v="資料清單"/>
    <x v="5"/>
    <x v="2"/>
    <x v="60"/>
    <x v="5"/>
    <e v="#N/A"/>
    <s v="EBO Project Name"/>
    <x v="82"/>
    <x v="39"/>
    <x v="0"/>
    <x v="83"/>
    <x v="2"/>
    <s v="IEC_STD_V10 &gt;&gt; Common &gt;&gt; AutoMetaDataEBO Project Name"/>
    <x v="3"/>
    <x v="1"/>
    <s v="EBO 專案名稱Dimension"/>
    <n v="163"/>
    <n v="265"/>
    <n v="0"/>
    <s v=""/>
    <n v="0"/>
    <n v="0"/>
    <n v="163"/>
    <x v="26"/>
    <s v="EBO Project Management"/>
    <x v="28"/>
    <e v="#N/A"/>
    <x v="0"/>
    <s v="C.1.1.0:"/>
    <x v="75"/>
    <x v="75"/>
    <x v="265"/>
    <x v="81"/>
    <x v="82"/>
    <x v="89"/>
    <x v="0"/>
    <x v="0"/>
    <x v="0"/>
    <x v="1"/>
    <m/>
    <x v="0"/>
    <x v="3"/>
    <s v="EBO Project Management_EBO Project Name"/>
    <x v="265"/>
    <x v="3"/>
    <x v="0"/>
    <x v="2"/>
    <x v="2"/>
    <x v="0"/>
    <x v="0"/>
    <s v=""/>
    <s v=""/>
    <x v="17"/>
    <x v="0"/>
    <x v="0"/>
    <n v="8"/>
    <x v="1"/>
    <x v="1"/>
    <x v="1"/>
    <s v=""/>
    <s v=""/>
    <n v="265"/>
    <s v="-265"/>
    <x v="0"/>
    <x v="0"/>
    <x v="0"/>
    <x v="82"/>
    <x v="2"/>
    <s v="EBO 專案的名稱"/>
    <s v=""/>
    <s v=""/>
    <x v="0"/>
    <x v="60"/>
    <m/>
    <s v="^()$"/>
    <n v="9"/>
    <x v="0"/>
    <x v="2"/>
    <x v="0"/>
    <x v="0"/>
    <x v="1"/>
    <x v="1"/>
    <b v="0"/>
    <x v="1"/>
    <x v="1"/>
    <n v="0"/>
    <x v="0"/>
    <b v="0"/>
    <b v="0"/>
    <b v="0"/>
    <b v="0"/>
    <b v="0"/>
    <b v="0"/>
    <b v="0"/>
    <b v="0"/>
    <b v="0"/>
    <b v="0"/>
    <b v="0"/>
    <x v="0"/>
    <x v="0"/>
    <n v="0"/>
    <x v="11"/>
    <x v="0"/>
  </r>
  <r>
    <m/>
    <x v="2"/>
    <x v="5"/>
    <x v="82"/>
    <x v="83"/>
    <x v="40"/>
    <x v="84"/>
    <s v="EBO 專案贊助人"/>
    <x v="3"/>
    <x v="29"/>
    <s v="N/A"/>
    <s v="Confidential"/>
    <s v="文本類"/>
    <m/>
    <x v="1"/>
    <s v="NBDC"/>
    <x v="2"/>
    <x v="2"/>
    <x v="0"/>
    <x v="0"/>
    <m/>
    <m/>
    <m/>
    <m/>
    <m/>
    <m/>
    <m/>
    <m/>
    <m/>
    <m/>
    <m/>
    <m/>
    <m/>
    <m/>
    <m/>
    <m/>
    <m/>
    <m/>
    <m/>
    <m/>
    <s v="資料清單"/>
    <x v="5"/>
    <x v="3"/>
    <x v="60"/>
    <x v="5"/>
    <e v="#N/A"/>
    <s v="EBO Sponsor"/>
    <x v="83"/>
    <x v="40"/>
    <x v="0"/>
    <x v="84"/>
    <x v="2"/>
    <s v="IEC_STD_V10 &gt;&gt; Common &gt;&gt; AutoMetaDataEBO Sponsor"/>
    <x v="3"/>
    <x v="1"/>
    <s v="EBO 專案贊助人Dimension"/>
    <n v="164"/>
    <n v="265"/>
    <n v="0"/>
    <s v=""/>
    <n v="0"/>
    <n v="0"/>
    <n v="164"/>
    <x v="30"/>
    <s v="EBO Project Management"/>
    <x v="28"/>
    <e v="#N/A"/>
    <x v="0"/>
    <s v="C.1.1.0:"/>
    <x v="76"/>
    <x v="76"/>
    <x v="266"/>
    <x v="82"/>
    <x v="83"/>
    <x v="90"/>
    <x v="0"/>
    <x v="0"/>
    <x v="0"/>
    <x v="1"/>
    <m/>
    <x v="0"/>
    <x v="3"/>
    <s v="EBO Project Management_EBO Sponsor"/>
    <x v="266"/>
    <x v="3"/>
    <x v="0"/>
    <x v="2"/>
    <x v="2"/>
    <x v="0"/>
    <x v="0"/>
    <s v=""/>
    <s v=""/>
    <x v="17"/>
    <x v="0"/>
    <x v="0"/>
    <n v="8"/>
    <x v="1"/>
    <x v="1"/>
    <x v="1"/>
    <s v=""/>
    <s v=""/>
    <n v="266"/>
    <s v="-266"/>
    <x v="0"/>
    <x v="0"/>
    <x v="0"/>
    <x v="83"/>
    <x v="2"/>
    <s v="EBO 專案贊助人"/>
    <s v=""/>
    <s v=""/>
    <x v="0"/>
    <x v="60"/>
    <m/>
    <s v="^()$"/>
    <n v="9"/>
    <x v="0"/>
    <x v="2"/>
    <x v="0"/>
    <x v="0"/>
    <x v="1"/>
    <x v="1"/>
    <b v="0"/>
    <x v="1"/>
    <x v="1"/>
    <n v="0"/>
    <x v="0"/>
    <b v="0"/>
    <b v="0"/>
    <b v="0"/>
    <b v="0"/>
    <b v="0"/>
    <b v="0"/>
    <b v="0"/>
    <b v="0"/>
    <b v="0"/>
    <b v="0"/>
    <b v="0"/>
    <x v="0"/>
    <x v="0"/>
    <n v="0"/>
    <x v="34"/>
    <x v="0"/>
  </r>
  <r>
    <m/>
    <x v="2"/>
    <x v="5"/>
    <x v="89"/>
    <x v="90"/>
    <x v="47"/>
    <x v="91"/>
    <s v="主導EBO專案的組織"/>
    <x v="3"/>
    <x v="29"/>
    <m/>
    <s v="Confidential"/>
    <s v="代碼類"/>
    <s v="Corp,_x000a_EBG,_x000a_PSG,_x000a_AIM,_x000a_Besta,_x000a_IAC,_x000a_IIOT"/>
    <x v="1"/>
    <s v="NBDC"/>
    <x v="2"/>
    <x v="2"/>
    <x v="0"/>
    <x v="0"/>
    <m/>
    <m/>
    <m/>
    <m/>
    <m/>
    <m/>
    <m/>
    <m/>
    <m/>
    <m/>
    <m/>
    <m/>
    <m/>
    <m/>
    <m/>
    <m/>
    <m/>
    <m/>
    <m/>
    <m/>
    <s v="資料清單"/>
    <x v="5"/>
    <x v="4"/>
    <x v="60"/>
    <x v="5"/>
    <e v="#N/A"/>
    <s v="EBO Project Owner"/>
    <x v="90"/>
    <x v="47"/>
    <x v="0"/>
    <x v="91"/>
    <x v="2"/>
    <s v="IEC_STD_V10 &gt;&gt; Common &gt;&gt; AutoMetaDataEBO Project Owner"/>
    <x v="3"/>
    <x v="1"/>
    <s v="EBO 專案主導單位Dimension"/>
    <n v="171"/>
    <n v="265"/>
    <n v="0"/>
    <s v=""/>
    <n v="0"/>
    <n v="0"/>
    <n v="171"/>
    <x v="31"/>
    <s v="EBO Project Management"/>
    <x v="28"/>
    <e v="#N/A"/>
    <x v="0"/>
    <s v="C.1.1.0:"/>
    <x v="77"/>
    <x v="77"/>
    <x v="267"/>
    <x v="89"/>
    <x v="90"/>
    <x v="97"/>
    <x v="17"/>
    <x v="0"/>
    <x v="0"/>
    <x v="2"/>
    <m/>
    <x v="0"/>
    <x v="3"/>
    <s v="EBO Project Management_EBO Project Owner"/>
    <x v="267"/>
    <x v="3"/>
    <x v="0"/>
    <x v="2"/>
    <x v="2"/>
    <x v="0"/>
    <x v="0"/>
    <s v=""/>
    <s v=""/>
    <x v="17"/>
    <x v="0"/>
    <x v="0"/>
    <n v="8"/>
    <x v="1"/>
    <x v="1"/>
    <x v="1"/>
    <s v=""/>
    <s v=""/>
    <n v="267"/>
    <s v="-267"/>
    <x v="0"/>
    <x v="0"/>
    <x v="0"/>
    <x v="90"/>
    <x v="2"/>
    <s v="主導EBO專案的組織"/>
    <s v=""/>
    <s v=""/>
    <x v="0"/>
    <x v="60"/>
    <m/>
    <s v="^()$"/>
    <n v="9"/>
    <x v="0"/>
    <x v="2"/>
    <x v="0"/>
    <x v="0"/>
    <x v="1"/>
    <x v="1"/>
    <b v="0"/>
    <x v="1"/>
    <x v="1"/>
    <n v="0"/>
    <x v="0"/>
    <b v="0"/>
    <b v="0"/>
    <b v="0"/>
    <b v="0"/>
    <b v="0"/>
    <b v="0"/>
    <b v="0"/>
    <b v="0"/>
    <b v="0"/>
    <b v="0"/>
    <b v="0"/>
    <x v="0"/>
    <x v="0"/>
    <n v="0"/>
    <x v="3"/>
    <x v="0"/>
  </r>
  <r>
    <m/>
    <x v="2"/>
    <x v="5"/>
    <x v="85"/>
    <x v="86"/>
    <x v="43"/>
    <x v="87"/>
    <s v="yyyy-mm-dd"/>
    <x v="3"/>
    <x v="29"/>
    <s v="N/A"/>
    <s v="Confidential"/>
    <s v="日期類"/>
    <m/>
    <x v="1"/>
    <s v="NBDC"/>
    <x v="2"/>
    <x v="2"/>
    <x v="0"/>
    <x v="0"/>
    <m/>
    <m/>
    <m/>
    <m/>
    <m/>
    <m/>
    <m/>
    <m/>
    <m/>
    <m/>
    <m/>
    <m/>
    <m/>
    <m/>
    <m/>
    <m/>
    <m/>
    <m/>
    <m/>
    <m/>
    <s v="資料清單"/>
    <x v="5"/>
    <x v="5"/>
    <x v="60"/>
    <x v="5"/>
    <e v="#N/A"/>
    <s v="EBO Project Registration Date"/>
    <x v="86"/>
    <x v="43"/>
    <x v="0"/>
    <x v="87"/>
    <x v="2"/>
    <s v="IEC_STD_V10 &gt;&gt; Common &gt;&gt; AutoMetaDataEBO Project Registration Date"/>
    <x v="3"/>
    <x v="1"/>
    <s v="EBO 專案登錄日期Dimension"/>
    <n v="167"/>
    <n v="265"/>
    <n v="0"/>
    <s v=""/>
    <n v="0"/>
    <n v="0"/>
    <n v="167"/>
    <x v="32"/>
    <s v="EBO Project Management"/>
    <x v="28"/>
    <e v="#N/A"/>
    <x v="0"/>
    <s v="C.1.1.0:"/>
    <x v="78"/>
    <x v="78"/>
    <x v="268"/>
    <x v="85"/>
    <x v="86"/>
    <x v="93"/>
    <x v="0"/>
    <x v="0"/>
    <x v="0"/>
    <x v="3"/>
    <m/>
    <x v="0"/>
    <x v="3"/>
    <s v="EBO Project Management_EBO Project Registration Date"/>
    <x v="268"/>
    <x v="3"/>
    <x v="0"/>
    <x v="2"/>
    <x v="2"/>
    <x v="0"/>
    <x v="0"/>
    <s v=""/>
    <s v=""/>
    <x v="17"/>
    <x v="0"/>
    <x v="0"/>
    <n v="8"/>
    <x v="1"/>
    <x v="1"/>
    <x v="1"/>
    <s v=""/>
    <s v=""/>
    <n v="268"/>
    <s v="-268"/>
    <x v="0"/>
    <x v="0"/>
    <x v="0"/>
    <x v="86"/>
    <x v="2"/>
    <s v="EBO專案進入Candidate Phase日期"/>
    <s v=""/>
    <s v=""/>
    <x v="0"/>
    <x v="60"/>
    <m/>
    <s v="^()$"/>
    <n v="9"/>
    <x v="0"/>
    <x v="2"/>
    <x v="0"/>
    <x v="0"/>
    <x v="1"/>
    <x v="1"/>
    <b v="0"/>
    <x v="1"/>
    <x v="1"/>
    <n v="0"/>
    <x v="0"/>
    <b v="0"/>
    <b v="0"/>
    <b v="0"/>
    <b v="0"/>
    <b v="0"/>
    <b v="0"/>
    <b v="0"/>
    <b v="0"/>
    <b v="0"/>
    <b v="0"/>
    <b v="0"/>
    <x v="0"/>
    <x v="0"/>
    <n v="0"/>
    <x v="7"/>
    <x v="0"/>
  </r>
  <r>
    <m/>
    <x v="2"/>
    <x v="5"/>
    <x v="86"/>
    <x v="87"/>
    <x v="44"/>
    <x v="88"/>
    <s v="years count from Registration Date to current date (runtime) if EBO Phase not Graduated; precision decimal(2,1)"/>
    <x v="4"/>
    <x v="29"/>
    <s v="N/A"/>
    <s v="Confidential"/>
    <s v="數值類"/>
    <m/>
    <x v="1"/>
    <s v="NBDC"/>
    <x v="2"/>
    <x v="2"/>
    <x v="1"/>
    <x v="0"/>
    <m/>
    <m/>
    <m/>
    <m/>
    <m/>
    <m/>
    <m/>
    <m/>
    <m/>
    <m/>
    <m/>
    <m/>
    <m/>
    <m/>
    <m/>
    <m/>
    <m/>
    <m/>
    <m/>
    <m/>
    <s v="資料清單"/>
    <x v="5"/>
    <x v="6"/>
    <x v="60"/>
    <x v="5"/>
    <e v="#N/A"/>
    <s v="EBO Development Duration"/>
    <x v="87"/>
    <x v="44"/>
    <x v="0"/>
    <x v="88"/>
    <x v="2"/>
    <s v="IEC_STD_V10 &gt;&gt; Common &gt;&gt; AutoMetaDataEBO Development Duration"/>
    <x v="4"/>
    <x v="1"/>
    <s v="EBO 專案發展時間Measure"/>
    <n v="168"/>
    <n v="265"/>
    <n v="0"/>
    <s v=""/>
    <n v="0"/>
    <n v="0"/>
    <n v="168"/>
    <x v="33"/>
    <s v="EBO Project Management"/>
    <x v="28"/>
    <e v="#N/A"/>
    <x v="0"/>
    <s v="C.1.1.0:"/>
    <x v="79"/>
    <x v="79"/>
    <x v="269"/>
    <x v="86"/>
    <x v="87"/>
    <x v="94"/>
    <x v="0"/>
    <x v="0"/>
    <x v="0"/>
    <x v="4"/>
    <m/>
    <x v="0"/>
    <x v="4"/>
    <s v="EBO Project Management_EBO Development Duration"/>
    <x v="269"/>
    <x v="4"/>
    <x v="0"/>
    <x v="2"/>
    <x v="2"/>
    <x v="0"/>
    <x v="0"/>
    <s v=""/>
    <s v=""/>
    <x v="17"/>
    <x v="0"/>
    <x v="0"/>
    <n v="8"/>
    <x v="1"/>
    <x v="1"/>
    <x v="1"/>
    <s v=""/>
    <s v=""/>
    <n v="269"/>
    <s v="-269"/>
    <x v="0"/>
    <x v="0"/>
    <x v="0"/>
    <x v="87"/>
    <x v="2"/>
    <s v="EBO 專案自登錄日期起的發展時間"/>
    <s v=""/>
    <s v=""/>
    <x v="0"/>
    <x v="60"/>
    <m/>
    <s v="不要上資料庫^()$"/>
    <n v="9"/>
    <x v="0"/>
    <x v="2"/>
    <x v="0"/>
    <x v="0"/>
    <x v="1"/>
    <x v="1"/>
    <b v="0"/>
    <x v="1"/>
    <x v="1"/>
    <n v="0"/>
    <x v="0"/>
    <b v="0"/>
    <b v="0"/>
    <b v="0"/>
    <b v="0"/>
    <b v="0"/>
    <b v="0"/>
    <b v="0"/>
    <b v="0"/>
    <b v="0"/>
    <b v="0"/>
    <b v="0"/>
    <x v="0"/>
    <x v="0"/>
    <n v="0"/>
    <x v="9"/>
    <x v="0"/>
  </r>
  <r>
    <m/>
    <x v="2"/>
    <x v="5"/>
    <x v="166"/>
    <x v="101"/>
    <x v="87"/>
    <x v="164"/>
    <s v="latest EBO Project Phase History_EBO Phase"/>
    <x v="3"/>
    <x v="29"/>
    <s v="N/A"/>
    <s v="Confidential"/>
    <s v="文本類"/>
    <s v="Candidate, _x000a_Pre-EBO, _x000a_EBO, _x000a_Graduated"/>
    <x v="1"/>
    <s v="NBDC"/>
    <x v="2"/>
    <x v="2"/>
    <x v="0"/>
    <x v="0"/>
    <m/>
    <m/>
    <m/>
    <m/>
    <m/>
    <m/>
    <m/>
    <m/>
    <m/>
    <m/>
    <m/>
    <m/>
    <m/>
    <m/>
    <m/>
    <m/>
    <m/>
    <m/>
    <m/>
    <m/>
    <s v="資料清單"/>
    <x v="5"/>
    <x v="7"/>
    <x v="60"/>
    <x v="5"/>
    <e v="#N/A"/>
    <s v="EBO Phase"/>
    <x v="101"/>
    <x v="87"/>
    <x v="0"/>
    <x v="164"/>
    <x v="2"/>
    <s v="IEC_STD_V10 &gt;&gt; Common &gt;&gt; AutoMetaDataEBO Phase"/>
    <x v="3"/>
    <x v="1"/>
    <s v="EBO 專案現在階段Dimension"/>
    <n v="186"/>
    <n v="265"/>
    <n v="0"/>
    <s v=""/>
    <n v="0"/>
    <n v="0"/>
    <n v="186"/>
    <x v="27"/>
    <s v="EBO Project Management"/>
    <x v="28"/>
    <e v="#N/A"/>
    <x v="0"/>
    <s v="C.1.1.0:"/>
    <x v="80"/>
    <x v="80"/>
    <x v="270"/>
    <x v="166"/>
    <x v="101"/>
    <x v="168"/>
    <x v="18"/>
    <x v="0"/>
    <x v="0"/>
    <x v="1"/>
    <m/>
    <x v="0"/>
    <x v="3"/>
    <s v="EBO Project Management_EBO Phase"/>
    <x v="270"/>
    <x v="3"/>
    <x v="0"/>
    <x v="2"/>
    <x v="2"/>
    <x v="0"/>
    <x v="0"/>
    <s v=""/>
    <s v=""/>
    <x v="17"/>
    <x v="0"/>
    <x v="0"/>
    <n v="8"/>
    <x v="1"/>
    <x v="1"/>
    <x v="1"/>
    <s v=""/>
    <s v=""/>
    <n v="270"/>
    <s v="-270"/>
    <x v="0"/>
    <x v="0"/>
    <x v="0"/>
    <x v="101"/>
    <x v="2"/>
    <s v="EBO 專案的最新階段"/>
    <s v=""/>
    <s v=""/>
    <x v="0"/>
    <x v="60"/>
    <m/>
    <s v="^()$"/>
    <n v="9"/>
    <x v="0"/>
    <x v="2"/>
    <x v="0"/>
    <x v="0"/>
    <x v="1"/>
    <x v="1"/>
    <b v="0"/>
    <x v="1"/>
    <x v="1"/>
    <n v="0"/>
    <x v="0"/>
    <b v="0"/>
    <b v="0"/>
    <b v="0"/>
    <b v="0"/>
    <b v="1"/>
    <b v="0"/>
    <b v="0"/>
    <b v="0"/>
    <b v="1"/>
    <b v="0"/>
    <b v="0"/>
    <x v="1"/>
    <x v="5"/>
    <n v="1"/>
    <x v="35"/>
    <x v="0"/>
  </r>
  <r>
    <m/>
    <x v="2"/>
    <x v="5"/>
    <x v="108"/>
    <x v="109"/>
    <x v="56"/>
    <x v="109"/>
    <s v="&quot;G&quot; 底色呈現綠色 , _x000a_&quot;R&quot; 底色呈現紅色, _x000a_&quot;Y&quot; 底色呈現黃色, _x000a_&quot;NA&quot; 無底色"/>
    <x v="3"/>
    <x v="29"/>
    <s v="N/A"/>
    <s v="Confidential"/>
    <s v="代碼類"/>
    <s v="G, R, Y, NA"/>
    <x v="1"/>
    <s v="NBDC"/>
    <x v="2"/>
    <x v="2"/>
    <x v="0"/>
    <x v="0"/>
    <m/>
    <m/>
    <m/>
    <m/>
    <m/>
    <m/>
    <m/>
    <m/>
    <m/>
    <m/>
    <m/>
    <m/>
    <m/>
    <m/>
    <m/>
    <m/>
    <m/>
    <m/>
    <m/>
    <m/>
    <s v="資料清單"/>
    <x v="5"/>
    <x v="8"/>
    <x v="60"/>
    <x v="5"/>
    <e v="#N/A"/>
    <s v="EBO Strategic Clarity"/>
    <x v="109"/>
    <x v="56"/>
    <x v="0"/>
    <x v="109"/>
    <x v="2"/>
    <s v="IEC_STD_V10 &gt;&gt; Common &gt;&gt; AutoMetaDataEBO Strategic Clarity"/>
    <x v="3"/>
    <x v="1"/>
    <s v="策略清晰度Dimension"/>
    <n v="197"/>
    <n v="265"/>
    <n v="0"/>
    <s v=""/>
    <n v="0"/>
    <n v="0"/>
    <n v="197"/>
    <x v="34"/>
    <s v="EBO Project Management"/>
    <x v="28"/>
    <e v="#N/A"/>
    <x v="0"/>
    <s v="C.1.1.0:"/>
    <x v="81"/>
    <x v="81"/>
    <x v="271"/>
    <x v="108"/>
    <x v="109"/>
    <x v="169"/>
    <x v="20"/>
    <x v="0"/>
    <x v="0"/>
    <x v="2"/>
    <m/>
    <x v="0"/>
    <x v="3"/>
    <s v="EBO Project Management_EBO Strategic Clarity"/>
    <x v="271"/>
    <x v="3"/>
    <x v="0"/>
    <x v="2"/>
    <x v="2"/>
    <x v="0"/>
    <x v="0"/>
    <s v=""/>
    <s v=""/>
    <x v="17"/>
    <x v="0"/>
    <x v="0"/>
    <n v="8"/>
    <x v="1"/>
    <x v="1"/>
    <x v="1"/>
    <s v=""/>
    <s v=""/>
    <n v="271"/>
    <s v="-271"/>
    <x v="0"/>
    <x v="0"/>
    <x v="0"/>
    <x v="109"/>
    <x v="2"/>
    <s v="EBO 現階段的策略清晰度，以紅綠黃表示進度現況"/>
    <s v=""/>
    <s v=""/>
    <x v="0"/>
    <x v="60"/>
    <m/>
    <s v="^()$"/>
    <n v="9"/>
    <x v="0"/>
    <x v="2"/>
    <x v="0"/>
    <x v="0"/>
    <x v="1"/>
    <x v="1"/>
    <b v="0"/>
    <x v="1"/>
    <x v="1"/>
    <n v="0"/>
    <x v="0"/>
    <b v="0"/>
    <b v="0"/>
    <b v="0"/>
    <b v="0"/>
    <b v="0"/>
    <b v="0"/>
    <b v="0"/>
    <b v="0"/>
    <b v="0"/>
    <b v="0"/>
    <b v="0"/>
    <x v="0"/>
    <x v="0"/>
    <n v="0"/>
    <x v="28"/>
    <x v="0"/>
  </r>
  <r>
    <m/>
    <x v="2"/>
    <x v="5"/>
    <x v="109"/>
    <x v="110"/>
    <x v="57"/>
    <x v="110"/>
    <s v="&quot;G&quot; 底色呈現綠色 , _x000a_&quot;R&quot; 底色呈現紅色, _x000a_&quot;Y&quot; 底色呈現黃色, _x000a_&quot;NA&quot; 無底色"/>
    <x v="3"/>
    <x v="29"/>
    <s v="N/A"/>
    <s v="Confidential"/>
    <s v="代碼類"/>
    <s v="G, R, Y, NA"/>
    <x v="1"/>
    <s v="NBDC"/>
    <x v="2"/>
    <x v="2"/>
    <x v="0"/>
    <x v="0"/>
    <m/>
    <m/>
    <m/>
    <m/>
    <m/>
    <m/>
    <m/>
    <m/>
    <m/>
    <m/>
    <m/>
    <m/>
    <m/>
    <m/>
    <m/>
    <m/>
    <m/>
    <m/>
    <m/>
    <m/>
    <s v="資料清單"/>
    <x v="5"/>
    <x v="9"/>
    <x v="60"/>
    <x v="5"/>
    <e v="#N/A"/>
    <s v="EBO Technology Readiness"/>
    <x v="110"/>
    <x v="57"/>
    <x v="0"/>
    <x v="110"/>
    <x v="2"/>
    <s v="IEC_STD_V10 &gt;&gt; Common &gt;&gt; AutoMetaDataEBO Technology Readiness"/>
    <x v="3"/>
    <x v="1"/>
    <s v="技術成熟度Dimension"/>
    <n v="198"/>
    <n v="265"/>
    <n v="0"/>
    <s v=""/>
    <n v="0"/>
    <n v="0"/>
    <n v="198"/>
    <x v="35"/>
    <s v="EBO Project Management"/>
    <x v="28"/>
    <e v="#N/A"/>
    <x v="0"/>
    <s v="C.1.1.0:"/>
    <x v="82"/>
    <x v="82"/>
    <x v="272"/>
    <x v="109"/>
    <x v="110"/>
    <x v="169"/>
    <x v="20"/>
    <x v="0"/>
    <x v="0"/>
    <x v="2"/>
    <m/>
    <x v="0"/>
    <x v="3"/>
    <s v="EBO Project Management_EBO Technology Readiness"/>
    <x v="272"/>
    <x v="3"/>
    <x v="0"/>
    <x v="2"/>
    <x v="2"/>
    <x v="0"/>
    <x v="0"/>
    <s v=""/>
    <s v=""/>
    <x v="17"/>
    <x v="0"/>
    <x v="0"/>
    <n v="8"/>
    <x v="1"/>
    <x v="1"/>
    <x v="1"/>
    <s v=""/>
    <s v=""/>
    <n v="272"/>
    <s v="-272"/>
    <x v="0"/>
    <x v="0"/>
    <x v="0"/>
    <x v="110"/>
    <x v="2"/>
    <s v="EBO 現階段的技術成熟度，以紅綠黃表示進度現況"/>
    <s v=""/>
    <s v=""/>
    <x v="0"/>
    <x v="60"/>
    <m/>
    <s v="^()$"/>
    <n v="9"/>
    <x v="0"/>
    <x v="2"/>
    <x v="0"/>
    <x v="0"/>
    <x v="1"/>
    <x v="1"/>
    <b v="0"/>
    <x v="1"/>
    <x v="1"/>
    <n v="0"/>
    <x v="0"/>
    <b v="0"/>
    <b v="0"/>
    <b v="0"/>
    <b v="0"/>
    <b v="0"/>
    <b v="0"/>
    <b v="0"/>
    <b v="0"/>
    <b v="0"/>
    <b v="0"/>
    <b v="0"/>
    <x v="0"/>
    <x v="0"/>
    <n v="0"/>
    <x v="9"/>
    <x v="0"/>
  </r>
  <r>
    <m/>
    <x v="2"/>
    <x v="5"/>
    <x v="110"/>
    <x v="111"/>
    <x v="58"/>
    <x v="111"/>
    <s v="&quot;G&quot; 底色呈現綠色 , _x000a_&quot;R&quot; 底色呈現紅色, _x000a_&quot;Y&quot; 底色呈現黃色, _x000a_&quot;NA&quot; 無底色"/>
    <x v="3"/>
    <x v="29"/>
    <s v="N/A"/>
    <s v="Confidential"/>
    <s v="代碼類"/>
    <s v="G, R, Y, NA"/>
    <x v="1"/>
    <s v="NBDC"/>
    <x v="2"/>
    <x v="2"/>
    <x v="0"/>
    <x v="0"/>
    <m/>
    <m/>
    <m/>
    <m/>
    <m/>
    <m/>
    <m/>
    <m/>
    <m/>
    <m/>
    <m/>
    <m/>
    <m/>
    <m/>
    <m/>
    <m/>
    <m/>
    <m/>
    <m/>
    <m/>
    <s v="資料清單"/>
    <x v="5"/>
    <x v="10"/>
    <x v="60"/>
    <x v="5"/>
    <e v="#N/A"/>
    <s v="EBO Business Model Viability"/>
    <x v="111"/>
    <x v="58"/>
    <x v="0"/>
    <x v="111"/>
    <x v="2"/>
    <s v="IEC_STD_V10 &gt;&gt; Common &gt;&gt; AutoMetaDataEBO Business Model Viability"/>
    <x v="3"/>
    <x v="1"/>
    <s v="商模可行性Dimension"/>
    <n v="199"/>
    <n v="265"/>
    <n v="0"/>
    <s v=""/>
    <n v="0"/>
    <n v="0"/>
    <n v="199"/>
    <x v="36"/>
    <s v="EBO Project Management"/>
    <x v="28"/>
    <e v="#N/A"/>
    <x v="0"/>
    <s v="C.1.1.0:"/>
    <x v="83"/>
    <x v="83"/>
    <x v="273"/>
    <x v="110"/>
    <x v="111"/>
    <x v="169"/>
    <x v="20"/>
    <x v="0"/>
    <x v="0"/>
    <x v="2"/>
    <m/>
    <x v="0"/>
    <x v="3"/>
    <s v="EBO Project Management_EBO Business Model Viability"/>
    <x v="273"/>
    <x v="3"/>
    <x v="0"/>
    <x v="2"/>
    <x v="2"/>
    <x v="0"/>
    <x v="0"/>
    <s v=""/>
    <s v=""/>
    <x v="17"/>
    <x v="0"/>
    <x v="0"/>
    <n v="8"/>
    <x v="1"/>
    <x v="1"/>
    <x v="1"/>
    <s v=""/>
    <s v=""/>
    <n v="273"/>
    <s v="-273"/>
    <x v="0"/>
    <x v="0"/>
    <x v="0"/>
    <x v="111"/>
    <x v="2"/>
    <s v="EBO 現階段的商模可行性，以紅綠黃表示進度現況"/>
    <s v=""/>
    <s v=""/>
    <x v="0"/>
    <x v="60"/>
    <m/>
    <s v="^()$"/>
    <n v="9"/>
    <x v="0"/>
    <x v="2"/>
    <x v="0"/>
    <x v="0"/>
    <x v="1"/>
    <x v="1"/>
    <b v="0"/>
    <x v="1"/>
    <x v="1"/>
    <n v="0"/>
    <x v="0"/>
    <b v="0"/>
    <b v="0"/>
    <b v="0"/>
    <b v="0"/>
    <b v="0"/>
    <b v="0"/>
    <b v="0"/>
    <b v="0"/>
    <b v="0"/>
    <b v="0"/>
    <b v="0"/>
    <x v="0"/>
    <x v="0"/>
    <n v="0"/>
    <x v="10"/>
    <x v="0"/>
  </r>
  <r>
    <m/>
    <x v="2"/>
    <x v="5"/>
    <x v="111"/>
    <x v="112"/>
    <x v="59"/>
    <x v="112"/>
    <s v="&quot;G&quot; 底色呈現綠色 , _x000a_&quot;R&quot; 底色呈現紅色, _x000a_&quot;Y&quot; 底色呈現黃色, _x000a_&quot;NA&quot; 無底色"/>
    <x v="3"/>
    <x v="29"/>
    <s v="N/A"/>
    <s v="Confidential"/>
    <s v="代碼類"/>
    <s v="G, R, Y, NA"/>
    <x v="1"/>
    <s v="NBDC"/>
    <x v="2"/>
    <x v="2"/>
    <x v="0"/>
    <x v="0"/>
    <m/>
    <m/>
    <m/>
    <m/>
    <m/>
    <m/>
    <m/>
    <m/>
    <m/>
    <m/>
    <m/>
    <m/>
    <m/>
    <m/>
    <m/>
    <m/>
    <m/>
    <m/>
    <m/>
    <m/>
    <s v="資料清單"/>
    <x v="5"/>
    <x v="11"/>
    <x v="60"/>
    <x v="5"/>
    <e v="#N/A"/>
    <s v="EBO Win in the Marketplace"/>
    <x v="112"/>
    <x v="59"/>
    <x v="0"/>
    <x v="112"/>
    <x v="2"/>
    <s v="IEC_STD_V10 &gt;&gt; Common &gt;&gt; AutoMetaDataEBO Win in the Marketplace"/>
    <x v="3"/>
    <x v="1"/>
    <s v="市場確佔度Dimension"/>
    <n v="200"/>
    <n v="265"/>
    <n v="0"/>
    <s v=""/>
    <n v="0"/>
    <n v="0"/>
    <n v="200"/>
    <x v="37"/>
    <s v="EBO Project Management"/>
    <x v="28"/>
    <e v="#N/A"/>
    <x v="0"/>
    <s v="C.1.1.0:"/>
    <x v="84"/>
    <x v="84"/>
    <x v="274"/>
    <x v="111"/>
    <x v="112"/>
    <x v="169"/>
    <x v="20"/>
    <x v="0"/>
    <x v="0"/>
    <x v="2"/>
    <m/>
    <x v="0"/>
    <x v="3"/>
    <s v="EBO Project Management_EBO Win in the Marketplace"/>
    <x v="274"/>
    <x v="3"/>
    <x v="0"/>
    <x v="2"/>
    <x v="2"/>
    <x v="0"/>
    <x v="0"/>
    <s v=""/>
    <s v=""/>
    <x v="17"/>
    <x v="0"/>
    <x v="0"/>
    <n v="8"/>
    <x v="1"/>
    <x v="1"/>
    <x v="1"/>
    <s v=""/>
    <s v=""/>
    <n v="274"/>
    <s v="-274"/>
    <x v="0"/>
    <x v="0"/>
    <x v="0"/>
    <x v="112"/>
    <x v="2"/>
    <s v="EBO 現階段的市場確佔度，以紅綠黃表示進度現況"/>
    <s v=""/>
    <s v=""/>
    <x v="0"/>
    <x v="60"/>
    <m/>
    <s v="^()$"/>
    <n v="9"/>
    <x v="0"/>
    <x v="2"/>
    <x v="0"/>
    <x v="0"/>
    <x v="1"/>
    <x v="1"/>
    <b v="0"/>
    <x v="1"/>
    <x v="1"/>
    <n v="0"/>
    <x v="0"/>
    <b v="0"/>
    <b v="0"/>
    <b v="0"/>
    <b v="0"/>
    <b v="0"/>
    <b v="0"/>
    <b v="0"/>
    <b v="0"/>
    <b v="0"/>
    <b v="0"/>
    <b v="0"/>
    <x v="0"/>
    <x v="0"/>
    <n v="0"/>
    <x v="21"/>
    <x v="0"/>
  </r>
  <r>
    <m/>
    <x v="2"/>
    <x v="5"/>
    <x v="90"/>
    <x v="91"/>
    <x v="48"/>
    <x v="92"/>
    <s v="sum EBO Project Revenue_Actual Revenue/1,000,000"/>
    <x v="4"/>
    <x v="29"/>
    <m/>
    <s v="Confidential"/>
    <s v="金額類"/>
    <m/>
    <x v="1"/>
    <s v="NBDC"/>
    <x v="2"/>
    <x v="2"/>
    <x v="0"/>
    <x v="0"/>
    <m/>
    <m/>
    <m/>
    <m/>
    <m/>
    <m/>
    <m/>
    <m/>
    <m/>
    <m/>
    <m/>
    <m/>
    <m/>
    <m/>
    <m/>
    <m/>
    <m/>
    <m/>
    <m/>
    <m/>
    <s v="資料清單"/>
    <x v="5"/>
    <x v="12"/>
    <x v="60"/>
    <x v="5"/>
    <e v="#N/A"/>
    <s v="EBO Project Accumulated Revenue"/>
    <x v="91"/>
    <x v="48"/>
    <x v="0"/>
    <x v="92"/>
    <x v="2"/>
    <s v="IEC_STD_V10 &gt;&gt; Common &gt;&gt; AutoMetaDataEBO Project Accumulated Revenue"/>
    <x v="4"/>
    <x v="1"/>
    <s v="EBO 專案累計利潤Measure"/>
    <n v="172"/>
    <n v="265"/>
    <n v="0"/>
    <s v=""/>
    <n v="0"/>
    <n v="0"/>
    <n v="172"/>
    <x v="38"/>
    <s v="EBO Project Management"/>
    <x v="28"/>
    <e v="#N/A"/>
    <x v="0"/>
    <s v="C.1.1.0:"/>
    <x v="85"/>
    <x v="85"/>
    <x v="275"/>
    <x v="90"/>
    <x v="91"/>
    <x v="98"/>
    <x v="0"/>
    <x v="0"/>
    <x v="0"/>
    <x v="6"/>
    <m/>
    <x v="0"/>
    <x v="4"/>
    <s v="EBO Project Management_EBO Project Accumulated Revenue"/>
    <x v="275"/>
    <x v="4"/>
    <x v="0"/>
    <x v="2"/>
    <x v="2"/>
    <x v="0"/>
    <x v="0"/>
    <s v=""/>
    <s v=""/>
    <x v="17"/>
    <x v="0"/>
    <x v="0"/>
    <n v="8"/>
    <x v="1"/>
    <x v="1"/>
    <x v="1"/>
    <s v=""/>
    <s v=""/>
    <n v="275"/>
    <s v="-275"/>
    <x v="0"/>
    <x v="0"/>
    <x v="0"/>
    <x v="91"/>
    <x v="2"/>
    <s v="Accumulated Revenue (百萬台幣)"/>
    <s v=""/>
    <s v=""/>
    <x v="0"/>
    <x v="60"/>
    <m/>
    <s v="^()$"/>
    <n v="9"/>
    <x v="0"/>
    <x v="2"/>
    <x v="0"/>
    <x v="0"/>
    <x v="1"/>
    <x v="1"/>
    <b v="0"/>
    <x v="1"/>
    <x v="1"/>
    <n v="0"/>
    <x v="0"/>
    <b v="0"/>
    <b v="0"/>
    <b v="0"/>
    <b v="0"/>
    <b v="0"/>
    <b v="0"/>
    <b v="0"/>
    <b v="0"/>
    <b v="0"/>
    <b v="0"/>
    <b v="0"/>
    <x v="0"/>
    <x v="0"/>
    <n v="0"/>
    <x v="13"/>
    <x v="0"/>
  </r>
  <r>
    <m/>
    <x v="2"/>
    <x v="5"/>
    <x v="167"/>
    <x v="167"/>
    <x v="1"/>
    <x v="165"/>
    <s v="EBO 專案資助管理"/>
    <x v="0"/>
    <x v="18"/>
    <s v="N/A"/>
    <s v="Confidential"/>
    <s v="N/A"/>
    <m/>
    <x v="1"/>
    <s v="NBDC"/>
    <x v="2"/>
    <x v="2"/>
    <x v="0"/>
    <x v="0"/>
    <m/>
    <m/>
    <m/>
    <m/>
    <m/>
    <m/>
    <m/>
    <m/>
    <m/>
    <m/>
    <m/>
    <m/>
    <m/>
    <m/>
    <m/>
    <m/>
    <m/>
    <m/>
    <m/>
    <m/>
    <s v="資料清單"/>
    <x v="5"/>
    <x v="13"/>
    <x v="60"/>
    <x v="5"/>
    <e v="#N/A"/>
    <s v="EBO Funding Management"/>
    <x v="167"/>
    <x v="1"/>
    <x v="0"/>
    <x v="165"/>
    <x v="2"/>
    <s v="IEC_STD_V10 &gt;&gt; Common &gt;&gt; AutoMetaDataEBO Funding Management"/>
    <x v="0"/>
    <x v="1"/>
    <s v="EBO 專案資助管理Concept"/>
    <n v="278"/>
    <n v="0"/>
    <n v="0"/>
    <s v=""/>
    <n v="0"/>
    <n v="0"/>
    <n v="0"/>
    <x v="0"/>
    <s v=""/>
    <x v="0"/>
    <s v=""/>
    <x v="0"/>
    <s v="C.1.1.0:"/>
    <x v="86"/>
    <x v="86"/>
    <x v="276"/>
    <x v="167"/>
    <x v="167"/>
    <x v="170"/>
    <x v="0"/>
    <x v="0"/>
    <x v="0"/>
    <x v="7"/>
    <m/>
    <x v="0"/>
    <x v="0"/>
    <s v="EBO Funding Management"/>
    <x v="276"/>
    <x v="0"/>
    <x v="0"/>
    <x v="2"/>
    <x v="2"/>
    <x v="0"/>
    <x v="0"/>
    <s v=""/>
    <s v=""/>
    <x v="17"/>
    <x v="0"/>
    <x v="0"/>
    <n v="8"/>
    <x v="1"/>
    <x v="1"/>
    <x v="1"/>
    <s v=""/>
    <s v=""/>
    <n v="276"/>
    <s v="-276"/>
    <x v="0"/>
    <x v="0"/>
    <x v="0"/>
    <x v="167"/>
    <x v="2"/>
    <s v="EBO 專案資助管理"/>
    <s v=""/>
    <s v=""/>
    <x v="0"/>
    <x v="60"/>
    <m/>
    <s v="^()$"/>
    <n v="9"/>
    <x v="0"/>
    <x v="2"/>
    <x v="0"/>
    <x v="0"/>
    <x v="0"/>
    <x v="1"/>
    <b v="0"/>
    <x v="1"/>
    <x v="0"/>
    <n v="0"/>
    <x v="0"/>
    <b v="0"/>
    <b v="0"/>
    <b v="0"/>
    <b v="0"/>
    <b v="0"/>
    <b v="0"/>
    <b v="0"/>
    <b v="0"/>
    <b v="0"/>
    <b v="0"/>
    <b v="0"/>
    <x v="0"/>
    <x v="0"/>
    <n v="0"/>
    <x v="17"/>
    <x v="0"/>
  </r>
  <r>
    <m/>
    <x v="2"/>
    <x v="5"/>
    <x v="80"/>
    <x v="81"/>
    <x v="1"/>
    <x v="82"/>
    <s v="EBO 專案編號"/>
    <x v="3"/>
    <x v="30"/>
    <s v="N/A"/>
    <s v="Confidential"/>
    <s v="編碼類 "/>
    <m/>
    <x v="1"/>
    <s v="NBDC"/>
    <x v="2"/>
    <x v="2"/>
    <x v="0"/>
    <x v="0"/>
    <m/>
    <m/>
    <m/>
    <m/>
    <m/>
    <m/>
    <m/>
    <m/>
    <m/>
    <m/>
    <m/>
    <m/>
    <m/>
    <m/>
    <m/>
    <m/>
    <m/>
    <m/>
    <m/>
    <m/>
    <s v="資料清單"/>
    <x v="5"/>
    <x v="14"/>
    <x v="60"/>
    <x v="5"/>
    <e v="#N/A"/>
    <s v="EBO Project Number"/>
    <x v="81"/>
    <x v="1"/>
    <x v="0"/>
    <x v="82"/>
    <x v="2"/>
    <s v="IEC_STD_V10 &gt;&gt; Common &gt;&gt; AutoMetaDataEBO Project Number"/>
    <x v="3"/>
    <x v="1"/>
    <s v="EBO 專案編號Dimension"/>
    <n v="162"/>
    <n v="278"/>
    <n v="0"/>
    <s v=""/>
    <n v="0"/>
    <n v="0"/>
    <n v="162"/>
    <x v="25"/>
    <s v="EBO Funding Management"/>
    <x v="29"/>
    <e v="#N/A"/>
    <x v="0"/>
    <s v="C.1.1.0:"/>
    <x v="87"/>
    <x v="87"/>
    <x v="277"/>
    <x v="80"/>
    <x v="81"/>
    <x v="100"/>
    <x v="0"/>
    <x v="0"/>
    <x v="0"/>
    <x v="8"/>
    <m/>
    <x v="0"/>
    <x v="3"/>
    <s v="EBO Funding Management_EBO Project Number"/>
    <x v="277"/>
    <x v="3"/>
    <x v="0"/>
    <x v="2"/>
    <x v="2"/>
    <x v="0"/>
    <x v="0"/>
    <s v=""/>
    <s v=""/>
    <x v="17"/>
    <x v="0"/>
    <x v="0"/>
    <n v="8"/>
    <x v="1"/>
    <x v="1"/>
    <x v="1"/>
    <s v=""/>
    <s v=""/>
    <n v="277"/>
    <s v="-277"/>
    <x v="0"/>
    <x v="0"/>
    <x v="0"/>
    <x v="81"/>
    <x v="2"/>
    <s v="EBO 專案編號"/>
    <s v=""/>
    <s v=""/>
    <x v="0"/>
    <x v="60"/>
    <m/>
    <s v="^()$"/>
    <n v="9"/>
    <x v="0"/>
    <x v="2"/>
    <x v="0"/>
    <x v="0"/>
    <x v="1"/>
    <x v="1"/>
    <b v="0"/>
    <x v="1"/>
    <x v="1"/>
    <n v="0"/>
    <x v="0"/>
    <b v="0"/>
    <b v="0"/>
    <b v="0"/>
    <b v="0"/>
    <b v="0"/>
    <b v="0"/>
    <b v="0"/>
    <b v="0"/>
    <b v="0"/>
    <b v="0"/>
    <b v="0"/>
    <x v="0"/>
    <x v="0"/>
    <n v="0"/>
    <x v="33"/>
    <x v="0"/>
  </r>
  <r>
    <m/>
    <x v="2"/>
    <x v="5"/>
    <x v="92"/>
    <x v="93"/>
    <x v="49"/>
    <x v="95"/>
    <s v="資助EBO專案的事業群"/>
    <x v="3"/>
    <x v="30"/>
    <s v="N/A"/>
    <s v="Confidential"/>
    <s v="代碼類"/>
    <s v="Corp,_x000a_EBG,_x000a_PSG,_x000a_AIM,_x000a_Besta,_x000a_IAC,_x000a_IIOT"/>
    <x v="1"/>
    <s v="NBDC"/>
    <x v="2"/>
    <x v="2"/>
    <x v="0"/>
    <x v="0"/>
    <m/>
    <m/>
    <m/>
    <m/>
    <m/>
    <m/>
    <m/>
    <m/>
    <m/>
    <m/>
    <m/>
    <m/>
    <m/>
    <m/>
    <m/>
    <m/>
    <m/>
    <m/>
    <m/>
    <m/>
    <s v="資料清單"/>
    <x v="5"/>
    <x v="15"/>
    <x v="60"/>
    <x v="5"/>
    <e v="#N/A"/>
    <s v="EBO Funding BG"/>
    <x v="93"/>
    <x v="49"/>
    <x v="0"/>
    <x v="95"/>
    <x v="2"/>
    <s v="IEC_STD_V10 &gt;&gt; Common &gt;&gt; AutoMetaDataEBO Funding BG"/>
    <x v="3"/>
    <x v="1"/>
    <s v="資助事業群Dimension"/>
    <n v="176"/>
    <n v="278"/>
    <n v="0"/>
    <s v=""/>
    <n v="0"/>
    <n v="0"/>
    <n v="176"/>
    <x v="39"/>
    <s v="EBO Funding Management"/>
    <x v="29"/>
    <e v="#N/A"/>
    <x v="0"/>
    <s v="C.1.1.0:"/>
    <x v="88"/>
    <x v="88"/>
    <x v="278"/>
    <x v="92"/>
    <x v="93"/>
    <x v="102"/>
    <x v="17"/>
    <x v="0"/>
    <x v="0"/>
    <x v="2"/>
    <m/>
    <x v="0"/>
    <x v="3"/>
    <s v="EBO Funding Management_EBO Funding BG"/>
    <x v="278"/>
    <x v="3"/>
    <x v="0"/>
    <x v="2"/>
    <x v="2"/>
    <x v="0"/>
    <x v="0"/>
    <s v=""/>
    <s v=""/>
    <x v="17"/>
    <x v="0"/>
    <x v="0"/>
    <n v="8"/>
    <x v="1"/>
    <x v="1"/>
    <x v="1"/>
    <s v=""/>
    <s v=""/>
    <n v="278"/>
    <s v="-278"/>
    <x v="0"/>
    <x v="0"/>
    <x v="0"/>
    <x v="93"/>
    <x v="2"/>
    <s v="資助EBO專案的事業群"/>
    <s v=""/>
    <s v=""/>
    <x v="0"/>
    <x v="60"/>
    <m/>
    <s v="^()$"/>
    <n v="9"/>
    <x v="0"/>
    <x v="2"/>
    <x v="0"/>
    <x v="0"/>
    <x v="1"/>
    <x v="1"/>
    <b v="0"/>
    <x v="1"/>
    <x v="1"/>
    <n v="0"/>
    <x v="0"/>
    <b v="0"/>
    <b v="0"/>
    <b v="0"/>
    <b v="0"/>
    <b v="0"/>
    <b v="0"/>
    <b v="0"/>
    <b v="0"/>
    <b v="0"/>
    <b v="0"/>
    <b v="0"/>
    <x v="0"/>
    <x v="0"/>
    <n v="0"/>
    <x v="0"/>
    <x v="0"/>
  </r>
  <r>
    <m/>
    <x v="2"/>
    <x v="5"/>
    <x v="93"/>
    <x v="94"/>
    <x v="50"/>
    <x v="96"/>
    <s v="資助EBO專案的事業單位"/>
    <x v="3"/>
    <x v="30"/>
    <s v="N/A"/>
    <s v="Confidential"/>
    <s v="文本類"/>
    <m/>
    <x v="1"/>
    <s v="NBDC"/>
    <x v="2"/>
    <x v="2"/>
    <x v="0"/>
    <x v="0"/>
    <m/>
    <m/>
    <m/>
    <m/>
    <m/>
    <m/>
    <m/>
    <m/>
    <m/>
    <m/>
    <m/>
    <m/>
    <m/>
    <m/>
    <m/>
    <m/>
    <m/>
    <m/>
    <m/>
    <m/>
    <s v="資料清單"/>
    <x v="5"/>
    <x v="16"/>
    <x v="60"/>
    <x v="5"/>
    <e v="#N/A"/>
    <s v="EBO Funding BU"/>
    <x v="94"/>
    <x v="50"/>
    <x v="0"/>
    <x v="96"/>
    <x v="2"/>
    <s v="IEC_STD_V10 &gt;&gt; Common &gt;&gt; AutoMetaDataEBO Funding BU"/>
    <x v="3"/>
    <x v="1"/>
    <s v="資助事業單位Dimension"/>
    <n v="177"/>
    <n v="278"/>
    <n v="0"/>
    <s v=""/>
    <n v="0"/>
    <n v="0"/>
    <n v="177"/>
    <x v="40"/>
    <s v="EBO Funding Management"/>
    <x v="29"/>
    <e v="#N/A"/>
    <x v="0"/>
    <s v="C.1.1.0:"/>
    <x v="89"/>
    <x v="89"/>
    <x v="279"/>
    <x v="93"/>
    <x v="94"/>
    <x v="103"/>
    <x v="0"/>
    <x v="0"/>
    <x v="0"/>
    <x v="1"/>
    <m/>
    <x v="0"/>
    <x v="3"/>
    <s v="EBO Funding Management_EBO Funding BU"/>
    <x v="279"/>
    <x v="3"/>
    <x v="0"/>
    <x v="2"/>
    <x v="2"/>
    <x v="0"/>
    <x v="0"/>
    <s v=""/>
    <s v=""/>
    <x v="17"/>
    <x v="0"/>
    <x v="0"/>
    <n v="8"/>
    <x v="1"/>
    <x v="1"/>
    <x v="1"/>
    <s v=""/>
    <s v=""/>
    <n v="279"/>
    <s v="-279"/>
    <x v="0"/>
    <x v="0"/>
    <x v="0"/>
    <x v="94"/>
    <x v="2"/>
    <s v="資助EBO專案的事業單位"/>
    <s v=""/>
    <s v=""/>
    <x v="0"/>
    <x v="60"/>
    <m/>
    <s v="^()$"/>
    <n v="9"/>
    <x v="0"/>
    <x v="2"/>
    <x v="0"/>
    <x v="0"/>
    <x v="1"/>
    <x v="1"/>
    <b v="0"/>
    <x v="1"/>
    <x v="1"/>
    <n v="0"/>
    <x v="0"/>
    <b v="0"/>
    <b v="0"/>
    <b v="0"/>
    <b v="0"/>
    <b v="0"/>
    <b v="0"/>
    <b v="0"/>
    <b v="0"/>
    <b v="0"/>
    <b v="0"/>
    <b v="0"/>
    <x v="0"/>
    <x v="0"/>
    <n v="0"/>
    <x v="0"/>
    <x v="0"/>
  </r>
  <r>
    <m/>
    <x v="2"/>
    <x v="5"/>
    <x v="94"/>
    <x v="95"/>
    <x v="51"/>
    <x v="97"/>
    <s v="EBO專案的資助比率"/>
    <x v="3"/>
    <x v="30"/>
    <s v="N/A"/>
    <s v="Confidential"/>
    <s v="比例類"/>
    <m/>
    <x v="1"/>
    <s v="NBDC"/>
    <x v="2"/>
    <x v="2"/>
    <x v="0"/>
    <x v="0"/>
    <m/>
    <m/>
    <m/>
    <m/>
    <m/>
    <m/>
    <m/>
    <m/>
    <m/>
    <m/>
    <m/>
    <m/>
    <m/>
    <m/>
    <m/>
    <m/>
    <m/>
    <m/>
    <m/>
    <m/>
    <s v="資料清單"/>
    <x v="5"/>
    <x v="17"/>
    <x v="60"/>
    <x v="5"/>
    <e v="#N/A"/>
    <s v="EBO Project Funding Percentage"/>
    <x v="95"/>
    <x v="51"/>
    <x v="0"/>
    <x v="97"/>
    <x v="2"/>
    <s v="IEC_STD_V10 &gt;&gt; Common &gt;&gt; AutoMetaDataEBO Project Funding Percentage"/>
    <x v="3"/>
    <x v="1"/>
    <s v="EBO 專案資助比率Dimension"/>
    <n v="178"/>
    <n v="278"/>
    <n v="0"/>
    <s v=""/>
    <n v="0"/>
    <n v="0"/>
    <n v="178"/>
    <x v="41"/>
    <s v="EBO Funding Management"/>
    <x v="29"/>
    <e v="#N/A"/>
    <x v="0"/>
    <s v="C.1.1.0:"/>
    <x v="90"/>
    <x v="90"/>
    <x v="280"/>
    <x v="94"/>
    <x v="95"/>
    <x v="104"/>
    <x v="0"/>
    <x v="0"/>
    <x v="0"/>
    <x v="5"/>
    <m/>
    <x v="0"/>
    <x v="3"/>
    <s v="EBO Funding Management_EBO Project Funding Percentage"/>
    <x v="280"/>
    <x v="3"/>
    <x v="0"/>
    <x v="2"/>
    <x v="2"/>
    <x v="0"/>
    <x v="0"/>
    <s v=""/>
    <s v=""/>
    <x v="17"/>
    <x v="0"/>
    <x v="0"/>
    <n v="8"/>
    <x v="1"/>
    <x v="1"/>
    <x v="1"/>
    <s v=""/>
    <s v=""/>
    <n v="280"/>
    <s v="-280"/>
    <x v="0"/>
    <x v="0"/>
    <x v="0"/>
    <x v="95"/>
    <x v="2"/>
    <s v="EBO專案的資助比率"/>
    <s v=""/>
    <s v=""/>
    <x v="0"/>
    <x v="60"/>
    <m/>
    <s v="^()$"/>
    <n v="9"/>
    <x v="0"/>
    <x v="2"/>
    <x v="0"/>
    <x v="0"/>
    <x v="1"/>
    <x v="1"/>
    <b v="0"/>
    <x v="1"/>
    <x v="1"/>
    <n v="0"/>
    <x v="0"/>
    <b v="0"/>
    <b v="0"/>
    <b v="0"/>
    <b v="0"/>
    <b v="0"/>
    <b v="0"/>
    <b v="0"/>
    <b v="0"/>
    <b v="0"/>
    <b v="0"/>
    <b v="0"/>
    <x v="0"/>
    <x v="0"/>
    <n v="0"/>
    <x v="26"/>
    <x v="0"/>
  </r>
  <r>
    <m/>
    <x v="2"/>
    <x v="5"/>
    <x v="95"/>
    <x v="96"/>
    <x v="52"/>
    <x v="98"/>
    <s v="資助EBO專案的開始日期"/>
    <x v="3"/>
    <x v="30"/>
    <s v="N/A"/>
    <s v="Confidential"/>
    <s v="日期類"/>
    <m/>
    <x v="1"/>
    <s v="NBDC"/>
    <x v="2"/>
    <x v="2"/>
    <x v="0"/>
    <x v="0"/>
    <m/>
    <m/>
    <m/>
    <m/>
    <m/>
    <m/>
    <m/>
    <m/>
    <m/>
    <m/>
    <m/>
    <m/>
    <m/>
    <m/>
    <m/>
    <m/>
    <m/>
    <m/>
    <m/>
    <m/>
    <s v="資料清單"/>
    <x v="5"/>
    <x v="18"/>
    <x v="60"/>
    <x v="5"/>
    <e v="#N/A"/>
    <s v="EBO Funding Start Date"/>
    <x v="96"/>
    <x v="52"/>
    <x v="0"/>
    <x v="98"/>
    <x v="2"/>
    <s v="IEC_STD_V10 &gt;&gt; Common &gt;&gt; AutoMetaDataEBO Funding Start Date"/>
    <x v="3"/>
    <x v="1"/>
    <s v="EBO 專案資助開始日期Dimension"/>
    <n v="179"/>
    <n v="278"/>
    <n v="0"/>
    <s v=""/>
    <n v="0"/>
    <n v="0"/>
    <n v="179"/>
    <x v="42"/>
    <s v="EBO Funding Management"/>
    <x v="29"/>
    <e v="#N/A"/>
    <x v="0"/>
    <s v="C.1.1.0:"/>
    <x v="91"/>
    <x v="91"/>
    <x v="281"/>
    <x v="95"/>
    <x v="96"/>
    <x v="105"/>
    <x v="0"/>
    <x v="0"/>
    <x v="0"/>
    <x v="3"/>
    <m/>
    <x v="0"/>
    <x v="3"/>
    <s v="EBO Funding Management_EBO Funding Start Date"/>
    <x v="281"/>
    <x v="3"/>
    <x v="0"/>
    <x v="2"/>
    <x v="2"/>
    <x v="0"/>
    <x v="0"/>
    <s v=""/>
    <s v=""/>
    <x v="17"/>
    <x v="0"/>
    <x v="0"/>
    <n v="8"/>
    <x v="1"/>
    <x v="1"/>
    <x v="1"/>
    <s v=""/>
    <s v=""/>
    <n v="281"/>
    <s v="-281"/>
    <x v="0"/>
    <x v="0"/>
    <x v="0"/>
    <x v="96"/>
    <x v="2"/>
    <s v="資助EBO專案的開始日期"/>
    <s v=""/>
    <s v=""/>
    <x v="0"/>
    <x v="60"/>
    <m/>
    <s v="^()$"/>
    <n v="9"/>
    <x v="0"/>
    <x v="2"/>
    <x v="0"/>
    <x v="0"/>
    <x v="1"/>
    <x v="1"/>
    <b v="0"/>
    <x v="1"/>
    <x v="1"/>
    <n v="0"/>
    <x v="0"/>
    <b v="0"/>
    <b v="0"/>
    <b v="0"/>
    <b v="0"/>
    <b v="0"/>
    <b v="0"/>
    <b v="0"/>
    <b v="0"/>
    <b v="0"/>
    <b v="0"/>
    <b v="0"/>
    <x v="0"/>
    <x v="0"/>
    <n v="0"/>
    <x v="17"/>
    <x v="0"/>
  </r>
  <r>
    <m/>
    <x v="2"/>
    <x v="5"/>
    <x v="96"/>
    <x v="97"/>
    <x v="53"/>
    <x v="99"/>
    <s v="資助EBO專案的結束日期"/>
    <x v="3"/>
    <x v="30"/>
    <s v="N/A"/>
    <s v="Confidential"/>
    <s v="日期類"/>
    <m/>
    <x v="1"/>
    <s v="NBDC"/>
    <x v="2"/>
    <x v="2"/>
    <x v="0"/>
    <x v="0"/>
    <m/>
    <m/>
    <m/>
    <m/>
    <m/>
    <m/>
    <m/>
    <m/>
    <m/>
    <m/>
    <m/>
    <m/>
    <m/>
    <m/>
    <m/>
    <m/>
    <m/>
    <m/>
    <m/>
    <m/>
    <s v="資料清單"/>
    <x v="5"/>
    <x v="19"/>
    <x v="60"/>
    <x v="5"/>
    <e v="#N/A"/>
    <s v="EBO Funding End Date"/>
    <x v="97"/>
    <x v="53"/>
    <x v="0"/>
    <x v="99"/>
    <x v="2"/>
    <s v="IEC_STD_V10 &gt;&gt; Common &gt;&gt; AutoMetaDataEBO Funding End Date"/>
    <x v="3"/>
    <x v="1"/>
    <s v="EBO 專案資助結束日期Dimension"/>
    <n v="180"/>
    <n v="278"/>
    <n v="0"/>
    <s v=""/>
    <n v="0"/>
    <n v="0"/>
    <n v="180"/>
    <x v="43"/>
    <s v="EBO Funding Management"/>
    <x v="29"/>
    <e v="#N/A"/>
    <x v="0"/>
    <s v="C.1.1.0:"/>
    <x v="92"/>
    <x v="92"/>
    <x v="282"/>
    <x v="96"/>
    <x v="97"/>
    <x v="106"/>
    <x v="0"/>
    <x v="0"/>
    <x v="0"/>
    <x v="3"/>
    <m/>
    <x v="0"/>
    <x v="3"/>
    <s v="EBO Funding Management_EBO Funding End Date"/>
    <x v="282"/>
    <x v="3"/>
    <x v="0"/>
    <x v="2"/>
    <x v="2"/>
    <x v="0"/>
    <x v="0"/>
    <s v=""/>
    <s v=""/>
    <x v="17"/>
    <x v="0"/>
    <x v="0"/>
    <n v="8"/>
    <x v="1"/>
    <x v="1"/>
    <x v="1"/>
    <s v=""/>
    <s v=""/>
    <n v="282"/>
    <s v="-282"/>
    <x v="0"/>
    <x v="0"/>
    <x v="0"/>
    <x v="97"/>
    <x v="2"/>
    <s v="資助EBO專案的結束日期"/>
    <s v=""/>
    <s v=""/>
    <x v="0"/>
    <x v="60"/>
    <m/>
    <s v="^()$"/>
    <n v="9"/>
    <x v="0"/>
    <x v="2"/>
    <x v="0"/>
    <x v="0"/>
    <x v="1"/>
    <x v="1"/>
    <b v="0"/>
    <x v="1"/>
    <x v="1"/>
    <n v="0"/>
    <x v="0"/>
    <b v="0"/>
    <b v="0"/>
    <b v="0"/>
    <b v="0"/>
    <b v="0"/>
    <b v="0"/>
    <b v="0"/>
    <b v="0"/>
    <b v="0"/>
    <b v="0"/>
    <b v="0"/>
    <x v="0"/>
    <x v="0"/>
    <n v="0"/>
    <x v="6"/>
    <x v="0"/>
  </r>
  <r>
    <m/>
    <x v="2"/>
    <x v="5"/>
    <x v="97"/>
    <x v="98"/>
    <x v="54"/>
    <x v="166"/>
    <s v="備註"/>
    <x v="1"/>
    <x v="30"/>
    <s v="N/A"/>
    <s v="Confidential"/>
    <s v="文本類"/>
    <m/>
    <x v="1"/>
    <s v="NBDC"/>
    <x v="2"/>
    <x v="2"/>
    <x v="0"/>
    <x v="0"/>
    <m/>
    <m/>
    <m/>
    <m/>
    <m/>
    <m/>
    <m/>
    <m/>
    <m/>
    <m/>
    <m/>
    <m/>
    <m/>
    <m/>
    <m/>
    <m/>
    <m/>
    <m/>
    <m/>
    <m/>
    <s v="資料清單"/>
    <x v="5"/>
    <x v="20"/>
    <x v="60"/>
    <x v="5"/>
    <e v="#N/A"/>
    <s v="EBO Funding Remark"/>
    <x v="98"/>
    <x v="54"/>
    <x v="0"/>
    <x v="166"/>
    <x v="2"/>
    <s v="IEC_STD_V10 &gt;&gt; Common &gt;&gt; AutoMetaDataEBO Funding Remark"/>
    <x v="1"/>
    <x v="1"/>
    <s v="EBO 專案資助備註Property"/>
    <n v="181"/>
    <n v="278"/>
    <n v="0"/>
    <s v="EBO Funding Remark"/>
    <n v="2"/>
    <n v="0"/>
    <n v="0"/>
    <x v="0"/>
    <s v="EBO Funding Management"/>
    <x v="29"/>
    <e v="#N/A"/>
    <x v="0"/>
    <s v="C.1.1.0:"/>
    <x v="93"/>
    <x v="93"/>
    <x v="283"/>
    <x v="97"/>
    <x v="98"/>
    <x v="171"/>
    <x v="0"/>
    <x v="0"/>
    <x v="0"/>
    <x v="1"/>
    <m/>
    <x v="0"/>
    <x v="1"/>
    <s v="EBO Funding Management_EBO Funding Remark"/>
    <x v="283"/>
    <x v="1"/>
    <x v="0"/>
    <x v="2"/>
    <x v="2"/>
    <x v="0"/>
    <x v="0"/>
    <s v=""/>
    <s v=""/>
    <x v="17"/>
    <x v="0"/>
    <x v="0"/>
    <n v="8"/>
    <x v="1"/>
    <x v="1"/>
    <x v="1"/>
    <s v=""/>
    <s v=""/>
    <n v="283"/>
    <s v="-283"/>
    <x v="0"/>
    <x v="0"/>
    <x v="0"/>
    <x v="98"/>
    <x v="2"/>
    <s v="備註"/>
    <s v=""/>
    <s v=""/>
    <x v="0"/>
    <x v="60"/>
    <m/>
    <s v="^()$"/>
    <n v="9"/>
    <x v="0"/>
    <x v="2"/>
    <x v="0"/>
    <x v="0"/>
    <x v="1"/>
    <x v="1"/>
    <b v="0"/>
    <x v="1"/>
    <x v="1"/>
    <n v="0"/>
    <x v="0"/>
    <b v="0"/>
    <b v="0"/>
    <b v="0"/>
    <b v="0"/>
    <b v="0"/>
    <b v="0"/>
    <b v="0"/>
    <b v="0"/>
    <b v="0"/>
    <b v="0"/>
    <b v="0"/>
    <x v="0"/>
    <x v="0"/>
    <n v="0"/>
    <x v="33"/>
    <x v="0"/>
  </r>
  <r>
    <m/>
    <x v="2"/>
    <x v="5"/>
    <x v="127"/>
    <x v="128"/>
    <x v="88"/>
    <x v="125"/>
    <s v="EBO Milestone 紀錄表"/>
    <x v="0"/>
    <x v="18"/>
    <s v="N/A"/>
    <s v="Confidential"/>
    <s v="N/A"/>
    <m/>
    <x v="1"/>
    <s v="NBDC"/>
    <x v="2"/>
    <x v="2"/>
    <x v="0"/>
    <x v="0"/>
    <m/>
    <m/>
    <m/>
    <m/>
    <m/>
    <m/>
    <m/>
    <m/>
    <m/>
    <m/>
    <m/>
    <m/>
    <m/>
    <m/>
    <m/>
    <m/>
    <m/>
    <m/>
    <m/>
    <m/>
    <s v="資料清單"/>
    <x v="5"/>
    <x v="21"/>
    <x v="60"/>
    <x v="5"/>
    <e v="#N/A"/>
    <s v="EBO Milestones"/>
    <x v="128"/>
    <x v="88"/>
    <x v="0"/>
    <x v="125"/>
    <x v="2"/>
    <s v="IEC_STD_V10 &gt;&gt; Common &gt;&gt; AutoMetaDataEBO Milestones"/>
    <x v="0"/>
    <x v="1"/>
    <s v="EBO Milestone 紀錄表Concept"/>
    <n v="222"/>
    <n v="0"/>
    <n v="0"/>
    <s v=""/>
    <n v="0"/>
    <n v="0"/>
    <n v="0"/>
    <x v="0"/>
    <s v=""/>
    <x v="0"/>
    <s v=""/>
    <x v="0"/>
    <s v="C.1.1.0:"/>
    <x v="94"/>
    <x v="94"/>
    <x v="284"/>
    <x v="127"/>
    <x v="128"/>
    <x v="132"/>
    <x v="0"/>
    <x v="0"/>
    <x v="0"/>
    <x v="7"/>
    <m/>
    <x v="0"/>
    <x v="0"/>
    <s v="EBO Milestones"/>
    <x v="220"/>
    <x v="0"/>
    <x v="0"/>
    <x v="2"/>
    <x v="2"/>
    <x v="0"/>
    <x v="0"/>
    <s v=""/>
    <s v=""/>
    <x v="17"/>
    <x v="0"/>
    <x v="0"/>
    <n v="8"/>
    <x v="1"/>
    <x v="1"/>
    <x v="1"/>
    <s v=""/>
    <s v=""/>
    <n v="284"/>
    <s v="-284"/>
    <x v="0"/>
    <x v="0"/>
    <x v="0"/>
    <x v="128"/>
    <x v="2"/>
    <s v="EBO Milestone 紀錄表"/>
    <s v=""/>
    <s v=""/>
    <x v="0"/>
    <x v="60"/>
    <m/>
    <s v="^()$"/>
    <n v="9"/>
    <x v="0"/>
    <x v="2"/>
    <x v="0"/>
    <x v="0"/>
    <x v="1"/>
    <x v="1"/>
    <b v="0"/>
    <x v="1"/>
    <x v="0"/>
    <n v="1"/>
    <x v="0"/>
    <b v="0"/>
    <b v="0"/>
    <b v="0"/>
    <b v="0"/>
    <b v="0"/>
    <b v="0"/>
    <b v="0"/>
    <b v="0"/>
    <b v="0"/>
    <b v="1"/>
    <b v="0"/>
    <x v="1"/>
    <x v="6"/>
    <n v="1"/>
    <x v="0"/>
    <x v="0"/>
  </r>
  <r>
    <m/>
    <x v="2"/>
    <x v="5"/>
    <x v="80"/>
    <x v="81"/>
    <x v="1"/>
    <x v="82"/>
    <s v="EBO 專案編號"/>
    <x v="3"/>
    <x v="25"/>
    <s v="N/A"/>
    <s v="Confidential"/>
    <s v="編碼類 "/>
    <m/>
    <x v="1"/>
    <s v="NBDC"/>
    <x v="2"/>
    <x v="2"/>
    <x v="0"/>
    <x v="0"/>
    <m/>
    <m/>
    <m/>
    <m/>
    <m/>
    <m/>
    <m/>
    <m/>
    <m/>
    <m/>
    <m/>
    <m/>
    <m/>
    <m/>
    <m/>
    <m/>
    <m/>
    <m/>
    <m/>
    <m/>
    <s v="資料清單"/>
    <x v="5"/>
    <x v="22"/>
    <x v="60"/>
    <x v="5"/>
    <e v="#N/A"/>
    <s v="EBO Project Number"/>
    <x v="81"/>
    <x v="1"/>
    <x v="0"/>
    <x v="82"/>
    <x v="2"/>
    <s v="IEC_STD_V10 &gt;&gt; Common &gt;&gt; AutoMetaDataEBO Project Number"/>
    <x v="3"/>
    <x v="1"/>
    <s v="EBO 專案編號Dimension"/>
    <n v="162"/>
    <n v="222"/>
    <n v="0"/>
    <s v=""/>
    <n v="0"/>
    <n v="0"/>
    <n v="162"/>
    <x v="25"/>
    <s v="EBO Milestones"/>
    <x v="24"/>
    <s v="IEC_STD_V10 &gt;&gt; Data Standard &gt;&gt; STG &gt;&gt; EBO Milestones"/>
    <x v="0"/>
    <s v="C.1.1.0:"/>
    <x v="95"/>
    <x v="95"/>
    <x v="285"/>
    <x v="80"/>
    <x v="81"/>
    <x v="100"/>
    <x v="0"/>
    <x v="0"/>
    <x v="0"/>
    <x v="8"/>
    <m/>
    <x v="0"/>
    <x v="3"/>
    <s v="EBO Milestones_EBO Project Number"/>
    <x v="221"/>
    <x v="3"/>
    <x v="0"/>
    <x v="2"/>
    <x v="2"/>
    <x v="0"/>
    <x v="0"/>
    <s v=""/>
    <s v=""/>
    <x v="17"/>
    <x v="0"/>
    <x v="0"/>
    <n v="8"/>
    <x v="1"/>
    <x v="1"/>
    <x v="1"/>
    <s v=""/>
    <s v=""/>
    <n v="285"/>
    <s v="-285"/>
    <x v="0"/>
    <x v="0"/>
    <x v="0"/>
    <x v="81"/>
    <x v="2"/>
    <s v="EBO 專案編號"/>
    <s v=""/>
    <s v=""/>
    <x v="0"/>
    <x v="60"/>
    <m/>
    <s v="^()$"/>
    <n v="9"/>
    <x v="0"/>
    <x v="2"/>
    <x v="0"/>
    <x v="0"/>
    <x v="1"/>
    <x v="1"/>
    <b v="0"/>
    <x v="1"/>
    <x v="1"/>
    <n v="0"/>
    <x v="0"/>
    <b v="0"/>
    <b v="0"/>
    <b v="0"/>
    <b v="0"/>
    <b v="0"/>
    <b v="0"/>
    <b v="0"/>
    <b v="0"/>
    <b v="0"/>
    <b v="0"/>
    <b v="0"/>
    <x v="0"/>
    <x v="0"/>
    <n v="0"/>
    <x v="33"/>
    <x v="0"/>
  </r>
  <r>
    <m/>
    <x v="2"/>
    <x v="5"/>
    <x v="128"/>
    <x v="129"/>
    <x v="67"/>
    <x v="126"/>
    <s v="EBO 專案里程碑說明"/>
    <x v="3"/>
    <x v="25"/>
    <s v="N/A"/>
    <s v="Confidential"/>
    <s v="文本類"/>
    <m/>
    <x v="1"/>
    <s v="NBDC"/>
    <x v="2"/>
    <x v="2"/>
    <x v="0"/>
    <x v="0"/>
    <m/>
    <m/>
    <m/>
    <m/>
    <m/>
    <m/>
    <m/>
    <m/>
    <m/>
    <m/>
    <m/>
    <m/>
    <m/>
    <m/>
    <m/>
    <m/>
    <m/>
    <m/>
    <m/>
    <m/>
    <s v="資料清單"/>
    <x v="5"/>
    <x v="23"/>
    <x v="60"/>
    <x v="5"/>
    <e v="#N/A"/>
    <s v="EBO Project Milestone"/>
    <x v="129"/>
    <x v="67"/>
    <x v="0"/>
    <x v="126"/>
    <x v="2"/>
    <s v="IEC_STD_V10 &gt;&gt; Common &gt;&gt; AutoMetaDataEBO Project Milestone"/>
    <x v="3"/>
    <x v="1"/>
    <s v="EBO 專案里程碑Dimension"/>
    <n v="226"/>
    <n v="222"/>
    <n v="0"/>
    <s v=""/>
    <n v="0"/>
    <n v="0"/>
    <n v="226"/>
    <x v="44"/>
    <s v="EBO Milestones"/>
    <x v="24"/>
    <s v="IEC_STD_V10 &gt;&gt; Data Standard &gt;&gt; STG &gt;&gt; EBO Milestones"/>
    <x v="0"/>
    <s v="C.1.1.0:"/>
    <x v="96"/>
    <x v="96"/>
    <x v="286"/>
    <x v="128"/>
    <x v="129"/>
    <x v="133"/>
    <x v="0"/>
    <x v="0"/>
    <x v="0"/>
    <x v="1"/>
    <m/>
    <x v="0"/>
    <x v="3"/>
    <s v="EBO Milestones_EBO Project Milestone"/>
    <x v="224"/>
    <x v="3"/>
    <x v="0"/>
    <x v="2"/>
    <x v="2"/>
    <x v="0"/>
    <x v="0"/>
    <s v=""/>
    <s v=""/>
    <x v="17"/>
    <x v="0"/>
    <x v="0"/>
    <n v="8"/>
    <x v="1"/>
    <x v="1"/>
    <x v="1"/>
    <s v=""/>
    <s v=""/>
    <n v="286"/>
    <s v="-286"/>
    <x v="0"/>
    <x v="0"/>
    <x v="0"/>
    <x v="129"/>
    <x v="2"/>
    <s v="EBO 專案里程碑說明"/>
    <s v=""/>
    <s v=""/>
    <x v="0"/>
    <x v="60"/>
    <m/>
    <s v="^()$"/>
    <n v="9"/>
    <x v="0"/>
    <x v="2"/>
    <x v="0"/>
    <x v="0"/>
    <x v="1"/>
    <x v="1"/>
    <b v="0"/>
    <x v="1"/>
    <x v="1"/>
    <n v="0"/>
    <x v="0"/>
    <b v="0"/>
    <b v="0"/>
    <b v="0"/>
    <b v="0"/>
    <b v="0"/>
    <b v="0"/>
    <b v="0"/>
    <b v="0"/>
    <b v="1"/>
    <b v="0"/>
    <b v="0"/>
    <x v="1"/>
    <x v="4"/>
    <n v="1"/>
    <x v="28"/>
    <x v="0"/>
  </r>
  <r>
    <m/>
    <x v="2"/>
    <x v="5"/>
    <x v="129"/>
    <x v="130"/>
    <x v="68"/>
    <x v="127"/>
    <s v="EBO 專案里程碑類別"/>
    <x v="3"/>
    <x v="25"/>
    <s v="N/A"/>
    <s v="Confidential"/>
    <s v="代碼類"/>
    <s v="Market, Business, Technology, Organization"/>
    <x v="1"/>
    <s v="NBDC"/>
    <x v="2"/>
    <x v="2"/>
    <x v="0"/>
    <x v="0"/>
    <m/>
    <m/>
    <m/>
    <m/>
    <m/>
    <m/>
    <m/>
    <m/>
    <m/>
    <m/>
    <m/>
    <m/>
    <m/>
    <m/>
    <m/>
    <m/>
    <m/>
    <m/>
    <m/>
    <m/>
    <s v="資料清單"/>
    <x v="5"/>
    <x v="24"/>
    <x v="60"/>
    <x v="5"/>
    <e v="#N/A"/>
    <s v="EBO Milestone Category"/>
    <x v="130"/>
    <x v="68"/>
    <x v="0"/>
    <x v="127"/>
    <x v="2"/>
    <s v="IEC_STD_V10 &gt;&gt; Common &gt;&gt; AutoMetaDataEBO Milestone Category"/>
    <x v="3"/>
    <x v="1"/>
    <s v="EBO 專案里程碑類別Dimension"/>
    <n v="227"/>
    <n v="222"/>
    <n v="0"/>
    <s v=""/>
    <n v="0"/>
    <n v="0"/>
    <n v="227"/>
    <x v="45"/>
    <s v="EBO Milestones"/>
    <x v="24"/>
    <s v="IEC_STD_V10 &gt;&gt; Data Standard &gt;&gt; STG &gt;&gt; EBO Milestones"/>
    <x v="0"/>
    <s v="C.1.1.0:"/>
    <x v="97"/>
    <x v="97"/>
    <x v="287"/>
    <x v="129"/>
    <x v="130"/>
    <x v="134"/>
    <x v="22"/>
    <x v="0"/>
    <x v="0"/>
    <x v="2"/>
    <m/>
    <x v="0"/>
    <x v="3"/>
    <s v="EBO Milestones_EBO Milestone Category"/>
    <x v="225"/>
    <x v="3"/>
    <x v="0"/>
    <x v="2"/>
    <x v="2"/>
    <x v="0"/>
    <x v="0"/>
    <s v=""/>
    <s v=""/>
    <x v="17"/>
    <x v="0"/>
    <x v="0"/>
    <n v="8"/>
    <x v="1"/>
    <x v="1"/>
    <x v="1"/>
    <s v=""/>
    <s v=""/>
    <n v="287"/>
    <s v="-287"/>
    <x v="0"/>
    <x v="0"/>
    <x v="0"/>
    <x v="130"/>
    <x v="2"/>
    <s v="EBO 專案里程碑類別"/>
    <s v=""/>
    <s v=""/>
    <x v="0"/>
    <x v="60"/>
    <m/>
    <s v="^()$"/>
    <n v="9"/>
    <x v="0"/>
    <x v="2"/>
    <x v="0"/>
    <x v="0"/>
    <x v="1"/>
    <x v="1"/>
    <b v="0"/>
    <x v="1"/>
    <x v="1"/>
    <n v="0"/>
    <x v="0"/>
    <b v="0"/>
    <b v="0"/>
    <b v="0"/>
    <b v="0"/>
    <b v="0"/>
    <b v="0"/>
    <b v="0"/>
    <b v="0"/>
    <b v="1"/>
    <b v="0"/>
    <b v="0"/>
    <x v="1"/>
    <x v="4"/>
    <n v="1"/>
    <x v="17"/>
    <x v="0"/>
  </r>
  <r>
    <m/>
    <x v="2"/>
    <x v="5"/>
    <x v="130"/>
    <x v="131"/>
    <x v="69"/>
    <x v="128"/>
    <s v="里程碑 狀態"/>
    <x v="3"/>
    <x v="25"/>
    <s v="N/A"/>
    <s v="Confidential"/>
    <s v="代碼類"/>
    <s v="Ongoing, Delay, Completed, Cancel"/>
    <x v="1"/>
    <s v="NBDC"/>
    <x v="2"/>
    <x v="2"/>
    <x v="0"/>
    <x v="0"/>
    <m/>
    <m/>
    <m/>
    <m/>
    <m/>
    <m/>
    <m/>
    <m/>
    <m/>
    <m/>
    <m/>
    <m/>
    <m/>
    <m/>
    <m/>
    <m/>
    <m/>
    <m/>
    <m/>
    <m/>
    <s v="資料清單"/>
    <x v="5"/>
    <x v="25"/>
    <x v="60"/>
    <x v="5"/>
    <e v="#N/A"/>
    <s v="EBO Milestone Status"/>
    <x v="131"/>
    <x v="69"/>
    <x v="0"/>
    <x v="128"/>
    <x v="2"/>
    <s v="IEC_STD_V10 &gt;&gt; Common &gt;&gt; AutoMetaDataEBO Milestone Status"/>
    <x v="3"/>
    <x v="1"/>
    <s v="EBO 專案里程碑狀態Dimension"/>
    <n v="228"/>
    <n v="222"/>
    <n v="0"/>
    <s v=""/>
    <n v="0"/>
    <n v="0"/>
    <n v="228"/>
    <x v="46"/>
    <s v="EBO Milestones"/>
    <x v="24"/>
    <s v="IEC_STD_V10 &gt;&gt; Data Standard &gt;&gt; STG &gt;&gt; EBO Milestones"/>
    <x v="0"/>
    <s v="C.1.1.0:"/>
    <x v="98"/>
    <x v="98"/>
    <x v="288"/>
    <x v="130"/>
    <x v="131"/>
    <x v="135"/>
    <x v="23"/>
    <x v="0"/>
    <x v="0"/>
    <x v="2"/>
    <m/>
    <x v="0"/>
    <x v="3"/>
    <s v="EBO Milestones_EBO Milestone Status"/>
    <x v="226"/>
    <x v="3"/>
    <x v="0"/>
    <x v="2"/>
    <x v="2"/>
    <x v="0"/>
    <x v="0"/>
    <s v=""/>
    <s v=""/>
    <x v="17"/>
    <x v="0"/>
    <x v="0"/>
    <n v="8"/>
    <x v="1"/>
    <x v="1"/>
    <x v="1"/>
    <s v=""/>
    <s v=""/>
    <n v="288"/>
    <s v="-288"/>
    <x v="0"/>
    <x v="0"/>
    <x v="0"/>
    <x v="131"/>
    <x v="2"/>
    <s v="EBO 專案里程碑狀態"/>
    <s v=""/>
    <s v=""/>
    <x v="0"/>
    <x v="60"/>
    <m/>
    <s v="^()$"/>
    <n v="9"/>
    <x v="0"/>
    <x v="2"/>
    <x v="0"/>
    <x v="0"/>
    <x v="1"/>
    <x v="1"/>
    <b v="0"/>
    <x v="1"/>
    <x v="1"/>
    <n v="0"/>
    <x v="0"/>
    <b v="0"/>
    <b v="0"/>
    <b v="0"/>
    <b v="0"/>
    <b v="0"/>
    <b v="0"/>
    <b v="0"/>
    <b v="0"/>
    <b v="0"/>
    <b v="0"/>
    <b v="0"/>
    <x v="0"/>
    <x v="0"/>
    <n v="0"/>
    <x v="6"/>
    <x v="0"/>
  </r>
  <r>
    <m/>
    <x v="2"/>
    <x v="5"/>
    <x v="131"/>
    <x v="132"/>
    <x v="70"/>
    <x v="129"/>
    <s v="里程碑完成進度 (%)"/>
    <x v="3"/>
    <x v="25"/>
    <s v="N/A"/>
    <s v="Confidential"/>
    <s v="比例類"/>
    <m/>
    <x v="1"/>
    <s v="NBDC"/>
    <x v="2"/>
    <x v="2"/>
    <x v="0"/>
    <x v="0"/>
    <m/>
    <m/>
    <m/>
    <m/>
    <m/>
    <m/>
    <m/>
    <m/>
    <m/>
    <m/>
    <m/>
    <m/>
    <m/>
    <m/>
    <m/>
    <m/>
    <m/>
    <m/>
    <m/>
    <m/>
    <s v="資料清單"/>
    <x v="5"/>
    <x v="26"/>
    <x v="60"/>
    <x v="5"/>
    <e v="#N/A"/>
    <s v="EBO Milestone Completion"/>
    <x v="132"/>
    <x v="70"/>
    <x v="0"/>
    <x v="129"/>
    <x v="2"/>
    <s v="IEC_STD_V10 &gt;&gt; Common &gt;&gt; AutoMetaDataEBO Milestone Completion"/>
    <x v="3"/>
    <x v="1"/>
    <s v="EBO 專案里程碑完成進度Dimension"/>
    <n v="229"/>
    <n v="222"/>
    <n v="0"/>
    <s v=""/>
    <n v="0"/>
    <n v="0"/>
    <n v="229"/>
    <x v="47"/>
    <s v="EBO Milestones"/>
    <x v="24"/>
    <s v="IEC_STD_V10 &gt;&gt; Data Standard &gt;&gt; STG &gt;&gt; EBO Milestones"/>
    <x v="0"/>
    <s v="C.1.1.0:"/>
    <x v="99"/>
    <x v="99"/>
    <x v="289"/>
    <x v="131"/>
    <x v="132"/>
    <x v="136"/>
    <x v="0"/>
    <x v="0"/>
    <x v="0"/>
    <x v="5"/>
    <m/>
    <x v="0"/>
    <x v="3"/>
    <s v="EBO Milestones_EBO Milestone Completion"/>
    <x v="227"/>
    <x v="3"/>
    <x v="0"/>
    <x v="2"/>
    <x v="2"/>
    <x v="0"/>
    <x v="0"/>
    <s v=""/>
    <s v=""/>
    <x v="17"/>
    <x v="0"/>
    <x v="0"/>
    <n v="8"/>
    <x v="1"/>
    <x v="1"/>
    <x v="1"/>
    <s v=""/>
    <s v=""/>
    <n v="289"/>
    <s v="-289"/>
    <x v="0"/>
    <x v="0"/>
    <x v="0"/>
    <x v="132"/>
    <x v="2"/>
    <s v="EBO 專案里程碑完成進度 (%)"/>
    <s v=""/>
    <s v=""/>
    <x v="0"/>
    <x v="60"/>
    <m/>
    <s v="^()$"/>
    <n v="9"/>
    <x v="0"/>
    <x v="2"/>
    <x v="0"/>
    <x v="0"/>
    <x v="1"/>
    <x v="1"/>
    <b v="0"/>
    <x v="1"/>
    <x v="1"/>
    <n v="0"/>
    <x v="0"/>
    <b v="0"/>
    <b v="0"/>
    <b v="0"/>
    <b v="0"/>
    <b v="0"/>
    <b v="0"/>
    <b v="0"/>
    <b v="0"/>
    <b v="0"/>
    <b v="0"/>
    <b v="0"/>
    <x v="0"/>
    <x v="0"/>
    <n v="0"/>
    <x v="9"/>
    <x v="0"/>
  </r>
  <r>
    <m/>
    <x v="2"/>
    <x v="5"/>
    <x v="132"/>
    <x v="133"/>
    <x v="71"/>
    <x v="130"/>
    <s v="yyyy-mm-dd"/>
    <x v="3"/>
    <x v="25"/>
    <s v="N/A"/>
    <s v="Confidential"/>
    <s v="日期類"/>
    <m/>
    <x v="1"/>
    <s v="NBDC"/>
    <x v="2"/>
    <x v="2"/>
    <x v="0"/>
    <x v="0"/>
    <m/>
    <m/>
    <m/>
    <m/>
    <m/>
    <m/>
    <m/>
    <m/>
    <m/>
    <m/>
    <m/>
    <m/>
    <m/>
    <m/>
    <m/>
    <m/>
    <m/>
    <m/>
    <m/>
    <m/>
    <s v="資料清單"/>
    <x v="5"/>
    <x v="27"/>
    <x v="60"/>
    <x v="5"/>
    <e v="#N/A"/>
    <s v="EBO Milestone Target Date"/>
    <x v="133"/>
    <x v="71"/>
    <x v="0"/>
    <x v="130"/>
    <x v="2"/>
    <s v="IEC_STD_V10 &gt;&gt; Common &gt;&gt; AutoMetaDataEBO Milestone Target Date"/>
    <x v="3"/>
    <x v="1"/>
    <s v="EBO 專案里程碑預計達成日期Dimension"/>
    <n v="230"/>
    <n v="222"/>
    <n v="0"/>
    <s v=""/>
    <n v="0"/>
    <n v="0"/>
    <n v="230"/>
    <x v="48"/>
    <s v="EBO Milestones"/>
    <x v="24"/>
    <s v="IEC_STD_V10 &gt;&gt; Data Standard &gt;&gt; STG &gt;&gt; EBO Milestones"/>
    <x v="0"/>
    <s v="C.1.1.0:"/>
    <x v="100"/>
    <x v="100"/>
    <x v="290"/>
    <x v="132"/>
    <x v="133"/>
    <x v="93"/>
    <x v="0"/>
    <x v="0"/>
    <x v="0"/>
    <x v="3"/>
    <m/>
    <x v="0"/>
    <x v="3"/>
    <s v="EBO Milestones_EBO Milestone Target Date"/>
    <x v="228"/>
    <x v="3"/>
    <x v="0"/>
    <x v="2"/>
    <x v="2"/>
    <x v="0"/>
    <x v="0"/>
    <s v=""/>
    <s v=""/>
    <x v="17"/>
    <x v="0"/>
    <x v="0"/>
    <n v="8"/>
    <x v="1"/>
    <x v="1"/>
    <x v="1"/>
    <s v=""/>
    <s v=""/>
    <n v="290"/>
    <s v="-290"/>
    <x v="0"/>
    <x v="0"/>
    <x v="0"/>
    <x v="133"/>
    <x v="2"/>
    <s v="里程碑 預計達成日期"/>
    <s v=""/>
    <s v=""/>
    <x v="0"/>
    <x v="60"/>
    <m/>
    <s v="^()$"/>
    <n v="9"/>
    <x v="0"/>
    <x v="2"/>
    <x v="0"/>
    <x v="0"/>
    <x v="1"/>
    <x v="1"/>
    <b v="0"/>
    <x v="1"/>
    <x v="1"/>
    <n v="0"/>
    <x v="0"/>
    <b v="0"/>
    <b v="0"/>
    <b v="0"/>
    <b v="0"/>
    <b v="0"/>
    <b v="0"/>
    <b v="0"/>
    <b v="0"/>
    <b v="0"/>
    <b v="0"/>
    <b v="0"/>
    <x v="0"/>
    <x v="0"/>
    <n v="0"/>
    <x v="4"/>
    <x v="0"/>
  </r>
  <r>
    <m/>
    <x v="2"/>
    <x v="5"/>
    <x v="133"/>
    <x v="134"/>
    <x v="72"/>
    <x v="131"/>
    <s v="yyyy-mm-dd"/>
    <x v="3"/>
    <x v="25"/>
    <s v="N/A"/>
    <s v="Confidential"/>
    <s v="日期類"/>
    <m/>
    <x v="1"/>
    <s v="NBDC"/>
    <x v="2"/>
    <x v="2"/>
    <x v="0"/>
    <x v="0"/>
    <m/>
    <m/>
    <m/>
    <m/>
    <m/>
    <m/>
    <m/>
    <m/>
    <m/>
    <m/>
    <m/>
    <m/>
    <m/>
    <m/>
    <m/>
    <m/>
    <m/>
    <m/>
    <m/>
    <m/>
    <s v="資料清單"/>
    <x v="5"/>
    <x v="28"/>
    <x v="60"/>
    <x v="5"/>
    <e v="#N/A"/>
    <s v="EBO Milestone Actual Date"/>
    <x v="134"/>
    <x v="72"/>
    <x v="0"/>
    <x v="131"/>
    <x v="2"/>
    <s v="IEC_STD_V10 &gt;&gt; Common &gt;&gt; AutoMetaDataEBO Milestone Actual Date"/>
    <x v="3"/>
    <x v="1"/>
    <s v="EBO 專案里程碑實際達成日期Dimension"/>
    <n v="231"/>
    <n v="222"/>
    <n v="0"/>
    <s v=""/>
    <n v="0"/>
    <n v="0"/>
    <n v="231"/>
    <x v="49"/>
    <s v="EBO Milestones"/>
    <x v="24"/>
    <s v="IEC_STD_V10 &gt;&gt; Data Standard &gt;&gt; STG &gt;&gt; EBO Milestones"/>
    <x v="0"/>
    <s v="C.1.1.0:"/>
    <x v="101"/>
    <x v="101"/>
    <x v="291"/>
    <x v="133"/>
    <x v="134"/>
    <x v="93"/>
    <x v="0"/>
    <x v="0"/>
    <x v="0"/>
    <x v="3"/>
    <m/>
    <x v="0"/>
    <x v="3"/>
    <s v="EBO Milestones_EBO Milestone Actual Date"/>
    <x v="229"/>
    <x v="3"/>
    <x v="0"/>
    <x v="2"/>
    <x v="2"/>
    <x v="0"/>
    <x v="0"/>
    <s v=""/>
    <s v=""/>
    <x v="17"/>
    <x v="0"/>
    <x v="0"/>
    <n v="8"/>
    <x v="1"/>
    <x v="1"/>
    <x v="1"/>
    <s v=""/>
    <s v=""/>
    <n v="291"/>
    <s v="-291"/>
    <x v="0"/>
    <x v="0"/>
    <x v="0"/>
    <x v="134"/>
    <x v="2"/>
    <s v="里程碑 實際達成日期"/>
    <s v=""/>
    <s v=""/>
    <x v="0"/>
    <x v="60"/>
    <m/>
    <s v="^()$"/>
    <n v="9"/>
    <x v="0"/>
    <x v="2"/>
    <x v="0"/>
    <x v="0"/>
    <x v="1"/>
    <x v="1"/>
    <b v="0"/>
    <x v="1"/>
    <x v="1"/>
    <n v="0"/>
    <x v="0"/>
    <b v="0"/>
    <b v="0"/>
    <b v="0"/>
    <b v="0"/>
    <b v="0"/>
    <b v="0"/>
    <b v="0"/>
    <b v="0"/>
    <b v="0"/>
    <b v="0"/>
    <b v="0"/>
    <x v="0"/>
    <x v="0"/>
    <n v="0"/>
    <x v="4"/>
    <x v="0"/>
  </r>
  <r>
    <m/>
    <x v="2"/>
    <x v="5"/>
    <x v="134"/>
    <x v="135"/>
    <x v="54"/>
    <x v="166"/>
    <s v="備註"/>
    <x v="3"/>
    <x v="25"/>
    <s v="N/A"/>
    <s v="Confidential"/>
    <s v="文本類"/>
    <m/>
    <x v="1"/>
    <s v="NBDC"/>
    <x v="2"/>
    <x v="2"/>
    <x v="0"/>
    <x v="0"/>
    <m/>
    <m/>
    <m/>
    <m/>
    <m/>
    <m/>
    <m/>
    <m/>
    <m/>
    <m/>
    <m/>
    <m/>
    <m/>
    <m/>
    <m/>
    <m/>
    <m/>
    <m/>
    <m/>
    <m/>
    <s v="資料清單"/>
    <x v="5"/>
    <x v="29"/>
    <x v="60"/>
    <x v="5"/>
    <e v="#N/A"/>
    <s v="EBO Milestone Remark"/>
    <x v="135"/>
    <x v="54"/>
    <x v="0"/>
    <x v="166"/>
    <x v="2"/>
    <s v="IEC_STD_V10 &gt;&gt; Common &gt;&gt; AutoMetaDataEBO Milestone Remark"/>
    <x v="3"/>
    <x v="1"/>
    <s v="EBO 專案里程碑備註Dimension"/>
    <n v="232"/>
    <n v="222"/>
    <n v="0"/>
    <s v=""/>
    <n v="0"/>
    <n v="0"/>
    <n v="232"/>
    <x v="50"/>
    <s v="EBO Milestones"/>
    <x v="24"/>
    <s v="IEC_STD_V10 &gt;&gt; Data Standard &gt;&gt; STG &gt;&gt; EBO Milestones"/>
    <x v="0"/>
    <s v="C.1.1.0:"/>
    <x v="102"/>
    <x v="102"/>
    <x v="292"/>
    <x v="134"/>
    <x v="135"/>
    <x v="171"/>
    <x v="0"/>
    <x v="0"/>
    <x v="0"/>
    <x v="1"/>
    <m/>
    <x v="0"/>
    <x v="3"/>
    <s v="EBO Milestones_EBO Milestone Remark"/>
    <x v="230"/>
    <x v="3"/>
    <x v="0"/>
    <x v="2"/>
    <x v="2"/>
    <x v="0"/>
    <x v="0"/>
    <s v=""/>
    <s v=""/>
    <x v="17"/>
    <x v="0"/>
    <x v="0"/>
    <n v="8"/>
    <x v="1"/>
    <x v="1"/>
    <x v="1"/>
    <s v=""/>
    <s v=""/>
    <n v="292"/>
    <s v="-292"/>
    <x v="0"/>
    <x v="0"/>
    <x v="0"/>
    <x v="135"/>
    <x v="2"/>
    <s v="備註"/>
    <s v=""/>
    <s v=""/>
    <x v="0"/>
    <x v="60"/>
    <m/>
    <s v="^()$"/>
    <n v="9"/>
    <x v="0"/>
    <x v="2"/>
    <x v="0"/>
    <x v="0"/>
    <x v="1"/>
    <x v="1"/>
    <b v="0"/>
    <x v="1"/>
    <x v="1"/>
    <n v="0"/>
    <x v="0"/>
    <b v="0"/>
    <b v="0"/>
    <b v="0"/>
    <b v="0"/>
    <b v="0"/>
    <b v="0"/>
    <b v="0"/>
    <b v="0"/>
    <b v="0"/>
    <b v="0"/>
    <b v="0"/>
    <x v="0"/>
    <x v="0"/>
    <n v="0"/>
    <x v="6"/>
    <x v="0"/>
  </r>
  <r>
    <m/>
    <x v="2"/>
    <x v="5"/>
    <x v="135"/>
    <x v="136"/>
    <x v="46"/>
    <x v="167"/>
    <s v="yyyy-mm-dd"/>
    <x v="3"/>
    <x v="25"/>
    <s v="N/A"/>
    <s v="Confidential"/>
    <s v="日期類"/>
    <m/>
    <x v="1"/>
    <s v="NBDC"/>
    <x v="2"/>
    <x v="2"/>
    <x v="0"/>
    <x v="0"/>
    <m/>
    <m/>
    <m/>
    <m/>
    <m/>
    <m/>
    <m/>
    <m/>
    <m/>
    <m/>
    <m/>
    <m/>
    <m/>
    <m/>
    <m/>
    <m/>
    <m/>
    <m/>
    <m/>
    <m/>
    <s v="資料清單"/>
    <x v="5"/>
    <x v="30"/>
    <x v="60"/>
    <x v="5"/>
    <e v="#N/A"/>
    <s v="EBO Milestone Check Date"/>
    <x v="136"/>
    <x v="46"/>
    <x v="0"/>
    <x v="167"/>
    <x v="2"/>
    <s v="IEC_STD_V10 &gt;&gt; Common &gt;&gt; AutoMetaDataEBO Milestone Check Date"/>
    <x v="3"/>
    <x v="1"/>
    <s v="EBO 專案里程碑紀錄日期Dimension"/>
    <n v="233"/>
    <n v="222"/>
    <n v="0"/>
    <s v=""/>
    <n v="0"/>
    <n v="0"/>
    <n v="233"/>
    <x v="51"/>
    <s v="EBO Milestones"/>
    <x v="24"/>
    <s v="IEC_STD_V10 &gt;&gt; Data Standard &gt;&gt; STG &gt;&gt; EBO Milestones"/>
    <x v="0"/>
    <s v="C.1.1.0:"/>
    <x v="103"/>
    <x v="103"/>
    <x v="293"/>
    <x v="135"/>
    <x v="136"/>
    <x v="93"/>
    <x v="0"/>
    <x v="0"/>
    <x v="0"/>
    <x v="3"/>
    <m/>
    <x v="0"/>
    <x v="3"/>
    <s v="EBO Milestones_EBO Milestone Check Date"/>
    <x v="231"/>
    <x v="3"/>
    <x v="0"/>
    <x v="2"/>
    <x v="2"/>
    <x v="0"/>
    <x v="0"/>
    <s v=""/>
    <s v=""/>
    <x v="17"/>
    <x v="0"/>
    <x v="0"/>
    <n v="8"/>
    <x v="1"/>
    <x v="1"/>
    <x v="1"/>
    <s v=""/>
    <s v=""/>
    <n v="293"/>
    <s v="-293"/>
    <x v="0"/>
    <x v="0"/>
    <x v="0"/>
    <x v="136"/>
    <x v="2"/>
    <s v="紀錄日期"/>
    <s v=""/>
    <s v=""/>
    <x v="0"/>
    <x v="60"/>
    <m/>
    <s v="^()$"/>
    <n v="9"/>
    <x v="0"/>
    <x v="2"/>
    <x v="0"/>
    <x v="0"/>
    <x v="1"/>
    <x v="1"/>
    <b v="0"/>
    <x v="1"/>
    <x v="1"/>
    <n v="0"/>
    <x v="0"/>
    <b v="0"/>
    <b v="0"/>
    <b v="0"/>
    <b v="0"/>
    <b v="0"/>
    <b v="0"/>
    <b v="0"/>
    <b v="0"/>
    <b v="0"/>
    <b v="0"/>
    <b v="0"/>
    <x v="0"/>
    <x v="0"/>
    <n v="0"/>
    <x v="9"/>
    <x v="0"/>
  </r>
  <r>
    <m/>
    <x v="2"/>
    <x v="5"/>
    <x v="120"/>
    <x v="121"/>
    <x v="1"/>
    <x v="119"/>
    <s v="EBO專案營收紀錄表"/>
    <x v="0"/>
    <x v="18"/>
    <s v="N/A"/>
    <s v="Confidential"/>
    <s v="N/A"/>
    <m/>
    <x v="1"/>
    <s v="NBDC"/>
    <x v="2"/>
    <x v="2"/>
    <x v="0"/>
    <x v="0"/>
    <m/>
    <m/>
    <m/>
    <m/>
    <m/>
    <m/>
    <m/>
    <m/>
    <m/>
    <m/>
    <m/>
    <m/>
    <m/>
    <m/>
    <m/>
    <m/>
    <m/>
    <m/>
    <m/>
    <m/>
    <s v="資料清單"/>
    <x v="5"/>
    <x v="31"/>
    <x v="60"/>
    <x v="5"/>
    <e v="#N/A"/>
    <s v="EBO Project Revenue"/>
    <x v="121"/>
    <x v="1"/>
    <x v="0"/>
    <x v="119"/>
    <x v="2"/>
    <s v="IEC_STD_V10 &gt;&gt; Common &gt;&gt; AutoMetaDataEBO Project Revenue"/>
    <x v="0"/>
    <x v="1"/>
    <s v="EBO專案營收紀錄表Concept"/>
    <n v="212"/>
    <n v="0"/>
    <n v="0"/>
    <s v=""/>
    <n v="0"/>
    <n v="0"/>
    <n v="0"/>
    <x v="0"/>
    <s v=""/>
    <x v="0"/>
    <s v=""/>
    <x v="0"/>
    <s v="C.1.1.0:"/>
    <x v="104"/>
    <x v="104"/>
    <x v="294"/>
    <x v="120"/>
    <x v="121"/>
    <x v="126"/>
    <x v="0"/>
    <x v="0"/>
    <x v="0"/>
    <x v="7"/>
    <m/>
    <x v="0"/>
    <x v="0"/>
    <s v="EBO Project Revenue"/>
    <x v="210"/>
    <x v="0"/>
    <x v="0"/>
    <x v="2"/>
    <x v="2"/>
    <x v="0"/>
    <x v="0"/>
    <s v=""/>
    <s v=""/>
    <x v="17"/>
    <x v="0"/>
    <x v="0"/>
    <n v="8"/>
    <x v="1"/>
    <x v="1"/>
    <x v="1"/>
    <s v=""/>
    <s v=""/>
    <n v="294"/>
    <s v="-294"/>
    <x v="0"/>
    <x v="0"/>
    <x v="0"/>
    <x v="121"/>
    <x v="2"/>
    <s v="EBO專案營收紀錄表"/>
    <s v=""/>
    <s v=""/>
    <x v="0"/>
    <x v="60"/>
    <m/>
    <s v="^()$"/>
    <n v="9"/>
    <x v="0"/>
    <x v="2"/>
    <x v="0"/>
    <x v="0"/>
    <x v="1"/>
    <x v="1"/>
    <b v="0"/>
    <x v="1"/>
    <x v="0"/>
    <n v="1"/>
    <x v="0"/>
    <b v="0"/>
    <b v="0"/>
    <b v="0"/>
    <b v="0"/>
    <b v="0"/>
    <b v="0"/>
    <b v="0"/>
    <b v="0"/>
    <b v="0"/>
    <b v="1"/>
    <b v="0"/>
    <x v="1"/>
    <x v="6"/>
    <n v="1"/>
    <x v="5"/>
    <x v="0"/>
  </r>
  <r>
    <m/>
    <x v="2"/>
    <x v="5"/>
    <x v="80"/>
    <x v="81"/>
    <x v="1"/>
    <x v="82"/>
    <s v="EBO 專案編號"/>
    <x v="3"/>
    <x v="24"/>
    <s v="N/A"/>
    <s v="Confidential"/>
    <s v="編碼類 "/>
    <m/>
    <x v="1"/>
    <s v="NBDC"/>
    <x v="2"/>
    <x v="2"/>
    <x v="0"/>
    <x v="0"/>
    <m/>
    <m/>
    <m/>
    <m/>
    <m/>
    <m/>
    <m/>
    <m/>
    <m/>
    <m/>
    <m/>
    <m/>
    <m/>
    <m/>
    <m/>
    <m/>
    <m/>
    <m/>
    <m/>
    <m/>
    <s v="資料清單"/>
    <x v="5"/>
    <x v="32"/>
    <x v="60"/>
    <x v="5"/>
    <e v="#N/A"/>
    <s v="EBO Project Number"/>
    <x v="81"/>
    <x v="1"/>
    <x v="0"/>
    <x v="82"/>
    <x v="2"/>
    <s v="IEC_STD_V10 &gt;&gt; Common &gt;&gt; AutoMetaDataEBO Project Number"/>
    <x v="3"/>
    <x v="1"/>
    <s v="EBO 專案編號Dimension"/>
    <n v="162"/>
    <n v="212"/>
    <n v="0"/>
    <s v=""/>
    <n v="0"/>
    <n v="0"/>
    <n v="162"/>
    <x v="25"/>
    <s v="EBO Project Revenue"/>
    <x v="23"/>
    <s v="IEC_STD_V10 &gt;&gt; Data Standard &gt;&gt; STG &gt;&gt; EBO Project Revenue"/>
    <x v="0"/>
    <s v="C.1.1.0:"/>
    <x v="105"/>
    <x v="105"/>
    <x v="295"/>
    <x v="80"/>
    <x v="81"/>
    <x v="100"/>
    <x v="0"/>
    <x v="0"/>
    <x v="0"/>
    <x v="8"/>
    <m/>
    <x v="0"/>
    <x v="3"/>
    <s v="EBO Project Revenue_EBO Project Number"/>
    <x v="211"/>
    <x v="3"/>
    <x v="0"/>
    <x v="2"/>
    <x v="2"/>
    <x v="0"/>
    <x v="0"/>
    <s v=""/>
    <s v=""/>
    <x v="17"/>
    <x v="0"/>
    <x v="0"/>
    <n v="8"/>
    <x v="1"/>
    <x v="1"/>
    <x v="1"/>
    <s v=""/>
    <s v=""/>
    <n v="295"/>
    <s v="-295"/>
    <x v="0"/>
    <x v="0"/>
    <x v="0"/>
    <x v="81"/>
    <x v="2"/>
    <s v="EBO 專案編號"/>
    <s v=""/>
    <s v=""/>
    <x v="0"/>
    <x v="60"/>
    <m/>
    <s v="^()$"/>
    <n v="9"/>
    <x v="0"/>
    <x v="2"/>
    <x v="0"/>
    <x v="0"/>
    <x v="1"/>
    <x v="1"/>
    <b v="0"/>
    <x v="1"/>
    <x v="1"/>
    <n v="0"/>
    <x v="0"/>
    <b v="0"/>
    <b v="0"/>
    <b v="0"/>
    <b v="0"/>
    <b v="0"/>
    <b v="0"/>
    <b v="0"/>
    <b v="0"/>
    <b v="0"/>
    <b v="0"/>
    <b v="0"/>
    <x v="0"/>
    <x v="0"/>
    <n v="0"/>
    <x v="33"/>
    <x v="0"/>
  </r>
  <r>
    <m/>
    <x v="2"/>
    <x v="5"/>
    <x v="122"/>
    <x v="123"/>
    <x v="60"/>
    <x v="120"/>
    <s v="yyyy"/>
    <x v="3"/>
    <x v="24"/>
    <s v="N/A"/>
    <s v="Confidential"/>
    <s v="數值類"/>
    <m/>
    <x v="1"/>
    <s v="NBDC"/>
    <x v="2"/>
    <x v="2"/>
    <x v="0"/>
    <x v="0"/>
    <m/>
    <m/>
    <m/>
    <m/>
    <m/>
    <m/>
    <m/>
    <m/>
    <m/>
    <m/>
    <m/>
    <m/>
    <m/>
    <m/>
    <m/>
    <m/>
    <m/>
    <m/>
    <m/>
    <m/>
    <s v="資料清單"/>
    <x v="5"/>
    <x v="33"/>
    <x v="60"/>
    <x v="5"/>
    <e v="#N/A"/>
    <s v="EBO Revenue Year"/>
    <x v="123"/>
    <x v="60"/>
    <x v="0"/>
    <x v="120"/>
    <x v="2"/>
    <s v="IEC_STD_V10 &gt;&gt; Common &gt;&gt; AutoMetaDataEBO Revenue Year"/>
    <x v="3"/>
    <x v="1"/>
    <s v="EBO 專案營收年Dimension"/>
    <n v="217"/>
    <n v="212"/>
    <n v="0"/>
    <s v=""/>
    <n v="0"/>
    <n v="0"/>
    <n v="217"/>
    <x v="52"/>
    <s v="EBO Project Revenue"/>
    <x v="23"/>
    <s v="IEC_STD_V10 &gt;&gt; Data Standard &gt;&gt; STG &gt;&gt; EBO Project Revenue"/>
    <x v="0"/>
    <s v="C.1.1.0:"/>
    <x v="106"/>
    <x v="106"/>
    <x v="296"/>
    <x v="122"/>
    <x v="123"/>
    <x v="172"/>
    <x v="0"/>
    <x v="0"/>
    <x v="0"/>
    <x v="4"/>
    <m/>
    <x v="0"/>
    <x v="3"/>
    <s v="EBO Project Revenue_EBO Revenue Year"/>
    <x v="215"/>
    <x v="3"/>
    <x v="0"/>
    <x v="2"/>
    <x v="2"/>
    <x v="0"/>
    <x v="0"/>
    <s v=""/>
    <s v=""/>
    <x v="17"/>
    <x v="0"/>
    <x v="0"/>
    <n v="8"/>
    <x v="1"/>
    <x v="1"/>
    <x v="1"/>
    <s v=""/>
    <s v=""/>
    <n v="296"/>
    <s v="-296"/>
    <x v="0"/>
    <x v="0"/>
    <x v="0"/>
    <x v="123"/>
    <x v="2"/>
    <s v="EBO 專案營收年"/>
    <s v=""/>
    <s v=""/>
    <x v="0"/>
    <x v="60"/>
    <m/>
    <s v="^()$"/>
    <n v="9"/>
    <x v="0"/>
    <x v="2"/>
    <x v="0"/>
    <x v="0"/>
    <x v="1"/>
    <x v="1"/>
    <b v="0"/>
    <x v="1"/>
    <x v="1"/>
    <n v="0"/>
    <x v="0"/>
    <b v="0"/>
    <b v="0"/>
    <b v="0"/>
    <b v="0"/>
    <b v="0"/>
    <b v="0"/>
    <b v="0"/>
    <b v="0"/>
    <b v="0"/>
    <b v="0"/>
    <b v="0"/>
    <x v="0"/>
    <x v="0"/>
    <n v="0"/>
    <x v="11"/>
    <x v="0"/>
  </r>
  <r>
    <m/>
    <x v="2"/>
    <x v="5"/>
    <x v="123"/>
    <x v="124"/>
    <x v="61"/>
    <x v="121"/>
    <s v="mm"/>
    <x v="3"/>
    <x v="24"/>
    <s v="N/A"/>
    <s v="Confidential"/>
    <s v="數值類"/>
    <m/>
    <x v="1"/>
    <s v="NBDC"/>
    <x v="2"/>
    <x v="2"/>
    <x v="0"/>
    <x v="0"/>
    <m/>
    <m/>
    <m/>
    <m/>
    <m/>
    <m/>
    <m/>
    <m/>
    <m/>
    <m/>
    <m/>
    <m/>
    <m/>
    <m/>
    <m/>
    <m/>
    <m/>
    <m/>
    <m/>
    <m/>
    <s v="資料清單"/>
    <x v="5"/>
    <x v="34"/>
    <x v="60"/>
    <x v="5"/>
    <e v="#N/A"/>
    <s v="EBO Revenue Month"/>
    <x v="124"/>
    <x v="61"/>
    <x v="0"/>
    <x v="121"/>
    <x v="2"/>
    <s v="IEC_STD_V10 &gt;&gt; Common &gt;&gt; AutoMetaDataEBO Revenue Month"/>
    <x v="3"/>
    <x v="1"/>
    <s v="EBO 專案營收月Dimension"/>
    <n v="218"/>
    <n v="212"/>
    <n v="0"/>
    <s v=""/>
    <n v="0"/>
    <n v="0"/>
    <n v="218"/>
    <x v="53"/>
    <s v="EBO Project Revenue"/>
    <x v="23"/>
    <s v="IEC_STD_V10 &gt;&gt; Data Standard &gt;&gt; STG &gt;&gt; EBO Project Revenue"/>
    <x v="0"/>
    <s v="C.1.1.0:"/>
    <x v="107"/>
    <x v="107"/>
    <x v="297"/>
    <x v="123"/>
    <x v="124"/>
    <x v="173"/>
    <x v="0"/>
    <x v="0"/>
    <x v="0"/>
    <x v="4"/>
    <m/>
    <x v="0"/>
    <x v="3"/>
    <s v="EBO Project Revenue_EBO Revenue Month"/>
    <x v="216"/>
    <x v="3"/>
    <x v="0"/>
    <x v="2"/>
    <x v="2"/>
    <x v="0"/>
    <x v="0"/>
    <s v=""/>
    <s v=""/>
    <x v="17"/>
    <x v="0"/>
    <x v="0"/>
    <n v="8"/>
    <x v="1"/>
    <x v="1"/>
    <x v="1"/>
    <s v=""/>
    <s v=""/>
    <n v="297"/>
    <s v="-297"/>
    <x v="0"/>
    <x v="0"/>
    <x v="0"/>
    <x v="124"/>
    <x v="2"/>
    <s v="EBO 專案營收月"/>
    <s v=""/>
    <s v=""/>
    <x v="0"/>
    <x v="60"/>
    <m/>
    <s v="^()$"/>
    <n v="9"/>
    <x v="0"/>
    <x v="2"/>
    <x v="0"/>
    <x v="0"/>
    <x v="1"/>
    <x v="1"/>
    <b v="0"/>
    <x v="1"/>
    <x v="1"/>
    <n v="0"/>
    <x v="0"/>
    <b v="0"/>
    <b v="0"/>
    <b v="0"/>
    <b v="0"/>
    <b v="0"/>
    <b v="0"/>
    <b v="0"/>
    <b v="0"/>
    <b v="0"/>
    <b v="0"/>
    <b v="0"/>
    <x v="0"/>
    <x v="0"/>
    <n v="0"/>
    <x v="3"/>
    <x v="0"/>
  </r>
  <r>
    <m/>
    <x v="2"/>
    <x v="5"/>
    <x v="117"/>
    <x v="118"/>
    <x v="62"/>
    <x v="168"/>
    <s v="EBO Project Revenue Forecast_Estimate Revenue/1,000,000"/>
    <x v="4"/>
    <x v="24"/>
    <s v="EBO Project Revenue Forecast_Estimate Revenue"/>
    <s v="Confidential"/>
    <s v="金額類"/>
    <m/>
    <x v="1"/>
    <s v="NBDC"/>
    <x v="2"/>
    <x v="2"/>
    <x v="0"/>
    <x v="0"/>
    <m/>
    <m/>
    <m/>
    <m/>
    <m/>
    <m/>
    <m/>
    <m/>
    <m/>
    <m/>
    <m/>
    <m/>
    <m/>
    <m/>
    <m/>
    <m/>
    <m/>
    <m/>
    <m/>
    <m/>
    <s v="資料清單"/>
    <x v="5"/>
    <x v="35"/>
    <x v="60"/>
    <x v="5"/>
    <e v="#N/A"/>
    <s v="EBO Project Estimate Revenue"/>
    <x v="118"/>
    <x v="62"/>
    <x v="0"/>
    <x v="168"/>
    <x v="2"/>
    <s v="IEC_STD_V10 &gt;&gt; Common &gt;&gt; AutoMetaDataEBO Project Estimate Revenue"/>
    <x v="4"/>
    <x v="1"/>
    <s v="EBO 專案預估營收Measure"/>
    <n v="209"/>
    <n v="212"/>
    <e v="#N/A"/>
    <s v=""/>
    <n v="0"/>
    <n v="0"/>
    <n v="209"/>
    <x v="54"/>
    <s v="EBO Project Revenue"/>
    <x v="23"/>
    <s v="IEC_STD_V10 &gt;&gt; Data Standard &gt;&gt; STG &gt;&gt; EBO Project Revenue"/>
    <x v="47"/>
    <s v="C.1.1.0:"/>
    <x v="108"/>
    <x v="108"/>
    <x v="298"/>
    <x v="117"/>
    <x v="118"/>
    <x v="174"/>
    <x v="0"/>
    <x v="0"/>
    <x v="0"/>
    <x v="6"/>
    <m/>
    <x v="0"/>
    <x v="4"/>
    <s v="EBO Project Revenue_EBO Project Estimate Revenue"/>
    <x v="284"/>
    <x v="4"/>
    <x v="0"/>
    <x v="2"/>
    <x v="2"/>
    <x v="0"/>
    <x v="0"/>
    <s v=""/>
    <s v=""/>
    <x v="17"/>
    <x v="0"/>
    <x v="0"/>
    <n v="8"/>
    <x v="1"/>
    <x v="1"/>
    <x v="1"/>
    <s v=""/>
    <s v=""/>
    <n v="298"/>
    <s v="-298"/>
    <x v="0"/>
    <x v="0"/>
    <x v="0"/>
    <x v="118"/>
    <x v="2"/>
    <s v="預估營收 (百萬台幣)"/>
    <s v=""/>
    <s v=""/>
    <x v="0"/>
    <x v="60"/>
    <m/>
    <s v="^()$"/>
    <n v="9"/>
    <x v="0"/>
    <x v="2"/>
    <x v="0"/>
    <x v="0"/>
    <x v="1"/>
    <x v="1"/>
    <b v="0"/>
    <x v="1"/>
    <x v="1"/>
    <n v="0"/>
    <x v="0"/>
    <b v="0"/>
    <b v="0"/>
    <b v="0"/>
    <b v="0"/>
    <b v="0"/>
    <b v="0"/>
    <b v="0"/>
    <b v="0"/>
    <b v="0"/>
    <b v="0"/>
    <b v="0"/>
    <x v="0"/>
    <x v="0"/>
    <n v="0"/>
    <x v="10"/>
    <x v="0"/>
  </r>
  <r>
    <m/>
    <x v="2"/>
    <x v="5"/>
    <x v="124"/>
    <x v="125"/>
    <x v="65"/>
    <x v="169"/>
    <s v="EBO Project Revenue_Actual Revenue/1,000,000"/>
    <x v="4"/>
    <x v="24"/>
    <s v="EBO Project Revenue_Actual Revenue"/>
    <s v="Confidential"/>
    <s v="金額類"/>
    <m/>
    <x v="1"/>
    <s v="NBDC"/>
    <x v="2"/>
    <x v="2"/>
    <x v="0"/>
    <x v="0"/>
    <m/>
    <m/>
    <m/>
    <m/>
    <m/>
    <m/>
    <m/>
    <m/>
    <m/>
    <m/>
    <m/>
    <m/>
    <m/>
    <m/>
    <m/>
    <m/>
    <m/>
    <m/>
    <m/>
    <m/>
    <s v="資料清單"/>
    <x v="5"/>
    <x v="36"/>
    <x v="60"/>
    <x v="5"/>
    <e v="#N/A"/>
    <s v="EBO Project Actual Revenue"/>
    <x v="125"/>
    <x v="65"/>
    <x v="0"/>
    <x v="169"/>
    <x v="2"/>
    <s v="IEC_STD_V10 &gt;&gt; Common &gt;&gt; AutoMetaDataEBO Project Actual Revenue"/>
    <x v="4"/>
    <x v="1"/>
    <s v="EBO 專案實際營收Measure"/>
    <n v="219"/>
    <n v="212"/>
    <e v="#N/A"/>
    <s v=""/>
    <n v="0"/>
    <n v="0"/>
    <n v="219"/>
    <x v="55"/>
    <s v="EBO Project Revenue"/>
    <x v="23"/>
    <s v="IEC_STD_V10 &gt;&gt; Data Standard &gt;&gt; STG &gt;&gt; EBO Project Revenue"/>
    <x v="36"/>
    <s v="C.1.1.0:"/>
    <x v="109"/>
    <x v="109"/>
    <x v="299"/>
    <x v="124"/>
    <x v="125"/>
    <x v="175"/>
    <x v="0"/>
    <x v="0"/>
    <x v="0"/>
    <x v="6"/>
    <m/>
    <x v="0"/>
    <x v="4"/>
    <s v="EBO Project Revenue_EBO Project Actual Revenue"/>
    <x v="217"/>
    <x v="4"/>
    <x v="0"/>
    <x v="2"/>
    <x v="2"/>
    <x v="0"/>
    <x v="0"/>
    <s v=""/>
    <s v=""/>
    <x v="17"/>
    <x v="0"/>
    <x v="0"/>
    <n v="8"/>
    <x v="1"/>
    <x v="1"/>
    <x v="1"/>
    <s v=""/>
    <s v=""/>
    <n v="299"/>
    <s v="-299"/>
    <x v="0"/>
    <x v="0"/>
    <x v="0"/>
    <x v="125"/>
    <x v="2"/>
    <s v="實際營收 (百萬台幣)"/>
    <s v=""/>
    <s v=""/>
    <x v="0"/>
    <x v="60"/>
    <m/>
    <s v="^()$"/>
    <n v="9"/>
    <x v="0"/>
    <x v="2"/>
    <x v="0"/>
    <x v="0"/>
    <x v="1"/>
    <x v="1"/>
    <b v="0"/>
    <x v="1"/>
    <x v="1"/>
    <n v="0"/>
    <x v="0"/>
    <b v="0"/>
    <b v="0"/>
    <b v="0"/>
    <b v="0"/>
    <b v="0"/>
    <b v="0"/>
    <b v="0"/>
    <b v="0"/>
    <b v="0"/>
    <b v="0"/>
    <b v="0"/>
    <x v="0"/>
    <x v="0"/>
    <n v="0"/>
    <x v="21"/>
    <x v="0"/>
  </r>
  <r>
    <m/>
    <x v="2"/>
    <x v="5"/>
    <x v="118"/>
    <x v="119"/>
    <x v="63"/>
    <x v="170"/>
    <s v="EBO Project Revenue Forecast_Estimate Gross Profit/1,000,000"/>
    <x v="4"/>
    <x v="24"/>
    <s v="EBO Project Revenue Forecast_Estimate Gross Profit"/>
    <s v="Confidential"/>
    <s v="金額類"/>
    <m/>
    <x v="1"/>
    <s v="NBDC"/>
    <x v="2"/>
    <x v="2"/>
    <x v="0"/>
    <x v="0"/>
    <m/>
    <m/>
    <m/>
    <m/>
    <m/>
    <m/>
    <m/>
    <m/>
    <m/>
    <m/>
    <m/>
    <m/>
    <m/>
    <m/>
    <m/>
    <m/>
    <m/>
    <m/>
    <m/>
    <m/>
    <s v="資料清單"/>
    <x v="5"/>
    <x v="37"/>
    <x v="60"/>
    <x v="5"/>
    <e v="#N/A"/>
    <s v="EBO Project Estimate Gross Profit"/>
    <x v="119"/>
    <x v="63"/>
    <x v="0"/>
    <x v="170"/>
    <x v="2"/>
    <s v="IEC_STD_V10 &gt;&gt; Common &gt;&gt; AutoMetaDataEBO Project Estimate Gross Profit"/>
    <x v="4"/>
    <x v="1"/>
    <s v="EBO 專案預估毛利Measure"/>
    <n v="210"/>
    <n v="212"/>
    <e v="#N/A"/>
    <s v=""/>
    <n v="0"/>
    <n v="0"/>
    <n v="210"/>
    <x v="56"/>
    <s v="EBO Project Revenue"/>
    <x v="23"/>
    <s v="IEC_STD_V10 &gt;&gt; Data Standard &gt;&gt; STG &gt;&gt; EBO Project Revenue"/>
    <x v="48"/>
    <s v="C.1.1.0:"/>
    <x v="110"/>
    <x v="110"/>
    <x v="300"/>
    <x v="118"/>
    <x v="119"/>
    <x v="176"/>
    <x v="0"/>
    <x v="0"/>
    <x v="0"/>
    <x v="6"/>
    <m/>
    <x v="0"/>
    <x v="4"/>
    <s v="EBO Project Revenue_EBO Project Estimate Gross Profit"/>
    <x v="285"/>
    <x v="4"/>
    <x v="0"/>
    <x v="2"/>
    <x v="2"/>
    <x v="0"/>
    <x v="0"/>
    <s v=""/>
    <s v=""/>
    <x v="17"/>
    <x v="0"/>
    <x v="0"/>
    <n v="8"/>
    <x v="1"/>
    <x v="1"/>
    <x v="1"/>
    <s v=""/>
    <s v=""/>
    <n v="300"/>
    <s v="-300"/>
    <x v="0"/>
    <x v="0"/>
    <x v="0"/>
    <x v="119"/>
    <x v="2"/>
    <s v="預估毛利 (百萬台幣)"/>
    <s v=""/>
    <s v=""/>
    <x v="0"/>
    <x v="60"/>
    <m/>
    <s v="^()$"/>
    <n v="9"/>
    <x v="0"/>
    <x v="2"/>
    <x v="0"/>
    <x v="0"/>
    <x v="1"/>
    <x v="1"/>
    <b v="0"/>
    <x v="1"/>
    <x v="1"/>
    <n v="0"/>
    <x v="0"/>
    <b v="0"/>
    <b v="0"/>
    <b v="0"/>
    <b v="0"/>
    <b v="0"/>
    <b v="0"/>
    <b v="0"/>
    <b v="0"/>
    <b v="0"/>
    <b v="0"/>
    <b v="0"/>
    <x v="0"/>
    <x v="0"/>
    <n v="0"/>
    <x v="36"/>
    <x v="0"/>
  </r>
  <r>
    <m/>
    <x v="2"/>
    <x v="5"/>
    <x v="125"/>
    <x v="126"/>
    <x v="66"/>
    <x v="171"/>
    <s v="EBO Project Revenue_Actual Gross Profit/1,000,000"/>
    <x v="4"/>
    <x v="24"/>
    <s v="EBO Project Revenue_Actual Gross Profit"/>
    <s v="Confidential"/>
    <s v="金額類"/>
    <m/>
    <x v="1"/>
    <s v="NBDC"/>
    <x v="2"/>
    <x v="2"/>
    <x v="0"/>
    <x v="0"/>
    <m/>
    <m/>
    <m/>
    <m/>
    <m/>
    <m/>
    <m/>
    <m/>
    <m/>
    <m/>
    <m/>
    <m/>
    <m/>
    <m/>
    <m/>
    <m/>
    <m/>
    <m/>
    <m/>
    <m/>
    <s v="資料清單"/>
    <x v="5"/>
    <x v="38"/>
    <x v="60"/>
    <x v="5"/>
    <e v="#N/A"/>
    <s v="EBO Project Actual Gross Profit"/>
    <x v="126"/>
    <x v="66"/>
    <x v="0"/>
    <x v="171"/>
    <x v="2"/>
    <s v="IEC_STD_V10 &gt;&gt; Common &gt;&gt; AutoMetaDataEBO Project Actual Gross Profit"/>
    <x v="4"/>
    <x v="1"/>
    <s v="EBO 專案實際毛利Measure"/>
    <n v="220"/>
    <n v="212"/>
    <e v="#N/A"/>
    <s v=""/>
    <n v="0"/>
    <n v="0"/>
    <n v="220"/>
    <x v="57"/>
    <s v="EBO Project Revenue"/>
    <x v="23"/>
    <s v="IEC_STD_V10 &gt;&gt; Data Standard &gt;&gt; STG &gt;&gt; EBO Project Revenue"/>
    <x v="49"/>
    <s v="C.1.1.0:"/>
    <x v="111"/>
    <x v="111"/>
    <x v="301"/>
    <x v="125"/>
    <x v="126"/>
    <x v="177"/>
    <x v="0"/>
    <x v="0"/>
    <x v="0"/>
    <x v="6"/>
    <m/>
    <x v="0"/>
    <x v="4"/>
    <s v="EBO Project Revenue_EBO Project Actual Gross Profit"/>
    <x v="218"/>
    <x v="4"/>
    <x v="0"/>
    <x v="2"/>
    <x v="2"/>
    <x v="0"/>
    <x v="0"/>
    <s v=""/>
    <s v=""/>
    <x v="17"/>
    <x v="0"/>
    <x v="0"/>
    <n v="8"/>
    <x v="1"/>
    <x v="1"/>
    <x v="1"/>
    <s v=""/>
    <s v=""/>
    <n v="301"/>
    <s v="-301"/>
    <x v="0"/>
    <x v="0"/>
    <x v="0"/>
    <x v="126"/>
    <x v="2"/>
    <s v="實際毛利 (百萬台幣)"/>
    <s v=""/>
    <s v=""/>
    <x v="0"/>
    <x v="60"/>
    <m/>
    <s v="^()$"/>
    <n v="9"/>
    <x v="0"/>
    <x v="2"/>
    <x v="0"/>
    <x v="0"/>
    <x v="1"/>
    <x v="1"/>
    <b v="0"/>
    <x v="1"/>
    <x v="1"/>
    <n v="0"/>
    <x v="0"/>
    <b v="0"/>
    <b v="0"/>
    <b v="0"/>
    <b v="0"/>
    <b v="0"/>
    <b v="0"/>
    <b v="0"/>
    <b v="0"/>
    <b v="0"/>
    <b v="0"/>
    <b v="0"/>
    <x v="0"/>
    <x v="0"/>
    <n v="0"/>
    <x v="13"/>
    <x v="0"/>
  </r>
  <r>
    <m/>
    <x v="2"/>
    <x v="6"/>
    <x v="168"/>
    <x v="168"/>
    <x v="89"/>
    <x v="172"/>
    <s v="投資併購管理"/>
    <x v="0"/>
    <x v="18"/>
    <s v="N/A"/>
    <s v="Confidential"/>
    <s v="N/A"/>
    <m/>
    <x v="0"/>
    <s v="STG"/>
    <x v="3"/>
    <x v="2"/>
    <x v="0"/>
    <x v="0"/>
    <s v="DM_INVESTMENT_MA_MANAGEMENT"/>
    <m/>
    <m/>
    <m/>
    <m/>
    <m/>
    <m/>
    <m/>
    <m/>
    <m/>
    <m/>
    <m/>
    <m/>
    <m/>
    <m/>
    <m/>
    <m/>
    <m/>
    <m/>
    <m/>
    <s v="資料清單"/>
    <x v="6"/>
    <x v="0"/>
    <x v="60"/>
    <x v="6"/>
    <e v="#N/A"/>
    <s v="Investment MA Management"/>
    <x v="168"/>
    <x v="89"/>
    <x v="0"/>
    <x v="172"/>
    <x v="3"/>
    <s v="IEC_STD_V10 &gt;&gt; Common &gt;&gt; AutoMetaDataInvestment MA Management"/>
    <x v="0"/>
    <x v="1"/>
    <s v="投資併購管理Concept"/>
    <n v="304"/>
    <n v="0"/>
    <n v="0"/>
    <s v=""/>
    <n v="0"/>
    <n v="0"/>
    <n v="0"/>
    <x v="0"/>
    <s v=""/>
    <x v="0"/>
    <s v=""/>
    <x v="0"/>
    <s v="C.1.2.0: 投資併購管理:"/>
    <x v="0"/>
    <x v="0"/>
    <x v="302"/>
    <x v="168"/>
    <x v="168"/>
    <x v="178"/>
    <x v="0"/>
    <x v="0"/>
    <x v="0"/>
    <x v="7"/>
    <m/>
    <x v="0"/>
    <x v="0"/>
    <s v="Investment MA Management"/>
    <x v="286"/>
    <x v="0"/>
    <x v="0"/>
    <x v="2"/>
    <x v="2"/>
    <x v="0"/>
    <x v="0"/>
    <s v="DM_INVESTMENT_MA_MANAGEMENT"/>
    <s v=""/>
    <x v="21"/>
    <x v="0"/>
    <x v="0"/>
    <n v="0"/>
    <x v="0"/>
    <x v="0"/>
    <x v="0"/>
    <s v=""/>
    <s v=""/>
    <n v="302"/>
    <s v="-302"/>
    <x v="0"/>
    <x v="0"/>
    <x v="0"/>
    <x v="168"/>
    <x v="3"/>
    <s v="投資併購管理"/>
    <s v=""/>
    <s v=""/>
    <x v="0"/>
    <x v="60"/>
    <m/>
    <s v="^()$"/>
    <n v="9"/>
    <x v="0"/>
    <x v="2"/>
    <x v="0"/>
    <x v="0"/>
    <x v="0"/>
    <x v="1"/>
    <b v="0"/>
    <x v="1"/>
    <x v="0"/>
    <n v="0"/>
    <x v="0"/>
    <b v="0"/>
    <b v="0"/>
    <b v="0"/>
    <b v="0"/>
    <b v="0"/>
    <b v="0"/>
    <b v="0"/>
    <b v="0"/>
    <b v="0"/>
    <b v="0"/>
    <b v="0"/>
    <x v="0"/>
    <x v="0"/>
    <n v="0"/>
    <x v="9"/>
    <x v="0"/>
  </r>
  <r>
    <m/>
    <x v="2"/>
    <x v="6"/>
    <x v="137"/>
    <x v="138"/>
    <x v="1"/>
    <x v="135"/>
    <s v="投資標的名稱"/>
    <x v="3"/>
    <x v="31"/>
    <s v="N/A"/>
    <s v="Confidential"/>
    <s v="文本類"/>
    <m/>
    <x v="0"/>
    <s v="STG"/>
    <x v="3"/>
    <x v="2"/>
    <x v="0"/>
    <x v="0"/>
    <s v="DM_INVESTMENT_MA_MANAGEMENT"/>
    <s v="INVESTMENT_SUBJECT"/>
    <m/>
    <m/>
    <m/>
    <m/>
    <m/>
    <m/>
    <m/>
    <m/>
    <m/>
    <m/>
    <m/>
    <m/>
    <m/>
    <m/>
    <m/>
    <m/>
    <m/>
    <m/>
    <s v="資料清單"/>
    <x v="6"/>
    <x v="1"/>
    <x v="60"/>
    <x v="6"/>
    <e v="#N/A"/>
    <s v="Investment Subject"/>
    <x v="138"/>
    <x v="1"/>
    <x v="0"/>
    <x v="135"/>
    <x v="3"/>
    <s v="IEC_STD_V10 &gt;&gt; Common &gt;&gt; AutoMetaDataInvestment Subject"/>
    <x v="3"/>
    <x v="1"/>
    <s v="投資標的名稱Dimension"/>
    <n v="235"/>
    <n v="304"/>
    <n v="0"/>
    <s v=""/>
    <n v="0"/>
    <n v="0"/>
    <n v="235"/>
    <x v="28"/>
    <s v="Investment MA Management"/>
    <x v="30"/>
    <e v="#N/A"/>
    <x v="0"/>
    <s v="C.1.2.0: 投資併購管理:"/>
    <x v="1"/>
    <x v="1"/>
    <x v="303"/>
    <x v="137"/>
    <x v="138"/>
    <x v="139"/>
    <x v="0"/>
    <x v="0"/>
    <x v="0"/>
    <x v="1"/>
    <m/>
    <x v="0"/>
    <x v="3"/>
    <s v="Investment MA Management_Investment Subject"/>
    <x v="287"/>
    <x v="3"/>
    <x v="0"/>
    <x v="2"/>
    <x v="2"/>
    <x v="0"/>
    <x v="0"/>
    <s v="DM_INVESTMENT_MA_MANAGEMENT"/>
    <s v="INVESTMENT_SUBJECT"/>
    <x v="21"/>
    <x v="67"/>
    <x v="0"/>
    <n v="0"/>
    <x v="0"/>
    <x v="0"/>
    <x v="0"/>
    <s v=""/>
    <s v=""/>
    <n v="303"/>
    <s v="-303"/>
    <x v="0"/>
    <x v="0"/>
    <x v="0"/>
    <x v="138"/>
    <x v="3"/>
    <s v="投資項目"/>
    <s v=""/>
    <s v=""/>
    <x v="0"/>
    <x v="60"/>
    <m/>
    <s v="^()$"/>
    <n v="9"/>
    <x v="0"/>
    <x v="2"/>
    <x v="0"/>
    <x v="0"/>
    <x v="1"/>
    <x v="1"/>
    <b v="0"/>
    <x v="1"/>
    <x v="1"/>
    <n v="0"/>
    <x v="0"/>
    <b v="0"/>
    <b v="0"/>
    <b v="0"/>
    <b v="0"/>
    <b v="0"/>
    <b v="0"/>
    <b v="0"/>
    <b v="0"/>
    <b v="0"/>
    <b v="0"/>
    <b v="0"/>
    <x v="0"/>
    <x v="0"/>
    <n v="0"/>
    <x v="33"/>
    <x v="0"/>
  </r>
  <r>
    <m/>
    <x v="2"/>
    <x v="6"/>
    <x v="140"/>
    <x v="141"/>
    <x v="1"/>
    <x v="138"/>
    <s v="Management Type"/>
    <x v="3"/>
    <x v="31"/>
    <s v="N/A"/>
    <s v="Confidential"/>
    <s v="代碼類"/>
    <m/>
    <x v="0"/>
    <s v="STG"/>
    <x v="3"/>
    <x v="2"/>
    <x v="0"/>
    <x v="0"/>
    <s v="DM_INVESTMENT_MA_MANAGEMENT"/>
    <s v="MANAGEMENT_TYPE"/>
    <m/>
    <m/>
    <m/>
    <m/>
    <m/>
    <m/>
    <m/>
    <m/>
    <m/>
    <m/>
    <m/>
    <m/>
    <m/>
    <m/>
    <m/>
    <m/>
    <m/>
    <m/>
    <s v="資料清單"/>
    <x v="6"/>
    <x v="2"/>
    <x v="60"/>
    <x v="6"/>
    <e v="#N/A"/>
    <s v="Management Type"/>
    <x v="141"/>
    <x v="1"/>
    <x v="0"/>
    <x v="138"/>
    <x v="3"/>
    <s v="IEC_STD_V10 &gt;&gt; Common &gt;&gt; AutoMetaDataManagement Type"/>
    <x v="3"/>
    <x v="1"/>
    <s v="Management TypeDimension"/>
    <n v="238"/>
    <n v="304"/>
    <n v="0"/>
    <s v=""/>
    <n v="0"/>
    <n v="0"/>
    <n v="238"/>
    <x v="58"/>
    <s v="Investment MA Management"/>
    <x v="30"/>
    <e v="#N/A"/>
    <x v="0"/>
    <s v="C.1.2.0: 投資併購管理:"/>
    <x v="2"/>
    <x v="2"/>
    <x v="304"/>
    <x v="140"/>
    <x v="141"/>
    <x v="142"/>
    <x v="0"/>
    <x v="0"/>
    <x v="0"/>
    <x v="2"/>
    <m/>
    <x v="0"/>
    <x v="3"/>
    <s v="Investment MA Management_Management Type"/>
    <x v="288"/>
    <x v="3"/>
    <x v="0"/>
    <x v="2"/>
    <x v="2"/>
    <x v="0"/>
    <x v="0"/>
    <s v="DM_INVESTMENT_MA_MANAGEMENT"/>
    <s v="MANAGEMENT_TYPE"/>
    <x v="21"/>
    <x v="70"/>
    <x v="0"/>
    <n v="0"/>
    <x v="0"/>
    <x v="0"/>
    <x v="0"/>
    <s v=""/>
    <s v=""/>
    <n v="304"/>
    <s v="-304"/>
    <x v="0"/>
    <x v="0"/>
    <x v="0"/>
    <x v="141"/>
    <x v="3"/>
    <s v="判斷資料項目為實際值或是預測值"/>
    <s v=""/>
    <s v=""/>
    <x v="0"/>
    <x v="60"/>
    <m/>
    <s v="^()$"/>
    <n v="9"/>
    <x v="0"/>
    <x v="2"/>
    <x v="0"/>
    <x v="0"/>
    <x v="1"/>
    <x v="1"/>
    <b v="0"/>
    <x v="1"/>
    <x v="1"/>
    <n v="0"/>
    <x v="0"/>
    <b v="0"/>
    <b v="0"/>
    <b v="0"/>
    <b v="0"/>
    <b v="0"/>
    <b v="0"/>
    <b v="0"/>
    <b v="0"/>
    <b v="1"/>
    <b v="0"/>
    <b v="0"/>
    <x v="1"/>
    <x v="4"/>
    <n v="1"/>
    <x v="18"/>
    <x v="0"/>
  </r>
  <r>
    <m/>
    <x v="2"/>
    <x v="6"/>
    <x v="138"/>
    <x v="139"/>
    <x v="60"/>
    <x v="136"/>
    <s v="投資結算年度"/>
    <x v="3"/>
    <x v="31"/>
    <s v="N/A"/>
    <s v="Confidential"/>
    <s v="數值類"/>
    <m/>
    <x v="0"/>
    <s v="STG"/>
    <x v="3"/>
    <x v="2"/>
    <x v="0"/>
    <x v="0"/>
    <s v="DM_INVESTMENT_MA_MANAGEMENT"/>
    <s v="ACCOUNT_FOR_THE_YEAR"/>
    <m/>
    <m/>
    <m/>
    <m/>
    <m/>
    <m/>
    <m/>
    <m/>
    <m/>
    <m/>
    <m/>
    <m/>
    <m/>
    <m/>
    <m/>
    <m/>
    <m/>
    <m/>
    <s v="資料清單"/>
    <x v="6"/>
    <x v="3"/>
    <x v="60"/>
    <x v="6"/>
    <e v="#N/A"/>
    <s v="Account for the Year"/>
    <x v="139"/>
    <x v="60"/>
    <x v="0"/>
    <x v="136"/>
    <x v="3"/>
    <s v="IEC_STD_V10 &gt;&gt; Common &gt;&gt; AutoMetaDataAccount for the Year"/>
    <x v="3"/>
    <x v="1"/>
    <s v="投資結算年度Dimension"/>
    <n v="236"/>
    <n v="304"/>
    <n v="0"/>
    <s v=""/>
    <n v="0"/>
    <n v="0"/>
    <n v="236"/>
    <x v="59"/>
    <s v="Investment MA Management"/>
    <x v="30"/>
    <e v="#N/A"/>
    <x v="0"/>
    <s v="C.1.2.0: 投資併購管理:"/>
    <x v="3"/>
    <x v="3"/>
    <x v="305"/>
    <x v="138"/>
    <x v="139"/>
    <x v="140"/>
    <x v="0"/>
    <x v="0"/>
    <x v="0"/>
    <x v="4"/>
    <m/>
    <x v="0"/>
    <x v="3"/>
    <s v="Investment MA Management_Account for the Year"/>
    <x v="289"/>
    <x v="3"/>
    <x v="0"/>
    <x v="2"/>
    <x v="2"/>
    <x v="0"/>
    <x v="0"/>
    <s v="DM_INVESTMENT_MA_MANAGEMENT"/>
    <s v="ACCOUNT_FOR_THE_YEAR"/>
    <x v="21"/>
    <x v="68"/>
    <x v="0"/>
    <n v="0"/>
    <x v="0"/>
    <x v="0"/>
    <x v="0"/>
    <s v=""/>
    <s v=""/>
    <n v="305"/>
    <s v="-305"/>
    <x v="0"/>
    <x v="0"/>
    <x v="0"/>
    <x v="139"/>
    <x v="3"/>
    <s v="結算年度"/>
    <s v=""/>
    <s v=""/>
    <x v="0"/>
    <x v="60"/>
    <m/>
    <s v="^()$"/>
    <n v="9"/>
    <x v="0"/>
    <x v="2"/>
    <x v="0"/>
    <x v="0"/>
    <x v="1"/>
    <x v="1"/>
    <b v="0"/>
    <x v="1"/>
    <x v="1"/>
    <n v="0"/>
    <x v="0"/>
    <b v="0"/>
    <b v="0"/>
    <b v="0"/>
    <b v="0"/>
    <b v="0"/>
    <b v="0"/>
    <b v="0"/>
    <b v="0"/>
    <b v="0"/>
    <b v="0"/>
    <b v="0"/>
    <x v="0"/>
    <x v="0"/>
    <n v="0"/>
    <x v="6"/>
    <x v="0"/>
  </r>
  <r>
    <m/>
    <x v="2"/>
    <x v="6"/>
    <x v="139"/>
    <x v="140"/>
    <x v="73"/>
    <x v="137"/>
    <s v="投資結算季度"/>
    <x v="3"/>
    <x v="31"/>
    <s v="N/A"/>
    <s v="Confidential"/>
    <s v="文本類"/>
    <m/>
    <x v="0"/>
    <s v="STG"/>
    <x v="3"/>
    <x v="2"/>
    <x v="0"/>
    <x v="0"/>
    <s v="DM_INVESTMENT_MA_MANAGEMENT"/>
    <s v="ACCOUNT_FOR_THE_QUARTER"/>
    <m/>
    <m/>
    <m/>
    <m/>
    <m/>
    <m/>
    <m/>
    <m/>
    <m/>
    <m/>
    <m/>
    <m/>
    <m/>
    <m/>
    <m/>
    <m/>
    <m/>
    <m/>
    <s v="資料清單"/>
    <x v="6"/>
    <x v="4"/>
    <x v="60"/>
    <x v="6"/>
    <e v="#N/A"/>
    <s v="Account for the Quarter"/>
    <x v="140"/>
    <x v="73"/>
    <x v="0"/>
    <x v="137"/>
    <x v="3"/>
    <s v="IEC_STD_V10 &gt;&gt; Common &gt;&gt; AutoMetaDataAccount for the Quarter"/>
    <x v="3"/>
    <x v="1"/>
    <s v="投資結算季度Dimension"/>
    <n v="237"/>
    <n v="304"/>
    <n v="0"/>
    <s v=""/>
    <n v="0"/>
    <n v="0"/>
    <n v="237"/>
    <x v="60"/>
    <s v="Investment MA Management"/>
    <x v="30"/>
    <e v="#N/A"/>
    <x v="0"/>
    <s v="C.1.2.0: 投資併購管理:"/>
    <x v="4"/>
    <x v="4"/>
    <x v="306"/>
    <x v="139"/>
    <x v="140"/>
    <x v="141"/>
    <x v="0"/>
    <x v="0"/>
    <x v="0"/>
    <x v="1"/>
    <m/>
    <x v="0"/>
    <x v="3"/>
    <s v="Investment MA Management_Account for the Quarter"/>
    <x v="290"/>
    <x v="3"/>
    <x v="0"/>
    <x v="2"/>
    <x v="2"/>
    <x v="0"/>
    <x v="0"/>
    <s v="DM_INVESTMENT_MA_MANAGEMENT"/>
    <s v="ACCOUNT_FOR_THE_QUARTER"/>
    <x v="21"/>
    <x v="69"/>
    <x v="0"/>
    <n v="0"/>
    <x v="0"/>
    <x v="0"/>
    <x v="0"/>
    <s v=""/>
    <s v=""/>
    <n v="306"/>
    <s v="-306"/>
    <x v="0"/>
    <x v="0"/>
    <x v="0"/>
    <x v="140"/>
    <x v="3"/>
    <s v="結算季度"/>
    <s v=""/>
    <s v=""/>
    <x v="0"/>
    <x v="60"/>
    <m/>
    <s v="^()$"/>
    <n v="9"/>
    <x v="0"/>
    <x v="2"/>
    <x v="0"/>
    <x v="0"/>
    <x v="1"/>
    <x v="1"/>
    <b v="0"/>
    <x v="1"/>
    <x v="1"/>
    <n v="0"/>
    <x v="0"/>
    <b v="0"/>
    <b v="0"/>
    <b v="0"/>
    <b v="0"/>
    <b v="0"/>
    <b v="0"/>
    <b v="0"/>
    <b v="0"/>
    <b v="0"/>
    <b v="0"/>
    <b v="0"/>
    <x v="0"/>
    <x v="0"/>
    <n v="0"/>
    <x v="23"/>
    <x v="0"/>
  </r>
  <r>
    <m/>
    <x v="2"/>
    <x v="6"/>
    <x v="169"/>
    <x v="169"/>
    <x v="4"/>
    <x v="173"/>
    <s v="投資統計期間"/>
    <x v="3"/>
    <x v="31"/>
    <s v="N/A"/>
    <s v="Confidential"/>
    <s v="代碼類"/>
    <m/>
    <x v="0"/>
    <s v="STG"/>
    <x v="3"/>
    <x v="2"/>
    <x v="0"/>
    <x v="0"/>
    <s v="DM_INVESTMENT_MA_MANAGEMENT"/>
    <s v="PERIOD"/>
    <m/>
    <m/>
    <m/>
    <m/>
    <m/>
    <s v="Investment Master_Account for the Quarter"/>
    <m/>
    <m/>
    <m/>
    <m/>
    <m/>
    <m/>
    <m/>
    <m/>
    <m/>
    <m/>
    <m/>
    <m/>
    <s v="資料清單"/>
    <x v="6"/>
    <x v="5"/>
    <x v="60"/>
    <x v="6"/>
    <e v="#N/A"/>
    <s v="Investment Period"/>
    <x v="169"/>
    <x v="4"/>
    <x v="0"/>
    <x v="173"/>
    <x v="3"/>
    <s v="IEC_STD_V10 &gt;&gt; Common &gt;&gt; AutoMetaDataInvestment Period"/>
    <x v="3"/>
    <x v="1"/>
    <s v="投資統計期間Dimension"/>
    <n v="309"/>
    <n v="304"/>
    <n v="0"/>
    <s v=""/>
    <n v="0"/>
    <e v="#N/A"/>
    <e v="#N/A"/>
    <x v="61"/>
    <s v="Investment MA Management"/>
    <x v="30"/>
    <e v="#N/A"/>
    <x v="0"/>
    <s v="C.1.2.0: 投資併購管理:"/>
    <x v="5"/>
    <x v="5"/>
    <x v="307"/>
    <x v="169"/>
    <x v="169"/>
    <x v="179"/>
    <x v="0"/>
    <x v="0"/>
    <x v="0"/>
    <x v="2"/>
    <m/>
    <x v="0"/>
    <x v="3"/>
    <s v="Investment MA Management_Investment Period"/>
    <x v="291"/>
    <x v="3"/>
    <x v="0"/>
    <x v="2"/>
    <x v="2"/>
    <x v="0"/>
    <x v="0"/>
    <s v="DM_INVESTMENT_MA_MANAGEMENT"/>
    <s v="PERIOD"/>
    <x v="21"/>
    <x v="11"/>
    <x v="0"/>
    <n v="0"/>
    <x v="0"/>
    <x v="0"/>
    <x v="2"/>
    <s v=""/>
    <s v=""/>
    <n v="307"/>
    <s v="-307"/>
    <x v="0"/>
    <x v="0"/>
    <x v="0"/>
    <x v="169"/>
    <x v="3"/>
    <s v="判斷資料項目以年或是季的角度檢視"/>
    <s v=""/>
    <s v=""/>
    <x v="0"/>
    <x v="60"/>
    <m/>
    <s v="^()$"/>
    <n v="9"/>
    <x v="0"/>
    <x v="2"/>
    <x v="0"/>
    <x v="0"/>
    <x v="0"/>
    <x v="1"/>
    <b v="0"/>
    <x v="1"/>
    <x v="1"/>
    <n v="0"/>
    <x v="0"/>
    <b v="0"/>
    <b v="0"/>
    <b v="0"/>
    <b v="0"/>
    <b v="0"/>
    <b v="0"/>
    <b v="0"/>
    <b v="0"/>
    <e v="#N/A"/>
    <b v="0"/>
    <b v="0"/>
    <x v="2"/>
    <x v="7"/>
    <n v="0"/>
    <x v="3"/>
    <x v="0"/>
  </r>
  <r>
    <m/>
    <x v="2"/>
    <x v="6"/>
    <x v="141"/>
    <x v="142"/>
    <x v="1"/>
    <x v="139"/>
    <s v="加總當年度實際投資金額_x000a_當[統計期間]=Year，與當年度最新季度資料相同"/>
    <x v="4"/>
    <x v="31"/>
    <s v="N/A"/>
    <s v="Confidential"/>
    <s v="金額類"/>
    <m/>
    <x v="0"/>
    <s v="STG"/>
    <x v="3"/>
    <x v="2"/>
    <x v="0"/>
    <x v="0"/>
    <s v="DM_INVESTMENT_MA_MANAGEMENT"/>
    <s v="INVESTMENT_AMOUNT"/>
    <m/>
    <m/>
    <m/>
    <m/>
    <m/>
    <m/>
    <m/>
    <m/>
    <m/>
    <m/>
    <m/>
    <m/>
    <m/>
    <m/>
    <m/>
    <m/>
    <m/>
    <m/>
    <s v="資料清單"/>
    <x v="6"/>
    <x v="6"/>
    <x v="60"/>
    <x v="6"/>
    <e v="#N/A"/>
    <s v="Investment Amount"/>
    <x v="142"/>
    <x v="1"/>
    <x v="0"/>
    <x v="139"/>
    <x v="3"/>
    <s v="IEC_STD_V10 &gt;&gt; Common &gt;&gt; AutoMetaDataInvestment Amount"/>
    <x v="4"/>
    <x v="1"/>
    <s v="當年投資額Measure"/>
    <n v="239"/>
    <n v="304"/>
    <n v="0"/>
    <s v=""/>
    <n v="0"/>
    <n v="0"/>
    <n v="239"/>
    <x v="62"/>
    <s v="Investment MA Management"/>
    <x v="30"/>
    <e v="#N/A"/>
    <x v="0"/>
    <s v="C.1.2.0: 投資併購管理:"/>
    <x v="6"/>
    <x v="6"/>
    <x v="308"/>
    <x v="141"/>
    <x v="142"/>
    <x v="143"/>
    <x v="0"/>
    <x v="0"/>
    <x v="0"/>
    <x v="6"/>
    <m/>
    <x v="0"/>
    <x v="4"/>
    <s v="Investment MA Management_Investment Amount"/>
    <x v="292"/>
    <x v="4"/>
    <x v="0"/>
    <x v="2"/>
    <x v="2"/>
    <x v="0"/>
    <x v="0"/>
    <s v="DM_INVESTMENT_MA_MANAGEMENT"/>
    <s v="INVESTMENT_AMOUNT"/>
    <x v="21"/>
    <x v="71"/>
    <x v="0"/>
    <n v="0"/>
    <x v="0"/>
    <x v="0"/>
    <x v="0"/>
    <s v=""/>
    <s v=""/>
    <n v="308"/>
    <s v="-308"/>
    <x v="0"/>
    <x v="0"/>
    <x v="0"/>
    <x v="142"/>
    <x v="3"/>
    <s v="當年度BP針對投資併購事業的實際投資金額"/>
    <s v=""/>
    <s v=""/>
    <x v="0"/>
    <x v="60"/>
    <m/>
    <s v="^()$"/>
    <n v="9"/>
    <x v="0"/>
    <x v="2"/>
    <x v="0"/>
    <x v="0"/>
    <x v="1"/>
    <x v="1"/>
    <b v="0"/>
    <x v="1"/>
    <x v="1"/>
    <n v="0"/>
    <x v="0"/>
    <b v="0"/>
    <b v="0"/>
    <b v="0"/>
    <b v="0"/>
    <b v="0"/>
    <b v="0"/>
    <b v="0"/>
    <b v="0"/>
    <b v="0"/>
    <b v="0"/>
    <b v="0"/>
    <x v="0"/>
    <x v="0"/>
    <n v="0"/>
    <x v="3"/>
    <x v="0"/>
  </r>
  <r>
    <m/>
    <x v="2"/>
    <x v="6"/>
    <x v="142"/>
    <x v="143"/>
    <x v="1"/>
    <x v="140"/>
    <s v="加總累計實際投資金額_x000a_當[統計期間]=Year，與當年度最新季度資料相同"/>
    <x v="4"/>
    <x v="31"/>
    <s v="N/A"/>
    <s v="Confidential"/>
    <s v="金額類"/>
    <m/>
    <x v="0"/>
    <s v="STG"/>
    <x v="3"/>
    <x v="2"/>
    <x v="0"/>
    <x v="0"/>
    <s v="DM_INVESTMENT_MA_MANAGEMENT"/>
    <s v="CUMULATIVE_INVESTMENT_AMOUNT"/>
    <m/>
    <m/>
    <m/>
    <m/>
    <m/>
    <m/>
    <m/>
    <m/>
    <m/>
    <m/>
    <m/>
    <m/>
    <m/>
    <m/>
    <m/>
    <m/>
    <m/>
    <m/>
    <s v="資料清單"/>
    <x v="6"/>
    <x v="7"/>
    <x v="60"/>
    <x v="6"/>
    <e v="#N/A"/>
    <s v="Cumulative Investment Amount"/>
    <x v="143"/>
    <x v="1"/>
    <x v="0"/>
    <x v="140"/>
    <x v="3"/>
    <s v="IEC_STD_V10 &gt;&gt; Common &gt;&gt; AutoMetaDataCumulative Investment Amount"/>
    <x v="4"/>
    <x v="1"/>
    <s v="累計投資額Measure"/>
    <n v="240"/>
    <n v="304"/>
    <n v="0"/>
    <s v=""/>
    <n v="0"/>
    <n v="0"/>
    <n v="240"/>
    <x v="63"/>
    <s v="Investment MA Management"/>
    <x v="30"/>
    <e v="#N/A"/>
    <x v="0"/>
    <s v="C.1.2.0: 投資併購管理:"/>
    <x v="7"/>
    <x v="7"/>
    <x v="309"/>
    <x v="142"/>
    <x v="143"/>
    <x v="144"/>
    <x v="0"/>
    <x v="0"/>
    <x v="0"/>
    <x v="6"/>
    <m/>
    <x v="0"/>
    <x v="4"/>
    <s v="Investment MA Management_Cumulative Investment Amount"/>
    <x v="293"/>
    <x v="4"/>
    <x v="0"/>
    <x v="2"/>
    <x v="2"/>
    <x v="0"/>
    <x v="0"/>
    <s v="DM_INVESTMENT_MA_MANAGEMENT"/>
    <s v="CUMULATIVE_INVESTMENT_AMOUNT"/>
    <x v="21"/>
    <x v="72"/>
    <x v="0"/>
    <n v="0"/>
    <x v="0"/>
    <x v="0"/>
    <x v="0"/>
    <s v=""/>
    <s v=""/>
    <n v="309"/>
    <s v="-309"/>
    <x v="0"/>
    <x v="0"/>
    <x v="0"/>
    <x v="143"/>
    <x v="3"/>
    <s v="累計BP針對投資併購事業的實際投資金額"/>
    <s v=""/>
    <s v=""/>
    <x v="0"/>
    <x v="60"/>
    <m/>
    <s v="^()$"/>
    <n v="9"/>
    <x v="0"/>
    <x v="2"/>
    <x v="0"/>
    <x v="0"/>
    <x v="1"/>
    <x v="1"/>
    <b v="0"/>
    <x v="1"/>
    <x v="1"/>
    <n v="0"/>
    <x v="0"/>
    <b v="0"/>
    <b v="0"/>
    <b v="0"/>
    <b v="0"/>
    <b v="0"/>
    <b v="0"/>
    <b v="0"/>
    <b v="0"/>
    <b v="0"/>
    <b v="0"/>
    <b v="0"/>
    <x v="0"/>
    <x v="0"/>
    <n v="0"/>
    <x v="10"/>
    <x v="0"/>
  </r>
  <r>
    <m/>
    <x v="2"/>
    <x v="6"/>
    <x v="143"/>
    <x v="144"/>
    <x v="74"/>
    <x v="141"/>
    <s v="投資標的持股比例_x000a_當[統計期間]=Year，與當年度最新季度資料相同"/>
    <x v="4"/>
    <x v="31"/>
    <s v="N/A"/>
    <s v="Confidential"/>
    <s v="比例類"/>
    <m/>
    <x v="0"/>
    <s v="STG"/>
    <x v="3"/>
    <x v="2"/>
    <x v="0"/>
    <x v="0"/>
    <s v="DM_INVESTMENT_MA_MANAGEMENT"/>
    <s v="SHAREHOLDING_RATIO"/>
    <m/>
    <m/>
    <m/>
    <m/>
    <m/>
    <m/>
    <m/>
    <m/>
    <m/>
    <m/>
    <m/>
    <m/>
    <m/>
    <m/>
    <m/>
    <m/>
    <m/>
    <m/>
    <s v="資料清單"/>
    <x v="6"/>
    <x v="8"/>
    <x v="60"/>
    <x v="6"/>
    <e v="#N/A"/>
    <s v="Subject Shareholding Ratio"/>
    <x v="144"/>
    <x v="74"/>
    <x v="0"/>
    <x v="141"/>
    <x v="3"/>
    <s v="IEC_STD_V10 &gt;&gt; Common &gt;&gt; AutoMetaDataSubject Shareholding Ratio"/>
    <x v="4"/>
    <x v="1"/>
    <s v="投資標的持股比例Measure"/>
    <n v="241"/>
    <n v="304"/>
    <n v="0"/>
    <s v=""/>
    <n v="0"/>
    <n v="0"/>
    <n v="241"/>
    <x v="64"/>
    <s v="Investment MA Management"/>
    <x v="30"/>
    <e v="#N/A"/>
    <x v="0"/>
    <s v="C.1.2.0: 投資併購管理:"/>
    <x v="8"/>
    <x v="8"/>
    <x v="310"/>
    <x v="143"/>
    <x v="144"/>
    <x v="145"/>
    <x v="0"/>
    <x v="0"/>
    <x v="0"/>
    <x v="5"/>
    <m/>
    <x v="0"/>
    <x v="4"/>
    <s v="Investment MA Management_Subject Shareholding Ratio"/>
    <x v="294"/>
    <x v="4"/>
    <x v="0"/>
    <x v="2"/>
    <x v="2"/>
    <x v="0"/>
    <x v="0"/>
    <s v="DM_INVESTMENT_MA_MANAGEMENT"/>
    <s v="SHAREHOLDING_RATIO"/>
    <x v="21"/>
    <x v="73"/>
    <x v="0"/>
    <n v="0"/>
    <x v="0"/>
    <x v="0"/>
    <x v="0"/>
    <s v=""/>
    <s v=""/>
    <n v="310"/>
    <s v="-310"/>
    <x v="0"/>
    <x v="0"/>
    <x v="0"/>
    <x v="144"/>
    <x v="3"/>
    <s v="對各投資併購標的的股權佔比"/>
    <s v=""/>
    <s v=""/>
    <x v="0"/>
    <x v="60"/>
    <m/>
    <s v="^()$"/>
    <n v="9"/>
    <x v="0"/>
    <x v="2"/>
    <x v="0"/>
    <x v="0"/>
    <x v="1"/>
    <x v="1"/>
    <b v="0"/>
    <x v="1"/>
    <x v="1"/>
    <n v="0"/>
    <x v="0"/>
    <b v="0"/>
    <b v="0"/>
    <b v="0"/>
    <b v="0"/>
    <b v="0"/>
    <b v="0"/>
    <b v="0"/>
    <b v="0"/>
    <b v="0"/>
    <b v="0"/>
    <b v="0"/>
    <x v="0"/>
    <x v="0"/>
    <n v="0"/>
    <x v="21"/>
    <x v="0"/>
  </r>
  <r>
    <m/>
    <x v="2"/>
    <x v="6"/>
    <x v="144"/>
    <x v="145"/>
    <x v="1"/>
    <x v="142"/>
    <s v="投資標的營收_x000a_當[統計期間]=Year，年度資料為季度資料加總"/>
    <x v="4"/>
    <x v="31"/>
    <s v="N/A"/>
    <s v="Confidential"/>
    <s v="金額類"/>
    <m/>
    <x v="0"/>
    <s v="STG"/>
    <x v="3"/>
    <x v="2"/>
    <x v="0"/>
    <x v="0"/>
    <s v="DM_INVESTMENT_MA_MANAGEMENT"/>
    <s v="SUBJECT_REVENUE"/>
    <m/>
    <m/>
    <m/>
    <m/>
    <m/>
    <m/>
    <m/>
    <m/>
    <m/>
    <m/>
    <m/>
    <m/>
    <m/>
    <m/>
    <m/>
    <m/>
    <m/>
    <m/>
    <s v="資料清單"/>
    <x v="6"/>
    <x v="9"/>
    <x v="60"/>
    <x v="6"/>
    <e v="#N/A"/>
    <s v="Subject Revenue"/>
    <x v="145"/>
    <x v="1"/>
    <x v="0"/>
    <x v="142"/>
    <x v="3"/>
    <s v="IEC_STD_V10 &gt;&gt; Common &gt;&gt; AutoMetaDataSubject Revenue"/>
    <x v="4"/>
    <x v="1"/>
    <s v="投資標的營收Measure"/>
    <n v="242"/>
    <n v="304"/>
    <n v="0"/>
    <s v=""/>
    <n v="0"/>
    <n v="0"/>
    <n v="242"/>
    <x v="65"/>
    <s v="Investment MA Management"/>
    <x v="30"/>
    <e v="#N/A"/>
    <x v="0"/>
    <s v="C.1.2.0: 投資併購管理:"/>
    <x v="9"/>
    <x v="9"/>
    <x v="311"/>
    <x v="144"/>
    <x v="145"/>
    <x v="146"/>
    <x v="0"/>
    <x v="0"/>
    <x v="0"/>
    <x v="6"/>
    <m/>
    <x v="0"/>
    <x v="4"/>
    <s v="Investment MA Management_Subject Revenue"/>
    <x v="295"/>
    <x v="4"/>
    <x v="0"/>
    <x v="2"/>
    <x v="2"/>
    <x v="0"/>
    <x v="0"/>
    <s v="DM_INVESTMENT_MA_MANAGEMENT"/>
    <s v="SUBJECT_REVENUE"/>
    <x v="21"/>
    <x v="74"/>
    <x v="0"/>
    <n v="0"/>
    <x v="0"/>
    <x v="0"/>
    <x v="0"/>
    <s v=""/>
    <s v=""/>
    <n v="311"/>
    <s v="-311"/>
    <x v="0"/>
    <x v="0"/>
    <x v="0"/>
    <x v="145"/>
    <x v="3"/>
    <s v="各投資標的營收金額"/>
    <s v=""/>
    <s v=""/>
    <x v="0"/>
    <x v="60"/>
    <m/>
    <s v="^()$"/>
    <n v="9"/>
    <x v="0"/>
    <x v="2"/>
    <x v="0"/>
    <x v="0"/>
    <x v="1"/>
    <x v="1"/>
    <b v="0"/>
    <x v="1"/>
    <x v="1"/>
    <n v="0"/>
    <x v="0"/>
    <b v="0"/>
    <b v="0"/>
    <b v="0"/>
    <b v="0"/>
    <b v="0"/>
    <b v="0"/>
    <b v="0"/>
    <b v="0"/>
    <b v="0"/>
    <b v="0"/>
    <b v="0"/>
    <x v="0"/>
    <x v="0"/>
    <n v="0"/>
    <x v="18"/>
    <x v="0"/>
  </r>
  <r>
    <m/>
    <x v="2"/>
    <x v="6"/>
    <x v="145"/>
    <x v="146"/>
    <x v="75"/>
    <x v="143"/>
    <s v="投資標的營收貢獻=投資標的營收*投資標的持股比例_x000a_當[統計期間]=Year，年度資料為季度資料加總"/>
    <x v="4"/>
    <x v="31"/>
    <s v="Investment MA Management_Subject Revenue;Investment MA Management_Subject Shareholding Ratio"/>
    <s v="Confidential"/>
    <s v="金額類"/>
    <m/>
    <x v="0"/>
    <s v="STG"/>
    <x v="3"/>
    <x v="2"/>
    <x v="0"/>
    <x v="0"/>
    <s v="DM_INVESTMENT_MA_MANAGEMENT"/>
    <s v="REVENUE_CONTRIBUTION"/>
    <m/>
    <m/>
    <m/>
    <m/>
    <m/>
    <m/>
    <m/>
    <m/>
    <m/>
    <m/>
    <m/>
    <m/>
    <m/>
    <m/>
    <m/>
    <m/>
    <m/>
    <m/>
    <s v="資料清單"/>
    <x v="6"/>
    <x v="10"/>
    <x v="60"/>
    <x v="6"/>
    <e v="#N/A"/>
    <s v="Subject Revenue Contribution"/>
    <x v="146"/>
    <x v="75"/>
    <x v="0"/>
    <x v="143"/>
    <x v="3"/>
    <s v="IEC_STD_V10 &gt;&gt; Common &gt;&gt; AutoMetaDataSubject Revenue Contribution"/>
    <x v="4"/>
    <x v="1"/>
    <s v="投資標的營收貢獻Measure"/>
    <n v="243"/>
    <n v="304"/>
    <e v="#N/A"/>
    <s v=""/>
    <n v="0"/>
    <n v="0"/>
    <n v="243"/>
    <x v="66"/>
    <s v="Investment MA Management"/>
    <x v="30"/>
    <e v="#N/A"/>
    <x v="50"/>
    <s v="C.1.2.0: 投資併購管理:"/>
    <x v="10"/>
    <x v="10"/>
    <x v="312"/>
    <x v="145"/>
    <x v="146"/>
    <x v="147"/>
    <x v="0"/>
    <x v="0"/>
    <x v="0"/>
    <x v="6"/>
    <m/>
    <x v="0"/>
    <x v="4"/>
    <s v="Investment MA Management_Subject Revenue Contribution"/>
    <x v="296"/>
    <x v="4"/>
    <x v="0"/>
    <x v="2"/>
    <x v="2"/>
    <x v="0"/>
    <x v="0"/>
    <s v="DM_INVESTMENT_MA_MANAGEMENT"/>
    <s v="REVENUE_CONTRIBUTION"/>
    <x v="21"/>
    <x v="75"/>
    <x v="0"/>
    <n v="0"/>
    <x v="0"/>
    <x v="0"/>
    <x v="0"/>
    <s v=""/>
    <s v=""/>
    <n v="312"/>
    <s v="-312"/>
    <x v="0"/>
    <x v="0"/>
    <x v="0"/>
    <x v="146"/>
    <x v="3"/>
    <s v="依持股比率認列投資標的營收"/>
    <s v=""/>
    <s v=""/>
    <x v="0"/>
    <x v="60"/>
    <m/>
    <s v="^()$"/>
    <n v="9"/>
    <x v="0"/>
    <x v="2"/>
    <x v="0"/>
    <x v="0"/>
    <x v="1"/>
    <x v="1"/>
    <b v="0"/>
    <x v="1"/>
    <x v="1"/>
    <n v="0"/>
    <x v="0"/>
    <b v="0"/>
    <b v="0"/>
    <b v="0"/>
    <b v="0"/>
    <b v="0"/>
    <b v="0"/>
    <b v="0"/>
    <b v="0"/>
    <b v="0"/>
    <b v="0"/>
    <b v="0"/>
    <x v="0"/>
    <x v="0"/>
    <n v="0"/>
    <x v="10"/>
    <x v="0"/>
  </r>
  <r>
    <m/>
    <x v="2"/>
    <x v="6"/>
    <x v="146"/>
    <x v="147"/>
    <x v="1"/>
    <x v="144"/>
    <s v="投資標的淨利_x000a_當[統計期間]=Year，年度資料為季度資料加總"/>
    <x v="4"/>
    <x v="31"/>
    <s v="N/A"/>
    <s v="Confidential"/>
    <s v="金額類"/>
    <m/>
    <x v="0"/>
    <s v="STG"/>
    <x v="3"/>
    <x v="2"/>
    <x v="0"/>
    <x v="0"/>
    <s v="DM_INVESTMENT_MA_MANAGEMENT"/>
    <s v="SUBJECT_NET_PROFIT"/>
    <m/>
    <m/>
    <m/>
    <m/>
    <m/>
    <m/>
    <m/>
    <m/>
    <m/>
    <m/>
    <m/>
    <m/>
    <m/>
    <m/>
    <m/>
    <m/>
    <m/>
    <m/>
    <s v="資料清單"/>
    <x v="6"/>
    <x v="11"/>
    <x v="60"/>
    <x v="6"/>
    <e v="#N/A"/>
    <s v="Subject Net Profit"/>
    <x v="147"/>
    <x v="1"/>
    <x v="0"/>
    <x v="144"/>
    <x v="3"/>
    <s v="IEC_STD_V10 &gt;&gt; Common &gt;&gt; AutoMetaDataSubject Net Profit"/>
    <x v="4"/>
    <x v="1"/>
    <s v="投資標的淨利Measure"/>
    <n v="244"/>
    <n v="304"/>
    <n v="0"/>
    <s v=""/>
    <n v="0"/>
    <n v="0"/>
    <n v="244"/>
    <x v="67"/>
    <s v="Investment MA Management"/>
    <x v="30"/>
    <e v="#N/A"/>
    <x v="0"/>
    <s v="C.1.2.0: 投資併購管理:"/>
    <x v="11"/>
    <x v="11"/>
    <x v="313"/>
    <x v="146"/>
    <x v="147"/>
    <x v="148"/>
    <x v="0"/>
    <x v="0"/>
    <x v="0"/>
    <x v="6"/>
    <m/>
    <x v="0"/>
    <x v="4"/>
    <s v="Investment MA Management_Subject Net Profit"/>
    <x v="297"/>
    <x v="4"/>
    <x v="0"/>
    <x v="2"/>
    <x v="2"/>
    <x v="0"/>
    <x v="0"/>
    <s v="DM_INVESTMENT_MA_MANAGEMENT"/>
    <s v="SUBJECT_NET_PROFIT"/>
    <x v="21"/>
    <x v="76"/>
    <x v="0"/>
    <n v="0"/>
    <x v="0"/>
    <x v="0"/>
    <x v="0"/>
    <s v=""/>
    <s v=""/>
    <n v="313"/>
    <s v="-313"/>
    <x v="0"/>
    <x v="0"/>
    <x v="0"/>
    <x v="147"/>
    <x v="3"/>
    <s v="投資標的淨利"/>
    <s v=""/>
    <s v=""/>
    <x v="0"/>
    <x v="60"/>
    <m/>
    <s v="^()$"/>
    <n v="9"/>
    <x v="0"/>
    <x v="2"/>
    <x v="0"/>
    <x v="0"/>
    <x v="1"/>
    <x v="1"/>
    <b v="0"/>
    <x v="1"/>
    <x v="1"/>
    <n v="0"/>
    <x v="0"/>
    <b v="0"/>
    <b v="0"/>
    <b v="0"/>
    <b v="0"/>
    <b v="0"/>
    <b v="0"/>
    <b v="0"/>
    <b v="0"/>
    <b v="0"/>
    <b v="0"/>
    <b v="0"/>
    <x v="0"/>
    <x v="0"/>
    <n v="0"/>
    <x v="33"/>
    <x v="0"/>
  </r>
  <r>
    <m/>
    <x v="2"/>
    <x v="6"/>
    <x v="147"/>
    <x v="148"/>
    <x v="76"/>
    <x v="145"/>
    <s v="投資標的認列獲利=投資標的淨利*投資標的持股比例_x000a_當[統計期間]=Year，年度資料為季度資料加總"/>
    <x v="4"/>
    <x v="31"/>
    <s v="Investment MA Management_Subject Net Profit;Investment MA Management_Subject Shareholding Ratio"/>
    <s v="Confidential"/>
    <s v="金額類"/>
    <m/>
    <x v="0"/>
    <s v="STG"/>
    <x v="3"/>
    <x v="2"/>
    <x v="0"/>
    <x v="0"/>
    <s v="DM_INVESTMENT_MA_MANAGEMENT"/>
    <s v="RECOGNIZE_PROFIT"/>
    <m/>
    <m/>
    <m/>
    <m/>
    <m/>
    <m/>
    <m/>
    <m/>
    <m/>
    <m/>
    <m/>
    <m/>
    <m/>
    <m/>
    <m/>
    <m/>
    <m/>
    <m/>
    <s v="資料清單"/>
    <x v="6"/>
    <x v="12"/>
    <x v="60"/>
    <x v="6"/>
    <e v="#N/A"/>
    <s v="Subject Recognize Profit"/>
    <x v="148"/>
    <x v="76"/>
    <x v="0"/>
    <x v="145"/>
    <x v="3"/>
    <s v="IEC_STD_V10 &gt;&gt; Common &gt;&gt; AutoMetaDataSubject Recognize Profit"/>
    <x v="4"/>
    <x v="1"/>
    <s v="投資標的認列獲利Measure"/>
    <n v="245"/>
    <n v="304"/>
    <e v="#N/A"/>
    <s v=""/>
    <n v="0"/>
    <n v="0"/>
    <n v="245"/>
    <x v="68"/>
    <s v="Investment MA Management"/>
    <x v="30"/>
    <e v="#N/A"/>
    <x v="51"/>
    <s v="C.1.2.0: 投資併購管理:"/>
    <x v="12"/>
    <x v="12"/>
    <x v="314"/>
    <x v="147"/>
    <x v="148"/>
    <x v="149"/>
    <x v="0"/>
    <x v="0"/>
    <x v="0"/>
    <x v="6"/>
    <m/>
    <x v="0"/>
    <x v="4"/>
    <s v="Investment MA Management_Subject Recognize Profit"/>
    <x v="298"/>
    <x v="4"/>
    <x v="0"/>
    <x v="2"/>
    <x v="2"/>
    <x v="0"/>
    <x v="0"/>
    <s v="DM_INVESTMENT_MA_MANAGEMENT"/>
    <s v="RECOGNIZE_PROFIT"/>
    <x v="21"/>
    <x v="77"/>
    <x v="0"/>
    <n v="0"/>
    <x v="0"/>
    <x v="0"/>
    <x v="0"/>
    <s v=""/>
    <s v=""/>
    <n v="314"/>
    <s v="-314"/>
    <x v="0"/>
    <x v="0"/>
    <x v="0"/>
    <x v="148"/>
    <x v="3"/>
    <s v="依持股比率認列投資標的獲利"/>
    <s v=""/>
    <s v=""/>
    <x v="0"/>
    <x v="60"/>
    <m/>
    <s v="^()$"/>
    <n v="9"/>
    <x v="0"/>
    <x v="2"/>
    <x v="0"/>
    <x v="0"/>
    <x v="1"/>
    <x v="1"/>
    <b v="0"/>
    <x v="1"/>
    <x v="1"/>
    <n v="0"/>
    <x v="0"/>
    <b v="0"/>
    <b v="0"/>
    <b v="0"/>
    <b v="0"/>
    <b v="0"/>
    <b v="0"/>
    <b v="0"/>
    <b v="0"/>
    <b v="0"/>
    <b v="0"/>
    <b v="0"/>
    <x v="0"/>
    <x v="0"/>
    <n v="0"/>
    <x v="9"/>
    <x v="0"/>
  </r>
  <r>
    <m/>
    <x v="2"/>
    <x v="6"/>
    <x v="148"/>
    <x v="149"/>
    <x v="77"/>
    <x v="146"/>
    <s v="投資標的現金股利_x000a_當[統計期間]=Year，年度資料為季度資料加總"/>
    <x v="4"/>
    <x v="31"/>
    <s v="N/A"/>
    <s v="Confidential"/>
    <s v="金額類"/>
    <m/>
    <x v="0"/>
    <s v="STG"/>
    <x v="3"/>
    <x v="2"/>
    <x v="0"/>
    <x v="0"/>
    <s v="DM_INVESTMENT_MA_MANAGEMENT"/>
    <s v="CASH_DIVIDEND"/>
    <m/>
    <m/>
    <m/>
    <m/>
    <m/>
    <m/>
    <m/>
    <m/>
    <m/>
    <m/>
    <m/>
    <m/>
    <m/>
    <m/>
    <m/>
    <m/>
    <m/>
    <m/>
    <s v="資料清單"/>
    <x v="6"/>
    <x v="13"/>
    <x v="60"/>
    <x v="6"/>
    <e v="#N/A"/>
    <s v="Subject Cash Dividend"/>
    <x v="149"/>
    <x v="77"/>
    <x v="0"/>
    <x v="146"/>
    <x v="3"/>
    <s v="IEC_STD_V10 &gt;&gt; Common &gt;&gt; AutoMetaDataSubject Cash Dividend"/>
    <x v="4"/>
    <x v="1"/>
    <s v="投資標的現金股利Measure"/>
    <n v="246"/>
    <n v="304"/>
    <n v="0"/>
    <s v=""/>
    <n v="0"/>
    <n v="0"/>
    <n v="246"/>
    <x v="69"/>
    <s v="Investment MA Management"/>
    <x v="30"/>
    <e v="#N/A"/>
    <x v="0"/>
    <s v="C.1.2.0: 投資併購管理:"/>
    <x v="13"/>
    <x v="13"/>
    <x v="315"/>
    <x v="148"/>
    <x v="149"/>
    <x v="150"/>
    <x v="0"/>
    <x v="0"/>
    <x v="0"/>
    <x v="6"/>
    <m/>
    <x v="0"/>
    <x v="4"/>
    <s v="Investment MA Management_Subject Cash Dividend"/>
    <x v="299"/>
    <x v="4"/>
    <x v="0"/>
    <x v="2"/>
    <x v="2"/>
    <x v="0"/>
    <x v="0"/>
    <s v="DM_INVESTMENT_MA_MANAGEMENT"/>
    <s v="CASH_DIVIDEND"/>
    <x v="21"/>
    <x v="78"/>
    <x v="0"/>
    <n v="0"/>
    <x v="0"/>
    <x v="0"/>
    <x v="0"/>
    <s v=""/>
    <s v=""/>
    <n v="315"/>
    <s v="-315"/>
    <x v="0"/>
    <x v="0"/>
    <x v="0"/>
    <x v="149"/>
    <x v="3"/>
    <s v="各投資標的配發之現金股利"/>
    <s v=""/>
    <s v=""/>
    <x v="0"/>
    <x v="60"/>
    <m/>
    <s v="^()$"/>
    <n v="9"/>
    <x v="0"/>
    <x v="2"/>
    <x v="0"/>
    <x v="0"/>
    <x v="1"/>
    <x v="1"/>
    <b v="0"/>
    <x v="1"/>
    <x v="1"/>
    <n v="0"/>
    <x v="0"/>
    <b v="0"/>
    <b v="0"/>
    <b v="0"/>
    <b v="0"/>
    <b v="0"/>
    <b v="0"/>
    <b v="0"/>
    <b v="0"/>
    <b v="0"/>
    <b v="0"/>
    <b v="0"/>
    <x v="0"/>
    <x v="0"/>
    <n v="0"/>
    <x v="28"/>
    <x v="0"/>
  </r>
  <r>
    <m/>
    <x v="2"/>
    <x v="6"/>
    <x v="149"/>
    <x v="150"/>
    <x v="78"/>
    <x v="147"/>
    <s v="投資標的估值（依持股比例）_x000a_當[統計期間]=Year，與當年度最新季度資料相同"/>
    <x v="4"/>
    <x v="31"/>
    <s v="N/A"/>
    <s v="Confidential"/>
    <s v="金額類"/>
    <m/>
    <x v="0"/>
    <s v="STG"/>
    <x v="3"/>
    <x v="2"/>
    <x v="0"/>
    <x v="0"/>
    <s v="DM_INVESTMENT_MA_MANAGEMENT"/>
    <s v="VALUATION"/>
    <m/>
    <m/>
    <m/>
    <m/>
    <m/>
    <m/>
    <m/>
    <m/>
    <m/>
    <m/>
    <m/>
    <m/>
    <m/>
    <m/>
    <m/>
    <m/>
    <m/>
    <m/>
    <s v="資料清單"/>
    <x v="6"/>
    <x v="14"/>
    <x v="60"/>
    <x v="6"/>
    <e v="#N/A"/>
    <s v="Subject Valuation (based on shareholding ratio)"/>
    <x v="150"/>
    <x v="78"/>
    <x v="0"/>
    <x v="147"/>
    <x v="3"/>
    <s v="IEC_STD_V10 &gt;&gt; Common &gt;&gt; AutoMetaDataSubject Valuation (based on shareholding ratio)"/>
    <x v="4"/>
    <x v="1"/>
    <s v="投資標的估值（依持股比例）Measure"/>
    <n v="247"/>
    <n v="304"/>
    <n v="0"/>
    <s v=""/>
    <n v="0"/>
    <n v="0"/>
    <n v="247"/>
    <x v="70"/>
    <s v="Investment MA Management"/>
    <x v="30"/>
    <e v="#N/A"/>
    <x v="0"/>
    <s v="C.1.2.0: 投資併購管理:"/>
    <x v="14"/>
    <x v="14"/>
    <x v="316"/>
    <x v="149"/>
    <x v="150"/>
    <x v="151"/>
    <x v="0"/>
    <x v="0"/>
    <x v="0"/>
    <x v="6"/>
    <m/>
    <x v="0"/>
    <x v="4"/>
    <s v="Investment MA Management_Subject Valuation (based on shareholding ratio)"/>
    <x v="300"/>
    <x v="4"/>
    <x v="0"/>
    <x v="2"/>
    <x v="2"/>
    <x v="0"/>
    <x v="0"/>
    <s v="DM_INVESTMENT_MA_MANAGEMENT"/>
    <s v="VALUATION"/>
    <x v="21"/>
    <x v="79"/>
    <x v="0"/>
    <n v="0"/>
    <x v="0"/>
    <x v="0"/>
    <x v="0"/>
    <s v=""/>
    <s v=""/>
    <n v="316"/>
    <s v="-316"/>
    <x v="0"/>
    <x v="0"/>
    <x v="0"/>
    <x v="150"/>
    <x v="3"/>
    <s v="各投資併購標的的估值（依持股比例）"/>
    <s v=""/>
    <s v=""/>
    <x v="0"/>
    <x v="60"/>
    <m/>
    <s v="^()$"/>
    <n v="9"/>
    <x v="0"/>
    <x v="2"/>
    <x v="0"/>
    <x v="0"/>
    <x v="1"/>
    <x v="1"/>
    <b v="0"/>
    <x v="1"/>
    <x v="1"/>
    <n v="0"/>
    <x v="0"/>
    <b v="0"/>
    <b v="0"/>
    <b v="0"/>
    <b v="0"/>
    <b v="0"/>
    <b v="0"/>
    <b v="0"/>
    <b v="0"/>
    <b v="0"/>
    <b v="0"/>
    <b v="0"/>
    <x v="0"/>
    <x v="0"/>
    <n v="0"/>
    <x v="37"/>
    <x v="0"/>
  </r>
  <r>
    <m/>
    <x v="2"/>
    <x v="6"/>
    <x v="150"/>
    <x v="151"/>
    <x v="79"/>
    <x v="148"/>
    <s v="說明"/>
    <x v="4"/>
    <x v="31"/>
    <s v="N/A"/>
    <s v="Confidential"/>
    <s v="文本類"/>
    <m/>
    <x v="0"/>
    <s v="STG"/>
    <x v="3"/>
    <x v="2"/>
    <x v="0"/>
    <x v="0"/>
    <s v="DM_INVESTMENT_MA_MANAGEMENT"/>
    <s v="COMMENT"/>
    <m/>
    <m/>
    <m/>
    <m/>
    <m/>
    <m/>
    <m/>
    <m/>
    <m/>
    <m/>
    <m/>
    <m/>
    <m/>
    <m/>
    <m/>
    <m/>
    <m/>
    <m/>
    <s v="資料清單"/>
    <x v="6"/>
    <x v="15"/>
    <x v="60"/>
    <x v="6"/>
    <e v="#N/A"/>
    <s v="Subject Comment"/>
    <x v="151"/>
    <x v="79"/>
    <x v="0"/>
    <x v="148"/>
    <x v="3"/>
    <s v="IEC_STD_V10 &gt;&gt; Common &gt;&gt; AutoMetaDataSubject Comment"/>
    <x v="4"/>
    <x v="1"/>
    <s v="投資標的說明Measure"/>
    <n v="248"/>
    <n v="304"/>
    <n v="0"/>
    <s v=""/>
    <n v="0"/>
    <n v="0"/>
    <n v="248"/>
    <x v="71"/>
    <s v="Investment MA Management"/>
    <x v="30"/>
    <e v="#N/A"/>
    <x v="0"/>
    <s v="C.1.2.0: 投資併購管理:"/>
    <x v="15"/>
    <x v="15"/>
    <x v="317"/>
    <x v="150"/>
    <x v="151"/>
    <x v="180"/>
    <x v="0"/>
    <x v="0"/>
    <x v="0"/>
    <x v="1"/>
    <m/>
    <x v="0"/>
    <x v="4"/>
    <s v="Investment MA Management_Subject Comment"/>
    <x v="301"/>
    <x v="4"/>
    <x v="0"/>
    <x v="2"/>
    <x v="2"/>
    <x v="0"/>
    <x v="0"/>
    <s v="DM_INVESTMENT_MA_MANAGEMENT"/>
    <s v="COMMENT"/>
    <x v="21"/>
    <x v="80"/>
    <x v="0"/>
    <n v="0"/>
    <x v="0"/>
    <x v="0"/>
    <x v="0"/>
    <s v=""/>
    <s v=""/>
    <n v="317"/>
    <s v="-317"/>
    <x v="0"/>
    <x v="0"/>
    <x v="0"/>
    <x v="151"/>
    <x v="3"/>
    <s v="各投資標的每季財務業務說明"/>
    <s v=""/>
    <s v=""/>
    <x v="0"/>
    <x v="60"/>
    <m/>
    <s v="^()$"/>
    <n v="9"/>
    <x v="0"/>
    <x v="2"/>
    <x v="0"/>
    <x v="0"/>
    <x v="1"/>
    <x v="1"/>
    <b v="0"/>
    <x v="1"/>
    <x v="1"/>
    <n v="0"/>
    <x v="0"/>
    <b v="0"/>
    <b v="0"/>
    <b v="0"/>
    <b v="0"/>
    <b v="0"/>
    <b v="0"/>
    <b v="0"/>
    <b v="0"/>
    <b v="0"/>
    <b v="0"/>
    <b v="0"/>
    <x v="0"/>
    <x v="0"/>
    <n v="0"/>
    <x v="18"/>
    <x v="0"/>
  </r>
  <r>
    <m/>
    <x v="2"/>
    <x v="6"/>
    <x v="170"/>
    <x v="170"/>
    <x v="1"/>
    <x v="174"/>
    <s v="投資預算管控總表"/>
    <x v="0"/>
    <x v="18"/>
    <s v="N/A"/>
    <s v="Confidential"/>
    <s v="N/A"/>
    <m/>
    <x v="0"/>
    <s v="STG"/>
    <x v="3"/>
    <x v="2"/>
    <x v="0"/>
    <x v="0"/>
    <s v="DM_INVESTMENT_BUDGET_CONTROL"/>
    <m/>
    <m/>
    <m/>
    <m/>
    <m/>
    <m/>
    <m/>
    <m/>
    <m/>
    <m/>
    <m/>
    <m/>
    <m/>
    <m/>
    <m/>
    <m/>
    <m/>
    <m/>
    <m/>
    <s v="資料清單"/>
    <x v="6"/>
    <x v="16"/>
    <x v="60"/>
    <x v="6"/>
    <e v="#N/A"/>
    <s v="Investment Budget Control"/>
    <x v="170"/>
    <x v="1"/>
    <x v="0"/>
    <x v="174"/>
    <x v="3"/>
    <s v="IEC_STD_V10 &gt;&gt; Common &gt;&gt; AutoMetaDataInvestment Budget Control"/>
    <x v="0"/>
    <x v="1"/>
    <s v="投資預算管控總表Concept"/>
    <n v="320"/>
    <n v="0"/>
    <n v="0"/>
    <s v=""/>
    <n v="0"/>
    <n v="0"/>
    <n v="0"/>
    <x v="0"/>
    <s v=""/>
    <x v="0"/>
    <s v=""/>
    <x v="0"/>
    <s v="C.1.2.0: 投資併購管理:"/>
    <x v="16"/>
    <x v="16"/>
    <x v="318"/>
    <x v="170"/>
    <x v="170"/>
    <x v="181"/>
    <x v="0"/>
    <x v="0"/>
    <x v="0"/>
    <x v="7"/>
    <m/>
    <x v="0"/>
    <x v="0"/>
    <s v="Investment Budget Control"/>
    <x v="302"/>
    <x v="0"/>
    <x v="0"/>
    <x v="2"/>
    <x v="2"/>
    <x v="0"/>
    <x v="0"/>
    <s v="DM_INVESTMENT_BUDGET_CONTROL"/>
    <s v=""/>
    <x v="22"/>
    <x v="0"/>
    <x v="0"/>
    <n v="0"/>
    <x v="0"/>
    <x v="0"/>
    <x v="0"/>
    <s v=""/>
    <s v=""/>
    <n v="318"/>
    <s v="-318"/>
    <x v="0"/>
    <x v="0"/>
    <x v="0"/>
    <x v="170"/>
    <x v="3"/>
    <s v="投資預算管控總表"/>
    <s v=""/>
    <s v=""/>
    <x v="0"/>
    <x v="60"/>
    <m/>
    <s v="^()$"/>
    <n v="9"/>
    <x v="0"/>
    <x v="2"/>
    <x v="0"/>
    <x v="0"/>
    <x v="0"/>
    <x v="1"/>
    <b v="0"/>
    <x v="1"/>
    <x v="0"/>
    <n v="0"/>
    <x v="0"/>
    <b v="0"/>
    <b v="0"/>
    <b v="0"/>
    <b v="0"/>
    <b v="0"/>
    <b v="0"/>
    <b v="0"/>
    <b v="0"/>
    <b v="0"/>
    <b v="0"/>
    <b v="0"/>
    <x v="0"/>
    <x v="0"/>
    <n v="0"/>
    <x v="4"/>
    <x v="0"/>
  </r>
  <r>
    <m/>
    <x v="2"/>
    <x v="6"/>
    <x v="156"/>
    <x v="157"/>
    <x v="82"/>
    <x v="154"/>
    <s v="投資預算分配季度"/>
    <x v="3"/>
    <x v="32"/>
    <s v="N/A"/>
    <s v="Confidential"/>
    <s v="文本類"/>
    <m/>
    <x v="0"/>
    <s v="STG"/>
    <x v="3"/>
    <x v="2"/>
    <x v="0"/>
    <x v="0"/>
    <s v="DM_INVESTMENT_BUDGET_CONTROL"/>
    <s v="BUDGET_ALLOCATION_QUARTER"/>
    <m/>
    <m/>
    <m/>
    <m/>
    <m/>
    <m/>
    <m/>
    <m/>
    <m/>
    <m/>
    <m/>
    <m/>
    <m/>
    <m/>
    <m/>
    <m/>
    <m/>
    <m/>
    <s v="資料清單"/>
    <x v="6"/>
    <x v="17"/>
    <x v="60"/>
    <x v="6"/>
    <e v="#N/A"/>
    <s v="Budget Allocation Quarter"/>
    <x v="157"/>
    <x v="82"/>
    <x v="0"/>
    <x v="154"/>
    <x v="3"/>
    <s v="IEC_STD_V10 &gt;&gt; Common &gt;&gt; AutoMetaDataBudget Allocation Quarter"/>
    <x v="3"/>
    <x v="1"/>
    <s v="投資預算分配季度Dimension"/>
    <n v="254"/>
    <n v="320"/>
    <n v="0"/>
    <s v=""/>
    <n v="0"/>
    <n v="0"/>
    <n v="254"/>
    <x v="29"/>
    <s v="Investment Budget Control"/>
    <x v="31"/>
    <e v="#N/A"/>
    <x v="0"/>
    <s v="C.1.2.0: 投資併購管理:"/>
    <x v="17"/>
    <x v="17"/>
    <x v="319"/>
    <x v="156"/>
    <x v="157"/>
    <x v="158"/>
    <x v="0"/>
    <x v="0"/>
    <x v="0"/>
    <x v="1"/>
    <m/>
    <x v="0"/>
    <x v="3"/>
    <s v="Investment Budget Control_Budget Allocation Quarter"/>
    <x v="303"/>
    <x v="3"/>
    <x v="0"/>
    <x v="2"/>
    <x v="2"/>
    <x v="0"/>
    <x v="0"/>
    <s v="DM_INVESTMENT_BUDGET_CONTROL"/>
    <s v="BUDGET_ALLOCATION_QUARTER"/>
    <x v="22"/>
    <x v="85"/>
    <x v="0"/>
    <n v="0"/>
    <x v="0"/>
    <x v="0"/>
    <x v="0"/>
    <s v=""/>
    <s v=""/>
    <n v="319"/>
    <s v="-319"/>
    <x v="0"/>
    <x v="0"/>
    <x v="0"/>
    <x v="157"/>
    <x v="3"/>
    <s v="投資預算分配季度"/>
    <s v=""/>
    <s v=""/>
    <x v="0"/>
    <x v="60"/>
    <m/>
    <s v="^()$"/>
    <n v="9"/>
    <x v="0"/>
    <x v="2"/>
    <x v="0"/>
    <x v="0"/>
    <x v="1"/>
    <x v="1"/>
    <b v="0"/>
    <x v="1"/>
    <x v="1"/>
    <n v="0"/>
    <x v="0"/>
    <b v="0"/>
    <b v="0"/>
    <b v="0"/>
    <b v="0"/>
    <b v="0"/>
    <b v="0"/>
    <b v="0"/>
    <b v="0"/>
    <b v="0"/>
    <b v="0"/>
    <b v="0"/>
    <x v="0"/>
    <x v="0"/>
    <n v="0"/>
    <x v="4"/>
    <x v="0"/>
  </r>
  <r>
    <m/>
    <x v="2"/>
    <x v="6"/>
    <x v="171"/>
    <x v="171"/>
    <x v="1"/>
    <x v="175"/>
    <s v="預計可能投資額(H)"/>
    <x v="4"/>
    <x v="32"/>
    <s v="N/A"/>
    <s v="Confidential"/>
    <s v="金額類"/>
    <m/>
    <x v="0"/>
    <s v="STG"/>
    <x v="3"/>
    <x v="2"/>
    <x v="0"/>
    <x v="0"/>
    <s v="DM_INVESTMENT_BUDGET_CONTROL"/>
    <s v="BUDGET_ALLOCATION_AMOUNT_H"/>
    <m/>
    <m/>
    <m/>
    <m/>
    <m/>
    <s v="Investment Subject Allocation Master_Budget Allocation Amount"/>
    <m/>
    <m/>
    <m/>
    <m/>
    <m/>
    <m/>
    <m/>
    <m/>
    <m/>
    <m/>
    <m/>
    <m/>
    <s v="資料清單"/>
    <x v="6"/>
    <x v="18"/>
    <x v="60"/>
    <x v="6"/>
    <e v="#N/A"/>
    <s v="Budget Allocation Amount(H)"/>
    <x v="171"/>
    <x v="1"/>
    <x v="0"/>
    <x v="175"/>
    <x v="3"/>
    <s v="IEC_STD_V10 &gt;&gt; Common &gt;&gt; AutoMetaDataBudget Allocation Amount(H)"/>
    <x v="4"/>
    <x v="1"/>
    <s v="預計可能投資額(H)Measure"/>
    <n v="322"/>
    <n v="320"/>
    <n v="0"/>
    <s v=""/>
    <n v="0"/>
    <e v="#N/A"/>
    <e v="#N/A"/>
    <x v="72"/>
    <s v="Investment Budget Control"/>
    <x v="31"/>
    <e v="#N/A"/>
    <x v="0"/>
    <s v="C.1.2.0: 投資併購管理:"/>
    <x v="18"/>
    <x v="18"/>
    <x v="320"/>
    <x v="171"/>
    <x v="171"/>
    <x v="182"/>
    <x v="0"/>
    <x v="0"/>
    <x v="0"/>
    <x v="6"/>
    <m/>
    <x v="0"/>
    <x v="4"/>
    <s v="Investment Budget Control_Budget Allocation Amount(H)"/>
    <x v="304"/>
    <x v="4"/>
    <x v="0"/>
    <x v="2"/>
    <x v="2"/>
    <x v="0"/>
    <x v="0"/>
    <s v="DM_INVESTMENT_BUDGET_CONTROL"/>
    <s v="BUDGET_ALLOCATION_AMOUNT_H"/>
    <x v="22"/>
    <x v="93"/>
    <x v="0"/>
    <n v="0"/>
    <x v="0"/>
    <x v="0"/>
    <x v="2"/>
    <s v=""/>
    <s v=""/>
    <n v="320"/>
    <s v="-320"/>
    <x v="0"/>
    <x v="0"/>
    <x v="0"/>
    <x v="171"/>
    <x v="3"/>
    <s v="預計可能投資額(H)"/>
    <s v=""/>
    <s v=""/>
    <x v="0"/>
    <x v="60"/>
    <m/>
    <s v="^()$"/>
    <n v="9"/>
    <x v="0"/>
    <x v="2"/>
    <x v="0"/>
    <x v="0"/>
    <x v="0"/>
    <x v="1"/>
    <b v="0"/>
    <x v="1"/>
    <x v="1"/>
    <n v="0"/>
    <x v="0"/>
    <b v="0"/>
    <b v="0"/>
    <b v="0"/>
    <b v="0"/>
    <b v="0"/>
    <b v="0"/>
    <b v="0"/>
    <b v="0"/>
    <e v="#N/A"/>
    <b v="0"/>
    <b v="0"/>
    <x v="2"/>
    <x v="7"/>
    <n v="0"/>
    <x v="8"/>
    <x v="0"/>
  </r>
  <r>
    <m/>
    <x v="2"/>
    <x v="6"/>
    <x v="172"/>
    <x v="172"/>
    <x v="1"/>
    <x v="176"/>
    <s v="預計可能投資額(M)"/>
    <x v="4"/>
    <x v="32"/>
    <s v="N/A"/>
    <s v="Confidential"/>
    <s v="金額類"/>
    <m/>
    <x v="0"/>
    <s v="STG"/>
    <x v="3"/>
    <x v="2"/>
    <x v="0"/>
    <x v="0"/>
    <s v="DM_INVESTMENT_BUDGET_CONTROL"/>
    <s v="BUDGET_ALLOCATION_AMOUNT_M"/>
    <m/>
    <m/>
    <m/>
    <m/>
    <m/>
    <s v="Investment Subject Allocation Master_Budget Allocation Amount"/>
    <m/>
    <m/>
    <m/>
    <m/>
    <m/>
    <m/>
    <m/>
    <m/>
    <m/>
    <m/>
    <m/>
    <m/>
    <s v="資料清單"/>
    <x v="6"/>
    <x v="19"/>
    <x v="60"/>
    <x v="6"/>
    <e v="#N/A"/>
    <s v="Budget Allocation Amount(M)"/>
    <x v="172"/>
    <x v="1"/>
    <x v="0"/>
    <x v="176"/>
    <x v="3"/>
    <s v="IEC_STD_V10 &gt;&gt; Common &gt;&gt; AutoMetaDataBudget Allocation Amount(M)"/>
    <x v="4"/>
    <x v="1"/>
    <s v="預計可能投資額(M)Measure"/>
    <n v="323"/>
    <n v="320"/>
    <n v="0"/>
    <s v=""/>
    <n v="0"/>
    <e v="#N/A"/>
    <e v="#N/A"/>
    <x v="72"/>
    <s v="Investment Budget Control"/>
    <x v="31"/>
    <e v="#N/A"/>
    <x v="0"/>
    <s v="C.1.2.0: 投資併購管理:"/>
    <x v="19"/>
    <x v="19"/>
    <x v="321"/>
    <x v="172"/>
    <x v="172"/>
    <x v="183"/>
    <x v="0"/>
    <x v="0"/>
    <x v="0"/>
    <x v="6"/>
    <m/>
    <x v="0"/>
    <x v="4"/>
    <s v="Investment Budget Control_Budget Allocation Amount(M)"/>
    <x v="305"/>
    <x v="4"/>
    <x v="0"/>
    <x v="2"/>
    <x v="2"/>
    <x v="0"/>
    <x v="0"/>
    <s v="DM_INVESTMENT_BUDGET_CONTROL"/>
    <s v="BUDGET_ALLOCATION_AMOUNT_M"/>
    <x v="22"/>
    <x v="94"/>
    <x v="0"/>
    <n v="0"/>
    <x v="0"/>
    <x v="0"/>
    <x v="2"/>
    <s v=""/>
    <s v=""/>
    <n v="321"/>
    <s v="-321"/>
    <x v="0"/>
    <x v="0"/>
    <x v="0"/>
    <x v="172"/>
    <x v="3"/>
    <s v="預計可能投資額(M)"/>
    <s v=""/>
    <s v=""/>
    <x v="0"/>
    <x v="60"/>
    <m/>
    <s v="^()$"/>
    <n v="9"/>
    <x v="0"/>
    <x v="2"/>
    <x v="0"/>
    <x v="0"/>
    <x v="0"/>
    <x v="1"/>
    <b v="0"/>
    <x v="1"/>
    <x v="1"/>
    <n v="0"/>
    <x v="0"/>
    <b v="0"/>
    <b v="0"/>
    <b v="0"/>
    <b v="0"/>
    <b v="0"/>
    <b v="0"/>
    <b v="0"/>
    <b v="0"/>
    <e v="#N/A"/>
    <b v="0"/>
    <b v="0"/>
    <x v="2"/>
    <x v="7"/>
    <n v="0"/>
    <x v="8"/>
    <x v="0"/>
  </r>
  <r>
    <m/>
    <x v="2"/>
    <x v="6"/>
    <x v="173"/>
    <x v="173"/>
    <x v="1"/>
    <x v="177"/>
    <s v="預計可能投資額(L)"/>
    <x v="4"/>
    <x v="32"/>
    <s v="N/A"/>
    <s v="Confidential"/>
    <s v="金額類"/>
    <m/>
    <x v="0"/>
    <s v="STG"/>
    <x v="3"/>
    <x v="2"/>
    <x v="0"/>
    <x v="0"/>
    <s v="DM_INVESTMENT_BUDGET_CONTROL"/>
    <s v="BUDGET_ALLOCATION_AMOUNT_L"/>
    <m/>
    <m/>
    <m/>
    <m/>
    <m/>
    <s v="Investment Subject Allocation Master_Budget Allocation Amount"/>
    <m/>
    <m/>
    <m/>
    <m/>
    <m/>
    <m/>
    <m/>
    <m/>
    <m/>
    <m/>
    <m/>
    <m/>
    <s v="資料清單"/>
    <x v="6"/>
    <x v="20"/>
    <x v="60"/>
    <x v="6"/>
    <e v="#N/A"/>
    <s v="Budget Allocation Amount(L)"/>
    <x v="173"/>
    <x v="1"/>
    <x v="0"/>
    <x v="177"/>
    <x v="3"/>
    <s v="IEC_STD_V10 &gt;&gt; Common &gt;&gt; AutoMetaDataBudget Allocation Amount(L)"/>
    <x v="4"/>
    <x v="1"/>
    <s v="預計可能投資額(L)Measure"/>
    <n v="324"/>
    <n v="320"/>
    <n v="0"/>
    <s v=""/>
    <n v="0"/>
    <e v="#N/A"/>
    <e v="#N/A"/>
    <x v="72"/>
    <s v="Investment Budget Control"/>
    <x v="31"/>
    <e v="#N/A"/>
    <x v="0"/>
    <s v="C.1.2.0: 投資併購管理:"/>
    <x v="20"/>
    <x v="20"/>
    <x v="322"/>
    <x v="173"/>
    <x v="173"/>
    <x v="184"/>
    <x v="0"/>
    <x v="0"/>
    <x v="0"/>
    <x v="6"/>
    <m/>
    <x v="0"/>
    <x v="4"/>
    <s v="Investment Budget Control_Budget Allocation Amount(L)"/>
    <x v="306"/>
    <x v="4"/>
    <x v="0"/>
    <x v="2"/>
    <x v="2"/>
    <x v="0"/>
    <x v="0"/>
    <s v="DM_INVESTMENT_BUDGET_CONTROL"/>
    <s v="BUDGET_ALLOCATION_AMOUNT_L"/>
    <x v="22"/>
    <x v="95"/>
    <x v="0"/>
    <n v="0"/>
    <x v="0"/>
    <x v="0"/>
    <x v="2"/>
    <s v=""/>
    <s v=""/>
    <n v="322"/>
    <s v="-322"/>
    <x v="0"/>
    <x v="0"/>
    <x v="0"/>
    <x v="173"/>
    <x v="3"/>
    <s v="預計可能投資額(L)"/>
    <s v=""/>
    <s v=""/>
    <x v="0"/>
    <x v="60"/>
    <m/>
    <s v="^()$"/>
    <n v="9"/>
    <x v="0"/>
    <x v="2"/>
    <x v="0"/>
    <x v="0"/>
    <x v="0"/>
    <x v="1"/>
    <b v="0"/>
    <x v="1"/>
    <x v="1"/>
    <n v="0"/>
    <x v="0"/>
    <b v="0"/>
    <b v="0"/>
    <b v="0"/>
    <b v="0"/>
    <b v="0"/>
    <b v="0"/>
    <b v="0"/>
    <b v="0"/>
    <e v="#N/A"/>
    <b v="0"/>
    <b v="0"/>
    <x v="2"/>
    <x v="7"/>
    <n v="0"/>
    <x v="8"/>
    <x v="0"/>
  </r>
  <r>
    <m/>
    <x v="2"/>
    <x v="6"/>
    <x v="161"/>
    <x v="162"/>
    <x v="83"/>
    <x v="159"/>
    <s v="當年度每個季度的年度投資預算皆等同當年度投資預算"/>
    <x v="4"/>
    <x v="32"/>
    <s v="N/A"/>
    <s v="Confidential"/>
    <s v="金額類"/>
    <m/>
    <x v="0"/>
    <s v="STG"/>
    <x v="3"/>
    <x v="2"/>
    <x v="0"/>
    <x v="0"/>
    <s v="DM_INVESTMENT_BUDGET_CONTROL"/>
    <s v="ANNUAL_INVESTMENT_BUDGET"/>
    <m/>
    <m/>
    <m/>
    <m/>
    <m/>
    <m/>
    <m/>
    <m/>
    <m/>
    <m/>
    <m/>
    <m/>
    <m/>
    <m/>
    <m/>
    <m/>
    <m/>
    <m/>
    <s v="資料清單"/>
    <x v="6"/>
    <x v="21"/>
    <x v="60"/>
    <x v="6"/>
    <e v="#N/A"/>
    <s v="Annual Investment Budget"/>
    <x v="162"/>
    <x v="83"/>
    <x v="0"/>
    <x v="159"/>
    <x v="3"/>
    <s v="IEC_STD_V10 &gt;&gt; Common &gt;&gt; AutoMetaDataAnnual Investment Budget"/>
    <x v="4"/>
    <x v="1"/>
    <s v="年度投資預算Measure"/>
    <n v="261"/>
    <n v="320"/>
    <n v="0"/>
    <s v=""/>
    <n v="0"/>
    <n v="0"/>
    <n v="261"/>
    <x v="73"/>
    <s v="Investment Budget Control"/>
    <x v="31"/>
    <e v="#N/A"/>
    <x v="0"/>
    <s v="C.1.2.0: 投資併購管理:"/>
    <x v="21"/>
    <x v="21"/>
    <x v="323"/>
    <x v="161"/>
    <x v="162"/>
    <x v="185"/>
    <x v="0"/>
    <x v="0"/>
    <x v="0"/>
    <x v="6"/>
    <m/>
    <x v="0"/>
    <x v="4"/>
    <s v="Investment Budget Control_Annual Investment Budget"/>
    <x v="307"/>
    <x v="4"/>
    <x v="0"/>
    <x v="2"/>
    <x v="2"/>
    <x v="0"/>
    <x v="0"/>
    <s v="DM_INVESTMENT_BUDGET_CONTROL"/>
    <s v="ANNUAL_INVESTMENT_BUDGET"/>
    <x v="22"/>
    <x v="89"/>
    <x v="0"/>
    <n v="0"/>
    <x v="0"/>
    <x v="0"/>
    <x v="0"/>
    <s v=""/>
    <s v=""/>
    <n v="323"/>
    <s v="-323"/>
    <x v="0"/>
    <x v="0"/>
    <x v="0"/>
    <x v="162"/>
    <x v="3"/>
    <s v="年度投資預算"/>
    <s v=""/>
    <s v=""/>
    <x v="0"/>
    <x v="60"/>
    <m/>
    <s v="^()$"/>
    <n v="9"/>
    <x v="0"/>
    <x v="2"/>
    <x v="0"/>
    <x v="0"/>
    <x v="1"/>
    <x v="1"/>
    <b v="0"/>
    <x v="1"/>
    <x v="1"/>
    <n v="0"/>
    <x v="0"/>
    <b v="0"/>
    <b v="0"/>
    <b v="0"/>
    <b v="0"/>
    <b v="0"/>
    <b v="0"/>
    <b v="0"/>
    <b v="0"/>
    <b v="0"/>
    <b v="0"/>
    <b v="0"/>
    <x v="0"/>
    <x v="0"/>
    <n v="0"/>
    <x v="9"/>
    <x v="0"/>
  </r>
  <r>
    <m/>
    <x v="2"/>
    <x v="6"/>
    <x v="162"/>
    <x v="163"/>
    <x v="84"/>
    <x v="160"/>
    <s v="年度實際已投資金額"/>
    <x v="4"/>
    <x v="32"/>
    <s v="N/A"/>
    <s v="Confidential"/>
    <s v="金額類"/>
    <m/>
    <x v="0"/>
    <s v="STG"/>
    <x v="3"/>
    <x v="2"/>
    <x v="0"/>
    <x v="0"/>
    <s v="DM_INVESTMENT_BUDGET_CONTROL"/>
    <s v="ANNUAL_ACTUAL_INVESTMENT_AMMOUNT"/>
    <m/>
    <m/>
    <m/>
    <m/>
    <m/>
    <m/>
    <m/>
    <m/>
    <m/>
    <m/>
    <m/>
    <m/>
    <m/>
    <m/>
    <m/>
    <m/>
    <m/>
    <m/>
    <s v="資料清單"/>
    <x v="6"/>
    <x v="22"/>
    <x v="60"/>
    <x v="6"/>
    <e v="#N/A"/>
    <s v="Annual Actual Investment Amount"/>
    <x v="163"/>
    <x v="84"/>
    <x v="0"/>
    <x v="160"/>
    <x v="3"/>
    <s v="IEC_STD_V10 &gt;&gt; Common &gt;&gt; AutoMetaDataAnnual Actual Investment Amount"/>
    <x v="4"/>
    <x v="1"/>
    <s v="年度實際已投資金額Measure"/>
    <n v="262"/>
    <n v="320"/>
    <n v="0"/>
    <s v=""/>
    <n v="0"/>
    <n v="0"/>
    <n v="262"/>
    <x v="74"/>
    <s v="Investment Budget Control"/>
    <x v="31"/>
    <e v="#N/A"/>
    <x v="0"/>
    <s v="C.1.2.0: 投資併購管理:"/>
    <x v="22"/>
    <x v="22"/>
    <x v="324"/>
    <x v="162"/>
    <x v="163"/>
    <x v="164"/>
    <x v="0"/>
    <x v="0"/>
    <x v="0"/>
    <x v="6"/>
    <m/>
    <x v="0"/>
    <x v="4"/>
    <s v="Investment Budget Control_Annual Actual Investment Amount"/>
    <x v="308"/>
    <x v="4"/>
    <x v="0"/>
    <x v="2"/>
    <x v="2"/>
    <x v="0"/>
    <x v="0"/>
    <s v="DM_INVESTMENT_BUDGET_CONTROL"/>
    <s v="ANNUAL_ACTUAL_INVESTMENT_AMMOUNT"/>
    <x v="22"/>
    <x v="90"/>
    <x v="0"/>
    <n v="0"/>
    <x v="0"/>
    <x v="0"/>
    <x v="0"/>
    <s v=""/>
    <s v=""/>
    <n v="324"/>
    <s v="-324"/>
    <x v="0"/>
    <x v="0"/>
    <x v="0"/>
    <x v="163"/>
    <x v="3"/>
    <s v="年度實際已投資金額"/>
    <s v=""/>
    <s v=""/>
    <x v="0"/>
    <x v="60"/>
    <m/>
    <s v="^()$"/>
    <n v="9"/>
    <x v="0"/>
    <x v="2"/>
    <x v="0"/>
    <x v="0"/>
    <x v="1"/>
    <x v="1"/>
    <b v="0"/>
    <x v="1"/>
    <x v="1"/>
    <n v="0"/>
    <x v="0"/>
    <b v="0"/>
    <b v="0"/>
    <b v="0"/>
    <b v="0"/>
    <b v="0"/>
    <b v="0"/>
    <b v="0"/>
    <b v="0"/>
    <b v="0"/>
    <b v="0"/>
    <b v="0"/>
    <x v="0"/>
    <x v="0"/>
    <n v="0"/>
    <x v="13"/>
    <x v="0"/>
  </r>
  <r>
    <m/>
    <x v="2"/>
    <x v="6"/>
    <x v="163"/>
    <x v="164"/>
    <x v="1"/>
    <x v="161"/>
    <s v="規則示例：_x000a_2021 Q3(目前所在季度) 年度預算餘額是 年度預算-年度實際已投資-(前一季)預計可能投資額(H)_x000a_2021 Q4(未來所在季度) 年度預算餘額是 年度預算-年度實際已投資-(前一季)預計可能投資額(H)_x000a_2022 Q1(未來季度) 年度預算餘額是 年度預算-年度實際已投資_x000a_2022 Q2(未來所在季度) 年度預算餘額是 年度預算-年度實際已投資-(前一季)預計可能投資額(H)"/>
    <x v="4"/>
    <x v="32"/>
    <s v="Investment Budget Control_Annual Investment Budget;Investment Budget Control_Annual Actual Investment Amount;Investment Budget Control_Budget Allocation Amount(H)"/>
    <s v="Confidential"/>
    <s v="金額類"/>
    <m/>
    <x v="0"/>
    <s v="STG"/>
    <x v="3"/>
    <x v="2"/>
    <x v="0"/>
    <x v="0"/>
    <s v="DM_INVESTMENT_BUDGET_CONTROL"/>
    <s v="ANNUAL_INVESTMENT_BUDGET_BALANCE_F"/>
    <m/>
    <m/>
    <m/>
    <m/>
    <m/>
    <m/>
    <m/>
    <m/>
    <m/>
    <m/>
    <m/>
    <m/>
    <m/>
    <m/>
    <m/>
    <m/>
    <m/>
    <m/>
    <s v="資料清單"/>
    <x v="6"/>
    <x v="23"/>
    <x v="60"/>
    <x v="6"/>
    <e v="#N/A"/>
    <s v="Annual Investment Budget Balance (F)"/>
    <x v="164"/>
    <x v="1"/>
    <x v="0"/>
    <x v="161"/>
    <x v="3"/>
    <s v="IEC_STD_V10 &gt;&gt; Common &gt;&gt; AutoMetaDataAnnual Investment Budget Balance (F)"/>
    <x v="4"/>
    <x v="1"/>
    <s v="年度投資預算餘額(F)Measure"/>
    <n v="263"/>
    <n v="320"/>
    <e v="#N/A"/>
    <s v=""/>
    <n v="0"/>
    <n v="0"/>
    <n v="263"/>
    <x v="75"/>
    <s v="Investment Budget Control"/>
    <x v="31"/>
    <e v="#N/A"/>
    <x v="52"/>
    <s v="C.1.2.0: 投資併購管理:"/>
    <x v="23"/>
    <x v="23"/>
    <x v="325"/>
    <x v="163"/>
    <x v="164"/>
    <x v="165"/>
    <x v="0"/>
    <x v="0"/>
    <x v="0"/>
    <x v="6"/>
    <m/>
    <x v="0"/>
    <x v="4"/>
    <s v="Investment Budget Control_Annual Investment Budget Balance (F)"/>
    <x v="309"/>
    <x v="4"/>
    <x v="0"/>
    <x v="2"/>
    <x v="2"/>
    <x v="0"/>
    <x v="0"/>
    <s v="DM_INVESTMENT_BUDGET_CONTROL"/>
    <s v="ANNUAL_INVESTMENT_BUDGET_BALANCE_F"/>
    <x v="22"/>
    <x v="91"/>
    <x v="0"/>
    <n v="0"/>
    <x v="0"/>
    <x v="0"/>
    <x v="0"/>
    <s v=""/>
    <s v=""/>
    <n v="325"/>
    <s v="-325"/>
    <x v="0"/>
    <x v="0"/>
    <x v="0"/>
    <x v="164"/>
    <x v="3"/>
    <s v="年度投資預算餘額(F)"/>
    <s v=""/>
    <s v=""/>
    <x v="0"/>
    <x v="60"/>
    <m/>
    <s v="^()$"/>
    <n v="9"/>
    <x v="0"/>
    <x v="2"/>
    <x v="0"/>
    <x v="0"/>
    <x v="1"/>
    <x v="1"/>
    <b v="0"/>
    <x v="1"/>
    <x v="1"/>
    <n v="0"/>
    <x v="0"/>
    <b v="0"/>
    <b v="0"/>
    <b v="0"/>
    <b v="0"/>
    <b v="0"/>
    <b v="0"/>
    <b v="0"/>
    <b v="0"/>
    <b v="0"/>
    <b v="0"/>
    <b v="0"/>
    <x v="0"/>
    <x v="0"/>
    <n v="0"/>
    <x v="39"/>
    <x v="0"/>
  </r>
  <r>
    <m/>
    <x v="2"/>
    <x v="6"/>
    <x v="164"/>
    <x v="165"/>
    <x v="1"/>
    <x v="162"/>
    <s v="預計可能投資額(H)/年度投資預算餘額比率"/>
    <x v="4"/>
    <x v="32"/>
    <s v="Investment Budget Control_Budget Allocation Amount(H);Investment Budget Control_Annual Investment Budget Balance (F)"/>
    <s v="Confidential"/>
    <s v="比例類"/>
    <m/>
    <x v="0"/>
    <s v="STG"/>
    <x v="3"/>
    <x v="2"/>
    <x v="0"/>
    <x v="0"/>
    <s v="DM_INVESTMENT_BUDGET_CONTROL"/>
    <s v="ANNUAL_INVESTMENT_BUDGET_BALANCE_RATIO"/>
    <m/>
    <m/>
    <m/>
    <m/>
    <m/>
    <m/>
    <m/>
    <m/>
    <m/>
    <m/>
    <m/>
    <m/>
    <m/>
    <m/>
    <m/>
    <m/>
    <m/>
    <m/>
    <s v="資料清單"/>
    <x v="6"/>
    <x v="24"/>
    <x v="60"/>
    <x v="6"/>
    <e v="#N/A"/>
    <s v="Annual Investment Budget Balance Ratio"/>
    <x v="165"/>
    <x v="1"/>
    <x v="0"/>
    <x v="162"/>
    <x v="3"/>
    <s v="IEC_STD_V10 &gt;&gt; Common &gt;&gt; AutoMetaDataAnnual Investment Budget Balance Ratio"/>
    <x v="4"/>
    <x v="1"/>
    <s v="預計可能投資額(H)佔年度投資預算餘額比率Measure"/>
    <n v="264"/>
    <n v="320"/>
    <e v="#N/A"/>
    <s v=""/>
    <n v="0"/>
    <n v="0"/>
    <n v="264"/>
    <x v="76"/>
    <s v="Investment Budget Control"/>
    <x v="31"/>
    <e v="#N/A"/>
    <x v="53"/>
    <s v="C.1.2.0: 投資併購管理:"/>
    <x v="24"/>
    <x v="24"/>
    <x v="326"/>
    <x v="164"/>
    <x v="165"/>
    <x v="166"/>
    <x v="0"/>
    <x v="0"/>
    <x v="0"/>
    <x v="5"/>
    <m/>
    <x v="0"/>
    <x v="4"/>
    <s v="Investment Budget Control_Annual Investment Budget Balance Ratio"/>
    <x v="310"/>
    <x v="4"/>
    <x v="0"/>
    <x v="2"/>
    <x v="2"/>
    <x v="0"/>
    <x v="0"/>
    <s v="DM_INVESTMENT_BUDGET_CONTROL"/>
    <s v="ANNUAL_INVESTMENT_BUDGET_BALANCE_RATIO"/>
    <x v="22"/>
    <x v="92"/>
    <x v="0"/>
    <n v="0"/>
    <x v="0"/>
    <x v="0"/>
    <x v="0"/>
    <s v=""/>
    <s v=""/>
    <n v="326"/>
    <s v="-326"/>
    <x v="0"/>
    <x v="0"/>
    <x v="0"/>
    <x v="165"/>
    <x v="3"/>
    <s v="預計可能投資額(H)佔年度投資預算餘額比率"/>
    <s v=""/>
    <s v=""/>
    <x v="0"/>
    <x v="60"/>
    <m/>
    <s v="^()$"/>
    <n v="9"/>
    <x v="0"/>
    <x v="2"/>
    <x v="0"/>
    <x v="0"/>
    <x v="1"/>
    <x v="1"/>
    <b v="0"/>
    <x v="1"/>
    <x v="1"/>
    <n v="0"/>
    <x v="0"/>
    <b v="0"/>
    <b v="0"/>
    <b v="0"/>
    <b v="0"/>
    <b v="0"/>
    <b v="0"/>
    <b v="0"/>
    <b v="0"/>
    <b v="0"/>
    <b v="0"/>
    <b v="0"/>
    <x v="0"/>
    <x v="0"/>
    <n v="0"/>
    <x v="40"/>
    <x v="0"/>
  </r>
  <r>
    <m/>
    <x v="2"/>
    <x v="6"/>
    <x v="174"/>
    <x v="174"/>
    <x v="1"/>
    <x v="178"/>
    <s v="投資預算分配總表"/>
    <x v="0"/>
    <x v="18"/>
    <s v="N/A"/>
    <s v="Confidential"/>
    <s v="N/A"/>
    <m/>
    <x v="0"/>
    <s v="STG"/>
    <x v="3"/>
    <x v="2"/>
    <x v="0"/>
    <x v="0"/>
    <s v="DM_INVESTMENT_BUDGET_ALLOCATION"/>
    <m/>
    <m/>
    <m/>
    <m/>
    <m/>
    <m/>
    <m/>
    <m/>
    <m/>
    <m/>
    <m/>
    <m/>
    <m/>
    <m/>
    <m/>
    <m/>
    <m/>
    <m/>
    <m/>
    <s v="資料清單"/>
    <x v="6"/>
    <x v="25"/>
    <x v="60"/>
    <x v="6"/>
    <e v="#N/A"/>
    <s v="Investment Budget Allocation"/>
    <x v="174"/>
    <x v="1"/>
    <x v="0"/>
    <x v="178"/>
    <x v="3"/>
    <s v="IEC_STD_V10 &gt;&gt; Common &gt;&gt; AutoMetaDataInvestment Budget Allocation"/>
    <x v="0"/>
    <x v="1"/>
    <s v="投資預算分配總表Concept"/>
    <n v="329"/>
    <n v="0"/>
    <n v="0"/>
    <s v=""/>
    <n v="0"/>
    <n v="0"/>
    <n v="0"/>
    <x v="0"/>
    <s v=""/>
    <x v="0"/>
    <s v=""/>
    <x v="0"/>
    <s v="C.1.2.0: 投資併購管理:"/>
    <x v="25"/>
    <x v="25"/>
    <x v="327"/>
    <x v="174"/>
    <x v="174"/>
    <x v="186"/>
    <x v="0"/>
    <x v="0"/>
    <x v="0"/>
    <x v="7"/>
    <m/>
    <x v="0"/>
    <x v="0"/>
    <s v="Investment Budget Allocation"/>
    <x v="311"/>
    <x v="0"/>
    <x v="0"/>
    <x v="2"/>
    <x v="2"/>
    <x v="0"/>
    <x v="0"/>
    <s v="DM_INVESTMENT_BUDGET_ALLOCATION"/>
    <s v=""/>
    <x v="23"/>
    <x v="0"/>
    <x v="0"/>
    <n v="0"/>
    <x v="0"/>
    <x v="0"/>
    <x v="0"/>
    <s v=""/>
    <s v=""/>
    <n v="327"/>
    <s v="-327"/>
    <x v="0"/>
    <x v="0"/>
    <x v="0"/>
    <x v="174"/>
    <x v="3"/>
    <s v="投資預算分配總表"/>
    <s v=""/>
    <s v=""/>
    <x v="0"/>
    <x v="60"/>
    <m/>
    <s v="^()$"/>
    <n v="9"/>
    <x v="0"/>
    <x v="2"/>
    <x v="0"/>
    <x v="0"/>
    <x v="0"/>
    <x v="1"/>
    <b v="0"/>
    <x v="1"/>
    <x v="0"/>
    <n v="0"/>
    <x v="0"/>
    <b v="0"/>
    <b v="0"/>
    <b v="0"/>
    <b v="0"/>
    <b v="0"/>
    <b v="0"/>
    <b v="0"/>
    <b v="0"/>
    <b v="0"/>
    <b v="0"/>
    <b v="0"/>
    <x v="0"/>
    <x v="0"/>
    <n v="0"/>
    <x v="10"/>
    <x v="0"/>
  </r>
  <r>
    <m/>
    <x v="2"/>
    <x v="6"/>
    <x v="156"/>
    <x v="157"/>
    <x v="82"/>
    <x v="154"/>
    <s v="投資預算分配季度"/>
    <x v="3"/>
    <x v="33"/>
    <s v="N/A"/>
    <s v="Confidential"/>
    <s v="文本類"/>
    <m/>
    <x v="0"/>
    <s v="STG"/>
    <x v="3"/>
    <x v="2"/>
    <x v="0"/>
    <x v="0"/>
    <s v="DM_INVESTMENT_BUDGET_ALLOCATION"/>
    <s v="BUDGET_ALLOCATION_QUARTER"/>
    <m/>
    <m/>
    <m/>
    <m/>
    <m/>
    <m/>
    <m/>
    <m/>
    <m/>
    <m/>
    <m/>
    <m/>
    <m/>
    <m/>
    <m/>
    <m/>
    <m/>
    <m/>
    <s v="資料清單"/>
    <x v="6"/>
    <x v="26"/>
    <x v="60"/>
    <x v="6"/>
    <e v="#N/A"/>
    <s v="Budget Allocation Quarter"/>
    <x v="157"/>
    <x v="82"/>
    <x v="0"/>
    <x v="154"/>
    <x v="3"/>
    <s v="IEC_STD_V10 &gt;&gt; Common &gt;&gt; AutoMetaDataBudget Allocation Quarter"/>
    <x v="3"/>
    <x v="1"/>
    <s v="投資預算分配季度Dimension"/>
    <n v="254"/>
    <n v="329"/>
    <n v="0"/>
    <s v=""/>
    <n v="0"/>
    <n v="0"/>
    <n v="254"/>
    <x v="29"/>
    <s v="Investment Budget Allocation"/>
    <x v="32"/>
    <e v="#N/A"/>
    <x v="0"/>
    <s v="C.1.2.0: 投資併購管理:"/>
    <x v="26"/>
    <x v="26"/>
    <x v="328"/>
    <x v="156"/>
    <x v="157"/>
    <x v="158"/>
    <x v="0"/>
    <x v="0"/>
    <x v="0"/>
    <x v="1"/>
    <m/>
    <x v="0"/>
    <x v="3"/>
    <s v="Investment Budget Allocation_Budget Allocation Quarter"/>
    <x v="312"/>
    <x v="3"/>
    <x v="0"/>
    <x v="2"/>
    <x v="2"/>
    <x v="0"/>
    <x v="0"/>
    <s v="DM_INVESTMENT_BUDGET_ALLOCATION"/>
    <s v="BUDGET_ALLOCATION_QUARTER"/>
    <x v="23"/>
    <x v="85"/>
    <x v="0"/>
    <n v="0"/>
    <x v="0"/>
    <x v="0"/>
    <x v="0"/>
    <s v=""/>
    <s v=""/>
    <n v="328"/>
    <s v="-328"/>
    <x v="0"/>
    <x v="0"/>
    <x v="0"/>
    <x v="157"/>
    <x v="3"/>
    <s v="投資預算分配季度"/>
    <s v=""/>
    <s v=""/>
    <x v="0"/>
    <x v="60"/>
    <m/>
    <s v="^()$"/>
    <n v="9"/>
    <x v="0"/>
    <x v="2"/>
    <x v="0"/>
    <x v="0"/>
    <x v="1"/>
    <x v="1"/>
    <b v="0"/>
    <x v="1"/>
    <x v="1"/>
    <n v="0"/>
    <x v="0"/>
    <b v="0"/>
    <b v="0"/>
    <b v="0"/>
    <b v="0"/>
    <b v="0"/>
    <b v="0"/>
    <b v="0"/>
    <b v="0"/>
    <b v="0"/>
    <b v="0"/>
    <b v="0"/>
    <x v="0"/>
    <x v="0"/>
    <n v="0"/>
    <x v="4"/>
    <x v="0"/>
  </r>
  <r>
    <m/>
    <x v="2"/>
    <x v="6"/>
    <x v="137"/>
    <x v="138"/>
    <x v="1"/>
    <x v="135"/>
    <s v="排序_x000a_1. 原始標的名稱_x000a_2. 計算後預計可能投資額(H)、預計可能投資額(M)、預計可能投資額(Ｌ)"/>
    <x v="3"/>
    <x v="33"/>
    <s v="N/A"/>
    <s v="Confidential"/>
    <s v="文本類"/>
    <m/>
    <x v="0"/>
    <s v="STG"/>
    <x v="3"/>
    <x v="2"/>
    <x v="0"/>
    <x v="0"/>
    <s v="DM_INVESTMENT_BUDGET_ALLOCATION"/>
    <s v="INVESTMENT_SUBJECT"/>
    <m/>
    <m/>
    <m/>
    <m/>
    <m/>
    <m/>
    <m/>
    <m/>
    <m/>
    <m/>
    <m/>
    <m/>
    <m/>
    <m/>
    <m/>
    <m/>
    <m/>
    <m/>
    <s v="資料清單"/>
    <x v="6"/>
    <x v="27"/>
    <x v="60"/>
    <x v="6"/>
    <e v="#N/A"/>
    <s v="Investment Subject"/>
    <x v="138"/>
    <x v="1"/>
    <x v="0"/>
    <x v="135"/>
    <x v="3"/>
    <s v="IEC_STD_V10 &gt;&gt; Common &gt;&gt; AutoMetaDataInvestment Subject"/>
    <x v="3"/>
    <x v="1"/>
    <s v="投資標的名稱Dimension"/>
    <n v="235"/>
    <n v="329"/>
    <n v="0"/>
    <s v=""/>
    <n v="0"/>
    <n v="0"/>
    <n v="235"/>
    <x v="28"/>
    <s v="Investment Budget Allocation"/>
    <x v="32"/>
    <e v="#N/A"/>
    <x v="0"/>
    <s v="C.1.2.0: 投資併購管理:"/>
    <x v="27"/>
    <x v="27"/>
    <x v="329"/>
    <x v="137"/>
    <x v="138"/>
    <x v="187"/>
    <x v="0"/>
    <x v="0"/>
    <x v="0"/>
    <x v="1"/>
    <m/>
    <x v="0"/>
    <x v="3"/>
    <s v="Investment Budget Allocation_Investment Subject"/>
    <x v="313"/>
    <x v="3"/>
    <x v="0"/>
    <x v="2"/>
    <x v="2"/>
    <x v="0"/>
    <x v="0"/>
    <s v="DM_INVESTMENT_BUDGET_ALLOCATION"/>
    <s v="INVESTMENT_SUBJECT"/>
    <x v="23"/>
    <x v="67"/>
    <x v="0"/>
    <n v="0"/>
    <x v="0"/>
    <x v="0"/>
    <x v="0"/>
    <s v=""/>
    <s v=""/>
    <n v="329"/>
    <s v="-329"/>
    <x v="0"/>
    <x v="0"/>
    <x v="0"/>
    <x v="138"/>
    <x v="3"/>
    <s v="投資項目"/>
    <s v=""/>
    <s v=""/>
    <x v="0"/>
    <x v="60"/>
    <m/>
    <s v="^()$"/>
    <n v="9"/>
    <x v="0"/>
    <x v="2"/>
    <x v="0"/>
    <x v="0"/>
    <x v="1"/>
    <x v="1"/>
    <b v="0"/>
    <x v="1"/>
    <x v="1"/>
    <n v="0"/>
    <x v="0"/>
    <b v="0"/>
    <b v="0"/>
    <b v="0"/>
    <b v="0"/>
    <b v="0"/>
    <b v="0"/>
    <b v="0"/>
    <b v="0"/>
    <b v="0"/>
    <b v="0"/>
    <b v="0"/>
    <x v="0"/>
    <x v="0"/>
    <n v="0"/>
    <x v="33"/>
    <x v="0"/>
  </r>
  <r>
    <m/>
    <x v="2"/>
    <x v="6"/>
    <x v="157"/>
    <x v="158"/>
    <x v="1"/>
    <x v="155"/>
    <s v="投資可能性分為 H, M, L_x000a_H:規劃將提報董事會、M:持續維繫或規劃DD、L:初步討論維繫可能性低"/>
    <x v="3"/>
    <x v="33"/>
    <s v="N/A"/>
    <s v="Confidential"/>
    <s v="代碼類"/>
    <m/>
    <x v="0"/>
    <s v="STG"/>
    <x v="3"/>
    <x v="2"/>
    <x v="0"/>
    <x v="0"/>
    <s v="DM_INVESTMENT_BUDGET_ALLOCATION"/>
    <s v="INVESTMENT_POSSIBILITY"/>
    <m/>
    <m/>
    <m/>
    <m/>
    <m/>
    <m/>
    <m/>
    <m/>
    <m/>
    <m/>
    <m/>
    <m/>
    <m/>
    <m/>
    <m/>
    <m/>
    <m/>
    <m/>
    <s v="資料清單"/>
    <x v="6"/>
    <x v="28"/>
    <x v="60"/>
    <x v="6"/>
    <e v="#N/A"/>
    <s v="Investment possibility"/>
    <x v="158"/>
    <x v="1"/>
    <x v="0"/>
    <x v="155"/>
    <x v="3"/>
    <s v="IEC_STD_V10 &gt;&gt; Common &gt;&gt; AutoMetaDataInvestment possibility"/>
    <x v="3"/>
    <x v="1"/>
    <s v="投資可能性Dimension"/>
    <n v="256"/>
    <n v="329"/>
    <n v="0"/>
    <s v=""/>
    <n v="0"/>
    <n v="0"/>
    <n v="256"/>
    <x v="77"/>
    <s v="Investment Budget Allocation"/>
    <x v="32"/>
    <e v="#N/A"/>
    <x v="0"/>
    <s v="C.1.2.0: 投資併購管理:"/>
    <x v="28"/>
    <x v="28"/>
    <x v="330"/>
    <x v="157"/>
    <x v="158"/>
    <x v="159"/>
    <x v="0"/>
    <x v="0"/>
    <x v="0"/>
    <x v="2"/>
    <m/>
    <x v="0"/>
    <x v="3"/>
    <s v="Investment Budget Allocation_Investment possibility"/>
    <x v="314"/>
    <x v="3"/>
    <x v="0"/>
    <x v="2"/>
    <x v="2"/>
    <x v="0"/>
    <x v="0"/>
    <s v="DM_INVESTMENT_BUDGET_ALLOCATION"/>
    <s v="INVESTMENT_POSSIBILITY"/>
    <x v="23"/>
    <x v="86"/>
    <x v="0"/>
    <n v="0"/>
    <x v="0"/>
    <x v="0"/>
    <x v="0"/>
    <s v=""/>
    <s v=""/>
    <n v="330"/>
    <s v="-330"/>
    <x v="0"/>
    <x v="0"/>
    <x v="0"/>
    <x v="158"/>
    <x v="3"/>
    <s v="投資可能性"/>
    <s v=""/>
    <s v=""/>
    <x v="0"/>
    <x v="60"/>
    <m/>
    <s v="^()$"/>
    <n v="9"/>
    <x v="0"/>
    <x v="2"/>
    <x v="0"/>
    <x v="0"/>
    <x v="1"/>
    <x v="1"/>
    <b v="0"/>
    <x v="1"/>
    <x v="1"/>
    <n v="0"/>
    <x v="0"/>
    <b v="0"/>
    <b v="0"/>
    <b v="0"/>
    <b v="0"/>
    <b v="0"/>
    <b v="0"/>
    <b v="0"/>
    <b v="0"/>
    <b v="0"/>
    <b v="0"/>
    <b v="0"/>
    <x v="0"/>
    <x v="0"/>
    <n v="0"/>
    <x v="17"/>
    <x v="0"/>
  </r>
  <r>
    <m/>
    <x v="2"/>
    <x v="6"/>
    <x v="158"/>
    <x v="159"/>
    <x v="1"/>
    <x v="156"/>
    <s v="預計可能投資額"/>
    <x v="4"/>
    <x v="33"/>
    <s v="N/A"/>
    <s v="Confidential"/>
    <s v="金額類"/>
    <m/>
    <x v="0"/>
    <s v="STG"/>
    <x v="3"/>
    <x v="2"/>
    <x v="0"/>
    <x v="0"/>
    <s v="DM_INVESTMENT_BUDGET_ALLOCATION"/>
    <s v="BUDGET_ALLOCATION_AMOUNT"/>
    <m/>
    <m/>
    <m/>
    <m/>
    <m/>
    <m/>
    <m/>
    <m/>
    <m/>
    <m/>
    <m/>
    <m/>
    <m/>
    <m/>
    <m/>
    <m/>
    <m/>
    <m/>
    <s v="資料清單"/>
    <x v="6"/>
    <x v="29"/>
    <x v="60"/>
    <x v="6"/>
    <e v="#N/A"/>
    <s v="Budget Allocation Amount"/>
    <x v="159"/>
    <x v="1"/>
    <x v="0"/>
    <x v="156"/>
    <x v="3"/>
    <s v="IEC_STD_V10 &gt;&gt; Common &gt;&gt; AutoMetaDataBudget Allocation Amount"/>
    <x v="4"/>
    <x v="1"/>
    <s v="預計可能投資額Measure"/>
    <n v="257"/>
    <n v="329"/>
    <n v="0"/>
    <s v=""/>
    <n v="0"/>
    <n v="0"/>
    <n v="257"/>
    <x v="78"/>
    <s v="Investment Budget Allocation"/>
    <x v="32"/>
    <e v="#N/A"/>
    <x v="0"/>
    <s v="C.1.2.0: 投資併購管理:"/>
    <x v="29"/>
    <x v="29"/>
    <x v="331"/>
    <x v="158"/>
    <x v="159"/>
    <x v="160"/>
    <x v="0"/>
    <x v="0"/>
    <x v="0"/>
    <x v="6"/>
    <m/>
    <x v="0"/>
    <x v="4"/>
    <s v="Investment Budget Allocation_Budget Allocation Amount"/>
    <x v="315"/>
    <x v="4"/>
    <x v="0"/>
    <x v="2"/>
    <x v="2"/>
    <x v="0"/>
    <x v="0"/>
    <s v="DM_INVESTMENT_BUDGET_ALLOCATION"/>
    <s v="BUDGET_ALLOCATION_AMOUNT"/>
    <x v="23"/>
    <x v="87"/>
    <x v="0"/>
    <n v="0"/>
    <x v="0"/>
    <x v="0"/>
    <x v="0"/>
    <s v=""/>
    <s v=""/>
    <n v="331"/>
    <s v="-331"/>
    <x v="0"/>
    <x v="0"/>
    <x v="0"/>
    <x v="159"/>
    <x v="3"/>
    <s v="預計可能投資額"/>
    <s v=""/>
    <s v=""/>
    <x v="0"/>
    <x v="60"/>
    <m/>
    <s v="^()$"/>
    <n v="9"/>
    <x v="0"/>
    <x v="2"/>
    <x v="0"/>
    <x v="0"/>
    <x v="1"/>
    <x v="1"/>
    <b v="0"/>
    <x v="1"/>
    <x v="1"/>
    <n v="0"/>
    <x v="0"/>
    <b v="0"/>
    <b v="0"/>
    <b v="0"/>
    <b v="0"/>
    <b v="0"/>
    <b v="0"/>
    <b v="0"/>
    <b v="0"/>
    <b v="0"/>
    <b v="0"/>
    <b v="0"/>
    <x v="0"/>
    <x v="0"/>
    <n v="0"/>
    <x v="9"/>
    <x v="0"/>
  </r>
  <r>
    <m/>
    <x v="2"/>
    <x v="6"/>
    <x v="175"/>
    <x v="175"/>
    <x v="1"/>
    <x v="179"/>
    <s v="投資併購目標"/>
    <x v="0"/>
    <x v="18"/>
    <s v="N/A"/>
    <s v="Confidential"/>
    <s v="N/A"/>
    <m/>
    <x v="0"/>
    <s v="STG"/>
    <x v="3"/>
    <x v="2"/>
    <x v="0"/>
    <x v="0"/>
    <s v="DM_INVESTMENT_MA_TARGET"/>
    <m/>
    <m/>
    <m/>
    <m/>
    <m/>
    <m/>
    <m/>
    <m/>
    <m/>
    <m/>
    <m/>
    <m/>
    <m/>
    <m/>
    <m/>
    <m/>
    <m/>
    <m/>
    <m/>
    <s v="資料清單"/>
    <x v="6"/>
    <x v="30"/>
    <x v="60"/>
    <x v="6"/>
    <e v="#N/A"/>
    <s v="Investment MA Target"/>
    <x v="175"/>
    <x v="1"/>
    <x v="0"/>
    <x v="179"/>
    <x v="3"/>
    <s v="IEC_STD_V10 &gt;&gt; Common &gt;&gt; AutoMetaDataInvestment MA Target"/>
    <x v="0"/>
    <x v="1"/>
    <s v="投資併購目標Concept"/>
    <n v="334"/>
    <n v="0"/>
    <n v="0"/>
    <s v=""/>
    <n v="0"/>
    <n v="0"/>
    <n v="0"/>
    <x v="0"/>
    <s v=""/>
    <x v="0"/>
    <s v=""/>
    <x v="0"/>
    <s v="C.1.2.0: 投資併購管理:"/>
    <x v="30"/>
    <x v="30"/>
    <x v="332"/>
    <x v="175"/>
    <x v="175"/>
    <x v="188"/>
    <x v="0"/>
    <x v="0"/>
    <x v="0"/>
    <x v="7"/>
    <m/>
    <x v="0"/>
    <x v="0"/>
    <s v="Investment MA Target"/>
    <x v="316"/>
    <x v="0"/>
    <x v="0"/>
    <x v="2"/>
    <x v="2"/>
    <x v="0"/>
    <x v="0"/>
    <s v="DM_INVESTMENT_MA_TARGET"/>
    <s v=""/>
    <x v="24"/>
    <x v="0"/>
    <x v="0"/>
    <n v="0"/>
    <x v="0"/>
    <x v="0"/>
    <x v="0"/>
    <s v=""/>
    <s v=""/>
    <n v="332"/>
    <s v="-332"/>
    <x v="0"/>
    <x v="0"/>
    <x v="0"/>
    <x v="175"/>
    <x v="3"/>
    <s v="投資併購目標"/>
    <s v=""/>
    <s v=""/>
    <x v="0"/>
    <x v="60"/>
    <m/>
    <s v="^()$"/>
    <n v="9"/>
    <x v="0"/>
    <x v="2"/>
    <x v="0"/>
    <x v="0"/>
    <x v="0"/>
    <x v="1"/>
    <b v="0"/>
    <x v="1"/>
    <x v="0"/>
    <n v="0"/>
    <x v="0"/>
    <b v="0"/>
    <b v="0"/>
    <b v="0"/>
    <b v="0"/>
    <b v="0"/>
    <b v="0"/>
    <b v="0"/>
    <b v="0"/>
    <b v="0"/>
    <b v="0"/>
    <b v="0"/>
    <x v="0"/>
    <x v="0"/>
    <n v="0"/>
    <x v="6"/>
    <x v="0"/>
  </r>
  <r>
    <m/>
    <x v="2"/>
    <x v="6"/>
    <x v="156"/>
    <x v="157"/>
    <x v="82"/>
    <x v="154"/>
    <s v="投資預算分配季度"/>
    <x v="3"/>
    <x v="34"/>
    <s v="N/A"/>
    <s v="Confidential"/>
    <s v="文本類"/>
    <m/>
    <x v="0"/>
    <s v="STG"/>
    <x v="3"/>
    <x v="2"/>
    <x v="0"/>
    <x v="0"/>
    <s v="DM_INVESTMENT_MA_TARGET"/>
    <s v="BUDGET_ALLOCATION_QUARTER"/>
    <m/>
    <m/>
    <m/>
    <m/>
    <m/>
    <m/>
    <m/>
    <m/>
    <m/>
    <m/>
    <m/>
    <m/>
    <m/>
    <m/>
    <m/>
    <m/>
    <m/>
    <m/>
    <s v="資料清單"/>
    <x v="6"/>
    <x v="31"/>
    <x v="60"/>
    <x v="6"/>
    <e v="#N/A"/>
    <s v="Budget Allocation Quarter"/>
    <x v="157"/>
    <x v="82"/>
    <x v="0"/>
    <x v="154"/>
    <x v="3"/>
    <s v="IEC_STD_V10 &gt;&gt; Common &gt;&gt; AutoMetaDataBudget Allocation Quarter"/>
    <x v="3"/>
    <x v="1"/>
    <s v="投資預算分配季度Dimension"/>
    <n v="254"/>
    <n v="334"/>
    <n v="0"/>
    <s v=""/>
    <n v="0"/>
    <n v="0"/>
    <n v="254"/>
    <x v="29"/>
    <s v="Investment MA Target"/>
    <x v="33"/>
    <e v="#N/A"/>
    <x v="0"/>
    <s v="C.1.2.0: 投資併購管理:"/>
    <x v="31"/>
    <x v="31"/>
    <x v="333"/>
    <x v="156"/>
    <x v="157"/>
    <x v="158"/>
    <x v="0"/>
    <x v="0"/>
    <x v="0"/>
    <x v="1"/>
    <m/>
    <x v="0"/>
    <x v="3"/>
    <s v="Investment MA Target_Budget Allocation Quarter"/>
    <x v="317"/>
    <x v="3"/>
    <x v="0"/>
    <x v="2"/>
    <x v="2"/>
    <x v="0"/>
    <x v="0"/>
    <s v="DM_INVESTMENT_MA_TARGET"/>
    <s v="BUDGET_ALLOCATION_QUARTER"/>
    <x v="24"/>
    <x v="85"/>
    <x v="0"/>
    <n v="0"/>
    <x v="0"/>
    <x v="0"/>
    <x v="0"/>
    <s v=""/>
    <s v=""/>
    <n v="333"/>
    <s v="-333"/>
    <x v="0"/>
    <x v="0"/>
    <x v="0"/>
    <x v="157"/>
    <x v="3"/>
    <s v="投資預算分配季度"/>
    <s v=""/>
    <s v=""/>
    <x v="0"/>
    <x v="60"/>
    <m/>
    <s v="^()$"/>
    <n v="9"/>
    <x v="0"/>
    <x v="2"/>
    <x v="0"/>
    <x v="0"/>
    <x v="1"/>
    <x v="1"/>
    <b v="0"/>
    <x v="1"/>
    <x v="1"/>
    <n v="0"/>
    <x v="0"/>
    <b v="0"/>
    <b v="0"/>
    <b v="0"/>
    <b v="0"/>
    <b v="0"/>
    <b v="0"/>
    <b v="0"/>
    <b v="0"/>
    <b v="0"/>
    <b v="0"/>
    <b v="0"/>
    <x v="0"/>
    <x v="0"/>
    <n v="0"/>
    <x v="4"/>
    <x v="0"/>
  </r>
  <r>
    <m/>
    <x v="2"/>
    <x v="6"/>
    <x v="137"/>
    <x v="138"/>
    <x v="1"/>
    <x v="135"/>
    <s v="投資標的名稱"/>
    <x v="3"/>
    <x v="34"/>
    <s v="N/A"/>
    <s v="Confidential"/>
    <s v="文本類"/>
    <m/>
    <x v="0"/>
    <s v="STG"/>
    <x v="3"/>
    <x v="2"/>
    <x v="0"/>
    <x v="0"/>
    <s v="DM_INVESTMENT_MA_TARGET"/>
    <s v="INVESTMENT_SUBJECT"/>
    <m/>
    <m/>
    <m/>
    <m/>
    <m/>
    <m/>
    <m/>
    <m/>
    <m/>
    <m/>
    <m/>
    <m/>
    <m/>
    <m/>
    <m/>
    <m/>
    <m/>
    <m/>
    <s v="資料清單"/>
    <x v="6"/>
    <x v="32"/>
    <x v="60"/>
    <x v="6"/>
    <e v="#N/A"/>
    <s v="Investment Subject"/>
    <x v="138"/>
    <x v="1"/>
    <x v="0"/>
    <x v="135"/>
    <x v="3"/>
    <s v="IEC_STD_V10 &gt;&gt; Common &gt;&gt; AutoMetaDataInvestment Subject"/>
    <x v="3"/>
    <x v="1"/>
    <s v="投資標的名稱Dimension"/>
    <n v="235"/>
    <n v="334"/>
    <n v="0"/>
    <s v=""/>
    <n v="0"/>
    <n v="0"/>
    <n v="235"/>
    <x v="28"/>
    <s v="Investment MA Target"/>
    <x v="33"/>
    <e v="#N/A"/>
    <x v="0"/>
    <s v="C.1.2.0: 投資併購管理:"/>
    <x v="32"/>
    <x v="32"/>
    <x v="334"/>
    <x v="137"/>
    <x v="138"/>
    <x v="139"/>
    <x v="0"/>
    <x v="0"/>
    <x v="0"/>
    <x v="1"/>
    <m/>
    <x v="0"/>
    <x v="3"/>
    <s v="Investment MA Target_Investment Subject"/>
    <x v="318"/>
    <x v="3"/>
    <x v="0"/>
    <x v="2"/>
    <x v="2"/>
    <x v="0"/>
    <x v="0"/>
    <s v="DM_INVESTMENT_MA_TARGET"/>
    <s v="INVESTMENT_SUBJECT"/>
    <x v="24"/>
    <x v="67"/>
    <x v="0"/>
    <n v="0"/>
    <x v="0"/>
    <x v="0"/>
    <x v="0"/>
    <s v=""/>
    <s v=""/>
    <n v="334"/>
    <s v="-334"/>
    <x v="0"/>
    <x v="0"/>
    <x v="0"/>
    <x v="138"/>
    <x v="3"/>
    <s v="投資項目"/>
    <s v=""/>
    <s v=""/>
    <x v="0"/>
    <x v="60"/>
    <m/>
    <s v="^()$"/>
    <n v="9"/>
    <x v="0"/>
    <x v="2"/>
    <x v="0"/>
    <x v="0"/>
    <x v="1"/>
    <x v="1"/>
    <b v="0"/>
    <x v="1"/>
    <x v="1"/>
    <n v="0"/>
    <x v="0"/>
    <b v="0"/>
    <b v="0"/>
    <b v="0"/>
    <b v="0"/>
    <b v="0"/>
    <b v="0"/>
    <b v="0"/>
    <b v="0"/>
    <b v="0"/>
    <b v="0"/>
    <b v="0"/>
    <x v="0"/>
    <x v="0"/>
    <n v="0"/>
    <x v="33"/>
    <x v="0"/>
  </r>
  <r>
    <m/>
    <x v="2"/>
    <x v="6"/>
    <x v="159"/>
    <x v="160"/>
    <x v="90"/>
    <x v="157"/>
    <s v="投資併購目標註記"/>
    <x v="4"/>
    <x v="34"/>
    <s v="N/A"/>
    <s v="Confidential"/>
    <s v="文本類"/>
    <m/>
    <x v="0"/>
    <s v="STG"/>
    <x v="3"/>
    <x v="2"/>
    <x v="0"/>
    <x v="0"/>
    <s v="DM_INVESTMENT_MA_TARGET"/>
    <s v="INVESTMENT_MA_TARGET_REMARK"/>
    <m/>
    <m/>
    <m/>
    <m/>
    <m/>
    <m/>
    <m/>
    <m/>
    <m/>
    <m/>
    <m/>
    <m/>
    <m/>
    <m/>
    <m/>
    <m/>
    <m/>
    <m/>
    <s v="資料清單"/>
    <x v="6"/>
    <x v="33"/>
    <x v="60"/>
    <x v="6"/>
    <e v="#N/A"/>
    <s v="Investment MA Target Remark"/>
    <x v="160"/>
    <x v="90"/>
    <x v="0"/>
    <x v="157"/>
    <x v="3"/>
    <s v="IEC_STD_V10 &gt;&gt; Common &gt;&gt; AutoMetaDataInvestment MA Target Remark"/>
    <x v="4"/>
    <x v="1"/>
    <s v="投資併購目標註記Measure"/>
    <n v="258"/>
    <n v="334"/>
    <n v="0"/>
    <s v=""/>
    <n v="0"/>
    <n v="0"/>
    <n v="258"/>
    <x v="79"/>
    <s v="Investment MA Target"/>
    <x v="33"/>
    <e v="#N/A"/>
    <x v="0"/>
    <s v="C.1.2.0: 投資併購管理:"/>
    <x v="33"/>
    <x v="33"/>
    <x v="335"/>
    <x v="159"/>
    <x v="160"/>
    <x v="161"/>
    <x v="0"/>
    <x v="0"/>
    <x v="0"/>
    <x v="1"/>
    <m/>
    <x v="0"/>
    <x v="4"/>
    <s v="Investment MA Target_Investment MA Target Remark"/>
    <x v="319"/>
    <x v="4"/>
    <x v="0"/>
    <x v="2"/>
    <x v="2"/>
    <x v="0"/>
    <x v="0"/>
    <s v="DM_INVESTMENT_MA_TARGET"/>
    <s v="INVESTMENT_MA_TARGET_REMARK"/>
    <x v="24"/>
    <x v="88"/>
    <x v="0"/>
    <n v="0"/>
    <x v="0"/>
    <x v="0"/>
    <x v="0"/>
    <s v=""/>
    <s v=""/>
    <n v="335"/>
    <s v="-335"/>
    <x v="0"/>
    <x v="0"/>
    <x v="0"/>
    <x v="160"/>
    <x v="3"/>
    <s v="投資併購目標註記"/>
    <s v=""/>
    <s v=""/>
    <x v="0"/>
    <x v="60"/>
    <m/>
    <s v="^()$"/>
    <n v="9"/>
    <x v="0"/>
    <x v="2"/>
    <x v="0"/>
    <x v="0"/>
    <x v="1"/>
    <x v="1"/>
    <b v="0"/>
    <x v="1"/>
    <x v="1"/>
    <n v="0"/>
    <x v="0"/>
    <b v="0"/>
    <b v="0"/>
    <b v="0"/>
    <b v="0"/>
    <b v="0"/>
    <b v="0"/>
    <b v="0"/>
    <b v="0"/>
    <b v="0"/>
    <b v="0"/>
    <b v="0"/>
    <x v="0"/>
    <x v="0"/>
    <n v="0"/>
    <x v="8"/>
    <x v="0"/>
  </r>
  <r>
    <m/>
    <x v="3"/>
    <x v="7"/>
    <x v="176"/>
    <x v="176"/>
    <x v="1"/>
    <x v="180"/>
    <s v="N/A"/>
    <x v="0"/>
    <x v="0"/>
    <s v="N/A"/>
    <s v="Sensitive "/>
    <m/>
    <m/>
    <x v="2"/>
    <m/>
    <x v="4"/>
    <x v="3"/>
    <x v="0"/>
    <x v="0"/>
    <s v="INT_FCST_PSG_FCST_HIT_RATE_INFO"/>
    <m/>
    <m/>
    <m/>
    <m/>
    <m/>
    <m/>
    <m/>
    <m/>
    <m/>
    <m/>
    <m/>
    <m/>
    <m/>
    <m/>
    <m/>
    <m/>
    <m/>
    <m/>
    <m/>
    <s v="資料清單"/>
    <x v="7"/>
    <x v="0"/>
    <x v="60"/>
    <x v="7"/>
    <e v="#N/A"/>
    <s v="PSG FCST Hit Rate Information"/>
    <x v="176"/>
    <x v="1"/>
    <x v="0"/>
    <x v="180"/>
    <x v="4"/>
    <s v="IEC_STD_V10 &gt;&gt; Common &gt;&gt; AutoMetaDataPSG FCST Hit Rate Information"/>
    <x v="0"/>
    <x v="2"/>
    <s v="個人電腦事業群之需求計畫達成資料Concept"/>
    <n v="338"/>
    <n v="0"/>
    <n v="0"/>
    <s v=""/>
    <n v="0"/>
    <n v="0"/>
    <n v="0"/>
    <x v="0"/>
    <s v=""/>
    <x v="0"/>
    <s v=""/>
    <x v="0"/>
    <s v="P.3.10.0:"/>
    <x v="0"/>
    <x v="0"/>
    <x v="336"/>
    <x v="176"/>
    <x v="176"/>
    <x v="189"/>
    <x v="0"/>
    <x v="0"/>
    <x v="0"/>
    <x v="0"/>
    <m/>
    <x v="0"/>
    <x v="0"/>
    <s v="PSG FCST Hit Rate Information"/>
    <x v="320"/>
    <x v="0"/>
    <x v="0"/>
    <x v="3"/>
    <x v="3"/>
    <x v="0"/>
    <x v="0"/>
    <s v="INT_FCST_PSG_FCST_HIT_RATE_INFO"/>
    <s v=""/>
    <x v="25"/>
    <x v="0"/>
    <x v="0"/>
    <n v="9"/>
    <x v="2"/>
    <x v="2"/>
    <x v="3"/>
    <s v=""/>
    <s v=""/>
    <n v="336"/>
    <s v="-336"/>
    <x v="0"/>
    <x v="0"/>
    <x v="0"/>
    <x v="176"/>
    <x v="4"/>
    <s v="個人電腦事業群之需求計畫達成資料"/>
    <s v=""/>
    <s v=""/>
    <x v="0"/>
    <x v="60"/>
    <m/>
    <s v="^()$"/>
    <n v="9"/>
    <x v="0"/>
    <x v="3"/>
    <x v="0"/>
    <x v="1"/>
    <x v="0"/>
    <x v="1"/>
    <b v="0"/>
    <x v="0"/>
    <x v="0"/>
    <n v="0"/>
    <x v="0"/>
    <b v="0"/>
    <b v="0"/>
    <b v="0"/>
    <b v="0"/>
    <b v="0"/>
    <b v="0"/>
    <b v="0"/>
    <b v="0"/>
    <b v="0"/>
    <b v="0"/>
    <b v="0"/>
    <x v="0"/>
    <x v="0"/>
    <n v="0"/>
    <x v="7"/>
    <x v="0"/>
  </r>
  <r>
    <m/>
    <x v="3"/>
    <x v="7"/>
    <x v="177"/>
    <x v="177"/>
    <x v="1"/>
    <x v="181"/>
    <s v="N/A"/>
    <x v="2"/>
    <x v="35"/>
    <s v="N/A"/>
    <s v="Sensitive"/>
    <s v="代碼類"/>
    <s v="BU1: 第一事業處所屬業務;_x000a_BU2: 第二事業處所屬業務;"/>
    <x v="2"/>
    <m/>
    <x v="4"/>
    <x v="3"/>
    <x v="0"/>
    <x v="0"/>
    <s v="INT_FCST_PSG_FCST_HIT_RATE_INFO"/>
    <s v="BU_CODE"/>
    <m/>
    <m/>
    <m/>
    <m/>
    <m/>
    <m/>
    <m/>
    <m/>
    <m/>
    <m/>
    <m/>
    <m/>
    <m/>
    <m/>
    <m/>
    <m/>
    <m/>
    <m/>
    <s v="資料清單"/>
    <x v="7"/>
    <x v="1"/>
    <x v="60"/>
    <x v="7"/>
    <e v="#N/A"/>
    <s v="BU Code"/>
    <x v="177"/>
    <x v="1"/>
    <x v="0"/>
    <x v="181"/>
    <x v="4"/>
    <s v="IEC_STD_V10 &gt;&gt; Common &gt;&gt; AutoMetaDataBU Code"/>
    <x v="2"/>
    <x v="2"/>
    <s v="事業處代碼Relationship"/>
    <n v="339"/>
    <n v="338"/>
    <n v="0"/>
    <s v=""/>
    <n v="0"/>
    <n v="0"/>
    <n v="1055"/>
    <x v="80"/>
    <s v="PSG FCST Hit Rate Information"/>
    <x v="34"/>
    <e v="#N/A"/>
    <x v="0"/>
    <s v="P.3.10.0:"/>
    <x v="1"/>
    <x v="1"/>
    <x v="337"/>
    <x v="177"/>
    <x v="177"/>
    <x v="189"/>
    <x v="24"/>
    <x v="0"/>
    <x v="0"/>
    <x v="2"/>
    <m/>
    <x v="0"/>
    <x v="2"/>
    <s v="PSG FCST Hit Rate Information_BU Code"/>
    <x v="321"/>
    <x v="2"/>
    <x v="0"/>
    <x v="3"/>
    <x v="3"/>
    <x v="0"/>
    <x v="0"/>
    <s v="INT_FCST_PSG_FCST_HIT_RATE_INFO"/>
    <s v="BU_CODE"/>
    <x v="25"/>
    <x v="96"/>
    <x v="0"/>
    <n v="9"/>
    <x v="2"/>
    <x v="2"/>
    <x v="0"/>
    <s v=""/>
    <s v=""/>
    <n v="337"/>
    <s v="-337"/>
    <x v="0"/>
    <x v="0"/>
    <x v="0"/>
    <x v="177"/>
    <x v="4"/>
    <s v="PSG不同事業處之名稱"/>
    <s v=""/>
    <s v=""/>
    <x v="0"/>
    <x v="60"/>
    <m/>
    <s v="^()$"/>
    <n v="9"/>
    <x v="0"/>
    <x v="3"/>
    <x v="0"/>
    <x v="1"/>
    <x v="0"/>
    <x v="1"/>
    <b v="0"/>
    <x v="0"/>
    <x v="1"/>
    <n v="0"/>
    <x v="0"/>
    <b v="0"/>
    <b v="0"/>
    <b v="0"/>
    <b v="0"/>
    <b v="0"/>
    <b v="0"/>
    <b v="0"/>
    <b v="0"/>
    <b v="0"/>
    <b v="0"/>
    <b v="0"/>
    <x v="0"/>
    <x v="0"/>
    <n v="0"/>
    <x v="1"/>
    <x v="0"/>
  </r>
  <r>
    <m/>
    <x v="3"/>
    <x v="7"/>
    <x v="178"/>
    <x v="178"/>
    <x v="1"/>
    <x v="182"/>
    <s v="N/A"/>
    <x v="2"/>
    <x v="35"/>
    <s v="N/A"/>
    <s v="Sensitive"/>
    <s v="代碼類"/>
    <s v="HP: 第一事業處惠普客戶;_x000a_ASUS: 第二事業處華碩客戶;"/>
    <x v="2"/>
    <m/>
    <x v="4"/>
    <x v="3"/>
    <x v="0"/>
    <x v="0"/>
    <s v="INT_FCST_PSG_FCST_HIT_RATE_INFO"/>
    <s v="CUSTOMER_NAME"/>
    <m/>
    <m/>
    <m/>
    <m/>
    <m/>
    <m/>
    <m/>
    <m/>
    <m/>
    <m/>
    <m/>
    <m/>
    <m/>
    <m/>
    <m/>
    <m/>
    <m/>
    <m/>
    <s v="資料清單"/>
    <x v="7"/>
    <x v="2"/>
    <x v="60"/>
    <x v="7"/>
    <e v="#N/A"/>
    <s v="Customer Name"/>
    <x v="178"/>
    <x v="1"/>
    <x v="0"/>
    <x v="182"/>
    <x v="4"/>
    <s v="IEC_STD_V10 &gt;&gt; Common &gt;&gt; AutoMetaDataCustomer Name"/>
    <x v="2"/>
    <x v="2"/>
    <s v="客戶名稱Relationship"/>
    <n v="340"/>
    <n v="338"/>
    <n v="0"/>
    <s v=""/>
    <n v="0"/>
    <n v="0"/>
    <n v="1036"/>
    <x v="81"/>
    <s v="PSG FCST Hit Rate Information"/>
    <x v="34"/>
    <e v="#N/A"/>
    <x v="0"/>
    <s v="P.3.10.0:"/>
    <x v="2"/>
    <x v="2"/>
    <x v="338"/>
    <x v="178"/>
    <x v="178"/>
    <x v="189"/>
    <x v="25"/>
    <x v="0"/>
    <x v="0"/>
    <x v="2"/>
    <m/>
    <x v="0"/>
    <x v="2"/>
    <s v="PSG FCST Hit Rate Information_Customer Name"/>
    <x v="322"/>
    <x v="2"/>
    <x v="0"/>
    <x v="3"/>
    <x v="3"/>
    <x v="0"/>
    <x v="0"/>
    <s v="INT_FCST_PSG_FCST_HIT_RATE_INFO"/>
    <s v="CUSTOMER_NAME"/>
    <x v="25"/>
    <x v="97"/>
    <x v="0"/>
    <n v="9"/>
    <x v="2"/>
    <x v="2"/>
    <x v="0"/>
    <s v=""/>
    <s v=""/>
    <n v="338"/>
    <s v="-338"/>
    <x v="0"/>
    <x v="0"/>
    <x v="0"/>
    <x v="178"/>
    <x v="4"/>
    <s v="PSG不同客戶之名稱"/>
    <s v=""/>
    <s v=""/>
    <x v="0"/>
    <x v="60"/>
    <m/>
    <s v="^()$"/>
    <n v="9"/>
    <x v="0"/>
    <x v="3"/>
    <x v="0"/>
    <x v="1"/>
    <x v="0"/>
    <x v="1"/>
    <b v="0"/>
    <x v="0"/>
    <x v="1"/>
    <n v="0"/>
    <x v="0"/>
    <b v="0"/>
    <b v="0"/>
    <b v="0"/>
    <b v="0"/>
    <b v="0"/>
    <b v="0"/>
    <b v="0"/>
    <b v="0"/>
    <b v="0"/>
    <b v="0"/>
    <b v="0"/>
    <x v="0"/>
    <x v="0"/>
    <n v="0"/>
    <x v="12"/>
    <x v="0"/>
  </r>
  <r>
    <m/>
    <x v="3"/>
    <x v="7"/>
    <x v="179"/>
    <x v="179"/>
    <x v="1"/>
    <x v="183"/>
    <s v="例如: _x000a_BU1A, BD2A...."/>
    <x v="2"/>
    <x v="35"/>
    <s v="N/A"/>
    <s v="General"/>
    <s v="代碼類"/>
    <s v="N/A"/>
    <x v="2"/>
    <m/>
    <x v="4"/>
    <x v="3"/>
    <x v="0"/>
    <x v="0"/>
    <s v="INT_FCST_PSG_FCST_HIT_RATE_INFO"/>
    <s v="DIVISION_CODE"/>
    <m/>
    <m/>
    <m/>
    <m/>
    <m/>
    <m/>
    <m/>
    <m/>
    <m/>
    <m/>
    <m/>
    <m/>
    <m/>
    <m/>
    <m/>
    <m/>
    <m/>
    <m/>
    <s v="資料清單"/>
    <x v="7"/>
    <x v="3"/>
    <x v="60"/>
    <x v="7"/>
    <e v="#N/A"/>
    <s v="Division Code"/>
    <x v="179"/>
    <x v="1"/>
    <x v="0"/>
    <x v="183"/>
    <x v="4"/>
    <s v="IEC_STD_V10 &gt;&gt; Common &gt;&gt; AutoMetaDataDivision Code"/>
    <x v="2"/>
    <x v="0"/>
    <s v="產品事業部門代碼Relationship"/>
    <n v="341"/>
    <n v="338"/>
    <n v="0"/>
    <s v=""/>
    <n v="0"/>
    <n v="0"/>
    <n v="1051"/>
    <x v="82"/>
    <s v="PSG FCST Hit Rate Information"/>
    <x v="34"/>
    <e v="#N/A"/>
    <x v="0"/>
    <s v="P.3.10.0:"/>
    <x v="3"/>
    <x v="3"/>
    <x v="339"/>
    <x v="179"/>
    <x v="179"/>
    <x v="190"/>
    <x v="26"/>
    <x v="0"/>
    <x v="0"/>
    <x v="2"/>
    <m/>
    <x v="0"/>
    <x v="2"/>
    <s v="PSG FCST Hit Rate Information_Division Code"/>
    <x v="323"/>
    <x v="2"/>
    <x v="0"/>
    <x v="3"/>
    <x v="3"/>
    <x v="0"/>
    <x v="0"/>
    <s v="INT_FCST_PSG_FCST_HIT_RATE_INFO"/>
    <s v="DIVISION_CODE"/>
    <x v="25"/>
    <x v="98"/>
    <x v="0"/>
    <n v="9"/>
    <x v="2"/>
    <x v="2"/>
    <x v="0"/>
    <s v=""/>
    <s v=""/>
    <n v="339"/>
    <s v="-339"/>
    <x v="0"/>
    <x v="0"/>
    <x v="0"/>
    <x v="179"/>
    <x v="4"/>
    <s v="產品事業部門代碼"/>
    <s v=""/>
    <s v=""/>
    <x v="0"/>
    <x v="60"/>
    <m/>
    <s v="^()$"/>
    <n v="9"/>
    <x v="0"/>
    <x v="3"/>
    <x v="0"/>
    <x v="1"/>
    <x v="0"/>
    <x v="1"/>
    <b v="0"/>
    <x v="0"/>
    <x v="1"/>
    <n v="0"/>
    <x v="0"/>
    <b v="0"/>
    <b v="0"/>
    <b v="0"/>
    <b v="0"/>
    <b v="0"/>
    <b v="0"/>
    <b v="0"/>
    <b v="0"/>
    <b v="0"/>
    <b v="0"/>
    <b v="0"/>
    <x v="0"/>
    <x v="0"/>
    <n v="0"/>
    <x v="12"/>
    <x v="0"/>
  </r>
  <r>
    <m/>
    <x v="3"/>
    <x v="7"/>
    <x v="180"/>
    <x v="180"/>
    <x v="68"/>
    <x v="184"/>
    <s v="N/A"/>
    <x v="2"/>
    <x v="35"/>
    <s v="N/A"/>
    <s v="Sensitive"/>
    <s v="代碼類"/>
    <s v="PSG BU1的不同產品類別:_x000a_NB: 筆記型電腦_x000a_DT: 臺式電腦主機/桌上型個人電腦_x000a_Docking: 筆記型電腦擴充座_x000a__x000a_PSG BU2的不同產品類別:_x000a_NB: 筆記型電腦"/>
    <x v="2"/>
    <m/>
    <x v="4"/>
    <x v="3"/>
    <x v="0"/>
    <x v="0"/>
    <s v="INT_FCST_PSG_FCST_HIT_RATE_INFO"/>
    <s v="CATEGORY"/>
    <m/>
    <m/>
    <m/>
    <m/>
    <m/>
    <m/>
    <m/>
    <m/>
    <m/>
    <m/>
    <m/>
    <m/>
    <m/>
    <m/>
    <m/>
    <m/>
    <m/>
    <m/>
    <s v="資料清單"/>
    <x v="7"/>
    <x v="4"/>
    <x v="60"/>
    <x v="7"/>
    <e v="#N/A"/>
    <s v="Product Category"/>
    <x v="180"/>
    <x v="68"/>
    <x v="0"/>
    <x v="184"/>
    <x v="4"/>
    <s v="IEC_STD_V10 &gt;&gt; Common &gt;&gt; AutoMetaDataProduct Category"/>
    <x v="2"/>
    <x v="2"/>
    <s v="產品型態分類Relationship"/>
    <n v="342"/>
    <n v="338"/>
    <n v="0"/>
    <s v=""/>
    <n v="0"/>
    <n v="0"/>
    <n v="1046"/>
    <x v="83"/>
    <s v="PSG FCST Hit Rate Information"/>
    <x v="34"/>
    <e v="#N/A"/>
    <x v="0"/>
    <s v="P.3.10.0:"/>
    <x v="4"/>
    <x v="4"/>
    <x v="340"/>
    <x v="180"/>
    <x v="180"/>
    <x v="189"/>
    <x v="27"/>
    <x v="0"/>
    <x v="0"/>
    <x v="2"/>
    <m/>
    <x v="0"/>
    <x v="2"/>
    <s v="PSG FCST Hit Rate Information_Product Category"/>
    <x v="324"/>
    <x v="2"/>
    <x v="0"/>
    <x v="3"/>
    <x v="3"/>
    <x v="0"/>
    <x v="0"/>
    <s v="INT_FCST_PSG_FCST_HIT_RATE_INFO"/>
    <s v="CATEGORY"/>
    <x v="25"/>
    <x v="99"/>
    <x v="0"/>
    <n v="9"/>
    <x v="2"/>
    <x v="2"/>
    <x v="0"/>
    <s v=""/>
    <s v=""/>
    <n v="340"/>
    <s v="-340"/>
    <x v="0"/>
    <x v="0"/>
    <x v="0"/>
    <x v="180"/>
    <x v="4"/>
    <s v="PSG BU1的不同產品類別:_x000a_NB: 筆記本電腦_x000a_DT: 臺式電腦主機/桌上型個人電腦_x000a_Docking: 筆記本電腦擴充座_x000a__x000a_PSG BU2的不同產品類別:_x000a_NB: 筆記本電腦"/>
    <s v=""/>
    <s v=""/>
    <x v="0"/>
    <x v="60"/>
    <m/>
    <s v="^()$"/>
    <n v="9"/>
    <x v="0"/>
    <x v="3"/>
    <x v="0"/>
    <x v="1"/>
    <x v="0"/>
    <x v="1"/>
    <b v="0"/>
    <x v="0"/>
    <x v="1"/>
    <n v="0"/>
    <x v="0"/>
    <b v="0"/>
    <b v="0"/>
    <b v="0"/>
    <b v="0"/>
    <b v="0"/>
    <b v="0"/>
    <b v="0"/>
    <b v="0"/>
    <b v="0"/>
    <b v="0"/>
    <b v="0"/>
    <x v="0"/>
    <x v="0"/>
    <n v="0"/>
    <x v="11"/>
    <x v="0"/>
  </r>
  <r>
    <m/>
    <x v="3"/>
    <x v="7"/>
    <x v="181"/>
    <x v="181"/>
    <x v="91"/>
    <x v="185"/>
    <s v="N/A"/>
    <x v="2"/>
    <x v="35"/>
    <s v="N/A"/>
    <s v="Sensitive"/>
    <s v="代碼類"/>
    <s v="PSG BU1的產品系列名稱:_x000a_Probook, Tablet, OPP14, 400s, 800s, 1000s, 700s, Pavilion, OPP17, 600s, RPOS, DT, AIO, Docking_x000a__x000a_PSG BU2的產品系列名稱:_x000a_FX516, Strix_2021, Strix_2022, GA401R, GA402, GA503, GC31, GC32, GU603, GU603Z, GV301, GV301R, GX703, NR2201, NR2202, NR2203"/>
    <x v="2"/>
    <m/>
    <x v="4"/>
    <x v="3"/>
    <x v="0"/>
    <x v="0"/>
    <s v="INT_FCST_PSG_FCST_HIT_RATE_INFO"/>
    <s v="SERIES"/>
    <m/>
    <m/>
    <m/>
    <m/>
    <m/>
    <m/>
    <m/>
    <m/>
    <m/>
    <m/>
    <m/>
    <m/>
    <m/>
    <m/>
    <m/>
    <m/>
    <m/>
    <m/>
    <s v="資料清單"/>
    <x v="7"/>
    <x v="5"/>
    <x v="60"/>
    <x v="7"/>
    <e v="#N/A"/>
    <s v="Product Series"/>
    <x v="181"/>
    <x v="91"/>
    <x v="0"/>
    <x v="185"/>
    <x v="4"/>
    <s v="IEC_STD_V10 &gt;&gt; Common &gt;&gt; AutoMetaDataProduct Series"/>
    <x v="2"/>
    <x v="2"/>
    <s v="產品系列Relationship"/>
    <n v="343"/>
    <n v="338"/>
    <n v="0"/>
    <s v=""/>
    <n v="0"/>
    <n v="0"/>
    <n v="1042"/>
    <x v="84"/>
    <s v="PSG FCST Hit Rate Information"/>
    <x v="34"/>
    <e v="#N/A"/>
    <x v="0"/>
    <s v="P.3.10.0:"/>
    <x v="5"/>
    <x v="5"/>
    <x v="341"/>
    <x v="181"/>
    <x v="181"/>
    <x v="189"/>
    <x v="28"/>
    <x v="0"/>
    <x v="0"/>
    <x v="2"/>
    <m/>
    <x v="0"/>
    <x v="2"/>
    <s v="PSG FCST Hit Rate Information_Product Series"/>
    <x v="325"/>
    <x v="2"/>
    <x v="0"/>
    <x v="3"/>
    <x v="3"/>
    <x v="0"/>
    <x v="0"/>
    <s v="INT_FCST_PSG_FCST_HIT_RATE_INFO"/>
    <s v="SERIES"/>
    <x v="25"/>
    <x v="100"/>
    <x v="0"/>
    <n v="9"/>
    <x v="2"/>
    <x v="2"/>
    <x v="0"/>
    <s v=""/>
    <s v=""/>
    <n v="341"/>
    <s v="-341"/>
    <x v="0"/>
    <x v="0"/>
    <x v="0"/>
    <x v="181"/>
    <x v="4"/>
    <s v="PSG BU1的產品系列名稱:_x000a_Probook, Tablet, OPP14, 400s, 800s, 1000s, 700s, Pavilion, OPP17, 600s, RPOS, DT, AIO, Docking_x000a__x000a_PSG BU2的產品系列名稱:_x000a_FX516, Strix_2021, Strix_2022, GA401R, GA402, GA503, GC31, GC32, GU603, GU603Z, GV301, GV301R, GX703, NR2201, NR2202, NR2203"/>
    <s v=""/>
    <s v=""/>
    <x v="0"/>
    <x v="60"/>
    <m/>
    <s v="^()$"/>
    <n v="9"/>
    <x v="0"/>
    <x v="3"/>
    <x v="0"/>
    <x v="1"/>
    <x v="0"/>
    <x v="1"/>
    <b v="0"/>
    <x v="0"/>
    <x v="1"/>
    <n v="0"/>
    <x v="0"/>
    <b v="0"/>
    <b v="0"/>
    <b v="0"/>
    <b v="0"/>
    <b v="0"/>
    <b v="0"/>
    <b v="0"/>
    <b v="0"/>
    <b v="0"/>
    <b v="0"/>
    <b v="0"/>
    <x v="0"/>
    <x v="0"/>
    <n v="0"/>
    <x v="0"/>
    <x v="0"/>
  </r>
  <r>
    <m/>
    <x v="3"/>
    <x v="7"/>
    <x v="182"/>
    <x v="182"/>
    <x v="1"/>
    <x v="186"/>
    <s v="當月最新一版的weekly hite rate 當monthly hit rate"/>
    <x v="1"/>
    <x v="35"/>
    <s v="N/A"/>
    <s v="General"/>
    <s v="日期類"/>
    <s v="N/A"/>
    <x v="2"/>
    <m/>
    <x v="4"/>
    <x v="3"/>
    <x v="0"/>
    <x v="0"/>
    <s v="INT_FCST_PSG_FCST_HIT_RATE_INFO"/>
    <s v="HIT_RATE_ANALYSIS_MONTH"/>
    <m/>
    <m/>
    <m/>
    <m/>
    <m/>
    <m/>
    <m/>
    <m/>
    <m/>
    <m/>
    <m/>
    <m/>
    <m/>
    <m/>
    <m/>
    <m/>
    <m/>
    <m/>
    <s v="資料清單"/>
    <x v="7"/>
    <x v="6"/>
    <x v="60"/>
    <x v="7"/>
    <e v="#N/A"/>
    <s v="Hit Rate Analysis Month"/>
    <x v="182"/>
    <x v="1"/>
    <x v="0"/>
    <x v="186"/>
    <x v="4"/>
    <s v="IEC_STD_V10 &gt;&gt; Common &gt;&gt; AutoMetaDataHit Rate Analysis Month"/>
    <x v="1"/>
    <x v="0"/>
    <s v="計畫分析月份Property"/>
    <n v="344"/>
    <n v="338"/>
    <n v="0"/>
    <s v="Hit Rate Analysis Month"/>
    <n v="1"/>
    <n v="0"/>
    <n v="0"/>
    <x v="0"/>
    <s v="PSG FCST Hit Rate Information"/>
    <x v="34"/>
    <e v="#N/A"/>
    <x v="0"/>
    <s v="P.3.10.0:"/>
    <x v="6"/>
    <x v="6"/>
    <x v="342"/>
    <x v="182"/>
    <x v="182"/>
    <x v="191"/>
    <x v="26"/>
    <x v="0"/>
    <x v="0"/>
    <x v="3"/>
    <m/>
    <x v="0"/>
    <x v="1"/>
    <s v="PSG FCST Hit Rate Information_Hit Rate Analysis Month"/>
    <x v="326"/>
    <x v="1"/>
    <x v="0"/>
    <x v="3"/>
    <x v="3"/>
    <x v="0"/>
    <x v="0"/>
    <s v="INT_FCST_PSG_FCST_HIT_RATE_INFO"/>
    <s v="HIT_RATE_ANALYSIS_MONTH"/>
    <x v="25"/>
    <x v="101"/>
    <x v="0"/>
    <n v="9"/>
    <x v="2"/>
    <x v="2"/>
    <x v="3"/>
    <s v=""/>
    <s v=""/>
    <n v="342"/>
    <s v="-342"/>
    <x v="0"/>
    <x v="0"/>
    <x v="0"/>
    <x v="182"/>
    <x v="4"/>
    <s v="需求日期為每個預測區間起始日，若為實際收單為實際收單日期、若為需求計畫為需求計畫日期"/>
    <s v=""/>
    <s v=""/>
    <x v="0"/>
    <x v="60"/>
    <m/>
    <s v="^()$"/>
    <n v="9"/>
    <x v="0"/>
    <x v="3"/>
    <x v="0"/>
    <x v="1"/>
    <x v="0"/>
    <x v="1"/>
    <b v="0"/>
    <x v="0"/>
    <x v="1"/>
    <n v="0"/>
    <x v="0"/>
    <b v="0"/>
    <b v="0"/>
    <b v="0"/>
    <b v="0"/>
    <b v="0"/>
    <b v="0"/>
    <b v="0"/>
    <b v="0"/>
    <b v="0"/>
    <b v="0"/>
    <b v="0"/>
    <x v="0"/>
    <x v="0"/>
    <n v="0"/>
    <x v="23"/>
    <x v="0"/>
  </r>
  <r>
    <m/>
    <x v="3"/>
    <x v="7"/>
    <x v="183"/>
    <x v="183"/>
    <x v="1"/>
    <x v="187"/>
    <s v="HP  MTD order:_x000a_1. 建立目的: 計算累計收單數量;_x000a_2. 處理過程: MTD order=已出貨訂單(不含RCTO) + open order 當月有效訂單;_x000a_3. 資料來源: 已出貨訂單資料來源於FP report ID (NB:CID:9) DT:CID:10）, open order 數據來源於於FP report ID (NB ID: 396(CPU sheet) DT ID:397(L10 sheet);_x000a_4. 篩選條件: 已出貨訂單篩選report中GEO不含RCTO字樣的, 當月有效訂單在open order中篩選internal RSD 在當月及以前的訂單;_x000a_5. 補充內容:_x000a_a. MTD指Month to Date，即累計當月_x000a_b. RCTO指Regional Configuration to Order, 即半成品或不完整品_x000a_c. GEO指region,即訂單所屬的地區, 例如NA即為北美地區_x000a_d. internal RSD指internal request ship date, 即根據客人要求整合或換算成的內部參考的客人要求出貨日"/>
    <x v="1"/>
    <x v="35"/>
    <s v="N/A"/>
    <s v="Confidential"/>
    <s v="數值類"/>
    <s v="N/A"/>
    <x v="2"/>
    <m/>
    <x v="4"/>
    <x v="3"/>
    <x v="0"/>
    <x v="0"/>
    <s v="INT_FCST_PSG_FCST_HIT_RATE_INFO"/>
    <s v="MTD_EDI_850"/>
    <m/>
    <m/>
    <m/>
    <m/>
    <m/>
    <m/>
    <m/>
    <m/>
    <m/>
    <m/>
    <m/>
    <m/>
    <m/>
    <m/>
    <m/>
    <m/>
    <m/>
    <m/>
    <s v="資料清單"/>
    <x v="7"/>
    <x v="7"/>
    <x v="60"/>
    <x v="7"/>
    <e v="#N/A"/>
    <s v="MTD EDI 850"/>
    <x v="183"/>
    <x v="1"/>
    <x v="0"/>
    <x v="187"/>
    <x v="4"/>
    <s v="IEC_STD_V10 &gt;&gt; Common &gt;&gt; AutoMetaDataMTD EDI 850"/>
    <x v="1"/>
    <x v="1"/>
    <s v="當月累計客戶採購訂單Property"/>
    <n v="345"/>
    <n v="338"/>
    <n v="0"/>
    <s v="MTD EDI 850"/>
    <n v="1"/>
    <n v="0"/>
    <n v="0"/>
    <x v="0"/>
    <s v="PSG FCST Hit Rate Information"/>
    <x v="34"/>
    <e v="#N/A"/>
    <x v="0"/>
    <s v="P.3.10.0:"/>
    <x v="7"/>
    <x v="7"/>
    <x v="343"/>
    <x v="183"/>
    <x v="183"/>
    <x v="192"/>
    <x v="26"/>
    <x v="0"/>
    <x v="0"/>
    <x v="4"/>
    <m/>
    <x v="0"/>
    <x v="1"/>
    <s v="PSG FCST Hit Rate Information_MTD EDI 850"/>
    <x v="327"/>
    <x v="1"/>
    <x v="0"/>
    <x v="3"/>
    <x v="3"/>
    <x v="0"/>
    <x v="0"/>
    <s v="INT_FCST_PSG_FCST_HIT_RATE_INFO"/>
    <s v="MTD_EDI_850"/>
    <x v="25"/>
    <x v="102"/>
    <x v="0"/>
    <n v="9"/>
    <x v="2"/>
    <x v="2"/>
    <x v="3"/>
    <s v=""/>
    <s v=""/>
    <n v="343"/>
    <s v="-343"/>
    <x v="0"/>
    <x v="0"/>
    <x v="0"/>
    <x v="183"/>
    <x v="4"/>
    <s v="BU1 惠普客戶累計當月有效訂單"/>
    <s v=""/>
    <s v=""/>
    <x v="0"/>
    <x v="60"/>
    <m/>
    <s v="^()$"/>
    <n v="9"/>
    <x v="0"/>
    <x v="3"/>
    <x v="0"/>
    <x v="1"/>
    <x v="0"/>
    <x v="1"/>
    <b v="0"/>
    <x v="0"/>
    <x v="1"/>
    <n v="0"/>
    <x v="0"/>
    <b v="0"/>
    <b v="0"/>
    <b v="0"/>
    <b v="0"/>
    <b v="0"/>
    <b v="0"/>
    <b v="0"/>
    <b v="0"/>
    <b v="0"/>
    <b v="0"/>
    <b v="0"/>
    <x v="0"/>
    <x v="0"/>
    <n v="0"/>
    <x v="34"/>
    <x v="0"/>
  </r>
  <r>
    <m/>
    <x v="3"/>
    <x v="7"/>
    <x v="184"/>
    <x v="184"/>
    <x v="1"/>
    <x v="188"/>
    <s v="ASUS EDI 850 Order Request:_x000a_1. 建立目的: 計算當月已收生產訂單數量;_x000a_2. 處理過程: 加總符合篩選條件的訂單數量;_x000a_3. 資料來源: ASUS Open Order Report_x000a_4. 篩選條件: &quot;&quot;ReqShpDate&quot;&quot;在PSG ASUS Month的當月及之前, 且當月1號(不含)前未出貨的訂單;_x000a_5. 補充內容: NA"/>
    <x v="1"/>
    <x v="35"/>
    <s v="N/A"/>
    <s v="Confidential"/>
    <s v="數值類"/>
    <s v="N/A"/>
    <x v="2"/>
    <m/>
    <x v="4"/>
    <x v="3"/>
    <x v="0"/>
    <x v="0"/>
    <s v="INT_FCST_PSG_FCST_HIT_RATE_INFO"/>
    <s v="EDI_850_ORDER_REQUEST"/>
    <m/>
    <m/>
    <m/>
    <m/>
    <m/>
    <m/>
    <m/>
    <m/>
    <m/>
    <m/>
    <m/>
    <m/>
    <m/>
    <m/>
    <m/>
    <m/>
    <m/>
    <m/>
    <s v="資料清單"/>
    <x v="7"/>
    <x v="8"/>
    <x v="60"/>
    <x v="7"/>
    <e v="#N/A"/>
    <s v="EDI 850 Order Request"/>
    <x v="184"/>
    <x v="1"/>
    <x v="0"/>
    <x v="188"/>
    <x v="4"/>
    <s v="IEC_STD_V10 &gt;&gt; Common &gt;&gt; AutoMetaDataEDI 850 Order Request"/>
    <x v="1"/>
    <x v="1"/>
    <s v="客戶採購訂單當月要求出貨數量_x000a_Property"/>
    <n v="346"/>
    <n v="338"/>
    <n v="0"/>
    <s v="EDI 850 Order Request"/>
    <n v="1"/>
    <n v="0"/>
    <n v="0"/>
    <x v="0"/>
    <s v="PSG FCST Hit Rate Information"/>
    <x v="34"/>
    <e v="#N/A"/>
    <x v="0"/>
    <s v="P.3.10.0:"/>
    <x v="8"/>
    <x v="8"/>
    <x v="344"/>
    <x v="184"/>
    <x v="184"/>
    <x v="193"/>
    <x v="26"/>
    <x v="0"/>
    <x v="0"/>
    <x v="4"/>
    <m/>
    <x v="0"/>
    <x v="1"/>
    <s v="PSG FCST Hit Rate Information_EDI 850 Order Request"/>
    <x v="328"/>
    <x v="1"/>
    <x v="0"/>
    <x v="3"/>
    <x v="3"/>
    <x v="0"/>
    <x v="0"/>
    <s v="INT_FCST_PSG_FCST_HIT_RATE_INFO"/>
    <s v="EDI_850_ORDER_REQUEST"/>
    <x v="25"/>
    <x v="103"/>
    <x v="0"/>
    <n v="9"/>
    <x v="2"/>
    <x v="2"/>
    <x v="3"/>
    <s v=""/>
    <s v=""/>
    <n v="344"/>
    <s v="-344"/>
    <x v="0"/>
    <x v="0"/>
    <x v="0"/>
    <x v="184"/>
    <x v="4"/>
    <s v="BU2 華碩客戶訂單需求數量, 通過EDI 850指令傳送至英業達系統"/>
    <s v=""/>
    <s v=""/>
    <x v="0"/>
    <x v="60"/>
    <m/>
    <s v="^()$"/>
    <n v="9"/>
    <x v="0"/>
    <x v="3"/>
    <x v="0"/>
    <x v="1"/>
    <x v="0"/>
    <x v="1"/>
    <b v="0"/>
    <x v="0"/>
    <x v="1"/>
    <n v="0"/>
    <x v="0"/>
    <b v="0"/>
    <b v="0"/>
    <b v="0"/>
    <b v="0"/>
    <b v="0"/>
    <b v="0"/>
    <b v="0"/>
    <b v="0"/>
    <b v="0"/>
    <b v="0"/>
    <b v="0"/>
    <x v="0"/>
    <x v="0"/>
    <n v="0"/>
    <x v="28"/>
    <x v="0"/>
  </r>
  <r>
    <m/>
    <x v="3"/>
    <x v="7"/>
    <x v="185"/>
    <x v="185"/>
    <x v="92"/>
    <x v="189"/>
    <s v="HP RD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
    <x v="1"/>
    <x v="35"/>
    <s v="N/A"/>
    <s v="Confidential"/>
    <s v="數值類"/>
    <s v="N/A"/>
    <x v="2"/>
    <m/>
    <x v="4"/>
    <x v="3"/>
    <x v="0"/>
    <x v="0"/>
    <s v="INT_FCST_PSG_FCST_HIT_RATE_INFO"/>
    <s v="RDP"/>
    <m/>
    <m/>
    <m/>
    <m/>
    <m/>
    <m/>
    <m/>
    <m/>
    <m/>
    <m/>
    <m/>
    <m/>
    <m/>
    <m/>
    <m/>
    <m/>
    <m/>
    <m/>
    <s v="資料清單"/>
    <x v="7"/>
    <x v="9"/>
    <x v="60"/>
    <x v="7"/>
    <e v="#N/A"/>
    <s v="Regional Demand Plan"/>
    <x v="185"/>
    <x v="92"/>
    <x v="0"/>
    <x v="189"/>
    <x v="4"/>
    <s v="IEC_STD_V10 &gt;&gt; Common &gt;&gt; AutoMetaDataRegional Demand Plan"/>
    <x v="1"/>
    <x v="1"/>
    <s v="當月客戶需求計畫量Property"/>
    <n v="347"/>
    <n v="338"/>
    <n v="0"/>
    <s v="Regional Demand Plan"/>
    <n v="1"/>
    <n v="0"/>
    <n v="0"/>
    <x v="0"/>
    <s v="PSG FCST Hit Rate Information"/>
    <x v="34"/>
    <e v="#N/A"/>
    <x v="0"/>
    <s v="P.3.10.0:"/>
    <x v="9"/>
    <x v="9"/>
    <x v="345"/>
    <x v="185"/>
    <x v="185"/>
    <x v="194"/>
    <x v="26"/>
    <x v="0"/>
    <x v="0"/>
    <x v="4"/>
    <m/>
    <x v="0"/>
    <x v="1"/>
    <s v="PSG FCST Hit Rate Information_Regional Demand Plan"/>
    <x v="329"/>
    <x v="1"/>
    <x v="0"/>
    <x v="3"/>
    <x v="3"/>
    <x v="0"/>
    <x v="0"/>
    <s v="INT_FCST_PSG_FCST_HIT_RATE_INFO"/>
    <s v="RDP"/>
    <x v="25"/>
    <x v="104"/>
    <x v="0"/>
    <n v="9"/>
    <x v="2"/>
    <x v="2"/>
    <x v="3"/>
    <s v=""/>
    <s v=""/>
    <n v="345"/>
    <s v="-345"/>
    <x v="0"/>
    <x v="0"/>
    <x v="0"/>
    <x v="185"/>
    <x v="4"/>
    <s v="BU1 HP客戶提供之當月出貨計畫"/>
    <s v=""/>
    <s v=""/>
    <x v="0"/>
    <x v="60"/>
    <m/>
    <s v="^()$"/>
    <n v="9"/>
    <x v="0"/>
    <x v="3"/>
    <x v="0"/>
    <x v="1"/>
    <x v="0"/>
    <x v="1"/>
    <b v="0"/>
    <x v="0"/>
    <x v="1"/>
    <n v="0"/>
    <x v="0"/>
    <b v="0"/>
    <b v="0"/>
    <b v="0"/>
    <b v="0"/>
    <b v="0"/>
    <b v="0"/>
    <b v="0"/>
    <b v="0"/>
    <b v="0"/>
    <b v="0"/>
    <b v="0"/>
    <x v="0"/>
    <x v="0"/>
    <n v="0"/>
    <x v="6"/>
    <x v="0"/>
  </r>
  <r>
    <m/>
    <x v="3"/>
    <x v="7"/>
    <x v="186"/>
    <x v="186"/>
    <x v="1"/>
    <x v="190"/>
    <s v="ASUS EDI 940 Shipping Notice:_x000a_1. 建立目的: 計算當月已收提貨訂單數量;_x000a_2. 處理過程: 加總符合篩選條件的訂單數量;_x000a_3. 資料來源: ASUS Open Order Report;_x000a_4. 篩選條件: &quot;&quot;ReqShpDate&quot;&quot;在PSG ASUS Month的當月及之前, 且940_DATE&quot;&quot;在當月及之前, 且當月1號(不含)前未出貨的訂單數量.;_x000a_5. 補充內容: NA"/>
    <x v="1"/>
    <x v="35"/>
    <s v="N/A"/>
    <s v="Confidential"/>
    <s v="數值類"/>
    <s v="N/A"/>
    <x v="2"/>
    <m/>
    <x v="4"/>
    <x v="3"/>
    <x v="0"/>
    <x v="0"/>
    <s v="INT_FCST_PSG_FCST_HIT_RATE_INFO"/>
    <s v="EDI_940_SHIPPING_NOTICE"/>
    <m/>
    <m/>
    <m/>
    <m/>
    <m/>
    <m/>
    <m/>
    <m/>
    <m/>
    <m/>
    <m/>
    <m/>
    <m/>
    <m/>
    <m/>
    <m/>
    <m/>
    <m/>
    <s v="資料清單"/>
    <x v="7"/>
    <x v="10"/>
    <x v="60"/>
    <x v="7"/>
    <e v="#N/A"/>
    <s v="EDI 940 Shipping Notice"/>
    <x v="186"/>
    <x v="1"/>
    <x v="0"/>
    <x v="190"/>
    <x v="4"/>
    <s v="IEC_STD_V10 &gt;&gt; Common &gt;&gt; AutoMetaDataEDI 940 Shipping Notice"/>
    <x v="1"/>
    <x v="1"/>
    <s v="客戶指示當月出貨數量Property"/>
    <n v="348"/>
    <n v="338"/>
    <n v="0"/>
    <s v="EDI 940 Shipping Notice"/>
    <n v="1"/>
    <n v="0"/>
    <n v="0"/>
    <x v="0"/>
    <s v="PSG FCST Hit Rate Information"/>
    <x v="34"/>
    <e v="#N/A"/>
    <x v="0"/>
    <s v="P.3.10.0:"/>
    <x v="10"/>
    <x v="10"/>
    <x v="346"/>
    <x v="186"/>
    <x v="186"/>
    <x v="195"/>
    <x v="26"/>
    <x v="0"/>
    <x v="0"/>
    <x v="4"/>
    <m/>
    <x v="0"/>
    <x v="1"/>
    <s v="PSG FCST Hit Rate Information_EDI 940 Shipping Notice"/>
    <x v="330"/>
    <x v="1"/>
    <x v="0"/>
    <x v="3"/>
    <x v="3"/>
    <x v="0"/>
    <x v="0"/>
    <s v="INT_FCST_PSG_FCST_HIT_RATE_INFO"/>
    <s v="EDI_940_SHIPPING_NOTICE"/>
    <x v="25"/>
    <x v="105"/>
    <x v="0"/>
    <n v="9"/>
    <x v="2"/>
    <x v="2"/>
    <x v="3"/>
    <s v=""/>
    <s v=""/>
    <n v="346"/>
    <s v="-346"/>
    <x v="0"/>
    <x v="0"/>
    <x v="0"/>
    <x v="186"/>
    <x v="4"/>
    <s v="BU2 華碩客戶提貨需求數量, 通過EDI 940指令傳送至英業達系統"/>
    <s v=""/>
    <s v=""/>
    <x v="0"/>
    <x v="60"/>
    <m/>
    <s v="^()$"/>
    <n v="9"/>
    <x v="0"/>
    <x v="3"/>
    <x v="0"/>
    <x v="1"/>
    <x v="0"/>
    <x v="1"/>
    <b v="0"/>
    <x v="0"/>
    <x v="1"/>
    <n v="0"/>
    <x v="0"/>
    <b v="0"/>
    <b v="0"/>
    <b v="0"/>
    <b v="0"/>
    <b v="0"/>
    <b v="0"/>
    <b v="0"/>
    <b v="0"/>
    <b v="0"/>
    <b v="0"/>
    <b v="0"/>
    <x v="0"/>
    <x v="0"/>
    <n v="0"/>
    <x v="23"/>
    <x v="0"/>
  </r>
  <r>
    <m/>
    <x v="3"/>
    <x v="7"/>
    <x v="187"/>
    <x v="187"/>
    <x v="1"/>
    <x v="191"/>
    <s v="BU1:_x000a_1. 建立目的: 計算已收訂單數量占需求計畫數量的比例_x000a_2. 處理過程: 需求計畫達成率=HP MTD Order÷HP RDP_x000a_3. 資料來源: 參考HP MTD Order及HP RDP 業務規則_x000a_4. 篩選條件: NA_x000a_5.補充內容: NA_x000a__x000a_BU2:_x000a_1. 建立目的: 計算當月已收提貨訂單的數量占已收生產訂單數量的比例;_x000a_2. 處理過程: ASUS EDI 940 Shipping Notice 除以 ASUS EDI 850 Order Request_x000a_3. 資料來源: ASUS Open Order Report;_x000a_4. 篩選條件: NA;_x000a_5. 補充內容: NA;"/>
    <x v="1"/>
    <x v="35"/>
    <s v="PSG FCST Hit Rate Information_MTD EDI 850;PSG FCST Hit Rate Information_EDI 850 Order Request;PSG FCST Hit Rate Information_Regional Demand Plan;PSG FCST Hit Rate Information_EDI 940 Shipping Notice"/>
    <s v="Confidential"/>
    <s v="比例類"/>
    <s v="N/A"/>
    <x v="2"/>
    <m/>
    <x v="4"/>
    <x v="3"/>
    <x v="0"/>
    <x v="0"/>
    <s v="INT_FCST_PSG_FCST_HIT_RATE_INFO"/>
    <s v="FORECAST_HIT_RATE"/>
    <m/>
    <m/>
    <m/>
    <m/>
    <m/>
    <m/>
    <m/>
    <m/>
    <m/>
    <m/>
    <m/>
    <m/>
    <m/>
    <m/>
    <m/>
    <m/>
    <m/>
    <m/>
    <s v="資料清單"/>
    <x v="7"/>
    <x v="11"/>
    <x v="60"/>
    <x v="7"/>
    <e v="#N/A"/>
    <s v="Forecast Hit Rate"/>
    <x v="187"/>
    <x v="1"/>
    <x v="0"/>
    <x v="191"/>
    <x v="4"/>
    <s v="IEC_STD_V10 &gt;&gt; Common &gt;&gt; AutoMetaDataForecast Hit Rate"/>
    <x v="1"/>
    <x v="1"/>
    <s v="需求計畫達成率Property"/>
    <n v="349"/>
    <n v="338"/>
    <e v="#N/A"/>
    <s v="Forecast Hit Rate"/>
    <n v="1"/>
    <n v="0"/>
    <n v="0"/>
    <x v="0"/>
    <s v="PSG FCST Hit Rate Information"/>
    <x v="34"/>
    <e v="#N/A"/>
    <x v="54"/>
    <s v="P.3.10.0:"/>
    <x v="11"/>
    <x v="11"/>
    <x v="347"/>
    <x v="187"/>
    <x v="187"/>
    <x v="196"/>
    <x v="26"/>
    <x v="0"/>
    <x v="0"/>
    <x v="5"/>
    <m/>
    <x v="0"/>
    <x v="1"/>
    <s v="PSG FCST Hit Rate Information_Forecast Hit Rate"/>
    <x v="331"/>
    <x v="1"/>
    <x v="0"/>
    <x v="3"/>
    <x v="3"/>
    <x v="0"/>
    <x v="0"/>
    <s v="INT_FCST_PSG_FCST_HIT_RATE_INFO"/>
    <s v="FORECAST_HIT_RATE"/>
    <x v="25"/>
    <x v="106"/>
    <x v="0"/>
    <n v="9"/>
    <x v="2"/>
    <x v="2"/>
    <x v="3"/>
    <s v=""/>
    <s v=""/>
    <n v="347"/>
    <s v="-347"/>
    <x v="0"/>
    <x v="0"/>
    <x v="0"/>
    <x v="187"/>
    <x v="4"/>
    <s v="BU1 計算已收訂單數量占需求計畫數量的比例_x000a_BU2 計算每個產品已收提貨訂單的數量占已收生產訂單數量的比例"/>
    <s v=""/>
    <s v=""/>
    <x v="0"/>
    <x v="60"/>
    <m/>
    <s v="^()$"/>
    <n v="9"/>
    <x v="0"/>
    <x v="3"/>
    <x v="0"/>
    <x v="1"/>
    <x v="0"/>
    <x v="1"/>
    <b v="0"/>
    <x v="0"/>
    <x v="1"/>
    <n v="0"/>
    <x v="0"/>
    <b v="0"/>
    <b v="0"/>
    <b v="0"/>
    <b v="0"/>
    <b v="0"/>
    <b v="0"/>
    <b v="0"/>
    <b v="0"/>
    <b v="0"/>
    <b v="0"/>
    <b v="0"/>
    <x v="0"/>
    <x v="0"/>
    <n v="0"/>
    <x v="3"/>
    <x v="0"/>
  </r>
  <r>
    <m/>
    <x v="3"/>
    <x v="7"/>
    <x v="188"/>
    <x v="188"/>
    <x v="1"/>
    <x v="192"/>
    <s v="N/A"/>
    <x v="0"/>
    <x v="0"/>
    <s v="N/A"/>
    <s v="Sensitive "/>
    <m/>
    <m/>
    <x v="2"/>
    <m/>
    <x v="4"/>
    <x v="3"/>
    <x v="0"/>
    <x v="0"/>
    <s v="INT_FCST_PSG_FCST_VERSIONS_COMPARISON_INFO"/>
    <m/>
    <m/>
    <m/>
    <m/>
    <m/>
    <m/>
    <m/>
    <m/>
    <m/>
    <m/>
    <m/>
    <m/>
    <m/>
    <m/>
    <m/>
    <m/>
    <m/>
    <m/>
    <m/>
    <s v="資料清單"/>
    <x v="7"/>
    <x v="12"/>
    <x v="60"/>
    <x v="7"/>
    <e v="#N/A"/>
    <s v="PSG Forecast Versions Comparison Information"/>
    <x v="188"/>
    <x v="1"/>
    <x v="0"/>
    <x v="192"/>
    <x v="4"/>
    <s v="IEC_STD_V10 &gt;&gt; Common &gt;&gt; AutoMetaDataPSG Forecast Versions Comparison Information"/>
    <x v="0"/>
    <x v="2"/>
    <s v="個人電腦事業群之需求計畫版本比較資料Concept"/>
    <n v="350"/>
    <n v="0"/>
    <n v="0"/>
    <s v=""/>
    <n v="0"/>
    <n v="0"/>
    <n v="0"/>
    <x v="0"/>
    <s v=""/>
    <x v="0"/>
    <s v=""/>
    <x v="0"/>
    <s v="P.3.10.0:"/>
    <x v="12"/>
    <x v="12"/>
    <x v="348"/>
    <x v="188"/>
    <x v="188"/>
    <x v="189"/>
    <x v="0"/>
    <x v="0"/>
    <x v="0"/>
    <x v="0"/>
    <m/>
    <x v="0"/>
    <x v="0"/>
    <s v="PSG Forecast Versions Comparison Information"/>
    <x v="332"/>
    <x v="0"/>
    <x v="0"/>
    <x v="3"/>
    <x v="3"/>
    <x v="0"/>
    <x v="0"/>
    <s v="INT_FCST_PSG_FCST_VERSIONS_COMPARISON_INFO"/>
    <s v=""/>
    <x v="26"/>
    <x v="0"/>
    <x v="0"/>
    <n v="9"/>
    <x v="2"/>
    <x v="2"/>
    <x v="3"/>
    <s v=""/>
    <s v=""/>
    <n v="348"/>
    <s v="-348"/>
    <x v="0"/>
    <x v="0"/>
    <x v="0"/>
    <x v="188"/>
    <x v="4"/>
    <s v="個人電腦事業群之需求計畫版本比較資料"/>
    <s v=""/>
    <s v=""/>
    <x v="0"/>
    <x v="60"/>
    <m/>
    <s v="^()$"/>
    <n v="9"/>
    <x v="0"/>
    <x v="3"/>
    <x v="0"/>
    <x v="1"/>
    <x v="0"/>
    <x v="1"/>
    <b v="0"/>
    <x v="0"/>
    <x v="0"/>
    <n v="0"/>
    <x v="0"/>
    <b v="0"/>
    <b v="0"/>
    <b v="0"/>
    <b v="0"/>
    <b v="0"/>
    <b v="0"/>
    <b v="0"/>
    <b v="0"/>
    <b v="0"/>
    <b v="0"/>
    <b v="0"/>
    <x v="0"/>
    <x v="0"/>
    <n v="0"/>
    <x v="41"/>
    <x v="0"/>
  </r>
  <r>
    <m/>
    <x v="3"/>
    <x v="7"/>
    <x v="177"/>
    <x v="177"/>
    <x v="1"/>
    <x v="181"/>
    <s v="N/A"/>
    <x v="2"/>
    <x v="36"/>
    <s v="N/A"/>
    <s v="Sensitive"/>
    <s v="代碼類"/>
    <s v="BU1: 第一事業處所屬業務;_x000a_BU2: 第二事業處所屬業務;"/>
    <x v="2"/>
    <m/>
    <x v="4"/>
    <x v="3"/>
    <x v="0"/>
    <x v="0"/>
    <s v="INT_FCST_PSG_FCST_VERSIONS_COMPARISON_INFO"/>
    <s v="BU_CODE"/>
    <m/>
    <m/>
    <m/>
    <m/>
    <m/>
    <m/>
    <m/>
    <m/>
    <m/>
    <m/>
    <m/>
    <m/>
    <m/>
    <m/>
    <m/>
    <m/>
    <m/>
    <m/>
    <s v="資料清單"/>
    <x v="7"/>
    <x v="13"/>
    <x v="60"/>
    <x v="7"/>
    <e v="#N/A"/>
    <s v="BU Code"/>
    <x v="177"/>
    <x v="1"/>
    <x v="0"/>
    <x v="181"/>
    <x v="4"/>
    <s v="IEC_STD_V10 &gt;&gt; Common &gt;&gt; AutoMetaDataBU Code"/>
    <x v="2"/>
    <x v="2"/>
    <s v="事業處代碼Relationship"/>
    <n v="339"/>
    <n v="350"/>
    <n v="0"/>
    <s v=""/>
    <n v="0"/>
    <n v="0"/>
    <n v="1055"/>
    <x v="80"/>
    <s v="PSG Forecast Versions Comparison Information"/>
    <x v="35"/>
    <e v="#N/A"/>
    <x v="0"/>
    <s v="P.3.10.0:"/>
    <x v="13"/>
    <x v="13"/>
    <x v="349"/>
    <x v="177"/>
    <x v="177"/>
    <x v="189"/>
    <x v="24"/>
    <x v="0"/>
    <x v="0"/>
    <x v="2"/>
    <m/>
    <x v="0"/>
    <x v="2"/>
    <s v="PSG Forecast Versions Comparison Information_BU Code"/>
    <x v="333"/>
    <x v="2"/>
    <x v="0"/>
    <x v="3"/>
    <x v="3"/>
    <x v="0"/>
    <x v="0"/>
    <s v="INT_FCST_PSG_FCST_VERSIONS_COMPARISON_INFO"/>
    <s v="BU_CODE"/>
    <x v="26"/>
    <x v="96"/>
    <x v="0"/>
    <n v="9"/>
    <x v="2"/>
    <x v="2"/>
    <x v="0"/>
    <s v=""/>
    <s v=""/>
    <n v="349"/>
    <s v="-349"/>
    <x v="0"/>
    <x v="0"/>
    <x v="0"/>
    <x v="177"/>
    <x v="4"/>
    <s v="PSG不同事業處之名稱"/>
    <s v=""/>
    <s v=""/>
    <x v="0"/>
    <x v="60"/>
    <m/>
    <s v="^()$"/>
    <n v="9"/>
    <x v="0"/>
    <x v="3"/>
    <x v="0"/>
    <x v="1"/>
    <x v="1"/>
    <x v="1"/>
    <b v="0"/>
    <x v="0"/>
    <x v="1"/>
    <n v="0"/>
    <x v="0"/>
    <b v="0"/>
    <b v="0"/>
    <b v="0"/>
    <b v="0"/>
    <b v="0"/>
    <b v="0"/>
    <b v="0"/>
    <b v="0"/>
    <b v="0"/>
    <b v="0"/>
    <b v="0"/>
    <x v="0"/>
    <x v="0"/>
    <n v="0"/>
    <x v="1"/>
    <x v="0"/>
  </r>
  <r>
    <m/>
    <x v="3"/>
    <x v="7"/>
    <x v="178"/>
    <x v="178"/>
    <x v="1"/>
    <x v="182"/>
    <s v="N/A"/>
    <x v="2"/>
    <x v="36"/>
    <s v="N/A"/>
    <s v="Sensitive"/>
    <s v="代碼類"/>
    <s v="HP: 第一事業處惠普客戶;_x000a_ASUS: 第二事業處華碩客戶;"/>
    <x v="2"/>
    <m/>
    <x v="4"/>
    <x v="3"/>
    <x v="0"/>
    <x v="0"/>
    <s v="INT_FCST_PSG_FCST_VERSIONS_COMPARISON_INFO"/>
    <s v="CUSTOMER_NAME"/>
    <m/>
    <m/>
    <m/>
    <m/>
    <m/>
    <m/>
    <m/>
    <m/>
    <m/>
    <m/>
    <m/>
    <m/>
    <m/>
    <m/>
    <m/>
    <m/>
    <m/>
    <m/>
    <s v="資料清單"/>
    <x v="7"/>
    <x v="14"/>
    <x v="60"/>
    <x v="7"/>
    <e v="#N/A"/>
    <s v="Customer Name"/>
    <x v="178"/>
    <x v="1"/>
    <x v="0"/>
    <x v="182"/>
    <x v="4"/>
    <s v="IEC_STD_V10 &gt;&gt; Common &gt;&gt; AutoMetaDataCustomer Name"/>
    <x v="2"/>
    <x v="2"/>
    <s v="客戶名稱Relationship"/>
    <n v="340"/>
    <n v="350"/>
    <n v="0"/>
    <s v=""/>
    <n v="0"/>
    <n v="0"/>
    <n v="1036"/>
    <x v="81"/>
    <s v="PSG Forecast Versions Comparison Information"/>
    <x v="35"/>
    <e v="#N/A"/>
    <x v="0"/>
    <s v="P.3.10.0:"/>
    <x v="14"/>
    <x v="14"/>
    <x v="350"/>
    <x v="178"/>
    <x v="178"/>
    <x v="189"/>
    <x v="25"/>
    <x v="0"/>
    <x v="0"/>
    <x v="2"/>
    <m/>
    <x v="0"/>
    <x v="2"/>
    <s v="PSG Forecast Versions Comparison Information_Customer Name"/>
    <x v="334"/>
    <x v="2"/>
    <x v="0"/>
    <x v="3"/>
    <x v="3"/>
    <x v="0"/>
    <x v="0"/>
    <s v="INT_FCST_PSG_FCST_VERSIONS_COMPARISON_INFO"/>
    <s v="CUSTOMER_NAME"/>
    <x v="26"/>
    <x v="97"/>
    <x v="0"/>
    <n v="9"/>
    <x v="2"/>
    <x v="2"/>
    <x v="0"/>
    <s v=""/>
    <s v=""/>
    <n v="350"/>
    <s v="-350"/>
    <x v="0"/>
    <x v="0"/>
    <x v="0"/>
    <x v="178"/>
    <x v="4"/>
    <s v="PSG不同客戶之名稱"/>
    <s v=""/>
    <s v=""/>
    <x v="0"/>
    <x v="60"/>
    <m/>
    <s v="^()$"/>
    <n v="9"/>
    <x v="0"/>
    <x v="3"/>
    <x v="0"/>
    <x v="1"/>
    <x v="1"/>
    <x v="1"/>
    <b v="0"/>
    <x v="0"/>
    <x v="1"/>
    <n v="0"/>
    <x v="0"/>
    <b v="0"/>
    <b v="0"/>
    <b v="0"/>
    <b v="0"/>
    <b v="0"/>
    <b v="0"/>
    <b v="0"/>
    <b v="0"/>
    <b v="0"/>
    <b v="0"/>
    <b v="0"/>
    <x v="0"/>
    <x v="0"/>
    <n v="0"/>
    <x v="12"/>
    <x v="0"/>
  </r>
  <r>
    <m/>
    <x v="3"/>
    <x v="7"/>
    <x v="179"/>
    <x v="179"/>
    <x v="1"/>
    <x v="183"/>
    <s v="例如: _x000a_BU1A, BD2A...."/>
    <x v="2"/>
    <x v="36"/>
    <s v="N/A"/>
    <s v="General"/>
    <s v="代碼類"/>
    <s v="N/A"/>
    <x v="2"/>
    <m/>
    <x v="4"/>
    <x v="3"/>
    <x v="0"/>
    <x v="0"/>
    <s v="INT_FCST_PSG_FCST_VERSIONS_COMPARISON_INFO"/>
    <s v="DIVISION_CODE"/>
    <m/>
    <m/>
    <m/>
    <m/>
    <m/>
    <m/>
    <m/>
    <m/>
    <m/>
    <m/>
    <m/>
    <m/>
    <m/>
    <m/>
    <m/>
    <m/>
    <m/>
    <m/>
    <s v="資料清單"/>
    <x v="7"/>
    <x v="15"/>
    <x v="60"/>
    <x v="7"/>
    <e v="#N/A"/>
    <s v="Division Code"/>
    <x v="179"/>
    <x v="1"/>
    <x v="0"/>
    <x v="183"/>
    <x v="4"/>
    <s v="IEC_STD_V10 &gt;&gt; Common &gt;&gt; AutoMetaDataDivision Code"/>
    <x v="2"/>
    <x v="0"/>
    <s v="產品事業部門代碼Relationship"/>
    <n v="341"/>
    <n v="350"/>
    <n v="0"/>
    <s v=""/>
    <n v="0"/>
    <n v="0"/>
    <n v="1051"/>
    <x v="82"/>
    <s v="PSG Forecast Versions Comparison Information"/>
    <x v="35"/>
    <e v="#N/A"/>
    <x v="0"/>
    <s v="P.3.10.0:"/>
    <x v="15"/>
    <x v="15"/>
    <x v="351"/>
    <x v="179"/>
    <x v="179"/>
    <x v="190"/>
    <x v="26"/>
    <x v="0"/>
    <x v="0"/>
    <x v="2"/>
    <m/>
    <x v="0"/>
    <x v="2"/>
    <s v="PSG Forecast Versions Comparison Information_Division Code"/>
    <x v="335"/>
    <x v="2"/>
    <x v="0"/>
    <x v="3"/>
    <x v="3"/>
    <x v="0"/>
    <x v="0"/>
    <s v="INT_FCST_PSG_FCST_VERSIONS_COMPARISON_INFO"/>
    <s v="DIVISION_CODE"/>
    <x v="26"/>
    <x v="98"/>
    <x v="0"/>
    <n v="9"/>
    <x v="2"/>
    <x v="2"/>
    <x v="0"/>
    <s v=""/>
    <s v=""/>
    <n v="351"/>
    <s v="-351"/>
    <x v="0"/>
    <x v="0"/>
    <x v="0"/>
    <x v="179"/>
    <x v="4"/>
    <s v="產品事業部門代碼"/>
    <s v=""/>
    <s v=""/>
    <x v="0"/>
    <x v="60"/>
    <m/>
    <s v="^()$"/>
    <n v="9"/>
    <x v="0"/>
    <x v="3"/>
    <x v="0"/>
    <x v="1"/>
    <x v="1"/>
    <x v="1"/>
    <b v="0"/>
    <x v="0"/>
    <x v="1"/>
    <n v="0"/>
    <x v="0"/>
    <b v="0"/>
    <b v="0"/>
    <b v="0"/>
    <b v="0"/>
    <b v="0"/>
    <b v="0"/>
    <b v="0"/>
    <b v="0"/>
    <b v="0"/>
    <b v="0"/>
    <b v="0"/>
    <x v="0"/>
    <x v="0"/>
    <n v="0"/>
    <x v="12"/>
    <x v="0"/>
  </r>
  <r>
    <m/>
    <x v="3"/>
    <x v="7"/>
    <x v="180"/>
    <x v="180"/>
    <x v="68"/>
    <x v="184"/>
    <s v="N/A"/>
    <x v="2"/>
    <x v="36"/>
    <s v="N/A"/>
    <s v="Sensitive"/>
    <s v="代碼類"/>
    <s v="PSG BU1的不同產品類別:_x000a_NB: 筆記型電腦_x000a_DT: 臺式電腦主機/桌上型個人電腦_x000a_Docking: 筆記型電腦擴充座_x000a__x000a_PSG BU2的不同產品類別:_x000a_NB: 筆記型電腦"/>
    <x v="2"/>
    <m/>
    <x v="4"/>
    <x v="3"/>
    <x v="0"/>
    <x v="0"/>
    <s v="INT_FCST_PSG_FCST_VERSIONS_COMPARISON_INFO"/>
    <s v="CATEGORY"/>
    <m/>
    <m/>
    <m/>
    <m/>
    <m/>
    <m/>
    <m/>
    <m/>
    <m/>
    <m/>
    <m/>
    <m/>
    <m/>
    <m/>
    <m/>
    <m/>
    <m/>
    <m/>
    <s v="資料清單"/>
    <x v="7"/>
    <x v="16"/>
    <x v="60"/>
    <x v="7"/>
    <e v="#N/A"/>
    <s v="Product Category"/>
    <x v="180"/>
    <x v="68"/>
    <x v="0"/>
    <x v="184"/>
    <x v="4"/>
    <s v="IEC_STD_V10 &gt;&gt; Common &gt;&gt; AutoMetaDataProduct Category"/>
    <x v="2"/>
    <x v="2"/>
    <s v="產品型態分類Relationship"/>
    <n v="342"/>
    <n v="350"/>
    <n v="0"/>
    <s v=""/>
    <n v="0"/>
    <n v="0"/>
    <n v="1046"/>
    <x v="83"/>
    <s v="PSG Forecast Versions Comparison Information"/>
    <x v="35"/>
    <e v="#N/A"/>
    <x v="0"/>
    <s v="P.3.10.0:"/>
    <x v="16"/>
    <x v="16"/>
    <x v="352"/>
    <x v="180"/>
    <x v="180"/>
    <x v="189"/>
    <x v="27"/>
    <x v="0"/>
    <x v="0"/>
    <x v="2"/>
    <m/>
    <x v="0"/>
    <x v="2"/>
    <s v="PSG Forecast Versions Comparison Information_Product Category"/>
    <x v="336"/>
    <x v="2"/>
    <x v="0"/>
    <x v="3"/>
    <x v="3"/>
    <x v="0"/>
    <x v="0"/>
    <s v="INT_FCST_PSG_FCST_VERSIONS_COMPARISON_INFO"/>
    <s v="CATEGORY"/>
    <x v="26"/>
    <x v="99"/>
    <x v="0"/>
    <n v="9"/>
    <x v="2"/>
    <x v="2"/>
    <x v="0"/>
    <s v=""/>
    <s v=""/>
    <n v="352"/>
    <s v="-352"/>
    <x v="0"/>
    <x v="0"/>
    <x v="0"/>
    <x v="180"/>
    <x v="4"/>
    <s v="PSG BU1的不同產品類別:_x000a_NB: 筆記本電腦_x000a_DT: 臺式電腦主機/桌上型個人電腦_x000a_Docking: 筆記本電腦擴充座_x000a__x000a_PSG BU2的不同產品類別:_x000a_NB: 筆記本電腦"/>
    <s v=""/>
    <s v=""/>
    <x v="0"/>
    <x v="60"/>
    <m/>
    <s v="^()$"/>
    <n v="9"/>
    <x v="0"/>
    <x v="3"/>
    <x v="0"/>
    <x v="1"/>
    <x v="1"/>
    <x v="1"/>
    <b v="0"/>
    <x v="0"/>
    <x v="1"/>
    <n v="0"/>
    <x v="0"/>
    <b v="0"/>
    <b v="0"/>
    <b v="0"/>
    <b v="0"/>
    <b v="0"/>
    <b v="0"/>
    <b v="0"/>
    <b v="0"/>
    <b v="0"/>
    <b v="0"/>
    <b v="0"/>
    <x v="0"/>
    <x v="0"/>
    <n v="0"/>
    <x v="11"/>
    <x v="0"/>
  </r>
  <r>
    <m/>
    <x v="3"/>
    <x v="7"/>
    <x v="181"/>
    <x v="181"/>
    <x v="91"/>
    <x v="185"/>
    <s v="N/A"/>
    <x v="2"/>
    <x v="36"/>
    <s v="N/A"/>
    <s v="Sensitive"/>
    <s v="代碼類"/>
    <s v="PSG BU1的產品系列名稱:_x000a_Probook, Tablet, OPP14, 400s, 800s, 1000s, 700s, Pavilion, OPP17, 600s, RPOS, DT, AIO, Docking_x000a__x000a_PSG BU2的產品系列名稱:_x000a_FX516, Strix_2021, Strix_2022, GA401R, GA402, GA503, GC31, GC32, GU603, GU603Z, GV301, GV301R, GX703, NR2201, NR2202, NR2203"/>
    <x v="2"/>
    <m/>
    <x v="4"/>
    <x v="3"/>
    <x v="0"/>
    <x v="0"/>
    <s v="INT_FCST_PSG_FCST_VERSIONS_COMPARISON_INFO"/>
    <s v="SERIES"/>
    <m/>
    <m/>
    <m/>
    <m/>
    <m/>
    <m/>
    <m/>
    <m/>
    <m/>
    <m/>
    <m/>
    <m/>
    <m/>
    <m/>
    <m/>
    <m/>
    <m/>
    <m/>
    <s v="資料清單"/>
    <x v="7"/>
    <x v="17"/>
    <x v="60"/>
    <x v="7"/>
    <e v="#N/A"/>
    <s v="Product Series"/>
    <x v="181"/>
    <x v="91"/>
    <x v="0"/>
    <x v="185"/>
    <x v="4"/>
    <s v="IEC_STD_V10 &gt;&gt; Common &gt;&gt; AutoMetaDataProduct Series"/>
    <x v="2"/>
    <x v="2"/>
    <s v="產品系列Relationship"/>
    <n v="343"/>
    <n v="350"/>
    <n v="0"/>
    <s v=""/>
    <n v="0"/>
    <n v="0"/>
    <n v="1042"/>
    <x v="84"/>
    <s v="PSG Forecast Versions Comparison Information"/>
    <x v="35"/>
    <e v="#N/A"/>
    <x v="0"/>
    <s v="P.3.10.0:"/>
    <x v="17"/>
    <x v="17"/>
    <x v="353"/>
    <x v="181"/>
    <x v="181"/>
    <x v="189"/>
    <x v="28"/>
    <x v="0"/>
    <x v="0"/>
    <x v="2"/>
    <m/>
    <x v="0"/>
    <x v="2"/>
    <s v="PSG Forecast Versions Comparison Information_Product Series"/>
    <x v="337"/>
    <x v="2"/>
    <x v="0"/>
    <x v="3"/>
    <x v="3"/>
    <x v="0"/>
    <x v="0"/>
    <s v="INT_FCST_PSG_FCST_VERSIONS_COMPARISON_INFO"/>
    <s v="SERIES"/>
    <x v="26"/>
    <x v="100"/>
    <x v="0"/>
    <n v="9"/>
    <x v="2"/>
    <x v="2"/>
    <x v="0"/>
    <s v=""/>
    <s v=""/>
    <n v="353"/>
    <s v="-353"/>
    <x v="0"/>
    <x v="0"/>
    <x v="0"/>
    <x v="181"/>
    <x v="4"/>
    <s v="PSG BU1的產品系列名稱:_x000a_Probook, Tablet, OPP14, 400s, 800s, 1000s, 700s, Pavilion, OPP17, 600s, RPOS, DT, AIO, Docking_x000a__x000a_PSG BU2的產品系列名稱:_x000a_FX516, Strix_2021, Strix_2022, GA401R, GA402, GA503, GC31, GC32, GU603, GU603Z, GV301, GV301R, GX703, NR2201, NR2202, NR2203"/>
    <s v=""/>
    <s v=""/>
    <x v="0"/>
    <x v="60"/>
    <m/>
    <s v="^()$"/>
    <n v="9"/>
    <x v="0"/>
    <x v="3"/>
    <x v="0"/>
    <x v="1"/>
    <x v="1"/>
    <x v="1"/>
    <b v="0"/>
    <x v="0"/>
    <x v="1"/>
    <n v="0"/>
    <x v="0"/>
    <b v="0"/>
    <b v="0"/>
    <b v="0"/>
    <b v="0"/>
    <b v="0"/>
    <b v="0"/>
    <b v="0"/>
    <b v="0"/>
    <b v="0"/>
    <b v="0"/>
    <b v="0"/>
    <x v="0"/>
    <x v="0"/>
    <n v="0"/>
    <x v="0"/>
    <x v="0"/>
  </r>
  <r>
    <m/>
    <x v="3"/>
    <x v="7"/>
    <x v="189"/>
    <x v="189"/>
    <x v="1"/>
    <x v="186"/>
    <s v="N/A"/>
    <x v="1"/>
    <x v="36"/>
    <s v="N/A"/>
    <s v="General"/>
    <s v="日期類"/>
    <s v="N/A"/>
    <x v="2"/>
    <m/>
    <x v="4"/>
    <x v="3"/>
    <x v="0"/>
    <x v="0"/>
    <s v="INT_FCST_PSG_FCST_VERSIONS_COMPARISON_INFO"/>
    <s v="VERSION_COMPARISON_MONTH"/>
    <m/>
    <m/>
    <m/>
    <m/>
    <m/>
    <m/>
    <m/>
    <m/>
    <m/>
    <m/>
    <m/>
    <m/>
    <m/>
    <m/>
    <m/>
    <m/>
    <m/>
    <m/>
    <s v="資料清單"/>
    <x v="7"/>
    <x v="18"/>
    <x v="60"/>
    <x v="7"/>
    <e v="#N/A"/>
    <s v="Version Comparison Month"/>
    <x v="189"/>
    <x v="1"/>
    <x v="0"/>
    <x v="186"/>
    <x v="4"/>
    <s v="IEC_STD_V10 &gt;&gt; Common &gt;&gt; AutoMetaDataVersion Comparison Month"/>
    <x v="1"/>
    <x v="0"/>
    <s v="版本比較月份Property"/>
    <n v="356"/>
    <n v="350"/>
    <n v="0"/>
    <s v="Version Comparison Month"/>
    <n v="1"/>
    <n v="0"/>
    <n v="0"/>
    <x v="0"/>
    <s v="PSG Forecast Versions Comparison Information"/>
    <x v="35"/>
    <e v="#N/A"/>
    <x v="0"/>
    <s v="P.3.10.0:"/>
    <x v="18"/>
    <x v="18"/>
    <x v="354"/>
    <x v="189"/>
    <x v="189"/>
    <x v="189"/>
    <x v="26"/>
    <x v="0"/>
    <x v="0"/>
    <x v="3"/>
    <m/>
    <x v="0"/>
    <x v="1"/>
    <s v="PSG Forecast Versions Comparison Information_Version Comparison Month"/>
    <x v="338"/>
    <x v="1"/>
    <x v="0"/>
    <x v="3"/>
    <x v="3"/>
    <x v="0"/>
    <x v="0"/>
    <s v="INT_FCST_PSG_FCST_VERSIONS_COMPARISON_INFO"/>
    <s v="VERSION_COMPARISON_MONTH"/>
    <x v="26"/>
    <x v="107"/>
    <x v="0"/>
    <n v="9"/>
    <x v="2"/>
    <x v="2"/>
    <x v="3"/>
    <s v=""/>
    <s v=""/>
    <n v="354"/>
    <s v="-354"/>
    <x v="0"/>
    <x v="0"/>
    <x v="0"/>
    <x v="189"/>
    <x v="4"/>
    <s v="需求日期為每個預測區間起始日，若為實際收單為實際收單日期、若為需求計畫為需求計畫日期"/>
    <s v=""/>
    <s v=""/>
    <x v="0"/>
    <x v="60"/>
    <m/>
    <s v="^()$"/>
    <n v="9"/>
    <x v="0"/>
    <x v="3"/>
    <x v="0"/>
    <x v="1"/>
    <x v="0"/>
    <x v="1"/>
    <b v="0"/>
    <x v="0"/>
    <x v="1"/>
    <n v="0"/>
    <x v="0"/>
    <b v="0"/>
    <b v="0"/>
    <b v="0"/>
    <b v="0"/>
    <b v="0"/>
    <b v="0"/>
    <b v="0"/>
    <b v="0"/>
    <b v="0"/>
    <b v="0"/>
    <b v="0"/>
    <x v="0"/>
    <x v="0"/>
    <n v="0"/>
    <x v="9"/>
    <x v="0"/>
  </r>
  <r>
    <m/>
    <x v="3"/>
    <x v="7"/>
    <x v="190"/>
    <x v="190"/>
    <x v="1"/>
    <x v="193"/>
    <s v="YYYYMMDD"/>
    <x v="1"/>
    <x v="36"/>
    <s v="N/A"/>
    <s v="General"/>
    <s v="日期類"/>
    <s v="N/A"/>
    <x v="2"/>
    <m/>
    <x v="4"/>
    <x v="3"/>
    <x v="0"/>
    <x v="0"/>
    <s v="INT_FCST_PSG_FCST_VERSIONS_COMPARISON_INFO"/>
    <s v="FCST_VERSION"/>
    <m/>
    <m/>
    <m/>
    <m/>
    <m/>
    <m/>
    <m/>
    <m/>
    <m/>
    <m/>
    <m/>
    <m/>
    <m/>
    <m/>
    <m/>
    <m/>
    <m/>
    <m/>
    <s v="資料清單"/>
    <x v="7"/>
    <x v="19"/>
    <x v="60"/>
    <x v="7"/>
    <e v="#N/A"/>
    <s v="FCST Version"/>
    <x v="190"/>
    <x v="1"/>
    <x v="0"/>
    <x v="193"/>
    <x v="4"/>
    <s v="IEC_STD_V10 &gt;&gt; Common &gt;&gt; AutoMetaDataFCST Version"/>
    <x v="1"/>
    <x v="0"/>
    <s v="需求計畫版本Property"/>
    <n v="357"/>
    <n v="350"/>
    <n v="0"/>
    <s v="FCST Version"/>
    <n v="1"/>
    <n v="0"/>
    <n v="0"/>
    <x v="0"/>
    <s v="PSG Forecast Versions Comparison Information"/>
    <x v="35"/>
    <e v="#N/A"/>
    <x v="0"/>
    <s v="P.3.10.0:"/>
    <x v="19"/>
    <x v="19"/>
    <x v="355"/>
    <x v="190"/>
    <x v="190"/>
    <x v="197"/>
    <x v="26"/>
    <x v="0"/>
    <x v="0"/>
    <x v="3"/>
    <m/>
    <x v="0"/>
    <x v="1"/>
    <s v="PSG Forecast Versions Comparison Information_FCST Version"/>
    <x v="339"/>
    <x v="1"/>
    <x v="0"/>
    <x v="3"/>
    <x v="3"/>
    <x v="0"/>
    <x v="0"/>
    <s v="INT_FCST_PSG_FCST_VERSIONS_COMPARISON_INFO"/>
    <s v="FCST_VERSION"/>
    <x v="26"/>
    <x v="108"/>
    <x v="0"/>
    <n v="9"/>
    <x v="2"/>
    <x v="2"/>
    <x v="3"/>
    <s v=""/>
    <s v=""/>
    <n v="355"/>
    <s v="-355"/>
    <x v="0"/>
    <x v="0"/>
    <x v="0"/>
    <x v="190"/>
    <x v="4"/>
    <s v="需求計畫版本"/>
    <s v=""/>
    <s v=""/>
    <x v="0"/>
    <x v="60"/>
    <m/>
    <s v="^()$"/>
    <n v="9"/>
    <x v="0"/>
    <x v="3"/>
    <x v="0"/>
    <x v="1"/>
    <x v="0"/>
    <x v="1"/>
    <b v="0"/>
    <x v="0"/>
    <x v="1"/>
    <n v="0"/>
    <x v="0"/>
    <b v="0"/>
    <b v="0"/>
    <b v="0"/>
    <b v="0"/>
    <b v="0"/>
    <b v="0"/>
    <b v="0"/>
    <b v="0"/>
    <b v="0"/>
    <b v="0"/>
    <b v="0"/>
    <x v="0"/>
    <x v="0"/>
    <n v="0"/>
    <x v="2"/>
    <x v="0"/>
  </r>
  <r>
    <m/>
    <x v="3"/>
    <x v="7"/>
    <x v="191"/>
    <x v="191"/>
    <x v="1"/>
    <x v="194"/>
    <s v="N/A"/>
    <x v="2"/>
    <x v="36"/>
    <s v="N/A"/>
    <s v="General"/>
    <s v="代碼類"/>
    <s v="N/A"/>
    <x v="2"/>
    <m/>
    <x v="4"/>
    <x v="3"/>
    <x v="0"/>
    <x v="0"/>
    <s v="INT_FCST_PSG_FCST_VERSIONS_COMPARISON_INFO"/>
    <s v="FORECAST_TYPE_ID"/>
    <m/>
    <m/>
    <m/>
    <m/>
    <m/>
    <m/>
    <m/>
    <m/>
    <m/>
    <m/>
    <m/>
    <m/>
    <m/>
    <m/>
    <m/>
    <m/>
    <m/>
    <m/>
    <s v="資料清單"/>
    <x v="7"/>
    <x v="20"/>
    <x v="60"/>
    <x v="7"/>
    <e v="#N/A"/>
    <s v="Forecast Type ID"/>
    <x v="191"/>
    <x v="1"/>
    <x v="0"/>
    <x v="194"/>
    <x v="4"/>
    <s v="IEC_STD_V10 &gt;&gt; Common &gt;&gt; AutoMetaDataForecast Type ID"/>
    <x v="2"/>
    <x v="0"/>
    <s v="需求計畫類型IDRelationship"/>
    <n v="358"/>
    <n v="350"/>
    <n v="0"/>
    <s v=""/>
    <n v="0"/>
    <n v="0"/>
    <n v="363"/>
    <x v="85"/>
    <s v="PSG Forecast Versions Comparison Information"/>
    <x v="35"/>
    <e v="#N/A"/>
    <x v="0"/>
    <s v="P.3.10.0:"/>
    <x v="20"/>
    <x v="20"/>
    <x v="356"/>
    <x v="191"/>
    <x v="191"/>
    <x v="189"/>
    <x v="26"/>
    <x v="0"/>
    <x v="0"/>
    <x v="2"/>
    <m/>
    <x v="0"/>
    <x v="2"/>
    <s v="PSG Forecast Versions Comparison Information_Forecast Type ID"/>
    <x v="340"/>
    <x v="2"/>
    <x v="0"/>
    <x v="3"/>
    <x v="3"/>
    <x v="0"/>
    <x v="0"/>
    <s v="INT_FCST_PSG_FCST_VERSIONS_COMPARISON_INFO"/>
    <s v="FORECAST_TYPE_ID"/>
    <x v="26"/>
    <x v="109"/>
    <x v="0"/>
    <n v="9"/>
    <x v="2"/>
    <x v="2"/>
    <x v="3"/>
    <s v=""/>
    <s v=""/>
    <n v="356"/>
    <s v="-356"/>
    <x v="0"/>
    <x v="0"/>
    <x v="0"/>
    <x v="191"/>
    <x v="4"/>
    <s v="需求計畫類型ID"/>
    <s v=""/>
    <s v=""/>
    <x v="0"/>
    <x v="60"/>
    <m/>
    <s v="^()$"/>
    <n v="9"/>
    <x v="0"/>
    <x v="3"/>
    <x v="0"/>
    <x v="1"/>
    <x v="0"/>
    <x v="1"/>
    <b v="0"/>
    <x v="0"/>
    <x v="1"/>
    <n v="0"/>
    <x v="0"/>
    <b v="0"/>
    <b v="0"/>
    <b v="0"/>
    <b v="0"/>
    <b v="0"/>
    <b v="0"/>
    <b v="0"/>
    <b v="0"/>
    <b v="0"/>
    <b v="0"/>
    <b v="0"/>
    <x v="0"/>
    <x v="0"/>
    <n v="0"/>
    <x v="11"/>
    <x v="0"/>
  </r>
  <r>
    <m/>
    <x v="3"/>
    <x v="7"/>
    <x v="192"/>
    <x v="192"/>
    <x v="1"/>
    <x v="195"/>
    <s v="版本比較月份大於等於當月為Forecast_x000a_版本比較月份小於當月為Shipment"/>
    <x v="1"/>
    <x v="36"/>
    <s v="N/A"/>
    <s v="General"/>
    <s v="代碼類"/>
    <s v="Forecast, Shipment"/>
    <x v="2"/>
    <m/>
    <x v="4"/>
    <x v="3"/>
    <x v="0"/>
    <x v="0"/>
    <s v="INT_FCST_PSG_FCST_VERSIONS_COMPARISON_INFO"/>
    <s v="FORECAST_DATA_TYPE"/>
    <m/>
    <m/>
    <m/>
    <m/>
    <m/>
    <m/>
    <m/>
    <m/>
    <m/>
    <m/>
    <m/>
    <m/>
    <m/>
    <m/>
    <m/>
    <m/>
    <m/>
    <m/>
    <s v="資料清單"/>
    <x v="7"/>
    <x v="21"/>
    <x v="60"/>
    <x v="7"/>
    <e v="#N/A"/>
    <s v="Forecast Data Type"/>
    <x v="192"/>
    <x v="1"/>
    <x v="0"/>
    <x v="195"/>
    <x v="4"/>
    <s v="IEC_STD_V10 &gt;&gt; Common &gt;&gt; AutoMetaDataForecast Data Type"/>
    <x v="1"/>
    <x v="0"/>
    <s v="需求資料類型Property"/>
    <n v="359"/>
    <n v="350"/>
    <n v="0"/>
    <s v="Forecast Data Type"/>
    <n v="1"/>
    <n v="0"/>
    <n v="0"/>
    <x v="0"/>
    <s v="PSG Forecast Versions Comparison Information"/>
    <x v="35"/>
    <e v="#N/A"/>
    <x v="0"/>
    <s v="P.3.10.0:"/>
    <x v="21"/>
    <x v="21"/>
    <x v="357"/>
    <x v="192"/>
    <x v="192"/>
    <x v="198"/>
    <x v="29"/>
    <x v="0"/>
    <x v="0"/>
    <x v="2"/>
    <m/>
    <x v="0"/>
    <x v="1"/>
    <s v="PSG Forecast Versions Comparison Information_Forecast Data Type"/>
    <x v="341"/>
    <x v="1"/>
    <x v="0"/>
    <x v="3"/>
    <x v="3"/>
    <x v="0"/>
    <x v="0"/>
    <s v="INT_FCST_PSG_FCST_VERSIONS_COMPARISON_INFO"/>
    <s v="FORECAST_DATA_TYPE"/>
    <x v="26"/>
    <x v="110"/>
    <x v="0"/>
    <n v="9"/>
    <x v="2"/>
    <x v="2"/>
    <x v="3"/>
    <s v=""/>
    <s v=""/>
    <n v="357"/>
    <s v="-357"/>
    <x v="0"/>
    <x v="0"/>
    <x v="0"/>
    <x v="192"/>
    <x v="4"/>
    <s v="將資料拆分為 Forecast or Shipment"/>
    <s v=""/>
    <s v=""/>
    <x v="0"/>
    <x v="60"/>
    <m/>
    <s v="^()$"/>
    <n v="9"/>
    <x v="0"/>
    <x v="3"/>
    <x v="0"/>
    <x v="1"/>
    <x v="0"/>
    <x v="1"/>
    <b v="0"/>
    <x v="0"/>
    <x v="1"/>
    <n v="0"/>
    <x v="0"/>
    <b v="0"/>
    <b v="0"/>
    <b v="0"/>
    <b v="0"/>
    <b v="0"/>
    <b v="0"/>
    <b v="0"/>
    <b v="0"/>
    <b v="0"/>
    <b v="0"/>
    <b v="0"/>
    <x v="0"/>
    <x v="0"/>
    <n v="0"/>
    <x v="33"/>
    <x v="0"/>
  </r>
  <r>
    <m/>
    <x v="3"/>
    <x v="7"/>
    <x v="193"/>
    <x v="193"/>
    <x v="1"/>
    <x v="196"/>
    <s v="BU1 RDP、BU2 FCST: 已發生時間以Actual Shipment補上_x000a_BU1 LT FCT：當月Order vs forecast hit rate指定版本前6個月RDP替換LTF FCST前6個月FCST_x000a_BU2 LT FCT：同周別版本已有FCST的月份别使用FCST替代LTF"/>
    <x v="1"/>
    <x v="36"/>
    <s v="N/A"/>
    <s v="Confidential"/>
    <s v="數值類"/>
    <s v="N/A"/>
    <x v="2"/>
    <m/>
    <x v="4"/>
    <x v="3"/>
    <x v="0"/>
    <x v="0"/>
    <s v="INT_FCST_PSG_FCST_VERSIONS_COMPARISON_INFO"/>
    <s v="MONTHLY_FORECAST_QUANTITY"/>
    <m/>
    <m/>
    <m/>
    <m/>
    <m/>
    <m/>
    <m/>
    <m/>
    <m/>
    <m/>
    <m/>
    <m/>
    <m/>
    <m/>
    <m/>
    <m/>
    <m/>
    <m/>
    <s v="資料清單"/>
    <x v="7"/>
    <x v="22"/>
    <x v="60"/>
    <x v="7"/>
    <e v="#N/A"/>
    <s v="Monthly Forecast Quantity"/>
    <x v="193"/>
    <x v="1"/>
    <x v="0"/>
    <x v="196"/>
    <x v="4"/>
    <s v="IEC_STD_V10 &gt;&gt; Common &gt;&gt; AutoMetaDataMonthly Forecast Quantity"/>
    <x v="1"/>
    <x v="1"/>
    <s v="每月需求預測數量Property"/>
    <n v="360"/>
    <n v="350"/>
    <n v="0"/>
    <s v="Monthly Forecast Quantity"/>
    <n v="1"/>
    <n v="0"/>
    <n v="0"/>
    <x v="0"/>
    <s v="PSG Forecast Versions Comparison Information"/>
    <x v="35"/>
    <e v="#N/A"/>
    <x v="0"/>
    <s v="P.3.10.0:"/>
    <x v="22"/>
    <x v="22"/>
    <x v="358"/>
    <x v="193"/>
    <x v="193"/>
    <x v="199"/>
    <x v="26"/>
    <x v="0"/>
    <x v="0"/>
    <x v="4"/>
    <m/>
    <x v="0"/>
    <x v="1"/>
    <s v="PSG Forecast Versions Comparison Information_Monthly Forecast Quantity"/>
    <x v="342"/>
    <x v="1"/>
    <x v="0"/>
    <x v="3"/>
    <x v="3"/>
    <x v="0"/>
    <x v="0"/>
    <s v="INT_FCST_PSG_FCST_VERSIONS_COMPARISON_INFO"/>
    <s v="MONTHLY_FORECAST_QUANTITY"/>
    <x v="26"/>
    <x v="111"/>
    <x v="0"/>
    <n v="9"/>
    <x v="2"/>
    <x v="2"/>
    <x v="3"/>
    <s v=""/>
    <s v=""/>
    <n v="358"/>
    <s v="-358"/>
    <x v="0"/>
    <x v="0"/>
    <x v="0"/>
    <x v="193"/>
    <x v="4"/>
    <s v="BU1: _x000a_HP RDP : HP客戶提供之當月出貨計畫_x000a_HP LT FCST: PSG HP客戶提供之長期需求預測_x000a__x000a_BU2:_x000a_FCST: PSG客戶提供之需求計畫_x000a_ASUS LT FCST: PSG ASUS 客戶提供之長期需求預測"/>
    <s v=""/>
    <s v=""/>
    <x v="0"/>
    <x v="60"/>
    <m/>
    <s v="^()$"/>
    <n v="9"/>
    <x v="0"/>
    <x v="3"/>
    <x v="0"/>
    <x v="1"/>
    <x v="0"/>
    <x v="1"/>
    <b v="0"/>
    <x v="0"/>
    <x v="1"/>
    <n v="0"/>
    <x v="0"/>
    <b v="0"/>
    <b v="0"/>
    <b v="0"/>
    <b v="0"/>
    <b v="0"/>
    <b v="0"/>
    <b v="0"/>
    <b v="0"/>
    <b v="0"/>
    <b v="0"/>
    <b v="0"/>
    <x v="0"/>
    <x v="0"/>
    <n v="0"/>
    <x v="4"/>
    <x v="0"/>
  </r>
  <r>
    <m/>
    <x v="3"/>
    <x v="7"/>
    <x v="194"/>
    <x v="194"/>
    <x v="1"/>
    <x v="197"/>
    <s v="Version2-Version1"/>
    <x v="1"/>
    <x v="36"/>
    <s v="N/A"/>
    <s v="Confidential"/>
    <s v="比例類"/>
    <s v="N/A"/>
    <x v="2"/>
    <m/>
    <x v="4"/>
    <x v="3"/>
    <x v="2"/>
    <x v="0"/>
    <s v="INT_FCST_PSG_FCST_VERSIONS_COMPARISON_INFO"/>
    <s v="VERSION_DIFFERENCE"/>
    <m/>
    <m/>
    <m/>
    <m/>
    <m/>
    <m/>
    <m/>
    <m/>
    <m/>
    <m/>
    <m/>
    <m/>
    <m/>
    <m/>
    <m/>
    <m/>
    <m/>
    <m/>
    <s v="資料清單"/>
    <x v="7"/>
    <x v="23"/>
    <x v="60"/>
    <x v="7"/>
    <e v="#N/A"/>
    <s v="Version Difference"/>
    <x v="194"/>
    <x v="1"/>
    <x v="0"/>
    <x v="197"/>
    <x v="4"/>
    <s v="IEC_STD_V10 &gt;&gt; Common &gt;&gt; AutoMetaDataVersion Difference"/>
    <x v="1"/>
    <x v="1"/>
    <s v="版本數量差異Property"/>
    <n v="361"/>
    <n v="350"/>
    <n v="0"/>
    <s v="Version Difference"/>
    <n v="1"/>
    <n v="0"/>
    <n v="0"/>
    <x v="0"/>
    <s v="PSG Forecast Versions Comparison Information"/>
    <x v="35"/>
    <e v="#N/A"/>
    <x v="0"/>
    <s v="P.3.10.0:"/>
    <x v="23"/>
    <x v="23"/>
    <x v="359"/>
    <x v="194"/>
    <x v="194"/>
    <x v="200"/>
    <x v="26"/>
    <x v="0"/>
    <x v="0"/>
    <x v="5"/>
    <m/>
    <x v="0"/>
    <x v="1"/>
    <s v="PSG Forecast Versions Comparison Information_Version Difference"/>
    <x v="343"/>
    <x v="1"/>
    <x v="0"/>
    <x v="3"/>
    <x v="3"/>
    <x v="0"/>
    <x v="0"/>
    <s v="INT_FCST_PSG_FCST_VERSIONS_COMPARISON_INFO"/>
    <s v="VERSION_DIFFERENCE"/>
    <x v="26"/>
    <x v="112"/>
    <x v="0"/>
    <n v="9"/>
    <x v="2"/>
    <x v="2"/>
    <x v="3"/>
    <s v=""/>
    <s v=""/>
    <n v="359"/>
    <s v="-359"/>
    <x v="0"/>
    <x v="0"/>
    <x v="0"/>
    <x v="194"/>
    <x v="4"/>
    <s v="版本數量差異"/>
    <s v=""/>
    <s v=""/>
    <x v="0"/>
    <x v="60"/>
    <m/>
    <s v="本欄位純粹作為業務定義不匹配業務元數據。^()$"/>
    <n v="9"/>
    <x v="0"/>
    <x v="3"/>
    <x v="0"/>
    <x v="1"/>
    <x v="0"/>
    <x v="1"/>
    <b v="1"/>
    <x v="0"/>
    <x v="1"/>
    <n v="0"/>
    <x v="0"/>
    <b v="0"/>
    <b v="0"/>
    <b v="0"/>
    <b v="0"/>
    <b v="0"/>
    <b v="0"/>
    <b v="0"/>
    <b v="0"/>
    <b v="0"/>
    <b v="0"/>
    <b v="0"/>
    <x v="0"/>
    <x v="0"/>
    <n v="0"/>
    <x v="33"/>
    <x v="0"/>
  </r>
  <r>
    <m/>
    <x v="3"/>
    <x v="7"/>
    <x v="195"/>
    <x v="195"/>
    <x v="1"/>
    <x v="198"/>
    <s v="N/A"/>
    <x v="0"/>
    <x v="0"/>
    <s v="N/A"/>
    <s v="General "/>
    <m/>
    <m/>
    <x v="2"/>
    <m/>
    <x v="4"/>
    <x v="3"/>
    <x v="0"/>
    <x v="0"/>
    <s v="INT_FCST_FORECAST_TYPE"/>
    <m/>
    <m/>
    <m/>
    <m/>
    <m/>
    <m/>
    <m/>
    <m/>
    <m/>
    <m/>
    <m/>
    <m/>
    <m/>
    <m/>
    <m/>
    <m/>
    <m/>
    <m/>
    <m/>
    <s v="資料清單"/>
    <x v="7"/>
    <x v="24"/>
    <x v="60"/>
    <x v="7"/>
    <e v="#N/A"/>
    <s v="Forecast Type"/>
    <x v="195"/>
    <x v="1"/>
    <x v="0"/>
    <x v="198"/>
    <x v="4"/>
    <s v="IEC_STD_V10 &gt;&gt; Common &gt;&gt; AutoMetaDataForecast Type"/>
    <x v="0"/>
    <x v="0"/>
    <s v="需求計畫類型Concept"/>
    <n v="362"/>
    <n v="0"/>
    <n v="0"/>
    <s v=""/>
    <n v="0"/>
    <n v="0"/>
    <n v="0"/>
    <x v="0"/>
    <s v=""/>
    <x v="0"/>
    <s v=""/>
    <x v="0"/>
    <s v="P.3.10.0:"/>
    <x v="24"/>
    <x v="24"/>
    <x v="360"/>
    <x v="195"/>
    <x v="195"/>
    <x v="189"/>
    <x v="0"/>
    <x v="0"/>
    <x v="0"/>
    <x v="0"/>
    <m/>
    <x v="0"/>
    <x v="0"/>
    <s v="Forecast Type"/>
    <x v="344"/>
    <x v="0"/>
    <x v="0"/>
    <x v="3"/>
    <x v="3"/>
    <x v="0"/>
    <x v="0"/>
    <s v="INT_FCST_FORECAST_TYPE"/>
    <s v=""/>
    <x v="27"/>
    <x v="0"/>
    <x v="0"/>
    <n v="9"/>
    <x v="2"/>
    <x v="2"/>
    <x v="3"/>
    <s v=""/>
    <s v=""/>
    <n v="360"/>
    <s v="-360"/>
    <x v="0"/>
    <x v="0"/>
    <x v="0"/>
    <x v="195"/>
    <x v="4"/>
    <s v="需求計畫類型"/>
    <s v=""/>
    <s v=""/>
    <x v="0"/>
    <x v="60"/>
    <m/>
    <s v="^()$"/>
    <n v="9"/>
    <x v="0"/>
    <x v="3"/>
    <x v="0"/>
    <x v="1"/>
    <x v="0"/>
    <x v="1"/>
    <b v="0"/>
    <x v="0"/>
    <x v="0"/>
    <n v="0"/>
    <x v="0"/>
    <b v="0"/>
    <b v="0"/>
    <b v="0"/>
    <b v="0"/>
    <b v="0"/>
    <b v="0"/>
    <b v="0"/>
    <b v="0"/>
    <b v="0"/>
    <b v="0"/>
    <b v="0"/>
    <x v="0"/>
    <x v="0"/>
    <n v="0"/>
    <x v="12"/>
    <x v="0"/>
  </r>
  <r>
    <m/>
    <x v="3"/>
    <x v="7"/>
    <x v="191"/>
    <x v="191"/>
    <x v="1"/>
    <x v="194"/>
    <s v="N/A"/>
    <x v="1"/>
    <x v="37"/>
    <s v="N/A"/>
    <s v="General "/>
    <s v="代碼類"/>
    <s v="N/A"/>
    <x v="2"/>
    <m/>
    <x v="4"/>
    <x v="3"/>
    <x v="0"/>
    <x v="0"/>
    <s v="INT_FCST_FORECAST_TYPE"/>
    <s v="FORECAST_TYPE_ID"/>
    <m/>
    <m/>
    <m/>
    <m/>
    <m/>
    <m/>
    <m/>
    <m/>
    <m/>
    <m/>
    <m/>
    <m/>
    <m/>
    <m/>
    <m/>
    <m/>
    <m/>
    <m/>
    <s v="資料清單"/>
    <x v="7"/>
    <x v="25"/>
    <x v="60"/>
    <x v="7"/>
    <e v="#N/A"/>
    <s v="Forecast Type ID"/>
    <x v="191"/>
    <x v="1"/>
    <x v="0"/>
    <x v="194"/>
    <x v="4"/>
    <s v="IEC_STD_V10 &gt;&gt; Common &gt;&gt; AutoMetaDataForecast Type ID"/>
    <x v="1"/>
    <x v="0"/>
    <s v="需求計畫類型IDProperty"/>
    <n v="358"/>
    <n v="362"/>
    <n v="0"/>
    <s v="Forecast Type ID"/>
    <n v="1"/>
    <n v="0"/>
    <n v="0"/>
    <x v="0"/>
    <s v="Forecast Type"/>
    <x v="36"/>
    <e v="#N/A"/>
    <x v="0"/>
    <s v="P.3.10.0:"/>
    <x v="25"/>
    <x v="25"/>
    <x v="361"/>
    <x v="191"/>
    <x v="191"/>
    <x v="189"/>
    <x v="26"/>
    <x v="0"/>
    <x v="0"/>
    <x v="2"/>
    <m/>
    <x v="0"/>
    <x v="1"/>
    <s v="Forecast Type_Forecast Type ID"/>
    <x v="345"/>
    <x v="1"/>
    <x v="0"/>
    <x v="3"/>
    <x v="3"/>
    <x v="0"/>
    <x v="0"/>
    <s v="INT_FCST_FORECAST_TYPE"/>
    <s v="FORECAST_TYPE_ID"/>
    <x v="27"/>
    <x v="109"/>
    <x v="0"/>
    <n v="9"/>
    <x v="2"/>
    <x v="2"/>
    <x v="3"/>
    <s v=""/>
    <s v=""/>
    <n v="361"/>
    <s v="-361"/>
    <x v="0"/>
    <x v="0"/>
    <x v="0"/>
    <x v="191"/>
    <x v="4"/>
    <s v="需求計畫類型ID"/>
    <s v=""/>
    <s v=""/>
    <x v="0"/>
    <x v="60"/>
    <m/>
    <s v="^()$"/>
    <n v="9"/>
    <x v="0"/>
    <x v="3"/>
    <x v="0"/>
    <x v="1"/>
    <x v="1"/>
    <x v="1"/>
    <b v="0"/>
    <x v="0"/>
    <x v="1"/>
    <n v="0"/>
    <x v="0"/>
    <b v="0"/>
    <b v="0"/>
    <b v="0"/>
    <b v="0"/>
    <b v="0"/>
    <b v="0"/>
    <b v="0"/>
    <b v="0"/>
    <b v="0"/>
    <b v="0"/>
    <b v="0"/>
    <x v="0"/>
    <x v="0"/>
    <n v="0"/>
    <x v="11"/>
    <x v="0"/>
  </r>
  <r>
    <m/>
    <x v="3"/>
    <x v="7"/>
    <x v="196"/>
    <x v="196"/>
    <x v="1"/>
    <x v="199"/>
    <s v="N/A"/>
    <x v="1"/>
    <x v="37"/>
    <s v="N/A"/>
    <s v="General "/>
    <s v="文本類"/>
    <s v="N/A"/>
    <x v="2"/>
    <m/>
    <x v="4"/>
    <x v="3"/>
    <x v="0"/>
    <x v="0"/>
    <s v="INT_FCST_FORECAST_TYPE"/>
    <s v="FORECAST_TYPE_NAME"/>
    <m/>
    <m/>
    <m/>
    <m/>
    <m/>
    <m/>
    <m/>
    <m/>
    <m/>
    <m/>
    <m/>
    <m/>
    <m/>
    <m/>
    <m/>
    <m/>
    <m/>
    <m/>
    <s v="資料清單"/>
    <x v="7"/>
    <x v="26"/>
    <x v="60"/>
    <x v="7"/>
    <e v="#N/A"/>
    <s v="Forecast Type Name"/>
    <x v="196"/>
    <x v="1"/>
    <x v="0"/>
    <x v="199"/>
    <x v="4"/>
    <s v="IEC_STD_V10 &gt;&gt; Common &gt;&gt; AutoMetaDataForecast Type Name"/>
    <x v="1"/>
    <x v="0"/>
    <s v="需求計畫類型名稱Property"/>
    <n v="364"/>
    <n v="362"/>
    <n v="0"/>
    <s v="Forecast Type Name"/>
    <n v="1"/>
    <n v="0"/>
    <n v="0"/>
    <x v="0"/>
    <s v="Forecast Type"/>
    <x v="36"/>
    <e v="#N/A"/>
    <x v="0"/>
    <s v="P.3.10.0:"/>
    <x v="26"/>
    <x v="26"/>
    <x v="362"/>
    <x v="196"/>
    <x v="196"/>
    <x v="189"/>
    <x v="26"/>
    <x v="0"/>
    <x v="0"/>
    <x v="1"/>
    <m/>
    <x v="0"/>
    <x v="1"/>
    <s v="Forecast Type_Forecast Type Name"/>
    <x v="346"/>
    <x v="1"/>
    <x v="0"/>
    <x v="3"/>
    <x v="3"/>
    <x v="0"/>
    <x v="0"/>
    <s v="INT_FCST_FORECAST_TYPE"/>
    <s v="FORECAST_TYPE_NAME"/>
    <x v="27"/>
    <x v="113"/>
    <x v="0"/>
    <n v="9"/>
    <x v="2"/>
    <x v="2"/>
    <x v="3"/>
    <s v=""/>
    <s v=""/>
    <n v="362"/>
    <s v="-362"/>
    <x v="0"/>
    <x v="0"/>
    <x v="0"/>
    <x v="196"/>
    <x v="4"/>
    <s v="RDP, LT FSCT, FCST, BS 分量, 當月FCST"/>
    <s v=""/>
    <s v=""/>
    <x v="0"/>
    <x v="60"/>
    <m/>
    <s v="^()$"/>
    <n v="9"/>
    <x v="0"/>
    <x v="3"/>
    <x v="0"/>
    <x v="1"/>
    <x v="0"/>
    <x v="1"/>
    <b v="0"/>
    <x v="0"/>
    <x v="1"/>
    <n v="0"/>
    <x v="0"/>
    <b v="0"/>
    <b v="0"/>
    <b v="0"/>
    <b v="0"/>
    <b v="0"/>
    <b v="0"/>
    <b v="0"/>
    <b v="0"/>
    <b v="0"/>
    <b v="0"/>
    <b v="0"/>
    <x v="0"/>
    <x v="0"/>
    <n v="0"/>
    <x v="33"/>
    <x v="0"/>
  </r>
  <r>
    <m/>
    <x v="3"/>
    <x v="7"/>
    <x v="197"/>
    <x v="197"/>
    <x v="1"/>
    <x v="200"/>
    <s v="N/A"/>
    <x v="0"/>
    <x v="0"/>
    <s v="N/A"/>
    <s v="General "/>
    <m/>
    <m/>
    <x v="2"/>
    <m/>
    <x v="4"/>
    <x v="3"/>
    <x v="0"/>
    <x v="0"/>
    <s v="INT_FCST_FORECAST_COMPARISON_TYPE"/>
    <m/>
    <m/>
    <m/>
    <m/>
    <m/>
    <m/>
    <m/>
    <m/>
    <m/>
    <m/>
    <m/>
    <m/>
    <m/>
    <m/>
    <m/>
    <m/>
    <m/>
    <m/>
    <m/>
    <s v="資料清單"/>
    <x v="7"/>
    <x v="27"/>
    <x v="60"/>
    <x v="7"/>
    <e v="#N/A"/>
    <s v="Forecast Comparison Type"/>
    <x v="197"/>
    <x v="1"/>
    <x v="0"/>
    <x v="200"/>
    <x v="4"/>
    <s v="IEC_STD_V10 &gt;&gt; Common &gt;&gt; AutoMetaDataForecast Comparison Type"/>
    <x v="0"/>
    <x v="0"/>
    <s v="需求計畫比較類型Concept"/>
    <n v="365"/>
    <n v="0"/>
    <n v="0"/>
    <s v=""/>
    <n v="0"/>
    <n v="0"/>
    <n v="0"/>
    <x v="0"/>
    <s v=""/>
    <x v="0"/>
    <s v=""/>
    <x v="0"/>
    <s v="P.3.10.0:"/>
    <x v="27"/>
    <x v="27"/>
    <x v="363"/>
    <x v="197"/>
    <x v="197"/>
    <x v="189"/>
    <x v="0"/>
    <x v="0"/>
    <x v="0"/>
    <x v="0"/>
    <m/>
    <x v="0"/>
    <x v="0"/>
    <s v="Forecast Comparison Type"/>
    <x v="347"/>
    <x v="0"/>
    <x v="0"/>
    <x v="3"/>
    <x v="3"/>
    <x v="0"/>
    <x v="0"/>
    <s v="INT_FCST_FORECAST_COMPARISON_TYPE"/>
    <s v=""/>
    <x v="28"/>
    <x v="0"/>
    <x v="0"/>
    <n v="9"/>
    <x v="2"/>
    <x v="2"/>
    <x v="3"/>
    <s v=""/>
    <s v=""/>
    <n v="363"/>
    <s v="-363"/>
    <x v="0"/>
    <x v="0"/>
    <x v="0"/>
    <x v="197"/>
    <x v="4"/>
    <s v="需求計畫比較類型"/>
    <s v=""/>
    <s v=""/>
    <x v="0"/>
    <x v="60"/>
    <m/>
    <s v="^()$"/>
    <n v="9"/>
    <x v="0"/>
    <x v="3"/>
    <x v="0"/>
    <x v="1"/>
    <x v="0"/>
    <x v="1"/>
    <b v="0"/>
    <x v="0"/>
    <x v="0"/>
    <n v="0"/>
    <x v="0"/>
    <b v="0"/>
    <b v="0"/>
    <b v="0"/>
    <b v="0"/>
    <b v="0"/>
    <b v="0"/>
    <b v="0"/>
    <b v="0"/>
    <b v="0"/>
    <b v="0"/>
    <b v="0"/>
    <x v="0"/>
    <x v="0"/>
    <n v="0"/>
    <x v="9"/>
    <x v="0"/>
  </r>
  <r>
    <m/>
    <x v="3"/>
    <x v="7"/>
    <x v="198"/>
    <x v="198"/>
    <x v="1"/>
    <x v="201"/>
    <s v="N/A"/>
    <x v="1"/>
    <x v="38"/>
    <s v="N/A"/>
    <s v="General "/>
    <s v="代碼類"/>
    <s v="N/A"/>
    <x v="2"/>
    <m/>
    <x v="4"/>
    <x v="3"/>
    <x v="0"/>
    <x v="0"/>
    <s v="INT_FCST_FORECAST_COMPARISON_TYPE"/>
    <s v="FORECAST_COMPARISON_TYPE_ID"/>
    <m/>
    <m/>
    <m/>
    <m/>
    <m/>
    <m/>
    <m/>
    <m/>
    <m/>
    <m/>
    <m/>
    <m/>
    <m/>
    <m/>
    <m/>
    <m/>
    <m/>
    <m/>
    <s v="資料清單"/>
    <x v="7"/>
    <x v="28"/>
    <x v="60"/>
    <x v="7"/>
    <e v="#N/A"/>
    <s v="Forecast Comparison Type ID"/>
    <x v="198"/>
    <x v="1"/>
    <x v="0"/>
    <x v="201"/>
    <x v="4"/>
    <s v="IEC_STD_V10 &gt;&gt; Common &gt;&gt; AutoMetaDataForecast Comparison Type ID"/>
    <x v="1"/>
    <x v="0"/>
    <s v="需求計畫比較類型IDProperty"/>
    <n v="366"/>
    <n v="365"/>
    <n v="0"/>
    <s v="Forecast Comparison Type ID"/>
    <n v="1"/>
    <n v="0"/>
    <n v="0"/>
    <x v="0"/>
    <s v="Forecast Comparison Type"/>
    <x v="37"/>
    <e v="#N/A"/>
    <x v="0"/>
    <s v="P.3.10.0:"/>
    <x v="28"/>
    <x v="28"/>
    <x v="364"/>
    <x v="198"/>
    <x v="198"/>
    <x v="189"/>
    <x v="26"/>
    <x v="0"/>
    <x v="0"/>
    <x v="2"/>
    <m/>
    <x v="0"/>
    <x v="1"/>
    <s v="Forecast Comparison Type_Forecast Comparison Type ID"/>
    <x v="348"/>
    <x v="1"/>
    <x v="0"/>
    <x v="3"/>
    <x v="3"/>
    <x v="0"/>
    <x v="0"/>
    <s v="INT_FCST_FORECAST_COMPARISON_TYPE"/>
    <s v="FORECAST_COMPARISON_TYPE_ID"/>
    <x v="28"/>
    <x v="114"/>
    <x v="0"/>
    <n v="9"/>
    <x v="2"/>
    <x v="2"/>
    <x v="3"/>
    <s v=""/>
    <s v=""/>
    <n v="364"/>
    <s v="-364"/>
    <x v="0"/>
    <x v="0"/>
    <x v="0"/>
    <x v="198"/>
    <x v="4"/>
    <s v="需求計畫比較類型ID"/>
    <s v=""/>
    <s v=""/>
    <x v="0"/>
    <x v="60"/>
    <m/>
    <s v="^()$"/>
    <n v="9"/>
    <x v="0"/>
    <x v="3"/>
    <x v="0"/>
    <x v="1"/>
    <x v="0"/>
    <x v="1"/>
    <b v="0"/>
    <x v="0"/>
    <x v="1"/>
    <n v="0"/>
    <x v="0"/>
    <b v="0"/>
    <b v="0"/>
    <b v="0"/>
    <b v="0"/>
    <b v="0"/>
    <b v="0"/>
    <b v="0"/>
    <b v="0"/>
    <b v="0"/>
    <b v="0"/>
    <b v="0"/>
    <x v="0"/>
    <x v="0"/>
    <n v="0"/>
    <x v="8"/>
    <x v="0"/>
  </r>
  <r>
    <m/>
    <x v="3"/>
    <x v="7"/>
    <x v="199"/>
    <x v="199"/>
    <x v="1"/>
    <x v="202"/>
    <s v="N/A"/>
    <x v="1"/>
    <x v="38"/>
    <s v="N/A"/>
    <s v="General "/>
    <s v="文本類"/>
    <s v="N/A"/>
    <x v="2"/>
    <m/>
    <x v="4"/>
    <x v="3"/>
    <x v="0"/>
    <x v="0"/>
    <s v="INT_FCST_FORECAST_COMPARISON_TYPE"/>
    <s v="FORECAST_COMPARISON_TYPE_NAME"/>
    <m/>
    <m/>
    <m/>
    <m/>
    <m/>
    <m/>
    <m/>
    <m/>
    <m/>
    <m/>
    <m/>
    <m/>
    <m/>
    <m/>
    <m/>
    <m/>
    <m/>
    <m/>
    <s v="資料清單"/>
    <x v="7"/>
    <x v="29"/>
    <x v="60"/>
    <x v="7"/>
    <e v="#N/A"/>
    <s v="Forecast Comparison Type Name"/>
    <x v="199"/>
    <x v="1"/>
    <x v="0"/>
    <x v="202"/>
    <x v="4"/>
    <s v="IEC_STD_V10 &gt;&gt; Common &gt;&gt; AutoMetaDataForecast Comparison Type Name"/>
    <x v="1"/>
    <x v="0"/>
    <s v="需求計畫比較類型名稱Property"/>
    <n v="367"/>
    <n v="365"/>
    <n v="0"/>
    <s v="Forecast Comparison Type Name"/>
    <n v="1"/>
    <n v="0"/>
    <n v="0"/>
    <x v="0"/>
    <s v="Forecast Comparison Type"/>
    <x v="37"/>
    <e v="#N/A"/>
    <x v="0"/>
    <s v="P.3.10.0:"/>
    <x v="29"/>
    <x v="29"/>
    <x v="365"/>
    <x v="199"/>
    <x v="199"/>
    <x v="189"/>
    <x v="26"/>
    <x v="0"/>
    <x v="0"/>
    <x v="1"/>
    <m/>
    <x v="0"/>
    <x v="1"/>
    <s v="Forecast Comparison Type_Forecast Comparison Type Name"/>
    <x v="349"/>
    <x v="1"/>
    <x v="0"/>
    <x v="3"/>
    <x v="3"/>
    <x v="0"/>
    <x v="0"/>
    <s v="INT_FCST_FORECAST_COMPARISON_TYPE"/>
    <s v="FORECAST_COMPARISON_TYPE_NAME"/>
    <x v="28"/>
    <x v="115"/>
    <x v="0"/>
    <n v="9"/>
    <x v="2"/>
    <x v="2"/>
    <x v="3"/>
    <s v=""/>
    <s v=""/>
    <n v="365"/>
    <s v="-365"/>
    <x v="0"/>
    <x v="0"/>
    <x v="0"/>
    <x v="199"/>
    <x v="4"/>
    <s v="BU1比較項目： RDP vs. RDP/ LT FCST vs. LT FCST_x000a_BU2比較項目：FCST vs. FCST/ LT FCST vs. LT FCST/  BS分量 vs. 當月FCST"/>
    <s v=""/>
    <s v=""/>
    <x v="0"/>
    <x v="60"/>
    <m/>
    <s v="^()$"/>
    <n v="9"/>
    <x v="0"/>
    <x v="3"/>
    <x v="0"/>
    <x v="1"/>
    <x v="0"/>
    <x v="1"/>
    <b v="0"/>
    <x v="0"/>
    <x v="1"/>
    <n v="0"/>
    <x v="0"/>
    <b v="0"/>
    <b v="0"/>
    <b v="0"/>
    <b v="0"/>
    <b v="0"/>
    <b v="0"/>
    <b v="0"/>
    <b v="0"/>
    <b v="0"/>
    <b v="0"/>
    <b v="0"/>
    <x v="0"/>
    <x v="0"/>
    <n v="0"/>
    <x v="7"/>
    <x v="0"/>
  </r>
  <r>
    <m/>
    <x v="3"/>
    <x v="7"/>
    <x v="177"/>
    <x v="177"/>
    <x v="1"/>
    <x v="181"/>
    <s v="N/A"/>
    <x v="2"/>
    <x v="38"/>
    <s v="N/A"/>
    <s v="General "/>
    <s v="代碼類"/>
    <s v="BU1: 第一事業處所屬業務;_x000a_BU2: 第二事業處所屬業務;"/>
    <x v="2"/>
    <m/>
    <x v="4"/>
    <x v="3"/>
    <x v="0"/>
    <x v="0"/>
    <s v="INT_FCST_FORECAST_COMPARISON_TYPE"/>
    <s v="BU_CODE"/>
    <m/>
    <m/>
    <m/>
    <m/>
    <m/>
    <m/>
    <m/>
    <m/>
    <m/>
    <m/>
    <m/>
    <m/>
    <m/>
    <m/>
    <m/>
    <m/>
    <m/>
    <m/>
    <s v="資料清單"/>
    <x v="7"/>
    <x v="30"/>
    <x v="60"/>
    <x v="7"/>
    <e v="#N/A"/>
    <s v="BU Code"/>
    <x v="177"/>
    <x v="1"/>
    <x v="0"/>
    <x v="181"/>
    <x v="4"/>
    <s v="IEC_STD_V10 &gt;&gt; Common &gt;&gt; AutoMetaDataBU Code"/>
    <x v="2"/>
    <x v="0"/>
    <s v="事業處代碼Relationship"/>
    <n v="339"/>
    <n v="365"/>
    <n v="0"/>
    <s v=""/>
    <n v="0"/>
    <n v="0"/>
    <n v="1055"/>
    <x v="80"/>
    <s v="Forecast Comparison Type"/>
    <x v="37"/>
    <e v="#N/A"/>
    <x v="0"/>
    <s v="P.3.10.0:"/>
    <x v="30"/>
    <x v="30"/>
    <x v="366"/>
    <x v="177"/>
    <x v="177"/>
    <x v="189"/>
    <x v="24"/>
    <x v="0"/>
    <x v="0"/>
    <x v="2"/>
    <m/>
    <x v="0"/>
    <x v="2"/>
    <s v="Forecast Comparison Type_BU Code"/>
    <x v="350"/>
    <x v="2"/>
    <x v="0"/>
    <x v="3"/>
    <x v="3"/>
    <x v="0"/>
    <x v="0"/>
    <s v="INT_FCST_FORECAST_COMPARISON_TYPE"/>
    <s v="BU_CODE"/>
    <x v="28"/>
    <x v="96"/>
    <x v="0"/>
    <n v="9"/>
    <x v="2"/>
    <x v="2"/>
    <x v="0"/>
    <s v=""/>
    <s v=""/>
    <n v="366"/>
    <s v="-366"/>
    <x v="0"/>
    <x v="0"/>
    <x v="0"/>
    <x v="177"/>
    <x v="4"/>
    <s v="PSG不同事業處之名稱"/>
    <s v=""/>
    <s v=""/>
    <x v="0"/>
    <x v="60"/>
    <m/>
    <s v="^()$"/>
    <n v="9"/>
    <x v="0"/>
    <x v="3"/>
    <x v="0"/>
    <x v="1"/>
    <x v="1"/>
    <x v="1"/>
    <b v="0"/>
    <x v="0"/>
    <x v="1"/>
    <n v="0"/>
    <x v="0"/>
    <b v="0"/>
    <b v="0"/>
    <b v="0"/>
    <b v="0"/>
    <b v="0"/>
    <b v="0"/>
    <b v="0"/>
    <b v="0"/>
    <b v="0"/>
    <b v="0"/>
    <b v="0"/>
    <x v="0"/>
    <x v="0"/>
    <n v="0"/>
    <x v="1"/>
    <x v="0"/>
  </r>
  <r>
    <m/>
    <x v="3"/>
    <x v="7"/>
    <x v="200"/>
    <x v="200"/>
    <x v="1"/>
    <x v="203"/>
    <s v="N/A"/>
    <x v="1"/>
    <x v="38"/>
    <s v="N/A"/>
    <s v="General "/>
    <s v="代碼類"/>
    <s v="N/A"/>
    <x v="2"/>
    <m/>
    <x v="4"/>
    <x v="3"/>
    <x v="0"/>
    <x v="0"/>
    <s v="INT_FCST_FORECAST_COMPARISON_TYPE"/>
    <s v="VERSION_1_FORECAST_TYPE_ID"/>
    <m/>
    <m/>
    <m/>
    <m/>
    <m/>
    <m/>
    <m/>
    <m/>
    <m/>
    <m/>
    <m/>
    <m/>
    <m/>
    <m/>
    <m/>
    <m/>
    <m/>
    <m/>
    <s v="資料清單"/>
    <x v="7"/>
    <x v="31"/>
    <x v="60"/>
    <x v="7"/>
    <e v="#N/A"/>
    <s v="Version 1 Forecast Type ID"/>
    <x v="200"/>
    <x v="1"/>
    <x v="0"/>
    <x v="203"/>
    <x v="4"/>
    <s v="IEC_STD_V10 &gt;&gt; Common &gt;&gt; AutoMetaDataVersion 1 Forecast Type ID"/>
    <x v="1"/>
    <x v="0"/>
    <s v="版本一需求計畫類型IDProperty"/>
    <n v="369"/>
    <n v="365"/>
    <n v="0"/>
    <s v="Version 1 Forecast Type ID"/>
    <n v="1"/>
    <n v="0"/>
    <n v="0"/>
    <x v="0"/>
    <s v="Forecast Comparison Type"/>
    <x v="37"/>
    <e v="#N/A"/>
    <x v="0"/>
    <s v="P.3.10.0:"/>
    <x v="31"/>
    <x v="31"/>
    <x v="367"/>
    <x v="200"/>
    <x v="200"/>
    <x v="189"/>
    <x v="26"/>
    <x v="0"/>
    <x v="0"/>
    <x v="2"/>
    <m/>
    <x v="0"/>
    <x v="1"/>
    <s v="Forecast Comparison Type_Version 1 Forecast Type ID"/>
    <x v="351"/>
    <x v="1"/>
    <x v="0"/>
    <x v="3"/>
    <x v="3"/>
    <x v="0"/>
    <x v="0"/>
    <s v="INT_FCST_FORECAST_COMPARISON_TYPE"/>
    <s v="VERSION_1_FORECAST_TYPE_ID"/>
    <x v="28"/>
    <x v="116"/>
    <x v="0"/>
    <n v="9"/>
    <x v="2"/>
    <x v="2"/>
    <x v="3"/>
    <s v=""/>
    <s v=""/>
    <n v="367"/>
    <s v="-367"/>
    <x v="0"/>
    <x v="0"/>
    <x v="0"/>
    <x v="200"/>
    <x v="4"/>
    <s v="版本一需求計畫類型名稱：RDP, LT FSCT, FCST, BS 分量"/>
    <s v=""/>
    <s v=""/>
    <x v="0"/>
    <x v="60"/>
    <m/>
    <s v="^()$"/>
    <n v="9"/>
    <x v="0"/>
    <x v="3"/>
    <x v="0"/>
    <x v="1"/>
    <x v="0"/>
    <x v="1"/>
    <b v="0"/>
    <x v="0"/>
    <x v="1"/>
    <n v="0"/>
    <x v="0"/>
    <b v="0"/>
    <b v="0"/>
    <b v="0"/>
    <b v="0"/>
    <b v="0"/>
    <b v="0"/>
    <b v="0"/>
    <b v="0"/>
    <b v="0"/>
    <b v="0"/>
    <b v="0"/>
    <x v="0"/>
    <x v="0"/>
    <n v="0"/>
    <x v="21"/>
    <x v="0"/>
  </r>
  <r>
    <m/>
    <x v="3"/>
    <x v="7"/>
    <x v="201"/>
    <x v="201"/>
    <x v="1"/>
    <x v="204"/>
    <s v="N/A"/>
    <x v="1"/>
    <x v="38"/>
    <s v="N/A"/>
    <s v="General "/>
    <s v="代碼類"/>
    <s v="N/A"/>
    <x v="2"/>
    <m/>
    <x v="4"/>
    <x v="3"/>
    <x v="0"/>
    <x v="0"/>
    <s v="INT_FCST_FORECAST_COMPARISON_TYPE"/>
    <s v="VERSION_2_FORECAST_TYPE_ID"/>
    <m/>
    <m/>
    <m/>
    <m/>
    <m/>
    <m/>
    <m/>
    <m/>
    <m/>
    <m/>
    <m/>
    <m/>
    <m/>
    <m/>
    <m/>
    <m/>
    <m/>
    <m/>
    <s v="資料清單"/>
    <x v="7"/>
    <x v="32"/>
    <x v="60"/>
    <x v="7"/>
    <e v="#N/A"/>
    <s v="Version 2 Forecast Type ID"/>
    <x v="201"/>
    <x v="1"/>
    <x v="0"/>
    <x v="204"/>
    <x v="4"/>
    <s v="IEC_STD_V10 &gt;&gt; Common &gt;&gt; AutoMetaDataVersion 2 Forecast Type ID"/>
    <x v="1"/>
    <x v="0"/>
    <s v="版本二需求計畫類型IDProperty"/>
    <n v="370"/>
    <n v="365"/>
    <n v="0"/>
    <s v="Version 2 Forecast Type ID"/>
    <n v="1"/>
    <n v="0"/>
    <n v="0"/>
    <x v="0"/>
    <s v="Forecast Comparison Type"/>
    <x v="37"/>
    <e v="#N/A"/>
    <x v="0"/>
    <s v="P.3.10.0:"/>
    <x v="32"/>
    <x v="32"/>
    <x v="368"/>
    <x v="201"/>
    <x v="201"/>
    <x v="189"/>
    <x v="26"/>
    <x v="0"/>
    <x v="0"/>
    <x v="2"/>
    <m/>
    <x v="0"/>
    <x v="1"/>
    <s v="Forecast Comparison Type_Version 2 Forecast Type ID"/>
    <x v="352"/>
    <x v="1"/>
    <x v="0"/>
    <x v="3"/>
    <x v="3"/>
    <x v="0"/>
    <x v="0"/>
    <s v="INT_FCST_FORECAST_COMPARISON_TYPE"/>
    <s v="VERSION_2_FORECAST_TYPE_ID"/>
    <x v="28"/>
    <x v="117"/>
    <x v="0"/>
    <n v="9"/>
    <x v="2"/>
    <x v="2"/>
    <x v="3"/>
    <s v=""/>
    <s v=""/>
    <n v="368"/>
    <s v="-368"/>
    <x v="0"/>
    <x v="0"/>
    <x v="0"/>
    <x v="201"/>
    <x v="4"/>
    <s v="版本二需求計畫類型名稱：RDP, LT FSCT, FCST,  當月FCST"/>
    <s v=""/>
    <s v=""/>
    <x v="0"/>
    <x v="60"/>
    <m/>
    <s v="^()$"/>
    <n v="9"/>
    <x v="0"/>
    <x v="3"/>
    <x v="0"/>
    <x v="1"/>
    <x v="0"/>
    <x v="1"/>
    <b v="0"/>
    <x v="0"/>
    <x v="1"/>
    <n v="0"/>
    <x v="0"/>
    <b v="0"/>
    <b v="0"/>
    <b v="0"/>
    <b v="0"/>
    <b v="0"/>
    <b v="0"/>
    <b v="0"/>
    <b v="0"/>
    <b v="0"/>
    <b v="0"/>
    <b v="0"/>
    <x v="0"/>
    <x v="0"/>
    <n v="0"/>
    <x v="21"/>
    <x v="0"/>
  </r>
  <r>
    <m/>
    <x v="3"/>
    <x v="7"/>
    <x v="202"/>
    <x v="202"/>
    <x v="1"/>
    <x v="205"/>
    <s v="N/A"/>
    <x v="0"/>
    <x v="0"/>
    <s v="N/A"/>
    <s v="Sensitive "/>
    <m/>
    <m/>
    <x v="2"/>
    <m/>
    <x v="4"/>
    <x v="3"/>
    <x v="0"/>
    <x v="0"/>
    <s v="INT_FCST_CQ_MP_SHIPMENT_DATASET"/>
    <m/>
    <m/>
    <m/>
    <m/>
    <m/>
    <m/>
    <m/>
    <m/>
    <m/>
    <m/>
    <m/>
    <m/>
    <m/>
    <m/>
    <m/>
    <m/>
    <m/>
    <m/>
    <m/>
    <s v="資料清單"/>
    <x v="7"/>
    <x v="33"/>
    <x v="60"/>
    <x v="7"/>
    <e v="#N/A"/>
    <s v="CQ MP shipment Dataset"/>
    <x v="202"/>
    <x v="1"/>
    <x v="0"/>
    <x v="205"/>
    <x v="4"/>
    <s v="IEC_STD_V10 &gt;&gt; Common &gt;&gt; AutoMetaDataCQ MP shipment Dataset"/>
    <x v="0"/>
    <x v="2"/>
    <s v="CQ MP出貨數量資料Concept"/>
    <n v="371"/>
    <n v="0"/>
    <n v="0"/>
    <s v=""/>
    <n v="0"/>
    <n v="0"/>
    <n v="0"/>
    <x v="0"/>
    <s v=""/>
    <x v="0"/>
    <s v=""/>
    <x v="0"/>
    <s v="P.3.10.0:"/>
    <x v="33"/>
    <x v="33"/>
    <x v="369"/>
    <x v="202"/>
    <x v="202"/>
    <x v="189"/>
    <x v="0"/>
    <x v="0"/>
    <x v="0"/>
    <x v="0"/>
    <m/>
    <x v="0"/>
    <x v="0"/>
    <s v="CQ MP shipment Dataset"/>
    <x v="353"/>
    <x v="0"/>
    <x v="0"/>
    <x v="3"/>
    <x v="3"/>
    <x v="0"/>
    <x v="0"/>
    <s v="INT_FCST_CQ_MP_SHIPMENT_DATASET"/>
    <s v=""/>
    <x v="29"/>
    <x v="0"/>
    <x v="0"/>
    <n v="9"/>
    <x v="2"/>
    <x v="2"/>
    <x v="3"/>
    <s v=""/>
    <s v=""/>
    <n v="369"/>
    <s v="-369"/>
    <x v="0"/>
    <x v="0"/>
    <x v="0"/>
    <x v="202"/>
    <x v="4"/>
    <s v="分析實際出貨情況"/>
    <s v=""/>
    <s v=""/>
    <x v="0"/>
    <x v="60"/>
    <m/>
    <s v="^()$"/>
    <n v="9"/>
    <x v="0"/>
    <x v="3"/>
    <x v="0"/>
    <x v="1"/>
    <x v="0"/>
    <x v="1"/>
    <b v="0"/>
    <x v="0"/>
    <x v="0"/>
    <n v="0"/>
    <x v="0"/>
    <b v="0"/>
    <b v="0"/>
    <b v="0"/>
    <b v="0"/>
    <b v="0"/>
    <b v="0"/>
    <b v="0"/>
    <b v="0"/>
    <b v="0"/>
    <b v="0"/>
    <b v="0"/>
    <x v="0"/>
    <x v="0"/>
    <n v="0"/>
    <x v="17"/>
    <x v="0"/>
  </r>
  <r>
    <m/>
    <x v="3"/>
    <x v="7"/>
    <x v="177"/>
    <x v="177"/>
    <x v="1"/>
    <x v="181"/>
    <s v="N/A"/>
    <x v="2"/>
    <x v="39"/>
    <s v="N/A"/>
    <s v="Sensitive "/>
    <s v="代碼類"/>
    <s v="BU1: 第一事業處所屬業務;_x000a_BU2: 第二事業處所屬業務;"/>
    <x v="2"/>
    <m/>
    <x v="4"/>
    <x v="3"/>
    <x v="0"/>
    <x v="0"/>
    <s v="INT_FCST_CQ_MP_SHIPMENT_DATASET"/>
    <s v="BU_CODE"/>
    <m/>
    <m/>
    <m/>
    <m/>
    <m/>
    <m/>
    <m/>
    <m/>
    <m/>
    <m/>
    <m/>
    <m/>
    <m/>
    <m/>
    <m/>
    <m/>
    <m/>
    <m/>
    <s v="資料清單"/>
    <x v="7"/>
    <x v="34"/>
    <x v="60"/>
    <x v="7"/>
    <e v="#N/A"/>
    <s v="BU Code"/>
    <x v="177"/>
    <x v="1"/>
    <x v="0"/>
    <x v="181"/>
    <x v="4"/>
    <s v="IEC_STD_V10 &gt;&gt; Common &gt;&gt; AutoMetaDataBU Code"/>
    <x v="2"/>
    <x v="2"/>
    <s v="事業處代碼Relationship"/>
    <n v="339"/>
    <n v="371"/>
    <n v="0"/>
    <s v=""/>
    <n v="0"/>
    <n v="0"/>
    <n v="1055"/>
    <x v="80"/>
    <s v="CQ MP shipment Dataset"/>
    <x v="38"/>
    <e v="#N/A"/>
    <x v="0"/>
    <s v="P.3.10.0:"/>
    <x v="34"/>
    <x v="34"/>
    <x v="370"/>
    <x v="177"/>
    <x v="177"/>
    <x v="189"/>
    <x v="24"/>
    <x v="0"/>
    <x v="0"/>
    <x v="2"/>
    <m/>
    <x v="0"/>
    <x v="2"/>
    <s v="CQ MP shipment Dataset_BU Code"/>
    <x v="354"/>
    <x v="2"/>
    <x v="0"/>
    <x v="3"/>
    <x v="3"/>
    <x v="0"/>
    <x v="0"/>
    <s v="INT_FCST_CQ_MP_SHIPMENT_DATASET"/>
    <s v="BU_CODE"/>
    <x v="29"/>
    <x v="96"/>
    <x v="0"/>
    <n v="9"/>
    <x v="2"/>
    <x v="2"/>
    <x v="0"/>
    <s v=""/>
    <s v=""/>
    <n v="370"/>
    <s v="-370"/>
    <x v="0"/>
    <x v="0"/>
    <x v="0"/>
    <x v="177"/>
    <x v="4"/>
    <s v="PSG不同事業處之名稱"/>
    <s v=""/>
    <s v=""/>
    <x v="0"/>
    <x v="60"/>
    <m/>
    <s v="^()$"/>
    <n v="9"/>
    <x v="0"/>
    <x v="3"/>
    <x v="0"/>
    <x v="1"/>
    <x v="1"/>
    <x v="1"/>
    <b v="0"/>
    <x v="0"/>
    <x v="1"/>
    <n v="0"/>
    <x v="0"/>
    <b v="0"/>
    <b v="0"/>
    <b v="0"/>
    <b v="0"/>
    <b v="0"/>
    <b v="0"/>
    <b v="0"/>
    <b v="0"/>
    <b v="0"/>
    <b v="0"/>
    <b v="0"/>
    <x v="0"/>
    <x v="0"/>
    <n v="0"/>
    <x v="1"/>
    <x v="0"/>
  </r>
  <r>
    <m/>
    <x v="3"/>
    <x v="7"/>
    <x v="178"/>
    <x v="178"/>
    <x v="1"/>
    <x v="182"/>
    <s v="N/A"/>
    <x v="2"/>
    <x v="39"/>
    <s v="N/A"/>
    <s v="Sensitive "/>
    <s v="代碼類"/>
    <s v="HP: 第一事業處惠普客戶;_x000a_ASUS: 第二事業處華碩客戶;"/>
    <x v="2"/>
    <m/>
    <x v="4"/>
    <x v="3"/>
    <x v="0"/>
    <x v="0"/>
    <s v="INT_FCST_CQ_MP_SHIPMENT_DATASET"/>
    <s v="CUSTOMER_NAME"/>
    <m/>
    <m/>
    <m/>
    <m/>
    <m/>
    <m/>
    <m/>
    <m/>
    <m/>
    <m/>
    <m/>
    <m/>
    <m/>
    <m/>
    <m/>
    <m/>
    <m/>
    <m/>
    <s v="資料清單"/>
    <x v="7"/>
    <x v="35"/>
    <x v="60"/>
    <x v="7"/>
    <e v="#N/A"/>
    <s v="Customer Name"/>
    <x v="178"/>
    <x v="1"/>
    <x v="0"/>
    <x v="182"/>
    <x v="4"/>
    <s v="IEC_STD_V10 &gt;&gt; Common &gt;&gt; AutoMetaDataCustomer Name"/>
    <x v="2"/>
    <x v="2"/>
    <s v="客戶名稱Relationship"/>
    <n v="340"/>
    <n v="371"/>
    <n v="0"/>
    <s v=""/>
    <n v="0"/>
    <n v="0"/>
    <n v="1036"/>
    <x v="81"/>
    <s v="CQ MP shipment Dataset"/>
    <x v="38"/>
    <e v="#N/A"/>
    <x v="0"/>
    <s v="P.3.10.0:"/>
    <x v="35"/>
    <x v="35"/>
    <x v="371"/>
    <x v="178"/>
    <x v="178"/>
    <x v="189"/>
    <x v="25"/>
    <x v="0"/>
    <x v="0"/>
    <x v="2"/>
    <m/>
    <x v="0"/>
    <x v="2"/>
    <s v="CQ MP shipment Dataset_Customer Name"/>
    <x v="355"/>
    <x v="2"/>
    <x v="0"/>
    <x v="3"/>
    <x v="3"/>
    <x v="0"/>
    <x v="0"/>
    <s v="INT_FCST_CQ_MP_SHIPMENT_DATASET"/>
    <s v="CUSTOMER_NAME"/>
    <x v="29"/>
    <x v="97"/>
    <x v="0"/>
    <n v="9"/>
    <x v="2"/>
    <x v="2"/>
    <x v="0"/>
    <s v=""/>
    <s v=""/>
    <n v="371"/>
    <s v="-371"/>
    <x v="0"/>
    <x v="0"/>
    <x v="0"/>
    <x v="178"/>
    <x v="4"/>
    <s v="PSG不同客戶之名稱"/>
    <s v=""/>
    <s v=""/>
    <x v="0"/>
    <x v="60"/>
    <m/>
    <s v="^()$"/>
    <n v="9"/>
    <x v="0"/>
    <x v="3"/>
    <x v="0"/>
    <x v="1"/>
    <x v="1"/>
    <x v="1"/>
    <b v="0"/>
    <x v="0"/>
    <x v="1"/>
    <n v="0"/>
    <x v="0"/>
    <b v="0"/>
    <b v="0"/>
    <b v="0"/>
    <b v="0"/>
    <b v="0"/>
    <b v="0"/>
    <b v="0"/>
    <b v="0"/>
    <b v="0"/>
    <b v="0"/>
    <b v="0"/>
    <x v="0"/>
    <x v="0"/>
    <n v="0"/>
    <x v="12"/>
    <x v="0"/>
  </r>
  <r>
    <m/>
    <x v="3"/>
    <x v="7"/>
    <x v="181"/>
    <x v="181"/>
    <x v="91"/>
    <x v="206"/>
    <s v="N/A"/>
    <x v="2"/>
    <x v="39"/>
    <s v="N/A"/>
    <s v="Sensitive"/>
    <s v="代碼類"/>
    <s v="PSG BU2的產品系列名稱:_x000a_FX516, Strix_2021, Strix_2022, GA401R, GA402, GA503, GC31, GC32, GU603, GU603Z, GV301, GV301R, GX703, NR2201, NR2202, NR2203"/>
    <x v="2"/>
    <m/>
    <x v="4"/>
    <x v="3"/>
    <x v="0"/>
    <x v="0"/>
    <s v="INT_FCST_CQ_MP_SHIPMENT_DATASET"/>
    <s v="SERIES"/>
    <m/>
    <m/>
    <m/>
    <m/>
    <m/>
    <m/>
    <m/>
    <m/>
    <m/>
    <m/>
    <m/>
    <m/>
    <m/>
    <m/>
    <m/>
    <m/>
    <m/>
    <m/>
    <s v="資料清單"/>
    <x v="7"/>
    <x v="36"/>
    <x v="60"/>
    <x v="7"/>
    <e v="#N/A"/>
    <s v="Product Series"/>
    <x v="181"/>
    <x v="91"/>
    <x v="0"/>
    <x v="206"/>
    <x v="4"/>
    <s v="IEC_STD_V10 &gt;&gt; Common &gt;&gt; AutoMetaDataProduct Series"/>
    <x v="2"/>
    <x v="2"/>
    <s v="產品系列Relationship"/>
    <n v="343"/>
    <n v="371"/>
    <n v="0"/>
    <s v=""/>
    <n v="0"/>
    <n v="0"/>
    <n v="1042"/>
    <x v="84"/>
    <s v="CQ MP shipment Dataset"/>
    <x v="38"/>
    <e v="#N/A"/>
    <x v="0"/>
    <s v="P.3.10.0:"/>
    <x v="36"/>
    <x v="36"/>
    <x v="372"/>
    <x v="181"/>
    <x v="181"/>
    <x v="189"/>
    <x v="30"/>
    <x v="0"/>
    <x v="0"/>
    <x v="2"/>
    <m/>
    <x v="0"/>
    <x v="2"/>
    <s v="CQ MP shipment Dataset_Product Series"/>
    <x v="356"/>
    <x v="2"/>
    <x v="0"/>
    <x v="3"/>
    <x v="3"/>
    <x v="0"/>
    <x v="0"/>
    <s v="INT_FCST_CQ_MP_SHIPMENT_DATASET"/>
    <s v="SERIES"/>
    <x v="29"/>
    <x v="100"/>
    <x v="0"/>
    <n v="9"/>
    <x v="2"/>
    <x v="2"/>
    <x v="0"/>
    <s v=""/>
    <s v=""/>
    <n v="372"/>
    <s v="-372"/>
    <x v="0"/>
    <x v="0"/>
    <x v="0"/>
    <x v="181"/>
    <x v="4"/>
    <s v="PSG BU2的產品系列名稱:_x000a_FX516, Strix_2021, Strix_2022, GA401R, GA402, GA503, GC31, GC32, GU603, GU603Z, GV301, GV301R, GX703, NR2201, NR2202, NR2203"/>
    <s v=""/>
    <s v=""/>
    <x v="0"/>
    <x v="60"/>
    <m/>
    <s v="^()$"/>
    <n v="9"/>
    <x v="0"/>
    <x v="3"/>
    <x v="0"/>
    <x v="1"/>
    <x v="1"/>
    <x v="1"/>
    <b v="0"/>
    <x v="0"/>
    <x v="1"/>
    <n v="0"/>
    <x v="0"/>
    <b v="0"/>
    <b v="0"/>
    <b v="0"/>
    <b v="0"/>
    <b v="0"/>
    <b v="0"/>
    <b v="0"/>
    <b v="0"/>
    <b v="0"/>
    <b v="0"/>
    <b v="0"/>
    <x v="0"/>
    <x v="0"/>
    <n v="0"/>
    <x v="0"/>
    <x v="0"/>
  </r>
  <r>
    <m/>
    <x v="3"/>
    <x v="7"/>
    <x v="203"/>
    <x v="203"/>
    <x v="1"/>
    <x v="207"/>
    <s v="YYYYMMDD"/>
    <x v="2"/>
    <x v="39"/>
    <s v="N/A"/>
    <s v="General"/>
    <s v="日期類"/>
    <s v="N/A"/>
    <x v="2"/>
    <m/>
    <x v="4"/>
    <x v="3"/>
    <x v="0"/>
    <x v="0"/>
    <s v="INT_FCST_CQ_MP_SHIPMENT_DATASET"/>
    <s v="SHIPMENT_MONTH"/>
    <m/>
    <m/>
    <m/>
    <m/>
    <m/>
    <m/>
    <m/>
    <m/>
    <m/>
    <m/>
    <m/>
    <m/>
    <m/>
    <m/>
    <m/>
    <m/>
    <m/>
    <m/>
    <s v="資料清單"/>
    <x v="7"/>
    <x v="37"/>
    <x v="60"/>
    <x v="7"/>
    <e v="#N/A"/>
    <s v="Shipment Month"/>
    <x v="203"/>
    <x v="1"/>
    <x v="0"/>
    <x v="207"/>
    <x v="4"/>
    <s v="IEC_STD_V10 &gt;&gt; Common &gt;&gt; AutoMetaDataShipment Month"/>
    <x v="2"/>
    <x v="0"/>
    <s v="出貨月份Relationship"/>
    <n v="375"/>
    <n v="371"/>
    <n v="0"/>
    <s v=""/>
    <n v="0"/>
    <n v="0"/>
    <n v="1131"/>
    <x v="86"/>
    <s v="CQ MP shipment Dataset"/>
    <x v="38"/>
    <e v="#N/A"/>
    <x v="0"/>
    <s v="P.3.10.0:"/>
    <x v="37"/>
    <x v="37"/>
    <x v="373"/>
    <x v="203"/>
    <x v="203"/>
    <x v="197"/>
    <x v="26"/>
    <x v="0"/>
    <x v="0"/>
    <x v="3"/>
    <m/>
    <x v="0"/>
    <x v="2"/>
    <s v="CQ MP shipment Dataset_Shipment Month"/>
    <x v="357"/>
    <x v="2"/>
    <x v="0"/>
    <x v="3"/>
    <x v="3"/>
    <x v="0"/>
    <x v="0"/>
    <s v="INT_FCST_CQ_MP_SHIPMENT_DATASET"/>
    <s v="SHIPMENT_MONTH"/>
    <x v="29"/>
    <x v="118"/>
    <x v="0"/>
    <n v="9"/>
    <x v="2"/>
    <x v="2"/>
    <x v="4"/>
    <s v=""/>
    <s v=""/>
    <n v="373"/>
    <s v="-373"/>
    <x v="0"/>
    <x v="0"/>
    <x v="0"/>
    <x v="203"/>
    <x v="4"/>
    <s v="出貨月份"/>
    <s v=""/>
    <s v=""/>
    <x v="0"/>
    <x v="60"/>
    <m/>
    <s v="^()$"/>
    <n v="9"/>
    <x v="0"/>
    <x v="3"/>
    <x v="0"/>
    <x v="1"/>
    <x v="0"/>
    <x v="1"/>
    <b v="0"/>
    <x v="0"/>
    <x v="1"/>
    <n v="0"/>
    <x v="0"/>
    <b v="0"/>
    <b v="0"/>
    <b v="0"/>
    <b v="0"/>
    <b v="0"/>
    <b v="1"/>
    <b v="0"/>
    <b v="0"/>
    <b v="0"/>
    <b v="0"/>
    <b v="0"/>
    <x v="1"/>
    <x v="8"/>
    <n v="0"/>
    <x v="0"/>
    <x v="0"/>
  </r>
  <r>
    <m/>
    <x v="3"/>
    <x v="7"/>
    <x v="204"/>
    <x v="204"/>
    <x v="1"/>
    <x v="208"/>
    <s v="N/A"/>
    <x v="1"/>
    <x v="39"/>
    <s v="N/A"/>
    <s v="Confidential"/>
    <s v="數值類"/>
    <s v="N/A"/>
    <x v="2"/>
    <m/>
    <x v="4"/>
    <x v="3"/>
    <x v="0"/>
    <x v="0"/>
    <s v="INT_FCST_CQ_MP_SHIPMENT_DATASET"/>
    <s v="RDP_SHIPMENT"/>
    <m/>
    <m/>
    <m/>
    <m/>
    <m/>
    <m/>
    <m/>
    <m/>
    <m/>
    <m/>
    <m/>
    <m/>
    <m/>
    <m/>
    <m/>
    <m/>
    <m/>
    <m/>
    <s v="資料清單"/>
    <x v="7"/>
    <x v="38"/>
    <x v="60"/>
    <x v="7"/>
    <e v="#N/A"/>
    <s v="RDP shipment"/>
    <x v="204"/>
    <x v="1"/>
    <x v="0"/>
    <x v="208"/>
    <x v="4"/>
    <s v="IEC_STD_V10 &gt;&gt; Common &gt;&gt; AutoMetaDataRDP shipment"/>
    <x v="1"/>
    <x v="1"/>
    <s v="RDP 出貨數量Property"/>
    <n v="376"/>
    <n v="371"/>
    <n v="0"/>
    <s v="RDP shipment"/>
    <n v="1"/>
    <n v="0"/>
    <n v="0"/>
    <x v="0"/>
    <s v="CQ MP shipment Dataset"/>
    <x v="38"/>
    <e v="#N/A"/>
    <x v="0"/>
    <s v="P.3.10.0:"/>
    <x v="38"/>
    <x v="38"/>
    <x v="374"/>
    <x v="204"/>
    <x v="204"/>
    <x v="189"/>
    <x v="26"/>
    <x v="0"/>
    <x v="0"/>
    <x v="4"/>
    <m/>
    <x v="0"/>
    <x v="1"/>
    <s v="CQ MP shipment Dataset_RDP shipment"/>
    <x v="358"/>
    <x v="1"/>
    <x v="0"/>
    <x v="3"/>
    <x v="3"/>
    <x v="0"/>
    <x v="0"/>
    <s v="INT_FCST_CQ_MP_SHIPMENT_DATASET"/>
    <s v="RDP_SHIPMENT"/>
    <x v="29"/>
    <x v="119"/>
    <x v="0"/>
    <n v="9"/>
    <x v="2"/>
    <x v="2"/>
    <x v="3"/>
    <s v=""/>
    <s v=""/>
    <n v="374"/>
    <s v="-374"/>
    <x v="0"/>
    <x v="0"/>
    <x v="0"/>
    <x v="204"/>
    <x v="4"/>
    <s v="BU1 RDP Shipment"/>
    <s v=""/>
    <s v=""/>
    <x v="0"/>
    <x v="60"/>
    <m/>
    <s v="^()$"/>
    <n v="9"/>
    <x v="0"/>
    <x v="3"/>
    <x v="0"/>
    <x v="1"/>
    <x v="0"/>
    <x v="1"/>
    <b v="0"/>
    <x v="0"/>
    <x v="1"/>
    <n v="0"/>
    <x v="0"/>
    <b v="0"/>
    <b v="0"/>
    <b v="0"/>
    <b v="0"/>
    <b v="0"/>
    <b v="0"/>
    <b v="0"/>
    <b v="0"/>
    <b v="0"/>
    <b v="0"/>
    <b v="0"/>
    <x v="0"/>
    <x v="0"/>
    <n v="0"/>
    <x v="2"/>
    <x v="0"/>
  </r>
  <r>
    <m/>
    <x v="3"/>
    <x v="7"/>
    <x v="205"/>
    <x v="205"/>
    <x v="1"/>
    <x v="209"/>
    <s v="N/A"/>
    <x v="1"/>
    <x v="39"/>
    <s v="N/A"/>
    <s v="Confidential"/>
    <s v="數值類"/>
    <s v="N/A"/>
    <x v="2"/>
    <m/>
    <x v="4"/>
    <x v="3"/>
    <x v="0"/>
    <x v="0"/>
    <s v="INT_FCST_CQ_MP_SHIPMENT_DATASET"/>
    <s v="LT_FCST_SHIPMENT"/>
    <m/>
    <m/>
    <m/>
    <m/>
    <m/>
    <m/>
    <m/>
    <m/>
    <m/>
    <m/>
    <m/>
    <m/>
    <m/>
    <m/>
    <m/>
    <m/>
    <m/>
    <m/>
    <s v="資料清單"/>
    <x v="7"/>
    <x v="39"/>
    <x v="60"/>
    <x v="7"/>
    <e v="#N/A"/>
    <s v="LT FCST shipment"/>
    <x v="205"/>
    <x v="1"/>
    <x v="0"/>
    <x v="209"/>
    <x v="4"/>
    <s v="IEC_STD_V10 &gt;&gt; Common &gt;&gt; AutoMetaDataLT FCST shipment"/>
    <x v="1"/>
    <x v="1"/>
    <s v="LT FCST 出貨數量Property"/>
    <n v="377"/>
    <n v="371"/>
    <n v="0"/>
    <s v="LT FCST shipment"/>
    <n v="1"/>
    <n v="0"/>
    <n v="0"/>
    <x v="0"/>
    <s v="CQ MP shipment Dataset"/>
    <x v="38"/>
    <e v="#N/A"/>
    <x v="0"/>
    <s v="P.3.10.0:"/>
    <x v="39"/>
    <x v="39"/>
    <x v="375"/>
    <x v="205"/>
    <x v="205"/>
    <x v="189"/>
    <x v="26"/>
    <x v="0"/>
    <x v="0"/>
    <x v="4"/>
    <m/>
    <x v="0"/>
    <x v="1"/>
    <s v="CQ MP shipment Dataset_LT FCST shipment"/>
    <x v="359"/>
    <x v="1"/>
    <x v="0"/>
    <x v="3"/>
    <x v="3"/>
    <x v="0"/>
    <x v="0"/>
    <s v="INT_FCST_CQ_MP_SHIPMENT_DATASET"/>
    <s v="LT_FCST_SHIPMENT"/>
    <x v="29"/>
    <x v="120"/>
    <x v="0"/>
    <n v="9"/>
    <x v="2"/>
    <x v="2"/>
    <x v="3"/>
    <s v=""/>
    <s v=""/>
    <n v="375"/>
    <s v="-375"/>
    <x v="0"/>
    <x v="0"/>
    <x v="0"/>
    <x v="205"/>
    <x v="4"/>
    <s v="客人提供的完整的Shipment"/>
    <s v=""/>
    <s v=""/>
    <x v="0"/>
    <x v="60"/>
    <m/>
    <s v="^()$"/>
    <n v="9"/>
    <x v="0"/>
    <x v="3"/>
    <x v="0"/>
    <x v="1"/>
    <x v="0"/>
    <x v="1"/>
    <b v="0"/>
    <x v="0"/>
    <x v="1"/>
    <n v="0"/>
    <x v="0"/>
    <b v="0"/>
    <b v="0"/>
    <b v="0"/>
    <b v="0"/>
    <b v="0"/>
    <b v="0"/>
    <b v="0"/>
    <b v="0"/>
    <b v="0"/>
    <b v="0"/>
    <b v="0"/>
    <x v="0"/>
    <x v="0"/>
    <n v="0"/>
    <x v="11"/>
    <x v="0"/>
  </r>
  <r>
    <m/>
    <x v="3"/>
    <x v="7"/>
    <x v="206"/>
    <x v="206"/>
    <x v="1"/>
    <x v="210"/>
    <s v="N/A"/>
    <x v="0"/>
    <x v="0"/>
    <s v="N/A"/>
    <s v="Sensitive"/>
    <m/>
    <m/>
    <x v="2"/>
    <m/>
    <x v="4"/>
    <x v="3"/>
    <x v="0"/>
    <x v="0"/>
    <s v="INT_FCST_STD_BU2_ASUS_BS_VS_FCST"/>
    <m/>
    <m/>
    <m/>
    <m/>
    <m/>
    <m/>
    <m/>
    <m/>
    <m/>
    <m/>
    <m/>
    <m/>
    <m/>
    <m/>
    <m/>
    <m/>
    <m/>
    <m/>
    <m/>
    <s v="資料清單"/>
    <x v="7"/>
    <x v="40"/>
    <x v="60"/>
    <x v="7"/>
    <e v="#N/A"/>
    <s v="STD BU2 ASUS BS VS FCST"/>
    <x v="206"/>
    <x v="1"/>
    <x v="0"/>
    <x v="210"/>
    <x v="4"/>
    <s v="IEC_STD_V10 &gt;&gt; Common &gt;&gt; AutoMetaDataSTD BU2 ASUS BS VS FCST"/>
    <x v="0"/>
    <x v="2"/>
    <s v="STD BU2 ASUS BS分量與當月FCST 比較Concept"/>
    <n v="378"/>
    <n v="0"/>
    <n v="0"/>
    <s v=""/>
    <n v="0"/>
    <n v="0"/>
    <n v="0"/>
    <x v="0"/>
    <s v=""/>
    <x v="0"/>
    <s v=""/>
    <x v="0"/>
    <s v="P.3.10.0:"/>
    <x v="40"/>
    <x v="40"/>
    <x v="376"/>
    <x v="206"/>
    <x v="206"/>
    <x v="189"/>
    <x v="0"/>
    <x v="0"/>
    <x v="0"/>
    <x v="0"/>
    <m/>
    <x v="0"/>
    <x v="0"/>
    <s v="STD BU2 ASUS BS VS FCST"/>
    <x v="360"/>
    <x v="0"/>
    <x v="0"/>
    <x v="3"/>
    <x v="3"/>
    <x v="0"/>
    <x v="0"/>
    <s v="INT_FCST_STD_BU2_ASUS_BS_VS_FCST"/>
    <s v=""/>
    <x v="30"/>
    <x v="0"/>
    <x v="0"/>
    <n v="9"/>
    <x v="2"/>
    <x v="2"/>
    <x v="3"/>
    <s v=""/>
    <s v=""/>
    <n v="376"/>
    <s v="-376"/>
    <x v="0"/>
    <x v="0"/>
    <x v="0"/>
    <x v="206"/>
    <x v="4"/>
    <s v="STD BU2 ASUS BS分量與當月FCST 比較"/>
    <s v=""/>
    <s v=""/>
    <x v="0"/>
    <x v="60"/>
    <m/>
    <s v="^()$"/>
    <n v="9"/>
    <x v="0"/>
    <x v="3"/>
    <x v="0"/>
    <x v="1"/>
    <x v="0"/>
    <x v="1"/>
    <b v="0"/>
    <x v="0"/>
    <x v="0"/>
    <n v="0"/>
    <x v="0"/>
    <b v="0"/>
    <b v="0"/>
    <b v="0"/>
    <b v="0"/>
    <b v="0"/>
    <b v="0"/>
    <b v="0"/>
    <b v="0"/>
    <b v="0"/>
    <b v="0"/>
    <b v="0"/>
    <x v="0"/>
    <x v="0"/>
    <n v="0"/>
    <x v="23"/>
    <x v="0"/>
  </r>
  <r>
    <m/>
    <x v="3"/>
    <x v="7"/>
    <x v="181"/>
    <x v="181"/>
    <x v="91"/>
    <x v="206"/>
    <s v="N/A"/>
    <x v="2"/>
    <x v="40"/>
    <s v="N/A"/>
    <s v="Sensitive"/>
    <s v="代碼類"/>
    <s v="PSG BU2的產品系列名稱:_x000a_FX516, Strix_2021, Strix_2022, GA401R, GA402, GA503, GC31, GC32, GU603, GU603Z, GV301, GV301R, GX703, NR2201, NR2202, NR2203"/>
    <x v="2"/>
    <m/>
    <x v="4"/>
    <x v="3"/>
    <x v="0"/>
    <x v="0"/>
    <s v="INT_FCST_STD_BU2_ASUS_BS_VS_FCST"/>
    <s v="SERIES"/>
    <m/>
    <m/>
    <m/>
    <m/>
    <m/>
    <m/>
    <m/>
    <m/>
    <m/>
    <m/>
    <m/>
    <m/>
    <m/>
    <m/>
    <m/>
    <m/>
    <m/>
    <m/>
    <s v="資料清單"/>
    <x v="7"/>
    <x v="41"/>
    <x v="60"/>
    <x v="7"/>
    <e v="#N/A"/>
    <s v="Product Series"/>
    <x v="181"/>
    <x v="91"/>
    <x v="0"/>
    <x v="206"/>
    <x v="4"/>
    <s v="IEC_STD_V10 &gt;&gt; Common &gt;&gt; AutoMetaDataProduct Series"/>
    <x v="2"/>
    <x v="2"/>
    <s v="產品系列Relationship"/>
    <n v="343"/>
    <n v="378"/>
    <n v="0"/>
    <s v=""/>
    <n v="0"/>
    <n v="0"/>
    <n v="1042"/>
    <x v="84"/>
    <s v="STD BU2 ASUS BS VS FCST"/>
    <x v="39"/>
    <e v="#N/A"/>
    <x v="0"/>
    <s v="P.3.10.0:"/>
    <x v="41"/>
    <x v="41"/>
    <x v="377"/>
    <x v="181"/>
    <x v="181"/>
    <x v="189"/>
    <x v="30"/>
    <x v="0"/>
    <x v="0"/>
    <x v="2"/>
    <m/>
    <x v="0"/>
    <x v="2"/>
    <s v="STD BU2 ASUS BS VS FCST_Product Series"/>
    <x v="361"/>
    <x v="2"/>
    <x v="0"/>
    <x v="3"/>
    <x v="3"/>
    <x v="0"/>
    <x v="0"/>
    <s v="INT_FCST_STD_BU2_ASUS_BS_VS_FCST"/>
    <s v="SERIES"/>
    <x v="30"/>
    <x v="100"/>
    <x v="0"/>
    <n v="9"/>
    <x v="2"/>
    <x v="2"/>
    <x v="0"/>
    <s v=""/>
    <s v=""/>
    <n v="377"/>
    <s v="-377"/>
    <x v="0"/>
    <x v="0"/>
    <x v="0"/>
    <x v="181"/>
    <x v="4"/>
    <s v="PSG BU2的產品系列名稱:_x000a_FX516, Strix_2021, Strix_2022, GA401R, GA402, GA503, GC31, GC32, GU603, GU603Z, GV301, GV301R, GX703, NR2201, NR2202, NR2203"/>
    <s v=""/>
    <s v=""/>
    <x v="0"/>
    <x v="60"/>
    <m/>
    <s v="^()$"/>
    <n v="9"/>
    <x v="0"/>
    <x v="3"/>
    <x v="0"/>
    <x v="1"/>
    <x v="1"/>
    <x v="1"/>
    <b v="0"/>
    <x v="0"/>
    <x v="1"/>
    <n v="0"/>
    <x v="0"/>
    <b v="0"/>
    <b v="0"/>
    <b v="0"/>
    <b v="0"/>
    <b v="0"/>
    <b v="0"/>
    <b v="0"/>
    <b v="0"/>
    <b v="0"/>
    <b v="0"/>
    <b v="0"/>
    <x v="0"/>
    <x v="0"/>
    <n v="0"/>
    <x v="0"/>
    <x v="0"/>
  </r>
  <r>
    <m/>
    <x v="3"/>
    <x v="7"/>
    <x v="207"/>
    <x v="207"/>
    <x v="1"/>
    <x v="211"/>
    <s v="YYYYMMDD"/>
    <x v="1"/>
    <x v="40"/>
    <s v="N/A"/>
    <s v="General"/>
    <s v="日期類"/>
    <s v="N/A"/>
    <x v="2"/>
    <m/>
    <x v="4"/>
    <x v="3"/>
    <x v="0"/>
    <x v="0"/>
    <s v="INT_FCST_STD_BU2_ASUS_BS_VS_FCST"/>
    <s v="BS_SUPPLY_MONTH"/>
    <m/>
    <m/>
    <m/>
    <m/>
    <m/>
    <m/>
    <m/>
    <m/>
    <m/>
    <m/>
    <m/>
    <m/>
    <m/>
    <m/>
    <m/>
    <m/>
    <m/>
    <m/>
    <s v="資料清單"/>
    <x v="7"/>
    <x v="42"/>
    <x v="60"/>
    <x v="7"/>
    <e v="#N/A"/>
    <s v="BS Supply Month"/>
    <x v="207"/>
    <x v="1"/>
    <x v="0"/>
    <x v="211"/>
    <x v="4"/>
    <s v="IEC_STD_V10 &gt;&gt; Common &gt;&gt; AutoMetaDataBS Supply Month"/>
    <x v="1"/>
    <x v="0"/>
    <s v="BS 供應月份Property"/>
    <n v="380"/>
    <n v="378"/>
    <n v="0"/>
    <s v="BS Supply Month"/>
    <n v="1"/>
    <n v="0"/>
    <n v="0"/>
    <x v="0"/>
    <s v="STD BU2 ASUS BS VS FCST"/>
    <x v="39"/>
    <e v="#N/A"/>
    <x v="0"/>
    <s v="P.3.10.0:"/>
    <x v="42"/>
    <x v="42"/>
    <x v="378"/>
    <x v="207"/>
    <x v="207"/>
    <x v="197"/>
    <x v="26"/>
    <x v="0"/>
    <x v="0"/>
    <x v="3"/>
    <m/>
    <x v="0"/>
    <x v="1"/>
    <s v="STD BU2 ASUS BS VS FCST_BS Supply Month"/>
    <x v="362"/>
    <x v="1"/>
    <x v="0"/>
    <x v="3"/>
    <x v="3"/>
    <x v="0"/>
    <x v="0"/>
    <s v="INT_FCST_STD_BU2_ASUS_BS_VS_FCST"/>
    <s v="BS_SUPPLY_MONTH"/>
    <x v="30"/>
    <x v="121"/>
    <x v="0"/>
    <n v="9"/>
    <x v="2"/>
    <x v="2"/>
    <x v="3"/>
    <s v=""/>
    <s v=""/>
    <n v="378"/>
    <s v="-378"/>
    <x v="0"/>
    <x v="0"/>
    <x v="0"/>
    <x v="207"/>
    <x v="4"/>
    <s v="BS 供應月份"/>
    <s v=""/>
    <s v=""/>
    <x v="0"/>
    <x v="60"/>
    <m/>
    <s v="^()$"/>
    <n v="9"/>
    <x v="0"/>
    <x v="3"/>
    <x v="0"/>
    <x v="1"/>
    <x v="0"/>
    <x v="1"/>
    <b v="0"/>
    <x v="0"/>
    <x v="1"/>
    <n v="0"/>
    <x v="0"/>
    <b v="0"/>
    <b v="0"/>
    <b v="0"/>
    <b v="0"/>
    <b v="0"/>
    <b v="0"/>
    <b v="0"/>
    <b v="0"/>
    <b v="0"/>
    <b v="0"/>
    <b v="0"/>
    <x v="0"/>
    <x v="0"/>
    <n v="0"/>
    <x v="18"/>
    <x v="0"/>
  </r>
  <r>
    <m/>
    <x v="3"/>
    <x v="7"/>
    <x v="208"/>
    <x v="208"/>
    <x v="1"/>
    <x v="212"/>
    <s v="N/A"/>
    <x v="1"/>
    <x v="40"/>
    <s v="N/A"/>
    <s v="Confidential"/>
    <s v="數值類"/>
    <s v="N/A"/>
    <x v="2"/>
    <m/>
    <x v="4"/>
    <x v="3"/>
    <x v="0"/>
    <x v="0"/>
    <s v="INT_FCST_STD_BU2_ASUS_BS_VS_FCST"/>
    <s v="MONTHLY_BS_SUPPLY_QUANTITY"/>
    <m/>
    <m/>
    <m/>
    <m/>
    <m/>
    <m/>
    <m/>
    <m/>
    <m/>
    <m/>
    <m/>
    <m/>
    <m/>
    <m/>
    <m/>
    <m/>
    <m/>
    <m/>
    <s v="資料清單"/>
    <x v="7"/>
    <x v="43"/>
    <x v="60"/>
    <x v="7"/>
    <e v="#N/A"/>
    <s v="Monthly BS Supply Quantity"/>
    <x v="208"/>
    <x v="1"/>
    <x v="0"/>
    <x v="212"/>
    <x v="4"/>
    <s v="IEC_STD_V10 &gt;&gt; Common &gt;&gt; AutoMetaDataMonthly BS Supply Quantity"/>
    <x v="1"/>
    <x v="1"/>
    <s v="每月需求BS供應數量Property"/>
    <n v="381"/>
    <n v="378"/>
    <n v="0"/>
    <s v="Monthly BS Supply Quantity"/>
    <n v="1"/>
    <n v="0"/>
    <n v="0"/>
    <x v="0"/>
    <s v="STD BU2 ASUS BS VS FCST"/>
    <x v="39"/>
    <e v="#N/A"/>
    <x v="0"/>
    <s v="P.3.10.0:"/>
    <x v="43"/>
    <x v="43"/>
    <x v="379"/>
    <x v="208"/>
    <x v="208"/>
    <x v="189"/>
    <x v="26"/>
    <x v="0"/>
    <x v="0"/>
    <x v="4"/>
    <m/>
    <x v="0"/>
    <x v="1"/>
    <s v="STD BU2 ASUS BS VS FCST_Monthly BS Supply Quantity"/>
    <x v="363"/>
    <x v="1"/>
    <x v="0"/>
    <x v="3"/>
    <x v="3"/>
    <x v="0"/>
    <x v="0"/>
    <s v="INT_FCST_STD_BU2_ASUS_BS_VS_FCST"/>
    <s v="MONTHLY_BS_SUPPLY_QUANTITY"/>
    <x v="30"/>
    <x v="122"/>
    <x v="0"/>
    <n v="9"/>
    <x v="2"/>
    <x v="2"/>
    <x v="3"/>
    <s v=""/>
    <s v=""/>
    <n v="379"/>
    <s v="-379"/>
    <x v="0"/>
    <x v="0"/>
    <x v="0"/>
    <x v="208"/>
    <x v="4"/>
    <s v="BU2:_x000a_Asus BS分量: ASUS客戶提供之當月客供料件供應計畫"/>
    <s v=""/>
    <s v=""/>
    <x v="0"/>
    <x v="60"/>
    <m/>
    <s v="^()$"/>
    <n v="9"/>
    <x v="0"/>
    <x v="3"/>
    <x v="0"/>
    <x v="1"/>
    <x v="0"/>
    <x v="1"/>
    <b v="0"/>
    <x v="0"/>
    <x v="1"/>
    <n v="0"/>
    <x v="0"/>
    <b v="0"/>
    <b v="0"/>
    <b v="0"/>
    <b v="0"/>
    <b v="0"/>
    <b v="0"/>
    <b v="0"/>
    <b v="0"/>
    <b v="0"/>
    <b v="0"/>
    <b v="0"/>
    <x v="0"/>
    <x v="0"/>
    <n v="0"/>
    <x v="21"/>
    <x v="0"/>
  </r>
  <r>
    <m/>
    <x v="3"/>
    <x v="7"/>
    <x v="209"/>
    <x v="209"/>
    <x v="1"/>
    <x v="213"/>
    <s v="N/A"/>
    <x v="1"/>
    <x v="40"/>
    <s v="N/A"/>
    <s v="Confidential"/>
    <s v="數值類"/>
    <s v="N/A"/>
    <x v="2"/>
    <m/>
    <x v="4"/>
    <x v="3"/>
    <x v="0"/>
    <x v="0"/>
    <s v="INT_FCST_STD_BU2_ASUS_BS_VS_FCST"/>
    <s v="MONTHLY_FINAL_FORECAST_QUANTITY"/>
    <m/>
    <m/>
    <m/>
    <m/>
    <m/>
    <m/>
    <m/>
    <m/>
    <m/>
    <m/>
    <m/>
    <m/>
    <m/>
    <m/>
    <m/>
    <m/>
    <m/>
    <m/>
    <s v="資料清單"/>
    <x v="7"/>
    <x v="44"/>
    <x v="60"/>
    <x v="7"/>
    <e v="#N/A"/>
    <s v="Monthly Final Forecast Quantity"/>
    <x v="209"/>
    <x v="1"/>
    <x v="0"/>
    <x v="213"/>
    <x v="4"/>
    <s v="IEC_STD_V10 &gt;&gt; Common &gt;&gt; AutoMetaDataMonthly Final Forecast Quantity"/>
    <x v="1"/>
    <x v="1"/>
    <s v="每月最後一版需求預測數量Property"/>
    <n v="382"/>
    <n v="378"/>
    <n v="0"/>
    <s v="Monthly Final Forecast Quantity"/>
    <n v="1"/>
    <n v="0"/>
    <n v="0"/>
    <x v="0"/>
    <s v="STD BU2 ASUS BS VS FCST"/>
    <x v="39"/>
    <e v="#N/A"/>
    <x v="0"/>
    <s v="P.3.10.0:"/>
    <x v="44"/>
    <x v="44"/>
    <x v="380"/>
    <x v="209"/>
    <x v="209"/>
    <x v="189"/>
    <x v="26"/>
    <x v="0"/>
    <x v="0"/>
    <x v="4"/>
    <m/>
    <x v="0"/>
    <x v="1"/>
    <s v="STD BU2 ASUS BS VS FCST_Monthly Final Forecast Quantity"/>
    <x v="364"/>
    <x v="1"/>
    <x v="0"/>
    <x v="3"/>
    <x v="3"/>
    <x v="0"/>
    <x v="0"/>
    <s v="INT_FCST_STD_BU2_ASUS_BS_VS_FCST"/>
    <s v="MONTHLY_FINAL_FORECAST_QUANTITY"/>
    <x v="30"/>
    <x v="123"/>
    <x v="0"/>
    <n v="9"/>
    <x v="2"/>
    <x v="2"/>
    <x v="3"/>
    <s v=""/>
    <s v=""/>
    <n v="380"/>
    <s v="-380"/>
    <x v="0"/>
    <x v="0"/>
    <x v="0"/>
    <x v="209"/>
    <x v="4"/>
    <s v="BU2:_x000a_Asus 當月 FCST: ASUS客戶提供之每月最後一版需求計畫"/>
    <s v=""/>
    <s v=""/>
    <x v="0"/>
    <x v="60"/>
    <m/>
    <s v="^()$"/>
    <n v="9"/>
    <x v="0"/>
    <x v="3"/>
    <x v="0"/>
    <x v="1"/>
    <x v="0"/>
    <x v="1"/>
    <b v="0"/>
    <x v="0"/>
    <x v="1"/>
    <n v="0"/>
    <x v="0"/>
    <b v="0"/>
    <b v="0"/>
    <b v="0"/>
    <b v="0"/>
    <b v="0"/>
    <b v="0"/>
    <b v="0"/>
    <b v="0"/>
    <b v="0"/>
    <b v="0"/>
    <b v="0"/>
    <x v="0"/>
    <x v="0"/>
    <n v="0"/>
    <x v="13"/>
    <x v="0"/>
  </r>
  <r>
    <m/>
    <x v="3"/>
    <x v="7"/>
    <x v="210"/>
    <x v="210"/>
    <x v="1"/>
    <x v="214"/>
    <s v="BS分量/當月FCST"/>
    <x v="1"/>
    <x v="40"/>
    <s v="N/A"/>
    <s v="Confidential"/>
    <s v="比例類"/>
    <s v="N/A"/>
    <x v="2"/>
    <m/>
    <x v="4"/>
    <x v="3"/>
    <x v="0"/>
    <x v="0"/>
    <s v="INT_FCST_STD_BU2_ASUS_BS_VS_FCST"/>
    <s v="BS_VS_FCST_VARIANCE"/>
    <m/>
    <m/>
    <m/>
    <m/>
    <m/>
    <m/>
    <m/>
    <m/>
    <m/>
    <m/>
    <m/>
    <m/>
    <m/>
    <m/>
    <m/>
    <m/>
    <m/>
    <m/>
    <s v="資料清單"/>
    <x v="7"/>
    <x v="45"/>
    <x v="60"/>
    <x v="7"/>
    <e v="#N/A"/>
    <s v="BS VS FCST Variance"/>
    <x v="210"/>
    <x v="1"/>
    <x v="0"/>
    <x v="214"/>
    <x v="4"/>
    <s v="IEC_STD_V10 &gt;&gt; Common &gt;&gt; AutoMetaDataBS VS FCST Variance"/>
    <x v="1"/>
    <x v="1"/>
    <s v="BS分量與當月FCST比率Property"/>
    <n v="383"/>
    <n v="378"/>
    <n v="0"/>
    <s v="BS VS FCST Variance"/>
    <n v="1"/>
    <n v="0"/>
    <n v="0"/>
    <x v="0"/>
    <s v="STD BU2 ASUS BS VS FCST"/>
    <x v="39"/>
    <e v="#N/A"/>
    <x v="0"/>
    <s v="P.3.10.0:"/>
    <x v="45"/>
    <x v="45"/>
    <x v="381"/>
    <x v="210"/>
    <x v="210"/>
    <x v="201"/>
    <x v="26"/>
    <x v="0"/>
    <x v="0"/>
    <x v="5"/>
    <m/>
    <x v="0"/>
    <x v="1"/>
    <s v="STD BU2 ASUS BS VS FCST_BS VS FCST Variance"/>
    <x v="365"/>
    <x v="1"/>
    <x v="0"/>
    <x v="3"/>
    <x v="3"/>
    <x v="0"/>
    <x v="0"/>
    <s v="INT_FCST_STD_BU2_ASUS_BS_VS_FCST"/>
    <s v="BS_VS_FCST_VARIANCE"/>
    <x v="30"/>
    <x v="124"/>
    <x v="0"/>
    <n v="9"/>
    <x v="2"/>
    <x v="2"/>
    <x v="3"/>
    <s v=""/>
    <s v=""/>
    <n v="381"/>
    <s v="-381"/>
    <x v="0"/>
    <x v="0"/>
    <x v="0"/>
    <x v="210"/>
    <x v="4"/>
    <s v="BS分量與當月FCST比率"/>
    <s v=""/>
    <s v=""/>
    <x v="0"/>
    <x v="60"/>
    <m/>
    <s v="^()$"/>
    <n v="9"/>
    <x v="0"/>
    <x v="3"/>
    <x v="0"/>
    <x v="1"/>
    <x v="0"/>
    <x v="1"/>
    <b v="0"/>
    <x v="0"/>
    <x v="1"/>
    <n v="0"/>
    <x v="0"/>
    <b v="0"/>
    <b v="0"/>
    <b v="0"/>
    <b v="0"/>
    <b v="0"/>
    <b v="0"/>
    <b v="0"/>
    <b v="0"/>
    <b v="0"/>
    <b v="0"/>
    <b v="0"/>
    <x v="0"/>
    <x v="0"/>
    <n v="0"/>
    <x v="5"/>
    <x v="0"/>
  </r>
  <r>
    <m/>
    <x v="3"/>
    <x v="7"/>
    <x v="211"/>
    <x v="211"/>
    <x v="1"/>
    <x v="215"/>
    <s v="BU1: _x000a_80%, 90%, 120%, 150%_x000a__x000a_BU2:_x000a_40%, 70%, 100%, 100%"/>
    <x v="0"/>
    <x v="0"/>
    <m/>
    <s v="General "/>
    <m/>
    <m/>
    <x v="2"/>
    <m/>
    <x v="4"/>
    <x v="3"/>
    <x v="0"/>
    <x v="0"/>
    <s v="INT_FCST_IN_ACCURATED_AREA"/>
    <m/>
    <m/>
    <m/>
    <m/>
    <m/>
    <m/>
    <m/>
    <m/>
    <m/>
    <m/>
    <m/>
    <m/>
    <m/>
    <m/>
    <m/>
    <m/>
    <m/>
    <m/>
    <m/>
    <s v="資料清單"/>
    <x v="7"/>
    <x v="46"/>
    <x v="60"/>
    <x v="7"/>
    <e v="#N/A"/>
    <s v="In Accurated area"/>
    <x v="211"/>
    <x v="1"/>
    <x v="0"/>
    <x v="215"/>
    <x v="4"/>
    <s v="IEC_STD_V10 &gt;&gt; Common &gt;&gt; AutoMetaDataIn Accurated area"/>
    <x v="0"/>
    <x v="0"/>
    <s v="需求計畫達成率的非安全區域Concept"/>
    <n v="384"/>
    <n v="0"/>
    <n v="0"/>
    <s v=""/>
    <n v="0"/>
    <n v="0"/>
    <n v="0"/>
    <x v="0"/>
    <s v=""/>
    <x v="0"/>
    <s v=""/>
    <x v="0"/>
    <s v="P.3.10.0:"/>
    <x v="46"/>
    <x v="46"/>
    <x v="382"/>
    <x v="211"/>
    <x v="211"/>
    <x v="202"/>
    <x v="0"/>
    <x v="0"/>
    <x v="0"/>
    <x v="0"/>
    <m/>
    <x v="0"/>
    <x v="0"/>
    <s v="In Accurated area"/>
    <x v="366"/>
    <x v="0"/>
    <x v="0"/>
    <x v="3"/>
    <x v="3"/>
    <x v="0"/>
    <x v="0"/>
    <s v="INT_FCST_IN_ACCURATED_AREA"/>
    <s v=""/>
    <x v="31"/>
    <x v="0"/>
    <x v="0"/>
    <n v="9"/>
    <x v="2"/>
    <x v="2"/>
    <x v="3"/>
    <s v=""/>
    <s v=""/>
    <n v="382"/>
    <s v="-382"/>
    <x v="0"/>
    <x v="0"/>
    <x v="0"/>
    <x v="211"/>
    <x v="4"/>
    <s v="需求計畫達成率的非安全區域"/>
    <s v=""/>
    <s v=""/>
    <x v="0"/>
    <x v="60"/>
    <m/>
    <s v="^()$"/>
    <n v="9"/>
    <x v="0"/>
    <x v="3"/>
    <x v="0"/>
    <x v="1"/>
    <x v="0"/>
    <x v="1"/>
    <b v="0"/>
    <x v="0"/>
    <x v="0"/>
    <n v="0"/>
    <x v="0"/>
    <b v="0"/>
    <b v="0"/>
    <b v="0"/>
    <b v="0"/>
    <b v="0"/>
    <b v="0"/>
    <b v="0"/>
    <b v="0"/>
    <b v="0"/>
    <b v="0"/>
    <b v="0"/>
    <x v="0"/>
    <x v="0"/>
    <n v="0"/>
    <x v="3"/>
    <x v="0"/>
  </r>
  <r>
    <m/>
    <x v="3"/>
    <x v="7"/>
    <x v="177"/>
    <x v="177"/>
    <x v="1"/>
    <x v="181"/>
    <s v="N/A"/>
    <x v="2"/>
    <x v="41"/>
    <s v="N/A"/>
    <s v="General"/>
    <s v="代碼類"/>
    <s v="BU1: 第一事業處所屬業務;_x000a_BU2: 第二事業處所屬業務;"/>
    <x v="2"/>
    <m/>
    <x v="4"/>
    <x v="3"/>
    <x v="0"/>
    <x v="0"/>
    <s v="INT_FCST_IN_ACCURATED_AREA"/>
    <s v="BU_CODE"/>
    <m/>
    <m/>
    <m/>
    <m/>
    <m/>
    <m/>
    <m/>
    <m/>
    <m/>
    <m/>
    <m/>
    <m/>
    <m/>
    <m/>
    <m/>
    <m/>
    <m/>
    <m/>
    <s v="資料清單"/>
    <x v="7"/>
    <x v="47"/>
    <x v="60"/>
    <x v="7"/>
    <e v="#N/A"/>
    <s v="BU Code"/>
    <x v="177"/>
    <x v="1"/>
    <x v="0"/>
    <x v="181"/>
    <x v="4"/>
    <s v="IEC_STD_V10 &gt;&gt; Common &gt;&gt; AutoMetaDataBU Code"/>
    <x v="2"/>
    <x v="0"/>
    <s v="事業處代碼Relationship"/>
    <n v="339"/>
    <n v="384"/>
    <n v="0"/>
    <s v=""/>
    <n v="0"/>
    <n v="0"/>
    <n v="1055"/>
    <x v="80"/>
    <s v="In Accurated area"/>
    <x v="40"/>
    <e v="#N/A"/>
    <x v="0"/>
    <s v="P.3.10.0:"/>
    <x v="47"/>
    <x v="47"/>
    <x v="383"/>
    <x v="177"/>
    <x v="177"/>
    <x v="189"/>
    <x v="24"/>
    <x v="0"/>
    <x v="0"/>
    <x v="2"/>
    <m/>
    <x v="0"/>
    <x v="2"/>
    <s v="In Accurated area_BU Code"/>
    <x v="367"/>
    <x v="2"/>
    <x v="0"/>
    <x v="3"/>
    <x v="3"/>
    <x v="0"/>
    <x v="0"/>
    <s v="INT_FCST_IN_ACCURATED_AREA"/>
    <s v="BU_CODE"/>
    <x v="31"/>
    <x v="96"/>
    <x v="0"/>
    <n v="9"/>
    <x v="2"/>
    <x v="2"/>
    <x v="0"/>
    <s v=""/>
    <s v=""/>
    <n v="383"/>
    <s v="-383"/>
    <x v="0"/>
    <x v="0"/>
    <x v="0"/>
    <x v="177"/>
    <x v="4"/>
    <s v="PSG不同事業處之名稱"/>
    <s v=""/>
    <s v=""/>
    <x v="0"/>
    <x v="60"/>
    <m/>
    <s v="^()$"/>
    <n v="9"/>
    <x v="0"/>
    <x v="3"/>
    <x v="0"/>
    <x v="1"/>
    <x v="1"/>
    <x v="1"/>
    <b v="0"/>
    <x v="0"/>
    <x v="1"/>
    <n v="0"/>
    <x v="0"/>
    <b v="0"/>
    <b v="0"/>
    <b v="0"/>
    <b v="0"/>
    <b v="0"/>
    <b v="0"/>
    <b v="0"/>
    <b v="0"/>
    <b v="0"/>
    <b v="0"/>
    <b v="0"/>
    <x v="0"/>
    <x v="0"/>
    <n v="0"/>
    <x v="1"/>
    <x v="0"/>
  </r>
  <r>
    <m/>
    <x v="3"/>
    <x v="7"/>
    <x v="212"/>
    <x v="212"/>
    <x v="1"/>
    <x v="216"/>
    <s v="N/A"/>
    <x v="1"/>
    <x v="41"/>
    <s v="N/A"/>
    <s v="General"/>
    <s v="比例類"/>
    <s v="N/A"/>
    <x v="2"/>
    <m/>
    <x v="4"/>
    <x v="3"/>
    <x v="0"/>
    <x v="0"/>
    <s v="INT_FCST_IN_ACCURATED_AREA"/>
    <s v="TOP_LOWER_LIMIT"/>
    <m/>
    <m/>
    <m/>
    <m/>
    <m/>
    <m/>
    <m/>
    <m/>
    <m/>
    <m/>
    <m/>
    <m/>
    <m/>
    <m/>
    <m/>
    <m/>
    <m/>
    <m/>
    <s v="資料清單"/>
    <x v="7"/>
    <x v="48"/>
    <x v="60"/>
    <x v="7"/>
    <e v="#N/A"/>
    <s v="Hit Rate Top Lower Limit"/>
    <x v="212"/>
    <x v="1"/>
    <x v="0"/>
    <x v="216"/>
    <x v="4"/>
    <s v="IEC_STD_V10 &gt;&gt; Common &gt;&gt; AutoMetaDataHit Rate Top Lower Limit"/>
    <x v="1"/>
    <x v="0"/>
    <s v="上方區域下限Property"/>
    <n v="386"/>
    <n v="384"/>
    <n v="0"/>
    <s v="Hit Rate Top Lower Limit"/>
    <n v="1"/>
    <n v="0"/>
    <n v="0"/>
    <x v="0"/>
    <s v="In Accurated area"/>
    <x v="40"/>
    <e v="#N/A"/>
    <x v="0"/>
    <s v="P.3.10.0:"/>
    <x v="48"/>
    <x v="48"/>
    <x v="384"/>
    <x v="212"/>
    <x v="212"/>
    <x v="189"/>
    <x v="26"/>
    <x v="0"/>
    <x v="0"/>
    <x v="5"/>
    <m/>
    <x v="0"/>
    <x v="1"/>
    <s v="In Accurated area_Hit Rate Top Lower Limit"/>
    <x v="368"/>
    <x v="1"/>
    <x v="0"/>
    <x v="3"/>
    <x v="3"/>
    <x v="0"/>
    <x v="0"/>
    <s v="INT_FCST_IN_ACCURATED_AREA"/>
    <s v="TOP_LOWER_LIMIT"/>
    <x v="31"/>
    <x v="125"/>
    <x v="0"/>
    <n v="9"/>
    <x v="2"/>
    <x v="2"/>
    <x v="3"/>
    <s v=""/>
    <s v=""/>
    <n v="384"/>
    <s v="-384"/>
    <x v="0"/>
    <x v="0"/>
    <x v="0"/>
    <x v="212"/>
    <x v="4"/>
    <s v="上方區域下限"/>
    <s v=""/>
    <s v=""/>
    <x v="0"/>
    <x v="60"/>
    <m/>
    <s v="^()$"/>
    <n v="9"/>
    <x v="0"/>
    <x v="3"/>
    <x v="0"/>
    <x v="1"/>
    <x v="0"/>
    <x v="1"/>
    <b v="0"/>
    <x v="0"/>
    <x v="1"/>
    <n v="0"/>
    <x v="0"/>
    <b v="0"/>
    <b v="0"/>
    <b v="0"/>
    <b v="0"/>
    <b v="0"/>
    <b v="0"/>
    <b v="0"/>
    <b v="0"/>
    <b v="0"/>
    <b v="0"/>
    <b v="0"/>
    <x v="0"/>
    <x v="0"/>
    <n v="0"/>
    <x v="9"/>
    <x v="0"/>
  </r>
  <r>
    <m/>
    <x v="3"/>
    <x v="7"/>
    <x v="213"/>
    <x v="213"/>
    <x v="1"/>
    <x v="217"/>
    <s v="N/A"/>
    <x v="1"/>
    <x v="41"/>
    <s v="N/A"/>
    <s v="General"/>
    <s v="比例類"/>
    <s v="N/A"/>
    <x v="2"/>
    <m/>
    <x v="4"/>
    <x v="3"/>
    <x v="0"/>
    <x v="0"/>
    <s v="INT_FCST_IN_ACCURATED_AREA"/>
    <s v="TOP_UPPER_LIMIT"/>
    <m/>
    <m/>
    <m/>
    <m/>
    <m/>
    <m/>
    <m/>
    <m/>
    <m/>
    <m/>
    <m/>
    <m/>
    <m/>
    <m/>
    <m/>
    <m/>
    <m/>
    <m/>
    <s v="資料清單"/>
    <x v="7"/>
    <x v="49"/>
    <x v="60"/>
    <x v="7"/>
    <e v="#N/A"/>
    <s v="Hit Rate Top Upper Limit"/>
    <x v="213"/>
    <x v="1"/>
    <x v="0"/>
    <x v="217"/>
    <x v="4"/>
    <s v="IEC_STD_V10 &gt;&gt; Common &gt;&gt; AutoMetaDataHit Rate Top Upper Limit"/>
    <x v="1"/>
    <x v="0"/>
    <s v="上方區域上限Property"/>
    <n v="387"/>
    <n v="384"/>
    <n v="0"/>
    <s v="Hit Rate Top Upper Limit"/>
    <n v="1"/>
    <n v="0"/>
    <n v="0"/>
    <x v="0"/>
    <s v="In Accurated area"/>
    <x v="40"/>
    <e v="#N/A"/>
    <x v="0"/>
    <s v="P.3.10.0:"/>
    <x v="49"/>
    <x v="49"/>
    <x v="385"/>
    <x v="213"/>
    <x v="213"/>
    <x v="189"/>
    <x v="26"/>
    <x v="0"/>
    <x v="0"/>
    <x v="5"/>
    <m/>
    <x v="0"/>
    <x v="1"/>
    <s v="In Accurated area_Hit Rate Top Upper Limit"/>
    <x v="369"/>
    <x v="1"/>
    <x v="0"/>
    <x v="3"/>
    <x v="3"/>
    <x v="0"/>
    <x v="0"/>
    <s v="INT_FCST_IN_ACCURATED_AREA"/>
    <s v="TOP_UPPER_LIMIT"/>
    <x v="31"/>
    <x v="126"/>
    <x v="0"/>
    <n v="9"/>
    <x v="2"/>
    <x v="2"/>
    <x v="3"/>
    <s v=""/>
    <s v=""/>
    <n v="385"/>
    <s v="-385"/>
    <x v="0"/>
    <x v="0"/>
    <x v="0"/>
    <x v="213"/>
    <x v="4"/>
    <s v="上方區域上限"/>
    <s v=""/>
    <s v=""/>
    <x v="0"/>
    <x v="60"/>
    <m/>
    <s v="^()$"/>
    <n v="9"/>
    <x v="0"/>
    <x v="3"/>
    <x v="0"/>
    <x v="1"/>
    <x v="0"/>
    <x v="1"/>
    <b v="0"/>
    <x v="0"/>
    <x v="1"/>
    <n v="0"/>
    <x v="0"/>
    <b v="0"/>
    <b v="0"/>
    <b v="0"/>
    <b v="0"/>
    <b v="0"/>
    <b v="0"/>
    <b v="0"/>
    <b v="0"/>
    <b v="0"/>
    <b v="0"/>
    <b v="0"/>
    <x v="0"/>
    <x v="0"/>
    <n v="0"/>
    <x v="9"/>
    <x v="0"/>
  </r>
  <r>
    <m/>
    <x v="3"/>
    <x v="7"/>
    <x v="214"/>
    <x v="214"/>
    <x v="1"/>
    <x v="218"/>
    <s v="N/A"/>
    <x v="1"/>
    <x v="41"/>
    <s v="N/A"/>
    <s v="General"/>
    <s v="比例類"/>
    <s v="N/A"/>
    <x v="2"/>
    <m/>
    <x v="4"/>
    <x v="3"/>
    <x v="0"/>
    <x v="0"/>
    <s v="INT_FCST_IN_ACCURATED_AREA"/>
    <s v="BOTTOM_LOWER_LIMIT"/>
    <m/>
    <m/>
    <m/>
    <m/>
    <m/>
    <m/>
    <m/>
    <m/>
    <m/>
    <m/>
    <m/>
    <m/>
    <m/>
    <m/>
    <m/>
    <m/>
    <m/>
    <m/>
    <s v="資料清單"/>
    <x v="7"/>
    <x v="50"/>
    <x v="60"/>
    <x v="7"/>
    <e v="#N/A"/>
    <s v="Hit Rate Bottom Lower Limit"/>
    <x v="214"/>
    <x v="1"/>
    <x v="0"/>
    <x v="218"/>
    <x v="4"/>
    <s v="IEC_STD_V10 &gt;&gt; Common &gt;&gt; AutoMetaDataHit Rate Bottom Lower Limit"/>
    <x v="1"/>
    <x v="0"/>
    <s v="下方區域下限Property"/>
    <n v="388"/>
    <n v="384"/>
    <n v="0"/>
    <s v="Hit Rate Bottom Lower Limit"/>
    <n v="1"/>
    <n v="0"/>
    <n v="0"/>
    <x v="0"/>
    <s v="In Accurated area"/>
    <x v="40"/>
    <e v="#N/A"/>
    <x v="0"/>
    <s v="P.3.10.0:"/>
    <x v="50"/>
    <x v="50"/>
    <x v="386"/>
    <x v="214"/>
    <x v="214"/>
    <x v="189"/>
    <x v="26"/>
    <x v="0"/>
    <x v="0"/>
    <x v="5"/>
    <m/>
    <x v="0"/>
    <x v="1"/>
    <s v="In Accurated area_Hit Rate Bottom Lower Limit"/>
    <x v="370"/>
    <x v="1"/>
    <x v="0"/>
    <x v="3"/>
    <x v="3"/>
    <x v="0"/>
    <x v="0"/>
    <s v="INT_FCST_IN_ACCURATED_AREA"/>
    <s v="BOTTOM_LOWER_LIMIT"/>
    <x v="31"/>
    <x v="127"/>
    <x v="0"/>
    <n v="9"/>
    <x v="2"/>
    <x v="2"/>
    <x v="3"/>
    <s v=""/>
    <s v=""/>
    <n v="386"/>
    <s v="-386"/>
    <x v="0"/>
    <x v="0"/>
    <x v="0"/>
    <x v="214"/>
    <x v="4"/>
    <s v="下方區域下限"/>
    <s v=""/>
    <s v=""/>
    <x v="0"/>
    <x v="60"/>
    <m/>
    <s v="^()$"/>
    <n v="9"/>
    <x v="0"/>
    <x v="3"/>
    <x v="0"/>
    <x v="1"/>
    <x v="0"/>
    <x v="1"/>
    <b v="0"/>
    <x v="0"/>
    <x v="1"/>
    <n v="0"/>
    <x v="0"/>
    <b v="0"/>
    <b v="0"/>
    <b v="0"/>
    <b v="0"/>
    <b v="0"/>
    <b v="0"/>
    <b v="0"/>
    <b v="0"/>
    <b v="0"/>
    <b v="0"/>
    <b v="0"/>
    <x v="0"/>
    <x v="0"/>
    <n v="0"/>
    <x v="8"/>
    <x v="0"/>
  </r>
  <r>
    <m/>
    <x v="3"/>
    <x v="7"/>
    <x v="215"/>
    <x v="215"/>
    <x v="1"/>
    <x v="219"/>
    <s v="N/A"/>
    <x v="1"/>
    <x v="41"/>
    <s v="N/A"/>
    <s v="General"/>
    <s v="比例類"/>
    <s v="N/A"/>
    <x v="2"/>
    <m/>
    <x v="4"/>
    <x v="3"/>
    <x v="0"/>
    <x v="0"/>
    <s v="INT_FCST_IN_ACCURATED_AREA"/>
    <s v="BOTTOM_UPPER_LIMIT"/>
    <m/>
    <m/>
    <m/>
    <m/>
    <m/>
    <m/>
    <m/>
    <m/>
    <m/>
    <m/>
    <m/>
    <m/>
    <m/>
    <m/>
    <m/>
    <m/>
    <m/>
    <m/>
    <s v="資料清單"/>
    <x v="7"/>
    <x v="51"/>
    <x v="60"/>
    <x v="7"/>
    <e v="#N/A"/>
    <s v="Hit Rate Bottom Upper Limit"/>
    <x v="215"/>
    <x v="1"/>
    <x v="0"/>
    <x v="219"/>
    <x v="4"/>
    <s v="IEC_STD_V10 &gt;&gt; Common &gt;&gt; AutoMetaDataHit Rate Bottom Upper Limit"/>
    <x v="1"/>
    <x v="0"/>
    <s v="下方區域上限Property"/>
    <n v="389"/>
    <n v="384"/>
    <n v="0"/>
    <s v="Hit Rate Bottom Upper Limit"/>
    <n v="1"/>
    <n v="0"/>
    <n v="0"/>
    <x v="0"/>
    <s v="In Accurated area"/>
    <x v="40"/>
    <e v="#N/A"/>
    <x v="0"/>
    <s v="P.3.10.0:"/>
    <x v="51"/>
    <x v="51"/>
    <x v="387"/>
    <x v="215"/>
    <x v="215"/>
    <x v="189"/>
    <x v="26"/>
    <x v="0"/>
    <x v="0"/>
    <x v="5"/>
    <m/>
    <x v="0"/>
    <x v="1"/>
    <s v="In Accurated area_Hit Rate Bottom Upper Limit"/>
    <x v="371"/>
    <x v="1"/>
    <x v="0"/>
    <x v="3"/>
    <x v="3"/>
    <x v="0"/>
    <x v="0"/>
    <s v="INT_FCST_IN_ACCURATED_AREA"/>
    <s v="BOTTOM_UPPER_LIMIT"/>
    <x v="31"/>
    <x v="128"/>
    <x v="0"/>
    <n v="9"/>
    <x v="2"/>
    <x v="2"/>
    <x v="3"/>
    <s v=""/>
    <s v=""/>
    <n v="387"/>
    <s v="-387"/>
    <x v="0"/>
    <x v="0"/>
    <x v="0"/>
    <x v="215"/>
    <x v="4"/>
    <s v="下方區域上限"/>
    <s v=""/>
    <s v=""/>
    <x v="0"/>
    <x v="60"/>
    <m/>
    <s v="^()$"/>
    <n v="9"/>
    <x v="0"/>
    <x v="3"/>
    <x v="0"/>
    <x v="1"/>
    <x v="0"/>
    <x v="1"/>
    <b v="0"/>
    <x v="0"/>
    <x v="1"/>
    <n v="0"/>
    <x v="0"/>
    <b v="0"/>
    <b v="0"/>
    <b v="0"/>
    <b v="0"/>
    <b v="0"/>
    <b v="0"/>
    <b v="0"/>
    <b v="0"/>
    <b v="0"/>
    <b v="0"/>
    <b v="0"/>
    <x v="0"/>
    <x v="0"/>
    <n v="0"/>
    <x v="8"/>
    <x v="0"/>
  </r>
  <r>
    <m/>
    <x v="3"/>
    <x v="7"/>
    <x v="216"/>
    <x v="216"/>
    <x v="1"/>
    <x v="220"/>
    <m/>
    <x v="0"/>
    <x v="0"/>
    <m/>
    <s v="General "/>
    <m/>
    <m/>
    <x v="2"/>
    <m/>
    <x v="4"/>
    <x v="3"/>
    <x v="0"/>
    <x v="0"/>
    <s v="INT_FCST_HIT_RATE_REMARK"/>
    <m/>
    <m/>
    <m/>
    <m/>
    <m/>
    <m/>
    <m/>
    <m/>
    <m/>
    <m/>
    <m/>
    <m/>
    <m/>
    <m/>
    <m/>
    <m/>
    <m/>
    <m/>
    <m/>
    <s v="資料清單"/>
    <x v="7"/>
    <x v="52"/>
    <x v="60"/>
    <x v="7"/>
    <e v="#N/A"/>
    <s v="Forecast Hit Rate Remark"/>
    <x v="216"/>
    <x v="1"/>
    <x v="0"/>
    <x v="220"/>
    <x v="4"/>
    <s v="IEC_STD_V10 &gt;&gt; Common &gt;&gt; AutoMetaDataForecast Hit Rate Remark"/>
    <x v="0"/>
    <x v="0"/>
    <s v="需求計畫達成資料畫面註解Concept"/>
    <n v="390"/>
    <n v="0"/>
    <n v="0"/>
    <s v=""/>
    <n v="0"/>
    <n v="0"/>
    <n v="0"/>
    <x v="0"/>
    <s v=""/>
    <x v="0"/>
    <s v=""/>
    <x v="0"/>
    <s v="P.3.10.0:"/>
    <x v="52"/>
    <x v="52"/>
    <x v="388"/>
    <x v="216"/>
    <x v="216"/>
    <x v="203"/>
    <x v="0"/>
    <x v="0"/>
    <x v="0"/>
    <x v="0"/>
    <m/>
    <x v="0"/>
    <x v="0"/>
    <s v="Forecast Hit Rate Remark"/>
    <x v="372"/>
    <x v="0"/>
    <x v="0"/>
    <x v="3"/>
    <x v="3"/>
    <x v="0"/>
    <x v="0"/>
    <s v="INT_FCST_HIT_RATE_REMARK"/>
    <s v=""/>
    <x v="32"/>
    <x v="0"/>
    <x v="0"/>
    <n v="9"/>
    <x v="2"/>
    <x v="2"/>
    <x v="3"/>
    <s v=""/>
    <s v=""/>
    <n v="388"/>
    <s v="-388"/>
    <x v="0"/>
    <x v="0"/>
    <x v="0"/>
    <x v="216"/>
    <x v="4"/>
    <s v="需求計畫達成資料畫面註解"/>
    <s v=""/>
    <s v=""/>
    <x v="0"/>
    <x v="60"/>
    <m/>
    <s v="^()$"/>
    <n v="9"/>
    <x v="0"/>
    <x v="3"/>
    <x v="0"/>
    <x v="1"/>
    <x v="0"/>
    <x v="1"/>
    <b v="0"/>
    <x v="0"/>
    <x v="0"/>
    <n v="0"/>
    <x v="0"/>
    <b v="0"/>
    <b v="0"/>
    <b v="0"/>
    <b v="0"/>
    <b v="0"/>
    <b v="0"/>
    <b v="0"/>
    <b v="0"/>
    <b v="0"/>
    <b v="0"/>
    <b v="0"/>
    <x v="0"/>
    <x v="0"/>
    <n v="0"/>
    <x v="9"/>
    <x v="0"/>
  </r>
  <r>
    <m/>
    <x v="3"/>
    <x v="7"/>
    <x v="217"/>
    <x v="217"/>
    <x v="1"/>
    <x v="221"/>
    <s v="N/A"/>
    <x v="1"/>
    <x v="42"/>
    <s v="N/A"/>
    <s v="General"/>
    <s v="代碼類"/>
    <s v="N/A"/>
    <x v="2"/>
    <m/>
    <x v="4"/>
    <x v="3"/>
    <x v="0"/>
    <x v="0"/>
    <s v="INT_FCST_HIT_RATE_REMARK"/>
    <s v="REMARK_ID"/>
    <m/>
    <m/>
    <m/>
    <m/>
    <m/>
    <m/>
    <m/>
    <m/>
    <m/>
    <m/>
    <m/>
    <m/>
    <m/>
    <m/>
    <m/>
    <m/>
    <m/>
    <m/>
    <s v="資料清單"/>
    <x v="7"/>
    <x v="53"/>
    <x v="60"/>
    <x v="7"/>
    <e v="#N/A"/>
    <s v="Hit Rate Remark ID"/>
    <x v="217"/>
    <x v="1"/>
    <x v="0"/>
    <x v="221"/>
    <x v="4"/>
    <s v="IEC_STD_V10 &gt;&gt; Common &gt;&gt; AutoMetaDataHit Rate Remark ID"/>
    <x v="1"/>
    <x v="0"/>
    <s v="畫面註解IDProperty"/>
    <n v="391"/>
    <n v="390"/>
    <n v="0"/>
    <s v="Hit Rate Remark ID"/>
    <n v="1"/>
    <n v="0"/>
    <n v="0"/>
    <x v="0"/>
    <s v="Forecast Hit Rate Remark"/>
    <x v="41"/>
    <e v="#N/A"/>
    <x v="0"/>
    <s v="P.3.10.0:"/>
    <x v="53"/>
    <x v="53"/>
    <x v="389"/>
    <x v="217"/>
    <x v="217"/>
    <x v="189"/>
    <x v="26"/>
    <x v="0"/>
    <x v="0"/>
    <x v="2"/>
    <m/>
    <x v="0"/>
    <x v="1"/>
    <s v="Forecast Hit Rate Remark_Hit Rate Remark ID"/>
    <x v="373"/>
    <x v="1"/>
    <x v="0"/>
    <x v="3"/>
    <x v="3"/>
    <x v="0"/>
    <x v="0"/>
    <s v="INT_FCST_HIT_RATE_REMARK"/>
    <s v="REMARK_ID"/>
    <x v="32"/>
    <x v="129"/>
    <x v="0"/>
    <n v="9"/>
    <x v="2"/>
    <x v="2"/>
    <x v="3"/>
    <s v=""/>
    <s v=""/>
    <n v="389"/>
    <s v="-389"/>
    <x v="0"/>
    <x v="0"/>
    <x v="0"/>
    <x v="217"/>
    <x v="4"/>
    <s v="畫面註解ID"/>
    <s v=""/>
    <s v=""/>
    <x v="0"/>
    <x v="60"/>
    <m/>
    <s v="^()$"/>
    <n v="9"/>
    <x v="0"/>
    <x v="3"/>
    <x v="0"/>
    <x v="1"/>
    <x v="0"/>
    <x v="1"/>
    <b v="0"/>
    <x v="0"/>
    <x v="1"/>
    <n v="0"/>
    <x v="0"/>
    <b v="0"/>
    <b v="0"/>
    <b v="0"/>
    <b v="0"/>
    <b v="0"/>
    <b v="0"/>
    <b v="0"/>
    <b v="0"/>
    <b v="0"/>
    <b v="0"/>
    <b v="0"/>
    <x v="0"/>
    <x v="0"/>
    <n v="0"/>
    <x v="33"/>
    <x v="0"/>
  </r>
  <r>
    <m/>
    <x v="3"/>
    <x v="7"/>
    <x v="177"/>
    <x v="177"/>
    <x v="1"/>
    <x v="181"/>
    <s v="N/A"/>
    <x v="2"/>
    <x v="42"/>
    <s v="N/A"/>
    <s v="General"/>
    <s v="代碼類"/>
    <s v="BU1: 第一事業處所屬業務;_x000a_BU2: 第二事業處所屬業務;"/>
    <x v="2"/>
    <m/>
    <x v="4"/>
    <x v="3"/>
    <x v="0"/>
    <x v="0"/>
    <s v="INT_FCST_HIT_RATE_REMARK"/>
    <s v="BU_CODE"/>
    <m/>
    <m/>
    <m/>
    <m/>
    <m/>
    <m/>
    <m/>
    <m/>
    <m/>
    <m/>
    <m/>
    <m/>
    <m/>
    <m/>
    <m/>
    <m/>
    <m/>
    <m/>
    <s v="資料清單"/>
    <x v="7"/>
    <x v="54"/>
    <x v="60"/>
    <x v="7"/>
    <e v="#N/A"/>
    <s v="BU Code"/>
    <x v="177"/>
    <x v="1"/>
    <x v="0"/>
    <x v="181"/>
    <x v="4"/>
    <s v="IEC_STD_V10 &gt;&gt; Common &gt;&gt; AutoMetaDataBU Code"/>
    <x v="2"/>
    <x v="0"/>
    <s v="事業處代碼Relationship"/>
    <n v="339"/>
    <n v="390"/>
    <n v="0"/>
    <s v=""/>
    <n v="0"/>
    <n v="0"/>
    <n v="1055"/>
    <x v="80"/>
    <s v="Forecast Hit Rate Remark"/>
    <x v="41"/>
    <e v="#N/A"/>
    <x v="0"/>
    <s v="P.3.10.0:"/>
    <x v="54"/>
    <x v="54"/>
    <x v="390"/>
    <x v="177"/>
    <x v="177"/>
    <x v="189"/>
    <x v="24"/>
    <x v="0"/>
    <x v="0"/>
    <x v="2"/>
    <m/>
    <x v="0"/>
    <x v="2"/>
    <s v="Forecast Hit Rate Remark_BU Code"/>
    <x v="374"/>
    <x v="2"/>
    <x v="0"/>
    <x v="3"/>
    <x v="3"/>
    <x v="0"/>
    <x v="0"/>
    <s v="INT_FCST_HIT_RATE_REMARK"/>
    <s v="BU_CODE"/>
    <x v="32"/>
    <x v="96"/>
    <x v="0"/>
    <n v="9"/>
    <x v="2"/>
    <x v="2"/>
    <x v="0"/>
    <s v=""/>
    <s v=""/>
    <n v="390"/>
    <s v="-390"/>
    <x v="0"/>
    <x v="0"/>
    <x v="0"/>
    <x v="177"/>
    <x v="4"/>
    <s v="PSG不同事業處之名稱"/>
    <s v=""/>
    <s v=""/>
    <x v="0"/>
    <x v="60"/>
    <m/>
    <s v="^()$"/>
    <n v="9"/>
    <x v="0"/>
    <x v="3"/>
    <x v="0"/>
    <x v="1"/>
    <x v="1"/>
    <x v="1"/>
    <b v="0"/>
    <x v="0"/>
    <x v="1"/>
    <n v="0"/>
    <x v="0"/>
    <b v="0"/>
    <b v="0"/>
    <b v="0"/>
    <b v="0"/>
    <b v="0"/>
    <b v="0"/>
    <b v="0"/>
    <b v="0"/>
    <b v="0"/>
    <b v="0"/>
    <b v="0"/>
    <x v="0"/>
    <x v="0"/>
    <n v="0"/>
    <x v="1"/>
    <x v="0"/>
  </r>
  <r>
    <m/>
    <x v="3"/>
    <x v="7"/>
    <x v="218"/>
    <x v="218"/>
    <x v="1"/>
    <x v="222"/>
    <s v="N/A"/>
    <x v="1"/>
    <x v="42"/>
    <s v="N/A"/>
    <s v="General"/>
    <s v="文本類"/>
    <s v="N/A"/>
    <x v="2"/>
    <m/>
    <x v="4"/>
    <x v="3"/>
    <x v="0"/>
    <x v="0"/>
    <s v="INT_FCST_HIT_RATE_REMARK"/>
    <s v="REMARK"/>
    <m/>
    <m/>
    <m/>
    <m/>
    <m/>
    <m/>
    <m/>
    <m/>
    <m/>
    <m/>
    <m/>
    <m/>
    <m/>
    <m/>
    <m/>
    <m/>
    <m/>
    <m/>
    <s v="資料清單"/>
    <x v="7"/>
    <x v="55"/>
    <x v="60"/>
    <x v="7"/>
    <e v="#N/A"/>
    <s v="Hit Rate Remark"/>
    <x v="218"/>
    <x v="1"/>
    <x v="0"/>
    <x v="222"/>
    <x v="4"/>
    <s v="IEC_STD_V10 &gt;&gt; Common &gt;&gt; AutoMetaDataHit Rate Remark"/>
    <x v="1"/>
    <x v="0"/>
    <s v="畫面註解Property"/>
    <n v="393"/>
    <n v="390"/>
    <n v="0"/>
    <s v="Hit Rate Remark"/>
    <n v="1"/>
    <n v="0"/>
    <n v="0"/>
    <x v="0"/>
    <s v="Forecast Hit Rate Remark"/>
    <x v="41"/>
    <e v="#N/A"/>
    <x v="0"/>
    <s v="P.3.10.0:"/>
    <x v="55"/>
    <x v="55"/>
    <x v="391"/>
    <x v="218"/>
    <x v="218"/>
    <x v="189"/>
    <x v="26"/>
    <x v="0"/>
    <x v="0"/>
    <x v="1"/>
    <m/>
    <x v="0"/>
    <x v="1"/>
    <s v="Forecast Hit Rate Remark_Hit Rate Remark"/>
    <x v="375"/>
    <x v="1"/>
    <x v="0"/>
    <x v="3"/>
    <x v="3"/>
    <x v="0"/>
    <x v="0"/>
    <s v="INT_FCST_HIT_RATE_REMARK"/>
    <s v="REMARK"/>
    <x v="32"/>
    <x v="130"/>
    <x v="0"/>
    <n v="9"/>
    <x v="2"/>
    <x v="2"/>
    <x v="3"/>
    <s v=""/>
    <s v=""/>
    <n v="391"/>
    <s v="-391"/>
    <x v="0"/>
    <x v="0"/>
    <x v="0"/>
    <x v="218"/>
    <x v="4"/>
    <s v="畫面註解"/>
    <s v=""/>
    <s v=""/>
    <x v="0"/>
    <x v="60"/>
    <m/>
    <s v="^()$"/>
    <n v="9"/>
    <x v="0"/>
    <x v="3"/>
    <x v="0"/>
    <x v="1"/>
    <x v="0"/>
    <x v="1"/>
    <b v="0"/>
    <x v="0"/>
    <x v="1"/>
    <n v="0"/>
    <x v="0"/>
    <b v="0"/>
    <b v="0"/>
    <b v="0"/>
    <b v="0"/>
    <b v="0"/>
    <b v="0"/>
    <b v="0"/>
    <b v="0"/>
    <b v="0"/>
    <b v="0"/>
    <b v="0"/>
    <x v="0"/>
    <x v="0"/>
    <n v="0"/>
    <x v="18"/>
    <x v="0"/>
  </r>
  <r>
    <m/>
    <x v="3"/>
    <x v="7"/>
    <x v="219"/>
    <x v="219"/>
    <x v="1"/>
    <x v="223"/>
    <m/>
    <x v="0"/>
    <x v="0"/>
    <m/>
    <s v="General "/>
    <m/>
    <m/>
    <x v="2"/>
    <m/>
    <x v="4"/>
    <x v="3"/>
    <x v="0"/>
    <x v="0"/>
    <s v="INT_FCST_RDP_HIT_RATE_VERSION"/>
    <m/>
    <m/>
    <m/>
    <m/>
    <m/>
    <m/>
    <m/>
    <m/>
    <m/>
    <m/>
    <m/>
    <m/>
    <m/>
    <m/>
    <m/>
    <m/>
    <m/>
    <m/>
    <m/>
    <s v="資料清單"/>
    <x v="7"/>
    <x v="56"/>
    <x v="60"/>
    <x v="7"/>
    <e v="#N/A"/>
    <s v="RDP Hit Rate Version"/>
    <x v="219"/>
    <x v="1"/>
    <x v="0"/>
    <x v="223"/>
    <x v="4"/>
    <s v="IEC_STD_V10 &gt;&gt; Common &gt;&gt; AutoMetaDataRDP Hit Rate Version"/>
    <x v="0"/>
    <x v="0"/>
    <s v="RDP 需求計畫達成指定版本Concept"/>
    <n v="394"/>
    <n v="0"/>
    <n v="0"/>
    <s v=""/>
    <n v="0"/>
    <n v="0"/>
    <n v="0"/>
    <x v="0"/>
    <s v=""/>
    <x v="0"/>
    <s v=""/>
    <x v="0"/>
    <s v="P.3.10.0:"/>
    <x v="56"/>
    <x v="56"/>
    <x v="392"/>
    <x v="219"/>
    <x v="219"/>
    <x v="203"/>
    <x v="0"/>
    <x v="0"/>
    <x v="0"/>
    <x v="0"/>
    <m/>
    <x v="0"/>
    <x v="0"/>
    <s v="RDP Hit Rate Version"/>
    <x v="376"/>
    <x v="0"/>
    <x v="0"/>
    <x v="3"/>
    <x v="3"/>
    <x v="0"/>
    <x v="0"/>
    <s v="INT_FCST_RDP_HIT_RATE_VERSION"/>
    <s v=""/>
    <x v="33"/>
    <x v="0"/>
    <x v="0"/>
    <n v="9"/>
    <x v="2"/>
    <x v="2"/>
    <x v="3"/>
    <s v=""/>
    <s v=""/>
    <n v="392"/>
    <s v="-392"/>
    <x v="0"/>
    <x v="0"/>
    <x v="0"/>
    <x v="219"/>
    <x v="4"/>
    <s v="RDP 需求計畫達成指定版本"/>
    <s v=""/>
    <s v=""/>
    <x v="0"/>
    <x v="60"/>
    <m/>
    <s v="^()$"/>
    <n v="9"/>
    <x v="0"/>
    <x v="3"/>
    <x v="0"/>
    <x v="1"/>
    <x v="0"/>
    <x v="1"/>
    <b v="0"/>
    <x v="0"/>
    <x v="0"/>
    <n v="0"/>
    <x v="0"/>
    <b v="0"/>
    <b v="0"/>
    <b v="0"/>
    <b v="0"/>
    <b v="0"/>
    <b v="0"/>
    <b v="0"/>
    <b v="0"/>
    <b v="0"/>
    <b v="0"/>
    <b v="0"/>
    <x v="0"/>
    <x v="0"/>
    <n v="0"/>
    <x v="6"/>
    <x v="0"/>
  </r>
  <r>
    <m/>
    <x v="3"/>
    <x v="7"/>
    <x v="177"/>
    <x v="177"/>
    <x v="1"/>
    <x v="181"/>
    <s v="N/A"/>
    <x v="2"/>
    <x v="43"/>
    <s v="N/A"/>
    <s v="General"/>
    <s v="代碼類"/>
    <s v="BU1: 第一事業處所屬業務;_x000a_BU2: 第二事業處所屬業務;"/>
    <x v="2"/>
    <m/>
    <x v="4"/>
    <x v="3"/>
    <x v="0"/>
    <x v="0"/>
    <s v="INT_FCST_RDP_HIT_RATE_VERSION"/>
    <s v="BU_CODE"/>
    <m/>
    <m/>
    <m/>
    <m/>
    <m/>
    <m/>
    <m/>
    <m/>
    <m/>
    <m/>
    <m/>
    <m/>
    <m/>
    <m/>
    <m/>
    <m/>
    <m/>
    <m/>
    <s v="資料清單"/>
    <x v="7"/>
    <x v="57"/>
    <x v="60"/>
    <x v="7"/>
    <e v="#N/A"/>
    <s v="BU Code"/>
    <x v="177"/>
    <x v="1"/>
    <x v="0"/>
    <x v="181"/>
    <x v="4"/>
    <s v="IEC_STD_V10 &gt;&gt; Common &gt;&gt; AutoMetaDataBU Code"/>
    <x v="2"/>
    <x v="0"/>
    <s v="事業處代碼Relationship"/>
    <n v="339"/>
    <n v="394"/>
    <n v="0"/>
    <s v=""/>
    <n v="0"/>
    <n v="0"/>
    <n v="1055"/>
    <x v="80"/>
    <s v="RDP Hit Rate Version"/>
    <x v="42"/>
    <e v="#N/A"/>
    <x v="0"/>
    <s v="P.3.10.0:"/>
    <x v="57"/>
    <x v="57"/>
    <x v="393"/>
    <x v="177"/>
    <x v="177"/>
    <x v="189"/>
    <x v="24"/>
    <x v="0"/>
    <x v="0"/>
    <x v="2"/>
    <m/>
    <x v="0"/>
    <x v="2"/>
    <s v="RDP Hit Rate Version_BU Code"/>
    <x v="377"/>
    <x v="2"/>
    <x v="0"/>
    <x v="3"/>
    <x v="3"/>
    <x v="0"/>
    <x v="0"/>
    <s v="INT_FCST_RDP_HIT_RATE_VERSION"/>
    <s v="BU_CODE"/>
    <x v="33"/>
    <x v="96"/>
    <x v="0"/>
    <n v="9"/>
    <x v="2"/>
    <x v="2"/>
    <x v="0"/>
    <s v=""/>
    <s v=""/>
    <n v="393"/>
    <s v="-393"/>
    <x v="0"/>
    <x v="0"/>
    <x v="0"/>
    <x v="177"/>
    <x v="4"/>
    <s v="PSG不同事業處之名稱"/>
    <s v=""/>
    <s v=""/>
    <x v="0"/>
    <x v="60"/>
    <m/>
    <s v="^()$"/>
    <n v="9"/>
    <x v="0"/>
    <x v="3"/>
    <x v="0"/>
    <x v="1"/>
    <x v="1"/>
    <x v="1"/>
    <b v="0"/>
    <x v="0"/>
    <x v="1"/>
    <n v="0"/>
    <x v="0"/>
    <b v="0"/>
    <b v="0"/>
    <b v="0"/>
    <b v="0"/>
    <b v="0"/>
    <b v="0"/>
    <b v="0"/>
    <b v="0"/>
    <b v="0"/>
    <b v="0"/>
    <b v="0"/>
    <x v="0"/>
    <x v="0"/>
    <n v="0"/>
    <x v="1"/>
    <x v="0"/>
  </r>
  <r>
    <m/>
    <x v="3"/>
    <x v="7"/>
    <x v="182"/>
    <x v="182"/>
    <x v="1"/>
    <x v="186"/>
    <s v="當月最新一版的weekly hite rate 當monthly hit rate"/>
    <x v="2"/>
    <x v="43"/>
    <s v="N/A"/>
    <s v="General"/>
    <s v="日期類"/>
    <s v="N/A"/>
    <x v="2"/>
    <m/>
    <x v="4"/>
    <x v="3"/>
    <x v="0"/>
    <x v="0"/>
    <s v="INT_FCST_RDP_HIT_RATE_VERSION"/>
    <s v="HIT_RATE_ANALYSIS_MONTH"/>
    <m/>
    <m/>
    <m/>
    <m/>
    <m/>
    <m/>
    <m/>
    <m/>
    <m/>
    <m/>
    <m/>
    <m/>
    <m/>
    <m/>
    <m/>
    <m/>
    <m/>
    <m/>
    <s v="資料清單"/>
    <x v="7"/>
    <x v="58"/>
    <x v="60"/>
    <x v="7"/>
    <e v="#N/A"/>
    <s v="Hit Rate Analysis Month"/>
    <x v="182"/>
    <x v="1"/>
    <x v="0"/>
    <x v="186"/>
    <x v="4"/>
    <s v="IEC_STD_V10 &gt;&gt; Common &gt;&gt; AutoMetaDataHit Rate Analysis Month"/>
    <x v="2"/>
    <x v="0"/>
    <s v="計畫分析月份Relationship"/>
    <n v="344"/>
    <n v="394"/>
    <n v="0"/>
    <s v=""/>
    <n v="0"/>
    <n v="0"/>
    <n v="344"/>
    <x v="87"/>
    <s v="RDP Hit Rate Version"/>
    <x v="42"/>
    <e v="#N/A"/>
    <x v="0"/>
    <s v="P.3.10.0:"/>
    <x v="58"/>
    <x v="58"/>
    <x v="394"/>
    <x v="182"/>
    <x v="182"/>
    <x v="191"/>
    <x v="26"/>
    <x v="0"/>
    <x v="0"/>
    <x v="3"/>
    <m/>
    <x v="0"/>
    <x v="2"/>
    <s v="RDP Hit Rate Version_Hit Rate Analysis Month"/>
    <x v="378"/>
    <x v="2"/>
    <x v="0"/>
    <x v="3"/>
    <x v="3"/>
    <x v="0"/>
    <x v="0"/>
    <s v="INT_FCST_RDP_HIT_RATE_VERSION"/>
    <s v="HIT_RATE_ANALYSIS_MONTH"/>
    <x v="33"/>
    <x v="101"/>
    <x v="0"/>
    <n v="9"/>
    <x v="2"/>
    <x v="2"/>
    <x v="3"/>
    <s v=""/>
    <s v=""/>
    <n v="394"/>
    <s v="-394"/>
    <x v="0"/>
    <x v="0"/>
    <x v="0"/>
    <x v="182"/>
    <x v="4"/>
    <s v="需求日期為每個預測區間起始日，若為實際收單為實際收單日期、若為需求計畫為需求計畫日期"/>
    <s v=""/>
    <s v=""/>
    <x v="0"/>
    <x v="60"/>
    <m/>
    <s v="^()$"/>
    <n v="9"/>
    <x v="0"/>
    <x v="3"/>
    <x v="0"/>
    <x v="1"/>
    <x v="1"/>
    <x v="1"/>
    <b v="0"/>
    <x v="0"/>
    <x v="1"/>
    <n v="0"/>
    <x v="0"/>
    <b v="0"/>
    <b v="0"/>
    <b v="0"/>
    <b v="0"/>
    <b v="0"/>
    <b v="0"/>
    <b v="0"/>
    <b v="0"/>
    <b v="0"/>
    <b v="0"/>
    <b v="0"/>
    <x v="0"/>
    <x v="0"/>
    <n v="0"/>
    <x v="23"/>
    <x v="0"/>
  </r>
  <r>
    <m/>
    <x v="3"/>
    <x v="7"/>
    <x v="220"/>
    <x v="220"/>
    <x v="1"/>
    <x v="224"/>
    <s v="N/A"/>
    <x v="1"/>
    <x v="43"/>
    <s v="N/A"/>
    <s v="General"/>
    <s v="日期類"/>
    <s v="N/A"/>
    <x v="2"/>
    <m/>
    <x v="4"/>
    <x v="3"/>
    <x v="0"/>
    <x v="0"/>
    <s v="INT_FCST_RDP_HIT_RATE_VERSION"/>
    <s v="ASSIGN_FCST_VERSION"/>
    <m/>
    <m/>
    <m/>
    <m/>
    <m/>
    <m/>
    <m/>
    <m/>
    <m/>
    <m/>
    <m/>
    <m/>
    <m/>
    <m/>
    <m/>
    <m/>
    <m/>
    <m/>
    <s v="資料清單"/>
    <x v="7"/>
    <x v="59"/>
    <x v="60"/>
    <x v="7"/>
    <e v="#N/A"/>
    <s v="Assign FCST Version"/>
    <x v="220"/>
    <x v="1"/>
    <x v="0"/>
    <x v="224"/>
    <x v="4"/>
    <s v="IEC_STD_V10 &gt;&gt; Common &gt;&gt; AutoMetaDataAssign FCST Version"/>
    <x v="1"/>
    <x v="0"/>
    <s v="需求計畫指定版本Property"/>
    <n v="397"/>
    <n v="394"/>
    <n v="0"/>
    <s v="Assign FCST Version"/>
    <n v="1"/>
    <n v="0"/>
    <n v="0"/>
    <x v="0"/>
    <s v="RDP Hit Rate Version"/>
    <x v="42"/>
    <e v="#N/A"/>
    <x v="0"/>
    <s v="P.3.10.0:"/>
    <x v="59"/>
    <x v="59"/>
    <x v="395"/>
    <x v="220"/>
    <x v="220"/>
    <x v="189"/>
    <x v="26"/>
    <x v="0"/>
    <x v="0"/>
    <x v="3"/>
    <m/>
    <x v="0"/>
    <x v="1"/>
    <s v="RDP Hit Rate Version_Assign FCST Version"/>
    <x v="379"/>
    <x v="1"/>
    <x v="0"/>
    <x v="3"/>
    <x v="3"/>
    <x v="0"/>
    <x v="0"/>
    <s v="INT_FCST_RDP_HIT_RATE_VERSION"/>
    <s v="ASSIGN_FCST_VERSION"/>
    <x v="33"/>
    <x v="131"/>
    <x v="0"/>
    <n v="9"/>
    <x v="2"/>
    <x v="2"/>
    <x v="3"/>
    <s v=""/>
    <s v=""/>
    <n v="395"/>
    <s v="-395"/>
    <x v="0"/>
    <x v="0"/>
    <x v="0"/>
    <x v="220"/>
    <x v="4"/>
    <s v="需求計畫指定版本"/>
    <s v=""/>
    <s v=""/>
    <x v="0"/>
    <x v="60"/>
    <m/>
    <s v="^()$"/>
    <n v="9"/>
    <x v="0"/>
    <x v="3"/>
    <x v="0"/>
    <x v="1"/>
    <x v="0"/>
    <x v="1"/>
    <b v="0"/>
    <x v="0"/>
    <x v="1"/>
    <n v="0"/>
    <x v="0"/>
    <b v="0"/>
    <b v="0"/>
    <b v="0"/>
    <b v="0"/>
    <b v="0"/>
    <b v="0"/>
    <b v="0"/>
    <b v="0"/>
    <b v="0"/>
    <b v="0"/>
    <b v="0"/>
    <x v="0"/>
    <x v="0"/>
    <n v="0"/>
    <x v="5"/>
    <x v="0"/>
  </r>
  <r>
    <m/>
    <x v="3"/>
    <x v="7"/>
    <x v="191"/>
    <x v="191"/>
    <x v="1"/>
    <x v="194"/>
    <s v="N/A"/>
    <x v="2"/>
    <x v="43"/>
    <s v="N/A"/>
    <s v="General"/>
    <s v="數值類"/>
    <s v="N/A"/>
    <x v="2"/>
    <m/>
    <x v="4"/>
    <x v="3"/>
    <x v="0"/>
    <x v="0"/>
    <s v="INT_FCST_RDP_HIT_RATE_VERSION"/>
    <s v="FORECAST_TYPE_ID"/>
    <m/>
    <m/>
    <m/>
    <m/>
    <m/>
    <m/>
    <m/>
    <m/>
    <m/>
    <m/>
    <m/>
    <m/>
    <m/>
    <m/>
    <m/>
    <m/>
    <m/>
    <m/>
    <s v="資料清單"/>
    <x v="7"/>
    <x v="60"/>
    <x v="60"/>
    <x v="7"/>
    <e v="#N/A"/>
    <s v="Forecast Type ID"/>
    <x v="191"/>
    <x v="1"/>
    <x v="0"/>
    <x v="194"/>
    <x v="4"/>
    <s v="IEC_STD_V10 &gt;&gt; Common &gt;&gt; AutoMetaDataForecast Type ID"/>
    <x v="2"/>
    <x v="0"/>
    <s v="需求計畫類型IDRelationship"/>
    <n v="358"/>
    <n v="394"/>
    <n v="0"/>
    <s v=""/>
    <n v="0"/>
    <n v="0"/>
    <n v="363"/>
    <x v="85"/>
    <s v="RDP Hit Rate Version"/>
    <x v="42"/>
    <e v="#N/A"/>
    <x v="0"/>
    <s v="P.3.10.0:"/>
    <x v="60"/>
    <x v="60"/>
    <x v="396"/>
    <x v="191"/>
    <x v="191"/>
    <x v="189"/>
    <x v="26"/>
    <x v="0"/>
    <x v="0"/>
    <x v="4"/>
    <m/>
    <x v="0"/>
    <x v="2"/>
    <s v="RDP Hit Rate Version_Forecast Type ID"/>
    <x v="380"/>
    <x v="2"/>
    <x v="0"/>
    <x v="3"/>
    <x v="3"/>
    <x v="0"/>
    <x v="0"/>
    <s v="INT_FCST_RDP_HIT_RATE_VERSION"/>
    <s v="FORECAST_TYPE_ID"/>
    <x v="33"/>
    <x v="109"/>
    <x v="0"/>
    <n v="9"/>
    <x v="2"/>
    <x v="2"/>
    <x v="3"/>
    <s v=""/>
    <s v=""/>
    <n v="396"/>
    <s v="-396"/>
    <x v="0"/>
    <x v="0"/>
    <x v="0"/>
    <x v="191"/>
    <x v="4"/>
    <s v="需求計畫類型ID"/>
    <s v=""/>
    <s v=""/>
    <x v="0"/>
    <x v="60"/>
    <m/>
    <s v="^()$"/>
    <n v="9"/>
    <x v="0"/>
    <x v="3"/>
    <x v="0"/>
    <x v="1"/>
    <x v="1"/>
    <x v="1"/>
    <b v="0"/>
    <x v="0"/>
    <x v="1"/>
    <n v="0"/>
    <x v="0"/>
    <b v="0"/>
    <b v="0"/>
    <b v="0"/>
    <b v="0"/>
    <b v="0"/>
    <b v="0"/>
    <b v="0"/>
    <b v="0"/>
    <b v="1"/>
    <b v="0"/>
    <b v="0"/>
    <x v="1"/>
    <x v="4"/>
    <n v="1"/>
    <x v="11"/>
    <x v="0"/>
  </r>
  <r>
    <m/>
    <x v="3"/>
    <x v="7"/>
    <x v="221"/>
    <x v="221"/>
    <x v="1"/>
    <x v="225"/>
    <s v="N/A"/>
    <x v="0"/>
    <x v="0"/>
    <s v="N/A"/>
    <s v="General"/>
    <m/>
    <m/>
    <x v="3"/>
    <m/>
    <x v="5"/>
    <x v="4"/>
    <x v="0"/>
    <x v="0"/>
    <s v="INT_DOI_MASTER"/>
    <m/>
    <m/>
    <m/>
    <m/>
    <m/>
    <m/>
    <m/>
    <m/>
    <m/>
    <m/>
    <m/>
    <m/>
    <m/>
    <m/>
    <m/>
    <m/>
    <m/>
    <s v="INT_DOI_MASTER"/>
    <m/>
    <s v="資料清單"/>
    <x v="8"/>
    <x v="0"/>
    <x v="60"/>
    <x v="7"/>
    <e v="#N/A"/>
    <s v="DOI Master"/>
    <x v="221"/>
    <x v="1"/>
    <x v="0"/>
    <x v="225"/>
    <x v="5"/>
    <s v="IEC_STD_V10 &gt;&gt; Common &gt;&gt; AutoMetaDataDOI Master"/>
    <x v="0"/>
    <x v="0"/>
    <s v="DOI 主檔Concept"/>
    <n v="399"/>
    <n v="0"/>
    <n v="0"/>
    <s v=""/>
    <n v="0"/>
    <n v="0"/>
    <n v="0"/>
    <x v="0"/>
    <s v=""/>
    <x v="0"/>
    <s v=""/>
    <x v="0"/>
    <s v="P.3.5.0:"/>
    <x v="0"/>
    <x v="0"/>
    <x v="397"/>
    <x v="221"/>
    <x v="221"/>
    <x v="189"/>
    <x v="0"/>
    <x v="0"/>
    <x v="0"/>
    <x v="0"/>
    <m/>
    <x v="0"/>
    <x v="0"/>
    <s v="DOI Master"/>
    <x v="381"/>
    <x v="0"/>
    <x v="0"/>
    <x v="4"/>
    <x v="3"/>
    <x v="0"/>
    <x v="0"/>
    <s v="INT_DOI_MASTER"/>
    <s v=""/>
    <x v="34"/>
    <x v="0"/>
    <x v="0"/>
    <n v="8"/>
    <x v="3"/>
    <x v="3"/>
    <x v="5"/>
    <s v=""/>
    <s v=""/>
    <n v="397"/>
    <s v="-397"/>
    <x v="0"/>
    <x v="0"/>
    <x v="0"/>
    <x v="221"/>
    <x v="5"/>
    <s v="DOI 主檔"/>
    <s v=""/>
    <s v=""/>
    <x v="0"/>
    <x v="60"/>
    <m/>
    <s v="^()$"/>
    <n v="9"/>
    <x v="0"/>
    <x v="3"/>
    <x v="0"/>
    <x v="1"/>
    <x v="0"/>
    <x v="1"/>
    <b v="0"/>
    <x v="0"/>
    <x v="0"/>
    <n v="0"/>
    <x v="0"/>
    <b v="0"/>
    <b v="0"/>
    <b v="0"/>
    <b v="0"/>
    <b v="0"/>
    <b v="0"/>
    <b v="0"/>
    <b v="0"/>
    <b v="0"/>
    <b v="0"/>
    <b v="0"/>
    <x v="0"/>
    <x v="0"/>
    <n v="0"/>
    <x v="19"/>
    <x v="0"/>
  </r>
  <r>
    <m/>
    <x v="3"/>
    <x v="7"/>
    <x v="177"/>
    <x v="177"/>
    <x v="1"/>
    <x v="226"/>
    <s v="N/A"/>
    <x v="2"/>
    <x v="44"/>
    <s v="N/A"/>
    <s v="General"/>
    <s v="代碼類"/>
    <s v="BU1: 第一事業處_x000a_BU2: 第二事業處"/>
    <x v="3"/>
    <m/>
    <x v="5"/>
    <x v="4"/>
    <x v="0"/>
    <x v="0"/>
    <s v="INT_DOI_MASTER"/>
    <s v="BU_CODE"/>
    <m/>
    <m/>
    <m/>
    <m/>
    <m/>
    <m/>
    <m/>
    <m/>
    <m/>
    <m/>
    <m/>
    <m/>
    <m/>
    <m/>
    <m/>
    <m/>
    <m/>
    <m/>
    <s v="資料清單"/>
    <x v="8"/>
    <x v="1"/>
    <x v="60"/>
    <x v="7"/>
    <e v="#N/A"/>
    <s v="BU Code"/>
    <x v="177"/>
    <x v="1"/>
    <x v="0"/>
    <x v="226"/>
    <x v="5"/>
    <s v="IEC_STD_V10 &gt;&gt; Common &gt;&gt; AutoMetaDataBU Code"/>
    <x v="2"/>
    <x v="0"/>
    <s v="事業處代碼Relationship"/>
    <n v="339"/>
    <n v="399"/>
    <n v="0"/>
    <s v=""/>
    <n v="0"/>
    <n v="0"/>
    <n v="1055"/>
    <x v="80"/>
    <s v="DOI Master"/>
    <x v="43"/>
    <e v="#N/A"/>
    <x v="0"/>
    <s v="P.3.5.0:"/>
    <x v="1"/>
    <x v="1"/>
    <x v="398"/>
    <x v="177"/>
    <x v="177"/>
    <x v="189"/>
    <x v="31"/>
    <x v="0"/>
    <x v="0"/>
    <x v="2"/>
    <m/>
    <x v="0"/>
    <x v="2"/>
    <s v="DOI Master_BU Code"/>
    <x v="382"/>
    <x v="2"/>
    <x v="0"/>
    <x v="4"/>
    <x v="3"/>
    <x v="0"/>
    <x v="0"/>
    <s v="INT_DOI_MASTER"/>
    <s v="BU_CODE"/>
    <x v="34"/>
    <x v="96"/>
    <x v="0"/>
    <n v="8"/>
    <x v="3"/>
    <x v="3"/>
    <x v="0"/>
    <s v=""/>
    <s v=""/>
    <n v="398"/>
    <s v="-398"/>
    <x v="0"/>
    <x v="0"/>
    <x v="0"/>
    <x v="177"/>
    <x v="5"/>
    <s v="各事業處"/>
    <s v=""/>
    <s v=""/>
    <x v="0"/>
    <x v="60"/>
    <m/>
    <s v="^()$"/>
    <n v="9"/>
    <x v="0"/>
    <x v="3"/>
    <x v="0"/>
    <x v="1"/>
    <x v="1"/>
    <x v="1"/>
    <b v="0"/>
    <x v="0"/>
    <x v="1"/>
    <n v="0"/>
    <x v="0"/>
    <b v="0"/>
    <b v="0"/>
    <b v="0"/>
    <b v="0"/>
    <b v="0"/>
    <b v="0"/>
    <b v="0"/>
    <b v="0"/>
    <b v="0"/>
    <b v="0"/>
    <b v="0"/>
    <x v="0"/>
    <x v="0"/>
    <n v="0"/>
    <x v="1"/>
    <x v="0"/>
  </r>
  <r>
    <m/>
    <x v="3"/>
    <x v="7"/>
    <x v="178"/>
    <x v="178"/>
    <x v="93"/>
    <x v="227"/>
    <s v="N/A"/>
    <x v="2"/>
    <x v="44"/>
    <s v="N/A"/>
    <s v="General"/>
    <s v="代碼類"/>
    <s v="HP, ASUS, Dynabook, Tiny"/>
    <x v="3"/>
    <m/>
    <x v="5"/>
    <x v="4"/>
    <x v="0"/>
    <x v="0"/>
    <s v="INT_DOI_MASTER"/>
    <s v="CUSTOMER_NAME"/>
    <m/>
    <m/>
    <m/>
    <m/>
    <m/>
    <m/>
    <m/>
    <m/>
    <m/>
    <m/>
    <m/>
    <m/>
    <m/>
    <m/>
    <m/>
    <m/>
    <m/>
    <m/>
    <s v="資料清單"/>
    <x v="8"/>
    <x v="2"/>
    <x v="60"/>
    <x v="7"/>
    <e v="#N/A"/>
    <s v="Customer Name"/>
    <x v="178"/>
    <x v="93"/>
    <x v="0"/>
    <x v="227"/>
    <x v="5"/>
    <s v="IEC_STD_V10 &gt;&gt; Common &gt;&gt; AutoMetaDataCustomer Name"/>
    <x v="2"/>
    <x v="0"/>
    <s v="客戶名稱Relationship"/>
    <n v="340"/>
    <n v="399"/>
    <n v="0"/>
    <s v=""/>
    <n v="0"/>
    <n v="0"/>
    <n v="1036"/>
    <x v="81"/>
    <s v="DOI Master"/>
    <x v="43"/>
    <e v="#N/A"/>
    <x v="0"/>
    <s v="P.3.5.0:"/>
    <x v="2"/>
    <x v="2"/>
    <x v="399"/>
    <x v="178"/>
    <x v="178"/>
    <x v="189"/>
    <x v="32"/>
    <x v="0"/>
    <x v="0"/>
    <x v="2"/>
    <m/>
    <x v="0"/>
    <x v="2"/>
    <s v="DOI Master_Customer Name"/>
    <x v="383"/>
    <x v="2"/>
    <x v="0"/>
    <x v="4"/>
    <x v="3"/>
    <x v="0"/>
    <x v="0"/>
    <s v="INT_DOI_MASTER"/>
    <s v="CUSTOMER_NAME"/>
    <x v="34"/>
    <x v="97"/>
    <x v="0"/>
    <n v="8"/>
    <x v="3"/>
    <x v="3"/>
    <x v="0"/>
    <s v=""/>
    <s v=""/>
    <n v="399"/>
    <s v="-399"/>
    <x v="0"/>
    <x v="0"/>
    <x v="0"/>
    <x v="178"/>
    <x v="5"/>
    <s v="各事業處所負責的客戶"/>
    <s v=""/>
    <s v=""/>
    <x v="0"/>
    <x v="60"/>
    <m/>
    <s v="^()$"/>
    <n v="9"/>
    <x v="0"/>
    <x v="3"/>
    <x v="0"/>
    <x v="1"/>
    <x v="1"/>
    <x v="1"/>
    <b v="0"/>
    <x v="0"/>
    <x v="1"/>
    <n v="0"/>
    <x v="0"/>
    <b v="0"/>
    <b v="0"/>
    <b v="0"/>
    <b v="0"/>
    <b v="0"/>
    <b v="0"/>
    <b v="0"/>
    <b v="0"/>
    <b v="0"/>
    <b v="0"/>
    <b v="0"/>
    <x v="0"/>
    <x v="0"/>
    <n v="0"/>
    <x v="12"/>
    <x v="0"/>
  </r>
  <r>
    <m/>
    <x v="3"/>
    <x v="7"/>
    <x v="222"/>
    <x v="222"/>
    <x v="94"/>
    <x v="228"/>
    <s v="廠區性質包含MFG&amp;HUB_x000a_MFG:_x000a_- ICC: 重慶廠區_x000a_- ITO: 桃園廠區_x000a_- IEC: 士林廠區_x000a_HUB: _x000a_- HUB: 海外庫存_x000a_"/>
    <x v="2"/>
    <x v="44"/>
    <s v="N/A"/>
    <s v="General"/>
    <s v="文本類"/>
    <m/>
    <x v="4"/>
    <m/>
    <x v="5"/>
    <x v="4"/>
    <x v="0"/>
    <x v="0"/>
    <s v="INT_DOI_MASTER"/>
    <s v="SITE_NAME"/>
    <m/>
    <m/>
    <m/>
    <m/>
    <m/>
    <m/>
    <m/>
    <m/>
    <m/>
    <m/>
    <m/>
    <m/>
    <m/>
    <m/>
    <m/>
    <m/>
    <m/>
    <m/>
    <s v="資料清單"/>
    <x v="8"/>
    <x v="3"/>
    <x v="60"/>
    <x v="7"/>
    <e v="#N/A"/>
    <s v="Site Name"/>
    <x v="222"/>
    <x v="94"/>
    <x v="0"/>
    <x v="228"/>
    <x v="5"/>
    <s v="IEC_STD_V10 &gt;&gt; Common &gt;&gt; AutoMetaDataSite Name"/>
    <x v="2"/>
    <x v="0"/>
    <s v="廠區名稱Relationship"/>
    <n v="402"/>
    <n v="399"/>
    <n v="0"/>
    <s v=""/>
    <n v="0"/>
    <n v="0"/>
    <n v="480"/>
    <x v="88"/>
    <s v="DOI Master"/>
    <x v="43"/>
    <e v="#N/A"/>
    <x v="0"/>
    <s v="P.3.5.0:"/>
    <x v="3"/>
    <x v="3"/>
    <x v="400"/>
    <x v="222"/>
    <x v="222"/>
    <x v="204"/>
    <x v="0"/>
    <x v="0"/>
    <x v="0"/>
    <x v="1"/>
    <m/>
    <x v="0"/>
    <x v="2"/>
    <s v="DOI Master_Site Name"/>
    <x v="384"/>
    <x v="2"/>
    <x v="0"/>
    <x v="4"/>
    <x v="3"/>
    <x v="0"/>
    <x v="0"/>
    <s v="INT_DOI_MASTER"/>
    <s v="SITE_NAME"/>
    <x v="34"/>
    <x v="132"/>
    <x v="0"/>
    <n v="8"/>
    <x v="3"/>
    <x v="3"/>
    <x v="0"/>
    <s v=""/>
    <s v=""/>
    <n v="400"/>
    <s v="-400"/>
    <x v="0"/>
    <x v="0"/>
    <x v="0"/>
    <x v="222"/>
    <x v="5"/>
    <s v="區域生產工廠廠區名稱"/>
    <s v=""/>
    <s v=""/>
    <x v="0"/>
    <x v="60"/>
    <m/>
    <s v="^()$"/>
    <n v="9"/>
    <x v="0"/>
    <x v="3"/>
    <x v="0"/>
    <x v="1"/>
    <x v="0"/>
    <x v="1"/>
    <b v="0"/>
    <x v="0"/>
    <x v="1"/>
    <n v="0"/>
    <x v="0"/>
    <b v="0"/>
    <b v="0"/>
    <b v="0"/>
    <b v="0"/>
    <b v="0"/>
    <b v="0"/>
    <b v="0"/>
    <b v="0"/>
    <b v="0"/>
    <b v="0"/>
    <b v="0"/>
    <x v="0"/>
    <x v="0"/>
    <n v="0"/>
    <x v="35"/>
    <x v="0"/>
  </r>
  <r>
    <m/>
    <x v="3"/>
    <x v="7"/>
    <x v="223"/>
    <x v="223"/>
    <x v="1"/>
    <x v="229"/>
    <s v="N/A"/>
    <x v="2"/>
    <x v="44"/>
    <s v="N/A"/>
    <s v="General"/>
    <s v="日期類"/>
    <s v="N/A"/>
    <x v="3"/>
    <m/>
    <x v="5"/>
    <x v="4"/>
    <x v="0"/>
    <x v="0"/>
    <s v="INT_DOI_MASTER"/>
    <s v="PERIOD_CLOSING_DATE"/>
    <m/>
    <m/>
    <m/>
    <m/>
    <m/>
    <m/>
    <m/>
    <m/>
    <m/>
    <m/>
    <m/>
    <m/>
    <m/>
    <m/>
    <m/>
    <m/>
    <m/>
    <m/>
    <s v="資料清單"/>
    <x v="8"/>
    <x v="4"/>
    <x v="60"/>
    <x v="7"/>
    <e v="#N/A"/>
    <s v="Period Closing Date"/>
    <x v="223"/>
    <x v="1"/>
    <x v="0"/>
    <x v="229"/>
    <x v="5"/>
    <s v="IEC_STD_V10 &gt;&gt; Common &gt;&gt; AutoMetaDataPeriod Closing Date"/>
    <x v="2"/>
    <x v="0"/>
    <s v="庫存截止日Relationship"/>
    <n v="403"/>
    <n v="399"/>
    <n v="0"/>
    <s v=""/>
    <n v="0"/>
    <n v="0"/>
    <n v="419"/>
    <x v="89"/>
    <s v="DOI Master"/>
    <x v="43"/>
    <e v="#N/A"/>
    <x v="0"/>
    <s v="P.3.5.0:"/>
    <x v="4"/>
    <x v="4"/>
    <x v="401"/>
    <x v="223"/>
    <x v="223"/>
    <x v="189"/>
    <x v="26"/>
    <x v="0"/>
    <x v="0"/>
    <x v="3"/>
    <m/>
    <x v="0"/>
    <x v="2"/>
    <s v="DOI Master_Period Closing Date"/>
    <x v="385"/>
    <x v="2"/>
    <x v="0"/>
    <x v="4"/>
    <x v="3"/>
    <x v="0"/>
    <x v="0"/>
    <s v="INT_DOI_MASTER"/>
    <s v="PERIOD_CLOSING_DATE"/>
    <x v="34"/>
    <x v="133"/>
    <x v="0"/>
    <n v="8"/>
    <x v="3"/>
    <x v="3"/>
    <x v="5"/>
    <s v=""/>
    <s v=""/>
    <n v="401"/>
    <s v="-401"/>
    <x v="0"/>
    <x v="0"/>
    <x v="0"/>
    <x v="223"/>
    <x v="5"/>
    <s v="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
    <s v=""/>
    <s v=""/>
    <x v="0"/>
    <x v="60"/>
    <m/>
    <s v="^()$"/>
    <n v="9"/>
    <x v="0"/>
    <x v="3"/>
    <x v="0"/>
    <x v="1"/>
    <x v="0"/>
    <x v="1"/>
    <b v="0"/>
    <x v="0"/>
    <x v="1"/>
    <n v="0"/>
    <x v="0"/>
    <b v="0"/>
    <b v="0"/>
    <b v="0"/>
    <b v="0"/>
    <b v="0"/>
    <b v="0"/>
    <b v="0"/>
    <b v="0"/>
    <b v="0"/>
    <b v="0"/>
    <b v="0"/>
    <x v="0"/>
    <x v="0"/>
    <n v="0"/>
    <x v="5"/>
    <x v="0"/>
  </r>
  <r>
    <m/>
    <x v="3"/>
    <x v="7"/>
    <x v="224"/>
    <x v="224"/>
    <x v="1"/>
    <x v="230"/>
    <s v="N/A"/>
    <x v="1"/>
    <x v="44"/>
    <s v="N/A"/>
    <s v="General"/>
    <s v="代碼類"/>
    <s v="D, W, M, Y"/>
    <x v="3"/>
    <m/>
    <x v="5"/>
    <x v="4"/>
    <x v="0"/>
    <x v="0"/>
    <s v="INT_DOI_MASTER"/>
    <s v="DOI_DATE_TYPE"/>
    <m/>
    <m/>
    <m/>
    <m/>
    <m/>
    <m/>
    <m/>
    <m/>
    <m/>
    <m/>
    <m/>
    <m/>
    <m/>
    <m/>
    <m/>
    <m/>
    <m/>
    <m/>
    <s v="資料清單"/>
    <x v="8"/>
    <x v="5"/>
    <x v="60"/>
    <x v="7"/>
    <e v="#N/A"/>
    <s v="DOI Date Type"/>
    <x v="224"/>
    <x v="1"/>
    <x v="0"/>
    <x v="230"/>
    <x v="5"/>
    <s v="IEC_STD_V10 &gt;&gt; Common &gt;&gt; AutoMetaDataDOI Date Type"/>
    <x v="1"/>
    <x v="0"/>
    <s v="DOI 週期類別Property"/>
    <n v="404"/>
    <n v="399"/>
    <n v="0"/>
    <s v="DOI Date Type"/>
    <n v="1"/>
    <n v="0"/>
    <n v="0"/>
    <x v="0"/>
    <s v="DOI Master"/>
    <x v="43"/>
    <e v="#N/A"/>
    <x v="0"/>
    <s v="P.3.5.0:"/>
    <x v="5"/>
    <x v="5"/>
    <x v="402"/>
    <x v="224"/>
    <x v="224"/>
    <x v="189"/>
    <x v="33"/>
    <x v="0"/>
    <x v="0"/>
    <x v="2"/>
    <m/>
    <x v="0"/>
    <x v="1"/>
    <s v="DOI Master_DOI Date Type"/>
    <x v="386"/>
    <x v="1"/>
    <x v="0"/>
    <x v="4"/>
    <x v="3"/>
    <x v="0"/>
    <x v="0"/>
    <s v="INT_DOI_MASTER"/>
    <s v="DOI_DATE_TYPE"/>
    <x v="34"/>
    <x v="134"/>
    <x v="0"/>
    <n v="8"/>
    <x v="3"/>
    <x v="3"/>
    <x v="5"/>
    <s v=""/>
    <s v=""/>
    <n v="402"/>
    <s v="-402"/>
    <x v="0"/>
    <x v="0"/>
    <x v="0"/>
    <x v="224"/>
    <x v="5"/>
    <s v="判斷庫存截止日為日、週、月、年"/>
    <s v=""/>
    <s v=""/>
    <x v="0"/>
    <x v="60"/>
    <m/>
    <s v="^()$"/>
    <n v="9"/>
    <x v="0"/>
    <x v="3"/>
    <x v="0"/>
    <x v="1"/>
    <x v="0"/>
    <x v="1"/>
    <b v="0"/>
    <x v="0"/>
    <x v="1"/>
    <n v="0"/>
    <x v="0"/>
    <b v="0"/>
    <b v="0"/>
    <b v="0"/>
    <b v="0"/>
    <b v="0"/>
    <b v="0"/>
    <b v="0"/>
    <b v="0"/>
    <b v="0"/>
    <b v="0"/>
    <b v="0"/>
    <x v="0"/>
    <x v="0"/>
    <n v="0"/>
    <x v="12"/>
    <x v="0"/>
  </r>
  <r>
    <m/>
    <x v="3"/>
    <x v="7"/>
    <x v="225"/>
    <x v="225"/>
    <x v="1"/>
    <x v="231"/>
    <s v="N/A"/>
    <x v="2"/>
    <x v="44"/>
    <s v="N/A"/>
    <s v="General"/>
    <s v="代碼類"/>
    <s v="ICC: FA, SA, WH, ITO Intransit_x000a_ITO: FA, WH _x000a_HUB: WH, HUB Intransit"/>
    <x v="3"/>
    <m/>
    <x v="5"/>
    <x v="4"/>
    <x v="0"/>
    <x v="0"/>
    <s v="INT_DOI_MASTER"/>
    <s v="STOCK_AREA"/>
    <m/>
    <m/>
    <m/>
    <m/>
    <m/>
    <m/>
    <m/>
    <m/>
    <m/>
    <m/>
    <m/>
    <m/>
    <m/>
    <m/>
    <m/>
    <m/>
    <m/>
    <m/>
    <s v="資料清單"/>
    <x v="8"/>
    <x v="6"/>
    <x v="60"/>
    <x v="7"/>
    <e v="#N/A"/>
    <s v="Stock Area"/>
    <x v="225"/>
    <x v="1"/>
    <x v="0"/>
    <x v="231"/>
    <x v="5"/>
    <s v="IEC_STD_V10 &gt;&gt; Common &gt;&gt; AutoMetaDataStock Area"/>
    <x v="2"/>
    <x v="0"/>
    <s v="庫存區域Relationship"/>
    <n v="405"/>
    <n v="399"/>
    <n v="0"/>
    <s v=""/>
    <n v="0"/>
    <n v="0"/>
    <n v="420"/>
    <x v="90"/>
    <s v="DOI Master"/>
    <x v="43"/>
    <e v="#N/A"/>
    <x v="0"/>
    <s v="P.3.5.0:"/>
    <x v="6"/>
    <x v="6"/>
    <x v="403"/>
    <x v="225"/>
    <x v="225"/>
    <x v="189"/>
    <x v="34"/>
    <x v="0"/>
    <x v="0"/>
    <x v="2"/>
    <m/>
    <x v="0"/>
    <x v="2"/>
    <s v="DOI Master_Stock Area"/>
    <x v="387"/>
    <x v="2"/>
    <x v="0"/>
    <x v="4"/>
    <x v="3"/>
    <x v="0"/>
    <x v="0"/>
    <s v="INT_DOI_MASTER"/>
    <s v="STOCK_AREA"/>
    <x v="34"/>
    <x v="135"/>
    <x v="0"/>
    <n v="8"/>
    <x v="3"/>
    <x v="3"/>
    <x v="5"/>
    <s v=""/>
    <s v=""/>
    <n v="403"/>
    <s v="-403"/>
    <x v="0"/>
    <x v="0"/>
    <x v="0"/>
    <x v="225"/>
    <x v="5"/>
    <s v="呈現不同庫存區域對應的庫存水位與DOI狀況"/>
    <s v=""/>
    <s v=""/>
    <x v="0"/>
    <x v="60"/>
    <m/>
    <s v="^()$"/>
    <n v="9"/>
    <x v="0"/>
    <x v="3"/>
    <x v="0"/>
    <x v="1"/>
    <x v="0"/>
    <x v="1"/>
    <b v="0"/>
    <x v="0"/>
    <x v="1"/>
    <n v="0"/>
    <x v="0"/>
    <b v="0"/>
    <b v="0"/>
    <b v="0"/>
    <b v="0"/>
    <b v="0"/>
    <b v="0"/>
    <b v="0"/>
    <b v="0"/>
    <b v="0"/>
    <b v="0"/>
    <b v="0"/>
    <x v="0"/>
    <x v="0"/>
    <n v="0"/>
    <x v="19"/>
    <x v="0"/>
  </r>
  <r>
    <m/>
    <x v="3"/>
    <x v="7"/>
    <x v="226"/>
    <x v="226"/>
    <x v="1"/>
    <x v="232"/>
    <s v="N/A"/>
    <x v="2"/>
    <x v="44"/>
    <s v="N/A"/>
    <s v="General"/>
    <s v="代碼類"/>
    <m/>
    <x v="3"/>
    <m/>
    <x v="5"/>
    <x v="4"/>
    <x v="0"/>
    <x v="0"/>
    <s v="INT_DOI_MASTER"/>
    <s v="CURRENCY"/>
    <m/>
    <m/>
    <m/>
    <m/>
    <m/>
    <m/>
    <m/>
    <m/>
    <m/>
    <m/>
    <m/>
    <m/>
    <m/>
    <m/>
    <m/>
    <m/>
    <m/>
    <m/>
    <s v="資料清單"/>
    <x v="8"/>
    <x v="7"/>
    <x v="60"/>
    <x v="7"/>
    <e v="#N/A"/>
    <s v="Currency"/>
    <x v="226"/>
    <x v="1"/>
    <x v="0"/>
    <x v="232"/>
    <x v="5"/>
    <s v="IEC_STD_V10 &gt;&gt; Common &gt;&gt; AutoMetaDataCurrency"/>
    <x v="2"/>
    <x v="0"/>
    <s v="幣別Relationship"/>
    <n v="406"/>
    <n v="399"/>
    <n v="0"/>
    <s v=""/>
    <n v="0"/>
    <n v="0"/>
    <n v="421"/>
    <x v="91"/>
    <s v="DOI Master"/>
    <x v="43"/>
    <e v="#N/A"/>
    <x v="0"/>
    <s v="P.3.5.0:"/>
    <x v="7"/>
    <x v="7"/>
    <x v="404"/>
    <x v="226"/>
    <x v="226"/>
    <x v="189"/>
    <x v="0"/>
    <x v="0"/>
    <x v="0"/>
    <x v="2"/>
    <m/>
    <x v="0"/>
    <x v="2"/>
    <s v="DOI Master_Currency"/>
    <x v="388"/>
    <x v="2"/>
    <x v="0"/>
    <x v="4"/>
    <x v="3"/>
    <x v="0"/>
    <x v="0"/>
    <s v="INT_DOI_MASTER"/>
    <s v="CURRENCY"/>
    <x v="34"/>
    <x v="136"/>
    <x v="0"/>
    <n v="8"/>
    <x v="3"/>
    <x v="3"/>
    <x v="5"/>
    <s v=""/>
    <s v=""/>
    <n v="404"/>
    <s v="-404"/>
    <x v="0"/>
    <x v="0"/>
    <x v="0"/>
    <x v="226"/>
    <x v="5"/>
    <s v="幣別"/>
    <s v=""/>
    <s v=""/>
    <x v="0"/>
    <x v="60"/>
    <m/>
    <s v="^()$"/>
    <n v="9"/>
    <x v="0"/>
    <x v="3"/>
    <x v="0"/>
    <x v="1"/>
    <x v="0"/>
    <x v="1"/>
    <b v="0"/>
    <x v="0"/>
    <x v="1"/>
    <n v="0"/>
    <x v="0"/>
    <b v="0"/>
    <b v="0"/>
    <b v="0"/>
    <b v="0"/>
    <b v="0"/>
    <b v="0"/>
    <b v="0"/>
    <b v="0"/>
    <b v="0"/>
    <b v="0"/>
    <b v="0"/>
    <x v="0"/>
    <x v="0"/>
    <n v="0"/>
    <x v="42"/>
    <x v="0"/>
  </r>
  <r>
    <m/>
    <x v="3"/>
    <x v="7"/>
    <x v="227"/>
    <x v="227"/>
    <x v="95"/>
    <x v="233"/>
    <s v="儲存單位為台幣，顯示單位為百萬台幣"/>
    <x v="2"/>
    <x v="44"/>
    <s v="N/A"/>
    <s v="General"/>
    <s v="金額類"/>
    <s v="N/A"/>
    <x v="3"/>
    <m/>
    <x v="5"/>
    <x v="4"/>
    <x v="0"/>
    <x v="0"/>
    <s v="INT_DOI_MASTER"/>
    <s v="PSG_INVENTORY_AMOUNT"/>
    <m/>
    <m/>
    <m/>
    <m/>
    <m/>
    <m/>
    <m/>
    <m/>
    <m/>
    <m/>
    <m/>
    <m/>
    <m/>
    <m/>
    <m/>
    <m/>
    <m/>
    <m/>
    <s v="資料清單"/>
    <x v="8"/>
    <x v="8"/>
    <x v="60"/>
    <x v="7"/>
    <e v="#N/A"/>
    <s v="PSG Inventory Amount"/>
    <x v="227"/>
    <x v="95"/>
    <x v="0"/>
    <x v="233"/>
    <x v="5"/>
    <s v="IEC_STD_V10 &gt;&gt; Common &gt;&gt; AutoMetaDataPSG Inventory Amount"/>
    <x v="2"/>
    <x v="0"/>
    <s v="庫存金額Relationship"/>
    <n v="407"/>
    <n v="399"/>
    <n v="0"/>
    <s v=""/>
    <n v="0"/>
    <n v="0"/>
    <n v="422"/>
    <x v="92"/>
    <s v="DOI Master"/>
    <x v="43"/>
    <e v="#N/A"/>
    <x v="0"/>
    <s v="P.3.5.0:"/>
    <x v="8"/>
    <x v="8"/>
    <x v="405"/>
    <x v="227"/>
    <x v="227"/>
    <x v="205"/>
    <x v="26"/>
    <x v="0"/>
    <x v="0"/>
    <x v="6"/>
    <m/>
    <x v="0"/>
    <x v="2"/>
    <s v="DOI Master_PSG Inventory Amount"/>
    <x v="389"/>
    <x v="2"/>
    <x v="0"/>
    <x v="4"/>
    <x v="3"/>
    <x v="0"/>
    <x v="0"/>
    <s v="INT_DOI_MASTER"/>
    <s v="PSG_INVENTORY_AMOUNT"/>
    <x v="34"/>
    <x v="137"/>
    <x v="0"/>
    <n v="8"/>
    <x v="3"/>
    <x v="3"/>
    <x v="5"/>
    <s v=""/>
    <s v=""/>
    <n v="405"/>
    <s v="-405"/>
    <x v="0"/>
    <x v="0"/>
    <x v="0"/>
    <x v="227"/>
    <x v="5"/>
    <s v="庫存金額需換算成百萬台幣"/>
    <s v=""/>
    <s v=""/>
    <x v="0"/>
    <x v="60"/>
    <m/>
    <s v="^()$"/>
    <n v="9"/>
    <x v="0"/>
    <x v="3"/>
    <x v="0"/>
    <x v="1"/>
    <x v="0"/>
    <x v="1"/>
    <b v="0"/>
    <x v="0"/>
    <x v="1"/>
    <n v="0"/>
    <x v="0"/>
    <b v="0"/>
    <b v="0"/>
    <b v="0"/>
    <b v="0"/>
    <b v="0"/>
    <b v="0"/>
    <b v="0"/>
    <b v="0"/>
    <b v="0"/>
    <b v="0"/>
    <b v="0"/>
    <x v="0"/>
    <x v="0"/>
    <n v="0"/>
    <x v="6"/>
    <x v="0"/>
  </r>
  <r>
    <m/>
    <x v="3"/>
    <x v="7"/>
    <x v="228"/>
    <x v="228"/>
    <x v="96"/>
    <x v="234"/>
    <s v="儲存單位為台幣，顯示單位為百萬台幣"/>
    <x v="2"/>
    <x v="44"/>
    <s v="N/A"/>
    <s v="General"/>
    <s v="金額類"/>
    <m/>
    <x v="3"/>
    <m/>
    <x v="5"/>
    <x v="4"/>
    <x v="0"/>
    <x v="0"/>
    <s v="INT_DOI_MASTER"/>
    <s v="UP_TO_DATE_MONTHLY_ESTIMATED_REVENUE"/>
    <m/>
    <m/>
    <m/>
    <m/>
    <m/>
    <m/>
    <m/>
    <m/>
    <m/>
    <m/>
    <m/>
    <m/>
    <m/>
    <m/>
    <m/>
    <m/>
    <m/>
    <m/>
    <s v="資料清單"/>
    <x v="8"/>
    <x v="9"/>
    <x v="60"/>
    <x v="7"/>
    <e v="#N/A"/>
    <s v="Up to date Monthly Estimated Revenue"/>
    <x v="228"/>
    <x v="96"/>
    <x v="0"/>
    <x v="234"/>
    <x v="5"/>
    <s v="IEC_STD_V10 &gt;&gt; Common &gt;&gt; AutoMetaDataUp to date Monthly Estimated Revenue"/>
    <x v="2"/>
    <x v="0"/>
    <s v="最新每月預估營業收入Relationship"/>
    <n v="408"/>
    <n v="399"/>
    <n v="0"/>
    <s v=""/>
    <n v="0"/>
    <n v="0"/>
    <n v="490"/>
    <x v="93"/>
    <s v="DOI Master"/>
    <x v="43"/>
    <e v="#N/A"/>
    <x v="0"/>
    <s v="P.3.5.0:"/>
    <x v="9"/>
    <x v="9"/>
    <x v="406"/>
    <x v="228"/>
    <x v="228"/>
    <x v="205"/>
    <x v="0"/>
    <x v="0"/>
    <x v="0"/>
    <x v="6"/>
    <m/>
    <x v="0"/>
    <x v="2"/>
    <s v="DOI Master_Up to date Monthly Estimated Revenue"/>
    <x v="390"/>
    <x v="2"/>
    <x v="0"/>
    <x v="4"/>
    <x v="3"/>
    <x v="0"/>
    <x v="0"/>
    <s v="INT_DOI_MASTER"/>
    <s v="UP_TO_DATE_MONTHLY_ESTIMATED_REVENUE"/>
    <x v="34"/>
    <x v="138"/>
    <x v="0"/>
    <n v="8"/>
    <x v="3"/>
    <x v="3"/>
    <x v="0"/>
    <s v=""/>
    <s v=""/>
    <n v="406"/>
    <s v="-406"/>
    <x v="0"/>
    <x v="0"/>
    <x v="0"/>
    <x v="228"/>
    <x v="5"/>
    <s v="最新每月預估營業收入"/>
    <s v=""/>
    <s v=""/>
    <x v="0"/>
    <x v="60"/>
    <m/>
    <s v="^()$"/>
    <n v="9"/>
    <x v="0"/>
    <x v="3"/>
    <x v="0"/>
    <x v="1"/>
    <x v="0"/>
    <x v="1"/>
    <b v="0"/>
    <x v="0"/>
    <x v="1"/>
    <n v="0"/>
    <x v="0"/>
    <b v="0"/>
    <b v="0"/>
    <b v="0"/>
    <b v="0"/>
    <b v="0"/>
    <b v="0"/>
    <b v="0"/>
    <b v="0"/>
    <b v="0"/>
    <b v="0"/>
    <b v="0"/>
    <x v="0"/>
    <x v="0"/>
    <n v="0"/>
    <x v="39"/>
    <x v="0"/>
  </r>
  <r>
    <m/>
    <x v="3"/>
    <x v="7"/>
    <x v="229"/>
    <x v="229"/>
    <x v="97"/>
    <x v="235"/>
    <s v="庫存金額/(by客戶)預估營業收入*30天"/>
    <x v="1"/>
    <x v="44"/>
    <s v="Business Operation and DOI Overview_PSG Inventory Amount;Business Operation and DOI Overview_Up to date Monthly Estimated Revenue"/>
    <s v="General"/>
    <s v="數值類"/>
    <s v="N/A"/>
    <x v="3"/>
    <m/>
    <x v="5"/>
    <x v="4"/>
    <x v="0"/>
    <x v="0"/>
    <s v="INT_DOI_MASTER"/>
    <s v="DOI_ACTUAL_DAYS"/>
    <m/>
    <m/>
    <m/>
    <m/>
    <m/>
    <m/>
    <m/>
    <m/>
    <m/>
    <m/>
    <m/>
    <m/>
    <m/>
    <m/>
    <m/>
    <m/>
    <m/>
    <m/>
    <s v="資料清單"/>
    <x v="8"/>
    <x v="10"/>
    <x v="60"/>
    <x v="7"/>
    <e v="#N/A"/>
    <s v="DOI Actual Days"/>
    <x v="229"/>
    <x v="97"/>
    <x v="0"/>
    <x v="235"/>
    <x v="5"/>
    <s v="IEC_STD_V10 &gt;&gt; Common &gt;&gt; AutoMetaDataDOI Actual Days"/>
    <x v="1"/>
    <x v="0"/>
    <s v="DOI實際天數Property"/>
    <n v="409"/>
    <n v="399"/>
    <e v="#N/A"/>
    <s v="DOI Actual Days"/>
    <n v="1"/>
    <n v="0"/>
    <n v="0"/>
    <x v="0"/>
    <s v="DOI Master"/>
    <x v="43"/>
    <e v="#N/A"/>
    <x v="55"/>
    <s v="P.3.5.0:"/>
    <x v="10"/>
    <x v="10"/>
    <x v="407"/>
    <x v="229"/>
    <x v="229"/>
    <x v="206"/>
    <x v="26"/>
    <x v="0"/>
    <x v="0"/>
    <x v="4"/>
    <m/>
    <x v="0"/>
    <x v="1"/>
    <s v="DOI Master_DOI Actual Days"/>
    <x v="391"/>
    <x v="1"/>
    <x v="0"/>
    <x v="4"/>
    <x v="3"/>
    <x v="0"/>
    <x v="0"/>
    <s v="INT_DOI_MASTER"/>
    <s v="DOI_ACTUAL_DAYS"/>
    <x v="34"/>
    <x v="139"/>
    <x v="0"/>
    <n v="8"/>
    <x v="3"/>
    <x v="3"/>
    <x v="5"/>
    <s v=""/>
    <s v=""/>
    <n v="407"/>
    <s v="-407"/>
    <x v="0"/>
    <x v="0"/>
    <x v="0"/>
    <x v="229"/>
    <x v="5"/>
    <s v="以每天23:59庫存金額計算的DOI 實際天數為當天DOI 實際天數_x000a_以每週一23:59庫存金額計算的DOI 實際天數為當週DOI 實際天數_x000a_以每月最後一天23:59庫存金額計算的DOI 實際天數為當月DOI 實際天數_x000a_以每年12/31 23:59庫存金額計算的DOI 實際天數為當年DOI 實際天數_x000a__x000a_以周為例:使用2022/07/18 23:59(周一)的庫存金額計算DOI實際天數，記為2022/07/18，同時也為該周DOI實際天數"/>
    <s v=""/>
    <s v=""/>
    <x v="0"/>
    <x v="60"/>
    <m/>
    <s v="^()$"/>
    <n v="9"/>
    <x v="0"/>
    <x v="3"/>
    <x v="0"/>
    <x v="1"/>
    <x v="0"/>
    <x v="1"/>
    <b v="0"/>
    <x v="0"/>
    <x v="1"/>
    <n v="0"/>
    <x v="0"/>
    <b v="0"/>
    <b v="0"/>
    <b v="0"/>
    <b v="0"/>
    <b v="0"/>
    <b v="0"/>
    <b v="0"/>
    <b v="0"/>
    <b v="0"/>
    <b v="0"/>
    <b v="0"/>
    <x v="0"/>
    <x v="0"/>
    <n v="0"/>
    <x v="18"/>
    <x v="0"/>
  </r>
  <r>
    <m/>
    <x v="3"/>
    <x v="7"/>
    <x v="230"/>
    <x v="230"/>
    <x v="1"/>
    <x v="236"/>
    <s v="N/A"/>
    <x v="0"/>
    <x v="0"/>
    <s v="N/A"/>
    <s v="General"/>
    <m/>
    <m/>
    <x v="3"/>
    <m/>
    <x v="5"/>
    <x v="4"/>
    <x v="0"/>
    <x v="0"/>
    <s v="INT_DOI_TARGET_DAYS_PARAMETER"/>
    <m/>
    <m/>
    <m/>
    <m/>
    <m/>
    <m/>
    <m/>
    <m/>
    <m/>
    <m/>
    <m/>
    <m/>
    <m/>
    <m/>
    <m/>
    <m/>
    <m/>
    <m/>
    <m/>
    <s v="資料清單"/>
    <x v="8"/>
    <x v="11"/>
    <x v="60"/>
    <x v="7"/>
    <e v="#N/A"/>
    <s v="DOI Target Days Parameter"/>
    <x v="230"/>
    <x v="1"/>
    <x v="0"/>
    <x v="236"/>
    <x v="5"/>
    <s v="IEC_STD_V10 &gt;&gt; Common &gt;&gt; AutoMetaDataDOI Target Days Parameter"/>
    <x v="0"/>
    <x v="0"/>
    <s v="DOI 目標天數參數檔Concept"/>
    <n v="410"/>
    <n v="0"/>
    <n v="0"/>
    <s v=""/>
    <n v="0"/>
    <n v="0"/>
    <n v="0"/>
    <x v="0"/>
    <s v=""/>
    <x v="0"/>
    <s v=""/>
    <x v="0"/>
    <s v="P.3.5.0:"/>
    <x v="11"/>
    <x v="11"/>
    <x v="408"/>
    <x v="230"/>
    <x v="230"/>
    <x v="189"/>
    <x v="0"/>
    <x v="0"/>
    <x v="0"/>
    <x v="0"/>
    <m/>
    <x v="0"/>
    <x v="0"/>
    <s v="DOI Target Days Parameter"/>
    <x v="392"/>
    <x v="0"/>
    <x v="0"/>
    <x v="4"/>
    <x v="3"/>
    <x v="0"/>
    <x v="0"/>
    <s v="INT_DOI_TARGET_DAYS_PARAMETER"/>
    <s v=""/>
    <x v="35"/>
    <x v="0"/>
    <x v="0"/>
    <n v="8"/>
    <x v="3"/>
    <x v="3"/>
    <x v="5"/>
    <s v=""/>
    <s v=""/>
    <n v="408"/>
    <s v="-408"/>
    <x v="0"/>
    <x v="0"/>
    <x v="0"/>
    <x v="230"/>
    <x v="5"/>
    <s v="DOI 目標天數參數檔"/>
    <s v=""/>
    <s v=""/>
    <x v="0"/>
    <x v="60"/>
    <m/>
    <s v="^()$"/>
    <n v="9"/>
    <x v="0"/>
    <x v="3"/>
    <x v="0"/>
    <x v="1"/>
    <x v="0"/>
    <x v="1"/>
    <b v="0"/>
    <x v="0"/>
    <x v="0"/>
    <n v="0"/>
    <x v="0"/>
    <b v="0"/>
    <b v="0"/>
    <b v="0"/>
    <b v="0"/>
    <b v="0"/>
    <b v="0"/>
    <b v="0"/>
    <b v="0"/>
    <b v="0"/>
    <b v="0"/>
    <b v="0"/>
    <x v="0"/>
    <x v="0"/>
    <n v="0"/>
    <x v="4"/>
    <x v="0"/>
  </r>
  <r>
    <m/>
    <x v="3"/>
    <x v="7"/>
    <x v="177"/>
    <x v="177"/>
    <x v="1"/>
    <x v="226"/>
    <s v="BU1, BU2, All"/>
    <x v="2"/>
    <x v="45"/>
    <s v="N/A"/>
    <s v="General"/>
    <s v="代碼類"/>
    <s v="BU1: 第一事業處_x000a_BU2: 第二事業處"/>
    <x v="3"/>
    <m/>
    <x v="5"/>
    <x v="4"/>
    <x v="0"/>
    <x v="0"/>
    <s v="INT_DOI_TARGET_DAYS_PARAMETER"/>
    <s v="BU_CODE"/>
    <m/>
    <m/>
    <m/>
    <m/>
    <m/>
    <m/>
    <m/>
    <m/>
    <m/>
    <m/>
    <m/>
    <m/>
    <m/>
    <m/>
    <m/>
    <m/>
    <m/>
    <m/>
    <s v="資料清單"/>
    <x v="8"/>
    <x v="12"/>
    <x v="60"/>
    <x v="7"/>
    <e v="#N/A"/>
    <s v="BU Code"/>
    <x v="177"/>
    <x v="1"/>
    <x v="0"/>
    <x v="226"/>
    <x v="5"/>
    <s v="IEC_STD_V10 &gt;&gt; Common &gt;&gt; AutoMetaDataBU Code"/>
    <x v="2"/>
    <x v="0"/>
    <s v="事業處代碼Relationship"/>
    <n v="339"/>
    <n v="410"/>
    <n v="0"/>
    <s v=""/>
    <n v="0"/>
    <n v="0"/>
    <n v="1055"/>
    <x v="80"/>
    <s v="DOI Target Days Parameter"/>
    <x v="44"/>
    <e v="#N/A"/>
    <x v="0"/>
    <s v="P.3.5.0:"/>
    <x v="12"/>
    <x v="12"/>
    <x v="409"/>
    <x v="177"/>
    <x v="177"/>
    <x v="207"/>
    <x v="31"/>
    <x v="0"/>
    <x v="0"/>
    <x v="2"/>
    <m/>
    <x v="0"/>
    <x v="2"/>
    <s v="DOI Target Days Parameter_BU Code"/>
    <x v="393"/>
    <x v="2"/>
    <x v="0"/>
    <x v="4"/>
    <x v="3"/>
    <x v="0"/>
    <x v="0"/>
    <s v="INT_DOI_TARGET_DAYS_PARAMETER"/>
    <s v="BU_CODE"/>
    <x v="35"/>
    <x v="96"/>
    <x v="0"/>
    <n v="8"/>
    <x v="3"/>
    <x v="3"/>
    <x v="0"/>
    <s v=""/>
    <s v=""/>
    <n v="409"/>
    <s v="-409"/>
    <x v="0"/>
    <x v="0"/>
    <x v="0"/>
    <x v="177"/>
    <x v="5"/>
    <s v="各事業處"/>
    <s v=""/>
    <s v=""/>
    <x v="0"/>
    <x v="60"/>
    <m/>
    <s v="^()$"/>
    <n v="9"/>
    <x v="0"/>
    <x v="3"/>
    <x v="0"/>
    <x v="1"/>
    <x v="1"/>
    <x v="1"/>
    <b v="0"/>
    <x v="0"/>
    <x v="1"/>
    <n v="0"/>
    <x v="0"/>
    <b v="0"/>
    <b v="0"/>
    <b v="0"/>
    <b v="0"/>
    <b v="0"/>
    <b v="0"/>
    <b v="0"/>
    <b v="0"/>
    <b v="0"/>
    <b v="0"/>
    <b v="0"/>
    <x v="0"/>
    <x v="0"/>
    <n v="0"/>
    <x v="1"/>
    <x v="0"/>
  </r>
  <r>
    <m/>
    <x v="3"/>
    <x v="7"/>
    <x v="178"/>
    <x v="178"/>
    <x v="93"/>
    <x v="227"/>
    <s v="e.g. HP, ASUS, All,...."/>
    <x v="2"/>
    <x v="45"/>
    <s v="N/A"/>
    <s v="General"/>
    <s v="代碼類"/>
    <s v="HP, ASUS, Dynabook, Tiny"/>
    <x v="3"/>
    <m/>
    <x v="5"/>
    <x v="4"/>
    <x v="0"/>
    <x v="0"/>
    <s v="INT_DOI_TARGET_DAYS_PARAMETER"/>
    <s v="CUSTOMER_NAME"/>
    <m/>
    <m/>
    <m/>
    <m/>
    <m/>
    <m/>
    <m/>
    <m/>
    <m/>
    <m/>
    <m/>
    <m/>
    <m/>
    <m/>
    <m/>
    <m/>
    <m/>
    <m/>
    <s v="資料清單"/>
    <x v="8"/>
    <x v="13"/>
    <x v="60"/>
    <x v="7"/>
    <e v="#N/A"/>
    <s v="Customer Name"/>
    <x v="178"/>
    <x v="93"/>
    <x v="0"/>
    <x v="227"/>
    <x v="5"/>
    <s v="IEC_STD_V10 &gt;&gt; Common &gt;&gt; AutoMetaDataCustomer Name"/>
    <x v="2"/>
    <x v="0"/>
    <s v="客戶名稱Relationship"/>
    <n v="340"/>
    <n v="410"/>
    <n v="0"/>
    <s v=""/>
    <n v="0"/>
    <n v="0"/>
    <n v="1036"/>
    <x v="81"/>
    <s v="DOI Target Days Parameter"/>
    <x v="44"/>
    <e v="#N/A"/>
    <x v="0"/>
    <s v="P.3.5.0:"/>
    <x v="13"/>
    <x v="13"/>
    <x v="410"/>
    <x v="178"/>
    <x v="178"/>
    <x v="208"/>
    <x v="32"/>
    <x v="0"/>
    <x v="0"/>
    <x v="2"/>
    <m/>
    <x v="0"/>
    <x v="2"/>
    <s v="DOI Target Days Parameter_Customer Name"/>
    <x v="394"/>
    <x v="2"/>
    <x v="0"/>
    <x v="4"/>
    <x v="3"/>
    <x v="0"/>
    <x v="0"/>
    <s v="INT_DOI_TARGET_DAYS_PARAMETER"/>
    <s v="CUSTOMER_NAME"/>
    <x v="35"/>
    <x v="97"/>
    <x v="0"/>
    <n v="8"/>
    <x v="3"/>
    <x v="3"/>
    <x v="0"/>
    <s v=""/>
    <s v=""/>
    <n v="410"/>
    <s v="-410"/>
    <x v="0"/>
    <x v="0"/>
    <x v="0"/>
    <x v="178"/>
    <x v="5"/>
    <s v="各事業處所負責的客戶"/>
    <s v=""/>
    <s v=""/>
    <x v="0"/>
    <x v="60"/>
    <m/>
    <s v="^()$"/>
    <n v="9"/>
    <x v="0"/>
    <x v="3"/>
    <x v="0"/>
    <x v="1"/>
    <x v="1"/>
    <x v="1"/>
    <b v="0"/>
    <x v="0"/>
    <x v="1"/>
    <n v="0"/>
    <x v="0"/>
    <b v="0"/>
    <b v="0"/>
    <b v="0"/>
    <b v="0"/>
    <b v="0"/>
    <b v="0"/>
    <b v="0"/>
    <b v="0"/>
    <b v="0"/>
    <b v="0"/>
    <b v="0"/>
    <x v="0"/>
    <x v="0"/>
    <n v="0"/>
    <x v="12"/>
    <x v="0"/>
  </r>
  <r>
    <m/>
    <x v="3"/>
    <x v="7"/>
    <x v="231"/>
    <x v="231"/>
    <x v="98"/>
    <x v="237"/>
    <s v="當BU選擇All, Customer 選擇All, DOI 目標天數為12天"/>
    <x v="1"/>
    <x v="45"/>
    <s v="N/A"/>
    <s v="General"/>
    <s v="數值類"/>
    <s v="N/A"/>
    <x v="3"/>
    <m/>
    <x v="5"/>
    <x v="4"/>
    <x v="0"/>
    <x v="0"/>
    <s v="INT_DOI_TARGET_DAYS_PARAMETER"/>
    <s v="DOI_TARGET_DAYS"/>
    <m/>
    <m/>
    <m/>
    <m/>
    <m/>
    <m/>
    <m/>
    <m/>
    <m/>
    <m/>
    <m/>
    <m/>
    <m/>
    <m/>
    <m/>
    <m/>
    <m/>
    <m/>
    <s v="資料清單"/>
    <x v="8"/>
    <x v="14"/>
    <x v="60"/>
    <x v="7"/>
    <e v="#N/A"/>
    <s v="DOI Target Days"/>
    <x v="231"/>
    <x v="98"/>
    <x v="0"/>
    <x v="237"/>
    <x v="5"/>
    <s v="IEC_STD_V10 &gt;&gt; Common &gt;&gt; AutoMetaDataDOI Target Days"/>
    <x v="1"/>
    <x v="0"/>
    <s v="DOI目標天數Property"/>
    <n v="413"/>
    <n v="410"/>
    <n v="0"/>
    <s v="DOI Target Days"/>
    <n v="1"/>
    <n v="0"/>
    <n v="0"/>
    <x v="0"/>
    <s v="DOI Target Days Parameter"/>
    <x v="44"/>
    <e v="#N/A"/>
    <x v="0"/>
    <s v="P.3.5.0:"/>
    <x v="14"/>
    <x v="14"/>
    <x v="411"/>
    <x v="231"/>
    <x v="231"/>
    <x v="209"/>
    <x v="26"/>
    <x v="0"/>
    <x v="0"/>
    <x v="4"/>
    <m/>
    <x v="0"/>
    <x v="1"/>
    <s v="DOI Target Days Parameter_DOI Target Days"/>
    <x v="395"/>
    <x v="1"/>
    <x v="0"/>
    <x v="4"/>
    <x v="3"/>
    <x v="0"/>
    <x v="0"/>
    <s v="INT_DOI_TARGET_DAYS_PARAMETER"/>
    <s v="DOI_TARGET_DAYS"/>
    <x v="35"/>
    <x v="140"/>
    <x v="0"/>
    <n v="8"/>
    <x v="3"/>
    <x v="3"/>
    <x v="5"/>
    <s v=""/>
    <s v=""/>
    <n v="411"/>
    <s v="-411"/>
    <x v="0"/>
    <x v="0"/>
    <x v="0"/>
    <x v="231"/>
    <x v="5"/>
    <s v="DOI目標天數"/>
    <s v=""/>
    <s v=""/>
    <x v="0"/>
    <x v="60"/>
    <m/>
    <s v="^()$"/>
    <n v="9"/>
    <x v="0"/>
    <x v="3"/>
    <x v="0"/>
    <x v="1"/>
    <x v="0"/>
    <x v="1"/>
    <b v="0"/>
    <x v="0"/>
    <x v="1"/>
    <n v="0"/>
    <x v="0"/>
    <b v="0"/>
    <b v="0"/>
    <b v="0"/>
    <b v="0"/>
    <b v="0"/>
    <b v="0"/>
    <b v="0"/>
    <b v="0"/>
    <b v="0"/>
    <b v="0"/>
    <b v="0"/>
    <x v="0"/>
    <x v="0"/>
    <n v="0"/>
    <x v="18"/>
    <x v="0"/>
  </r>
  <r>
    <m/>
    <x v="3"/>
    <x v="7"/>
    <x v="232"/>
    <x v="232"/>
    <x v="1"/>
    <x v="238"/>
    <s v="N/A"/>
    <x v="0"/>
    <x v="0"/>
    <s v="N/A"/>
    <s v="General"/>
    <m/>
    <m/>
    <x v="3"/>
    <m/>
    <x v="5"/>
    <x v="4"/>
    <x v="0"/>
    <x v="0"/>
    <s v="INT_DOI_INVENTORY_MASTER"/>
    <m/>
    <m/>
    <m/>
    <m/>
    <m/>
    <m/>
    <m/>
    <m/>
    <m/>
    <m/>
    <m/>
    <m/>
    <m/>
    <m/>
    <m/>
    <m/>
    <m/>
    <m/>
    <m/>
    <s v="資料清單"/>
    <x v="8"/>
    <x v="15"/>
    <x v="60"/>
    <x v="7"/>
    <e v="#N/A"/>
    <s v="Inventory Master"/>
    <x v="232"/>
    <x v="1"/>
    <x v="0"/>
    <x v="238"/>
    <x v="5"/>
    <s v="IEC_STD_V10 &gt;&gt; Common &gt;&gt; AutoMetaDataInventory Master"/>
    <x v="0"/>
    <x v="0"/>
    <s v="庫存主檔Concept"/>
    <n v="414"/>
    <n v="0"/>
    <n v="0"/>
    <s v=""/>
    <n v="0"/>
    <n v="0"/>
    <n v="0"/>
    <x v="0"/>
    <s v=""/>
    <x v="0"/>
    <s v=""/>
    <x v="0"/>
    <s v="P.3.5.0:"/>
    <x v="15"/>
    <x v="15"/>
    <x v="412"/>
    <x v="232"/>
    <x v="232"/>
    <x v="189"/>
    <x v="0"/>
    <x v="0"/>
    <x v="0"/>
    <x v="0"/>
    <m/>
    <x v="0"/>
    <x v="0"/>
    <s v="Inventory Master"/>
    <x v="396"/>
    <x v="0"/>
    <x v="0"/>
    <x v="4"/>
    <x v="3"/>
    <x v="0"/>
    <x v="0"/>
    <s v="INT_DOI_INVENTORY_MASTER"/>
    <s v=""/>
    <x v="36"/>
    <x v="0"/>
    <x v="0"/>
    <n v="8"/>
    <x v="3"/>
    <x v="3"/>
    <x v="5"/>
    <s v=""/>
    <s v=""/>
    <n v="412"/>
    <s v="-412"/>
    <x v="0"/>
    <x v="0"/>
    <x v="0"/>
    <x v="232"/>
    <x v="5"/>
    <s v="庫存主檔"/>
    <s v=""/>
    <s v=""/>
    <x v="0"/>
    <x v="60"/>
    <m/>
    <s v="^()$"/>
    <n v="9"/>
    <x v="0"/>
    <x v="3"/>
    <x v="0"/>
    <x v="1"/>
    <x v="0"/>
    <x v="1"/>
    <b v="0"/>
    <x v="0"/>
    <x v="0"/>
    <n v="0"/>
    <x v="0"/>
    <b v="0"/>
    <b v="0"/>
    <b v="0"/>
    <b v="0"/>
    <b v="0"/>
    <b v="0"/>
    <b v="0"/>
    <b v="0"/>
    <b v="0"/>
    <b v="0"/>
    <b v="0"/>
    <x v="0"/>
    <x v="0"/>
    <n v="0"/>
    <x v="11"/>
    <x v="0"/>
  </r>
  <r>
    <m/>
    <x v="3"/>
    <x v="7"/>
    <x v="177"/>
    <x v="177"/>
    <x v="1"/>
    <x v="226"/>
    <s v="N/A"/>
    <x v="2"/>
    <x v="46"/>
    <s v="N/A"/>
    <s v="General"/>
    <s v="代碼類"/>
    <s v="BU1: 第一事業處_x000a_BU2: 第二事業處"/>
    <x v="3"/>
    <m/>
    <x v="5"/>
    <x v="4"/>
    <x v="0"/>
    <x v="0"/>
    <s v="INT_DOI_INVENTORY_MASTER"/>
    <s v="BU_CODE"/>
    <m/>
    <m/>
    <m/>
    <m/>
    <m/>
    <m/>
    <m/>
    <m/>
    <m/>
    <m/>
    <m/>
    <m/>
    <m/>
    <m/>
    <m/>
    <m/>
    <m/>
    <m/>
    <s v="資料清單"/>
    <x v="8"/>
    <x v="16"/>
    <x v="60"/>
    <x v="7"/>
    <e v="#N/A"/>
    <s v="BU Code"/>
    <x v="177"/>
    <x v="1"/>
    <x v="0"/>
    <x v="226"/>
    <x v="5"/>
    <s v="IEC_STD_V10 &gt;&gt; Common &gt;&gt; AutoMetaDataBU Code"/>
    <x v="2"/>
    <x v="0"/>
    <s v="事業處代碼Relationship"/>
    <n v="339"/>
    <n v="414"/>
    <n v="0"/>
    <s v=""/>
    <n v="0"/>
    <n v="0"/>
    <n v="1055"/>
    <x v="80"/>
    <s v="Inventory Master"/>
    <x v="45"/>
    <e v="#N/A"/>
    <x v="0"/>
    <s v="P.3.5.0:"/>
    <x v="16"/>
    <x v="16"/>
    <x v="413"/>
    <x v="177"/>
    <x v="177"/>
    <x v="189"/>
    <x v="31"/>
    <x v="0"/>
    <x v="0"/>
    <x v="2"/>
    <m/>
    <x v="0"/>
    <x v="2"/>
    <s v="Inventory Master_BU Code"/>
    <x v="397"/>
    <x v="2"/>
    <x v="0"/>
    <x v="4"/>
    <x v="3"/>
    <x v="0"/>
    <x v="0"/>
    <s v="INT_DOI_INVENTORY_MASTER"/>
    <s v="BU_CODE"/>
    <x v="36"/>
    <x v="96"/>
    <x v="0"/>
    <n v="8"/>
    <x v="3"/>
    <x v="3"/>
    <x v="0"/>
    <s v=""/>
    <s v=""/>
    <n v="413"/>
    <s v="-413"/>
    <x v="0"/>
    <x v="0"/>
    <x v="0"/>
    <x v="177"/>
    <x v="5"/>
    <s v="各事業處"/>
    <s v=""/>
    <s v=""/>
    <x v="0"/>
    <x v="60"/>
    <m/>
    <s v="^()$"/>
    <n v="9"/>
    <x v="0"/>
    <x v="3"/>
    <x v="0"/>
    <x v="1"/>
    <x v="1"/>
    <x v="1"/>
    <b v="0"/>
    <x v="0"/>
    <x v="1"/>
    <n v="0"/>
    <x v="0"/>
    <b v="0"/>
    <b v="0"/>
    <b v="0"/>
    <b v="0"/>
    <b v="0"/>
    <b v="0"/>
    <b v="0"/>
    <b v="0"/>
    <b v="0"/>
    <b v="0"/>
    <b v="0"/>
    <x v="0"/>
    <x v="0"/>
    <n v="0"/>
    <x v="1"/>
    <x v="0"/>
  </r>
  <r>
    <m/>
    <x v="3"/>
    <x v="7"/>
    <x v="178"/>
    <x v="178"/>
    <x v="93"/>
    <x v="227"/>
    <s v="N/A"/>
    <x v="2"/>
    <x v="46"/>
    <s v="N/A"/>
    <s v="General"/>
    <s v="代碼類"/>
    <s v="HP, ASUS, Dynabook, Tiny"/>
    <x v="3"/>
    <m/>
    <x v="5"/>
    <x v="4"/>
    <x v="0"/>
    <x v="0"/>
    <s v="INT_DOI_INVENTORY_MASTER"/>
    <s v="CUSTOMER_NAME"/>
    <m/>
    <m/>
    <m/>
    <m/>
    <m/>
    <m/>
    <m/>
    <m/>
    <m/>
    <m/>
    <m/>
    <m/>
    <m/>
    <m/>
    <m/>
    <m/>
    <m/>
    <m/>
    <s v="資料清單"/>
    <x v="8"/>
    <x v="17"/>
    <x v="60"/>
    <x v="7"/>
    <e v="#N/A"/>
    <s v="Customer Name"/>
    <x v="178"/>
    <x v="93"/>
    <x v="0"/>
    <x v="227"/>
    <x v="5"/>
    <s v="IEC_STD_V10 &gt;&gt; Common &gt;&gt; AutoMetaDataCustomer Name"/>
    <x v="2"/>
    <x v="0"/>
    <s v="客戶名稱Relationship"/>
    <n v="340"/>
    <n v="414"/>
    <n v="0"/>
    <s v=""/>
    <n v="0"/>
    <n v="0"/>
    <n v="1036"/>
    <x v="81"/>
    <s v="Inventory Master"/>
    <x v="45"/>
    <e v="#N/A"/>
    <x v="0"/>
    <s v="P.3.5.0:"/>
    <x v="17"/>
    <x v="17"/>
    <x v="414"/>
    <x v="178"/>
    <x v="178"/>
    <x v="189"/>
    <x v="32"/>
    <x v="0"/>
    <x v="0"/>
    <x v="2"/>
    <m/>
    <x v="0"/>
    <x v="2"/>
    <s v="Inventory Master_Customer Name"/>
    <x v="398"/>
    <x v="2"/>
    <x v="0"/>
    <x v="4"/>
    <x v="3"/>
    <x v="0"/>
    <x v="0"/>
    <s v="INT_DOI_INVENTORY_MASTER"/>
    <s v="CUSTOMER_NAME"/>
    <x v="36"/>
    <x v="97"/>
    <x v="0"/>
    <n v="8"/>
    <x v="3"/>
    <x v="3"/>
    <x v="0"/>
    <s v=""/>
    <s v=""/>
    <n v="414"/>
    <s v="-414"/>
    <x v="0"/>
    <x v="0"/>
    <x v="0"/>
    <x v="178"/>
    <x v="5"/>
    <s v="各事業處所負責的客戶"/>
    <s v=""/>
    <s v=""/>
    <x v="0"/>
    <x v="60"/>
    <m/>
    <s v="^()$"/>
    <n v="9"/>
    <x v="0"/>
    <x v="3"/>
    <x v="0"/>
    <x v="1"/>
    <x v="1"/>
    <x v="1"/>
    <b v="0"/>
    <x v="0"/>
    <x v="1"/>
    <n v="0"/>
    <x v="0"/>
    <b v="0"/>
    <b v="0"/>
    <b v="0"/>
    <b v="0"/>
    <b v="0"/>
    <b v="0"/>
    <b v="0"/>
    <b v="0"/>
    <b v="0"/>
    <b v="0"/>
    <b v="0"/>
    <x v="0"/>
    <x v="0"/>
    <n v="0"/>
    <x v="12"/>
    <x v="0"/>
  </r>
  <r>
    <m/>
    <x v="3"/>
    <x v="7"/>
    <x v="222"/>
    <x v="222"/>
    <x v="94"/>
    <x v="228"/>
    <s v="廠區性質包含MFG&amp;HUB_x000a_MFG:_x000a_- ICC: 重慶廠區_x000a_- ITO: 桃園廠區_x000a_- IEC: 士林廠區_x000a_HUB: _x000a_- HUB: 海外庫存_x000a_"/>
    <x v="2"/>
    <x v="46"/>
    <s v="N/A"/>
    <s v="General"/>
    <s v="文本類"/>
    <m/>
    <x v="4"/>
    <m/>
    <x v="5"/>
    <x v="4"/>
    <x v="0"/>
    <x v="0"/>
    <s v="INT_DOI_INVENTORY_MASTER"/>
    <s v="SITE_NAME"/>
    <m/>
    <m/>
    <m/>
    <m/>
    <m/>
    <m/>
    <m/>
    <m/>
    <m/>
    <m/>
    <m/>
    <m/>
    <m/>
    <m/>
    <m/>
    <m/>
    <m/>
    <m/>
    <s v="資料清單"/>
    <x v="8"/>
    <x v="18"/>
    <x v="60"/>
    <x v="7"/>
    <e v="#N/A"/>
    <s v="Site Name"/>
    <x v="222"/>
    <x v="94"/>
    <x v="0"/>
    <x v="228"/>
    <x v="5"/>
    <s v="IEC_STD_V10 &gt;&gt; Common &gt;&gt; AutoMetaDataSite Name"/>
    <x v="2"/>
    <x v="0"/>
    <s v="廠區名稱Relationship"/>
    <n v="402"/>
    <n v="414"/>
    <n v="0"/>
    <s v=""/>
    <n v="0"/>
    <n v="0"/>
    <n v="480"/>
    <x v="88"/>
    <s v="Inventory Master"/>
    <x v="45"/>
    <e v="#N/A"/>
    <x v="0"/>
    <s v="P.3.5.0:"/>
    <x v="18"/>
    <x v="18"/>
    <x v="415"/>
    <x v="222"/>
    <x v="222"/>
    <x v="204"/>
    <x v="0"/>
    <x v="0"/>
    <x v="0"/>
    <x v="1"/>
    <m/>
    <x v="0"/>
    <x v="2"/>
    <s v="Inventory Master_Site Name"/>
    <x v="399"/>
    <x v="2"/>
    <x v="0"/>
    <x v="4"/>
    <x v="3"/>
    <x v="0"/>
    <x v="0"/>
    <s v="INT_DOI_INVENTORY_MASTER"/>
    <s v="SITE_NAME"/>
    <x v="36"/>
    <x v="132"/>
    <x v="0"/>
    <n v="8"/>
    <x v="3"/>
    <x v="3"/>
    <x v="0"/>
    <s v=""/>
    <s v=""/>
    <n v="415"/>
    <s v="-415"/>
    <x v="0"/>
    <x v="0"/>
    <x v="0"/>
    <x v="222"/>
    <x v="5"/>
    <s v="區域生產工廠廠區名稱"/>
    <s v=""/>
    <s v=""/>
    <x v="0"/>
    <x v="60"/>
    <m/>
    <s v="^()$"/>
    <n v="9"/>
    <x v="0"/>
    <x v="3"/>
    <x v="0"/>
    <x v="1"/>
    <x v="1"/>
    <x v="1"/>
    <b v="0"/>
    <x v="0"/>
    <x v="1"/>
    <n v="0"/>
    <x v="0"/>
    <b v="0"/>
    <b v="0"/>
    <b v="0"/>
    <b v="0"/>
    <b v="0"/>
    <b v="0"/>
    <b v="0"/>
    <b v="0"/>
    <b v="0"/>
    <b v="0"/>
    <b v="0"/>
    <x v="0"/>
    <x v="0"/>
    <n v="0"/>
    <x v="35"/>
    <x v="0"/>
  </r>
  <r>
    <m/>
    <x v="3"/>
    <x v="7"/>
    <x v="233"/>
    <x v="233"/>
    <x v="1"/>
    <x v="239"/>
    <s v="TW10: TP01/TP02/TP06_x000a_CN60: CP60/CP62/CP65/CP69"/>
    <x v="2"/>
    <x v="46"/>
    <s v="N/A"/>
    <s v="General"/>
    <s v="代碼類"/>
    <s v="TW10: TP01/TP02/TP06_x000a_CN60: CP60/CP62/CP65/CP69"/>
    <x v="3"/>
    <m/>
    <x v="5"/>
    <x v="4"/>
    <x v="0"/>
    <x v="0"/>
    <s v="INT_DOI_INVENTORY_MASTER"/>
    <s v="PLANT_CODE"/>
    <m/>
    <m/>
    <m/>
    <m/>
    <m/>
    <m/>
    <m/>
    <m/>
    <m/>
    <m/>
    <m/>
    <m/>
    <m/>
    <m/>
    <m/>
    <m/>
    <m/>
    <m/>
    <s v="資料清單"/>
    <x v="8"/>
    <x v="19"/>
    <x v="60"/>
    <x v="7"/>
    <e v="#N/A"/>
    <s v="Plant Code"/>
    <x v="233"/>
    <x v="1"/>
    <x v="0"/>
    <x v="239"/>
    <x v="5"/>
    <s v="IEC_STD_V10 &gt;&gt; Common &gt;&gt; AutoMetaDataPlant Code"/>
    <x v="2"/>
    <x v="0"/>
    <s v="工廠廠別代碼Relationship"/>
    <n v="418"/>
    <n v="414"/>
    <n v="0"/>
    <s v=""/>
    <n v="0"/>
    <n v="0"/>
    <n v="476"/>
    <x v="94"/>
    <s v="Inventory Master"/>
    <x v="45"/>
    <e v="#N/A"/>
    <x v="0"/>
    <s v="P.3.5.0:"/>
    <x v="19"/>
    <x v="19"/>
    <x v="416"/>
    <x v="233"/>
    <x v="233"/>
    <x v="210"/>
    <x v="35"/>
    <x v="0"/>
    <x v="0"/>
    <x v="2"/>
    <m/>
    <x v="0"/>
    <x v="2"/>
    <s v="Inventory Master_Plant Code"/>
    <x v="400"/>
    <x v="2"/>
    <x v="0"/>
    <x v="4"/>
    <x v="3"/>
    <x v="0"/>
    <x v="0"/>
    <s v="INT_DOI_INVENTORY_MASTER"/>
    <s v="PLANT_CODE"/>
    <x v="36"/>
    <x v="141"/>
    <x v="0"/>
    <n v="8"/>
    <x v="3"/>
    <x v="3"/>
    <x v="0"/>
    <s v=""/>
    <s v=""/>
    <n v="416"/>
    <s v="-416"/>
    <x v="0"/>
    <x v="0"/>
    <x v="0"/>
    <x v="233"/>
    <x v="5"/>
    <s v="Pur Org.下的廠區"/>
    <s v=""/>
    <s v=""/>
    <x v="0"/>
    <x v="60"/>
    <m/>
    <s v="^()$"/>
    <n v="9"/>
    <x v="0"/>
    <x v="3"/>
    <x v="0"/>
    <x v="1"/>
    <x v="0"/>
    <x v="1"/>
    <b v="0"/>
    <x v="0"/>
    <x v="1"/>
    <n v="0"/>
    <x v="0"/>
    <b v="0"/>
    <b v="0"/>
    <b v="0"/>
    <b v="0"/>
    <b v="0"/>
    <b v="0"/>
    <b v="0"/>
    <b v="0"/>
    <b v="0"/>
    <b v="0"/>
    <b v="0"/>
    <x v="0"/>
    <x v="0"/>
    <n v="0"/>
    <x v="19"/>
    <x v="0"/>
  </r>
  <r>
    <m/>
    <x v="3"/>
    <x v="7"/>
    <x v="223"/>
    <x v="223"/>
    <x v="1"/>
    <x v="229"/>
    <s v="N/A"/>
    <x v="1"/>
    <x v="46"/>
    <s v="N/A"/>
    <s v="General"/>
    <s v="日期類"/>
    <s v="N/A"/>
    <x v="3"/>
    <m/>
    <x v="5"/>
    <x v="4"/>
    <x v="0"/>
    <x v="0"/>
    <s v="INT_DOI_INVENTORY_MASTER"/>
    <s v="PERIOD_CLOSING_DATE"/>
    <m/>
    <m/>
    <m/>
    <m/>
    <m/>
    <m/>
    <m/>
    <m/>
    <m/>
    <m/>
    <m/>
    <m/>
    <m/>
    <m/>
    <m/>
    <m/>
    <m/>
    <m/>
    <s v="資料清單"/>
    <x v="8"/>
    <x v="20"/>
    <x v="60"/>
    <x v="7"/>
    <e v="#N/A"/>
    <s v="Period Closing Date"/>
    <x v="223"/>
    <x v="1"/>
    <x v="0"/>
    <x v="229"/>
    <x v="5"/>
    <s v="IEC_STD_V10 &gt;&gt; Common &gt;&gt; AutoMetaDataPeriod Closing Date"/>
    <x v="1"/>
    <x v="0"/>
    <s v="庫存截止日Property"/>
    <n v="403"/>
    <n v="414"/>
    <n v="0"/>
    <s v="Period Closing Date"/>
    <n v="1"/>
    <n v="0"/>
    <n v="0"/>
    <x v="0"/>
    <s v="Inventory Master"/>
    <x v="45"/>
    <e v="#N/A"/>
    <x v="0"/>
    <s v="P.3.5.0:"/>
    <x v="20"/>
    <x v="20"/>
    <x v="417"/>
    <x v="223"/>
    <x v="223"/>
    <x v="189"/>
    <x v="26"/>
    <x v="0"/>
    <x v="0"/>
    <x v="3"/>
    <m/>
    <x v="0"/>
    <x v="1"/>
    <s v="Inventory Master_Period Closing Date"/>
    <x v="401"/>
    <x v="1"/>
    <x v="0"/>
    <x v="4"/>
    <x v="3"/>
    <x v="0"/>
    <x v="0"/>
    <s v="INT_DOI_INVENTORY_MASTER"/>
    <s v="PERIOD_CLOSING_DATE"/>
    <x v="36"/>
    <x v="133"/>
    <x v="0"/>
    <n v="8"/>
    <x v="3"/>
    <x v="3"/>
    <x v="5"/>
    <s v=""/>
    <s v=""/>
    <n v="417"/>
    <s v="-417"/>
    <x v="0"/>
    <x v="0"/>
    <x v="0"/>
    <x v="223"/>
    <x v="5"/>
    <s v="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
    <s v=""/>
    <s v=""/>
    <x v="0"/>
    <x v="60"/>
    <m/>
    <s v="^()$"/>
    <n v="9"/>
    <x v="0"/>
    <x v="3"/>
    <x v="0"/>
    <x v="1"/>
    <x v="1"/>
    <x v="1"/>
    <b v="0"/>
    <x v="0"/>
    <x v="1"/>
    <n v="0"/>
    <x v="0"/>
    <b v="0"/>
    <b v="0"/>
    <b v="0"/>
    <b v="0"/>
    <b v="0"/>
    <b v="0"/>
    <b v="0"/>
    <b v="0"/>
    <b v="0"/>
    <b v="0"/>
    <b v="0"/>
    <x v="0"/>
    <x v="0"/>
    <n v="0"/>
    <x v="5"/>
    <x v="0"/>
  </r>
  <r>
    <m/>
    <x v="3"/>
    <x v="7"/>
    <x v="225"/>
    <x v="225"/>
    <x v="1"/>
    <x v="231"/>
    <s v="N/A"/>
    <x v="1"/>
    <x v="46"/>
    <s v="N/A"/>
    <s v="General"/>
    <s v="代碼類"/>
    <s v="ICC: FA, SA, WH, ITO Intransit_x000a_ITO: FA, WH _x000a_HUB: WH, HUB Intransit"/>
    <x v="3"/>
    <m/>
    <x v="5"/>
    <x v="4"/>
    <x v="0"/>
    <x v="0"/>
    <s v="INT_DOI_INVENTORY_MASTER"/>
    <s v="STOCK_AREA"/>
    <m/>
    <m/>
    <m/>
    <m/>
    <m/>
    <m/>
    <m/>
    <m/>
    <m/>
    <m/>
    <m/>
    <m/>
    <m/>
    <m/>
    <m/>
    <m/>
    <m/>
    <m/>
    <s v="資料清單"/>
    <x v="8"/>
    <x v="21"/>
    <x v="60"/>
    <x v="7"/>
    <e v="#N/A"/>
    <s v="Stock Area"/>
    <x v="225"/>
    <x v="1"/>
    <x v="0"/>
    <x v="231"/>
    <x v="5"/>
    <s v="IEC_STD_V10 &gt;&gt; Common &gt;&gt; AutoMetaDataStock Area"/>
    <x v="1"/>
    <x v="0"/>
    <s v="庫存區域Property"/>
    <n v="405"/>
    <n v="414"/>
    <n v="0"/>
    <s v="Stock Area"/>
    <n v="1"/>
    <n v="0"/>
    <n v="0"/>
    <x v="0"/>
    <s v="Inventory Master"/>
    <x v="45"/>
    <e v="#N/A"/>
    <x v="0"/>
    <s v="P.3.5.0:"/>
    <x v="21"/>
    <x v="21"/>
    <x v="418"/>
    <x v="225"/>
    <x v="225"/>
    <x v="189"/>
    <x v="34"/>
    <x v="0"/>
    <x v="0"/>
    <x v="2"/>
    <m/>
    <x v="0"/>
    <x v="1"/>
    <s v="Inventory Master_Stock Area"/>
    <x v="402"/>
    <x v="1"/>
    <x v="0"/>
    <x v="4"/>
    <x v="3"/>
    <x v="0"/>
    <x v="0"/>
    <s v="INT_DOI_INVENTORY_MASTER"/>
    <s v="STOCK_AREA"/>
    <x v="36"/>
    <x v="135"/>
    <x v="0"/>
    <n v="8"/>
    <x v="3"/>
    <x v="3"/>
    <x v="5"/>
    <s v=""/>
    <s v=""/>
    <n v="418"/>
    <s v="-418"/>
    <x v="0"/>
    <x v="0"/>
    <x v="0"/>
    <x v="225"/>
    <x v="5"/>
    <s v="呈現不同庫存區域對應的庫存水位與DOI狀況"/>
    <s v=""/>
    <s v=""/>
    <x v="0"/>
    <x v="60"/>
    <m/>
    <s v="^()$"/>
    <n v="9"/>
    <x v="0"/>
    <x v="3"/>
    <x v="0"/>
    <x v="1"/>
    <x v="1"/>
    <x v="1"/>
    <b v="0"/>
    <x v="0"/>
    <x v="1"/>
    <n v="0"/>
    <x v="0"/>
    <b v="0"/>
    <b v="0"/>
    <b v="0"/>
    <b v="0"/>
    <b v="0"/>
    <b v="0"/>
    <b v="0"/>
    <b v="0"/>
    <b v="0"/>
    <b v="0"/>
    <b v="0"/>
    <x v="0"/>
    <x v="0"/>
    <n v="0"/>
    <x v="19"/>
    <x v="0"/>
  </r>
  <r>
    <m/>
    <x v="3"/>
    <x v="7"/>
    <x v="226"/>
    <x v="226"/>
    <x v="1"/>
    <x v="232"/>
    <s v="N/A"/>
    <x v="1"/>
    <x v="46"/>
    <s v="N/A"/>
    <s v="General"/>
    <s v="代碼類"/>
    <s v="N/A"/>
    <x v="3"/>
    <m/>
    <x v="5"/>
    <x v="4"/>
    <x v="0"/>
    <x v="0"/>
    <s v="INT_DOI_INVENTORY_MASTER"/>
    <s v="CURRENCY"/>
    <m/>
    <m/>
    <m/>
    <m/>
    <m/>
    <m/>
    <m/>
    <m/>
    <m/>
    <m/>
    <m/>
    <m/>
    <m/>
    <m/>
    <m/>
    <m/>
    <m/>
    <m/>
    <s v="資料清單"/>
    <x v="8"/>
    <x v="22"/>
    <x v="60"/>
    <x v="7"/>
    <e v="#N/A"/>
    <s v="Currency"/>
    <x v="226"/>
    <x v="1"/>
    <x v="0"/>
    <x v="232"/>
    <x v="5"/>
    <s v="IEC_STD_V10 &gt;&gt; Common &gt;&gt; AutoMetaDataCurrency"/>
    <x v="1"/>
    <x v="0"/>
    <s v="幣別Property"/>
    <n v="406"/>
    <n v="414"/>
    <n v="0"/>
    <s v="Currency"/>
    <n v="1"/>
    <n v="0"/>
    <n v="0"/>
    <x v="0"/>
    <s v="Inventory Master"/>
    <x v="45"/>
    <e v="#N/A"/>
    <x v="0"/>
    <s v="P.3.5.0:"/>
    <x v="22"/>
    <x v="22"/>
    <x v="419"/>
    <x v="226"/>
    <x v="226"/>
    <x v="189"/>
    <x v="26"/>
    <x v="0"/>
    <x v="0"/>
    <x v="2"/>
    <m/>
    <x v="0"/>
    <x v="1"/>
    <s v="Inventory Master_Currency"/>
    <x v="403"/>
    <x v="1"/>
    <x v="0"/>
    <x v="4"/>
    <x v="3"/>
    <x v="0"/>
    <x v="0"/>
    <s v="INT_DOI_INVENTORY_MASTER"/>
    <s v="CURRENCY"/>
    <x v="36"/>
    <x v="136"/>
    <x v="0"/>
    <n v="8"/>
    <x v="3"/>
    <x v="3"/>
    <x v="5"/>
    <s v=""/>
    <s v=""/>
    <n v="419"/>
    <s v="-419"/>
    <x v="0"/>
    <x v="0"/>
    <x v="0"/>
    <x v="226"/>
    <x v="5"/>
    <s v="幣別"/>
    <s v=""/>
    <s v=""/>
    <x v="0"/>
    <x v="60"/>
    <m/>
    <s v="^()$"/>
    <n v="9"/>
    <x v="0"/>
    <x v="3"/>
    <x v="0"/>
    <x v="1"/>
    <x v="1"/>
    <x v="1"/>
    <b v="0"/>
    <x v="0"/>
    <x v="1"/>
    <n v="0"/>
    <x v="0"/>
    <b v="0"/>
    <b v="0"/>
    <b v="0"/>
    <b v="0"/>
    <b v="0"/>
    <b v="0"/>
    <b v="0"/>
    <b v="0"/>
    <b v="0"/>
    <b v="0"/>
    <b v="0"/>
    <x v="0"/>
    <x v="0"/>
    <n v="0"/>
    <x v="42"/>
    <x v="0"/>
  </r>
  <r>
    <m/>
    <x v="3"/>
    <x v="7"/>
    <x v="227"/>
    <x v="227"/>
    <x v="95"/>
    <x v="233"/>
    <s v="儲存單位為台幣，顯示單位為百萬台幣"/>
    <x v="1"/>
    <x v="46"/>
    <s v="N/A"/>
    <s v="General"/>
    <s v="金額類"/>
    <s v="N/A"/>
    <x v="3"/>
    <m/>
    <x v="5"/>
    <x v="4"/>
    <x v="0"/>
    <x v="0"/>
    <s v="INT_DOI_INVENTORY_MASTER"/>
    <s v="PSG_INVENTORY_AMOUNT"/>
    <m/>
    <m/>
    <m/>
    <m/>
    <m/>
    <m/>
    <m/>
    <m/>
    <m/>
    <m/>
    <m/>
    <m/>
    <m/>
    <m/>
    <m/>
    <m/>
    <m/>
    <m/>
    <s v="資料清單"/>
    <x v="8"/>
    <x v="23"/>
    <x v="60"/>
    <x v="7"/>
    <e v="#N/A"/>
    <s v="PSG Inventory Amount"/>
    <x v="227"/>
    <x v="95"/>
    <x v="0"/>
    <x v="233"/>
    <x v="5"/>
    <s v="IEC_STD_V10 &gt;&gt; Common &gt;&gt; AutoMetaDataPSG Inventory Amount"/>
    <x v="1"/>
    <x v="0"/>
    <s v="庫存金額Property"/>
    <n v="407"/>
    <n v="414"/>
    <n v="0"/>
    <s v="PSG Inventory Amount"/>
    <n v="1"/>
    <n v="0"/>
    <n v="0"/>
    <x v="0"/>
    <s v="Inventory Master"/>
    <x v="45"/>
    <e v="#N/A"/>
    <x v="0"/>
    <s v="P.3.5.0:"/>
    <x v="23"/>
    <x v="23"/>
    <x v="420"/>
    <x v="227"/>
    <x v="227"/>
    <x v="205"/>
    <x v="26"/>
    <x v="0"/>
    <x v="0"/>
    <x v="6"/>
    <m/>
    <x v="0"/>
    <x v="1"/>
    <s v="Inventory Master_PSG Inventory Amount"/>
    <x v="404"/>
    <x v="1"/>
    <x v="0"/>
    <x v="4"/>
    <x v="3"/>
    <x v="0"/>
    <x v="0"/>
    <s v="INT_DOI_INVENTORY_MASTER"/>
    <s v="PSG_INVENTORY_AMOUNT"/>
    <x v="36"/>
    <x v="137"/>
    <x v="0"/>
    <n v="8"/>
    <x v="3"/>
    <x v="3"/>
    <x v="5"/>
    <s v=""/>
    <s v=""/>
    <n v="420"/>
    <s v="-420"/>
    <x v="0"/>
    <x v="0"/>
    <x v="0"/>
    <x v="227"/>
    <x v="5"/>
    <s v="庫存金額需換算成百萬台幣"/>
    <s v=""/>
    <s v=""/>
    <x v="0"/>
    <x v="60"/>
    <m/>
    <s v="^()$"/>
    <n v="9"/>
    <x v="0"/>
    <x v="3"/>
    <x v="0"/>
    <x v="1"/>
    <x v="1"/>
    <x v="1"/>
    <b v="0"/>
    <x v="0"/>
    <x v="1"/>
    <n v="0"/>
    <x v="0"/>
    <b v="0"/>
    <b v="0"/>
    <b v="0"/>
    <b v="0"/>
    <b v="0"/>
    <b v="0"/>
    <b v="0"/>
    <b v="0"/>
    <b v="0"/>
    <b v="0"/>
    <b v="0"/>
    <x v="0"/>
    <x v="0"/>
    <n v="0"/>
    <x v="6"/>
    <x v="0"/>
  </r>
  <r>
    <m/>
    <x v="3"/>
    <x v="7"/>
    <x v="234"/>
    <x v="234"/>
    <x v="1"/>
    <x v="240"/>
    <s v="N/A"/>
    <x v="0"/>
    <x v="0"/>
    <s v="N/A"/>
    <s v="General"/>
    <m/>
    <m/>
    <x v="3"/>
    <s v="FIN"/>
    <x v="5"/>
    <x v="4"/>
    <x v="0"/>
    <x v="0"/>
    <s v="INT_DOI_CURRENCY_CONVERSION_RATE_MASTER"/>
    <m/>
    <m/>
    <m/>
    <m/>
    <m/>
    <m/>
    <m/>
    <m/>
    <m/>
    <m/>
    <m/>
    <m/>
    <m/>
    <m/>
    <m/>
    <m/>
    <m/>
    <m/>
    <m/>
    <s v="資料清單"/>
    <x v="8"/>
    <x v="24"/>
    <x v="60"/>
    <x v="7"/>
    <e v="#N/A"/>
    <s v="Currency Conversion Rate Master"/>
    <x v="234"/>
    <x v="1"/>
    <x v="0"/>
    <x v="240"/>
    <x v="5"/>
    <s v="IEC_STD_V10 &gt;&gt; Common &gt;&gt; AutoMetaDataCurrency Conversion Rate Master"/>
    <x v="0"/>
    <x v="0"/>
    <s v="匯率主檔Concept"/>
    <n v="423"/>
    <n v="0"/>
    <n v="0"/>
    <s v=""/>
    <n v="0"/>
    <n v="0"/>
    <n v="0"/>
    <x v="0"/>
    <s v=""/>
    <x v="0"/>
    <s v=""/>
    <x v="0"/>
    <s v="P.3.5.0:"/>
    <x v="24"/>
    <x v="24"/>
    <x v="421"/>
    <x v="234"/>
    <x v="234"/>
    <x v="189"/>
    <x v="0"/>
    <x v="0"/>
    <x v="0"/>
    <x v="0"/>
    <m/>
    <x v="0"/>
    <x v="0"/>
    <s v="Currency Conversion Rate Master"/>
    <x v="405"/>
    <x v="0"/>
    <x v="0"/>
    <x v="4"/>
    <x v="3"/>
    <x v="0"/>
    <x v="0"/>
    <s v="INT_DOI_CURRENCY_CONVERSION_RATE_MASTER"/>
    <s v=""/>
    <x v="37"/>
    <x v="0"/>
    <x v="0"/>
    <n v="8"/>
    <x v="3"/>
    <x v="3"/>
    <x v="5"/>
    <s v=""/>
    <s v=""/>
    <n v="421"/>
    <s v="-421"/>
    <x v="0"/>
    <x v="0"/>
    <x v="0"/>
    <x v="234"/>
    <x v="5"/>
    <s v="匯率主檔"/>
    <s v=""/>
    <s v=""/>
    <x v="0"/>
    <x v="60"/>
    <m/>
    <s v="^()$"/>
    <n v="9"/>
    <x v="0"/>
    <x v="3"/>
    <x v="0"/>
    <x v="1"/>
    <x v="0"/>
    <x v="1"/>
    <b v="0"/>
    <x v="0"/>
    <x v="0"/>
    <n v="0"/>
    <x v="0"/>
    <b v="0"/>
    <b v="0"/>
    <b v="0"/>
    <b v="0"/>
    <b v="0"/>
    <b v="0"/>
    <b v="0"/>
    <b v="0"/>
    <b v="0"/>
    <b v="0"/>
    <b v="0"/>
    <x v="0"/>
    <x v="0"/>
    <n v="0"/>
    <x v="13"/>
    <x v="0"/>
  </r>
  <r>
    <m/>
    <x v="3"/>
    <x v="7"/>
    <x v="235"/>
    <x v="235"/>
    <x v="1"/>
    <x v="241"/>
    <s v="N/A"/>
    <x v="1"/>
    <x v="47"/>
    <s v="N/A"/>
    <s v="General"/>
    <s v="日期類"/>
    <s v="N/A"/>
    <x v="3"/>
    <s v="FIN"/>
    <x v="5"/>
    <x v="4"/>
    <x v="0"/>
    <x v="0"/>
    <s v="INT_DOI_CURRENCY_CONVERSION_RATE_MASTER"/>
    <s v="CONVERSION_RATE_VALIDATION_START"/>
    <m/>
    <m/>
    <m/>
    <m/>
    <m/>
    <m/>
    <m/>
    <m/>
    <m/>
    <m/>
    <m/>
    <m/>
    <m/>
    <m/>
    <m/>
    <m/>
    <m/>
    <m/>
    <s v="資料清單"/>
    <x v="8"/>
    <x v="25"/>
    <x v="60"/>
    <x v="7"/>
    <e v="#N/A"/>
    <s v="Conversion Rate Validation Start"/>
    <x v="235"/>
    <x v="1"/>
    <x v="0"/>
    <x v="241"/>
    <x v="5"/>
    <s v="IEC_STD_V10 &gt;&gt; Common &gt;&gt; AutoMetaDataConversion Rate Validation Start"/>
    <x v="1"/>
    <x v="0"/>
    <s v="匯率有效時間起Property"/>
    <n v="424"/>
    <n v="423"/>
    <n v="0"/>
    <s v="Conversion Rate Validation Start"/>
    <n v="1"/>
    <n v="0"/>
    <n v="0"/>
    <x v="0"/>
    <s v="Currency Conversion Rate Master"/>
    <x v="46"/>
    <e v="#N/A"/>
    <x v="0"/>
    <s v="P.3.5.0:"/>
    <x v="25"/>
    <x v="25"/>
    <x v="422"/>
    <x v="235"/>
    <x v="235"/>
    <x v="189"/>
    <x v="26"/>
    <x v="0"/>
    <x v="0"/>
    <x v="3"/>
    <m/>
    <x v="0"/>
    <x v="1"/>
    <s v="Currency Conversion Rate Master_Conversion Rate Validation Start"/>
    <x v="406"/>
    <x v="1"/>
    <x v="0"/>
    <x v="4"/>
    <x v="3"/>
    <x v="0"/>
    <x v="0"/>
    <s v="INT_DOI_CURRENCY_CONVERSION_RATE_MASTER"/>
    <s v="CONVERSION_RATE_VALIDATION_START"/>
    <x v="37"/>
    <x v="142"/>
    <x v="0"/>
    <n v="8"/>
    <x v="3"/>
    <x v="3"/>
    <x v="5"/>
    <s v=""/>
    <s v=""/>
    <n v="422"/>
    <s v="-422"/>
    <x v="0"/>
    <x v="0"/>
    <x v="0"/>
    <x v="235"/>
    <x v="5"/>
    <s v="匯率有效時間起"/>
    <s v=""/>
    <s v=""/>
    <x v="0"/>
    <x v="60"/>
    <m/>
    <s v="^()$"/>
    <n v="9"/>
    <x v="0"/>
    <x v="3"/>
    <x v="0"/>
    <x v="1"/>
    <x v="0"/>
    <x v="1"/>
    <b v="0"/>
    <x v="0"/>
    <x v="1"/>
    <n v="0"/>
    <x v="0"/>
    <b v="0"/>
    <b v="0"/>
    <b v="0"/>
    <b v="0"/>
    <b v="0"/>
    <b v="0"/>
    <b v="0"/>
    <b v="0"/>
    <b v="0"/>
    <b v="0"/>
    <b v="0"/>
    <x v="0"/>
    <x v="0"/>
    <n v="0"/>
    <x v="20"/>
    <x v="0"/>
  </r>
  <r>
    <m/>
    <x v="3"/>
    <x v="7"/>
    <x v="236"/>
    <x v="236"/>
    <x v="1"/>
    <x v="242"/>
    <s v="N/A"/>
    <x v="1"/>
    <x v="47"/>
    <s v="N/A"/>
    <s v="General"/>
    <s v="日期類"/>
    <s v="N/A"/>
    <x v="3"/>
    <s v="FIN"/>
    <x v="5"/>
    <x v="4"/>
    <x v="0"/>
    <x v="0"/>
    <s v="INT_DOI_CURRENCY_CONVERSION_RATE_MASTER"/>
    <s v="CONVERSION_RATE_VALIDATION_END"/>
    <m/>
    <m/>
    <m/>
    <m/>
    <m/>
    <m/>
    <m/>
    <m/>
    <m/>
    <m/>
    <m/>
    <m/>
    <m/>
    <m/>
    <m/>
    <m/>
    <m/>
    <m/>
    <s v="資料清單"/>
    <x v="8"/>
    <x v="26"/>
    <x v="60"/>
    <x v="7"/>
    <e v="#N/A"/>
    <s v="Conversion Rate Validation End"/>
    <x v="236"/>
    <x v="1"/>
    <x v="0"/>
    <x v="242"/>
    <x v="5"/>
    <s v="IEC_STD_V10 &gt;&gt; Common &gt;&gt; AutoMetaDataConversion Rate Validation End"/>
    <x v="1"/>
    <x v="0"/>
    <s v="匯率有效時間訖Property"/>
    <n v="425"/>
    <n v="423"/>
    <n v="0"/>
    <s v="Conversion Rate Validation End"/>
    <n v="1"/>
    <n v="0"/>
    <n v="0"/>
    <x v="0"/>
    <s v="Currency Conversion Rate Master"/>
    <x v="46"/>
    <e v="#N/A"/>
    <x v="0"/>
    <s v="P.3.5.0:"/>
    <x v="26"/>
    <x v="26"/>
    <x v="423"/>
    <x v="236"/>
    <x v="236"/>
    <x v="189"/>
    <x v="26"/>
    <x v="0"/>
    <x v="0"/>
    <x v="3"/>
    <m/>
    <x v="0"/>
    <x v="1"/>
    <s v="Currency Conversion Rate Master_Conversion Rate Validation End"/>
    <x v="407"/>
    <x v="1"/>
    <x v="0"/>
    <x v="4"/>
    <x v="3"/>
    <x v="0"/>
    <x v="0"/>
    <s v="INT_DOI_CURRENCY_CONVERSION_RATE_MASTER"/>
    <s v="CONVERSION_RATE_VALIDATION_END"/>
    <x v="37"/>
    <x v="143"/>
    <x v="0"/>
    <n v="8"/>
    <x v="3"/>
    <x v="3"/>
    <x v="5"/>
    <s v=""/>
    <s v=""/>
    <n v="423"/>
    <s v="-423"/>
    <x v="0"/>
    <x v="0"/>
    <x v="0"/>
    <x v="236"/>
    <x v="5"/>
    <s v="匯率有效時間訖"/>
    <s v=""/>
    <s v=""/>
    <x v="0"/>
    <x v="60"/>
    <m/>
    <s v="^()$"/>
    <n v="9"/>
    <x v="0"/>
    <x v="3"/>
    <x v="0"/>
    <x v="1"/>
    <x v="0"/>
    <x v="1"/>
    <b v="0"/>
    <x v="0"/>
    <x v="1"/>
    <n v="0"/>
    <x v="0"/>
    <b v="0"/>
    <b v="0"/>
    <b v="0"/>
    <b v="0"/>
    <b v="0"/>
    <b v="0"/>
    <b v="0"/>
    <b v="0"/>
    <b v="0"/>
    <b v="0"/>
    <b v="0"/>
    <x v="0"/>
    <x v="0"/>
    <n v="0"/>
    <x v="26"/>
    <x v="0"/>
  </r>
  <r>
    <m/>
    <x v="3"/>
    <x v="7"/>
    <x v="237"/>
    <x v="237"/>
    <x v="1"/>
    <x v="243"/>
    <s v="N/A"/>
    <x v="1"/>
    <x v="47"/>
    <s v="N/A"/>
    <s v="General"/>
    <s v="代碼類"/>
    <s v="N/A"/>
    <x v="3"/>
    <s v="FIN"/>
    <x v="5"/>
    <x v="4"/>
    <x v="0"/>
    <x v="0"/>
    <s v="INT_DOI_CURRENCY_CONVERSION_RATE_MASTER"/>
    <s v="SOURCE_CURRENCY"/>
    <m/>
    <m/>
    <m/>
    <m/>
    <m/>
    <m/>
    <m/>
    <m/>
    <m/>
    <m/>
    <m/>
    <m/>
    <m/>
    <m/>
    <m/>
    <m/>
    <m/>
    <m/>
    <s v="資料清單"/>
    <x v="8"/>
    <x v="27"/>
    <x v="60"/>
    <x v="7"/>
    <e v="#N/A"/>
    <s v="Source Currency"/>
    <x v="237"/>
    <x v="1"/>
    <x v="0"/>
    <x v="243"/>
    <x v="5"/>
    <s v="IEC_STD_V10 &gt;&gt; Common &gt;&gt; AutoMetaDataSource Currency"/>
    <x v="1"/>
    <x v="0"/>
    <s v="原始幣別Property"/>
    <n v="426"/>
    <n v="423"/>
    <n v="0"/>
    <s v="Source Currency"/>
    <n v="1"/>
    <n v="0"/>
    <n v="0"/>
    <x v="0"/>
    <s v="Currency Conversion Rate Master"/>
    <x v="46"/>
    <e v="#N/A"/>
    <x v="0"/>
    <s v="P.3.5.0:"/>
    <x v="27"/>
    <x v="27"/>
    <x v="424"/>
    <x v="237"/>
    <x v="237"/>
    <x v="189"/>
    <x v="26"/>
    <x v="0"/>
    <x v="0"/>
    <x v="2"/>
    <m/>
    <x v="0"/>
    <x v="1"/>
    <s v="Currency Conversion Rate Master_Source Currency"/>
    <x v="408"/>
    <x v="1"/>
    <x v="0"/>
    <x v="4"/>
    <x v="3"/>
    <x v="0"/>
    <x v="0"/>
    <s v="INT_DOI_CURRENCY_CONVERSION_RATE_MASTER"/>
    <s v="SOURCE_CURRENCY"/>
    <x v="37"/>
    <x v="144"/>
    <x v="0"/>
    <n v="8"/>
    <x v="3"/>
    <x v="3"/>
    <x v="5"/>
    <s v=""/>
    <s v=""/>
    <n v="424"/>
    <s v="-424"/>
    <x v="0"/>
    <x v="0"/>
    <x v="0"/>
    <x v="237"/>
    <x v="5"/>
    <s v="原始幣別"/>
    <s v=""/>
    <s v=""/>
    <x v="0"/>
    <x v="60"/>
    <m/>
    <s v="^()$"/>
    <n v="9"/>
    <x v="0"/>
    <x v="3"/>
    <x v="0"/>
    <x v="1"/>
    <x v="0"/>
    <x v="1"/>
    <b v="0"/>
    <x v="0"/>
    <x v="1"/>
    <n v="0"/>
    <x v="0"/>
    <b v="0"/>
    <b v="0"/>
    <b v="0"/>
    <b v="0"/>
    <b v="0"/>
    <b v="0"/>
    <b v="0"/>
    <b v="0"/>
    <b v="0"/>
    <b v="0"/>
    <b v="0"/>
    <x v="0"/>
    <x v="0"/>
    <n v="0"/>
    <x v="18"/>
    <x v="0"/>
  </r>
  <r>
    <m/>
    <x v="3"/>
    <x v="7"/>
    <x v="238"/>
    <x v="238"/>
    <x v="1"/>
    <x v="244"/>
    <s v="N/A"/>
    <x v="1"/>
    <x v="47"/>
    <s v="N/A"/>
    <s v="General"/>
    <s v="代碼類"/>
    <s v="N/A"/>
    <x v="3"/>
    <s v="FIN"/>
    <x v="5"/>
    <x v="4"/>
    <x v="0"/>
    <x v="0"/>
    <s v="INT_DOI_CURRENCY_CONVERSION_RATE_MASTER"/>
    <s v="TARGET_CURRENCY"/>
    <m/>
    <m/>
    <m/>
    <m/>
    <m/>
    <m/>
    <m/>
    <m/>
    <m/>
    <m/>
    <m/>
    <m/>
    <m/>
    <m/>
    <m/>
    <m/>
    <m/>
    <m/>
    <s v="資料清單"/>
    <x v="8"/>
    <x v="28"/>
    <x v="60"/>
    <x v="7"/>
    <e v="#N/A"/>
    <s v="Target Currency"/>
    <x v="238"/>
    <x v="1"/>
    <x v="0"/>
    <x v="244"/>
    <x v="5"/>
    <s v="IEC_STD_V10 &gt;&gt; Common &gt;&gt; AutoMetaDataTarget Currency"/>
    <x v="1"/>
    <x v="0"/>
    <s v="目標幣別Property"/>
    <n v="427"/>
    <n v="423"/>
    <n v="0"/>
    <s v="Target Currency"/>
    <n v="1"/>
    <n v="0"/>
    <n v="0"/>
    <x v="0"/>
    <s v="Currency Conversion Rate Master"/>
    <x v="46"/>
    <e v="#N/A"/>
    <x v="0"/>
    <s v="P.3.5.0:"/>
    <x v="28"/>
    <x v="28"/>
    <x v="425"/>
    <x v="238"/>
    <x v="238"/>
    <x v="189"/>
    <x v="26"/>
    <x v="0"/>
    <x v="0"/>
    <x v="2"/>
    <m/>
    <x v="0"/>
    <x v="1"/>
    <s v="Currency Conversion Rate Master_Target Currency"/>
    <x v="409"/>
    <x v="1"/>
    <x v="0"/>
    <x v="4"/>
    <x v="3"/>
    <x v="0"/>
    <x v="0"/>
    <s v="INT_DOI_CURRENCY_CONVERSION_RATE_MASTER"/>
    <s v="TARGET_CURRENCY"/>
    <x v="37"/>
    <x v="145"/>
    <x v="0"/>
    <n v="8"/>
    <x v="3"/>
    <x v="3"/>
    <x v="5"/>
    <s v=""/>
    <s v=""/>
    <n v="425"/>
    <s v="-425"/>
    <x v="0"/>
    <x v="0"/>
    <x v="0"/>
    <x v="238"/>
    <x v="5"/>
    <s v="目標幣別"/>
    <s v=""/>
    <s v=""/>
    <x v="0"/>
    <x v="60"/>
    <m/>
    <s v="^()$"/>
    <n v="9"/>
    <x v="0"/>
    <x v="3"/>
    <x v="0"/>
    <x v="1"/>
    <x v="0"/>
    <x v="1"/>
    <b v="0"/>
    <x v="0"/>
    <x v="1"/>
    <n v="0"/>
    <x v="0"/>
    <b v="0"/>
    <b v="0"/>
    <b v="0"/>
    <b v="0"/>
    <b v="0"/>
    <b v="0"/>
    <b v="0"/>
    <b v="0"/>
    <b v="0"/>
    <b v="0"/>
    <b v="0"/>
    <x v="0"/>
    <x v="0"/>
    <n v="0"/>
    <x v="18"/>
    <x v="0"/>
  </r>
  <r>
    <m/>
    <x v="3"/>
    <x v="7"/>
    <x v="239"/>
    <x v="239"/>
    <x v="1"/>
    <x v="245"/>
    <s v="N/A"/>
    <x v="1"/>
    <x v="47"/>
    <s v="N/A"/>
    <s v="General"/>
    <s v="代碼類"/>
    <s v="N/A"/>
    <x v="3"/>
    <s v="FIN"/>
    <x v="5"/>
    <x v="4"/>
    <x v="0"/>
    <x v="0"/>
    <s v="INT_DOI_CURRENCY_CONVERSION_RATE_MASTER"/>
    <s v="CONVERSION_RATE_TYPE"/>
    <m/>
    <m/>
    <m/>
    <m/>
    <m/>
    <m/>
    <m/>
    <m/>
    <m/>
    <m/>
    <m/>
    <m/>
    <m/>
    <m/>
    <m/>
    <m/>
    <m/>
    <m/>
    <s v="資料清單"/>
    <x v="8"/>
    <x v="29"/>
    <x v="60"/>
    <x v="7"/>
    <e v="#N/A"/>
    <s v="Conversion Rate Type"/>
    <x v="239"/>
    <x v="1"/>
    <x v="0"/>
    <x v="245"/>
    <x v="5"/>
    <s v="IEC_STD_V10 &gt;&gt; Common &gt;&gt; AutoMetaDataConversion Rate Type"/>
    <x v="1"/>
    <x v="0"/>
    <s v="匯率類型Property"/>
    <n v="428"/>
    <n v="423"/>
    <n v="0"/>
    <s v="Conversion Rate Type"/>
    <n v="1"/>
    <n v="0"/>
    <n v="0"/>
    <x v="0"/>
    <s v="Currency Conversion Rate Master"/>
    <x v="46"/>
    <e v="#N/A"/>
    <x v="0"/>
    <s v="P.3.5.0:"/>
    <x v="29"/>
    <x v="29"/>
    <x v="426"/>
    <x v="239"/>
    <x v="239"/>
    <x v="189"/>
    <x v="26"/>
    <x v="0"/>
    <x v="0"/>
    <x v="2"/>
    <m/>
    <x v="0"/>
    <x v="1"/>
    <s v="Currency Conversion Rate Master_Conversion Rate Type"/>
    <x v="410"/>
    <x v="1"/>
    <x v="0"/>
    <x v="4"/>
    <x v="3"/>
    <x v="0"/>
    <x v="0"/>
    <s v="INT_DOI_CURRENCY_CONVERSION_RATE_MASTER"/>
    <s v="CONVERSION_RATE_TYPE"/>
    <x v="37"/>
    <x v="146"/>
    <x v="0"/>
    <n v="8"/>
    <x v="3"/>
    <x v="3"/>
    <x v="5"/>
    <s v=""/>
    <s v=""/>
    <n v="426"/>
    <s v="-426"/>
    <x v="0"/>
    <x v="0"/>
    <x v="0"/>
    <x v="239"/>
    <x v="5"/>
    <s v="匯率類型"/>
    <s v=""/>
    <s v=""/>
    <x v="0"/>
    <x v="60"/>
    <m/>
    <s v="^()$"/>
    <n v="9"/>
    <x v="0"/>
    <x v="3"/>
    <x v="0"/>
    <x v="1"/>
    <x v="0"/>
    <x v="1"/>
    <b v="0"/>
    <x v="0"/>
    <x v="1"/>
    <n v="0"/>
    <x v="0"/>
    <b v="0"/>
    <b v="0"/>
    <b v="0"/>
    <b v="0"/>
    <b v="0"/>
    <b v="0"/>
    <b v="0"/>
    <b v="0"/>
    <b v="0"/>
    <b v="0"/>
    <b v="0"/>
    <x v="0"/>
    <x v="0"/>
    <n v="0"/>
    <x v="6"/>
    <x v="0"/>
  </r>
  <r>
    <m/>
    <x v="3"/>
    <x v="7"/>
    <x v="240"/>
    <x v="240"/>
    <x v="1"/>
    <x v="246"/>
    <s v="N/A"/>
    <x v="1"/>
    <x v="47"/>
    <s v="N/A"/>
    <s v="General"/>
    <s v="數值類"/>
    <s v="N/A"/>
    <x v="3"/>
    <s v="FIN"/>
    <x v="5"/>
    <x v="4"/>
    <x v="0"/>
    <x v="0"/>
    <s v="INT_DOI_CURRENCY_CONVERSION_RATE_MASTER"/>
    <s v="CONVERSION_RATE"/>
    <m/>
    <m/>
    <m/>
    <m/>
    <m/>
    <m/>
    <m/>
    <m/>
    <m/>
    <m/>
    <m/>
    <m/>
    <m/>
    <m/>
    <m/>
    <m/>
    <m/>
    <m/>
    <s v="資料清單"/>
    <x v="8"/>
    <x v="30"/>
    <x v="60"/>
    <x v="7"/>
    <e v="#N/A"/>
    <s v="Conversion Rate"/>
    <x v="240"/>
    <x v="1"/>
    <x v="0"/>
    <x v="246"/>
    <x v="5"/>
    <s v="IEC_STD_V10 &gt;&gt; Common &gt;&gt; AutoMetaDataConversion Rate"/>
    <x v="1"/>
    <x v="0"/>
    <s v="匯率Property"/>
    <n v="429"/>
    <n v="423"/>
    <n v="0"/>
    <s v="Conversion Rate"/>
    <n v="1"/>
    <n v="0"/>
    <n v="0"/>
    <x v="0"/>
    <s v="Currency Conversion Rate Master"/>
    <x v="46"/>
    <e v="#N/A"/>
    <x v="0"/>
    <s v="P.3.5.0:"/>
    <x v="30"/>
    <x v="30"/>
    <x v="427"/>
    <x v="240"/>
    <x v="240"/>
    <x v="189"/>
    <x v="26"/>
    <x v="0"/>
    <x v="0"/>
    <x v="4"/>
    <m/>
    <x v="0"/>
    <x v="1"/>
    <s v="Currency Conversion Rate Master_Conversion Rate"/>
    <x v="411"/>
    <x v="1"/>
    <x v="0"/>
    <x v="4"/>
    <x v="3"/>
    <x v="0"/>
    <x v="0"/>
    <s v="INT_DOI_CURRENCY_CONVERSION_RATE_MASTER"/>
    <s v="CONVERSION_RATE"/>
    <x v="37"/>
    <x v="147"/>
    <x v="0"/>
    <n v="8"/>
    <x v="3"/>
    <x v="3"/>
    <x v="5"/>
    <s v=""/>
    <s v=""/>
    <n v="427"/>
    <s v="-427"/>
    <x v="0"/>
    <x v="0"/>
    <x v="0"/>
    <x v="240"/>
    <x v="5"/>
    <s v="匯率"/>
    <s v=""/>
    <s v=""/>
    <x v="0"/>
    <x v="60"/>
    <m/>
    <s v="^()$"/>
    <n v="9"/>
    <x v="0"/>
    <x v="3"/>
    <x v="0"/>
    <x v="1"/>
    <x v="0"/>
    <x v="1"/>
    <b v="0"/>
    <x v="0"/>
    <x v="1"/>
    <n v="0"/>
    <x v="0"/>
    <b v="0"/>
    <b v="0"/>
    <b v="0"/>
    <b v="0"/>
    <b v="0"/>
    <b v="0"/>
    <b v="0"/>
    <b v="0"/>
    <b v="0"/>
    <b v="0"/>
    <b v="0"/>
    <x v="0"/>
    <x v="0"/>
    <n v="0"/>
    <x v="18"/>
    <x v="0"/>
  </r>
  <r>
    <m/>
    <x v="3"/>
    <x v="8"/>
    <x v="241"/>
    <x v="241"/>
    <x v="1"/>
    <x v="247"/>
    <s v="N/A"/>
    <x v="0"/>
    <x v="0"/>
    <s v="N/A"/>
    <s v="Sensitive"/>
    <m/>
    <m/>
    <x v="2"/>
    <m/>
    <x v="4"/>
    <x v="3"/>
    <x v="0"/>
    <x v="0"/>
    <s v="DM_FCST_PSG_FCST_HIT_RATE_ANALYSIS"/>
    <m/>
    <m/>
    <m/>
    <m/>
    <m/>
    <m/>
    <m/>
    <m/>
    <m/>
    <m/>
    <m/>
    <m/>
    <m/>
    <m/>
    <m/>
    <m/>
    <m/>
    <m/>
    <m/>
    <s v="資料清單"/>
    <x v="9"/>
    <x v="0"/>
    <x v="60"/>
    <x v="8"/>
    <e v="#N/A"/>
    <s v="PSG FCST Hit Rate Analysis"/>
    <x v="241"/>
    <x v="1"/>
    <x v="0"/>
    <x v="247"/>
    <x v="4"/>
    <s v="IEC_STD_V10 &gt;&gt; Common &gt;&gt; AutoMetaDataPSG FCST Hit Rate Analysis"/>
    <x v="0"/>
    <x v="2"/>
    <s v="個人電腦事業群之需求計畫達成分析Concept"/>
    <n v="430"/>
    <n v="0"/>
    <n v="0"/>
    <s v=""/>
    <n v="0"/>
    <n v="0"/>
    <n v="0"/>
    <x v="0"/>
    <s v=""/>
    <x v="0"/>
    <s v=""/>
    <x v="0"/>
    <s v="P.3.10.0:"/>
    <x v="61"/>
    <x v="61"/>
    <x v="428"/>
    <x v="241"/>
    <x v="241"/>
    <x v="189"/>
    <x v="0"/>
    <x v="0"/>
    <x v="0"/>
    <x v="0"/>
    <m/>
    <x v="0"/>
    <x v="0"/>
    <s v="PSG FCST Hit Rate Analysis"/>
    <x v="412"/>
    <x v="0"/>
    <x v="0"/>
    <x v="3"/>
    <x v="3"/>
    <x v="0"/>
    <x v="0"/>
    <s v="DM_FCST_PSG_FCST_HIT_RATE_ANALYSIS"/>
    <s v=""/>
    <x v="38"/>
    <x v="0"/>
    <x v="0"/>
    <n v="9"/>
    <x v="2"/>
    <x v="2"/>
    <x v="3"/>
    <s v=""/>
    <s v=""/>
    <n v="428"/>
    <s v="-428"/>
    <x v="0"/>
    <x v="0"/>
    <x v="0"/>
    <x v="241"/>
    <x v="4"/>
    <s v="分析客戶提貨訂單的數量占生產訂單數量的比例, 使用散點圖和趨勢圖兩種圖表展示"/>
    <s v=""/>
    <s v=""/>
    <x v="0"/>
    <x v="60"/>
    <m/>
    <s v="^()$"/>
    <n v="9"/>
    <x v="0"/>
    <x v="3"/>
    <x v="0"/>
    <x v="1"/>
    <x v="0"/>
    <x v="1"/>
    <b v="0"/>
    <x v="1"/>
    <x v="0"/>
    <n v="0"/>
    <x v="0"/>
    <b v="0"/>
    <b v="0"/>
    <b v="0"/>
    <b v="0"/>
    <b v="0"/>
    <b v="0"/>
    <b v="0"/>
    <b v="0"/>
    <b v="0"/>
    <b v="0"/>
    <b v="0"/>
    <x v="0"/>
    <x v="0"/>
    <n v="0"/>
    <x v="21"/>
    <x v="0"/>
  </r>
  <r>
    <m/>
    <x v="3"/>
    <x v="8"/>
    <x v="177"/>
    <x v="177"/>
    <x v="1"/>
    <x v="181"/>
    <s v="N/A"/>
    <x v="3"/>
    <x v="48"/>
    <s v="N/A"/>
    <s v="Sensitive"/>
    <s v="代碼類"/>
    <s v="BU1: 第一事業處所屬業務;_x000a_BU2: 第二事業處所屬業務;"/>
    <x v="2"/>
    <m/>
    <x v="4"/>
    <x v="3"/>
    <x v="0"/>
    <x v="0"/>
    <s v="DM_FCST_PSG_FCST_HIT_RATE_ANALYSIS"/>
    <s v="BU_CODE"/>
    <m/>
    <m/>
    <m/>
    <m/>
    <m/>
    <m/>
    <m/>
    <m/>
    <m/>
    <m/>
    <m/>
    <m/>
    <m/>
    <m/>
    <m/>
    <m/>
    <m/>
    <m/>
    <s v="資料清單"/>
    <x v="9"/>
    <x v="1"/>
    <x v="60"/>
    <x v="8"/>
    <e v="#N/A"/>
    <s v="BU Code"/>
    <x v="177"/>
    <x v="1"/>
    <x v="0"/>
    <x v="181"/>
    <x v="4"/>
    <s v="IEC_STD_V10 &gt;&gt; Common &gt;&gt; AutoMetaDataBU Code"/>
    <x v="3"/>
    <x v="2"/>
    <s v="事業處代碼Dimension"/>
    <n v="339"/>
    <n v="430"/>
    <n v="0"/>
    <s v=""/>
    <n v="0"/>
    <n v="0"/>
    <n v="1055"/>
    <x v="80"/>
    <s v="PSG FCST Hit Rate Analysis"/>
    <x v="47"/>
    <e v="#N/A"/>
    <x v="0"/>
    <s v="P.3.10.0:"/>
    <x v="62"/>
    <x v="62"/>
    <x v="429"/>
    <x v="177"/>
    <x v="177"/>
    <x v="189"/>
    <x v="24"/>
    <x v="0"/>
    <x v="0"/>
    <x v="2"/>
    <m/>
    <x v="0"/>
    <x v="3"/>
    <s v="PSG FCST Hit Rate Analysis_BU Code"/>
    <x v="413"/>
    <x v="3"/>
    <x v="0"/>
    <x v="3"/>
    <x v="3"/>
    <x v="0"/>
    <x v="0"/>
    <s v="DM_FCST_PSG_FCST_HIT_RATE_ANALYSIS"/>
    <s v="BU_CODE"/>
    <x v="38"/>
    <x v="96"/>
    <x v="0"/>
    <n v="9"/>
    <x v="2"/>
    <x v="2"/>
    <x v="0"/>
    <s v=""/>
    <s v=""/>
    <n v="429"/>
    <s v="-429"/>
    <x v="0"/>
    <x v="0"/>
    <x v="0"/>
    <x v="177"/>
    <x v="4"/>
    <s v="PSG不同事業處之名稱"/>
    <s v=""/>
    <s v=""/>
    <x v="0"/>
    <x v="60"/>
    <m/>
    <s v="^()$"/>
    <n v="9"/>
    <x v="0"/>
    <x v="3"/>
    <x v="0"/>
    <x v="1"/>
    <x v="1"/>
    <x v="1"/>
    <b v="0"/>
    <x v="1"/>
    <x v="1"/>
    <n v="0"/>
    <x v="0"/>
    <b v="0"/>
    <b v="0"/>
    <b v="0"/>
    <b v="0"/>
    <b v="0"/>
    <b v="0"/>
    <b v="0"/>
    <b v="0"/>
    <b v="0"/>
    <b v="0"/>
    <b v="0"/>
    <x v="0"/>
    <x v="0"/>
    <n v="0"/>
    <x v="1"/>
    <x v="0"/>
  </r>
  <r>
    <m/>
    <x v="3"/>
    <x v="8"/>
    <x v="178"/>
    <x v="178"/>
    <x v="1"/>
    <x v="182"/>
    <s v="N/A"/>
    <x v="3"/>
    <x v="48"/>
    <s v="N/A"/>
    <s v="Sensitive"/>
    <s v="代碼類"/>
    <s v="HP: 第一事業處惠普客戶;_x000a_ASUS: 第二事業處華碩客戶;"/>
    <x v="2"/>
    <m/>
    <x v="4"/>
    <x v="3"/>
    <x v="0"/>
    <x v="0"/>
    <s v="DM_FCST_PSG_FCST_HIT_RATE_ANALYSIS"/>
    <s v="CUSTOMER_NAME"/>
    <m/>
    <m/>
    <m/>
    <m/>
    <m/>
    <m/>
    <m/>
    <m/>
    <m/>
    <m/>
    <m/>
    <m/>
    <m/>
    <m/>
    <m/>
    <m/>
    <m/>
    <m/>
    <s v="資料清單"/>
    <x v="9"/>
    <x v="2"/>
    <x v="60"/>
    <x v="8"/>
    <e v="#N/A"/>
    <s v="Customer Name"/>
    <x v="178"/>
    <x v="1"/>
    <x v="0"/>
    <x v="182"/>
    <x v="4"/>
    <s v="IEC_STD_V10 &gt;&gt; Common &gt;&gt; AutoMetaDataCustomer Name"/>
    <x v="3"/>
    <x v="2"/>
    <s v="客戶名稱Dimension"/>
    <n v="340"/>
    <n v="430"/>
    <n v="0"/>
    <s v=""/>
    <n v="0"/>
    <n v="0"/>
    <n v="1036"/>
    <x v="81"/>
    <s v="PSG FCST Hit Rate Analysis"/>
    <x v="47"/>
    <e v="#N/A"/>
    <x v="0"/>
    <s v="P.3.10.0:"/>
    <x v="63"/>
    <x v="63"/>
    <x v="430"/>
    <x v="178"/>
    <x v="178"/>
    <x v="189"/>
    <x v="25"/>
    <x v="0"/>
    <x v="0"/>
    <x v="2"/>
    <m/>
    <x v="0"/>
    <x v="3"/>
    <s v="PSG FCST Hit Rate Analysis_Customer Name"/>
    <x v="414"/>
    <x v="3"/>
    <x v="0"/>
    <x v="3"/>
    <x v="3"/>
    <x v="0"/>
    <x v="0"/>
    <s v="DM_FCST_PSG_FCST_HIT_RATE_ANALYSIS"/>
    <s v="CUSTOMER_NAME"/>
    <x v="38"/>
    <x v="97"/>
    <x v="0"/>
    <n v="9"/>
    <x v="2"/>
    <x v="2"/>
    <x v="0"/>
    <s v=""/>
    <s v=""/>
    <n v="430"/>
    <s v="-430"/>
    <x v="0"/>
    <x v="0"/>
    <x v="0"/>
    <x v="178"/>
    <x v="4"/>
    <s v="PSG不同客戶之名稱"/>
    <s v=""/>
    <s v=""/>
    <x v="0"/>
    <x v="60"/>
    <m/>
    <s v="^()$"/>
    <n v="9"/>
    <x v="0"/>
    <x v="3"/>
    <x v="0"/>
    <x v="1"/>
    <x v="1"/>
    <x v="1"/>
    <b v="0"/>
    <x v="1"/>
    <x v="1"/>
    <n v="0"/>
    <x v="0"/>
    <b v="0"/>
    <b v="0"/>
    <b v="0"/>
    <b v="0"/>
    <b v="0"/>
    <b v="0"/>
    <b v="0"/>
    <b v="0"/>
    <b v="0"/>
    <b v="0"/>
    <b v="0"/>
    <x v="0"/>
    <x v="0"/>
    <n v="0"/>
    <x v="12"/>
    <x v="0"/>
  </r>
  <r>
    <m/>
    <x v="3"/>
    <x v="8"/>
    <x v="179"/>
    <x v="179"/>
    <x v="1"/>
    <x v="183"/>
    <s v="例如: _x000a_BU1A, BD2A...."/>
    <x v="3"/>
    <x v="48"/>
    <s v="N/A"/>
    <s v="General"/>
    <s v="代碼類"/>
    <m/>
    <x v="2"/>
    <m/>
    <x v="4"/>
    <x v="3"/>
    <x v="0"/>
    <x v="0"/>
    <s v="DM_FCST_PSG_FCST_HIT_RATE_ANALYSIS"/>
    <s v="DIVISION_CODE"/>
    <m/>
    <m/>
    <m/>
    <m/>
    <m/>
    <m/>
    <m/>
    <m/>
    <m/>
    <m/>
    <m/>
    <m/>
    <m/>
    <m/>
    <m/>
    <m/>
    <m/>
    <m/>
    <s v="資料清單"/>
    <x v="9"/>
    <x v="3"/>
    <x v="60"/>
    <x v="8"/>
    <e v="#N/A"/>
    <s v="Division Code"/>
    <x v="179"/>
    <x v="1"/>
    <x v="0"/>
    <x v="183"/>
    <x v="4"/>
    <s v="IEC_STD_V10 &gt;&gt; Common &gt;&gt; AutoMetaDataDivision Code"/>
    <x v="3"/>
    <x v="0"/>
    <s v="產品事業部門代碼Dimension"/>
    <n v="341"/>
    <n v="430"/>
    <n v="0"/>
    <s v=""/>
    <n v="0"/>
    <n v="0"/>
    <n v="1051"/>
    <x v="82"/>
    <s v="PSG FCST Hit Rate Analysis"/>
    <x v="47"/>
    <e v="#N/A"/>
    <x v="0"/>
    <s v="P.3.10.0:"/>
    <x v="64"/>
    <x v="64"/>
    <x v="431"/>
    <x v="179"/>
    <x v="179"/>
    <x v="190"/>
    <x v="0"/>
    <x v="0"/>
    <x v="0"/>
    <x v="2"/>
    <m/>
    <x v="0"/>
    <x v="3"/>
    <s v="PSG FCST Hit Rate Analysis_Division Code"/>
    <x v="415"/>
    <x v="3"/>
    <x v="0"/>
    <x v="3"/>
    <x v="3"/>
    <x v="0"/>
    <x v="0"/>
    <s v="DM_FCST_PSG_FCST_HIT_RATE_ANALYSIS"/>
    <s v="DIVISION_CODE"/>
    <x v="38"/>
    <x v="98"/>
    <x v="0"/>
    <n v="9"/>
    <x v="2"/>
    <x v="2"/>
    <x v="0"/>
    <s v=""/>
    <s v=""/>
    <n v="431"/>
    <s v="-431"/>
    <x v="0"/>
    <x v="0"/>
    <x v="0"/>
    <x v="179"/>
    <x v="4"/>
    <s v="產品事業部門代碼"/>
    <s v=""/>
    <s v=""/>
    <x v="0"/>
    <x v="60"/>
    <m/>
    <s v="^()$"/>
    <n v="9"/>
    <x v="0"/>
    <x v="3"/>
    <x v="0"/>
    <x v="1"/>
    <x v="1"/>
    <x v="1"/>
    <b v="0"/>
    <x v="1"/>
    <x v="1"/>
    <n v="0"/>
    <x v="0"/>
    <b v="0"/>
    <b v="0"/>
    <b v="0"/>
    <b v="0"/>
    <b v="0"/>
    <b v="0"/>
    <b v="0"/>
    <b v="0"/>
    <b v="0"/>
    <b v="0"/>
    <b v="0"/>
    <x v="0"/>
    <x v="0"/>
    <n v="0"/>
    <x v="12"/>
    <x v="0"/>
  </r>
  <r>
    <m/>
    <x v="3"/>
    <x v="8"/>
    <x v="180"/>
    <x v="180"/>
    <x v="68"/>
    <x v="184"/>
    <s v="N/A"/>
    <x v="3"/>
    <x v="48"/>
    <s v="N/A"/>
    <s v="Sensitive"/>
    <s v="代碼類"/>
    <s v="PSG BU1的不同產品類別:_x000a_NB: 筆記型電腦_x000a_DT: 臺式電腦主機/桌上型個人電腦_x000a_Docking: 筆記型電腦擴充座_x000a__x000a_PSG BU2的不同產品類別:_x000a_NB: 筆記型電腦"/>
    <x v="2"/>
    <m/>
    <x v="4"/>
    <x v="3"/>
    <x v="0"/>
    <x v="0"/>
    <s v="DM_FCST_PSG_FCST_HIT_RATE_ANALYSIS"/>
    <s v="CATEGORY"/>
    <m/>
    <m/>
    <m/>
    <m/>
    <m/>
    <m/>
    <m/>
    <m/>
    <m/>
    <m/>
    <m/>
    <m/>
    <m/>
    <m/>
    <m/>
    <m/>
    <m/>
    <m/>
    <s v="資料清單"/>
    <x v="9"/>
    <x v="4"/>
    <x v="60"/>
    <x v="8"/>
    <e v="#N/A"/>
    <s v="Product Category"/>
    <x v="180"/>
    <x v="68"/>
    <x v="0"/>
    <x v="184"/>
    <x v="4"/>
    <s v="IEC_STD_V10 &gt;&gt; Common &gt;&gt; AutoMetaDataProduct Category"/>
    <x v="3"/>
    <x v="2"/>
    <s v="產品型態分類Dimension"/>
    <n v="342"/>
    <n v="430"/>
    <n v="0"/>
    <s v=""/>
    <n v="0"/>
    <n v="0"/>
    <n v="1046"/>
    <x v="83"/>
    <s v="PSG FCST Hit Rate Analysis"/>
    <x v="47"/>
    <e v="#N/A"/>
    <x v="0"/>
    <s v="P.3.10.0:"/>
    <x v="65"/>
    <x v="65"/>
    <x v="432"/>
    <x v="180"/>
    <x v="180"/>
    <x v="189"/>
    <x v="27"/>
    <x v="0"/>
    <x v="0"/>
    <x v="2"/>
    <m/>
    <x v="0"/>
    <x v="3"/>
    <s v="PSG FCST Hit Rate Analysis_Product Category"/>
    <x v="416"/>
    <x v="3"/>
    <x v="0"/>
    <x v="3"/>
    <x v="3"/>
    <x v="0"/>
    <x v="0"/>
    <s v="DM_FCST_PSG_FCST_HIT_RATE_ANALYSIS"/>
    <s v="CATEGORY"/>
    <x v="38"/>
    <x v="99"/>
    <x v="0"/>
    <n v="9"/>
    <x v="2"/>
    <x v="2"/>
    <x v="0"/>
    <s v=""/>
    <s v=""/>
    <n v="432"/>
    <s v="-432"/>
    <x v="0"/>
    <x v="0"/>
    <x v="0"/>
    <x v="180"/>
    <x v="4"/>
    <s v="PSG BU1的不同產品類別:_x000a_NB: 筆記本電腦_x000a_DT: 臺式電腦主機/桌上型個人電腦_x000a_Docking: 筆記本電腦擴充座_x000a__x000a_PSG BU2的不同產品類別:_x000a_NB: 筆記本電腦"/>
    <s v=""/>
    <s v=""/>
    <x v="0"/>
    <x v="60"/>
    <m/>
    <s v="^()$"/>
    <n v="9"/>
    <x v="0"/>
    <x v="3"/>
    <x v="0"/>
    <x v="1"/>
    <x v="1"/>
    <x v="1"/>
    <b v="0"/>
    <x v="1"/>
    <x v="1"/>
    <n v="0"/>
    <x v="0"/>
    <b v="0"/>
    <b v="0"/>
    <b v="0"/>
    <b v="0"/>
    <b v="0"/>
    <b v="0"/>
    <b v="0"/>
    <b v="0"/>
    <b v="0"/>
    <b v="0"/>
    <b v="0"/>
    <x v="0"/>
    <x v="0"/>
    <n v="0"/>
    <x v="11"/>
    <x v="0"/>
  </r>
  <r>
    <m/>
    <x v="3"/>
    <x v="8"/>
    <x v="181"/>
    <x v="181"/>
    <x v="91"/>
    <x v="185"/>
    <s v="N/A"/>
    <x v="3"/>
    <x v="48"/>
    <s v="N/A"/>
    <s v="Sensitive"/>
    <s v="代碼類"/>
    <s v="PSG BU1的產品系列名稱:_x000a_Probook, Tablet, OPP14, 400s, 800s, 1000s, 700s, Pavilion, OPP17, 600s, RPOS, DT, AIO, Docking_x000a__x000a_PSG BU2的產品系列名稱:_x000a_FX516, Strix_2021, Strix_2022, GA401R, GA402, GA503, GC31, GC32, GU603, GU603Z, GV301, GV301R, GX703, NR2201, NR2202, NR2203"/>
    <x v="2"/>
    <m/>
    <x v="4"/>
    <x v="3"/>
    <x v="0"/>
    <x v="0"/>
    <s v="DM_FCST_PSG_FCST_HIT_RATE_ANALYSIS"/>
    <s v="SERIES"/>
    <m/>
    <m/>
    <m/>
    <m/>
    <m/>
    <m/>
    <m/>
    <m/>
    <m/>
    <m/>
    <m/>
    <m/>
    <m/>
    <m/>
    <m/>
    <m/>
    <m/>
    <m/>
    <s v="資料清單"/>
    <x v="9"/>
    <x v="5"/>
    <x v="60"/>
    <x v="8"/>
    <e v="#N/A"/>
    <s v="Product Series"/>
    <x v="181"/>
    <x v="91"/>
    <x v="0"/>
    <x v="185"/>
    <x v="4"/>
    <s v="IEC_STD_V10 &gt;&gt; Common &gt;&gt; AutoMetaDataProduct Series"/>
    <x v="3"/>
    <x v="2"/>
    <s v="產品系列Dimension"/>
    <n v="343"/>
    <n v="430"/>
    <n v="0"/>
    <s v=""/>
    <n v="0"/>
    <n v="0"/>
    <n v="1042"/>
    <x v="84"/>
    <s v="PSG FCST Hit Rate Analysis"/>
    <x v="47"/>
    <e v="#N/A"/>
    <x v="0"/>
    <s v="P.3.10.0:"/>
    <x v="66"/>
    <x v="66"/>
    <x v="433"/>
    <x v="181"/>
    <x v="181"/>
    <x v="189"/>
    <x v="28"/>
    <x v="0"/>
    <x v="0"/>
    <x v="2"/>
    <m/>
    <x v="0"/>
    <x v="3"/>
    <s v="PSG FCST Hit Rate Analysis_Product Series"/>
    <x v="417"/>
    <x v="3"/>
    <x v="0"/>
    <x v="3"/>
    <x v="3"/>
    <x v="0"/>
    <x v="0"/>
    <s v="DM_FCST_PSG_FCST_HIT_RATE_ANALYSIS"/>
    <s v="SERIES"/>
    <x v="38"/>
    <x v="100"/>
    <x v="0"/>
    <n v="9"/>
    <x v="2"/>
    <x v="2"/>
    <x v="0"/>
    <s v=""/>
    <s v=""/>
    <n v="433"/>
    <s v="-433"/>
    <x v="0"/>
    <x v="0"/>
    <x v="0"/>
    <x v="181"/>
    <x v="4"/>
    <s v="PSG BU1的產品系列名稱:_x000a_Probook, Tablet, OPP14, 400s, 800s, 1000s, 700s, Pavilion, OPP17, 600s, RPOS, DT, AIO, Docking_x000a__x000a_PSG BU2的產品系列名稱:_x000a_FX516, Strix_2021, Strix_2022, GA401R, GA402, GA503, GC31, GC32, GU603, GU603Z, GV301, GV301R, GX703, NR2201, NR2202, NR2203"/>
    <s v=""/>
    <s v=""/>
    <x v="0"/>
    <x v="60"/>
    <m/>
    <s v="^()$"/>
    <n v="9"/>
    <x v="0"/>
    <x v="3"/>
    <x v="0"/>
    <x v="1"/>
    <x v="1"/>
    <x v="1"/>
    <b v="0"/>
    <x v="1"/>
    <x v="1"/>
    <n v="0"/>
    <x v="0"/>
    <b v="0"/>
    <b v="0"/>
    <b v="0"/>
    <b v="0"/>
    <b v="0"/>
    <b v="0"/>
    <b v="0"/>
    <b v="0"/>
    <b v="0"/>
    <b v="0"/>
    <b v="0"/>
    <x v="0"/>
    <x v="0"/>
    <n v="0"/>
    <x v="0"/>
    <x v="0"/>
  </r>
  <r>
    <m/>
    <x v="3"/>
    <x v="8"/>
    <x v="182"/>
    <x v="182"/>
    <x v="1"/>
    <x v="186"/>
    <s v="當月最新一版的weekly hite rate 當monthly hit rate"/>
    <x v="3"/>
    <x v="48"/>
    <s v="N/A"/>
    <s v="General"/>
    <s v="日期類"/>
    <s v="N/A"/>
    <x v="2"/>
    <m/>
    <x v="4"/>
    <x v="3"/>
    <x v="0"/>
    <x v="0"/>
    <s v="DM_FCST_PSG_FCST_HIT_RATE_ANALYSIS"/>
    <s v="HIT_RATE_ANALYSIS_MONTH"/>
    <m/>
    <m/>
    <m/>
    <m/>
    <m/>
    <m/>
    <m/>
    <m/>
    <m/>
    <m/>
    <m/>
    <m/>
    <m/>
    <m/>
    <m/>
    <m/>
    <m/>
    <m/>
    <s v="資料清單"/>
    <x v="9"/>
    <x v="6"/>
    <x v="60"/>
    <x v="8"/>
    <e v="#N/A"/>
    <s v="Hit Rate Analysis Month"/>
    <x v="182"/>
    <x v="1"/>
    <x v="0"/>
    <x v="186"/>
    <x v="4"/>
    <s v="IEC_STD_V10 &gt;&gt; Common &gt;&gt; AutoMetaDataHit Rate Analysis Month"/>
    <x v="3"/>
    <x v="0"/>
    <s v="計畫分析月份Dimension"/>
    <n v="344"/>
    <n v="430"/>
    <n v="0"/>
    <s v=""/>
    <n v="0"/>
    <n v="0"/>
    <n v="344"/>
    <x v="87"/>
    <s v="PSG FCST Hit Rate Analysis"/>
    <x v="47"/>
    <e v="#N/A"/>
    <x v="0"/>
    <s v="P.3.10.0:"/>
    <x v="67"/>
    <x v="67"/>
    <x v="434"/>
    <x v="182"/>
    <x v="182"/>
    <x v="191"/>
    <x v="26"/>
    <x v="0"/>
    <x v="0"/>
    <x v="3"/>
    <m/>
    <x v="0"/>
    <x v="3"/>
    <s v="PSG FCST Hit Rate Analysis_Hit Rate Analysis Month"/>
    <x v="418"/>
    <x v="3"/>
    <x v="0"/>
    <x v="3"/>
    <x v="3"/>
    <x v="0"/>
    <x v="0"/>
    <s v="DM_FCST_PSG_FCST_HIT_RATE_ANALYSIS"/>
    <s v="HIT_RATE_ANALYSIS_MONTH"/>
    <x v="38"/>
    <x v="101"/>
    <x v="0"/>
    <n v="9"/>
    <x v="2"/>
    <x v="2"/>
    <x v="3"/>
    <s v=""/>
    <s v=""/>
    <n v="434"/>
    <s v="-434"/>
    <x v="0"/>
    <x v="0"/>
    <x v="0"/>
    <x v="182"/>
    <x v="4"/>
    <s v="需求日期為每個預測區間起始日，若為實際收單為實際收單日期、若為需求計畫為需求計畫日期"/>
    <s v=""/>
    <s v=""/>
    <x v="0"/>
    <x v="60"/>
    <m/>
    <s v="^()$"/>
    <n v="9"/>
    <x v="0"/>
    <x v="3"/>
    <x v="0"/>
    <x v="1"/>
    <x v="1"/>
    <x v="1"/>
    <b v="0"/>
    <x v="1"/>
    <x v="1"/>
    <n v="0"/>
    <x v="0"/>
    <b v="0"/>
    <b v="0"/>
    <b v="0"/>
    <b v="0"/>
    <b v="0"/>
    <b v="0"/>
    <b v="0"/>
    <b v="0"/>
    <b v="0"/>
    <b v="0"/>
    <b v="0"/>
    <x v="0"/>
    <x v="0"/>
    <n v="0"/>
    <x v="23"/>
    <x v="0"/>
  </r>
  <r>
    <m/>
    <x v="3"/>
    <x v="8"/>
    <x v="183"/>
    <x v="183"/>
    <x v="1"/>
    <x v="187"/>
    <s v="HP  MTD order:_x000a_1. 建立目的: 計算累計收單數量;_x000a_2. 處理過程: MTD order=已出貨訂單(不含RCTO) + open order 當月有效訂單;_x000a_3. 資料來源: 已出貨訂單資料來源於FP report ID (NB:CID:9) DT:CID:10）, open order 數據來源於於FP report ID (NB ID: 396(CPU sheet) DT ID:397(L10 sheet);_x000a_4. 篩選條件: 已出貨訂單篩選report中GEO不含RCTO字樣的, 當月有效訂單在open order中篩選internal RSD 在當月及以前的訂單;_x000a_5. 補充內容:_x000a_a. MTD指Month to Date，即累計當月_x000a_b. RCTO指Regional Configuration to Order, 即半成品或不完整品_x000a_c. GEO指region,即訂單所屬的地區, 例如NA即為北美地區_x000a_d. internal RSD指internal request ship date, 即根據客人要求整合或換算成的內部參考的客人要求出貨日"/>
    <x v="4"/>
    <x v="48"/>
    <s v="N/A"/>
    <s v="Confidential"/>
    <s v="數值類"/>
    <s v="N/A"/>
    <x v="2"/>
    <m/>
    <x v="4"/>
    <x v="3"/>
    <x v="0"/>
    <x v="0"/>
    <s v="DM_FCST_PSG_FCST_HIT_RATE_ANALYSIS"/>
    <s v="MTD_EDI_850"/>
    <m/>
    <m/>
    <m/>
    <m/>
    <m/>
    <m/>
    <m/>
    <m/>
    <m/>
    <m/>
    <m/>
    <m/>
    <m/>
    <m/>
    <m/>
    <m/>
    <m/>
    <m/>
    <s v="資料清單"/>
    <x v="9"/>
    <x v="7"/>
    <x v="60"/>
    <x v="8"/>
    <e v="#N/A"/>
    <s v="MTD EDI 850"/>
    <x v="183"/>
    <x v="1"/>
    <x v="0"/>
    <x v="187"/>
    <x v="4"/>
    <s v="IEC_STD_V10 &gt;&gt; Common &gt;&gt; AutoMetaDataMTD EDI 850"/>
    <x v="4"/>
    <x v="1"/>
    <s v="當月累計客戶採購訂單Measure"/>
    <n v="345"/>
    <n v="430"/>
    <n v="0"/>
    <s v=""/>
    <n v="0"/>
    <n v="0"/>
    <n v="345"/>
    <x v="95"/>
    <s v="PSG FCST Hit Rate Analysis"/>
    <x v="47"/>
    <e v="#N/A"/>
    <x v="0"/>
    <s v="P.3.10.0:"/>
    <x v="68"/>
    <x v="68"/>
    <x v="435"/>
    <x v="183"/>
    <x v="183"/>
    <x v="192"/>
    <x v="26"/>
    <x v="0"/>
    <x v="0"/>
    <x v="4"/>
    <m/>
    <x v="0"/>
    <x v="4"/>
    <s v="PSG FCST Hit Rate Analysis_MTD EDI 850"/>
    <x v="419"/>
    <x v="4"/>
    <x v="0"/>
    <x v="3"/>
    <x v="3"/>
    <x v="0"/>
    <x v="0"/>
    <s v="DM_FCST_PSG_FCST_HIT_RATE_ANALYSIS"/>
    <s v="MTD_EDI_850"/>
    <x v="38"/>
    <x v="102"/>
    <x v="0"/>
    <n v="9"/>
    <x v="2"/>
    <x v="2"/>
    <x v="3"/>
    <s v=""/>
    <s v=""/>
    <n v="435"/>
    <s v="-435"/>
    <x v="0"/>
    <x v="0"/>
    <x v="0"/>
    <x v="183"/>
    <x v="4"/>
    <s v="BU1 惠普客戶累計當月有效訂單"/>
    <s v=""/>
    <s v=""/>
    <x v="0"/>
    <x v="60"/>
    <m/>
    <s v="^()$"/>
    <n v="9"/>
    <x v="0"/>
    <x v="3"/>
    <x v="0"/>
    <x v="1"/>
    <x v="1"/>
    <x v="1"/>
    <b v="0"/>
    <x v="1"/>
    <x v="1"/>
    <n v="0"/>
    <x v="0"/>
    <b v="0"/>
    <b v="0"/>
    <b v="0"/>
    <b v="0"/>
    <b v="0"/>
    <b v="0"/>
    <b v="0"/>
    <b v="0"/>
    <b v="0"/>
    <b v="0"/>
    <b v="0"/>
    <x v="0"/>
    <x v="0"/>
    <n v="0"/>
    <x v="34"/>
    <x v="0"/>
  </r>
  <r>
    <m/>
    <x v="3"/>
    <x v="8"/>
    <x v="184"/>
    <x v="184"/>
    <x v="1"/>
    <x v="188"/>
    <s v="ASUS EDI 850 Order Request:_x000a_1. 建立目的: 計算當月已收生產訂單數量;_x000a_2. 處理過程: 加總符合篩選條件的訂單數量;_x000a_3. 資料來源: ASUS Open Order Report_x000a_4. 篩選條件: &quot;&quot;ReqShpDate&quot;&quot;在PSG ASUS Month的當月及之前, 且當月1號(不含)前未出貨的訂單;_x000a_5. 補充內容: NA"/>
    <x v="4"/>
    <x v="48"/>
    <s v="N/A"/>
    <s v="Confidential"/>
    <s v="數值類"/>
    <s v="N/A"/>
    <x v="2"/>
    <m/>
    <x v="4"/>
    <x v="3"/>
    <x v="0"/>
    <x v="0"/>
    <s v="DM_FCST_PSG_FCST_HIT_RATE_ANALYSIS"/>
    <s v="EDI_850_ORDER_REQUEST"/>
    <m/>
    <m/>
    <m/>
    <m/>
    <m/>
    <m/>
    <m/>
    <m/>
    <m/>
    <m/>
    <m/>
    <m/>
    <m/>
    <m/>
    <m/>
    <m/>
    <m/>
    <m/>
    <s v="資料清單"/>
    <x v="9"/>
    <x v="8"/>
    <x v="60"/>
    <x v="8"/>
    <e v="#N/A"/>
    <s v="EDI 850 Order Request"/>
    <x v="184"/>
    <x v="1"/>
    <x v="0"/>
    <x v="188"/>
    <x v="4"/>
    <s v="IEC_STD_V10 &gt;&gt; Common &gt;&gt; AutoMetaDataEDI 850 Order Request"/>
    <x v="4"/>
    <x v="1"/>
    <s v="客戶採購訂單當月要求出貨數量_x000a_Measure"/>
    <n v="346"/>
    <n v="430"/>
    <n v="0"/>
    <s v=""/>
    <n v="0"/>
    <n v="0"/>
    <n v="346"/>
    <x v="96"/>
    <s v="PSG FCST Hit Rate Analysis"/>
    <x v="47"/>
    <e v="#N/A"/>
    <x v="0"/>
    <s v="P.3.10.0:"/>
    <x v="69"/>
    <x v="69"/>
    <x v="436"/>
    <x v="184"/>
    <x v="184"/>
    <x v="193"/>
    <x v="26"/>
    <x v="0"/>
    <x v="0"/>
    <x v="4"/>
    <m/>
    <x v="0"/>
    <x v="4"/>
    <s v="PSG FCST Hit Rate Analysis_EDI 850 Order Request"/>
    <x v="420"/>
    <x v="4"/>
    <x v="0"/>
    <x v="3"/>
    <x v="3"/>
    <x v="0"/>
    <x v="0"/>
    <s v="DM_FCST_PSG_FCST_HIT_RATE_ANALYSIS"/>
    <s v="EDI_850_ORDER_REQUEST"/>
    <x v="38"/>
    <x v="103"/>
    <x v="0"/>
    <n v="9"/>
    <x v="2"/>
    <x v="2"/>
    <x v="3"/>
    <s v=""/>
    <s v=""/>
    <n v="436"/>
    <s v="-436"/>
    <x v="0"/>
    <x v="0"/>
    <x v="0"/>
    <x v="184"/>
    <x v="4"/>
    <s v="BU2 華碩客戶訂單需求數量, 通過EDI 850指令傳送至英業達系統"/>
    <s v=""/>
    <s v=""/>
    <x v="0"/>
    <x v="60"/>
    <m/>
    <s v="^()$"/>
    <n v="9"/>
    <x v="0"/>
    <x v="3"/>
    <x v="0"/>
    <x v="1"/>
    <x v="1"/>
    <x v="1"/>
    <b v="0"/>
    <x v="1"/>
    <x v="1"/>
    <n v="0"/>
    <x v="0"/>
    <b v="0"/>
    <b v="0"/>
    <b v="0"/>
    <b v="0"/>
    <b v="0"/>
    <b v="0"/>
    <b v="0"/>
    <b v="0"/>
    <b v="0"/>
    <b v="0"/>
    <b v="0"/>
    <x v="0"/>
    <x v="0"/>
    <n v="0"/>
    <x v="28"/>
    <x v="0"/>
  </r>
  <r>
    <m/>
    <x v="3"/>
    <x v="8"/>
    <x v="185"/>
    <x v="185"/>
    <x v="92"/>
    <x v="189"/>
    <s v="HP RD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
    <x v="4"/>
    <x v="48"/>
    <s v="N/A"/>
    <s v="Confidential"/>
    <s v="數值類"/>
    <s v="N/A"/>
    <x v="2"/>
    <m/>
    <x v="4"/>
    <x v="3"/>
    <x v="0"/>
    <x v="0"/>
    <s v="DM_FCST_PSG_FCST_HIT_RATE_ANALYSIS"/>
    <s v="RDP"/>
    <m/>
    <m/>
    <m/>
    <m/>
    <m/>
    <m/>
    <m/>
    <m/>
    <m/>
    <m/>
    <m/>
    <m/>
    <m/>
    <m/>
    <m/>
    <m/>
    <m/>
    <m/>
    <s v="資料清單"/>
    <x v="9"/>
    <x v="9"/>
    <x v="60"/>
    <x v="8"/>
    <e v="#N/A"/>
    <s v="Regional Demand Plan"/>
    <x v="185"/>
    <x v="92"/>
    <x v="0"/>
    <x v="189"/>
    <x v="4"/>
    <s v="IEC_STD_V10 &gt;&gt; Common &gt;&gt; AutoMetaDataRegional Demand Plan"/>
    <x v="4"/>
    <x v="1"/>
    <s v="當月客戶需求計畫量Measure"/>
    <n v="347"/>
    <n v="430"/>
    <n v="0"/>
    <s v=""/>
    <n v="0"/>
    <n v="0"/>
    <n v="347"/>
    <x v="97"/>
    <s v="PSG FCST Hit Rate Analysis"/>
    <x v="47"/>
    <e v="#N/A"/>
    <x v="0"/>
    <s v="P.3.10.0:"/>
    <x v="70"/>
    <x v="70"/>
    <x v="437"/>
    <x v="185"/>
    <x v="185"/>
    <x v="194"/>
    <x v="26"/>
    <x v="0"/>
    <x v="0"/>
    <x v="4"/>
    <m/>
    <x v="0"/>
    <x v="4"/>
    <s v="PSG FCST Hit Rate Analysis_Regional Demand Plan"/>
    <x v="421"/>
    <x v="4"/>
    <x v="0"/>
    <x v="3"/>
    <x v="3"/>
    <x v="0"/>
    <x v="0"/>
    <s v="DM_FCST_PSG_FCST_HIT_RATE_ANALYSIS"/>
    <s v="RDP"/>
    <x v="38"/>
    <x v="104"/>
    <x v="0"/>
    <n v="9"/>
    <x v="2"/>
    <x v="2"/>
    <x v="3"/>
    <s v=""/>
    <s v=""/>
    <n v="437"/>
    <s v="-437"/>
    <x v="0"/>
    <x v="0"/>
    <x v="0"/>
    <x v="185"/>
    <x v="4"/>
    <s v="BU1 HP客戶提供之當月出貨計畫"/>
    <s v=""/>
    <s v=""/>
    <x v="0"/>
    <x v="60"/>
    <m/>
    <s v="^()$"/>
    <n v="9"/>
    <x v="0"/>
    <x v="3"/>
    <x v="0"/>
    <x v="1"/>
    <x v="1"/>
    <x v="1"/>
    <b v="0"/>
    <x v="1"/>
    <x v="1"/>
    <n v="0"/>
    <x v="0"/>
    <b v="0"/>
    <b v="0"/>
    <b v="0"/>
    <b v="0"/>
    <b v="0"/>
    <b v="0"/>
    <b v="0"/>
    <b v="0"/>
    <b v="0"/>
    <b v="0"/>
    <b v="0"/>
    <x v="0"/>
    <x v="0"/>
    <n v="0"/>
    <x v="6"/>
    <x v="0"/>
  </r>
  <r>
    <m/>
    <x v="3"/>
    <x v="8"/>
    <x v="186"/>
    <x v="186"/>
    <x v="1"/>
    <x v="190"/>
    <s v="ASUS EDI 940 Shipping Notice:_x000a_1. 建立目的: 計算當月已收提貨訂單數量;_x000a_2. 處理過程: 加總符合篩選條件的訂單數量;_x000a_3. 資料來源: ASUS Open Order Report;_x000a_4. 篩選條件: &quot;&quot;ReqShpDate&quot;&quot;在PSG ASUS Month的當月及之前, 且940_DATE&quot;&quot;在當月及之前, 且當月1號(不含)前未出貨的訂單數量.;_x000a_5. 補充內容: NA"/>
    <x v="4"/>
    <x v="48"/>
    <s v="N/A"/>
    <s v="Confidential"/>
    <s v="數值類"/>
    <s v="N/A"/>
    <x v="2"/>
    <m/>
    <x v="4"/>
    <x v="3"/>
    <x v="0"/>
    <x v="0"/>
    <s v="DM_FCST_PSG_FCST_HIT_RATE_ANALYSIS"/>
    <s v="EDI_940_SHIPPING_NOTICE"/>
    <m/>
    <m/>
    <m/>
    <m/>
    <m/>
    <m/>
    <m/>
    <m/>
    <m/>
    <m/>
    <m/>
    <m/>
    <m/>
    <m/>
    <m/>
    <m/>
    <m/>
    <m/>
    <s v="資料清單"/>
    <x v="9"/>
    <x v="10"/>
    <x v="60"/>
    <x v="8"/>
    <e v="#N/A"/>
    <s v="EDI 940 Shipping Notice"/>
    <x v="186"/>
    <x v="1"/>
    <x v="0"/>
    <x v="190"/>
    <x v="4"/>
    <s v="IEC_STD_V10 &gt;&gt; Common &gt;&gt; AutoMetaDataEDI 940 Shipping Notice"/>
    <x v="4"/>
    <x v="1"/>
    <s v="客戶指示當月出貨數量Measure"/>
    <n v="348"/>
    <n v="430"/>
    <n v="0"/>
    <s v=""/>
    <n v="0"/>
    <n v="0"/>
    <n v="348"/>
    <x v="98"/>
    <s v="PSG FCST Hit Rate Analysis"/>
    <x v="47"/>
    <e v="#N/A"/>
    <x v="0"/>
    <s v="P.3.10.0:"/>
    <x v="71"/>
    <x v="71"/>
    <x v="438"/>
    <x v="186"/>
    <x v="186"/>
    <x v="195"/>
    <x v="26"/>
    <x v="0"/>
    <x v="0"/>
    <x v="4"/>
    <m/>
    <x v="0"/>
    <x v="4"/>
    <s v="PSG FCST Hit Rate Analysis_EDI 940 Shipping Notice"/>
    <x v="422"/>
    <x v="4"/>
    <x v="0"/>
    <x v="3"/>
    <x v="3"/>
    <x v="0"/>
    <x v="0"/>
    <s v="DM_FCST_PSG_FCST_HIT_RATE_ANALYSIS"/>
    <s v="EDI_940_SHIPPING_NOTICE"/>
    <x v="38"/>
    <x v="105"/>
    <x v="0"/>
    <n v="9"/>
    <x v="2"/>
    <x v="2"/>
    <x v="3"/>
    <s v=""/>
    <s v=""/>
    <n v="438"/>
    <s v="-438"/>
    <x v="0"/>
    <x v="0"/>
    <x v="0"/>
    <x v="186"/>
    <x v="4"/>
    <s v="BU2 華碩客戶提貨需求數量, 通過EDI 940指令傳送至英業達系統"/>
    <s v=""/>
    <s v=""/>
    <x v="0"/>
    <x v="60"/>
    <m/>
    <s v="^()$"/>
    <n v="9"/>
    <x v="0"/>
    <x v="3"/>
    <x v="0"/>
    <x v="1"/>
    <x v="1"/>
    <x v="1"/>
    <b v="0"/>
    <x v="1"/>
    <x v="1"/>
    <n v="0"/>
    <x v="0"/>
    <b v="0"/>
    <b v="0"/>
    <b v="0"/>
    <b v="0"/>
    <b v="0"/>
    <b v="0"/>
    <b v="0"/>
    <b v="0"/>
    <b v="0"/>
    <b v="0"/>
    <b v="0"/>
    <x v="0"/>
    <x v="0"/>
    <n v="0"/>
    <x v="23"/>
    <x v="0"/>
  </r>
  <r>
    <m/>
    <x v="3"/>
    <x v="8"/>
    <x v="242"/>
    <x v="242"/>
    <x v="1"/>
    <x v="248"/>
    <s v="N/A"/>
    <x v="0"/>
    <x v="0"/>
    <s v="N/A"/>
    <s v="Sensitive"/>
    <m/>
    <m/>
    <x v="2"/>
    <m/>
    <x v="4"/>
    <x v="3"/>
    <x v="0"/>
    <x v="0"/>
    <s v="DM_FCST_PSG_FCST_VERSIONS_COMPARISON"/>
    <m/>
    <m/>
    <m/>
    <m/>
    <m/>
    <m/>
    <m/>
    <m/>
    <m/>
    <m/>
    <m/>
    <m/>
    <m/>
    <m/>
    <m/>
    <m/>
    <m/>
    <m/>
    <m/>
    <s v="資料清單"/>
    <x v="9"/>
    <x v="11"/>
    <x v="60"/>
    <x v="8"/>
    <e v="#N/A"/>
    <s v="PSG Forecast Versions Comparison"/>
    <x v="242"/>
    <x v="1"/>
    <x v="0"/>
    <x v="248"/>
    <x v="4"/>
    <s v="IEC_STD_V10 &gt;&gt; Common &gt;&gt; AutoMetaDataPSG Forecast Versions Comparison"/>
    <x v="0"/>
    <x v="2"/>
    <s v="個人電腦事業群之需求計畫版本比較Concept"/>
    <n v="441"/>
    <n v="0"/>
    <n v="0"/>
    <s v=""/>
    <n v="0"/>
    <n v="0"/>
    <n v="0"/>
    <x v="0"/>
    <s v=""/>
    <x v="0"/>
    <s v=""/>
    <x v="0"/>
    <s v="P.3.10.0:"/>
    <x v="72"/>
    <x v="72"/>
    <x v="439"/>
    <x v="242"/>
    <x v="242"/>
    <x v="189"/>
    <x v="0"/>
    <x v="0"/>
    <x v="0"/>
    <x v="0"/>
    <m/>
    <x v="0"/>
    <x v="0"/>
    <s v="PSG Forecast Versions Comparison"/>
    <x v="423"/>
    <x v="0"/>
    <x v="0"/>
    <x v="3"/>
    <x v="3"/>
    <x v="0"/>
    <x v="0"/>
    <s v="DM_FCST_PSG_FCST_VERSIONS_COMPARISON"/>
    <s v=""/>
    <x v="39"/>
    <x v="0"/>
    <x v="0"/>
    <n v="9"/>
    <x v="2"/>
    <x v="2"/>
    <x v="3"/>
    <s v=""/>
    <s v=""/>
    <n v="439"/>
    <s v="-439"/>
    <x v="0"/>
    <x v="0"/>
    <x v="0"/>
    <x v="242"/>
    <x v="4"/>
    <s v="比較不同版本需求計畫之間的差異"/>
    <s v=""/>
    <s v=""/>
    <x v="0"/>
    <x v="60"/>
    <m/>
    <s v="^()$"/>
    <n v="9"/>
    <x v="0"/>
    <x v="3"/>
    <x v="0"/>
    <x v="1"/>
    <x v="0"/>
    <x v="1"/>
    <b v="0"/>
    <x v="1"/>
    <x v="0"/>
    <n v="0"/>
    <x v="0"/>
    <b v="0"/>
    <b v="0"/>
    <b v="0"/>
    <b v="0"/>
    <b v="0"/>
    <b v="0"/>
    <b v="0"/>
    <b v="0"/>
    <b v="0"/>
    <b v="0"/>
    <b v="0"/>
    <x v="0"/>
    <x v="0"/>
    <n v="0"/>
    <x v="20"/>
    <x v="0"/>
  </r>
  <r>
    <m/>
    <x v="3"/>
    <x v="8"/>
    <x v="177"/>
    <x v="177"/>
    <x v="1"/>
    <x v="181"/>
    <s v="N/A"/>
    <x v="3"/>
    <x v="49"/>
    <s v="N/A"/>
    <s v="Sensitive"/>
    <s v="代碼類"/>
    <s v="BU1: 第一事業處所屬業務;_x000a_BU2: 第二事業處所屬業務;"/>
    <x v="2"/>
    <m/>
    <x v="4"/>
    <x v="3"/>
    <x v="0"/>
    <x v="0"/>
    <s v="DM_FCST_PSG_FCST_VERSIONS_COMPARISON"/>
    <s v="BU_CODE"/>
    <m/>
    <m/>
    <m/>
    <m/>
    <m/>
    <m/>
    <m/>
    <m/>
    <m/>
    <m/>
    <m/>
    <m/>
    <m/>
    <m/>
    <m/>
    <m/>
    <m/>
    <m/>
    <s v="資料清單"/>
    <x v="9"/>
    <x v="12"/>
    <x v="60"/>
    <x v="8"/>
    <e v="#N/A"/>
    <s v="BU Code"/>
    <x v="177"/>
    <x v="1"/>
    <x v="0"/>
    <x v="181"/>
    <x v="4"/>
    <s v="IEC_STD_V10 &gt;&gt; Common &gt;&gt; AutoMetaDataBU Code"/>
    <x v="3"/>
    <x v="2"/>
    <s v="事業處代碼Dimension"/>
    <n v="339"/>
    <n v="441"/>
    <n v="0"/>
    <s v=""/>
    <n v="0"/>
    <n v="0"/>
    <n v="1055"/>
    <x v="80"/>
    <s v="PSG Forecast Versions Comparison"/>
    <x v="48"/>
    <e v="#N/A"/>
    <x v="0"/>
    <s v="P.3.10.0:"/>
    <x v="73"/>
    <x v="73"/>
    <x v="440"/>
    <x v="177"/>
    <x v="177"/>
    <x v="189"/>
    <x v="24"/>
    <x v="0"/>
    <x v="0"/>
    <x v="2"/>
    <m/>
    <x v="0"/>
    <x v="3"/>
    <s v="PSG Forecast Versions Comparison_BU Code"/>
    <x v="424"/>
    <x v="3"/>
    <x v="0"/>
    <x v="3"/>
    <x v="3"/>
    <x v="0"/>
    <x v="0"/>
    <s v="DM_FCST_PSG_FCST_VERSIONS_COMPARISON"/>
    <s v="BU_CODE"/>
    <x v="39"/>
    <x v="96"/>
    <x v="0"/>
    <n v="9"/>
    <x v="2"/>
    <x v="2"/>
    <x v="0"/>
    <s v=""/>
    <s v=""/>
    <n v="440"/>
    <s v="-440"/>
    <x v="0"/>
    <x v="0"/>
    <x v="0"/>
    <x v="177"/>
    <x v="4"/>
    <s v="PSG不同事業處之名稱"/>
    <s v=""/>
    <s v=""/>
    <x v="0"/>
    <x v="60"/>
    <m/>
    <s v="^()$"/>
    <n v="9"/>
    <x v="0"/>
    <x v="3"/>
    <x v="0"/>
    <x v="1"/>
    <x v="1"/>
    <x v="1"/>
    <b v="0"/>
    <x v="1"/>
    <x v="1"/>
    <n v="0"/>
    <x v="0"/>
    <b v="0"/>
    <b v="0"/>
    <b v="0"/>
    <b v="0"/>
    <b v="0"/>
    <b v="0"/>
    <b v="0"/>
    <b v="0"/>
    <b v="0"/>
    <b v="0"/>
    <b v="0"/>
    <x v="0"/>
    <x v="0"/>
    <n v="0"/>
    <x v="1"/>
    <x v="0"/>
  </r>
  <r>
    <m/>
    <x v="3"/>
    <x v="8"/>
    <x v="178"/>
    <x v="178"/>
    <x v="1"/>
    <x v="182"/>
    <s v="N/A"/>
    <x v="3"/>
    <x v="49"/>
    <s v="N/A"/>
    <s v="Sensitive"/>
    <s v="代碼類"/>
    <s v="HP: 第一事業處惠普客戶;_x000a_ASUS: 第二事業處華碩客戶;"/>
    <x v="2"/>
    <m/>
    <x v="4"/>
    <x v="3"/>
    <x v="0"/>
    <x v="0"/>
    <s v="DM_FCST_PSG_FCST_VERSIONS_COMPARISON"/>
    <s v="CUSTOMER_NAME"/>
    <m/>
    <m/>
    <m/>
    <m/>
    <m/>
    <m/>
    <m/>
    <m/>
    <m/>
    <m/>
    <m/>
    <m/>
    <m/>
    <m/>
    <m/>
    <m/>
    <m/>
    <m/>
    <s v="資料清單"/>
    <x v="9"/>
    <x v="13"/>
    <x v="60"/>
    <x v="8"/>
    <e v="#N/A"/>
    <s v="Customer Name"/>
    <x v="178"/>
    <x v="1"/>
    <x v="0"/>
    <x v="182"/>
    <x v="4"/>
    <s v="IEC_STD_V10 &gt;&gt; Common &gt;&gt; AutoMetaDataCustomer Name"/>
    <x v="3"/>
    <x v="2"/>
    <s v="客戶名稱Dimension"/>
    <n v="340"/>
    <n v="441"/>
    <n v="0"/>
    <s v=""/>
    <n v="0"/>
    <n v="0"/>
    <n v="1036"/>
    <x v="81"/>
    <s v="PSG Forecast Versions Comparison"/>
    <x v="48"/>
    <e v="#N/A"/>
    <x v="0"/>
    <s v="P.3.10.0:"/>
    <x v="74"/>
    <x v="74"/>
    <x v="441"/>
    <x v="178"/>
    <x v="178"/>
    <x v="189"/>
    <x v="25"/>
    <x v="0"/>
    <x v="0"/>
    <x v="2"/>
    <m/>
    <x v="0"/>
    <x v="3"/>
    <s v="PSG Forecast Versions Comparison_Customer Name"/>
    <x v="425"/>
    <x v="3"/>
    <x v="0"/>
    <x v="3"/>
    <x v="3"/>
    <x v="0"/>
    <x v="0"/>
    <s v="DM_FCST_PSG_FCST_VERSIONS_COMPARISON"/>
    <s v="CUSTOMER_NAME"/>
    <x v="39"/>
    <x v="97"/>
    <x v="0"/>
    <n v="9"/>
    <x v="2"/>
    <x v="2"/>
    <x v="0"/>
    <s v=""/>
    <s v=""/>
    <n v="441"/>
    <s v="-441"/>
    <x v="0"/>
    <x v="0"/>
    <x v="0"/>
    <x v="178"/>
    <x v="4"/>
    <s v="PSG不同客戶之名稱"/>
    <s v=""/>
    <s v=""/>
    <x v="0"/>
    <x v="60"/>
    <m/>
    <s v="^()$"/>
    <n v="9"/>
    <x v="0"/>
    <x v="3"/>
    <x v="0"/>
    <x v="1"/>
    <x v="1"/>
    <x v="1"/>
    <b v="0"/>
    <x v="1"/>
    <x v="1"/>
    <n v="0"/>
    <x v="0"/>
    <b v="0"/>
    <b v="0"/>
    <b v="0"/>
    <b v="0"/>
    <b v="0"/>
    <b v="0"/>
    <b v="0"/>
    <b v="0"/>
    <b v="0"/>
    <b v="0"/>
    <b v="0"/>
    <x v="0"/>
    <x v="0"/>
    <n v="0"/>
    <x v="12"/>
    <x v="0"/>
  </r>
  <r>
    <m/>
    <x v="3"/>
    <x v="8"/>
    <x v="179"/>
    <x v="179"/>
    <x v="1"/>
    <x v="183"/>
    <s v="例如: _x000a_BU1A, BD2A...."/>
    <x v="3"/>
    <x v="49"/>
    <s v="N/A"/>
    <s v="General"/>
    <s v="代碼類"/>
    <m/>
    <x v="2"/>
    <m/>
    <x v="4"/>
    <x v="3"/>
    <x v="0"/>
    <x v="0"/>
    <s v="DM_FCST_PSG_FCST_VERSIONS_COMPARISON"/>
    <s v="DIVISION_CODE"/>
    <m/>
    <m/>
    <m/>
    <m/>
    <m/>
    <m/>
    <m/>
    <m/>
    <m/>
    <m/>
    <m/>
    <m/>
    <m/>
    <m/>
    <m/>
    <m/>
    <m/>
    <m/>
    <s v="資料清單"/>
    <x v="9"/>
    <x v="14"/>
    <x v="60"/>
    <x v="8"/>
    <e v="#N/A"/>
    <s v="Division Code"/>
    <x v="179"/>
    <x v="1"/>
    <x v="0"/>
    <x v="183"/>
    <x v="4"/>
    <s v="IEC_STD_V10 &gt;&gt; Common &gt;&gt; AutoMetaDataDivision Code"/>
    <x v="3"/>
    <x v="0"/>
    <s v="產品事業部門代碼Dimension"/>
    <n v="341"/>
    <n v="441"/>
    <n v="0"/>
    <s v=""/>
    <n v="0"/>
    <n v="0"/>
    <n v="1051"/>
    <x v="82"/>
    <s v="PSG Forecast Versions Comparison"/>
    <x v="48"/>
    <e v="#N/A"/>
    <x v="0"/>
    <s v="P.3.10.0:"/>
    <x v="75"/>
    <x v="75"/>
    <x v="442"/>
    <x v="179"/>
    <x v="179"/>
    <x v="190"/>
    <x v="0"/>
    <x v="0"/>
    <x v="0"/>
    <x v="2"/>
    <m/>
    <x v="0"/>
    <x v="3"/>
    <s v="PSG Forecast Versions Comparison_Division Code"/>
    <x v="426"/>
    <x v="3"/>
    <x v="0"/>
    <x v="3"/>
    <x v="3"/>
    <x v="0"/>
    <x v="0"/>
    <s v="DM_FCST_PSG_FCST_VERSIONS_COMPARISON"/>
    <s v="DIVISION_CODE"/>
    <x v="39"/>
    <x v="98"/>
    <x v="0"/>
    <n v="9"/>
    <x v="2"/>
    <x v="2"/>
    <x v="0"/>
    <s v=""/>
    <s v=""/>
    <n v="442"/>
    <s v="-442"/>
    <x v="0"/>
    <x v="0"/>
    <x v="0"/>
    <x v="179"/>
    <x v="4"/>
    <s v="產品事業部門代碼"/>
    <s v=""/>
    <s v=""/>
    <x v="0"/>
    <x v="60"/>
    <m/>
    <s v="^()$"/>
    <n v="9"/>
    <x v="0"/>
    <x v="3"/>
    <x v="0"/>
    <x v="1"/>
    <x v="1"/>
    <x v="1"/>
    <b v="0"/>
    <x v="1"/>
    <x v="1"/>
    <n v="0"/>
    <x v="0"/>
    <b v="0"/>
    <b v="0"/>
    <b v="0"/>
    <b v="0"/>
    <b v="0"/>
    <b v="0"/>
    <b v="0"/>
    <b v="0"/>
    <b v="0"/>
    <b v="0"/>
    <b v="0"/>
    <x v="0"/>
    <x v="0"/>
    <n v="0"/>
    <x v="12"/>
    <x v="0"/>
  </r>
  <r>
    <m/>
    <x v="3"/>
    <x v="8"/>
    <x v="180"/>
    <x v="180"/>
    <x v="68"/>
    <x v="184"/>
    <s v="N/A"/>
    <x v="3"/>
    <x v="49"/>
    <s v="N/A"/>
    <s v="Sensitive"/>
    <s v="代碼類"/>
    <s v="PSG BU1的不同產品類別:_x000a_NB: 筆記型電腦_x000a_DT: 臺式電腦主機/桌上型個人電腦_x000a_Docking: 筆記型電腦擴充座_x000a__x000a_PSG BU2的不同產品類別:_x000a_NB: 筆記型電腦"/>
    <x v="2"/>
    <m/>
    <x v="4"/>
    <x v="3"/>
    <x v="0"/>
    <x v="0"/>
    <s v="DM_FCST_PSG_FCST_VERSIONS_COMPARISON"/>
    <s v="CATEGORY"/>
    <m/>
    <m/>
    <m/>
    <m/>
    <m/>
    <m/>
    <m/>
    <m/>
    <m/>
    <m/>
    <m/>
    <m/>
    <m/>
    <m/>
    <m/>
    <m/>
    <m/>
    <m/>
    <s v="資料清單"/>
    <x v="9"/>
    <x v="15"/>
    <x v="60"/>
    <x v="8"/>
    <e v="#N/A"/>
    <s v="Product Category"/>
    <x v="180"/>
    <x v="68"/>
    <x v="0"/>
    <x v="184"/>
    <x v="4"/>
    <s v="IEC_STD_V10 &gt;&gt; Common &gt;&gt; AutoMetaDataProduct Category"/>
    <x v="3"/>
    <x v="2"/>
    <s v="產品型態分類Dimension"/>
    <n v="342"/>
    <n v="441"/>
    <n v="0"/>
    <s v=""/>
    <n v="0"/>
    <n v="0"/>
    <n v="1046"/>
    <x v="83"/>
    <s v="PSG Forecast Versions Comparison"/>
    <x v="48"/>
    <e v="#N/A"/>
    <x v="0"/>
    <s v="P.3.10.0:"/>
    <x v="76"/>
    <x v="76"/>
    <x v="443"/>
    <x v="180"/>
    <x v="180"/>
    <x v="189"/>
    <x v="27"/>
    <x v="0"/>
    <x v="0"/>
    <x v="2"/>
    <m/>
    <x v="0"/>
    <x v="3"/>
    <s v="PSG Forecast Versions Comparison_Product Category"/>
    <x v="427"/>
    <x v="3"/>
    <x v="0"/>
    <x v="3"/>
    <x v="3"/>
    <x v="0"/>
    <x v="0"/>
    <s v="DM_FCST_PSG_FCST_VERSIONS_COMPARISON"/>
    <s v="CATEGORY"/>
    <x v="39"/>
    <x v="99"/>
    <x v="0"/>
    <n v="9"/>
    <x v="2"/>
    <x v="2"/>
    <x v="0"/>
    <s v=""/>
    <s v=""/>
    <n v="443"/>
    <s v="-443"/>
    <x v="0"/>
    <x v="0"/>
    <x v="0"/>
    <x v="180"/>
    <x v="4"/>
    <s v="PSG BU1的不同產品類別:_x000a_NB: 筆記本電腦_x000a_DT: 臺式電腦主機/桌上型個人電腦_x000a_Docking: 筆記本電腦擴充座_x000a__x000a_PSG BU2的不同產品類別:_x000a_NB: 筆記本電腦"/>
    <s v=""/>
    <s v=""/>
    <x v="0"/>
    <x v="60"/>
    <m/>
    <s v="^()$"/>
    <n v="9"/>
    <x v="0"/>
    <x v="3"/>
    <x v="0"/>
    <x v="1"/>
    <x v="1"/>
    <x v="1"/>
    <b v="0"/>
    <x v="1"/>
    <x v="1"/>
    <n v="0"/>
    <x v="0"/>
    <b v="0"/>
    <b v="0"/>
    <b v="0"/>
    <b v="0"/>
    <b v="0"/>
    <b v="0"/>
    <b v="0"/>
    <b v="0"/>
    <b v="0"/>
    <b v="0"/>
    <b v="0"/>
    <x v="0"/>
    <x v="0"/>
    <n v="0"/>
    <x v="11"/>
    <x v="0"/>
  </r>
  <r>
    <m/>
    <x v="3"/>
    <x v="8"/>
    <x v="181"/>
    <x v="181"/>
    <x v="91"/>
    <x v="185"/>
    <s v="N/A"/>
    <x v="3"/>
    <x v="49"/>
    <s v="N/A"/>
    <s v="Sensitive"/>
    <s v="代碼類"/>
    <s v="PSG BU1的產品系列名稱:_x000a_Probook, Tablet, OPP14, 400s, 800s, 1000s, 700s, Pavilion, OPP17, 600s, RPOS, DT, AIO, Docking_x000a__x000a_PSG BU2的產品系列名稱:_x000a_FX516, Strix_2021, Strix_2022, GA401R, GA402, GA503, GC31, GC32, GU603, GU603Z, GV301, GV301R, GX703, NR2201, NR2202, NR2203"/>
    <x v="2"/>
    <m/>
    <x v="4"/>
    <x v="3"/>
    <x v="0"/>
    <x v="0"/>
    <s v="DM_FCST_PSG_FCST_VERSIONS_COMPARISON"/>
    <s v="SERIES"/>
    <m/>
    <m/>
    <m/>
    <m/>
    <m/>
    <m/>
    <m/>
    <m/>
    <m/>
    <m/>
    <m/>
    <m/>
    <m/>
    <m/>
    <m/>
    <m/>
    <m/>
    <m/>
    <s v="資料清單"/>
    <x v="9"/>
    <x v="16"/>
    <x v="60"/>
    <x v="8"/>
    <e v="#N/A"/>
    <s v="Product Series"/>
    <x v="181"/>
    <x v="91"/>
    <x v="0"/>
    <x v="185"/>
    <x v="4"/>
    <s v="IEC_STD_V10 &gt;&gt; Common &gt;&gt; AutoMetaDataProduct Series"/>
    <x v="3"/>
    <x v="2"/>
    <s v="產品系列Dimension"/>
    <n v="343"/>
    <n v="441"/>
    <n v="0"/>
    <s v=""/>
    <n v="0"/>
    <n v="0"/>
    <n v="1042"/>
    <x v="84"/>
    <s v="PSG Forecast Versions Comparison"/>
    <x v="48"/>
    <e v="#N/A"/>
    <x v="0"/>
    <s v="P.3.10.0:"/>
    <x v="77"/>
    <x v="77"/>
    <x v="444"/>
    <x v="181"/>
    <x v="181"/>
    <x v="189"/>
    <x v="28"/>
    <x v="0"/>
    <x v="0"/>
    <x v="2"/>
    <m/>
    <x v="0"/>
    <x v="3"/>
    <s v="PSG Forecast Versions Comparison_Product Series"/>
    <x v="428"/>
    <x v="3"/>
    <x v="0"/>
    <x v="3"/>
    <x v="3"/>
    <x v="0"/>
    <x v="0"/>
    <s v="DM_FCST_PSG_FCST_VERSIONS_COMPARISON"/>
    <s v="SERIES"/>
    <x v="39"/>
    <x v="100"/>
    <x v="0"/>
    <n v="9"/>
    <x v="2"/>
    <x v="2"/>
    <x v="0"/>
    <s v=""/>
    <s v=""/>
    <n v="444"/>
    <s v="-444"/>
    <x v="0"/>
    <x v="0"/>
    <x v="0"/>
    <x v="181"/>
    <x v="4"/>
    <s v="PSG BU1的產品系列名稱:_x000a_Probook, Tablet, OPP14, 400s, 800s, 1000s, 700s, Pavilion, OPP17, 600s, RPOS, DT, AIO, Docking_x000a__x000a_PSG BU2的產品系列名稱:_x000a_FX516, Strix_2021, Strix_2022, GA401R, GA402, GA503, GC31, GC32, GU603, GU603Z, GV301, GV301R, GX703, NR2201, NR2202, NR2203"/>
    <s v=""/>
    <s v=""/>
    <x v="0"/>
    <x v="60"/>
    <m/>
    <s v="^()$"/>
    <n v="9"/>
    <x v="0"/>
    <x v="3"/>
    <x v="0"/>
    <x v="1"/>
    <x v="1"/>
    <x v="1"/>
    <b v="0"/>
    <x v="1"/>
    <x v="1"/>
    <n v="0"/>
    <x v="0"/>
    <b v="0"/>
    <b v="0"/>
    <b v="0"/>
    <b v="0"/>
    <b v="0"/>
    <b v="0"/>
    <b v="0"/>
    <b v="0"/>
    <b v="0"/>
    <b v="0"/>
    <b v="0"/>
    <x v="0"/>
    <x v="0"/>
    <n v="0"/>
    <x v="0"/>
    <x v="0"/>
  </r>
  <r>
    <m/>
    <x v="3"/>
    <x v="8"/>
    <x v="189"/>
    <x v="189"/>
    <x v="1"/>
    <x v="186"/>
    <s v="YYYYMMDD"/>
    <x v="3"/>
    <x v="49"/>
    <s v="N/A"/>
    <s v="General"/>
    <s v="日期類"/>
    <s v="N/A"/>
    <x v="2"/>
    <m/>
    <x v="4"/>
    <x v="3"/>
    <x v="0"/>
    <x v="0"/>
    <s v="DM_FCST_PSG_FCST_VERSIONS_COMPARISON"/>
    <s v="VERSION_COMPARISON_MONTH"/>
    <m/>
    <m/>
    <m/>
    <m/>
    <m/>
    <m/>
    <m/>
    <m/>
    <m/>
    <m/>
    <m/>
    <m/>
    <m/>
    <m/>
    <m/>
    <m/>
    <m/>
    <m/>
    <s v="資料清單"/>
    <x v="9"/>
    <x v="17"/>
    <x v="60"/>
    <x v="8"/>
    <e v="#N/A"/>
    <s v="Version Comparison Month"/>
    <x v="189"/>
    <x v="1"/>
    <x v="0"/>
    <x v="186"/>
    <x v="4"/>
    <s v="IEC_STD_V10 &gt;&gt; Common &gt;&gt; AutoMetaDataVersion Comparison Month"/>
    <x v="3"/>
    <x v="0"/>
    <s v="版本比較月份Dimension"/>
    <n v="356"/>
    <n v="441"/>
    <n v="0"/>
    <s v=""/>
    <n v="0"/>
    <n v="0"/>
    <n v="356"/>
    <x v="99"/>
    <s v="PSG Forecast Versions Comparison"/>
    <x v="48"/>
    <e v="#N/A"/>
    <x v="0"/>
    <s v="P.3.10.0:"/>
    <x v="78"/>
    <x v="78"/>
    <x v="445"/>
    <x v="189"/>
    <x v="189"/>
    <x v="197"/>
    <x v="26"/>
    <x v="0"/>
    <x v="0"/>
    <x v="3"/>
    <m/>
    <x v="0"/>
    <x v="3"/>
    <s v="PSG Forecast Versions Comparison_Version Comparison Month"/>
    <x v="429"/>
    <x v="3"/>
    <x v="0"/>
    <x v="3"/>
    <x v="3"/>
    <x v="0"/>
    <x v="0"/>
    <s v="DM_FCST_PSG_FCST_VERSIONS_COMPARISON"/>
    <s v="VERSION_COMPARISON_MONTH"/>
    <x v="39"/>
    <x v="107"/>
    <x v="0"/>
    <n v="9"/>
    <x v="2"/>
    <x v="2"/>
    <x v="3"/>
    <s v=""/>
    <s v=""/>
    <n v="445"/>
    <s v="-445"/>
    <x v="0"/>
    <x v="0"/>
    <x v="0"/>
    <x v="189"/>
    <x v="4"/>
    <s v="需求日期為每個預測區間起始日，若為實際收單為實際收單日期、若為需求計畫為需求計畫日期"/>
    <s v=""/>
    <s v=""/>
    <x v="0"/>
    <x v="60"/>
    <m/>
    <s v="^()$"/>
    <n v="9"/>
    <x v="0"/>
    <x v="3"/>
    <x v="0"/>
    <x v="1"/>
    <x v="1"/>
    <x v="1"/>
    <b v="0"/>
    <x v="1"/>
    <x v="1"/>
    <n v="0"/>
    <x v="0"/>
    <b v="0"/>
    <b v="0"/>
    <b v="0"/>
    <b v="0"/>
    <b v="0"/>
    <b v="0"/>
    <b v="0"/>
    <b v="0"/>
    <b v="0"/>
    <b v="0"/>
    <b v="0"/>
    <x v="0"/>
    <x v="0"/>
    <n v="0"/>
    <x v="9"/>
    <x v="0"/>
  </r>
  <r>
    <m/>
    <x v="3"/>
    <x v="8"/>
    <x v="190"/>
    <x v="190"/>
    <x v="1"/>
    <x v="193"/>
    <s v="YYYYMMDD"/>
    <x v="3"/>
    <x v="49"/>
    <s v="N/A"/>
    <s v="General"/>
    <s v="日期類"/>
    <s v="N/A"/>
    <x v="2"/>
    <m/>
    <x v="4"/>
    <x v="3"/>
    <x v="0"/>
    <x v="0"/>
    <s v="DM_FCST_PSG_FCST_VERSIONS_COMPARISON"/>
    <s v="FCST_VERSION"/>
    <m/>
    <m/>
    <m/>
    <m/>
    <m/>
    <m/>
    <m/>
    <m/>
    <m/>
    <m/>
    <m/>
    <m/>
    <m/>
    <m/>
    <m/>
    <m/>
    <m/>
    <m/>
    <s v="資料清單"/>
    <x v="9"/>
    <x v="18"/>
    <x v="60"/>
    <x v="8"/>
    <e v="#N/A"/>
    <s v="FCST Version"/>
    <x v="190"/>
    <x v="1"/>
    <x v="0"/>
    <x v="193"/>
    <x v="4"/>
    <s v="IEC_STD_V10 &gt;&gt; Common &gt;&gt; AutoMetaDataFCST Version"/>
    <x v="3"/>
    <x v="0"/>
    <s v="需求計畫版本Dimension"/>
    <n v="357"/>
    <n v="441"/>
    <n v="0"/>
    <s v=""/>
    <n v="0"/>
    <n v="0"/>
    <n v="357"/>
    <x v="100"/>
    <s v="PSG Forecast Versions Comparison"/>
    <x v="48"/>
    <e v="#N/A"/>
    <x v="0"/>
    <s v="P.3.10.0:"/>
    <x v="79"/>
    <x v="79"/>
    <x v="446"/>
    <x v="190"/>
    <x v="190"/>
    <x v="197"/>
    <x v="26"/>
    <x v="0"/>
    <x v="0"/>
    <x v="3"/>
    <m/>
    <x v="0"/>
    <x v="3"/>
    <s v="PSG Forecast Versions Comparison_FCST Version"/>
    <x v="430"/>
    <x v="3"/>
    <x v="0"/>
    <x v="3"/>
    <x v="3"/>
    <x v="0"/>
    <x v="0"/>
    <s v="DM_FCST_PSG_FCST_VERSIONS_COMPARISON"/>
    <s v="FCST_VERSION"/>
    <x v="39"/>
    <x v="108"/>
    <x v="0"/>
    <n v="9"/>
    <x v="2"/>
    <x v="2"/>
    <x v="3"/>
    <s v=""/>
    <s v=""/>
    <n v="446"/>
    <s v="-446"/>
    <x v="0"/>
    <x v="0"/>
    <x v="0"/>
    <x v="190"/>
    <x v="4"/>
    <s v="需求計畫版本"/>
    <s v=""/>
    <s v=""/>
    <x v="0"/>
    <x v="60"/>
    <m/>
    <s v="^()$"/>
    <n v="9"/>
    <x v="0"/>
    <x v="3"/>
    <x v="0"/>
    <x v="1"/>
    <x v="1"/>
    <x v="1"/>
    <b v="0"/>
    <x v="1"/>
    <x v="1"/>
    <n v="0"/>
    <x v="0"/>
    <b v="0"/>
    <b v="0"/>
    <b v="0"/>
    <b v="0"/>
    <b v="0"/>
    <b v="0"/>
    <b v="0"/>
    <b v="0"/>
    <b v="0"/>
    <b v="0"/>
    <b v="0"/>
    <x v="0"/>
    <x v="0"/>
    <n v="0"/>
    <x v="2"/>
    <x v="0"/>
  </r>
  <r>
    <m/>
    <x v="3"/>
    <x v="8"/>
    <x v="191"/>
    <x v="191"/>
    <x v="1"/>
    <x v="194"/>
    <s v="N/A"/>
    <x v="3"/>
    <x v="49"/>
    <s v="N/A"/>
    <s v="General"/>
    <s v="代碼類"/>
    <s v="N/A"/>
    <x v="2"/>
    <m/>
    <x v="4"/>
    <x v="3"/>
    <x v="0"/>
    <x v="0"/>
    <s v="DM_FCST_PSG_FCST_VERSIONS_COMPARISON"/>
    <s v="FORECAST_TYPE_ID"/>
    <m/>
    <m/>
    <m/>
    <m/>
    <m/>
    <m/>
    <m/>
    <m/>
    <m/>
    <m/>
    <m/>
    <m/>
    <m/>
    <m/>
    <m/>
    <m/>
    <m/>
    <m/>
    <s v="資料清單"/>
    <x v="9"/>
    <x v="19"/>
    <x v="60"/>
    <x v="8"/>
    <e v="#N/A"/>
    <s v="Forecast Type ID"/>
    <x v="191"/>
    <x v="1"/>
    <x v="0"/>
    <x v="194"/>
    <x v="4"/>
    <s v="IEC_STD_V10 &gt;&gt; Common &gt;&gt; AutoMetaDataForecast Type ID"/>
    <x v="3"/>
    <x v="0"/>
    <s v="需求計畫類型IDDimension"/>
    <n v="358"/>
    <n v="441"/>
    <n v="0"/>
    <s v=""/>
    <n v="0"/>
    <n v="0"/>
    <n v="363"/>
    <x v="85"/>
    <s v="PSG Forecast Versions Comparison"/>
    <x v="48"/>
    <e v="#N/A"/>
    <x v="0"/>
    <s v="P.3.10.0:"/>
    <x v="80"/>
    <x v="80"/>
    <x v="447"/>
    <x v="191"/>
    <x v="191"/>
    <x v="189"/>
    <x v="26"/>
    <x v="0"/>
    <x v="0"/>
    <x v="2"/>
    <m/>
    <x v="0"/>
    <x v="3"/>
    <s v="PSG Forecast Versions Comparison_Forecast Type ID"/>
    <x v="431"/>
    <x v="3"/>
    <x v="0"/>
    <x v="3"/>
    <x v="3"/>
    <x v="0"/>
    <x v="0"/>
    <s v="DM_FCST_PSG_FCST_VERSIONS_COMPARISON"/>
    <s v="FORECAST_TYPE_ID"/>
    <x v="39"/>
    <x v="109"/>
    <x v="0"/>
    <n v="9"/>
    <x v="2"/>
    <x v="2"/>
    <x v="3"/>
    <s v=""/>
    <s v=""/>
    <n v="447"/>
    <s v="-447"/>
    <x v="0"/>
    <x v="0"/>
    <x v="0"/>
    <x v="191"/>
    <x v="4"/>
    <s v="需求計畫類型ID"/>
    <s v=""/>
    <s v=""/>
    <x v="0"/>
    <x v="60"/>
    <m/>
    <s v="^()$"/>
    <n v="9"/>
    <x v="0"/>
    <x v="3"/>
    <x v="0"/>
    <x v="1"/>
    <x v="1"/>
    <x v="1"/>
    <b v="0"/>
    <x v="1"/>
    <x v="1"/>
    <n v="0"/>
    <x v="0"/>
    <b v="0"/>
    <b v="0"/>
    <b v="0"/>
    <b v="0"/>
    <b v="0"/>
    <b v="0"/>
    <b v="0"/>
    <b v="0"/>
    <b v="0"/>
    <b v="0"/>
    <b v="0"/>
    <x v="0"/>
    <x v="0"/>
    <n v="0"/>
    <x v="11"/>
    <x v="0"/>
  </r>
  <r>
    <m/>
    <x v="3"/>
    <x v="8"/>
    <x v="192"/>
    <x v="192"/>
    <x v="1"/>
    <x v="195"/>
    <s v="版本比較月份大於等於當月為Forecast_x000a_版本比較月份小於當月為Shipment"/>
    <x v="3"/>
    <x v="49"/>
    <s v="N/A"/>
    <s v="General"/>
    <s v="代碼類"/>
    <s v="Forecast, Shipment"/>
    <x v="2"/>
    <m/>
    <x v="4"/>
    <x v="3"/>
    <x v="3"/>
    <x v="0"/>
    <s v="DM_FCST_PSG_FCST_VERSIONS_COMPARISON"/>
    <s v="FORECAST_DATA_TYPE"/>
    <m/>
    <m/>
    <m/>
    <m/>
    <m/>
    <s v="PSG Forecast Versions Comparison_Version Comparison Month"/>
    <m/>
    <m/>
    <m/>
    <m/>
    <m/>
    <m/>
    <m/>
    <m/>
    <m/>
    <m/>
    <m/>
    <m/>
    <s v="資料清單"/>
    <x v="9"/>
    <x v="20"/>
    <x v="60"/>
    <x v="8"/>
    <e v="#N/A"/>
    <s v="Forecast Data Type"/>
    <x v="192"/>
    <x v="1"/>
    <x v="0"/>
    <x v="195"/>
    <x v="4"/>
    <s v="IEC_STD_V10 &gt;&gt; Common &gt;&gt; AutoMetaDataForecast Data Type"/>
    <x v="3"/>
    <x v="0"/>
    <s v="需求資料類型Dimension"/>
    <n v="359"/>
    <n v="441"/>
    <n v="0"/>
    <s v=""/>
    <n v="0"/>
    <e v="#N/A"/>
    <e v="#N/A"/>
    <x v="101"/>
    <s v="PSG Forecast Versions Comparison"/>
    <x v="48"/>
    <e v="#N/A"/>
    <x v="0"/>
    <s v="P.3.10.0:"/>
    <x v="81"/>
    <x v="81"/>
    <x v="448"/>
    <x v="192"/>
    <x v="192"/>
    <x v="198"/>
    <x v="29"/>
    <x v="0"/>
    <x v="0"/>
    <x v="2"/>
    <m/>
    <x v="0"/>
    <x v="3"/>
    <s v="PSG Forecast Versions Comparison_Forecast Data Type"/>
    <x v="432"/>
    <x v="3"/>
    <x v="0"/>
    <x v="3"/>
    <x v="3"/>
    <x v="0"/>
    <x v="0"/>
    <s v="DM_FCST_PSG_FCST_VERSIONS_COMPARISON"/>
    <s v="FORECAST_DATA_TYPE"/>
    <x v="39"/>
    <x v="110"/>
    <x v="0"/>
    <n v="9"/>
    <x v="2"/>
    <x v="2"/>
    <x v="2"/>
    <s v=""/>
    <s v=""/>
    <n v="448"/>
    <s v="-448"/>
    <x v="0"/>
    <x v="0"/>
    <x v="0"/>
    <x v="192"/>
    <x v="4"/>
    <s v="將資料拆分為 Forecast or Shipment"/>
    <s v=""/>
    <s v=""/>
    <x v="0"/>
    <x v="60"/>
    <m/>
    <s v="是否能畫三個顏色^()$"/>
    <n v="9"/>
    <x v="0"/>
    <x v="3"/>
    <x v="0"/>
    <x v="1"/>
    <x v="1"/>
    <x v="1"/>
    <b v="1"/>
    <x v="1"/>
    <x v="1"/>
    <n v="0"/>
    <x v="0"/>
    <b v="0"/>
    <b v="0"/>
    <b v="0"/>
    <b v="0"/>
    <b v="0"/>
    <b v="0"/>
    <b v="0"/>
    <b v="0"/>
    <e v="#N/A"/>
    <b v="0"/>
    <b v="0"/>
    <x v="2"/>
    <x v="7"/>
    <n v="0"/>
    <x v="33"/>
    <x v="0"/>
  </r>
  <r>
    <m/>
    <x v="3"/>
    <x v="8"/>
    <x v="193"/>
    <x v="193"/>
    <x v="1"/>
    <x v="196"/>
    <s v="BU1 RDP、BU2 FCST: 已發生時間以Actual Shipment補上_x000a_BU1 LT FCT：當月Order vs forecast hit rate指定版本前6個月RDP替換LTF FCST前6個月FCST_x000a_BU2 LT FCT：同周別版本已有FCST的月份别使用FCST替代LTF"/>
    <x v="4"/>
    <x v="49"/>
    <s v="N/A"/>
    <s v="Confidential"/>
    <s v="數值類"/>
    <s v="N/A"/>
    <x v="2"/>
    <m/>
    <x v="4"/>
    <x v="3"/>
    <x v="0"/>
    <x v="0"/>
    <s v="DM_FCST_PSG_FCST_VERSIONS_COMPARISON"/>
    <s v="MONTHLY_FORECAST_QUANTITY"/>
    <m/>
    <m/>
    <m/>
    <m/>
    <m/>
    <m/>
    <m/>
    <m/>
    <m/>
    <m/>
    <m/>
    <m/>
    <m/>
    <m/>
    <m/>
    <m/>
    <m/>
    <m/>
    <s v="資料清單"/>
    <x v="9"/>
    <x v="21"/>
    <x v="60"/>
    <x v="8"/>
    <e v="#N/A"/>
    <s v="Monthly Forecast Quantity"/>
    <x v="193"/>
    <x v="1"/>
    <x v="0"/>
    <x v="196"/>
    <x v="4"/>
    <s v="IEC_STD_V10 &gt;&gt; Common &gt;&gt; AutoMetaDataMonthly Forecast Quantity"/>
    <x v="4"/>
    <x v="1"/>
    <s v="每月需求預測數量Measure"/>
    <n v="360"/>
    <n v="441"/>
    <n v="0"/>
    <s v=""/>
    <n v="0"/>
    <n v="0"/>
    <n v="360"/>
    <x v="102"/>
    <s v="PSG Forecast Versions Comparison"/>
    <x v="48"/>
    <e v="#N/A"/>
    <x v="0"/>
    <s v="P.3.10.0:"/>
    <x v="82"/>
    <x v="82"/>
    <x v="449"/>
    <x v="193"/>
    <x v="193"/>
    <x v="199"/>
    <x v="26"/>
    <x v="0"/>
    <x v="0"/>
    <x v="4"/>
    <m/>
    <x v="0"/>
    <x v="4"/>
    <s v="PSG Forecast Versions Comparison_Monthly Forecast Quantity"/>
    <x v="433"/>
    <x v="4"/>
    <x v="0"/>
    <x v="3"/>
    <x v="3"/>
    <x v="0"/>
    <x v="0"/>
    <s v="DM_FCST_PSG_FCST_VERSIONS_COMPARISON"/>
    <s v="MONTHLY_FORECAST_QUANTITY"/>
    <x v="39"/>
    <x v="111"/>
    <x v="0"/>
    <n v="9"/>
    <x v="2"/>
    <x v="2"/>
    <x v="3"/>
    <s v=""/>
    <s v=""/>
    <n v="449"/>
    <s v="-449"/>
    <x v="0"/>
    <x v="0"/>
    <x v="0"/>
    <x v="193"/>
    <x v="4"/>
    <s v="BU1: _x000a_HP RDP : HP客戶提供之當月出貨計畫_x000a_HP LT FCST: PSG HP客戶提供之長期需求預測_x000a__x000a_BU2:_x000a_FCST: PSG客戶提供之需求計畫_x000a_ASUS LT FCST: PSG ASUS 客戶提供之長期需求預測"/>
    <s v=""/>
    <s v=""/>
    <x v="0"/>
    <x v="60"/>
    <m/>
    <s v="^()$"/>
    <n v="9"/>
    <x v="0"/>
    <x v="3"/>
    <x v="0"/>
    <x v="1"/>
    <x v="1"/>
    <x v="1"/>
    <b v="0"/>
    <x v="1"/>
    <x v="1"/>
    <n v="0"/>
    <x v="0"/>
    <b v="0"/>
    <b v="0"/>
    <b v="0"/>
    <b v="0"/>
    <b v="0"/>
    <b v="0"/>
    <b v="0"/>
    <b v="0"/>
    <b v="0"/>
    <b v="0"/>
    <b v="0"/>
    <x v="0"/>
    <x v="0"/>
    <n v="0"/>
    <x v="4"/>
    <x v="0"/>
  </r>
  <r>
    <m/>
    <x v="3"/>
    <x v="8"/>
    <x v="243"/>
    <x v="243"/>
    <x v="1"/>
    <x v="249"/>
    <s v="N/A"/>
    <x v="0"/>
    <x v="0"/>
    <s v="N/A"/>
    <s v="Sensitive"/>
    <m/>
    <m/>
    <x v="2"/>
    <m/>
    <x v="4"/>
    <x v="3"/>
    <x v="0"/>
    <x v="0"/>
    <s v="DM_FCST_MD_BU2_ASUS_BS_VS_FCST"/>
    <m/>
    <m/>
    <m/>
    <m/>
    <m/>
    <m/>
    <m/>
    <m/>
    <m/>
    <m/>
    <m/>
    <m/>
    <m/>
    <m/>
    <m/>
    <m/>
    <m/>
    <m/>
    <m/>
    <s v="資料清單"/>
    <x v="9"/>
    <x v="22"/>
    <x v="60"/>
    <x v="8"/>
    <e v="#N/A"/>
    <s v="MD BU2 ASUS BS VS FCST"/>
    <x v="243"/>
    <x v="1"/>
    <x v="0"/>
    <x v="249"/>
    <x v="4"/>
    <s v="IEC_STD_V10 &gt;&gt; Common &gt;&gt; AutoMetaDataMD BU2 ASUS BS VS FCST"/>
    <x v="0"/>
    <x v="2"/>
    <s v="MD BU2 ASUS BS分量與當月FCST 比較Concept"/>
    <n v="452"/>
    <n v="0"/>
    <n v="0"/>
    <s v=""/>
    <n v="0"/>
    <n v="0"/>
    <n v="0"/>
    <x v="0"/>
    <s v=""/>
    <x v="0"/>
    <s v=""/>
    <x v="0"/>
    <s v="P.3.10.0:"/>
    <x v="83"/>
    <x v="83"/>
    <x v="450"/>
    <x v="243"/>
    <x v="243"/>
    <x v="189"/>
    <x v="0"/>
    <x v="0"/>
    <x v="0"/>
    <x v="0"/>
    <m/>
    <x v="0"/>
    <x v="0"/>
    <s v="MD BU2 ASUS BS VS FCST"/>
    <x v="434"/>
    <x v="0"/>
    <x v="0"/>
    <x v="3"/>
    <x v="3"/>
    <x v="0"/>
    <x v="0"/>
    <s v="DM_FCST_MD_BU2_ASUS_BS_VS_FCST"/>
    <s v=""/>
    <x v="40"/>
    <x v="0"/>
    <x v="0"/>
    <n v="9"/>
    <x v="2"/>
    <x v="2"/>
    <x v="3"/>
    <s v=""/>
    <s v=""/>
    <n v="450"/>
    <s v="-450"/>
    <x v="0"/>
    <x v="0"/>
    <x v="0"/>
    <x v="243"/>
    <x v="4"/>
    <s v="MD BU2 ASUS BS分量與當月FCST 比較"/>
    <s v=""/>
    <s v=""/>
    <x v="0"/>
    <x v="60"/>
    <m/>
    <s v="^()$"/>
    <n v="9"/>
    <x v="0"/>
    <x v="3"/>
    <x v="0"/>
    <x v="1"/>
    <x v="0"/>
    <x v="1"/>
    <b v="0"/>
    <x v="1"/>
    <x v="0"/>
    <n v="0"/>
    <x v="0"/>
    <b v="0"/>
    <b v="0"/>
    <b v="0"/>
    <b v="0"/>
    <b v="0"/>
    <b v="0"/>
    <b v="0"/>
    <b v="0"/>
    <b v="0"/>
    <b v="0"/>
    <b v="0"/>
    <x v="0"/>
    <x v="0"/>
    <n v="0"/>
    <x v="17"/>
    <x v="0"/>
  </r>
  <r>
    <m/>
    <x v="3"/>
    <x v="8"/>
    <x v="181"/>
    <x v="181"/>
    <x v="91"/>
    <x v="206"/>
    <s v="N/A"/>
    <x v="3"/>
    <x v="50"/>
    <s v="N/A"/>
    <s v="Sensitive"/>
    <s v="代碼類"/>
    <s v="PSG BU2的產品系列名稱:_x000a_FX516, Strix_2021, Strix_2022, GA401R, GA402, GA503, GC31, GC32, GU603, GU603Z, GV301, GV301R, GX703, NR2201, NR2202, NR2203"/>
    <x v="2"/>
    <m/>
    <x v="4"/>
    <x v="3"/>
    <x v="0"/>
    <x v="0"/>
    <s v="DM_FCST_MD_BU2_ASUS_BS_VS_FCST"/>
    <s v="SERIES"/>
    <m/>
    <m/>
    <m/>
    <m/>
    <m/>
    <m/>
    <m/>
    <m/>
    <m/>
    <m/>
    <m/>
    <m/>
    <m/>
    <m/>
    <m/>
    <m/>
    <m/>
    <m/>
    <s v="資料清單"/>
    <x v="9"/>
    <x v="23"/>
    <x v="60"/>
    <x v="8"/>
    <e v="#N/A"/>
    <s v="Product Series"/>
    <x v="181"/>
    <x v="91"/>
    <x v="0"/>
    <x v="206"/>
    <x v="4"/>
    <s v="IEC_STD_V10 &gt;&gt; Common &gt;&gt; AutoMetaDataProduct Series"/>
    <x v="3"/>
    <x v="2"/>
    <s v="產品系列Dimension"/>
    <n v="343"/>
    <n v="452"/>
    <n v="0"/>
    <s v=""/>
    <n v="0"/>
    <n v="0"/>
    <n v="1042"/>
    <x v="84"/>
    <s v="MD BU2 ASUS BS VS FCST"/>
    <x v="49"/>
    <e v="#N/A"/>
    <x v="0"/>
    <s v="P.3.10.0:"/>
    <x v="84"/>
    <x v="84"/>
    <x v="451"/>
    <x v="181"/>
    <x v="181"/>
    <x v="189"/>
    <x v="30"/>
    <x v="0"/>
    <x v="0"/>
    <x v="2"/>
    <m/>
    <x v="0"/>
    <x v="3"/>
    <s v="MD BU2 ASUS BS VS FCST_Product Series"/>
    <x v="435"/>
    <x v="3"/>
    <x v="0"/>
    <x v="3"/>
    <x v="3"/>
    <x v="0"/>
    <x v="0"/>
    <s v="DM_FCST_MD_BU2_ASUS_BS_VS_FCST"/>
    <s v="SERIES"/>
    <x v="40"/>
    <x v="100"/>
    <x v="0"/>
    <n v="9"/>
    <x v="2"/>
    <x v="2"/>
    <x v="0"/>
    <s v=""/>
    <s v=""/>
    <n v="451"/>
    <s v="-451"/>
    <x v="0"/>
    <x v="0"/>
    <x v="0"/>
    <x v="181"/>
    <x v="4"/>
    <s v="PSG BU2的產品系列名稱:_x000a_FX516, Strix_2021, Strix_2022, GA401R, GA402, GA503, GC31, GC32, GU603, GU603Z, GV301, GV301R, GX703, NR2201, NR2202, NR2203"/>
    <s v=""/>
    <s v=""/>
    <x v="0"/>
    <x v="60"/>
    <m/>
    <s v="^()$"/>
    <n v="9"/>
    <x v="0"/>
    <x v="3"/>
    <x v="0"/>
    <x v="1"/>
    <x v="1"/>
    <x v="1"/>
    <b v="0"/>
    <x v="1"/>
    <x v="1"/>
    <n v="0"/>
    <x v="0"/>
    <b v="0"/>
    <b v="0"/>
    <b v="0"/>
    <b v="0"/>
    <b v="0"/>
    <b v="0"/>
    <b v="0"/>
    <b v="0"/>
    <b v="0"/>
    <b v="0"/>
    <b v="0"/>
    <x v="0"/>
    <x v="0"/>
    <n v="0"/>
    <x v="0"/>
    <x v="0"/>
  </r>
  <r>
    <m/>
    <x v="3"/>
    <x v="8"/>
    <x v="207"/>
    <x v="207"/>
    <x v="1"/>
    <x v="211"/>
    <s v="YYYYMMDD"/>
    <x v="3"/>
    <x v="50"/>
    <s v="N/A"/>
    <s v="General"/>
    <s v="日期類"/>
    <s v="N/A"/>
    <x v="2"/>
    <m/>
    <x v="4"/>
    <x v="3"/>
    <x v="0"/>
    <x v="0"/>
    <s v="DM_FCST_MD_BU2_ASUS_BS_VS_FCST"/>
    <s v="BS_SUPPLY_MONTH"/>
    <m/>
    <m/>
    <m/>
    <m/>
    <m/>
    <m/>
    <m/>
    <m/>
    <m/>
    <m/>
    <m/>
    <m/>
    <m/>
    <m/>
    <m/>
    <m/>
    <m/>
    <m/>
    <s v="資料清單"/>
    <x v="9"/>
    <x v="24"/>
    <x v="60"/>
    <x v="8"/>
    <e v="#N/A"/>
    <s v="BS Supply Month"/>
    <x v="207"/>
    <x v="1"/>
    <x v="0"/>
    <x v="211"/>
    <x v="4"/>
    <s v="IEC_STD_V10 &gt;&gt; Common &gt;&gt; AutoMetaDataBS Supply Month"/>
    <x v="3"/>
    <x v="0"/>
    <s v="BS 供應月份Dimension"/>
    <n v="380"/>
    <n v="452"/>
    <n v="0"/>
    <s v=""/>
    <n v="0"/>
    <n v="0"/>
    <n v="380"/>
    <x v="103"/>
    <s v="MD BU2 ASUS BS VS FCST"/>
    <x v="49"/>
    <e v="#N/A"/>
    <x v="0"/>
    <s v="P.3.10.0:"/>
    <x v="85"/>
    <x v="85"/>
    <x v="452"/>
    <x v="207"/>
    <x v="207"/>
    <x v="197"/>
    <x v="26"/>
    <x v="0"/>
    <x v="0"/>
    <x v="3"/>
    <m/>
    <x v="0"/>
    <x v="3"/>
    <s v="MD BU2 ASUS BS VS FCST_BS Supply Month"/>
    <x v="436"/>
    <x v="3"/>
    <x v="0"/>
    <x v="3"/>
    <x v="3"/>
    <x v="0"/>
    <x v="0"/>
    <s v="DM_FCST_MD_BU2_ASUS_BS_VS_FCST"/>
    <s v="BS_SUPPLY_MONTH"/>
    <x v="40"/>
    <x v="121"/>
    <x v="0"/>
    <n v="9"/>
    <x v="2"/>
    <x v="2"/>
    <x v="3"/>
    <s v=""/>
    <s v=""/>
    <n v="452"/>
    <s v="-452"/>
    <x v="0"/>
    <x v="0"/>
    <x v="0"/>
    <x v="207"/>
    <x v="4"/>
    <s v="BS 供應月份"/>
    <s v=""/>
    <s v=""/>
    <x v="0"/>
    <x v="60"/>
    <m/>
    <s v="^()$"/>
    <n v="9"/>
    <x v="0"/>
    <x v="3"/>
    <x v="0"/>
    <x v="1"/>
    <x v="1"/>
    <x v="1"/>
    <b v="0"/>
    <x v="1"/>
    <x v="1"/>
    <n v="0"/>
    <x v="0"/>
    <b v="0"/>
    <b v="0"/>
    <b v="0"/>
    <b v="0"/>
    <b v="0"/>
    <b v="0"/>
    <b v="0"/>
    <b v="0"/>
    <b v="0"/>
    <b v="0"/>
    <b v="0"/>
    <x v="0"/>
    <x v="0"/>
    <n v="0"/>
    <x v="18"/>
    <x v="0"/>
  </r>
  <r>
    <m/>
    <x v="3"/>
    <x v="8"/>
    <x v="208"/>
    <x v="208"/>
    <x v="1"/>
    <x v="212"/>
    <s v="N/A"/>
    <x v="4"/>
    <x v="50"/>
    <s v="N/A"/>
    <s v="Confidential"/>
    <s v="數值類"/>
    <s v="N/A"/>
    <x v="2"/>
    <m/>
    <x v="4"/>
    <x v="3"/>
    <x v="0"/>
    <x v="0"/>
    <s v="DM_FCST_MD_BU2_ASUS_BS_VS_FCST"/>
    <s v="MONTHLY_BS_SUPPLY_QUANTITY"/>
    <m/>
    <m/>
    <m/>
    <m/>
    <m/>
    <m/>
    <m/>
    <m/>
    <m/>
    <m/>
    <m/>
    <m/>
    <m/>
    <m/>
    <m/>
    <m/>
    <m/>
    <m/>
    <s v="資料清單"/>
    <x v="9"/>
    <x v="25"/>
    <x v="60"/>
    <x v="8"/>
    <e v="#N/A"/>
    <s v="Monthly BS Supply Quantity"/>
    <x v="208"/>
    <x v="1"/>
    <x v="0"/>
    <x v="212"/>
    <x v="4"/>
    <s v="IEC_STD_V10 &gt;&gt; Common &gt;&gt; AutoMetaDataMonthly BS Supply Quantity"/>
    <x v="4"/>
    <x v="1"/>
    <s v="每月需求BS供應數量Measure"/>
    <n v="381"/>
    <n v="452"/>
    <n v="0"/>
    <s v=""/>
    <n v="0"/>
    <n v="0"/>
    <n v="381"/>
    <x v="104"/>
    <s v="MD BU2 ASUS BS VS FCST"/>
    <x v="49"/>
    <e v="#N/A"/>
    <x v="0"/>
    <s v="P.3.10.0:"/>
    <x v="86"/>
    <x v="86"/>
    <x v="453"/>
    <x v="208"/>
    <x v="208"/>
    <x v="189"/>
    <x v="26"/>
    <x v="0"/>
    <x v="0"/>
    <x v="4"/>
    <m/>
    <x v="0"/>
    <x v="4"/>
    <s v="MD BU2 ASUS BS VS FCST_Monthly BS Supply Quantity"/>
    <x v="437"/>
    <x v="4"/>
    <x v="0"/>
    <x v="3"/>
    <x v="3"/>
    <x v="0"/>
    <x v="0"/>
    <s v="DM_FCST_MD_BU2_ASUS_BS_VS_FCST"/>
    <s v="MONTHLY_BS_SUPPLY_QUANTITY"/>
    <x v="40"/>
    <x v="122"/>
    <x v="0"/>
    <n v="9"/>
    <x v="2"/>
    <x v="2"/>
    <x v="3"/>
    <s v=""/>
    <s v=""/>
    <n v="453"/>
    <s v="-453"/>
    <x v="0"/>
    <x v="0"/>
    <x v="0"/>
    <x v="208"/>
    <x v="4"/>
    <s v="BU2:_x000a_Asus BS分量: ASUS客戶提供之當月客供料件供應計畫"/>
    <s v=""/>
    <s v=""/>
    <x v="0"/>
    <x v="60"/>
    <m/>
    <s v="^()$"/>
    <n v="9"/>
    <x v="0"/>
    <x v="3"/>
    <x v="0"/>
    <x v="1"/>
    <x v="1"/>
    <x v="1"/>
    <b v="0"/>
    <x v="1"/>
    <x v="1"/>
    <n v="0"/>
    <x v="0"/>
    <b v="0"/>
    <b v="0"/>
    <b v="0"/>
    <b v="0"/>
    <b v="0"/>
    <b v="0"/>
    <b v="0"/>
    <b v="0"/>
    <b v="0"/>
    <b v="0"/>
    <b v="0"/>
    <x v="0"/>
    <x v="0"/>
    <n v="0"/>
    <x v="21"/>
    <x v="0"/>
  </r>
  <r>
    <m/>
    <x v="3"/>
    <x v="8"/>
    <x v="209"/>
    <x v="209"/>
    <x v="1"/>
    <x v="213"/>
    <s v="N/A"/>
    <x v="4"/>
    <x v="50"/>
    <s v="N/A"/>
    <s v="Confidential"/>
    <s v="數值類"/>
    <s v="N/A"/>
    <x v="2"/>
    <m/>
    <x v="4"/>
    <x v="3"/>
    <x v="0"/>
    <x v="0"/>
    <s v="DM_FCST_MD_BU2_ASUS_BS_VS_FCST"/>
    <s v="MONTHLY_FINAL_FORECAST_QUANTITY"/>
    <m/>
    <m/>
    <m/>
    <m/>
    <m/>
    <m/>
    <m/>
    <m/>
    <m/>
    <m/>
    <m/>
    <m/>
    <m/>
    <m/>
    <m/>
    <m/>
    <m/>
    <m/>
    <s v="資料清單"/>
    <x v="9"/>
    <x v="26"/>
    <x v="60"/>
    <x v="8"/>
    <e v="#N/A"/>
    <s v="Monthly Final Forecast Quantity"/>
    <x v="209"/>
    <x v="1"/>
    <x v="0"/>
    <x v="213"/>
    <x v="4"/>
    <s v="IEC_STD_V10 &gt;&gt; Common &gt;&gt; AutoMetaDataMonthly Final Forecast Quantity"/>
    <x v="4"/>
    <x v="1"/>
    <s v="每月最後一版需求預測數量Measure"/>
    <n v="382"/>
    <n v="452"/>
    <n v="0"/>
    <s v=""/>
    <n v="0"/>
    <n v="0"/>
    <n v="382"/>
    <x v="105"/>
    <s v="MD BU2 ASUS BS VS FCST"/>
    <x v="49"/>
    <e v="#N/A"/>
    <x v="0"/>
    <s v="P.3.10.0:"/>
    <x v="87"/>
    <x v="87"/>
    <x v="454"/>
    <x v="209"/>
    <x v="209"/>
    <x v="189"/>
    <x v="26"/>
    <x v="0"/>
    <x v="0"/>
    <x v="4"/>
    <m/>
    <x v="0"/>
    <x v="4"/>
    <s v="MD BU2 ASUS BS VS FCST_Monthly Final Forecast Quantity"/>
    <x v="438"/>
    <x v="4"/>
    <x v="0"/>
    <x v="3"/>
    <x v="3"/>
    <x v="0"/>
    <x v="0"/>
    <s v="DM_FCST_MD_BU2_ASUS_BS_VS_FCST"/>
    <s v="MONTHLY_FINAL_FORECAST_QUANTITY"/>
    <x v="40"/>
    <x v="123"/>
    <x v="0"/>
    <n v="9"/>
    <x v="2"/>
    <x v="2"/>
    <x v="3"/>
    <s v=""/>
    <s v=""/>
    <n v="454"/>
    <s v="-454"/>
    <x v="0"/>
    <x v="0"/>
    <x v="0"/>
    <x v="209"/>
    <x v="4"/>
    <s v="BU2:_x000a_Asus 當月 FCST: ASUS客戶提供之每月最後一版需求計畫"/>
    <s v=""/>
    <s v=""/>
    <x v="0"/>
    <x v="60"/>
    <m/>
    <s v="^()$"/>
    <n v="9"/>
    <x v="0"/>
    <x v="3"/>
    <x v="0"/>
    <x v="1"/>
    <x v="1"/>
    <x v="1"/>
    <b v="0"/>
    <x v="1"/>
    <x v="1"/>
    <n v="0"/>
    <x v="0"/>
    <b v="0"/>
    <b v="0"/>
    <b v="0"/>
    <b v="0"/>
    <b v="0"/>
    <b v="0"/>
    <b v="0"/>
    <b v="0"/>
    <b v="0"/>
    <b v="0"/>
    <b v="0"/>
    <x v="0"/>
    <x v="0"/>
    <n v="0"/>
    <x v="13"/>
    <x v="0"/>
  </r>
  <r>
    <m/>
    <x v="3"/>
    <x v="9"/>
    <x v="244"/>
    <x v="244"/>
    <x v="1"/>
    <x v="250"/>
    <s v="N/A"/>
    <x v="0"/>
    <x v="0"/>
    <s v="N/A"/>
    <s v="General"/>
    <m/>
    <m/>
    <x v="3"/>
    <m/>
    <x v="5"/>
    <x v="4"/>
    <x v="0"/>
    <x v="0"/>
    <s v="DM_DOI_BUSINESS_OPERATION_AND_DOI_OVERVIEW"/>
    <m/>
    <m/>
    <m/>
    <m/>
    <m/>
    <m/>
    <m/>
    <m/>
    <m/>
    <m/>
    <m/>
    <m/>
    <m/>
    <m/>
    <m/>
    <m/>
    <m/>
    <m/>
    <m/>
    <s v="資料清單"/>
    <x v="10"/>
    <x v="0"/>
    <x v="60"/>
    <x v="9"/>
    <e v="#N/A"/>
    <s v="Business Operation and DOI Overview"/>
    <x v="244"/>
    <x v="1"/>
    <x v="0"/>
    <x v="250"/>
    <x v="5"/>
    <s v="IEC_STD_V10 &gt;&gt; Common &gt;&gt; AutoMetaDataBusiness Operation and DOI Overview"/>
    <x v="0"/>
    <x v="0"/>
    <s v="DOI 趨勢分析Concept"/>
    <n v="457"/>
    <n v="0"/>
    <n v="0"/>
    <s v=""/>
    <n v="0"/>
    <n v="0"/>
    <n v="0"/>
    <x v="0"/>
    <s v=""/>
    <x v="0"/>
    <s v=""/>
    <x v="0"/>
    <s v="P.3.5.0:"/>
    <x v="31"/>
    <x v="31"/>
    <x v="455"/>
    <x v="244"/>
    <x v="244"/>
    <x v="189"/>
    <x v="0"/>
    <x v="0"/>
    <x v="0"/>
    <x v="0"/>
    <m/>
    <x v="0"/>
    <x v="0"/>
    <s v="Business Operation and DOI Overview"/>
    <x v="439"/>
    <x v="0"/>
    <x v="0"/>
    <x v="4"/>
    <x v="3"/>
    <x v="0"/>
    <x v="0"/>
    <s v="DM_DOI_BUSINESS_OPERATION_AND_DOI_OVERVIEW"/>
    <s v=""/>
    <x v="41"/>
    <x v="0"/>
    <x v="0"/>
    <n v="8"/>
    <x v="3"/>
    <x v="3"/>
    <x v="5"/>
    <s v=""/>
    <s v=""/>
    <n v="455"/>
    <s v="-455"/>
    <x v="0"/>
    <x v="0"/>
    <x v="0"/>
    <x v="244"/>
    <x v="5"/>
    <s v="根據不同庫存可控度，追蹤現行以及歷史庫存水位及DOI數值"/>
    <s v=""/>
    <s v=""/>
    <x v="0"/>
    <x v="60"/>
    <m/>
    <s v="^()$"/>
    <n v="9"/>
    <x v="0"/>
    <x v="3"/>
    <x v="0"/>
    <x v="1"/>
    <x v="0"/>
    <x v="1"/>
    <b v="0"/>
    <x v="1"/>
    <x v="0"/>
    <n v="0"/>
    <x v="0"/>
    <b v="0"/>
    <b v="0"/>
    <b v="0"/>
    <b v="0"/>
    <b v="0"/>
    <b v="0"/>
    <b v="0"/>
    <b v="0"/>
    <b v="0"/>
    <b v="0"/>
    <b v="0"/>
    <x v="0"/>
    <x v="0"/>
    <n v="0"/>
    <x v="14"/>
    <x v="0"/>
  </r>
  <r>
    <m/>
    <x v="3"/>
    <x v="9"/>
    <x v="177"/>
    <x v="177"/>
    <x v="99"/>
    <x v="226"/>
    <s v="N/A"/>
    <x v="3"/>
    <x v="51"/>
    <s v="N/A"/>
    <s v="General"/>
    <s v="代碼類"/>
    <s v="BU1: 第一事業處_x000a_BU2: 第二事業處"/>
    <x v="3"/>
    <m/>
    <x v="5"/>
    <x v="4"/>
    <x v="0"/>
    <x v="0"/>
    <s v="DM_DOI_BUSINESS_OPERATION_AND_DOI_OVERVIEW"/>
    <s v="BU_CODE"/>
    <m/>
    <m/>
    <m/>
    <m/>
    <m/>
    <m/>
    <m/>
    <m/>
    <m/>
    <m/>
    <m/>
    <m/>
    <m/>
    <m/>
    <m/>
    <m/>
    <m/>
    <m/>
    <s v="資料清單"/>
    <x v="10"/>
    <x v="1"/>
    <x v="60"/>
    <x v="9"/>
    <e v="#N/A"/>
    <s v="BU Code"/>
    <x v="177"/>
    <x v="99"/>
    <x v="0"/>
    <x v="226"/>
    <x v="5"/>
    <s v="IEC_STD_V10 &gt;&gt; Common &gt;&gt; AutoMetaDataBU Code"/>
    <x v="3"/>
    <x v="0"/>
    <s v="事業處代碼Dimension"/>
    <n v="339"/>
    <n v="457"/>
    <n v="0"/>
    <s v=""/>
    <n v="0"/>
    <n v="0"/>
    <n v="1055"/>
    <x v="80"/>
    <s v="Business Operation and DOI Overview"/>
    <x v="50"/>
    <e v="#N/A"/>
    <x v="0"/>
    <s v="P.3.5.0:"/>
    <x v="32"/>
    <x v="32"/>
    <x v="456"/>
    <x v="177"/>
    <x v="177"/>
    <x v="189"/>
    <x v="31"/>
    <x v="0"/>
    <x v="0"/>
    <x v="2"/>
    <m/>
    <x v="0"/>
    <x v="3"/>
    <s v="Business Operation and DOI Overview_BU Code"/>
    <x v="440"/>
    <x v="3"/>
    <x v="0"/>
    <x v="4"/>
    <x v="3"/>
    <x v="0"/>
    <x v="0"/>
    <s v="DM_DOI_BUSINESS_OPERATION_AND_DOI_OVERVIEW"/>
    <s v="BU_CODE"/>
    <x v="41"/>
    <x v="96"/>
    <x v="0"/>
    <n v="8"/>
    <x v="3"/>
    <x v="3"/>
    <x v="0"/>
    <s v=""/>
    <s v=""/>
    <n v="456"/>
    <s v="-456"/>
    <x v="0"/>
    <x v="0"/>
    <x v="0"/>
    <x v="177"/>
    <x v="5"/>
    <s v="各事業處"/>
    <s v=""/>
    <s v=""/>
    <x v="0"/>
    <x v="60"/>
    <m/>
    <s v="^()$"/>
    <n v="9"/>
    <x v="0"/>
    <x v="3"/>
    <x v="0"/>
    <x v="1"/>
    <x v="1"/>
    <x v="1"/>
    <b v="0"/>
    <x v="1"/>
    <x v="1"/>
    <n v="0"/>
    <x v="0"/>
    <b v="0"/>
    <b v="0"/>
    <b v="0"/>
    <b v="0"/>
    <b v="0"/>
    <b v="0"/>
    <b v="0"/>
    <b v="0"/>
    <b v="0"/>
    <b v="0"/>
    <b v="0"/>
    <x v="0"/>
    <x v="0"/>
    <n v="0"/>
    <x v="1"/>
    <x v="0"/>
  </r>
  <r>
    <m/>
    <x v="3"/>
    <x v="9"/>
    <x v="178"/>
    <x v="178"/>
    <x v="93"/>
    <x v="227"/>
    <s v="N/A"/>
    <x v="3"/>
    <x v="51"/>
    <s v="N/A"/>
    <s v="General"/>
    <s v="代碼類"/>
    <s v="HP, ASUS, Dynabook, Tiny"/>
    <x v="3"/>
    <m/>
    <x v="5"/>
    <x v="4"/>
    <x v="0"/>
    <x v="0"/>
    <s v="DM_DOI_BUSINESS_OPERATION_AND_DOI_OVERVIEW"/>
    <s v="CUSTOMER_NAME"/>
    <m/>
    <m/>
    <m/>
    <m/>
    <m/>
    <m/>
    <m/>
    <m/>
    <m/>
    <m/>
    <m/>
    <m/>
    <m/>
    <m/>
    <m/>
    <m/>
    <m/>
    <m/>
    <s v="資料清單"/>
    <x v="10"/>
    <x v="2"/>
    <x v="60"/>
    <x v="9"/>
    <e v="#N/A"/>
    <s v="Customer Name"/>
    <x v="178"/>
    <x v="93"/>
    <x v="0"/>
    <x v="227"/>
    <x v="5"/>
    <s v="IEC_STD_V10 &gt;&gt; Common &gt;&gt; AutoMetaDataCustomer Name"/>
    <x v="3"/>
    <x v="0"/>
    <s v="客戶名稱Dimension"/>
    <n v="340"/>
    <n v="457"/>
    <n v="0"/>
    <s v=""/>
    <n v="0"/>
    <n v="0"/>
    <n v="1036"/>
    <x v="81"/>
    <s v="Business Operation and DOI Overview"/>
    <x v="50"/>
    <e v="#N/A"/>
    <x v="0"/>
    <s v="P.3.5.0:"/>
    <x v="33"/>
    <x v="33"/>
    <x v="457"/>
    <x v="178"/>
    <x v="178"/>
    <x v="189"/>
    <x v="32"/>
    <x v="0"/>
    <x v="0"/>
    <x v="2"/>
    <m/>
    <x v="0"/>
    <x v="3"/>
    <s v="Business Operation and DOI Overview_Customer Name"/>
    <x v="441"/>
    <x v="3"/>
    <x v="0"/>
    <x v="4"/>
    <x v="3"/>
    <x v="0"/>
    <x v="0"/>
    <s v="DM_DOI_BUSINESS_OPERATION_AND_DOI_OVERVIEW"/>
    <s v="CUSTOMER_NAME"/>
    <x v="41"/>
    <x v="97"/>
    <x v="0"/>
    <n v="8"/>
    <x v="3"/>
    <x v="3"/>
    <x v="0"/>
    <s v=""/>
    <s v=""/>
    <n v="457"/>
    <s v="-457"/>
    <x v="0"/>
    <x v="0"/>
    <x v="0"/>
    <x v="178"/>
    <x v="5"/>
    <s v="各事業處所負責的客戶"/>
    <s v=""/>
    <s v=""/>
    <x v="0"/>
    <x v="60"/>
    <m/>
    <s v="^()$"/>
    <n v="9"/>
    <x v="0"/>
    <x v="3"/>
    <x v="0"/>
    <x v="1"/>
    <x v="1"/>
    <x v="1"/>
    <b v="0"/>
    <x v="1"/>
    <x v="1"/>
    <n v="0"/>
    <x v="0"/>
    <b v="0"/>
    <b v="0"/>
    <b v="0"/>
    <b v="0"/>
    <b v="0"/>
    <b v="0"/>
    <b v="0"/>
    <b v="0"/>
    <b v="0"/>
    <b v="0"/>
    <b v="0"/>
    <x v="0"/>
    <x v="0"/>
    <n v="0"/>
    <x v="12"/>
    <x v="0"/>
  </r>
  <r>
    <m/>
    <x v="3"/>
    <x v="9"/>
    <x v="222"/>
    <x v="222"/>
    <x v="94"/>
    <x v="228"/>
    <s v="廠區性質包含MFG&amp;HUB_x000a_MFG:_x000a_- ICC: 重慶廠區_x000a_- ITO: 桃園廠區_x000a_- IEC: 士林廠區_x000a_HUB: _x000a_- HUB: 海外庫存_x000a_"/>
    <x v="3"/>
    <x v="51"/>
    <s v="N/A"/>
    <s v="General"/>
    <s v="文本類"/>
    <m/>
    <x v="4"/>
    <m/>
    <x v="5"/>
    <x v="4"/>
    <x v="0"/>
    <x v="0"/>
    <s v="DM_DOI_BUSINESS_OPERATION_AND_DOI_OVERVIEW"/>
    <s v="SITE_NAME"/>
    <m/>
    <m/>
    <m/>
    <m/>
    <m/>
    <m/>
    <m/>
    <m/>
    <m/>
    <m/>
    <m/>
    <m/>
    <m/>
    <m/>
    <m/>
    <m/>
    <m/>
    <m/>
    <s v="資料清單"/>
    <x v="10"/>
    <x v="3"/>
    <x v="60"/>
    <x v="9"/>
    <e v="#N/A"/>
    <s v="Site Name"/>
    <x v="222"/>
    <x v="94"/>
    <x v="0"/>
    <x v="228"/>
    <x v="5"/>
    <s v="IEC_STD_V10 &gt;&gt; Common &gt;&gt; AutoMetaDataSite Name"/>
    <x v="3"/>
    <x v="0"/>
    <s v="廠區名稱Dimension"/>
    <n v="402"/>
    <n v="457"/>
    <n v="0"/>
    <s v=""/>
    <n v="0"/>
    <n v="0"/>
    <n v="480"/>
    <x v="88"/>
    <s v="Business Operation and DOI Overview"/>
    <x v="50"/>
    <e v="#N/A"/>
    <x v="0"/>
    <s v="P.3.5.0:"/>
    <x v="34"/>
    <x v="34"/>
    <x v="458"/>
    <x v="222"/>
    <x v="222"/>
    <x v="204"/>
    <x v="0"/>
    <x v="0"/>
    <x v="0"/>
    <x v="1"/>
    <m/>
    <x v="0"/>
    <x v="3"/>
    <s v="Business Operation and DOI Overview_Site Name"/>
    <x v="442"/>
    <x v="3"/>
    <x v="0"/>
    <x v="4"/>
    <x v="3"/>
    <x v="0"/>
    <x v="0"/>
    <s v="DM_DOI_BUSINESS_OPERATION_AND_DOI_OVERVIEW"/>
    <s v="SITE_NAME"/>
    <x v="41"/>
    <x v="132"/>
    <x v="0"/>
    <n v="8"/>
    <x v="3"/>
    <x v="3"/>
    <x v="0"/>
    <s v=""/>
    <s v=""/>
    <n v="458"/>
    <s v="-458"/>
    <x v="0"/>
    <x v="0"/>
    <x v="0"/>
    <x v="222"/>
    <x v="5"/>
    <s v="區域生產工廠廠區名稱"/>
    <s v=""/>
    <s v=""/>
    <x v="0"/>
    <x v="60"/>
    <m/>
    <s v="^()$"/>
    <n v="9"/>
    <x v="0"/>
    <x v="3"/>
    <x v="0"/>
    <x v="1"/>
    <x v="1"/>
    <x v="1"/>
    <b v="0"/>
    <x v="1"/>
    <x v="1"/>
    <n v="0"/>
    <x v="0"/>
    <b v="0"/>
    <b v="0"/>
    <b v="0"/>
    <b v="0"/>
    <b v="0"/>
    <b v="0"/>
    <b v="0"/>
    <b v="0"/>
    <b v="0"/>
    <b v="0"/>
    <b v="0"/>
    <x v="0"/>
    <x v="0"/>
    <n v="0"/>
    <x v="35"/>
    <x v="0"/>
  </r>
  <r>
    <m/>
    <x v="3"/>
    <x v="9"/>
    <x v="223"/>
    <x v="223"/>
    <x v="1"/>
    <x v="229"/>
    <s v="N/A"/>
    <x v="3"/>
    <x v="51"/>
    <s v="N/A"/>
    <s v="General"/>
    <s v="日期類"/>
    <m/>
    <x v="3"/>
    <m/>
    <x v="5"/>
    <x v="4"/>
    <x v="0"/>
    <x v="0"/>
    <s v="DM_DOI_BUSINESS_OPERATION_AND_DOI_OVERVIEW"/>
    <s v="PERIOD_CLOSING_DATE"/>
    <m/>
    <m/>
    <m/>
    <m/>
    <m/>
    <m/>
    <m/>
    <m/>
    <m/>
    <m/>
    <m/>
    <m/>
    <m/>
    <m/>
    <m/>
    <m/>
    <m/>
    <m/>
    <s v="資料清單"/>
    <x v="10"/>
    <x v="4"/>
    <x v="60"/>
    <x v="9"/>
    <e v="#N/A"/>
    <s v="Period Closing Date"/>
    <x v="223"/>
    <x v="1"/>
    <x v="0"/>
    <x v="229"/>
    <x v="5"/>
    <s v="IEC_STD_V10 &gt;&gt; Common &gt;&gt; AutoMetaDataPeriod Closing Date"/>
    <x v="3"/>
    <x v="0"/>
    <s v="庫存截止日Dimension"/>
    <n v="403"/>
    <n v="457"/>
    <n v="0"/>
    <s v=""/>
    <n v="0"/>
    <n v="0"/>
    <n v="419"/>
    <x v="89"/>
    <s v="Business Operation and DOI Overview"/>
    <x v="50"/>
    <e v="#N/A"/>
    <x v="0"/>
    <s v="P.3.5.0:"/>
    <x v="35"/>
    <x v="35"/>
    <x v="459"/>
    <x v="223"/>
    <x v="223"/>
    <x v="189"/>
    <x v="0"/>
    <x v="0"/>
    <x v="0"/>
    <x v="3"/>
    <m/>
    <x v="0"/>
    <x v="3"/>
    <s v="Business Operation and DOI Overview_Period Closing Date"/>
    <x v="443"/>
    <x v="3"/>
    <x v="0"/>
    <x v="4"/>
    <x v="3"/>
    <x v="0"/>
    <x v="0"/>
    <s v="DM_DOI_BUSINESS_OPERATION_AND_DOI_OVERVIEW"/>
    <s v="PERIOD_CLOSING_DATE"/>
    <x v="41"/>
    <x v="133"/>
    <x v="0"/>
    <n v="8"/>
    <x v="3"/>
    <x v="3"/>
    <x v="5"/>
    <s v=""/>
    <s v=""/>
    <n v="459"/>
    <s v="-459"/>
    <x v="0"/>
    <x v="0"/>
    <x v="0"/>
    <x v="223"/>
    <x v="5"/>
    <s v="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
    <s v=""/>
    <s v=""/>
    <x v="0"/>
    <x v="60"/>
    <m/>
    <s v="^()$"/>
    <n v="9"/>
    <x v="0"/>
    <x v="3"/>
    <x v="0"/>
    <x v="1"/>
    <x v="1"/>
    <x v="1"/>
    <b v="0"/>
    <x v="1"/>
    <x v="1"/>
    <n v="0"/>
    <x v="0"/>
    <b v="0"/>
    <b v="0"/>
    <b v="0"/>
    <b v="0"/>
    <b v="0"/>
    <b v="0"/>
    <b v="0"/>
    <b v="0"/>
    <b v="0"/>
    <b v="0"/>
    <b v="0"/>
    <x v="0"/>
    <x v="0"/>
    <n v="0"/>
    <x v="5"/>
    <x v="0"/>
  </r>
  <r>
    <m/>
    <x v="3"/>
    <x v="9"/>
    <x v="224"/>
    <x v="224"/>
    <x v="1"/>
    <x v="230"/>
    <s v="N/A"/>
    <x v="3"/>
    <x v="51"/>
    <s v="N/A"/>
    <s v="General"/>
    <s v="代碼類"/>
    <s v="D, W, M, Y"/>
    <x v="3"/>
    <m/>
    <x v="5"/>
    <x v="4"/>
    <x v="0"/>
    <x v="0"/>
    <s v="DM_DOI_BUSINESS_OPERATION_AND_DOI_OVERVIEW"/>
    <s v="DOI_DATE_TYPE"/>
    <m/>
    <m/>
    <m/>
    <m/>
    <m/>
    <m/>
    <m/>
    <m/>
    <m/>
    <m/>
    <m/>
    <m/>
    <m/>
    <m/>
    <m/>
    <m/>
    <m/>
    <m/>
    <s v="資料清單"/>
    <x v="10"/>
    <x v="5"/>
    <x v="60"/>
    <x v="9"/>
    <e v="#N/A"/>
    <s v="DOI Date Type"/>
    <x v="224"/>
    <x v="1"/>
    <x v="0"/>
    <x v="230"/>
    <x v="5"/>
    <s v="IEC_STD_V10 &gt;&gt; Common &gt;&gt; AutoMetaDataDOI Date Type"/>
    <x v="3"/>
    <x v="0"/>
    <s v="DOI 週期類別Dimension"/>
    <n v="404"/>
    <n v="457"/>
    <n v="0"/>
    <s v=""/>
    <n v="0"/>
    <n v="0"/>
    <n v="404"/>
    <x v="106"/>
    <s v="Business Operation and DOI Overview"/>
    <x v="50"/>
    <e v="#N/A"/>
    <x v="0"/>
    <s v="P.3.5.0:"/>
    <x v="36"/>
    <x v="36"/>
    <x v="460"/>
    <x v="224"/>
    <x v="224"/>
    <x v="189"/>
    <x v="33"/>
    <x v="0"/>
    <x v="0"/>
    <x v="2"/>
    <m/>
    <x v="0"/>
    <x v="3"/>
    <s v="Business Operation and DOI Overview_DOI Date Type"/>
    <x v="444"/>
    <x v="3"/>
    <x v="0"/>
    <x v="4"/>
    <x v="3"/>
    <x v="0"/>
    <x v="0"/>
    <s v="DM_DOI_BUSINESS_OPERATION_AND_DOI_OVERVIEW"/>
    <s v="DOI_DATE_TYPE"/>
    <x v="41"/>
    <x v="134"/>
    <x v="0"/>
    <n v="8"/>
    <x v="3"/>
    <x v="3"/>
    <x v="5"/>
    <s v=""/>
    <s v=""/>
    <n v="460"/>
    <s v="-460"/>
    <x v="0"/>
    <x v="0"/>
    <x v="0"/>
    <x v="224"/>
    <x v="5"/>
    <s v="判斷庫存截止日為日、週、月、年"/>
    <s v=""/>
    <s v=""/>
    <x v="0"/>
    <x v="60"/>
    <m/>
    <s v="^()$"/>
    <n v="9"/>
    <x v="0"/>
    <x v="3"/>
    <x v="0"/>
    <x v="1"/>
    <x v="1"/>
    <x v="1"/>
    <b v="0"/>
    <x v="1"/>
    <x v="1"/>
    <n v="0"/>
    <x v="0"/>
    <b v="0"/>
    <b v="0"/>
    <b v="0"/>
    <b v="0"/>
    <b v="0"/>
    <b v="0"/>
    <b v="0"/>
    <b v="0"/>
    <b v="0"/>
    <b v="0"/>
    <b v="0"/>
    <x v="0"/>
    <x v="0"/>
    <n v="0"/>
    <x v="12"/>
    <x v="0"/>
  </r>
  <r>
    <m/>
    <x v="3"/>
    <x v="9"/>
    <x v="227"/>
    <x v="227"/>
    <x v="95"/>
    <x v="233"/>
    <s v="儲存單位為台幣，顯示單位為百萬台幣"/>
    <x v="4"/>
    <x v="51"/>
    <s v="N/A"/>
    <s v="General"/>
    <s v="金額類"/>
    <s v="N/A"/>
    <x v="3"/>
    <m/>
    <x v="5"/>
    <x v="4"/>
    <x v="0"/>
    <x v="0"/>
    <s v="DM_DOI_BUSINESS_OPERATION_AND_DOI_OVERVIEW"/>
    <s v="PSG_INVENTORY_AMOUNT"/>
    <m/>
    <m/>
    <m/>
    <m/>
    <m/>
    <m/>
    <m/>
    <m/>
    <m/>
    <m/>
    <m/>
    <m/>
    <m/>
    <m/>
    <m/>
    <m/>
    <m/>
    <m/>
    <s v="資料清單"/>
    <x v="10"/>
    <x v="6"/>
    <x v="60"/>
    <x v="9"/>
    <e v="#N/A"/>
    <s v="PSG Inventory Amount"/>
    <x v="227"/>
    <x v="95"/>
    <x v="0"/>
    <x v="233"/>
    <x v="5"/>
    <s v="IEC_STD_V10 &gt;&gt; Common &gt;&gt; AutoMetaDataPSG Inventory Amount"/>
    <x v="4"/>
    <x v="0"/>
    <s v="庫存金額Measure"/>
    <n v="407"/>
    <n v="457"/>
    <n v="0"/>
    <s v=""/>
    <n v="0"/>
    <n v="0"/>
    <n v="422"/>
    <x v="92"/>
    <s v="Business Operation and DOI Overview"/>
    <x v="50"/>
    <e v="#N/A"/>
    <x v="0"/>
    <s v="P.3.5.0:"/>
    <x v="37"/>
    <x v="37"/>
    <x v="461"/>
    <x v="227"/>
    <x v="227"/>
    <x v="205"/>
    <x v="26"/>
    <x v="0"/>
    <x v="0"/>
    <x v="6"/>
    <m/>
    <x v="0"/>
    <x v="4"/>
    <s v="Business Operation and DOI Overview_PSG Inventory Amount"/>
    <x v="445"/>
    <x v="4"/>
    <x v="0"/>
    <x v="4"/>
    <x v="3"/>
    <x v="0"/>
    <x v="0"/>
    <s v="DM_DOI_BUSINESS_OPERATION_AND_DOI_OVERVIEW"/>
    <s v="PSG_INVENTORY_AMOUNT"/>
    <x v="41"/>
    <x v="137"/>
    <x v="0"/>
    <n v="8"/>
    <x v="3"/>
    <x v="3"/>
    <x v="5"/>
    <s v=""/>
    <s v=""/>
    <n v="461"/>
    <s v="-461"/>
    <x v="0"/>
    <x v="0"/>
    <x v="0"/>
    <x v="227"/>
    <x v="5"/>
    <s v="庫存金額需換算成百萬台幣"/>
    <s v=""/>
    <s v=""/>
    <x v="0"/>
    <x v="60"/>
    <m/>
    <s v="^()$"/>
    <n v="9"/>
    <x v="0"/>
    <x v="3"/>
    <x v="0"/>
    <x v="1"/>
    <x v="1"/>
    <x v="1"/>
    <b v="0"/>
    <x v="1"/>
    <x v="1"/>
    <n v="0"/>
    <x v="0"/>
    <b v="0"/>
    <b v="0"/>
    <b v="0"/>
    <b v="0"/>
    <b v="0"/>
    <b v="0"/>
    <b v="0"/>
    <b v="0"/>
    <b v="0"/>
    <b v="0"/>
    <b v="0"/>
    <x v="0"/>
    <x v="0"/>
    <n v="0"/>
    <x v="6"/>
    <x v="0"/>
  </r>
  <r>
    <m/>
    <x v="3"/>
    <x v="9"/>
    <x v="228"/>
    <x v="228"/>
    <x v="96"/>
    <x v="234"/>
    <s v="儲存單位為台幣，顯示單位為百萬台幣"/>
    <x v="4"/>
    <x v="51"/>
    <s v="N/A"/>
    <s v="General"/>
    <s v="金額類"/>
    <m/>
    <x v="3"/>
    <m/>
    <x v="5"/>
    <x v="4"/>
    <x v="0"/>
    <x v="0"/>
    <s v="DM_DOI_BUSINESS_OPERATION_AND_DOI_OVERVIEW"/>
    <s v="UP_TO_DATE_MONTHLY_ESTIMATED_REVENUE"/>
    <m/>
    <m/>
    <m/>
    <m/>
    <m/>
    <m/>
    <m/>
    <m/>
    <m/>
    <m/>
    <m/>
    <m/>
    <m/>
    <m/>
    <m/>
    <m/>
    <m/>
    <m/>
    <s v="資料清單"/>
    <x v="10"/>
    <x v="7"/>
    <x v="60"/>
    <x v="9"/>
    <e v="#N/A"/>
    <s v="Up to date Monthly Estimated Revenue"/>
    <x v="228"/>
    <x v="96"/>
    <x v="0"/>
    <x v="234"/>
    <x v="5"/>
    <s v="IEC_STD_V10 &gt;&gt; Common &gt;&gt; AutoMetaDataUp to date Monthly Estimated Revenue"/>
    <x v="4"/>
    <x v="0"/>
    <s v="最新每月預估營業收入Measure"/>
    <n v="408"/>
    <n v="457"/>
    <n v="0"/>
    <s v=""/>
    <n v="0"/>
    <n v="0"/>
    <n v="490"/>
    <x v="93"/>
    <s v="Business Operation and DOI Overview"/>
    <x v="50"/>
    <e v="#N/A"/>
    <x v="0"/>
    <s v="P.3.5.0:"/>
    <x v="38"/>
    <x v="38"/>
    <x v="462"/>
    <x v="228"/>
    <x v="228"/>
    <x v="205"/>
    <x v="0"/>
    <x v="0"/>
    <x v="0"/>
    <x v="6"/>
    <m/>
    <x v="0"/>
    <x v="4"/>
    <s v="Business Operation and DOI Overview_Up to date Monthly Estimated Revenue"/>
    <x v="446"/>
    <x v="4"/>
    <x v="0"/>
    <x v="4"/>
    <x v="3"/>
    <x v="0"/>
    <x v="0"/>
    <s v="DM_DOI_BUSINESS_OPERATION_AND_DOI_OVERVIEW"/>
    <s v="UP_TO_DATE_MONTHLY_ESTIMATED_REVENUE"/>
    <x v="41"/>
    <x v="138"/>
    <x v="0"/>
    <n v="8"/>
    <x v="3"/>
    <x v="3"/>
    <x v="0"/>
    <s v=""/>
    <s v=""/>
    <n v="462"/>
    <s v="-462"/>
    <x v="0"/>
    <x v="0"/>
    <x v="0"/>
    <x v="228"/>
    <x v="5"/>
    <s v="最新每月預估營業收入"/>
    <s v=""/>
    <s v=""/>
    <x v="0"/>
    <x v="60"/>
    <m/>
    <s v="^()$"/>
    <n v="9"/>
    <x v="0"/>
    <x v="3"/>
    <x v="0"/>
    <x v="1"/>
    <x v="1"/>
    <x v="1"/>
    <b v="0"/>
    <x v="1"/>
    <x v="1"/>
    <n v="0"/>
    <x v="0"/>
    <b v="0"/>
    <b v="0"/>
    <b v="0"/>
    <b v="0"/>
    <b v="0"/>
    <b v="0"/>
    <b v="0"/>
    <b v="0"/>
    <b v="0"/>
    <b v="0"/>
    <b v="0"/>
    <x v="0"/>
    <x v="0"/>
    <n v="0"/>
    <x v="39"/>
    <x v="0"/>
  </r>
  <r>
    <m/>
    <x v="3"/>
    <x v="9"/>
    <x v="231"/>
    <x v="231"/>
    <x v="98"/>
    <x v="237"/>
    <s v="N/A"/>
    <x v="4"/>
    <x v="51"/>
    <s v="N/A"/>
    <s v="General"/>
    <s v="數值類"/>
    <s v="N/A"/>
    <x v="3"/>
    <m/>
    <x v="5"/>
    <x v="4"/>
    <x v="0"/>
    <x v="0"/>
    <s v="DM_DOI_BUSINESS_OPERATION_AND_DOI_OVERVIEW"/>
    <s v="DOI_TARGET_DAYS"/>
    <m/>
    <m/>
    <m/>
    <m/>
    <m/>
    <m/>
    <m/>
    <m/>
    <m/>
    <m/>
    <m/>
    <m/>
    <m/>
    <m/>
    <m/>
    <m/>
    <m/>
    <m/>
    <s v="資料清單"/>
    <x v="10"/>
    <x v="8"/>
    <x v="60"/>
    <x v="9"/>
    <e v="#N/A"/>
    <s v="DOI Target Days"/>
    <x v="231"/>
    <x v="98"/>
    <x v="0"/>
    <x v="237"/>
    <x v="5"/>
    <s v="IEC_STD_V10 &gt;&gt; Common &gt;&gt; AutoMetaDataDOI Target Days"/>
    <x v="4"/>
    <x v="0"/>
    <s v="DOI目標天數Measure"/>
    <n v="413"/>
    <n v="457"/>
    <n v="0"/>
    <s v=""/>
    <n v="0"/>
    <n v="0"/>
    <n v="413"/>
    <x v="107"/>
    <s v="Business Operation and DOI Overview"/>
    <x v="50"/>
    <e v="#N/A"/>
    <x v="0"/>
    <s v="P.3.5.0:"/>
    <x v="39"/>
    <x v="39"/>
    <x v="463"/>
    <x v="231"/>
    <x v="231"/>
    <x v="189"/>
    <x v="26"/>
    <x v="0"/>
    <x v="0"/>
    <x v="4"/>
    <m/>
    <x v="0"/>
    <x v="4"/>
    <s v="Business Operation and DOI Overview_DOI Target Days"/>
    <x v="447"/>
    <x v="4"/>
    <x v="0"/>
    <x v="4"/>
    <x v="3"/>
    <x v="0"/>
    <x v="0"/>
    <s v="DM_DOI_BUSINESS_OPERATION_AND_DOI_OVERVIEW"/>
    <s v="DOI_TARGET_DAYS"/>
    <x v="41"/>
    <x v="140"/>
    <x v="0"/>
    <n v="8"/>
    <x v="3"/>
    <x v="3"/>
    <x v="5"/>
    <s v=""/>
    <s v=""/>
    <n v="463"/>
    <s v="-463"/>
    <x v="0"/>
    <x v="0"/>
    <x v="0"/>
    <x v="231"/>
    <x v="5"/>
    <s v="DOI目標天數"/>
    <s v=""/>
    <s v=""/>
    <x v="0"/>
    <x v="60"/>
    <m/>
    <s v="^()$"/>
    <n v="9"/>
    <x v="0"/>
    <x v="3"/>
    <x v="0"/>
    <x v="1"/>
    <x v="1"/>
    <x v="1"/>
    <b v="0"/>
    <x v="1"/>
    <x v="1"/>
    <n v="0"/>
    <x v="0"/>
    <b v="0"/>
    <b v="0"/>
    <b v="0"/>
    <b v="0"/>
    <b v="0"/>
    <b v="0"/>
    <b v="0"/>
    <b v="0"/>
    <b v="0"/>
    <b v="0"/>
    <b v="0"/>
    <x v="0"/>
    <x v="0"/>
    <n v="0"/>
    <x v="18"/>
    <x v="0"/>
  </r>
  <r>
    <m/>
    <x v="3"/>
    <x v="9"/>
    <x v="229"/>
    <x v="229"/>
    <x v="97"/>
    <x v="235"/>
    <s v="庫存金額/(by客戶)預估營業收入*30天"/>
    <x v="4"/>
    <x v="51"/>
    <s v="Business Operation and DOI Overview_PSG Inventory Amount;Business Operation and DOI Overview_Up to date Monthly Estimated Revenue"/>
    <s v="General"/>
    <s v="數值類"/>
    <s v="N/A"/>
    <x v="3"/>
    <m/>
    <x v="5"/>
    <x v="4"/>
    <x v="0"/>
    <x v="0"/>
    <s v="DM_DOI_BUSINESS_OPERATION_AND_DOI_OVERVIEW"/>
    <s v="DOI_ACTUAL_DAYS"/>
    <m/>
    <m/>
    <m/>
    <m/>
    <m/>
    <m/>
    <m/>
    <m/>
    <m/>
    <m/>
    <m/>
    <m/>
    <m/>
    <m/>
    <m/>
    <m/>
    <m/>
    <m/>
    <s v="資料清單"/>
    <x v="10"/>
    <x v="9"/>
    <x v="60"/>
    <x v="9"/>
    <e v="#N/A"/>
    <s v="DOI Actual Days"/>
    <x v="229"/>
    <x v="97"/>
    <x v="0"/>
    <x v="235"/>
    <x v="5"/>
    <s v="IEC_STD_V10 &gt;&gt; Common &gt;&gt; AutoMetaDataDOI Actual Days"/>
    <x v="4"/>
    <x v="0"/>
    <s v="DOI實際天數Measure"/>
    <n v="409"/>
    <n v="457"/>
    <e v="#N/A"/>
    <s v=""/>
    <n v="0"/>
    <n v="0"/>
    <n v="409"/>
    <x v="108"/>
    <s v="Business Operation and DOI Overview"/>
    <x v="50"/>
    <e v="#N/A"/>
    <x v="55"/>
    <s v="P.3.5.0:"/>
    <x v="40"/>
    <x v="40"/>
    <x v="464"/>
    <x v="229"/>
    <x v="229"/>
    <x v="206"/>
    <x v="26"/>
    <x v="0"/>
    <x v="0"/>
    <x v="4"/>
    <m/>
    <x v="0"/>
    <x v="4"/>
    <s v="Business Operation and DOI Overview_DOI Actual Days"/>
    <x v="448"/>
    <x v="4"/>
    <x v="0"/>
    <x v="4"/>
    <x v="3"/>
    <x v="0"/>
    <x v="0"/>
    <s v="DM_DOI_BUSINESS_OPERATION_AND_DOI_OVERVIEW"/>
    <s v="DOI_ACTUAL_DAYS"/>
    <x v="41"/>
    <x v="139"/>
    <x v="0"/>
    <n v="8"/>
    <x v="3"/>
    <x v="3"/>
    <x v="5"/>
    <s v=""/>
    <s v=""/>
    <n v="464"/>
    <s v="-464"/>
    <x v="0"/>
    <x v="0"/>
    <x v="0"/>
    <x v="229"/>
    <x v="5"/>
    <s v="以每天23:59庫存金額計算的DOI 實際天數為當天DOI 實際天數_x000a_以每週一23:59庫存金額計算的DOI 實際天數為當週DOI 實際天數_x000a_以每月最後一天23:59庫存金額計算的DOI 實際天數為當月DOI 實際天數_x000a_以每年12/31 23:59庫存金額計算的DOI 實際天數為當年DOI 實際天數_x000a__x000a_以周為例:使用2022/07/18 23:59(周一)的庫存金額計算DOI實際天數，記為2022/07/18，同時也為該周DOI實際天數"/>
    <s v=""/>
    <s v=""/>
    <x v="0"/>
    <x v="60"/>
    <m/>
    <s v="^()$"/>
    <n v="9"/>
    <x v="0"/>
    <x v="3"/>
    <x v="0"/>
    <x v="1"/>
    <x v="1"/>
    <x v="1"/>
    <b v="0"/>
    <x v="1"/>
    <x v="1"/>
    <n v="0"/>
    <x v="0"/>
    <b v="0"/>
    <b v="0"/>
    <b v="0"/>
    <b v="0"/>
    <b v="0"/>
    <b v="0"/>
    <b v="0"/>
    <b v="0"/>
    <b v="0"/>
    <b v="0"/>
    <b v="0"/>
    <x v="0"/>
    <x v="0"/>
    <n v="0"/>
    <x v="18"/>
    <x v="0"/>
  </r>
  <r>
    <m/>
    <x v="3"/>
    <x v="9"/>
    <x v="245"/>
    <x v="245"/>
    <x v="1"/>
    <x v="251"/>
    <s v="N/A"/>
    <x v="0"/>
    <x v="0"/>
    <s v="N/A"/>
    <s v="General"/>
    <m/>
    <m/>
    <x v="3"/>
    <m/>
    <x v="5"/>
    <x v="4"/>
    <x v="0"/>
    <x v="0"/>
    <s v="DM_DOI_BUSINESS_OPERATION_AND_DOI_OVERVIEW_STOCK_AREA"/>
    <m/>
    <m/>
    <m/>
    <m/>
    <m/>
    <m/>
    <m/>
    <m/>
    <m/>
    <m/>
    <m/>
    <m/>
    <m/>
    <m/>
    <m/>
    <m/>
    <m/>
    <m/>
    <m/>
    <s v="資料清單"/>
    <x v="10"/>
    <x v="10"/>
    <x v="60"/>
    <x v="9"/>
    <e v="#N/A"/>
    <s v="Business Operation and DOI Overview_Stock Area"/>
    <x v="245"/>
    <x v="1"/>
    <x v="0"/>
    <x v="251"/>
    <x v="5"/>
    <s v="IEC_STD_V10 &gt;&gt; Common &gt;&gt; AutoMetaDataBusiness Operation and DOI Overview_Stock Area"/>
    <x v="0"/>
    <x v="0"/>
    <s v="DOI 趨勢分析_Stock AreaConcept"/>
    <n v="467"/>
    <n v="0"/>
    <n v="0"/>
    <s v=""/>
    <n v="0"/>
    <n v="0"/>
    <n v="0"/>
    <x v="0"/>
    <s v=""/>
    <x v="0"/>
    <s v=""/>
    <x v="0"/>
    <s v="P.3.5.0:"/>
    <x v="41"/>
    <x v="41"/>
    <x v="465"/>
    <x v="245"/>
    <x v="245"/>
    <x v="189"/>
    <x v="0"/>
    <x v="0"/>
    <x v="0"/>
    <x v="0"/>
    <m/>
    <x v="0"/>
    <x v="0"/>
    <s v="Business Operation and DOI Overview_Stock Area"/>
    <x v="449"/>
    <x v="0"/>
    <x v="0"/>
    <x v="4"/>
    <x v="3"/>
    <x v="0"/>
    <x v="0"/>
    <s v="DM_DOI_BUSINESS_OPERATION_AND_DOI_OVERVIEW_STOCK_AREA"/>
    <s v=""/>
    <x v="42"/>
    <x v="0"/>
    <x v="0"/>
    <n v="8"/>
    <x v="3"/>
    <x v="3"/>
    <x v="5"/>
    <s v=""/>
    <s v=""/>
    <n v="465"/>
    <s v="-465"/>
    <x v="0"/>
    <x v="0"/>
    <x v="0"/>
    <x v="245"/>
    <x v="5"/>
    <s v="根據不同庫存可控度，追蹤現行以及歷史庫存水位及DOI數值_庫存區域"/>
    <s v=""/>
    <s v=""/>
    <x v="0"/>
    <x v="60"/>
    <m/>
    <s v="^()$"/>
    <n v="9"/>
    <x v="0"/>
    <x v="3"/>
    <x v="0"/>
    <x v="1"/>
    <x v="0"/>
    <x v="1"/>
    <b v="0"/>
    <x v="1"/>
    <x v="0"/>
    <n v="0"/>
    <x v="0"/>
    <b v="0"/>
    <b v="1"/>
    <b v="0"/>
    <b v="0"/>
    <b v="0"/>
    <b v="0"/>
    <b v="0"/>
    <b v="0"/>
    <b v="0"/>
    <b v="0"/>
    <b v="0"/>
    <x v="1"/>
    <x v="9"/>
    <n v="0"/>
    <x v="43"/>
    <x v="0"/>
  </r>
  <r>
    <m/>
    <x v="3"/>
    <x v="9"/>
    <x v="177"/>
    <x v="177"/>
    <x v="99"/>
    <x v="226"/>
    <s v="N/A"/>
    <x v="3"/>
    <x v="52"/>
    <s v="N/A"/>
    <s v="General"/>
    <s v="代碼類"/>
    <s v="BU1: 第一事業處_x000a_BU2: 第二事業處"/>
    <x v="3"/>
    <m/>
    <x v="5"/>
    <x v="4"/>
    <x v="0"/>
    <x v="0"/>
    <s v="DM_DOI_BUSINESS_OPERATION_AND_DOI_OVERVIEW_STOCK_AREA"/>
    <s v="BU_CODE"/>
    <m/>
    <m/>
    <m/>
    <m/>
    <m/>
    <m/>
    <m/>
    <m/>
    <m/>
    <m/>
    <m/>
    <m/>
    <m/>
    <m/>
    <m/>
    <m/>
    <m/>
    <m/>
    <s v="資料清單"/>
    <x v="10"/>
    <x v="11"/>
    <x v="60"/>
    <x v="9"/>
    <e v="#N/A"/>
    <s v="BU Code"/>
    <x v="177"/>
    <x v="99"/>
    <x v="0"/>
    <x v="226"/>
    <x v="5"/>
    <s v="IEC_STD_V10 &gt;&gt; Common &gt;&gt; AutoMetaDataBU Code"/>
    <x v="3"/>
    <x v="0"/>
    <s v="事業處代碼Dimension"/>
    <n v="339"/>
    <n v="467"/>
    <n v="0"/>
    <s v=""/>
    <n v="0"/>
    <n v="0"/>
    <n v="1055"/>
    <x v="80"/>
    <s v="Business Operation and DOI Overview_Stock Area"/>
    <x v="51"/>
    <e v="#N/A"/>
    <x v="0"/>
    <s v="P.3.5.0:"/>
    <x v="42"/>
    <x v="42"/>
    <x v="466"/>
    <x v="177"/>
    <x v="177"/>
    <x v="189"/>
    <x v="31"/>
    <x v="0"/>
    <x v="0"/>
    <x v="2"/>
    <m/>
    <x v="0"/>
    <x v="3"/>
    <s v="Business Operation and DOI Overview_Stock Area_BU Code"/>
    <x v="450"/>
    <x v="3"/>
    <x v="0"/>
    <x v="4"/>
    <x v="3"/>
    <x v="0"/>
    <x v="0"/>
    <s v="DM_DOI_BUSINESS_OPERATION_AND_DOI_OVERVIEW_STOCK_AREA"/>
    <s v="BU_CODE"/>
    <x v="42"/>
    <x v="96"/>
    <x v="0"/>
    <n v="8"/>
    <x v="3"/>
    <x v="3"/>
    <x v="0"/>
    <s v=""/>
    <s v=""/>
    <n v="466"/>
    <s v="-466"/>
    <x v="0"/>
    <x v="0"/>
    <x v="0"/>
    <x v="177"/>
    <x v="5"/>
    <s v="各事業處"/>
    <s v=""/>
    <s v=""/>
    <x v="0"/>
    <x v="60"/>
    <m/>
    <s v="^()$"/>
    <n v="9"/>
    <x v="0"/>
    <x v="3"/>
    <x v="0"/>
    <x v="1"/>
    <x v="1"/>
    <x v="1"/>
    <b v="0"/>
    <x v="1"/>
    <x v="1"/>
    <n v="0"/>
    <x v="0"/>
    <b v="0"/>
    <b v="0"/>
    <b v="0"/>
    <b v="0"/>
    <b v="0"/>
    <b v="0"/>
    <b v="0"/>
    <b v="0"/>
    <b v="0"/>
    <b v="0"/>
    <b v="0"/>
    <x v="0"/>
    <x v="0"/>
    <n v="0"/>
    <x v="1"/>
    <x v="0"/>
  </r>
  <r>
    <m/>
    <x v="3"/>
    <x v="9"/>
    <x v="178"/>
    <x v="178"/>
    <x v="93"/>
    <x v="227"/>
    <s v="N/A"/>
    <x v="3"/>
    <x v="52"/>
    <s v="N/A"/>
    <s v="General"/>
    <s v="代碼類"/>
    <s v="HP, ASUS, Dynabook, Tiny"/>
    <x v="3"/>
    <m/>
    <x v="5"/>
    <x v="4"/>
    <x v="0"/>
    <x v="0"/>
    <s v="DM_DOI_BUSINESS_OPERATION_AND_DOI_OVERVIEW_STOCK_AREA"/>
    <s v="CUSTOMER_NAME"/>
    <m/>
    <m/>
    <m/>
    <m/>
    <m/>
    <m/>
    <m/>
    <m/>
    <m/>
    <m/>
    <m/>
    <m/>
    <m/>
    <m/>
    <m/>
    <m/>
    <m/>
    <m/>
    <s v="資料清單"/>
    <x v="10"/>
    <x v="12"/>
    <x v="60"/>
    <x v="9"/>
    <e v="#N/A"/>
    <s v="Customer Name"/>
    <x v="178"/>
    <x v="93"/>
    <x v="0"/>
    <x v="227"/>
    <x v="5"/>
    <s v="IEC_STD_V10 &gt;&gt; Common &gt;&gt; AutoMetaDataCustomer Name"/>
    <x v="3"/>
    <x v="0"/>
    <s v="客戶名稱Dimension"/>
    <n v="340"/>
    <n v="467"/>
    <n v="0"/>
    <s v=""/>
    <n v="0"/>
    <n v="0"/>
    <n v="1036"/>
    <x v="81"/>
    <s v="Business Operation and DOI Overview_Stock Area"/>
    <x v="51"/>
    <e v="#N/A"/>
    <x v="0"/>
    <s v="P.3.5.0:"/>
    <x v="43"/>
    <x v="43"/>
    <x v="467"/>
    <x v="178"/>
    <x v="178"/>
    <x v="189"/>
    <x v="32"/>
    <x v="0"/>
    <x v="0"/>
    <x v="2"/>
    <m/>
    <x v="0"/>
    <x v="3"/>
    <s v="Business Operation and DOI Overview_Stock Area_Customer Name"/>
    <x v="451"/>
    <x v="3"/>
    <x v="0"/>
    <x v="4"/>
    <x v="3"/>
    <x v="0"/>
    <x v="0"/>
    <s v="DM_DOI_BUSINESS_OPERATION_AND_DOI_OVERVIEW_STOCK_AREA"/>
    <s v="CUSTOMER_NAME"/>
    <x v="42"/>
    <x v="97"/>
    <x v="0"/>
    <n v="8"/>
    <x v="3"/>
    <x v="3"/>
    <x v="0"/>
    <s v=""/>
    <s v=""/>
    <n v="467"/>
    <s v="-467"/>
    <x v="0"/>
    <x v="0"/>
    <x v="0"/>
    <x v="178"/>
    <x v="5"/>
    <s v="各事業處所負責的客戶"/>
    <s v=""/>
    <s v=""/>
    <x v="0"/>
    <x v="60"/>
    <m/>
    <s v="^()$"/>
    <n v="9"/>
    <x v="0"/>
    <x v="3"/>
    <x v="0"/>
    <x v="1"/>
    <x v="1"/>
    <x v="1"/>
    <b v="0"/>
    <x v="1"/>
    <x v="1"/>
    <n v="0"/>
    <x v="0"/>
    <b v="0"/>
    <b v="0"/>
    <b v="0"/>
    <b v="0"/>
    <b v="0"/>
    <b v="0"/>
    <b v="0"/>
    <b v="0"/>
    <b v="0"/>
    <b v="0"/>
    <b v="0"/>
    <x v="0"/>
    <x v="0"/>
    <n v="0"/>
    <x v="12"/>
    <x v="0"/>
  </r>
  <r>
    <m/>
    <x v="3"/>
    <x v="9"/>
    <x v="222"/>
    <x v="222"/>
    <x v="94"/>
    <x v="228"/>
    <s v="廠區性質包含MFG&amp;HUB_x000a_MFG:_x000a_- ICC: 重慶廠區_x000a_- ITO: 桃園廠區_x000a_- IEC: 士林廠區_x000a_HUB: _x000a_- HUB: 海外庫存_x000a_"/>
    <x v="3"/>
    <x v="52"/>
    <s v="N/A"/>
    <s v="General"/>
    <s v="文本類"/>
    <m/>
    <x v="4"/>
    <m/>
    <x v="5"/>
    <x v="4"/>
    <x v="0"/>
    <x v="0"/>
    <s v="DM_DOI_BUSINESS_OPERATION_AND_DOI_OVERVIEW_STOCK_AREA"/>
    <s v="SITE_NAME"/>
    <m/>
    <m/>
    <m/>
    <m/>
    <m/>
    <m/>
    <m/>
    <m/>
    <m/>
    <m/>
    <m/>
    <m/>
    <m/>
    <m/>
    <m/>
    <m/>
    <m/>
    <m/>
    <s v="資料清單"/>
    <x v="10"/>
    <x v="13"/>
    <x v="60"/>
    <x v="9"/>
    <e v="#N/A"/>
    <s v="Site Name"/>
    <x v="222"/>
    <x v="94"/>
    <x v="0"/>
    <x v="228"/>
    <x v="5"/>
    <s v="IEC_STD_V10 &gt;&gt; Common &gt;&gt; AutoMetaDataSite Name"/>
    <x v="3"/>
    <x v="0"/>
    <s v="廠區名稱Dimension"/>
    <n v="402"/>
    <n v="467"/>
    <n v="0"/>
    <s v=""/>
    <n v="0"/>
    <n v="0"/>
    <n v="480"/>
    <x v="88"/>
    <s v="Business Operation and DOI Overview_Stock Area"/>
    <x v="51"/>
    <e v="#N/A"/>
    <x v="0"/>
    <s v="P.3.5.0:"/>
    <x v="44"/>
    <x v="44"/>
    <x v="468"/>
    <x v="222"/>
    <x v="222"/>
    <x v="204"/>
    <x v="0"/>
    <x v="0"/>
    <x v="0"/>
    <x v="1"/>
    <m/>
    <x v="0"/>
    <x v="3"/>
    <s v="Business Operation and DOI Overview_Stock Area_Site Name"/>
    <x v="452"/>
    <x v="3"/>
    <x v="0"/>
    <x v="4"/>
    <x v="3"/>
    <x v="0"/>
    <x v="0"/>
    <s v="DM_DOI_BUSINESS_OPERATION_AND_DOI_OVERVIEW_STOCK_AREA"/>
    <s v="SITE_NAME"/>
    <x v="42"/>
    <x v="132"/>
    <x v="0"/>
    <n v="8"/>
    <x v="3"/>
    <x v="3"/>
    <x v="0"/>
    <s v=""/>
    <s v=""/>
    <n v="468"/>
    <s v="-468"/>
    <x v="0"/>
    <x v="0"/>
    <x v="0"/>
    <x v="222"/>
    <x v="5"/>
    <s v="區域生產工廠廠區名稱"/>
    <s v=""/>
    <s v=""/>
    <x v="0"/>
    <x v="60"/>
    <m/>
    <s v="^()$"/>
    <n v="9"/>
    <x v="0"/>
    <x v="3"/>
    <x v="0"/>
    <x v="1"/>
    <x v="1"/>
    <x v="1"/>
    <b v="0"/>
    <x v="1"/>
    <x v="1"/>
    <n v="0"/>
    <x v="0"/>
    <b v="0"/>
    <b v="0"/>
    <b v="0"/>
    <b v="0"/>
    <b v="0"/>
    <b v="0"/>
    <b v="0"/>
    <b v="0"/>
    <b v="0"/>
    <b v="0"/>
    <b v="0"/>
    <x v="0"/>
    <x v="0"/>
    <n v="0"/>
    <x v="35"/>
    <x v="0"/>
  </r>
  <r>
    <m/>
    <x v="3"/>
    <x v="9"/>
    <x v="223"/>
    <x v="223"/>
    <x v="1"/>
    <x v="229"/>
    <s v="N/A"/>
    <x v="3"/>
    <x v="52"/>
    <s v="N/A"/>
    <s v="General"/>
    <s v="日期類"/>
    <m/>
    <x v="3"/>
    <m/>
    <x v="5"/>
    <x v="4"/>
    <x v="0"/>
    <x v="0"/>
    <s v="DM_DOI_BUSINESS_OPERATION_AND_DOI_OVERVIEW_STOCK_AREA"/>
    <s v="PERIOD_CLOSING_DATE"/>
    <m/>
    <m/>
    <m/>
    <m/>
    <m/>
    <m/>
    <m/>
    <m/>
    <m/>
    <m/>
    <m/>
    <m/>
    <m/>
    <m/>
    <m/>
    <m/>
    <m/>
    <m/>
    <s v="資料清單"/>
    <x v="10"/>
    <x v="14"/>
    <x v="60"/>
    <x v="9"/>
    <e v="#N/A"/>
    <s v="Period Closing Date"/>
    <x v="223"/>
    <x v="1"/>
    <x v="0"/>
    <x v="229"/>
    <x v="5"/>
    <s v="IEC_STD_V10 &gt;&gt; Common &gt;&gt; AutoMetaDataPeriod Closing Date"/>
    <x v="3"/>
    <x v="0"/>
    <s v="庫存截止日Dimension"/>
    <n v="403"/>
    <n v="467"/>
    <n v="0"/>
    <s v=""/>
    <n v="0"/>
    <n v="0"/>
    <n v="419"/>
    <x v="89"/>
    <s v="Business Operation and DOI Overview_Stock Area"/>
    <x v="51"/>
    <e v="#N/A"/>
    <x v="0"/>
    <s v="P.3.5.0:"/>
    <x v="45"/>
    <x v="45"/>
    <x v="469"/>
    <x v="223"/>
    <x v="223"/>
    <x v="189"/>
    <x v="0"/>
    <x v="0"/>
    <x v="0"/>
    <x v="3"/>
    <m/>
    <x v="0"/>
    <x v="3"/>
    <s v="Business Operation and DOI Overview_Stock Area_Period Closing Date"/>
    <x v="453"/>
    <x v="3"/>
    <x v="0"/>
    <x v="4"/>
    <x v="3"/>
    <x v="0"/>
    <x v="0"/>
    <s v="DM_DOI_BUSINESS_OPERATION_AND_DOI_OVERVIEW_STOCK_AREA"/>
    <s v="PERIOD_CLOSING_DATE"/>
    <x v="42"/>
    <x v="133"/>
    <x v="0"/>
    <n v="8"/>
    <x v="3"/>
    <x v="3"/>
    <x v="5"/>
    <s v=""/>
    <s v=""/>
    <n v="469"/>
    <s v="-469"/>
    <x v="0"/>
    <x v="0"/>
    <x v="0"/>
    <x v="223"/>
    <x v="5"/>
    <s v="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
    <s v=""/>
    <s v=""/>
    <x v="0"/>
    <x v="60"/>
    <m/>
    <s v="^()$"/>
    <n v="9"/>
    <x v="0"/>
    <x v="3"/>
    <x v="0"/>
    <x v="1"/>
    <x v="1"/>
    <x v="1"/>
    <b v="0"/>
    <x v="1"/>
    <x v="1"/>
    <n v="0"/>
    <x v="0"/>
    <b v="0"/>
    <b v="0"/>
    <b v="0"/>
    <b v="0"/>
    <b v="0"/>
    <b v="0"/>
    <b v="0"/>
    <b v="0"/>
    <b v="0"/>
    <b v="0"/>
    <b v="0"/>
    <x v="0"/>
    <x v="0"/>
    <n v="0"/>
    <x v="5"/>
    <x v="0"/>
  </r>
  <r>
    <m/>
    <x v="3"/>
    <x v="9"/>
    <x v="224"/>
    <x v="224"/>
    <x v="1"/>
    <x v="230"/>
    <s v="N/A"/>
    <x v="3"/>
    <x v="52"/>
    <s v="N/A"/>
    <s v="General"/>
    <s v="代碼類"/>
    <s v="D, W, M, Y"/>
    <x v="3"/>
    <m/>
    <x v="5"/>
    <x v="4"/>
    <x v="0"/>
    <x v="0"/>
    <s v="DM_DOI_BUSINESS_OPERATION_AND_DOI_OVERVIEW_STOCK_AREA"/>
    <s v="DOI_DATE_TYPE"/>
    <m/>
    <m/>
    <m/>
    <m/>
    <m/>
    <m/>
    <m/>
    <m/>
    <m/>
    <m/>
    <m/>
    <m/>
    <m/>
    <m/>
    <m/>
    <m/>
    <m/>
    <m/>
    <s v="資料清單"/>
    <x v="10"/>
    <x v="15"/>
    <x v="60"/>
    <x v="9"/>
    <e v="#N/A"/>
    <s v="DOI Date Type"/>
    <x v="224"/>
    <x v="1"/>
    <x v="0"/>
    <x v="230"/>
    <x v="5"/>
    <s v="IEC_STD_V10 &gt;&gt; Common &gt;&gt; AutoMetaDataDOI Date Type"/>
    <x v="3"/>
    <x v="0"/>
    <s v="DOI 週期類別Dimension"/>
    <n v="404"/>
    <n v="467"/>
    <n v="0"/>
    <s v=""/>
    <n v="0"/>
    <n v="0"/>
    <n v="404"/>
    <x v="106"/>
    <s v="Business Operation and DOI Overview_Stock Area"/>
    <x v="51"/>
    <e v="#N/A"/>
    <x v="0"/>
    <s v="P.3.5.0:"/>
    <x v="46"/>
    <x v="46"/>
    <x v="470"/>
    <x v="224"/>
    <x v="224"/>
    <x v="189"/>
    <x v="33"/>
    <x v="0"/>
    <x v="0"/>
    <x v="2"/>
    <m/>
    <x v="0"/>
    <x v="3"/>
    <s v="Business Operation and DOI Overview_Stock Area_DOI Date Type"/>
    <x v="454"/>
    <x v="3"/>
    <x v="0"/>
    <x v="4"/>
    <x v="3"/>
    <x v="0"/>
    <x v="0"/>
    <s v="DM_DOI_BUSINESS_OPERATION_AND_DOI_OVERVIEW_STOCK_AREA"/>
    <s v="DOI_DATE_TYPE"/>
    <x v="42"/>
    <x v="134"/>
    <x v="0"/>
    <n v="8"/>
    <x v="3"/>
    <x v="3"/>
    <x v="5"/>
    <s v=""/>
    <s v=""/>
    <n v="470"/>
    <s v="-470"/>
    <x v="0"/>
    <x v="0"/>
    <x v="0"/>
    <x v="224"/>
    <x v="5"/>
    <s v="判斷庫存截止日為日、週、月、年"/>
    <s v=""/>
    <s v=""/>
    <x v="0"/>
    <x v="60"/>
    <m/>
    <s v="^()$"/>
    <n v="9"/>
    <x v="0"/>
    <x v="3"/>
    <x v="0"/>
    <x v="1"/>
    <x v="1"/>
    <x v="1"/>
    <b v="0"/>
    <x v="1"/>
    <x v="1"/>
    <n v="0"/>
    <x v="0"/>
    <b v="0"/>
    <b v="0"/>
    <b v="0"/>
    <b v="0"/>
    <b v="0"/>
    <b v="0"/>
    <b v="0"/>
    <b v="0"/>
    <b v="0"/>
    <b v="0"/>
    <b v="0"/>
    <x v="0"/>
    <x v="0"/>
    <n v="0"/>
    <x v="12"/>
    <x v="0"/>
  </r>
  <r>
    <m/>
    <x v="3"/>
    <x v="9"/>
    <x v="225"/>
    <x v="225"/>
    <x v="1"/>
    <x v="231"/>
    <s v="N/A"/>
    <x v="3"/>
    <x v="52"/>
    <s v="N/A"/>
    <s v="General"/>
    <s v="代碼類"/>
    <s v="ICC: FA, SA, WH, ITO Intransit_x000a_ITO: FA, WH _x000a_HUB: WH, HUB Intransit"/>
    <x v="3"/>
    <m/>
    <x v="5"/>
    <x v="4"/>
    <x v="0"/>
    <x v="0"/>
    <s v="DM_DOI_BUSINESS_OPERATION_AND_DOI_OVERVIEW_STOCK_AREA"/>
    <s v="STOCK_AREA"/>
    <m/>
    <m/>
    <m/>
    <m/>
    <m/>
    <m/>
    <m/>
    <m/>
    <m/>
    <m/>
    <m/>
    <m/>
    <m/>
    <m/>
    <m/>
    <m/>
    <m/>
    <m/>
    <s v="資料清單"/>
    <x v="10"/>
    <x v="16"/>
    <x v="60"/>
    <x v="9"/>
    <e v="#N/A"/>
    <s v="Stock Area"/>
    <x v="225"/>
    <x v="1"/>
    <x v="0"/>
    <x v="231"/>
    <x v="5"/>
    <s v="IEC_STD_V10 &gt;&gt; Common &gt;&gt; AutoMetaDataStock Area"/>
    <x v="3"/>
    <x v="0"/>
    <s v="庫存區域Dimension"/>
    <n v="405"/>
    <n v="467"/>
    <n v="0"/>
    <s v=""/>
    <n v="0"/>
    <n v="0"/>
    <n v="420"/>
    <x v="90"/>
    <s v="Business Operation and DOI Overview_Stock Area"/>
    <x v="51"/>
    <e v="#N/A"/>
    <x v="0"/>
    <s v="P.3.5.0:"/>
    <x v="47"/>
    <x v="47"/>
    <x v="471"/>
    <x v="225"/>
    <x v="225"/>
    <x v="189"/>
    <x v="34"/>
    <x v="0"/>
    <x v="0"/>
    <x v="2"/>
    <m/>
    <x v="0"/>
    <x v="3"/>
    <s v="Business Operation and DOI Overview_Stock Area_Stock Area"/>
    <x v="455"/>
    <x v="3"/>
    <x v="0"/>
    <x v="4"/>
    <x v="3"/>
    <x v="0"/>
    <x v="0"/>
    <s v="DM_DOI_BUSINESS_OPERATION_AND_DOI_OVERVIEW_STOCK_AREA"/>
    <s v="STOCK_AREA"/>
    <x v="42"/>
    <x v="135"/>
    <x v="0"/>
    <n v="8"/>
    <x v="3"/>
    <x v="3"/>
    <x v="5"/>
    <s v=""/>
    <s v=""/>
    <n v="471"/>
    <s v="-471"/>
    <x v="0"/>
    <x v="0"/>
    <x v="0"/>
    <x v="225"/>
    <x v="5"/>
    <s v="呈現不同庫存區域對應的庫存水位與DOI狀況"/>
    <s v=""/>
    <s v=""/>
    <x v="0"/>
    <x v="60"/>
    <m/>
    <s v="^()$"/>
    <n v="9"/>
    <x v="0"/>
    <x v="3"/>
    <x v="0"/>
    <x v="1"/>
    <x v="1"/>
    <x v="1"/>
    <b v="0"/>
    <x v="1"/>
    <x v="1"/>
    <n v="0"/>
    <x v="0"/>
    <b v="0"/>
    <b v="0"/>
    <b v="0"/>
    <b v="0"/>
    <b v="0"/>
    <b v="0"/>
    <b v="0"/>
    <b v="0"/>
    <b v="0"/>
    <b v="0"/>
    <b v="0"/>
    <x v="0"/>
    <x v="0"/>
    <n v="0"/>
    <x v="19"/>
    <x v="0"/>
  </r>
  <r>
    <m/>
    <x v="3"/>
    <x v="9"/>
    <x v="227"/>
    <x v="227"/>
    <x v="95"/>
    <x v="233"/>
    <s v="儲存單位為台幣，顯示單位為百萬台幣"/>
    <x v="4"/>
    <x v="52"/>
    <s v="N/A"/>
    <s v="General"/>
    <s v="金額類"/>
    <s v="N/A"/>
    <x v="3"/>
    <m/>
    <x v="5"/>
    <x v="4"/>
    <x v="0"/>
    <x v="0"/>
    <s v="DM_DOI_BUSINESS_OPERATION_AND_DOI_OVERVIEW_STOCK_AREA"/>
    <s v="PSG_INVENTORY_AMOUNT"/>
    <m/>
    <m/>
    <m/>
    <m/>
    <m/>
    <m/>
    <m/>
    <m/>
    <m/>
    <m/>
    <m/>
    <m/>
    <m/>
    <m/>
    <m/>
    <m/>
    <m/>
    <m/>
    <s v="資料清單"/>
    <x v="10"/>
    <x v="17"/>
    <x v="60"/>
    <x v="9"/>
    <e v="#N/A"/>
    <s v="PSG Inventory Amount"/>
    <x v="227"/>
    <x v="95"/>
    <x v="0"/>
    <x v="233"/>
    <x v="5"/>
    <s v="IEC_STD_V10 &gt;&gt; Common &gt;&gt; AutoMetaDataPSG Inventory Amount"/>
    <x v="4"/>
    <x v="0"/>
    <s v="庫存金額Measure"/>
    <n v="407"/>
    <n v="467"/>
    <n v="0"/>
    <s v=""/>
    <n v="0"/>
    <n v="0"/>
    <n v="422"/>
    <x v="92"/>
    <s v="Business Operation and DOI Overview_Stock Area"/>
    <x v="51"/>
    <e v="#N/A"/>
    <x v="0"/>
    <s v="P.3.5.0:"/>
    <x v="48"/>
    <x v="48"/>
    <x v="472"/>
    <x v="227"/>
    <x v="227"/>
    <x v="205"/>
    <x v="26"/>
    <x v="0"/>
    <x v="0"/>
    <x v="6"/>
    <m/>
    <x v="0"/>
    <x v="4"/>
    <s v="Business Operation and DOI Overview_Stock Area_PSG Inventory Amount"/>
    <x v="456"/>
    <x v="4"/>
    <x v="0"/>
    <x v="4"/>
    <x v="3"/>
    <x v="0"/>
    <x v="0"/>
    <s v="DM_DOI_BUSINESS_OPERATION_AND_DOI_OVERVIEW_STOCK_AREA"/>
    <s v="PSG_INVENTORY_AMOUNT"/>
    <x v="42"/>
    <x v="137"/>
    <x v="0"/>
    <n v="8"/>
    <x v="3"/>
    <x v="3"/>
    <x v="5"/>
    <s v=""/>
    <s v=""/>
    <n v="472"/>
    <s v="-472"/>
    <x v="0"/>
    <x v="0"/>
    <x v="0"/>
    <x v="227"/>
    <x v="5"/>
    <s v="庫存金額需換算成百萬台幣"/>
    <s v=""/>
    <s v=""/>
    <x v="0"/>
    <x v="60"/>
    <m/>
    <s v="^()$"/>
    <n v="9"/>
    <x v="0"/>
    <x v="3"/>
    <x v="0"/>
    <x v="1"/>
    <x v="1"/>
    <x v="1"/>
    <b v="0"/>
    <x v="1"/>
    <x v="1"/>
    <n v="0"/>
    <x v="0"/>
    <b v="0"/>
    <b v="0"/>
    <b v="0"/>
    <b v="0"/>
    <b v="0"/>
    <b v="0"/>
    <b v="0"/>
    <b v="0"/>
    <b v="0"/>
    <b v="0"/>
    <b v="0"/>
    <x v="0"/>
    <x v="0"/>
    <n v="0"/>
    <x v="6"/>
    <x v="0"/>
  </r>
  <r>
    <m/>
    <x v="4"/>
    <x v="10"/>
    <x v="246"/>
    <x v="246"/>
    <x v="1"/>
    <x v="252"/>
    <s v="PSG 工廠廠別"/>
    <x v="0"/>
    <x v="0"/>
    <m/>
    <s v="General"/>
    <m/>
    <m/>
    <x v="0"/>
    <s v="MFG"/>
    <x v="6"/>
    <x v="5"/>
    <x v="0"/>
    <x v="0"/>
    <s v="INT_PSG_PLANT"/>
    <m/>
    <m/>
    <m/>
    <m/>
    <m/>
    <m/>
    <m/>
    <m/>
    <m/>
    <m/>
    <m/>
    <m/>
    <m/>
    <m/>
    <m/>
    <m/>
    <m/>
    <m/>
    <m/>
    <s v="資料清單"/>
    <x v="11"/>
    <x v="0"/>
    <x v="147"/>
    <x v="10"/>
    <s v="IEC_STD_V10 &gt;&gt; Data Standard &gt;&gt; MFG"/>
    <s v="PSG Plant"/>
    <x v="246"/>
    <x v="1"/>
    <x v="0"/>
    <x v="252"/>
    <x v="6"/>
    <s v="IEC_STD_V10 &gt;&gt; Common &gt;&gt; AutoMetaDataPSG Plant"/>
    <x v="0"/>
    <x v="0"/>
    <s v="PSG 工廠廠別Concept"/>
    <n v="475"/>
    <n v="0"/>
    <n v="0"/>
    <s v=""/>
    <n v="0"/>
    <n v="0"/>
    <n v="0"/>
    <x v="0"/>
    <s v=""/>
    <x v="0"/>
    <s v=""/>
    <x v="0"/>
    <s v="MFG:"/>
    <x v="0"/>
    <x v="0"/>
    <x v="473"/>
    <x v="246"/>
    <x v="246"/>
    <x v="211"/>
    <x v="0"/>
    <x v="0"/>
    <x v="0"/>
    <x v="0"/>
    <m/>
    <x v="0"/>
    <x v="0"/>
    <s v="PSG Plant"/>
    <x v="457"/>
    <x v="0"/>
    <x v="0"/>
    <x v="5"/>
    <x v="4"/>
    <x v="0"/>
    <x v="0"/>
    <s v="INT_PSG_PLANT"/>
    <s v=""/>
    <x v="43"/>
    <x v="0"/>
    <x v="0"/>
    <n v="0"/>
    <x v="0"/>
    <x v="0"/>
    <x v="0"/>
    <s v=""/>
    <s v=""/>
    <n v="473"/>
    <s v="-473"/>
    <x v="0"/>
    <x v="0"/>
    <x v="0"/>
    <x v="246"/>
    <x v="6"/>
    <s v="PSG 工廠廠別"/>
    <s v=""/>
    <s v=""/>
    <x v="0"/>
    <x v="147"/>
    <m/>
    <s v="^()$"/>
    <n v="9"/>
    <x v="0"/>
    <x v="4"/>
    <x v="0"/>
    <x v="1"/>
    <x v="0"/>
    <x v="1"/>
    <b v="0"/>
    <x v="0"/>
    <x v="0"/>
    <n v="0"/>
    <x v="0"/>
    <b v="0"/>
    <b v="0"/>
    <b v="0"/>
    <b v="0"/>
    <b v="0"/>
    <b v="0"/>
    <b v="0"/>
    <b v="0"/>
    <b v="0"/>
    <b v="0"/>
    <b v="0"/>
    <x v="0"/>
    <x v="0"/>
    <n v="0"/>
    <x v="35"/>
    <x v="0"/>
  </r>
  <r>
    <m/>
    <x v="4"/>
    <x v="10"/>
    <x v="233"/>
    <x v="233"/>
    <x v="100"/>
    <x v="253"/>
    <s v="ITO: TP01/TP02/TP06 ..._x000a_ICC: CP60/CP62/CP65/CP69 …"/>
    <x v="1"/>
    <x v="53"/>
    <m/>
    <s v="General"/>
    <s v="代碼類"/>
    <s v="ITO: TP01/TP02/TP06 ..._x000a_ICC: CP60/CP62/CP65/CP69 …"/>
    <x v="0"/>
    <s v="MFG"/>
    <x v="6"/>
    <x v="5"/>
    <x v="0"/>
    <x v="0"/>
    <s v="INT_PSG_PLANT"/>
    <s v="PLANT_CODE"/>
    <m/>
    <m/>
    <m/>
    <m/>
    <m/>
    <m/>
    <m/>
    <m/>
    <m/>
    <m/>
    <m/>
    <m/>
    <m/>
    <m/>
    <m/>
    <m/>
    <m/>
    <m/>
    <s v="資料清單"/>
    <x v="11"/>
    <x v="1"/>
    <x v="148"/>
    <x v="10"/>
    <s v="IEC_STD_V10 &gt;&gt; Data Standard &gt;&gt; MFG"/>
    <s v="Plant Code"/>
    <x v="233"/>
    <x v="100"/>
    <x v="0"/>
    <x v="253"/>
    <x v="6"/>
    <s v="IEC_STD_V10 &gt;&gt; Common &gt;&gt; AutoMetaDataPlant Code"/>
    <x v="1"/>
    <x v="0"/>
    <s v="工廠廠別代碼Property"/>
    <n v="418"/>
    <n v="475"/>
    <n v="0"/>
    <s v="Plant Code"/>
    <n v="1"/>
    <n v="0"/>
    <n v="0"/>
    <x v="0"/>
    <s v="PSG Plant"/>
    <x v="52"/>
    <s v="IEC_STD_V10 &gt;&gt; Data Standard &gt;&gt; MFG &gt;&gt; PSG Plant"/>
    <x v="0"/>
    <s v="MFG:"/>
    <x v="1"/>
    <x v="1"/>
    <x v="474"/>
    <x v="233"/>
    <x v="233"/>
    <x v="212"/>
    <x v="36"/>
    <x v="0"/>
    <x v="0"/>
    <x v="2"/>
    <m/>
    <x v="0"/>
    <x v="1"/>
    <s v="PSG Plant_Plant Code"/>
    <x v="458"/>
    <x v="1"/>
    <x v="0"/>
    <x v="5"/>
    <x v="4"/>
    <x v="0"/>
    <x v="0"/>
    <s v="INT_PSG_PLANT"/>
    <s v="PLANT_CODE"/>
    <x v="43"/>
    <x v="141"/>
    <x v="0"/>
    <n v="0"/>
    <x v="0"/>
    <x v="0"/>
    <x v="0"/>
    <s v=""/>
    <s v=""/>
    <n v="474"/>
    <s v="-474"/>
    <x v="0"/>
    <x v="0"/>
    <x v="0"/>
    <x v="233"/>
    <x v="6"/>
    <s v="廠區下區分不同客戶或產品生產工廠的廠別代碼"/>
    <s v=""/>
    <s v=""/>
    <x v="0"/>
    <x v="148"/>
    <m/>
    <s v="^()$"/>
    <n v="9"/>
    <x v="0"/>
    <x v="4"/>
    <x v="0"/>
    <x v="1"/>
    <x v="1"/>
    <x v="1"/>
    <b v="0"/>
    <x v="0"/>
    <x v="1"/>
    <n v="0"/>
    <x v="0"/>
    <b v="0"/>
    <b v="0"/>
    <b v="0"/>
    <b v="0"/>
    <b v="0"/>
    <b v="0"/>
    <b v="0"/>
    <b v="0"/>
    <b v="0"/>
    <b v="0"/>
    <b v="0"/>
    <x v="0"/>
    <x v="0"/>
    <n v="0"/>
    <x v="19"/>
    <x v="0"/>
  </r>
  <r>
    <m/>
    <x v="4"/>
    <x v="10"/>
    <x v="247"/>
    <x v="247"/>
    <x v="94"/>
    <x v="254"/>
    <s v="對照客戶名稱"/>
    <x v="1"/>
    <x v="53"/>
    <m/>
    <s v="General"/>
    <s v="文本類"/>
    <m/>
    <x v="0"/>
    <s v="MFG"/>
    <x v="6"/>
    <x v="5"/>
    <x v="0"/>
    <x v="0"/>
    <s v="INT_PSG_PLANT"/>
    <s v="PRIMARY_CUSTOMER_NAME"/>
    <m/>
    <m/>
    <m/>
    <m/>
    <m/>
    <s v="PSG Customer_Customer Name"/>
    <m/>
    <m/>
    <m/>
    <m/>
    <m/>
    <m/>
    <m/>
    <m/>
    <m/>
    <m/>
    <m/>
    <m/>
    <s v="資料清單"/>
    <x v="11"/>
    <x v="2"/>
    <x v="149"/>
    <x v="10"/>
    <s v="IEC_STD_V10 &gt;&gt; Data Standard &gt;&gt; MFG"/>
    <s v="Primary Customer Name"/>
    <x v="247"/>
    <x v="94"/>
    <x v="0"/>
    <x v="254"/>
    <x v="6"/>
    <s v="IEC_STD_V10 &gt;&gt; Common &gt;&gt; AutoMetaDataPrimary Customer Name"/>
    <x v="1"/>
    <x v="0"/>
    <s v="主要客戶名稱Property"/>
    <n v="477"/>
    <n v="475"/>
    <n v="0"/>
    <s v="Primary Customer Name"/>
    <n v="1"/>
    <n v="0"/>
    <n v="0"/>
    <x v="109"/>
    <s v="PSG Plant"/>
    <x v="52"/>
    <s v="IEC_STD_V10 &gt;&gt; Data Standard &gt;&gt; MFG &gt;&gt; PSG Plant"/>
    <x v="0"/>
    <s v="MFG:"/>
    <x v="2"/>
    <x v="2"/>
    <x v="475"/>
    <x v="247"/>
    <x v="247"/>
    <x v="213"/>
    <x v="0"/>
    <x v="0"/>
    <x v="0"/>
    <x v="1"/>
    <m/>
    <x v="0"/>
    <x v="1"/>
    <s v="PSG Plant_Primary Customer Name"/>
    <x v="459"/>
    <x v="1"/>
    <x v="0"/>
    <x v="5"/>
    <x v="4"/>
    <x v="0"/>
    <x v="0"/>
    <s v="INT_PSG_PLANT"/>
    <s v="PRIMARY_CUSTOMER_NAME"/>
    <x v="43"/>
    <x v="148"/>
    <x v="0"/>
    <n v="0"/>
    <x v="0"/>
    <x v="0"/>
    <x v="0"/>
    <s v=""/>
    <s v=""/>
    <n v="475"/>
    <s v="-475"/>
    <x v="0"/>
    <x v="0"/>
    <x v="0"/>
    <x v="247"/>
    <x v="6"/>
    <s v="主要客戶名稱"/>
    <s v=""/>
    <s v=""/>
    <x v="0"/>
    <x v="149"/>
    <m/>
    <s v="^()$"/>
    <n v="9"/>
    <x v="0"/>
    <x v="4"/>
    <x v="0"/>
    <x v="1"/>
    <x v="0"/>
    <x v="1"/>
    <b v="0"/>
    <x v="0"/>
    <x v="1"/>
    <n v="0"/>
    <x v="0"/>
    <b v="0"/>
    <b v="0"/>
    <b v="0"/>
    <b v="0"/>
    <b v="0"/>
    <b v="0"/>
    <b v="0"/>
    <b v="0"/>
    <b v="0"/>
    <b v="0"/>
    <b v="0"/>
    <x v="0"/>
    <x v="0"/>
    <n v="0"/>
    <x v="28"/>
    <x v="0"/>
  </r>
  <r>
    <m/>
    <x v="4"/>
    <x v="10"/>
    <x v="222"/>
    <x v="222"/>
    <x v="94"/>
    <x v="228"/>
    <s v="例如, _x000a_- ICC: 重慶廠區_x000a_- ITO: 桃園廠區"/>
    <x v="2"/>
    <x v="53"/>
    <m/>
    <s v="General"/>
    <s v="文本類"/>
    <m/>
    <x v="0"/>
    <s v="MFG"/>
    <x v="6"/>
    <x v="5"/>
    <x v="0"/>
    <x v="0"/>
    <s v="INT_PSG_PLANT"/>
    <s v="SITE_NAME"/>
    <m/>
    <m/>
    <m/>
    <m/>
    <m/>
    <m/>
    <m/>
    <m/>
    <m/>
    <m/>
    <m/>
    <m/>
    <m/>
    <m/>
    <m/>
    <m/>
    <m/>
    <m/>
    <s v="資料清單"/>
    <x v="11"/>
    <x v="3"/>
    <x v="150"/>
    <x v="10"/>
    <s v="IEC_STD_V10 &gt;&gt; Data Standard &gt;&gt; MFG"/>
    <s v="Site Name"/>
    <x v="222"/>
    <x v="94"/>
    <x v="0"/>
    <x v="228"/>
    <x v="6"/>
    <s v="IEC_STD_V10 &gt;&gt; Common &gt;&gt; AutoMetaDataSite Name"/>
    <x v="2"/>
    <x v="0"/>
    <s v="廠區名稱Relationship"/>
    <n v="402"/>
    <n v="475"/>
    <n v="0"/>
    <s v=""/>
    <n v="0"/>
    <n v="0"/>
    <n v="480"/>
    <x v="88"/>
    <s v="PSG Plant"/>
    <x v="52"/>
    <s v="IEC_STD_V10 &gt;&gt; Data Standard &gt;&gt; MFG &gt;&gt; PSG Plant"/>
    <x v="0"/>
    <s v="MFG:"/>
    <x v="3"/>
    <x v="3"/>
    <x v="476"/>
    <x v="222"/>
    <x v="222"/>
    <x v="214"/>
    <x v="0"/>
    <x v="0"/>
    <x v="0"/>
    <x v="1"/>
    <m/>
    <x v="0"/>
    <x v="2"/>
    <s v="PSG Plant_Site Name"/>
    <x v="460"/>
    <x v="2"/>
    <x v="0"/>
    <x v="5"/>
    <x v="4"/>
    <x v="0"/>
    <x v="0"/>
    <s v="INT_PSG_PLANT"/>
    <s v="SITE_NAME"/>
    <x v="43"/>
    <x v="132"/>
    <x v="0"/>
    <n v="0"/>
    <x v="0"/>
    <x v="0"/>
    <x v="0"/>
    <s v=""/>
    <s v=""/>
    <n v="476"/>
    <s v="-476"/>
    <x v="0"/>
    <x v="0"/>
    <x v="0"/>
    <x v="222"/>
    <x v="6"/>
    <s v="區域生產工廠廠區名稱"/>
    <s v=""/>
    <s v=""/>
    <x v="0"/>
    <x v="150"/>
    <m/>
    <s v="^()$"/>
    <n v="9"/>
    <x v="0"/>
    <x v="4"/>
    <x v="0"/>
    <x v="1"/>
    <x v="1"/>
    <x v="1"/>
    <b v="0"/>
    <x v="0"/>
    <x v="1"/>
    <n v="0"/>
    <x v="0"/>
    <b v="0"/>
    <b v="0"/>
    <b v="0"/>
    <b v="0"/>
    <b v="0"/>
    <b v="0"/>
    <b v="0"/>
    <b v="0"/>
    <b v="0"/>
    <b v="0"/>
    <b v="0"/>
    <x v="0"/>
    <x v="0"/>
    <n v="0"/>
    <x v="35"/>
    <x v="0"/>
  </r>
  <r>
    <m/>
    <x v="4"/>
    <x v="10"/>
    <x v="248"/>
    <x v="248"/>
    <x v="1"/>
    <x v="255"/>
    <s v="PSG 廠區"/>
    <x v="0"/>
    <x v="0"/>
    <s v="N/A"/>
    <s v="General"/>
    <m/>
    <m/>
    <x v="0"/>
    <s v="MFG"/>
    <x v="6"/>
    <x v="5"/>
    <x v="0"/>
    <x v="0"/>
    <s v="INT_PSG_SITE"/>
    <m/>
    <m/>
    <m/>
    <m/>
    <m/>
    <m/>
    <m/>
    <m/>
    <m/>
    <m/>
    <m/>
    <m/>
    <m/>
    <m/>
    <m/>
    <m/>
    <m/>
    <m/>
    <m/>
    <s v="資料清單"/>
    <x v="11"/>
    <x v="4"/>
    <x v="151"/>
    <x v="10"/>
    <s v="IEC_STD_V10 &gt;&gt; Data Standard &gt;&gt; MFG"/>
    <s v="PSG Site"/>
    <x v="248"/>
    <x v="1"/>
    <x v="0"/>
    <x v="255"/>
    <x v="6"/>
    <s v="IEC_STD_V10 &gt;&gt; Common &gt;&gt; AutoMetaDataPSG Site"/>
    <x v="0"/>
    <x v="0"/>
    <s v="PSG 廠區Concept"/>
    <n v="479"/>
    <n v="0"/>
    <n v="0"/>
    <s v=""/>
    <n v="0"/>
    <n v="0"/>
    <n v="0"/>
    <x v="0"/>
    <s v=""/>
    <x v="0"/>
    <s v=""/>
    <x v="0"/>
    <s v="MFG:"/>
    <x v="4"/>
    <x v="4"/>
    <x v="477"/>
    <x v="248"/>
    <x v="248"/>
    <x v="215"/>
    <x v="0"/>
    <x v="0"/>
    <x v="0"/>
    <x v="0"/>
    <m/>
    <x v="0"/>
    <x v="0"/>
    <s v="PSG Site"/>
    <x v="461"/>
    <x v="0"/>
    <x v="0"/>
    <x v="5"/>
    <x v="4"/>
    <x v="0"/>
    <x v="0"/>
    <s v="INT_PSG_SITE"/>
    <s v=""/>
    <x v="44"/>
    <x v="0"/>
    <x v="0"/>
    <n v="0"/>
    <x v="0"/>
    <x v="0"/>
    <x v="0"/>
    <s v=""/>
    <s v=""/>
    <n v="477"/>
    <s v="-477"/>
    <x v="0"/>
    <x v="0"/>
    <x v="0"/>
    <x v="248"/>
    <x v="6"/>
    <s v="PSG 廠區"/>
    <s v=""/>
    <s v=""/>
    <x v="0"/>
    <x v="151"/>
    <m/>
    <s v="^()$"/>
    <n v="9"/>
    <x v="0"/>
    <x v="4"/>
    <x v="0"/>
    <x v="1"/>
    <x v="0"/>
    <x v="1"/>
    <b v="0"/>
    <x v="0"/>
    <x v="0"/>
    <n v="0"/>
    <x v="0"/>
    <b v="0"/>
    <b v="0"/>
    <b v="0"/>
    <b v="0"/>
    <b v="0"/>
    <b v="0"/>
    <b v="0"/>
    <b v="0"/>
    <b v="0"/>
    <b v="0"/>
    <b v="0"/>
    <x v="0"/>
    <x v="0"/>
    <n v="0"/>
    <x v="42"/>
    <x v="0"/>
  </r>
  <r>
    <m/>
    <x v="4"/>
    <x v="10"/>
    <x v="222"/>
    <x v="222"/>
    <x v="94"/>
    <x v="228"/>
    <s v="例如, _x000a_- ICC: 重慶廠區_x000a_- ITO: 桃園廠區"/>
    <x v="1"/>
    <x v="54"/>
    <s v="N/A"/>
    <s v="General"/>
    <s v="文本類"/>
    <m/>
    <x v="0"/>
    <s v="MFG"/>
    <x v="6"/>
    <x v="5"/>
    <x v="0"/>
    <x v="0"/>
    <s v="INT_PSG_SITE"/>
    <s v="SITE_NAME"/>
    <m/>
    <m/>
    <m/>
    <m/>
    <m/>
    <m/>
    <m/>
    <m/>
    <m/>
    <m/>
    <m/>
    <m/>
    <m/>
    <m/>
    <m/>
    <m/>
    <m/>
    <m/>
    <s v="資料清單"/>
    <x v="11"/>
    <x v="5"/>
    <x v="150"/>
    <x v="10"/>
    <s v="IEC_STD_V10 &gt;&gt; Data Standard &gt;&gt; MFG"/>
    <s v="Site Name"/>
    <x v="222"/>
    <x v="94"/>
    <x v="0"/>
    <x v="228"/>
    <x v="6"/>
    <s v="IEC_STD_V10 &gt;&gt; Common &gt;&gt; AutoMetaDataSite Name"/>
    <x v="1"/>
    <x v="0"/>
    <s v="廠區名稱Property"/>
    <n v="402"/>
    <n v="479"/>
    <n v="0"/>
    <s v="Site Name"/>
    <n v="1"/>
    <n v="0"/>
    <n v="0"/>
    <x v="0"/>
    <s v="PSG Site"/>
    <x v="53"/>
    <s v="IEC_STD_V10 &gt;&gt; Data Standard &gt;&gt; MFG &gt;&gt; PSG Site"/>
    <x v="0"/>
    <s v="MFG:"/>
    <x v="5"/>
    <x v="5"/>
    <x v="478"/>
    <x v="222"/>
    <x v="222"/>
    <x v="214"/>
    <x v="0"/>
    <x v="0"/>
    <x v="0"/>
    <x v="1"/>
    <m/>
    <x v="0"/>
    <x v="1"/>
    <s v="PSG Site_Site Name"/>
    <x v="462"/>
    <x v="1"/>
    <x v="0"/>
    <x v="5"/>
    <x v="4"/>
    <x v="0"/>
    <x v="0"/>
    <s v="INT_PSG_SITE"/>
    <s v="SITE_NAME"/>
    <x v="44"/>
    <x v="132"/>
    <x v="0"/>
    <n v="0"/>
    <x v="0"/>
    <x v="0"/>
    <x v="0"/>
    <s v=""/>
    <s v=""/>
    <n v="478"/>
    <s v="-478"/>
    <x v="0"/>
    <x v="0"/>
    <x v="0"/>
    <x v="222"/>
    <x v="6"/>
    <s v="區域生產工廠廠區名稱"/>
    <s v=""/>
    <s v=""/>
    <x v="0"/>
    <x v="150"/>
    <m/>
    <s v="^()$"/>
    <n v="9"/>
    <x v="0"/>
    <x v="4"/>
    <x v="0"/>
    <x v="1"/>
    <x v="1"/>
    <x v="1"/>
    <b v="0"/>
    <x v="0"/>
    <x v="1"/>
    <n v="0"/>
    <x v="0"/>
    <b v="0"/>
    <b v="0"/>
    <b v="0"/>
    <b v="0"/>
    <b v="0"/>
    <b v="0"/>
    <b v="0"/>
    <b v="0"/>
    <b v="0"/>
    <b v="0"/>
    <b v="0"/>
    <x v="0"/>
    <x v="0"/>
    <n v="0"/>
    <x v="35"/>
    <x v="0"/>
  </r>
  <r>
    <m/>
    <x v="4"/>
    <x v="10"/>
    <x v="249"/>
    <x v="249"/>
    <x v="1"/>
    <x v="256"/>
    <s v="例如, _x000a_MFG：製造廠區_x000a_HUB：庫存廠區"/>
    <x v="1"/>
    <x v="54"/>
    <s v="N/A"/>
    <s v="General"/>
    <s v="文本類"/>
    <m/>
    <x v="0"/>
    <s v="MFG"/>
    <x v="6"/>
    <x v="5"/>
    <x v="0"/>
    <x v="0"/>
    <s v="INT_PSG_SITE"/>
    <s v="SITE_TYPE"/>
    <m/>
    <m/>
    <m/>
    <m/>
    <m/>
    <m/>
    <m/>
    <m/>
    <m/>
    <m/>
    <m/>
    <m/>
    <m/>
    <m/>
    <m/>
    <m/>
    <m/>
    <m/>
    <s v="資料清單"/>
    <x v="11"/>
    <x v="6"/>
    <x v="152"/>
    <x v="10"/>
    <s v="IEC_STD_V10 &gt;&gt; Data Standard &gt;&gt; MFG"/>
    <s v="Site Type"/>
    <x v="249"/>
    <x v="1"/>
    <x v="0"/>
    <x v="256"/>
    <x v="6"/>
    <s v="IEC_STD_V10 &gt;&gt; Common &gt;&gt; AutoMetaDataSite Type"/>
    <x v="1"/>
    <x v="0"/>
    <s v="廠區性質Property"/>
    <n v="481"/>
    <n v="479"/>
    <n v="0"/>
    <s v="Site Type"/>
    <n v="1"/>
    <n v="0"/>
    <n v="0"/>
    <x v="0"/>
    <s v="PSG Site"/>
    <x v="53"/>
    <s v="IEC_STD_V10 &gt;&gt; Data Standard &gt;&gt; MFG &gt;&gt; PSG Site"/>
    <x v="0"/>
    <s v="MFG:"/>
    <x v="6"/>
    <x v="6"/>
    <x v="479"/>
    <x v="249"/>
    <x v="249"/>
    <x v="216"/>
    <x v="0"/>
    <x v="0"/>
    <x v="0"/>
    <x v="1"/>
    <m/>
    <x v="0"/>
    <x v="1"/>
    <s v="PSG Site_Site Type"/>
    <x v="463"/>
    <x v="1"/>
    <x v="0"/>
    <x v="5"/>
    <x v="4"/>
    <x v="0"/>
    <x v="0"/>
    <s v="INT_PSG_SITE"/>
    <s v="SITE_TYPE"/>
    <x v="44"/>
    <x v="149"/>
    <x v="0"/>
    <n v="0"/>
    <x v="0"/>
    <x v="0"/>
    <x v="0"/>
    <s v=""/>
    <s v=""/>
    <n v="479"/>
    <s v="-479"/>
    <x v="0"/>
    <x v="0"/>
    <x v="0"/>
    <x v="249"/>
    <x v="6"/>
    <s v="廠區性質"/>
    <s v=""/>
    <s v=""/>
    <x v="0"/>
    <x v="152"/>
    <m/>
    <s v="^()$"/>
    <n v="9"/>
    <x v="0"/>
    <x v="4"/>
    <x v="0"/>
    <x v="1"/>
    <x v="0"/>
    <x v="1"/>
    <b v="0"/>
    <x v="0"/>
    <x v="1"/>
    <n v="0"/>
    <x v="0"/>
    <b v="0"/>
    <b v="0"/>
    <b v="0"/>
    <b v="0"/>
    <b v="0"/>
    <b v="0"/>
    <b v="0"/>
    <b v="0"/>
    <b v="0"/>
    <b v="0"/>
    <b v="0"/>
    <x v="0"/>
    <x v="0"/>
    <n v="0"/>
    <x v="35"/>
    <x v="0"/>
  </r>
  <r>
    <m/>
    <x v="5"/>
    <x v="11"/>
    <x v="250"/>
    <x v="250"/>
    <x v="101"/>
    <x v="257"/>
    <s v="N/A"/>
    <x v="0"/>
    <x v="0"/>
    <m/>
    <s v="General"/>
    <s v="N/A"/>
    <s v="N/A"/>
    <x v="0"/>
    <s v="PNC"/>
    <x v="7"/>
    <x v="6"/>
    <x v="0"/>
    <x v="0"/>
    <s v="INT_PNC_MLY_UTD_PLAN_REV"/>
    <m/>
    <m/>
    <m/>
    <m/>
    <m/>
    <m/>
    <m/>
    <m/>
    <m/>
    <m/>
    <m/>
    <m/>
    <m/>
    <m/>
    <m/>
    <m/>
    <m/>
    <m/>
    <m/>
    <s v="資料清單"/>
    <x v="12"/>
    <x v="0"/>
    <x v="60"/>
    <x v="11"/>
    <e v="#N/A"/>
    <s v="Estimated Monthly Revenue and Shipment Data"/>
    <x v="250"/>
    <x v="101"/>
    <x v="0"/>
    <x v="257"/>
    <x v="7"/>
    <s v="IEC_STD_V10 &gt;&gt; Common &gt;&gt; AutoMetaDataEstimated Monthly Revenue and Shipment Data"/>
    <x v="0"/>
    <x v="0"/>
    <s v="每月營業收入與出貨預估資料Concept"/>
    <n v="482"/>
    <n v="0"/>
    <n v="0"/>
    <s v=""/>
    <n v="0"/>
    <n v="0"/>
    <n v="0"/>
    <x v="0"/>
    <s v=""/>
    <x v="0"/>
    <s v=""/>
    <x v="0"/>
    <s v="PNC:"/>
    <x v="0"/>
    <x v="0"/>
    <x v="480"/>
    <x v="250"/>
    <x v="250"/>
    <x v="189"/>
    <x v="26"/>
    <x v="0"/>
    <x v="0"/>
    <x v="7"/>
    <m/>
    <x v="0"/>
    <x v="0"/>
    <s v="Estimated Monthly Revenue and Shipment Data"/>
    <x v="464"/>
    <x v="0"/>
    <x v="0"/>
    <x v="6"/>
    <x v="5"/>
    <x v="0"/>
    <x v="0"/>
    <s v="INT_PNC_MLY_UTD_PLAN_REV"/>
    <s v=""/>
    <x v="45"/>
    <x v="0"/>
    <x v="0"/>
    <n v="0"/>
    <x v="0"/>
    <x v="0"/>
    <x v="0"/>
    <s v=""/>
    <s v=""/>
    <n v="480"/>
    <s v="-480"/>
    <x v="0"/>
    <x v="0"/>
    <x v="0"/>
    <x v="250"/>
    <x v="7"/>
    <s v="每月營業收入與出貨預估資料"/>
    <s v=""/>
    <s v=""/>
    <x v="0"/>
    <x v="60"/>
    <m/>
    <s v="^()$"/>
    <n v="9"/>
    <x v="0"/>
    <x v="5"/>
    <x v="0"/>
    <x v="1"/>
    <x v="0"/>
    <x v="1"/>
    <b v="0"/>
    <x v="0"/>
    <x v="0"/>
    <n v="0"/>
    <x v="0"/>
    <b v="0"/>
    <b v="0"/>
    <b v="0"/>
    <b v="0"/>
    <b v="0"/>
    <b v="0"/>
    <b v="0"/>
    <b v="0"/>
    <b v="0"/>
    <b v="0"/>
    <b v="0"/>
    <x v="0"/>
    <x v="0"/>
    <n v="0"/>
    <x v="44"/>
    <x v="0"/>
  </r>
  <r>
    <m/>
    <x v="5"/>
    <x v="11"/>
    <x v="177"/>
    <x v="177"/>
    <x v="99"/>
    <x v="258"/>
    <s v="N/A"/>
    <x v="2"/>
    <x v="55"/>
    <m/>
    <s v="General"/>
    <s v="代碼類"/>
    <s v="BU1: 第一事業部_x000a_BU2: 第二事業部"/>
    <x v="0"/>
    <s v="PNC"/>
    <x v="7"/>
    <x v="6"/>
    <x v="0"/>
    <x v="0"/>
    <s v="INT_PNC_MLY_UTD_PLAN_REV"/>
    <s v="BU"/>
    <m/>
    <m/>
    <m/>
    <m/>
    <m/>
    <m/>
    <m/>
    <m/>
    <m/>
    <m/>
    <m/>
    <m/>
    <m/>
    <m/>
    <m/>
    <m/>
    <m/>
    <m/>
    <s v="資料清單"/>
    <x v="12"/>
    <x v="1"/>
    <x v="60"/>
    <x v="11"/>
    <e v="#N/A"/>
    <s v="BU Code"/>
    <x v="177"/>
    <x v="99"/>
    <x v="0"/>
    <x v="258"/>
    <x v="7"/>
    <s v="IEC_STD_V10 &gt;&gt; Common &gt;&gt; AutoMetaDataBU Code"/>
    <x v="2"/>
    <x v="0"/>
    <s v="事業處代碼Relationship"/>
    <n v="339"/>
    <n v="482"/>
    <n v="0"/>
    <s v=""/>
    <n v="0"/>
    <n v="0"/>
    <n v="1055"/>
    <x v="80"/>
    <s v="Estimated Monthly Revenue and Shipment Data"/>
    <x v="54"/>
    <e v="#N/A"/>
    <x v="0"/>
    <s v="PNC:"/>
    <x v="1"/>
    <x v="1"/>
    <x v="481"/>
    <x v="177"/>
    <x v="177"/>
    <x v="189"/>
    <x v="37"/>
    <x v="0"/>
    <x v="0"/>
    <x v="2"/>
    <m/>
    <x v="0"/>
    <x v="2"/>
    <s v="Estimated Monthly Revenue and Shipment Data_BU Code"/>
    <x v="465"/>
    <x v="2"/>
    <x v="0"/>
    <x v="6"/>
    <x v="5"/>
    <x v="0"/>
    <x v="0"/>
    <s v="INT_PNC_MLY_UTD_PLAN_REV"/>
    <s v="BU"/>
    <x v="45"/>
    <x v="150"/>
    <x v="0"/>
    <n v="0"/>
    <x v="0"/>
    <x v="0"/>
    <x v="0"/>
    <s v=""/>
    <s v=""/>
    <n v="481"/>
    <s v="-481"/>
    <x v="0"/>
    <x v="0"/>
    <x v="0"/>
    <x v="177"/>
    <x v="7"/>
    <s v="事業處代碼"/>
    <s v=""/>
    <s v=""/>
    <x v="0"/>
    <x v="60"/>
    <m/>
    <s v="^()$"/>
    <n v="9"/>
    <x v="0"/>
    <x v="5"/>
    <x v="0"/>
    <x v="1"/>
    <x v="1"/>
    <x v="1"/>
    <b v="0"/>
    <x v="0"/>
    <x v="1"/>
    <n v="0"/>
    <x v="0"/>
    <b v="0"/>
    <b v="0"/>
    <b v="0"/>
    <b v="0"/>
    <b v="0"/>
    <b v="0"/>
    <b v="0"/>
    <b v="0"/>
    <b v="0"/>
    <b v="0"/>
    <b v="0"/>
    <x v="0"/>
    <x v="0"/>
    <n v="0"/>
    <x v="1"/>
    <x v="0"/>
  </r>
  <r>
    <m/>
    <x v="5"/>
    <x v="11"/>
    <x v="179"/>
    <x v="179"/>
    <x v="102"/>
    <x v="183"/>
    <s v="N/A"/>
    <x v="2"/>
    <x v="55"/>
    <m/>
    <s v="General"/>
    <s v="代碼類"/>
    <s v="BU1A_x000a_BU2B"/>
    <x v="0"/>
    <s v="PNC"/>
    <x v="7"/>
    <x v="6"/>
    <x v="0"/>
    <x v="0"/>
    <s v="INT_PNC_MLY_UTD_PLAN_REV"/>
    <s v="DIVISION"/>
    <m/>
    <m/>
    <m/>
    <m/>
    <m/>
    <m/>
    <m/>
    <m/>
    <m/>
    <m/>
    <m/>
    <m/>
    <m/>
    <m/>
    <m/>
    <m/>
    <m/>
    <m/>
    <s v="資料清單"/>
    <x v="12"/>
    <x v="2"/>
    <x v="60"/>
    <x v="11"/>
    <e v="#N/A"/>
    <s v="Division Code"/>
    <x v="179"/>
    <x v="102"/>
    <x v="0"/>
    <x v="183"/>
    <x v="7"/>
    <s v="IEC_STD_V10 &gt;&gt; Common &gt;&gt; AutoMetaDataDivision Code"/>
    <x v="2"/>
    <x v="0"/>
    <s v="產品事業部門代碼Relationship"/>
    <n v="341"/>
    <n v="482"/>
    <n v="0"/>
    <s v=""/>
    <n v="0"/>
    <n v="0"/>
    <n v="1051"/>
    <x v="82"/>
    <s v="Estimated Monthly Revenue and Shipment Data"/>
    <x v="54"/>
    <e v="#N/A"/>
    <x v="0"/>
    <s v="PNC:"/>
    <x v="2"/>
    <x v="2"/>
    <x v="482"/>
    <x v="179"/>
    <x v="179"/>
    <x v="189"/>
    <x v="38"/>
    <x v="0"/>
    <x v="0"/>
    <x v="2"/>
    <m/>
    <x v="0"/>
    <x v="2"/>
    <s v="Estimated Monthly Revenue and Shipment Data_Division Code"/>
    <x v="466"/>
    <x v="2"/>
    <x v="0"/>
    <x v="6"/>
    <x v="5"/>
    <x v="0"/>
    <x v="0"/>
    <s v="INT_PNC_MLY_UTD_PLAN_REV"/>
    <s v="DIVISION"/>
    <x v="45"/>
    <x v="151"/>
    <x v="0"/>
    <n v="0"/>
    <x v="0"/>
    <x v="0"/>
    <x v="0"/>
    <s v=""/>
    <s v=""/>
    <n v="482"/>
    <s v="-482"/>
    <x v="0"/>
    <x v="0"/>
    <x v="0"/>
    <x v="179"/>
    <x v="7"/>
    <s v="產品事業部門代碼"/>
    <s v=""/>
    <s v=""/>
    <x v="0"/>
    <x v="60"/>
    <m/>
    <s v="^()$"/>
    <n v="9"/>
    <x v="0"/>
    <x v="5"/>
    <x v="0"/>
    <x v="1"/>
    <x v="1"/>
    <x v="1"/>
    <b v="0"/>
    <x v="0"/>
    <x v="1"/>
    <n v="0"/>
    <x v="0"/>
    <b v="0"/>
    <b v="0"/>
    <b v="0"/>
    <b v="0"/>
    <b v="0"/>
    <b v="0"/>
    <b v="0"/>
    <b v="0"/>
    <b v="0"/>
    <b v="0"/>
    <b v="0"/>
    <x v="0"/>
    <x v="0"/>
    <n v="0"/>
    <x v="12"/>
    <x v="0"/>
  </r>
  <r>
    <m/>
    <x v="5"/>
    <x v="11"/>
    <x v="178"/>
    <x v="178"/>
    <x v="93"/>
    <x v="259"/>
    <s v="N/A"/>
    <x v="2"/>
    <x v="55"/>
    <m/>
    <s v="General"/>
    <s v="代碼類"/>
    <s v="HP, Dynabook, ASUS, Tiny"/>
    <x v="0"/>
    <s v="PNC"/>
    <x v="7"/>
    <x v="6"/>
    <x v="0"/>
    <x v="0"/>
    <s v="INT_PNC_MLY_UTD_PLAN_REV"/>
    <s v="CUSTOMER"/>
    <m/>
    <m/>
    <m/>
    <m/>
    <m/>
    <m/>
    <m/>
    <m/>
    <m/>
    <m/>
    <m/>
    <m/>
    <m/>
    <m/>
    <m/>
    <m/>
    <m/>
    <m/>
    <s v="資料清單"/>
    <x v="12"/>
    <x v="3"/>
    <x v="60"/>
    <x v="11"/>
    <e v="#N/A"/>
    <s v="Customer Name"/>
    <x v="178"/>
    <x v="93"/>
    <x v="0"/>
    <x v="259"/>
    <x v="7"/>
    <s v="IEC_STD_V10 &gt;&gt; Common &gt;&gt; AutoMetaDataCustomer Name"/>
    <x v="2"/>
    <x v="0"/>
    <s v="客戶名稱Relationship"/>
    <n v="340"/>
    <n v="482"/>
    <n v="0"/>
    <s v=""/>
    <n v="0"/>
    <n v="0"/>
    <n v="1036"/>
    <x v="81"/>
    <s v="Estimated Monthly Revenue and Shipment Data"/>
    <x v="54"/>
    <e v="#N/A"/>
    <x v="0"/>
    <s v="PNC:"/>
    <x v="3"/>
    <x v="3"/>
    <x v="483"/>
    <x v="178"/>
    <x v="178"/>
    <x v="189"/>
    <x v="39"/>
    <x v="0"/>
    <x v="0"/>
    <x v="2"/>
    <m/>
    <x v="0"/>
    <x v="2"/>
    <s v="Estimated Monthly Revenue and Shipment Data_Customer Name"/>
    <x v="467"/>
    <x v="2"/>
    <x v="0"/>
    <x v="6"/>
    <x v="5"/>
    <x v="0"/>
    <x v="0"/>
    <s v="INT_PNC_MLY_UTD_PLAN_REV"/>
    <s v="CUSTOMER"/>
    <x v="45"/>
    <x v="152"/>
    <x v="0"/>
    <n v="0"/>
    <x v="0"/>
    <x v="0"/>
    <x v="0"/>
    <s v=""/>
    <s v=""/>
    <n v="483"/>
    <s v="-483"/>
    <x v="0"/>
    <x v="0"/>
    <x v="0"/>
    <x v="178"/>
    <x v="7"/>
    <s v="客戶名稱"/>
    <s v=""/>
    <s v=""/>
    <x v="0"/>
    <x v="60"/>
    <m/>
    <s v="^()$"/>
    <n v="9"/>
    <x v="0"/>
    <x v="5"/>
    <x v="0"/>
    <x v="1"/>
    <x v="1"/>
    <x v="1"/>
    <b v="0"/>
    <x v="0"/>
    <x v="1"/>
    <n v="0"/>
    <x v="0"/>
    <b v="0"/>
    <b v="0"/>
    <b v="0"/>
    <b v="0"/>
    <b v="0"/>
    <b v="0"/>
    <b v="0"/>
    <b v="0"/>
    <b v="0"/>
    <b v="0"/>
    <b v="0"/>
    <x v="0"/>
    <x v="0"/>
    <n v="0"/>
    <x v="12"/>
    <x v="0"/>
  </r>
  <r>
    <m/>
    <x v="5"/>
    <x v="11"/>
    <x v="180"/>
    <x v="180"/>
    <x v="103"/>
    <x v="260"/>
    <s v="N/A"/>
    <x v="2"/>
    <x v="55"/>
    <m/>
    <s v="General"/>
    <s v="代碼類"/>
    <s v="待補充"/>
    <x v="0"/>
    <s v="PNC"/>
    <x v="7"/>
    <x v="6"/>
    <x v="0"/>
    <x v="0"/>
    <s v="INT_PNC_MLY_UTD_PLAN_REV"/>
    <s v="PROD_CATEGORY"/>
    <m/>
    <m/>
    <m/>
    <m/>
    <m/>
    <m/>
    <m/>
    <m/>
    <m/>
    <m/>
    <m/>
    <m/>
    <m/>
    <m/>
    <m/>
    <m/>
    <m/>
    <m/>
    <s v="資料清單"/>
    <x v="12"/>
    <x v="4"/>
    <x v="60"/>
    <x v="11"/>
    <e v="#N/A"/>
    <s v="Product Category"/>
    <x v="180"/>
    <x v="103"/>
    <x v="0"/>
    <x v="260"/>
    <x v="7"/>
    <s v="IEC_STD_V10 &gt;&gt; Common &gt;&gt; AutoMetaDataProduct Category"/>
    <x v="2"/>
    <x v="0"/>
    <s v="產品型態分類Relationship"/>
    <n v="342"/>
    <n v="482"/>
    <n v="0"/>
    <s v=""/>
    <n v="0"/>
    <n v="0"/>
    <n v="1046"/>
    <x v="83"/>
    <s v="Estimated Monthly Revenue and Shipment Data"/>
    <x v="54"/>
    <e v="#N/A"/>
    <x v="0"/>
    <s v="PNC:"/>
    <x v="4"/>
    <x v="4"/>
    <x v="484"/>
    <x v="180"/>
    <x v="180"/>
    <x v="189"/>
    <x v="40"/>
    <x v="0"/>
    <x v="0"/>
    <x v="2"/>
    <m/>
    <x v="0"/>
    <x v="2"/>
    <s v="Estimated Monthly Revenue and Shipment Data_Product Category"/>
    <x v="468"/>
    <x v="2"/>
    <x v="0"/>
    <x v="6"/>
    <x v="5"/>
    <x v="0"/>
    <x v="0"/>
    <s v="INT_PNC_MLY_UTD_PLAN_REV"/>
    <s v="PROD_CATEGORY"/>
    <x v="45"/>
    <x v="153"/>
    <x v="0"/>
    <n v="0"/>
    <x v="0"/>
    <x v="0"/>
    <x v="0"/>
    <s v=""/>
    <s v=""/>
    <n v="484"/>
    <s v="-484"/>
    <x v="0"/>
    <x v="0"/>
    <x v="0"/>
    <x v="180"/>
    <x v="7"/>
    <s v="產品型態分類"/>
    <s v=""/>
    <s v=""/>
    <x v="0"/>
    <x v="60"/>
    <m/>
    <s v="^()$"/>
    <n v="9"/>
    <x v="0"/>
    <x v="5"/>
    <x v="0"/>
    <x v="1"/>
    <x v="1"/>
    <x v="1"/>
    <b v="0"/>
    <x v="0"/>
    <x v="1"/>
    <n v="0"/>
    <x v="0"/>
    <b v="0"/>
    <b v="0"/>
    <b v="0"/>
    <b v="0"/>
    <b v="0"/>
    <b v="0"/>
    <b v="0"/>
    <b v="0"/>
    <b v="0"/>
    <b v="0"/>
    <b v="0"/>
    <x v="0"/>
    <x v="0"/>
    <n v="0"/>
    <x v="11"/>
    <x v="0"/>
  </r>
  <r>
    <m/>
    <x v="5"/>
    <x v="11"/>
    <x v="251"/>
    <x v="251"/>
    <x v="104"/>
    <x v="261"/>
    <s v="格式為 YYYY"/>
    <x v="1"/>
    <x v="55"/>
    <m/>
    <s v="General"/>
    <s v="數值類"/>
    <m/>
    <x v="0"/>
    <s v="PNC"/>
    <x v="7"/>
    <x v="6"/>
    <x v="0"/>
    <x v="0"/>
    <s v="INT_PNC_MLY_UTD_PLAN_REV"/>
    <s v="PLAN_YEAR"/>
    <m/>
    <m/>
    <m/>
    <m/>
    <m/>
    <m/>
    <m/>
    <m/>
    <m/>
    <m/>
    <m/>
    <m/>
    <m/>
    <m/>
    <m/>
    <m/>
    <m/>
    <m/>
    <s v="資料清單"/>
    <x v="12"/>
    <x v="5"/>
    <x v="60"/>
    <x v="11"/>
    <e v="#N/A"/>
    <s v="Planned Year"/>
    <x v="251"/>
    <x v="104"/>
    <x v="0"/>
    <x v="261"/>
    <x v="7"/>
    <s v="IEC_STD_V10 &gt;&gt; Common &gt;&gt; AutoMetaDataPlanned Year"/>
    <x v="1"/>
    <x v="0"/>
    <s v="計畫年度 Property"/>
    <n v="487"/>
    <n v="482"/>
    <n v="0"/>
    <s v="Planned Year"/>
    <n v="1"/>
    <n v="0"/>
    <n v="0"/>
    <x v="0"/>
    <s v="Estimated Monthly Revenue and Shipment Data"/>
    <x v="54"/>
    <e v="#N/A"/>
    <x v="0"/>
    <s v="PNC:"/>
    <x v="5"/>
    <x v="5"/>
    <x v="485"/>
    <x v="251"/>
    <x v="251"/>
    <x v="217"/>
    <x v="0"/>
    <x v="0"/>
    <x v="0"/>
    <x v="4"/>
    <m/>
    <x v="0"/>
    <x v="1"/>
    <s v="Estimated Monthly Revenue and Shipment Data_Planned Year"/>
    <x v="469"/>
    <x v="1"/>
    <x v="0"/>
    <x v="6"/>
    <x v="5"/>
    <x v="0"/>
    <x v="0"/>
    <s v="INT_PNC_MLY_UTD_PLAN_REV"/>
    <s v="PLAN_YEAR"/>
    <x v="45"/>
    <x v="154"/>
    <x v="0"/>
    <n v="0"/>
    <x v="0"/>
    <x v="0"/>
    <x v="0"/>
    <s v=""/>
    <s v=""/>
    <n v="485"/>
    <s v="-485"/>
    <x v="0"/>
    <x v="0"/>
    <x v="0"/>
    <x v="251"/>
    <x v="7"/>
    <s v="計畫年度 "/>
    <s v=""/>
    <s v=""/>
    <x v="0"/>
    <x v="60"/>
    <m/>
    <s v="^()$"/>
    <n v="9"/>
    <x v="0"/>
    <x v="5"/>
    <x v="0"/>
    <x v="1"/>
    <x v="0"/>
    <x v="1"/>
    <b v="0"/>
    <x v="0"/>
    <x v="1"/>
    <n v="0"/>
    <x v="0"/>
    <b v="0"/>
    <b v="0"/>
    <b v="0"/>
    <b v="0"/>
    <b v="0"/>
    <b v="0"/>
    <b v="0"/>
    <b v="0"/>
    <b v="0"/>
    <b v="0"/>
    <b v="0"/>
    <x v="0"/>
    <x v="0"/>
    <n v="0"/>
    <x v="2"/>
    <x v="0"/>
  </r>
  <r>
    <m/>
    <x v="5"/>
    <x v="11"/>
    <x v="252"/>
    <x v="252"/>
    <x v="105"/>
    <x v="262"/>
    <s v="格式為 YYYYMM01"/>
    <x v="1"/>
    <x v="55"/>
    <m/>
    <s v="General"/>
    <s v="日期類"/>
    <m/>
    <x v="0"/>
    <s v="PNC"/>
    <x v="7"/>
    <x v="6"/>
    <x v="0"/>
    <x v="0"/>
    <s v="INT_PNC_MLY_UTD_PLAN_REV"/>
    <s v="PLAN_MONTH"/>
    <m/>
    <m/>
    <m/>
    <m/>
    <m/>
    <m/>
    <m/>
    <m/>
    <m/>
    <m/>
    <m/>
    <m/>
    <m/>
    <m/>
    <m/>
    <m/>
    <m/>
    <m/>
    <s v="資料清單"/>
    <x v="12"/>
    <x v="6"/>
    <x v="60"/>
    <x v="11"/>
    <e v="#N/A"/>
    <s v="Planned Month"/>
    <x v="252"/>
    <x v="105"/>
    <x v="0"/>
    <x v="262"/>
    <x v="7"/>
    <s v="IEC_STD_V10 &gt;&gt; Common &gt;&gt; AutoMetaDataPlanned Month"/>
    <x v="1"/>
    <x v="0"/>
    <s v="計畫月份 Property"/>
    <n v="488"/>
    <n v="482"/>
    <n v="0"/>
    <s v="Planned Month"/>
    <n v="3"/>
    <n v="0"/>
    <n v="0"/>
    <x v="0"/>
    <s v="Estimated Monthly Revenue and Shipment Data"/>
    <x v="54"/>
    <e v="#N/A"/>
    <x v="0"/>
    <s v="PNC:"/>
    <x v="6"/>
    <x v="6"/>
    <x v="486"/>
    <x v="252"/>
    <x v="252"/>
    <x v="218"/>
    <x v="0"/>
    <x v="0"/>
    <x v="0"/>
    <x v="3"/>
    <m/>
    <x v="0"/>
    <x v="1"/>
    <s v="Estimated Monthly Revenue and Shipment Data_Planned Month"/>
    <x v="470"/>
    <x v="1"/>
    <x v="0"/>
    <x v="6"/>
    <x v="5"/>
    <x v="0"/>
    <x v="0"/>
    <s v="INT_PNC_MLY_UTD_PLAN_REV"/>
    <s v="PLAN_MONTH"/>
    <x v="45"/>
    <x v="155"/>
    <x v="0"/>
    <n v="0"/>
    <x v="0"/>
    <x v="0"/>
    <x v="0"/>
    <s v=""/>
    <s v=""/>
    <n v="486"/>
    <s v="-486"/>
    <x v="0"/>
    <x v="0"/>
    <x v="0"/>
    <x v="252"/>
    <x v="7"/>
    <s v="計畫月份 "/>
    <s v=""/>
    <s v=""/>
    <x v="0"/>
    <x v="60"/>
    <m/>
    <s v="^()$"/>
    <n v="9"/>
    <x v="0"/>
    <x v="5"/>
    <x v="0"/>
    <x v="1"/>
    <x v="0"/>
    <x v="1"/>
    <b v="0"/>
    <x v="0"/>
    <x v="1"/>
    <n v="0"/>
    <x v="0"/>
    <b v="0"/>
    <b v="0"/>
    <b v="0"/>
    <b v="0"/>
    <b v="0"/>
    <b v="0"/>
    <b v="0"/>
    <b v="0"/>
    <b v="0"/>
    <b v="0"/>
    <b v="0"/>
    <x v="0"/>
    <x v="0"/>
    <n v="0"/>
    <x v="12"/>
    <x v="0"/>
  </r>
  <r>
    <m/>
    <x v="5"/>
    <x v="11"/>
    <x v="253"/>
    <x v="253"/>
    <x v="106"/>
    <x v="263"/>
    <s v="格式為 YYYYMMDD"/>
    <x v="1"/>
    <x v="55"/>
    <m/>
    <s v="General"/>
    <s v="日期類"/>
    <m/>
    <x v="0"/>
    <s v="PNC"/>
    <x v="7"/>
    <x v="6"/>
    <x v="0"/>
    <x v="0"/>
    <s v="INT_PNC_MLY_UTD_PLAN_REV"/>
    <s v="UTD_VERSION"/>
    <m/>
    <m/>
    <m/>
    <m/>
    <m/>
    <m/>
    <m/>
    <m/>
    <m/>
    <m/>
    <m/>
    <m/>
    <m/>
    <m/>
    <m/>
    <m/>
    <m/>
    <m/>
    <s v="資料清單"/>
    <x v="12"/>
    <x v="7"/>
    <x v="60"/>
    <x v="11"/>
    <e v="#N/A"/>
    <s v="Up to date Estimated Version Date"/>
    <x v="253"/>
    <x v="106"/>
    <x v="0"/>
    <x v="263"/>
    <x v="7"/>
    <s v="IEC_STD_V10 &gt;&gt; Common &gt;&gt; AutoMetaDataUp to date Estimated Version Date"/>
    <x v="1"/>
    <x v="0"/>
    <s v="最新預估版本日期Property"/>
    <n v="489"/>
    <n v="482"/>
    <n v="0"/>
    <s v="Up to date Estimated Version Date"/>
    <n v="1"/>
    <n v="0"/>
    <n v="0"/>
    <x v="0"/>
    <s v="Estimated Monthly Revenue and Shipment Data"/>
    <x v="54"/>
    <e v="#N/A"/>
    <x v="0"/>
    <s v="PNC:"/>
    <x v="7"/>
    <x v="7"/>
    <x v="487"/>
    <x v="253"/>
    <x v="253"/>
    <x v="219"/>
    <x v="0"/>
    <x v="0"/>
    <x v="0"/>
    <x v="3"/>
    <m/>
    <x v="0"/>
    <x v="1"/>
    <s v="Estimated Monthly Revenue and Shipment Data_Up to date Estimated Version Date"/>
    <x v="471"/>
    <x v="1"/>
    <x v="0"/>
    <x v="6"/>
    <x v="5"/>
    <x v="0"/>
    <x v="0"/>
    <s v="INT_PNC_MLY_UTD_PLAN_REV"/>
    <s v="UTD_VERSION"/>
    <x v="45"/>
    <x v="156"/>
    <x v="0"/>
    <n v="0"/>
    <x v="0"/>
    <x v="0"/>
    <x v="0"/>
    <s v=""/>
    <s v=""/>
    <n v="487"/>
    <s v="-487"/>
    <x v="0"/>
    <x v="0"/>
    <x v="0"/>
    <x v="253"/>
    <x v="7"/>
    <s v="最新預估版本日期"/>
    <s v=""/>
    <s v=""/>
    <x v="0"/>
    <x v="60"/>
    <m/>
    <s v="^()$"/>
    <n v="9"/>
    <x v="0"/>
    <x v="5"/>
    <x v="0"/>
    <x v="1"/>
    <x v="0"/>
    <x v="1"/>
    <b v="0"/>
    <x v="0"/>
    <x v="1"/>
    <n v="0"/>
    <x v="0"/>
    <b v="0"/>
    <b v="0"/>
    <b v="0"/>
    <b v="0"/>
    <b v="0"/>
    <b v="0"/>
    <b v="0"/>
    <b v="0"/>
    <b v="0"/>
    <b v="0"/>
    <b v="0"/>
    <x v="0"/>
    <x v="0"/>
    <n v="0"/>
    <x v="36"/>
    <x v="0"/>
  </r>
  <r>
    <m/>
    <x v="5"/>
    <x v="11"/>
    <x v="228"/>
    <x v="228"/>
    <x v="107"/>
    <x v="234"/>
    <s v="儲存單位為 台幣_x000a_顯示單位為 百萬台幣"/>
    <x v="1"/>
    <x v="55"/>
    <m/>
    <s v="General"/>
    <s v="金額類"/>
    <m/>
    <x v="0"/>
    <s v="PNC"/>
    <x v="7"/>
    <x v="6"/>
    <x v="0"/>
    <x v="0"/>
    <s v="INT_PNC_MLY_UTD_PLAN_REV"/>
    <s v="UTD_PLAN_REV"/>
    <m/>
    <m/>
    <m/>
    <m/>
    <m/>
    <m/>
    <m/>
    <m/>
    <m/>
    <m/>
    <m/>
    <m/>
    <m/>
    <m/>
    <m/>
    <m/>
    <m/>
    <m/>
    <s v="資料清單"/>
    <x v="12"/>
    <x v="8"/>
    <x v="60"/>
    <x v="11"/>
    <e v="#N/A"/>
    <s v="Up to date Monthly Estimated Revenue"/>
    <x v="228"/>
    <x v="107"/>
    <x v="0"/>
    <x v="234"/>
    <x v="7"/>
    <s v="IEC_STD_V10 &gt;&gt; Common &gt;&gt; AutoMetaDataUp to date Monthly Estimated Revenue"/>
    <x v="1"/>
    <x v="0"/>
    <s v="最新每月預估營業收入Property"/>
    <n v="408"/>
    <n v="482"/>
    <n v="0"/>
    <s v="Up to date Monthly Estimated Revenue"/>
    <n v="1"/>
    <n v="0"/>
    <n v="0"/>
    <x v="0"/>
    <s v="Estimated Monthly Revenue and Shipment Data"/>
    <x v="54"/>
    <e v="#N/A"/>
    <x v="0"/>
    <s v="PNC:"/>
    <x v="8"/>
    <x v="8"/>
    <x v="488"/>
    <x v="228"/>
    <x v="228"/>
    <x v="220"/>
    <x v="0"/>
    <x v="0"/>
    <x v="0"/>
    <x v="6"/>
    <m/>
    <x v="0"/>
    <x v="1"/>
    <s v="Estimated Monthly Revenue and Shipment Data_Up to date Monthly Estimated Revenue"/>
    <x v="472"/>
    <x v="1"/>
    <x v="0"/>
    <x v="6"/>
    <x v="5"/>
    <x v="0"/>
    <x v="0"/>
    <s v="INT_PNC_MLY_UTD_PLAN_REV"/>
    <s v="UTD_PLAN_REV"/>
    <x v="45"/>
    <x v="157"/>
    <x v="0"/>
    <n v="0"/>
    <x v="0"/>
    <x v="0"/>
    <x v="0"/>
    <s v=""/>
    <s v=""/>
    <n v="488"/>
    <s v="-488"/>
    <x v="0"/>
    <x v="0"/>
    <x v="0"/>
    <x v="228"/>
    <x v="7"/>
    <s v="最新每月預估營業收入"/>
    <s v=""/>
    <s v=""/>
    <x v="0"/>
    <x v="60"/>
    <m/>
    <s v="^()$"/>
    <n v="9"/>
    <x v="0"/>
    <x v="5"/>
    <x v="0"/>
    <x v="1"/>
    <x v="1"/>
    <x v="1"/>
    <b v="0"/>
    <x v="0"/>
    <x v="1"/>
    <n v="0"/>
    <x v="0"/>
    <b v="0"/>
    <b v="0"/>
    <b v="0"/>
    <b v="0"/>
    <b v="0"/>
    <b v="0"/>
    <b v="0"/>
    <b v="0"/>
    <b v="0"/>
    <b v="0"/>
    <b v="0"/>
    <x v="0"/>
    <x v="0"/>
    <n v="0"/>
    <x v="39"/>
    <x v="0"/>
  </r>
  <r>
    <m/>
    <x v="5"/>
    <x v="11"/>
    <x v="254"/>
    <x v="254"/>
    <x v="108"/>
    <x v="264"/>
    <s v="儲存單位為 台_x000a_顯示單位為 千台"/>
    <x v="1"/>
    <x v="55"/>
    <m/>
    <s v="General"/>
    <s v="數值類"/>
    <m/>
    <x v="0"/>
    <s v="PNC"/>
    <x v="7"/>
    <x v="6"/>
    <x v="0"/>
    <x v="0"/>
    <s v="INT_PNC_MLY_UTD_PLAN_REV"/>
    <s v="UTD_PLAN_SHIP"/>
    <m/>
    <m/>
    <m/>
    <m/>
    <m/>
    <m/>
    <m/>
    <m/>
    <m/>
    <m/>
    <m/>
    <m/>
    <m/>
    <m/>
    <m/>
    <m/>
    <m/>
    <m/>
    <s v="資料清單"/>
    <x v="12"/>
    <x v="9"/>
    <x v="60"/>
    <x v="11"/>
    <e v="#N/A"/>
    <s v="Up to date Monthly Estimated Shipment"/>
    <x v="254"/>
    <x v="108"/>
    <x v="0"/>
    <x v="264"/>
    <x v="7"/>
    <s v="IEC_STD_V10 &gt;&gt; Common &gt;&gt; AutoMetaDataUp to date Monthly Estimated Shipment"/>
    <x v="1"/>
    <x v="0"/>
    <s v="最新每月預估出貨量Property"/>
    <n v="491"/>
    <n v="482"/>
    <n v="0"/>
    <s v="Up to date Monthly Estimated Shipment"/>
    <n v="1"/>
    <n v="0"/>
    <n v="0"/>
    <x v="0"/>
    <s v="Estimated Monthly Revenue and Shipment Data"/>
    <x v="54"/>
    <e v="#N/A"/>
    <x v="0"/>
    <s v="PNC:"/>
    <x v="9"/>
    <x v="9"/>
    <x v="489"/>
    <x v="254"/>
    <x v="254"/>
    <x v="221"/>
    <x v="0"/>
    <x v="0"/>
    <x v="0"/>
    <x v="4"/>
    <m/>
    <x v="0"/>
    <x v="1"/>
    <s v="Estimated Monthly Revenue and Shipment Data_Up to date Monthly Estimated Shipment"/>
    <x v="473"/>
    <x v="1"/>
    <x v="0"/>
    <x v="6"/>
    <x v="5"/>
    <x v="0"/>
    <x v="0"/>
    <s v="INT_PNC_MLY_UTD_PLAN_REV"/>
    <s v="UTD_PLAN_SHIP"/>
    <x v="45"/>
    <x v="158"/>
    <x v="0"/>
    <n v="0"/>
    <x v="0"/>
    <x v="0"/>
    <x v="0"/>
    <s v=""/>
    <s v=""/>
    <n v="489"/>
    <s v="-489"/>
    <x v="0"/>
    <x v="0"/>
    <x v="0"/>
    <x v="254"/>
    <x v="7"/>
    <s v="最新每月預估出貨量"/>
    <s v=""/>
    <s v=""/>
    <x v="0"/>
    <x v="60"/>
    <m/>
    <s v="^()$"/>
    <n v="9"/>
    <x v="0"/>
    <x v="5"/>
    <x v="0"/>
    <x v="1"/>
    <x v="0"/>
    <x v="1"/>
    <b v="0"/>
    <x v="0"/>
    <x v="1"/>
    <n v="0"/>
    <x v="0"/>
    <b v="0"/>
    <b v="0"/>
    <b v="0"/>
    <b v="0"/>
    <b v="0"/>
    <b v="0"/>
    <b v="0"/>
    <b v="0"/>
    <b v="0"/>
    <b v="0"/>
    <b v="0"/>
    <x v="0"/>
    <x v="0"/>
    <n v="0"/>
    <x v="38"/>
    <x v="0"/>
  </r>
  <r>
    <m/>
    <x v="5"/>
    <x v="11"/>
    <x v="255"/>
    <x v="255"/>
    <x v="109"/>
    <x v="265"/>
    <s v="N/A"/>
    <x v="0"/>
    <x v="0"/>
    <m/>
    <s v="General"/>
    <s v="N/A"/>
    <s v="N/A"/>
    <x v="0"/>
    <s v="PNC"/>
    <x v="7"/>
    <x v="6"/>
    <x v="0"/>
    <x v="0"/>
    <s v="INT_PNC_MLY_BOD_PLAN_REV"/>
    <m/>
    <m/>
    <m/>
    <m/>
    <m/>
    <m/>
    <m/>
    <m/>
    <m/>
    <m/>
    <m/>
    <m/>
    <m/>
    <m/>
    <m/>
    <m/>
    <m/>
    <m/>
    <m/>
    <s v="資料清單"/>
    <x v="12"/>
    <x v="10"/>
    <x v="60"/>
    <x v="11"/>
    <e v="#N/A"/>
    <s v="Boards Est MLY Rev and SHIPT Data"/>
    <x v="255"/>
    <x v="109"/>
    <x v="0"/>
    <x v="265"/>
    <x v="7"/>
    <s v="IEC_STD_V10 &gt;&gt; Common &gt;&gt; AutoMetaDataBoards Est MLY Rev and SHIPT Data"/>
    <x v="0"/>
    <x v="0"/>
    <s v="每月營業收入與出貨董事會預估資料Concept"/>
    <n v="492"/>
    <n v="0"/>
    <n v="0"/>
    <s v=""/>
    <n v="0"/>
    <n v="0"/>
    <n v="0"/>
    <x v="0"/>
    <s v=""/>
    <x v="0"/>
    <s v=""/>
    <x v="0"/>
    <s v="PNC:"/>
    <x v="10"/>
    <x v="10"/>
    <x v="490"/>
    <x v="255"/>
    <x v="255"/>
    <x v="189"/>
    <x v="26"/>
    <x v="0"/>
    <x v="0"/>
    <x v="7"/>
    <m/>
    <x v="0"/>
    <x v="0"/>
    <s v="Boards Est MLY Rev and SHIPT Data"/>
    <x v="474"/>
    <x v="0"/>
    <x v="0"/>
    <x v="6"/>
    <x v="5"/>
    <x v="0"/>
    <x v="0"/>
    <s v="INT_PNC_MLY_BOD_PLAN_REV"/>
    <s v=""/>
    <x v="46"/>
    <x v="0"/>
    <x v="0"/>
    <n v="0"/>
    <x v="0"/>
    <x v="0"/>
    <x v="0"/>
    <s v=""/>
    <s v=""/>
    <n v="490"/>
    <s v="-490"/>
    <x v="0"/>
    <x v="0"/>
    <x v="0"/>
    <x v="255"/>
    <x v="7"/>
    <s v="每月營業收入與出貨董事會預估資料"/>
    <s v=""/>
    <s v=""/>
    <x v="0"/>
    <x v="60"/>
    <m/>
    <s v="^()$"/>
    <n v="9"/>
    <x v="0"/>
    <x v="5"/>
    <x v="0"/>
    <x v="1"/>
    <x v="0"/>
    <x v="1"/>
    <b v="0"/>
    <x v="0"/>
    <x v="0"/>
    <n v="0"/>
    <x v="0"/>
    <b v="0"/>
    <b v="0"/>
    <b v="0"/>
    <b v="0"/>
    <b v="0"/>
    <b v="0"/>
    <b v="0"/>
    <b v="0"/>
    <b v="0"/>
    <b v="0"/>
    <b v="0"/>
    <x v="0"/>
    <x v="0"/>
    <n v="0"/>
    <x v="36"/>
    <x v="0"/>
  </r>
  <r>
    <m/>
    <x v="5"/>
    <x v="11"/>
    <x v="177"/>
    <x v="177"/>
    <x v="99"/>
    <x v="258"/>
    <s v="N/A"/>
    <x v="2"/>
    <x v="56"/>
    <m/>
    <s v="General"/>
    <s v="代碼類"/>
    <s v="BU1: 第一事業部_x000a_BU2: 第二事業部"/>
    <x v="0"/>
    <s v="PNC"/>
    <x v="7"/>
    <x v="6"/>
    <x v="0"/>
    <x v="0"/>
    <s v="INT_PNC_MLY_BOD_PLAN_REV"/>
    <s v="BU"/>
    <m/>
    <m/>
    <m/>
    <m/>
    <m/>
    <m/>
    <m/>
    <m/>
    <m/>
    <m/>
    <m/>
    <m/>
    <m/>
    <m/>
    <m/>
    <m/>
    <m/>
    <m/>
    <s v="資料清單"/>
    <x v="12"/>
    <x v="11"/>
    <x v="60"/>
    <x v="11"/>
    <e v="#N/A"/>
    <s v="BU Code"/>
    <x v="177"/>
    <x v="99"/>
    <x v="0"/>
    <x v="258"/>
    <x v="7"/>
    <s v="IEC_STD_V10 &gt;&gt; Common &gt;&gt; AutoMetaDataBU Code"/>
    <x v="2"/>
    <x v="0"/>
    <s v="事業處代碼Relationship"/>
    <n v="339"/>
    <n v="492"/>
    <n v="0"/>
    <s v=""/>
    <n v="0"/>
    <n v="0"/>
    <n v="1055"/>
    <x v="80"/>
    <s v="Boards Est MLY Rev and SHIPT Data"/>
    <x v="55"/>
    <e v="#N/A"/>
    <x v="0"/>
    <s v="PNC:"/>
    <x v="11"/>
    <x v="11"/>
    <x v="491"/>
    <x v="177"/>
    <x v="177"/>
    <x v="189"/>
    <x v="37"/>
    <x v="0"/>
    <x v="0"/>
    <x v="2"/>
    <m/>
    <x v="0"/>
    <x v="2"/>
    <s v="Boards Est MLY Rev and SHIPT Data_BU Code"/>
    <x v="475"/>
    <x v="2"/>
    <x v="0"/>
    <x v="6"/>
    <x v="5"/>
    <x v="0"/>
    <x v="0"/>
    <s v="INT_PNC_MLY_BOD_PLAN_REV"/>
    <s v="BU"/>
    <x v="46"/>
    <x v="150"/>
    <x v="0"/>
    <n v="0"/>
    <x v="0"/>
    <x v="0"/>
    <x v="0"/>
    <s v=""/>
    <s v=""/>
    <n v="491"/>
    <s v="-491"/>
    <x v="0"/>
    <x v="0"/>
    <x v="0"/>
    <x v="177"/>
    <x v="7"/>
    <s v="事業處代碼"/>
    <s v=""/>
    <s v=""/>
    <x v="0"/>
    <x v="60"/>
    <m/>
    <s v="^()$"/>
    <n v="9"/>
    <x v="0"/>
    <x v="5"/>
    <x v="0"/>
    <x v="1"/>
    <x v="1"/>
    <x v="1"/>
    <b v="0"/>
    <x v="0"/>
    <x v="1"/>
    <n v="0"/>
    <x v="0"/>
    <b v="0"/>
    <b v="0"/>
    <b v="0"/>
    <b v="0"/>
    <b v="0"/>
    <b v="0"/>
    <b v="0"/>
    <b v="0"/>
    <b v="0"/>
    <b v="0"/>
    <b v="0"/>
    <x v="0"/>
    <x v="0"/>
    <n v="0"/>
    <x v="1"/>
    <x v="0"/>
  </r>
  <r>
    <m/>
    <x v="5"/>
    <x v="11"/>
    <x v="179"/>
    <x v="179"/>
    <x v="102"/>
    <x v="183"/>
    <s v="N/A"/>
    <x v="2"/>
    <x v="56"/>
    <m/>
    <s v="General"/>
    <s v="代碼類"/>
    <s v="BU1A_x000a_BU2B"/>
    <x v="0"/>
    <s v="PNC"/>
    <x v="7"/>
    <x v="6"/>
    <x v="0"/>
    <x v="0"/>
    <s v="INT_PNC_MLY_BOD_PLAN_REV"/>
    <s v="DIVISION"/>
    <m/>
    <m/>
    <m/>
    <m/>
    <m/>
    <m/>
    <m/>
    <m/>
    <m/>
    <m/>
    <m/>
    <m/>
    <m/>
    <m/>
    <m/>
    <m/>
    <m/>
    <m/>
    <s v="資料清單"/>
    <x v="12"/>
    <x v="12"/>
    <x v="60"/>
    <x v="11"/>
    <e v="#N/A"/>
    <s v="Division Code"/>
    <x v="179"/>
    <x v="102"/>
    <x v="0"/>
    <x v="183"/>
    <x v="7"/>
    <s v="IEC_STD_V10 &gt;&gt; Common &gt;&gt; AutoMetaDataDivision Code"/>
    <x v="2"/>
    <x v="0"/>
    <s v="產品事業部門代碼Relationship"/>
    <n v="341"/>
    <n v="492"/>
    <n v="0"/>
    <s v=""/>
    <n v="0"/>
    <n v="0"/>
    <n v="1051"/>
    <x v="82"/>
    <s v="Boards Est MLY Rev and SHIPT Data"/>
    <x v="55"/>
    <e v="#N/A"/>
    <x v="0"/>
    <s v="PNC:"/>
    <x v="12"/>
    <x v="12"/>
    <x v="492"/>
    <x v="179"/>
    <x v="179"/>
    <x v="189"/>
    <x v="38"/>
    <x v="0"/>
    <x v="0"/>
    <x v="2"/>
    <m/>
    <x v="0"/>
    <x v="2"/>
    <s v="Boards Est MLY Rev and SHIPT Data_Division Code"/>
    <x v="476"/>
    <x v="2"/>
    <x v="0"/>
    <x v="6"/>
    <x v="5"/>
    <x v="0"/>
    <x v="0"/>
    <s v="INT_PNC_MLY_BOD_PLAN_REV"/>
    <s v="DIVISION"/>
    <x v="46"/>
    <x v="151"/>
    <x v="0"/>
    <n v="0"/>
    <x v="0"/>
    <x v="0"/>
    <x v="0"/>
    <s v=""/>
    <s v=""/>
    <n v="492"/>
    <s v="-492"/>
    <x v="0"/>
    <x v="0"/>
    <x v="0"/>
    <x v="179"/>
    <x v="7"/>
    <s v="產品事業部門代碼"/>
    <s v=""/>
    <s v=""/>
    <x v="0"/>
    <x v="60"/>
    <m/>
    <s v="^()$"/>
    <n v="9"/>
    <x v="0"/>
    <x v="5"/>
    <x v="0"/>
    <x v="1"/>
    <x v="1"/>
    <x v="1"/>
    <b v="0"/>
    <x v="0"/>
    <x v="1"/>
    <n v="0"/>
    <x v="0"/>
    <b v="0"/>
    <b v="0"/>
    <b v="0"/>
    <b v="0"/>
    <b v="0"/>
    <b v="0"/>
    <b v="0"/>
    <b v="0"/>
    <b v="0"/>
    <b v="0"/>
    <b v="0"/>
    <x v="0"/>
    <x v="0"/>
    <n v="0"/>
    <x v="12"/>
    <x v="0"/>
  </r>
  <r>
    <m/>
    <x v="5"/>
    <x v="11"/>
    <x v="178"/>
    <x v="178"/>
    <x v="93"/>
    <x v="259"/>
    <s v="N/A"/>
    <x v="2"/>
    <x v="56"/>
    <m/>
    <s v="General"/>
    <s v="代碼類"/>
    <s v="HP, Dynabook, ASUS, Tiny"/>
    <x v="0"/>
    <s v="PNC"/>
    <x v="7"/>
    <x v="6"/>
    <x v="0"/>
    <x v="0"/>
    <s v="INT_PNC_MLY_BOD_PLAN_REV"/>
    <s v="CUSTOMER"/>
    <m/>
    <m/>
    <m/>
    <m/>
    <m/>
    <m/>
    <m/>
    <m/>
    <m/>
    <m/>
    <m/>
    <m/>
    <m/>
    <m/>
    <m/>
    <m/>
    <m/>
    <m/>
    <s v="資料清單"/>
    <x v="12"/>
    <x v="13"/>
    <x v="60"/>
    <x v="11"/>
    <e v="#N/A"/>
    <s v="Customer Name"/>
    <x v="178"/>
    <x v="93"/>
    <x v="0"/>
    <x v="259"/>
    <x v="7"/>
    <s v="IEC_STD_V10 &gt;&gt; Common &gt;&gt; AutoMetaDataCustomer Name"/>
    <x v="2"/>
    <x v="0"/>
    <s v="客戶名稱Relationship"/>
    <n v="340"/>
    <n v="492"/>
    <n v="0"/>
    <s v=""/>
    <n v="0"/>
    <n v="0"/>
    <n v="1036"/>
    <x v="81"/>
    <s v="Boards Est MLY Rev and SHIPT Data"/>
    <x v="55"/>
    <e v="#N/A"/>
    <x v="0"/>
    <s v="PNC:"/>
    <x v="13"/>
    <x v="13"/>
    <x v="493"/>
    <x v="178"/>
    <x v="178"/>
    <x v="189"/>
    <x v="39"/>
    <x v="0"/>
    <x v="0"/>
    <x v="2"/>
    <m/>
    <x v="0"/>
    <x v="2"/>
    <s v="Boards Est MLY Rev and SHIPT Data_Customer Name"/>
    <x v="477"/>
    <x v="2"/>
    <x v="0"/>
    <x v="6"/>
    <x v="5"/>
    <x v="0"/>
    <x v="0"/>
    <s v="INT_PNC_MLY_BOD_PLAN_REV"/>
    <s v="CUSTOMER"/>
    <x v="46"/>
    <x v="152"/>
    <x v="0"/>
    <n v="0"/>
    <x v="0"/>
    <x v="0"/>
    <x v="0"/>
    <s v=""/>
    <s v=""/>
    <n v="493"/>
    <s v="-493"/>
    <x v="0"/>
    <x v="0"/>
    <x v="0"/>
    <x v="178"/>
    <x v="7"/>
    <s v="客戶名稱"/>
    <s v=""/>
    <s v=""/>
    <x v="0"/>
    <x v="60"/>
    <m/>
    <s v="^()$"/>
    <n v="9"/>
    <x v="0"/>
    <x v="5"/>
    <x v="0"/>
    <x v="1"/>
    <x v="1"/>
    <x v="1"/>
    <b v="0"/>
    <x v="0"/>
    <x v="1"/>
    <n v="0"/>
    <x v="0"/>
    <b v="0"/>
    <b v="0"/>
    <b v="0"/>
    <b v="0"/>
    <b v="0"/>
    <b v="0"/>
    <b v="0"/>
    <b v="0"/>
    <b v="0"/>
    <b v="0"/>
    <b v="0"/>
    <x v="0"/>
    <x v="0"/>
    <n v="0"/>
    <x v="12"/>
    <x v="0"/>
  </r>
  <r>
    <m/>
    <x v="5"/>
    <x v="11"/>
    <x v="180"/>
    <x v="180"/>
    <x v="103"/>
    <x v="260"/>
    <s v="N/A"/>
    <x v="2"/>
    <x v="56"/>
    <m/>
    <s v="General"/>
    <s v="代碼類"/>
    <s v="待補充"/>
    <x v="0"/>
    <s v="PNC"/>
    <x v="7"/>
    <x v="6"/>
    <x v="0"/>
    <x v="0"/>
    <s v="INT_PNC_MLY_BOD_PLAN_REV"/>
    <s v="PROD_CATEGORY"/>
    <m/>
    <m/>
    <m/>
    <m/>
    <m/>
    <m/>
    <m/>
    <m/>
    <m/>
    <m/>
    <m/>
    <m/>
    <m/>
    <m/>
    <m/>
    <m/>
    <m/>
    <m/>
    <s v="資料清單"/>
    <x v="12"/>
    <x v="14"/>
    <x v="60"/>
    <x v="11"/>
    <e v="#N/A"/>
    <s v="Product Category"/>
    <x v="180"/>
    <x v="103"/>
    <x v="0"/>
    <x v="260"/>
    <x v="7"/>
    <s v="IEC_STD_V10 &gt;&gt; Common &gt;&gt; AutoMetaDataProduct Category"/>
    <x v="2"/>
    <x v="0"/>
    <s v="產品型態分類Relationship"/>
    <n v="342"/>
    <n v="492"/>
    <n v="0"/>
    <s v=""/>
    <n v="0"/>
    <n v="0"/>
    <n v="1046"/>
    <x v="83"/>
    <s v="Boards Est MLY Rev and SHIPT Data"/>
    <x v="55"/>
    <e v="#N/A"/>
    <x v="0"/>
    <s v="PNC:"/>
    <x v="14"/>
    <x v="14"/>
    <x v="494"/>
    <x v="180"/>
    <x v="180"/>
    <x v="189"/>
    <x v="40"/>
    <x v="0"/>
    <x v="0"/>
    <x v="2"/>
    <m/>
    <x v="0"/>
    <x v="2"/>
    <s v="Boards Est MLY Rev and SHIPT Data_Product Category"/>
    <x v="478"/>
    <x v="2"/>
    <x v="0"/>
    <x v="6"/>
    <x v="5"/>
    <x v="0"/>
    <x v="0"/>
    <s v="INT_PNC_MLY_BOD_PLAN_REV"/>
    <s v="PROD_CATEGORY"/>
    <x v="46"/>
    <x v="153"/>
    <x v="0"/>
    <n v="0"/>
    <x v="0"/>
    <x v="0"/>
    <x v="0"/>
    <s v=""/>
    <s v=""/>
    <n v="494"/>
    <s v="-494"/>
    <x v="0"/>
    <x v="0"/>
    <x v="0"/>
    <x v="180"/>
    <x v="7"/>
    <s v="產品型態分類"/>
    <s v=""/>
    <s v=""/>
    <x v="0"/>
    <x v="60"/>
    <m/>
    <s v="^()$"/>
    <n v="9"/>
    <x v="0"/>
    <x v="5"/>
    <x v="0"/>
    <x v="1"/>
    <x v="1"/>
    <x v="1"/>
    <b v="0"/>
    <x v="0"/>
    <x v="1"/>
    <n v="0"/>
    <x v="0"/>
    <b v="0"/>
    <b v="0"/>
    <b v="0"/>
    <b v="0"/>
    <b v="0"/>
    <b v="0"/>
    <b v="0"/>
    <b v="0"/>
    <b v="0"/>
    <b v="0"/>
    <b v="0"/>
    <x v="0"/>
    <x v="0"/>
    <n v="0"/>
    <x v="11"/>
    <x v="0"/>
  </r>
  <r>
    <m/>
    <x v="5"/>
    <x v="11"/>
    <x v="256"/>
    <x v="256"/>
    <x v="110"/>
    <x v="266"/>
    <s v="格式為 YYYYMM01"/>
    <x v="1"/>
    <x v="56"/>
    <m/>
    <s v="General"/>
    <s v="日期類"/>
    <m/>
    <x v="0"/>
    <s v="PNC"/>
    <x v="7"/>
    <x v="6"/>
    <x v="0"/>
    <x v="0"/>
    <s v="INT_PNC_MLY_BOD_PLAN_REV"/>
    <s v="BOD_VERSION"/>
    <m/>
    <m/>
    <m/>
    <m/>
    <m/>
    <m/>
    <m/>
    <m/>
    <m/>
    <m/>
    <m/>
    <m/>
    <m/>
    <m/>
    <m/>
    <m/>
    <m/>
    <m/>
    <s v="資料清單"/>
    <x v="12"/>
    <x v="15"/>
    <x v="60"/>
    <x v="11"/>
    <e v="#N/A"/>
    <s v="Boards Estimated Version Date"/>
    <x v="256"/>
    <x v="110"/>
    <x v="0"/>
    <x v="266"/>
    <x v="7"/>
    <s v="IEC_STD_V10 &gt;&gt; Common &gt;&gt; AutoMetaDataBoards Estimated Version Date"/>
    <x v="1"/>
    <x v="0"/>
    <s v="董事會預估版本日期Property"/>
    <n v="497"/>
    <n v="492"/>
    <n v="0"/>
    <s v="Boards Estimated Version Date"/>
    <n v="1"/>
    <n v="0"/>
    <n v="0"/>
    <x v="0"/>
    <s v="Boards Est MLY Rev and SHIPT Data"/>
    <x v="55"/>
    <e v="#N/A"/>
    <x v="0"/>
    <s v="PNC:"/>
    <x v="15"/>
    <x v="15"/>
    <x v="495"/>
    <x v="256"/>
    <x v="256"/>
    <x v="218"/>
    <x v="0"/>
    <x v="0"/>
    <x v="0"/>
    <x v="3"/>
    <m/>
    <x v="0"/>
    <x v="1"/>
    <s v="Boards Est MLY Rev and SHIPT Data_Boards Estimated Version Date"/>
    <x v="479"/>
    <x v="1"/>
    <x v="0"/>
    <x v="6"/>
    <x v="5"/>
    <x v="0"/>
    <x v="0"/>
    <s v="INT_PNC_MLY_BOD_PLAN_REV"/>
    <s v="BOD_VERSION"/>
    <x v="46"/>
    <x v="159"/>
    <x v="0"/>
    <n v="0"/>
    <x v="0"/>
    <x v="0"/>
    <x v="0"/>
    <s v=""/>
    <s v=""/>
    <n v="495"/>
    <s v="-495"/>
    <x v="0"/>
    <x v="0"/>
    <x v="0"/>
    <x v="256"/>
    <x v="7"/>
    <s v="董事會預估版本日期"/>
    <s v=""/>
    <s v=""/>
    <x v="0"/>
    <x v="60"/>
    <m/>
    <s v="^()$"/>
    <n v="9"/>
    <x v="0"/>
    <x v="5"/>
    <x v="0"/>
    <x v="1"/>
    <x v="0"/>
    <x v="1"/>
    <b v="0"/>
    <x v="0"/>
    <x v="1"/>
    <n v="0"/>
    <x v="0"/>
    <b v="0"/>
    <b v="0"/>
    <b v="0"/>
    <b v="0"/>
    <b v="0"/>
    <b v="0"/>
    <b v="0"/>
    <b v="0"/>
    <b v="0"/>
    <b v="0"/>
    <b v="0"/>
    <x v="0"/>
    <x v="0"/>
    <n v="0"/>
    <x v="7"/>
    <x v="0"/>
  </r>
  <r>
    <m/>
    <x v="5"/>
    <x v="11"/>
    <x v="251"/>
    <x v="251"/>
    <x v="104"/>
    <x v="261"/>
    <s v="格式為 YYYY"/>
    <x v="2"/>
    <x v="56"/>
    <m/>
    <s v="General"/>
    <s v="數值類"/>
    <m/>
    <x v="0"/>
    <s v="PNC"/>
    <x v="7"/>
    <x v="6"/>
    <x v="0"/>
    <x v="0"/>
    <s v="INT_PNC_MLY_BOD_PLAN_REV"/>
    <s v="PLAN_YEAR"/>
    <m/>
    <m/>
    <m/>
    <m/>
    <m/>
    <m/>
    <m/>
    <m/>
    <m/>
    <m/>
    <m/>
    <m/>
    <m/>
    <m/>
    <m/>
    <m/>
    <m/>
    <m/>
    <s v="資料清單"/>
    <x v="12"/>
    <x v="16"/>
    <x v="60"/>
    <x v="11"/>
    <e v="#N/A"/>
    <s v="Planned Year"/>
    <x v="251"/>
    <x v="104"/>
    <x v="0"/>
    <x v="261"/>
    <x v="7"/>
    <s v="IEC_STD_V10 &gt;&gt; Common &gt;&gt; AutoMetaDataPlanned Year"/>
    <x v="2"/>
    <x v="0"/>
    <s v="計畫年度 Relationship"/>
    <n v="487"/>
    <n v="492"/>
    <n v="0"/>
    <s v=""/>
    <n v="0"/>
    <n v="0"/>
    <n v="487"/>
    <x v="110"/>
    <s v="Boards Est MLY Rev and SHIPT Data"/>
    <x v="55"/>
    <e v="#N/A"/>
    <x v="0"/>
    <s v="PNC:"/>
    <x v="16"/>
    <x v="16"/>
    <x v="496"/>
    <x v="251"/>
    <x v="251"/>
    <x v="217"/>
    <x v="0"/>
    <x v="0"/>
    <x v="0"/>
    <x v="4"/>
    <m/>
    <x v="0"/>
    <x v="2"/>
    <s v="Boards Est MLY Rev and SHIPT Data_Planned Year"/>
    <x v="480"/>
    <x v="2"/>
    <x v="0"/>
    <x v="6"/>
    <x v="5"/>
    <x v="0"/>
    <x v="0"/>
    <s v="INT_PNC_MLY_BOD_PLAN_REV"/>
    <s v="PLAN_YEAR"/>
    <x v="46"/>
    <x v="154"/>
    <x v="0"/>
    <n v="0"/>
    <x v="0"/>
    <x v="0"/>
    <x v="0"/>
    <s v=""/>
    <s v=""/>
    <n v="496"/>
    <s v="-496"/>
    <x v="0"/>
    <x v="0"/>
    <x v="0"/>
    <x v="251"/>
    <x v="7"/>
    <s v="計畫年度 "/>
    <s v=""/>
    <s v=""/>
    <x v="0"/>
    <x v="60"/>
    <m/>
    <s v="^()$"/>
    <n v="9"/>
    <x v="0"/>
    <x v="5"/>
    <x v="0"/>
    <x v="1"/>
    <x v="1"/>
    <x v="1"/>
    <b v="0"/>
    <x v="0"/>
    <x v="1"/>
    <n v="0"/>
    <x v="0"/>
    <b v="0"/>
    <b v="0"/>
    <b v="0"/>
    <b v="0"/>
    <b v="0"/>
    <b v="0"/>
    <b v="0"/>
    <b v="0"/>
    <b v="0"/>
    <b v="0"/>
    <b v="0"/>
    <x v="0"/>
    <x v="0"/>
    <n v="0"/>
    <x v="2"/>
    <x v="0"/>
  </r>
  <r>
    <m/>
    <x v="5"/>
    <x v="11"/>
    <x v="252"/>
    <x v="252"/>
    <x v="105"/>
    <x v="262"/>
    <s v="格式為 YYYYMM01"/>
    <x v="1"/>
    <x v="56"/>
    <m/>
    <s v="General"/>
    <s v="日期類"/>
    <m/>
    <x v="0"/>
    <s v="PNC"/>
    <x v="7"/>
    <x v="6"/>
    <x v="0"/>
    <x v="0"/>
    <s v="INT_PNC_MLY_BOD_PLAN_REV"/>
    <s v="PLAN_MONTH"/>
    <m/>
    <m/>
    <m/>
    <m/>
    <m/>
    <m/>
    <m/>
    <m/>
    <m/>
    <m/>
    <m/>
    <m/>
    <m/>
    <m/>
    <m/>
    <m/>
    <m/>
    <m/>
    <s v="資料清單"/>
    <x v="12"/>
    <x v="17"/>
    <x v="60"/>
    <x v="11"/>
    <e v="#N/A"/>
    <s v="Planned Month"/>
    <x v="252"/>
    <x v="105"/>
    <x v="0"/>
    <x v="262"/>
    <x v="7"/>
    <s v="IEC_STD_V10 &gt;&gt; Common &gt;&gt; AutoMetaDataPlanned Month"/>
    <x v="1"/>
    <x v="0"/>
    <s v="計畫月份 Property"/>
    <n v="488"/>
    <n v="492"/>
    <n v="0"/>
    <s v="Planned Month"/>
    <n v="3"/>
    <n v="0"/>
    <n v="0"/>
    <x v="0"/>
    <s v="Boards Est MLY Rev and SHIPT Data"/>
    <x v="55"/>
    <e v="#N/A"/>
    <x v="0"/>
    <s v="PNC:"/>
    <x v="17"/>
    <x v="17"/>
    <x v="497"/>
    <x v="252"/>
    <x v="252"/>
    <x v="218"/>
    <x v="0"/>
    <x v="0"/>
    <x v="0"/>
    <x v="3"/>
    <m/>
    <x v="0"/>
    <x v="1"/>
    <s v="Boards Est MLY Rev and SHIPT Data_Planned Month"/>
    <x v="481"/>
    <x v="1"/>
    <x v="0"/>
    <x v="6"/>
    <x v="5"/>
    <x v="0"/>
    <x v="0"/>
    <s v="INT_PNC_MLY_BOD_PLAN_REV"/>
    <s v="PLAN_MONTH"/>
    <x v="46"/>
    <x v="155"/>
    <x v="0"/>
    <n v="0"/>
    <x v="0"/>
    <x v="0"/>
    <x v="0"/>
    <s v=""/>
    <s v=""/>
    <n v="497"/>
    <s v="-497"/>
    <x v="0"/>
    <x v="0"/>
    <x v="0"/>
    <x v="252"/>
    <x v="7"/>
    <s v="計畫月份 "/>
    <s v=""/>
    <s v=""/>
    <x v="0"/>
    <x v="60"/>
    <m/>
    <s v="^()$"/>
    <n v="9"/>
    <x v="0"/>
    <x v="5"/>
    <x v="0"/>
    <x v="1"/>
    <x v="1"/>
    <x v="1"/>
    <b v="0"/>
    <x v="0"/>
    <x v="1"/>
    <n v="0"/>
    <x v="0"/>
    <b v="0"/>
    <b v="0"/>
    <b v="0"/>
    <b v="0"/>
    <b v="0"/>
    <b v="0"/>
    <b v="0"/>
    <b v="0"/>
    <b v="0"/>
    <b v="0"/>
    <b v="0"/>
    <x v="0"/>
    <x v="0"/>
    <n v="0"/>
    <x v="12"/>
    <x v="0"/>
  </r>
  <r>
    <m/>
    <x v="5"/>
    <x v="11"/>
    <x v="257"/>
    <x v="257"/>
    <x v="111"/>
    <x v="267"/>
    <s v="儲存單位為 台幣_x000a_顯示單位為 百萬台幣"/>
    <x v="1"/>
    <x v="56"/>
    <m/>
    <s v="General"/>
    <s v="金額類"/>
    <m/>
    <x v="0"/>
    <s v="PNC"/>
    <x v="7"/>
    <x v="6"/>
    <x v="0"/>
    <x v="0"/>
    <s v="INT_PNC_MLY_BOD_PLAN_REV"/>
    <s v="BOD_PLAN_REV"/>
    <m/>
    <m/>
    <m/>
    <m/>
    <m/>
    <m/>
    <m/>
    <m/>
    <m/>
    <m/>
    <m/>
    <m/>
    <m/>
    <m/>
    <m/>
    <m/>
    <m/>
    <m/>
    <s v="資料清單"/>
    <x v="12"/>
    <x v="18"/>
    <x v="60"/>
    <x v="11"/>
    <e v="#N/A"/>
    <s v="Monthly Boards Estimated Revenue"/>
    <x v="257"/>
    <x v="111"/>
    <x v="0"/>
    <x v="267"/>
    <x v="7"/>
    <s v="IEC_STD_V10 &gt;&gt; Common &gt;&gt; AutoMetaDataMonthly Boards Estimated Revenue"/>
    <x v="1"/>
    <x v="0"/>
    <s v="每月董事會預估營業收入Property"/>
    <n v="500"/>
    <n v="492"/>
    <n v="0"/>
    <s v="Monthly Boards Estimated Revenue"/>
    <n v="1"/>
    <n v="0"/>
    <n v="0"/>
    <x v="0"/>
    <s v="Boards Est MLY Rev and SHIPT Data"/>
    <x v="55"/>
    <e v="#N/A"/>
    <x v="0"/>
    <s v="PNC:"/>
    <x v="18"/>
    <x v="18"/>
    <x v="498"/>
    <x v="257"/>
    <x v="257"/>
    <x v="220"/>
    <x v="0"/>
    <x v="0"/>
    <x v="0"/>
    <x v="6"/>
    <m/>
    <x v="0"/>
    <x v="1"/>
    <s v="Boards Est MLY Rev and SHIPT Data_Monthly Boards Estimated Revenue"/>
    <x v="482"/>
    <x v="1"/>
    <x v="0"/>
    <x v="6"/>
    <x v="5"/>
    <x v="0"/>
    <x v="0"/>
    <s v="INT_PNC_MLY_BOD_PLAN_REV"/>
    <s v="BOD_PLAN_REV"/>
    <x v="46"/>
    <x v="160"/>
    <x v="0"/>
    <n v="0"/>
    <x v="0"/>
    <x v="0"/>
    <x v="0"/>
    <s v=""/>
    <s v=""/>
    <n v="498"/>
    <s v="-498"/>
    <x v="0"/>
    <x v="0"/>
    <x v="0"/>
    <x v="257"/>
    <x v="7"/>
    <s v="每月董事會預估營業收入"/>
    <s v=""/>
    <s v=""/>
    <x v="0"/>
    <x v="60"/>
    <m/>
    <s v="^()$"/>
    <n v="9"/>
    <x v="0"/>
    <x v="5"/>
    <x v="0"/>
    <x v="1"/>
    <x v="0"/>
    <x v="1"/>
    <b v="0"/>
    <x v="0"/>
    <x v="1"/>
    <n v="0"/>
    <x v="0"/>
    <b v="0"/>
    <b v="0"/>
    <b v="0"/>
    <b v="0"/>
    <b v="0"/>
    <b v="0"/>
    <b v="0"/>
    <b v="0"/>
    <b v="0"/>
    <b v="0"/>
    <b v="0"/>
    <x v="0"/>
    <x v="0"/>
    <n v="0"/>
    <x v="20"/>
    <x v="0"/>
  </r>
  <r>
    <m/>
    <x v="5"/>
    <x v="11"/>
    <x v="258"/>
    <x v="258"/>
    <x v="112"/>
    <x v="268"/>
    <s v="儲存單位為 台_x000a_顯示單位為 千台"/>
    <x v="1"/>
    <x v="56"/>
    <m/>
    <s v="General"/>
    <s v="數值類"/>
    <m/>
    <x v="0"/>
    <s v="PNC"/>
    <x v="7"/>
    <x v="6"/>
    <x v="0"/>
    <x v="0"/>
    <s v="INT_PNC_MLY_BOD_PLAN_REV"/>
    <s v="BOD_PLAN_SHIP"/>
    <m/>
    <m/>
    <m/>
    <m/>
    <m/>
    <m/>
    <m/>
    <m/>
    <m/>
    <m/>
    <m/>
    <m/>
    <m/>
    <m/>
    <m/>
    <m/>
    <m/>
    <m/>
    <s v="資料清單"/>
    <x v="12"/>
    <x v="19"/>
    <x v="60"/>
    <x v="11"/>
    <e v="#N/A"/>
    <s v="Monthly Boards Estimated Shipment"/>
    <x v="258"/>
    <x v="112"/>
    <x v="0"/>
    <x v="268"/>
    <x v="7"/>
    <s v="IEC_STD_V10 &gt;&gt; Common &gt;&gt; AutoMetaDataMonthly Boards Estimated Shipment"/>
    <x v="1"/>
    <x v="0"/>
    <s v="每月董事會預估出貨量Property"/>
    <n v="501"/>
    <n v="492"/>
    <n v="0"/>
    <s v="Monthly Boards Estimated Shipment"/>
    <n v="1"/>
    <n v="0"/>
    <n v="0"/>
    <x v="0"/>
    <s v="Boards Est MLY Rev and SHIPT Data"/>
    <x v="55"/>
    <e v="#N/A"/>
    <x v="0"/>
    <s v="PNC:"/>
    <x v="19"/>
    <x v="19"/>
    <x v="499"/>
    <x v="258"/>
    <x v="258"/>
    <x v="221"/>
    <x v="0"/>
    <x v="0"/>
    <x v="0"/>
    <x v="4"/>
    <m/>
    <x v="0"/>
    <x v="1"/>
    <s v="Boards Est MLY Rev and SHIPT Data_Monthly Boards Estimated Shipment"/>
    <x v="483"/>
    <x v="1"/>
    <x v="0"/>
    <x v="6"/>
    <x v="5"/>
    <x v="0"/>
    <x v="0"/>
    <s v="INT_PNC_MLY_BOD_PLAN_REV"/>
    <s v="BOD_PLAN_SHIP"/>
    <x v="46"/>
    <x v="161"/>
    <x v="0"/>
    <n v="0"/>
    <x v="0"/>
    <x v="0"/>
    <x v="0"/>
    <s v=""/>
    <s v=""/>
    <n v="499"/>
    <s v="-499"/>
    <x v="0"/>
    <x v="0"/>
    <x v="0"/>
    <x v="258"/>
    <x v="7"/>
    <s v="每月董事會預估出貨量"/>
    <s v=""/>
    <s v=""/>
    <x v="0"/>
    <x v="60"/>
    <m/>
    <s v="^()$"/>
    <n v="9"/>
    <x v="0"/>
    <x v="5"/>
    <x v="0"/>
    <x v="1"/>
    <x v="0"/>
    <x v="1"/>
    <b v="0"/>
    <x v="0"/>
    <x v="1"/>
    <n v="0"/>
    <x v="0"/>
    <b v="0"/>
    <b v="0"/>
    <b v="0"/>
    <b v="0"/>
    <b v="0"/>
    <b v="0"/>
    <b v="0"/>
    <b v="0"/>
    <b v="0"/>
    <b v="0"/>
    <b v="0"/>
    <x v="0"/>
    <x v="0"/>
    <n v="0"/>
    <x v="36"/>
    <x v="0"/>
  </r>
  <r>
    <m/>
    <x v="5"/>
    <x v="11"/>
    <x v="259"/>
    <x v="259"/>
    <x v="113"/>
    <x v="269"/>
    <s v="N/A"/>
    <x v="0"/>
    <x v="0"/>
    <m/>
    <s v="General"/>
    <s v="N/A"/>
    <s v="N/A"/>
    <x v="0"/>
    <s v="PNC"/>
    <x v="7"/>
    <x v="6"/>
    <x v="0"/>
    <x v="0"/>
    <s v="INT_PNC_MLY_YLY_TGT_REV"/>
    <m/>
    <m/>
    <m/>
    <m/>
    <m/>
    <m/>
    <m/>
    <m/>
    <m/>
    <m/>
    <m/>
    <m/>
    <m/>
    <m/>
    <m/>
    <m/>
    <m/>
    <m/>
    <m/>
    <s v="資料清單"/>
    <x v="12"/>
    <x v="20"/>
    <x v="60"/>
    <x v="11"/>
    <e v="#N/A"/>
    <s v="MLY Rev and SHIPT Data of Yearly TRGT"/>
    <x v="259"/>
    <x v="113"/>
    <x v="0"/>
    <x v="269"/>
    <x v="7"/>
    <s v="IEC_STD_V10 &gt;&gt; Common &gt;&gt; AutoMetaDataMLY Rev and SHIPT Data of Yearly TRGT"/>
    <x v="0"/>
    <x v="0"/>
    <s v="年度目標的月營業收入與出貨資料Concept"/>
    <n v="502"/>
    <n v="0"/>
    <n v="0"/>
    <s v=""/>
    <n v="0"/>
    <n v="0"/>
    <n v="0"/>
    <x v="0"/>
    <s v=""/>
    <x v="0"/>
    <s v=""/>
    <x v="0"/>
    <s v="PNC:"/>
    <x v="20"/>
    <x v="20"/>
    <x v="500"/>
    <x v="259"/>
    <x v="259"/>
    <x v="189"/>
    <x v="26"/>
    <x v="0"/>
    <x v="0"/>
    <x v="7"/>
    <m/>
    <x v="0"/>
    <x v="0"/>
    <s v="MLY Rev and SHIPT Data of Yearly TRGT"/>
    <x v="484"/>
    <x v="0"/>
    <x v="0"/>
    <x v="6"/>
    <x v="5"/>
    <x v="0"/>
    <x v="0"/>
    <s v="INT_PNC_MLY_YLY_TGT_REV"/>
    <s v=""/>
    <x v="47"/>
    <x v="0"/>
    <x v="0"/>
    <n v="0"/>
    <x v="0"/>
    <x v="0"/>
    <x v="0"/>
    <s v=""/>
    <s v=""/>
    <n v="500"/>
    <s v="-500"/>
    <x v="0"/>
    <x v="0"/>
    <x v="0"/>
    <x v="259"/>
    <x v="7"/>
    <s v="年度目標的月營業收入與出貨資料"/>
    <s v=""/>
    <s v=""/>
    <x v="0"/>
    <x v="60"/>
    <m/>
    <s v="^()$"/>
    <n v="9"/>
    <x v="0"/>
    <x v="5"/>
    <x v="0"/>
    <x v="1"/>
    <x v="0"/>
    <x v="1"/>
    <b v="0"/>
    <x v="0"/>
    <x v="0"/>
    <n v="0"/>
    <x v="0"/>
    <b v="0"/>
    <b v="0"/>
    <b v="0"/>
    <b v="0"/>
    <b v="0"/>
    <b v="0"/>
    <b v="0"/>
    <b v="0"/>
    <b v="0"/>
    <b v="0"/>
    <b v="0"/>
    <x v="0"/>
    <x v="0"/>
    <n v="0"/>
    <x v="38"/>
    <x v="0"/>
  </r>
  <r>
    <m/>
    <x v="5"/>
    <x v="11"/>
    <x v="177"/>
    <x v="177"/>
    <x v="99"/>
    <x v="258"/>
    <s v="N/A"/>
    <x v="2"/>
    <x v="57"/>
    <m/>
    <s v="General"/>
    <s v="代碼類"/>
    <s v="BU1: 第一事業部_x000a_BU2: 第二事業部"/>
    <x v="0"/>
    <s v="PNC"/>
    <x v="7"/>
    <x v="6"/>
    <x v="0"/>
    <x v="0"/>
    <s v="INT_PNC_MLY_YLY_TGT_REV"/>
    <s v="BU"/>
    <m/>
    <m/>
    <m/>
    <m/>
    <m/>
    <m/>
    <m/>
    <m/>
    <m/>
    <m/>
    <m/>
    <m/>
    <m/>
    <m/>
    <m/>
    <m/>
    <m/>
    <m/>
    <s v="資料清單"/>
    <x v="12"/>
    <x v="21"/>
    <x v="60"/>
    <x v="11"/>
    <e v="#N/A"/>
    <s v="BU Code"/>
    <x v="177"/>
    <x v="99"/>
    <x v="0"/>
    <x v="258"/>
    <x v="7"/>
    <s v="IEC_STD_V10 &gt;&gt; Common &gt;&gt; AutoMetaDataBU Code"/>
    <x v="2"/>
    <x v="0"/>
    <s v="事業處代碼Relationship"/>
    <n v="339"/>
    <n v="502"/>
    <n v="0"/>
    <s v=""/>
    <n v="0"/>
    <n v="0"/>
    <n v="1055"/>
    <x v="80"/>
    <s v="MLY Rev and SHIPT Data of Yearly TRGT"/>
    <x v="56"/>
    <e v="#N/A"/>
    <x v="0"/>
    <s v="PNC:"/>
    <x v="21"/>
    <x v="21"/>
    <x v="501"/>
    <x v="177"/>
    <x v="177"/>
    <x v="189"/>
    <x v="37"/>
    <x v="0"/>
    <x v="0"/>
    <x v="2"/>
    <m/>
    <x v="0"/>
    <x v="2"/>
    <s v="MLY Rev and SHIPT Data of Yearly TRGT_BU Code"/>
    <x v="485"/>
    <x v="2"/>
    <x v="0"/>
    <x v="6"/>
    <x v="5"/>
    <x v="0"/>
    <x v="0"/>
    <s v="INT_PNC_MLY_YLY_TGT_REV"/>
    <s v="BU"/>
    <x v="47"/>
    <x v="150"/>
    <x v="0"/>
    <n v="0"/>
    <x v="0"/>
    <x v="0"/>
    <x v="0"/>
    <s v=""/>
    <s v=""/>
    <n v="501"/>
    <s v="-501"/>
    <x v="0"/>
    <x v="0"/>
    <x v="0"/>
    <x v="177"/>
    <x v="7"/>
    <s v="事業處代碼"/>
    <s v=""/>
    <s v=""/>
    <x v="0"/>
    <x v="60"/>
    <m/>
    <s v="^()$"/>
    <n v="9"/>
    <x v="0"/>
    <x v="5"/>
    <x v="0"/>
    <x v="1"/>
    <x v="1"/>
    <x v="1"/>
    <b v="0"/>
    <x v="0"/>
    <x v="1"/>
    <n v="0"/>
    <x v="0"/>
    <b v="0"/>
    <b v="0"/>
    <b v="0"/>
    <b v="0"/>
    <b v="0"/>
    <b v="0"/>
    <b v="0"/>
    <b v="0"/>
    <b v="0"/>
    <b v="0"/>
    <b v="0"/>
    <x v="0"/>
    <x v="0"/>
    <n v="0"/>
    <x v="1"/>
    <x v="0"/>
  </r>
  <r>
    <m/>
    <x v="5"/>
    <x v="11"/>
    <x v="179"/>
    <x v="179"/>
    <x v="102"/>
    <x v="183"/>
    <s v="N/A"/>
    <x v="2"/>
    <x v="57"/>
    <m/>
    <s v="General"/>
    <s v="代碼類"/>
    <s v="BU1A_x000a_BU2B"/>
    <x v="0"/>
    <s v="PNC"/>
    <x v="7"/>
    <x v="6"/>
    <x v="0"/>
    <x v="0"/>
    <s v="INT_PNC_MLY_YLY_TGT_REV"/>
    <s v="DIVISION"/>
    <m/>
    <m/>
    <m/>
    <m/>
    <m/>
    <m/>
    <m/>
    <m/>
    <m/>
    <m/>
    <m/>
    <m/>
    <m/>
    <m/>
    <m/>
    <m/>
    <m/>
    <m/>
    <s v="資料清單"/>
    <x v="12"/>
    <x v="22"/>
    <x v="60"/>
    <x v="11"/>
    <e v="#N/A"/>
    <s v="Division Code"/>
    <x v="179"/>
    <x v="102"/>
    <x v="0"/>
    <x v="183"/>
    <x v="7"/>
    <s v="IEC_STD_V10 &gt;&gt; Common &gt;&gt; AutoMetaDataDivision Code"/>
    <x v="2"/>
    <x v="0"/>
    <s v="產品事業部門代碼Relationship"/>
    <n v="341"/>
    <n v="502"/>
    <n v="0"/>
    <s v=""/>
    <n v="0"/>
    <n v="0"/>
    <n v="1051"/>
    <x v="82"/>
    <s v="MLY Rev and SHIPT Data of Yearly TRGT"/>
    <x v="56"/>
    <e v="#N/A"/>
    <x v="0"/>
    <s v="PNC:"/>
    <x v="22"/>
    <x v="22"/>
    <x v="502"/>
    <x v="179"/>
    <x v="179"/>
    <x v="189"/>
    <x v="38"/>
    <x v="0"/>
    <x v="0"/>
    <x v="2"/>
    <m/>
    <x v="0"/>
    <x v="2"/>
    <s v="MLY Rev and SHIPT Data of Yearly TRGT_Division Code"/>
    <x v="486"/>
    <x v="2"/>
    <x v="0"/>
    <x v="6"/>
    <x v="5"/>
    <x v="0"/>
    <x v="0"/>
    <s v="INT_PNC_MLY_YLY_TGT_REV"/>
    <s v="DIVISION"/>
    <x v="47"/>
    <x v="151"/>
    <x v="0"/>
    <n v="0"/>
    <x v="0"/>
    <x v="0"/>
    <x v="0"/>
    <s v=""/>
    <s v=""/>
    <n v="502"/>
    <s v="-502"/>
    <x v="0"/>
    <x v="0"/>
    <x v="0"/>
    <x v="179"/>
    <x v="7"/>
    <s v="產品事業部門代碼"/>
    <s v=""/>
    <s v=""/>
    <x v="0"/>
    <x v="60"/>
    <m/>
    <s v="^()$"/>
    <n v="9"/>
    <x v="0"/>
    <x v="5"/>
    <x v="0"/>
    <x v="1"/>
    <x v="1"/>
    <x v="1"/>
    <b v="0"/>
    <x v="0"/>
    <x v="1"/>
    <n v="0"/>
    <x v="0"/>
    <b v="0"/>
    <b v="0"/>
    <b v="0"/>
    <b v="0"/>
    <b v="0"/>
    <b v="0"/>
    <b v="0"/>
    <b v="0"/>
    <b v="0"/>
    <b v="0"/>
    <b v="0"/>
    <x v="0"/>
    <x v="0"/>
    <n v="0"/>
    <x v="12"/>
    <x v="0"/>
  </r>
  <r>
    <m/>
    <x v="5"/>
    <x v="11"/>
    <x v="178"/>
    <x v="178"/>
    <x v="93"/>
    <x v="259"/>
    <s v="N/A"/>
    <x v="2"/>
    <x v="57"/>
    <m/>
    <s v="General"/>
    <s v="代碼類"/>
    <s v="HP, Dynabook, ASUS, Tiny"/>
    <x v="0"/>
    <s v="PNC"/>
    <x v="7"/>
    <x v="6"/>
    <x v="0"/>
    <x v="0"/>
    <s v="INT_PNC_MLY_YLY_TGT_REV"/>
    <s v="CUSTOMER"/>
    <m/>
    <m/>
    <m/>
    <m/>
    <m/>
    <m/>
    <m/>
    <m/>
    <m/>
    <m/>
    <m/>
    <m/>
    <m/>
    <m/>
    <m/>
    <m/>
    <m/>
    <m/>
    <s v="資料清單"/>
    <x v="12"/>
    <x v="23"/>
    <x v="60"/>
    <x v="11"/>
    <e v="#N/A"/>
    <s v="Customer Name"/>
    <x v="178"/>
    <x v="93"/>
    <x v="0"/>
    <x v="259"/>
    <x v="7"/>
    <s v="IEC_STD_V10 &gt;&gt; Common &gt;&gt; AutoMetaDataCustomer Name"/>
    <x v="2"/>
    <x v="0"/>
    <s v="客戶名稱Relationship"/>
    <n v="340"/>
    <n v="502"/>
    <n v="0"/>
    <s v=""/>
    <n v="0"/>
    <n v="0"/>
    <n v="1036"/>
    <x v="81"/>
    <s v="MLY Rev and SHIPT Data of Yearly TRGT"/>
    <x v="56"/>
    <e v="#N/A"/>
    <x v="0"/>
    <s v="PNC:"/>
    <x v="23"/>
    <x v="23"/>
    <x v="503"/>
    <x v="178"/>
    <x v="178"/>
    <x v="189"/>
    <x v="39"/>
    <x v="0"/>
    <x v="0"/>
    <x v="2"/>
    <m/>
    <x v="0"/>
    <x v="2"/>
    <s v="MLY Rev and SHIPT Data of Yearly TRGT_Customer Name"/>
    <x v="487"/>
    <x v="2"/>
    <x v="0"/>
    <x v="6"/>
    <x v="5"/>
    <x v="0"/>
    <x v="0"/>
    <s v="INT_PNC_MLY_YLY_TGT_REV"/>
    <s v="CUSTOMER"/>
    <x v="47"/>
    <x v="152"/>
    <x v="0"/>
    <n v="0"/>
    <x v="0"/>
    <x v="0"/>
    <x v="0"/>
    <s v=""/>
    <s v=""/>
    <n v="503"/>
    <s v="-503"/>
    <x v="0"/>
    <x v="0"/>
    <x v="0"/>
    <x v="178"/>
    <x v="7"/>
    <s v="客戶名稱"/>
    <s v=""/>
    <s v=""/>
    <x v="0"/>
    <x v="60"/>
    <m/>
    <s v="^()$"/>
    <n v="9"/>
    <x v="0"/>
    <x v="5"/>
    <x v="0"/>
    <x v="1"/>
    <x v="1"/>
    <x v="1"/>
    <b v="0"/>
    <x v="0"/>
    <x v="1"/>
    <n v="0"/>
    <x v="0"/>
    <b v="0"/>
    <b v="0"/>
    <b v="0"/>
    <b v="0"/>
    <b v="0"/>
    <b v="0"/>
    <b v="0"/>
    <b v="0"/>
    <b v="0"/>
    <b v="0"/>
    <b v="0"/>
    <x v="0"/>
    <x v="0"/>
    <n v="0"/>
    <x v="12"/>
    <x v="0"/>
  </r>
  <r>
    <m/>
    <x v="5"/>
    <x v="11"/>
    <x v="180"/>
    <x v="180"/>
    <x v="103"/>
    <x v="260"/>
    <s v="N/A"/>
    <x v="2"/>
    <x v="57"/>
    <m/>
    <s v="General"/>
    <s v="代碼類"/>
    <s v="待補充"/>
    <x v="0"/>
    <s v="PNC"/>
    <x v="7"/>
    <x v="6"/>
    <x v="0"/>
    <x v="0"/>
    <s v="INT_PNC_MLY_YLY_TGT_REV"/>
    <s v="PROD_CATEGORY"/>
    <m/>
    <m/>
    <m/>
    <m/>
    <m/>
    <m/>
    <m/>
    <m/>
    <m/>
    <m/>
    <m/>
    <m/>
    <m/>
    <m/>
    <m/>
    <m/>
    <m/>
    <m/>
    <s v="資料清單"/>
    <x v="12"/>
    <x v="24"/>
    <x v="60"/>
    <x v="11"/>
    <e v="#N/A"/>
    <s v="Product Category"/>
    <x v="180"/>
    <x v="103"/>
    <x v="0"/>
    <x v="260"/>
    <x v="7"/>
    <s v="IEC_STD_V10 &gt;&gt; Common &gt;&gt; AutoMetaDataProduct Category"/>
    <x v="2"/>
    <x v="0"/>
    <s v="產品型態分類Relationship"/>
    <n v="342"/>
    <n v="502"/>
    <n v="0"/>
    <s v=""/>
    <n v="0"/>
    <n v="0"/>
    <n v="1046"/>
    <x v="83"/>
    <s v="MLY Rev and SHIPT Data of Yearly TRGT"/>
    <x v="56"/>
    <e v="#N/A"/>
    <x v="0"/>
    <s v="PNC:"/>
    <x v="24"/>
    <x v="24"/>
    <x v="504"/>
    <x v="180"/>
    <x v="180"/>
    <x v="189"/>
    <x v="40"/>
    <x v="0"/>
    <x v="0"/>
    <x v="2"/>
    <m/>
    <x v="0"/>
    <x v="2"/>
    <s v="MLY Rev and SHIPT Data of Yearly TRGT_Product Category"/>
    <x v="488"/>
    <x v="2"/>
    <x v="0"/>
    <x v="6"/>
    <x v="5"/>
    <x v="0"/>
    <x v="0"/>
    <s v="INT_PNC_MLY_YLY_TGT_REV"/>
    <s v="PROD_CATEGORY"/>
    <x v="47"/>
    <x v="153"/>
    <x v="0"/>
    <n v="0"/>
    <x v="0"/>
    <x v="0"/>
    <x v="0"/>
    <s v=""/>
    <s v=""/>
    <n v="504"/>
    <s v="-504"/>
    <x v="0"/>
    <x v="0"/>
    <x v="0"/>
    <x v="180"/>
    <x v="7"/>
    <s v="產品型態分類"/>
    <s v=""/>
    <s v=""/>
    <x v="0"/>
    <x v="60"/>
    <m/>
    <s v="^()$"/>
    <n v="9"/>
    <x v="0"/>
    <x v="5"/>
    <x v="0"/>
    <x v="1"/>
    <x v="1"/>
    <x v="1"/>
    <b v="0"/>
    <x v="0"/>
    <x v="1"/>
    <n v="0"/>
    <x v="0"/>
    <b v="0"/>
    <b v="0"/>
    <b v="0"/>
    <b v="0"/>
    <b v="0"/>
    <b v="0"/>
    <b v="0"/>
    <b v="0"/>
    <b v="0"/>
    <b v="0"/>
    <b v="0"/>
    <x v="0"/>
    <x v="0"/>
    <n v="0"/>
    <x v="11"/>
    <x v="0"/>
  </r>
  <r>
    <m/>
    <x v="5"/>
    <x v="11"/>
    <x v="251"/>
    <x v="251"/>
    <x v="104"/>
    <x v="261"/>
    <s v="格式為 YYYY"/>
    <x v="2"/>
    <x v="57"/>
    <m/>
    <s v="General"/>
    <s v="數值類"/>
    <m/>
    <x v="0"/>
    <s v="PNC"/>
    <x v="7"/>
    <x v="6"/>
    <x v="0"/>
    <x v="0"/>
    <s v="INT_PNC_MLY_YLY_TGT_REV"/>
    <s v="PLAN_YEAR"/>
    <m/>
    <m/>
    <m/>
    <m/>
    <m/>
    <m/>
    <m/>
    <m/>
    <m/>
    <m/>
    <m/>
    <m/>
    <m/>
    <m/>
    <m/>
    <m/>
    <m/>
    <m/>
    <s v="資料清單"/>
    <x v="12"/>
    <x v="25"/>
    <x v="60"/>
    <x v="11"/>
    <e v="#N/A"/>
    <s v="Planned Year"/>
    <x v="251"/>
    <x v="104"/>
    <x v="0"/>
    <x v="261"/>
    <x v="7"/>
    <s v="IEC_STD_V10 &gt;&gt; Common &gt;&gt; AutoMetaDataPlanned Year"/>
    <x v="2"/>
    <x v="0"/>
    <s v="計畫年度 Relationship"/>
    <n v="487"/>
    <n v="502"/>
    <n v="0"/>
    <s v=""/>
    <n v="0"/>
    <n v="0"/>
    <n v="487"/>
    <x v="110"/>
    <s v="MLY Rev and SHIPT Data of Yearly TRGT"/>
    <x v="56"/>
    <e v="#N/A"/>
    <x v="0"/>
    <s v="PNC:"/>
    <x v="25"/>
    <x v="25"/>
    <x v="505"/>
    <x v="251"/>
    <x v="251"/>
    <x v="217"/>
    <x v="0"/>
    <x v="0"/>
    <x v="0"/>
    <x v="4"/>
    <m/>
    <x v="0"/>
    <x v="2"/>
    <s v="MLY Rev and SHIPT Data of Yearly TRGT_Planned Year"/>
    <x v="489"/>
    <x v="2"/>
    <x v="0"/>
    <x v="6"/>
    <x v="5"/>
    <x v="0"/>
    <x v="0"/>
    <s v="INT_PNC_MLY_YLY_TGT_REV"/>
    <s v="PLAN_YEAR"/>
    <x v="47"/>
    <x v="154"/>
    <x v="0"/>
    <n v="0"/>
    <x v="0"/>
    <x v="0"/>
    <x v="0"/>
    <s v=""/>
    <s v=""/>
    <n v="505"/>
    <s v="-505"/>
    <x v="0"/>
    <x v="0"/>
    <x v="0"/>
    <x v="251"/>
    <x v="7"/>
    <s v="計畫年度 "/>
    <s v=""/>
    <s v=""/>
    <x v="0"/>
    <x v="60"/>
    <m/>
    <s v="^()$"/>
    <n v="9"/>
    <x v="0"/>
    <x v="5"/>
    <x v="0"/>
    <x v="1"/>
    <x v="1"/>
    <x v="1"/>
    <b v="0"/>
    <x v="0"/>
    <x v="1"/>
    <n v="0"/>
    <x v="0"/>
    <b v="0"/>
    <b v="0"/>
    <b v="0"/>
    <b v="0"/>
    <b v="0"/>
    <b v="0"/>
    <b v="0"/>
    <b v="0"/>
    <b v="0"/>
    <b v="0"/>
    <b v="0"/>
    <x v="0"/>
    <x v="0"/>
    <n v="0"/>
    <x v="2"/>
    <x v="0"/>
  </r>
  <r>
    <m/>
    <x v="5"/>
    <x v="11"/>
    <x v="252"/>
    <x v="252"/>
    <x v="105"/>
    <x v="262"/>
    <s v="格式為 YYYYMM01"/>
    <x v="1"/>
    <x v="57"/>
    <m/>
    <s v="General"/>
    <s v="日期類"/>
    <m/>
    <x v="0"/>
    <s v="PNC"/>
    <x v="7"/>
    <x v="6"/>
    <x v="0"/>
    <x v="0"/>
    <s v="INT_PNC_MLY_YLY_TGT_REV"/>
    <s v="PLAN_MONTH"/>
    <m/>
    <m/>
    <m/>
    <m/>
    <m/>
    <m/>
    <m/>
    <m/>
    <m/>
    <m/>
    <m/>
    <m/>
    <m/>
    <m/>
    <m/>
    <m/>
    <m/>
    <m/>
    <s v="資料清單"/>
    <x v="12"/>
    <x v="26"/>
    <x v="60"/>
    <x v="11"/>
    <e v="#N/A"/>
    <s v="Planned Month"/>
    <x v="252"/>
    <x v="105"/>
    <x v="0"/>
    <x v="262"/>
    <x v="7"/>
    <s v="IEC_STD_V10 &gt;&gt; Common &gt;&gt; AutoMetaDataPlanned Month"/>
    <x v="1"/>
    <x v="0"/>
    <s v="計畫月份 Property"/>
    <n v="488"/>
    <n v="502"/>
    <n v="0"/>
    <s v="Planned Month"/>
    <n v="3"/>
    <n v="0"/>
    <n v="0"/>
    <x v="0"/>
    <s v="MLY Rev and SHIPT Data of Yearly TRGT"/>
    <x v="56"/>
    <e v="#N/A"/>
    <x v="0"/>
    <s v="PNC:"/>
    <x v="26"/>
    <x v="26"/>
    <x v="506"/>
    <x v="252"/>
    <x v="252"/>
    <x v="218"/>
    <x v="0"/>
    <x v="0"/>
    <x v="0"/>
    <x v="3"/>
    <m/>
    <x v="0"/>
    <x v="1"/>
    <s v="MLY Rev and SHIPT Data of Yearly TRGT_Planned Month"/>
    <x v="490"/>
    <x v="1"/>
    <x v="0"/>
    <x v="6"/>
    <x v="5"/>
    <x v="0"/>
    <x v="0"/>
    <s v="INT_PNC_MLY_YLY_TGT_REV"/>
    <s v="PLAN_MONTH"/>
    <x v="47"/>
    <x v="155"/>
    <x v="0"/>
    <n v="0"/>
    <x v="0"/>
    <x v="0"/>
    <x v="0"/>
    <s v=""/>
    <s v=""/>
    <n v="506"/>
    <s v="-506"/>
    <x v="0"/>
    <x v="0"/>
    <x v="0"/>
    <x v="252"/>
    <x v="7"/>
    <s v="計畫月份 "/>
    <s v=""/>
    <s v=""/>
    <x v="0"/>
    <x v="60"/>
    <m/>
    <s v="^()$"/>
    <n v="9"/>
    <x v="0"/>
    <x v="5"/>
    <x v="0"/>
    <x v="1"/>
    <x v="1"/>
    <x v="1"/>
    <b v="0"/>
    <x v="0"/>
    <x v="1"/>
    <n v="0"/>
    <x v="0"/>
    <b v="0"/>
    <b v="0"/>
    <b v="0"/>
    <b v="0"/>
    <b v="0"/>
    <b v="0"/>
    <b v="0"/>
    <b v="0"/>
    <b v="0"/>
    <b v="0"/>
    <b v="0"/>
    <x v="0"/>
    <x v="0"/>
    <n v="0"/>
    <x v="12"/>
    <x v="0"/>
  </r>
  <r>
    <m/>
    <x v="5"/>
    <x v="11"/>
    <x v="260"/>
    <x v="260"/>
    <x v="114"/>
    <x v="270"/>
    <s v="以月資料的方式定義年度營業收入目標_x000a_儲存單位為 台幣_x000a_顯示單位為 百萬台幣"/>
    <x v="1"/>
    <x v="57"/>
    <m/>
    <s v="General"/>
    <s v="金額類"/>
    <m/>
    <x v="0"/>
    <s v="PNC"/>
    <x v="7"/>
    <x v="6"/>
    <x v="0"/>
    <x v="0"/>
    <s v="INT_PNC_MLY_YLY_TGT_REV"/>
    <s v="YLY_TGT_REV"/>
    <m/>
    <m/>
    <m/>
    <m/>
    <m/>
    <m/>
    <m/>
    <m/>
    <m/>
    <m/>
    <m/>
    <m/>
    <m/>
    <m/>
    <m/>
    <m/>
    <m/>
    <m/>
    <s v="資料清單"/>
    <x v="12"/>
    <x v="27"/>
    <x v="60"/>
    <x v="11"/>
    <e v="#N/A"/>
    <s v="Monthly Revenue of Yearly Target"/>
    <x v="260"/>
    <x v="114"/>
    <x v="0"/>
    <x v="270"/>
    <x v="7"/>
    <s v="IEC_STD_V10 &gt;&gt; Common &gt;&gt; AutoMetaDataMonthly Revenue of Yearly Target"/>
    <x v="1"/>
    <x v="0"/>
    <s v="年度目標的月營業收入Property"/>
    <n v="509"/>
    <n v="502"/>
    <n v="0"/>
    <s v="Monthly Revenue of Yearly Target"/>
    <n v="1"/>
    <n v="0"/>
    <n v="0"/>
    <x v="0"/>
    <s v="MLY Rev and SHIPT Data of Yearly TRGT"/>
    <x v="56"/>
    <e v="#N/A"/>
    <x v="0"/>
    <s v="PNC:"/>
    <x v="27"/>
    <x v="27"/>
    <x v="507"/>
    <x v="260"/>
    <x v="260"/>
    <x v="222"/>
    <x v="0"/>
    <x v="0"/>
    <x v="0"/>
    <x v="6"/>
    <m/>
    <x v="0"/>
    <x v="1"/>
    <s v="MLY Rev and SHIPT Data of Yearly TRGT_Monthly Revenue of Yearly Target"/>
    <x v="491"/>
    <x v="1"/>
    <x v="0"/>
    <x v="6"/>
    <x v="5"/>
    <x v="0"/>
    <x v="0"/>
    <s v="INT_PNC_MLY_YLY_TGT_REV"/>
    <s v="YLY_TGT_REV"/>
    <x v="47"/>
    <x v="162"/>
    <x v="0"/>
    <n v="0"/>
    <x v="0"/>
    <x v="0"/>
    <x v="0"/>
    <s v=""/>
    <s v=""/>
    <n v="507"/>
    <s v="-507"/>
    <x v="0"/>
    <x v="0"/>
    <x v="0"/>
    <x v="260"/>
    <x v="7"/>
    <s v="年度目標的月營業收入"/>
    <s v=""/>
    <s v=""/>
    <x v="0"/>
    <x v="60"/>
    <m/>
    <s v="^()$"/>
    <n v="9"/>
    <x v="0"/>
    <x v="5"/>
    <x v="0"/>
    <x v="1"/>
    <x v="0"/>
    <x v="1"/>
    <b v="0"/>
    <x v="0"/>
    <x v="1"/>
    <n v="0"/>
    <x v="0"/>
    <b v="0"/>
    <b v="0"/>
    <b v="0"/>
    <b v="0"/>
    <b v="0"/>
    <b v="0"/>
    <b v="0"/>
    <b v="0"/>
    <b v="0"/>
    <b v="0"/>
    <b v="0"/>
    <x v="0"/>
    <x v="0"/>
    <n v="0"/>
    <x v="20"/>
    <x v="0"/>
  </r>
  <r>
    <m/>
    <x v="5"/>
    <x v="11"/>
    <x v="261"/>
    <x v="261"/>
    <x v="115"/>
    <x v="271"/>
    <s v="以月資料的方式定義年度出貨目標_x000a_儲存單位為 台_x000a_顯示單位為 千台"/>
    <x v="1"/>
    <x v="57"/>
    <m/>
    <s v="General"/>
    <s v="數值類"/>
    <m/>
    <x v="0"/>
    <s v="PNC"/>
    <x v="7"/>
    <x v="6"/>
    <x v="0"/>
    <x v="0"/>
    <s v="INT_PNC_MLY_YLY_TGT_REV"/>
    <s v="YLY_TGT_SHIP"/>
    <m/>
    <m/>
    <m/>
    <m/>
    <m/>
    <m/>
    <m/>
    <m/>
    <m/>
    <m/>
    <m/>
    <m/>
    <m/>
    <m/>
    <m/>
    <m/>
    <m/>
    <m/>
    <s v="資料清單"/>
    <x v="12"/>
    <x v="28"/>
    <x v="60"/>
    <x v="11"/>
    <e v="#N/A"/>
    <s v="Monthly Shipment of Yearly Target"/>
    <x v="261"/>
    <x v="115"/>
    <x v="0"/>
    <x v="271"/>
    <x v="7"/>
    <s v="IEC_STD_V10 &gt;&gt; Common &gt;&gt; AutoMetaDataMonthly Shipment of Yearly Target"/>
    <x v="1"/>
    <x v="0"/>
    <s v="年度目標的月出貨量Property"/>
    <n v="510"/>
    <n v="502"/>
    <n v="0"/>
    <s v="Monthly Shipment of Yearly Target"/>
    <n v="1"/>
    <n v="0"/>
    <n v="0"/>
    <x v="0"/>
    <s v="MLY Rev and SHIPT Data of Yearly TRGT"/>
    <x v="56"/>
    <e v="#N/A"/>
    <x v="0"/>
    <s v="PNC:"/>
    <x v="28"/>
    <x v="28"/>
    <x v="508"/>
    <x v="261"/>
    <x v="261"/>
    <x v="223"/>
    <x v="0"/>
    <x v="0"/>
    <x v="0"/>
    <x v="4"/>
    <m/>
    <x v="0"/>
    <x v="1"/>
    <s v="MLY Rev and SHIPT Data of Yearly TRGT_Monthly Shipment of Yearly Target"/>
    <x v="492"/>
    <x v="1"/>
    <x v="0"/>
    <x v="6"/>
    <x v="5"/>
    <x v="0"/>
    <x v="0"/>
    <s v="INT_PNC_MLY_YLY_TGT_REV"/>
    <s v="YLY_TGT_SHIP"/>
    <x v="47"/>
    <x v="163"/>
    <x v="0"/>
    <n v="0"/>
    <x v="0"/>
    <x v="0"/>
    <x v="0"/>
    <s v=""/>
    <s v=""/>
    <n v="508"/>
    <s v="-508"/>
    <x v="0"/>
    <x v="0"/>
    <x v="0"/>
    <x v="261"/>
    <x v="7"/>
    <s v="年度目標的月出貨量"/>
    <s v=""/>
    <s v=""/>
    <x v="0"/>
    <x v="60"/>
    <m/>
    <s v="^()$"/>
    <n v="9"/>
    <x v="0"/>
    <x v="5"/>
    <x v="0"/>
    <x v="1"/>
    <x v="0"/>
    <x v="1"/>
    <b v="0"/>
    <x v="0"/>
    <x v="1"/>
    <n v="0"/>
    <x v="0"/>
    <b v="0"/>
    <b v="0"/>
    <b v="0"/>
    <b v="0"/>
    <b v="0"/>
    <b v="0"/>
    <b v="0"/>
    <b v="0"/>
    <b v="0"/>
    <b v="0"/>
    <b v="0"/>
    <x v="0"/>
    <x v="0"/>
    <n v="0"/>
    <x v="36"/>
    <x v="0"/>
  </r>
  <r>
    <m/>
    <x v="5"/>
    <x v="11"/>
    <x v="262"/>
    <x v="262"/>
    <x v="116"/>
    <x v="272"/>
    <s v="N/A"/>
    <x v="0"/>
    <x v="0"/>
    <m/>
    <s v="General"/>
    <s v="N/A"/>
    <s v="N/A"/>
    <x v="0"/>
    <s v="PNC"/>
    <x v="7"/>
    <x v="6"/>
    <x v="0"/>
    <x v="0"/>
    <s v="INT_PNC_DLY_ACT_REV"/>
    <m/>
    <m/>
    <m/>
    <m/>
    <m/>
    <m/>
    <m/>
    <m/>
    <m/>
    <m/>
    <m/>
    <m/>
    <m/>
    <m/>
    <m/>
    <m/>
    <m/>
    <m/>
    <m/>
    <s v="資料清單"/>
    <x v="12"/>
    <x v="29"/>
    <x v="60"/>
    <x v="11"/>
    <e v="#N/A"/>
    <s v="Actual Daily Revenue and Shipment Data"/>
    <x v="262"/>
    <x v="116"/>
    <x v="0"/>
    <x v="272"/>
    <x v="7"/>
    <s v="IEC_STD_V10 &gt;&gt; Common &gt;&gt; AutoMetaDataActual Daily Revenue and Shipment Data"/>
    <x v="0"/>
    <x v="0"/>
    <s v="每日營業收入與出貨實際資料Concept"/>
    <n v="511"/>
    <n v="0"/>
    <n v="0"/>
    <s v=""/>
    <n v="0"/>
    <n v="0"/>
    <n v="0"/>
    <x v="0"/>
    <s v=""/>
    <x v="0"/>
    <s v=""/>
    <x v="0"/>
    <s v="PNC:"/>
    <x v="29"/>
    <x v="29"/>
    <x v="509"/>
    <x v="262"/>
    <x v="262"/>
    <x v="189"/>
    <x v="26"/>
    <x v="0"/>
    <x v="0"/>
    <x v="7"/>
    <m/>
    <x v="0"/>
    <x v="0"/>
    <s v="Actual Daily Revenue and Shipment Data"/>
    <x v="493"/>
    <x v="0"/>
    <x v="0"/>
    <x v="6"/>
    <x v="5"/>
    <x v="0"/>
    <x v="0"/>
    <s v="INT_PNC_DLY_ACT_REV"/>
    <s v=""/>
    <x v="48"/>
    <x v="0"/>
    <x v="0"/>
    <n v="0"/>
    <x v="0"/>
    <x v="0"/>
    <x v="0"/>
    <s v=""/>
    <s v=""/>
    <n v="509"/>
    <s v="-509"/>
    <x v="0"/>
    <x v="0"/>
    <x v="0"/>
    <x v="262"/>
    <x v="7"/>
    <s v="每日營業收入與出貨實際資料"/>
    <s v=""/>
    <s v=""/>
    <x v="0"/>
    <x v="60"/>
    <m/>
    <s v="^()$"/>
    <n v="9"/>
    <x v="0"/>
    <x v="5"/>
    <x v="0"/>
    <x v="1"/>
    <x v="0"/>
    <x v="1"/>
    <b v="0"/>
    <x v="0"/>
    <x v="0"/>
    <n v="0"/>
    <x v="0"/>
    <b v="0"/>
    <b v="0"/>
    <b v="0"/>
    <b v="0"/>
    <b v="0"/>
    <b v="0"/>
    <b v="0"/>
    <b v="0"/>
    <b v="0"/>
    <b v="0"/>
    <b v="0"/>
    <x v="0"/>
    <x v="0"/>
    <n v="0"/>
    <x v="40"/>
    <x v="0"/>
  </r>
  <r>
    <m/>
    <x v="5"/>
    <x v="11"/>
    <x v="177"/>
    <x v="177"/>
    <x v="99"/>
    <x v="258"/>
    <s v="N/A"/>
    <x v="2"/>
    <x v="58"/>
    <m/>
    <s v="General"/>
    <s v="代碼類"/>
    <s v="BU1: 第一事業部_x000a_BU2: 第二事業部"/>
    <x v="0"/>
    <s v="PNC"/>
    <x v="7"/>
    <x v="6"/>
    <x v="0"/>
    <x v="0"/>
    <s v="INT_PNC_DLY_ACT_REV"/>
    <s v="BU"/>
    <m/>
    <m/>
    <m/>
    <m/>
    <m/>
    <m/>
    <m/>
    <m/>
    <m/>
    <m/>
    <m/>
    <m/>
    <m/>
    <m/>
    <m/>
    <m/>
    <m/>
    <m/>
    <s v="資料清單"/>
    <x v="12"/>
    <x v="30"/>
    <x v="60"/>
    <x v="11"/>
    <e v="#N/A"/>
    <s v="BU Code"/>
    <x v="177"/>
    <x v="99"/>
    <x v="0"/>
    <x v="258"/>
    <x v="7"/>
    <s v="IEC_STD_V10 &gt;&gt; Common &gt;&gt; AutoMetaDataBU Code"/>
    <x v="2"/>
    <x v="0"/>
    <s v="事業處代碼Relationship"/>
    <n v="339"/>
    <n v="511"/>
    <n v="0"/>
    <s v=""/>
    <n v="0"/>
    <n v="0"/>
    <n v="1055"/>
    <x v="80"/>
    <s v="Actual Daily Revenue and Shipment Data"/>
    <x v="57"/>
    <e v="#N/A"/>
    <x v="0"/>
    <s v="PNC:"/>
    <x v="30"/>
    <x v="30"/>
    <x v="510"/>
    <x v="177"/>
    <x v="177"/>
    <x v="189"/>
    <x v="37"/>
    <x v="0"/>
    <x v="0"/>
    <x v="2"/>
    <m/>
    <x v="0"/>
    <x v="2"/>
    <s v="Actual Daily Revenue and Shipment Data_BU Code"/>
    <x v="494"/>
    <x v="2"/>
    <x v="0"/>
    <x v="6"/>
    <x v="5"/>
    <x v="0"/>
    <x v="0"/>
    <s v="INT_PNC_DLY_ACT_REV"/>
    <s v="BU"/>
    <x v="48"/>
    <x v="150"/>
    <x v="0"/>
    <n v="0"/>
    <x v="0"/>
    <x v="0"/>
    <x v="0"/>
    <s v=""/>
    <s v=""/>
    <n v="510"/>
    <s v="-510"/>
    <x v="0"/>
    <x v="0"/>
    <x v="0"/>
    <x v="177"/>
    <x v="7"/>
    <s v="事業處代碼"/>
    <s v=""/>
    <s v=""/>
    <x v="0"/>
    <x v="60"/>
    <m/>
    <s v="^()$"/>
    <n v="9"/>
    <x v="0"/>
    <x v="5"/>
    <x v="0"/>
    <x v="1"/>
    <x v="1"/>
    <x v="1"/>
    <b v="0"/>
    <x v="0"/>
    <x v="1"/>
    <n v="0"/>
    <x v="0"/>
    <b v="0"/>
    <b v="0"/>
    <b v="0"/>
    <b v="0"/>
    <b v="0"/>
    <b v="0"/>
    <b v="0"/>
    <b v="0"/>
    <b v="0"/>
    <b v="0"/>
    <b v="0"/>
    <x v="0"/>
    <x v="0"/>
    <n v="0"/>
    <x v="1"/>
    <x v="0"/>
  </r>
  <r>
    <m/>
    <x v="5"/>
    <x v="11"/>
    <x v="179"/>
    <x v="179"/>
    <x v="102"/>
    <x v="183"/>
    <s v="N/A"/>
    <x v="2"/>
    <x v="58"/>
    <m/>
    <s v="General"/>
    <s v="代碼類"/>
    <s v="BU1A_x000a_BU2B"/>
    <x v="0"/>
    <s v="PNC"/>
    <x v="7"/>
    <x v="6"/>
    <x v="0"/>
    <x v="0"/>
    <s v="INT_PNC_DLY_ACT_REV"/>
    <s v="DIVISION"/>
    <m/>
    <m/>
    <m/>
    <m/>
    <m/>
    <m/>
    <m/>
    <m/>
    <m/>
    <m/>
    <m/>
    <m/>
    <m/>
    <m/>
    <m/>
    <m/>
    <m/>
    <m/>
    <s v="資料清單"/>
    <x v="12"/>
    <x v="31"/>
    <x v="60"/>
    <x v="11"/>
    <e v="#N/A"/>
    <s v="Division Code"/>
    <x v="179"/>
    <x v="102"/>
    <x v="0"/>
    <x v="183"/>
    <x v="7"/>
    <s v="IEC_STD_V10 &gt;&gt; Common &gt;&gt; AutoMetaDataDivision Code"/>
    <x v="2"/>
    <x v="0"/>
    <s v="產品事業部門代碼Relationship"/>
    <n v="341"/>
    <n v="511"/>
    <n v="0"/>
    <s v=""/>
    <n v="0"/>
    <n v="0"/>
    <n v="1051"/>
    <x v="82"/>
    <s v="Actual Daily Revenue and Shipment Data"/>
    <x v="57"/>
    <e v="#N/A"/>
    <x v="0"/>
    <s v="PNC:"/>
    <x v="31"/>
    <x v="31"/>
    <x v="511"/>
    <x v="179"/>
    <x v="179"/>
    <x v="189"/>
    <x v="38"/>
    <x v="0"/>
    <x v="0"/>
    <x v="2"/>
    <m/>
    <x v="0"/>
    <x v="2"/>
    <s v="Actual Daily Revenue and Shipment Data_Division Code"/>
    <x v="495"/>
    <x v="2"/>
    <x v="0"/>
    <x v="6"/>
    <x v="5"/>
    <x v="0"/>
    <x v="0"/>
    <s v="INT_PNC_DLY_ACT_REV"/>
    <s v="DIVISION"/>
    <x v="48"/>
    <x v="151"/>
    <x v="0"/>
    <n v="0"/>
    <x v="0"/>
    <x v="0"/>
    <x v="0"/>
    <s v=""/>
    <s v=""/>
    <n v="511"/>
    <s v="-511"/>
    <x v="0"/>
    <x v="0"/>
    <x v="0"/>
    <x v="179"/>
    <x v="7"/>
    <s v="產品事業部門代碼"/>
    <s v=""/>
    <s v=""/>
    <x v="0"/>
    <x v="60"/>
    <m/>
    <s v="^()$"/>
    <n v="9"/>
    <x v="0"/>
    <x v="5"/>
    <x v="0"/>
    <x v="1"/>
    <x v="1"/>
    <x v="1"/>
    <b v="0"/>
    <x v="0"/>
    <x v="1"/>
    <n v="0"/>
    <x v="0"/>
    <b v="0"/>
    <b v="0"/>
    <b v="0"/>
    <b v="0"/>
    <b v="0"/>
    <b v="0"/>
    <b v="0"/>
    <b v="0"/>
    <b v="0"/>
    <b v="0"/>
    <b v="0"/>
    <x v="0"/>
    <x v="0"/>
    <n v="0"/>
    <x v="12"/>
    <x v="0"/>
  </r>
  <r>
    <m/>
    <x v="5"/>
    <x v="11"/>
    <x v="178"/>
    <x v="178"/>
    <x v="93"/>
    <x v="259"/>
    <s v="N/A"/>
    <x v="2"/>
    <x v="58"/>
    <m/>
    <s v="General"/>
    <s v="代碼類"/>
    <s v="HP, Dynabook, ASUS, Tiny"/>
    <x v="0"/>
    <s v="PNC"/>
    <x v="7"/>
    <x v="6"/>
    <x v="0"/>
    <x v="0"/>
    <s v="INT_PNC_DLY_ACT_REV"/>
    <s v="CUSTOMER"/>
    <m/>
    <m/>
    <m/>
    <m/>
    <m/>
    <m/>
    <m/>
    <m/>
    <m/>
    <m/>
    <m/>
    <m/>
    <m/>
    <m/>
    <m/>
    <m/>
    <m/>
    <m/>
    <s v="資料清單"/>
    <x v="12"/>
    <x v="32"/>
    <x v="60"/>
    <x v="11"/>
    <e v="#N/A"/>
    <s v="Customer Name"/>
    <x v="178"/>
    <x v="93"/>
    <x v="0"/>
    <x v="259"/>
    <x v="7"/>
    <s v="IEC_STD_V10 &gt;&gt; Common &gt;&gt; AutoMetaDataCustomer Name"/>
    <x v="2"/>
    <x v="0"/>
    <s v="客戶名稱Relationship"/>
    <n v="340"/>
    <n v="511"/>
    <n v="0"/>
    <s v=""/>
    <n v="0"/>
    <n v="0"/>
    <n v="1036"/>
    <x v="81"/>
    <s v="Actual Daily Revenue and Shipment Data"/>
    <x v="57"/>
    <e v="#N/A"/>
    <x v="0"/>
    <s v="PNC:"/>
    <x v="32"/>
    <x v="32"/>
    <x v="512"/>
    <x v="178"/>
    <x v="178"/>
    <x v="189"/>
    <x v="39"/>
    <x v="0"/>
    <x v="0"/>
    <x v="2"/>
    <m/>
    <x v="0"/>
    <x v="2"/>
    <s v="Actual Daily Revenue and Shipment Data_Customer Name"/>
    <x v="496"/>
    <x v="2"/>
    <x v="0"/>
    <x v="6"/>
    <x v="5"/>
    <x v="0"/>
    <x v="0"/>
    <s v="INT_PNC_DLY_ACT_REV"/>
    <s v="CUSTOMER"/>
    <x v="48"/>
    <x v="152"/>
    <x v="0"/>
    <n v="0"/>
    <x v="0"/>
    <x v="0"/>
    <x v="0"/>
    <s v=""/>
    <s v=""/>
    <n v="512"/>
    <s v="-512"/>
    <x v="0"/>
    <x v="0"/>
    <x v="0"/>
    <x v="178"/>
    <x v="7"/>
    <s v="客戶名稱"/>
    <s v=""/>
    <s v=""/>
    <x v="0"/>
    <x v="60"/>
    <m/>
    <s v="^()$"/>
    <n v="9"/>
    <x v="0"/>
    <x v="5"/>
    <x v="0"/>
    <x v="1"/>
    <x v="1"/>
    <x v="1"/>
    <b v="0"/>
    <x v="0"/>
    <x v="1"/>
    <n v="0"/>
    <x v="0"/>
    <b v="0"/>
    <b v="0"/>
    <b v="0"/>
    <b v="0"/>
    <b v="0"/>
    <b v="0"/>
    <b v="0"/>
    <b v="0"/>
    <b v="0"/>
    <b v="0"/>
    <b v="0"/>
    <x v="0"/>
    <x v="0"/>
    <n v="0"/>
    <x v="12"/>
    <x v="0"/>
  </r>
  <r>
    <m/>
    <x v="5"/>
    <x v="11"/>
    <x v="180"/>
    <x v="180"/>
    <x v="103"/>
    <x v="260"/>
    <s v="N/A"/>
    <x v="2"/>
    <x v="58"/>
    <m/>
    <s v="General"/>
    <s v="代碼類"/>
    <s v="待補充"/>
    <x v="0"/>
    <s v="PNC"/>
    <x v="7"/>
    <x v="6"/>
    <x v="0"/>
    <x v="0"/>
    <s v="INT_PNC_DLY_ACT_REV"/>
    <s v="PROD_CATEGORY"/>
    <m/>
    <m/>
    <m/>
    <m/>
    <m/>
    <m/>
    <m/>
    <m/>
    <m/>
    <m/>
    <m/>
    <m/>
    <m/>
    <m/>
    <m/>
    <m/>
    <m/>
    <m/>
    <s v="資料清單"/>
    <x v="12"/>
    <x v="33"/>
    <x v="60"/>
    <x v="11"/>
    <e v="#N/A"/>
    <s v="Product Category"/>
    <x v="180"/>
    <x v="103"/>
    <x v="0"/>
    <x v="260"/>
    <x v="7"/>
    <s v="IEC_STD_V10 &gt;&gt; Common &gt;&gt; AutoMetaDataProduct Category"/>
    <x v="2"/>
    <x v="0"/>
    <s v="產品型態分類Relationship"/>
    <n v="342"/>
    <n v="511"/>
    <n v="0"/>
    <s v=""/>
    <n v="0"/>
    <n v="0"/>
    <n v="1046"/>
    <x v="83"/>
    <s v="Actual Daily Revenue and Shipment Data"/>
    <x v="57"/>
    <e v="#N/A"/>
    <x v="0"/>
    <s v="PNC:"/>
    <x v="33"/>
    <x v="33"/>
    <x v="513"/>
    <x v="180"/>
    <x v="180"/>
    <x v="189"/>
    <x v="40"/>
    <x v="0"/>
    <x v="0"/>
    <x v="2"/>
    <m/>
    <x v="0"/>
    <x v="2"/>
    <s v="Actual Daily Revenue and Shipment Data_Product Category"/>
    <x v="497"/>
    <x v="2"/>
    <x v="0"/>
    <x v="6"/>
    <x v="5"/>
    <x v="0"/>
    <x v="0"/>
    <s v="INT_PNC_DLY_ACT_REV"/>
    <s v="PROD_CATEGORY"/>
    <x v="48"/>
    <x v="153"/>
    <x v="0"/>
    <n v="0"/>
    <x v="0"/>
    <x v="0"/>
    <x v="0"/>
    <s v=""/>
    <s v=""/>
    <n v="513"/>
    <s v="-513"/>
    <x v="0"/>
    <x v="0"/>
    <x v="0"/>
    <x v="180"/>
    <x v="7"/>
    <s v="產品型態分類"/>
    <s v=""/>
    <s v=""/>
    <x v="0"/>
    <x v="60"/>
    <m/>
    <s v="^()$"/>
    <n v="9"/>
    <x v="0"/>
    <x v="5"/>
    <x v="0"/>
    <x v="1"/>
    <x v="1"/>
    <x v="1"/>
    <b v="0"/>
    <x v="0"/>
    <x v="1"/>
    <n v="0"/>
    <x v="0"/>
    <b v="0"/>
    <b v="0"/>
    <b v="0"/>
    <b v="0"/>
    <b v="0"/>
    <b v="0"/>
    <b v="0"/>
    <b v="0"/>
    <b v="0"/>
    <b v="0"/>
    <b v="0"/>
    <x v="0"/>
    <x v="0"/>
    <n v="0"/>
    <x v="11"/>
    <x v="0"/>
  </r>
  <r>
    <m/>
    <x v="5"/>
    <x v="11"/>
    <x v="263"/>
    <x v="263"/>
    <x v="117"/>
    <x v="273"/>
    <s v="N/A"/>
    <x v="1"/>
    <x v="58"/>
    <m/>
    <s v="General"/>
    <s v="日期類"/>
    <m/>
    <x v="0"/>
    <s v="PNC"/>
    <x v="7"/>
    <x v="6"/>
    <x v="0"/>
    <x v="0"/>
    <s v="INT_PNC_DLY_ACT_REV"/>
    <s v="POSTING_DATE"/>
    <m/>
    <m/>
    <m/>
    <m/>
    <m/>
    <m/>
    <m/>
    <m/>
    <m/>
    <m/>
    <m/>
    <m/>
    <m/>
    <m/>
    <m/>
    <m/>
    <m/>
    <m/>
    <s v="資料清單"/>
    <x v="12"/>
    <x v="34"/>
    <x v="60"/>
    <x v="11"/>
    <e v="#N/A"/>
    <s v="Actual Revenue and Shipment Date"/>
    <x v="263"/>
    <x v="117"/>
    <x v="0"/>
    <x v="273"/>
    <x v="7"/>
    <s v="IEC_STD_V10 &gt;&gt; Common &gt;&gt; AutoMetaDataActual Revenue and Shipment Date"/>
    <x v="1"/>
    <x v="0"/>
    <s v="營收出貨結帳日期Property"/>
    <n v="516"/>
    <n v="511"/>
    <n v="0"/>
    <s v="Actual Revenue and Shipment Date"/>
    <n v="1"/>
    <n v="0"/>
    <n v="0"/>
    <x v="0"/>
    <s v="Actual Daily Revenue and Shipment Data"/>
    <x v="57"/>
    <e v="#N/A"/>
    <x v="0"/>
    <s v="PNC:"/>
    <x v="34"/>
    <x v="34"/>
    <x v="514"/>
    <x v="263"/>
    <x v="263"/>
    <x v="189"/>
    <x v="0"/>
    <x v="0"/>
    <x v="0"/>
    <x v="3"/>
    <m/>
    <x v="0"/>
    <x v="1"/>
    <s v="Actual Daily Revenue and Shipment Data_Actual Revenue and Shipment Date"/>
    <x v="498"/>
    <x v="1"/>
    <x v="0"/>
    <x v="6"/>
    <x v="5"/>
    <x v="0"/>
    <x v="0"/>
    <s v="INT_PNC_DLY_ACT_REV"/>
    <s v="POSTING_DATE"/>
    <x v="48"/>
    <x v="164"/>
    <x v="0"/>
    <n v="0"/>
    <x v="0"/>
    <x v="0"/>
    <x v="0"/>
    <s v=""/>
    <s v=""/>
    <n v="514"/>
    <s v="-514"/>
    <x v="0"/>
    <x v="0"/>
    <x v="0"/>
    <x v="263"/>
    <x v="7"/>
    <s v="營收出貨結帳日期"/>
    <s v=""/>
    <s v=""/>
    <x v="0"/>
    <x v="60"/>
    <m/>
    <s v="^()$"/>
    <n v="9"/>
    <x v="0"/>
    <x v="5"/>
    <x v="0"/>
    <x v="1"/>
    <x v="0"/>
    <x v="1"/>
    <b v="0"/>
    <x v="0"/>
    <x v="1"/>
    <n v="0"/>
    <x v="0"/>
    <b v="0"/>
    <b v="0"/>
    <b v="0"/>
    <b v="0"/>
    <b v="0"/>
    <b v="0"/>
    <b v="0"/>
    <b v="0"/>
    <b v="0"/>
    <b v="0"/>
    <b v="0"/>
    <x v="0"/>
    <x v="0"/>
    <n v="0"/>
    <x v="20"/>
    <x v="0"/>
  </r>
  <r>
    <m/>
    <x v="5"/>
    <x v="11"/>
    <x v="264"/>
    <x v="264"/>
    <x v="118"/>
    <x v="274"/>
    <s v="儲存單位為 台幣_x000a_顯示單位為 百萬台幣"/>
    <x v="1"/>
    <x v="58"/>
    <m/>
    <s v="General"/>
    <s v="金額類"/>
    <m/>
    <x v="0"/>
    <s v="PNC"/>
    <x v="7"/>
    <x v="6"/>
    <x v="0"/>
    <x v="0"/>
    <s v="INT_PNC_DLY_ACT_REV"/>
    <s v="ACT_DLY_REV"/>
    <m/>
    <m/>
    <m/>
    <m/>
    <m/>
    <m/>
    <m/>
    <m/>
    <m/>
    <m/>
    <m/>
    <m/>
    <m/>
    <m/>
    <m/>
    <m/>
    <m/>
    <m/>
    <s v="資料清單"/>
    <x v="12"/>
    <x v="35"/>
    <x v="60"/>
    <x v="11"/>
    <e v="#N/A"/>
    <s v="Actual Daily Revenue"/>
    <x v="264"/>
    <x v="118"/>
    <x v="0"/>
    <x v="274"/>
    <x v="7"/>
    <s v="IEC_STD_V10 &gt;&gt; Common &gt;&gt; AutoMetaDataActual Daily Revenue"/>
    <x v="1"/>
    <x v="0"/>
    <s v="實際每日營業收入Property"/>
    <n v="517"/>
    <n v="511"/>
    <n v="0"/>
    <s v="Actual Daily Revenue"/>
    <n v="1"/>
    <n v="0"/>
    <n v="0"/>
    <x v="0"/>
    <s v="Actual Daily Revenue and Shipment Data"/>
    <x v="57"/>
    <e v="#N/A"/>
    <x v="0"/>
    <s v="PNC:"/>
    <x v="35"/>
    <x v="35"/>
    <x v="515"/>
    <x v="264"/>
    <x v="264"/>
    <x v="220"/>
    <x v="0"/>
    <x v="0"/>
    <x v="0"/>
    <x v="6"/>
    <m/>
    <x v="0"/>
    <x v="1"/>
    <s v="Actual Daily Revenue and Shipment Data_Actual Daily Revenue"/>
    <x v="499"/>
    <x v="1"/>
    <x v="0"/>
    <x v="6"/>
    <x v="5"/>
    <x v="0"/>
    <x v="0"/>
    <s v="INT_PNC_DLY_ACT_REV"/>
    <s v="ACT_DLY_REV"/>
    <x v="48"/>
    <x v="165"/>
    <x v="0"/>
    <n v="0"/>
    <x v="0"/>
    <x v="0"/>
    <x v="0"/>
    <s v=""/>
    <s v=""/>
    <n v="515"/>
    <s v="-515"/>
    <x v="0"/>
    <x v="0"/>
    <x v="0"/>
    <x v="264"/>
    <x v="7"/>
    <s v="實際每日營業收入"/>
    <s v=""/>
    <s v=""/>
    <x v="0"/>
    <x v="60"/>
    <m/>
    <s v="^()$"/>
    <n v="9"/>
    <x v="0"/>
    <x v="5"/>
    <x v="0"/>
    <x v="1"/>
    <x v="0"/>
    <x v="1"/>
    <b v="0"/>
    <x v="0"/>
    <x v="1"/>
    <n v="0"/>
    <x v="0"/>
    <b v="0"/>
    <b v="0"/>
    <b v="0"/>
    <b v="0"/>
    <b v="0"/>
    <b v="0"/>
    <b v="0"/>
    <b v="0"/>
    <b v="0"/>
    <b v="0"/>
    <b v="0"/>
    <x v="0"/>
    <x v="0"/>
    <n v="0"/>
    <x v="6"/>
    <x v="0"/>
  </r>
  <r>
    <m/>
    <x v="5"/>
    <x v="11"/>
    <x v="265"/>
    <x v="265"/>
    <x v="119"/>
    <x v="275"/>
    <s v="儲存單位為 台_x000a_顯示單位為 千台"/>
    <x v="1"/>
    <x v="58"/>
    <m/>
    <s v="General"/>
    <s v="數值類"/>
    <m/>
    <x v="0"/>
    <s v="PNC"/>
    <x v="7"/>
    <x v="6"/>
    <x v="0"/>
    <x v="0"/>
    <s v="INT_PNC_DLY_ACT_REV"/>
    <s v="ACT_DLY_SHIP"/>
    <m/>
    <m/>
    <m/>
    <m/>
    <m/>
    <m/>
    <m/>
    <m/>
    <m/>
    <m/>
    <m/>
    <m/>
    <m/>
    <m/>
    <m/>
    <m/>
    <m/>
    <m/>
    <s v="資料清單"/>
    <x v="12"/>
    <x v="36"/>
    <x v="60"/>
    <x v="11"/>
    <e v="#N/A"/>
    <s v="Actual Daily Shipment"/>
    <x v="265"/>
    <x v="119"/>
    <x v="0"/>
    <x v="275"/>
    <x v="7"/>
    <s v="IEC_STD_V10 &gt;&gt; Common &gt;&gt; AutoMetaDataActual Daily Shipment"/>
    <x v="1"/>
    <x v="0"/>
    <s v="實際每日出貨量Property"/>
    <n v="518"/>
    <n v="511"/>
    <n v="0"/>
    <s v="Actual Daily Shipment"/>
    <n v="1"/>
    <n v="0"/>
    <n v="0"/>
    <x v="0"/>
    <s v="Actual Daily Revenue and Shipment Data"/>
    <x v="57"/>
    <e v="#N/A"/>
    <x v="0"/>
    <s v="PNC:"/>
    <x v="36"/>
    <x v="36"/>
    <x v="516"/>
    <x v="265"/>
    <x v="265"/>
    <x v="221"/>
    <x v="0"/>
    <x v="0"/>
    <x v="0"/>
    <x v="4"/>
    <m/>
    <x v="0"/>
    <x v="1"/>
    <s v="Actual Daily Revenue and Shipment Data_Actual Daily Shipment"/>
    <x v="500"/>
    <x v="1"/>
    <x v="0"/>
    <x v="6"/>
    <x v="5"/>
    <x v="0"/>
    <x v="0"/>
    <s v="INT_PNC_DLY_ACT_REV"/>
    <s v="ACT_DLY_SHIP"/>
    <x v="48"/>
    <x v="166"/>
    <x v="0"/>
    <n v="0"/>
    <x v="0"/>
    <x v="0"/>
    <x v="0"/>
    <s v=""/>
    <s v=""/>
    <n v="516"/>
    <s v="-516"/>
    <x v="0"/>
    <x v="0"/>
    <x v="0"/>
    <x v="265"/>
    <x v="7"/>
    <s v="實際每日出貨量"/>
    <s v=""/>
    <s v=""/>
    <x v="0"/>
    <x v="60"/>
    <m/>
    <s v="^()$"/>
    <n v="9"/>
    <x v="0"/>
    <x v="5"/>
    <x v="0"/>
    <x v="1"/>
    <x v="0"/>
    <x v="1"/>
    <b v="0"/>
    <x v="0"/>
    <x v="1"/>
    <n v="0"/>
    <x v="0"/>
    <b v="0"/>
    <b v="0"/>
    <b v="0"/>
    <b v="0"/>
    <b v="0"/>
    <b v="0"/>
    <b v="0"/>
    <b v="0"/>
    <b v="0"/>
    <b v="0"/>
    <b v="0"/>
    <x v="0"/>
    <x v="0"/>
    <n v="0"/>
    <x v="28"/>
    <x v="0"/>
  </r>
  <r>
    <m/>
    <x v="5"/>
    <x v="11"/>
    <x v="266"/>
    <x v="266"/>
    <x v="120"/>
    <x v="276"/>
    <s v="N/A"/>
    <x v="0"/>
    <x v="0"/>
    <m/>
    <s v="General"/>
    <s v="N/A"/>
    <s v="N/A"/>
    <x v="0"/>
    <s v="PNC"/>
    <x v="7"/>
    <x v="6"/>
    <x v="0"/>
    <x v="0"/>
    <s v="INT_PNC_MLY_ACT_REV"/>
    <m/>
    <m/>
    <m/>
    <m/>
    <m/>
    <m/>
    <m/>
    <m/>
    <m/>
    <m/>
    <m/>
    <m/>
    <m/>
    <m/>
    <m/>
    <m/>
    <m/>
    <m/>
    <m/>
    <s v="資料清單"/>
    <x v="12"/>
    <x v="37"/>
    <x v="60"/>
    <x v="11"/>
    <e v="#N/A"/>
    <s v="Actual Monthly Revenue and Shipment Data"/>
    <x v="266"/>
    <x v="120"/>
    <x v="0"/>
    <x v="276"/>
    <x v="7"/>
    <s v="IEC_STD_V10 &gt;&gt; Common &gt;&gt; AutoMetaDataActual Monthly Revenue and Shipment Data"/>
    <x v="0"/>
    <x v="0"/>
    <s v="每月營業收入與出貨實際資料Concept"/>
    <n v="519"/>
    <n v="0"/>
    <n v="0"/>
    <s v=""/>
    <n v="0"/>
    <n v="0"/>
    <n v="0"/>
    <x v="0"/>
    <s v=""/>
    <x v="0"/>
    <s v=""/>
    <x v="0"/>
    <s v="PNC:"/>
    <x v="37"/>
    <x v="37"/>
    <x v="517"/>
    <x v="266"/>
    <x v="266"/>
    <x v="189"/>
    <x v="26"/>
    <x v="0"/>
    <x v="0"/>
    <x v="7"/>
    <m/>
    <x v="0"/>
    <x v="0"/>
    <s v="Actual Monthly Revenue and Shipment Data"/>
    <x v="501"/>
    <x v="0"/>
    <x v="0"/>
    <x v="6"/>
    <x v="5"/>
    <x v="0"/>
    <x v="0"/>
    <s v="INT_PNC_MLY_ACT_REV"/>
    <s v=""/>
    <x v="49"/>
    <x v="0"/>
    <x v="0"/>
    <n v="0"/>
    <x v="0"/>
    <x v="0"/>
    <x v="0"/>
    <s v=""/>
    <s v=""/>
    <n v="517"/>
    <s v="-517"/>
    <x v="0"/>
    <x v="0"/>
    <x v="0"/>
    <x v="266"/>
    <x v="7"/>
    <s v="每月營業收入與出貨實際資料"/>
    <s v=""/>
    <s v=""/>
    <x v="0"/>
    <x v="60"/>
    <m/>
    <s v="^()$"/>
    <n v="9"/>
    <x v="0"/>
    <x v="5"/>
    <x v="0"/>
    <x v="1"/>
    <x v="0"/>
    <x v="1"/>
    <b v="0"/>
    <x v="0"/>
    <x v="0"/>
    <n v="0"/>
    <x v="0"/>
    <b v="0"/>
    <b v="0"/>
    <b v="0"/>
    <b v="0"/>
    <b v="0"/>
    <b v="0"/>
    <b v="0"/>
    <b v="0"/>
    <b v="0"/>
    <b v="0"/>
    <b v="0"/>
    <x v="0"/>
    <x v="0"/>
    <n v="0"/>
    <x v="45"/>
    <x v="0"/>
  </r>
  <r>
    <m/>
    <x v="5"/>
    <x v="11"/>
    <x v="267"/>
    <x v="267"/>
    <x v="121"/>
    <x v="277"/>
    <s v="N/A"/>
    <x v="1"/>
    <x v="59"/>
    <m/>
    <s v="General"/>
    <s v="比例類"/>
    <m/>
    <x v="0"/>
    <s v="PNC"/>
    <x v="7"/>
    <x v="6"/>
    <x v="0"/>
    <x v="0"/>
    <s v="INT_PNC_MLY_ACT_REV"/>
    <s v="LATEST_CLOSE_MONTH"/>
    <m/>
    <m/>
    <m/>
    <m/>
    <m/>
    <m/>
    <m/>
    <m/>
    <m/>
    <m/>
    <m/>
    <m/>
    <m/>
    <m/>
    <m/>
    <m/>
    <m/>
    <m/>
    <s v="資料清單"/>
    <x v="12"/>
    <x v="38"/>
    <x v="60"/>
    <x v="11"/>
    <e v="#N/A"/>
    <s v="Latest Closing Month"/>
    <x v="267"/>
    <x v="121"/>
    <x v="0"/>
    <x v="277"/>
    <x v="7"/>
    <s v="IEC_STD_V10 &gt;&gt; Common &gt;&gt; AutoMetaDataLatest Closing Month"/>
    <x v="1"/>
    <x v="0"/>
    <s v="最新結算月份Property"/>
    <n v="520"/>
    <n v="519"/>
    <n v="0"/>
    <s v="Latest Closing Month"/>
    <n v="1"/>
    <n v="0"/>
    <n v="0"/>
    <x v="0"/>
    <s v="Actual Monthly Revenue and Shipment Data"/>
    <x v="58"/>
    <e v="#N/A"/>
    <x v="0"/>
    <s v="PNC:"/>
    <x v="38"/>
    <x v="38"/>
    <x v="518"/>
    <x v="267"/>
    <x v="267"/>
    <x v="189"/>
    <x v="0"/>
    <x v="0"/>
    <x v="0"/>
    <x v="5"/>
    <m/>
    <x v="0"/>
    <x v="1"/>
    <s v="Actual Monthly Revenue and Shipment Data_Latest Closing Month"/>
    <x v="502"/>
    <x v="1"/>
    <x v="0"/>
    <x v="6"/>
    <x v="5"/>
    <x v="0"/>
    <x v="0"/>
    <s v="INT_PNC_MLY_ACT_REV"/>
    <s v="LATEST_CLOSE_MONTH"/>
    <x v="49"/>
    <x v="167"/>
    <x v="0"/>
    <n v="0"/>
    <x v="0"/>
    <x v="0"/>
    <x v="0"/>
    <s v=""/>
    <s v=""/>
    <n v="518"/>
    <s v="-518"/>
    <x v="0"/>
    <x v="0"/>
    <x v="0"/>
    <x v="267"/>
    <x v="7"/>
    <s v="最新結算月份"/>
    <s v=""/>
    <s v=""/>
    <x v="0"/>
    <x v="60"/>
    <m/>
    <s v="^()$"/>
    <n v="9"/>
    <x v="0"/>
    <x v="5"/>
    <x v="0"/>
    <x v="1"/>
    <x v="0"/>
    <x v="1"/>
    <b v="0"/>
    <x v="0"/>
    <x v="1"/>
    <n v="0"/>
    <x v="0"/>
    <b v="0"/>
    <b v="0"/>
    <b v="0"/>
    <b v="0"/>
    <b v="1"/>
    <b v="0"/>
    <b v="0"/>
    <b v="0"/>
    <b v="0"/>
    <b v="0"/>
    <b v="0"/>
    <x v="1"/>
    <x v="1"/>
    <n v="0"/>
    <x v="6"/>
    <x v="0"/>
  </r>
  <r>
    <m/>
    <x v="5"/>
    <x v="11"/>
    <x v="177"/>
    <x v="177"/>
    <x v="99"/>
    <x v="258"/>
    <s v="N/A"/>
    <x v="2"/>
    <x v="59"/>
    <m/>
    <s v="General"/>
    <s v="代碼類"/>
    <s v="BU1: 第一事業部_x000a_BU2: 第二事業部"/>
    <x v="0"/>
    <s v="PNC"/>
    <x v="7"/>
    <x v="6"/>
    <x v="0"/>
    <x v="0"/>
    <s v="INT_PNC_MLY_ACT_REV"/>
    <s v="BU"/>
    <m/>
    <m/>
    <m/>
    <m/>
    <m/>
    <m/>
    <m/>
    <m/>
    <m/>
    <m/>
    <m/>
    <m/>
    <m/>
    <m/>
    <m/>
    <m/>
    <m/>
    <m/>
    <s v="資料清單"/>
    <x v="12"/>
    <x v="39"/>
    <x v="60"/>
    <x v="11"/>
    <e v="#N/A"/>
    <s v="BU Code"/>
    <x v="177"/>
    <x v="99"/>
    <x v="0"/>
    <x v="258"/>
    <x v="7"/>
    <s v="IEC_STD_V10 &gt;&gt; Common &gt;&gt; AutoMetaDataBU Code"/>
    <x v="2"/>
    <x v="0"/>
    <s v="事業處代碼Relationship"/>
    <n v="339"/>
    <n v="519"/>
    <n v="0"/>
    <s v=""/>
    <n v="0"/>
    <n v="0"/>
    <n v="1055"/>
    <x v="80"/>
    <s v="Actual Monthly Revenue and Shipment Data"/>
    <x v="58"/>
    <e v="#N/A"/>
    <x v="0"/>
    <s v="PNC:"/>
    <x v="39"/>
    <x v="39"/>
    <x v="519"/>
    <x v="177"/>
    <x v="177"/>
    <x v="189"/>
    <x v="37"/>
    <x v="0"/>
    <x v="0"/>
    <x v="2"/>
    <m/>
    <x v="0"/>
    <x v="2"/>
    <s v="Actual Monthly Revenue and Shipment Data_BU Code"/>
    <x v="503"/>
    <x v="2"/>
    <x v="0"/>
    <x v="6"/>
    <x v="5"/>
    <x v="0"/>
    <x v="0"/>
    <s v="INT_PNC_MLY_ACT_REV"/>
    <s v="BU"/>
    <x v="49"/>
    <x v="150"/>
    <x v="0"/>
    <n v="0"/>
    <x v="0"/>
    <x v="0"/>
    <x v="0"/>
    <s v=""/>
    <s v=""/>
    <n v="519"/>
    <s v="-519"/>
    <x v="0"/>
    <x v="0"/>
    <x v="0"/>
    <x v="177"/>
    <x v="7"/>
    <s v="事業處代碼"/>
    <s v=""/>
    <s v=""/>
    <x v="0"/>
    <x v="60"/>
    <m/>
    <s v="^()$"/>
    <n v="9"/>
    <x v="0"/>
    <x v="5"/>
    <x v="0"/>
    <x v="1"/>
    <x v="1"/>
    <x v="1"/>
    <b v="0"/>
    <x v="0"/>
    <x v="1"/>
    <n v="0"/>
    <x v="0"/>
    <b v="0"/>
    <b v="0"/>
    <b v="0"/>
    <b v="0"/>
    <b v="0"/>
    <b v="0"/>
    <b v="0"/>
    <b v="0"/>
    <b v="0"/>
    <b v="0"/>
    <b v="0"/>
    <x v="0"/>
    <x v="0"/>
    <n v="0"/>
    <x v="1"/>
    <x v="0"/>
  </r>
  <r>
    <m/>
    <x v="5"/>
    <x v="11"/>
    <x v="179"/>
    <x v="179"/>
    <x v="102"/>
    <x v="183"/>
    <s v="N/A"/>
    <x v="2"/>
    <x v="59"/>
    <m/>
    <s v="General"/>
    <s v="代碼類"/>
    <s v="BU1A_x000a_BU2B"/>
    <x v="0"/>
    <s v="PNC"/>
    <x v="7"/>
    <x v="6"/>
    <x v="0"/>
    <x v="0"/>
    <s v="INT_PNC_MLY_ACT_REV"/>
    <s v="DIVISION"/>
    <m/>
    <m/>
    <m/>
    <m/>
    <m/>
    <m/>
    <m/>
    <m/>
    <m/>
    <m/>
    <m/>
    <m/>
    <m/>
    <m/>
    <m/>
    <m/>
    <m/>
    <m/>
    <s v="資料清單"/>
    <x v="12"/>
    <x v="40"/>
    <x v="60"/>
    <x v="11"/>
    <e v="#N/A"/>
    <s v="Division Code"/>
    <x v="179"/>
    <x v="102"/>
    <x v="0"/>
    <x v="183"/>
    <x v="7"/>
    <s v="IEC_STD_V10 &gt;&gt; Common &gt;&gt; AutoMetaDataDivision Code"/>
    <x v="2"/>
    <x v="0"/>
    <s v="產品事業部門代碼Relationship"/>
    <n v="341"/>
    <n v="519"/>
    <n v="0"/>
    <s v=""/>
    <n v="0"/>
    <n v="0"/>
    <n v="1051"/>
    <x v="82"/>
    <s v="Actual Monthly Revenue and Shipment Data"/>
    <x v="58"/>
    <e v="#N/A"/>
    <x v="0"/>
    <s v="PNC:"/>
    <x v="40"/>
    <x v="40"/>
    <x v="520"/>
    <x v="179"/>
    <x v="179"/>
    <x v="189"/>
    <x v="38"/>
    <x v="0"/>
    <x v="0"/>
    <x v="2"/>
    <m/>
    <x v="0"/>
    <x v="2"/>
    <s v="Actual Monthly Revenue and Shipment Data_Division Code"/>
    <x v="504"/>
    <x v="2"/>
    <x v="0"/>
    <x v="6"/>
    <x v="5"/>
    <x v="0"/>
    <x v="0"/>
    <s v="INT_PNC_MLY_ACT_REV"/>
    <s v="DIVISION"/>
    <x v="49"/>
    <x v="151"/>
    <x v="0"/>
    <n v="0"/>
    <x v="0"/>
    <x v="0"/>
    <x v="0"/>
    <s v=""/>
    <s v=""/>
    <n v="520"/>
    <s v="-520"/>
    <x v="0"/>
    <x v="0"/>
    <x v="0"/>
    <x v="179"/>
    <x v="7"/>
    <s v="產品事業部門代碼"/>
    <s v=""/>
    <s v=""/>
    <x v="0"/>
    <x v="60"/>
    <m/>
    <s v="^()$"/>
    <n v="9"/>
    <x v="0"/>
    <x v="5"/>
    <x v="0"/>
    <x v="1"/>
    <x v="1"/>
    <x v="1"/>
    <b v="0"/>
    <x v="0"/>
    <x v="1"/>
    <n v="0"/>
    <x v="0"/>
    <b v="0"/>
    <b v="0"/>
    <b v="0"/>
    <b v="0"/>
    <b v="0"/>
    <b v="0"/>
    <b v="0"/>
    <b v="0"/>
    <b v="0"/>
    <b v="0"/>
    <b v="0"/>
    <x v="0"/>
    <x v="0"/>
    <n v="0"/>
    <x v="12"/>
    <x v="0"/>
  </r>
  <r>
    <m/>
    <x v="5"/>
    <x v="11"/>
    <x v="178"/>
    <x v="178"/>
    <x v="93"/>
    <x v="259"/>
    <s v="N/A"/>
    <x v="2"/>
    <x v="59"/>
    <m/>
    <s v="General"/>
    <s v="代碼類"/>
    <s v="HP, Dynabook, ASUS, Tiny"/>
    <x v="0"/>
    <s v="PNC"/>
    <x v="7"/>
    <x v="6"/>
    <x v="0"/>
    <x v="0"/>
    <s v="INT_PNC_MLY_ACT_REV"/>
    <s v="CUSTOMER"/>
    <m/>
    <m/>
    <m/>
    <m/>
    <m/>
    <m/>
    <m/>
    <m/>
    <m/>
    <m/>
    <m/>
    <m/>
    <m/>
    <m/>
    <m/>
    <m/>
    <m/>
    <m/>
    <s v="資料清單"/>
    <x v="12"/>
    <x v="41"/>
    <x v="60"/>
    <x v="11"/>
    <e v="#N/A"/>
    <s v="Customer Name"/>
    <x v="178"/>
    <x v="93"/>
    <x v="0"/>
    <x v="259"/>
    <x v="7"/>
    <s v="IEC_STD_V10 &gt;&gt; Common &gt;&gt; AutoMetaDataCustomer Name"/>
    <x v="2"/>
    <x v="0"/>
    <s v="客戶名稱Relationship"/>
    <n v="340"/>
    <n v="519"/>
    <n v="0"/>
    <s v=""/>
    <n v="0"/>
    <n v="0"/>
    <n v="1036"/>
    <x v="81"/>
    <s v="Actual Monthly Revenue and Shipment Data"/>
    <x v="58"/>
    <e v="#N/A"/>
    <x v="0"/>
    <s v="PNC:"/>
    <x v="41"/>
    <x v="41"/>
    <x v="521"/>
    <x v="178"/>
    <x v="178"/>
    <x v="189"/>
    <x v="39"/>
    <x v="0"/>
    <x v="0"/>
    <x v="2"/>
    <m/>
    <x v="0"/>
    <x v="2"/>
    <s v="Actual Monthly Revenue and Shipment Data_Customer Name"/>
    <x v="505"/>
    <x v="2"/>
    <x v="0"/>
    <x v="6"/>
    <x v="5"/>
    <x v="0"/>
    <x v="0"/>
    <s v="INT_PNC_MLY_ACT_REV"/>
    <s v="CUSTOMER"/>
    <x v="49"/>
    <x v="152"/>
    <x v="0"/>
    <n v="0"/>
    <x v="0"/>
    <x v="0"/>
    <x v="0"/>
    <s v=""/>
    <s v=""/>
    <n v="521"/>
    <s v="-521"/>
    <x v="0"/>
    <x v="0"/>
    <x v="0"/>
    <x v="178"/>
    <x v="7"/>
    <s v="客戶名稱"/>
    <s v=""/>
    <s v=""/>
    <x v="0"/>
    <x v="60"/>
    <m/>
    <s v="^()$"/>
    <n v="9"/>
    <x v="0"/>
    <x v="5"/>
    <x v="0"/>
    <x v="1"/>
    <x v="1"/>
    <x v="1"/>
    <b v="0"/>
    <x v="0"/>
    <x v="1"/>
    <n v="0"/>
    <x v="0"/>
    <b v="0"/>
    <b v="0"/>
    <b v="0"/>
    <b v="0"/>
    <b v="0"/>
    <b v="0"/>
    <b v="0"/>
    <b v="0"/>
    <b v="0"/>
    <b v="0"/>
    <b v="0"/>
    <x v="0"/>
    <x v="0"/>
    <n v="0"/>
    <x v="12"/>
    <x v="0"/>
  </r>
  <r>
    <m/>
    <x v="5"/>
    <x v="11"/>
    <x v="180"/>
    <x v="180"/>
    <x v="103"/>
    <x v="260"/>
    <s v="N/A"/>
    <x v="2"/>
    <x v="59"/>
    <m/>
    <s v="General"/>
    <s v="代碼類"/>
    <s v="待補充"/>
    <x v="0"/>
    <s v="PNC"/>
    <x v="7"/>
    <x v="6"/>
    <x v="0"/>
    <x v="0"/>
    <s v="INT_PNC_MLY_ACT_REV"/>
    <s v="PROD_CATEGORY"/>
    <m/>
    <m/>
    <m/>
    <m/>
    <m/>
    <m/>
    <m/>
    <m/>
    <m/>
    <m/>
    <m/>
    <m/>
    <m/>
    <m/>
    <m/>
    <m/>
    <m/>
    <m/>
    <s v="資料清單"/>
    <x v="12"/>
    <x v="42"/>
    <x v="60"/>
    <x v="11"/>
    <e v="#N/A"/>
    <s v="Product Category"/>
    <x v="180"/>
    <x v="103"/>
    <x v="0"/>
    <x v="260"/>
    <x v="7"/>
    <s v="IEC_STD_V10 &gt;&gt; Common &gt;&gt; AutoMetaDataProduct Category"/>
    <x v="2"/>
    <x v="0"/>
    <s v="產品型態分類Relationship"/>
    <n v="342"/>
    <n v="519"/>
    <n v="0"/>
    <s v=""/>
    <n v="0"/>
    <n v="0"/>
    <n v="1046"/>
    <x v="83"/>
    <s v="Actual Monthly Revenue and Shipment Data"/>
    <x v="58"/>
    <e v="#N/A"/>
    <x v="0"/>
    <s v="PNC:"/>
    <x v="42"/>
    <x v="42"/>
    <x v="522"/>
    <x v="180"/>
    <x v="180"/>
    <x v="189"/>
    <x v="40"/>
    <x v="0"/>
    <x v="0"/>
    <x v="2"/>
    <m/>
    <x v="0"/>
    <x v="2"/>
    <s v="Actual Monthly Revenue and Shipment Data_Product Category"/>
    <x v="506"/>
    <x v="2"/>
    <x v="0"/>
    <x v="6"/>
    <x v="5"/>
    <x v="0"/>
    <x v="0"/>
    <s v="INT_PNC_MLY_ACT_REV"/>
    <s v="PROD_CATEGORY"/>
    <x v="49"/>
    <x v="153"/>
    <x v="0"/>
    <n v="0"/>
    <x v="0"/>
    <x v="0"/>
    <x v="0"/>
    <s v=""/>
    <s v=""/>
    <n v="522"/>
    <s v="-522"/>
    <x v="0"/>
    <x v="0"/>
    <x v="0"/>
    <x v="180"/>
    <x v="7"/>
    <s v="產品型態分類"/>
    <s v=""/>
    <s v=""/>
    <x v="0"/>
    <x v="60"/>
    <m/>
    <s v="^()$"/>
    <n v="9"/>
    <x v="0"/>
    <x v="5"/>
    <x v="0"/>
    <x v="1"/>
    <x v="1"/>
    <x v="1"/>
    <b v="0"/>
    <x v="0"/>
    <x v="1"/>
    <n v="0"/>
    <x v="0"/>
    <b v="0"/>
    <b v="0"/>
    <b v="0"/>
    <b v="0"/>
    <b v="0"/>
    <b v="0"/>
    <b v="0"/>
    <b v="0"/>
    <b v="0"/>
    <b v="0"/>
    <b v="0"/>
    <x v="0"/>
    <x v="0"/>
    <n v="0"/>
    <x v="11"/>
    <x v="0"/>
  </r>
  <r>
    <m/>
    <x v="5"/>
    <x v="11"/>
    <x v="268"/>
    <x v="268"/>
    <x v="122"/>
    <x v="278"/>
    <s v="N/A"/>
    <x v="1"/>
    <x v="59"/>
    <m/>
    <s v="General"/>
    <s v="日期類"/>
    <m/>
    <x v="0"/>
    <s v="PNC"/>
    <x v="7"/>
    <x v="6"/>
    <x v="0"/>
    <x v="0"/>
    <s v="INT_PNC_MLY_ACT_REV"/>
    <s v="POSTING_MONTH"/>
    <m/>
    <m/>
    <m/>
    <m/>
    <m/>
    <m/>
    <m/>
    <m/>
    <m/>
    <m/>
    <m/>
    <m/>
    <m/>
    <m/>
    <m/>
    <m/>
    <m/>
    <m/>
    <s v="資料清單"/>
    <x v="12"/>
    <x v="43"/>
    <x v="60"/>
    <x v="11"/>
    <e v="#N/A"/>
    <s v="Actual Operating and Shipment Month"/>
    <x v="268"/>
    <x v="122"/>
    <x v="0"/>
    <x v="278"/>
    <x v="7"/>
    <s v="IEC_STD_V10 &gt;&gt; Common &gt;&gt; AutoMetaDataActual Operating and Shipment Month"/>
    <x v="1"/>
    <x v="0"/>
    <s v="營收出貨結帳月份Property"/>
    <n v="525"/>
    <n v="519"/>
    <n v="0"/>
    <s v="Actual Operating and Shipment Month"/>
    <n v="1"/>
    <n v="0"/>
    <n v="0"/>
    <x v="0"/>
    <s v="Actual Monthly Revenue and Shipment Data"/>
    <x v="58"/>
    <e v="#N/A"/>
    <x v="0"/>
    <s v="PNC:"/>
    <x v="43"/>
    <x v="43"/>
    <x v="523"/>
    <x v="268"/>
    <x v="268"/>
    <x v="189"/>
    <x v="0"/>
    <x v="0"/>
    <x v="0"/>
    <x v="3"/>
    <m/>
    <x v="0"/>
    <x v="1"/>
    <s v="Actual Monthly Revenue and Shipment Data_Actual Operating and Shipment Month"/>
    <x v="507"/>
    <x v="1"/>
    <x v="0"/>
    <x v="6"/>
    <x v="5"/>
    <x v="0"/>
    <x v="0"/>
    <s v="INT_PNC_MLY_ACT_REV"/>
    <s v="POSTING_MONTH"/>
    <x v="49"/>
    <x v="168"/>
    <x v="0"/>
    <n v="0"/>
    <x v="0"/>
    <x v="0"/>
    <x v="0"/>
    <s v=""/>
    <s v=""/>
    <n v="523"/>
    <s v="-523"/>
    <x v="0"/>
    <x v="0"/>
    <x v="0"/>
    <x v="268"/>
    <x v="7"/>
    <s v="營收出貨結帳月份"/>
    <s v=""/>
    <s v=""/>
    <x v="0"/>
    <x v="60"/>
    <m/>
    <s v="^()$"/>
    <n v="9"/>
    <x v="0"/>
    <x v="5"/>
    <x v="0"/>
    <x v="1"/>
    <x v="0"/>
    <x v="1"/>
    <b v="0"/>
    <x v="0"/>
    <x v="1"/>
    <n v="0"/>
    <x v="0"/>
    <b v="0"/>
    <b v="0"/>
    <b v="0"/>
    <b v="0"/>
    <b v="0"/>
    <b v="0"/>
    <b v="0"/>
    <b v="0"/>
    <b v="0"/>
    <b v="0"/>
    <b v="0"/>
    <x v="0"/>
    <x v="0"/>
    <n v="0"/>
    <x v="14"/>
    <x v="0"/>
  </r>
  <r>
    <m/>
    <x v="5"/>
    <x v="11"/>
    <x v="269"/>
    <x v="269"/>
    <x v="120"/>
    <x v="279"/>
    <s v="儲存單位為 台幣_x000a_顯示單位為 百萬台幣"/>
    <x v="1"/>
    <x v="59"/>
    <m/>
    <s v="General"/>
    <s v="金額類"/>
    <m/>
    <x v="0"/>
    <s v="PNC"/>
    <x v="7"/>
    <x v="6"/>
    <x v="0"/>
    <x v="0"/>
    <s v="INT_PNC_MLY_ACT_REV"/>
    <s v="MLY_ACT_REV"/>
    <m/>
    <m/>
    <m/>
    <m/>
    <m/>
    <m/>
    <m/>
    <m/>
    <m/>
    <m/>
    <m/>
    <m/>
    <m/>
    <m/>
    <m/>
    <m/>
    <m/>
    <m/>
    <s v="資料清單"/>
    <x v="12"/>
    <x v="44"/>
    <x v="60"/>
    <x v="11"/>
    <e v="#N/A"/>
    <s v="Monthly Actual Revenue"/>
    <x v="269"/>
    <x v="120"/>
    <x v="0"/>
    <x v="279"/>
    <x v="7"/>
    <s v="IEC_STD_V10 &gt;&gt; Common &gt;&gt; AutoMetaDataMonthly Actual Revenue"/>
    <x v="1"/>
    <x v="0"/>
    <s v="每月實際營業收入Property"/>
    <n v="526"/>
    <n v="519"/>
    <n v="0"/>
    <s v="Monthly Actual Revenue"/>
    <n v="1"/>
    <n v="0"/>
    <n v="0"/>
    <x v="0"/>
    <s v="Actual Monthly Revenue and Shipment Data"/>
    <x v="58"/>
    <e v="#N/A"/>
    <x v="0"/>
    <s v="PNC:"/>
    <x v="44"/>
    <x v="44"/>
    <x v="524"/>
    <x v="269"/>
    <x v="269"/>
    <x v="220"/>
    <x v="0"/>
    <x v="0"/>
    <x v="0"/>
    <x v="6"/>
    <m/>
    <x v="0"/>
    <x v="1"/>
    <s v="Actual Monthly Revenue and Shipment Data_Monthly Actual Revenue"/>
    <x v="508"/>
    <x v="1"/>
    <x v="0"/>
    <x v="6"/>
    <x v="5"/>
    <x v="0"/>
    <x v="0"/>
    <s v="INT_PNC_MLY_ACT_REV"/>
    <s v="MLY_ACT_REV"/>
    <x v="49"/>
    <x v="169"/>
    <x v="0"/>
    <n v="0"/>
    <x v="0"/>
    <x v="0"/>
    <x v="0"/>
    <s v=""/>
    <s v=""/>
    <n v="524"/>
    <s v="-524"/>
    <x v="0"/>
    <x v="0"/>
    <x v="0"/>
    <x v="269"/>
    <x v="7"/>
    <s v="每月實際營業收入"/>
    <s v=""/>
    <s v=""/>
    <x v="0"/>
    <x v="60"/>
    <m/>
    <s v="^()$"/>
    <n v="9"/>
    <x v="0"/>
    <x v="5"/>
    <x v="0"/>
    <x v="1"/>
    <x v="0"/>
    <x v="1"/>
    <b v="0"/>
    <x v="0"/>
    <x v="1"/>
    <n v="0"/>
    <x v="0"/>
    <b v="0"/>
    <b v="0"/>
    <b v="0"/>
    <b v="0"/>
    <b v="0"/>
    <b v="0"/>
    <b v="0"/>
    <b v="0"/>
    <b v="0"/>
    <b v="0"/>
    <b v="0"/>
    <x v="0"/>
    <x v="0"/>
    <n v="0"/>
    <x v="17"/>
    <x v="0"/>
  </r>
  <r>
    <m/>
    <x v="5"/>
    <x v="11"/>
    <x v="270"/>
    <x v="270"/>
    <x v="123"/>
    <x v="280"/>
    <s v="儲存單位為 台_x000a_顯示單位為 千台"/>
    <x v="1"/>
    <x v="59"/>
    <m/>
    <s v="General"/>
    <s v="數值類"/>
    <m/>
    <x v="0"/>
    <s v="PNC"/>
    <x v="7"/>
    <x v="6"/>
    <x v="0"/>
    <x v="0"/>
    <s v="INT_PNC_MLY_ACT_REV"/>
    <s v="MLY_ACT_SHIP"/>
    <m/>
    <m/>
    <m/>
    <m/>
    <m/>
    <m/>
    <m/>
    <m/>
    <m/>
    <m/>
    <m/>
    <m/>
    <m/>
    <m/>
    <m/>
    <m/>
    <m/>
    <m/>
    <s v="資料清單"/>
    <x v="12"/>
    <x v="45"/>
    <x v="60"/>
    <x v="11"/>
    <e v="#N/A"/>
    <s v="Monthly Actual Shipment"/>
    <x v="270"/>
    <x v="123"/>
    <x v="0"/>
    <x v="280"/>
    <x v="7"/>
    <s v="IEC_STD_V10 &gt;&gt; Common &gt;&gt; AutoMetaDataMonthly Actual Shipment"/>
    <x v="1"/>
    <x v="0"/>
    <s v="每月實際出貨量Property"/>
    <n v="527"/>
    <n v="519"/>
    <n v="0"/>
    <s v="Monthly Actual Shipment"/>
    <n v="1"/>
    <n v="0"/>
    <n v="0"/>
    <x v="0"/>
    <s v="Actual Monthly Revenue and Shipment Data"/>
    <x v="58"/>
    <e v="#N/A"/>
    <x v="0"/>
    <s v="PNC:"/>
    <x v="45"/>
    <x v="45"/>
    <x v="525"/>
    <x v="270"/>
    <x v="270"/>
    <x v="221"/>
    <x v="0"/>
    <x v="0"/>
    <x v="0"/>
    <x v="4"/>
    <m/>
    <x v="0"/>
    <x v="1"/>
    <s v="Actual Monthly Revenue and Shipment Data_Monthly Actual Shipment"/>
    <x v="509"/>
    <x v="1"/>
    <x v="0"/>
    <x v="6"/>
    <x v="5"/>
    <x v="0"/>
    <x v="0"/>
    <s v="INT_PNC_MLY_ACT_REV"/>
    <s v="MLY_ACT_SHIP"/>
    <x v="49"/>
    <x v="170"/>
    <x v="0"/>
    <n v="0"/>
    <x v="0"/>
    <x v="0"/>
    <x v="0"/>
    <s v=""/>
    <s v=""/>
    <n v="525"/>
    <s v="-525"/>
    <x v="0"/>
    <x v="0"/>
    <x v="0"/>
    <x v="270"/>
    <x v="7"/>
    <s v="每月實際出貨量"/>
    <s v=""/>
    <s v=""/>
    <x v="0"/>
    <x v="60"/>
    <m/>
    <s v="^()$"/>
    <n v="9"/>
    <x v="0"/>
    <x v="5"/>
    <x v="0"/>
    <x v="1"/>
    <x v="0"/>
    <x v="1"/>
    <b v="0"/>
    <x v="0"/>
    <x v="1"/>
    <n v="0"/>
    <x v="0"/>
    <b v="0"/>
    <b v="0"/>
    <b v="0"/>
    <b v="0"/>
    <b v="0"/>
    <b v="0"/>
    <b v="0"/>
    <b v="0"/>
    <b v="0"/>
    <b v="0"/>
    <b v="0"/>
    <x v="0"/>
    <x v="0"/>
    <n v="0"/>
    <x v="23"/>
    <x v="0"/>
  </r>
  <r>
    <m/>
    <x v="5"/>
    <x v="11"/>
    <x v="271"/>
    <x v="271"/>
    <x v="124"/>
    <x v="281"/>
    <s v="實際和目標營業收入差異率 = (實際營業收入 - 營業收入目標)/營業收入目標"/>
    <x v="1"/>
    <x v="59"/>
    <s v="Actual Daily Revenue and Shipment Data_Actual Daily Revenue;MLY Rev and SHIPT Data of Yearly TRGT_Monthly Revenue of Yearly Target"/>
    <s v="General"/>
    <s v="比例類"/>
    <m/>
    <x v="0"/>
    <s v="PNC"/>
    <x v="7"/>
    <x v="6"/>
    <x v="0"/>
    <x v="0"/>
    <s v="INT_PNC_MLY_ACT_REV"/>
    <s v="MLY_YLY_REV_DIFF_RATE"/>
    <m/>
    <m/>
    <m/>
    <m/>
    <m/>
    <m/>
    <m/>
    <m/>
    <m/>
    <m/>
    <m/>
    <m/>
    <m/>
    <m/>
    <m/>
    <m/>
    <m/>
    <m/>
    <s v="資料清單"/>
    <x v="12"/>
    <x v="46"/>
    <x v="60"/>
    <x v="11"/>
    <e v="#N/A"/>
    <s v="Diff Rate of MLY Act Rev vs Yearly Target Rev"/>
    <x v="271"/>
    <x v="124"/>
    <x v="0"/>
    <x v="281"/>
    <x v="7"/>
    <s v="IEC_STD_V10 &gt;&gt; Common &gt;&gt; AutoMetaDataDiff Rate of MLY Act Rev vs Yearly Target Rev"/>
    <x v="1"/>
    <x v="0"/>
    <s v="每月實際和年度目標營業收入差異率Property"/>
    <n v="528"/>
    <n v="519"/>
    <e v="#N/A"/>
    <s v="Diff Rate of MLY Act Rev vs Yearly Target Rev"/>
    <n v="1"/>
    <n v="0"/>
    <n v="0"/>
    <x v="0"/>
    <s v="Actual Monthly Revenue and Shipment Data"/>
    <x v="58"/>
    <e v="#N/A"/>
    <x v="56"/>
    <s v="PNC:"/>
    <x v="46"/>
    <x v="46"/>
    <x v="526"/>
    <x v="271"/>
    <x v="271"/>
    <x v="224"/>
    <x v="0"/>
    <x v="0"/>
    <x v="0"/>
    <x v="5"/>
    <m/>
    <x v="0"/>
    <x v="1"/>
    <s v="Actual Monthly Revenue and Shipment Data_Diff Rate of MLY Act Rev vs Yearly Target Rev"/>
    <x v="510"/>
    <x v="1"/>
    <x v="0"/>
    <x v="6"/>
    <x v="5"/>
    <x v="0"/>
    <x v="0"/>
    <s v="INT_PNC_MLY_ACT_REV"/>
    <s v="MLY_YLY_REV_DIFF_RATE"/>
    <x v="49"/>
    <x v="171"/>
    <x v="0"/>
    <n v="0"/>
    <x v="0"/>
    <x v="0"/>
    <x v="0"/>
    <s v=""/>
    <s v=""/>
    <n v="526"/>
    <s v="-526"/>
    <x v="0"/>
    <x v="0"/>
    <x v="0"/>
    <x v="271"/>
    <x v="7"/>
    <s v="每月實際和年度目標營業收入差異率"/>
    <s v=""/>
    <s v=""/>
    <x v="0"/>
    <x v="60"/>
    <m/>
    <s v="^()$"/>
    <n v="9"/>
    <x v="0"/>
    <x v="5"/>
    <x v="0"/>
    <x v="1"/>
    <x v="0"/>
    <x v="1"/>
    <b v="0"/>
    <x v="0"/>
    <x v="1"/>
    <n v="0"/>
    <x v="0"/>
    <b v="0"/>
    <b v="0"/>
    <b v="0"/>
    <b v="0"/>
    <b v="0"/>
    <b v="0"/>
    <b v="0"/>
    <b v="0"/>
    <b v="0"/>
    <b v="0"/>
    <b v="0"/>
    <x v="0"/>
    <x v="0"/>
    <n v="0"/>
    <x v="30"/>
    <x v="0"/>
  </r>
  <r>
    <m/>
    <x v="5"/>
    <x v="11"/>
    <x v="272"/>
    <x v="272"/>
    <x v="125"/>
    <x v="282"/>
    <s v="實際和目標出貨量差異率 = (實際出貨量 - 出貨量目標)/出貨量目標"/>
    <x v="1"/>
    <x v="59"/>
    <s v="Actual Daily Revenue and Shipment Data_Actual Daily Shipment;MLY Rev and SHIPT Data of Yearly TRGT_Monthly Revenue of Yearly Target"/>
    <s v="General"/>
    <s v="比例類"/>
    <m/>
    <x v="0"/>
    <s v="PNC"/>
    <x v="7"/>
    <x v="6"/>
    <x v="0"/>
    <x v="0"/>
    <s v="INT_PNC_MLY_ACT_REV"/>
    <s v="MLY_YLY_SHIP_DIFF_RATE"/>
    <m/>
    <m/>
    <m/>
    <m/>
    <m/>
    <m/>
    <m/>
    <m/>
    <m/>
    <m/>
    <m/>
    <m/>
    <m/>
    <m/>
    <m/>
    <m/>
    <m/>
    <m/>
    <s v="資料清單"/>
    <x v="12"/>
    <x v="47"/>
    <x v="60"/>
    <x v="11"/>
    <e v="#N/A"/>
    <s v="Diff Rate of MLY Act Ship vs Yearly Target Ship"/>
    <x v="272"/>
    <x v="125"/>
    <x v="0"/>
    <x v="282"/>
    <x v="7"/>
    <s v="IEC_STD_V10 &gt;&gt; Common &gt;&gt; AutoMetaDataDiff Rate of MLY Act Ship vs Yearly Target Ship"/>
    <x v="1"/>
    <x v="0"/>
    <s v="每月實際和年度目標出貨量差異率Property"/>
    <n v="529"/>
    <n v="519"/>
    <e v="#N/A"/>
    <s v="Diff Rate of MLY Act Ship vs Yearly Target Ship"/>
    <n v="1"/>
    <n v="0"/>
    <n v="0"/>
    <x v="0"/>
    <s v="Actual Monthly Revenue and Shipment Data"/>
    <x v="58"/>
    <e v="#N/A"/>
    <x v="57"/>
    <s v="PNC:"/>
    <x v="47"/>
    <x v="47"/>
    <x v="527"/>
    <x v="272"/>
    <x v="272"/>
    <x v="225"/>
    <x v="0"/>
    <x v="0"/>
    <x v="0"/>
    <x v="5"/>
    <m/>
    <x v="0"/>
    <x v="1"/>
    <s v="Actual Monthly Revenue and Shipment Data_Diff Rate of MLY Act Ship vs Yearly Target Ship"/>
    <x v="511"/>
    <x v="1"/>
    <x v="0"/>
    <x v="6"/>
    <x v="5"/>
    <x v="0"/>
    <x v="0"/>
    <s v="INT_PNC_MLY_ACT_REV"/>
    <s v="MLY_YLY_SHIP_DIFF_RATE"/>
    <x v="49"/>
    <x v="172"/>
    <x v="0"/>
    <n v="0"/>
    <x v="0"/>
    <x v="0"/>
    <x v="0"/>
    <s v=""/>
    <s v=""/>
    <n v="527"/>
    <s v="-527"/>
    <x v="0"/>
    <x v="0"/>
    <x v="0"/>
    <x v="272"/>
    <x v="7"/>
    <s v="每月實際和年度目標出貨量差異率"/>
    <s v=""/>
    <s v=""/>
    <x v="0"/>
    <x v="60"/>
    <m/>
    <s v="^()$"/>
    <n v="9"/>
    <x v="0"/>
    <x v="5"/>
    <x v="0"/>
    <x v="1"/>
    <x v="0"/>
    <x v="1"/>
    <b v="0"/>
    <x v="0"/>
    <x v="1"/>
    <n v="0"/>
    <x v="0"/>
    <b v="0"/>
    <b v="0"/>
    <b v="0"/>
    <b v="0"/>
    <b v="0"/>
    <b v="0"/>
    <b v="0"/>
    <b v="0"/>
    <b v="0"/>
    <b v="0"/>
    <b v="0"/>
    <x v="0"/>
    <x v="0"/>
    <n v="0"/>
    <x v="37"/>
    <x v="0"/>
  </r>
  <r>
    <m/>
    <x v="5"/>
    <x v="11"/>
    <x v="273"/>
    <x v="273"/>
    <x v="126"/>
    <x v="283"/>
    <s v="N/A"/>
    <x v="0"/>
    <x v="0"/>
    <m/>
    <s v="General"/>
    <s v="N/A"/>
    <s v="N/A"/>
    <x v="0"/>
    <s v="PNC"/>
    <x v="7"/>
    <x v="6"/>
    <x v="0"/>
    <x v="0"/>
    <s v="INT_PNC_MLY_REV_DIFF_RATE"/>
    <m/>
    <m/>
    <m/>
    <m/>
    <m/>
    <m/>
    <m/>
    <m/>
    <m/>
    <m/>
    <m/>
    <m/>
    <m/>
    <m/>
    <m/>
    <m/>
    <m/>
    <m/>
    <m/>
    <s v="資料清單"/>
    <x v="12"/>
    <x v="48"/>
    <x v="60"/>
    <x v="11"/>
    <e v="#N/A"/>
    <s v="Diff Rate and Hit Rate Data of Rev and SHIPT"/>
    <x v="273"/>
    <x v="126"/>
    <x v="0"/>
    <x v="283"/>
    <x v="7"/>
    <s v="IEC_STD_V10 &gt;&gt; Common &gt;&gt; AutoMetaDataDiff Rate and Hit Rate Data of Rev and SHIPT"/>
    <x v="0"/>
    <x v="0"/>
    <s v="實際與預估營收出貨差異率和達成率資料Concept"/>
    <n v="530"/>
    <n v="0"/>
    <n v="0"/>
    <s v=""/>
    <n v="0"/>
    <n v="0"/>
    <n v="0"/>
    <x v="0"/>
    <s v=""/>
    <x v="0"/>
    <s v=""/>
    <x v="0"/>
    <s v="PNC:"/>
    <x v="48"/>
    <x v="48"/>
    <x v="528"/>
    <x v="273"/>
    <x v="273"/>
    <x v="189"/>
    <x v="26"/>
    <x v="0"/>
    <x v="0"/>
    <x v="7"/>
    <m/>
    <x v="0"/>
    <x v="0"/>
    <s v="Diff Rate and Hit Rate Data of Rev and SHIPT"/>
    <x v="512"/>
    <x v="0"/>
    <x v="0"/>
    <x v="6"/>
    <x v="5"/>
    <x v="0"/>
    <x v="0"/>
    <s v="INT_PNC_MLY_REV_DIFF_RATE"/>
    <s v=""/>
    <x v="50"/>
    <x v="0"/>
    <x v="0"/>
    <n v="0"/>
    <x v="0"/>
    <x v="0"/>
    <x v="0"/>
    <s v=""/>
    <s v=""/>
    <n v="528"/>
    <s v="-528"/>
    <x v="0"/>
    <x v="0"/>
    <x v="0"/>
    <x v="273"/>
    <x v="7"/>
    <s v="實際與預估營收出貨差異率和達成率資料"/>
    <s v=""/>
    <s v=""/>
    <x v="0"/>
    <x v="60"/>
    <m/>
    <s v="^()$"/>
    <n v="9"/>
    <x v="0"/>
    <x v="5"/>
    <x v="0"/>
    <x v="1"/>
    <x v="0"/>
    <x v="1"/>
    <b v="0"/>
    <x v="0"/>
    <x v="0"/>
    <n v="0"/>
    <x v="0"/>
    <b v="0"/>
    <b v="0"/>
    <b v="0"/>
    <b v="0"/>
    <b v="0"/>
    <b v="0"/>
    <b v="0"/>
    <b v="0"/>
    <b v="0"/>
    <b v="0"/>
    <b v="0"/>
    <x v="0"/>
    <x v="0"/>
    <n v="0"/>
    <x v="41"/>
    <x v="0"/>
  </r>
  <r>
    <m/>
    <x v="5"/>
    <x v="11"/>
    <x v="177"/>
    <x v="177"/>
    <x v="99"/>
    <x v="258"/>
    <s v="N/A"/>
    <x v="2"/>
    <x v="60"/>
    <m/>
    <s v="General"/>
    <s v="代碼類"/>
    <s v="BU1: 第一事業部_x000a_BU2: 第二事業部"/>
    <x v="0"/>
    <s v="PNC"/>
    <x v="7"/>
    <x v="6"/>
    <x v="0"/>
    <x v="0"/>
    <s v="INT_PNC_MLY_REV_DIFF_RATE"/>
    <s v="BU"/>
    <m/>
    <m/>
    <m/>
    <m/>
    <m/>
    <m/>
    <m/>
    <m/>
    <m/>
    <m/>
    <m/>
    <m/>
    <m/>
    <m/>
    <m/>
    <m/>
    <m/>
    <m/>
    <s v="資料清單"/>
    <x v="12"/>
    <x v="49"/>
    <x v="60"/>
    <x v="11"/>
    <e v="#N/A"/>
    <s v="BU Code"/>
    <x v="177"/>
    <x v="99"/>
    <x v="0"/>
    <x v="258"/>
    <x v="7"/>
    <s v="IEC_STD_V10 &gt;&gt; Common &gt;&gt; AutoMetaDataBU Code"/>
    <x v="2"/>
    <x v="0"/>
    <s v="事業處代碼Relationship"/>
    <n v="339"/>
    <n v="530"/>
    <n v="0"/>
    <s v=""/>
    <n v="0"/>
    <n v="0"/>
    <n v="1055"/>
    <x v="80"/>
    <s v="Diff Rate and Hit Rate Data of Rev and SHIPT"/>
    <x v="59"/>
    <e v="#N/A"/>
    <x v="0"/>
    <s v="PNC:"/>
    <x v="49"/>
    <x v="49"/>
    <x v="529"/>
    <x v="177"/>
    <x v="177"/>
    <x v="189"/>
    <x v="37"/>
    <x v="0"/>
    <x v="0"/>
    <x v="2"/>
    <m/>
    <x v="0"/>
    <x v="2"/>
    <s v="Diff Rate and Hit Rate Data of Rev and SHIPT_BU Code"/>
    <x v="513"/>
    <x v="2"/>
    <x v="0"/>
    <x v="6"/>
    <x v="5"/>
    <x v="0"/>
    <x v="0"/>
    <s v="INT_PNC_MLY_REV_DIFF_RATE"/>
    <s v="BU"/>
    <x v="50"/>
    <x v="150"/>
    <x v="0"/>
    <n v="0"/>
    <x v="0"/>
    <x v="0"/>
    <x v="0"/>
    <s v=""/>
    <s v=""/>
    <n v="529"/>
    <s v="-529"/>
    <x v="0"/>
    <x v="0"/>
    <x v="0"/>
    <x v="177"/>
    <x v="7"/>
    <s v="事業處代碼"/>
    <s v=""/>
    <s v=""/>
    <x v="0"/>
    <x v="60"/>
    <m/>
    <s v="^()$"/>
    <n v="9"/>
    <x v="0"/>
    <x v="5"/>
    <x v="0"/>
    <x v="1"/>
    <x v="1"/>
    <x v="1"/>
    <b v="0"/>
    <x v="0"/>
    <x v="1"/>
    <n v="0"/>
    <x v="0"/>
    <b v="0"/>
    <b v="0"/>
    <b v="0"/>
    <b v="0"/>
    <b v="0"/>
    <b v="0"/>
    <b v="0"/>
    <b v="0"/>
    <b v="0"/>
    <b v="0"/>
    <b v="0"/>
    <x v="0"/>
    <x v="0"/>
    <n v="0"/>
    <x v="1"/>
    <x v="0"/>
  </r>
  <r>
    <m/>
    <x v="5"/>
    <x v="11"/>
    <x v="179"/>
    <x v="179"/>
    <x v="102"/>
    <x v="183"/>
    <s v="N/A"/>
    <x v="2"/>
    <x v="60"/>
    <m/>
    <s v="General"/>
    <s v="代碼類"/>
    <s v="BU1A_x000a_BU2B"/>
    <x v="0"/>
    <s v="PNC"/>
    <x v="7"/>
    <x v="6"/>
    <x v="0"/>
    <x v="0"/>
    <s v="INT_PNC_MLY_REV_DIFF_RATE"/>
    <s v="DIVISION"/>
    <m/>
    <m/>
    <m/>
    <m/>
    <m/>
    <m/>
    <m/>
    <m/>
    <m/>
    <m/>
    <m/>
    <m/>
    <m/>
    <m/>
    <m/>
    <m/>
    <m/>
    <m/>
    <s v="資料清單"/>
    <x v="12"/>
    <x v="50"/>
    <x v="60"/>
    <x v="11"/>
    <e v="#N/A"/>
    <s v="Division Code"/>
    <x v="179"/>
    <x v="102"/>
    <x v="0"/>
    <x v="183"/>
    <x v="7"/>
    <s v="IEC_STD_V10 &gt;&gt; Common &gt;&gt; AutoMetaDataDivision Code"/>
    <x v="2"/>
    <x v="0"/>
    <s v="產品事業部門代碼Relationship"/>
    <n v="341"/>
    <n v="530"/>
    <n v="0"/>
    <s v=""/>
    <n v="0"/>
    <n v="0"/>
    <n v="1051"/>
    <x v="82"/>
    <s v="Diff Rate and Hit Rate Data of Rev and SHIPT"/>
    <x v="59"/>
    <e v="#N/A"/>
    <x v="0"/>
    <s v="PNC:"/>
    <x v="50"/>
    <x v="50"/>
    <x v="530"/>
    <x v="179"/>
    <x v="179"/>
    <x v="189"/>
    <x v="38"/>
    <x v="0"/>
    <x v="0"/>
    <x v="2"/>
    <m/>
    <x v="0"/>
    <x v="2"/>
    <s v="Diff Rate and Hit Rate Data of Rev and SHIPT_Division Code"/>
    <x v="514"/>
    <x v="2"/>
    <x v="0"/>
    <x v="6"/>
    <x v="5"/>
    <x v="0"/>
    <x v="0"/>
    <s v="INT_PNC_MLY_REV_DIFF_RATE"/>
    <s v="DIVISION"/>
    <x v="50"/>
    <x v="151"/>
    <x v="0"/>
    <n v="0"/>
    <x v="0"/>
    <x v="0"/>
    <x v="0"/>
    <s v=""/>
    <s v=""/>
    <n v="530"/>
    <s v="-530"/>
    <x v="0"/>
    <x v="0"/>
    <x v="0"/>
    <x v="179"/>
    <x v="7"/>
    <s v="產品事業部門代碼"/>
    <s v=""/>
    <s v=""/>
    <x v="0"/>
    <x v="60"/>
    <m/>
    <s v="^()$"/>
    <n v="9"/>
    <x v="0"/>
    <x v="5"/>
    <x v="0"/>
    <x v="1"/>
    <x v="1"/>
    <x v="1"/>
    <b v="0"/>
    <x v="0"/>
    <x v="1"/>
    <n v="0"/>
    <x v="0"/>
    <b v="0"/>
    <b v="0"/>
    <b v="0"/>
    <b v="0"/>
    <b v="0"/>
    <b v="0"/>
    <b v="0"/>
    <b v="0"/>
    <b v="0"/>
    <b v="0"/>
    <b v="0"/>
    <x v="0"/>
    <x v="0"/>
    <n v="0"/>
    <x v="12"/>
    <x v="0"/>
  </r>
  <r>
    <m/>
    <x v="5"/>
    <x v="11"/>
    <x v="178"/>
    <x v="178"/>
    <x v="93"/>
    <x v="259"/>
    <s v="N/A"/>
    <x v="2"/>
    <x v="60"/>
    <m/>
    <s v="General"/>
    <s v="代碼類"/>
    <s v="HP, Dynabook, ASUS, Tiny"/>
    <x v="0"/>
    <s v="PNC"/>
    <x v="7"/>
    <x v="6"/>
    <x v="0"/>
    <x v="0"/>
    <s v="INT_PNC_MLY_REV_DIFF_RATE"/>
    <s v="CUSTOMER"/>
    <m/>
    <m/>
    <m/>
    <m/>
    <m/>
    <m/>
    <m/>
    <m/>
    <m/>
    <m/>
    <m/>
    <m/>
    <m/>
    <m/>
    <m/>
    <m/>
    <m/>
    <m/>
    <s v="資料清單"/>
    <x v="12"/>
    <x v="51"/>
    <x v="60"/>
    <x v="11"/>
    <e v="#N/A"/>
    <s v="Customer Name"/>
    <x v="178"/>
    <x v="93"/>
    <x v="0"/>
    <x v="259"/>
    <x v="7"/>
    <s v="IEC_STD_V10 &gt;&gt; Common &gt;&gt; AutoMetaDataCustomer Name"/>
    <x v="2"/>
    <x v="0"/>
    <s v="客戶名稱Relationship"/>
    <n v="340"/>
    <n v="530"/>
    <n v="0"/>
    <s v=""/>
    <n v="0"/>
    <n v="0"/>
    <n v="1036"/>
    <x v="81"/>
    <s v="Diff Rate and Hit Rate Data of Rev and SHIPT"/>
    <x v="59"/>
    <e v="#N/A"/>
    <x v="0"/>
    <s v="PNC:"/>
    <x v="51"/>
    <x v="51"/>
    <x v="531"/>
    <x v="178"/>
    <x v="178"/>
    <x v="189"/>
    <x v="39"/>
    <x v="0"/>
    <x v="0"/>
    <x v="2"/>
    <m/>
    <x v="0"/>
    <x v="2"/>
    <s v="Diff Rate and Hit Rate Data of Rev and SHIPT_Customer Name"/>
    <x v="515"/>
    <x v="2"/>
    <x v="0"/>
    <x v="6"/>
    <x v="5"/>
    <x v="0"/>
    <x v="0"/>
    <s v="INT_PNC_MLY_REV_DIFF_RATE"/>
    <s v="CUSTOMER"/>
    <x v="50"/>
    <x v="152"/>
    <x v="0"/>
    <n v="0"/>
    <x v="0"/>
    <x v="0"/>
    <x v="0"/>
    <s v=""/>
    <s v=""/>
    <n v="531"/>
    <s v="-531"/>
    <x v="0"/>
    <x v="0"/>
    <x v="0"/>
    <x v="178"/>
    <x v="7"/>
    <s v="客戶名稱"/>
    <s v=""/>
    <s v=""/>
    <x v="0"/>
    <x v="60"/>
    <m/>
    <s v="^()$"/>
    <n v="9"/>
    <x v="0"/>
    <x v="5"/>
    <x v="0"/>
    <x v="1"/>
    <x v="1"/>
    <x v="1"/>
    <b v="0"/>
    <x v="0"/>
    <x v="1"/>
    <n v="0"/>
    <x v="0"/>
    <b v="0"/>
    <b v="0"/>
    <b v="0"/>
    <b v="0"/>
    <b v="0"/>
    <b v="0"/>
    <b v="0"/>
    <b v="0"/>
    <b v="0"/>
    <b v="0"/>
    <b v="0"/>
    <x v="0"/>
    <x v="0"/>
    <n v="0"/>
    <x v="12"/>
    <x v="0"/>
  </r>
  <r>
    <m/>
    <x v="5"/>
    <x v="11"/>
    <x v="180"/>
    <x v="180"/>
    <x v="103"/>
    <x v="260"/>
    <s v="N/A"/>
    <x v="2"/>
    <x v="60"/>
    <m/>
    <s v="General"/>
    <s v="代碼類"/>
    <s v="待補充"/>
    <x v="0"/>
    <s v="PNC"/>
    <x v="7"/>
    <x v="6"/>
    <x v="0"/>
    <x v="0"/>
    <s v="INT_PNC_MLY_REV_DIFF_RATE"/>
    <s v="PROD_CATEGORY"/>
    <m/>
    <m/>
    <m/>
    <m/>
    <m/>
    <m/>
    <m/>
    <m/>
    <m/>
    <m/>
    <m/>
    <m/>
    <m/>
    <m/>
    <m/>
    <m/>
    <m/>
    <m/>
    <s v="資料清單"/>
    <x v="12"/>
    <x v="52"/>
    <x v="60"/>
    <x v="11"/>
    <e v="#N/A"/>
    <s v="Product Category"/>
    <x v="180"/>
    <x v="103"/>
    <x v="0"/>
    <x v="260"/>
    <x v="7"/>
    <s v="IEC_STD_V10 &gt;&gt; Common &gt;&gt; AutoMetaDataProduct Category"/>
    <x v="2"/>
    <x v="0"/>
    <s v="產品型態分類Relationship"/>
    <n v="342"/>
    <n v="530"/>
    <n v="0"/>
    <s v=""/>
    <n v="0"/>
    <n v="0"/>
    <n v="1046"/>
    <x v="83"/>
    <s v="Diff Rate and Hit Rate Data of Rev and SHIPT"/>
    <x v="59"/>
    <e v="#N/A"/>
    <x v="0"/>
    <s v="PNC:"/>
    <x v="52"/>
    <x v="52"/>
    <x v="532"/>
    <x v="180"/>
    <x v="180"/>
    <x v="189"/>
    <x v="40"/>
    <x v="0"/>
    <x v="0"/>
    <x v="2"/>
    <m/>
    <x v="0"/>
    <x v="2"/>
    <s v="Diff Rate and Hit Rate Data of Rev and SHIPT_Product Category"/>
    <x v="516"/>
    <x v="2"/>
    <x v="0"/>
    <x v="6"/>
    <x v="5"/>
    <x v="0"/>
    <x v="0"/>
    <s v="INT_PNC_MLY_REV_DIFF_RATE"/>
    <s v="PROD_CATEGORY"/>
    <x v="50"/>
    <x v="153"/>
    <x v="0"/>
    <n v="0"/>
    <x v="0"/>
    <x v="0"/>
    <x v="0"/>
    <s v=""/>
    <s v=""/>
    <n v="532"/>
    <s v="-532"/>
    <x v="0"/>
    <x v="0"/>
    <x v="0"/>
    <x v="180"/>
    <x v="7"/>
    <s v="產品型態分類"/>
    <s v=""/>
    <s v=""/>
    <x v="0"/>
    <x v="60"/>
    <m/>
    <s v="^()$"/>
    <n v="9"/>
    <x v="0"/>
    <x v="5"/>
    <x v="0"/>
    <x v="1"/>
    <x v="1"/>
    <x v="1"/>
    <b v="0"/>
    <x v="0"/>
    <x v="1"/>
    <n v="0"/>
    <x v="0"/>
    <b v="0"/>
    <b v="0"/>
    <b v="0"/>
    <b v="0"/>
    <b v="0"/>
    <b v="0"/>
    <b v="0"/>
    <b v="0"/>
    <b v="0"/>
    <b v="0"/>
    <b v="0"/>
    <x v="0"/>
    <x v="0"/>
    <n v="0"/>
    <x v="11"/>
    <x v="0"/>
  </r>
  <r>
    <m/>
    <x v="5"/>
    <x v="11"/>
    <x v="274"/>
    <x v="274"/>
    <x v="127"/>
    <x v="284"/>
    <s v="N/A"/>
    <x v="1"/>
    <x v="60"/>
    <m/>
    <s v="General"/>
    <s v="數值類"/>
    <m/>
    <x v="0"/>
    <s v="PNC"/>
    <x v="7"/>
    <x v="6"/>
    <x v="0"/>
    <x v="0"/>
    <s v="INT_PNC_MLY_REV_DIFF_RATE"/>
    <s v="REPORT_YEAR"/>
    <m/>
    <m/>
    <m/>
    <m/>
    <m/>
    <m/>
    <m/>
    <m/>
    <m/>
    <m/>
    <m/>
    <m/>
    <m/>
    <m/>
    <m/>
    <m/>
    <m/>
    <m/>
    <s v="資料清單"/>
    <x v="12"/>
    <x v="53"/>
    <x v="60"/>
    <x v="11"/>
    <e v="#N/A"/>
    <s v="Year of Calculation"/>
    <x v="274"/>
    <x v="127"/>
    <x v="0"/>
    <x v="284"/>
    <x v="7"/>
    <s v="IEC_STD_V10 &gt;&gt; Common &gt;&gt; AutoMetaDataYear of Calculation"/>
    <x v="1"/>
    <x v="0"/>
    <s v="計算年度Property"/>
    <n v="535"/>
    <n v="530"/>
    <n v="0"/>
    <s v="Year of Calculation"/>
    <n v="1"/>
    <n v="0"/>
    <n v="0"/>
    <x v="0"/>
    <s v="Diff Rate and Hit Rate Data of Rev and SHIPT"/>
    <x v="59"/>
    <e v="#N/A"/>
    <x v="0"/>
    <s v="PNC:"/>
    <x v="53"/>
    <x v="53"/>
    <x v="533"/>
    <x v="274"/>
    <x v="274"/>
    <x v="189"/>
    <x v="0"/>
    <x v="0"/>
    <x v="0"/>
    <x v="4"/>
    <m/>
    <x v="0"/>
    <x v="1"/>
    <s v="Diff Rate and Hit Rate Data of Rev and SHIPT_Year of Calculation"/>
    <x v="517"/>
    <x v="1"/>
    <x v="0"/>
    <x v="6"/>
    <x v="5"/>
    <x v="0"/>
    <x v="0"/>
    <s v="INT_PNC_MLY_REV_DIFF_RATE"/>
    <s v="REPORT_YEAR"/>
    <x v="50"/>
    <x v="173"/>
    <x v="0"/>
    <n v="0"/>
    <x v="0"/>
    <x v="0"/>
    <x v="0"/>
    <s v=""/>
    <s v=""/>
    <n v="533"/>
    <s v="-533"/>
    <x v="0"/>
    <x v="0"/>
    <x v="0"/>
    <x v="274"/>
    <x v="7"/>
    <s v="計算年度"/>
    <s v=""/>
    <s v=""/>
    <x v="0"/>
    <x v="60"/>
    <m/>
    <s v="^()$"/>
    <n v="9"/>
    <x v="0"/>
    <x v="5"/>
    <x v="0"/>
    <x v="1"/>
    <x v="0"/>
    <x v="1"/>
    <b v="0"/>
    <x v="0"/>
    <x v="1"/>
    <n v="0"/>
    <x v="0"/>
    <b v="0"/>
    <b v="0"/>
    <b v="0"/>
    <b v="0"/>
    <b v="0"/>
    <b v="0"/>
    <b v="0"/>
    <b v="0"/>
    <b v="0"/>
    <b v="0"/>
    <b v="0"/>
    <x v="0"/>
    <x v="0"/>
    <n v="0"/>
    <x v="5"/>
    <x v="0"/>
  </r>
  <r>
    <m/>
    <x v="5"/>
    <x v="11"/>
    <x v="275"/>
    <x v="275"/>
    <x v="128"/>
    <x v="285"/>
    <s v="N/A"/>
    <x v="1"/>
    <x v="60"/>
    <m/>
    <s v="General"/>
    <s v="日期類"/>
    <m/>
    <x v="0"/>
    <s v="PNC"/>
    <x v="7"/>
    <x v="6"/>
    <x v="0"/>
    <x v="0"/>
    <s v="INT_PNC_MLY_REV_DIFF_RATE"/>
    <s v="REPORT_MONTH"/>
    <m/>
    <m/>
    <m/>
    <m/>
    <m/>
    <m/>
    <m/>
    <m/>
    <m/>
    <m/>
    <m/>
    <m/>
    <m/>
    <m/>
    <m/>
    <m/>
    <m/>
    <m/>
    <s v="資料清單"/>
    <x v="12"/>
    <x v="54"/>
    <x v="60"/>
    <x v="11"/>
    <e v="#N/A"/>
    <s v="Month of Calculation"/>
    <x v="275"/>
    <x v="128"/>
    <x v="0"/>
    <x v="285"/>
    <x v="7"/>
    <s v="IEC_STD_V10 &gt;&gt; Common &gt;&gt; AutoMetaDataMonth of Calculation"/>
    <x v="1"/>
    <x v="0"/>
    <s v="計算月份Property"/>
    <n v="536"/>
    <n v="530"/>
    <n v="0"/>
    <s v="Month of Calculation"/>
    <n v="1"/>
    <n v="0"/>
    <n v="0"/>
    <x v="0"/>
    <s v="Diff Rate and Hit Rate Data of Rev and SHIPT"/>
    <x v="59"/>
    <e v="#N/A"/>
    <x v="0"/>
    <s v="PNC:"/>
    <x v="54"/>
    <x v="54"/>
    <x v="534"/>
    <x v="275"/>
    <x v="275"/>
    <x v="189"/>
    <x v="0"/>
    <x v="0"/>
    <x v="0"/>
    <x v="3"/>
    <m/>
    <x v="0"/>
    <x v="1"/>
    <s v="Diff Rate and Hit Rate Data of Rev and SHIPT_Month of Calculation"/>
    <x v="518"/>
    <x v="1"/>
    <x v="0"/>
    <x v="6"/>
    <x v="5"/>
    <x v="0"/>
    <x v="0"/>
    <s v="INT_PNC_MLY_REV_DIFF_RATE"/>
    <s v="REPORT_MONTH"/>
    <x v="50"/>
    <x v="174"/>
    <x v="0"/>
    <n v="0"/>
    <x v="0"/>
    <x v="0"/>
    <x v="0"/>
    <s v=""/>
    <s v=""/>
    <n v="534"/>
    <s v="-534"/>
    <x v="0"/>
    <x v="0"/>
    <x v="0"/>
    <x v="275"/>
    <x v="7"/>
    <s v="計算月份"/>
    <s v=""/>
    <s v=""/>
    <x v="0"/>
    <x v="60"/>
    <m/>
    <s v="^()$"/>
    <n v="9"/>
    <x v="0"/>
    <x v="5"/>
    <x v="0"/>
    <x v="1"/>
    <x v="0"/>
    <x v="1"/>
    <b v="0"/>
    <x v="0"/>
    <x v="1"/>
    <n v="0"/>
    <x v="0"/>
    <b v="0"/>
    <b v="0"/>
    <b v="0"/>
    <b v="0"/>
    <b v="0"/>
    <b v="0"/>
    <b v="0"/>
    <b v="0"/>
    <b v="0"/>
    <b v="0"/>
    <b v="0"/>
    <x v="0"/>
    <x v="0"/>
    <n v="0"/>
    <x v="6"/>
    <x v="0"/>
  </r>
  <r>
    <m/>
    <x v="5"/>
    <x v="11"/>
    <x v="276"/>
    <x v="276"/>
    <x v="129"/>
    <x v="286"/>
    <s v="實際和董事會預估營業收入差異率 = 實際營業收入 - 董事會預估營業收入_x000a_單位為 百萬台幣"/>
    <x v="1"/>
    <x v="60"/>
    <s v="Actual Daily Revenue and Shipment Data_Actual Daily Revenue;Boards Est MLY Rev and SHIPT Data_Monthly Boards Estimated Revenue"/>
    <s v="General"/>
    <s v="金額類"/>
    <m/>
    <x v="0"/>
    <s v="PNC"/>
    <x v="7"/>
    <x v="6"/>
    <x v="0"/>
    <x v="0"/>
    <s v="INT_PNC_MLY_REV_DIFF_RATE"/>
    <s v="MLY_BOD_REV_DIFF"/>
    <m/>
    <m/>
    <m/>
    <m/>
    <m/>
    <m/>
    <m/>
    <m/>
    <m/>
    <m/>
    <m/>
    <m/>
    <m/>
    <m/>
    <m/>
    <m/>
    <m/>
    <m/>
    <s v="資料清單"/>
    <x v="12"/>
    <x v="55"/>
    <x v="60"/>
    <x v="11"/>
    <e v="#N/A"/>
    <s v="Diff of MLY Act Rev vs Boards Est Rev"/>
    <x v="276"/>
    <x v="129"/>
    <x v="0"/>
    <x v="286"/>
    <x v="7"/>
    <s v="IEC_STD_V10 &gt;&gt; Common &gt;&gt; AutoMetaDataDiff of MLY Act Rev vs Boards Est Rev"/>
    <x v="1"/>
    <x v="0"/>
    <s v="每月實際和董事會預估營業收入差異Property"/>
    <n v="537"/>
    <n v="530"/>
    <e v="#N/A"/>
    <s v="Diff of MLY Act Rev vs Boards Est Rev"/>
    <n v="1"/>
    <n v="0"/>
    <n v="0"/>
    <x v="0"/>
    <s v="Diff Rate and Hit Rate Data of Rev and SHIPT"/>
    <x v="59"/>
    <e v="#N/A"/>
    <x v="58"/>
    <s v="PNC:"/>
    <x v="55"/>
    <x v="55"/>
    <x v="535"/>
    <x v="276"/>
    <x v="276"/>
    <x v="226"/>
    <x v="0"/>
    <x v="0"/>
    <x v="0"/>
    <x v="6"/>
    <m/>
    <x v="0"/>
    <x v="1"/>
    <s v="Diff Rate and Hit Rate Data of Rev and SHIPT_Diff of MLY Act Rev vs Boards Est Rev"/>
    <x v="519"/>
    <x v="1"/>
    <x v="0"/>
    <x v="6"/>
    <x v="5"/>
    <x v="0"/>
    <x v="0"/>
    <s v="INT_PNC_MLY_REV_DIFF_RATE"/>
    <s v="MLY_BOD_REV_DIFF"/>
    <x v="50"/>
    <x v="175"/>
    <x v="0"/>
    <n v="0"/>
    <x v="0"/>
    <x v="0"/>
    <x v="0"/>
    <s v=""/>
    <s v=""/>
    <n v="535"/>
    <s v="-535"/>
    <x v="0"/>
    <x v="0"/>
    <x v="0"/>
    <x v="276"/>
    <x v="7"/>
    <s v="每月實際和董事會預估營業收入差異"/>
    <s v=""/>
    <s v=""/>
    <x v="0"/>
    <x v="60"/>
    <m/>
    <s v="^()$"/>
    <n v="9"/>
    <x v="0"/>
    <x v="5"/>
    <x v="0"/>
    <x v="1"/>
    <x v="0"/>
    <x v="1"/>
    <b v="0"/>
    <x v="0"/>
    <x v="1"/>
    <n v="0"/>
    <x v="0"/>
    <b v="0"/>
    <b v="0"/>
    <b v="0"/>
    <b v="0"/>
    <b v="0"/>
    <b v="0"/>
    <b v="0"/>
    <b v="0"/>
    <b v="0"/>
    <b v="0"/>
    <b v="0"/>
    <x v="0"/>
    <x v="0"/>
    <n v="0"/>
    <x v="38"/>
    <x v="0"/>
  </r>
  <r>
    <m/>
    <x v="5"/>
    <x v="11"/>
    <x v="277"/>
    <x v="277"/>
    <x v="130"/>
    <x v="287"/>
    <s v="實際和董事會預估出貨量差異率 = 實際出貨量 - 董事會預估出貨量"/>
    <x v="1"/>
    <x v="60"/>
    <s v="Actual Daily Revenue and Shipment Data_Actual Daily Shipment;Boards Est MLY Rev and SHIPT Data_Monthly Boards Estimated Shipment"/>
    <s v="General"/>
    <s v="數值類"/>
    <m/>
    <x v="0"/>
    <s v="PNC"/>
    <x v="7"/>
    <x v="6"/>
    <x v="0"/>
    <x v="0"/>
    <s v="INT_PNC_MLY_REV_DIFF_RATE"/>
    <s v="MLY_BOD_SHIP_DIFF"/>
    <m/>
    <m/>
    <m/>
    <m/>
    <m/>
    <m/>
    <m/>
    <m/>
    <m/>
    <m/>
    <m/>
    <m/>
    <m/>
    <m/>
    <m/>
    <m/>
    <m/>
    <m/>
    <s v="資料清單"/>
    <x v="12"/>
    <x v="56"/>
    <x v="60"/>
    <x v="11"/>
    <e v="#N/A"/>
    <s v="Diff of MLY Act Ship vs Boards Est Ship"/>
    <x v="277"/>
    <x v="130"/>
    <x v="0"/>
    <x v="287"/>
    <x v="7"/>
    <s v="IEC_STD_V10 &gt;&gt; Common &gt;&gt; AutoMetaDataDiff of MLY Act Ship vs Boards Est Ship"/>
    <x v="1"/>
    <x v="0"/>
    <s v="每月實際和董事會預估出貨量差異Property"/>
    <n v="538"/>
    <n v="530"/>
    <e v="#N/A"/>
    <s v="Diff of MLY Act Ship vs Boards Est Ship"/>
    <n v="1"/>
    <n v="0"/>
    <n v="0"/>
    <x v="0"/>
    <s v="Diff Rate and Hit Rate Data of Rev and SHIPT"/>
    <x v="59"/>
    <e v="#N/A"/>
    <x v="59"/>
    <s v="PNC:"/>
    <x v="56"/>
    <x v="56"/>
    <x v="536"/>
    <x v="277"/>
    <x v="277"/>
    <x v="227"/>
    <x v="0"/>
    <x v="0"/>
    <x v="0"/>
    <x v="4"/>
    <m/>
    <x v="0"/>
    <x v="1"/>
    <s v="Diff Rate and Hit Rate Data of Rev and SHIPT_Diff of MLY Act Ship vs Boards Est Ship"/>
    <x v="520"/>
    <x v="1"/>
    <x v="0"/>
    <x v="6"/>
    <x v="5"/>
    <x v="0"/>
    <x v="0"/>
    <s v="INT_PNC_MLY_REV_DIFF_RATE"/>
    <s v="MLY_BOD_SHIP_DIFF"/>
    <x v="50"/>
    <x v="176"/>
    <x v="0"/>
    <n v="0"/>
    <x v="0"/>
    <x v="0"/>
    <x v="0"/>
    <s v=""/>
    <s v=""/>
    <n v="536"/>
    <s v="-536"/>
    <x v="0"/>
    <x v="0"/>
    <x v="0"/>
    <x v="277"/>
    <x v="7"/>
    <s v="每月實際和董事會預估出貨量差異"/>
    <s v=""/>
    <s v=""/>
    <x v="0"/>
    <x v="60"/>
    <m/>
    <s v="^()$"/>
    <n v="9"/>
    <x v="0"/>
    <x v="5"/>
    <x v="0"/>
    <x v="1"/>
    <x v="0"/>
    <x v="1"/>
    <b v="0"/>
    <x v="0"/>
    <x v="1"/>
    <n v="0"/>
    <x v="0"/>
    <b v="0"/>
    <b v="0"/>
    <b v="0"/>
    <b v="0"/>
    <b v="0"/>
    <b v="0"/>
    <b v="0"/>
    <b v="0"/>
    <b v="0"/>
    <b v="0"/>
    <b v="0"/>
    <x v="0"/>
    <x v="0"/>
    <n v="0"/>
    <x v="27"/>
    <x v="0"/>
  </r>
  <r>
    <m/>
    <x v="5"/>
    <x v="11"/>
    <x v="278"/>
    <x v="278"/>
    <x v="131"/>
    <x v="288"/>
    <s v="實際和董事會預估營業收入差異率 = (實際營業收入 - 董事會預估營業收入)/董事會預估營業收入"/>
    <x v="1"/>
    <x v="60"/>
    <s v="Actual Daily Revenue and Shipment Data_Actual Daily Revenue;Boards Est MLY Rev and SHIPT Data_Monthly Boards Estimated Revenue"/>
    <s v="General"/>
    <s v="比例類"/>
    <m/>
    <x v="0"/>
    <s v="PNC"/>
    <x v="7"/>
    <x v="6"/>
    <x v="0"/>
    <x v="0"/>
    <s v="INT_PNC_MLY_REV_DIFF_RATE"/>
    <s v="MLY_BOD_REV_DIFF_RATE"/>
    <m/>
    <m/>
    <m/>
    <m/>
    <m/>
    <m/>
    <m/>
    <m/>
    <m/>
    <m/>
    <m/>
    <m/>
    <m/>
    <m/>
    <m/>
    <m/>
    <m/>
    <m/>
    <s v="資料清單"/>
    <x v="12"/>
    <x v="57"/>
    <x v="60"/>
    <x v="11"/>
    <e v="#N/A"/>
    <s v="Diff Rate of MLY Act Rev vs Boards Est Rev"/>
    <x v="278"/>
    <x v="131"/>
    <x v="0"/>
    <x v="288"/>
    <x v="7"/>
    <s v="IEC_STD_V10 &gt;&gt; Common &gt;&gt; AutoMetaDataDiff Rate of MLY Act Rev vs Boards Est Rev"/>
    <x v="1"/>
    <x v="0"/>
    <s v="每月實際和董事會預估營業收入差異率Property"/>
    <n v="539"/>
    <n v="530"/>
    <e v="#N/A"/>
    <s v="Diff Rate of MLY Act Rev vs Boards Est Rev"/>
    <n v="1"/>
    <n v="0"/>
    <n v="0"/>
    <x v="0"/>
    <s v="Diff Rate and Hit Rate Data of Rev and SHIPT"/>
    <x v="59"/>
    <e v="#N/A"/>
    <x v="58"/>
    <s v="PNC:"/>
    <x v="57"/>
    <x v="57"/>
    <x v="537"/>
    <x v="278"/>
    <x v="278"/>
    <x v="228"/>
    <x v="0"/>
    <x v="0"/>
    <x v="0"/>
    <x v="5"/>
    <m/>
    <x v="0"/>
    <x v="1"/>
    <s v="Diff Rate and Hit Rate Data of Rev and SHIPT_Diff Rate of MLY Act Rev vs Boards Est Rev"/>
    <x v="521"/>
    <x v="1"/>
    <x v="0"/>
    <x v="6"/>
    <x v="5"/>
    <x v="0"/>
    <x v="0"/>
    <s v="INT_PNC_MLY_REV_DIFF_RATE"/>
    <s v="MLY_BOD_REV_DIFF_RATE"/>
    <x v="50"/>
    <x v="177"/>
    <x v="0"/>
    <n v="0"/>
    <x v="0"/>
    <x v="0"/>
    <x v="0"/>
    <s v=""/>
    <s v=""/>
    <n v="537"/>
    <s v="-537"/>
    <x v="0"/>
    <x v="0"/>
    <x v="0"/>
    <x v="278"/>
    <x v="7"/>
    <s v="每月實際和董事會預估營業收入差異率"/>
    <s v=""/>
    <s v=""/>
    <x v="0"/>
    <x v="60"/>
    <m/>
    <s v="^()$"/>
    <n v="9"/>
    <x v="0"/>
    <x v="5"/>
    <x v="0"/>
    <x v="1"/>
    <x v="0"/>
    <x v="1"/>
    <b v="0"/>
    <x v="0"/>
    <x v="1"/>
    <n v="0"/>
    <x v="0"/>
    <b v="0"/>
    <b v="0"/>
    <b v="0"/>
    <b v="0"/>
    <b v="0"/>
    <b v="0"/>
    <b v="0"/>
    <b v="0"/>
    <b v="0"/>
    <b v="0"/>
    <b v="0"/>
    <x v="0"/>
    <x v="0"/>
    <n v="0"/>
    <x v="46"/>
    <x v="0"/>
  </r>
  <r>
    <m/>
    <x v="5"/>
    <x v="11"/>
    <x v="279"/>
    <x v="279"/>
    <x v="132"/>
    <x v="289"/>
    <s v="實際和董事會預估出貨量差異率 = (實際出貨量 - 董事會預估出貨量)/董事會預估出貨量"/>
    <x v="1"/>
    <x v="60"/>
    <s v="Actual Daily Revenue and Shipment Data_Actual Daily Shipment;Boards Est MLY Rev and SHIPT Data_Monthly Boards Estimated Shipment"/>
    <s v="General"/>
    <s v="比例類"/>
    <m/>
    <x v="0"/>
    <s v="PNC"/>
    <x v="7"/>
    <x v="6"/>
    <x v="0"/>
    <x v="0"/>
    <s v="INT_PNC_MLY_REV_DIFF_RATE"/>
    <s v="MLY_BOD_SHIP_DIFF_RATE"/>
    <m/>
    <m/>
    <m/>
    <m/>
    <m/>
    <m/>
    <m/>
    <m/>
    <m/>
    <m/>
    <m/>
    <m/>
    <m/>
    <m/>
    <m/>
    <m/>
    <m/>
    <m/>
    <s v="資料清單"/>
    <x v="12"/>
    <x v="58"/>
    <x v="60"/>
    <x v="11"/>
    <e v="#N/A"/>
    <s v="Diff Rate of MLY Act Ship vs Boards Est Ship"/>
    <x v="279"/>
    <x v="132"/>
    <x v="0"/>
    <x v="289"/>
    <x v="7"/>
    <s v="IEC_STD_V10 &gt;&gt; Common &gt;&gt; AutoMetaDataDiff Rate of MLY Act Ship vs Boards Est Ship"/>
    <x v="1"/>
    <x v="0"/>
    <s v="每月實際和董事會預估出貨量差異率Property"/>
    <n v="540"/>
    <n v="530"/>
    <e v="#N/A"/>
    <s v="Diff Rate of MLY Act Ship vs Boards Est Ship"/>
    <n v="1"/>
    <n v="0"/>
    <n v="0"/>
    <x v="0"/>
    <s v="Diff Rate and Hit Rate Data of Rev and SHIPT"/>
    <x v="59"/>
    <e v="#N/A"/>
    <x v="59"/>
    <s v="PNC:"/>
    <x v="58"/>
    <x v="58"/>
    <x v="538"/>
    <x v="279"/>
    <x v="279"/>
    <x v="229"/>
    <x v="0"/>
    <x v="0"/>
    <x v="0"/>
    <x v="5"/>
    <m/>
    <x v="0"/>
    <x v="1"/>
    <s v="Diff Rate and Hit Rate Data of Rev and SHIPT_Diff Rate of MLY Act Ship vs Boards Est Ship"/>
    <x v="522"/>
    <x v="1"/>
    <x v="0"/>
    <x v="6"/>
    <x v="5"/>
    <x v="0"/>
    <x v="0"/>
    <s v="INT_PNC_MLY_REV_DIFF_RATE"/>
    <s v="MLY_BOD_SHIP_DIFF_RATE"/>
    <x v="50"/>
    <x v="178"/>
    <x v="0"/>
    <n v="0"/>
    <x v="0"/>
    <x v="0"/>
    <x v="0"/>
    <s v=""/>
    <s v=""/>
    <n v="538"/>
    <s v="-538"/>
    <x v="0"/>
    <x v="0"/>
    <x v="0"/>
    <x v="279"/>
    <x v="7"/>
    <s v="每月實際和董事會預估出貨量差異率"/>
    <s v=""/>
    <s v=""/>
    <x v="0"/>
    <x v="60"/>
    <m/>
    <s v="^()$"/>
    <n v="9"/>
    <x v="0"/>
    <x v="5"/>
    <x v="0"/>
    <x v="1"/>
    <x v="0"/>
    <x v="1"/>
    <b v="0"/>
    <x v="0"/>
    <x v="1"/>
    <n v="0"/>
    <x v="0"/>
    <b v="0"/>
    <b v="0"/>
    <b v="0"/>
    <b v="0"/>
    <b v="0"/>
    <b v="0"/>
    <b v="0"/>
    <b v="0"/>
    <b v="0"/>
    <b v="0"/>
    <b v="0"/>
    <x v="0"/>
    <x v="0"/>
    <n v="0"/>
    <x v="41"/>
    <x v="0"/>
  </r>
  <r>
    <m/>
    <x v="5"/>
    <x v="11"/>
    <x v="280"/>
    <x v="280"/>
    <x v="133"/>
    <x v="290"/>
    <s v="實際和董事會預估營業收入達成率 = 實際營業收入/董事會預估營業收入"/>
    <x v="1"/>
    <x v="60"/>
    <s v="Actual Daily Revenue and Shipment Data_Actual Daily Revenue;Boards Est MLY Rev and SHIPT Data_Monthly Boards Estimated Revenue"/>
    <s v="General"/>
    <s v="比例類"/>
    <m/>
    <x v="0"/>
    <s v="PNC"/>
    <x v="7"/>
    <x v="6"/>
    <x v="0"/>
    <x v="0"/>
    <s v="INT_PNC_MLY_REV_DIFF_RATE"/>
    <s v="MTD_BOD_REV_ACH_RATE"/>
    <m/>
    <m/>
    <m/>
    <m/>
    <m/>
    <m/>
    <m/>
    <m/>
    <m/>
    <m/>
    <m/>
    <m/>
    <m/>
    <m/>
    <m/>
    <m/>
    <m/>
    <m/>
    <s v="資料清單"/>
    <x v="12"/>
    <x v="59"/>
    <x v="60"/>
    <x v="11"/>
    <e v="#N/A"/>
    <s v="Hit Rate of MTD Act Rev vs MLY Boards Est Rev"/>
    <x v="280"/>
    <x v="133"/>
    <x v="0"/>
    <x v="290"/>
    <x v="7"/>
    <s v="IEC_STD_V10 &gt;&gt; Common &gt;&gt; AutoMetaDataHit Rate of MTD Act Rev vs MLY Boards Est Rev"/>
    <x v="1"/>
    <x v="0"/>
    <s v="月初至今實際和董事會預估營業收入達成率Property"/>
    <n v="541"/>
    <n v="530"/>
    <e v="#N/A"/>
    <s v="Hit Rate of MTD Act Rev vs MLY Boards Est Rev"/>
    <n v="1"/>
    <n v="0"/>
    <n v="0"/>
    <x v="0"/>
    <s v="Diff Rate and Hit Rate Data of Rev and SHIPT"/>
    <x v="59"/>
    <e v="#N/A"/>
    <x v="58"/>
    <s v="PNC:"/>
    <x v="59"/>
    <x v="59"/>
    <x v="539"/>
    <x v="280"/>
    <x v="280"/>
    <x v="230"/>
    <x v="0"/>
    <x v="0"/>
    <x v="0"/>
    <x v="5"/>
    <m/>
    <x v="0"/>
    <x v="1"/>
    <s v="Diff Rate and Hit Rate Data of Rev and SHIPT_Hit Rate of MTD Act Rev vs MLY Boards Est Rev"/>
    <x v="523"/>
    <x v="1"/>
    <x v="0"/>
    <x v="6"/>
    <x v="5"/>
    <x v="0"/>
    <x v="0"/>
    <s v="INT_PNC_MLY_REV_DIFF_RATE"/>
    <s v="MTD_BOD_REV_ACH_RATE"/>
    <x v="50"/>
    <x v="179"/>
    <x v="0"/>
    <n v="0"/>
    <x v="0"/>
    <x v="0"/>
    <x v="0"/>
    <s v=""/>
    <s v=""/>
    <n v="539"/>
    <s v="-539"/>
    <x v="0"/>
    <x v="0"/>
    <x v="0"/>
    <x v="280"/>
    <x v="7"/>
    <s v="月初至今實際和董事會預估營業收入達成率"/>
    <s v=""/>
    <s v=""/>
    <x v="0"/>
    <x v="60"/>
    <m/>
    <s v="^()$"/>
    <n v="9"/>
    <x v="0"/>
    <x v="5"/>
    <x v="0"/>
    <x v="1"/>
    <x v="0"/>
    <x v="1"/>
    <b v="0"/>
    <x v="0"/>
    <x v="1"/>
    <n v="0"/>
    <x v="0"/>
    <b v="0"/>
    <b v="0"/>
    <b v="0"/>
    <b v="0"/>
    <b v="0"/>
    <b v="0"/>
    <b v="0"/>
    <b v="0"/>
    <b v="0"/>
    <b v="0"/>
    <b v="0"/>
    <x v="0"/>
    <x v="0"/>
    <n v="0"/>
    <x v="30"/>
    <x v="0"/>
  </r>
  <r>
    <m/>
    <x v="5"/>
    <x v="11"/>
    <x v="281"/>
    <x v="281"/>
    <x v="134"/>
    <x v="291"/>
    <s v="實際和董事會預估出貨量達成率 = 實際出貨量/董事會預估出貨量"/>
    <x v="1"/>
    <x v="60"/>
    <s v="Actual Daily Revenue and Shipment Data_Actual Daily Shipment;Boards Est MLY Rev and SHIPT Data_Monthly Boards Estimated Shipment"/>
    <s v="General"/>
    <s v="比例類"/>
    <m/>
    <x v="0"/>
    <s v="PNC"/>
    <x v="7"/>
    <x v="6"/>
    <x v="0"/>
    <x v="0"/>
    <s v="INT_PNC_MLY_REV_DIFF_RATE"/>
    <s v="MTD_BOD_SHIP_ACH_RATE"/>
    <m/>
    <m/>
    <m/>
    <m/>
    <m/>
    <m/>
    <m/>
    <m/>
    <m/>
    <m/>
    <m/>
    <m/>
    <m/>
    <m/>
    <m/>
    <m/>
    <m/>
    <m/>
    <s v="資料清單"/>
    <x v="12"/>
    <x v="60"/>
    <x v="60"/>
    <x v="11"/>
    <e v="#N/A"/>
    <s v="Hit Rate of MTD Act Ship vs MLY Boards Est Ship"/>
    <x v="281"/>
    <x v="134"/>
    <x v="0"/>
    <x v="291"/>
    <x v="7"/>
    <s v="IEC_STD_V10 &gt;&gt; Common &gt;&gt; AutoMetaDataHit Rate of MTD Act Ship vs MLY Boards Est Ship"/>
    <x v="1"/>
    <x v="0"/>
    <s v="月初至今實際和董事會預估出貨量達成率Property"/>
    <n v="542"/>
    <n v="530"/>
    <e v="#N/A"/>
    <s v="Hit Rate of MTD Act Ship vs MLY Boards Est Ship"/>
    <n v="1"/>
    <n v="0"/>
    <n v="0"/>
    <x v="0"/>
    <s v="Diff Rate and Hit Rate Data of Rev and SHIPT"/>
    <x v="59"/>
    <e v="#N/A"/>
    <x v="59"/>
    <s v="PNC:"/>
    <x v="60"/>
    <x v="60"/>
    <x v="540"/>
    <x v="281"/>
    <x v="281"/>
    <x v="231"/>
    <x v="0"/>
    <x v="0"/>
    <x v="0"/>
    <x v="5"/>
    <m/>
    <x v="0"/>
    <x v="1"/>
    <s v="Diff Rate and Hit Rate Data of Rev and SHIPT_Hit Rate of MTD Act Ship vs MLY Boards Est Ship"/>
    <x v="524"/>
    <x v="1"/>
    <x v="0"/>
    <x v="6"/>
    <x v="5"/>
    <x v="0"/>
    <x v="0"/>
    <s v="INT_PNC_MLY_REV_DIFF_RATE"/>
    <s v="MTD_BOD_SHIP_ACH_RATE"/>
    <x v="50"/>
    <x v="180"/>
    <x v="0"/>
    <n v="0"/>
    <x v="0"/>
    <x v="0"/>
    <x v="0"/>
    <s v=""/>
    <s v=""/>
    <n v="540"/>
    <s v="-540"/>
    <x v="0"/>
    <x v="0"/>
    <x v="0"/>
    <x v="281"/>
    <x v="7"/>
    <s v="月初至今實際和董事會預估出貨量達成率"/>
    <s v=""/>
    <s v=""/>
    <x v="0"/>
    <x v="60"/>
    <m/>
    <s v="^()$"/>
    <n v="9"/>
    <x v="0"/>
    <x v="5"/>
    <x v="0"/>
    <x v="1"/>
    <x v="0"/>
    <x v="1"/>
    <b v="0"/>
    <x v="0"/>
    <x v="1"/>
    <n v="0"/>
    <x v="0"/>
    <b v="0"/>
    <b v="0"/>
    <b v="0"/>
    <b v="0"/>
    <b v="0"/>
    <b v="0"/>
    <b v="0"/>
    <b v="0"/>
    <b v="0"/>
    <b v="0"/>
    <b v="0"/>
    <x v="0"/>
    <x v="0"/>
    <n v="0"/>
    <x v="37"/>
    <x v="0"/>
  </r>
  <r>
    <m/>
    <x v="5"/>
    <x v="11"/>
    <x v="282"/>
    <x v="282"/>
    <x v="135"/>
    <x v="292"/>
    <s v="實際和目標營業收入差異 = 實際營業收入 - 營業收入目標_x000a_單位為 百萬台幣"/>
    <x v="1"/>
    <x v="60"/>
    <s v="Actual Daily Revenue and Shipment Data_Actual Daily Revenue;MLY Rev and SHIPT Data of Yearly TRGT_Monthly Revenue of Yearly Target"/>
    <s v="General"/>
    <s v="金額類"/>
    <m/>
    <x v="0"/>
    <s v="PNC"/>
    <x v="7"/>
    <x v="6"/>
    <x v="0"/>
    <x v="0"/>
    <s v="INT_PNC_MLY_REV_DIFF_RATE"/>
    <s v="MLY_YLY_REV_DIFF"/>
    <m/>
    <m/>
    <m/>
    <m/>
    <m/>
    <m/>
    <m/>
    <m/>
    <m/>
    <m/>
    <m/>
    <m/>
    <m/>
    <m/>
    <m/>
    <m/>
    <m/>
    <m/>
    <s v="資料清單"/>
    <x v="12"/>
    <x v="61"/>
    <x v="60"/>
    <x v="11"/>
    <e v="#N/A"/>
    <s v="Diff of MLY Act Rev vs Yearly Target Rev"/>
    <x v="282"/>
    <x v="135"/>
    <x v="0"/>
    <x v="292"/>
    <x v="7"/>
    <s v="IEC_STD_V10 &gt;&gt; Common &gt;&gt; AutoMetaDataDiff of MLY Act Rev vs Yearly Target Rev"/>
    <x v="1"/>
    <x v="0"/>
    <s v="每月實際和年度目標營業收入差異Property"/>
    <n v="543"/>
    <n v="530"/>
    <e v="#N/A"/>
    <s v="Diff of MLY Act Rev vs Yearly Target Rev"/>
    <n v="1"/>
    <n v="0"/>
    <n v="0"/>
    <x v="0"/>
    <s v="Diff Rate and Hit Rate Data of Rev and SHIPT"/>
    <x v="59"/>
    <e v="#N/A"/>
    <x v="56"/>
    <s v="PNC:"/>
    <x v="61"/>
    <x v="61"/>
    <x v="541"/>
    <x v="282"/>
    <x v="282"/>
    <x v="232"/>
    <x v="0"/>
    <x v="0"/>
    <x v="0"/>
    <x v="6"/>
    <m/>
    <x v="0"/>
    <x v="1"/>
    <s v="Diff Rate and Hit Rate Data of Rev and SHIPT_Diff of MLY Act Rev vs Yearly Target Rev"/>
    <x v="525"/>
    <x v="1"/>
    <x v="0"/>
    <x v="6"/>
    <x v="5"/>
    <x v="0"/>
    <x v="0"/>
    <s v="INT_PNC_MLY_REV_DIFF_RATE"/>
    <s v="MLY_YLY_REV_DIFF"/>
    <x v="50"/>
    <x v="181"/>
    <x v="0"/>
    <n v="0"/>
    <x v="0"/>
    <x v="0"/>
    <x v="0"/>
    <s v=""/>
    <s v=""/>
    <n v="541"/>
    <s v="-541"/>
    <x v="0"/>
    <x v="0"/>
    <x v="0"/>
    <x v="282"/>
    <x v="7"/>
    <s v="每月實際和年度目標營業收入差異"/>
    <s v=""/>
    <s v=""/>
    <x v="0"/>
    <x v="60"/>
    <m/>
    <s v="^()$"/>
    <n v="9"/>
    <x v="0"/>
    <x v="5"/>
    <x v="0"/>
    <x v="1"/>
    <x v="0"/>
    <x v="1"/>
    <b v="0"/>
    <x v="0"/>
    <x v="1"/>
    <n v="0"/>
    <x v="0"/>
    <b v="0"/>
    <b v="0"/>
    <b v="0"/>
    <b v="0"/>
    <b v="0"/>
    <b v="0"/>
    <b v="0"/>
    <b v="0"/>
    <b v="0"/>
    <b v="0"/>
    <b v="0"/>
    <x v="0"/>
    <x v="0"/>
    <n v="0"/>
    <x v="45"/>
    <x v="0"/>
  </r>
  <r>
    <m/>
    <x v="5"/>
    <x v="11"/>
    <x v="283"/>
    <x v="283"/>
    <x v="136"/>
    <x v="293"/>
    <s v="實際和目標出貨量差異 = 實際出貨量 - 出貨量目標"/>
    <x v="1"/>
    <x v="60"/>
    <s v="Actual Daily Revenue and Shipment Data_Actual Daily Shipment;MLY Rev and SHIPT Data of Yearly TRGT_Monthly Revenue of Yearly Target"/>
    <s v="General"/>
    <s v="數值類"/>
    <m/>
    <x v="0"/>
    <s v="PNC"/>
    <x v="7"/>
    <x v="6"/>
    <x v="0"/>
    <x v="0"/>
    <s v="INT_PNC_MLY_REV_DIFF_RATE"/>
    <s v="MLY_YLY_SHIP_DIFF"/>
    <m/>
    <m/>
    <m/>
    <m/>
    <m/>
    <m/>
    <m/>
    <m/>
    <m/>
    <m/>
    <m/>
    <m/>
    <m/>
    <m/>
    <m/>
    <m/>
    <m/>
    <m/>
    <s v="資料清單"/>
    <x v="12"/>
    <x v="62"/>
    <x v="60"/>
    <x v="11"/>
    <e v="#N/A"/>
    <s v="Diff of MLY Act Ship vs Yearly Target Ship"/>
    <x v="283"/>
    <x v="136"/>
    <x v="0"/>
    <x v="293"/>
    <x v="7"/>
    <s v="IEC_STD_V10 &gt;&gt; Common &gt;&gt; AutoMetaDataDiff of MLY Act Ship vs Yearly Target Ship"/>
    <x v="1"/>
    <x v="0"/>
    <s v="每月實際和年度目標出貨量差異Property"/>
    <n v="544"/>
    <n v="530"/>
    <e v="#N/A"/>
    <s v="Diff of MLY Act Ship vs Yearly Target Ship"/>
    <n v="1"/>
    <n v="0"/>
    <n v="0"/>
    <x v="0"/>
    <s v="Diff Rate and Hit Rate Data of Rev and SHIPT"/>
    <x v="59"/>
    <e v="#N/A"/>
    <x v="57"/>
    <s v="PNC:"/>
    <x v="62"/>
    <x v="62"/>
    <x v="542"/>
    <x v="283"/>
    <x v="283"/>
    <x v="233"/>
    <x v="0"/>
    <x v="0"/>
    <x v="0"/>
    <x v="4"/>
    <m/>
    <x v="0"/>
    <x v="1"/>
    <s v="Diff Rate and Hit Rate Data of Rev and SHIPT_Diff of MLY Act Ship vs Yearly Target Ship"/>
    <x v="526"/>
    <x v="1"/>
    <x v="0"/>
    <x v="6"/>
    <x v="5"/>
    <x v="0"/>
    <x v="0"/>
    <s v="INT_PNC_MLY_REV_DIFF_RATE"/>
    <s v="MLY_YLY_SHIP_DIFF"/>
    <x v="50"/>
    <x v="182"/>
    <x v="0"/>
    <n v="0"/>
    <x v="0"/>
    <x v="0"/>
    <x v="0"/>
    <s v=""/>
    <s v=""/>
    <n v="542"/>
    <s v="-542"/>
    <x v="0"/>
    <x v="0"/>
    <x v="0"/>
    <x v="283"/>
    <x v="7"/>
    <s v="每月實際和年度目標出貨量差異"/>
    <s v=""/>
    <s v=""/>
    <x v="0"/>
    <x v="60"/>
    <m/>
    <s v="^()$"/>
    <n v="9"/>
    <x v="0"/>
    <x v="5"/>
    <x v="0"/>
    <x v="1"/>
    <x v="0"/>
    <x v="1"/>
    <b v="0"/>
    <x v="0"/>
    <x v="1"/>
    <n v="0"/>
    <x v="0"/>
    <b v="0"/>
    <b v="0"/>
    <b v="0"/>
    <b v="0"/>
    <b v="0"/>
    <b v="0"/>
    <b v="0"/>
    <b v="0"/>
    <b v="0"/>
    <b v="0"/>
    <b v="0"/>
    <x v="0"/>
    <x v="0"/>
    <n v="0"/>
    <x v="46"/>
    <x v="0"/>
  </r>
  <r>
    <m/>
    <x v="5"/>
    <x v="11"/>
    <x v="284"/>
    <x v="284"/>
    <x v="137"/>
    <x v="294"/>
    <s v="實際和預估營業收入差異 = 實際營業收入 - 預估營業收入_x000a_單位為 百萬台幣"/>
    <x v="1"/>
    <x v="60"/>
    <s v="Actual Daily Revenue and Shipment Data_Actual Daily Revenue;Estimated Monthly Revenue and Shipment Data_Up to date Monthly Estimated Revenue"/>
    <s v="General"/>
    <s v="金額類"/>
    <m/>
    <x v="0"/>
    <s v="PNC"/>
    <x v="7"/>
    <x v="6"/>
    <x v="0"/>
    <x v="0"/>
    <s v="INT_PNC_MLY_REV_DIFF_RATE"/>
    <s v="MTD_UTD_REV_ACH_RATE"/>
    <m/>
    <m/>
    <m/>
    <m/>
    <m/>
    <m/>
    <m/>
    <m/>
    <m/>
    <m/>
    <m/>
    <m/>
    <m/>
    <m/>
    <m/>
    <m/>
    <m/>
    <m/>
    <s v="資料清單"/>
    <x v="12"/>
    <x v="63"/>
    <x v="60"/>
    <x v="11"/>
    <e v="#N/A"/>
    <s v="Hit Rate of MTD Act Rev vs UTD Est Rev"/>
    <x v="284"/>
    <x v="137"/>
    <x v="0"/>
    <x v="294"/>
    <x v="7"/>
    <s v="IEC_STD_V10 &gt;&gt; Common &gt;&gt; AutoMetaDataHit Rate of MTD Act Rev vs UTD Est Rev"/>
    <x v="1"/>
    <x v="0"/>
    <s v="月初至今實際和最新每月預估營業收入達成率Property"/>
    <n v="545"/>
    <n v="530"/>
    <e v="#N/A"/>
    <s v="Hit Rate of MTD Act Rev vs UTD Est Rev"/>
    <n v="1"/>
    <n v="0"/>
    <n v="0"/>
    <x v="0"/>
    <s v="Diff Rate and Hit Rate Data of Rev and SHIPT"/>
    <x v="59"/>
    <e v="#N/A"/>
    <x v="60"/>
    <s v="PNC:"/>
    <x v="63"/>
    <x v="63"/>
    <x v="543"/>
    <x v="284"/>
    <x v="284"/>
    <x v="234"/>
    <x v="0"/>
    <x v="0"/>
    <x v="0"/>
    <x v="6"/>
    <m/>
    <x v="0"/>
    <x v="1"/>
    <s v="Diff Rate and Hit Rate Data of Rev and SHIPT_Hit Rate of MTD Act Rev vs UTD Est Rev"/>
    <x v="527"/>
    <x v="1"/>
    <x v="0"/>
    <x v="6"/>
    <x v="5"/>
    <x v="0"/>
    <x v="0"/>
    <s v="INT_PNC_MLY_REV_DIFF_RATE"/>
    <s v="MTD_UTD_REV_ACH_RATE"/>
    <x v="50"/>
    <x v="183"/>
    <x v="0"/>
    <n v="0"/>
    <x v="0"/>
    <x v="0"/>
    <x v="0"/>
    <s v=""/>
    <s v=""/>
    <n v="543"/>
    <s v="-543"/>
    <x v="0"/>
    <x v="0"/>
    <x v="0"/>
    <x v="284"/>
    <x v="7"/>
    <s v="月初至今實際和最新每月預估營業收入達成率"/>
    <s v=""/>
    <s v=""/>
    <x v="0"/>
    <x v="60"/>
    <m/>
    <s v="^()$"/>
    <n v="9"/>
    <x v="0"/>
    <x v="5"/>
    <x v="0"/>
    <x v="1"/>
    <x v="0"/>
    <x v="1"/>
    <b v="0"/>
    <x v="0"/>
    <x v="1"/>
    <n v="0"/>
    <x v="0"/>
    <b v="0"/>
    <b v="0"/>
    <b v="0"/>
    <b v="0"/>
    <b v="0"/>
    <b v="0"/>
    <b v="0"/>
    <b v="0"/>
    <b v="0"/>
    <b v="0"/>
    <b v="0"/>
    <x v="0"/>
    <x v="0"/>
    <n v="0"/>
    <x v="40"/>
    <x v="0"/>
  </r>
  <r>
    <m/>
    <x v="5"/>
    <x v="11"/>
    <x v="285"/>
    <x v="285"/>
    <x v="138"/>
    <x v="295"/>
    <s v="實際和預估出貨量差異率 = (實際出貨量 - 預估出貨量)/預估出貨量"/>
    <x v="1"/>
    <x v="60"/>
    <s v="Actual Daily Revenue and Shipment Data_Actual Daily Shipment;Estimated Monthly Revenue and Shipment Data_Up to date Monthly Estimated Shipment"/>
    <s v="General"/>
    <s v="比例類"/>
    <m/>
    <x v="0"/>
    <s v="PNC"/>
    <x v="7"/>
    <x v="6"/>
    <x v="0"/>
    <x v="0"/>
    <s v="INT_PNC_MLY_REV_DIFF_RATE"/>
    <s v="MTD_UTD_SHIP_ACH_RATE"/>
    <m/>
    <m/>
    <m/>
    <m/>
    <m/>
    <m/>
    <m/>
    <m/>
    <m/>
    <m/>
    <m/>
    <m/>
    <m/>
    <m/>
    <m/>
    <m/>
    <m/>
    <m/>
    <s v="資料清單"/>
    <x v="12"/>
    <x v="64"/>
    <x v="60"/>
    <x v="11"/>
    <e v="#N/A"/>
    <s v="Hit Rate of MTD Act Ship vs UTD Est Ship"/>
    <x v="285"/>
    <x v="138"/>
    <x v="0"/>
    <x v="295"/>
    <x v="7"/>
    <s v="IEC_STD_V10 &gt;&gt; Common &gt;&gt; AutoMetaDataHit Rate of MTD Act Ship vs UTD Est Ship"/>
    <x v="1"/>
    <x v="0"/>
    <s v="月初至今實際和最新每月預估出貨量達成率Property"/>
    <n v="546"/>
    <n v="530"/>
    <e v="#N/A"/>
    <s v="Hit Rate of MTD Act Ship vs UTD Est Ship"/>
    <n v="1"/>
    <n v="0"/>
    <n v="0"/>
    <x v="0"/>
    <s v="Diff Rate and Hit Rate Data of Rev and SHIPT"/>
    <x v="59"/>
    <e v="#N/A"/>
    <x v="61"/>
    <s v="PNC:"/>
    <x v="64"/>
    <x v="64"/>
    <x v="544"/>
    <x v="285"/>
    <x v="285"/>
    <x v="235"/>
    <x v="0"/>
    <x v="0"/>
    <x v="0"/>
    <x v="5"/>
    <m/>
    <x v="0"/>
    <x v="1"/>
    <s v="Diff Rate and Hit Rate Data of Rev and SHIPT_Hit Rate of MTD Act Ship vs UTD Est Ship"/>
    <x v="528"/>
    <x v="1"/>
    <x v="0"/>
    <x v="6"/>
    <x v="5"/>
    <x v="0"/>
    <x v="0"/>
    <s v="INT_PNC_MLY_REV_DIFF_RATE"/>
    <s v="MTD_UTD_SHIP_ACH_RATE"/>
    <x v="50"/>
    <x v="184"/>
    <x v="0"/>
    <n v="0"/>
    <x v="0"/>
    <x v="0"/>
    <x v="0"/>
    <s v=""/>
    <s v=""/>
    <n v="544"/>
    <s v="-544"/>
    <x v="0"/>
    <x v="0"/>
    <x v="0"/>
    <x v="285"/>
    <x v="7"/>
    <s v="月初至今實際和最新每月預估出貨量達成率"/>
    <s v=""/>
    <s v=""/>
    <x v="0"/>
    <x v="60"/>
    <m/>
    <s v="^()$"/>
    <n v="9"/>
    <x v="0"/>
    <x v="5"/>
    <x v="0"/>
    <x v="1"/>
    <x v="0"/>
    <x v="1"/>
    <b v="0"/>
    <x v="0"/>
    <x v="1"/>
    <n v="0"/>
    <x v="0"/>
    <b v="0"/>
    <b v="0"/>
    <b v="0"/>
    <b v="0"/>
    <b v="0"/>
    <b v="0"/>
    <b v="0"/>
    <b v="0"/>
    <b v="0"/>
    <b v="0"/>
    <b v="0"/>
    <x v="0"/>
    <x v="0"/>
    <n v="0"/>
    <x v="45"/>
    <x v="0"/>
  </r>
  <r>
    <m/>
    <x v="5"/>
    <x v="11"/>
    <x v="286"/>
    <x v="286"/>
    <x v="139"/>
    <x v="296"/>
    <s v="N/A"/>
    <x v="0"/>
    <x v="0"/>
    <m/>
    <s v="General"/>
    <s v="N/A"/>
    <s v="N/A"/>
    <x v="0"/>
    <s v="PNC"/>
    <x v="7"/>
    <x v="6"/>
    <x v="0"/>
    <x v="0"/>
    <s v="INT_PNC_YLY_ACT_REV_DIFF_RATE"/>
    <m/>
    <m/>
    <m/>
    <m/>
    <m/>
    <m/>
    <m/>
    <m/>
    <m/>
    <m/>
    <m/>
    <m/>
    <m/>
    <m/>
    <m/>
    <m/>
    <m/>
    <m/>
    <m/>
    <s v="資料清單"/>
    <x v="12"/>
    <x v="65"/>
    <x v="60"/>
    <x v="11"/>
    <e v="#N/A"/>
    <s v="Diff Rate of Rev and SHIPT in Different Time Frame"/>
    <x v="286"/>
    <x v="139"/>
    <x v="0"/>
    <x v="296"/>
    <x v="7"/>
    <s v="IEC_STD_V10 &gt;&gt; Common &gt;&gt; AutoMetaDataDiff Rate of Rev and SHIPT in Different Time Frame"/>
    <x v="0"/>
    <x v="0"/>
    <s v="不同時間區間實際營收出貨差異率資料Concept"/>
    <n v="547"/>
    <n v="0"/>
    <n v="0"/>
    <s v=""/>
    <n v="0"/>
    <n v="0"/>
    <n v="0"/>
    <x v="0"/>
    <s v=""/>
    <x v="0"/>
    <s v=""/>
    <x v="0"/>
    <s v="PNC:"/>
    <x v="65"/>
    <x v="65"/>
    <x v="545"/>
    <x v="286"/>
    <x v="286"/>
    <x v="189"/>
    <x v="26"/>
    <x v="0"/>
    <x v="0"/>
    <x v="7"/>
    <m/>
    <x v="0"/>
    <x v="0"/>
    <s v="Diff Rate of Rev and SHIPT in Different Time Frame"/>
    <x v="529"/>
    <x v="0"/>
    <x v="0"/>
    <x v="6"/>
    <x v="5"/>
    <x v="0"/>
    <x v="0"/>
    <s v="INT_PNC_YLY_ACT_REV_DIFF_RATE"/>
    <s v=""/>
    <x v="51"/>
    <x v="0"/>
    <x v="0"/>
    <n v="0"/>
    <x v="0"/>
    <x v="0"/>
    <x v="0"/>
    <s v=""/>
    <s v=""/>
    <n v="545"/>
    <s v="-545"/>
    <x v="0"/>
    <x v="0"/>
    <x v="0"/>
    <x v="286"/>
    <x v="7"/>
    <s v="不同時間區間實際營收出貨差異率資料"/>
    <s v=""/>
    <s v=""/>
    <x v="0"/>
    <x v="60"/>
    <m/>
    <s v="^()$"/>
    <n v="9"/>
    <x v="0"/>
    <x v="5"/>
    <x v="0"/>
    <x v="1"/>
    <x v="0"/>
    <x v="1"/>
    <b v="0"/>
    <x v="0"/>
    <x v="0"/>
    <n v="0"/>
    <x v="0"/>
    <b v="0"/>
    <b v="0"/>
    <b v="0"/>
    <b v="0"/>
    <b v="0"/>
    <b v="0"/>
    <b v="0"/>
    <b v="0"/>
    <b v="0"/>
    <b v="0"/>
    <b v="0"/>
    <x v="0"/>
    <x v="0"/>
    <n v="0"/>
    <x v="47"/>
    <x v="0"/>
  </r>
  <r>
    <m/>
    <x v="5"/>
    <x v="11"/>
    <x v="177"/>
    <x v="177"/>
    <x v="99"/>
    <x v="258"/>
    <s v="N/A"/>
    <x v="2"/>
    <x v="61"/>
    <m/>
    <s v="General"/>
    <s v="代碼類"/>
    <s v="BU1: 第一事業部_x000a_BU2: 第二事業部"/>
    <x v="0"/>
    <s v="PNC"/>
    <x v="7"/>
    <x v="6"/>
    <x v="0"/>
    <x v="0"/>
    <s v="INT_PNC_YLY_ACT_REV_DIFF_RATE"/>
    <s v="BU"/>
    <m/>
    <m/>
    <m/>
    <m/>
    <m/>
    <m/>
    <m/>
    <m/>
    <m/>
    <m/>
    <m/>
    <m/>
    <m/>
    <m/>
    <m/>
    <m/>
    <m/>
    <m/>
    <s v="資料清單"/>
    <x v="12"/>
    <x v="66"/>
    <x v="60"/>
    <x v="11"/>
    <e v="#N/A"/>
    <s v="BU Code"/>
    <x v="177"/>
    <x v="99"/>
    <x v="0"/>
    <x v="258"/>
    <x v="7"/>
    <s v="IEC_STD_V10 &gt;&gt; Common &gt;&gt; AutoMetaDataBU Code"/>
    <x v="2"/>
    <x v="0"/>
    <s v="事業處代碼Relationship"/>
    <n v="339"/>
    <n v="547"/>
    <n v="0"/>
    <s v=""/>
    <n v="0"/>
    <n v="0"/>
    <n v="1055"/>
    <x v="80"/>
    <s v="Diff Rate of Rev and SHIPT in Different Time Frame"/>
    <x v="60"/>
    <e v="#N/A"/>
    <x v="0"/>
    <s v="PNC:"/>
    <x v="66"/>
    <x v="66"/>
    <x v="546"/>
    <x v="177"/>
    <x v="177"/>
    <x v="189"/>
    <x v="37"/>
    <x v="0"/>
    <x v="0"/>
    <x v="2"/>
    <m/>
    <x v="0"/>
    <x v="2"/>
    <s v="Diff Rate of Rev and SHIPT in Different Time Frame_BU Code"/>
    <x v="530"/>
    <x v="2"/>
    <x v="0"/>
    <x v="6"/>
    <x v="5"/>
    <x v="0"/>
    <x v="0"/>
    <s v="INT_PNC_YLY_ACT_REV_DIFF_RATE"/>
    <s v="BU"/>
    <x v="51"/>
    <x v="150"/>
    <x v="0"/>
    <n v="0"/>
    <x v="0"/>
    <x v="0"/>
    <x v="0"/>
    <s v=""/>
    <s v=""/>
    <n v="546"/>
    <s v="-546"/>
    <x v="0"/>
    <x v="0"/>
    <x v="0"/>
    <x v="177"/>
    <x v="7"/>
    <s v="事業處代碼"/>
    <s v=""/>
    <s v=""/>
    <x v="0"/>
    <x v="60"/>
    <m/>
    <s v="^()$"/>
    <n v="9"/>
    <x v="0"/>
    <x v="5"/>
    <x v="0"/>
    <x v="1"/>
    <x v="1"/>
    <x v="1"/>
    <b v="0"/>
    <x v="0"/>
    <x v="1"/>
    <n v="0"/>
    <x v="0"/>
    <b v="0"/>
    <b v="0"/>
    <b v="0"/>
    <b v="0"/>
    <b v="0"/>
    <b v="0"/>
    <b v="0"/>
    <b v="0"/>
    <b v="0"/>
    <b v="0"/>
    <b v="0"/>
    <x v="0"/>
    <x v="0"/>
    <n v="0"/>
    <x v="1"/>
    <x v="0"/>
  </r>
  <r>
    <m/>
    <x v="5"/>
    <x v="11"/>
    <x v="179"/>
    <x v="179"/>
    <x v="102"/>
    <x v="183"/>
    <s v="N/A"/>
    <x v="2"/>
    <x v="61"/>
    <m/>
    <s v="General"/>
    <s v="代碼類"/>
    <s v="BU1A_x000a_BU2B"/>
    <x v="0"/>
    <s v="PNC"/>
    <x v="7"/>
    <x v="6"/>
    <x v="0"/>
    <x v="0"/>
    <s v="INT_PNC_YLY_ACT_REV_DIFF_RATE"/>
    <s v="DIVISION"/>
    <m/>
    <m/>
    <m/>
    <m/>
    <m/>
    <m/>
    <m/>
    <m/>
    <m/>
    <m/>
    <m/>
    <m/>
    <m/>
    <m/>
    <m/>
    <m/>
    <m/>
    <m/>
    <s v="資料清單"/>
    <x v="12"/>
    <x v="67"/>
    <x v="60"/>
    <x v="11"/>
    <e v="#N/A"/>
    <s v="Division Code"/>
    <x v="179"/>
    <x v="102"/>
    <x v="0"/>
    <x v="183"/>
    <x v="7"/>
    <s v="IEC_STD_V10 &gt;&gt; Common &gt;&gt; AutoMetaDataDivision Code"/>
    <x v="2"/>
    <x v="0"/>
    <s v="產品事業部門代碼Relationship"/>
    <n v="341"/>
    <n v="547"/>
    <n v="0"/>
    <s v=""/>
    <n v="0"/>
    <n v="0"/>
    <n v="1051"/>
    <x v="82"/>
    <s v="Diff Rate of Rev and SHIPT in Different Time Frame"/>
    <x v="60"/>
    <e v="#N/A"/>
    <x v="0"/>
    <s v="PNC:"/>
    <x v="67"/>
    <x v="67"/>
    <x v="547"/>
    <x v="179"/>
    <x v="179"/>
    <x v="189"/>
    <x v="38"/>
    <x v="0"/>
    <x v="0"/>
    <x v="2"/>
    <m/>
    <x v="0"/>
    <x v="2"/>
    <s v="Diff Rate of Rev and SHIPT in Different Time Frame_Division Code"/>
    <x v="531"/>
    <x v="2"/>
    <x v="0"/>
    <x v="6"/>
    <x v="5"/>
    <x v="0"/>
    <x v="0"/>
    <s v="INT_PNC_YLY_ACT_REV_DIFF_RATE"/>
    <s v="DIVISION"/>
    <x v="51"/>
    <x v="151"/>
    <x v="0"/>
    <n v="0"/>
    <x v="0"/>
    <x v="0"/>
    <x v="0"/>
    <s v=""/>
    <s v=""/>
    <n v="547"/>
    <s v="-547"/>
    <x v="0"/>
    <x v="0"/>
    <x v="0"/>
    <x v="179"/>
    <x v="7"/>
    <s v="產品事業部門代碼"/>
    <s v=""/>
    <s v=""/>
    <x v="0"/>
    <x v="60"/>
    <m/>
    <s v="^()$"/>
    <n v="9"/>
    <x v="0"/>
    <x v="5"/>
    <x v="0"/>
    <x v="1"/>
    <x v="1"/>
    <x v="1"/>
    <b v="0"/>
    <x v="0"/>
    <x v="1"/>
    <n v="0"/>
    <x v="0"/>
    <b v="0"/>
    <b v="0"/>
    <b v="0"/>
    <b v="0"/>
    <b v="0"/>
    <b v="0"/>
    <b v="0"/>
    <b v="0"/>
    <b v="0"/>
    <b v="0"/>
    <b v="0"/>
    <x v="0"/>
    <x v="0"/>
    <n v="0"/>
    <x v="12"/>
    <x v="0"/>
  </r>
  <r>
    <m/>
    <x v="5"/>
    <x v="11"/>
    <x v="178"/>
    <x v="178"/>
    <x v="93"/>
    <x v="259"/>
    <s v="N/A"/>
    <x v="2"/>
    <x v="61"/>
    <m/>
    <s v="General"/>
    <s v="代碼類"/>
    <s v="HP, Dynabook, ASUS, Tiny"/>
    <x v="0"/>
    <s v="PNC"/>
    <x v="7"/>
    <x v="6"/>
    <x v="0"/>
    <x v="0"/>
    <s v="INT_PNC_YLY_ACT_REV_DIFF_RATE"/>
    <s v="CUSTOMER"/>
    <m/>
    <m/>
    <m/>
    <m/>
    <m/>
    <m/>
    <m/>
    <m/>
    <m/>
    <m/>
    <m/>
    <m/>
    <m/>
    <m/>
    <m/>
    <m/>
    <m/>
    <m/>
    <s v="資料清單"/>
    <x v="12"/>
    <x v="68"/>
    <x v="60"/>
    <x v="11"/>
    <e v="#N/A"/>
    <s v="Customer Name"/>
    <x v="178"/>
    <x v="93"/>
    <x v="0"/>
    <x v="259"/>
    <x v="7"/>
    <s v="IEC_STD_V10 &gt;&gt; Common &gt;&gt; AutoMetaDataCustomer Name"/>
    <x v="2"/>
    <x v="0"/>
    <s v="客戶名稱Relationship"/>
    <n v="340"/>
    <n v="547"/>
    <n v="0"/>
    <s v=""/>
    <n v="0"/>
    <n v="0"/>
    <n v="1036"/>
    <x v="81"/>
    <s v="Diff Rate of Rev and SHIPT in Different Time Frame"/>
    <x v="60"/>
    <e v="#N/A"/>
    <x v="0"/>
    <s v="PNC:"/>
    <x v="68"/>
    <x v="68"/>
    <x v="548"/>
    <x v="178"/>
    <x v="178"/>
    <x v="189"/>
    <x v="39"/>
    <x v="0"/>
    <x v="0"/>
    <x v="2"/>
    <m/>
    <x v="0"/>
    <x v="2"/>
    <s v="Diff Rate of Rev and SHIPT in Different Time Frame_Customer Name"/>
    <x v="532"/>
    <x v="2"/>
    <x v="0"/>
    <x v="6"/>
    <x v="5"/>
    <x v="0"/>
    <x v="0"/>
    <s v="INT_PNC_YLY_ACT_REV_DIFF_RATE"/>
    <s v="CUSTOMER"/>
    <x v="51"/>
    <x v="152"/>
    <x v="0"/>
    <n v="0"/>
    <x v="0"/>
    <x v="0"/>
    <x v="0"/>
    <s v=""/>
    <s v=""/>
    <n v="548"/>
    <s v="-548"/>
    <x v="0"/>
    <x v="0"/>
    <x v="0"/>
    <x v="178"/>
    <x v="7"/>
    <s v="客戶名稱"/>
    <s v=""/>
    <s v=""/>
    <x v="0"/>
    <x v="60"/>
    <m/>
    <s v="^()$"/>
    <n v="9"/>
    <x v="0"/>
    <x v="5"/>
    <x v="0"/>
    <x v="1"/>
    <x v="1"/>
    <x v="1"/>
    <b v="0"/>
    <x v="0"/>
    <x v="1"/>
    <n v="0"/>
    <x v="0"/>
    <b v="0"/>
    <b v="0"/>
    <b v="0"/>
    <b v="0"/>
    <b v="0"/>
    <b v="0"/>
    <b v="0"/>
    <b v="0"/>
    <b v="0"/>
    <b v="0"/>
    <b v="0"/>
    <x v="0"/>
    <x v="0"/>
    <n v="0"/>
    <x v="12"/>
    <x v="0"/>
  </r>
  <r>
    <m/>
    <x v="5"/>
    <x v="11"/>
    <x v="180"/>
    <x v="180"/>
    <x v="103"/>
    <x v="260"/>
    <s v="N/A"/>
    <x v="2"/>
    <x v="61"/>
    <m/>
    <s v="General"/>
    <s v="代碼類"/>
    <s v="待補充"/>
    <x v="0"/>
    <s v="PNC"/>
    <x v="7"/>
    <x v="6"/>
    <x v="0"/>
    <x v="0"/>
    <s v="INT_PNC_YLY_ACT_REV_DIFF_RATE"/>
    <s v="PROD_CATEGORY"/>
    <m/>
    <m/>
    <m/>
    <m/>
    <m/>
    <m/>
    <m/>
    <m/>
    <m/>
    <m/>
    <m/>
    <m/>
    <m/>
    <m/>
    <m/>
    <m/>
    <m/>
    <m/>
    <s v="資料清單"/>
    <x v="12"/>
    <x v="69"/>
    <x v="60"/>
    <x v="11"/>
    <e v="#N/A"/>
    <s v="Product Category"/>
    <x v="180"/>
    <x v="103"/>
    <x v="0"/>
    <x v="260"/>
    <x v="7"/>
    <s v="IEC_STD_V10 &gt;&gt; Common &gt;&gt; AutoMetaDataProduct Category"/>
    <x v="2"/>
    <x v="0"/>
    <s v="產品型態分類Relationship"/>
    <n v="342"/>
    <n v="547"/>
    <n v="0"/>
    <s v=""/>
    <n v="0"/>
    <n v="0"/>
    <n v="1046"/>
    <x v="83"/>
    <s v="Diff Rate of Rev and SHIPT in Different Time Frame"/>
    <x v="60"/>
    <e v="#N/A"/>
    <x v="0"/>
    <s v="PNC:"/>
    <x v="69"/>
    <x v="69"/>
    <x v="549"/>
    <x v="180"/>
    <x v="180"/>
    <x v="189"/>
    <x v="40"/>
    <x v="0"/>
    <x v="0"/>
    <x v="2"/>
    <m/>
    <x v="0"/>
    <x v="2"/>
    <s v="Diff Rate of Rev and SHIPT in Different Time Frame_Product Category"/>
    <x v="533"/>
    <x v="2"/>
    <x v="0"/>
    <x v="6"/>
    <x v="5"/>
    <x v="0"/>
    <x v="0"/>
    <s v="INT_PNC_YLY_ACT_REV_DIFF_RATE"/>
    <s v="PROD_CATEGORY"/>
    <x v="51"/>
    <x v="153"/>
    <x v="0"/>
    <n v="0"/>
    <x v="0"/>
    <x v="0"/>
    <x v="0"/>
    <s v=""/>
    <s v=""/>
    <n v="549"/>
    <s v="-549"/>
    <x v="0"/>
    <x v="0"/>
    <x v="0"/>
    <x v="180"/>
    <x v="7"/>
    <s v="產品型態分類"/>
    <s v=""/>
    <s v=""/>
    <x v="0"/>
    <x v="60"/>
    <m/>
    <s v="^()$"/>
    <n v="9"/>
    <x v="0"/>
    <x v="5"/>
    <x v="0"/>
    <x v="1"/>
    <x v="1"/>
    <x v="1"/>
    <b v="0"/>
    <x v="0"/>
    <x v="1"/>
    <n v="0"/>
    <x v="0"/>
    <b v="0"/>
    <b v="0"/>
    <b v="0"/>
    <b v="0"/>
    <b v="0"/>
    <b v="0"/>
    <b v="0"/>
    <b v="0"/>
    <b v="0"/>
    <b v="0"/>
    <b v="0"/>
    <x v="0"/>
    <x v="0"/>
    <n v="0"/>
    <x v="11"/>
    <x v="0"/>
  </r>
  <r>
    <m/>
    <x v="5"/>
    <x v="11"/>
    <x v="287"/>
    <x v="287"/>
    <x v="127"/>
    <x v="297"/>
    <s v="N/A"/>
    <x v="1"/>
    <x v="61"/>
    <m/>
    <s v="General"/>
    <s v="日期類"/>
    <m/>
    <x v="0"/>
    <s v="PNC"/>
    <x v="7"/>
    <x v="6"/>
    <x v="0"/>
    <x v="0"/>
    <s v="INT_PNC_YLY_ACT_REV_DIFF_RATE"/>
    <s v="REPORT_YEAR"/>
    <m/>
    <m/>
    <m/>
    <m/>
    <m/>
    <m/>
    <m/>
    <m/>
    <m/>
    <m/>
    <m/>
    <m/>
    <m/>
    <m/>
    <m/>
    <m/>
    <m/>
    <m/>
    <s v="資料清單"/>
    <x v="12"/>
    <x v="70"/>
    <x v="60"/>
    <x v="11"/>
    <e v="#N/A"/>
    <s v="Base Year of Calculation"/>
    <x v="287"/>
    <x v="127"/>
    <x v="0"/>
    <x v="297"/>
    <x v="7"/>
    <s v="IEC_STD_V10 &gt;&gt; Common &gt;&gt; AutoMetaDataBase Year of Calculation"/>
    <x v="1"/>
    <x v="0"/>
    <s v="計算基準年度Property"/>
    <n v="552"/>
    <n v="547"/>
    <n v="0"/>
    <s v="Base Year of Calculation"/>
    <n v="1"/>
    <n v="0"/>
    <n v="0"/>
    <x v="0"/>
    <s v="Diff Rate of Rev and SHIPT in Different Time Frame"/>
    <x v="60"/>
    <e v="#N/A"/>
    <x v="0"/>
    <s v="PNC:"/>
    <x v="70"/>
    <x v="70"/>
    <x v="550"/>
    <x v="287"/>
    <x v="287"/>
    <x v="189"/>
    <x v="0"/>
    <x v="0"/>
    <x v="0"/>
    <x v="3"/>
    <m/>
    <x v="0"/>
    <x v="1"/>
    <s v="Diff Rate of Rev and SHIPT in Different Time Frame_Base Year of Calculation"/>
    <x v="534"/>
    <x v="1"/>
    <x v="0"/>
    <x v="6"/>
    <x v="5"/>
    <x v="0"/>
    <x v="0"/>
    <s v="INT_PNC_YLY_ACT_REV_DIFF_RATE"/>
    <s v="REPORT_YEAR"/>
    <x v="51"/>
    <x v="173"/>
    <x v="0"/>
    <n v="0"/>
    <x v="0"/>
    <x v="0"/>
    <x v="0"/>
    <s v=""/>
    <s v=""/>
    <n v="550"/>
    <s v="-550"/>
    <x v="0"/>
    <x v="0"/>
    <x v="0"/>
    <x v="287"/>
    <x v="7"/>
    <s v="計算基準年度"/>
    <s v=""/>
    <s v=""/>
    <x v="0"/>
    <x v="60"/>
    <m/>
    <s v="^()$"/>
    <n v="9"/>
    <x v="0"/>
    <x v="5"/>
    <x v="0"/>
    <x v="1"/>
    <x v="0"/>
    <x v="1"/>
    <b v="0"/>
    <x v="0"/>
    <x v="1"/>
    <n v="0"/>
    <x v="0"/>
    <b v="0"/>
    <b v="0"/>
    <b v="0"/>
    <b v="0"/>
    <b v="0"/>
    <b v="0"/>
    <b v="0"/>
    <b v="0"/>
    <b v="0"/>
    <b v="0"/>
    <b v="0"/>
    <x v="0"/>
    <x v="0"/>
    <n v="0"/>
    <x v="9"/>
    <x v="0"/>
  </r>
  <r>
    <m/>
    <x v="5"/>
    <x v="11"/>
    <x v="288"/>
    <x v="288"/>
    <x v="140"/>
    <x v="298"/>
    <s v="年營業收入差異 = 計算基準年度營業收入-計算基準年度前一年營業收入_x000a_單位為 百萬台幣"/>
    <x v="1"/>
    <x v="61"/>
    <s v="Actual Monthly Revenue and Shipment Data_Monthly Actual Revenue"/>
    <s v="General"/>
    <s v="金額類"/>
    <m/>
    <x v="0"/>
    <s v="PNC"/>
    <x v="7"/>
    <x v="6"/>
    <x v="0"/>
    <x v="0"/>
    <s v="INT_PNC_YLY_ACT_REV_DIFF_RATE"/>
    <s v="YLY_ACT_REV_DIFF"/>
    <m/>
    <m/>
    <m/>
    <m/>
    <m/>
    <m/>
    <m/>
    <m/>
    <m/>
    <m/>
    <m/>
    <m/>
    <m/>
    <m/>
    <m/>
    <m/>
    <m/>
    <m/>
    <s v="資料清單"/>
    <x v="12"/>
    <x v="71"/>
    <x v="60"/>
    <x v="11"/>
    <e v="#N/A"/>
    <s v="Difference Between Yearly Revenue"/>
    <x v="288"/>
    <x v="140"/>
    <x v="0"/>
    <x v="298"/>
    <x v="7"/>
    <s v="IEC_STD_V10 &gt;&gt; Common &gt;&gt; AutoMetaDataDifference Between Yearly Revenue"/>
    <x v="1"/>
    <x v="0"/>
    <s v="年度營業收入差異Property"/>
    <n v="553"/>
    <n v="547"/>
    <e v="#N/A"/>
    <s v="Difference Between Yearly Revenue"/>
    <n v="1"/>
    <n v="0"/>
    <n v="0"/>
    <x v="0"/>
    <s v="Diff Rate of Rev and SHIPT in Different Time Frame"/>
    <x v="60"/>
    <e v="#N/A"/>
    <x v="62"/>
    <s v="PNC:"/>
    <x v="71"/>
    <x v="71"/>
    <x v="551"/>
    <x v="288"/>
    <x v="288"/>
    <x v="236"/>
    <x v="0"/>
    <x v="0"/>
    <x v="0"/>
    <x v="6"/>
    <m/>
    <x v="0"/>
    <x v="1"/>
    <s v="Diff Rate of Rev and SHIPT in Different Time Frame_Difference Between Yearly Revenue"/>
    <x v="535"/>
    <x v="1"/>
    <x v="0"/>
    <x v="6"/>
    <x v="5"/>
    <x v="0"/>
    <x v="0"/>
    <s v="INT_PNC_YLY_ACT_REV_DIFF_RATE"/>
    <s v="YLY_ACT_REV_DIFF"/>
    <x v="51"/>
    <x v="185"/>
    <x v="0"/>
    <n v="0"/>
    <x v="0"/>
    <x v="0"/>
    <x v="0"/>
    <s v=""/>
    <s v=""/>
    <n v="551"/>
    <s v="-551"/>
    <x v="0"/>
    <x v="0"/>
    <x v="0"/>
    <x v="288"/>
    <x v="7"/>
    <s v="年度營業收入差異"/>
    <s v=""/>
    <s v=""/>
    <x v="0"/>
    <x v="60"/>
    <m/>
    <s v="^()$"/>
    <n v="9"/>
    <x v="0"/>
    <x v="5"/>
    <x v="0"/>
    <x v="1"/>
    <x v="0"/>
    <x v="1"/>
    <b v="0"/>
    <x v="0"/>
    <x v="1"/>
    <n v="0"/>
    <x v="0"/>
    <b v="0"/>
    <b v="0"/>
    <b v="0"/>
    <b v="0"/>
    <b v="0"/>
    <b v="0"/>
    <b v="0"/>
    <b v="0"/>
    <b v="0"/>
    <b v="0"/>
    <b v="0"/>
    <x v="0"/>
    <x v="0"/>
    <n v="0"/>
    <x v="36"/>
    <x v="0"/>
  </r>
  <r>
    <m/>
    <x v="5"/>
    <x v="11"/>
    <x v="289"/>
    <x v="289"/>
    <x v="141"/>
    <x v="299"/>
    <s v="年出貨量差異 = 計算基準年度出貨量-計算基準年度前一年出貨量"/>
    <x v="1"/>
    <x v="61"/>
    <s v="Actual Monthly Revenue and Shipment Data_Monthly Actual Shipment"/>
    <s v="General"/>
    <s v="數值類"/>
    <m/>
    <x v="0"/>
    <s v="PNC"/>
    <x v="7"/>
    <x v="6"/>
    <x v="0"/>
    <x v="0"/>
    <s v="INT_PNC_YLY_ACT_REV_DIFF_RATE"/>
    <s v="YLY_ACT_SHIP_DIFF"/>
    <m/>
    <m/>
    <m/>
    <m/>
    <m/>
    <m/>
    <m/>
    <m/>
    <m/>
    <m/>
    <m/>
    <m/>
    <m/>
    <m/>
    <m/>
    <m/>
    <m/>
    <m/>
    <s v="資料清單"/>
    <x v="12"/>
    <x v="72"/>
    <x v="60"/>
    <x v="11"/>
    <e v="#N/A"/>
    <s v="Difference Between Yearly Shipment"/>
    <x v="289"/>
    <x v="141"/>
    <x v="0"/>
    <x v="299"/>
    <x v="7"/>
    <s v="IEC_STD_V10 &gt;&gt; Common &gt;&gt; AutoMetaDataDifference Between Yearly Shipment"/>
    <x v="1"/>
    <x v="0"/>
    <s v="年度出貨量差異Property"/>
    <n v="554"/>
    <n v="547"/>
    <e v="#N/A"/>
    <s v="Difference Between Yearly Shipment"/>
    <n v="1"/>
    <n v="0"/>
    <n v="0"/>
    <x v="0"/>
    <s v="Diff Rate of Rev and SHIPT in Different Time Frame"/>
    <x v="60"/>
    <e v="#N/A"/>
    <x v="63"/>
    <s v="PNC:"/>
    <x v="72"/>
    <x v="72"/>
    <x v="552"/>
    <x v="289"/>
    <x v="289"/>
    <x v="237"/>
    <x v="0"/>
    <x v="0"/>
    <x v="0"/>
    <x v="4"/>
    <m/>
    <x v="0"/>
    <x v="1"/>
    <s v="Diff Rate of Rev and SHIPT in Different Time Frame_Difference Between Yearly Shipment"/>
    <x v="536"/>
    <x v="1"/>
    <x v="0"/>
    <x v="6"/>
    <x v="5"/>
    <x v="0"/>
    <x v="0"/>
    <s v="INT_PNC_YLY_ACT_REV_DIFF_RATE"/>
    <s v="YLY_ACT_SHIP_DIFF"/>
    <x v="51"/>
    <x v="186"/>
    <x v="0"/>
    <n v="0"/>
    <x v="0"/>
    <x v="0"/>
    <x v="0"/>
    <s v=""/>
    <s v=""/>
    <n v="552"/>
    <s v="-552"/>
    <x v="0"/>
    <x v="0"/>
    <x v="0"/>
    <x v="289"/>
    <x v="7"/>
    <s v="年度出貨量差異"/>
    <s v=""/>
    <s v=""/>
    <x v="0"/>
    <x v="60"/>
    <m/>
    <s v="^()$"/>
    <n v="9"/>
    <x v="0"/>
    <x v="5"/>
    <x v="0"/>
    <x v="1"/>
    <x v="0"/>
    <x v="1"/>
    <b v="0"/>
    <x v="0"/>
    <x v="1"/>
    <n v="0"/>
    <x v="0"/>
    <b v="0"/>
    <b v="0"/>
    <b v="0"/>
    <b v="0"/>
    <b v="0"/>
    <b v="0"/>
    <b v="0"/>
    <b v="0"/>
    <b v="0"/>
    <b v="0"/>
    <b v="0"/>
    <x v="0"/>
    <x v="0"/>
    <n v="0"/>
    <x v="16"/>
    <x v="0"/>
  </r>
  <r>
    <m/>
    <x v="5"/>
    <x v="11"/>
    <x v="290"/>
    <x v="290"/>
    <x v="139"/>
    <x v="300"/>
    <s v="年營業收入差異率 = (計算基準年度營業收入-計算基準年度前一年營業收入)/計算基準年度前一年營業收入"/>
    <x v="1"/>
    <x v="61"/>
    <s v="Actual Monthly Revenue and Shipment Data_Monthly Actual Revenue"/>
    <s v="General"/>
    <s v="比例類"/>
    <m/>
    <x v="0"/>
    <s v="PNC"/>
    <x v="7"/>
    <x v="6"/>
    <x v="0"/>
    <x v="0"/>
    <s v="INT_PNC_YLY_ACT_REV_DIFF_RATE"/>
    <s v="YLY_ACT_REV_DIFF_RATE"/>
    <m/>
    <m/>
    <m/>
    <m/>
    <m/>
    <m/>
    <m/>
    <m/>
    <m/>
    <m/>
    <m/>
    <m/>
    <m/>
    <m/>
    <m/>
    <m/>
    <m/>
    <m/>
    <s v="資料清單"/>
    <x v="12"/>
    <x v="73"/>
    <x v="60"/>
    <x v="11"/>
    <e v="#N/A"/>
    <s v="Difference Ratio Between Yearly Revenue"/>
    <x v="290"/>
    <x v="139"/>
    <x v="0"/>
    <x v="300"/>
    <x v="7"/>
    <s v="IEC_STD_V10 &gt;&gt; Common &gt;&gt; AutoMetaDataDifference Ratio Between Yearly Revenue"/>
    <x v="1"/>
    <x v="0"/>
    <s v="年度營業收入差異率Property"/>
    <n v="555"/>
    <n v="547"/>
    <e v="#N/A"/>
    <s v="Difference Ratio Between Yearly Revenue"/>
    <n v="1"/>
    <n v="0"/>
    <n v="0"/>
    <x v="0"/>
    <s v="Diff Rate of Rev and SHIPT in Different Time Frame"/>
    <x v="60"/>
    <e v="#N/A"/>
    <x v="62"/>
    <s v="PNC:"/>
    <x v="73"/>
    <x v="73"/>
    <x v="553"/>
    <x v="290"/>
    <x v="290"/>
    <x v="238"/>
    <x v="0"/>
    <x v="0"/>
    <x v="0"/>
    <x v="5"/>
    <m/>
    <x v="0"/>
    <x v="1"/>
    <s v="Diff Rate of Rev and SHIPT in Different Time Frame_Difference Ratio Between Yearly Revenue"/>
    <x v="537"/>
    <x v="1"/>
    <x v="0"/>
    <x v="6"/>
    <x v="5"/>
    <x v="0"/>
    <x v="0"/>
    <s v="INT_PNC_YLY_ACT_REV_DIFF_RATE"/>
    <s v="YLY_ACT_REV_DIFF_RATE"/>
    <x v="51"/>
    <x v="187"/>
    <x v="0"/>
    <n v="0"/>
    <x v="0"/>
    <x v="0"/>
    <x v="0"/>
    <s v=""/>
    <s v=""/>
    <n v="553"/>
    <s v="-553"/>
    <x v="0"/>
    <x v="0"/>
    <x v="0"/>
    <x v="290"/>
    <x v="7"/>
    <s v="年度營業收入差異率"/>
    <s v=""/>
    <s v=""/>
    <x v="0"/>
    <x v="60"/>
    <m/>
    <s v="^()$"/>
    <n v="9"/>
    <x v="0"/>
    <x v="5"/>
    <x v="0"/>
    <x v="1"/>
    <x v="0"/>
    <x v="1"/>
    <b v="0"/>
    <x v="0"/>
    <x v="1"/>
    <n v="0"/>
    <x v="0"/>
    <b v="0"/>
    <b v="0"/>
    <b v="0"/>
    <b v="0"/>
    <b v="0"/>
    <b v="0"/>
    <b v="0"/>
    <b v="0"/>
    <b v="0"/>
    <b v="0"/>
    <b v="0"/>
    <x v="0"/>
    <x v="0"/>
    <n v="0"/>
    <x v="27"/>
    <x v="0"/>
  </r>
  <r>
    <m/>
    <x v="5"/>
    <x v="11"/>
    <x v="291"/>
    <x v="291"/>
    <x v="142"/>
    <x v="301"/>
    <s v="年出貨量差異率 = (計算基準年度出貨量-計算基準年度前一年出貨量)/計算基準年度前一年出貨量"/>
    <x v="1"/>
    <x v="61"/>
    <s v="Actual Monthly Revenue and Shipment Data_Monthly Actual Shipment"/>
    <s v="General"/>
    <s v="比例類"/>
    <m/>
    <x v="0"/>
    <s v="PNC"/>
    <x v="7"/>
    <x v="6"/>
    <x v="0"/>
    <x v="0"/>
    <s v="INT_PNC_YLY_ACT_REV_DIFF_RATE"/>
    <s v="YLY_ACT_SHIP_DIFF_RATE"/>
    <m/>
    <m/>
    <m/>
    <m/>
    <m/>
    <m/>
    <m/>
    <m/>
    <m/>
    <m/>
    <m/>
    <m/>
    <m/>
    <m/>
    <m/>
    <m/>
    <m/>
    <m/>
    <s v="資料清單"/>
    <x v="12"/>
    <x v="74"/>
    <x v="60"/>
    <x v="11"/>
    <e v="#N/A"/>
    <s v="Difference Ratio Between Yearly Shipment"/>
    <x v="291"/>
    <x v="142"/>
    <x v="0"/>
    <x v="301"/>
    <x v="7"/>
    <s v="IEC_STD_V10 &gt;&gt; Common &gt;&gt; AutoMetaDataDifference Ratio Between Yearly Shipment"/>
    <x v="1"/>
    <x v="0"/>
    <s v="年度出貨量差異率Property"/>
    <n v="556"/>
    <n v="547"/>
    <e v="#N/A"/>
    <s v="Difference Ratio Between Yearly Shipment"/>
    <n v="1"/>
    <n v="0"/>
    <n v="0"/>
    <x v="0"/>
    <s v="Diff Rate of Rev and SHIPT in Different Time Frame"/>
    <x v="60"/>
    <e v="#N/A"/>
    <x v="63"/>
    <s v="PNC:"/>
    <x v="74"/>
    <x v="74"/>
    <x v="554"/>
    <x v="291"/>
    <x v="291"/>
    <x v="239"/>
    <x v="0"/>
    <x v="0"/>
    <x v="0"/>
    <x v="5"/>
    <m/>
    <x v="0"/>
    <x v="1"/>
    <s v="Diff Rate of Rev and SHIPT in Different Time Frame_Difference Ratio Between Yearly Shipment"/>
    <x v="538"/>
    <x v="1"/>
    <x v="0"/>
    <x v="6"/>
    <x v="5"/>
    <x v="0"/>
    <x v="0"/>
    <s v="INT_PNC_YLY_ACT_REV_DIFF_RATE"/>
    <s v="YLY_ACT_SHIP_DIFF_RATE"/>
    <x v="51"/>
    <x v="188"/>
    <x v="0"/>
    <n v="0"/>
    <x v="0"/>
    <x v="0"/>
    <x v="0"/>
    <s v=""/>
    <s v=""/>
    <n v="554"/>
    <s v="-554"/>
    <x v="0"/>
    <x v="0"/>
    <x v="0"/>
    <x v="291"/>
    <x v="7"/>
    <s v="年度出貨量差異率"/>
    <s v=""/>
    <s v=""/>
    <x v="0"/>
    <x v="60"/>
    <m/>
    <s v="^()$"/>
    <n v="9"/>
    <x v="0"/>
    <x v="5"/>
    <x v="0"/>
    <x v="1"/>
    <x v="0"/>
    <x v="1"/>
    <b v="0"/>
    <x v="0"/>
    <x v="1"/>
    <n v="0"/>
    <x v="0"/>
    <b v="0"/>
    <b v="0"/>
    <b v="0"/>
    <b v="0"/>
    <b v="0"/>
    <b v="0"/>
    <b v="0"/>
    <b v="0"/>
    <b v="0"/>
    <b v="0"/>
    <b v="0"/>
    <x v="0"/>
    <x v="0"/>
    <n v="0"/>
    <x v="45"/>
    <x v="0"/>
  </r>
  <r>
    <m/>
    <x v="5"/>
    <x v="12"/>
    <x v="292"/>
    <x v="292"/>
    <x v="143"/>
    <x v="302"/>
    <s v="N/A"/>
    <x v="0"/>
    <x v="0"/>
    <m/>
    <s v="General"/>
    <s v="N/A"/>
    <s v="N/A"/>
    <x v="0"/>
    <s v="PNC"/>
    <x v="7"/>
    <x v="6"/>
    <x v="0"/>
    <x v="0"/>
    <s v="DM_PNC_MLY_REV_BY_CUST"/>
    <m/>
    <m/>
    <m/>
    <m/>
    <m/>
    <m/>
    <m/>
    <m/>
    <m/>
    <m/>
    <m/>
    <m/>
    <m/>
    <m/>
    <m/>
    <m/>
    <m/>
    <m/>
    <m/>
    <s v="資料清單"/>
    <x v="13"/>
    <x v="0"/>
    <x v="60"/>
    <x v="12"/>
    <e v="#N/A"/>
    <s v="MLY Rev and SHIPT by BU and CUS"/>
    <x v="292"/>
    <x v="143"/>
    <x v="0"/>
    <x v="302"/>
    <x v="7"/>
    <s v="IEC_STD_V10 &gt;&gt; Common &gt;&gt; AutoMetaDataMLY Rev and SHIPT by BU and CUS"/>
    <x v="0"/>
    <x v="0"/>
    <s v="依客戶與事業部代碼呈現月營業收入與出貨達成狀況Concept"/>
    <n v="557"/>
    <n v="0"/>
    <n v="0"/>
    <s v=""/>
    <n v="0"/>
    <n v="0"/>
    <n v="0"/>
    <x v="0"/>
    <s v=""/>
    <x v="0"/>
    <s v=""/>
    <x v="0"/>
    <s v="P.2.1.0: 產品營收與銷量達成率:"/>
    <x v="0"/>
    <x v="0"/>
    <x v="555"/>
    <x v="292"/>
    <x v="292"/>
    <x v="189"/>
    <x v="26"/>
    <x v="0"/>
    <x v="0"/>
    <x v="7"/>
    <m/>
    <x v="0"/>
    <x v="0"/>
    <s v="MLY Rev and SHIPT by BU and CUS"/>
    <x v="539"/>
    <x v="0"/>
    <x v="0"/>
    <x v="6"/>
    <x v="5"/>
    <x v="0"/>
    <x v="0"/>
    <s v="DM_PNC_MLY_REV_BY_CUST"/>
    <s v=""/>
    <x v="52"/>
    <x v="0"/>
    <x v="0"/>
    <n v="0"/>
    <x v="0"/>
    <x v="0"/>
    <x v="0"/>
    <s v=""/>
    <s v=""/>
    <n v="555"/>
    <s v="-555"/>
    <x v="0"/>
    <x v="0"/>
    <x v="0"/>
    <x v="292"/>
    <x v="7"/>
    <s v="依客戶與事業部代碼呈現月營業收入與出貨達成狀況"/>
    <s v=""/>
    <s v=""/>
    <x v="0"/>
    <x v="60"/>
    <m/>
    <s v="^()$"/>
    <n v="9"/>
    <x v="0"/>
    <x v="5"/>
    <x v="0"/>
    <x v="1"/>
    <x v="0"/>
    <x v="1"/>
    <b v="0"/>
    <x v="1"/>
    <x v="0"/>
    <n v="0"/>
    <x v="0"/>
    <b v="0"/>
    <b v="0"/>
    <b v="0"/>
    <b v="0"/>
    <b v="0"/>
    <b v="0"/>
    <b v="0"/>
    <b v="0"/>
    <b v="0"/>
    <b v="0"/>
    <b v="0"/>
    <x v="0"/>
    <x v="0"/>
    <n v="0"/>
    <x v="13"/>
    <x v="0"/>
  </r>
  <r>
    <m/>
    <x v="5"/>
    <x v="12"/>
    <x v="177"/>
    <x v="177"/>
    <x v="99"/>
    <x v="258"/>
    <s v="N/A"/>
    <x v="3"/>
    <x v="62"/>
    <m/>
    <s v="General"/>
    <s v="代碼類"/>
    <s v="BU1: 第一事業部_x000a_BU2: 第二事業部"/>
    <x v="0"/>
    <s v="PNC"/>
    <x v="7"/>
    <x v="6"/>
    <x v="0"/>
    <x v="0"/>
    <s v="DM_PNC_MLY_REV_BY_CUST"/>
    <s v="BU"/>
    <m/>
    <m/>
    <m/>
    <m/>
    <m/>
    <m/>
    <m/>
    <m/>
    <m/>
    <m/>
    <m/>
    <m/>
    <m/>
    <m/>
    <m/>
    <m/>
    <m/>
    <m/>
    <s v="資料清單"/>
    <x v="13"/>
    <x v="1"/>
    <x v="60"/>
    <x v="12"/>
    <e v="#N/A"/>
    <s v="BU Code"/>
    <x v="177"/>
    <x v="99"/>
    <x v="0"/>
    <x v="258"/>
    <x v="7"/>
    <s v="IEC_STD_V10 &gt;&gt; Common &gt;&gt; AutoMetaDataBU Code"/>
    <x v="3"/>
    <x v="0"/>
    <s v="事業處代碼Dimension"/>
    <n v="339"/>
    <n v="557"/>
    <n v="0"/>
    <s v=""/>
    <n v="0"/>
    <n v="0"/>
    <n v="1055"/>
    <x v="80"/>
    <s v="MLY Rev and SHIPT by BU and CUS"/>
    <x v="61"/>
    <e v="#N/A"/>
    <x v="0"/>
    <s v="P.2.1.0: 產品營收與銷量達成率:"/>
    <x v="1"/>
    <x v="1"/>
    <x v="556"/>
    <x v="177"/>
    <x v="177"/>
    <x v="189"/>
    <x v="37"/>
    <x v="0"/>
    <x v="0"/>
    <x v="2"/>
    <m/>
    <x v="0"/>
    <x v="3"/>
    <s v="MLY Rev and SHIPT by BU and CUS_BU Code"/>
    <x v="540"/>
    <x v="3"/>
    <x v="0"/>
    <x v="6"/>
    <x v="5"/>
    <x v="0"/>
    <x v="0"/>
    <s v="DM_PNC_MLY_REV_BY_CUST"/>
    <s v="BU"/>
    <x v="52"/>
    <x v="150"/>
    <x v="0"/>
    <n v="0"/>
    <x v="0"/>
    <x v="0"/>
    <x v="0"/>
    <s v=""/>
    <s v=""/>
    <n v="556"/>
    <s v="-556"/>
    <x v="0"/>
    <x v="0"/>
    <x v="0"/>
    <x v="177"/>
    <x v="7"/>
    <s v="事業處代碼"/>
    <s v=""/>
    <s v=""/>
    <x v="0"/>
    <x v="60"/>
    <m/>
    <s v="^()$"/>
    <n v="9"/>
    <x v="0"/>
    <x v="5"/>
    <x v="0"/>
    <x v="1"/>
    <x v="1"/>
    <x v="1"/>
    <b v="0"/>
    <x v="1"/>
    <x v="1"/>
    <n v="0"/>
    <x v="0"/>
    <b v="0"/>
    <b v="0"/>
    <b v="0"/>
    <b v="0"/>
    <b v="0"/>
    <b v="0"/>
    <b v="0"/>
    <b v="0"/>
    <b v="0"/>
    <b v="0"/>
    <b v="0"/>
    <x v="0"/>
    <x v="0"/>
    <n v="0"/>
    <x v="1"/>
    <x v="0"/>
  </r>
  <r>
    <m/>
    <x v="5"/>
    <x v="12"/>
    <x v="179"/>
    <x v="179"/>
    <x v="102"/>
    <x v="183"/>
    <s v="N/A"/>
    <x v="3"/>
    <x v="62"/>
    <m/>
    <s v="General"/>
    <s v="代碼類"/>
    <s v="BU1A_x000a_BD2A"/>
    <x v="0"/>
    <s v="PNC"/>
    <x v="7"/>
    <x v="6"/>
    <x v="0"/>
    <x v="0"/>
    <s v="DM_PNC_MLY_REV_BY_CUST"/>
    <s v="DIVISION"/>
    <m/>
    <m/>
    <m/>
    <m/>
    <m/>
    <m/>
    <m/>
    <m/>
    <m/>
    <m/>
    <m/>
    <m/>
    <m/>
    <m/>
    <m/>
    <m/>
    <m/>
    <m/>
    <s v="資料清單"/>
    <x v="13"/>
    <x v="2"/>
    <x v="60"/>
    <x v="12"/>
    <e v="#N/A"/>
    <s v="Division Code"/>
    <x v="179"/>
    <x v="102"/>
    <x v="0"/>
    <x v="183"/>
    <x v="7"/>
    <s v="IEC_STD_V10 &gt;&gt; Common &gt;&gt; AutoMetaDataDivision Code"/>
    <x v="3"/>
    <x v="0"/>
    <s v="產品事業部門代碼Dimension"/>
    <n v="341"/>
    <n v="557"/>
    <n v="0"/>
    <s v=""/>
    <n v="0"/>
    <n v="0"/>
    <n v="1051"/>
    <x v="82"/>
    <s v="MLY Rev and SHIPT by BU and CUS"/>
    <x v="61"/>
    <e v="#N/A"/>
    <x v="0"/>
    <s v="P.2.1.0: 產品營收與銷量達成率:"/>
    <x v="2"/>
    <x v="2"/>
    <x v="557"/>
    <x v="179"/>
    <x v="179"/>
    <x v="189"/>
    <x v="41"/>
    <x v="0"/>
    <x v="0"/>
    <x v="2"/>
    <m/>
    <x v="0"/>
    <x v="3"/>
    <s v="MLY Rev and SHIPT by BU and CUS_Division Code"/>
    <x v="541"/>
    <x v="3"/>
    <x v="0"/>
    <x v="6"/>
    <x v="5"/>
    <x v="0"/>
    <x v="0"/>
    <s v="DM_PNC_MLY_REV_BY_CUST"/>
    <s v="DIVISION"/>
    <x v="52"/>
    <x v="151"/>
    <x v="0"/>
    <n v="0"/>
    <x v="0"/>
    <x v="0"/>
    <x v="0"/>
    <s v=""/>
    <s v=""/>
    <n v="557"/>
    <s v="-557"/>
    <x v="0"/>
    <x v="0"/>
    <x v="0"/>
    <x v="179"/>
    <x v="7"/>
    <s v="產品事業部門代碼"/>
    <s v=""/>
    <s v=""/>
    <x v="0"/>
    <x v="60"/>
    <m/>
    <s v="^()$"/>
    <n v="9"/>
    <x v="0"/>
    <x v="5"/>
    <x v="0"/>
    <x v="1"/>
    <x v="1"/>
    <x v="1"/>
    <b v="0"/>
    <x v="1"/>
    <x v="1"/>
    <n v="0"/>
    <x v="0"/>
    <b v="0"/>
    <b v="0"/>
    <b v="0"/>
    <b v="0"/>
    <b v="0"/>
    <b v="0"/>
    <b v="0"/>
    <b v="0"/>
    <b v="0"/>
    <b v="0"/>
    <b v="0"/>
    <x v="0"/>
    <x v="0"/>
    <n v="0"/>
    <x v="12"/>
    <x v="0"/>
  </r>
  <r>
    <m/>
    <x v="5"/>
    <x v="12"/>
    <x v="178"/>
    <x v="178"/>
    <x v="93"/>
    <x v="259"/>
    <s v="N/A"/>
    <x v="3"/>
    <x v="62"/>
    <m/>
    <s v="General"/>
    <s v="代碼類"/>
    <s v="HP, Dynabook, ASUS, Tiny"/>
    <x v="0"/>
    <s v="PNC"/>
    <x v="7"/>
    <x v="6"/>
    <x v="0"/>
    <x v="0"/>
    <s v="DM_PNC_MLY_REV_BY_CUST"/>
    <s v="CUSTOMER"/>
    <m/>
    <m/>
    <m/>
    <m/>
    <m/>
    <m/>
    <m/>
    <m/>
    <m/>
    <m/>
    <m/>
    <m/>
    <m/>
    <m/>
    <m/>
    <m/>
    <m/>
    <m/>
    <s v="資料清單"/>
    <x v="13"/>
    <x v="3"/>
    <x v="60"/>
    <x v="12"/>
    <e v="#N/A"/>
    <s v="Customer Name"/>
    <x v="178"/>
    <x v="93"/>
    <x v="0"/>
    <x v="259"/>
    <x v="7"/>
    <s v="IEC_STD_V10 &gt;&gt; Common &gt;&gt; AutoMetaDataCustomer Name"/>
    <x v="3"/>
    <x v="0"/>
    <s v="客戶名稱Dimension"/>
    <n v="340"/>
    <n v="557"/>
    <n v="0"/>
    <s v=""/>
    <n v="0"/>
    <n v="0"/>
    <n v="1036"/>
    <x v="81"/>
    <s v="MLY Rev and SHIPT by BU and CUS"/>
    <x v="61"/>
    <e v="#N/A"/>
    <x v="0"/>
    <s v="P.2.1.0: 產品營收與銷量達成率:"/>
    <x v="3"/>
    <x v="3"/>
    <x v="558"/>
    <x v="178"/>
    <x v="178"/>
    <x v="189"/>
    <x v="39"/>
    <x v="0"/>
    <x v="0"/>
    <x v="2"/>
    <m/>
    <x v="0"/>
    <x v="3"/>
    <s v="MLY Rev and SHIPT by BU and CUS_Customer Name"/>
    <x v="542"/>
    <x v="3"/>
    <x v="0"/>
    <x v="6"/>
    <x v="5"/>
    <x v="0"/>
    <x v="0"/>
    <s v="DM_PNC_MLY_REV_BY_CUST"/>
    <s v="CUSTOMER"/>
    <x v="52"/>
    <x v="152"/>
    <x v="0"/>
    <n v="0"/>
    <x v="0"/>
    <x v="0"/>
    <x v="0"/>
    <s v=""/>
    <s v=""/>
    <n v="558"/>
    <s v="-558"/>
    <x v="0"/>
    <x v="0"/>
    <x v="0"/>
    <x v="178"/>
    <x v="7"/>
    <s v="客戶名稱"/>
    <s v=""/>
    <s v=""/>
    <x v="0"/>
    <x v="60"/>
    <m/>
    <s v="^()$"/>
    <n v="9"/>
    <x v="0"/>
    <x v="5"/>
    <x v="0"/>
    <x v="1"/>
    <x v="1"/>
    <x v="1"/>
    <b v="0"/>
    <x v="1"/>
    <x v="1"/>
    <n v="0"/>
    <x v="0"/>
    <b v="0"/>
    <b v="0"/>
    <b v="0"/>
    <b v="0"/>
    <b v="0"/>
    <b v="0"/>
    <b v="0"/>
    <b v="0"/>
    <b v="0"/>
    <b v="0"/>
    <b v="0"/>
    <x v="0"/>
    <x v="0"/>
    <n v="0"/>
    <x v="12"/>
    <x v="0"/>
  </r>
  <r>
    <m/>
    <x v="5"/>
    <x v="12"/>
    <x v="293"/>
    <x v="293"/>
    <x v="122"/>
    <x v="303"/>
    <s v="N/A"/>
    <x v="3"/>
    <x v="62"/>
    <m/>
    <s v="General"/>
    <s v="日期類"/>
    <m/>
    <x v="0"/>
    <s v="PNC"/>
    <x v="7"/>
    <x v="6"/>
    <x v="0"/>
    <x v="0"/>
    <s v="DM_PNC_MLY_REV_BY_CUST"/>
    <s v="POSTING_MONTH"/>
    <m/>
    <m/>
    <m/>
    <m/>
    <m/>
    <s v="Actual Monthly Revenue and Shipment Data_Actual Operating and Shipment Month"/>
    <m/>
    <m/>
    <m/>
    <m/>
    <m/>
    <m/>
    <m/>
    <m/>
    <m/>
    <m/>
    <m/>
    <m/>
    <s v="資料清單"/>
    <x v="13"/>
    <x v="4"/>
    <x v="60"/>
    <x v="12"/>
    <e v="#N/A"/>
    <s v="Journal Create Month"/>
    <x v="293"/>
    <x v="122"/>
    <x v="0"/>
    <x v="303"/>
    <x v="7"/>
    <s v="IEC_STD_V10 &gt;&gt; Common &gt;&gt; AutoMetaDataJournal Create Month"/>
    <x v="3"/>
    <x v="0"/>
    <s v="立帳月份Dimension"/>
    <n v="561"/>
    <n v="557"/>
    <n v="0"/>
    <s v=""/>
    <n v="0"/>
    <e v="#N/A"/>
    <e v="#N/A"/>
    <x v="111"/>
    <s v="MLY Rev and SHIPT by BU and CUS"/>
    <x v="61"/>
    <e v="#N/A"/>
    <x v="0"/>
    <s v="P.2.1.0: 產品營收與銷量達成率:"/>
    <x v="4"/>
    <x v="4"/>
    <x v="559"/>
    <x v="293"/>
    <x v="293"/>
    <x v="189"/>
    <x v="0"/>
    <x v="0"/>
    <x v="0"/>
    <x v="3"/>
    <m/>
    <x v="0"/>
    <x v="3"/>
    <s v="MLY Rev and SHIPT by BU and CUS_Journal Create Month"/>
    <x v="543"/>
    <x v="3"/>
    <x v="0"/>
    <x v="6"/>
    <x v="5"/>
    <x v="0"/>
    <x v="0"/>
    <s v="DM_PNC_MLY_REV_BY_CUST"/>
    <s v="POSTING_MONTH"/>
    <x v="52"/>
    <x v="168"/>
    <x v="0"/>
    <n v="0"/>
    <x v="0"/>
    <x v="0"/>
    <x v="2"/>
    <s v=""/>
    <s v=""/>
    <n v="559"/>
    <s v="-559"/>
    <x v="0"/>
    <x v="0"/>
    <x v="0"/>
    <x v="293"/>
    <x v="7"/>
    <s v="立帳月份"/>
    <s v=""/>
    <s v=""/>
    <x v="0"/>
    <x v="60"/>
    <m/>
    <s v="^()$"/>
    <n v="9"/>
    <x v="0"/>
    <x v="5"/>
    <x v="0"/>
    <x v="1"/>
    <x v="0"/>
    <x v="1"/>
    <b v="0"/>
    <x v="1"/>
    <x v="1"/>
    <n v="0"/>
    <x v="0"/>
    <b v="0"/>
    <b v="0"/>
    <b v="0"/>
    <b v="0"/>
    <b v="0"/>
    <b v="0"/>
    <b v="0"/>
    <b v="0"/>
    <e v="#N/A"/>
    <b v="0"/>
    <b v="0"/>
    <x v="2"/>
    <x v="7"/>
    <n v="0"/>
    <x v="6"/>
    <x v="0"/>
  </r>
  <r>
    <m/>
    <x v="5"/>
    <x v="12"/>
    <x v="256"/>
    <x v="256"/>
    <x v="110"/>
    <x v="266"/>
    <s v="格式為 YYYYMMDD"/>
    <x v="3"/>
    <x v="62"/>
    <m/>
    <s v="General"/>
    <s v="日期類"/>
    <m/>
    <x v="0"/>
    <s v="PNC"/>
    <x v="7"/>
    <x v="6"/>
    <x v="0"/>
    <x v="0"/>
    <s v="DM_PNC_MLY_REV_BY_CUST"/>
    <s v="BOD_VERSION"/>
    <m/>
    <m/>
    <m/>
    <m/>
    <m/>
    <m/>
    <m/>
    <m/>
    <m/>
    <m/>
    <m/>
    <m/>
    <m/>
    <m/>
    <m/>
    <m/>
    <m/>
    <m/>
    <s v="資料清單"/>
    <x v="13"/>
    <x v="5"/>
    <x v="60"/>
    <x v="12"/>
    <e v="#N/A"/>
    <s v="Boards Estimated Version Date"/>
    <x v="256"/>
    <x v="110"/>
    <x v="0"/>
    <x v="266"/>
    <x v="7"/>
    <s v="IEC_STD_V10 &gt;&gt; Common &gt;&gt; AutoMetaDataBoards Estimated Version Date"/>
    <x v="3"/>
    <x v="0"/>
    <s v="董事會預估版本日期Dimension"/>
    <n v="497"/>
    <n v="557"/>
    <n v="0"/>
    <s v=""/>
    <n v="0"/>
    <n v="0"/>
    <n v="497"/>
    <x v="112"/>
    <s v="MLY Rev and SHIPT by BU and CUS"/>
    <x v="61"/>
    <e v="#N/A"/>
    <x v="0"/>
    <s v="P.2.1.0: 產品營收與銷量達成率:"/>
    <x v="5"/>
    <x v="5"/>
    <x v="560"/>
    <x v="256"/>
    <x v="256"/>
    <x v="219"/>
    <x v="0"/>
    <x v="0"/>
    <x v="0"/>
    <x v="3"/>
    <m/>
    <x v="0"/>
    <x v="3"/>
    <s v="MLY Rev and SHIPT by BU and CUS_Boards Estimated Version Date"/>
    <x v="544"/>
    <x v="3"/>
    <x v="0"/>
    <x v="6"/>
    <x v="5"/>
    <x v="0"/>
    <x v="0"/>
    <s v="DM_PNC_MLY_REV_BY_CUST"/>
    <s v="BOD_VERSION"/>
    <x v="52"/>
    <x v="159"/>
    <x v="0"/>
    <n v="0"/>
    <x v="0"/>
    <x v="0"/>
    <x v="0"/>
    <s v=""/>
    <s v=""/>
    <n v="560"/>
    <s v="-560"/>
    <x v="0"/>
    <x v="0"/>
    <x v="0"/>
    <x v="256"/>
    <x v="7"/>
    <s v="董事會預估版本日期"/>
    <s v=""/>
    <s v=""/>
    <x v="0"/>
    <x v="60"/>
    <m/>
    <s v="^()$"/>
    <n v="9"/>
    <x v="0"/>
    <x v="5"/>
    <x v="0"/>
    <x v="1"/>
    <x v="1"/>
    <x v="1"/>
    <b v="0"/>
    <x v="1"/>
    <x v="1"/>
    <n v="0"/>
    <x v="0"/>
    <b v="0"/>
    <b v="0"/>
    <b v="0"/>
    <b v="0"/>
    <b v="0"/>
    <b v="0"/>
    <b v="0"/>
    <b v="0"/>
    <b v="0"/>
    <b v="0"/>
    <b v="0"/>
    <x v="0"/>
    <x v="0"/>
    <n v="0"/>
    <x v="7"/>
    <x v="0"/>
  </r>
  <r>
    <m/>
    <x v="5"/>
    <x v="12"/>
    <x v="253"/>
    <x v="253"/>
    <x v="106"/>
    <x v="263"/>
    <s v="格式為 YYYYMMDD"/>
    <x v="3"/>
    <x v="62"/>
    <m/>
    <s v="General"/>
    <s v="日期類"/>
    <m/>
    <x v="0"/>
    <s v="PNC"/>
    <x v="7"/>
    <x v="6"/>
    <x v="0"/>
    <x v="0"/>
    <s v="DM_PNC_MLY_REV_BY_CUST"/>
    <s v="UTD_VERSION"/>
    <m/>
    <m/>
    <m/>
    <m/>
    <m/>
    <m/>
    <m/>
    <m/>
    <m/>
    <m/>
    <m/>
    <m/>
    <m/>
    <m/>
    <m/>
    <m/>
    <m/>
    <m/>
    <s v="資料清單"/>
    <x v="13"/>
    <x v="6"/>
    <x v="60"/>
    <x v="12"/>
    <e v="#N/A"/>
    <s v="Up to date Estimated Version Date"/>
    <x v="253"/>
    <x v="106"/>
    <x v="0"/>
    <x v="263"/>
    <x v="7"/>
    <s v="IEC_STD_V10 &gt;&gt; Common &gt;&gt; AutoMetaDataUp to date Estimated Version Date"/>
    <x v="3"/>
    <x v="0"/>
    <s v="最新預估版本日期Dimension"/>
    <n v="489"/>
    <n v="557"/>
    <n v="0"/>
    <s v=""/>
    <n v="0"/>
    <n v="0"/>
    <n v="489"/>
    <x v="113"/>
    <s v="MLY Rev and SHIPT by BU and CUS"/>
    <x v="61"/>
    <e v="#N/A"/>
    <x v="0"/>
    <s v="P.2.1.0: 產品營收與銷量達成率:"/>
    <x v="6"/>
    <x v="6"/>
    <x v="561"/>
    <x v="253"/>
    <x v="253"/>
    <x v="219"/>
    <x v="0"/>
    <x v="0"/>
    <x v="0"/>
    <x v="3"/>
    <m/>
    <x v="0"/>
    <x v="3"/>
    <s v="MLY Rev and SHIPT by BU and CUS_Up to date Estimated Version Date"/>
    <x v="545"/>
    <x v="3"/>
    <x v="0"/>
    <x v="6"/>
    <x v="5"/>
    <x v="0"/>
    <x v="0"/>
    <s v="DM_PNC_MLY_REV_BY_CUST"/>
    <s v="UTD_VERSION"/>
    <x v="52"/>
    <x v="156"/>
    <x v="0"/>
    <n v="0"/>
    <x v="0"/>
    <x v="0"/>
    <x v="0"/>
    <s v=""/>
    <s v=""/>
    <n v="561"/>
    <s v="-561"/>
    <x v="0"/>
    <x v="0"/>
    <x v="0"/>
    <x v="253"/>
    <x v="7"/>
    <s v="最新預估版本日期"/>
    <s v=""/>
    <s v=""/>
    <x v="0"/>
    <x v="60"/>
    <m/>
    <s v="^()$"/>
    <n v="9"/>
    <x v="0"/>
    <x v="5"/>
    <x v="0"/>
    <x v="1"/>
    <x v="1"/>
    <x v="1"/>
    <b v="0"/>
    <x v="1"/>
    <x v="1"/>
    <n v="0"/>
    <x v="0"/>
    <b v="0"/>
    <b v="0"/>
    <b v="0"/>
    <b v="0"/>
    <b v="0"/>
    <b v="0"/>
    <b v="0"/>
    <b v="0"/>
    <b v="0"/>
    <b v="0"/>
    <b v="0"/>
    <x v="0"/>
    <x v="0"/>
    <n v="0"/>
    <x v="36"/>
    <x v="0"/>
  </r>
  <r>
    <m/>
    <x v="5"/>
    <x v="12"/>
    <x v="294"/>
    <x v="294"/>
    <x v="144"/>
    <x v="304"/>
    <s v="儲存單位為 台幣_x000a_顯示單位為 百萬台幣"/>
    <x v="4"/>
    <x v="62"/>
    <m/>
    <s v="General"/>
    <s v="金額類"/>
    <m/>
    <x v="0"/>
    <s v="PNC"/>
    <x v="7"/>
    <x v="6"/>
    <x v="0"/>
    <x v="0"/>
    <s v="DM_PNC_MLY_REV_BY_CUST"/>
    <s v="MTD_ACT_REV"/>
    <m/>
    <m/>
    <m/>
    <m/>
    <m/>
    <s v="Actual Daily Revenue and Shipment Data_Actual Daily Revenue"/>
    <m/>
    <m/>
    <m/>
    <m/>
    <m/>
    <m/>
    <m/>
    <m/>
    <m/>
    <m/>
    <m/>
    <m/>
    <s v="資料清單"/>
    <x v="13"/>
    <x v="7"/>
    <x v="60"/>
    <x v="12"/>
    <e v="#N/A"/>
    <s v="Month to Date Actual Revenue"/>
    <x v="294"/>
    <x v="144"/>
    <x v="0"/>
    <x v="304"/>
    <x v="7"/>
    <s v="IEC_STD_V10 &gt;&gt; Common &gt;&gt; AutoMetaDataMonth to Date Actual Revenue"/>
    <x v="4"/>
    <x v="0"/>
    <s v="月初至今實際營業收入Measure"/>
    <n v="564"/>
    <n v="557"/>
    <n v="0"/>
    <s v=""/>
    <n v="0"/>
    <e v="#N/A"/>
    <e v="#N/A"/>
    <x v="114"/>
    <s v="MLY Rev and SHIPT by BU and CUS"/>
    <x v="61"/>
    <e v="#N/A"/>
    <x v="0"/>
    <s v="P.2.1.0: 產品營收與銷量達成率:"/>
    <x v="7"/>
    <x v="7"/>
    <x v="562"/>
    <x v="294"/>
    <x v="294"/>
    <x v="220"/>
    <x v="0"/>
    <x v="0"/>
    <x v="0"/>
    <x v="6"/>
    <m/>
    <x v="0"/>
    <x v="4"/>
    <s v="MLY Rev and SHIPT by BU and CUS_Month to Date Actual Revenue"/>
    <x v="546"/>
    <x v="4"/>
    <x v="0"/>
    <x v="6"/>
    <x v="5"/>
    <x v="0"/>
    <x v="0"/>
    <s v="DM_PNC_MLY_REV_BY_CUST"/>
    <s v="MTD_ACT_REV"/>
    <x v="52"/>
    <x v="189"/>
    <x v="0"/>
    <n v="0"/>
    <x v="0"/>
    <x v="0"/>
    <x v="2"/>
    <s v=""/>
    <s v=""/>
    <n v="562"/>
    <s v="-562"/>
    <x v="0"/>
    <x v="0"/>
    <x v="0"/>
    <x v="294"/>
    <x v="7"/>
    <s v="月初至今實際營業收入"/>
    <s v=""/>
    <s v=""/>
    <x v="0"/>
    <x v="60"/>
    <m/>
    <s v="^()$"/>
    <n v="9"/>
    <x v="0"/>
    <x v="5"/>
    <x v="0"/>
    <x v="1"/>
    <x v="0"/>
    <x v="1"/>
    <b v="0"/>
    <x v="1"/>
    <x v="1"/>
    <n v="0"/>
    <x v="0"/>
    <b v="0"/>
    <b v="0"/>
    <b v="0"/>
    <b v="0"/>
    <b v="0"/>
    <b v="0"/>
    <b v="0"/>
    <b v="0"/>
    <e v="#N/A"/>
    <b v="0"/>
    <b v="0"/>
    <x v="2"/>
    <x v="7"/>
    <n v="0"/>
    <x v="10"/>
    <x v="0"/>
  </r>
  <r>
    <m/>
    <x v="5"/>
    <x v="12"/>
    <x v="295"/>
    <x v="295"/>
    <x v="145"/>
    <x v="305"/>
    <s v="儲存單位為 台_x000a_顯示單位為 千台"/>
    <x v="4"/>
    <x v="62"/>
    <m/>
    <s v="General"/>
    <s v="金額類"/>
    <m/>
    <x v="0"/>
    <s v="PNC"/>
    <x v="7"/>
    <x v="6"/>
    <x v="0"/>
    <x v="0"/>
    <s v="DM_PNC_MLY_REV_BY_CUST"/>
    <s v="MTD_ACT_SHIP"/>
    <m/>
    <m/>
    <m/>
    <m/>
    <m/>
    <s v="Actual Daily Revenue and Shipment Data_Actual Daily Revenue"/>
    <m/>
    <m/>
    <m/>
    <m/>
    <m/>
    <m/>
    <m/>
    <m/>
    <m/>
    <m/>
    <m/>
    <m/>
    <s v="資料清單"/>
    <x v="13"/>
    <x v="8"/>
    <x v="60"/>
    <x v="12"/>
    <e v="#N/A"/>
    <s v="Month to Date Actual Shipment"/>
    <x v="295"/>
    <x v="145"/>
    <x v="0"/>
    <x v="305"/>
    <x v="7"/>
    <s v="IEC_STD_V10 &gt;&gt; Common &gt;&gt; AutoMetaDataMonth to Date Actual Shipment"/>
    <x v="4"/>
    <x v="0"/>
    <s v="月初至今實際出貨量Measure"/>
    <n v="565"/>
    <n v="557"/>
    <n v="0"/>
    <s v=""/>
    <n v="0"/>
    <e v="#N/A"/>
    <e v="#N/A"/>
    <x v="114"/>
    <s v="MLY Rev and SHIPT by BU and CUS"/>
    <x v="61"/>
    <e v="#N/A"/>
    <x v="0"/>
    <s v="P.2.1.0: 產品營收與銷量達成率:"/>
    <x v="8"/>
    <x v="8"/>
    <x v="563"/>
    <x v="295"/>
    <x v="295"/>
    <x v="221"/>
    <x v="0"/>
    <x v="0"/>
    <x v="0"/>
    <x v="6"/>
    <m/>
    <x v="0"/>
    <x v="4"/>
    <s v="MLY Rev and SHIPT by BU and CUS_Month to Date Actual Shipment"/>
    <x v="547"/>
    <x v="4"/>
    <x v="0"/>
    <x v="6"/>
    <x v="5"/>
    <x v="0"/>
    <x v="0"/>
    <s v="DM_PNC_MLY_REV_BY_CUST"/>
    <s v="MTD_ACT_SHIP"/>
    <x v="52"/>
    <x v="190"/>
    <x v="0"/>
    <n v="0"/>
    <x v="0"/>
    <x v="0"/>
    <x v="2"/>
    <s v=""/>
    <s v=""/>
    <n v="563"/>
    <s v="-563"/>
    <x v="0"/>
    <x v="0"/>
    <x v="0"/>
    <x v="295"/>
    <x v="7"/>
    <s v="月初至今實際出貨量"/>
    <s v=""/>
    <s v=""/>
    <x v="0"/>
    <x v="60"/>
    <m/>
    <s v="^()$"/>
    <n v="9"/>
    <x v="0"/>
    <x v="5"/>
    <x v="0"/>
    <x v="1"/>
    <x v="0"/>
    <x v="1"/>
    <b v="0"/>
    <x v="1"/>
    <x v="1"/>
    <n v="0"/>
    <x v="0"/>
    <b v="0"/>
    <b v="0"/>
    <b v="0"/>
    <b v="0"/>
    <b v="0"/>
    <b v="0"/>
    <b v="0"/>
    <b v="0"/>
    <e v="#N/A"/>
    <b v="0"/>
    <b v="0"/>
    <x v="2"/>
    <x v="7"/>
    <n v="0"/>
    <x v="7"/>
    <x v="0"/>
  </r>
  <r>
    <m/>
    <x v="5"/>
    <x v="12"/>
    <x v="269"/>
    <x v="269"/>
    <x v="120"/>
    <x v="279"/>
    <s v="儲存單位為 台幣_x000a_顯示單位為 百萬台幣"/>
    <x v="4"/>
    <x v="62"/>
    <m/>
    <s v="General"/>
    <s v="金額類"/>
    <m/>
    <x v="0"/>
    <s v="PNC"/>
    <x v="7"/>
    <x v="6"/>
    <x v="0"/>
    <x v="0"/>
    <s v="DM_PNC_MLY_REV_BY_CUST"/>
    <s v="MLY_ACT_REV"/>
    <m/>
    <m/>
    <m/>
    <m/>
    <m/>
    <m/>
    <m/>
    <m/>
    <m/>
    <m/>
    <m/>
    <m/>
    <m/>
    <m/>
    <m/>
    <m/>
    <m/>
    <m/>
    <s v="資料清單"/>
    <x v="13"/>
    <x v="9"/>
    <x v="60"/>
    <x v="12"/>
    <e v="#N/A"/>
    <s v="Monthly Actual Revenue"/>
    <x v="269"/>
    <x v="120"/>
    <x v="0"/>
    <x v="279"/>
    <x v="7"/>
    <s v="IEC_STD_V10 &gt;&gt; Common &gt;&gt; AutoMetaDataMonthly Actual Revenue"/>
    <x v="4"/>
    <x v="0"/>
    <s v="每月實際營業收入Measure"/>
    <n v="526"/>
    <n v="557"/>
    <n v="0"/>
    <s v=""/>
    <n v="0"/>
    <n v="0"/>
    <n v="526"/>
    <x v="115"/>
    <s v="MLY Rev and SHIPT by BU and CUS"/>
    <x v="61"/>
    <e v="#N/A"/>
    <x v="0"/>
    <s v="P.2.1.0: 產品營收與銷量達成率:"/>
    <x v="9"/>
    <x v="9"/>
    <x v="564"/>
    <x v="269"/>
    <x v="269"/>
    <x v="220"/>
    <x v="0"/>
    <x v="0"/>
    <x v="0"/>
    <x v="6"/>
    <m/>
    <x v="0"/>
    <x v="4"/>
    <s v="MLY Rev and SHIPT by BU and CUS_Monthly Actual Revenue"/>
    <x v="548"/>
    <x v="4"/>
    <x v="0"/>
    <x v="6"/>
    <x v="5"/>
    <x v="0"/>
    <x v="0"/>
    <s v="DM_PNC_MLY_REV_BY_CUST"/>
    <s v="MLY_ACT_REV"/>
    <x v="52"/>
    <x v="169"/>
    <x v="0"/>
    <n v="0"/>
    <x v="0"/>
    <x v="0"/>
    <x v="0"/>
    <s v=""/>
    <s v=""/>
    <n v="564"/>
    <s v="-564"/>
    <x v="0"/>
    <x v="0"/>
    <x v="0"/>
    <x v="269"/>
    <x v="7"/>
    <s v="每月實際營業收入"/>
    <s v=""/>
    <s v=""/>
    <x v="0"/>
    <x v="60"/>
    <m/>
    <s v="^()$"/>
    <n v="9"/>
    <x v="0"/>
    <x v="5"/>
    <x v="0"/>
    <x v="1"/>
    <x v="1"/>
    <x v="1"/>
    <b v="0"/>
    <x v="1"/>
    <x v="1"/>
    <n v="0"/>
    <x v="0"/>
    <b v="0"/>
    <b v="0"/>
    <b v="0"/>
    <b v="0"/>
    <b v="0"/>
    <b v="0"/>
    <b v="0"/>
    <b v="0"/>
    <b v="0"/>
    <b v="0"/>
    <b v="0"/>
    <x v="0"/>
    <x v="0"/>
    <n v="0"/>
    <x v="17"/>
    <x v="0"/>
  </r>
  <r>
    <m/>
    <x v="5"/>
    <x v="12"/>
    <x v="270"/>
    <x v="270"/>
    <x v="123"/>
    <x v="280"/>
    <s v="儲存單位為 台_x000a_顯示單位為 千台"/>
    <x v="4"/>
    <x v="62"/>
    <m/>
    <s v="General"/>
    <s v="金額類"/>
    <m/>
    <x v="0"/>
    <s v="PNC"/>
    <x v="7"/>
    <x v="6"/>
    <x v="0"/>
    <x v="0"/>
    <s v="DM_PNC_MLY_REV_BY_CUST"/>
    <s v="MLY_ACT_SHIP"/>
    <m/>
    <m/>
    <m/>
    <m/>
    <m/>
    <m/>
    <m/>
    <m/>
    <m/>
    <m/>
    <m/>
    <m/>
    <m/>
    <m/>
    <m/>
    <m/>
    <m/>
    <m/>
    <s v="資料清單"/>
    <x v="13"/>
    <x v="10"/>
    <x v="60"/>
    <x v="12"/>
    <e v="#N/A"/>
    <s v="Monthly Actual Shipment"/>
    <x v="270"/>
    <x v="123"/>
    <x v="0"/>
    <x v="280"/>
    <x v="7"/>
    <s v="IEC_STD_V10 &gt;&gt; Common &gt;&gt; AutoMetaDataMonthly Actual Shipment"/>
    <x v="4"/>
    <x v="0"/>
    <s v="每月實際出貨量Measure"/>
    <n v="527"/>
    <n v="557"/>
    <n v="0"/>
    <s v=""/>
    <n v="0"/>
    <n v="0"/>
    <n v="527"/>
    <x v="116"/>
    <s v="MLY Rev and SHIPT by BU and CUS"/>
    <x v="61"/>
    <e v="#N/A"/>
    <x v="0"/>
    <s v="P.2.1.0: 產品營收與銷量達成率:"/>
    <x v="10"/>
    <x v="10"/>
    <x v="565"/>
    <x v="270"/>
    <x v="270"/>
    <x v="221"/>
    <x v="0"/>
    <x v="0"/>
    <x v="0"/>
    <x v="6"/>
    <m/>
    <x v="0"/>
    <x v="4"/>
    <s v="MLY Rev and SHIPT by BU and CUS_Monthly Actual Shipment"/>
    <x v="549"/>
    <x v="4"/>
    <x v="0"/>
    <x v="6"/>
    <x v="5"/>
    <x v="0"/>
    <x v="0"/>
    <s v="DM_PNC_MLY_REV_BY_CUST"/>
    <s v="MLY_ACT_SHIP"/>
    <x v="52"/>
    <x v="170"/>
    <x v="0"/>
    <n v="0"/>
    <x v="0"/>
    <x v="0"/>
    <x v="0"/>
    <s v=""/>
    <s v=""/>
    <n v="565"/>
    <s v="-565"/>
    <x v="0"/>
    <x v="0"/>
    <x v="0"/>
    <x v="270"/>
    <x v="7"/>
    <s v="每月實際出貨量"/>
    <s v=""/>
    <s v=""/>
    <x v="0"/>
    <x v="60"/>
    <m/>
    <s v="^()$"/>
    <n v="9"/>
    <x v="0"/>
    <x v="5"/>
    <x v="0"/>
    <x v="1"/>
    <x v="1"/>
    <x v="1"/>
    <b v="0"/>
    <x v="1"/>
    <x v="1"/>
    <n v="0"/>
    <x v="0"/>
    <b v="0"/>
    <b v="0"/>
    <b v="0"/>
    <b v="0"/>
    <b v="0"/>
    <b v="0"/>
    <b v="0"/>
    <b v="0"/>
    <b v="1"/>
    <b v="0"/>
    <b v="0"/>
    <x v="1"/>
    <x v="4"/>
    <n v="1"/>
    <x v="23"/>
    <x v="0"/>
  </r>
  <r>
    <m/>
    <x v="5"/>
    <x v="12"/>
    <x v="257"/>
    <x v="257"/>
    <x v="111"/>
    <x v="267"/>
    <s v="儲存單位為 台幣_x000a_顯示單位為 百萬台幣"/>
    <x v="4"/>
    <x v="62"/>
    <m/>
    <s v="General"/>
    <s v="金額類"/>
    <m/>
    <x v="0"/>
    <s v="PNC"/>
    <x v="7"/>
    <x v="6"/>
    <x v="0"/>
    <x v="0"/>
    <s v="DM_PNC_MLY_REV_BY_CUST"/>
    <s v="BOD_PLAN_REV"/>
    <m/>
    <m/>
    <m/>
    <m/>
    <m/>
    <m/>
    <m/>
    <m/>
    <m/>
    <m/>
    <m/>
    <m/>
    <m/>
    <m/>
    <m/>
    <m/>
    <m/>
    <m/>
    <s v="資料清單"/>
    <x v="13"/>
    <x v="11"/>
    <x v="60"/>
    <x v="12"/>
    <e v="#N/A"/>
    <s v="Monthly Boards Estimated Revenue"/>
    <x v="257"/>
    <x v="111"/>
    <x v="0"/>
    <x v="267"/>
    <x v="7"/>
    <s v="IEC_STD_V10 &gt;&gt; Common &gt;&gt; AutoMetaDataMonthly Boards Estimated Revenue"/>
    <x v="4"/>
    <x v="0"/>
    <s v="每月董事會預估營業收入Measure"/>
    <n v="500"/>
    <n v="557"/>
    <n v="0"/>
    <s v=""/>
    <n v="0"/>
    <n v="0"/>
    <n v="500"/>
    <x v="117"/>
    <s v="MLY Rev and SHIPT by BU and CUS"/>
    <x v="61"/>
    <e v="#N/A"/>
    <x v="0"/>
    <s v="P.2.1.0: 產品營收與銷量達成率:"/>
    <x v="11"/>
    <x v="11"/>
    <x v="566"/>
    <x v="257"/>
    <x v="257"/>
    <x v="220"/>
    <x v="0"/>
    <x v="0"/>
    <x v="0"/>
    <x v="6"/>
    <m/>
    <x v="0"/>
    <x v="4"/>
    <s v="MLY Rev and SHIPT by BU and CUS_Monthly Boards Estimated Revenue"/>
    <x v="550"/>
    <x v="4"/>
    <x v="0"/>
    <x v="6"/>
    <x v="5"/>
    <x v="0"/>
    <x v="0"/>
    <s v="DM_PNC_MLY_REV_BY_CUST"/>
    <s v="BOD_PLAN_REV"/>
    <x v="52"/>
    <x v="160"/>
    <x v="0"/>
    <n v="0"/>
    <x v="0"/>
    <x v="0"/>
    <x v="0"/>
    <s v=""/>
    <s v=""/>
    <n v="566"/>
    <s v="-566"/>
    <x v="0"/>
    <x v="0"/>
    <x v="0"/>
    <x v="257"/>
    <x v="7"/>
    <s v="每月董事會預估營業收入"/>
    <s v=""/>
    <s v=""/>
    <x v="0"/>
    <x v="60"/>
    <m/>
    <s v="^()$"/>
    <n v="9"/>
    <x v="0"/>
    <x v="5"/>
    <x v="0"/>
    <x v="1"/>
    <x v="1"/>
    <x v="1"/>
    <b v="0"/>
    <x v="1"/>
    <x v="1"/>
    <n v="0"/>
    <x v="0"/>
    <b v="0"/>
    <b v="0"/>
    <b v="0"/>
    <b v="0"/>
    <b v="0"/>
    <b v="0"/>
    <b v="0"/>
    <b v="0"/>
    <b v="0"/>
    <b v="0"/>
    <b v="0"/>
    <x v="0"/>
    <x v="0"/>
    <n v="0"/>
    <x v="20"/>
    <x v="0"/>
  </r>
  <r>
    <m/>
    <x v="5"/>
    <x v="12"/>
    <x v="258"/>
    <x v="258"/>
    <x v="112"/>
    <x v="268"/>
    <s v="儲存單位為 台_x000a_顯示單位為 千台"/>
    <x v="4"/>
    <x v="62"/>
    <m/>
    <s v="General"/>
    <s v="金額類"/>
    <m/>
    <x v="0"/>
    <s v="PNC"/>
    <x v="7"/>
    <x v="6"/>
    <x v="0"/>
    <x v="0"/>
    <s v="DM_PNC_MLY_REV_BY_CUST"/>
    <s v="BOD_PLAN_SHIP"/>
    <m/>
    <m/>
    <m/>
    <m/>
    <m/>
    <m/>
    <m/>
    <m/>
    <m/>
    <m/>
    <m/>
    <m/>
    <m/>
    <m/>
    <m/>
    <m/>
    <m/>
    <m/>
    <s v="資料清單"/>
    <x v="13"/>
    <x v="12"/>
    <x v="60"/>
    <x v="12"/>
    <e v="#N/A"/>
    <s v="Monthly Boards Estimated Shipment"/>
    <x v="258"/>
    <x v="112"/>
    <x v="0"/>
    <x v="268"/>
    <x v="7"/>
    <s v="IEC_STD_V10 &gt;&gt; Common &gt;&gt; AutoMetaDataMonthly Boards Estimated Shipment"/>
    <x v="4"/>
    <x v="0"/>
    <s v="每月董事會預估出貨量Measure"/>
    <n v="501"/>
    <n v="557"/>
    <n v="0"/>
    <s v=""/>
    <n v="0"/>
    <n v="0"/>
    <n v="501"/>
    <x v="118"/>
    <s v="MLY Rev and SHIPT by BU and CUS"/>
    <x v="61"/>
    <e v="#N/A"/>
    <x v="0"/>
    <s v="P.2.1.0: 產品營收與銷量達成率:"/>
    <x v="12"/>
    <x v="12"/>
    <x v="567"/>
    <x v="258"/>
    <x v="258"/>
    <x v="221"/>
    <x v="0"/>
    <x v="0"/>
    <x v="0"/>
    <x v="6"/>
    <m/>
    <x v="0"/>
    <x v="4"/>
    <s v="MLY Rev and SHIPT by BU and CUS_Monthly Boards Estimated Shipment"/>
    <x v="551"/>
    <x v="4"/>
    <x v="0"/>
    <x v="6"/>
    <x v="5"/>
    <x v="0"/>
    <x v="0"/>
    <s v="DM_PNC_MLY_REV_BY_CUST"/>
    <s v="BOD_PLAN_SHIP"/>
    <x v="52"/>
    <x v="161"/>
    <x v="0"/>
    <n v="0"/>
    <x v="0"/>
    <x v="0"/>
    <x v="0"/>
    <s v=""/>
    <s v=""/>
    <n v="567"/>
    <s v="-567"/>
    <x v="0"/>
    <x v="0"/>
    <x v="0"/>
    <x v="258"/>
    <x v="7"/>
    <s v="每月董事會預估出貨量"/>
    <s v=""/>
    <s v=""/>
    <x v="0"/>
    <x v="60"/>
    <m/>
    <s v="^()$"/>
    <n v="9"/>
    <x v="0"/>
    <x v="5"/>
    <x v="0"/>
    <x v="1"/>
    <x v="1"/>
    <x v="1"/>
    <b v="0"/>
    <x v="1"/>
    <x v="1"/>
    <n v="0"/>
    <x v="0"/>
    <b v="0"/>
    <b v="0"/>
    <b v="0"/>
    <b v="0"/>
    <b v="0"/>
    <b v="0"/>
    <b v="0"/>
    <b v="0"/>
    <b v="1"/>
    <b v="0"/>
    <b v="0"/>
    <x v="1"/>
    <x v="4"/>
    <n v="1"/>
    <x v="36"/>
    <x v="0"/>
  </r>
  <r>
    <m/>
    <x v="5"/>
    <x v="12"/>
    <x v="276"/>
    <x v="276"/>
    <x v="129"/>
    <x v="286"/>
    <s v="月實際和董事會預估營業收入差異 = 每月實際營業收入 - 每月董事會預估營業收入"/>
    <x v="4"/>
    <x v="62"/>
    <s v="MLY Rev and SHIPT by BU and CUS_Monthly Actual Revenue;MLY Rev and SHIPT by BU and CUS_Monthly Boards Estimated Revenue"/>
    <s v="General"/>
    <s v="金額類"/>
    <m/>
    <x v="0"/>
    <s v="PNC"/>
    <x v="7"/>
    <x v="6"/>
    <x v="0"/>
    <x v="0"/>
    <s v="DM_PNC_MLY_REV_BY_CUST"/>
    <s v="MLY_BOD_REV_DIFF"/>
    <m/>
    <m/>
    <m/>
    <m/>
    <m/>
    <s v="Diff Rate and Hit Rate Data of Rev and SHIPT_Diff of MLY Act Rev vs Boards Est Rev"/>
    <m/>
    <m/>
    <m/>
    <m/>
    <m/>
    <m/>
    <m/>
    <m/>
    <m/>
    <m/>
    <m/>
    <m/>
    <s v="資料清單"/>
    <x v="13"/>
    <x v="13"/>
    <x v="60"/>
    <x v="12"/>
    <e v="#N/A"/>
    <s v="Diff of MLY Act Rev vs Boards Est Rev"/>
    <x v="276"/>
    <x v="129"/>
    <x v="0"/>
    <x v="286"/>
    <x v="7"/>
    <s v="IEC_STD_V10 &gt;&gt; Common &gt;&gt; AutoMetaDataDiff of MLY Act Rev vs Boards Est Rev"/>
    <x v="4"/>
    <x v="0"/>
    <s v="每月實際和董事會預估營業收入差異Measure"/>
    <n v="537"/>
    <n v="557"/>
    <e v="#N/A"/>
    <s v=""/>
    <n v="0"/>
    <e v="#N/A"/>
    <e v="#N/A"/>
    <x v="119"/>
    <s v="MLY Rev and SHIPT by BU and CUS"/>
    <x v="61"/>
    <e v="#N/A"/>
    <x v="64"/>
    <s v="P.2.1.0: 產品營收與銷量達成率:"/>
    <x v="13"/>
    <x v="13"/>
    <x v="568"/>
    <x v="276"/>
    <x v="276"/>
    <x v="240"/>
    <x v="0"/>
    <x v="0"/>
    <x v="0"/>
    <x v="6"/>
    <m/>
    <x v="0"/>
    <x v="4"/>
    <s v="MLY Rev and SHIPT by BU and CUS_Diff of MLY Act Rev vs Boards Est Rev"/>
    <x v="552"/>
    <x v="4"/>
    <x v="0"/>
    <x v="6"/>
    <x v="5"/>
    <x v="0"/>
    <x v="0"/>
    <s v="DM_PNC_MLY_REV_BY_CUST"/>
    <s v="MLY_BOD_REV_DIFF"/>
    <x v="52"/>
    <x v="175"/>
    <x v="0"/>
    <n v="0"/>
    <x v="0"/>
    <x v="0"/>
    <x v="2"/>
    <s v=""/>
    <s v=""/>
    <n v="568"/>
    <s v="-568"/>
    <x v="0"/>
    <x v="0"/>
    <x v="0"/>
    <x v="276"/>
    <x v="7"/>
    <s v="每月實際和董事會預估營業收入差異"/>
    <s v=""/>
    <s v=""/>
    <x v="0"/>
    <x v="60"/>
    <m/>
    <s v="^()$"/>
    <n v="9"/>
    <x v="0"/>
    <x v="5"/>
    <x v="0"/>
    <x v="1"/>
    <x v="1"/>
    <x v="1"/>
    <b v="0"/>
    <x v="1"/>
    <x v="1"/>
    <n v="0"/>
    <x v="0"/>
    <b v="0"/>
    <b v="0"/>
    <b v="0"/>
    <b v="0"/>
    <b v="0"/>
    <b v="0"/>
    <b v="0"/>
    <b v="0"/>
    <e v="#N/A"/>
    <b v="0"/>
    <b v="0"/>
    <x v="2"/>
    <x v="7"/>
    <n v="0"/>
    <x v="38"/>
    <x v="0"/>
  </r>
  <r>
    <m/>
    <x v="5"/>
    <x v="12"/>
    <x v="277"/>
    <x v="277"/>
    <x v="130"/>
    <x v="287"/>
    <s v="月實際和董事會預估出貨量差異 = 每月實際出貨量 - 每月董事會預估出貨量"/>
    <x v="4"/>
    <x v="62"/>
    <s v="MLY Rev and SHIPT by BU and CUS_Monthly Actual Shipment;Boards Est MLY Rev and SHIPT Data_Monthly Boards Estimated Shipment"/>
    <s v="General"/>
    <s v="金額類"/>
    <m/>
    <x v="0"/>
    <s v="PNC"/>
    <x v="7"/>
    <x v="6"/>
    <x v="0"/>
    <x v="0"/>
    <s v="DM_PNC_MLY_REV_BY_CUST"/>
    <s v="MLY_BOD_SHIP_DIFF"/>
    <m/>
    <m/>
    <m/>
    <m/>
    <m/>
    <s v="Diff Rate and Hit Rate Data of Rev and SHIPT_Diff of MLY Act Rev vs Boards Est Rev"/>
    <m/>
    <m/>
    <m/>
    <m/>
    <m/>
    <m/>
    <m/>
    <m/>
    <m/>
    <m/>
    <m/>
    <m/>
    <s v="資料清單"/>
    <x v="13"/>
    <x v="14"/>
    <x v="60"/>
    <x v="12"/>
    <e v="#N/A"/>
    <s v="Diff of MLY Act Ship vs Boards Est Ship"/>
    <x v="277"/>
    <x v="130"/>
    <x v="0"/>
    <x v="287"/>
    <x v="7"/>
    <s v="IEC_STD_V10 &gt;&gt; Common &gt;&gt; AutoMetaDataDiff of MLY Act Ship vs Boards Est Ship"/>
    <x v="4"/>
    <x v="0"/>
    <s v="每月實際和董事會預估出貨量差異Measure"/>
    <n v="538"/>
    <n v="557"/>
    <e v="#N/A"/>
    <s v=""/>
    <n v="0"/>
    <e v="#N/A"/>
    <e v="#N/A"/>
    <x v="119"/>
    <s v="MLY Rev and SHIPT by BU and CUS"/>
    <x v="61"/>
    <e v="#N/A"/>
    <x v="65"/>
    <s v="P.2.1.0: 產品營收與銷量達成率:"/>
    <x v="14"/>
    <x v="14"/>
    <x v="569"/>
    <x v="277"/>
    <x v="277"/>
    <x v="241"/>
    <x v="0"/>
    <x v="0"/>
    <x v="0"/>
    <x v="6"/>
    <m/>
    <x v="0"/>
    <x v="4"/>
    <s v="MLY Rev and SHIPT by BU and CUS_Diff of MLY Act Ship vs Boards Est Ship"/>
    <x v="553"/>
    <x v="4"/>
    <x v="0"/>
    <x v="6"/>
    <x v="5"/>
    <x v="0"/>
    <x v="0"/>
    <s v="DM_PNC_MLY_REV_BY_CUST"/>
    <s v="MLY_BOD_SHIP_DIFF"/>
    <x v="52"/>
    <x v="176"/>
    <x v="0"/>
    <n v="0"/>
    <x v="0"/>
    <x v="0"/>
    <x v="2"/>
    <s v=""/>
    <s v=""/>
    <n v="569"/>
    <s v="-569"/>
    <x v="0"/>
    <x v="0"/>
    <x v="0"/>
    <x v="277"/>
    <x v="7"/>
    <s v="每月實際和董事會預估出貨量差異"/>
    <s v=""/>
    <s v=""/>
    <x v="0"/>
    <x v="60"/>
    <m/>
    <s v="^()$"/>
    <n v="9"/>
    <x v="0"/>
    <x v="5"/>
    <x v="0"/>
    <x v="1"/>
    <x v="1"/>
    <x v="1"/>
    <b v="0"/>
    <x v="1"/>
    <x v="1"/>
    <n v="0"/>
    <x v="0"/>
    <b v="0"/>
    <b v="0"/>
    <b v="0"/>
    <b v="0"/>
    <b v="0"/>
    <b v="0"/>
    <b v="0"/>
    <b v="0"/>
    <e v="#N/A"/>
    <b v="0"/>
    <b v="0"/>
    <x v="2"/>
    <x v="7"/>
    <n v="0"/>
    <x v="27"/>
    <x v="0"/>
  </r>
  <r>
    <m/>
    <x v="5"/>
    <x v="12"/>
    <x v="278"/>
    <x v="278"/>
    <x v="131"/>
    <x v="288"/>
    <s v="月實際和董事會預估營業收入差異率 = 每月實際和董事會預估營業收入差異/每月董事會預估營業收入"/>
    <x v="4"/>
    <x v="62"/>
    <s v="MLY Rev and SHIPT by BU and CUS_Diff of MLY Act Rev vs Boards Est Rev;MLY Rev and SHIPT by BU and CUS_Monthly Boards Estimated Revenue"/>
    <s v="General"/>
    <s v="比例類"/>
    <m/>
    <x v="0"/>
    <s v="PNC"/>
    <x v="7"/>
    <x v="6"/>
    <x v="0"/>
    <x v="0"/>
    <s v="DM_PNC_MLY_REV_BY_CUST"/>
    <s v="MLY_BOD_REV_DIFF_RATE"/>
    <m/>
    <m/>
    <m/>
    <m/>
    <m/>
    <s v="Diff Rate and Hit Rate Data of Rev and SHIPT_Diff Rate of MLY Act Rev vs Boards Est Rev"/>
    <m/>
    <m/>
    <m/>
    <m/>
    <m/>
    <m/>
    <m/>
    <m/>
    <m/>
    <m/>
    <m/>
    <m/>
    <s v="資料清單"/>
    <x v="13"/>
    <x v="15"/>
    <x v="60"/>
    <x v="12"/>
    <e v="#N/A"/>
    <s v="Diff Rate of MLY Act Rev vs Boards Est Rev"/>
    <x v="278"/>
    <x v="131"/>
    <x v="0"/>
    <x v="288"/>
    <x v="7"/>
    <s v="IEC_STD_V10 &gt;&gt; Common &gt;&gt; AutoMetaDataDiff Rate of MLY Act Rev vs Boards Est Rev"/>
    <x v="4"/>
    <x v="0"/>
    <s v="每月實際和董事會預估營業收入差異率Measure"/>
    <n v="539"/>
    <n v="557"/>
    <e v="#N/A"/>
    <s v=""/>
    <n v="0"/>
    <e v="#N/A"/>
    <e v="#N/A"/>
    <x v="120"/>
    <s v="MLY Rev and SHIPT by BU and CUS"/>
    <x v="61"/>
    <e v="#N/A"/>
    <x v="66"/>
    <s v="P.2.1.0: 產品營收與銷量達成率:"/>
    <x v="15"/>
    <x v="15"/>
    <x v="570"/>
    <x v="278"/>
    <x v="278"/>
    <x v="242"/>
    <x v="0"/>
    <x v="0"/>
    <x v="0"/>
    <x v="5"/>
    <m/>
    <x v="0"/>
    <x v="4"/>
    <s v="MLY Rev and SHIPT by BU and CUS_Diff Rate of MLY Act Rev vs Boards Est Rev"/>
    <x v="554"/>
    <x v="4"/>
    <x v="0"/>
    <x v="6"/>
    <x v="5"/>
    <x v="0"/>
    <x v="0"/>
    <s v="DM_PNC_MLY_REV_BY_CUST"/>
    <s v="MLY_BOD_REV_DIFF_RATE"/>
    <x v="52"/>
    <x v="177"/>
    <x v="0"/>
    <n v="0"/>
    <x v="0"/>
    <x v="0"/>
    <x v="2"/>
    <s v=""/>
    <s v=""/>
    <n v="570"/>
    <s v="-570"/>
    <x v="0"/>
    <x v="0"/>
    <x v="0"/>
    <x v="278"/>
    <x v="7"/>
    <s v="每月實際和董事會預估營業收入差異率"/>
    <s v=""/>
    <s v=""/>
    <x v="0"/>
    <x v="60"/>
    <m/>
    <s v="^()$"/>
    <n v="9"/>
    <x v="0"/>
    <x v="5"/>
    <x v="0"/>
    <x v="1"/>
    <x v="1"/>
    <x v="1"/>
    <b v="0"/>
    <x v="1"/>
    <x v="1"/>
    <n v="0"/>
    <x v="0"/>
    <b v="0"/>
    <b v="0"/>
    <b v="0"/>
    <b v="0"/>
    <b v="0"/>
    <b v="0"/>
    <b v="0"/>
    <b v="0"/>
    <e v="#N/A"/>
    <b v="0"/>
    <b v="0"/>
    <x v="2"/>
    <x v="7"/>
    <n v="0"/>
    <x v="46"/>
    <x v="0"/>
  </r>
  <r>
    <m/>
    <x v="5"/>
    <x v="12"/>
    <x v="279"/>
    <x v="279"/>
    <x v="132"/>
    <x v="289"/>
    <s v="月實際和董事會預估出貨量差異率 = 每月實際和董事會預估出貨量差異/每月董事會預估出貨量"/>
    <x v="4"/>
    <x v="62"/>
    <s v="MLY Rev and SHIPT by BU and CUS_Diff of MLY Act Ship vs Boards Est Ship;MLY Rev and SHIPT by BU and CUS_Monthly Boards Estimated Shipment"/>
    <s v="General"/>
    <s v="比例類"/>
    <m/>
    <x v="0"/>
    <s v="PNC"/>
    <x v="7"/>
    <x v="6"/>
    <x v="0"/>
    <x v="0"/>
    <s v="DM_PNC_MLY_REV_BY_CUST"/>
    <s v="MLY_BOD_SHIP_DIFF_RATE"/>
    <m/>
    <m/>
    <m/>
    <m/>
    <m/>
    <s v="Diff Rate and Hit Rate Data of Rev and SHIPT_Diff Rate of MLY Act Rev vs Boards Est Rev"/>
    <m/>
    <m/>
    <m/>
    <m/>
    <m/>
    <m/>
    <m/>
    <m/>
    <m/>
    <m/>
    <m/>
    <m/>
    <s v="資料清單"/>
    <x v="13"/>
    <x v="16"/>
    <x v="60"/>
    <x v="12"/>
    <e v="#N/A"/>
    <s v="Diff Rate of MLY Act Ship vs Boards Est Ship"/>
    <x v="279"/>
    <x v="132"/>
    <x v="0"/>
    <x v="289"/>
    <x v="7"/>
    <s v="IEC_STD_V10 &gt;&gt; Common &gt;&gt; AutoMetaDataDiff Rate of MLY Act Ship vs Boards Est Ship"/>
    <x v="4"/>
    <x v="0"/>
    <s v="每月實際和董事會預估出貨量差異率Measure"/>
    <n v="540"/>
    <n v="557"/>
    <e v="#N/A"/>
    <s v=""/>
    <n v="0"/>
    <e v="#N/A"/>
    <e v="#N/A"/>
    <x v="120"/>
    <s v="MLY Rev and SHIPT by BU and CUS"/>
    <x v="61"/>
    <e v="#N/A"/>
    <x v="67"/>
    <s v="P.2.1.0: 產品營收與銷量達成率:"/>
    <x v="16"/>
    <x v="16"/>
    <x v="571"/>
    <x v="279"/>
    <x v="279"/>
    <x v="243"/>
    <x v="0"/>
    <x v="0"/>
    <x v="0"/>
    <x v="5"/>
    <m/>
    <x v="0"/>
    <x v="4"/>
    <s v="MLY Rev and SHIPT by BU and CUS_Diff Rate of MLY Act Ship vs Boards Est Ship"/>
    <x v="555"/>
    <x v="4"/>
    <x v="0"/>
    <x v="6"/>
    <x v="5"/>
    <x v="0"/>
    <x v="0"/>
    <s v="DM_PNC_MLY_REV_BY_CUST"/>
    <s v="MLY_BOD_SHIP_DIFF_RATE"/>
    <x v="52"/>
    <x v="178"/>
    <x v="0"/>
    <n v="0"/>
    <x v="0"/>
    <x v="0"/>
    <x v="2"/>
    <s v=""/>
    <s v=""/>
    <n v="571"/>
    <s v="-571"/>
    <x v="0"/>
    <x v="0"/>
    <x v="0"/>
    <x v="279"/>
    <x v="7"/>
    <s v="每月實際和董事會預估出貨量差異率"/>
    <s v=""/>
    <s v=""/>
    <x v="0"/>
    <x v="60"/>
    <m/>
    <s v="^()$"/>
    <n v="9"/>
    <x v="0"/>
    <x v="5"/>
    <x v="0"/>
    <x v="1"/>
    <x v="1"/>
    <x v="1"/>
    <b v="0"/>
    <x v="1"/>
    <x v="1"/>
    <n v="0"/>
    <x v="0"/>
    <b v="0"/>
    <b v="0"/>
    <b v="0"/>
    <b v="0"/>
    <b v="0"/>
    <b v="0"/>
    <b v="0"/>
    <b v="0"/>
    <e v="#N/A"/>
    <b v="0"/>
    <b v="0"/>
    <x v="2"/>
    <x v="7"/>
    <n v="0"/>
    <x v="41"/>
    <x v="0"/>
  </r>
  <r>
    <m/>
    <x v="5"/>
    <x v="12"/>
    <x v="280"/>
    <x v="280"/>
    <x v="133"/>
    <x v="290"/>
    <s v="月初至今實際和董事會預估營業收入達成率 = 月初至今實際營業收入/每月董事會預估營業收入"/>
    <x v="4"/>
    <x v="62"/>
    <s v="MLY Rev and SHIPT by BU and CUS_Month to Date Actual Revenue;MLY Rev and SHIPT by BU and CUS_Monthly Boards Estimated Revenue"/>
    <s v="General"/>
    <s v="比例類"/>
    <m/>
    <x v="0"/>
    <s v="PNC"/>
    <x v="7"/>
    <x v="6"/>
    <x v="0"/>
    <x v="0"/>
    <s v="DM_PNC_MLY_REV_BY_CUST"/>
    <s v="MTD_BOD_REV_ACH_RATE"/>
    <m/>
    <m/>
    <m/>
    <m/>
    <m/>
    <s v="Diff Rate and Hit Rate Data of Rev and SHIPT_Hit Rate of MTD Act Rev vs MLY Boards Est Rev"/>
    <m/>
    <m/>
    <m/>
    <m/>
    <m/>
    <m/>
    <m/>
    <m/>
    <m/>
    <m/>
    <m/>
    <m/>
    <s v="資料清單"/>
    <x v="13"/>
    <x v="17"/>
    <x v="60"/>
    <x v="12"/>
    <e v="#N/A"/>
    <s v="Hit Rate of MTD Act Rev vs MLY Boards Est Rev"/>
    <x v="280"/>
    <x v="133"/>
    <x v="0"/>
    <x v="290"/>
    <x v="7"/>
    <s v="IEC_STD_V10 &gt;&gt; Common &gt;&gt; AutoMetaDataHit Rate of MTD Act Rev vs MLY Boards Est Rev"/>
    <x v="4"/>
    <x v="0"/>
    <s v="月初至今實際和董事會預估營業收入達成率Measure"/>
    <n v="541"/>
    <n v="557"/>
    <e v="#N/A"/>
    <s v=""/>
    <n v="0"/>
    <e v="#N/A"/>
    <e v="#N/A"/>
    <x v="121"/>
    <s v="MLY Rev and SHIPT by BU and CUS"/>
    <x v="61"/>
    <e v="#N/A"/>
    <x v="68"/>
    <s v="P.2.1.0: 產品營收與銷量達成率:"/>
    <x v="17"/>
    <x v="17"/>
    <x v="572"/>
    <x v="280"/>
    <x v="280"/>
    <x v="244"/>
    <x v="0"/>
    <x v="0"/>
    <x v="0"/>
    <x v="5"/>
    <m/>
    <x v="0"/>
    <x v="4"/>
    <s v="MLY Rev and SHIPT by BU and CUS_Hit Rate of MTD Act Rev vs MLY Boards Est Rev"/>
    <x v="556"/>
    <x v="4"/>
    <x v="0"/>
    <x v="6"/>
    <x v="5"/>
    <x v="0"/>
    <x v="0"/>
    <s v="DM_PNC_MLY_REV_BY_CUST"/>
    <s v="MTD_BOD_REV_ACH_RATE"/>
    <x v="52"/>
    <x v="179"/>
    <x v="0"/>
    <n v="0"/>
    <x v="0"/>
    <x v="0"/>
    <x v="2"/>
    <s v=""/>
    <s v=""/>
    <n v="572"/>
    <s v="-572"/>
    <x v="0"/>
    <x v="0"/>
    <x v="0"/>
    <x v="280"/>
    <x v="7"/>
    <s v="月初至今實際和董事會預估營業收入達成率"/>
    <s v=""/>
    <s v=""/>
    <x v="0"/>
    <x v="60"/>
    <m/>
    <s v="^()$"/>
    <n v="9"/>
    <x v="0"/>
    <x v="5"/>
    <x v="0"/>
    <x v="1"/>
    <x v="1"/>
    <x v="1"/>
    <b v="0"/>
    <x v="1"/>
    <x v="1"/>
    <n v="0"/>
    <x v="0"/>
    <b v="0"/>
    <b v="0"/>
    <b v="0"/>
    <b v="0"/>
    <b v="0"/>
    <b v="0"/>
    <b v="0"/>
    <b v="0"/>
    <e v="#N/A"/>
    <b v="0"/>
    <b v="0"/>
    <x v="2"/>
    <x v="7"/>
    <n v="0"/>
    <x v="30"/>
    <x v="0"/>
  </r>
  <r>
    <m/>
    <x v="5"/>
    <x v="12"/>
    <x v="281"/>
    <x v="281"/>
    <x v="134"/>
    <x v="291"/>
    <s v="月初至今實際和董事會預估出貨量達成率 = 月初至今實際出貨量/每月董事會預估出貨量"/>
    <x v="4"/>
    <x v="62"/>
    <s v="MLY Rev and SHIPT by BU and CUS_Month to Date Actual Shipment;MLY Rev and SHIPT by BU and CUS_Monthly Boards Estimated Shipment"/>
    <s v="General"/>
    <s v="比例類"/>
    <m/>
    <x v="0"/>
    <s v="PNC"/>
    <x v="7"/>
    <x v="6"/>
    <x v="0"/>
    <x v="0"/>
    <s v="DM_PNC_MLY_REV_BY_CUST"/>
    <s v="MTD_BOD_SHIP_ACH_RATE"/>
    <m/>
    <m/>
    <m/>
    <m/>
    <m/>
    <s v="Diff Rate and Hit Rate Data of Rev and SHIPT_Hit Rate of MTD Act Rev vs MLY Boards Est Rev"/>
    <m/>
    <m/>
    <m/>
    <m/>
    <m/>
    <m/>
    <m/>
    <m/>
    <m/>
    <m/>
    <m/>
    <m/>
    <s v="資料清單"/>
    <x v="13"/>
    <x v="18"/>
    <x v="60"/>
    <x v="12"/>
    <e v="#N/A"/>
    <s v="Hit Rate of MTD Act Ship vs MLY Boards Est Ship"/>
    <x v="281"/>
    <x v="134"/>
    <x v="0"/>
    <x v="291"/>
    <x v="7"/>
    <s v="IEC_STD_V10 &gt;&gt; Common &gt;&gt; AutoMetaDataHit Rate of MTD Act Ship vs MLY Boards Est Ship"/>
    <x v="4"/>
    <x v="0"/>
    <s v="月初至今實際和董事會預估出貨量達成率Measure"/>
    <n v="542"/>
    <n v="557"/>
    <e v="#N/A"/>
    <s v=""/>
    <n v="0"/>
    <e v="#N/A"/>
    <e v="#N/A"/>
    <x v="121"/>
    <s v="MLY Rev and SHIPT by BU and CUS"/>
    <x v="61"/>
    <e v="#N/A"/>
    <x v="69"/>
    <s v="P.2.1.0: 產品營收與銷量達成率:"/>
    <x v="18"/>
    <x v="18"/>
    <x v="573"/>
    <x v="281"/>
    <x v="281"/>
    <x v="245"/>
    <x v="0"/>
    <x v="0"/>
    <x v="0"/>
    <x v="5"/>
    <m/>
    <x v="0"/>
    <x v="4"/>
    <s v="MLY Rev and SHIPT by BU and CUS_Hit Rate of MTD Act Ship vs MLY Boards Est Ship"/>
    <x v="557"/>
    <x v="4"/>
    <x v="0"/>
    <x v="6"/>
    <x v="5"/>
    <x v="0"/>
    <x v="0"/>
    <s v="DM_PNC_MLY_REV_BY_CUST"/>
    <s v="MTD_BOD_SHIP_ACH_RATE"/>
    <x v="52"/>
    <x v="180"/>
    <x v="0"/>
    <n v="0"/>
    <x v="0"/>
    <x v="0"/>
    <x v="2"/>
    <s v=""/>
    <s v=""/>
    <n v="573"/>
    <s v="-573"/>
    <x v="0"/>
    <x v="0"/>
    <x v="0"/>
    <x v="281"/>
    <x v="7"/>
    <s v="月初至今實際和董事會預估出貨量達成率"/>
    <s v=""/>
    <s v=""/>
    <x v="0"/>
    <x v="60"/>
    <m/>
    <s v="^()$"/>
    <n v="9"/>
    <x v="0"/>
    <x v="5"/>
    <x v="0"/>
    <x v="1"/>
    <x v="1"/>
    <x v="1"/>
    <b v="0"/>
    <x v="1"/>
    <x v="1"/>
    <n v="0"/>
    <x v="0"/>
    <b v="0"/>
    <b v="0"/>
    <b v="0"/>
    <b v="0"/>
    <b v="0"/>
    <b v="0"/>
    <b v="0"/>
    <b v="0"/>
    <e v="#N/A"/>
    <b v="0"/>
    <b v="0"/>
    <x v="2"/>
    <x v="7"/>
    <n v="0"/>
    <x v="37"/>
    <x v="0"/>
  </r>
  <r>
    <m/>
    <x v="5"/>
    <x v="12"/>
    <x v="260"/>
    <x v="260"/>
    <x v="114"/>
    <x v="270"/>
    <s v="儲存單位為 台幣_x000a_顯示單位為 百萬台幣"/>
    <x v="4"/>
    <x v="62"/>
    <m/>
    <s v="General"/>
    <s v="金額類"/>
    <m/>
    <x v="0"/>
    <s v="PNC"/>
    <x v="7"/>
    <x v="6"/>
    <x v="0"/>
    <x v="0"/>
    <s v="DM_PNC_MLY_REV_BY_CUST"/>
    <s v="YLY_TGT_REV"/>
    <m/>
    <m/>
    <m/>
    <m/>
    <m/>
    <m/>
    <m/>
    <m/>
    <m/>
    <m/>
    <m/>
    <m/>
    <m/>
    <m/>
    <m/>
    <m/>
    <m/>
    <m/>
    <s v="資料清單"/>
    <x v="13"/>
    <x v="19"/>
    <x v="60"/>
    <x v="12"/>
    <e v="#N/A"/>
    <s v="Monthly Revenue of Yearly Target"/>
    <x v="260"/>
    <x v="114"/>
    <x v="0"/>
    <x v="270"/>
    <x v="7"/>
    <s v="IEC_STD_V10 &gt;&gt; Common &gt;&gt; AutoMetaDataMonthly Revenue of Yearly Target"/>
    <x v="4"/>
    <x v="0"/>
    <s v="年度目標的月營業收入Measure"/>
    <n v="509"/>
    <n v="557"/>
    <n v="0"/>
    <s v=""/>
    <n v="0"/>
    <n v="0"/>
    <n v="509"/>
    <x v="122"/>
    <s v="MLY Rev and SHIPT by BU and CUS"/>
    <x v="61"/>
    <e v="#N/A"/>
    <x v="0"/>
    <s v="P.2.1.0: 產品營收與銷量達成率:"/>
    <x v="19"/>
    <x v="19"/>
    <x v="574"/>
    <x v="260"/>
    <x v="260"/>
    <x v="220"/>
    <x v="0"/>
    <x v="0"/>
    <x v="0"/>
    <x v="6"/>
    <m/>
    <x v="0"/>
    <x v="4"/>
    <s v="MLY Rev and SHIPT by BU and CUS_Monthly Revenue of Yearly Target"/>
    <x v="558"/>
    <x v="4"/>
    <x v="0"/>
    <x v="6"/>
    <x v="5"/>
    <x v="0"/>
    <x v="0"/>
    <s v="DM_PNC_MLY_REV_BY_CUST"/>
    <s v="YLY_TGT_REV"/>
    <x v="52"/>
    <x v="162"/>
    <x v="0"/>
    <n v="0"/>
    <x v="0"/>
    <x v="0"/>
    <x v="0"/>
    <s v=""/>
    <s v=""/>
    <n v="574"/>
    <s v="-574"/>
    <x v="0"/>
    <x v="0"/>
    <x v="0"/>
    <x v="260"/>
    <x v="7"/>
    <s v="年度目標的月營業收入"/>
    <s v=""/>
    <s v=""/>
    <x v="0"/>
    <x v="60"/>
    <m/>
    <s v="^()$"/>
    <n v="9"/>
    <x v="0"/>
    <x v="5"/>
    <x v="0"/>
    <x v="1"/>
    <x v="1"/>
    <x v="1"/>
    <b v="0"/>
    <x v="1"/>
    <x v="1"/>
    <n v="0"/>
    <x v="0"/>
    <b v="0"/>
    <b v="0"/>
    <b v="0"/>
    <b v="0"/>
    <b v="0"/>
    <b v="0"/>
    <b v="0"/>
    <b v="0"/>
    <b v="0"/>
    <b v="0"/>
    <b v="0"/>
    <x v="0"/>
    <x v="0"/>
    <n v="0"/>
    <x v="20"/>
    <x v="0"/>
  </r>
  <r>
    <m/>
    <x v="5"/>
    <x v="12"/>
    <x v="261"/>
    <x v="261"/>
    <x v="115"/>
    <x v="271"/>
    <s v="儲存單位為 台_x000a_顯示單位為 千台"/>
    <x v="4"/>
    <x v="62"/>
    <m/>
    <s v="General"/>
    <s v="金額類"/>
    <m/>
    <x v="0"/>
    <s v="PNC"/>
    <x v="7"/>
    <x v="6"/>
    <x v="0"/>
    <x v="0"/>
    <s v="DM_PNC_MLY_REV_BY_CUST"/>
    <s v="YLY_TGT_SHIP"/>
    <m/>
    <m/>
    <m/>
    <m/>
    <m/>
    <m/>
    <m/>
    <m/>
    <m/>
    <m/>
    <m/>
    <m/>
    <m/>
    <m/>
    <m/>
    <m/>
    <m/>
    <m/>
    <s v="資料清單"/>
    <x v="13"/>
    <x v="20"/>
    <x v="60"/>
    <x v="12"/>
    <e v="#N/A"/>
    <s v="Monthly Shipment of Yearly Target"/>
    <x v="261"/>
    <x v="115"/>
    <x v="0"/>
    <x v="271"/>
    <x v="7"/>
    <s v="IEC_STD_V10 &gt;&gt; Common &gt;&gt; AutoMetaDataMonthly Shipment of Yearly Target"/>
    <x v="4"/>
    <x v="0"/>
    <s v="年度目標的月出貨量Measure"/>
    <n v="510"/>
    <n v="557"/>
    <n v="0"/>
    <s v=""/>
    <n v="0"/>
    <n v="0"/>
    <n v="510"/>
    <x v="123"/>
    <s v="MLY Rev and SHIPT by BU and CUS"/>
    <x v="61"/>
    <e v="#N/A"/>
    <x v="0"/>
    <s v="P.2.1.0: 產品營收與銷量達成率:"/>
    <x v="20"/>
    <x v="20"/>
    <x v="575"/>
    <x v="261"/>
    <x v="261"/>
    <x v="221"/>
    <x v="0"/>
    <x v="0"/>
    <x v="0"/>
    <x v="6"/>
    <m/>
    <x v="0"/>
    <x v="4"/>
    <s v="MLY Rev and SHIPT by BU and CUS_Monthly Shipment of Yearly Target"/>
    <x v="559"/>
    <x v="4"/>
    <x v="0"/>
    <x v="6"/>
    <x v="5"/>
    <x v="0"/>
    <x v="0"/>
    <s v="DM_PNC_MLY_REV_BY_CUST"/>
    <s v="YLY_TGT_SHIP"/>
    <x v="52"/>
    <x v="163"/>
    <x v="0"/>
    <n v="0"/>
    <x v="0"/>
    <x v="0"/>
    <x v="0"/>
    <s v=""/>
    <s v=""/>
    <n v="575"/>
    <s v="-575"/>
    <x v="0"/>
    <x v="0"/>
    <x v="0"/>
    <x v="261"/>
    <x v="7"/>
    <s v="年度目標的月出貨量"/>
    <s v=""/>
    <s v=""/>
    <x v="0"/>
    <x v="60"/>
    <m/>
    <s v="^()$"/>
    <n v="9"/>
    <x v="0"/>
    <x v="5"/>
    <x v="0"/>
    <x v="1"/>
    <x v="1"/>
    <x v="1"/>
    <b v="0"/>
    <x v="1"/>
    <x v="1"/>
    <n v="0"/>
    <x v="0"/>
    <b v="0"/>
    <b v="0"/>
    <b v="0"/>
    <b v="0"/>
    <b v="0"/>
    <b v="0"/>
    <b v="0"/>
    <b v="0"/>
    <b v="1"/>
    <b v="0"/>
    <b v="0"/>
    <x v="1"/>
    <x v="4"/>
    <n v="1"/>
    <x v="36"/>
    <x v="0"/>
  </r>
  <r>
    <m/>
    <x v="5"/>
    <x v="12"/>
    <x v="282"/>
    <x v="282"/>
    <x v="135"/>
    <x v="292"/>
    <s v="每月實際和年度目標營業收入差異 = 每月實際營業收入 - 年度目標的月營業收入"/>
    <x v="4"/>
    <x v="62"/>
    <s v="MLY Rev and SHIPT by BU and CUS_Monthly Actual Revenue;MLY Rev and SHIPT by BU and CUS_Monthly Revenue of Yearly Target"/>
    <s v="General"/>
    <s v="金額類"/>
    <m/>
    <x v="0"/>
    <s v="PNC"/>
    <x v="7"/>
    <x v="6"/>
    <x v="0"/>
    <x v="0"/>
    <s v="DM_PNC_MLY_REV_BY_CUST"/>
    <s v="MLY_YLY_REV_DIFF"/>
    <m/>
    <m/>
    <m/>
    <m/>
    <m/>
    <s v="Diff Rate and Hit Rate Data of Rev and SHIPT_Diff of MLY Act Rev vs Boards Est Rev"/>
    <m/>
    <m/>
    <m/>
    <m/>
    <m/>
    <m/>
    <m/>
    <m/>
    <m/>
    <m/>
    <m/>
    <m/>
    <s v="資料清單"/>
    <x v="13"/>
    <x v="21"/>
    <x v="60"/>
    <x v="12"/>
    <e v="#N/A"/>
    <s v="Diff of MLY Act Rev vs Yearly Target Rev"/>
    <x v="282"/>
    <x v="135"/>
    <x v="0"/>
    <x v="292"/>
    <x v="7"/>
    <s v="IEC_STD_V10 &gt;&gt; Common &gt;&gt; AutoMetaDataDiff of MLY Act Rev vs Yearly Target Rev"/>
    <x v="4"/>
    <x v="0"/>
    <s v="每月實際和年度目標營業收入差異Measure"/>
    <n v="543"/>
    <n v="557"/>
    <e v="#N/A"/>
    <s v=""/>
    <n v="0"/>
    <e v="#N/A"/>
    <e v="#N/A"/>
    <x v="119"/>
    <s v="MLY Rev and SHIPT by BU and CUS"/>
    <x v="61"/>
    <e v="#N/A"/>
    <x v="70"/>
    <s v="P.2.1.0: 產品營收與銷量達成率:"/>
    <x v="21"/>
    <x v="21"/>
    <x v="576"/>
    <x v="282"/>
    <x v="282"/>
    <x v="246"/>
    <x v="0"/>
    <x v="0"/>
    <x v="0"/>
    <x v="6"/>
    <m/>
    <x v="0"/>
    <x v="4"/>
    <s v="MLY Rev and SHIPT by BU and CUS_Diff of MLY Act Rev vs Yearly Target Rev"/>
    <x v="560"/>
    <x v="4"/>
    <x v="0"/>
    <x v="6"/>
    <x v="5"/>
    <x v="0"/>
    <x v="0"/>
    <s v="DM_PNC_MLY_REV_BY_CUST"/>
    <s v="MLY_YLY_REV_DIFF"/>
    <x v="52"/>
    <x v="181"/>
    <x v="0"/>
    <n v="0"/>
    <x v="0"/>
    <x v="0"/>
    <x v="2"/>
    <s v=""/>
    <s v=""/>
    <n v="576"/>
    <s v="-576"/>
    <x v="0"/>
    <x v="0"/>
    <x v="0"/>
    <x v="282"/>
    <x v="7"/>
    <s v="每月實際和年度目標營業收入差異"/>
    <s v=""/>
    <s v=""/>
    <x v="0"/>
    <x v="60"/>
    <m/>
    <s v="^()$"/>
    <n v="9"/>
    <x v="0"/>
    <x v="5"/>
    <x v="0"/>
    <x v="1"/>
    <x v="1"/>
    <x v="1"/>
    <b v="0"/>
    <x v="1"/>
    <x v="1"/>
    <n v="0"/>
    <x v="0"/>
    <b v="0"/>
    <b v="0"/>
    <b v="0"/>
    <b v="0"/>
    <b v="0"/>
    <b v="0"/>
    <b v="0"/>
    <b v="0"/>
    <e v="#N/A"/>
    <b v="0"/>
    <b v="0"/>
    <x v="2"/>
    <x v="7"/>
    <n v="0"/>
    <x v="45"/>
    <x v="0"/>
  </r>
  <r>
    <m/>
    <x v="5"/>
    <x v="12"/>
    <x v="283"/>
    <x v="283"/>
    <x v="136"/>
    <x v="293"/>
    <s v="每月實際和年度目標營業出貨量 = 每月實際出貨量 - 年度目標的月出貨量"/>
    <x v="4"/>
    <x v="62"/>
    <s v="MLY Rev and SHIPT by BU and CUS_Monthly Actual Revenue;MLY Rev and SHIPT by BU and CUS_Monthly Revenue of Yearly Target"/>
    <s v="General"/>
    <s v="金額類"/>
    <m/>
    <x v="0"/>
    <s v="PNC"/>
    <x v="7"/>
    <x v="6"/>
    <x v="0"/>
    <x v="0"/>
    <s v="DM_PNC_MLY_REV_BY_CUST"/>
    <s v="MLY_YLY_SHIP_DIFF"/>
    <m/>
    <m/>
    <m/>
    <m/>
    <m/>
    <s v="Diff Rate and Hit Rate Data of Rev and SHIPT_Diff of MLY Act Rev vs Boards Est Rev"/>
    <m/>
    <m/>
    <m/>
    <m/>
    <m/>
    <m/>
    <m/>
    <m/>
    <m/>
    <m/>
    <m/>
    <m/>
    <s v="資料清單"/>
    <x v="13"/>
    <x v="22"/>
    <x v="60"/>
    <x v="12"/>
    <e v="#N/A"/>
    <s v="Diff of MLY Act Ship vs Yearly Target Ship"/>
    <x v="283"/>
    <x v="136"/>
    <x v="0"/>
    <x v="293"/>
    <x v="7"/>
    <s v="IEC_STD_V10 &gt;&gt; Common &gt;&gt; AutoMetaDataDiff of MLY Act Ship vs Yearly Target Ship"/>
    <x v="4"/>
    <x v="0"/>
    <s v="每月實際和年度目標出貨量差異Measure"/>
    <n v="544"/>
    <n v="557"/>
    <e v="#N/A"/>
    <s v=""/>
    <n v="0"/>
    <e v="#N/A"/>
    <e v="#N/A"/>
    <x v="119"/>
    <s v="MLY Rev and SHIPT by BU and CUS"/>
    <x v="61"/>
    <e v="#N/A"/>
    <x v="70"/>
    <s v="P.2.1.0: 產品營收與銷量達成率:"/>
    <x v="22"/>
    <x v="22"/>
    <x v="577"/>
    <x v="283"/>
    <x v="283"/>
    <x v="247"/>
    <x v="0"/>
    <x v="0"/>
    <x v="0"/>
    <x v="6"/>
    <m/>
    <x v="0"/>
    <x v="4"/>
    <s v="MLY Rev and SHIPT by BU and CUS_Diff of MLY Act Ship vs Yearly Target Ship"/>
    <x v="561"/>
    <x v="4"/>
    <x v="0"/>
    <x v="6"/>
    <x v="5"/>
    <x v="0"/>
    <x v="0"/>
    <s v="DM_PNC_MLY_REV_BY_CUST"/>
    <s v="MLY_YLY_SHIP_DIFF"/>
    <x v="52"/>
    <x v="182"/>
    <x v="0"/>
    <n v="0"/>
    <x v="0"/>
    <x v="0"/>
    <x v="2"/>
    <s v=""/>
    <s v=""/>
    <n v="577"/>
    <s v="-577"/>
    <x v="0"/>
    <x v="0"/>
    <x v="0"/>
    <x v="283"/>
    <x v="7"/>
    <s v="每月實際和年度目標出貨量差異"/>
    <s v=""/>
    <s v=""/>
    <x v="0"/>
    <x v="60"/>
    <m/>
    <s v="^()$"/>
    <n v="9"/>
    <x v="0"/>
    <x v="5"/>
    <x v="0"/>
    <x v="1"/>
    <x v="1"/>
    <x v="1"/>
    <b v="0"/>
    <x v="1"/>
    <x v="1"/>
    <n v="0"/>
    <x v="0"/>
    <b v="0"/>
    <b v="0"/>
    <b v="0"/>
    <b v="0"/>
    <b v="0"/>
    <b v="0"/>
    <b v="0"/>
    <b v="0"/>
    <e v="#N/A"/>
    <b v="0"/>
    <b v="0"/>
    <x v="2"/>
    <x v="7"/>
    <n v="0"/>
    <x v="46"/>
    <x v="0"/>
  </r>
  <r>
    <m/>
    <x v="5"/>
    <x v="12"/>
    <x v="271"/>
    <x v="271"/>
    <x v="124"/>
    <x v="281"/>
    <s v="每月實際和年度目標營業收入差異率 = 每月實際和年度目標營業收入差異 / 年度目標的月營業收入"/>
    <x v="4"/>
    <x v="62"/>
    <s v="MLY Rev and SHIPT by BU and CUS_Monthly Actual Revenue;MLY Rev and SHIPT by BU and CUS_Diff of MLY Act Rev vs Yearly Target Rev"/>
    <s v="General"/>
    <s v="比例類"/>
    <m/>
    <x v="0"/>
    <s v="PNC"/>
    <x v="7"/>
    <x v="6"/>
    <x v="0"/>
    <x v="0"/>
    <s v="DM_PNC_MLY_REV_BY_CUST"/>
    <s v="MLY_YLY_REV_DIFF_RATE"/>
    <m/>
    <m/>
    <m/>
    <m/>
    <m/>
    <s v="Diff Rate and Hit Rate Data of Rev and SHIPT_Diff Rate of MLY Act Rev vs Boards Est Rev"/>
    <m/>
    <m/>
    <m/>
    <m/>
    <m/>
    <m/>
    <m/>
    <m/>
    <m/>
    <m/>
    <m/>
    <m/>
    <s v="資料清單"/>
    <x v="13"/>
    <x v="23"/>
    <x v="60"/>
    <x v="12"/>
    <e v="#N/A"/>
    <s v="Diff Rate of MLY Act Rev vs Yearly Target Rev"/>
    <x v="271"/>
    <x v="124"/>
    <x v="0"/>
    <x v="281"/>
    <x v="7"/>
    <s v="IEC_STD_V10 &gt;&gt; Common &gt;&gt; AutoMetaDataDiff Rate of MLY Act Rev vs Yearly Target Rev"/>
    <x v="4"/>
    <x v="0"/>
    <s v="每月實際和年度目標營業收入差異率Measure"/>
    <n v="528"/>
    <n v="557"/>
    <e v="#N/A"/>
    <s v=""/>
    <n v="0"/>
    <e v="#N/A"/>
    <e v="#N/A"/>
    <x v="120"/>
    <s v="MLY Rev and SHIPT by BU and CUS"/>
    <x v="61"/>
    <e v="#N/A"/>
    <x v="71"/>
    <s v="P.2.1.0: 產品營收與銷量達成率:"/>
    <x v="23"/>
    <x v="23"/>
    <x v="578"/>
    <x v="271"/>
    <x v="271"/>
    <x v="248"/>
    <x v="0"/>
    <x v="0"/>
    <x v="0"/>
    <x v="5"/>
    <m/>
    <x v="0"/>
    <x v="4"/>
    <s v="MLY Rev and SHIPT by BU and CUS_Diff Rate of MLY Act Rev vs Yearly Target Rev"/>
    <x v="562"/>
    <x v="4"/>
    <x v="0"/>
    <x v="6"/>
    <x v="5"/>
    <x v="0"/>
    <x v="0"/>
    <s v="DM_PNC_MLY_REV_BY_CUST"/>
    <s v="MLY_YLY_REV_DIFF_RATE"/>
    <x v="52"/>
    <x v="171"/>
    <x v="0"/>
    <n v="0"/>
    <x v="0"/>
    <x v="0"/>
    <x v="2"/>
    <s v=""/>
    <s v=""/>
    <n v="578"/>
    <s v="-578"/>
    <x v="0"/>
    <x v="0"/>
    <x v="0"/>
    <x v="271"/>
    <x v="7"/>
    <s v="每月實際和年度目標營業收入差異率"/>
    <s v=""/>
    <s v=""/>
    <x v="0"/>
    <x v="60"/>
    <m/>
    <s v="^()$"/>
    <n v="9"/>
    <x v="0"/>
    <x v="5"/>
    <x v="0"/>
    <x v="1"/>
    <x v="1"/>
    <x v="1"/>
    <b v="0"/>
    <x v="1"/>
    <x v="1"/>
    <n v="0"/>
    <x v="0"/>
    <b v="0"/>
    <b v="0"/>
    <b v="0"/>
    <b v="0"/>
    <b v="0"/>
    <b v="0"/>
    <b v="0"/>
    <b v="0"/>
    <e v="#N/A"/>
    <b v="0"/>
    <b v="0"/>
    <x v="2"/>
    <x v="7"/>
    <n v="0"/>
    <x v="30"/>
    <x v="0"/>
  </r>
  <r>
    <m/>
    <x v="5"/>
    <x v="12"/>
    <x v="272"/>
    <x v="272"/>
    <x v="125"/>
    <x v="282"/>
    <s v="每月實際和年度目標出貨量差異率 = 每月實際和年度目標出貨量差異 / 年度目標的月出貨量"/>
    <x v="4"/>
    <x v="62"/>
    <s v="MLY Rev and SHIPT by BU and CUS_Monthly Actual Revenue;MLY Rev and SHIPT by BU and CUS_Diff of MLY Act Rev vs Yearly Target Rev"/>
    <s v="General"/>
    <s v="比例類"/>
    <m/>
    <x v="0"/>
    <s v="PNC"/>
    <x v="7"/>
    <x v="6"/>
    <x v="0"/>
    <x v="0"/>
    <s v="DM_PNC_MLY_REV_BY_CUST"/>
    <s v="MLY_YLY_SHIP_DIFF_RATE"/>
    <m/>
    <m/>
    <m/>
    <m/>
    <m/>
    <s v="Diff Rate and Hit Rate Data of Rev and SHIPT_Diff Rate of MLY Act Rev vs Boards Est Rev"/>
    <m/>
    <m/>
    <m/>
    <m/>
    <m/>
    <m/>
    <m/>
    <m/>
    <m/>
    <m/>
    <m/>
    <m/>
    <s v="資料清單"/>
    <x v="13"/>
    <x v="24"/>
    <x v="60"/>
    <x v="12"/>
    <e v="#N/A"/>
    <s v="Diff Rate of MLY Act Ship vs Yearly Target Ship"/>
    <x v="272"/>
    <x v="125"/>
    <x v="0"/>
    <x v="282"/>
    <x v="7"/>
    <s v="IEC_STD_V10 &gt;&gt; Common &gt;&gt; AutoMetaDataDiff Rate of MLY Act Ship vs Yearly Target Ship"/>
    <x v="4"/>
    <x v="0"/>
    <s v="每月實際和年度目標出貨量差異率Measure"/>
    <n v="529"/>
    <n v="557"/>
    <e v="#N/A"/>
    <s v=""/>
    <n v="0"/>
    <e v="#N/A"/>
    <e v="#N/A"/>
    <x v="120"/>
    <s v="MLY Rev and SHIPT by BU and CUS"/>
    <x v="61"/>
    <e v="#N/A"/>
    <x v="71"/>
    <s v="P.2.1.0: 產品營收與銷量達成率:"/>
    <x v="24"/>
    <x v="24"/>
    <x v="579"/>
    <x v="272"/>
    <x v="272"/>
    <x v="249"/>
    <x v="0"/>
    <x v="0"/>
    <x v="0"/>
    <x v="5"/>
    <m/>
    <x v="0"/>
    <x v="4"/>
    <s v="MLY Rev and SHIPT by BU and CUS_Diff Rate of MLY Act Ship vs Yearly Target Ship"/>
    <x v="563"/>
    <x v="4"/>
    <x v="0"/>
    <x v="6"/>
    <x v="5"/>
    <x v="0"/>
    <x v="0"/>
    <s v="DM_PNC_MLY_REV_BY_CUST"/>
    <s v="MLY_YLY_SHIP_DIFF_RATE"/>
    <x v="52"/>
    <x v="172"/>
    <x v="0"/>
    <n v="0"/>
    <x v="0"/>
    <x v="0"/>
    <x v="2"/>
    <s v=""/>
    <s v=""/>
    <n v="579"/>
    <s v="-579"/>
    <x v="0"/>
    <x v="0"/>
    <x v="0"/>
    <x v="272"/>
    <x v="7"/>
    <s v="每月實際和年度目標出貨量差異率"/>
    <s v=""/>
    <s v=""/>
    <x v="0"/>
    <x v="60"/>
    <m/>
    <s v="^()$"/>
    <n v="9"/>
    <x v="0"/>
    <x v="5"/>
    <x v="0"/>
    <x v="1"/>
    <x v="1"/>
    <x v="1"/>
    <b v="0"/>
    <x v="1"/>
    <x v="1"/>
    <n v="0"/>
    <x v="0"/>
    <b v="0"/>
    <b v="0"/>
    <b v="0"/>
    <b v="0"/>
    <b v="0"/>
    <b v="0"/>
    <b v="0"/>
    <b v="0"/>
    <e v="#N/A"/>
    <b v="0"/>
    <b v="0"/>
    <x v="2"/>
    <x v="7"/>
    <n v="0"/>
    <x v="37"/>
    <x v="0"/>
  </r>
  <r>
    <m/>
    <x v="5"/>
    <x v="12"/>
    <x v="228"/>
    <x v="228"/>
    <x v="107"/>
    <x v="234"/>
    <s v="儲存單位為 台幣_x000a_顯示單位為 百萬台幣"/>
    <x v="4"/>
    <x v="62"/>
    <m/>
    <s v="General"/>
    <s v="金額類"/>
    <m/>
    <x v="0"/>
    <s v="PNC"/>
    <x v="7"/>
    <x v="6"/>
    <x v="0"/>
    <x v="0"/>
    <s v="DM_PNC_MLY_REV_BY_CUST"/>
    <s v="UTD_PLAN_REV"/>
    <m/>
    <m/>
    <m/>
    <m/>
    <m/>
    <m/>
    <m/>
    <m/>
    <m/>
    <m/>
    <m/>
    <m/>
    <m/>
    <m/>
    <m/>
    <m/>
    <m/>
    <m/>
    <s v="資料清單"/>
    <x v="13"/>
    <x v="25"/>
    <x v="60"/>
    <x v="12"/>
    <e v="#N/A"/>
    <s v="Up to date Monthly Estimated Revenue"/>
    <x v="228"/>
    <x v="107"/>
    <x v="0"/>
    <x v="234"/>
    <x v="7"/>
    <s v="IEC_STD_V10 &gt;&gt; Common &gt;&gt; AutoMetaDataUp to date Monthly Estimated Revenue"/>
    <x v="4"/>
    <x v="0"/>
    <s v="最新每月預估營業收入Measure"/>
    <n v="408"/>
    <n v="557"/>
    <n v="0"/>
    <s v=""/>
    <n v="0"/>
    <n v="0"/>
    <n v="490"/>
    <x v="93"/>
    <s v="MLY Rev and SHIPT by BU and CUS"/>
    <x v="61"/>
    <e v="#N/A"/>
    <x v="0"/>
    <s v="P.2.1.0: 產品營收與銷量達成率:"/>
    <x v="25"/>
    <x v="25"/>
    <x v="580"/>
    <x v="228"/>
    <x v="228"/>
    <x v="220"/>
    <x v="0"/>
    <x v="0"/>
    <x v="0"/>
    <x v="6"/>
    <m/>
    <x v="0"/>
    <x v="4"/>
    <s v="MLY Rev and SHIPT by BU and CUS_Up to date Monthly Estimated Revenue"/>
    <x v="564"/>
    <x v="4"/>
    <x v="0"/>
    <x v="6"/>
    <x v="5"/>
    <x v="0"/>
    <x v="0"/>
    <s v="DM_PNC_MLY_REV_BY_CUST"/>
    <s v="UTD_PLAN_REV"/>
    <x v="52"/>
    <x v="157"/>
    <x v="0"/>
    <n v="0"/>
    <x v="0"/>
    <x v="0"/>
    <x v="0"/>
    <s v=""/>
    <s v=""/>
    <n v="580"/>
    <s v="-580"/>
    <x v="0"/>
    <x v="0"/>
    <x v="0"/>
    <x v="228"/>
    <x v="7"/>
    <s v="最新每月預估營業收入"/>
    <s v=""/>
    <s v=""/>
    <x v="0"/>
    <x v="60"/>
    <m/>
    <s v="^()$"/>
    <n v="9"/>
    <x v="0"/>
    <x v="5"/>
    <x v="0"/>
    <x v="1"/>
    <x v="1"/>
    <x v="1"/>
    <b v="0"/>
    <x v="1"/>
    <x v="1"/>
    <n v="0"/>
    <x v="0"/>
    <b v="0"/>
    <b v="0"/>
    <b v="0"/>
    <b v="0"/>
    <b v="0"/>
    <b v="0"/>
    <b v="0"/>
    <b v="0"/>
    <b v="0"/>
    <b v="0"/>
    <b v="0"/>
    <x v="0"/>
    <x v="0"/>
    <n v="0"/>
    <x v="39"/>
    <x v="0"/>
  </r>
  <r>
    <m/>
    <x v="5"/>
    <x v="12"/>
    <x v="254"/>
    <x v="254"/>
    <x v="108"/>
    <x v="264"/>
    <s v="儲存單位為 台_x000a_顯示單位為 千台"/>
    <x v="4"/>
    <x v="62"/>
    <m/>
    <s v="General"/>
    <s v="金額類"/>
    <m/>
    <x v="0"/>
    <s v="PNC"/>
    <x v="7"/>
    <x v="6"/>
    <x v="0"/>
    <x v="0"/>
    <s v="DM_PNC_MLY_REV_BY_CUST"/>
    <s v="UTD_PLAN_SHIP"/>
    <m/>
    <m/>
    <m/>
    <m/>
    <m/>
    <m/>
    <m/>
    <m/>
    <m/>
    <m/>
    <m/>
    <m/>
    <m/>
    <m/>
    <m/>
    <m/>
    <m/>
    <m/>
    <s v="資料清單"/>
    <x v="13"/>
    <x v="26"/>
    <x v="60"/>
    <x v="12"/>
    <e v="#N/A"/>
    <s v="Up to date Monthly Estimated Shipment"/>
    <x v="254"/>
    <x v="108"/>
    <x v="0"/>
    <x v="264"/>
    <x v="7"/>
    <s v="IEC_STD_V10 &gt;&gt; Common &gt;&gt; AutoMetaDataUp to date Monthly Estimated Shipment"/>
    <x v="4"/>
    <x v="0"/>
    <s v="最新每月預估出貨量Measure"/>
    <n v="491"/>
    <n v="557"/>
    <n v="0"/>
    <s v=""/>
    <n v="0"/>
    <n v="0"/>
    <n v="491"/>
    <x v="124"/>
    <s v="MLY Rev and SHIPT by BU and CUS"/>
    <x v="61"/>
    <e v="#N/A"/>
    <x v="0"/>
    <s v="P.2.1.0: 產品營收與銷量達成率:"/>
    <x v="26"/>
    <x v="26"/>
    <x v="581"/>
    <x v="254"/>
    <x v="254"/>
    <x v="221"/>
    <x v="0"/>
    <x v="0"/>
    <x v="0"/>
    <x v="6"/>
    <m/>
    <x v="0"/>
    <x v="4"/>
    <s v="MLY Rev and SHIPT by BU and CUS_Up to date Monthly Estimated Shipment"/>
    <x v="565"/>
    <x v="4"/>
    <x v="0"/>
    <x v="6"/>
    <x v="5"/>
    <x v="0"/>
    <x v="0"/>
    <s v="DM_PNC_MLY_REV_BY_CUST"/>
    <s v="UTD_PLAN_SHIP"/>
    <x v="52"/>
    <x v="158"/>
    <x v="0"/>
    <n v="0"/>
    <x v="0"/>
    <x v="0"/>
    <x v="0"/>
    <s v=""/>
    <s v=""/>
    <n v="581"/>
    <s v="-581"/>
    <x v="0"/>
    <x v="0"/>
    <x v="0"/>
    <x v="254"/>
    <x v="7"/>
    <s v="最新每月預估出貨量"/>
    <s v=""/>
    <s v=""/>
    <x v="0"/>
    <x v="60"/>
    <m/>
    <s v="^()$"/>
    <n v="9"/>
    <x v="0"/>
    <x v="5"/>
    <x v="0"/>
    <x v="1"/>
    <x v="1"/>
    <x v="1"/>
    <b v="0"/>
    <x v="1"/>
    <x v="1"/>
    <n v="0"/>
    <x v="0"/>
    <b v="0"/>
    <b v="0"/>
    <b v="0"/>
    <b v="0"/>
    <b v="0"/>
    <b v="0"/>
    <b v="0"/>
    <b v="0"/>
    <b v="1"/>
    <b v="0"/>
    <b v="0"/>
    <x v="1"/>
    <x v="4"/>
    <n v="1"/>
    <x v="38"/>
    <x v="0"/>
  </r>
  <r>
    <m/>
    <x v="5"/>
    <x v="12"/>
    <x v="284"/>
    <x v="284"/>
    <x v="137"/>
    <x v="294"/>
    <s v="月初至今實際和最新每月預估營業收入達成率 = 月初至今實際營業收入 / 最新每月預估營業收入"/>
    <x v="4"/>
    <x v="62"/>
    <s v="MLY Rev and SHIPT by BU and CUS_Month to Date Actual Revenue;MLY Rev and SHIPT by PRD_Up to date Monthly Estimated Revenue"/>
    <s v="General"/>
    <s v="比例類"/>
    <m/>
    <x v="0"/>
    <s v="PNC"/>
    <x v="7"/>
    <x v="6"/>
    <x v="0"/>
    <x v="0"/>
    <s v="DM_PNC_MLY_REV_BY_CUST"/>
    <s v="MTD_UTD_REV_ACH_RATE"/>
    <m/>
    <m/>
    <m/>
    <m/>
    <m/>
    <s v="Actual Monthly Revenue and Shipment Data_Diff Rate of MLY Act Rev vs Yearly Target Rev"/>
    <m/>
    <m/>
    <m/>
    <m/>
    <m/>
    <m/>
    <m/>
    <m/>
    <m/>
    <m/>
    <m/>
    <m/>
    <s v="資料清單"/>
    <x v="13"/>
    <x v="27"/>
    <x v="60"/>
    <x v="12"/>
    <e v="#N/A"/>
    <s v="Hit Rate of MTD Act Rev vs UTD Est Rev"/>
    <x v="284"/>
    <x v="137"/>
    <x v="0"/>
    <x v="294"/>
    <x v="7"/>
    <s v="IEC_STD_V10 &gt;&gt; Common &gt;&gt; AutoMetaDataHit Rate of MTD Act Rev vs UTD Est Rev"/>
    <x v="4"/>
    <x v="0"/>
    <s v="月初至今實際和最新每月預估營業收入達成率Measure"/>
    <n v="545"/>
    <n v="557"/>
    <e v="#N/A"/>
    <s v=""/>
    <n v="0"/>
    <e v="#N/A"/>
    <e v="#N/A"/>
    <x v="125"/>
    <s v="MLY Rev and SHIPT by BU and CUS"/>
    <x v="61"/>
    <e v="#N/A"/>
    <x v="72"/>
    <s v="P.2.1.0: 產品營收與銷量達成率:"/>
    <x v="27"/>
    <x v="27"/>
    <x v="582"/>
    <x v="284"/>
    <x v="284"/>
    <x v="250"/>
    <x v="0"/>
    <x v="0"/>
    <x v="0"/>
    <x v="5"/>
    <m/>
    <x v="0"/>
    <x v="4"/>
    <s v="MLY Rev and SHIPT by BU and CUS_Hit Rate of MTD Act Rev vs UTD Est Rev"/>
    <x v="566"/>
    <x v="4"/>
    <x v="0"/>
    <x v="6"/>
    <x v="5"/>
    <x v="0"/>
    <x v="0"/>
    <s v="DM_PNC_MLY_REV_BY_CUST"/>
    <s v="MTD_UTD_REV_ACH_RATE"/>
    <x v="52"/>
    <x v="183"/>
    <x v="0"/>
    <n v="0"/>
    <x v="0"/>
    <x v="0"/>
    <x v="2"/>
    <s v=""/>
    <s v=""/>
    <n v="582"/>
    <s v="-582"/>
    <x v="0"/>
    <x v="0"/>
    <x v="0"/>
    <x v="284"/>
    <x v="7"/>
    <s v="月初至今實際和最新每月預估營業收入達成率"/>
    <s v=""/>
    <s v=""/>
    <x v="0"/>
    <x v="60"/>
    <m/>
    <s v="^()$"/>
    <n v="9"/>
    <x v="0"/>
    <x v="5"/>
    <x v="0"/>
    <x v="1"/>
    <x v="1"/>
    <x v="1"/>
    <b v="0"/>
    <x v="1"/>
    <x v="1"/>
    <n v="0"/>
    <x v="0"/>
    <b v="0"/>
    <b v="0"/>
    <b v="0"/>
    <b v="0"/>
    <b v="0"/>
    <b v="0"/>
    <b v="0"/>
    <b v="0"/>
    <e v="#N/A"/>
    <b v="0"/>
    <b v="0"/>
    <x v="2"/>
    <x v="7"/>
    <n v="0"/>
    <x v="40"/>
    <x v="0"/>
  </r>
  <r>
    <m/>
    <x v="5"/>
    <x v="12"/>
    <x v="285"/>
    <x v="285"/>
    <x v="138"/>
    <x v="295"/>
    <s v="月初至今實際和最新每月預估營業收入達成率 = 月初至今實際營業收入 / 最新每月預估營業收入"/>
    <x v="4"/>
    <x v="62"/>
    <s v="MLY Rev and SHIPT by BU and CUS_Month to Date Actual Revenue;MLY Rev and SHIPT by PRD_Up to date Monthly Estimated Revenue"/>
    <s v="General"/>
    <s v="比例類"/>
    <m/>
    <x v="0"/>
    <s v="PNC"/>
    <x v="7"/>
    <x v="6"/>
    <x v="0"/>
    <x v="0"/>
    <s v="DM_PNC_MLY_REV_BY_CUST"/>
    <s v="MTD_UTD_SHIP_ACH_RATE"/>
    <m/>
    <m/>
    <m/>
    <m/>
    <m/>
    <s v="Actual Monthly Revenue and Shipment Data_Diff Rate of MLY Act Rev vs Yearly Target Rev"/>
    <m/>
    <m/>
    <m/>
    <m/>
    <m/>
    <m/>
    <m/>
    <m/>
    <m/>
    <m/>
    <m/>
    <m/>
    <s v="資料清單"/>
    <x v="13"/>
    <x v="28"/>
    <x v="60"/>
    <x v="12"/>
    <e v="#N/A"/>
    <s v="Hit Rate of MTD Act Ship vs UTD Est Ship"/>
    <x v="285"/>
    <x v="138"/>
    <x v="0"/>
    <x v="295"/>
    <x v="7"/>
    <s v="IEC_STD_V10 &gt;&gt; Common &gt;&gt; AutoMetaDataHit Rate of MTD Act Ship vs UTD Est Ship"/>
    <x v="4"/>
    <x v="0"/>
    <s v="月初至今實際和最新每月預估出貨量達成率Measure"/>
    <n v="546"/>
    <n v="557"/>
    <e v="#N/A"/>
    <s v=""/>
    <n v="0"/>
    <e v="#N/A"/>
    <e v="#N/A"/>
    <x v="125"/>
    <s v="MLY Rev and SHIPT by BU and CUS"/>
    <x v="61"/>
    <e v="#N/A"/>
    <x v="72"/>
    <s v="P.2.1.0: 產品營收與銷量達成率:"/>
    <x v="28"/>
    <x v="28"/>
    <x v="583"/>
    <x v="285"/>
    <x v="285"/>
    <x v="250"/>
    <x v="0"/>
    <x v="0"/>
    <x v="0"/>
    <x v="5"/>
    <m/>
    <x v="0"/>
    <x v="4"/>
    <s v="MLY Rev and SHIPT by BU and CUS_Hit Rate of MTD Act Ship vs UTD Est Ship"/>
    <x v="567"/>
    <x v="4"/>
    <x v="0"/>
    <x v="6"/>
    <x v="5"/>
    <x v="0"/>
    <x v="0"/>
    <s v="DM_PNC_MLY_REV_BY_CUST"/>
    <s v="MTD_UTD_SHIP_ACH_RATE"/>
    <x v="52"/>
    <x v="184"/>
    <x v="0"/>
    <n v="0"/>
    <x v="0"/>
    <x v="0"/>
    <x v="2"/>
    <s v=""/>
    <s v=""/>
    <n v="583"/>
    <s v="-583"/>
    <x v="0"/>
    <x v="0"/>
    <x v="0"/>
    <x v="285"/>
    <x v="7"/>
    <s v="月初至今實際和最新每月預估出貨量達成率"/>
    <s v=""/>
    <s v=""/>
    <x v="0"/>
    <x v="60"/>
    <m/>
    <s v="^()$"/>
    <n v="9"/>
    <x v="0"/>
    <x v="5"/>
    <x v="0"/>
    <x v="1"/>
    <x v="1"/>
    <x v="1"/>
    <b v="0"/>
    <x v="1"/>
    <x v="1"/>
    <n v="0"/>
    <x v="0"/>
    <b v="0"/>
    <b v="0"/>
    <b v="0"/>
    <b v="0"/>
    <b v="0"/>
    <b v="0"/>
    <b v="0"/>
    <b v="0"/>
    <e v="#N/A"/>
    <b v="0"/>
    <b v="0"/>
    <x v="2"/>
    <x v="7"/>
    <n v="0"/>
    <x v="45"/>
    <x v="0"/>
  </r>
  <r>
    <m/>
    <x v="5"/>
    <x v="12"/>
    <x v="267"/>
    <x v="267"/>
    <x v="121"/>
    <x v="277"/>
    <s v="N/A"/>
    <x v="3"/>
    <x v="62"/>
    <s v="MLY Rev and SHIPT by BU and CUS_Month to Date Actual Revenue;MLY Rev and SHIPT by PRD_Up to date Monthly Estimated Revenue"/>
    <s v="General"/>
    <s v="日期類"/>
    <m/>
    <x v="0"/>
    <s v="PNC"/>
    <x v="7"/>
    <x v="6"/>
    <x v="0"/>
    <x v="0"/>
    <s v="DM_PNC_MLY_REV_BY_CUST"/>
    <s v="LATEST_CLOSE_MONTH"/>
    <m/>
    <m/>
    <m/>
    <m/>
    <m/>
    <s v="Actual Monthly Revenue and Shipment Data_Latest Closing Month"/>
    <m/>
    <m/>
    <m/>
    <m/>
    <m/>
    <m/>
    <m/>
    <m/>
    <m/>
    <m/>
    <m/>
    <m/>
    <s v="資料清單"/>
    <x v="13"/>
    <x v="29"/>
    <x v="60"/>
    <x v="12"/>
    <e v="#N/A"/>
    <s v="Latest Closing Month"/>
    <x v="267"/>
    <x v="121"/>
    <x v="0"/>
    <x v="277"/>
    <x v="7"/>
    <s v="IEC_STD_V10 &gt;&gt; Common &gt;&gt; AutoMetaDataLatest Closing Month"/>
    <x v="3"/>
    <x v="0"/>
    <s v="最新結算月份Dimension"/>
    <n v="520"/>
    <n v="557"/>
    <e v="#N/A"/>
    <s v=""/>
    <n v="0"/>
    <e v="#N/A"/>
    <e v="#N/A"/>
    <x v="126"/>
    <s v="MLY Rev and SHIPT by BU and CUS"/>
    <x v="61"/>
    <e v="#N/A"/>
    <x v="72"/>
    <s v="P.2.1.0: 產品營收與銷量達成率:"/>
    <x v="29"/>
    <x v="29"/>
    <x v="584"/>
    <x v="267"/>
    <x v="267"/>
    <x v="189"/>
    <x v="0"/>
    <x v="0"/>
    <x v="0"/>
    <x v="3"/>
    <m/>
    <x v="0"/>
    <x v="3"/>
    <s v="MLY Rev and SHIPT by BU and CUS_Latest Closing Month"/>
    <x v="568"/>
    <x v="3"/>
    <x v="0"/>
    <x v="6"/>
    <x v="5"/>
    <x v="0"/>
    <x v="0"/>
    <s v="DM_PNC_MLY_REV_BY_CUST"/>
    <s v="LATEST_CLOSE_MONTH"/>
    <x v="52"/>
    <x v="167"/>
    <x v="0"/>
    <n v="0"/>
    <x v="0"/>
    <x v="0"/>
    <x v="2"/>
    <s v=""/>
    <s v=""/>
    <n v="584"/>
    <s v="-584"/>
    <x v="0"/>
    <x v="0"/>
    <x v="0"/>
    <x v="267"/>
    <x v="7"/>
    <s v="最新結算月份"/>
    <s v=""/>
    <s v=""/>
    <x v="0"/>
    <x v="60"/>
    <m/>
    <s v="^()$"/>
    <n v="9"/>
    <x v="0"/>
    <x v="5"/>
    <x v="0"/>
    <x v="1"/>
    <x v="1"/>
    <x v="1"/>
    <b v="0"/>
    <x v="1"/>
    <x v="1"/>
    <n v="0"/>
    <x v="0"/>
    <b v="0"/>
    <b v="0"/>
    <b v="0"/>
    <b v="0"/>
    <b v="1"/>
    <b v="0"/>
    <b v="0"/>
    <b v="0"/>
    <e v="#N/A"/>
    <b v="0"/>
    <b v="0"/>
    <x v="2"/>
    <x v="7"/>
    <n v="0"/>
    <x v="6"/>
    <x v="0"/>
  </r>
  <r>
    <m/>
    <x v="5"/>
    <x v="12"/>
    <x v="296"/>
    <x v="296"/>
    <x v="146"/>
    <x v="306"/>
    <s v="N/A"/>
    <x v="0"/>
    <x v="0"/>
    <m/>
    <s v="General"/>
    <s v="N/A"/>
    <s v="N/A"/>
    <x v="0"/>
    <s v="PNC"/>
    <x v="7"/>
    <x v="6"/>
    <x v="0"/>
    <x v="0"/>
    <s v="DM_PNC_MLY_REV_BY_PROD"/>
    <m/>
    <m/>
    <m/>
    <m/>
    <m/>
    <m/>
    <m/>
    <m/>
    <m/>
    <m/>
    <m/>
    <m/>
    <m/>
    <m/>
    <m/>
    <m/>
    <m/>
    <m/>
    <m/>
    <s v="資料清單"/>
    <x v="13"/>
    <x v="30"/>
    <x v="60"/>
    <x v="12"/>
    <e v="#N/A"/>
    <s v="MLY Rev and SHIPT by PRD"/>
    <x v="296"/>
    <x v="146"/>
    <x v="0"/>
    <x v="306"/>
    <x v="7"/>
    <s v="IEC_STD_V10 &gt;&gt; Common &gt;&gt; AutoMetaDataMLY Rev and SHIPT by PRD"/>
    <x v="0"/>
    <x v="0"/>
    <s v="依產品呈現月營業收入與出貨達成狀況Concept"/>
    <n v="587"/>
    <n v="0"/>
    <n v="0"/>
    <s v=""/>
    <n v="0"/>
    <n v="0"/>
    <n v="0"/>
    <x v="0"/>
    <s v=""/>
    <x v="0"/>
    <s v=""/>
    <x v="0"/>
    <s v="P.2.1.0: 產品營收與銷量達成率:"/>
    <x v="30"/>
    <x v="30"/>
    <x v="585"/>
    <x v="296"/>
    <x v="296"/>
    <x v="189"/>
    <x v="26"/>
    <x v="0"/>
    <x v="0"/>
    <x v="7"/>
    <m/>
    <x v="0"/>
    <x v="0"/>
    <s v="MLY Rev and SHIPT by PRD"/>
    <x v="569"/>
    <x v="0"/>
    <x v="0"/>
    <x v="6"/>
    <x v="5"/>
    <x v="0"/>
    <x v="0"/>
    <s v="DM_PNC_MLY_REV_BY_PROD"/>
    <s v=""/>
    <x v="53"/>
    <x v="0"/>
    <x v="0"/>
    <n v="0"/>
    <x v="0"/>
    <x v="0"/>
    <x v="0"/>
    <s v=""/>
    <s v=""/>
    <n v="585"/>
    <s v="-585"/>
    <x v="0"/>
    <x v="0"/>
    <x v="0"/>
    <x v="296"/>
    <x v="7"/>
    <s v="依產品呈現月營業收入與出貨達成狀況"/>
    <s v=""/>
    <s v=""/>
    <x v="0"/>
    <x v="60"/>
    <m/>
    <s v="^()$"/>
    <n v="9"/>
    <x v="0"/>
    <x v="5"/>
    <x v="0"/>
    <x v="1"/>
    <x v="0"/>
    <x v="1"/>
    <b v="0"/>
    <x v="1"/>
    <x v="0"/>
    <n v="0"/>
    <x v="0"/>
    <b v="0"/>
    <b v="0"/>
    <b v="0"/>
    <b v="0"/>
    <b v="0"/>
    <b v="0"/>
    <b v="0"/>
    <b v="0"/>
    <b v="0"/>
    <b v="0"/>
    <b v="0"/>
    <x v="0"/>
    <x v="0"/>
    <n v="0"/>
    <x v="9"/>
    <x v="0"/>
  </r>
  <r>
    <m/>
    <x v="5"/>
    <x v="12"/>
    <x v="177"/>
    <x v="177"/>
    <x v="99"/>
    <x v="258"/>
    <s v="N/A"/>
    <x v="3"/>
    <x v="63"/>
    <m/>
    <s v="General"/>
    <s v="代碼類"/>
    <s v="BU1: 第一事業部_x000a_BU2: 第二事業部"/>
    <x v="0"/>
    <s v="PNC"/>
    <x v="7"/>
    <x v="6"/>
    <x v="0"/>
    <x v="0"/>
    <s v="DM_PNC_MLY_REV_BY_PROD"/>
    <s v="BU"/>
    <m/>
    <m/>
    <m/>
    <m/>
    <m/>
    <m/>
    <m/>
    <m/>
    <m/>
    <m/>
    <m/>
    <m/>
    <m/>
    <m/>
    <m/>
    <m/>
    <m/>
    <m/>
    <s v="資料清單"/>
    <x v="13"/>
    <x v="31"/>
    <x v="60"/>
    <x v="12"/>
    <e v="#N/A"/>
    <s v="BU Code"/>
    <x v="177"/>
    <x v="99"/>
    <x v="0"/>
    <x v="258"/>
    <x v="7"/>
    <s v="IEC_STD_V10 &gt;&gt; Common &gt;&gt; AutoMetaDataBU Code"/>
    <x v="3"/>
    <x v="0"/>
    <s v="事業處代碼Dimension"/>
    <n v="339"/>
    <n v="587"/>
    <n v="0"/>
    <s v=""/>
    <n v="0"/>
    <n v="0"/>
    <n v="1055"/>
    <x v="80"/>
    <s v="MLY Rev and SHIPT by PRD"/>
    <x v="62"/>
    <e v="#N/A"/>
    <x v="0"/>
    <s v="P.2.1.0: 產品營收與銷量達成率:"/>
    <x v="31"/>
    <x v="31"/>
    <x v="586"/>
    <x v="177"/>
    <x v="177"/>
    <x v="189"/>
    <x v="37"/>
    <x v="0"/>
    <x v="0"/>
    <x v="2"/>
    <m/>
    <x v="0"/>
    <x v="3"/>
    <s v="MLY Rev and SHIPT by PRD_BU Code"/>
    <x v="570"/>
    <x v="3"/>
    <x v="0"/>
    <x v="6"/>
    <x v="5"/>
    <x v="0"/>
    <x v="0"/>
    <s v="DM_PNC_MLY_REV_BY_PROD"/>
    <s v="BU"/>
    <x v="53"/>
    <x v="150"/>
    <x v="0"/>
    <n v="0"/>
    <x v="0"/>
    <x v="0"/>
    <x v="0"/>
    <s v=""/>
    <s v=""/>
    <n v="586"/>
    <s v="-586"/>
    <x v="0"/>
    <x v="0"/>
    <x v="0"/>
    <x v="177"/>
    <x v="7"/>
    <s v="事業處代碼"/>
    <s v=""/>
    <s v=""/>
    <x v="0"/>
    <x v="60"/>
    <m/>
    <s v="^()$"/>
    <n v="9"/>
    <x v="0"/>
    <x v="5"/>
    <x v="0"/>
    <x v="1"/>
    <x v="1"/>
    <x v="1"/>
    <b v="0"/>
    <x v="1"/>
    <x v="1"/>
    <n v="0"/>
    <x v="0"/>
    <b v="0"/>
    <b v="0"/>
    <b v="0"/>
    <b v="0"/>
    <b v="0"/>
    <b v="0"/>
    <b v="0"/>
    <b v="0"/>
    <b v="0"/>
    <b v="0"/>
    <b v="0"/>
    <x v="0"/>
    <x v="0"/>
    <n v="0"/>
    <x v="1"/>
    <x v="0"/>
  </r>
  <r>
    <m/>
    <x v="5"/>
    <x v="12"/>
    <x v="179"/>
    <x v="179"/>
    <x v="102"/>
    <x v="183"/>
    <s v="N/A"/>
    <x v="3"/>
    <x v="63"/>
    <m/>
    <s v="General"/>
    <s v="代碼類"/>
    <s v="BU1A_x000a_BD2A"/>
    <x v="0"/>
    <s v="PNC"/>
    <x v="7"/>
    <x v="6"/>
    <x v="0"/>
    <x v="0"/>
    <s v="DM_PNC_MLY_REV_BY_PROD"/>
    <s v="DIVISION"/>
    <m/>
    <m/>
    <m/>
    <m/>
    <m/>
    <m/>
    <m/>
    <m/>
    <m/>
    <m/>
    <m/>
    <m/>
    <m/>
    <m/>
    <m/>
    <m/>
    <m/>
    <m/>
    <s v="資料清單"/>
    <x v="13"/>
    <x v="32"/>
    <x v="60"/>
    <x v="12"/>
    <e v="#N/A"/>
    <s v="Division Code"/>
    <x v="179"/>
    <x v="102"/>
    <x v="0"/>
    <x v="183"/>
    <x v="7"/>
    <s v="IEC_STD_V10 &gt;&gt; Common &gt;&gt; AutoMetaDataDivision Code"/>
    <x v="3"/>
    <x v="0"/>
    <s v="產品事業部門代碼Dimension"/>
    <n v="341"/>
    <n v="587"/>
    <n v="0"/>
    <s v=""/>
    <n v="0"/>
    <n v="0"/>
    <n v="1051"/>
    <x v="82"/>
    <s v="MLY Rev and SHIPT by PRD"/>
    <x v="62"/>
    <e v="#N/A"/>
    <x v="0"/>
    <s v="P.2.1.0: 產品營收與銷量達成率:"/>
    <x v="32"/>
    <x v="32"/>
    <x v="587"/>
    <x v="179"/>
    <x v="179"/>
    <x v="189"/>
    <x v="41"/>
    <x v="0"/>
    <x v="0"/>
    <x v="2"/>
    <m/>
    <x v="0"/>
    <x v="3"/>
    <s v="MLY Rev and SHIPT by PRD_Division Code"/>
    <x v="571"/>
    <x v="3"/>
    <x v="0"/>
    <x v="6"/>
    <x v="5"/>
    <x v="0"/>
    <x v="0"/>
    <s v="DM_PNC_MLY_REV_BY_PROD"/>
    <s v="DIVISION"/>
    <x v="53"/>
    <x v="151"/>
    <x v="0"/>
    <n v="0"/>
    <x v="0"/>
    <x v="0"/>
    <x v="0"/>
    <s v=""/>
    <s v=""/>
    <n v="587"/>
    <s v="-587"/>
    <x v="0"/>
    <x v="0"/>
    <x v="0"/>
    <x v="179"/>
    <x v="7"/>
    <s v="產品事業部門代碼"/>
    <s v=""/>
    <s v=""/>
    <x v="0"/>
    <x v="60"/>
    <m/>
    <s v="^()$"/>
    <n v="9"/>
    <x v="0"/>
    <x v="5"/>
    <x v="0"/>
    <x v="1"/>
    <x v="1"/>
    <x v="1"/>
    <b v="0"/>
    <x v="1"/>
    <x v="1"/>
    <n v="0"/>
    <x v="0"/>
    <b v="0"/>
    <b v="0"/>
    <b v="0"/>
    <b v="0"/>
    <b v="0"/>
    <b v="0"/>
    <b v="0"/>
    <b v="0"/>
    <b v="0"/>
    <b v="0"/>
    <b v="0"/>
    <x v="0"/>
    <x v="0"/>
    <n v="0"/>
    <x v="12"/>
    <x v="0"/>
  </r>
  <r>
    <m/>
    <x v="5"/>
    <x v="12"/>
    <x v="178"/>
    <x v="178"/>
    <x v="93"/>
    <x v="259"/>
    <s v="N/A"/>
    <x v="3"/>
    <x v="63"/>
    <m/>
    <s v="General"/>
    <s v="代碼類"/>
    <s v="HP, Dynabook, ASUS, Tiny"/>
    <x v="0"/>
    <s v="PNC"/>
    <x v="7"/>
    <x v="6"/>
    <x v="0"/>
    <x v="0"/>
    <s v="DM_PNC_MLY_REV_BY_PROD"/>
    <s v="CUSTOMER"/>
    <m/>
    <m/>
    <m/>
    <m/>
    <m/>
    <m/>
    <m/>
    <m/>
    <m/>
    <m/>
    <m/>
    <m/>
    <m/>
    <m/>
    <m/>
    <m/>
    <m/>
    <m/>
    <s v="資料清單"/>
    <x v="13"/>
    <x v="33"/>
    <x v="60"/>
    <x v="12"/>
    <e v="#N/A"/>
    <s v="Customer Name"/>
    <x v="178"/>
    <x v="93"/>
    <x v="0"/>
    <x v="259"/>
    <x v="7"/>
    <s v="IEC_STD_V10 &gt;&gt; Common &gt;&gt; AutoMetaDataCustomer Name"/>
    <x v="3"/>
    <x v="0"/>
    <s v="客戶名稱Dimension"/>
    <n v="340"/>
    <n v="587"/>
    <n v="0"/>
    <s v=""/>
    <n v="0"/>
    <n v="0"/>
    <n v="1036"/>
    <x v="81"/>
    <s v="MLY Rev and SHIPT by PRD"/>
    <x v="62"/>
    <e v="#N/A"/>
    <x v="0"/>
    <s v="P.2.1.0: 產品營收與銷量達成率:"/>
    <x v="33"/>
    <x v="33"/>
    <x v="588"/>
    <x v="178"/>
    <x v="178"/>
    <x v="189"/>
    <x v="39"/>
    <x v="0"/>
    <x v="0"/>
    <x v="2"/>
    <m/>
    <x v="0"/>
    <x v="3"/>
    <s v="MLY Rev and SHIPT by PRD_Customer Name"/>
    <x v="572"/>
    <x v="3"/>
    <x v="0"/>
    <x v="6"/>
    <x v="5"/>
    <x v="0"/>
    <x v="0"/>
    <s v="DM_PNC_MLY_REV_BY_PROD"/>
    <s v="CUSTOMER"/>
    <x v="53"/>
    <x v="152"/>
    <x v="0"/>
    <n v="0"/>
    <x v="0"/>
    <x v="0"/>
    <x v="0"/>
    <s v=""/>
    <s v=""/>
    <n v="588"/>
    <s v="-588"/>
    <x v="0"/>
    <x v="0"/>
    <x v="0"/>
    <x v="178"/>
    <x v="7"/>
    <s v="客戶名稱"/>
    <s v=""/>
    <s v=""/>
    <x v="0"/>
    <x v="60"/>
    <m/>
    <s v="^()$"/>
    <n v="9"/>
    <x v="0"/>
    <x v="5"/>
    <x v="0"/>
    <x v="1"/>
    <x v="1"/>
    <x v="1"/>
    <b v="0"/>
    <x v="1"/>
    <x v="1"/>
    <n v="0"/>
    <x v="0"/>
    <b v="0"/>
    <b v="0"/>
    <b v="0"/>
    <b v="0"/>
    <b v="0"/>
    <b v="0"/>
    <b v="0"/>
    <b v="0"/>
    <b v="0"/>
    <b v="0"/>
    <b v="0"/>
    <x v="0"/>
    <x v="0"/>
    <n v="0"/>
    <x v="12"/>
    <x v="0"/>
  </r>
  <r>
    <m/>
    <x v="5"/>
    <x v="12"/>
    <x v="180"/>
    <x v="180"/>
    <x v="103"/>
    <x v="260"/>
    <s v="N/A"/>
    <x v="3"/>
    <x v="63"/>
    <m/>
    <s v="General"/>
    <s v="代碼類"/>
    <s v="XXX"/>
    <x v="0"/>
    <s v="PNC"/>
    <x v="7"/>
    <x v="6"/>
    <x v="0"/>
    <x v="0"/>
    <s v="DM_PNC_MLY_REV_BY_PROD"/>
    <s v="PROD_CATEGORY"/>
    <m/>
    <m/>
    <m/>
    <m/>
    <m/>
    <m/>
    <m/>
    <m/>
    <m/>
    <m/>
    <m/>
    <m/>
    <m/>
    <m/>
    <m/>
    <m/>
    <m/>
    <m/>
    <s v="資料清單"/>
    <x v="13"/>
    <x v="34"/>
    <x v="60"/>
    <x v="12"/>
    <e v="#N/A"/>
    <s v="Product Category"/>
    <x v="180"/>
    <x v="103"/>
    <x v="0"/>
    <x v="260"/>
    <x v="7"/>
    <s v="IEC_STD_V10 &gt;&gt; Common &gt;&gt; AutoMetaDataProduct Category"/>
    <x v="3"/>
    <x v="0"/>
    <s v="產品型態分類Dimension"/>
    <n v="342"/>
    <n v="587"/>
    <n v="0"/>
    <s v=""/>
    <n v="0"/>
    <n v="0"/>
    <n v="1046"/>
    <x v="83"/>
    <s v="MLY Rev and SHIPT by PRD"/>
    <x v="62"/>
    <e v="#N/A"/>
    <x v="0"/>
    <s v="P.2.1.0: 產品營收與銷量達成率:"/>
    <x v="34"/>
    <x v="34"/>
    <x v="589"/>
    <x v="180"/>
    <x v="180"/>
    <x v="189"/>
    <x v="42"/>
    <x v="0"/>
    <x v="0"/>
    <x v="2"/>
    <m/>
    <x v="0"/>
    <x v="3"/>
    <s v="MLY Rev and SHIPT by PRD_Product Category"/>
    <x v="573"/>
    <x v="3"/>
    <x v="0"/>
    <x v="6"/>
    <x v="5"/>
    <x v="0"/>
    <x v="0"/>
    <s v="DM_PNC_MLY_REV_BY_PROD"/>
    <s v="PROD_CATEGORY"/>
    <x v="53"/>
    <x v="153"/>
    <x v="0"/>
    <n v="0"/>
    <x v="0"/>
    <x v="0"/>
    <x v="0"/>
    <s v=""/>
    <s v=""/>
    <n v="589"/>
    <s v="-589"/>
    <x v="0"/>
    <x v="0"/>
    <x v="0"/>
    <x v="180"/>
    <x v="7"/>
    <s v="產品型態分類"/>
    <s v=""/>
    <s v=""/>
    <x v="0"/>
    <x v="60"/>
    <m/>
    <s v="^()$"/>
    <n v="9"/>
    <x v="0"/>
    <x v="5"/>
    <x v="0"/>
    <x v="1"/>
    <x v="1"/>
    <x v="1"/>
    <b v="0"/>
    <x v="1"/>
    <x v="1"/>
    <n v="0"/>
    <x v="0"/>
    <b v="0"/>
    <b v="0"/>
    <b v="0"/>
    <b v="0"/>
    <b v="0"/>
    <b v="0"/>
    <b v="0"/>
    <b v="0"/>
    <b v="0"/>
    <b v="0"/>
    <b v="0"/>
    <x v="0"/>
    <x v="0"/>
    <n v="0"/>
    <x v="11"/>
    <x v="0"/>
  </r>
  <r>
    <m/>
    <x v="5"/>
    <x v="12"/>
    <x v="293"/>
    <x v="293"/>
    <x v="122"/>
    <x v="303"/>
    <s v="N/A"/>
    <x v="3"/>
    <x v="63"/>
    <m/>
    <s v="General"/>
    <s v="日期類"/>
    <m/>
    <x v="0"/>
    <s v="PNC"/>
    <x v="7"/>
    <x v="6"/>
    <x v="0"/>
    <x v="0"/>
    <s v="DM_PNC_MLY_REV_BY_PROD"/>
    <s v="POSTING_MONTH"/>
    <m/>
    <m/>
    <m/>
    <m/>
    <m/>
    <s v="Actual Monthly Revenue and Shipment Data_Actual Operating and Shipment Month"/>
    <m/>
    <m/>
    <m/>
    <m/>
    <m/>
    <m/>
    <m/>
    <m/>
    <m/>
    <m/>
    <m/>
    <m/>
    <s v="資料清單"/>
    <x v="13"/>
    <x v="35"/>
    <x v="60"/>
    <x v="12"/>
    <e v="#N/A"/>
    <s v="Journal Create Month"/>
    <x v="293"/>
    <x v="122"/>
    <x v="0"/>
    <x v="303"/>
    <x v="7"/>
    <s v="IEC_STD_V10 &gt;&gt; Common &gt;&gt; AutoMetaDataJournal Create Month"/>
    <x v="3"/>
    <x v="0"/>
    <s v="立帳月份Dimension"/>
    <n v="561"/>
    <n v="587"/>
    <n v="0"/>
    <s v=""/>
    <n v="0"/>
    <e v="#N/A"/>
    <e v="#N/A"/>
    <x v="111"/>
    <s v="MLY Rev and SHIPT by PRD"/>
    <x v="62"/>
    <e v="#N/A"/>
    <x v="0"/>
    <s v="P.2.1.0: 產品營收與銷量達成率:"/>
    <x v="35"/>
    <x v="35"/>
    <x v="590"/>
    <x v="293"/>
    <x v="293"/>
    <x v="189"/>
    <x v="0"/>
    <x v="0"/>
    <x v="0"/>
    <x v="3"/>
    <m/>
    <x v="0"/>
    <x v="3"/>
    <s v="MLY Rev and SHIPT by PRD_Journal Create Month"/>
    <x v="574"/>
    <x v="3"/>
    <x v="0"/>
    <x v="6"/>
    <x v="5"/>
    <x v="0"/>
    <x v="0"/>
    <s v="DM_PNC_MLY_REV_BY_PROD"/>
    <s v="POSTING_MONTH"/>
    <x v="53"/>
    <x v="168"/>
    <x v="0"/>
    <n v="0"/>
    <x v="0"/>
    <x v="0"/>
    <x v="2"/>
    <s v=""/>
    <s v=""/>
    <n v="590"/>
    <s v="-590"/>
    <x v="0"/>
    <x v="0"/>
    <x v="0"/>
    <x v="293"/>
    <x v="7"/>
    <s v="立帳月份"/>
    <s v=""/>
    <s v=""/>
    <x v="0"/>
    <x v="60"/>
    <m/>
    <s v="^()$"/>
    <n v="9"/>
    <x v="0"/>
    <x v="5"/>
    <x v="0"/>
    <x v="1"/>
    <x v="1"/>
    <x v="1"/>
    <b v="0"/>
    <x v="1"/>
    <x v="1"/>
    <n v="0"/>
    <x v="0"/>
    <b v="0"/>
    <b v="0"/>
    <b v="0"/>
    <b v="0"/>
    <b v="0"/>
    <b v="0"/>
    <b v="0"/>
    <b v="0"/>
    <e v="#N/A"/>
    <b v="0"/>
    <b v="0"/>
    <x v="2"/>
    <x v="7"/>
    <n v="0"/>
    <x v="6"/>
    <x v="0"/>
  </r>
  <r>
    <m/>
    <x v="5"/>
    <x v="12"/>
    <x v="256"/>
    <x v="256"/>
    <x v="110"/>
    <x v="266"/>
    <s v="格式為 YYYYMMDD"/>
    <x v="3"/>
    <x v="63"/>
    <m/>
    <s v="General"/>
    <s v="日期類"/>
    <m/>
    <x v="0"/>
    <s v="PNC"/>
    <x v="7"/>
    <x v="6"/>
    <x v="0"/>
    <x v="0"/>
    <s v="DM_PNC_MLY_REV_BY_PROD"/>
    <s v="BOD_VERSION"/>
    <m/>
    <m/>
    <m/>
    <m/>
    <m/>
    <m/>
    <m/>
    <m/>
    <m/>
    <m/>
    <m/>
    <m/>
    <m/>
    <m/>
    <m/>
    <m/>
    <m/>
    <m/>
    <s v="資料清單"/>
    <x v="13"/>
    <x v="36"/>
    <x v="60"/>
    <x v="12"/>
    <e v="#N/A"/>
    <s v="Boards Estimated Version Date"/>
    <x v="256"/>
    <x v="110"/>
    <x v="0"/>
    <x v="266"/>
    <x v="7"/>
    <s v="IEC_STD_V10 &gt;&gt; Common &gt;&gt; AutoMetaDataBoards Estimated Version Date"/>
    <x v="3"/>
    <x v="0"/>
    <s v="董事會預估版本日期Dimension"/>
    <n v="497"/>
    <n v="587"/>
    <n v="0"/>
    <s v=""/>
    <n v="0"/>
    <n v="0"/>
    <n v="497"/>
    <x v="112"/>
    <s v="MLY Rev and SHIPT by PRD"/>
    <x v="62"/>
    <e v="#N/A"/>
    <x v="0"/>
    <s v="P.2.1.0: 產品營收與銷量達成率:"/>
    <x v="36"/>
    <x v="36"/>
    <x v="591"/>
    <x v="256"/>
    <x v="256"/>
    <x v="219"/>
    <x v="0"/>
    <x v="0"/>
    <x v="0"/>
    <x v="3"/>
    <m/>
    <x v="0"/>
    <x v="3"/>
    <s v="MLY Rev and SHIPT by PRD_Boards Estimated Version Date"/>
    <x v="575"/>
    <x v="3"/>
    <x v="0"/>
    <x v="6"/>
    <x v="5"/>
    <x v="0"/>
    <x v="0"/>
    <s v="DM_PNC_MLY_REV_BY_PROD"/>
    <s v="BOD_VERSION"/>
    <x v="53"/>
    <x v="159"/>
    <x v="0"/>
    <n v="0"/>
    <x v="0"/>
    <x v="0"/>
    <x v="0"/>
    <s v=""/>
    <s v=""/>
    <n v="591"/>
    <s v="-591"/>
    <x v="0"/>
    <x v="0"/>
    <x v="0"/>
    <x v="256"/>
    <x v="7"/>
    <s v="董事會預估版本日期"/>
    <s v=""/>
    <s v=""/>
    <x v="0"/>
    <x v="60"/>
    <m/>
    <s v="^()$"/>
    <n v="9"/>
    <x v="0"/>
    <x v="5"/>
    <x v="0"/>
    <x v="1"/>
    <x v="1"/>
    <x v="1"/>
    <b v="0"/>
    <x v="1"/>
    <x v="1"/>
    <n v="0"/>
    <x v="0"/>
    <b v="0"/>
    <b v="0"/>
    <b v="0"/>
    <b v="0"/>
    <b v="0"/>
    <b v="0"/>
    <b v="0"/>
    <b v="0"/>
    <b v="0"/>
    <b v="0"/>
    <b v="0"/>
    <x v="0"/>
    <x v="0"/>
    <n v="0"/>
    <x v="7"/>
    <x v="0"/>
  </r>
  <r>
    <m/>
    <x v="5"/>
    <x v="12"/>
    <x v="253"/>
    <x v="253"/>
    <x v="106"/>
    <x v="263"/>
    <s v="格式為 YYYYMMDD"/>
    <x v="3"/>
    <x v="63"/>
    <m/>
    <s v="General"/>
    <s v="日期類"/>
    <m/>
    <x v="0"/>
    <s v="PNC"/>
    <x v="7"/>
    <x v="6"/>
    <x v="0"/>
    <x v="0"/>
    <s v="DM_PNC_MLY_REV_BY_PROD"/>
    <s v="UTD_VERSION"/>
    <m/>
    <m/>
    <m/>
    <m/>
    <m/>
    <m/>
    <m/>
    <m/>
    <m/>
    <m/>
    <m/>
    <m/>
    <m/>
    <m/>
    <m/>
    <m/>
    <m/>
    <m/>
    <s v="資料清單"/>
    <x v="13"/>
    <x v="37"/>
    <x v="60"/>
    <x v="12"/>
    <e v="#N/A"/>
    <s v="Up to date Estimated Version Date"/>
    <x v="253"/>
    <x v="106"/>
    <x v="0"/>
    <x v="263"/>
    <x v="7"/>
    <s v="IEC_STD_V10 &gt;&gt; Common &gt;&gt; AutoMetaDataUp to date Estimated Version Date"/>
    <x v="3"/>
    <x v="0"/>
    <s v="最新預估版本日期Dimension"/>
    <n v="489"/>
    <n v="587"/>
    <n v="0"/>
    <s v=""/>
    <n v="0"/>
    <n v="0"/>
    <n v="489"/>
    <x v="113"/>
    <s v="MLY Rev and SHIPT by PRD"/>
    <x v="62"/>
    <e v="#N/A"/>
    <x v="0"/>
    <s v="P.2.1.0: 產品營收與銷量達成率:"/>
    <x v="37"/>
    <x v="37"/>
    <x v="592"/>
    <x v="253"/>
    <x v="253"/>
    <x v="219"/>
    <x v="0"/>
    <x v="0"/>
    <x v="0"/>
    <x v="3"/>
    <m/>
    <x v="0"/>
    <x v="3"/>
    <s v="MLY Rev and SHIPT by PRD_Up to date Estimated Version Date"/>
    <x v="576"/>
    <x v="3"/>
    <x v="0"/>
    <x v="6"/>
    <x v="5"/>
    <x v="0"/>
    <x v="0"/>
    <s v="DM_PNC_MLY_REV_BY_PROD"/>
    <s v="UTD_VERSION"/>
    <x v="53"/>
    <x v="156"/>
    <x v="0"/>
    <n v="0"/>
    <x v="0"/>
    <x v="0"/>
    <x v="0"/>
    <s v=""/>
    <s v=""/>
    <n v="592"/>
    <s v="-592"/>
    <x v="0"/>
    <x v="0"/>
    <x v="0"/>
    <x v="253"/>
    <x v="7"/>
    <s v="最新預估版本日期"/>
    <s v=""/>
    <s v=""/>
    <x v="0"/>
    <x v="60"/>
    <m/>
    <s v="^()$"/>
    <n v="9"/>
    <x v="0"/>
    <x v="5"/>
    <x v="0"/>
    <x v="1"/>
    <x v="1"/>
    <x v="1"/>
    <b v="0"/>
    <x v="1"/>
    <x v="1"/>
    <n v="0"/>
    <x v="0"/>
    <b v="0"/>
    <b v="0"/>
    <b v="0"/>
    <b v="0"/>
    <b v="0"/>
    <b v="0"/>
    <b v="0"/>
    <b v="0"/>
    <b v="0"/>
    <b v="0"/>
    <b v="0"/>
    <x v="0"/>
    <x v="0"/>
    <n v="0"/>
    <x v="36"/>
    <x v="0"/>
  </r>
  <r>
    <m/>
    <x v="5"/>
    <x v="12"/>
    <x v="294"/>
    <x v="294"/>
    <x v="144"/>
    <x v="304"/>
    <s v="儲存單位為 台幣_x000a_顯示單位為 百萬台幣"/>
    <x v="4"/>
    <x v="63"/>
    <m/>
    <s v="General"/>
    <s v="金額類"/>
    <m/>
    <x v="0"/>
    <s v="PNC"/>
    <x v="7"/>
    <x v="6"/>
    <x v="0"/>
    <x v="0"/>
    <s v="DM_PNC_MLY_REV_BY_PROD"/>
    <s v="MTD_ACT_REV"/>
    <m/>
    <m/>
    <m/>
    <m/>
    <m/>
    <s v="Actual Daily Revenue and Shipment Data_Actual Daily Revenue"/>
    <m/>
    <m/>
    <m/>
    <m/>
    <m/>
    <m/>
    <m/>
    <m/>
    <m/>
    <m/>
    <m/>
    <m/>
    <s v="資料清單"/>
    <x v="13"/>
    <x v="38"/>
    <x v="60"/>
    <x v="12"/>
    <e v="#N/A"/>
    <s v="Month to Date Actual Revenue"/>
    <x v="294"/>
    <x v="144"/>
    <x v="0"/>
    <x v="304"/>
    <x v="7"/>
    <s v="IEC_STD_V10 &gt;&gt; Common &gt;&gt; AutoMetaDataMonth to Date Actual Revenue"/>
    <x v="4"/>
    <x v="0"/>
    <s v="月初至今實際營業收入Measure"/>
    <n v="564"/>
    <n v="587"/>
    <n v="0"/>
    <s v=""/>
    <n v="0"/>
    <e v="#N/A"/>
    <e v="#N/A"/>
    <x v="114"/>
    <s v="MLY Rev and SHIPT by PRD"/>
    <x v="62"/>
    <e v="#N/A"/>
    <x v="0"/>
    <s v="P.2.1.0: 產品營收與銷量達成率:"/>
    <x v="38"/>
    <x v="38"/>
    <x v="593"/>
    <x v="294"/>
    <x v="294"/>
    <x v="220"/>
    <x v="0"/>
    <x v="0"/>
    <x v="0"/>
    <x v="6"/>
    <m/>
    <x v="0"/>
    <x v="4"/>
    <s v="MLY Rev and SHIPT by PRD_Month to Date Actual Revenue"/>
    <x v="577"/>
    <x v="4"/>
    <x v="0"/>
    <x v="6"/>
    <x v="5"/>
    <x v="0"/>
    <x v="0"/>
    <s v="DM_PNC_MLY_REV_BY_PROD"/>
    <s v="MTD_ACT_REV"/>
    <x v="53"/>
    <x v="189"/>
    <x v="0"/>
    <n v="0"/>
    <x v="0"/>
    <x v="0"/>
    <x v="2"/>
    <s v=""/>
    <s v=""/>
    <n v="593"/>
    <s v="-593"/>
    <x v="0"/>
    <x v="0"/>
    <x v="0"/>
    <x v="294"/>
    <x v="7"/>
    <s v="月初至今實際營業收入"/>
    <s v=""/>
    <s v=""/>
    <x v="0"/>
    <x v="60"/>
    <m/>
    <s v="^()$"/>
    <n v="9"/>
    <x v="0"/>
    <x v="5"/>
    <x v="0"/>
    <x v="1"/>
    <x v="1"/>
    <x v="1"/>
    <b v="0"/>
    <x v="1"/>
    <x v="1"/>
    <n v="0"/>
    <x v="0"/>
    <b v="0"/>
    <b v="0"/>
    <b v="0"/>
    <b v="0"/>
    <b v="0"/>
    <b v="0"/>
    <b v="0"/>
    <b v="0"/>
    <e v="#N/A"/>
    <b v="0"/>
    <b v="0"/>
    <x v="2"/>
    <x v="7"/>
    <n v="0"/>
    <x v="10"/>
    <x v="0"/>
  </r>
  <r>
    <m/>
    <x v="5"/>
    <x v="12"/>
    <x v="295"/>
    <x v="295"/>
    <x v="145"/>
    <x v="305"/>
    <s v="儲存單位為 台_x000a_顯示單位為 千台"/>
    <x v="4"/>
    <x v="63"/>
    <m/>
    <s v="General"/>
    <s v="金額類"/>
    <m/>
    <x v="0"/>
    <s v="PNC"/>
    <x v="7"/>
    <x v="6"/>
    <x v="0"/>
    <x v="0"/>
    <s v="DM_PNC_MLY_REV_BY_PROD"/>
    <s v="MTD_ACT_SHIP"/>
    <m/>
    <m/>
    <m/>
    <m/>
    <m/>
    <s v="Actual Daily Revenue and Shipment Data_Actual Daily Revenue"/>
    <m/>
    <m/>
    <m/>
    <m/>
    <m/>
    <m/>
    <m/>
    <m/>
    <m/>
    <m/>
    <m/>
    <m/>
    <s v="資料清單"/>
    <x v="13"/>
    <x v="39"/>
    <x v="60"/>
    <x v="12"/>
    <e v="#N/A"/>
    <s v="Month to Date Actual Shipment"/>
    <x v="295"/>
    <x v="145"/>
    <x v="0"/>
    <x v="305"/>
    <x v="7"/>
    <s v="IEC_STD_V10 &gt;&gt; Common &gt;&gt; AutoMetaDataMonth to Date Actual Shipment"/>
    <x v="4"/>
    <x v="0"/>
    <s v="月初至今實際出貨量Measure"/>
    <n v="565"/>
    <n v="587"/>
    <n v="0"/>
    <s v=""/>
    <n v="0"/>
    <e v="#N/A"/>
    <e v="#N/A"/>
    <x v="114"/>
    <s v="MLY Rev and SHIPT by PRD"/>
    <x v="62"/>
    <e v="#N/A"/>
    <x v="0"/>
    <s v="P.2.1.0: 產品營收與銷量達成率:"/>
    <x v="39"/>
    <x v="39"/>
    <x v="594"/>
    <x v="295"/>
    <x v="295"/>
    <x v="221"/>
    <x v="0"/>
    <x v="0"/>
    <x v="0"/>
    <x v="6"/>
    <m/>
    <x v="0"/>
    <x v="4"/>
    <s v="MLY Rev and SHIPT by PRD_Month to Date Actual Shipment"/>
    <x v="578"/>
    <x v="4"/>
    <x v="0"/>
    <x v="6"/>
    <x v="5"/>
    <x v="0"/>
    <x v="0"/>
    <s v="DM_PNC_MLY_REV_BY_PROD"/>
    <s v="MTD_ACT_SHIP"/>
    <x v="53"/>
    <x v="190"/>
    <x v="0"/>
    <n v="0"/>
    <x v="0"/>
    <x v="0"/>
    <x v="2"/>
    <s v=""/>
    <s v=""/>
    <n v="594"/>
    <s v="-594"/>
    <x v="0"/>
    <x v="0"/>
    <x v="0"/>
    <x v="295"/>
    <x v="7"/>
    <s v="月初至今實際出貨量"/>
    <s v=""/>
    <s v=""/>
    <x v="0"/>
    <x v="60"/>
    <m/>
    <s v="^()$"/>
    <n v="9"/>
    <x v="0"/>
    <x v="5"/>
    <x v="0"/>
    <x v="1"/>
    <x v="1"/>
    <x v="1"/>
    <b v="0"/>
    <x v="1"/>
    <x v="1"/>
    <n v="0"/>
    <x v="0"/>
    <b v="0"/>
    <b v="0"/>
    <b v="0"/>
    <b v="0"/>
    <b v="0"/>
    <b v="0"/>
    <b v="0"/>
    <b v="0"/>
    <e v="#N/A"/>
    <b v="0"/>
    <b v="0"/>
    <x v="2"/>
    <x v="7"/>
    <n v="0"/>
    <x v="7"/>
    <x v="0"/>
  </r>
  <r>
    <m/>
    <x v="5"/>
    <x v="12"/>
    <x v="269"/>
    <x v="269"/>
    <x v="120"/>
    <x v="279"/>
    <s v="儲存單位為 台幣_x000a_顯示單位為 百萬台幣"/>
    <x v="4"/>
    <x v="63"/>
    <m/>
    <s v="General"/>
    <s v="金額類"/>
    <m/>
    <x v="0"/>
    <s v="PNC"/>
    <x v="7"/>
    <x v="6"/>
    <x v="0"/>
    <x v="0"/>
    <s v="DM_PNC_MLY_REV_BY_PROD"/>
    <s v="MLY_ACT_REV"/>
    <m/>
    <m/>
    <m/>
    <m/>
    <m/>
    <m/>
    <m/>
    <m/>
    <m/>
    <m/>
    <m/>
    <m/>
    <m/>
    <m/>
    <m/>
    <m/>
    <m/>
    <m/>
    <s v="資料清單"/>
    <x v="13"/>
    <x v="40"/>
    <x v="60"/>
    <x v="12"/>
    <e v="#N/A"/>
    <s v="Monthly Actual Revenue"/>
    <x v="269"/>
    <x v="120"/>
    <x v="0"/>
    <x v="279"/>
    <x v="7"/>
    <s v="IEC_STD_V10 &gt;&gt; Common &gt;&gt; AutoMetaDataMonthly Actual Revenue"/>
    <x v="4"/>
    <x v="0"/>
    <s v="每月實際營業收入Measure"/>
    <n v="526"/>
    <n v="587"/>
    <n v="0"/>
    <s v=""/>
    <n v="0"/>
    <n v="0"/>
    <n v="526"/>
    <x v="115"/>
    <s v="MLY Rev and SHIPT by PRD"/>
    <x v="62"/>
    <e v="#N/A"/>
    <x v="0"/>
    <s v="P.2.1.0: 產品營收與銷量達成率:"/>
    <x v="40"/>
    <x v="40"/>
    <x v="595"/>
    <x v="269"/>
    <x v="269"/>
    <x v="220"/>
    <x v="0"/>
    <x v="0"/>
    <x v="0"/>
    <x v="6"/>
    <m/>
    <x v="0"/>
    <x v="4"/>
    <s v="MLY Rev and SHIPT by PRD_Monthly Actual Revenue"/>
    <x v="579"/>
    <x v="4"/>
    <x v="0"/>
    <x v="6"/>
    <x v="5"/>
    <x v="0"/>
    <x v="0"/>
    <s v="DM_PNC_MLY_REV_BY_PROD"/>
    <s v="MLY_ACT_REV"/>
    <x v="53"/>
    <x v="169"/>
    <x v="0"/>
    <n v="0"/>
    <x v="0"/>
    <x v="0"/>
    <x v="0"/>
    <s v=""/>
    <s v=""/>
    <n v="595"/>
    <s v="-595"/>
    <x v="0"/>
    <x v="0"/>
    <x v="0"/>
    <x v="269"/>
    <x v="7"/>
    <s v="每月實際營業收入"/>
    <s v=""/>
    <s v=""/>
    <x v="0"/>
    <x v="60"/>
    <m/>
    <s v="^()$"/>
    <n v="9"/>
    <x v="0"/>
    <x v="5"/>
    <x v="0"/>
    <x v="1"/>
    <x v="1"/>
    <x v="1"/>
    <b v="0"/>
    <x v="1"/>
    <x v="1"/>
    <n v="0"/>
    <x v="0"/>
    <b v="0"/>
    <b v="0"/>
    <b v="0"/>
    <b v="0"/>
    <b v="0"/>
    <b v="0"/>
    <b v="0"/>
    <b v="0"/>
    <b v="0"/>
    <b v="0"/>
    <b v="0"/>
    <x v="0"/>
    <x v="0"/>
    <n v="0"/>
    <x v="17"/>
    <x v="0"/>
  </r>
  <r>
    <m/>
    <x v="5"/>
    <x v="12"/>
    <x v="270"/>
    <x v="270"/>
    <x v="123"/>
    <x v="280"/>
    <s v="儲存單位為 台_x000a_顯示單位為 千台"/>
    <x v="4"/>
    <x v="63"/>
    <m/>
    <s v="General"/>
    <s v="金額類"/>
    <m/>
    <x v="0"/>
    <s v="PNC"/>
    <x v="7"/>
    <x v="6"/>
    <x v="0"/>
    <x v="0"/>
    <s v="DM_PNC_MLY_REV_BY_PROD"/>
    <s v="MLY_ACT_SHIP"/>
    <m/>
    <m/>
    <m/>
    <m/>
    <m/>
    <m/>
    <m/>
    <m/>
    <m/>
    <m/>
    <m/>
    <m/>
    <m/>
    <m/>
    <m/>
    <m/>
    <m/>
    <m/>
    <s v="資料清單"/>
    <x v="13"/>
    <x v="41"/>
    <x v="60"/>
    <x v="12"/>
    <e v="#N/A"/>
    <s v="Monthly Actual Shipment"/>
    <x v="270"/>
    <x v="123"/>
    <x v="0"/>
    <x v="280"/>
    <x v="7"/>
    <s v="IEC_STD_V10 &gt;&gt; Common &gt;&gt; AutoMetaDataMonthly Actual Shipment"/>
    <x v="4"/>
    <x v="0"/>
    <s v="每月實際出貨量Measure"/>
    <n v="527"/>
    <n v="587"/>
    <n v="0"/>
    <s v=""/>
    <n v="0"/>
    <n v="0"/>
    <n v="527"/>
    <x v="116"/>
    <s v="MLY Rev and SHIPT by PRD"/>
    <x v="62"/>
    <e v="#N/A"/>
    <x v="0"/>
    <s v="P.2.1.0: 產品營收與銷量達成率:"/>
    <x v="41"/>
    <x v="41"/>
    <x v="596"/>
    <x v="270"/>
    <x v="270"/>
    <x v="221"/>
    <x v="0"/>
    <x v="0"/>
    <x v="0"/>
    <x v="6"/>
    <m/>
    <x v="0"/>
    <x v="4"/>
    <s v="MLY Rev and SHIPT by PRD_Monthly Actual Shipment"/>
    <x v="580"/>
    <x v="4"/>
    <x v="0"/>
    <x v="6"/>
    <x v="5"/>
    <x v="0"/>
    <x v="0"/>
    <s v="DM_PNC_MLY_REV_BY_PROD"/>
    <s v="MLY_ACT_SHIP"/>
    <x v="53"/>
    <x v="170"/>
    <x v="0"/>
    <n v="0"/>
    <x v="0"/>
    <x v="0"/>
    <x v="0"/>
    <s v=""/>
    <s v=""/>
    <n v="596"/>
    <s v="-596"/>
    <x v="0"/>
    <x v="0"/>
    <x v="0"/>
    <x v="270"/>
    <x v="7"/>
    <s v="每月實際出貨量"/>
    <s v=""/>
    <s v=""/>
    <x v="0"/>
    <x v="60"/>
    <m/>
    <s v="^()$"/>
    <n v="9"/>
    <x v="0"/>
    <x v="5"/>
    <x v="0"/>
    <x v="1"/>
    <x v="1"/>
    <x v="1"/>
    <b v="0"/>
    <x v="1"/>
    <x v="1"/>
    <n v="0"/>
    <x v="0"/>
    <b v="0"/>
    <b v="0"/>
    <b v="0"/>
    <b v="0"/>
    <b v="0"/>
    <b v="0"/>
    <b v="0"/>
    <b v="0"/>
    <b v="1"/>
    <b v="0"/>
    <b v="0"/>
    <x v="1"/>
    <x v="4"/>
    <n v="1"/>
    <x v="23"/>
    <x v="0"/>
  </r>
  <r>
    <m/>
    <x v="5"/>
    <x v="12"/>
    <x v="257"/>
    <x v="257"/>
    <x v="111"/>
    <x v="267"/>
    <s v="儲存單位為 台幣_x000a_顯示單位為 百萬台幣"/>
    <x v="4"/>
    <x v="63"/>
    <m/>
    <s v="General"/>
    <s v="金額類"/>
    <m/>
    <x v="0"/>
    <s v="PNC"/>
    <x v="7"/>
    <x v="6"/>
    <x v="0"/>
    <x v="0"/>
    <s v="DM_PNC_MLY_REV_BY_PROD"/>
    <s v="BOD_PLAN_REV"/>
    <m/>
    <m/>
    <m/>
    <m/>
    <m/>
    <m/>
    <m/>
    <m/>
    <m/>
    <m/>
    <m/>
    <m/>
    <m/>
    <m/>
    <m/>
    <m/>
    <m/>
    <m/>
    <s v="資料清單"/>
    <x v="13"/>
    <x v="42"/>
    <x v="60"/>
    <x v="12"/>
    <e v="#N/A"/>
    <s v="Monthly Boards Estimated Revenue"/>
    <x v="257"/>
    <x v="111"/>
    <x v="0"/>
    <x v="267"/>
    <x v="7"/>
    <s v="IEC_STD_V10 &gt;&gt; Common &gt;&gt; AutoMetaDataMonthly Boards Estimated Revenue"/>
    <x v="4"/>
    <x v="0"/>
    <s v="每月董事會預估營業收入Measure"/>
    <n v="500"/>
    <n v="587"/>
    <n v="0"/>
    <s v=""/>
    <n v="0"/>
    <n v="0"/>
    <n v="500"/>
    <x v="117"/>
    <s v="MLY Rev and SHIPT by PRD"/>
    <x v="62"/>
    <e v="#N/A"/>
    <x v="0"/>
    <s v="P.2.1.0: 產品營收與銷量達成率:"/>
    <x v="42"/>
    <x v="42"/>
    <x v="597"/>
    <x v="257"/>
    <x v="257"/>
    <x v="220"/>
    <x v="0"/>
    <x v="0"/>
    <x v="0"/>
    <x v="6"/>
    <m/>
    <x v="0"/>
    <x v="4"/>
    <s v="MLY Rev and SHIPT by PRD_Monthly Boards Estimated Revenue"/>
    <x v="581"/>
    <x v="4"/>
    <x v="0"/>
    <x v="6"/>
    <x v="5"/>
    <x v="0"/>
    <x v="0"/>
    <s v="DM_PNC_MLY_REV_BY_PROD"/>
    <s v="BOD_PLAN_REV"/>
    <x v="53"/>
    <x v="160"/>
    <x v="0"/>
    <n v="0"/>
    <x v="0"/>
    <x v="0"/>
    <x v="0"/>
    <s v=""/>
    <s v=""/>
    <n v="597"/>
    <s v="-597"/>
    <x v="0"/>
    <x v="0"/>
    <x v="0"/>
    <x v="257"/>
    <x v="7"/>
    <s v="每月董事會預估營業收入"/>
    <s v=""/>
    <s v=""/>
    <x v="0"/>
    <x v="60"/>
    <m/>
    <s v="^()$"/>
    <n v="9"/>
    <x v="0"/>
    <x v="5"/>
    <x v="0"/>
    <x v="1"/>
    <x v="1"/>
    <x v="1"/>
    <b v="0"/>
    <x v="1"/>
    <x v="1"/>
    <n v="0"/>
    <x v="0"/>
    <b v="0"/>
    <b v="0"/>
    <b v="0"/>
    <b v="0"/>
    <b v="0"/>
    <b v="0"/>
    <b v="0"/>
    <b v="0"/>
    <b v="0"/>
    <b v="0"/>
    <b v="0"/>
    <x v="0"/>
    <x v="0"/>
    <n v="0"/>
    <x v="20"/>
    <x v="0"/>
  </r>
  <r>
    <m/>
    <x v="5"/>
    <x v="12"/>
    <x v="258"/>
    <x v="258"/>
    <x v="112"/>
    <x v="268"/>
    <s v="儲存單位為 台_x000a_顯示單位為 千台"/>
    <x v="4"/>
    <x v="63"/>
    <m/>
    <s v="General"/>
    <s v="金額類"/>
    <m/>
    <x v="0"/>
    <s v="PNC"/>
    <x v="7"/>
    <x v="6"/>
    <x v="0"/>
    <x v="0"/>
    <s v="DM_PNC_MLY_REV_BY_PROD"/>
    <s v="BOD_PLAN_SHIP"/>
    <m/>
    <m/>
    <m/>
    <m/>
    <m/>
    <m/>
    <m/>
    <m/>
    <m/>
    <m/>
    <m/>
    <m/>
    <m/>
    <m/>
    <m/>
    <m/>
    <m/>
    <m/>
    <s v="資料清單"/>
    <x v="13"/>
    <x v="43"/>
    <x v="60"/>
    <x v="12"/>
    <e v="#N/A"/>
    <s v="Monthly Boards Estimated Shipment"/>
    <x v="258"/>
    <x v="112"/>
    <x v="0"/>
    <x v="268"/>
    <x v="7"/>
    <s v="IEC_STD_V10 &gt;&gt; Common &gt;&gt; AutoMetaDataMonthly Boards Estimated Shipment"/>
    <x v="4"/>
    <x v="0"/>
    <s v="每月董事會預估出貨量Measure"/>
    <n v="501"/>
    <n v="587"/>
    <n v="0"/>
    <s v=""/>
    <n v="0"/>
    <n v="0"/>
    <n v="501"/>
    <x v="118"/>
    <s v="MLY Rev and SHIPT by PRD"/>
    <x v="62"/>
    <e v="#N/A"/>
    <x v="0"/>
    <s v="P.2.1.0: 產品營收與銷量達成率:"/>
    <x v="43"/>
    <x v="43"/>
    <x v="598"/>
    <x v="258"/>
    <x v="258"/>
    <x v="221"/>
    <x v="0"/>
    <x v="0"/>
    <x v="0"/>
    <x v="6"/>
    <m/>
    <x v="0"/>
    <x v="4"/>
    <s v="MLY Rev and SHIPT by PRD_Monthly Boards Estimated Shipment"/>
    <x v="582"/>
    <x v="4"/>
    <x v="0"/>
    <x v="6"/>
    <x v="5"/>
    <x v="0"/>
    <x v="0"/>
    <s v="DM_PNC_MLY_REV_BY_PROD"/>
    <s v="BOD_PLAN_SHIP"/>
    <x v="53"/>
    <x v="161"/>
    <x v="0"/>
    <n v="0"/>
    <x v="0"/>
    <x v="0"/>
    <x v="0"/>
    <s v=""/>
    <s v=""/>
    <n v="598"/>
    <s v="-598"/>
    <x v="0"/>
    <x v="0"/>
    <x v="0"/>
    <x v="258"/>
    <x v="7"/>
    <s v="每月董事會預估出貨量"/>
    <s v=""/>
    <s v=""/>
    <x v="0"/>
    <x v="60"/>
    <m/>
    <s v="^()$"/>
    <n v="9"/>
    <x v="0"/>
    <x v="5"/>
    <x v="0"/>
    <x v="1"/>
    <x v="1"/>
    <x v="1"/>
    <b v="0"/>
    <x v="1"/>
    <x v="1"/>
    <n v="0"/>
    <x v="0"/>
    <b v="0"/>
    <b v="0"/>
    <b v="0"/>
    <b v="0"/>
    <b v="0"/>
    <b v="0"/>
    <b v="0"/>
    <b v="0"/>
    <b v="1"/>
    <b v="0"/>
    <b v="0"/>
    <x v="1"/>
    <x v="4"/>
    <n v="1"/>
    <x v="36"/>
    <x v="0"/>
  </r>
  <r>
    <m/>
    <x v="5"/>
    <x v="12"/>
    <x v="276"/>
    <x v="276"/>
    <x v="129"/>
    <x v="286"/>
    <s v="月實際和董事會預估營業收入差異 = 每月實際營業收入 - 每月董事會預估營業收入"/>
    <x v="4"/>
    <x v="63"/>
    <s v="MLY Rev and SHIPT by BU and CUS_Monthly Actual Revenue;MLY Rev and SHIPT by BU and CUS_Monthly Boards Estimated Revenue"/>
    <s v="General"/>
    <s v="金額類"/>
    <m/>
    <x v="0"/>
    <s v="PNC"/>
    <x v="7"/>
    <x v="6"/>
    <x v="0"/>
    <x v="0"/>
    <s v="DM_PNC_MLY_REV_BY_PROD"/>
    <s v="MLY_BOD_REV_DIFF"/>
    <m/>
    <m/>
    <m/>
    <m/>
    <m/>
    <s v="Diff Rate and Hit Rate Data of Rev and SHIPT_Diff of MLY Act Rev vs Boards Est Rev"/>
    <m/>
    <m/>
    <m/>
    <m/>
    <m/>
    <m/>
    <m/>
    <m/>
    <m/>
    <m/>
    <m/>
    <m/>
    <s v="資料清單"/>
    <x v="13"/>
    <x v="44"/>
    <x v="60"/>
    <x v="12"/>
    <e v="#N/A"/>
    <s v="Diff of MLY Act Rev vs Boards Est Rev"/>
    <x v="276"/>
    <x v="129"/>
    <x v="0"/>
    <x v="286"/>
    <x v="7"/>
    <s v="IEC_STD_V10 &gt;&gt; Common &gt;&gt; AutoMetaDataDiff of MLY Act Rev vs Boards Est Rev"/>
    <x v="4"/>
    <x v="0"/>
    <s v="每月實際和董事會預估營業收入差異Measure"/>
    <n v="537"/>
    <n v="587"/>
    <e v="#N/A"/>
    <s v=""/>
    <n v="0"/>
    <e v="#N/A"/>
    <e v="#N/A"/>
    <x v="119"/>
    <s v="MLY Rev and SHIPT by PRD"/>
    <x v="62"/>
    <e v="#N/A"/>
    <x v="64"/>
    <s v="P.2.1.0: 產品營收與銷量達成率:"/>
    <x v="44"/>
    <x v="44"/>
    <x v="599"/>
    <x v="276"/>
    <x v="276"/>
    <x v="240"/>
    <x v="0"/>
    <x v="0"/>
    <x v="0"/>
    <x v="6"/>
    <m/>
    <x v="0"/>
    <x v="4"/>
    <s v="MLY Rev and SHIPT by PRD_Diff of MLY Act Rev vs Boards Est Rev"/>
    <x v="583"/>
    <x v="4"/>
    <x v="0"/>
    <x v="6"/>
    <x v="5"/>
    <x v="0"/>
    <x v="0"/>
    <s v="DM_PNC_MLY_REV_BY_PROD"/>
    <s v="MLY_BOD_REV_DIFF"/>
    <x v="53"/>
    <x v="175"/>
    <x v="0"/>
    <n v="0"/>
    <x v="0"/>
    <x v="0"/>
    <x v="2"/>
    <s v=""/>
    <s v=""/>
    <n v="599"/>
    <s v="-599"/>
    <x v="0"/>
    <x v="0"/>
    <x v="0"/>
    <x v="276"/>
    <x v="7"/>
    <s v="每月實際和董事會預估營業收入差異"/>
    <s v=""/>
    <s v=""/>
    <x v="0"/>
    <x v="60"/>
    <m/>
    <s v="^()$"/>
    <n v="9"/>
    <x v="0"/>
    <x v="5"/>
    <x v="0"/>
    <x v="1"/>
    <x v="1"/>
    <x v="1"/>
    <b v="0"/>
    <x v="1"/>
    <x v="1"/>
    <n v="0"/>
    <x v="0"/>
    <b v="0"/>
    <b v="0"/>
    <b v="0"/>
    <b v="0"/>
    <b v="0"/>
    <b v="0"/>
    <b v="0"/>
    <b v="0"/>
    <e v="#N/A"/>
    <b v="0"/>
    <b v="0"/>
    <x v="2"/>
    <x v="7"/>
    <n v="0"/>
    <x v="38"/>
    <x v="0"/>
  </r>
  <r>
    <m/>
    <x v="5"/>
    <x v="12"/>
    <x v="277"/>
    <x v="277"/>
    <x v="130"/>
    <x v="287"/>
    <s v="月實際和董事會預估出貨量差異 = 每月實際出貨量 - 每月董事會預估出貨量"/>
    <x v="4"/>
    <x v="63"/>
    <s v="MLY Rev and SHIPT by BU and CUS_Monthly Actual Shipment;Boards Est MLY Rev and SHIPT Data_Monthly Boards Estimated Shipment"/>
    <s v="General"/>
    <s v="金額類"/>
    <m/>
    <x v="0"/>
    <s v="PNC"/>
    <x v="7"/>
    <x v="6"/>
    <x v="0"/>
    <x v="0"/>
    <s v="DM_PNC_MLY_REV_BY_PROD"/>
    <s v="MLY_BOD_SHIP_DIFF"/>
    <m/>
    <m/>
    <m/>
    <m/>
    <m/>
    <s v="Diff Rate and Hit Rate Data of Rev and SHIPT_Diff of MLY Act Rev vs Boards Est Rev"/>
    <m/>
    <m/>
    <m/>
    <m/>
    <m/>
    <m/>
    <m/>
    <m/>
    <m/>
    <m/>
    <m/>
    <m/>
    <s v="資料清單"/>
    <x v="13"/>
    <x v="45"/>
    <x v="60"/>
    <x v="12"/>
    <e v="#N/A"/>
    <s v="Diff of MLY Act Ship vs Boards Est Ship"/>
    <x v="277"/>
    <x v="130"/>
    <x v="0"/>
    <x v="287"/>
    <x v="7"/>
    <s v="IEC_STD_V10 &gt;&gt; Common &gt;&gt; AutoMetaDataDiff of MLY Act Ship vs Boards Est Ship"/>
    <x v="4"/>
    <x v="0"/>
    <s v="每月實際和董事會預估出貨量差異Measure"/>
    <n v="538"/>
    <n v="587"/>
    <e v="#N/A"/>
    <s v=""/>
    <n v="0"/>
    <e v="#N/A"/>
    <e v="#N/A"/>
    <x v="119"/>
    <s v="MLY Rev and SHIPT by PRD"/>
    <x v="62"/>
    <e v="#N/A"/>
    <x v="65"/>
    <s v="P.2.1.0: 產品營收與銷量達成率:"/>
    <x v="45"/>
    <x v="45"/>
    <x v="600"/>
    <x v="277"/>
    <x v="277"/>
    <x v="241"/>
    <x v="0"/>
    <x v="0"/>
    <x v="0"/>
    <x v="6"/>
    <m/>
    <x v="0"/>
    <x v="4"/>
    <s v="MLY Rev and SHIPT by PRD_Diff of MLY Act Ship vs Boards Est Ship"/>
    <x v="584"/>
    <x v="4"/>
    <x v="0"/>
    <x v="6"/>
    <x v="5"/>
    <x v="0"/>
    <x v="0"/>
    <s v="DM_PNC_MLY_REV_BY_PROD"/>
    <s v="MLY_BOD_SHIP_DIFF"/>
    <x v="53"/>
    <x v="176"/>
    <x v="0"/>
    <n v="0"/>
    <x v="0"/>
    <x v="0"/>
    <x v="2"/>
    <s v=""/>
    <s v=""/>
    <n v="600"/>
    <s v="-600"/>
    <x v="0"/>
    <x v="0"/>
    <x v="0"/>
    <x v="277"/>
    <x v="7"/>
    <s v="每月實際和董事會預估出貨量差異"/>
    <s v=""/>
    <s v=""/>
    <x v="0"/>
    <x v="60"/>
    <m/>
    <s v="^()$"/>
    <n v="9"/>
    <x v="0"/>
    <x v="5"/>
    <x v="0"/>
    <x v="1"/>
    <x v="1"/>
    <x v="1"/>
    <b v="0"/>
    <x v="1"/>
    <x v="1"/>
    <n v="0"/>
    <x v="0"/>
    <b v="0"/>
    <b v="0"/>
    <b v="0"/>
    <b v="0"/>
    <b v="0"/>
    <b v="0"/>
    <b v="0"/>
    <b v="0"/>
    <e v="#N/A"/>
    <b v="0"/>
    <b v="0"/>
    <x v="2"/>
    <x v="7"/>
    <n v="0"/>
    <x v="27"/>
    <x v="0"/>
  </r>
  <r>
    <m/>
    <x v="5"/>
    <x v="12"/>
    <x v="278"/>
    <x v="278"/>
    <x v="131"/>
    <x v="288"/>
    <s v="月實際和董事會預估營業收入差異率 = 每月實際和董事會預估營業收入差異/每月董事會預估營業收入"/>
    <x v="4"/>
    <x v="63"/>
    <s v="MLY Rev and SHIPT by BU and CUS_Diff of MLY Act Rev vs Boards Est Rev;MLY Rev and SHIPT by BU and CUS_Monthly Boards Estimated Revenue"/>
    <s v="General"/>
    <s v="比例類"/>
    <m/>
    <x v="0"/>
    <s v="PNC"/>
    <x v="7"/>
    <x v="6"/>
    <x v="0"/>
    <x v="0"/>
    <s v="DM_PNC_MLY_REV_BY_PROD"/>
    <s v="MLY_BOD_REV_DIFF_RATE"/>
    <m/>
    <m/>
    <m/>
    <m/>
    <m/>
    <s v="Diff Rate and Hit Rate Data of Rev and SHIPT_Diff Rate of MLY Act Rev vs Boards Est Rev"/>
    <m/>
    <m/>
    <m/>
    <m/>
    <m/>
    <m/>
    <m/>
    <m/>
    <m/>
    <m/>
    <m/>
    <m/>
    <s v="資料清單"/>
    <x v="13"/>
    <x v="46"/>
    <x v="60"/>
    <x v="12"/>
    <e v="#N/A"/>
    <s v="Diff Rate of MLY Act Rev vs Boards Est Rev"/>
    <x v="278"/>
    <x v="131"/>
    <x v="0"/>
    <x v="288"/>
    <x v="7"/>
    <s v="IEC_STD_V10 &gt;&gt; Common &gt;&gt; AutoMetaDataDiff Rate of MLY Act Rev vs Boards Est Rev"/>
    <x v="4"/>
    <x v="0"/>
    <s v="每月實際和董事會預估營業收入差異率Measure"/>
    <n v="539"/>
    <n v="587"/>
    <e v="#N/A"/>
    <s v=""/>
    <n v="0"/>
    <e v="#N/A"/>
    <e v="#N/A"/>
    <x v="120"/>
    <s v="MLY Rev and SHIPT by PRD"/>
    <x v="62"/>
    <e v="#N/A"/>
    <x v="66"/>
    <s v="P.2.1.0: 產品營收與銷量達成率:"/>
    <x v="46"/>
    <x v="46"/>
    <x v="601"/>
    <x v="278"/>
    <x v="278"/>
    <x v="242"/>
    <x v="0"/>
    <x v="0"/>
    <x v="0"/>
    <x v="5"/>
    <m/>
    <x v="0"/>
    <x v="4"/>
    <s v="MLY Rev and SHIPT by PRD_Diff Rate of MLY Act Rev vs Boards Est Rev"/>
    <x v="585"/>
    <x v="4"/>
    <x v="0"/>
    <x v="6"/>
    <x v="5"/>
    <x v="0"/>
    <x v="0"/>
    <s v="DM_PNC_MLY_REV_BY_PROD"/>
    <s v="MLY_BOD_REV_DIFF_RATE"/>
    <x v="53"/>
    <x v="177"/>
    <x v="0"/>
    <n v="0"/>
    <x v="0"/>
    <x v="0"/>
    <x v="2"/>
    <s v=""/>
    <s v=""/>
    <n v="601"/>
    <s v="-601"/>
    <x v="0"/>
    <x v="0"/>
    <x v="0"/>
    <x v="278"/>
    <x v="7"/>
    <s v="每月實際和董事會預估營業收入差異率"/>
    <s v=""/>
    <s v=""/>
    <x v="0"/>
    <x v="60"/>
    <m/>
    <s v="^()$"/>
    <n v="9"/>
    <x v="0"/>
    <x v="5"/>
    <x v="0"/>
    <x v="1"/>
    <x v="1"/>
    <x v="1"/>
    <b v="0"/>
    <x v="1"/>
    <x v="1"/>
    <n v="0"/>
    <x v="0"/>
    <b v="0"/>
    <b v="0"/>
    <b v="0"/>
    <b v="0"/>
    <b v="0"/>
    <b v="0"/>
    <b v="0"/>
    <b v="0"/>
    <e v="#N/A"/>
    <b v="0"/>
    <b v="0"/>
    <x v="2"/>
    <x v="7"/>
    <n v="0"/>
    <x v="46"/>
    <x v="0"/>
  </r>
  <r>
    <m/>
    <x v="5"/>
    <x v="12"/>
    <x v="279"/>
    <x v="279"/>
    <x v="132"/>
    <x v="289"/>
    <s v="月實際和董事會預估出貨量差異率 = 每月實際和董事會預估出貨量差異/每月董事會預估出貨量"/>
    <x v="4"/>
    <x v="63"/>
    <s v="MLY Rev and SHIPT by BU and CUS_Diff of MLY Act Ship vs Boards Est Ship;MLY Rev and SHIPT by BU and CUS_Monthly Boards Estimated Shipment"/>
    <s v="General"/>
    <s v="比例類"/>
    <m/>
    <x v="0"/>
    <s v="PNC"/>
    <x v="7"/>
    <x v="6"/>
    <x v="0"/>
    <x v="0"/>
    <s v="DM_PNC_MLY_REV_BY_PROD"/>
    <s v="MLY_BOD_SHIP_DIFF_RATE"/>
    <m/>
    <m/>
    <m/>
    <m/>
    <m/>
    <s v="Diff Rate and Hit Rate Data of Rev and SHIPT_Diff Rate of MLY Act Rev vs Boards Est Rev"/>
    <m/>
    <m/>
    <m/>
    <m/>
    <m/>
    <m/>
    <m/>
    <m/>
    <m/>
    <m/>
    <m/>
    <m/>
    <s v="資料清單"/>
    <x v="13"/>
    <x v="47"/>
    <x v="60"/>
    <x v="12"/>
    <e v="#N/A"/>
    <s v="Diff Rate of MLY Act Ship vs Boards Est Ship"/>
    <x v="279"/>
    <x v="132"/>
    <x v="0"/>
    <x v="289"/>
    <x v="7"/>
    <s v="IEC_STD_V10 &gt;&gt; Common &gt;&gt; AutoMetaDataDiff Rate of MLY Act Ship vs Boards Est Ship"/>
    <x v="4"/>
    <x v="0"/>
    <s v="每月實際和董事會預估出貨量差異率Measure"/>
    <n v="540"/>
    <n v="587"/>
    <e v="#N/A"/>
    <s v=""/>
    <n v="0"/>
    <e v="#N/A"/>
    <e v="#N/A"/>
    <x v="120"/>
    <s v="MLY Rev and SHIPT by PRD"/>
    <x v="62"/>
    <e v="#N/A"/>
    <x v="67"/>
    <s v="P.2.1.0: 產品營收與銷量達成率:"/>
    <x v="47"/>
    <x v="47"/>
    <x v="602"/>
    <x v="279"/>
    <x v="279"/>
    <x v="243"/>
    <x v="0"/>
    <x v="0"/>
    <x v="0"/>
    <x v="5"/>
    <m/>
    <x v="0"/>
    <x v="4"/>
    <s v="MLY Rev and SHIPT by PRD_Diff Rate of MLY Act Ship vs Boards Est Ship"/>
    <x v="586"/>
    <x v="4"/>
    <x v="0"/>
    <x v="6"/>
    <x v="5"/>
    <x v="0"/>
    <x v="0"/>
    <s v="DM_PNC_MLY_REV_BY_PROD"/>
    <s v="MLY_BOD_SHIP_DIFF_RATE"/>
    <x v="53"/>
    <x v="178"/>
    <x v="0"/>
    <n v="0"/>
    <x v="0"/>
    <x v="0"/>
    <x v="2"/>
    <s v=""/>
    <s v=""/>
    <n v="602"/>
    <s v="-602"/>
    <x v="0"/>
    <x v="0"/>
    <x v="0"/>
    <x v="279"/>
    <x v="7"/>
    <s v="每月實際和董事會預估出貨量差異率"/>
    <s v=""/>
    <s v=""/>
    <x v="0"/>
    <x v="60"/>
    <m/>
    <s v="^()$"/>
    <n v="9"/>
    <x v="0"/>
    <x v="5"/>
    <x v="0"/>
    <x v="1"/>
    <x v="1"/>
    <x v="1"/>
    <b v="0"/>
    <x v="1"/>
    <x v="1"/>
    <n v="0"/>
    <x v="0"/>
    <b v="0"/>
    <b v="0"/>
    <b v="0"/>
    <b v="0"/>
    <b v="0"/>
    <b v="0"/>
    <b v="0"/>
    <b v="0"/>
    <e v="#N/A"/>
    <b v="0"/>
    <b v="0"/>
    <x v="2"/>
    <x v="7"/>
    <n v="0"/>
    <x v="41"/>
    <x v="0"/>
  </r>
  <r>
    <m/>
    <x v="5"/>
    <x v="12"/>
    <x v="280"/>
    <x v="280"/>
    <x v="133"/>
    <x v="290"/>
    <s v="月初至今實際和董事會預估營業收入達成率 = 月初至今實際營業收入/每月董事會預估營業收入"/>
    <x v="4"/>
    <x v="63"/>
    <s v="MLY Rev and SHIPT by BU and CUS_Month to Date Actual Revenue;MLY Rev and SHIPT by BU and CUS_Monthly Boards Estimated Revenue"/>
    <s v="General"/>
    <s v="比例類"/>
    <m/>
    <x v="0"/>
    <s v="PNC"/>
    <x v="7"/>
    <x v="6"/>
    <x v="0"/>
    <x v="0"/>
    <s v="DM_PNC_MLY_REV_BY_PROD"/>
    <s v="MTD_BOD_REV_ACH_RATE"/>
    <m/>
    <m/>
    <m/>
    <m/>
    <m/>
    <s v="Diff Rate and Hit Rate Data of Rev and SHIPT_Hit Rate of MTD Act Rev vs MLY Boards Est Rev"/>
    <m/>
    <m/>
    <m/>
    <m/>
    <m/>
    <m/>
    <m/>
    <m/>
    <m/>
    <m/>
    <m/>
    <m/>
    <s v="資料清單"/>
    <x v="13"/>
    <x v="48"/>
    <x v="60"/>
    <x v="12"/>
    <e v="#N/A"/>
    <s v="Hit Rate of MTD Act Rev vs MLY Boards Est Rev"/>
    <x v="280"/>
    <x v="133"/>
    <x v="0"/>
    <x v="290"/>
    <x v="7"/>
    <s v="IEC_STD_V10 &gt;&gt; Common &gt;&gt; AutoMetaDataHit Rate of MTD Act Rev vs MLY Boards Est Rev"/>
    <x v="4"/>
    <x v="0"/>
    <s v="月初至今實際和董事會預估營業收入達成率Measure"/>
    <n v="541"/>
    <n v="587"/>
    <e v="#N/A"/>
    <s v=""/>
    <n v="0"/>
    <e v="#N/A"/>
    <e v="#N/A"/>
    <x v="121"/>
    <s v="MLY Rev and SHIPT by PRD"/>
    <x v="62"/>
    <e v="#N/A"/>
    <x v="68"/>
    <s v="P.2.1.0: 產品營收與銷量達成率:"/>
    <x v="48"/>
    <x v="48"/>
    <x v="603"/>
    <x v="280"/>
    <x v="280"/>
    <x v="244"/>
    <x v="0"/>
    <x v="0"/>
    <x v="0"/>
    <x v="5"/>
    <m/>
    <x v="0"/>
    <x v="4"/>
    <s v="MLY Rev and SHIPT by PRD_Hit Rate of MTD Act Rev vs MLY Boards Est Rev"/>
    <x v="587"/>
    <x v="4"/>
    <x v="0"/>
    <x v="6"/>
    <x v="5"/>
    <x v="0"/>
    <x v="0"/>
    <s v="DM_PNC_MLY_REV_BY_PROD"/>
    <s v="MTD_BOD_REV_ACH_RATE"/>
    <x v="53"/>
    <x v="179"/>
    <x v="0"/>
    <n v="0"/>
    <x v="0"/>
    <x v="0"/>
    <x v="2"/>
    <s v=""/>
    <s v=""/>
    <n v="603"/>
    <s v="-603"/>
    <x v="0"/>
    <x v="0"/>
    <x v="0"/>
    <x v="280"/>
    <x v="7"/>
    <s v="月初至今實際和董事會預估營業收入達成率"/>
    <s v=""/>
    <s v=""/>
    <x v="0"/>
    <x v="60"/>
    <m/>
    <s v="^()$"/>
    <n v="9"/>
    <x v="0"/>
    <x v="5"/>
    <x v="0"/>
    <x v="1"/>
    <x v="1"/>
    <x v="1"/>
    <b v="0"/>
    <x v="1"/>
    <x v="1"/>
    <n v="0"/>
    <x v="0"/>
    <b v="0"/>
    <b v="0"/>
    <b v="0"/>
    <b v="0"/>
    <b v="0"/>
    <b v="0"/>
    <b v="0"/>
    <b v="0"/>
    <e v="#N/A"/>
    <b v="0"/>
    <b v="0"/>
    <x v="2"/>
    <x v="7"/>
    <n v="0"/>
    <x v="30"/>
    <x v="0"/>
  </r>
  <r>
    <m/>
    <x v="5"/>
    <x v="12"/>
    <x v="281"/>
    <x v="281"/>
    <x v="134"/>
    <x v="291"/>
    <s v="月初至今實際和董事會預估出貨量達成率 = 月初至今實際出貨量/每月董事會預估出貨量"/>
    <x v="4"/>
    <x v="63"/>
    <s v="MLY Rev and SHIPT by BU and CUS_Month to Date Actual Shipment;MLY Rev and SHIPT by BU and CUS_Monthly Boards Estimated Shipment"/>
    <s v="General"/>
    <s v="比例類"/>
    <m/>
    <x v="0"/>
    <s v="PNC"/>
    <x v="7"/>
    <x v="6"/>
    <x v="0"/>
    <x v="0"/>
    <s v="DM_PNC_MLY_REV_BY_PROD"/>
    <s v="MTD_BOD_SHIP_ACH_RATE"/>
    <m/>
    <m/>
    <m/>
    <m/>
    <m/>
    <s v="Diff Rate and Hit Rate Data of Rev and SHIPT_Hit Rate of MTD Act Rev vs MLY Boards Est Rev"/>
    <m/>
    <m/>
    <m/>
    <m/>
    <m/>
    <m/>
    <m/>
    <m/>
    <m/>
    <m/>
    <m/>
    <m/>
    <s v="資料清單"/>
    <x v="13"/>
    <x v="49"/>
    <x v="60"/>
    <x v="12"/>
    <e v="#N/A"/>
    <s v="Hit Rate of MTD Act Ship vs MLY Boards Est Ship"/>
    <x v="281"/>
    <x v="134"/>
    <x v="0"/>
    <x v="291"/>
    <x v="7"/>
    <s v="IEC_STD_V10 &gt;&gt; Common &gt;&gt; AutoMetaDataHit Rate of MTD Act Ship vs MLY Boards Est Ship"/>
    <x v="4"/>
    <x v="0"/>
    <s v="月初至今實際和董事會預估出貨量達成率Measure"/>
    <n v="542"/>
    <n v="587"/>
    <e v="#N/A"/>
    <s v=""/>
    <n v="0"/>
    <e v="#N/A"/>
    <e v="#N/A"/>
    <x v="121"/>
    <s v="MLY Rev and SHIPT by PRD"/>
    <x v="62"/>
    <e v="#N/A"/>
    <x v="69"/>
    <s v="P.2.1.0: 產品營收與銷量達成率:"/>
    <x v="49"/>
    <x v="49"/>
    <x v="604"/>
    <x v="281"/>
    <x v="281"/>
    <x v="245"/>
    <x v="0"/>
    <x v="0"/>
    <x v="0"/>
    <x v="5"/>
    <m/>
    <x v="0"/>
    <x v="4"/>
    <s v="MLY Rev and SHIPT by PRD_Hit Rate of MTD Act Ship vs MLY Boards Est Ship"/>
    <x v="588"/>
    <x v="4"/>
    <x v="0"/>
    <x v="6"/>
    <x v="5"/>
    <x v="0"/>
    <x v="0"/>
    <s v="DM_PNC_MLY_REV_BY_PROD"/>
    <s v="MTD_BOD_SHIP_ACH_RATE"/>
    <x v="53"/>
    <x v="180"/>
    <x v="0"/>
    <n v="0"/>
    <x v="0"/>
    <x v="0"/>
    <x v="2"/>
    <s v=""/>
    <s v=""/>
    <n v="604"/>
    <s v="-604"/>
    <x v="0"/>
    <x v="0"/>
    <x v="0"/>
    <x v="281"/>
    <x v="7"/>
    <s v="月初至今實際和董事會預估出貨量達成率"/>
    <s v=""/>
    <s v=""/>
    <x v="0"/>
    <x v="60"/>
    <m/>
    <s v="^()$"/>
    <n v="9"/>
    <x v="0"/>
    <x v="5"/>
    <x v="0"/>
    <x v="1"/>
    <x v="1"/>
    <x v="1"/>
    <b v="0"/>
    <x v="1"/>
    <x v="1"/>
    <n v="0"/>
    <x v="0"/>
    <b v="0"/>
    <b v="0"/>
    <b v="0"/>
    <b v="0"/>
    <b v="0"/>
    <b v="0"/>
    <b v="0"/>
    <b v="0"/>
    <e v="#N/A"/>
    <b v="0"/>
    <b v="0"/>
    <x v="2"/>
    <x v="7"/>
    <n v="0"/>
    <x v="37"/>
    <x v="0"/>
  </r>
  <r>
    <m/>
    <x v="5"/>
    <x v="12"/>
    <x v="260"/>
    <x v="260"/>
    <x v="114"/>
    <x v="270"/>
    <s v="儲存單位為 台幣_x000a_顯示單位為 百萬台幣"/>
    <x v="4"/>
    <x v="63"/>
    <m/>
    <s v="General"/>
    <s v="金額類"/>
    <m/>
    <x v="0"/>
    <s v="PNC"/>
    <x v="7"/>
    <x v="6"/>
    <x v="0"/>
    <x v="0"/>
    <s v="DM_PNC_MLY_REV_BY_PROD"/>
    <s v="YLY_TGT_REV"/>
    <m/>
    <m/>
    <m/>
    <m/>
    <m/>
    <m/>
    <m/>
    <m/>
    <m/>
    <m/>
    <m/>
    <m/>
    <m/>
    <m/>
    <m/>
    <m/>
    <m/>
    <m/>
    <s v="資料清單"/>
    <x v="13"/>
    <x v="50"/>
    <x v="60"/>
    <x v="12"/>
    <e v="#N/A"/>
    <s v="Monthly Revenue of Yearly Target"/>
    <x v="260"/>
    <x v="114"/>
    <x v="0"/>
    <x v="270"/>
    <x v="7"/>
    <s v="IEC_STD_V10 &gt;&gt; Common &gt;&gt; AutoMetaDataMonthly Revenue of Yearly Target"/>
    <x v="4"/>
    <x v="0"/>
    <s v="年度目標的月營業收入Measure"/>
    <n v="509"/>
    <n v="587"/>
    <n v="0"/>
    <s v=""/>
    <n v="0"/>
    <n v="0"/>
    <n v="509"/>
    <x v="122"/>
    <s v="MLY Rev and SHIPT by PRD"/>
    <x v="62"/>
    <e v="#N/A"/>
    <x v="0"/>
    <s v="P.2.1.0: 產品營收與銷量達成率:"/>
    <x v="50"/>
    <x v="50"/>
    <x v="605"/>
    <x v="260"/>
    <x v="260"/>
    <x v="220"/>
    <x v="0"/>
    <x v="0"/>
    <x v="0"/>
    <x v="6"/>
    <m/>
    <x v="0"/>
    <x v="4"/>
    <s v="MLY Rev and SHIPT by PRD_Monthly Revenue of Yearly Target"/>
    <x v="589"/>
    <x v="4"/>
    <x v="0"/>
    <x v="6"/>
    <x v="5"/>
    <x v="0"/>
    <x v="0"/>
    <s v="DM_PNC_MLY_REV_BY_PROD"/>
    <s v="YLY_TGT_REV"/>
    <x v="53"/>
    <x v="162"/>
    <x v="0"/>
    <n v="0"/>
    <x v="0"/>
    <x v="0"/>
    <x v="0"/>
    <s v=""/>
    <s v=""/>
    <n v="605"/>
    <s v="-605"/>
    <x v="0"/>
    <x v="0"/>
    <x v="0"/>
    <x v="260"/>
    <x v="7"/>
    <s v="年度目標的月營業收入"/>
    <s v=""/>
    <s v=""/>
    <x v="0"/>
    <x v="60"/>
    <m/>
    <s v="^()$"/>
    <n v="9"/>
    <x v="0"/>
    <x v="5"/>
    <x v="0"/>
    <x v="1"/>
    <x v="1"/>
    <x v="1"/>
    <b v="0"/>
    <x v="1"/>
    <x v="1"/>
    <n v="0"/>
    <x v="0"/>
    <b v="0"/>
    <b v="0"/>
    <b v="0"/>
    <b v="0"/>
    <b v="0"/>
    <b v="0"/>
    <b v="0"/>
    <b v="0"/>
    <b v="0"/>
    <b v="0"/>
    <b v="0"/>
    <x v="0"/>
    <x v="0"/>
    <n v="0"/>
    <x v="20"/>
    <x v="0"/>
  </r>
  <r>
    <m/>
    <x v="5"/>
    <x v="12"/>
    <x v="261"/>
    <x v="261"/>
    <x v="115"/>
    <x v="271"/>
    <s v="儲存單位為 台_x000a_顯示單位為 千台"/>
    <x v="4"/>
    <x v="63"/>
    <m/>
    <s v="General"/>
    <s v="金額類"/>
    <m/>
    <x v="0"/>
    <s v="PNC"/>
    <x v="7"/>
    <x v="6"/>
    <x v="0"/>
    <x v="0"/>
    <s v="DM_PNC_MLY_REV_BY_PROD"/>
    <s v="YLY_TGT_SHIP"/>
    <m/>
    <m/>
    <m/>
    <m/>
    <m/>
    <m/>
    <m/>
    <m/>
    <m/>
    <m/>
    <m/>
    <m/>
    <m/>
    <m/>
    <m/>
    <m/>
    <m/>
    <m/>
    <s v="資料清單"/>
    <x v="13"/>
    <x v="51"/>
    <x v="60"/>
    <x v="12"/>
    <e v="#N/A"/>
    <s v="Monthly Shipment of Yearly Target"/>
    <x v="261"/>
    <x v="115"/>
    <x v="0"/>
    <x v="271"/>
    <x v="7"/>
    <s v="IEC_STD_V10 &gt;&gt; Common &gt;&gt; AutoMetaDataMonthly Shipment of Yearly Target"/>
    <x v="4"/>
    <x v="0"/>
    <s v="年度目標的月出貨量Measure"/>
    <n v="510"/>
    <n v="587"/>
    <n v="0"/>
    <s v=""/>
    <n v="0"/>
    <n v="0"/>
    <n v="510"/>
    <x v="123"/>
    <s v="MLY Rev and SHIPT by PRD"/>
    <x v="62"/>
    <e v="#N/A"/>
    <x v="0"/>
    <s v="P.2.1.0: 產品營收與銷量達成率:"/>
    <x v="51"/>
    <x v="51"/>
    <x v="606"/>
    <x v="261"/>
    <x v="261"/>
    <x v="221"/>
    <x v="0"/>
    <x v="0"/>
    <x v="0"/>
    <x v="6"/>
    <m/>
    <x v="0"/>
    <x v="4"/>
    <s v="MLY Rev and SHIPT by PRD_Monthly Shipment of Yearly Target"/>
    <x v="590"/>
    <x v="4"/>
    <x v="0"/>
    <x v="6"/>
    <x v="5"/>
    <x v="0"/>
    <x v="0"/>
    <s v="DM_PNC_MLY_REV_BY_PROD"/>
    <s v="YLY_TGT_SHIP"/>
    <x v="53"/>
    <x v="163"/>
    <x v="0"/>
    <n v="0"/>
    <x v="0"/>
    <x v="0"/>
    <x v="0"/>
    <s v=""/>
    <s v=""/>
    <n v="606"/>
    <s v="-606"/>
    <x v="0"/>
    <x v="0"/>
    <x v="0"/>
    <x v="261"/>
    <x v="7"/>
    <s v="年度目標的月出貨量"/>
    <s v=""/>
    <s v=""/>
    <x v="0"/>
    <x v="60"/>
    <m/>
    <s v="^()$"/>
    <n v="9"/>
    <x v="0"/>
    <x v="5"/>
    <x v="0"/>
    <x v="1"/>
    <x v="1"/>
    <x v="1"/>
    <b v="0"/>
    <x v="1"/>
    <x v="1"/>
    <n v="0"/>
    <x v="0"/>
    <b v="0"/>
    <b v="0"/>
    <b v="0"/>
    <b v="0"/>
    <b v="0"/>
    <b v="0"/>
    <b v="0"/>
    <b v="0"/>
    <b v="1"/>
    <b v="0"/>
    <b v="0"/>
    <x v="1"/>
    <x v="4"/>
    <n v="1"/>
    <x v="36"/>
    <x v="0"/>
  </r>
  <r>
    <m/>
    <x v="5"/>
    <x v="12"/>
    <x v="282"/>
    <x v="282"/>
    <x v="135"/>
    <x v="292"/>
    <s v="每月實際和年度目標營業收入差異 = 每月實際營業收入 - 年度目標的月營業收入"/>
    <x v="4"/>
    <x v="63"/>
    <s v="MLY Rev and SHIPT by BU and CUS_Monthly Actual Revenue;MLY Rev and SHIPT by BU and CUS_Monthly Revenue of Yearly Target"/>
    <s v="General"/>
    <s v="金額類"/>
    <m/>
    <x v="0"/>
    <s v="PNC"/>
    <x v="7"/>
    <x v="6"/>
    <x v="0"/>
    <x v="0"/>
    <s v="DM_PNC_MLY_REV_BY_PROD"/>
    <s v="MLY_YLY_REV_DIFF"/>
    <m/>
    <m/>
    <m/>
    <m/>
    <m/>
    <s v="Diff Rate and Hit Rate Data of Rev and SHIPT_Diff of MLY Act Rev vs Boards Est Rev"/>
    <m/>
    <m/>
    <m/>
    <m/>
    <m/>
    <m/>
    <m/>
    <m/>
    <m/>
    <m/>
    <m/>
    <m/>
    <s v="資料清單"/>
    <x v="13"/>
    <x v="52"/>
    <x v="60"/>
    <x v="12"/>
    <e v="#N/A"/>
    <s v="Diff of MLY Act Rev vs Yearly Target Rev"/>
    <x v="282"/>
    <x v="135"/>
    <x v="0"/>
    <x v="292"/>
    <x v="7"/>
    <s v="IEC_STD_V10 &gt;&gt; Common &gt;&gt; AutoMetaDataDiff of MLY Act Rev vs Yearly Target Rev"/>
    <x v="4"/>
    <x v="0"/>
    <s v="每月實際和年度目標營業收入差異Measure"/>
    <n v="543"/>
    <n v="587"/>
    <e v="#N/A"/>
    <s v=""/>
    <n v="0"/>
    <e v="#N/A"/>
    <e v="#N/A"/>
    <x v="119"/>
    <s v="MLY Rev and SHIPT by PRD"/>
    <x v="62"/>
    <e v="#N/A"/>
    <x v="70"/>
    <s v="P.2.1.0: 產品營收與銷量達成率:"/>
    <x v="52"/>
    <x v="52"/>
    <x v="607"/>
    <x v="282"/>
    <x v="282"/>
    <x v="246"/>
    <x v="0"/>
    <x v="0"/>
    <x v="0"/>
    <x v="6"/>
    <m/>
    <x v="0"/>
    <x v="4"/>
    <s v="MLY Rev and SHIPT by PRD_Diff of MLY Act Rev vs Yearly Target Rev"/>
    <x v="591"/>
    <x v="4"/>
    <x v="0"/>
    <x v="6"/>
    <x v="5"/>
    <x v="0"/>
    <x v="0"/>
    <s v="DM_PNC_MLY_REV_BY_PROD"/>
    <s v="MLY_YLY_REV_DIFF"/>
    <x v="53"/>
    <x v="181"/>
    <x v="0"/>
    <n v="0"/>
    <x v="0"/>
    <x v="0"/>
    <x v="2"/>
    <s v=""/>
    <s v=""/>
    <n v="607"/>
    <s v="-607"/>
    <x v="0"/>
    <x v="0"/>
    <x v="0"/>
    <x v="282"/>
    <x v="7"/>
    <s v="每月實際和年度目標營業收入差異"/>
    <s v=""/>
    <s v=""/>
    <x v="0"/>
    <x v="60"/>
    <m/>
    <s v="^()$"/>
    <n v="9"/>
    <x v="0"/>
    <x v="5"/>
    <x v="0"/>
    <x v="1"/>
    <x v="1"/>
    <x v="1"/>
    <b v="0"/>
    <x v="1"/>
    <x v="1"/>
    <n v="0"/>
    <x v="0"/>
    <b v="0"/>
    <b v="0"/>
    <b v="0"/>
    <b v="0"/>
    <b v="0"/>
    <b v="0"/>
    <b v="0"/>
    <b v="0"/>
    <e v="#N/A"/>
    <b v="0"/>
    <b v="0"/>
    <x v="2"/>
    <x v="7"/>
    <n v="0"/>
    <x v="45"/>
    <x v="0"/>
  </r>
  <r>
    <m/>
    <x v="5"/>
    <x v="12"/>
    <x v="283"/>
    <x v="283"/>
    <x v="136"/>
    <x v="293"/>
    <s v="每月實際和年度目標營業出貨量 = 每月實際出貨量 - 年度目標的月出貨量"/>
    <x v="4"/>
    <x v="63"/>
    <s v="MLY Rev and SHIPT by BU and CUS_Monthly Actual Revenue;MLY Rev and SHIPT by BU and CUS_Monthly Revenue of Yearly Target"/>
    <s v="General"/>
    <s v="金額類"/>
    <m/>
    <x v="0"/>
    <s v="PNC"/>
    <x v="7"/>
    <x v="6"/>
    <x v="0"/>
    <x v="0"/>
    <s v="DM_PNC_MLY_REV_BY_PROD"/>
    <s v="MLY_YLY_SHIP_DIFF"/>
    <m/>
    <m/>
    <m/>
    <m/>
    <m/>
    <s v="Diff Rate and Hit Rate Data of Rev and SHIPT_Diff of MLY Act Rev vs Boards Est Rev"/>
    <m/>
    <m/>
    <m/>
    <m/>
    <m/>
    <m/>
    <m/>
    <m/>
    <m/>
    <m/>
    <m/>
    <m/>
    <s v="資料清單"/>
    <x v="13"/>
    <x v="53"/>
    <x v="60"/>
    <x v="12"/>
    <e v="#N/A"/>
    <s v="Diff of MLY Act Ship vs Yearly Target Ship"/>
    <x v="283"/>
    <x v="136"/>
    <x v="0"/>
    <x v="293"/>
    <x v="7"/>
    <s v="IEC_STD_V10 &gt;&gt; Common &gt;&gt; AutoMetaDataDiff of MLY Act Ship vs Yearly Target Ship"/>
    <x v="4"/>
    <x v="0"/>
    <s v="每月實際和年度目標出貨量差異Measure"/>
    <n v="544"/>
    <n v="587"/>
    <e v="#N/A"/>
    <s v=""/>
    <n v="0"/>
    <e v="#N/A"/>
    <e v="#N/A"/>
    <x v="119"/>
    <s v="MLY Rev and SHIPT by PRD"/>
    <x v="62"/>
    <e v="#N/A"/>
    <x v="70"/>
    <s v="P.2.1.0: 產品營收與銷量達成率:"/>
    <x v="53"/>
    <x v="53"/>
    <x v="608"/>
    <x v="283"/>
    <x v="283"/>
    <x v="247"/>
    <x v="0"/>
    <x v="0"/>
    <x v="0"/>
    <x v="6"/>
    <m/>
    <x v="0"/>
    <x v="4"/>
    <s v="MLY Rev and SHIPT by PRD_Diff of MLY Act Ship vs Yearly Target Ship"/>
    <x v="592"/>
    <x v="4"/>
    <x v="0"/>
    <x v="6"/>
    <x v="5"/>
    <x v="0"/>
    <x v="0"/>
    <s v="DM_PNC_MLY_REV_BY_PROD"/>
    <s v="MLY_YLY_SHIP_DIFF"/>
    <x v="53"/>
    <x v="182"/>
    <x v="0"/>
    <n v="0"/>
    <x v="0"/>
    <x v="0"/>
    <x v="2"/>
    <s v=""/>
    <s v=""/>
    <n v="608"/>
    <s v="-608"/>
    <x v="0"/>
    <x v="0"/>
    <x v="0"/>
    <x v="283"/>
    <x v="7"/>
    <s v="每月實際和年度目標出貨量差異"/>
    <s v=""/>
    <s v=""/>
    <x v="0"/>
    <x v="60"/>
    <m/>
    <s v="^()$"/>
    <n v="9"/>
    <x v="0"/>
    <x v="5"/>
    <x v="0"/>
    <x v="1"/>
    <x v="1"/>
    <x v="1"/>
    <b v="0"/>
    <x v="1"/>
    <x v="1"/>
    <n v="0"/>
    <x v="0"/>
    <b v="0"/>
    <b v="0"/>
    <b v="0"/>
    <b v="0"/>
    <b v="0"/>
    <b v="0"/>
    <b v="0"/>
    <b v="0"/>
    <e v="#N/A"/>
    <b v="0"/>
    <b v="0"/>
    <x v="2"/>
    <x v="7"/>
    <n v="0"/>
    <x v="46"/>
    <x v="0"/>
  </r>
  <r>
    <m/>
    <x v="5"/>
    <x v="12"/>
    <x v="271"/>
    <x v="271"/>
    <x v="124"/>
    <x v="281"/>
    <s v="每月實際和年度目標營業收入差異率 = 每月實際和年度目標營業收入差異 / 年度目標的月營業收入"/>
    <x v="4"/>
    <x v="63"/>
    <s v="MLY Rev and SHIPT by BU and CUS_Monthly Actual Revenue;MLY Rev and SHIPT by BU and CUS_Diff of MLY Act Rev vs Yearly Target Rev"/>
    <s v="General"/>
    <s v="比例類"/>
    <m/>
    <x v="0"/>
    <s v="PNC"/>
    <x v="7"/>
    <x v="6"/>
    <x v="0"/>
    <x v="0"/>
    <s v="DM_PNC_MLY_REV_BY_PROD"/>
    <s v="MLY_YLY_REV_DIFF_RATE"/>
    <m/>
    <m/>
    <m/>
    <m/>
    <m/>
    <s v="Diff Rate and Hit Rate Data of Rev and SHIPT_Diff Rate of MLY Act Rev vs Boards Est Rev"/>
    <m/>
    <m/>
    <m/>
    <m/>
    <m/>
    <m/>
    <m/>
    <m/>
    <m/>
    <m/>
    <m/>
    <m/>
    <s v="資料清單"/>
    <x v="13"/>
    <x v="54"/>
    <x v="60"/>
    <x v="12"/>
    <e v="#N/A"/>
    <s v="Diff Rate of MLY Act Rev vs Yearly Target Rev"/>
    <x v="271"/>
    <x v="124"/>
    <x v="0"/>
    <x v="281"/>
    <x v="7"/>
    <s v="IEC_STD_V10 &gt;&gt; Common &gt;&gt; AutoMetaDataDiff Rate of MLY Act Rev vs Yearly Target Rev"/>
    <x v="4"/>
    <x v="0"/>
    <s v="每月實際和年度目標營業收入差異率Measure"/>
    <n v="528"/>
    <n v="587"/>
    <e v="#N/A"/>
    <s v=""/>
    <n v="0"/>
    <e v="#N/A"/>
    <e v="#N/A"/>
    <x v="120"/>
    <s v="MLY Rev and SHIPT by PRD"/>
    <x v="62"/>
    <e v="#N/A"/>
    <x v="71"/>
    <s v="P.2.1.0: 產品營收與銷量達成率:"/>
    <x v="54"/>
    <x v="54"/>
    <x v="609"/>
    <x v="271"/>
    <x v="271"/>
    <x v="248"/>
    <x v="0"/>
    <x v="0"/>
    <x v="0"/>
    <x v="5"/>
    <m/>
    <x v="0"/>
    <x v="4"/>
    <s v="MLY Rev and SHIPT by PRD_Diff Rate of MLY Act Rev vs Yearly Target Rev"/>
    <x v="593"/>
    <x v="4"/>
    <x v="0"/>
    <x v="6"/>
    <x v="5"/>
    <x v="0"/>
    <x v="0"/>
    <s v="DM_PNC_MLY_REV_BY_PROD"/>
    <s v="MLY_YLY_REV_DIFF_RATE"/>
    <x v="53"/>
    <x v="171"/>
    <x v="0"/>
    <n v="0"/>
    <x v="0"/>
    <x v="0"/>
    <x v="2"/>
    <s v=""/>
    <s v=""/>
    <n v="609"/>
    <s v="-609"/>
    <x v="0"/>
    <x v="0"/>
    <x v="0"/>
    <x v="271"/>
    <x v="7"/>
    <s v="每月實際和年度目標營業收入差異率"/>
    <s v=""/>
    <s v=""/>
    <x v="0"/>
    <x v="60"/>
    <m/>
    <s v="^()$"/>
    <n v="9"/>
    <x v="0"/>
    <x v="5"/>
    <x v="0"/>
    <x v="1"/>
    <x v="1"/>
    <x v="1"/>
    <b v="0"/>
    <x v="1"/>
    <x v="1"/>
    <n v="0"/>
    <x v="0"/>
    <b v="0"/>
    <b v="0"/>
    <b v="0"/>
    <b v="0"/>
    <b v="0"/>
    <b v="0"/>
    <b v="0"/>
    <b v="0"/>
    <e v="#N/A"/>
    <b v="0"/>
    <b v="0"/>
    <x v="2"/>
    <x v="7"/>
    <n v="0"/>
    <x v="30"/>
    <x v="0"/>
  </r>
  <r>
    <m/>
    <x v="5"/>
    <x v="12"/>
    <x v="272"/>
    <x v="272"/>
    <x v="125"/>
    <x v="282"/>
    <s v="每月實際和年度目標出貨量差異率 = 每月實際和年度目標出貨量差異 / 年度目標的月出貨量"/>
    <x v="4"/>
    <x v="63"/>
    <s v="MLY Rev and SHIPT by BU and CUS_Monthly Actual Revenue;MLY Rev and SHIPT by BU and CUS_Diff of MLY Act Rev vs Yearly Target Rev"/>
    <s v="General"/>
    <s v="比例類"/>
    <m/>
    <x v="0"/>
    <s v="PNC"/>
    <x v="7"/>
    <x v="6"/>
    <x v="0"/>
    <x v="0"/>
    <s v="DM_PNC_MLY_REV_BY_PROD"/>
    <s v="MLY_YLY_SHIP_DIFF_RATE"/>
    <m/>
    <m/>
    <m/>
    <m/>
    <m/>
    <s v="Diff Rate and Hit Rate Data of Rev and SHIPT_Diff Rate of MLY Act Rev vs Boards Est Rev"/>
    <m/>
    <m/>
    <m/>
    <m/>
    <m/>
    <m/>
    <m/>
    <m/>
    <m/>
    <m/>
    <m/>
    <m/>
    <s v="資料清單"/>
    <x v="13"/>
    <x v="55"/>
    <x v="60"/>
    <x v="12"/>
    <e v="#N/A"/>
    <s v="Diff Rate of MLY Act Ship vs Yearly Target Ship"/>
    <x v="272"/>
    <x v="125"/>
    <x v="0"/>
    <x v="282"/>
    <x v="7"/>
    <s v="IEC_STD_V10 &gt;&gt; Common &gt;&gt; AutoMetaDataDiff Rate of MLY Act Ship vs Yearly Target Ship"/>
    <x v="4"/>
    <x v="0"/>
    <s v="每月實際和年度目標出貨量差異率Measure"/>
    <n v="529"/>
    <n v="587"/>
    <e v="#N/A"/>
    <s v=""/>
    <n v="0"/>
    <e v="#N/A"/>
    <e v="#N/A"/>
    <x v="120"/>
    <s v="MLY Rev and SHIPT by PRD"/>
    <x v="62"/>
    <e v="#N/A"/>
    <x v="71"/>
    <s v="P.2.1.0: 產品營收與銷量達成率:"/>
    <x v="55"/>
    <x v="55"/>
    <x v="610"/>
    <x v="272"/>
    <x v="272"/>
    <x v="249"/>
    <x v="0"/>
    <x v="0"/>
    <x v="0"/>
    <x v="5"/>
    <m/>
    <x v="0"/>
    <x v="4"/>
    <s v="MLY Rev and SHIPT by PRD_Diff Rate of MLY Act Ship vs Yearly Target Ship"/>
    <x v="594"/>
    <x v="4"/>
    <x v="0"/>
    <x v="6"/>
    <x v="5"/>
    <x v="0"/>
    <x v="0"/>
    <s v="DM_PNC_MLY_REV_BY_PROD"/>
    <s v="MLY_YLY_SHIP_DIFF_RATE"/>
    <x v="53"/>
    <x v="172"/>
    <x v="0"/>
    <n v="0"/>
    <x v="0"/>
    <x v="0"/>
    <x v="2"/>
    <s v=""/>
    <s v=""/>
    <n v="610"/>
    <s v="-610"/>
    <x v="0"/>
    <x v="0"/>
    <x v="0"/>
    <x v="272"/>
    <x v="7"/>
    <s v="每月實際和年度目標出貨量差異率"/>
    <s v=""/>
    <s v=""/>
    <x v="0"/>
    <x v="60"/>
    <m/>
    <s v="^()$"/>
    <n v="9"/>
    <x v="0"/>
    <x v="5"/>
    <x v="0"/>
    <x v="1"/>
    <x v="1"/>
    <x v="1"/>
    <b v="0"/>
    <x v="1"/>
    <x v="1"/>
    <n v="0"/>
    <x v="0"/>
    <b v="0"/>
    <b v="0"/>
    <b v="0"/>
    <b v="0"/>
    <b v="0"/>
    <b v="0"/>
    <b v="0"/>
    <b v="0"/>
    <e v="#N/A"/>
    <b v="0"/>
    <b v="0"/>
    <x v="2"/>
    <x v="7"/>
    <n v="0"/>
    <x v="37"/>
    <x v="0"/>
  </r>
  <r>
    <m/>
    <x v="5"/>
    <x v="12"/>
    <x v="228"/>
    <x v="228"/>
    <x v="107"/>
    <x v="234"/>
    <s v="儲存單位為 台幣_x000a_顯示單位為 百萬台幣"/>
    <x v="4"/>
    <x v="63"/>
    <m/>
    <s v="General"/>
    <s v="金額類"/>
    <m/>
    <x v="0"/>
    <s v="PNC"/>
    <x v="7"/>
    <x v="6"/>
    <x v="0"/>
    <x v="0"/>
    <s v="DM_PNC_MLY_REV_BY_PROD"/>
    <s v="UTD_PLAN_REV"/>
    <m/>
    <m/>
    <m/>
    <m/>
    <m/>
    <m/>
    <m/>
    <m/>
    <m/>
    <m/>
    <m/>
    <m/>
    <m/>
    <m/>
    <m/>
    <m/>
    <m/>
    <m/>
    <s v="資料清單"/>
    <x v="13"/>
    <x v="56"/>
    <x v="60"/>
    <x v="12"/>
    <e v="#N/A"/>
    <s v="Up to date Monthly Estimated Revenue"/>
    <x v="228"/>
    <x v="107"/>
    <x v="0"/>
    <x v="234"/>
    <x v="7"/>
    <s v="IEC_STD_V10 &gt;&gt; Common &gt;&gt; AutoMetaDataUp to date Monthly Estimated Revenue"/>
    <x v="4"/>
    <x v="0"/>
    <s v="最新每月預估營業收入Measure"/>
    <n v="408"/>
    <n v="587"/>
    <n v="0"/>
    <s v=""/>
    <n v="0"/>
    <n v="0"/>
    <n v="490"/>
    <x v="93"/>
    <s v="MLY Rev and SHIPT by PRD"/>
    <x v="62"/>
    <e v="#N/A"/>
    <x v="0"/>
    <s v="P.2.1.0: 產品營收與銷量達成率:"/>
    <x v="56"/>
    <x v="56"/>
    <x v="611"/>
    <x v="228"/>
    <x v="228"/>
    <x v="220"/>
    <x v="0"/>
    <x v="0"/>
    <x v="0"/>
    <x v="6"/>
    <m/>
    <x v="0"/>
    <x v="4"/>
    <s v="MLY Rev and SHIPT by PRD_Up to date Monthly Estimated Revenue"/>
    <x v="595"/>
    <x v="4"/>
    <x v="0"/>
    <x v="6"/>
    <x v="5"/>
    <x v="0"/>
    <x v="0"/>
    <s v="DM_PNC_MLY_REV_BY_PROD"/>
    <s v="UTD_PLAN_REV"/>
    <x v="53"/>
    <x v="157"/>
    <x v="0"/>
    <n v="0"/>
    <x v="0"/>
    <x v="0"/>
    <x v="0"/>
    <s v=""/>
    <s v=""/>
    <n v="611"/>
    <s v="-611"/>
    <x v="0"/>
    <x v="0"/>
    <x v="0"/>
    <x v="228"/>
    <x v="7"/>
    <s v="最新每月預估營業收入"/>
    <s v=""/>
    <s v=""/>
    <x v="0"/>
    <x v="60"/>
    <m/>
    <s v="^()$"/>
    <n v="9"/>
    <x v="0"/>
    <x v="5"/>
    <x v="0"/>
    <x v="1"/>
    <x v="1"/>
    <x v="1"/>
    <b v="0"/>
    <x v="1"/>
    <x v="1"/>
    <n v="0"/>
    <x v="0"/>
    <b v="0"/>
    <b v="0"/>
    <b v="0"/>
    <b v="0"/>
    <b v="0"/>
    <b v="0"/>
    <b v="0"/>
    <b v="0"/>
    <b v="0"/>
    <b v="0"/>
    <b v="0"/>
    <x v="0"/>
    <x v="0"/>
    <n v="0"/>
    <x v="39"/>
    <x v="0"/>
  </r>
  <r>
    <m/>
    <x v="5"/>
    <x v="12"/>
    <x v="254"/>
    <x v="254"/>
    <x v="108"/>
    <x v="264"/>
    <s v="儲存單位為 台_x000a_顯示單位為 千台"/>
    <x v="4"/>
    <x v="63"/>
    <m/>
    <s v="General"/>
    <s v="金額類"/>
    <m/>
    <x v="0"/>
    <s v="PNC"/>
    <x v="7"/>
    <x v="6"/>
    <x v="0"/>
    <x v="0"/>
    <s v="DM_PNC_MLY_REV_BY_PROD"/>
    <s v="UTD_PLAN_SHIP"/>
    <m/>
    <m/>
    <m/>
    <m/>
    <m/>
    <m/>
    <m/>
    <m/>
    <m/>
    <m/>
    <m/>
    <m/>
    <m/>
    <m/>
    <m/>
    <m/>
    <m/>
    <m/>
    <s v="資料清單"/>
    <x v="13"/>
    <x v="57"/>
    <x v="60"/>
    <x v="12"/>
    <e v="#N/A"/>
    <s v="Up to date Monthly Estimated Shipment"/>
    <x v="254"/>
    <x v="108"/>
    <x v="0"/>
    <x v="264"/>
    <x v="7"/>
    <s v="IEC_STD_V10 &gt;&gt; Common &gt;&gt; AutoMetaDataUp to date Monthly Estimated Shipment"/>
    <x v="4"/>
    <x v="0"/>
    <s v="最新每月預估出貨量Measure"/>
    <n v="491"/>
    <n v="587"/>
    <n v="0"/>
    <s v=""/>
    <n v="0"/>
    <n v="0"/>
    <n v="491"/>
    <x v="124"/>
    <s v="MLY Rev and SHIPT by PRD"/>
    <x v="62"/>
    <e v="#N/A"/>
    <x v="0"/>
    <s v="P.2.1.0: 產品營收與銷量達成率:"/>
    <x v="57"/>
    <x v="57"/>
    <x v="612"/>
    <x v="254"/>
    <x v="254"/>
    <x v="221"/>
    <x v="0"/>
    <x v="0"/>
    <x v="0"/>
    <x v="6"/>
    <m/>
    <x v="0"/>
    <x v="4"/>
    <s v="MLY Rev and SHIPT by PRD_Up to date Monthly Estimated Shipment"/>
    <x v="596"/>
    <x v="4"/>
    <x v="0"/>
    <x v="6"/>
    <x v="5"/>
    <x v="0"/>
    <x v="0"/>
    <s v="DM_PNC_MLY_REV_BY_PROD"/>
    <s v="UTD_PLAN_SHIP"/>
    <x v="53"/>
    <x v="158"/>
    <x v="0"/>
    <n v="0"/>
    <x v="0"/>
    <x v="0"/>
    <x v="0"/>
    <s v=""/>
    <s v=""/>
    <n v="612"/>
    <s v="-612"/>
    <x v="0"/>
    <x v="0"/>
    <x v="0"/>
    <x v="254"/>
    <x v="7"/>
    <s v="最新每月預估出貨量"/>
    <s v=""/>
    <s v=""/>
    <x v="0"/>
    <x v="60"/>
    <m/>
    <s v="^()$"/>
    <n v="9"/>
    <x v="0"/>
    <x v="5"/>
    <x v="0"/>
    <x v="1"/>
    <x v="1"/>
    <x v="1"/>
    <b v="0"/>
    <x v="1"/>
    <x v="1"/>
    <n v="0"/>
    <x v="0"/>
    <b v="0"/>
    <b v="0"/>
    <b v="0"/>
    <b v="0"/>
    <b v="0"/>
    <b v="0"/>
    <b v="0"/>
    <b v="0"/>
    <b v="1"/>
    <b v="0"/>
    <b v="0"/>
    <x v="1"/>
    <x v="4"/>
    <n v="1"/>
    <x v="38"/>
    <x v="0"/>
  </r>
  <r>
    <m/>
    <x v="5"/>
    <x v="12"/>
    <x v="284"/>
    <x v="284"/>
    <x v="137"/>
    <x v="294"/>
    <s v="月初至今實際和最新每月預估營業收入達成率 = 月初至今實際營業收入 / 最新每月預估營業收入"/>
    <x v="4"/>
    <x v="63"/>
    <s v="MLY Rev and SHIPT by BU and CUS_Month to Date Actual Revenue;MLY Rev and SHIPT by PRD_Up to date Monthly Estimated Revenue"/>
    <s v="General"/>
    <s v="比例類"/>
    <m/>
    <x v="0"/>
    <s v="PNC"/>
    <x v="7"/>
    <x v="6"/>
    <x v="0"/>
    <x v="0"/>
    <s v="DM_PNC_MLY_REV_BY_PROD"/>
    <s v="MTD_UTD_REV_ACH_RATE"/>
    <m/>
    <m/>
    <m/>
    <m/>
    <m/>
    <s v="Actual Monthly Revenue and Shipment Data_Diff Rate of MLY Act Rev vs Yearly Target Rev"/>
    <m/>
    <m/>
    <m/>
    <m/>
    <m/>
    <m/>
    <m/>
    <m/>
    <m/>
    <m/>
    <m/>
    <m/>
    <s v="資料清單"/>
    <x v="13"/>
    <x v="58"/>
    <x v="60"/>
    <x v="12"/>
    <e v="#N/A"/>
    <s v="Hit Rate of MTD Act Rev vs UTD Est Rev"/>
    <x v="284"/>
    <x v="137"/>
    <x v="0"/>
    <x v="294"/>
    <x v="7"/>
    <s v="IEC_STD_V10 &gt;&gt; Common &gt;&gt; AutoMetaDataHit Rate of MTD Act Rev vs UTD Est Rev"/>
    <x v="4"/>
    <x v="0"/>
    <s v="月初至今實際和最新每月預估營業收入達成率Measure"/>
    <n v="545"/>
    <n v="587"/>
    <e v="#N/A"/>
    <s v=""/>
    <n v="0"/>
    <e v="#N/A"/>
    <e v="#N/A"/>
    <x v="125"/>
    <s v="MLY Rev and SHIPT by PRD"/>
    <x v="62"/>
    <e v="#N/A"/>
    <x v="72"/>
    <s v="P.2.1.0: 產品營收與銷量達成率:"/>
    <x v="58"/>
    <x v="58"/>
    <x v="613"/>
    <x v="284"/>
    <x v="284"/>
    <x v="250"/>
    <x v="0"/>
    <x v="0"/>
    <x v="0"/>
    <x v="5"/>
    <m/>
    <x v="0"/>
    <x v="4"/>
    <s v="MLY Rev and SHIPT by PRD_Hit Rate of MTD Act Rev vs UTD Est Rev"/>
    <x v="597"/>
    <x v="4"/>
    <x v="0"/>
    <x v="6"/>
    <x v="5"/>
    <x v="0"/>
    <x v="0"/>
    <s v="DM_PNC_MLY_REV_BY_PROD"/>
    <s v="MTD_UTD_REV_ACH_RATE"/>
    <x v="53"/>
    <x v="183"/>
    <x v="0"/>
    <n v="0"/>
    <x v="0"/>
    <x v="0"/>
    <x v="2"/>
    <s v=""/>
    <s v=""/>
    <n v="613"/>
    <s v="-613"/>
    <x v="0"/>
    <x v="0"/>
    <x v="0"/>
    <x v="284"/>
    <x v="7"/>
    <s v="月初至今實際和最新每月預估營業收入達成率"/>
    <s v=""/>
    <s v=""/>
    <x v="0"/>
    <x v="60"/>
    <m/>
    <s v="^()$"/>
    <n v="9"/>
    <x v="0"/>
    <x v="5"/>
    <x v="0"/>
    <x v="1"/>
    <x v="1"/>
    <x v="1"/>
    <b v="0"/>
    <x v="1"/>
    <x v="1"/>
    <n v="0"/>
    <x v="0"/>
    <b v="0"/>
    <b v="0"/>
    <b v="0"/>
    <b v="0"/>
    <b v="0"/>
    <b v="0"/>
    <b v="0"/>
    <b v="0"/>
    <e v="#N/A"/>
    <b v="0"/>
    <b v="0"/>
    <x v="2"/>
    <x v="7"/>
    <n v="0"/>
    <x v="40"/>
    <x v="0"/>
  </r>
  <r>
    <m/>
    <x v="5"/>
    <x v="12"/>
    <x v="285"/>
    <x v="285"/>
    <x v="138"/>
    <x v="295"/>
    <s v="月初至今實際和最新每月預估營業收入達成率 = 月初至今實際營業收入 / 最新每月預估營業收入"/>
    <x v="4"/>
    <x v="63"/>
    <s v="MLY Rev and SHIPT by BU and CUS_Month to Date Actual Revenue;MLY Rev and SHIPT by PRD_Up to date Monthly Estimated Revenue"/>
    <s v="General"/>
    <s v="比例類"/>
    <m/>
    <x v="0"/>
    <s v="PNC"/>
    <x v="7"/>
    <x v="6"/>
    <x v="0"/>
    <x v="0"/>
    <s v="DM_PNC_MLY_REV_BY_PROD"/>
    <s v="MTD_UTD_SHIP_ACH_RATE"/>
    <m/>
    <m/>
    <m/>
    <m/>
    <m/>
    <s v="Actual Monthly Revenue and Shipment Data_Diff Rate of MLY Act Rev vs Yearly Target Rev"/>
    <m/>
    <m/>
    <m/>
    <m/>
    <m/>
    <m/>
    <m/>
    <m/>
    <m/>
    <m/>
    <m/>
    <m/>
    <s v="資料清單"/>
    <x v="13"/>
    <x v="59"/>
    <x v="60"/>
    <x v="12"/>
    <e v="#N/A"/>
    <s v="Hit Rate of MTD Act Ship vs UTD Est Ship"/>
    <x v="285"/>
    <x v="138"/>
    <x v="0"/>
    <x v="295"/>
    <x v="7"/>
    <s v="IEC_STD_V10 &gt;&gt; Common &gt;&gt; AutoMetaDataHit Rate of MTD Act Ship vs UTD Est Ship"/>
    <x v="4"/>
    <x v="0"/>
    <s v="月初至今實際和最新每月預估出貨量達成率Measure"/>
    <n v="546"/>
    <n v="587"/>
    <e v="#N/A"/>
    <s v=""/>
    <n v="0"/>
    <e v="#N/A"/>
    <e v="#N/A"/>
    <x v="125"/>
    <s v="MLY Rev and SHIPT by PRD"/>
    <x v="62"/>
    <e v="#N/A"/>
    <x v="72"/>
    <s v="P.2.1.0: 產品營收與銷量達成率:"/>
    <x v="59"/>
    <x v="59"/>
    <x v="614"/>
    <x v="285"/>
    <x v="285"/>
    <x v="250"/>
    <x v="0"/>
    <x v="0"/>
    <x v="0"/>
    <x v="5"/>
    <m/>
    <x v="0"/>
    <x v="4"/>
    <s v="MLY Rev and SHIPT by PRD_Hit Rate of MTD Act Ship vs UTD Est Ship"/>
    <x v="598"/>
    <x v="4"/>
    <x v="0"/>
    <x v="6"/>
    <x v="5"/>
    <x v="0"/>
    <x v="0"/>
    <s v="DM_PNC_MLY_REV_BY_PROD"/>
    <s v="MTD_UTD_SHIP_ACH_RATE"/>
    <x v="53"/>
    <x v="184"/>
    <x v="0"/>
    <n v="0"/>
    <x v="0"/>
    <x v="0"/>
    <x v="2"/>
    <s v=""/>
    <s v=""/>
    <n v="614"/>
    <s v="-614"/>
    <x v="0"/>
    <x v="0"/>
    <x v="0"/>
    <x v="285"/>
    <x v="7"/>
    <s v="月初至今實際和最新每月預估出貨量達成率"/>
    <s v=""/>
    <s v=""/>
    <x v="0"/>
    <x v="60"/>
    <m/>
    <s v="^()$"/>
    <n v="9"/>
    <x v="0"/>
    <x v="5"/>
    <x v="0"/>
    <x v="1"/>
    <x v="1"/>
    <x v="1"/>
    <b v="0"/>
    <x v="1"/>
    <x v="1"/>
    <n v="0"/>
    <x v="0"/>
    <b v="0"/>
    <b v="0"/>
    <b v="0"/>
    <b v="0"/>
    <b v="0"/>
    <b v="0"/>
    <b v="0"/>
    <b v="0"/>
    <e v="#N/A"/>
    <b v="0"/>
    <b v="0"/>
    <x v="2"/>
    <x v="7"/>
    <n v="0"/>
    <x v="45"/>
    <x v="0"/>
  </r>
  <r>
    <m/>
    <x v="5"/>
    <x v="12"/>
    <x v="267"/>
    <x v="297"/>
    <x v="121"/>
    <x v="277"/>
    <s v="N/A"/>
    <x v="3"/>
    <x v="63"/>
    <s v="MLY Rev and SHIPT by BU and CUS_Month to Date Actual Revenue;MLY Rev and SHIPT by PRD_Up to date Monthly Estimated Revenue"/>
    <s v="General"/>
    <s v="日期類"/>
    <m/>
    <x v="0"/>
    <s v="PNC"/>
    <x v="7"/>
    <x v="6"/>
    <x v="0"/>
    <x v="0"/>
    <s v="DM_PNC_MLY_REV_BY_PROD"/>
    <s v="LATEST_CLOSE_MONTH"/>
    <m/>
    <m/>
    <m/>
    <m/>
    <m/>
    <s v="Actual Monthly Revenue and Shipment Data_Latest Closing Month"/>
    <m/>
    <m/>
    <m/>
    <m/>
    <m/>
    <m/>
    <m/>
    <m/>
    <m/>
    <m/>
    <m/>
    <m/>
    <s v="資料清單"/>
    <x v="13"/>
    <x v="60"/>
    <x v="60"/>
    <x v="12"/>
    <e v="#N/A"/>
    <s v="Latest Closing Month "/>
    <x v="297"/>
    <x v="121"/>
    <x v="0"/>
    <x v="277"/>
    <x v="7"/>
    <s v="IEC_STD_V10 &gt;&gt; Common &gt;&gt; AutoMetaDataLatest Closing Month "/>
    <x v="3"/>
    <x v="0"/>
    <s v="最新結算月份Dimension"/>
    <n v="617"/>
    <n v="587"/>
    <e v="#N/A"/>
    <s v=""/>
    <n v="0"/>
    <e v="#N/A"/>
    <e v="#N/A"/>
    <x v="126"/>
    <s v="MLY Rev and SHIPT by PRD"/>
    <x v="62"/>
    <e v="#N/A"/>
    <x v="72"/>
    <s v="P.2.1.0: 產品營收與銷量達成率:"/>
    <x v="60"/>
    <x v="60"/>
    <x v="615"/>
    <x v="267"/>
    <x v="297"/>
    <x v="189"/>
    <x v="0"/>
    <x v="0"/>
    <x v="0"/>
    <x v="3"/>
    <m/>
    <x v="0"/>
    <x v="3"/>
    <s v="MLY Rev and SHIPT by PRD_Latest Closing Month "/>
    <x v="599"/>
    <x v="3"/>
    <x v="0"/>
    <x v="6"/>
    <x v="5"/>
    <x v="0"/>
    <x v="0"/>
    <s v="DM_PNC_MLY_REV_BY_PROD"/>
    <s v="LATEST_CLOSE_MONTH"/>
    <x v="53"/>
    <x v="167"/>
    <x v="0"/>
    <n v="0"/>
    <x v="0"/>
    <x v="0"/>
    <x v="2"/>
    <s v=""/>
    <s v=""/>
    <n v="615"/>
    <s v="-615"/>
    <x v="0"/>
    <x v="0"/>
    <x v="0"/>
    <x v="297"/>
    <x v="7"/>
    <s v="最新結算月份"/>
    <s v=""/>
    <s v=""/>
    <x v="0"/>
    <x v="60"/>
    <m/>
    <s v="^()$"/>
    <n v="9"/>
    <x v="0"/>
    <x v="5"/>
    <x v="0"/>
    <x v="1"/>
    <x v="0"/>
    <x v="1"/>
    <b v="0"/>
    <x v="1"/>
    <x v="1"/>
    <n v="0"/>
    <x v="0"/>
    <b v="0"/>
    <b v="0"/>
    <b v="0"/>
    <b v="0"/>
    <b v="1"/>
    <b v="0"/>
    <b v="0"/>
    <b v="0"/>
    <e v="#N/A"/>
    <b v="0"/>
    <b v="0"/>
    <x v="2"/>
    <x v="7"/>
    <n v="0"/>
    <x v="28"/>
    <x v="0"/>
  </r>
  <r>
    <m/>
    <x v="5"/>
    <x v="12"/>
    <x v="297"/>
    <x v="298"/>
    <x v="147"/>
    <x v="307"/>
    <s v="N/A"/>
    <x v="0"/>
    <x v="0"/>
    <m/>
    <s v="General"/>
    <s v="N/A"/>
    <s v="N/A"/>
    <x v="0"/>
    <s v="PNC"/>
    <x v="7"/>
    <x v="6"/>
    <x v="0"/>
    <x v="0"/>
    <s v="DM_PNC_YLY_REV_BY_CUST"/>
    <m/>
    <m/>
    <m/>
    <m/>
    <m/>
    <m/>
    <m/>
    <m/>
    <m/>
    <m/>
    <m/>
    <m/>
    <m/>
    <m/>
    <m/>
    <m/>
    <m/>
    <m/>
    <m/>
    <s v="資料清單"/>
    <x v="13"/>
    <x v="61"/>
    <x v="60"/>
    <x v="12"/>
    <e v="#N/A"/>
    <s v="Yearly Rev and SHIPT by BU and CUS"/>
    <x v="298"/>
    <x v="147"/>
    <x v="0"/>
    <x v="307"/>
    <x v="7"/>
    <s v="IEC_STD_V10 &gt;&gt; Common &gt;&gt; AutoMetaDataYearly Rev and SHIPT by BU and CUS"/>
    <x v="0"/>
    <x v="0"/>
    <s v="依客戶與事業部代碼呈現年度營業收入與出貨達成狀況Concept"/>
    <n v="618"/>
    <n v="0"/>
    <n v="0"/>
    <s v=""/>
    <n v="0"/>
    <n v="0"/>
    <n v="0"/>
    <x v="0"/>
    <s v=""/>
    <x v="0"/>
    <s v=""/>
    <x v="0"/>
    <s v="P.2.1.0: 產品營收與銷量達成率:"/>
    <x v="61"/>
    <x v="61"/>
    <x v="616"/>
    <x v="297"/>
    <x v="298"/>
    <x v="189"/>
    <x v="26"/>
    <x v="0"/>
    <x v="0"/>
    <x v="7"/>
    <m/>
    <x v="0"/>
    <x v="0"/>
    <s v="Yearly Rev and SHIPT by BU and CUS"/>
    <x v="600"/>
    <x v="0"/>
    <x v="0"/>
    <x v="6"/>
    <x v="5"/>
    <x v="0"/>
    <x v="0"/>
    <s v="DM_PNC_YLY_REV_BY_CUST"/>
    <s v=""/>
    <x v="54"/>
    <x v="0"/>
    <x v="0"/>
    <n v="0"/>
    <x v="0"/>
    <x v="0"/>
    <x v="0"/>
    <s v=""/>
    <s v=""/>
    <n v="616"/>
    <s v="-616"/>
    <x v="0"/>
    <x v="0"/>
    <x v="0"/>
    <x v="298"/>
    <x v="7"/>
    <s v="依客戶與事業部代碼呈現年度營業收入與出貨達成狀況"/>
    <s v=""/>
    <s v=""/>
    <x v="0"/>
    <x v="60"/>
    <m/>
    <s v="^()$"/>
    <n v="9"/>
    <x v="0"/>
    <x v="5"/>
    <x v="0"/>
    <x v="1"/>
    <x v="0"/>
    <x v="1"/>
    <b v="0"/>
    <x v="1"/>
    <x v="0"/>
    <n v="0"/>
    <x v="0"/>
    <b v="0"/>
    <b v="0"/>
    <b v="0"/>
    <b v="0"/>
    <b v="0"/>
    <b v="0"/>
    <b v="0"/>
    <b v="0"/>
    <b v="0"/>
    <b v="0"/>
    <b v="0"/>
    <x v="0"/>
    <x v="0"/>
    <n v="0"/>
    <x v="16"/>
    <x v="0"/>
  </r>
  <r>
    <m/>
    <x v="5"/>
    <x v="12"/>
    <x v="177"/>
    <x v="177"/>
    <x v="99"/>
    <x v="258"/>
    <s v="N/A"/>
    <x v="3"/>
    <x v="64"/>
    <m/>
    <s v="General"/>
    <s v="代碼類"/>
    <s v="BU1: 第一事業部_x000a_BU2: 第二事業部"/>
    <x v="0"/>
    <s v="PNC"/>
    <x v="7"/>
    <x v="6"/>
    <x v="0"/>
    <x v="0"/>
    <s v="DM_PNC_YLY_REV_BY_CUST"/>
    <s v="BU"/>
    <m/>
    <m/>
    <m/>
    <m/>
    <m/>
    <m/>
    <m/>
    <m/>
    <m/>
    <m/>
    <m/>
    <m/>
    <m/>
    <m/>
    <m/>
    <m/>
    <m/>
    <m/>
    <s v="資料清單"/>
    <x v="13"/>
    <x v="62"/>
    <x v="60"/>
    <x v="12"/>
    <e v="#N/A"/>
    <s v="BU Code"/>
    <x v="177"/>
    <x v="99"/>
    <x v="0"/>
    <x v="258"/>
    <x v="7"/>
    <s v="IEC_STD_V10 &gt;&gt; Common &gt;&gt; AutoMetaDataBU Code"/>
    <x v="3"/>
    <x v="0"/>
    <s v="事業處代碼Dimension"/>
    <n v="339"/>
    <n v="618"/>
    <n v="0"/>
    <s v=""/>
    <n v="0"/>
    <n v="0"/>
    <n v="1055"/>
    <x v="80"/>
    <s v="Yearly Rev and SHIPT by BU and CUS"/>
    <x v="63"/>
    <e v="#N/A"/>
    <x v="0"/>
    <s v="P.2.1.0: 產品營收與銷量達成率:"/>
    <x v="62"/>
    <x v="62"/>
    <x v="617"/>
    <x v="177"/>
    <x v="177"/>
    <x v="189"/>
    <x v="37"/>
    <x v="0"/>
    <x v="0"/>
    <x v="2"/>
    <m/>
    <x v="0"/>
    <x v="3"/>
    <s v="Yearly Rev and SHIPT by BU and CUS_BU Code"/>
    <x v="601"/>
    <x v="3"/>
    <x v="0"/>
    <x v="6"/>
    <x v="5"/>
    <x v="0"/>
    <x v="0"/>
    <s v="DM_PNC_YLY_REV_BY_CUST"/>
    <s v="BU"/>
    <x v="54"/>
    <x v="150"/>
    <x v="0"/>
    <n v="0"/>
    <x v="0"/>
    <x v="0"/>
    <x v="0"/>
    <s v=""/>
    <s v=""/>
    <n v="617"/>
    <s v="-617"/>
    <x v="0"/>
    <x v="0"/>
    <x v="0"/>
    <x v="177"/>
    <x v="7"/>
    <s v="事業處代碼"/>
    <s v=""/>
    <s v=""/>
    <x v="0"/>
    <x v="60"/>
    <m/>
    <s v="^()$"/>
    <n v="9"/>
    <x v="0"/>
    <x v="5"/>
    <x v="0"/>
    <x v="1"/>
    <x v="1"/>
    <x v="1"/>
    <b v="0"/>
    <x v="1"/>
    <x v="1"/>
    <n v="0"/>
    <x v="0"/>
    <b v="0"/>
    <b v="0"/>
    <b v="0"/>
    <b v="0"/>
    <b v="0"/>
    <b v="0"/>
    <b v="0"/>
    <b v="0"/>
    <b v="0"/>
    <b v="0"/>
    <b v="0"/>
    <x v="0"/>
    <x v="0"/>
    <n v="0"/>
    <x v="1"/>
    <x v="0"/>
  </r>
  <r>
    <m/>
    <x v="5"/>
    <x v="12"/>
    <x v="179"/>
    <x v="179"/>
    <x v="102"/>
    <x v="183"/>
    <s v="N/A"/>
    <x v="3"/>
    <x v="64"/>
    <m/>
    <s v="General"/>
    <s v="代碼類"/>
    <s v="BU1A_x000a_BU2B"/>
    <x v="0"/>
    <s v="PNC"/>
    <x v="7"/>
    <x v="6"/>
    <x v="0"/>
    <x v="0"/>
    <s v="DM_PNC_YLY_REV_BY_CUST"/>
    <s v="DIVISION"/>
    <m/>
    <m/>
    <m/>
    <m/>
    <m/>
    <m/>
    <m/>
    <m/>
    <m/>
    <m/>
    <m/>
    <m/>
    <m/>
    <m/>
    <m/>
    <m/>
    <m/>
    <m/>
    <s v="資料清單"/>
    <x v="13"/>
    <x v="63"/>
    <x v="60"/>
    <x v="12"/>
    <e v="#N/A"/>
    <s v="Division Code"/>
    <x v="179"/>
    <x v="102"/>
    <x v="0"/>
    <x v="183"/>
    <x v="7"/>
    <s v="IEC_STD_V10 &gt;&gt; Common &gt;&gt; AutoMetaDataDivision Code"/>
    <x v="3"/>
    <x v="0"/>
    <s v="產品事業部門代碼Dimension"/>
    <n v="341"/>
    <n v="618"/>
    <n v="0"/>
    <s v=""/>
    <n v="0"/>
    <n v="0"/>
    <n v="1051"/>
    <x v="82"/>
    <s v="Yearly Rev and SHIPT by BU and CUS"/>
    <x v="63"/>
    <e v="#N/A"/>
    <x v="0"/>
    <s v="P.2.1.0: 產品營收與銷量達成率:"/>
    <x v="63"/>
    <x v="63"/>
    <x v="618"/>
    <x v="179"/>
    <x v="179"/>
    <x v="189"/>
    <x v="38"/>
    <x v="0"/>
    <x v="0"/>
    <x v="2"/>
    <m/>
    <x v="0"/>
    <x v="3"/>
    <s v="Yearly Rev and SHIPT by BU and CUS_Division Code"/>
    <x v="602"/>
    <x v="3"/>
    <x v="0"/>
    <x v="6"/>
    <x v="5"/>
    <x v="0"/>
    <x v="0"/>
    <s v="DM_PNC_YLY_REV_BY_CUST"/>
    <s v="DIVISION"/>
    <x v="54"/>
    <x v="151"/>
    <x v="0"/>
    <n v="0"/>
    <x v="0"/>
    <x v="0"/>
    <x v="0"/>
    <s v=""/>
    <s v=""/>
    <n v="618"/>
    <s v="-618"/>
    <x v="0"/>
    <x v="0"/>
    <x v="0"/>
    <x v="179"/>
    <x v="7"/>
    <s v="產品事業部門代碼"/>
    <s v=""/>
    <s v=""/>
    <x v="0"/>
    <x v="60"/>
    <m/>
    <s v="^()$"/>
    <n v="9"/>
    <x v="0"/>
    <x v="5"/>
    <x v="0"/>
    <x v="1"/>
    <x v="1"/>
    <x v="1"/>
    <b v="0"/>
    <x v="1"/>
    <x v="1"/>
    <n v="0"/>
    <x v="0"/>
    <b v="0"/>
    <b v="0"/>
    <b v="0"/>
    <b v="0"/>
    <b v="0"/>
    <b v="0"/>
    <b v="0"/>
    <b v="0"/>
    <b v="0"/>
    <b v="0"/>
    <b v="0"/>
    <x v="0"/>
    <x v="0"/>
    <n v="0"/>
    <x v="12"/>
    <x v="0"/>
  </r>
  <r>
    <m/>
    <x v="5"/>
    <x v="12"/>
    <x v="178"/>
    <x v="178"/>
    <x v="93"/>
    <x v="259"/>
    <s v="N/A"/>
    <x v="3"/>
    <x v="64"/>
    <m/>
    <s v="General"/>
    <s v="代碼類"/>
    <s v="HP, Dynabook, ASUS, Tiny"/>
    <x v="0"/>
    <s v="PNC"/>
    <x v="7"/>
    <x v="6"/>
    <x v="0"/>
    <x v="0"/>
    <s v="DM_PNC_YLY_REV_BY_CUST"/>
    <s v="CUSTOMER"/>
    <m/>
    <m/>
    <m/>
    <m/>
    <m/>
    <m/>
    <m/>
    <m/>
    <m/>
    <m/>
    <m/>
    <m/>
    <m/>
    <m/>
    <m/>
    <m/>
    <m/>
    <m/>
    <s v="資料清單"/>
    <x v="13"/>
    <x v="64"/>
    <x v="60"/>
    <x v="12"/>
    <e v="#N/A"/>
    <s v="Customer Name"/>
    <x v="178"/>
    <x v="93"/>
    <x v="0"/>
    <x v="259"/>
    <x v="7"/>
    <s v="IEC_STD_V10 &gt;&gt; Common &gt;&gt; AutoMetaDataCustomer Name"/>
    <x v="3"/>
    <x v="0"/>
    <s v="客戶名稱Dimension"/>
    <n v="340"/>
    <n v="618"/>
    <n v="0"/>
    <s v=""/>
    <n v="0"/>
    <n v="0"/>
    <n v="1036"/>
    <x v="81"/>
    <s v="Yearly Rev and SHIPT by BU and CUS"/>
    <x v="63"/>
    <e v="#N/A"/>
    <x v="0"/>
    <s v="P.2.1.0: 產品營收與銷量達成率:"/>
    <x v="64"/>
    <x v="64"/>
    <x v="619"/>
    <x v="178"/>
    <x v="178"/>
    <x v="189"/>
    <x v="39"/>
    <x v="0"/>
    <x v="0"/>
    <x v="2"/>
    <m/>
    <x v="0"/>
    <x v="3"/>
    <s v="Yearly Rev and SHIPT by BU and CUS_Customer Name"/>
    <x v="603"/>
    <x v="3"/>
    <x v="0"/>
    <x v="6"/>
    <x v="5"/>
    <x v="0"/>
    <x v="0"/>
    <s v="DM_PNC_YLY_REV_BY_CUST"/>
    <s v="CUSTOMER"/>
    <x v="54"/>
    <x v="152"/>
    <x v="0"/>
    <n v="0"/>
    <x v="0"/>
    <x v="0"/>
    <x v="0"/>
    <s v=""/>
    <s v=""/>
    <n v="619"/>
    <s v="-619"/>
    <x v="0"/>
    <x v="0"/>
    <x v="0"/>
    <x v="178"/>
    <x v="7"/>
    <s v="客戶名稱"/>
    <s v=""/>
    <s v=""/>
    <x v="0"/>
    <x v="60"/>
    <m/>
    <s v="^()$"/>
    <n v="9"/>
    <x v="0"/>
    <x v="5"/>
    <x v="0"/>
    <x v="1"/>
    <x v="1"/>
    <x v="1"/>
    <b v="0"/>
    <x v="1"/>
    <x v="1"/>
    <n v="0"/>
    <x v="0"/>
    <b v="0"/>
    <b v="0"/>
    <b v="0"/>
    <b v="0"/>
    <b v="0"/>
    <b v="0"/>
    <b v="0"/>
    <b v="0"/>
    <b v="0"/>
    <b v="0"/>
    <b v="0"/>
    <x v="0"/>
    <x v="0"/>
    <n v="0"/>
    <x v="12"/>
    <x v="0"/>
  </r>
  <r>
    <m/>
    <x v="5"/>
    <x v="12"/>
    <x v="298"/>
    <x v="299"/>
    <x v="148"/>
    <x v="308"/>
    <s v="N/A"/>
    <x v="3"/>
    <x v="64"/>
    <m/>
    <s v="General"/>
    <s v="日期類"/>
    <m/>
    <x v="0"/>
    <s v="PNC"/>
    <x v="7"/>
    <x v="6"/>
    <x v="0"/>
    <x v="0"/>
    <s v="DM_PNC_YLY_REV_BY_CUST"/>
    <s v="POSTING_YEAR"/>
    <m/>
    <m/>
    <m/>
    <m/>
    <m/>
    <s v="Actual Monthly Revenue and Shipment Data_Actual Operating and Shipment Month"/>
    <m/>
    <m/>
    <m/>
    <m/>
    <m/>
    <m/>
    <m/>
    <m/>
    <m/>
    <m/>
    <m/>
    <m/>
    <s v="資料清單"/>
    <x v="13"/>
    <x v="65"/>
    <x v="60"/>
    <x v="12"/>
    <e v="#N/A"/>
    <s v="Journal Create Year"/>
    <x v="299"/>
    <x v="148"/>
    <x v="0"/>
    <x v="308"/>
    <x v="7"/>
    <s v="IEC_STD_V10 &gt;&gt; Common &gt;&gt; AutoMetaDataJournal Create Year"/>
    <x v="3"/>
    <x v="0"/>
    <s v="立帳年度Dimension"/>
    <n v="622"/>
    <n v="618"/>
    <n v="0"/>
    <s v=""/>
    <n v="0"/>
    <e v="#N/A"/>
    <e v="#N/A"/>
    <x v="111"/>
    <s v="Yearly Rev and SHIPT by BU and CUS"/>
    <x v="63"/>
    <e v="#N/A"/>
    <x v="0"/>
    <s v="P.2.1.0: 產品營收與銷量達成率:"/>
    <x v="65"/>
    <x v="65"/>
    <x v="620"/>
    <x v="298"/>
    <x v="299"/>
    <x v="189"/>
    <x v="0"/>
    <x v="0"/>
    <x v="0"/>
    <x v="3"/>
    <m/>
    <x v="0"/>
    <x v="3"/>
    <s v="Yearly Rev and SHIPT by BU and CUS_Journal Create Year"/>
    <x v="604"/>
    <x v="3"/>
    <x v="0"/>
    <x v="6"/>
    <x v="5"/>
    <x v="0"/>
    <x v="0"/>
    <s v="DM_PNC_YLY_REV_BY_CUST"/>
    <s v="POSTING_YEAR"/>
    <x v="54"/>
    <x v="191"/>
    <x v="0"/>
    <n v="0"/>
    <x v="0"/>
    <x v="0"/>
    <x v="2"/>
    <s v=""/>
    <s v=""/>
    <n v="620"/>
    <s v="-620"/>
    <x v="0"/>
    <x v="0"/>
    <x v="0"/>
    <x v="299"/>
    <x v="7"/>
    <s v="立帳年度"/>
    <s v=""/>
    <s v=""/>
    <x v="0"/>
    <x v="60"/>
    <m/>
    <s v="^()$"/>
    <n v="9"/>
    <x v="0"/>
    <x v="5"/>
    <x v="0"/>
    <x v="1"/>
    <x v="0"/>
    <x v="1"/>
    <b v="0"/>
    <x v="1"/>
    <x v="1"/>
    <n v="0"/>
    <x v="0"/>
    <b v="0"/>
    <b v="0"/>
    <b v="0"/>
    <b v="0"/>
    <b v="0"/>
    <b v="0"/>
    <b v="0"/>
    <b v="0"/>
    <e v="#N/A"/>
    <b v="0"/>
    <b v="0"/>
    <x v="2"/>
    <x v="7"/>
    <n v="0"/>
    <x v="5"/>
    <x v="0"/>
  </r>
  <r>
    <m/>
    <x v="5"/>
    <x v="12"/>
    <x v="299"/>
    <x v="300"/>
    <x v="149"/>
    <x v="309"/>
    <s v="當年度: 實際和預估營業收入 = YTM 實際營業收入 + 剩餘月董事會預估營業收入_x000a_以往年度: 實際和預估營業收入 = 每月實際營業收入加總_x000a__x000a_儲存單位為 台幣_x000a_顯示單位為 百萬台幣"/>
    <x v="4"/>
    <x v="64"/>
    <m/>
    <s v="General"/>
    <s v="金額類"/>
    <m/>
    <x v="0"/>
    <s v="PNC"/>
    <x v="7"/>
    <x v="6"/>
    <x v="0"/>
    <x v="0"/>
    <s v="DM_PNC_YLY_REV_BY_CUST"/>
    <s v="YLY_ACT_REV"/>
    <m/>
    <m/>
    <m/>
    <m/>
    <m/>
    <s v="Actual Monthly Revenue and Shipment Data_Monthly Actual Revenue"/>
    <m/>
    <m/>
    <m/>
    <m/>
    <m/>
    <m/>
    <m/>
    <m/>
    <m/>
    <m/>
    <m/>
    <m/>
    <s v="資料清單"/>
    <x v="13"/>
    <x v="66"/>
    <x v="60"/>
    <x v="12"/>
    <e v="#N/A"/>
    <s v="Yearly Actual and Predict Revenue"/>
    <x v="300"/>
    <x v="149"/>
    <x v="0"/>
    <x v="309"/>
    <x v="7"/>
    <s v="IEC_STD_V10 &gt;&gt; Common &gt;&gt; AutoMetaDataYearly Actual and Predict Revenue"/>
    <x v="4"/>
    <x v="0"/>
    <s v="年度實際和預估營業收入Measure"/>
    <n v="623"/>
    <n v="618"/>
    <n v="0"/>
    <s v=""/>
    <n v="0"/>
    <e v="#N/A"/>
    <e v="#N/A"/>
    <x v="127"/>
    <s v="Yearly Rev and SHIPT by BU and CUS"/>
    <x v="63"/>
    <e v="#N/A"/>
    <x v="0"/>
    <s v="P.2.1.0: 產品營收與銷量達成率:"/>
    <x v="66"/>
    <x v="66"/>
    <x v="621"/>
    <x v="299"/>
    <x v="300"/>
    <x v="251"/>
    <x v="0"/>
    <x v="0"/>
    <x v="0"/>
    <x v="6"/>
    <m/>
    <x v="0"/>
    <x v="4"/>
    <s v="Yearly Rev and SHIPT by BU and CUS_Yearly Actual and Predict Revenue"/>
    <x v="605"/>
    <x v="4"/>
    <x v="0"/>
    <x v="6"/>
    <x v="5"/>
    <x v="0"/>
    <x v="0"/>
    <s v="DM_PNC_YLY_REV_BY_CUST"/>
    <s v="YLY_ACT_REV"/>
    <x v="54"/>
    <x v="192"/>
    <x v="0"/>
    <n v="0"/>
    <x v="0"/>
    <x v="0"/>
    <x v="2"/>
    <s v=""/>
    <s v=""/>
    <n v="621"/>
    <s v="-621"/>
    <x v="0"/>
    <x v="0"/>
    <x v="0"/>
    <x v="300"/>
    <x v="7"/>
    <s v="年度實際和預估營業收入"/>
    <s v=""/>
    <s v=""/>
    <x v="0"/>
    <x v="60"/>
    <m/>
    <s v="^()$"/>
    <n v="9"/>
    <x v="0"/>
    <x v="5"/>
    <x v="0"/>
    <x v="1"/>
    <x v="0"/>
    <x v="1"/>
    <b v="0"/>
    <x v="1"/>
    <x v="1"/>
    <n v="0"/>
    <x v="0"/>
    <b v="0"/>
    <b v="0"/>
    <b v="0"/>
    <b v="0"/>
    <b v="0"/>
    <b v="0"/>
    <b v="0"/>
    <b v="0"/>
    <e v="#N/A"/>
    <b v="0"/>
    <b v="0"/>
    <x v="2"/>
    <x v="7"/>
    <n v="0"/>
    <x v="36"/>
    <x v="0"/>
  </r>
  <r>
    <m/>
    <x v="5"/>
    <x v="12"/>
    <x v="300"/>
    <x v="301"/>
    <x v="150"/>
    <x v="310"/>
    <s v="當年度: 實際和預估出貨量 = YTM 實際出貨量 + 剩餘月董事會預估出貨量_x000a_以往年度: 實際和預估出貨量 = 每月實際出貨量加總_x000a__x000a_儲存單位為 台_x000a_顯示單位為 千台"/>
    <x v="4"/>
    <x v="64"/>
    <m/>
    <s v="General"/>
    <s v="金額類"/>
    <m/>
    <x v="0"/>
    <s v="PNC"/>
    <x v="7"/>
    <x v="6"/>
    <x v="0"/>
    <x v="0"/>
    <s v="DM_PNC_YLY_REV_BY_CUST"/>
    <s v="YLY_ACT_SHIP"/>
    <m/>
    <m/>
    <m/>
    <m/>
    <m/>
    <s v="Actual Monthly Revenue and Shipment Data_Monthly Actual Revenue"/>
    <m/>
    <m/>
    <m/>
    <m/>
    <m/>
    <m/>
    <m/>
    <m/>
    <m/>
    <m/>
    <m/>
    <m/>
    <s v="資料清單"/>
    <x v="13"/>
    <x v="67"/>
    <x v="60"/>
    <x v="12"/>
    <e v="#N/A"/>
    <s v="Yearly Actual and Predict Shipment"/>
    <x v="301"/>
    <x v="150"/>
    <x v="0"/>
    <x v="310"/>
    <x v="7"/>
    <s v="IEC_STD_V10 &gt;&gt; Common &gt;&gt; AutoMetaDataYearly Actual and Predict Shipment"/>
    <x v="4"/>
    <x v="0"/>
    <s v="年度實際和預估出貨量Measure"/>
    <n v="624"/>
    <n v="618"/>
    <n v="0"/>
    <s v=""/>
    <n v="0"/>
    <e v="#N/A"/>
    <e v="#N/A"/>
    <x v="127"/>
    <s v="Yearly Rev and SHIPT by BU and CUS"/>
    <x v="63"/>
    <e v="#N/A"/>
    <x v="0"/>
    <s v="P.2.1.0: 產品營收與銷量達成率:"/>
    <x v="67"/>
    <x v="67"/>
    <x v="622"/>
    <x v="300"/>
    <x v="301"/>
    <x v="252"/>
    <x v="0"/>
    <x v="0"/>
    <x v="0"/>
    <x v="6"/>
    <m/>
    <x v="0"/>
    <x v="4"/>
    <s v="Yearly Rev and SHIPT by BU and CUS_Yearly Actual and Predict Shipment"/>
    <x v="606"/>
    <x v="4"/>
    <x v="0"/>
    <x v="6"/>
    <x v="5"/>
    <x v="0"/>
    <x v="0"/>
    <s v="DM_PNC_YLY_REV_BY_CUST"/>
    <s v="YLY_ACT_SHIP"/>
    <x v="54"/>
    <x v="193"/>
    <x v="0"/>
    <n v="0"/>
    <x v="0"/>
    <x v="0"/>
    <x v="2"/>
    <s v=""/>
    <s v=""/>
    <n v="622"/>
    <s v="-622"/>
    <x v="0"/>
    <x v="0"/>
    <x v="0"/>
    <x v="301"/>
    <x v="7"/>
    <s v="年度實際和預估出貨量"/>
    <s v=""/>
    <s v=""/>
    <x v="0"/>
    <x v="60"/>
    <m/>
    <s v="^()$"/>
    <n v="9"/>
    <x v="0"/>
    <x v="5"/>
    <x v="0"/>
    <x v="1"/>
    <x v="0"/>
    <x v="1"/>
    <b v="0"/>
    <x v="1"/>
    <x v="1"/>
    <n v="0"/>
    <x v="0"/>
    <b v="0"/>
    <b v="0"/>
    <b v="0"/>
    <b v="0"/>
    <b v="0"/>
    <b v="0"/>
    <b v="0"/>
    <b v="0"/>
    <e v="#N/A"/>
    <b v="0"/>
    <b v="0"/>
    <x v="2"/>
    <x v="7"/>
    <n v="0"/>
    <x v="16"/>
    <x v="0"/>
  </r>
  <r>
    <m/>
    <x v="5"/>
    <x v="12"/>
    <x v="301"/>
    <x v="302"/>
    <x v="151"/>
    <x v="311"/>
    <s v="當年度: 董事會預估營業收入 = ( YTM - 1 )實際營業收入 + 剩餘月董事會預估營業收入_x000a_以往年度: 董事會預估營業收入 = 每月實際營業收入加總_x000a__x000a_儲存單位為 台幣_x000a_顯示單位為 百萬台幣"/>
    <x v="4"/>
    <x v="64"/>
    <m/>
    <s v="General"/>
    <s v="金額類"/>
    <m/>
    <x v="0"/>
    <s v="PNC"/>
    <x v="7"/>
    <x v="6"/>
    <x v="0"/>
    <x v="0"/>
    <s v="DM_PNC_YLY_REV_BY_CUST"/>
    <s v="YLY_BOD_REV"/>
    <m/>
    <m/>
    <m/>
    <m/>
    <m/>
    <s v="Boards Est MLY Rev and SHIPT Data_Monthly Boards Estimated Revenue"/>
    <m/>
    <m/>
    <m/>
    <m/>
    <m/>
    <m/>
    <m/>
    <m/>
    <m/>
    <m/>
    <m/>
    <m/>
    <s v="資料清單"/>
    <x v="13"/>
    <x v="68"/>
    <x v="60"/>
    <x v="12"/>
    <e v="#N/A"/>
    <s v="Yearly Boards Estimated Revenue"/>
    <x v="302"/>
    <x v="151"/>
    <x v="0"/>
    <x v="311"/>
    <x v="7"/>
    <s v="IEC_STD_V10 &gt;&gt; Common &gt;&gt; AutoMetaDataYearly Boards Estimated Revenue"/>
    <x v="4"/>
    <x v="0"/>
    <s v="年度董事會預估營業收入Measure"/>
    <n v="625"/>
    <n v="618"/>
    <n v="0"/>
    <s v=""/>
    <n v="0"/>
    <e v="#N/A"/>
    <e v="#N/A"/>
    <x v="128"/>
    <s v="Yearly Rev and SHIPT by BU and CUS"/>
    <x v="63"/>
    <e v="#N/A"/>
    <x v="0"/>
    <s v="P.2.1.0: 產品營收與銷量達成率:"/>
    <x v="68"/>
    <x v="68"/>
    <x v="623"/>
    <x v="301"/>
    <x v="302"/>
    <x v="253"/>
    <x v="0"/>
    <x v="0"/>
    <x v="0"/>
    <x v="6"/>
    <m/>
    <x v="0"/>
    <x v="4"/>
    <s v="Yearly Rev and SHIPT by BU and CUS_Yearly Boards Estimated Revenue"/>
    <x v="607"/>
    <x v="4"/>
    <x v="0"/>
    <x v="6"/>
    <x v="5"/>
    <x v="0"/>
    <x v="0"/>
    <s v="DM_PNC_YLY_REV_BY_CUST"/>
    <s v="YLY_BOD_REV"/>
    <x v="54"/>
    <x v="194"/>
    <x v="0"/>
    <n v="0"/>
    <x v="0"/>
    <x v="0"/>
    <x v="2"/>
    <s v=""/>
    <s v=""/>
    <n v="623"/>
    <s v="-623"/>
    <x v="0"/>
    <x v="0"/>
    <x v="0"/>
    <x v="302"/>
    <x v="7"/>
    <s v="年度董事會預估營業收入"/>
    <s v=""/>
    <s v=""/>
    <x v="0"/>
    <x v="60"/>
    <m/>
    <s v="^()$"/>
    <n v="9"/>
    <x v="0"/>
    <x v="5"/>
    <x v="0"/>
    <x v="1"/>
    <x v="0"/>
    <x v="1"/>
    <b v="0"/>
    <x v="1"/>
    <x v="1"/>
    <n v="0"/>
    <x v="0"/>
    <b v="0"/>
    <b v="0"/>
    <b v="0"/>
    <b v="0"/>
    <b v="0"/>
    <b v="0"/>
    <b v="0"/>
    <b v="0"/>
    <e v="#N/A"/>
    <b v="0"/>
    <b v="0"/>
    <x v="2"/>
    <x v="7"/>
    <n v="0"/>
    <x v="13"/>
    <x v="0"/>
  </r>
  <r>
    <m/>
    <x v="5"/>
    <x v="12"/>
    <x v="302"/>
    <x v="303"/>
    <x v="152"/>
    <x v="312"/>
    <s v="當年度: 董事會預估出貨量 = ( YTM - 1 )實際出貨量 + 剩餘月董事會預估出貨量_x000a_以往年度: 董事會預估出貨量 = 每月實際出貨量加總_x000a__x000a_儲存單位為 台_x000a_顯示單位為 千台"/>
    <x v="4"/>
    <x v="64"/>
    <m/>
    <s v="General"/>
    <s v="金額類"/>
    <m/>
    <x v="0"/>
    <s v="PNC"/>
    <x v="7"/>
    <x v="6"/>
    <x v="0"/>
    <x v="0"/>
    <s v="DM_PNC_YLY_REV_BY_CUST"/>
    <s v="YLY_BOD_SHIP"/>
    <m/>
    <m/>
    <m/>
    <m/>
    <m/>
    <s v="Boards Est MLY Rev and SHIPT Data_Monthly Boards Estimated Revenue"/>
    <m/>
    <m/>
    <m/>
    <m/>
    <m/>
    <m/>
    <m/>
    <m/>
    <m/>
    <m/>
    <m/>
    <m/>
    <s v="資料清單"/>
    <x v="13"/>
    <x v="69"/>
    <x v="60"/>
    <x v="12"/>
    <e v="#N/A"/>
    <s v="Yearly Boards Estimated Shipment"/>
    <x v="303"/>
    <x v="152"/>
    <x v="0"/>
    <x v="312"/>
    <x v="7"/>
    <s v="IEC_STD_V10 &gt;&gt; Common &gt;&gt; AutoMetaDataYearly Boards Estimated Shipment"/>
    <x v="4"/>
    <x v="0"/>
    <s v="年度董事會預估出貨量Measure"/>
    <n v="626"/>
    <n v="618"/>
    <n v="0"/>
    <s v=""/>
    <n v="0"/>
    <e v="#N/A"/>
    <e v="#N/A"/>
    <x v="128"/>
    <s v="Yearly Rev and SHIPT by BU and CUS"/>
    <x v="63"/>
    <e v="#N/A"/>
    <x v="0"/>
    <s v="P.2.1.0: 產品營收與銷量達成率:"/>
    <x v="69"/>
    <x v="69"/>
    <x v="624"/>
    <x v="302"/>
    <x v="303"/>
    <x v="254"/>
    <x v="0"/>
    <x v="0"/>
    <x v="0"/>
    <x v="6"/>
    <m/>
    <x v="0"/>
    <x v="4"/>
    <s v="Yearly Rev and SHIPT by BU and CUS_Yearly Boards Estimated Shipment"/>
    <x v="608"/>
    <x v="4"/>
    <x v="0"/>
    <x v="6"/>
    <x v="5"/>
    <x v="0"/>
    <x v="0"/>
    <s v="DM_PNC_YLY_REV_BY_CUST"/>
    <s v="YLY_BOD_SHIP"/>
    <x v="54"/>
    <x v="195"/>
    <x v="0"/>
    <n v="0"/>
    <x v="0"/>
    <x v="0"/>
    <x v="2"/>
    <s v=""/>
    <s v=""/>
    <n v="624"/>
    <s v="-624"/>
    <x v="0"/>
    <x v="0"/>
    <x v="0"/>
    <x v="303"/>
    <x v="7"/>
    <s v="年度董事會預估出貨量"/>
    <s v=""/>
    <s v=""/>
    <x v="0"/>
    <x v="60"/>
    <m/>
    <s v="^()$"/>
    <n v="9"/>
    <x v="0"/>
    <x v="5"/>
    <x v="0"/>
    <x v="1"/>
    <x v="0"/>
    <x v="1"/>
    <b v="0"/>
    <x v="1"/>
    <x v="1"/>
    <n v="0"/>
    <x v="0"/>
    <b v="0"/>
    <b v="0"/>
    <b v="0"/>
    <b v="0"/>
    <b v="0"/>
    <b v="0"/>
    <b v="0"/>
    <b v="0"/>
    <e v="#N/A"/>
    <b v="0"/>
    <b v="0"/>
    <x v="2"/>
    <x v="7"/>
    <n v="0"/>
    <x v="20"/>
    <x v="0"/>
  </r>
  <r>
    <m/>
    <x v="5"/>
    <x v="12"/>
    <x v="303"/>
    <x v="304"/>
    <x v="153"/>
    <x v="313"/>
    <s v="實際與預估和董事會預估營業收入差異 = 年度實際和預估營業收入 - 年度董事會預估營業收入"/>
    <x v="4"/>
    <x v="64"/>
    <s v="Yearly Rev and SHIPT by BU and CUS_Yearly Actual and Predict Revenue;Yearly Rev and SHIPT by BU and CUS_Yearly Boards Estimated Revenue"/>
    <s v="General"/>
    <s v="金額類"/>
    <m/>
    <x v="0"/>
    <s v="PNC"/>
    <x v="7"/>
    <x v="6"/>
    <x v="0"/>
    <x v="0"/>
    <s v="DM_PNC_YLY_REV_BY_CUST"/>
    <s v="YLY_ACT_BOD_REV_DIFF"/>
    <m/>
    <m/>
    <m/>
    <m/>
    <m/>
    <s v="Diff Rate and Hit Rate Data of Rev and SHIPT_Diff of MLY Act Rev vs Boards Est Rev"/>
    <m/>
    <m/>
    <m/>
    <m/>
    <m/>
    <m/>
    <m/>
    <m/>
    <m/>
    <m/>
    <m/>
    <m/>
    <s v="資料清單"/>
    <x v="13"/>
    <x v="70"/>
    <x v="60"/>
    <x v="12"/>
    <e v="#N/A"/>
    <s v="Diff of Yearly ActPred and Boards Est Rev"/>
    <x v="304"/>
    <x v="153"/>
    <x v="0"/>
    <x v="313"/>
    <x v="7"/>
    <s v="IEC_STD_V10 &gt;&gt; Common &gt;&gt; AutoMetaDataDiff of Yearly ActPred and Boards Est Rev"/>
    <x v="4"/>
    <x v="0"/>
    <s v="年度實際與預估和董事會預估營業收入差異Measure"/>
    <n v="627"/>
    <n v="618"/>
    <e v="#N/A"/>
    <s v=""/>
    <n v="0"/>
    <e v="#N/A"/>
    <e v="#N/A"/>
    <x v="119"/>
    <s v="Yearly Rev and SHIPT by BU and CUS"/>
    <x v="63"/>
    <e v="#N/A"/>
    <x v="73"/>
    <s v="P.2.1.0: 產品營收與銷量達成率:"/>
    <x v="70"/>
    <x v="70"/>
    <x v="625"/>
    <x v="303"/>
    <x v="304"/>
    <x v="255"/>
    <x v="0"/>
    <x v="0"/>
    <x v="0"/>
    <x v="6"/>
    <m/>
    <x v="0"/>
    <x v="4"/>
    <s v="Yearly Rev and SHIPT by BU and CUS_Diff of Yearly ActPred and Boards Est Rev"/>
    <x v="609"/>
    <x v="4"/>
    <x v="0"/>
    <x v="6"/>
    <x v="5"/>
    <x v="0"/>
    <x v="0"/>
    <s v="DM_PNC_YLY_REV_BY_CUST"/>
    <s v="YLY_ACT_BOD_REV_DIFF"/>
    <x v="54"/>
    <x v="196"/>
    <x v="0"/>
    <n v="0"/>
    <x v="0"/>
    <x v="0"/>
    <x v="2"/>
    <s v=""/>
    <s v=""/>
    <n v="625"/>
    <s v="-625"/>
    <x v="0"/>
    <x v="0"/>
    <x v="0"/>
    <x v="304"/>
    <x v="7"/>
    <s v="年度實際與預估和董事會預估營業收入差異"/>
    <s v=""/>
    <s v=""/>
    <x v="0"/>
    <x v="60"/>
    <m/>
    <s v="^()$"/>
    <n v="9"/>
    <x v="0"/>
    <x v="5"/>
    <x v="0"/>
    <x v="1"/>
    <x v="0"/>
    <x v="1"/>
    <b v="0"/>
    <x v="1"/>
    <x v="1"/>
    <n v="0"/>
    <x v="0"/>
    <b v="0"/>
    <b v="0"/>
    <b v="0"/>
    <b v="0"/>
    <b v="0"/>
    <b v="0"/>
    <b v="0"/>
    <b v="0"/>
    <e v="#N/A"/>
    <b v="0"/>
    <b v="0"/>
    <x v="2"/>
    <x v="7"/>
    <n v="0"/>
    <x v="22"/>
    <x v="0"/>
  </r>
  <r>
    <m/>
    <x v="5"/>
    <x v="12"/>
    <x v="304"/>
    <x v="305"/>
    <x v="154"/>
    <x v="314"/>
    <s v="實際與預估和董事會預估出貨量差異 = 年度實際和預估出貨量 - 年度董事會預估出貨量"/>
    <x v="4"/>
    <x v="64"/>
    <s v="Yearly Rev and SHIPT by BU and CUS_Yearly Actual and Predict Revenue;Yearly Rev and SHIPT by BU and CUS_Yearly Boards Estimated Revenue"/>
    <s v="General"/>
    <s v="金額類"/>
    <m/>
    <x v="0"/>
    <s v="PNC"/>
    <x v="7"/>
    <x v="6"/>
    <x v="0"/>
    <x v="0"/>
    <s v="DM_PNC_YLY_REV_BY_CUST"/>
    <s v="YLY_ACT_BOD_SHIP_DIFF"/>
    <m/>
    <m/>
    <m/>
    <m/>
    <m/>
    <s v="Diff Rate and Hit Rate Data of Rev and SHIPT_Diff of MLY Act Ship vs Boards Est Ship"/>
    <m/>
    <m/>
    <m/>
    <m/>
    <m/>
    <m/>
    <m/>
    <m/>
    <m/>
    <m/>
    <m/>
    <m/>
    <s v="資料清單"/>
    <x v="13"/>
    <x v="71"/>
    <x v="60"/>
    <x v="12"/>
    <e v="#N/A"/>
    <s v="Diff of Yearly ActPred and Boards Est Ship"/>
    <x v="305"/>
    <x v="154"/>
    <x v="0"/>
    <x v="314"/>
    <x v="7"/>
    <s v="IEC_STD_V10 &gt;&gt; Common &gt;&gt; AutoMetaDataDiff of Yearly ActPred and Boards Est Ship"/>
    <x v="4"/>
    <x v="0"/>
    <s v="年度實際與預估和董事會預估出貨量差異Measure"/>
    <n v="628"/>
    <n v="618"/>
    <e v="#N/A"/>
    <s v=""/>
    <n v="0"/>
    <e v="#N/A"/>
    <e v="#N/A"/>
    <x v="129"/>
    <s v="Yearly Rev and SHIPT by BU and CUS"/>
    <x v="63"/>
    <e v="#N/A"/>
    <x v="73"/>
    <s v="P.2.1.0: 產品營收與銷量達成率:"/>
    <x v="71"/>
    <x v="71"/>
    <x v="626"/>
    <x v="304"/>
    <x v="305"/>
    <x v="256"/>
    <x v="0"/>
    <x v="0"/>
    <x v="0"/>
    <x v="6"/>
    <m/>
    <x v="0"/>
    <x v="4"/>
    <s v="Yearly Rev and SHIPT by BU and CUS_Diff of Yearly ActPred and Boards Est Ship"/>
    <x v="610"/>
    <x v="4"/>
    <x v="0"/>
    <x v="6"/>
    <x v="5"/>
    <x v="0"/>
    <x v="0"/>
    <s v="DM_PNC_YLY_REV_BY_CUST"/>
    <s v="YLY_ACT_BOD_SHIP_DIFF"/>
    <x v="54"/>
    <x v="197"/>
    <x v="0"/>
    <n v="0"/>
    <x v="0"/>
    <x v="0"/>
    <x v="2"/>
    <s v=""/>
    <s v=""/>
    <n v="626"/>
    <s v="-626"/>
    <x v="0"/>
    <x v="0"/>
    <x v="0"/>
    <x v="305"/>
    <x v="7"/>
    <s v="年度實際與預估和董事會預估出貨量差異"/>
    <s v=""/>
    <s v=""/>
    <x v="0"/>
    <x v="60"/>
    <m/>
    <s v="^()$"/>
    <n v="9"/>
    <x v="0"/>
    <x v="5"/>
    <x v="0"/>
    <x v="1"/>
    <x v="0"/>
    <x v="1"/>
    <b v="0"/>
    <x v="1"/>
    <x v="1"/>
    <n v="0"/>
    <x v="0"/>
    <b v="0"/>
    <b v="0"/>
    <b v="0"/>
    <b v="0"/>
    <b v="0"/>
    <b v="0"/>
    <b v="0"/>
    <b v="0"/>
    <e v="#N/A"/>
    <b v="0"/>
    <b v="0"/>
    <x v="2"/>
    <x v="7"/>
    <n v="0"/>
    <x v="46"/>
    <x v="0"/>
  </r>
  <r>
    <m/>
    <x v="5"/>
    <x v="12"/>
    <x v="305"/>
    <x v="306"/>
    <x v="155"/>
    <x v="315"/>
    <s v="實際與預估和董事會預估營業收入差異率 = 年度實際與預估和董事會預估營業收入差異/年度董事會預估營業收入"/>
    <x v="4"/>
    <x v="64"/>
    <s v="Yearly Rev and SHIPT by BU and CUS_Diff of Yearly ActPred and Boards Est Rev;Yearly Rev and SHIPT by BU and CUS_Yearly Boards Estimated Revenue"/>
    <s v="General"/>
    <s v="比例類"/>
    <m/>
    <x v="0"/>
    <s v="PNC"/>
    <x v="7"/>
    <x v="6"/>
    <x v="0"/>
    <x v="0"/>
    <s v="DM_PNC_YLY_REV_BY_CUST"/>
    <s v="YLY_ACT_BOD_REV_DIFF_RATE"/>
    <m/>
    <m/>
    <m/>
    <m/>
    <m/>
    <s v="Diff Rate and Hit Rate Data of Rev and SHIPT_Diff Rate of MLY Act Rev vs Boards Est Rev"/>
    <m/>
    <m/>
    <m/>
    <m/>
    <m/>
    <m/>
    <m/>
    <m/>
    <m/>
    <m/>
    <m/>
    <m/>
    <s v="資料清單"/>
    <x v="13"/>
    <x v="72"/>
    <x v="60"/>
    <x v="12"/>
    <e v="#N/A"/>
    <s v="Diff Rate of Yearly ActPred and Boards Est Rev"/>
    <x v="306"/>
    <x v="155"/>
    <x v="0"/>
    <x v="315"/>
    <x v="7"/>
    <s v="IEC_STD_V10 &gt;&gt; Common &gt;&gt; AutoMetaDataDiff Rate of Yearly ActPred and Boards Est Rev"/>
    <x v="4"/>
    <x v="0"/>
    <s v="年度實際與預估和董事會預估營業收入差異率Measure"/>
    <n v="629"/>
    <n v="618"/>
    <e v="#N/A"/>
    <s v=""/>
    <n v="0"/>
    <e v="#N/A"/>
    <e v="#N/A"/>
    <x v="120"/>
    <s v="Yearly Rev and SHIPT by BU and CUS"/>
    <x v="63"/>
    <e v="#N/A"/>
    <x v="74"/>
    <s v="P.2.1.0: 產品營收與銷量達成率:"/>
    <x v="72"/>
    <x v="72"/>
    <x v="627"/>
    <x v="305"/>
    <x v="306"/>
    <x v="257"/>
    <x v="0"/>
    <x v="0"/>
    <x v="0"/>
    <x v="5"/>
    <m/>
    <x v="0"/>
    <x v="4"/>
    <s v="Yearly Rev and SHIPT by BU and CUS_Diff Rate of Yearly ActPred and Boards Est Rev"/>
    <x v="611"/>
    <x v="4"/>
    <x v="0"/>
    <x v="6"/>
    <x v="5"/>
    <x v="0"/>
    <x v="0"/>
    <s v="DM_PNC_YLY_REV_BY_CUST"/>
    <s v="YLY_ACT_BOD_REV_DIFF_RATE"/>
    <x v="54"/>
    <x v="198"/>
    <x v="0"/>
    <n v="0"/>
    <x v="0"/>
    <x v="0"/>
    <x v="2"/>
    <s v=""/>
    <s v=""/>
    <n v="627"/>
    <s v="-627"/>
    <x v="0"/>
    <x v="0"/>
    <x v="0"/>
    <x v="306"/>
    <x v="7"/>
    <s v="年度實際與預估和董事會預估營業收入差異率"/>
    <s v=""/>
    <s v=""/>
    <x v="0"/>
    <x v="60"/>
    <m/>
    <s v="^()$"/>
    <n v="9"/>
    <x v="0"/>
    <x v="5"/>
    <x v="0"/>
    <x v="1"/>
    <x v="0"/>
    <x v="1"/>
    <b v="0"/>
    <x v="1"/>
    <x v="1"/>
    <n v="0"/>
    <x v="0"/>
    <b v="0"/>
    <b v="0"/>
    <b v="0"/>
    <b v="0"/>
    <b v="0"/>
    <b v="0"/>
    <b v="0"/>
    <b v="0"/>
    <e v="#N/A"/>
    <b v="0"/>
    <b v="0"/>
    <x v="2"/>
    <x v="7"/>
    <n v="0"/>
    <x v="43"/>
    <x v="0"/>
  </r>
  <r>
    <m/>
    <x v="5"/>
    <x v="12"/>
    <x v="306"/>
    <x v="307"/>
    <x v="156"/>
    <x v="316"/>
    <s v="實際與預估和董事會預估出貨量差異率 = 年度實際與預估和董事會預估出貨量差異/年度董事會預估出貨量"/>
    <x v="4"/>
    <x v="64"/>
    <s v="Yearly Rev and SHIPT by BU and CUS_Diff of Yearly ActPred and Boards Est Rev;Yearly Rev and SHIPT by BU and CUS_Yearly Boards Estimated Revenue"/>
    <s v="General"/>
    <s v="比例類"/>
    <m/>
    <x v="0"/>
    <s v="PNC"/>
    <x v="7"/>
    <x v="6"/>
    <x v="0"/>
    <x v="0"/>
    <s v="DM_PNC_YLY_REV_BY_CUST"/>
    <s v="YLY_ACT_BOD_SHIP_DIFF_RATE"/>
    <m/>
    <m/>
    <m/>
    <m/>
    <m/>
    <s v="Diff Rate and Hit Rate Data of Rev and SHIPT_Diff Rate of MLY Act Ship vs Boards Est Ship"/>
    <m/>
    <m/>
    <m/>
    <m/>
    <m/>
    <m/>
    <m/>
    <m/>
    <m/>
    <m/>
    <m/>
    <m/>
    <s v="資料清單"/>
    <x v="13"/>
    <x v="73"/>
    <x v="60"/>
    <x v="12"/>
    <e v="#N/A"/>
    <s v="Diff Rate of Yearly ActPred and Boards Est Ship"/>
    <x v="307"/>
    <x v="156"/>
    <x v="0"/>
    <x v="316"/>
    <x v="7"/>
    <s v="IEC_STD_V10 &gt;&gt; Common &gt;&gt; AutoMetaDataDiff Rate of Yearly ActPred and Boards Est Ship"/>
    <x v="4"/>
    <x v="0"/>
    <s v="年度實際與預估和董事會預估出貨量差異率Measure"/>
    <n v="630"/>
    <n v="618"/>
    <e v="#N/A"/>
    <s v=""/>
    <n v="0"/>
    <e v="#N/A"/>
    <e v="#N/A"/>
    <x v="130"/>
    <s v="Yearly Rev and SHIPT by BU and CUS"/>
    <x v="63"/>
    <e v="#N/A"/>
    <x v="74"/>
    <s v="P.2.1.0: 產品營收與銷量達成率:"/>
    <x v="73"/>
    <x v="73"/>
    <x v="628"/>
    <x v="306"/>
    <x v="307"/>
    <x v="258"/>
    <x v="0"/>
    <x v="0"/>
    <x v="0"/>
    <x v="5"/>
    <m/>
    <x v="0"/>
    <x v="4"/>
    <s v="Yearly Rev and SHIPT by BU and CUS_Diff Rate of Yearly ActPred and Boards Est Ship"/>
    <x v="612"/>
    <x v="4"/>
    <x v="0"/>
    <x v="6"/>
    <x v="5"/>
    <x v="0"/>
    <x v="0"/>
    <s v="DM_PNC_YLY_REV_BY_CUST"/>
    <s v="YLY_ACT_BOD_SHIP_DIFF_RATE"/>
    <x v="54"/>
    <x v="199"/>
    <x v="0"/>
    <n v="0"/>
    <x v="0"/>
    <x v="0"/>
    <x v="2"/>
    <s v=""/>
    <s v=""/>
    <n v="628"/>
    <s v="-628"/>
    <x v="0"/>
    <x v="0"/>
    <x v="0"/>
    <x v="307"/>
    <x v="7"/>
    <s v="年度實際與預估和董事會預估出貨量差異率"/>
    <s v=""/>
    <s v=""/>
    <x v="0"/>
    <x v="60"/>
    <m/>
    <s v="^()$"/>
    <n v="9"/>
    <x v="0"/>
    <x v="5"/>
    <x v="0"/>
    <x v="1"/>
    <x v="0"/>
    <x v="1"/>
    <b v="0"/>
    <x v="1"/>
    <x v="1"/>
    <n v="0"/>
    <x v="0"/>
    <b v="0"/>
    <b v="0"/>
    <b v="0"/>
    <b v="0"/>
    <b v="0"/>
    <b v="0"/>
    <b v="0"/>
    <b v="0"/>
    <e v="#N/A"/>
    <b v="0"/>
    <b v="0"/>
    <x v="2"/>
    <x v="7"/>
    <n v="0"/>
    <x v="37"/>
    <x v="0"/>
  </r>
  <r>
    <m/>
    <x v="5"/>
    <x v="12"/>
    <x v="307"/>
    <x v="308"/>
    <x v="114"/>
    <x v="317"/>
    <s v="儲存單位為 台幣_x000a_顯示單位為 百萬台幣"/>
    <x v="4"/>
    <x v="64"/>
    <m/>
    <s v="General"/>
    <s v="金額類"/>
    <m/>
    <x v="0"/>
    <s v="PNC"/>
    <x v="7"/>
    <x v="6"/>
    <x v="0"/>
    <x v="0"/>
    <s v="DM_PNC_YLY_REV_BY_CUST"/>
    <s v="YLY_TGT_REV"/>
    <m/>
    <m/>
    <m/>
    <m/>
    <m/>
    <s v="MLY Rev and SHIPT Data of Yearly TRGT_Monthly Revenue of Yearly Target"/>
    <m/>
    <m/>
    <m/>
    <m/>
    <m/>
    <m/>
    <m/>
    <m/>
    <m/>
    <m/>
    <m/>
    <m/>
    <s v="資料清單"/>
    <x v="13"/>
    <x v="74"/>
    <x v="60"/>
    <x v="12"/>
    <e v="#N/A"/>
    <s v="Yearly Revenue Target"/>
    <x v="308"/>
    <x v="114"/>
    <x v="0"/>
    <x v="317"/>
    <x v="7"/>
    <s v="IEC_STD_V10 &gt;&gt; Common &gt;&gt; AutoMetaDataYearly Revenue Target"/>
    <x v="4"/>
    <x v="0"/>
    <s v="年度營業收入目標Measure"/>
    <n v="631"/>
    <n v="618"/>
    <n v="0"/>
    <s v=""/>
    <n v="0"/>
    <e v="#N/A"/>
    <e v="#N/A"/>
    <x v="131"/>
    <s v="Yearly Rev and SHIPT by BU and CUS"/>
    <x v="63"/>
    <e v="#N/A"/>
    <x v="0"/>
    <s v="P.2.1.0: 產品營收與銷量達成率:"/>
    <x v="74"/>
    <x v="74"/>
    <x v="629"/>
    <x v="307"/>
    <x v="308"/>
    <x v="220"/>
    <x v="0"/>
    <x v="0"/>
    <x v="0"/>
    <x v="6"/>
    <m/>
    <x v="0"/>
    <x v="4"/>
    <s v="Yearly Rev and SHIPT by BU and CUS_Yearly Revenue Target"/>
    <x v="613"/>
    <x v="4"/>
    <x v="0"/>
    <x v="6"/>
    <x v="5"/>
    <x v="0"/>
    <x v="0"/>
    <s v="DM_PNC_YLY_REV_BY_CUST"/>
    <s v="YLY_TGT_REV"/>
    <x v="54"/>
    <x v="162"/>
    <x v="0"/>
    <n v="0"/>
    <x v="0"/>
    <x v="0"/>
    <x v="2"/>
    <s v=""/>
    <s v=""/>
    <n v="629"/>
    <s v="-629"/>
    <x v="0"/>
    <x v="0"/>
    <x v="0"/>
    <x v="308"/>
    <x v="7"/>
    <s v="年度營業收入目標"/>
    <s v=""/>
    <s v=""/>
    <x v="0"/>
    <x v="60"/>
    <m/>
    <s v="^()$"/>
    <n v="9"/>
    <x v="0"/>
    <x v="5"/>
    <x v="0"/>
    <x v="1"/>
    <x v="0"/>
    <x v="1"/>
    <b v="0"/>
    <x v="1"/>
    <x v="1"/>
    <n v="0"/>
    <x v="0"/>
    <b v="0"/>
    <b v="0"/>
    <b v="0"/>
    <b v="0"/>
    <b v="0"/>
    <b v="0"/>
    <b v="0"/>
    <b v="0"/>
    <e v="#N/A"/>
    <b v="0"/>
    <b v="0"/>
    <x v="2"/>
    <x v="7"/>
    <n v="0"/>
    <x v="28"/>
    <x v="0"/>
  </r>
  <r>
    <m/>
    <x v="5"/>
    <x v="12"/>
    <x v="308"/>
    <x v="309"/>
    <x v="115"/>
    <x v="318"/>
    <s v="儲存單位為 台幣_x000a_顯示單位為 百萬台幣"/>
    <x v="4"/>
    <x v="64"/>
    <m/>
    <s v="General"/>
    <s v="金額類"/>
    <m/>
    <x v="0"/>
    <s v="PNC"/>
    <x v="7"/>
    <x v="6"/>
    <x v="0"/>
    <x v="0"/>
    <s v="DM_PNC_YLY_REV_BY_CUST"/>
    <s v="YLY_TGT_SHIP"/>
    <m/>
    <m/>
    <m/>
    <m/>
    <m/>
    <s v="MLY Rev and SHIPT Data of Yearly TRGT_Monthly Revenue of Yearly Target"/>
    <m/>
    <m/>
    <m/>
    <m/>
    <m/>
    <m/>
    <m/>
    <m/>
    <m/>
    <m/>
    <m/>
    <m/>
    <s v="資料清單"/>
    <x v="13"/>
    <x v="75"/>
    <x v="60"/>
    <x v="12"/>
    <e v="#N/A"/>
    <s v="Yearly Shipment Target"/>
    <x v="309"/>
    <x v="115"/>
    <x v="0"/>
    <x v="318"/>
    <x v="7"/>
    <s v="IEC_STD_V10 &gt;&gt; Common &gt;&gt; AutoMetaDataYearly Shipment Target"/>
    <x v="4"/>
    <x v="0"/>
    <s v="年度出貨目標Measure"/>
    <n v="632"/>
    <n v="618"/>
    <n v="0"/>
    <s v=""/>
    <n v="0"/>
    <e v="#N/A"/>
    <e v="#N/A"/>
    <x v="131"/>
    <s v="Yearly Rev and SHIPT by BU and CUS"/>
    <x v="63"/>
    <e v="#N/A"/>
    <x v="0"/>
    <s v="P.2.1.0: 產品營收與銷量達成率:"/>
    <x v="75"/>
    <x v="75"/>
    <x v="630"/>
    <x v="308"/>
    <x v="309"/>
    <x v="220"/>
    <x v="0"/>
    <x v="0"/>
    <x v="0"/>
    <x v="6"/>
    <m/>
    <x v="0"/>
    <x v="4"/>
    <s v="Yearly Rev and SHIPT by BU and CUS_Yearly Shipment Target"/>
    <x v="614"/>
    <x v="4"/>
    <x v="0"/>
    <x v="6"/>
    <x v="5"/>
    <x v="0"/>
    <x v="0"/>
    <s v="DM_PNC_YLY_REV_BY_CUST"/>
    <s v="YLY_TGT_SHIP"/>
    <x v="54"/>
    <x v="163"/>
    <x v="0"/>
    <n v="0"/>
    <x v="0"/>
    <x v="0"/>
    <x v="2"/>
    <s v=""/>
    <s v=""/>
    <n v="630"/>
    <s v="-630"/>
    <x v="0"/>
    <x v="0"/>
    <x v="0"/>
    <x v="309"/>
    <x v="7"/>
    <s v="年度出貨目標"/>
    <s v=""/>
    <s v=""/>
    <x v="0"/>
    <x v="60"/>
    <m/>
    <s v="^()$"/>
    <n v="9"/>
    <x v="0"/>
    <x v="5"/>
    <x v="0"/>
    <x v="1"/>
    <x v="0"/>
    <x v="1"/>
    <b v="0"/>
    <x v="1"/>
    <x v="1"/>
    <n v="0"/>
    <x v="0"/>
    <b v="0"/>
    <b v="0"/>
    <b v="0"/>
    <b v="0"/>
    <b v="0"/>
    <b v="0"/>
    <b v="0"/>
    <b v="0"/>
    <e v="#N/A"/>
    <b v="0"/>
    <b v="0"/>
    <x v="2"/>
    <x v="7"/>
    <n v="0"/>
    <x v="17"/>
    <x v="0"/>
  </r>
  <r>
    <m/>
    <x v="5"/>
    <x v="12"/>
    <x v="309"/>
    <x v="310"/>
    <x v="157"/>
    <x v="319"/>
    <s v="實際與預估和目標營業收入差異 = 實際和預估營業收入 - 年度營業收入目標"/>
    <x v="4"/>
    <x v="64"/>
    <s v="Yearly Rev and SHIPT by BU and CUS_Yearly Revenue Target;Yearly Rev and SHIPT by BU and CUS_Yearly Actual and Predict Revenue"/>
    <s v="General"/>
    <s v="金額類"/>
    <m/>
    <x v="0"/>
    <s v="PNC"/>
    <x v="7"/>
    <x v="6"/>
    <x v="0"/>
    <x v="0"/>
    <s v="DM_PNC_YLY_REV_BY_CUST"/>
    <s v="YLY_ACT_TGT_REV_DIFF"/>
    <m/>
    <m/>
    <m/>
    <m/>
    <m/>
    <s v="Diff Rate and Hit Rate Data of Rev and SHIPT_Diff of MLY Act Rev vs Yearly Target Rev"/>
    <m/>
    <m/>
    <m/>
    <m/>
    <m/>
    <m/>
    <m/>
    <m/>
    <m/>
    <m/>
    <m/>
    <m/>
    <s v="資料清單"/>
    <x v="13"/>
    <x v="76"/>
    <x v="60"/>
    <x v="12"/>
    <e v="#N/A"/>
    <s v="Diff of Yearly ActPred and TRGT Rev"/>
    <x v="310"/>
    <x v="157"/>
    <x v="0"/>
    <x v="319"/>
    <x v="7"/>
    <s v="IEC_STD_V10 &gt;&gt; Common &gt;&gt; AutoMetaDataDiff of Yearly ActPred and TRGT Rev"/>
    <x v="4"/>
    <x v="0"/>
    <s v="年度實際與預估和目標營業收入差異Measure"/>
    <n v="633"/>
    <n v="618"/>
    <e v="#N/A"/>
    <s v=""/>
    <n v="0"/>
    <e v="#N/A"/>
    <e v="#N/A"/>
    <x v="132"/>
    <s v="Yearly Rev and SHIPT by BU and CUS"/>
    <x v="63"/>
    <e v="#N/A"/>
    <x v="75"/>
    <s v="P.2.1.0: 產品營收與銷量達成率:"/>
    <x v="76"/>
    <x v="76"/>
    <x v="631"/>
    <x v="309"/>
    <x v="310"/>
    <x v="259"/>
    <x v="0"/>
    <x v="0"/>
    <x v="0"/>
    <x v="6"/>
    <m/>
    <x v="0"/>
    <x v="4"/>
    <s v="Yearly Rev and SHIPT by BU and CUS_Diff of Yearly ActPred and TRGT Rev"/>
    <x v="615"/>
    <x v="4"/>
    <x v="0"/>
    <x v="6"/>
    <x v="5"/>
    <x v="0"/>
    <x v="0"/>
    <s v="DM_PNC_YLY_REV_BY_CUST"/>
    <s v="YLY_ACT_TGT_REV_DIFF"/>
    <x v="54"/>
    <x v="200"/>
    <x v="0"/>
    <n v="0"/>
    <x v="0"/>
    <x v="0"/>
    <x v="2"/>
    <s v=""/>
    <s v=""/>
    <n v="631"/>
    <s v="-631"/>
    <x v="0"/>
    <x v="0"/>
    <x v="0"/>
    <x v="310"/>
    <x v="7"/>
    <s v="年度實際與預估和目標營業收入差異"/>
    <s v=""/>
    <s v=""/>
    <x v="0"/>
    <x v="60"/>
    <m/>
    <s v="^()$"/>
    <n v="9"/>
    <x v="0"/>
    <x v="5"/>
    <x v="0"/>
    <x v="1"/>
    <x v="0"/>
    <x v="1"/>
    <b v="0"/>
    <x v="1"/>
    <x v="1"/>
    <n v="0"/>
    <x v="0"/>
    <b v="0"/>
    <b v="0"/>
    <b v="0"/>
    <b v="0"/>
    <b v="0"/>
    <b v="0"/>
    <b v="0"/>
    <b v="0"/>
    <e v="#N/A"/>
    <b v="0"/>
    <b v="0"/>
    <x v="2"/>
    <x v="7"/>
    <n v="0"/>
    <x v="14"/>
    <x v="0"/>
  </r>
  <r>
    <m/>
    <x v="5"/>
    <x v="12"/>
    <x v="310"/>
    <x v="311"/>
    <x v="158"/>
    <x v="320"/>
    <s v="實際與預估和目標出貨量差異 = 實際和預估出貨量 - 年度出貨量目標"/>
    <x v="4"/>
    <x v="64"/>
    <s v="Yearly Rev and SHIPT by BU and CUS_Yearly Revenue Target;Yearly Rev and SHIPT by BU and CUS_Yearly Actual and Predict Revenue"/>
    <s v="General"/>
    <s v="金額類"/>
    <m/>
    <x v="0"/>
    <s v="PNC"/>
    <x v="7"/>
    <x v="6"/>
    <x v="0"/>
    <x v="0"/>
    <s v="DM_PNC_YLY_REV_BY_CUST"/>
    <s v="YLY_ACT_TGT_SHIP_DIFF"/>
    <m/>
    <m/>
    <m/>
    <m/>
    <m/>
    <s v="Diff Rate and Hit Rate Data of Rev and SHIPT_Diff of MLY Act Ship vs Yearly Target Ship"/>
    <m/>
    <m/>
    <m/>
    <m/>
    <m/>
    <m/>
    <m/>
    <m/>
    <m/>
    <m/>
    <m/>
    <m/>
    <s v="資料清單"/>
    <x v="13"/>
    <x v="77"/>
    <x v="60"/>
    <x v="12"/>
    <e v="#N/A"/>
    <s v="Diff of Yearly ActPred and TRGT Ship"/>
    <x v="311"/>
    <x v="158"/>
    <x v="0"/>
    <x v="320"/>
    <x v="7"/>
    <s v="IEC_STD_V10 &gt;&gt; Common &gt;&gt; AutoMetaDataDiff of Yearly ActPred and TRGT Ship"/>
    <x v="4"/>
    <x v="0"/>
    <s v="年度實際與預估和目標出貨量差異Measure"/>
    <n v="634"/>
    <n v="618"/>
    <e v="#N/A"/>
    <s v=""/>
    <n v="0"/>
    <e v="#N/A"/>
    <e v="#N/A"/>
    <x v="133"/>
    <s v="Yearly Rev and SHIPT by BU and CUS"/>
    <x v="63"/>
    <e v="#N/A"/>
    <x v="75"/>
    <s v="P.2.1.0: 產品營收與銷量達成率:"/>
    <x v="77"/>
    <x v="77"/>
    <x v="632"/>
    <x v="310"/>
    <x v="311"/>
    <x v="260"/>
    <x v="0"/>
    <x v="0"/>
    <x v="0"/>
    <x v="6"/>
    <m/>
    <x v="0"/>
    <x v="4"/>
    <s v="Yearly Rev and SHIPT by BU and CUS_Diff of Yearly ActPred and TRGT Ship"/>
    <x v="616"/>
    <x v="4"/>
    <x v="0"/>
    <x v="6"/>
    <x v="5"/>
    <x v="0"/>
    <x v="0"/>
    <s v="DM_PNC_YLY_REV_BY_CUST"/>
    <s v="YLY_ACT_TGT_SHIP_DIFF"/>
    <x v="54"/>
    <x v="201"/>
    <x v="0"/>
    <n v="0"/>
    <x v="0"/>
    <x v="0"/>
    <x v="2"/>
    <s v=""/>
    <s v=""/>
    <n v="632"/>
    <s v="-632"/>
    <x v="0"/>
    <x v="0"/>
    <x v="0"/>
    <x v="311"/>
    <x v="7"/>
    <s v="年度實際與預估和目標出貨量差異"/>
    <s v=""/>
    <s v=""/>
    <x v="0"/>
    <x v="60"/>
    <m/>
    <s v="^()$"/>
    <n v="9"/>
    <x v="0"/>
    <x v="5"/>
    <x v="0"/>
    <x v="1"/>
    <x v="0"/>
    <x v="1"/>
    <b v="0"/>
    <x v="1"/>
    <x v="1"/>
    <n v="0"/>
    <x v="0"/>
    <b v="0"/>
    <b v="0"/>
    <b v="0"/>
    <b v="0"/>
    <b v="0"/>
    <b v="0"/>
    <b v="0"/>
    <b v="0"/>
    <e v="#N/A"/>
    <b v="0"/>
    <b v="0"/>
    <x v="2"/>
    <x v="7"/>
    <n v="0"/>
    <x v="39"/>
    <x v="0"/>
  </r>
  <r>
    <m/>
    <x v="5"/>
    <x v="12"/>
    <x v="311"/>
    <x v="312"/>
    <x v="159"/>
    <x v="321"/>
    <s v="實際與預估和目標營業收入差異率 = 年度實際與預估和目標營業收入差異 / 年度營業收入目標"/>
    <x v="4"/>
    <x v="64"/>
    <s v="Yearly Rev and SHIPT by BU and CUS_Yearly Revenue Target;Yearly Rev and SHIPT by BU and CUS_Yearly Actual and Predict Revenue"/>
    <s v="General"/>
    <s v="比例類"/>
    <m/>
    <x v="0"/>
    <s v="PNC"/>
    <x v="7"/>
    <x v="6"/>
    <x v="0"/>
    <x v="0"/>
    <s v="DM_PNC_YLY_REV_BY_CUST"/>
    <s v="YLY_ACT_TGT_REV_DIFF_RATE"/>
    <m/>
    <m/>
    <m/>
    <m/>
    <m/>
    <s v="Actual Monthly Revenue and Shipment Data_Diff Rate of MLY Act Rev vs Yearly Target Rev"/>
    <m/>
    <m/>
    <m/>
    <m/>
    <m/>
    <m/>
    <m/>
    <m/>
    <m/>
    <m/>
    <m/>
    <m/>
    <s v="資料清單"/>
    <x v="13"/>
    <x v="78"/>
    <x v="60"/>
    <x v="12"/>
    <e v="#N/A"/>
    <s v="Diff Rate of Yearly ActPred and TRGT Rev"/>
    <x v="312"/>
    <x v="159"/>
    <x v="0"/>
    <x v="321"/>
    <x v="7"/>
    <s v="IEC_STD_V10 &gt;&gt; Common &gt;&gt; AutoMetaDataDiff Rate of Yearly ActPred and TRGT Rev"/>
    <x v="4"/>
    <x v="0"/>
    <s v="年度實際與預估和目標營業收入差異率Measure"/>
    <n v="635"/>
    <n v="618"/>
    <e v="#N/A"/>
    <s v=""/>
    <n v="0"/>
    <e v="#N/A"/>
    <e v="#N/A"/>
    <x v="125"/>
    <s v="Yearly Rev and SHIPT by BU and CUS"/>
    <x v="63"/>
    <e v="#N/A"/>
    <x v="75"/>
    <s v="P.2.1.0: 產品營收與銷量達成率:"/>
    <x v="78"/>
    <x v="78"/>
    <x v="633"/>
    <x v="311"/>
    <x v="312"/>
    <x v="261"/>
    <x v="0"/>
    <x v="0"/>
    <x v="0"/>
    <x v="5"/>
    <m/>
    <x v="0"/>
    <x v="4"/>
    <s v="Yearly Rev and SHIPT by BU and CUS_Diff Rate of Yearly ActPred and TRGT Rev"/>
    <x v="617"/>
    <x v="4"/>
    <x v="0"/>
    <x v="6"/>
    <x v="5"/>
    <x v="0"/>
    <x v="0"/>
    <s v="DM_PNC_YLY_REV_BY_CUST"/>
    <s v="YLY_ACT_TGT_REV_DIFF_RATE"/>
    <x v="54"/>
    <x v="202"/>
    <x v="0"/>
    <n v="0"/>
    <x v="0"/>
    <x v="0"/>
    <x v="2"/>
    <s v=""/>
    <s v=""/>
    <n v="633"/>
    <s v="-633"/>
    <x v="0"/>
    <x v="0"/>
    <x v="0"/>
    <x v="312"/>
    <x v="7"/>
    <s v="年度實際與預估和目標營業收入差異率"/>
    <s v=""/>
    <s v=""/>
    <x v="0"/>
    <x v="60"/>
    <m/>
    <s v="^()$"/>
    <n v="9"/>
    <x v="0"/>
    <x v="5"/>
    <x v="0"/>
    <x v="1"/>
    <x v="0"/>
    <x v="1"/>
    <b v="0"/>
    <x v="1"/>
    <x v="1"/>
    <n v="0"/>
    <x v="0"/>
    <b v="0"/>
    <b v="0"/>
    <b v="0"/>
    <b v="0"/>
    <b v="0"/>
    <b v="0"/>
    <b v="0"/>
    <b v="0"/>
    <e v="#N/A"/>
    <b v="0"/>
    <b v="0"/>
    <x v="2"/>
    <x v="7"/>
    <n v="0"/>
    <x v="45"/>
    <x v="0"/>
  </r>
  <r>
    <m/>
    <x v="5"/>
    <x v="12"/>
    <x v="312"/>
    <x v="313"/>
    <x v="160"/>
    <x v="322"/>
    <s v="實際與預估和目標出貨量差異率 = 年度實際與預估和目標出貨量差異 / 年度出貨量目標"/>
    <x v="4"/>
    <x v="64"/>
    <s v="Yearly Rev and SHIPT by BU and CUS_Yearly Revenue Target;Yearly Rev and SHIPT by BU and CUS_Yearly Actual and Predict Revenue"/>
    <s v="General"/>
    <s v="比例類"/>
    <m/>
    <x v="0"/>
    <s v="PNC"/>
    <x v="7"/>
    <x v="6"/>
    <x v="0"/>
    <x v="0"/>
    <s v="DM_PNC_YLY_REV_BY_CUST"/>
    <s v="YLY_ACT_TGT_SHIP_DIFF_RATE"/>
    <m/>
    <m/>
    <m/>
    <m/>
    <m/>
    <s v="Actual Monthly Revenue and Shipment Data_Diff Rate of MLY Act Ship vs Yearly Target Ship"/>
    <m/>
    <m/>
    <m/>
    <m/>
    <m/>
    <m/>
    <m/>
    <m/>
    <m/>
    <m/>
    <m/>
    <m/>
    <s v="資料清單"/>
    <x v="13"/>
    <x v="79"/>
    <x v="60"/>
    <x v="12"/>
    <e v="#N/A"/>
    <s v="Diff Rate of Yearly ActPred and TRGT Ship"/>
    <x v="313"/>
    <x v="160"/>
    <x v="0"/>
    <x v="322"/>
    <x v="7"/>
    <s v="IEC_STD_V10 &gt;&gt; Common &gt;&gt; AutoMetaDataDiff Rate of Yearly ActPred and TRGT Ship"/>
    <x v="4"/>
    <x v="0"/>
    <s v="年度實際與預估和目標出貨量差異率Measure"/>
    <n v="636"/>
    <n v="618"/>
    <e v="#N/A"/>
    <s v=""/>
    <n v="0"/>
    <e v="#N/A"/>
    <e v="#N/A"/>
    <x v="134"/>
    <s v="Yearly Rev and SHIPT by BU and CUS"/>
    <x v="63"/>
    <e v="#N/A"/>
    <x v="75"/>
    <s v="P.2.1.0: 產品營收與銷量達成率:"/>
    <x v="79"/>
    <x v="79"/>
    <x v="634"/>
    <x v="312"/>
    <x v="313"/>
    <x v="262"/>
    <x v="0"/>
    <x v="0"/>
    <x v="0"/>
    <x v="5"/>
    <m/>
    <x v="0"/>
    <x v="4"/>
    <s v="Yearly Rev and SHIPT by BU and CUS_Diff Rate of Yearly ActPred and TRGT Ship"/>
    <x v="618"/>
    <x v="4"/>
    <x v="0"/>
    <x v="6"/>
    <x v="5"/>
    <x v="0"/>
    <x v="0"/>
    <s v="DM_PNC_YLY_REV_BY_CUST"/>
    <s v="YLY_ACT_TGT_SHIP_DIFF_RATE"/>
    <x v="54"/>
    <x v="203"/>
    <x v="0"/>
    <n v="0"/>
    <x v="0"/>
    <x v="0"/>
    <x v="2"/>
    <s v=""/>
    <s v=""/>
    <n v="634"/>
    <s v="-634"/>
    <x v="0"/>
    <x v="0"/>
    <x v="0"/>
    <x v="313"/>
    <x v="7"/>
    <s v="年度實際與預估和目標出貨量差異率"/>
    <s v=""/>
    <s v=""/>
    <x v="0"/>
    <x v="60"/>
    <m/>
    <s v="^()$"/>
    <n v="9"/>
    <x v="0"/>
    <x v="5"/>
    <x v="0"/>
    <x v="1"/>
    <x v="0"/>
    <x v="1"/>
    <b v="0"/>
    <x v="1"/>
    <x v="1"/>
    <n v="0"/>
    <x v="0"/>
    <b v="0"/>
    <b v="0"/>
    <b v="0"/>
    <b v="0"/>
    <b v="0"/>
    <b v="0"/>
    <b v="0"/>
    <b v="0"/>
    <e v="#N/A"/>
    <b v="0"/>
    <b v="0"/>
    <x v="2"/>
    <x v="7"/>
    <n v="0"/>
    <x v="22"/>
    <x v="0"/>
  </r>
  <r>
    <m/>
    <x v="5"/>
    <x v="12"/>
    <x v="267"/>
    <x v="297"/>
    <x v="121"/>
    <x v="277"/>
    <m/>
    <x v="4"/>
    <x v="64"/>
    <s v="Yearly Rev and SHIPT by BU and CUS_Yearly Revenue Target;Yearly Rev and SHIPT by BU and CUS_Yearly Actual and Predict Revenue"/>
    <s v="General"/>
    <s v="比例類"/>
    <m/>
    <x v="0"/>
    <s v="PNC"/>
    <x v="7"/>
    <x v="6"/>
    <x v="0"/>
    <x v="0"/>
    <s v="DM_PNC_YLY_REV_BY_CUST"/>
    <s v="LATEST_CLOSE_MONTH"/>
    <m/>
    <m/>
    <m/>
    <m/>
    <m/>
    <s v="Actual Monthly Revenue and Shipment Data_Diff Rate of MLY Act Rev vs Yearly Target Rev"/>
    <m/>
    <m/>
    <m/>
    <m/>
    <m/>
    <m/>
    <m/>
    <m/>
    <m/>
    <m/>
    <m/>
    <m/>
    <s v="資料清單"/>
    <x v="13"/>
    <x v="80"/>
    <x v="60"/>
    <x v="12"/>
    <e v="#N/A"/>
    <s v="Latest Closing Month "/>
    <x v="297"/>
    <x v="121"/>
    <x v="0"/>
    <x v="277"/>
    <x v="7"/>
    <s v="IEC_STD_V10 &gt;&gt; Common &gt;&gt; AutoMetaDataLatest Closing Month "/>
    <x v="4"/>
    <x v="0"/>
    <s v="最新結算月份Measure"/>
    <n v="617"/>
    <n v="618"/>
    <e v="#N/A"/>
    <s v=""/>
    <n v="0"/>
    <e v="#N/A"/>
    <e v="#N/A"/>
    <x v="125"/>
    <s v="Yearly Rev and SHIPT by BU and CUS"/>
    <x v="63"/>
    <e v="#N/A"/>
    <x v="75"/>
    <s v="P.2.1.0: 產品營收與銷量達成率:"/>
    <x v="80"/>
    <x v="80"/>
    <x v="635"/>
    <x v="267"/>
    <x v="297"/>
    <x v="203"/>
    <x v="0"/>
    <x v="0"/>
    <x v="0"/>
    <x v="5"/>
    <m/>
    <x v="0"/>
    <x v="4"/>
    <s v="Yearly Rev and SHIPT by BU and CUS_Latest Closing Month "/>
    <x v="619"/>
    <x v="4"/>
    <x v="0"/>
    <x v="6"/>
    <x v="5"/>
    <x v="0"/>
    <x v="0"/>
    <s v="DM_PNC_YLY_REV_BY_CUST"/>
    <s v="LATEST_CLOSE_MONTH"/>
    <x v="54"/>
    <x v="167"/>
    <x v="0"/>
    <n v="0"/>
    <x v="0"/>
    <x v="0"/>
    <x v="2"/>
    <s v=""/>
    <s v=""/>
    <n v="635"/>
    <s v="-635"/>
    <x v="0"/>
    <x v="0"/>
    <x v="0"/>
    <x v="297"/>
    <x v="7"/>
    <s v="最新結算月份"/>
    <s v=""/>
    <s v=""/>
    <x v="0"/>
    <x v="60"/>
    <m/>
    <s v="^()$"/>
    <n v="9"/>
    <x v="0"/>
    <x v="5"/>
    <x v="0"/>
    <x v="1"/>
    <x v="1"/>
    <x v="1"/>
    <b v="0"/>
    <x v="1"/>
    <x v="1"/>
    <n v="0"/>
    <x v="0"/>
    <b v="0"/>
    <b v="0"/>
    <b v="0"/>
    <b v="0"/>
    <b v="1"/>
    <b v="0"/>
    <b v="0"/>
    <b v="0"/>
    <e v="#N/A"/>
    <b v="0"/>
    <b v="0"/>
    <x v="2"/>
    <x v="7"/>
    <n v="0"/>
    <x v="28"/>
    <x v="0"/>
  </r>
  <r>
    <m/>
    <x v="5"/>
    <x v="12"/>
    <x v="313"/>
    <x v="314"/>
    <x v="161"/>
    <x v="323"/>
    <s v="N/A"/>
    <x v="0"/>
    <x v="0"/>
    <m/>
    <s v="General"/>
    <s v="N/A"/>
    <s v="N/A"/>
    <x v="0"/>
    <s v="PNC"/>
    <x v="7"/>
    <x v="6"/>
    <x v="0"/>
    <x v="0"/>
    <s v="DM_PNC_YLY_REV_BY_PROD"/>
    <m/>
    <m/>
    <m/>
    <m/>
    <m/>
    <m/>
    <m/>
    <m/>
    <m/>
    <m/>
    <m/>
    <m/>
    <m/>
    <m/>
    <m/>
    <m/>
    <m/>
    <m/>
    <m/>
    <s v="資料清單"/>
    <x v="13"/>
    <x v="81"/>
    <x v="60"/>
    <x v="12"/>
    <e v="#N/A"/>
    <s v="Yearly Rev and SHIPT by PRD"/>
    <x v="314"/>
    <x v="161"/>
    <x v="0"/>
    <x v="323"/>
    <x v="7"/>
    <s v="IEC_STD_V10 &gt;&gt; Common &gt;&gt; AutoMetaDataYearly Rev and SHIPT by PRD"/>
    <x v="0"/>
    <x v="0"/>
    <s v="依產品呈現年度營業收入與出貨達成狀況Concept"/>
    <n v="638"/>
    <n v="0"/>
    <n v="0"/>
    <s v=""/>
    <n v="0"/>
    <n v="0"/>
    <n v="0"/>
    <x v="0"/>
    <s v=""/>
    <x v="0"/>
    <s v=""/>
    <x v="0"/>
    <s v="P.2.1.0: 產品營收與銷量達成率:"/>
    <x v="81"/>
    <x v="81"/>
    <x v="636"/>
    <x v="313"/>
    <x v="314"/>
    <x v="189"/>
    <x v="26"/>
    <x v="0"/>
    <x v="0"/>
    <x v="7"/>
    <m/>
    <x v="0"/>
    <x v="0"/>
    <s v="Yearly Rev and SHIPT by PRD"/>
    <x v="620"/>
    <x v="0"/>
    <x v="0"/>
    <x v="6"/>
    <x v="5"/>
    <x v="0"/>
    <x v="0"/>
    <s v="DM_PNC_YLY_REV_BY_PROD"/>
    <s v=""/>
    <x v="55"/>
    <x v="0"/>
    <x v="0"/>
    <n v="0"/>
    <x v="0"/>
    <x v="0"/>
    <x v="0"/>
    <s v=""/>
    <s v=""/>
    <n v="636"/>
    <s v="-636"/>
    <x v="0"/>
    <x v="0"/>
    <x v="0"/>
    <x v="314"/>
    <x v="7"/>
    <s v="依產品呈現年度營業收入與出貨達成狀況"/>
    <s v=""/>
    <s v=""/>
    <x v="0"/>
    <x v="60"/>
    <m/>
    <s v="^()$"/>
    <n v="9"/>
    <x v="0"/>
    <x v="5"/>
    <x v="0"/>
    <x v="1"/>
    <x v="0"/>
    <x v="1"/>
    <b v="0"/>
    <x v="1"/>
    <x v="0"/>
    <n v="0"/>
    <x v="0"/>
    <b v="0"/>
    <b v="0"/>
    <b v="0"/>
    <b v="0"/>
    <b v="0"/>
    <b v="0"/>
    <b v="0"/>
    <b v="0"/>
    <b v="0"/>
    <b v="0"/>
    <b v="0"/>
    <x v="0"/>
    <x v="0"/>
    <n v="0"/>
    <x v="8"/>
    <x v="0"/>
  </r>
  <r>
    <m/>
    <x v="5"/>
    <x v="12"/>
    <x v="177"/>
    <x v="177"/>
    <x v="99"/>
    <x v="258"/>
    <s v="N/A"/>
    <x v="3"/>
    <x v="65"/>
    <m/>
    <s v="General"/>
    <s v="代碼類"/>
    <s v="BU1: 第一事業部_x000a_BU2: 第二事業部"/>
    <x v="0"/>
    <s v="PNC"/>
    <x v="7"/>
    <x v="6"/>
    <x v="0"/>
    <x v="0"/>
    <s v="DM_PNC_YLY_REV_BY_PROD"/>
    <s v="BU"/>
    <m/>
    <m/>
    <m/>
    <m/>
    <m/>
    <m/>
    <m/>
    <m/>
    <m/>
    <m/>
    <m/>
    <m/>
    <m/>
    <m/>
    <m/>
    <m/>
    <m/>
    <m/>
    <s v="資料清單"/>
    <x v="13"/>
    <x v="82"/>
    <x v="60"/>
    <x v="12"/>
    <e v="#N/A"/>
    <s v="BU Code"/>
    <x v="177"/>
    <x v="99"/>
    <x v="0"/>
    <x v="258"/>
    <x v="7"/>
    <s v="IEC_STD_V10 &gt;&gt; Common &gt;&gt; AutoMetaDataBU Code"/>
    <x v="3"/>
    <x v="0"/>
    <s v="事業處代碼Dimension"/>
    <n v="339"/>
    <n v="638"/>
    <n v="0"/>
    <s v=""/>
    <n v="0"/>
    <n v="0"/>
    <n v="1055"/>
    <x v="80"/>
    <s v="Yearly Rev and SHIPT by PRD"/>
    <x v="64"/>
    <e v="#N/A"/>
    <x v="0"/>
    <s v="P.2.1.0: 產品營收與銷量達成率:"/>
    <x v="82"/>
    <x v="82"/>
    <x v="637"/>
    <x v="177"/>
    <x v="177"/>
    <x v="189"/>
    <x v="37"/>
    <x v="0"/>
    <x v="0"/>
    <x v="2"/>
    <m/>
    <x v="0"/>
    <x v="3"/>
    <s v="Yearly Rev and SHIPT by PRD_BU Code"/>
    <x v="621"/>
    <x v="3"/>
    <x v="0"/>
    <x v="6"/>
    <x v="5"/>
    <x v="0"/>
    <x v="0"/>
    <s v="DM_PNC_YLY_REV_BY_PROD"/>
    <s v="BU"/>
    <x v="55"/>
    <x v="150"/>
    <x v="0"/>
    <n v="0"/>
    <x v="0"/>
    <x v="0"/>
    <x v="0"/>
    <s v=""/>
    <s v=""/>
    <n v="637"/>
    <s v="-637"/>
    <x v="0"/>
    <x v="0"/>
    <x v="0"/>
    <x v="177"/>
    <x v="7"/>
    <s v="事業處代碼"/>
    <s v=""/>
    <s v=""/>
    <x v="0"/>
    <x v="60"/>
    <m/>
    <s v="^()$"/>
    <n v="9"/>
    <x v="0"/>
    <x v="5"/>
    <x v="0"/>
    <x v="1"/>
    <x v="1"/>
    <x v="1"/>
    <b v="0"/>
    <x v="1"/>
    <x v="1"/>
    <n v="0"/>
    <x v="0"/>
    <b v="0"/>
    <b v="0"/>
    <b v="0"/>
    <b v="0"/>
    <b v="0"/>
    <b v="0"/>
    <b v="0"/>
    <b v="0"/>
    <b v="0"/>
    <b v="0"/>
    <b v="0"/>
    <x v="0"/>
    <x v="0"/>
    <n v="0"/>
    <x v="1"/>
    <x v="0"/>
  </r>
  <r>
    <m/>
    <x v="5"/>
    <x v="12"/>
    <x v="179"/>
    <x v="179"/>
    <x v="102"/>
    <x v="183"/>
    <s v="N/A"/>
    <x v="3"/>
    <x v="65"/>
    <m/>
    <s v="General"/>
    <s v="代碼類"/>
    <s v="BU1A_x000a_BU2B"/>
    <x v="0"/>
    <s v="PNC"/>
    <x v="7"/>
    <x v="6"/>
    <x v="0"/>
    <x v="0"/>
    <s v="DM_PNC_YLY_REV_BY_PROD"/>
    <s v="DIVISION"/>
    <m/>
    <m/>
    <m/>
    <m/>
    <m/>
    <m/>
    <m/>
    <m/>
    <m/>
    <m/>
    <m/>
    <m/>
    <m/>
    <m/>
    <m/>
    <m/>
    <m/>
    <m/>
    <s v="資料清單"/>
    <x v="13"/>
    <x v="83"/>
    <x v="60"/>
    <x v="12"/>
    <e v="#N/A"/>
    <s v="Division Code"/>
    <x v="179"/>
    <x v="102"/>
    <x v="0"/>
    <x v="183"/>
    <x v="7"/>
    <s v="IEC_STD_V10 &gt;&gt; Common &gt;&gt; AutoMetaDataDivision Code"/>
    <x v="3"/>
    <x v="0"/>
    <s v="產品事業部門代碼Dimension"/>
    <n v="341"/>
    <n v="638"/>
    <n v="0"/>
    <s v=""/>
    <n v="0"/>
    <n v="0"/>
    <n v="1051"/>
    <x v="82"/>
    <s v="Yearly Rev and SHIPT by PRD"/>
    <x v="64"/>
    <e v="#N/A"/>
    <x v="0"/>
    <s v="P.2.1.0: 產品營收與銷量達成率:"/>
    <x v="83"/>
    <x v="83"/>
    <x v="638"/>
    <x v="179"/>
    <x v="179"/>
    <x v="189"/>
    <x v="38"/>
    <x v="0"/>
    <x v="0"/>
    <x v="2"/>
    <m/>
    <x v="0"/>
    <x v="3"/>
    <s v="Yearly Rev and SHIPT by PRD_Division Code"/>
    <x v="622"/>
    <x v="3"/>
    <x v="0"/>
    <x v="6"/>
    <x v="5"/>
    <x v="0"/>
    <x v="0"/>
    <s v="DM_PNC_YLY_REV_BY_PROD"/>
    <s v="DIVISION"/>
    <x v="55"/>
    <x v="151"/>
    <x v="0"/>
    <n v="0"/>
    <x v="0"/>
    <x v="0"/>
    <x v="0"/>
    <s v=""/>
    <s v=""/>
    <n v="638"/>
    <s v="-638"/>
    <x v="0"/>
    <x v="0"/>
    <x v="0"/>
    <x v="179"/>
    <x v="7"/>
    <s v="產品事業部門代碼"/>
    <s v=""/>
    <s v=""/>
    <x v="0"/>
    <x v="60"/>
    <m/>
    <s v="^()$"/>
    <n v="9"/>
    <x v="0"/>
    <x v="5"/>
    <x v="0"/>
    <x v="1"/>
    <x v="1"/>
    <x v="1"/>
    <b v="0"/>
    <x v="1"/>
    <x v="1"/>
    <n v="0"/>
    <x v="0"/>
    <b v="0"/>
    <b v="0"/>
    <b v="0"/>
    <b v="0"/>
    <b v="0"/>
    <b v="0"/>
    <b v="0"/>
    <b v="0"/>
    <b v="0"/>
    <b v="0"/>
    <b v="0"/>
    <x v="0"/>
    <x v="0"/>
    <n v="0"/>
    <x v="12"/>
    <x v="0"/>
  </r>
  <r>
    <m/>
    <x v="5"/>
    <x v="12"/>
    <x v="178"/>
    <x v="178"/>
    <x v="93"/>
    <x v="259"/>
    <s v="N/A"/>
    <x v="3"/>
    <x v="65"/>
    <m/>
    <s v="General"/>
    <s v="代碼類"/>
    <s v="HP, Dynabook, ASUS, Tiny"/>
    <x v="0"/>
    <s v="PNC"/>
    <x v="7"/>
    <x v="6"/>
    <x v="0"/>
    <x v="0"/>
    <s v="DM_PNC_YLY_REV_BY_PROD"/>
    <s v="CUSTOMER"/>
    <m/>
    <m/>
    <m/>
    <m/>
    <m/>
    <m/>
    <m/>
    <m/>
    <m/>
    <m/>
    <m/>
    <m/>
    <m/>
    <m/>
    <m/>
    <m/>
    <m/>
    <m/>
    <s v="資料清單"/>
    <x v="13"/>
    <x v="84"/>
    <x v="60"/>
    <x v="12"/>
    <e v="#N/A"/>
    <s v="Customer Name"/>
    <x v="178"/>
    <x v="93"/>
    <x v="0"/>
    <x v="259"/>
    <x v="7"/>
    <s v="IEC_STD_V10 &gt;&gt; Common &gt;&gt; AutoMetaDataCustomer Name"/>
    <x v="3"/>
    <x v="0"/>
    <s v="客戶名稱Dimension"/>
    <n v="340"/>
    <n v="638"/>
    <n v="0"/>
    <s v=""/>
    <n v="0"/>
    <n v="0"/>
    <n v="1036"/>
    <x v="81"/>
    <s v="Yearly Rev and SHIPT by PRD"/>
    <x v="64"/>
    <e v="#N/A"/>
    <x v="0"/>
    <s v="P.2.1.0: 產品營收與銷量達成率:"/>
    <x v="84"/>
    <x v="84"/>
    <x v="639"/>
    <x v="178"/>
    <x v="178"/>
    <x v="189"/>
    <x v="39"/>
    <x v="0"/>
    <x v="0"/>
    <x v="2"/>
    <m/>
    <x v="0"/>
    <x v="3"/>
    <s v="Yearly Rev and SHIPT by PRD_Customer Name"/>
    <x v="623"/>
    <x v="3"/>
    <x v="0"/>
    <x v="6"/>
    <x v="5"/>
    <x v="0"/>
    <x v="0"/>
    <s v="DM_PNC_YLY_REV_BY_PROD"/>
    <s v="CUSTOMER"/>
    <x v="55"/>
    <x v="152"/>
    <x v="0"/>
    <n v="0"/>
    <x v="0"/>
    <x v="0"/>
    <x v="0"/>
    <s v=""/>
    <s v=""/>
    <n v="639"/>
    <s v="-639"/>
    <x v="0"/>
    <x v="0"/>
    <x v="0"/>
    <x v="178"/>
    <x v="7"/>
    <s v="客戶名稱"/>
    <s v=""/>
    <s v=""/>
    <x v="0"/>
    <x v="60"/>
    <m/>
    <s v="^()$"/>
    <n v="9"/>
    <x v="0"/>
    <x v="5"/>
    <x v="0"/>
    <x v="1"/>
    <x v="1"/>
    <x v="1"/>
    <b v="0"/>
    <x v="1"/>
    <x v="1"/>
    <n v="0"/>
    <x v="0"/>
    <b v="0"/>
    <b v="0"/>
    <b v="0"/>
    <b v="0"/>
    <b v="0"/>
    <b v="0"/>
    <b v="0"/>
    <b v="0"/>
    <b v="0"/>
    <b v="0"/>
    <b v="0"/>
    <x v="0"/>
    <x v="0"/>
    <n v="0"/>
    <x v="12"/>
    <x v="0"/>
  </r>
  <r>
    <m/>
    <x v="5"/>
    <x v="12"/>
    <x v="180"/>
    <x v="180"/>
    <x v="103"/>
    <x v="260"/>
    <s v="N/A"/>
    <x v="3"/>
    <x v="65"/>
    <m/>
    <s v="General"/>
    <s v="代碼類"/>
    <s v="XXX"/>
    <x v="0"/>
    <s v="PNC"/>
    <x v="7"/>
    <x v="6"/>
    <x v="0"/>
    <x v="0"/>
    <s v="DM_PNC_YLY_REV_BY_PROD"/>
    <s v="PROD_CATEGORY"/>
    <m/>
    <m/>
    <m/>
    <m/>
    <m/>
    <m/>
    <m/>
    <m/>
    <m/>
    <m/>
    <m/>
    <m/>
    <m/>
    <m/>
    <m/>
    <m/>
    <m/>
    <m/>
    <s v="資料清單"/>
    <x v="13"/>
    <x v="85"/>
    <x v="60"/>
    <x v="12"/>
    <e v="#N/A"/>
    <s v="Product Category"/>
    <x v="180"/>
    <x v="103"/>
    <x v="0"/>
    <x v="260"/>
    <x v="7"/>
    <s v="IEC_STD_V10 &gt;&gt; Common &gt;&gt; AutoMetaDataProduct Category"/>
    <x v="3"/>
    <x v="0"/>
    <s v="產品型態分類Dimension"/>
    <n v="342"/>
    <n v="638"/>
    <n v="0"/>
    <s v=""/>
    <n v="0"/>
    <n v="0"/>
    <n v="1046"/>
    <x v="83"/>
    <s v="Yearly Rev and SHIPT by PRD"/>
    <x v="64"/>
    <e v="#N/A"/>
    <x v="0"/>
    <s v="P.2.1.0: 產品營收與銷量達成率:"/>
    <x v="85"/>
    <x v="85"/>
    <x v="640"/>
    <x v="180"/>
    <x v="180"/>
    <x v="189"/>
    <x v="42"/>
    <x v="0"/>
    <x v="0"/>
    <x v="2"/>
    <m/>
    <x v="0"/>
    <x v="3"/>
    <s v="Yearly Rev and SHIPT by PRD_Product Category"/>
    <x v="624"/>
    <x v="3"/>
    <x v="0"/>
    <x v="6"/>
    <x v="5"/>
    <x v="0"/>
    <x v="0"/>
    <s v="DM_PNC_YLY_REV_BY_PROD"/>
    <s v="PROD_CATEGORY"/>
    <x v="55"/>
    <x v="153"/>
    <x v="0"/>
    <n v="0"/>
    <x v="0"/>
    <x v="0"/>
    <x v="0"/>
    <s v=""/>
    <s v=""/>
    <n v="640"/>
    <s v="-640"/>
    <x v="0"/>
    <x v="0"/>
    <x v="0"/>
    <x v="180"/>
    <x v="7"/>
    <s v="產品型態分類"/>
    <s v=""/>
    <s v=""/>
    <x v="0"/>
    <x v="60"/>
    <m/>
    <s v="^()$"/>
    <n v="9"/>
    <x v="0"/>
    <x v="5"/>
    <x v="0"/>
    <x v="1"/>
    <x v="1"/>
    <x v="1"/>
    <b v="0"/>
    <x v="1"/>
    <x v="1"/>
    <n v="0"/>
    <x v="0"/>
    <b v="0"/>
    <b v="0"/>
    <b v="0"/>
    <b v="0"/>
    <b v="0"/>
    <b v="0"/>
    <b v="0"/>
    <b v="0"/>
    <b v="0"/>
    <b v="0"/>
    <b v="0"/>
    <x v="0"/>
    <x v="0"/>
    <n v="0"/>
    <x v="11"/>
    <x v="0"/>
  </r>
  <r>
    <m/>
    <x v="5"/>
    <x v="12"/>
    <x v="298"/>
    <x v="299"/>
    <x v="148"/>
    <x v="308"/>
    <s v="N/A"/>
    <x v="3"/>
    <x v="65"/>
    <m/>
    <s v="General"/>
    <s v="日期類"/>
    <m/>
    <x v="0"/>
    <s v="PNC"/>
    <x v="7"/>
    <x v="6"/>
    <x v="0"/>
    <x v="0"/>
    <s v="DM_PNC_YLY_REV_BY_PROD"/>
    <s v="POSTING_YEAR"/>
    <m/>
    <m/>
    <m/>
    <m/>
    <m/>
    <s v="Actual Monthly Revenue and Shipment Data_Actual Operating and Shipment Month"/>
    <m/>
    <m/>
    <m/>
    <m/>
    <m/>
    <m/>
    <m/>
    <m/>
    <m/>
    <m/>
    <m/>
    <m/>
    <s v="資料清單"/>
    <x v="13"/>
    <x v="86"/>
    <x v="60"/>
    <x v="12"/>
    <e v="#N/A"/>
    <s v="Journal Create Year"/>
    <x v="299"/>
    <x v="148"/>
    <x v="0"/>
    <x v="308"/>
    <x v="7"/>
    <s v="IEC_STD_V10 &gt;&gt; Common &gt;&gt; AutoMetaDataJournal Create Year"/>
    <x v="3"/>
    <x v="0"/>
    <s v="立帳年度Dimension"/>
    <n v="622"/>
    <n v="638"/>
    <n v="0"/>
    <s v=""/>
    <n v="0"/>
    <e v="#N/A"/>
    <e v="#N/A"/>
    <x v="111"/>
    <s v="Yearly Rev and SHIPT by PRD"/>
    <x v="64"/>
    <e v="#N/A"/>
    <x v="0"/>
    <s v="P.2.1.0: 產品營收與銷量達成率:"/>
    <x v="86"/>
    <x v="86"/>
    <x v="641"/>
    <x v="298"/>
    <x v="299"/>
    <x v="189"/>
    <x v="0"/>
    <x v="0"/>
    <x v="0"/>
    <x v="3"/>
    <m/>
    <x v="0"/>
    <x v="3"/>
    <s v="Yearly Rev and SHIPT by PRD_Journal Create Year"/>
    <x v="625"/>
    <x v="3"/>
    <x v="0"/>
    <x v="6"/>
    <x v="5"/>
    <x v="0"/>
    <x v="0"/>
    <s v="DM_PNC_YLY_REV_BY_PROD"/>
    <s v="POSTING_YEAR"/>
    <x v="55"/>
    <x v="191"/>
    <x v="0"/>
    <n v="0"/>
    <x v="0"/>
    <x v="0"/>
    <x v="2"/>
    <s v=""/>
    <s v=""/>
    <n v="641"/>
    <s v="-641"/>
    <x v="0"/>
    <x v="0"/>
    <x v="0"/>
    <x v="299"/>
    <x v="7"/>
    <s v="立帳年度"/>
    <s v=""/>
    <s v=""/>
    <x v="0"/>
    <x v="60"/>
    <m/>
    <s v="^()$"/>
    <n v="9"/>
    <x v="0"/>
    <x v="5"/>
    <x v="0"/>
    <x v="1"/>
    <x v="1"/>
    <x v="1"/>
    <b v="0"/>
    <x v="1"/>
    <x v="1"/>
    <n v="0"/>
    <x v="0"/>
    <b v="0"/>
    <b v="0"/>
    <b v="0"/>
    <b v="0"/>
    <b v="0"/>
    <b v="0"/>
    <b v="0"/>
    <b v="0"/>
    <e v="#N/A"/>
    <b v="0"/>
    <b v="0"/>
    <x v="2"/>
    <x v="7"/>
    <n v="0"/>
    <x v="5"/>
    <x v="0"/>
  </r>
  <r>
    <m/>
    <x v="5"/>
    <x v="12"/>
    <x v="299"/>
    <x v="300"/>
    <x v="149"/>
    <x v="309"/>
    <s v="當年度: 實際和預估營業收入 = YTM 實際營業收入 + 剩餘月董事會預估營業收入_x000a_以往年度: 實際和預估營業收入 = 每月實際營業收入加總_x000a__x000a_儲存單位為 台幣_x000a_顯示單位為 百萬台幣"/>
    <x v="4"/>
    <x v="65"/>
    <m/>
    <s v="General"/>
    <s v="金額類"/>
    <m/>
    <x v="0"/>
    <s v="PNC"/>
    <x v="7"/>
    <x v="6"/>
    <x v="0"/>
    <x v="0"/>
    <s v="DM_PNC_YLY_REV_BY_PROD"/>
    <s v="YLY_ACT_REV"/>
    <m/>
    <m/>
    <m/>
    <m/>
    <m/>
    <s v="Actual Monthly Revenue and Shipment Data_Monthly Actual Revenue"/>
    <m/>
    <m/>
    <m/>
    <m/>
    <m/>
    <m/>
    <m/>
    <m/>
    <m/>
    <m/>
    <m/>
    <m/>
    <s v="資料清單"/>
    <x v="13"/>
    <x v="87"/>
    <x v="60"/>
    <x v="12"/>
    <e v="#N/A"/>
    <s v="Yearly Actual and Predict Revenue"/>
    <x v="300"/>
    <x v="149"/>
    <x v="0"/>
    <x v="309"/>
    <x v="7"/>
    <s v="IEC_STD_V10 &gt;&gt; Common &gt;&gt; AutoMetaDataYearly Actual and Predict Revenue"/>
    <x v="4"/>
    <x v="0"/>
    <s v="年度實際和預估營業收入Measure"/>
    <n v="623"/>
    <n v="638"/>
    <n v="0"/>
    <s v=""/>
    <n v="0"/>
    <e v="#N/A"/>
    <e v="#N/A"/>
    <x v="127"/>
    <s v="Yearly Rev and SHIPT by PRD"/>
    <x v="64"/>
    <e v="#N/A"/>
    <x v="0"/>
    <s v="P.2.1.0: 產品營收與銷量達成率:"/>
    <x v="87"/>
    <x v="87"/>
    <x v="642"/>
    <x v="299"/>
    <x v="300"/>
    <x v="251"/>
    <x v="0"/>
    <x v="0"/>
    <x v="0"/>
    <x v="6"/>
    <m/>
    <x v="0"/>
    <x v="4"/>
    <s v="Yearly Rev and SHIPT by PRD_Yearly Actual and Predict Revenue"/>
    <x v="626"/>
    <x v="4"/>
    <x v="0"/>
    <x v="6"/>
    <x v="5"/>
    <x v="0"/>
    <x v="0"/>
    <s v="DM_PNC_YLY_REV_BY_PROD"/>
    <s v="YLY_ACT_REV"/>
    <x v="55"/>
    <x v="192"/>
    <x v="0"/>
    <n v="0"/>
    <x v="0"/>
    <x v="0"/>
    <x v="2"/>
    <s v=""/>
    <s v=""/>
    <n v="642"/>
    <s v="-642"/>
    <x v="0"/>
    <x v="0"/>
    <x v="0"/>
    <x v="300"/>
    <x v="7"/>
    <s v="年度實際和預估營業收入"/>
    <s v=""/>
    <s v=""/>
    <x v="0"/>
    <x v="60"/>
    <m/>
    <s v="^()$"/>
    <n v="9"/>
    <x v="0"/>
    <x v="5"/>
    <x v="0"/>
    <x v="1"/>
    <x v="1"/>
    <x v="1"/>
    <b v="0"/>
    <x v="1"/>
    <x v="1"/>
    <n v="0"/>
    <x v="0"/>
    <b v="0"/>
    <b v="0"/>
    <b v="0"/>
    <b v="0"/>
    <b v="0"/>
    <b v="0"/>
    <b v="0"/>
    <b v="0"/>
    <e v="#N/A"/>
    <b v="0"/>
    <b v="0"/>
    <x v="2"/>
    <x v="7"/>
    <n v="0"/>
    <x v="36"/>
    <x v="0"/>
  </r>
  <r>
    <m/>
    <x v="5"/>
    <x v="12"/>
    <x v="300"/>
    <x v="301"/>
    <x v="150"/>
    <x v="310"/>
    <s v="當年度: 實際和預估出貨量 = YTM 實際出貨量 + 剩餘月董事會預估出貨量_x000a_以往年度: 實際和預估出貨量 = 每月實際出貨量加總_x000a__x000a_儲存單位為 台_x000a_顯示單位為 千台"/>
    <x v="4"/>
    <x v="65"/>
    <m/>
    <s v="General"/>
    <s v="金額類"/>
    <m/>
    <x v="0"/>
    <s v="PNC"/>
    <x v="7"/>
    <x v="6"/>
    <x v="0"/>
    <x v="0"/>
    <s v="DM_PNC_YLY_REV_BY_PROD"/>
    <s v="YLY_ACT_SHIP"/>
    <m/>
    <m/>
    <m/>
    <m/>
    <m/>
    <s v="Actual Monthly Revenue and Shipment Data_Monthly Actual Revenue"/>
    <m/>
    <m/>
    <m/>
    <m/>
    <m/>
    <m/>
    <m/>
    <m/>
    <m/>
    <m/>
    <m/>
    <m/>
    <s v="資料清單"/>
    <x v="13"/>
    <x v="88"/>
    <x v="60"/>
    <x v="12"/>
    <e v="#N/A"/>
    <s v="Yearly Actual and Predict Shipment"/>
    <x v="301"/>
    <x v="150"/>
    <x v="0"/>
    <x v="310"/>
    <x v="7"/>
    <s v="IEC_STD_V10 &gt;&gt; Common &gt;&gt; AutoMetaDataYearly Actual and Predict Shipment"/>
    <x v="4"/>
    <x v="0"/>
    <s v="年度實際和預估出貨量Measure"/>
    <n v="624"/>
    <n v="638"/>
    <n v="0"/>
    <s v=""/>
    <n v="0"/>
    <e v="#N/A"/>
    <e v="#N/A"/>
    <x v="127"/>
    <s v="Yearly Rev and SHIPT by PRD"/>
    <x v="64"/>
    <e v="#N/A"/>
    <x v="0"/>
    <s v="P.2.1.0: 產品營收與銷量達成率:"/>
    <x v="88"/>
    <x v="88"/>
    <x v="643"/>
    <x v="300"/>
    <x v="301"/>
    <x v="252"/>
    <x v="0"/>
    <x v="0"/>
    <x v="0"/>
    <x v="6"/>
    <m/>
    <x v="0"/>
    <x v="4"/>
    <s v="Yearly Rev and SHIPT by PRD_Yearly Actual and Predict Shipment"/>
    <x v="627"/>
    <x v="4"/>
    <x v="0"/>
    <x v="6"/>
    <x v="5"/>
    <x v="0"/>
    <x v="0"/>
    <s v="DM_PNC_YLY_REV_BY_PROD"/>
    <s v="YLY_ACT_SHIP"/>
    <x v="55"/>
    <x v="193"/>
    <x v="0"/>
    <n v="0"/>
    <x v="0"/>
    <x v="0"/>
    <x v="2"/>
    <s v=""/>
    <s v=""/>
    <n v="643"/>
    <s v="-643"/>
    <x v="0"/>
    <x v="0"/>
    <x v="0"/>
    <x v="301"/>
    <x v="7"/>
    <s v="年度實際和預估出貨量"/>
    <s v=""/>
    <s v=""/>
    <x v="0"/>
    <x v="60"/>
    <m/>
    <s v="^()$"/>
    <n v="9"/>
    <x v="0"/>
    <x v="5"/>
    <x v="0"/>
    <x v="1"/>
    <x v="1"/>
    <x v="1"/>
    <b v="0"/>
    <x v="1"/>
    <x v="1"/>
    <n v="0"/>
    <x v="0"/>
    <b v="0"/>
    <b v="0"/>
    <b v="0"/>
    <b v="0"/>
    <b v="0"/>
    <b v="0"/>
    <b v="0"/>
    <b v="0"/>
    <e v="#N/A"/>
    <b v="0"/>
    <b v="0"/>
    <x v="2"/>
    <x v="7"/>
    <n v="0"/>
    <x v="16"/>
    <x v="0"/>
  </r>
  <r>
    <m/>
    <x v="5"/>
    <x v="12"/>
    <x v="301"/>
    <x v="302"/>
    <x v="151"/>
    <x v="311"/>
    <s v="當年度: 董事會預估營業收入 = ( YTM - 1 )實際營業收入 + 剩餘月董事會預估營業收入_x000a_以往年度: 董事會預估營業收入 = 每月實際營業收入加總_x000a__x000a_儲存單位為 台幣_x000a_顯示單位為 百萬台幣"/>
    <x v="4"/>
    <x v="65"/>
    <m/>
    <s v="General"/>
    <s v="金額類"/>
    <m/>
    <x v="0"/>
    <s v="PNC"/>
    <x v="7"/>
    <x v="6"/>
    <x v="0"/>
    <x v="0"/>
    <s v="DM_PNC_YLY_REV_BY_PROD"/>
    <s v="YLY_BOD_REV"/>
    <m/>
    <m/>
    <m/>
    <m/>
    <m/>
    <s v="Boards Est MLY Rev and SHIPT Data_Monthly Boards Estimated Revenue"/>
    <m/>
    <m/>
    <m/>
    <m/>
    <m/>
    <m/>
    <m/>
    <m/>
    <m/>
    <m/>
    <m/>
    <m/>
    <s v="資料清單"/>
    <x v="13"/>
    <x v="89"/>
    <x v="60"/>
    <x v="12"/>
    <e v="#N/A"/>
    <s v="Yearly Boards Estimated Revenue"/>
    <x v="302"/>
    <x v="151"/>
    <x v="0"/>
    <x v="311"/>
    <x v="7"/>
    <s v="IEC_STD_V10 &gt;&gt; Common &gt;&gt; AutoMetaDataYearly Boards Estimated Revenue"/>
    <x v="4"/>
    <x v="0"/>
    <s v="年度董事會預估營業收入Measure"/>
    <n v="625"/>
    <n v="638"/>
    <n v="0"/>
    <s v=""/>
    <n v="0"/>
    <e v="#N/A"/>
    <e v="#N/A"/>
    <x v="128"/>
    <s v="Yearly Rev and SHIPT by PRD"/>
    <x v="64"/>
    <e v="#N/A"/>
    <x v="0"/>
    <s v="P.2.1.0: 產品營收與銷量達成率:"/>
    <x v="89"/>
    <x v="89"/>
    <x v="644"/>
    <x v="301"/>
    <x v="302"/>
    <x v="253"/>
    <x v="0"/>
    <x v="0"/>
    <x v="0"/>
    <x v="6"/>
    <m/>
    <x v="0"/>
    <x v="4"/>
    <s v="Yearly Rev and SHIPT by PRD_Yearly Boards Estimated Revenue"/>
    <x v="628"/>
    <x v="4"/>
    <x v="0"/>
    <x v="6"/>
    <x v="5"/>
    <x v="0"/>
    <x v="0"/>
    <s v="DM_PNC_YLY_REV_BY_PROD"/>
    <s v="YLY_BOD_REV"/>
    <x v="55"/>
    <x v="194"/>
    <x v="0"/>
    <n v="0"/>
    <x v="0"/>
    <x v="0"/>
    <x v="2"/>
    <s v=""/>
    <s v=""/>
    <n v="644"/>
    <s v="-644"/>
    <x v="0"/>
    <x v="0"/>
    <x v="0"/>
    <x v="302"/>
    <x v="7"/>
    <s v="年度董事會預估營業收入"/>
    <s v=""/>
    <s v=""/>
    <x v="0"/>
    <x v="60"/>
    <m/>
    <s v="^()$"/>
    <n v="9"/>
    <x v="0"/>
    <x v="5"/>
    <x v="0"/>
    <x v="1"/>
    <x v="1"/>
    <x v="1"/>
    <b v="0"/>
    <x v="1"/>
    <x v="1"/>
    <n v="0"/>
    <x v="0"/>
    <b v="0"/>
    <b v="0"/>
    <b v="0"/>
    <b v="0"/>
    <b v="0"/>
    <b v="0"/>
    <b v="0"/>
    <b v="0"/>
    <e v="#N/A"/>
    <b v="0"/>
    <b v="0"/>
    <x v="2"/>
    <x v="7"/>
    <n v="0"/>
    <x v="13"/>
    <x v="0"/>
  </r>
  <r>
    <m/>
    <x v="5"/>
    <x v="12"/>
    <x v="302"/>
    <x v="303"/>
    <x v="152"/>
    <x v="312"/>
    <s v="當年度: 董事會預估出貨量 = ( YTM - 1 )實際出貨量 + 剩餘月董事會預估出貨量_x000a_以往年度: 董事會預估出貨量 = 每月實際出貨量加總_x000a__x000a_儲存單位為 台_x000a_顯示單位為 千台"/>
    <x v="4"/>
    <x v="65"/>
    <m/>
    <s v="General"/>
    <s v="金額類"/>
    <m/>
    <x v="0"/>
    <s v="PNC"/>
    <x v="7"/>
    <x v="6"/>
    <x v="0"/>
    <x v="0"/>
    <s v="DM_PNC_YLY_REV_BY_PROD"/>
    <s v="YLY_BOD_SHIP"/>
    <m/>
    <m/>
    <m/>
    <m/>
    <m/>
    <s v="Boards Est MLY Rev and SHIPT Data_Monthly Boards Estimated Revenue"/>
    <m/>
    <m/>
    <m/>
    <m/>
    <m/>
    <m/>
    <m/>
    <m/>
    <m/>
    <m/>
    <m/>
    <m/>
    <s v="資料清單"/>
    <x v="13"/>
    <x v="90"/>
    <x v="60"/>
    <x v="12"/>
    <e v="#N/A"/>
    <s v="Yearly Boards Estimated Shipment"/>
    <x v="303"/>
    <x v="152"/>
    <x v="0"/>
    <x v="312"/>
    <x v="7"/>
    <s v="IEC_STD_V10 &gt;&gt; Common &gt;&gt; AutoMetaDataYearly Boards Estimated Shipment"/>
    <x v="4"/>
    <x v="0"/>
    <s v="年度董事會預估出貨量Measure"/>
    <n v="626"/>
    <n v="638"/>
    <n v="0"/>
    <s v=""/>
    <n v="0"/>
    <e v="#N/A"/>
    <e v="#N/A"/>
    <x v="128"/>
    <s v="Yearly Rev and SHIPT by PRD"/>
    <x v="64"/>
    <e v="#N/A"/>
    <x v="0"/>
    <s v="P.2.1.0: 產品營收與銷量達成率:"/>
    <x v="90"/>
    <x v="90"/>
    <x v="645"/>
    <x v="302"/>
    <x v="303"/>
    <x v="254"/>
    <x v="0"/>
    <x v="0"/>
    <x v="0"/>
    <x v="6"/>
    <m/>
    <x v="0"/>
    <x v="4"/>
    <s v="Yearly Rev and SHIPT by PRD_Yearly Boards Estimated Shipment"/>
    <x v="629"/>
    <x v="4"/>
    <x v="0"/>
    <x v="6"/>
    <x v="5"/>
    <x v="0"/>
    <x v="0"/>
    <s v="DM_PNC_YLY_REV_BY_PROD"/>
    <s v="YLY_BOD_SHIP"/>
    <x v="55"/>
    <x v="195"/>
    <x v="0"/>
    <n v="0"/>
    <x v="0"/>
    <x v="0"/>
    <x v="2"/>
    <s v=""/>
    <s v=""/>
    <n v="645"/>
    <s v="-645"/>
    <x v="0"/>
    <x v="0"/>
    <x v="0"/>
    <x v="303"/>
    <x v="7"/>
    <s v="年度董事會預估出貨量"/>
    <s v=""/>
    <s v=""/>
    <x v="0"/>
    <x v="60"/>
    <m/>
    <s v="^()$"/>
    <n v="9"/>
    <x v="0"/>
    <x v="5"/>
    <x v="0"/>
    <x v="1"/>
    <x v="1"/>
    <x v="1"/>
    <b v="0"/>
    <x v="1"/>
    <x v="1"/>
    <n v="0"/>
    <x v="0"/>
    <b v="0"/>
    <b v="0"/>
    <b v="0"/>
    <b v="0"/>
    <b v="0"/>
    <b v="0"/>
    <b v="0"/>
    <b v="0"/>
    <e v="#N/A"/>
    <b v="0"/>
    <b v="0"/>
    <x v="2"/>
    <x v="7"/>
    <n v="0"/>
    <x v="20"/>
    <x v="0"/>
  </r>
  <r>
    <m/>
    <x v="5"/>
    <x v="12"/>
    <x v="303"/>
    <x v="304"/>
    <x v="153"/>
    <x v="313"/>
    <s v="實際與預估和董事會預估營業收入差異 = 年度實際和預估營業收入 - 年度董事會預估營業收入"/>
    <x v="4"/>
    <x v="65"/>
    <s v="Yearly Rev and SHIPT by BU and CUS_Yearly Actual and Predict Revenue;Yearly Rev and SHIPT by BU and CUS_Yearly Boards Estimated Revenue"/>
    <s v="General"/>
    <s v="金額類"/>
    <m/>
    <x v="0"/>
    <s v="PNC"/>
    <x v="7"/>
    <x v="6"/>
    <x v="0"/>
    <x v="0"/>
    <s v="DM_PNC_YLY_REV_BY_PROD"/>
    <s v="YLY_ACT_BOD_REV_DIFF"/>
    <m/>
    <m/>
    <m/>
    <m/>
    <m/>
    <s v="Diff Rate and Hit Rate Data of Rev and SHIPT_Diff of MLY Act Rev vs Boards Est Rev"/>
    <m/>
    <m/>
    <m/>
    <m/>
    <m/>
    <m/>
    <m/>
    <m/>
    <m/>
    <m/>
    <m/>
    <m/>
    <s v="資料清單"/>
    <x v="13"/>
    <x v="91"/>
    <x v="60"/>
    <x v="12"/>
    <e v="#N/A"/>
    <s v="Diff of Yearly ActPred and Boards Est Rev"/>
    <x v="304"/>
    <x v="153"/>
    <x v="0"/>
    <x v="313"/>
    <x v="7"/>
    <s v="IEC_STD_V10 &gt;&gt; Common &gt;&gt; AutoMetaDataDiff of Yearly ActPred and Boards Est Rev"/>
    <x v="4"/>
    <x v="0"/>
    <s v="年度實際與預估和董事會預估營業收入差異Measure"/>
    <n v="627"/>
    <n v="638"/>
    <e v="#N/A"/>
    <s v=""/>
    <n v="0"/>
    <e v="#N/A"/>
    <e v="#N/A"/>
    <x v="119"/>
    <s v="Yearly Rev and SHIPT by PRD"/>
    <x v="64"/>
    <e v="#N/A"/>
    <x v="73"/>
    <s v="P.2.1.0: 產品營收與銷量達成率:"/>
    <x v="91"/>
    <x v="91"/>
    <x v="646"/>
    <x v="303"/>
    <x v="304"/>
    <x v="255"/>
    <x v="0"/>
    <x v="0"/>
    <x v="0"/>
    <x v="6"/>
    <m/>
    <x v="0"/>
    <x v="4"/>
    <s v="Yearly Rev and SHIPT by PRD_Diff of Yearly ActPred and Boards Est Rev"/>
    <x v="630"/>
    <x v="4"/>
    <x v="0"/>
    <x v="6"/>
    <x v="5"/>
    <x v="0"/>
    <x v="0"/>
    <s v="DM_PNC_YLY_REV_BY_PROD"/>
    <s v="YLY_ACT_BOD_REV_DIFF"/>
    <x v="55"/>
    <x v="196"/>
    <x v="0"/>
    <n v="0"/>
    <x v="0"/>
    <x v="0"/>
    <x v="2"/>
    <s v=""/>
    <s v=""/>
    <n v="646"/>
    <s v="-646"/>
    <x v="0"/>
    <x v="0"/>
    <x v="0"/>
    <x v="304"/>
    <x v="7"/>
    <s v="年度實際與預估和董事會預估營業收入差異"/>
    <s v=""/>
    <s v=""/>
    <x v="0"/>
    <x v="60"/>
    <m/>
    <s v="^()$"/>
    <n v="9"/>
    <x v="0"/>
    <x v="5"/>
    <x v="0"/>
    <x v="1"/>
    <x v="1"/>
    <x v="1"/>
    <b v="0"/>
    <x v="1"/>
    <x v="1"/>
    <n v="0"/>
    <x v="0"/>
    <b v="0"/>
    <b v="0"/>
    <b v="0"/>
    <b v="0"/>
    <b v="0"/>
    <b v="0"/>
    <b v="0"/>
    <b v="0"/>
    <e v="#N/A"/>
    <b v="0"/>
    <b v="0"/>
    <x v="2"/>
    <x v="7"/>
    <n v="0"/>
    <x v="22"/>
    <x v="0"/>
  </r>
  <r>
    <m/>
    <x v="5"/>
    <x v="12"/>
    <x v="304"/>
    <x v="305"/>
    <x v="154"/>
    <x v="314"/>
    <s v="實際與預估和董事會預估出貨量差異 = 年度實際和預估出貨量 - 年度董事會預估出貨量"/>
    <x v="4"/>
    <x v="65"/>
    <s v="Yearly Rev and SHIPT by BU and CUS_Yearly Actual and Predict Revenue;Yearly Rev and SHIPT by BU and CUS_Yearly Boards Estimated Revenue"/>
    <s v="General"/>
    <s v="金額類"/>
    <m/>
    <x v="0"/>
    <s v="PNC"/>
    <x v="7"/>
    <x v="6"/>
    <x v="0"/>
    <x v="0"/>
    <s v="DM_PNC_YLY_REV_BY_PROD"/>
    <s v="YLY_ACT_BOD_SHIP_DIFF"/>
    <m/>
    <m/>
    <m/>
    <m/>
    <m/>
    <s v="Diff Rate and Hit Rate Data of Rev and SHIPT_Diff of MLY Act Ship vs Boards Est Ship"/>
    <m/>
    <m/>
    <m/>
    <m/>
    <m/>
    <m/>
    <m/>
    <m/>
    <m/>
    <m/>
    <m/>
    <m/>
    <s v="資料清單"/>
    <x v="13"/>
    <x v="92"/>
    <x v="60"/>
    <x v="12"/>
    <e v="#N/A"/>
    <s v="Diff of Yearly ActPred and Boards Est Ship"/>
    <x v="305"/>
    <x v="154"/>
    <x v="0"/>
    <x v="314"/>
    <x v="7"/>
    <s v="IEC_STD_V10 &gt;&gt; Common &gt;&gt; AutoMetaDataDiff of Yearly ActPred and Boards Est Ship"/>
    <x v="4"/>
    <x v="0"/>
    <s v="年度實際與預估和董事會預估出貨量差異Measure"/>
    <n v="628"/>
    <n v="638"/>
    <e v="#N/A"/>
    <s v=""/>
    <n v="0"/>
    <e v="#N/A"/>
    <e v="#N/A"/>
    <x v="129"/>
    <s v="Yearly Rev and SHIPT by PRD"/>
    <x v="64"/>
    <e v="#N/A"/>
    <x v="73"/>
    <s v="P.2.1.0: 產品營收與銷量達成率:"/>
    <x v="92"/>
    <x v="92"/>
    <x v="647"/>
    <x v="304"/>
    <x v="305"/>
    <x v="256"/>
    <x v="0"/>
    <x v="0"/>
    <x v="0"/>
    <x v="6"/>
    <m/>
    <x v="0"/>
    <x v="4"/>
    <s v="Yearly Rev and SHIPT by PRD_Diff of Yearly ActPred and Boards Est Ship"/>
    <x v="631"/>
    <x v="4"/>
    <x v="0"/>
    <x v="6"/>
    <x v="5"/>
    <x v="0"/>
    <x v="0"/>
    <s v="DM_PNC_YLY_REV_BY_PROD"/>
    <s v="YLY_ACT_BOD_SHIP_DIFF"/>
    <x v="55"/>
    <x v="197"/>
    <x v="0"/>
    <n v="0"/>
    <x v="0"/>
    <x v="0"/>
    <x v="2"/>
    <s v=""/>
    <s v=""/>
    <n v="647"/>
    <s v="-647"/>
    <x v="0"/>
    <x v="0"/>
    <x v="0"/>
    <x v="305"/>
    <x v="7"/>
    <s v="年度實際與預估和董事會預估出貨量差異"/>
    <s v=""/>
    <s v=""/>
    <x v="0"/>
    <x v="60"/>
    <m/>
    <s v="^()$"/>
    <n v="9"/>
    <x v="0"/>
    <x v="5"/>
    <x v="0"/>
    <x v="1"/>
    <x v="1"/>
    <x v="1"/>
    <b v="0"/>
    <x v="1"/>
    <x v="1"/>
    <n v="0"/>
    <x v="0"/>
    <b v="0"/>
    <b v="0"/>
    <b v="0"/>
    <b v="0"/>
    <b v="0"/>
    <b v="0"/>
    <b v="0"/>
    <b v="0"/>
    <e v="#N/A"/>
    <b v="0"/>
    <b v="0"/>
    <x v="2"/>
    <x v="7"/>
    <n v="0"/>
    <x v="46"/>
    <x v="0"/>
  </r>
  <r>
    <m/>
    <x v="5"/>
    <x v="12"/>
    <x v="305"/>
    <x v="306"/>
    <x v="155"/>
    <x v="315"/>
    <s v="實際與預估和董事會預估營業收入差異率 = 年度實際與預估和董事會預估營業收入差異/年度董事會預估營業收入"/>
    <x v="4"/>
    <x v="65"/>
    <s v="Yearly Rev and SHIPT by BU and CUS_Diff of Yearly ActPred and Boards Est Rev;Yearly Rev and SHIPT by BU and CUS_Yearly Boards Estimated Revenue"/>
    <s v="General"/>
    <s v="比例類"/>
    <m/>
    <x v="0"/>
    <s v="PNC"/>
    <x v="7"/>
    <x v="6"/>
    <x v="0"/>
    <x v="0"/>
    <s v="DM_PNC_YLY_REV_BY_PROD"/>
    <s v="YLY_ACT_BOD_REV_DIFF_RATE"/>
    <m/>
    <m/>
    <m/>
    <m/>
    <m/>
    <s v="Diff Rate and Hit Rate Data of Rev and SHIPT_Diff Rate of MLY Act Rev vs Boards Est Rev"/>
    <m/>
    <m/>
    <m/>
    <m/>
    <m/>
    <m/>
    <m/>
    <m/>
    <m/>
    <m/>
    <m/>
    <m/>
    <s v="資料清單"/>
    <x v="13"/>
    <x v="93"/>
    <x v="60"/>
    <x v="12"/>
    <e v="#N/A"/>
    <s v="Diff Rate of Yearly ActPred and Boards Est Rev"/>
    <x v="306"/>
    <x v="155"/>
    <x v="0"/>
    <x v="315"/>
    <x v="7"/>
    <s v="IEC_STD_V10 &gt;&gt; Common &gt;&gt; AutoMetaDataDiff Rate of Yearly ActPred and Boards Est Rev"/>
    <x v="4"/>
    <x v="0"/>
    <s v="年度實際與預估和董事會預估營業收入差異率Measure"/>
    <n v="629"/>
    <n v="638"/>
    <e v="#N/A"/>
    <s v=""/>
    <n v="0"/>
    <e v="#N/A"/>
    <e v="#N/A"/>
    <x v="120"/>
    <s v="Yearly Rev and SHIPT by PRD"/>
    <x v="64"/>
    <e v="#N/A"/>
    <x v="74"/>
    <s v="P.2.1.0: 產品營收與銷量達成率:"/>
    <x v="93"/>
    <x v="93"/>
    <x v="648"/>
    <x v="305"/>
    <x v="306"/>
    <x v="257"/>
    <x v="0"/>
    <x v="0"/>
    <x v="0"/>
    <x v="5"/>
    <m/>
    <x v="0"/>
    <x v="4"/>
    <s v="Yearly Rev and SHIPT by PRD_Diff Rate of Yearly ActPred and Boards Est Rev"/>
    <x v="632"/>
    <x v="4"/>
    <x v="0"/>
    <x v="6"/>
    <x v="5"/>
    <x v="0"/>
    <x v="0"/>
    <s v="DM_PNC_YLY_REV_BY_PROD"/>
    <s v="YLY_ACT_BOD_REV_DIFF_RATE"/>
    <x v="55"/>
    <x v="198"/>
    <x v="0"/>
    <n v="0"/>
    <x v="0"/>
    <x v="0"/>
    <x v="2"/>
    <s v=""/>
    <s v=""/>
    <n v="648"/>
    <s v="-648"/>
    <x v="0"/>
    <x v="0"/>
    <x v="0"/>
    <x v="306"/>
    <x v="7"/>
    <s v="年度實際與預估和董事會預估營業收入差異率"/>
    <s v=""/>
    <s v=""/>
    <x v="0"/>
    <x v="60"/>
    <m/>
    <s v="^()$"/>
    <n v="9"/>
    <x v="0"/>
    <x v="5"/>
    <x v="0"/>
    <x v="1"/>
    <x v="1"/>
    <x v="1"/>
    <b v="0"/>
    <x v="1"/>
    <x v="1"/>
    <n v="0"/>
    <x v="0"/>
    <b v="0"/>
    <b v="0"/>
    <b v="0"/>
    <b v="0"/>
    <b v="0"/>
    <b v="0"/>
    <b v="0"/>
    <b v="0"/>
    <e v="#N/A"/>
    <b v="0"/>
    <b v="0"/>
    <x v="2"/>
    <x v="7"/>
    <n v="0"/>
    <x v="43"/>
    <x v="0"/>
  </r>
  <r>
    <m/>
    <x v="5"/>
    <x v="12"/>
    <x v="306"/>
    <x v="307"/>
    <x v="156"/>
    <x v="316"/>
    <s v="實際與預估和董事會預估出貨量差異率 = 年度實際與預估和董事會預估出貨量差異/年度董事會預估出貨量"/>
    <x v="4"/>
    <x v="65"/>
    <s v="Yearly Rev and SHIPT by BU and CUS_Diff of Yearly ActPred and Boards Est Rev;Yearly Rev and SHIPT by BU and CUS_Yearly Boards Estimated Revenue"/>
    <s v="General"/>
    <s v="比例類"/>
    <m/>
    <x v="0"/>
    <s v="PNC"/>
    <x v="7"/>
    <x v="6"/>
    <x v="0"/>
    <x v="0"/>
    <s v="DM_PNC_YLY_REV_BY_PROD"/>
    <s v="YLY_ACT_BOD_SHIP_DIFF_RATE"/>
    <m/>
    <m/>
    <m/>
    <m/>
    <m/>
    <s v="Diff Rate and Hit Rate Data of Rev and SHIPT_Diff Rate of MLY Act Ship vs Boards Est Ship"/>
    <m/>
    <m/>
    <m/>
    <m/>
    <m/>
    <m/>
    <m/>
    <m/>
    <m/>
    <m/>
    <m/>
    <m/>
    <s v="資料清單"/>
    <x v="13"/>
    <x v="94"/>
    <x v="60"/>
    <x v="12"/>
    <e v="#N/A"/>
    <s v="Diff Rate of Yearly ActPred and Boards Est Ship"/>
    <x v="307"/>
    <x v="156"/>
    <x v="0"/>
    <x v="316"/>
    <x v="7"/>
    <s v="IEC_STD_V10 &gt;&gt; Common &gt;&gt; AutoMetaDataDiff Rate of Yearly ActPred and Boards Est Ship"/>
    <x v="4"/>
    <x v="0"/>
    <s v="年度實際與預估和董事會預估出貨量差異率Measure"/>
    <n v="630"/>
    <n v="638"/>
    <e v="#N/A"/>
    <s v=""/>
    <n v="0"/>
    <e v="#N/A"/>
    <e v="#N/A"/>
    <x v="130"/>
    <s v="Yearly Rev and SHIPT by PRD"/>
    <x v="64"/>
    <e v="#N/A"/>
    <x v="74"/>
    <s v="P.2.1.0: 產品營收與銷量達成率:"/>
    <x v="94"/>
    <x v="94"/>
    <x v="649"/>
    <x v="306"/>
    <x v="307"/>
    <x v="258"/>
    <x v="0"/>
    <x v="0"/>
    <x v="0"/>
    <x v="5"/>
    <m/>
    <x v="0"/>
    <x v="4"/>
    <s v="Yearly Rev and SHIPT by PRD_Diff Rate of Yearly ActPred and Boards Est Ship"/>
    <x v="633"/>
    <x v="4"/>
    <x v="0"/>
    <x v="6"/>
    <x v="5"/>
    <x v="0"/>
    <x v="0"/>
    <s v="DM_PNC_YLY_REV_BY_PROD"/>
    <s v="YLY_ACT_BOD_SHIP_DIFF_RATE"/>
    <x v="55"/>
    <x v="199"/>
    <x v="0"/>
    <n v="0"/>
    <x v="0"/>
    <x v="0"/>
    <x v="2"/>
    <s v=""/>
    <s v=""/>
    <n v="649"/>
    <s v="-649"/>
    <x v="0"/>
    <x v="0"/>
    <x v="0"/>
    <x v="307"/>
    <x v="7"/>
    <s v="年度實際與預估和董事會預估出貨量差異率"/>
    <s v=""/>
    <s v=""/>
    <x v="0"/>
    <x v="60"/>
    <m/>
    <s v="^()$"/>
    <n v="9"/>
    <x v="0"/>
    <x v="5"/>
    <x v="0"/>
    <x v="1"/>
    <x v="1"/>
    <x v="1"/>
    <b v="0"/>
    <x v="1"/>
    <x v="1"/>
    <n v="0"/>
    <x v="0"/>
    <b v="0"/>
    <b v="0"/>
    <b v="0"/>
    <b v="0"/>
    <b v="0"/>
    <b v="0"/>
    <b v="0"/>
    <b v="0"/>
    <e v="#N/A"/>
    <b v="0"/>
    <b v="0"/>
    <x v="2"/>
    <x v="7"/>
    <n v="0"/>
    <x v="37"/>
    <x v="0"/>
  </r>
  <r>
    <m/>
    <x v="5"/>
    <x v="12"/>
    <x v="307"/>
    <x v="308"/>
    <x v="114"/>
    <x v="317"/>
    <s v="儲存單位為 台幣_x000a_顯示單位為 百萬台幣"/>
    <x v="4"/>
    <x v="65"/>
    <m/>
    <s v="General"/>
    <s v="金額類"/>
    <m/>
    <x v="0"/>
    <s v="PNC"/>
    <x v="7"/>
    <x v="6"/>
    <x v="0"/>
    <x v="0"/>
    <s v="DM_PNC_YLY_REV_BY_PROD"/>
    <s v="YLY_TGT_REV"/>
    <m/>
    <m/>
    <m/>
    <m/>
    <m/>
    <s v="MLY Rev and SHIPT Data of Yearly TRGT_Monthly Revenue of Yearly Target"/>
    <m/>
    <m/>
    <m/>
    <m/>
    <m/>
    <m/>
    <m/>
    <m/>
    <m/>
    <m/>
    <m/>
    <m/>
    <s v="資料清單"/>
    <x v="13"/>
    <x v="95"/>
    <x v="60"/>
    <x v="12"/>
    <e v="#N/A"/>
    <s v="Yearly Revenue Target"/>
    <x v="308"/>
    <x v="114"/>
    <x v="0"/>
    <x v="317"/>
    <x v="7"/>
    <s v="IEC_STD_V10 &gt;&gt; Common &gt;&gt; AutoMetaDataYearly Revenue Target"/>
    <x v="4"/>
    <x v="0"/>
    <s v="年度營業收入目標Measure"/>
    <n v="631"/>
    <n v="638"/>
    <n v="0"/>
    <s v=""/>
    <n v="0"/>
    <e v="#N/A"/>
    <e v="#N/A"/>
    <x v="131"/>
    <s v="Yearly Rev and SHIPT by PRD"/>
    <x v="64"/>
    <e v="#N/A"/>
    <x v="0"/>
    <s v="P.2.1.0: 產品營收與銷量達成率:"/>
    <x v="95"/>
    <x v="95"/>
    <x v="650"/>
    <x v="307"/>
    <x v="308"/>
    <x v="220"/>
    <x v="0"/>
    <x v="0"/>
    <x v="0"/>
    <x v="6"/>
    <m/>
    <x v="0"/>
    <x v="4"/>
    <s v="Yearly Rev and SHIPT by PRD_Yearly Revenue Target"/>
    <x v="634"/>
    <x v="4"/>
    <x v="0"/>
    <x v="6"/>
    <x v="5"/>
    <x v="0"/>
    <x v="0"/>
    <s v="DM_PNC_YLY_REV_BY_PROD"/>
    <s v="YLY_TGT_REV"/>
    <x v="55"/>
    <x v="162"/>
    <x v="0"/>
    <n v="0"/>
    <x v="0"/>
    <x v="0"/>
    <x v="2"/>
    <s v=""/>
    <s v=""/>
    <n v="650"/>
    <s v="-650"/>
    <x v="0"/>
    <x v="0"/>
    <x v="0"/>
    <x v="308"/>
    <x v="7"/>
    <s v="年度營業收入目標"/>
    <s v=""/>
    <s v=""/>
    <x v="0"/>
    <x v="60"/>
    <m/>
    <s v="^()$"/>
    <n v="9"/>
    <x v="0"/>
    <x v="5"/>
    <x v="0"/>
    <x v="1"/>
    <x v="1"/>
    <x v="1"/>
    <b v="0"/>
    <x v="1"/>
    <x v="1"/>
    <n v="0"/>
    <x v="0"/>
    <b v="0"/>
    <b v="0"/>
    <b v="0"/>
    <b v="0"/>
    <b v="0"/>
    <b v="0"/>
    <b v="0"/>
    <b v="0"/>
    <e v="#N/A"/>
    <b v="0"/>
    <b v="0"/>
    <x v="2"/>
    <x v="7"/>
    <n v="0"/>
    <x v="28"/>
    <x v="0"/>
  </r>
  <r>
    <m/>
    <x v="5"/>
    <x v="12"/>
    <x v="308"/>
    <x v="309"/>
    <x v="115"/>
    <x v="318"/>
    <s v="儲存單位為 台幣_x000a_顯示單位為 百萬台幣"/>
    <x v="4"/>
    <x v="65"/>
    <m/>
    <s v="General"/>
    <s v="金額類"/>
    <m/>
    <x v="0"/>
    <s v="PNC"/>
    <x v="7"/>
    <x v="6"/>
    <x v="0"/>
    <x v="0"/>
    <s v="DM_PNC_YLY_REV_BY_PROD"/>
    <s v="YLY_TGT_SHIP"/>
    <m/>
    <m/>
    <m/>
    <m/>
    <m/>
    <s v="MLY Rev and SHIPT Data of Yearly TRGT_Monthly Shipment of Yearly Target"/>
    <m/>
    <m/>
    <m/>
    <m/>
    <m/>
    <m/>
    <m/>
    <m/>
    <m/>
    <m/>
    <m/>
    <m/>
    <s v="資料清單"/>
    <x v="13"/>
    <x v="96"/>
    <x v="60"/>
    <x v="12"/>
    <e v="#N/A"/>
    <s v="Yearly Shipment Target"/>
    <x v="309"/>
    <x v="115"/>
    <x v="0"/>
    <x v="318"/>
    <x v="7"/>
    <s v="IEC_STD_V10 &gt;&gt; Common &gt;&gt; AutoMetaDataYearly Shipment Target"/>
    <x v="4"/>
    <x v="0"/>
    <s v="年度出貨目標Measure"/>
    <n v="632"/>
    <n v="638"/>
    <n v="0"/>
    <s v=""/>
    <n v="0"/>
    <e v="#N/A"/>
    <e v="#N/A"/>
    <x v="135"/>
    <s v="Yearly Rev and SHIPT by PRD"/>
    <x v="64"/>
    <e v="#N/A"/>
    <x v="0"/>
    <s v="P.2.1.0: 產品營收與銷量達成率:"/>
    <x v="96"/>
    <x v="96"/>
    <x v="651"/>
    <x v="308"/>
    <x v="309"/>
    <x v="220"/>
    <x v="0"/>
    <x v="0"/>
    <x v="0"/>
    <x v="6"/>
    <m/>
    <x v="0"/>
    <x v="4"/>
    <s v="Yearly Rev and SHIPT by PRD_Yearly Shipment Target"/>
    <x v="635"/>
    <x v="4"/>
    <x v="0"/>
    <x v="6"/>
    <x v="5"/>
    <x v="0"/>
    <x v="0"/>
    <s v="DM_PNC_YLY_REV_BY_PROD"/>
    <s v="YLY_TGT_SHIP"/>
    <x v="55"/>
    <x v="163"/>
    <x v="0"/>
    <n v="0"/>
    <x v="0"/>
    <x v="0"/>
    <x v="2"/>
    <s v=""/>
    <s v=""/>
    <n v="651"/>
    <s v="-651"/>
    <x v="0"/>
    <x v="0"/>
    <x v="0"/>
    <x v="309"/>
    <x v="7"/>
    <s v="年度出貨目標"/>
    <s v=""/>
    <s v=""/>
    <x v="0"/>
    <x v="60"/>
    <m/>
    <s v="^()$"/>
    <n v="9"/>
    <x v="0"/>
    <x v="5"/>
    <x v="0"/>
    <x v="1"/>
    <x v="1"/>
    <x v="1"/>
    <b v="0"/>
    <x v="1"/>
    <x v="1"/>
    <n v="0"/>
    <x v="0"/>
    <b v="0"/>
    <b v="0"/>
    <b v="0"/>
    <b v="0"/>
    <b v="0"/>
    <b v="0"/>
    <b v="0"/>
    <b v="0"/>
    <e v="#N/A"/>
    <b v="0"/>
    <b v="0"/>
    <x v="2"/>
    <x v="7"/>
    <n v="0"/>
    <x v="17"/>
    <x v="0"/>
  </r>
  <r>
    <m/>
    <x v="5"/>
    <x v="12"/>
    <x v="309"/>
    <x v="310"/>
    <x v="157"/>
    <x v="319"/>
    <s v="實際與預估和目標營業收入差異 = 實際和預估營業收入 - 年度營業收入目標"/>
    <x v="4"/>
    <x v="65"/>
    <s v="Yearly Rev and SHIPT by BU and CUS_Yearly Revenue Target;Yearly Rev and SHIPT by BU and CUS_Yearly Actual and Predict Revenue"/>
    <s v="General"/>
    <s v="金額類"/>
    <m/>
    <x v="0"/>
    <s v="PNC"/>
    <x v="7"/>
    <x v="6"/>
    <x v="0"/>
    <x v="0"/>
    <s v="DM_PNC_YLY_REV_BY_PROD"/>
    <s v="YLY_ACT_TGT_REV_DIFF"/>
    <m/>
    <m/>
    <m/>
    <m/>
    <m/>
    <s v="Diff Rate and Hit Rate Data of Rev and SHIPT_Diff of MLY Act Rev vs Yearly Target Rev"/>
    <m/>
    <m/>
    <m/>
    <m/>
    <m/>
    <m/>
    <m/>
    <m/>
    <m/>
    <m/>
    <m/>
    <m/>
    <s v="資料清單"/>
    <x v="13"/>
    <x v="97"/>
    <x v="60"/>
    <x v="12"/>
    <e v="#N/A"/>
    <s v="Diff of Yearly ActPred and TRGT Rev"/>
    <x v="310"/>
    <x v="157"/>
    <x v="0"/>
    <x v="319"/>
    <x v="7"/>
    <s v="IEC_STD_V10 &gt;&gt; Common &gt;&gt; AutoMetaDataDiff of Yearly ActPred and TRGT Rev"/>
    <x v="4"/>
    <x v="0"/>
    <s v="年度實際與預估和目標營業收入差異Measure"/>
    <n v="633"/>
    <n v="638"/>
    <e v="#N/A"/>
    <s v=""/>
    <n v="0"/>
    <e v="#N/A"/>
    <e v="#N/A"/>
    <x v="132"/>
    <s v="Yearly Rev and SHIPT by PRD"/>
    <x v="64"/>
    <e v="#N/A"/>
    <x v="75"/>
    <s v="P.2.1.0: 產品營收與銷量達成率:"/>
    <x v="97"/>
    <x v="97"/>
    <x v="652"/>
    <x v="309"/>
    <x v="310"/>
    <x v="259"/>
    <x v="0"/>
    <x v="0"/>
    <x v="0"/>
    <x v="6"/>
    <m/>
    <x v="0"/>
    <x v="4"/>
    <s v="Yearly Rev and SHIPT by PRD_Diff of Yearly ActPred and TRGT Rev"/>
    <x v="636"/>
    <x v="4"/>
    <x v="0"/>
    <x v="6"/>
    <x v="5"/>
    <x v="0"/>
    <x v="0"/>
    <s v="DM_PNC_YLY_REV_BY_PROD"/>
    <s v="YLY_ACT_TGT_REV_DIFF"/>
    <x v="55"/>
    <x v="200"/>
    <x v="0"/>
    <n v="0"/>
    <x v="0"/>
    <x v="0"/>
    <x v="2"/>
    <s v=""/>
    <s v=""/>
    <n v="652"/>
    <s v="-652"/>
    <x v="0"/>
    <x v="0"/>
    <x v="0"/>
    <x v="310"/>
    <x v="7"/>
    <s v="年度實際與預估和目標營業收入差異"/>
    <s v=""/>
    <s v=""/>
    <x v="0"/>
    <x v="60"/>
    <m/>
    <s v="^()$"/>
    <n v="9"/>
    <x v="0"/>
    <x v="5"/>
    <x v="0"/>
    <x v="1"/>
    <x v="1"/>
    <x v="1"/>
    <b v="0"/>
    <x v="1"/>
    <x v="1"/>
    <n v="0"/>
    <x v="0"/>
    <b v="0"/>
    <b v="0"/>
    <b v="0"/>
    <b v="0"/>
    <b v="0"/>
    <b v="0"/>
    <b v="0"/>
    <b v="0"/>
    <e v="#N/A"/>
    <b v="0"/>
    <b v="0"/>
    <x v="2"/>
    <x v="7"/>
    <n v="0"/>
    <x v="14"/>
    <x v="0"/>
  </r>
  <r>
    <m/>
    <x v="5"/>
    <x v="12"/>
    <x v="310"/>
    <x v="311"/>
    <x v="158"/>
    <x v="320"/>
    <s v="實際與預估和目標出貨量差異 = 實際和預估出貨量 - 年度出貨量目標"/>
    <x v="4"/>
    <x v="65"/>
    <s v="Yearly Rev and SHIPT by BU and CUS_Yearly Revenue Target;Yearly Rev and SHIPT by BU and CUS_Yearly Actual and Predict Revenue"/>
    <s v="General"/>
    <s v="金額類"/>
    <m/>
    <x v="0"/>
    <s v="PNC"/>
    <x v="7"/>
    <x v="6"/>
    <x v="0"/>
    <x v="0"/>
    <s v="DM_PNC_YLY_REV_BY_PROD"/>
    <s v="YLY_ACT_TGT_SHIP_DIFF"/>
    <m/>
    <m/>
    <m/>
    <m/>
    <m/>
    <s v="Diff Rate and Hit Rate Data of Rev and SHIPT_Diff of MLY Act Ship vs Yearly Target Ship"/>
    <m/>
    <m/>
    <m/>
    <m/>
    <m/>
    <m/>
    <m/>
    <m/>
    <m/>
    <m/>
    <m/>
    <m/>
    <s v="資料清單"/>
    <x v="13"/>
    <x v="98"/>
    <x v="60"/>
    <x v="12"/>
    <e v="#N/A"/>
    <s v="Diff of Yearly ActPred and TRGT Ship"/>
    <x v="311"/>
    <x v="158"/>
    <x v="0"/>
    <x v="320"/>
    <x v="7"/>
    <s v="IEC_STD_V10 &gt;&gt; Common &gt;&gt; AutoMetaDataDiff of Yearly ActPred and TRGT Ship"/>
    <x v="4"/>
    <x v="0"/>
    <s v="年度實際與預估和目標出貨量差異Measure"/>
    <n v="634"/>
    <n v="638"/>
    <e v="#N/A"/>
    <s v=""/>
    <n v="0"/>
    <e v="#N/A"/>
    <e v="#N/A"/>
    <x v="133"/>
    <s v="Yearly Rev and SHIPT by PRD"/>
    <x v="64"/>
    <e v="#N/A"/>
    <x v="75"/>
    <s v="P.2.1.0: 產品營收與銷量達成率:"/>
    <x v="98"/>
    <x v="98"/>
    <x v="653"/>
    <x v="310"/>
    <x v="311"/>
    <x v="260"/>
    <x v="0"/>
    <x v="0"/>
    <x v="0"/>
    <x v="6"/>
    <m/>
    <x v="0"/>
    <x v="4"/>
    <s v="Yearly Rev and SHIPT by PRD_Diff of Yearly ActPred and TRGT Ship"/>
    <x v="637"/>
    <x v="4"/>
    <x v="0"/>
    <x v="6"/>
    <x v="5"/>
    <x v="0"/>
    <x v="0"/>
    <s v="DM_PNC_YLY_REV_BY_PROD"/>
    <s v="YLY_ACT_TGT_SHIP_DIFF"/>
    <x v="55"/>
    <x v="201"/>
    <x v="0"/>
    <n v="0"/>
    <x v="0"/>
    <x v="0"/>
    <x v="2"/>
    <s v=""/>
    <s v=""/>
    <n v="653"/>
    <s v="-653"/>
    <x v="0"/>
    <x v="0"/>
    <x v="0"/>
    <x v="311"/>
    <x v="7"/>
    <s v="年度實際與預估和目標出貨量差異"/>
    <s v=""/>
    <s v=""/>
    <x v="0"/>
    <x v="60"/>
    <m/>
    <s v="^()$"/>
    <n v="9"/>
    <x v="0"/>
    <x v="5"/>
    <x v="0"/>
    <x v="1"/>
    <x v="1"/>
    <x v="1"/>
    <b v="0"/>
    <x v="1"/>
    <x v="1"/>
    <n v="0"/>
    <x v="0"/>
    <b v="0"/>
    <b v="0"/>
    <b v="0"/>
    <b v="0"/>
    <b v="0"/>
    <b v="0"/>
    <b v="0"/>
    <b v="0"/>
    <e v="#N/A"/>
    <b v="0"/>
    <b v="0"/>
    <x v="2"/>
    <x v="7"/>
    <n v="0"/>
    <x v="39"/>
    <x v="0"/>
  </r>
  <r>
    <m/>
    <x v="5"/>
    <x v="12"/>
    <x v="311"/>
    <x v="312"/>
    <x v="159"/>
    <x v="321"/>
    <s v="實際與預估和目標營業收入差異率 = 年度實際與預估和目標營業收入差異 / 年度營業收入目標"/>
    <x v="4"/>
    <x v="65"/>
    <s v="Yearly Rev and SHIPT by BU and CUS_Yearly Revenue Target;Yearly Rev and SHIPT by BU and CUS_Yearly Actual and Predict Revenue"/>
    <s v="General"/>
    <s v="比例類"/>
    <m/>
    <x v="0"/>
    <s v="PNC"/>
    <x v="7"/>
    <x v="6"/>
    <x v="0"/>
    <x v="0"/>
    <s v="DM_PNC_YLY_REV_BY_PROD"/>
    <s v="YLY_ACT_TGT_REV_DIFF_RATE"/>
    <m/>
    <m/>
    <m/>
    <m/>
    <m/>
    <s v="Actual Monthly Revenue and Shipment Data_Diff Rate of MLY Act Rev vs Yearly Target Rev"/>
    <m/>
    <m/>
    <m/>
    <m/>
    <m/>
    <m/>
    <m/>
    <m/>
    <m/>
    <m/>
    <m/>
    <m/>
    <s v="資料清單"/>
    <x v="13"/>
    <x v="99"/>
    <x v="60"/>
    <x v="12"/>
    <e v="#N/A"/>
    <s v="Diff Rate of Yearly ActPred and TRGT Rev"/>
    <x v="312"/>
    <x v="159"/>
    <x v="0"/>
    <x v="321"/>
    <x v="7"/>
    <s v="IEC_STD_V10 &gt;&gt; Common &gt;&gt; AutoMetaDataDiff Rate of Yearly ActPred and TRGT Rev"/>
    <x v="4"/>
    <x v="0"/>
    <s v="年度實際與預估和目標營業收入差異率Measure"/>
    <n v="635"/>
    <n v="638"/>
    <e v="#N/A"/>
    <s v=""/>
    <n v="0"/>
    <e v="#N/A"/>
    <e v="#N/A"/>
    <x v="125"/>
    <s v="Yearly Rev and SHIPT by PRD"/>
    <x v="64"/>
    <e v="#N/A"/>
    <x v="75"/>
    <s v="P.2.1.0: 產品營收與銷量達成率:"/>
    <x v="99"/>
    <x v="99"/>
    <x v="654"/>
    <x v="311"/>
    <x v="312"/>
    <x v="261"/>
    <x v="0"/>
    <x v="0"/>
    <x v="0"/>
    <x v="5"/>
    <m/>
    <x v="0"/>
    <x v="4"/>
    <s v="Yearly Rev and SHIPT by PRD_Diff Rate of Yearly ActPred and TRGT Rev"/>
    <x v="638"/>
    <x v="4"/>
    <x v="0"/>
    <x v="6"/>
    <x v="5"/>
    <x v="0"/>
    <x v="0"/>
    <s v="DM_PNC_YLY_REV_BY_PROD"/>
    <s v="YLY_ACT_TGT_REV_DIFF_RATE"/>
    <x v="55"/>
    <x v="202"/>
    <x v="0"/>
    <n v="0"/>
    <x v="0"/>
    <x v="0"/>
    <x v="2"/>
    <s v=""/>
    <s v=""/>
    <n v="654"/>
    <s v="-654"/>
    <x v="0"/>
    <x v="0"/>
    <x v="0"/>
    <x v="312"/>
    <x v="7"/>
    <s v="年度實際與預估和目標營業收入差異率"/>
    <s v=""/>
    <s v=""/>
    <x v="0"/>
    <x v="60"/>
    <m/>
    <s v="^()$"/>
    <n v="9"/>
    <x v="0"/>
    <x v="5"/>
    <x v="0"/>
    <x v="1"/>
    <x v="1"/>
    <x v="1"/>
    <b v="0"/>
    <x v="1"/>
    <x v="1"/>
    <n v="0"/>
    <x v="0"/>
    <b v="0"/>
    <b v="0"/>
    <b v="0"/>
    <b v="0"/>
    <b v="0"/>
    <b v="0"/>
    <b v="0"/>
    <b v="0"/>
    <e v="#N/A"/>
    <b v="0"/>
    <b v="0"/>
    <x v="2"/>
    <x v="7"/>
    <n v="0"/>
    <x v="45"/>
    <x v="0"/>
  </r>
  <r>
    <m/>
    <x v="5"/>
    <x v="12"/>
    <x v="312"/>
    <x v="313"/>
    <x v="160"/>
    <x v="322"/>
    <s v="實際與預估和目標出貨量差異率 = 年度實際與預估和目標出貨量差異 / 年度出貨量目標"/>
    <x v="4"/>
    <x v="65"/>
    <s v="Yearly Rev and SHIPT by BU and CUS_Yearly Revenue Target;Yearly Rev and SHIPT by BU and CUS_Yearly Actual and Predict Revenue"/>
    <s v="General"/>
    <s v="比例類"/>
    <m/>
    <x v="0"/>
    <s v="PNC"/>
    <x v="7"/>
    <x v="6"/>
    <x v="0"/>
    <x v="0"/>
    <s v="DM_PNC_YLY_REV_BY_PROD"/>
    <s v="YLY_ACT_TGT_SHIP_DIFF_RATE"/>
    <m/>
    <m/>
    <m/>
    <m/>
    <m/>
    <s v="Actual Monthly Revenue and Shipment Data_Diff Rate of MLY Act Ship vs Yearly Target Ship"/>
    <m/>
    <m/>
    <m/>
    <m/>
    <m/>
    <m/>
    <m/>
    <m/>
    <m/>
    <m/>
    <m/>
    <m/>
    <s v="資料清單"/>
    <x v="13"/>
    <x v="100"/>
    <x v="60"/>
    <x v="12"/>
    <e v="#N/A"/>
    <s v="Diff Rate of Yearly ActPred and TRGT Ship"/>
    <x v="313"/>
    <x v="160"/>
    <x v="0"/>
    <x v="322"/>
    <x v="7"/>
    <s v="IEC_STD_V10 &gt;&gt; Common &gt;&gt; AutoMetaDataDiff Rate of Yearly ActPred and TRGT Ship"/>
    <x v="4"/>
    <x v="0"/>
    <s v="年度實際與預估和目標出貨量差異率Measure"/>
    <n v="636"/>
    <n v="638"/>
    <e v="#N/A"/>
    <s v=""/>
    <n v="0"/>
    <e v="#N/A"/>
    <e v="#N/A"/>
    <x v="134"/>
    <s v="Yearly Rev and SHIPT by PRD"/>
    <x v="64"/>
    <e v="#N/A"/>
    <x v="75"/>
    <s v="P.2.1.0: 產品營收與銷量達成率:"/>
    <x v="100"/>
    <x v="100"/>
    <x v="655"/>
    <x v="312"/>
    <x v="313"/>
    <x v="262"/>
    <x v="0"/>
    <x v="0"/>
    <x v="0"/>
    <x v="5"/>
    <m/>
    <x v="0"/>
    <x v="4"/>
    <s v="Yearly Rev and SHIPT by PRD_Diff Rate of Yearly ActPred and TRGT Ship"/>
    <x v="639"/>
    <x v="4"/>
    <x v="0"/>
    <x v="6"/>
    <x v="5"/>
    <x v="0"/>
    <x v="0"/>
    <s v="DM_PNC_YLY_REV_BY_PROD"/>
    <s v="YLY_ACT_TGT_SHIP_DIFF_RATE"/>
    <x v="55"/>
    <x v="203"/>
    <x v="0"/>
    <n v="0"/>
    <x v="0"/>
    <x v="0"/>
    <x v="2"/>
    <s v=""/>
    <s v=""/>
    <n v="655"/>
    <s v="-655"/>
    <x v="0"/>
    <x v="0"/>
    <x v="0"/>
    <x v="313"/>
    <x v="7"/>
    <s v="年度實際與預估和目標出貨量差異率"/>
    <s v=""/>
    <s v=""/>
    <x v="0"/>
    <x v="60"/>
    <m/>
    <s v="^()$"/>
    <n v="9"/>
    <x v="0"/>
    <x v="5"/>
    <x v="0"/>
    <x v="1"/>
    <x v="1"/>
    <x v="1"/>
    <b v="0"/>
    <x v="1"/>
    <x v="1"/>
    <n v="0"/>
    <x v="0"/>
    <b v="0"/>
    <b v="0"/>
    <b v="0"/>
    <b v="0"/>
    <b v="0"/>
    <b v="0"/>
    <b v="0"/>
    <b v="0"/>
    <e v="#N/A"/>
    <b v="0"/>
    <b v="0"/>
    <x v="2"/>
    <x v="7"/>
    <n v="0"/>
    <x v="22"/>
    <x v="0"/>
  </r>
  <r>
    <m/>
    <x v="5"/>
    <x v="12"/>
    <x v="267"/>
    <x v="297"/>
    <x v="121"/>
    <x v="277"/>
    <m/>
    <x v="4"/>
    <x v="65"/>
    <s v="Yearly Rev and SHIPT by BU and CUS_Yearly Revenue Target;Yearly Rev and SHIPT by BU and CUS_Yearly Actual and Predict Revenue"/>
    <s v="General"/>
    <s v="比例類"/>
    <m/>
    <x v="0"/>
    <s v="PNC"/>
    <x v="7"/>
    <x v="6"/>
    <x v="0"/>
    <x v="0"/>
    <s v="DM_PNC_YLY_REV_BY_PROD"/>
    <s v="LATEST_CLOSE_MONTH"/>
    <m/>
    <m/>
    <m/>
    <m/>
    <m/>
    <s v="Actual Monthly Revenue and Shipment Data_Diff Rate of MLY Act Rev vs Yearly Target Rev"/>
    <m/>
    <m/>
    <m/>
    <m/>
    <m/>
    <m/>
    <m/>
    <m/>
    <m/>
    <m/>
    <m/>
    <m/>
    <s v="資料清單"/>
    <x v="13"/>
    <x v="101"/>
    <x v="60"/>
    <x v="12"/>
    <e v="#N/A"/>
    <s v="Latest Closing Month "/>
    <x v="297"/>
    <x v="121"/>
    <x v="0"/>
    <x v="277"/>
    <x v="7"/>
    <s v="IEC_STD_V10 &gt;&gt; Common &gt;&gt; AutoMetaDataLatest Closing Month "/>
    <x v="4"/>
    <x v="0"/>
    <s v="最新結算月份Measure"/>
    <n v="617"/>
    <n v="638"/>
    <e v="#N/A"/>
    <s v=""/>
    <n v="0"/>
    <e v="#N/A"/>
    <e v="#N/A"/>
    <x v="125"/>
    <s v="Yearly Rev and SHIPT by PRD"/>
    <x v="64"/>
    <e v="#N/A"/>
    <x v="75"/>
    <s v="P.2.1.0: 產品營收與銷量達成率:"/>
    <x v="101"/>
    <x v="101"/>
    <x v="656"/>
    <x v="267"/>
    <x v="297"/>
    <x v="203"/>
    <x v="0"/>
    <x v="0"/>
    <x v="0"/>
    <x v="5"/>
    <m/>
    <x v="0"/>
    <x v="4"/>
    <s v="Yearly Rev and SHIPT by PRD_Latest Closing Month "/>
    <x v="640"/>
    <x v="4"/>
    <x v="0"/>
    <x v="6"/>
    <x v="5"/>
    <x v="0"/>
    <x v="0"/>
    <s v="DM_PNC_YLY_REV_BY_PROD"/>
    <s v="LATEST_CLOSE_MONTH"/>
    <x v="55"/>
    <x v="167"/>
    <x v="0"/>
    <n v="0"/>
    <x v="0"/>
    <x v="0"/>
    <x v="2"/>
    <s v=""/>
    <s v=""/>
    <n v="656"/>
    <s v="-656"/>
    <x v="0"/>
    <x v="0"/>
    <x v="0"/>
    <x v="297"/>
    <x v="7"/>
    <s v="最新結算月份"/>
    <s v=""/>
    <s v=""/>
    <x v="0"/>
    <x v="60"/>
    <m/>
    <s v="^()$"/>
    <n v="9"/>
    <x v="0"/>
    <x v="5"/>
    <x v="0"/>
    <x v="1"/>
    <x v="1"/>
    <x v="1"/>
    <b v="0"/>
    <x v="1"/>
    <x v="1"/>
    <n v="0"/>
    <x v="0"/>
    <b v="0"/>
    <b v="0"/>
    <b v="0"/>
    <b v="0"/>
    <b v="1"/>
    <b v="0"/>
    <b v="0"/>
    <b v="0"/>
    <e v="#N/A"/>
    <b v="0"/>
    <b v="0"/>
    <x v="2"/>
    <x v="7"/>
    <n v="0"/>
    <x v="28"/>
    <x v="0"/>
  </r>
  <r>
    <m/>
    <x v="5"/>
    <x v="12"/>
    <x v="314"/>
    <x v="315"/>
    <x v="162"/>
    <x v="324"/>
    <s v="N/A"/>
    <x v="0"/>
    <x v="0"/>
    <m/>
    <s v="General"/>
    <s v="N/A"/>
    <s v="N/A"/>
    <x v="0"/>
    <s v="PNC"/>
    <x v="7"/>
    <x v="6"/>
    <x v="0"/>
    <x v="0"/>
    <s v="DM_PNC_YTD_REV_BY_CUST"/>
    <m/>
    <m/>
    <m/>
    <m/>
    <m/>
    <m/>
    <m/>
    <m/>
    <m/>
    <m/>
    <m/>
    <m/>
    <m/>
    <m/>
    <m/>
    <m/>
    <m/>
    <m/>
    <m/>
    <s v="資料清單"/>
    <x v="13"/>
    <x v="102"/>
    <x v="60"/>
    <x v="12"/>
    <e v="#N/A"/>
    <s v="YTD Rev and SHIPT by BU and CUS"/>
    <x v="315"/>
    <x v="162"/>
    <x v="0"/>
    <x v="324"/>
    <x v="7"/>
    <s v="IEC_STD_V10 &gt;&gt; Common &gt;&gt; AutoMetaDataYTD Rev and SHIPT by BU and CUS"/>
    <x v="0"/>
    <x v="0"/>
    <s v="依客戶與事業部代碼呈現年初至今營業收入與出貨達成狀況Concept"/>
    <n v="659"/>
    <n v="0"/>
    <n v="0"/>
    <s v=""/>
    <n v="0"/>
    <n v="0"/>
    <n v="0"/>
    <x v="0"/>
    <s v=""/>
    <x v="0"/>
    <s v=""/>
    <x v="0"/>
    <s v="P.2.1.0: 產品營收與銷量達成率:"/>
    <x v="102"/>
    <x v="102"/>
    <x v="657"/>
    <x v="314"/>
    <x v="315"/>
    <x v="189"/>
    <x v="26"/>
    <x v="0"/>
    <x v="0"/>
    <x v="7"/>
    <m/>
    <x v="0"/>
    <x v="0"/>
    <s v="YTD Rev and SHIPT by BU and CUS"/>
    <x v="641"/>
    <x v="0"/>
    <x v="0"/>
    <x v="6"/>
    <x v="5"/>
    <x v="0"/>
    <x v="0"/>
    <s v="DM_PNC_YTD_REV_BY_CUST"/>
    <s v=""/>
    <x v="56"/>
    <x v="0"/>
    <x v="0"/>
    <n v="0"/>
    <x v="0"/>
    <x v="0"/>
    <x v="0"/>
    <s v=""/>
    <s v=""/>
    <n v="657"/>
    <s v="-657"/>
    <x v="0"/>
    <x v="0"/>
    <x v="0"/>
    <x v="315"/>
    <x v="7"/>
    <s v="依客戶與事業部代碼呈現年初至今營業收入與出貨達成狀況"/>
    <s v=""/>
    <s v=""/>
    <x v="0"/>
    <x v="60"/>
    <m/>
    <s v="^()$"/>
    <n v="9"/>
    <x v="0"/>
    <x v="5"/>
    <x v="0"/>
    <x v="1"/>
    <x v="0"/>
    <x v="1"/>
    <b v="0"/>
    <x v="1"/>
    <x v="0"/>
    <n v="0"/>
    <x v="0"/>
    <b v="0"/>
    <b v="0"/>
    <b v="0"/>
    <b v="0"/>
    <b v="0"/>
    <b v="0"/>
    <b v="0"/>
    <b v="0"/>
    <b v="0"/>
    <b v="0"/>
    <b v="0"/>
    <x v="0"/>
    <x v="0"/>
    <n v="0"/>
    <x v="13"/>
    <x v="0"/>
  </r>
  <r>
    <m/>
    <x v="5"/>
    <x v="12"/>
    <x v="177"/>
    <x v="177"/>
    <x v="99"/>
    <x v="258"/>
    <s v="N/A"/>
    <x v="3"/>
    <x v="66"/>
    <m/>
    <s v="General"/>
    <s v="代碼類"/>
    <s v="BU1: 第一事業部_x000a_BU2: 第二事業部"/>
    <x v="0"/>
    <s v="PNC"/>
    <x v="7"/>
    <x v="6"/>
    <x v="0"/>
    <x v="0"/>
    <s v="DM_PNC_YTD_REV_BY_CUST"/>
    <s v="BU"/>
    <m/>
    <m/>
    <m/>
    <m/>
    <m/>
    <m/>
    <m/>
    <m/>
    <m/>
    <m/>
    <m/>
    <m/>
    <m/>
    <m/>
    <m/>
    <m/>
    <m/>
    <m/>
    <s v="資料清單"/>
    <x v="13"/>
    <x v="103"/>
    <x v="60"/>
    <x v="12"/>
    <e v="#N/A"/>
    <s v="BU Code"/>
    <x v="177"/>
    <x v="99"/>
    <x v="0"/>
    <x v="258"/>
    <x v="7"/>
    <s v="IEC_STD_V10 &gt;&gt; Common &gt;&gt; AutoMetaDataBU Code"/>
    <x v="3"/>
    <x v="0"/>
    <s v="事業處代碼Dimension"/>
    <n v="339"/>
    <n v="659"/>
    <n v="0"/>
    <s v=""/>
    <n v="0"/>
    <n v="0"/>
    <n v="1055"/>
    <x v="80"/>
    <s v="YTD Rev and SHIPT by BU and CUS"/>
    <x v="65"/>
    <e v="#N/A"/>
    <x v="0"/>
    <s v="P.2.1.0: 產品營收與銷量達成率:"/>
    <x v="103"/>
    <x v="103"/>
    <x v="658"/>
    <x v="177"/>
    <x v="177"/>
    <x v="189"/>
    <x v="37"/>
    <x v="0"/>
    <x v="0"/>
    <x v="2"/>
    <m/>
    <x v="0"/>
    <x v="3"/>
    <s v="YTD Rev and SHIPT by BU and CUS_BU Code"/>
    <x v="642"/>
    <x v="3"/>
    <x v="0"/>
    <x v="6"/>
    <x v="5"/>
    <x v="0"/>
    <x v="0"/>
    <s v="DM_PNC_YTD_REV_BY_CUST"/>
    <s v="BU"/>
    <x v="56"/>
    <x v="150"/>
    <x v="0"/>
    <n v="0"/>
    <x v="0"/>
    <x v="0"/>
    <x v="0"/>
    <s v=""/>
    <s v=""/>
    <n v="658"/>
    <s v="-658"/>
    <x v="0"/>
    <x v="0"/>
    <x v="0"/>
    <x v="177"/>
    <x v="7"/>
    <s v="事業處代碼"/>
    <s v=""/>
    <s v=""/>
    <x v="0"/>
    <x v="60"/>
    <m/>
    <s v="^()$"/>
    <n v="9"/>
    <x v="0"/>
    <x v="5"/>
    <x v="0"/>
    <x v="1"/>
    <x v="1"/>
    <x v="1"/>
    <b v="0"/>
    <x v="1"/>
    <x v="1"/>
    <n v="0"/>
    <x v="0"/>
    <b v="0"/>
    <b v="0"/>
    <b v="0"/>
    <b v="0"/>
    <b v="0"/>
    <b v="0"/>
    <b v="0"/>
    <b v="0"/>
    <b v="0"/>
    <b v="0"/>
    <b v="0"/>
    <x v="0"/>
    <x v="0"/>
    <n v="0"/>
    <x v="1"/>
    <x v="0"/>
  </r>
  <r>
    <m/>
    <x v="5"/>
    <x v="12"/>
    <x v="179"/>
    <x v="179"/>
    <x v="102"/>
    <x v="183"/>
    <s v="N/A"/>
    <x v="3"/>
    <x v="66"/>
    <m/>
    <s v="General"/>
    <s v="代碼類"/>
    <s v="BU1A_x000a_BU2B"/>
    <x v="0"/>
    <s v="PNC"/>
    <x v="7"/>
    <x v="6"/>
    <x v="0"/>
    <x v="0"/>
    <s v="DM_PNC_YTD_REV_BY_CUST"/>
    <s v="DIVISION"/>
    <m/>
    <m/>
    <m/>
    <m/>
    <m/>
    <m/>
    <m/>
    <m/>
    <m/>
    <m/>
    <m/>
    <m/>
    <m/>
    <m/>
    <m/>
    <m/>
    <m/>
    <m/>
    <s v="資料清單"/>
    <x v="13"/>
    <x v="104"/>
    <x v="60"/>
    <x v="12"/>
    <e v="#N/A"/>
    <s v="Division Code"/>
    <x v="179"/>
    <x v="102"/>
    <x v="0"/>
    <x v="183"/>
    <x v="7"/>
    <s v="IEC_STD_V10 &gt;&gt; Common &gt;&gt; AutoMetaDataDivision Code"/>
    <x v="3"/>
    <x v="0"/>
    <s v="產品事業部門代碼Dimension"/>
    <n v="341"/>
    <n v="659"/>
    <n v="0"/>
    <s v=""/>
    <n v="0"/>
    <n v="0"/>
    <n v="1051"/>
    <x v="82"/>
    <s v="YTD Rev and SHIPT by BU and CUS"/>
    <x v="65"/>
    <e v="#N/A"/>
    <x v="0"/>
    <s v="P.2.1.0: 產品營收與銷量達成率:"/>
    <x v="104"/>
    <x v="104"/>
    <x v="659"/>
    <x v="179"/>
    <x v="179"/>
    <x v="189"/>
    <x v="38"/>
    <x v="0"/>
    <x v="0"/>
    <x v="2"/>
    <m/>
    <x v="0"/>
    <x v="3"/>
    <s v="YTD Rev and SHIPT by BU and CUS_Division Code"/>
    <x v="643"/>
    <x v="3"/>
    <x v="0"/>
    <x v="6"/>
    <x v="5"/>
    <x v="0"/>
    <x v="0"/>
    <s v="DM_PNC_YTD_REV_BY_CUST"/>
    <s v="DIVISION"/>
    <x v="56"/>
    <x v="151"/>
    <x v="0"/>
    <n v="0"/>
    <x v="0"/>
    <x v="0"/>
    <x v="0"/>
    <s v=""/>
    <s v=""/>
    <n v="659"/>
    <s v="-659"/>
    <x v="0"/>
    <x v="0"/>
    <x v="0"/>
    <x v="179"/>
    <x v="7"/>
    <s v="產品事業部門代碼"/>
    <s v=""/>
    <s v=""/>
    <x v="0"/>
    <x v="60"/>
    <m/>
    <s v="^()$"/>
    <n v="9"/>
    <x v="0"/>
    <x v="5"/>
    <x v="0"/>
    <x v="1"/>
    <x v="1"/>
    <x v="1"/>
    <b v="0"/>
    <x v="1"/>
    <x v="1"/>
    <n v="0"/>
    <x v="0"/>
    <b v="0"/>
    <b v="0"/>
    <b v="0"/>
    <b v="0"/>
    <b v="0"/>
    <b v="0"/>
    <b v="0"/>
    <b v="0"/>
    <b v="0"/>
    <b v="0"/>
    <b v="0"/>
    <x v="0"/>
    <x v="0"/>
    <n v="0"/>
    <x v="12"/>
    <x v="0"/>
  </r>
  <r>
    <m/>
    <x v="5"/>
    <x v="12"/>
    <x v="178"/>
    <x v="178"/>
    <x v="93"/>
    <x v="259"/>
    <s v="N/A"/>
    <x v="3"/>
    <x v="66"/>
    <m/>
    <s v="General"/>
    <s v="代碼類"/>
    <s v="HP, Dynabook, ASUS, Tiny"/>
    <x v="0"/>
    <s v="PNC"/>
    <x v="7"/>
    <x v="6"/>
    <x v="0"/>
    <x v="0"/>
    <s v="DM_PNC_YTD_REV_BY_CUST"/>
    <s v="CUSTOMER"/>
    <m/>
    <m/>
    <m/>
    <m/>
    <m/>
    <m/>
    <m/>
    <m/>
    <m/>
    <m/>
    <m/>
    <m/>
    <m/>
    <m/>
    <m/>
    <m/>
    <m/>
    <m/>
    <s v="資料清單"/>
    <x v="13"/>
    <x v="105"/>
    <x v="60"/>
    <x v="12"/>
    <e v="#N/A"/>
    <s v="Customer Name"/>
    <x v="178"/>
    <x v="93"/>
    <x v="0"/>
    <x v="259"/>
    <x v="7"/>
    <s v="IEC_STD_V10 &gt;&gt; Common &gt;&gt; AutoMetaDataCustomer Name"/>
    <x v="3"/>
    <x v="0"/>
    <s v="客戶名稱Dimension"/>
    <n v="340"/>
    <n v="659"/>
    <n v="0"/>
    <s v=""/>
    <n v="0"/>
    <n v="0"/>
    <n v="1036"/>
    <x v="81"/>
    <s v="YTD Rev and SHIPT by BU and CUS"/>
    <x v="65"/>
    <e v="#N/A"/>
    <x v="0"/>
    <s v="P.2.1.0: 產品營收與銷量達成率:"/>
    <x v="105"/>
    <x v="105"/>
    <x v="660"/>
    <x v="178"/>
    <x v="178"/>
    <x v="189"/>
    <x v="39"/>
    <x v="0"/>
    <x v="0"/>
    <x v="2"/>
    <m/>
    <x v="0"/>
    <x v="3"/>
    <s v="YTD Rev and SHIPT by BU and CUS_Customer Name"/>
    <x v="644"/>
    <x v="3"/>
    <x v="0"/>
    <x v="6"/>
    <x v="5"/>
    <x v="0"/>
    <x v="0"/>
    <s v="DM_PNC_YTD_REV_BY_CUST"/>
    <s v="CUSTOMER"/>
    <x v="56"/>
    <x v="152"/>
    <x v="0"/>
    <n v="0"/>
    <x v="0"/>
    <x v="0"/>
    <x v="0"/>
    <s v=""/>
    <s v=""/>
    <n v="660"/>
    <s v="-660"/>
    <x v="0"/>
    <x v="0"/>
    <x v="0"/>
    <x v="178"/>
    <x v="7"/>
    <s v="客戶名稱"/>
    <s v=""/>
    <s v=""/>
    <x v="0"/>
    <x v="60"/>
    <m/>
    <s v="^()$"/>
    <n v="9"/>
    <x v="0"/>
    <x v="5"/>
    <x v="0"/>
    <x v="1"/>
    <x v="1"/>
    <x v="1"/>
    <b v="0"/>
    <x v="1"/>
    <x v="1"/>
    <n v="0"/>
    <x v="0"/>
    <b v="0"/>
    <b v="0"/>
    <b v="0"/>
    <b v="0"/>
    <b v="0"/>
    <b v="0"/>
    <b v="0"/>
    <b v="0"/>
    <b v="0"/>
    <b v="0"/>
    <b v="0"/>
    <x v="0"/>
    <x v="0"/>
    <n v="0"/>
    <x v="12"/>
    <x v="0"/>
  </r>
  <r>
    <m/>
    <x v="5"/>
    <x v="12"/>
    <x v="298"/>
    <x v="299"/>
    <x v="148"/>
    <x v="308"/>
    <s v="N/A"/>
    <x v="3"/>
    <x v="66"/>
    <m/>
    <s v="General"/>
    <s v="日期類"/>
    <m/>
    <x v="0"/>
    <s v="PNC"/>
    <x v="7"/>
    <x v="6"/>
    <x v="0"/>
    <x v="0"/>
    <s v="DM_PNC_YTD_REV_BY_CUST"/>
    <s v="POSTING_YEAR"/>
    <m/>
    <m/>
    <m/>
    <m/>
    <m/>
    <s v="Actual Monthly Revenue and Shipment Data_Actual Operating and Shipment Month"/>
    <m/>
    <m/>
    <m/>
    <m/>
    <m/>
    <m/>
    <m/>
    <m/>
    <m/>
    <m/>
    <m/>
    <m/>
    <s v="資料清單"/>
    <x v="13"/>
    <x v="106"/>
    <x v="60"/>
    <x v="12"/>
    <e v="#N/A"/>
    <s v="Journal Create Year"/>
    <x v="299"/>
    <x v="148"/>
    <x v="0"/>
    <x v="308"/>
    <x v="7"/>
    <s v="IEC_STD_V10 &gt;&gt; Common &gt;&gt; AutoMetaDataJournal Create Year"/>
    <x v="3"/>
    <x v="0"/>
    <s v="立帳年度Dimension"/>
    <n v="622"/>
    <n v="659"/>
    <n v="0"/>
    <s v=""/>
    <n v="0"/>
    <e v="#N/A"/>
    <e v="#N/A"/>
    <x v="111"/>
    <s v="YTD Rev and SHIPT by BU and CUS"/>
    <x v="65"/>
    <e v="#N/A"/>
    <x v="0"/>
    <s v="P.2.1.0: 產品營收與銷量達成率:"/>
    <x v="106"/>
    <x v="106"/>
    <x v="661"/>
    <x v="298"/>
    <x v="299"/>
    <x v="189"/>
    <x v="0"/>
    <x v="0"/>
    <x v="0"/>
    <x v="3"/>
    <m/>
    <x v="0"/>
    <x v="3"/>
    <s v="YTD Rev and SHIPT by BU and CUS_Journal Create Year"/>
    <x v="645"/>
    <x v="3"/>
    <x v="0"/>
    <x v="6"/>
    <x v="5"/>
    <x v="0"/>
    <x v="0"/>
    <s v="DM_PNC_YTD_REV_BY_CUST"/>
    <s v="POSTING_YEAR"/>
    <x v="56"/>
    <x v="191"/>
    <x v="0"/>
    <n v="0"/>
    <x v="0"/>
    <x v="0"/>
    <x v="2"/>
    <s v=""/>
    <s v=""/>
    <n v="661"/>
    <s v="-661"/>
    <x v="0"/>
    <x v="0"/>
    <x v="0"/>
    <x v="299"/>
    <x v="7"/>
    <s v="立帳年度"/>
    <s v=""/>
    <s v=""/>
    <x v="0"/>
    <x v="60"/>
    <m/>
    <s v="^()$"/>
    <n v="9"/>
    <x v="0"/>
    <x v="5"/>
    <x v="0"/>
    <x v="1"/>
    <x v="1"/>
    <x v="1"/>
    <b v="0"/>
    <x v="1"/>
    <x v="1"/>
    <n v="0"/>
    <x v="0"/>
    <b v="0"/>
    <b v="0"/>
    <b v="0"/>
    <b v="0"/>
    <b v="0"/>
    <b v="0"/>
    <b v="0"/>
    <b v="0"/>
    <e v="#N/A"/>
    <b v="0"/>
    <b v="0"/>
    <x v="2"/>
    <x v="7"/>
    <n v="0"/>
    <x v="5"/>
    <x v="0"/>
  </r>
  <r>
    <m/>
    <x v="5"/>
    <x v="12"/>
    <x v="315"/>
    <x v="316"/>
    <x v="163"/>
    <x v="325"/>
    <s v="年初至今累積營業收入 = YTM 實際營業收入_x000a__x000a_儲存單位為 台幣_x000a_顯示單位為 百萬台幣"/>
    <x v="4"/>
    <x v="66"/>
    <m/>
    <s v="General"/>
    <s v="金額類"/>
    <m/>
    <x v="0"/>
    <s v="PNC"/>
    <x v="7"/>
    <x v="6"/>
    <x v="0"/>
    <x v="0"/>
    <s v="DM_PNC_YTD_REV_BY_CUST"/>
    <s v="YTD_ACT_REV"/>
    <m/>
    <m/>
    <m/>
    <m/>
    <m/>
    <s v="Actual Monthly Revenue and Shipment Data_Monthly Actual Revenue"/>
    <m/>
    <m/>
    <m/>
    <m/>
    <m/>
    <m/>
    <m/>
    <m/>
    <m/>
    <m/>
    <m/>
    <m/>
    <s v="資料清單"/>
    <x v="13"/>
    <x v="107"/>
    <x v="60"/>
    <x v="12"/>
    <e v="#N/A"/>
    <s v="Year to Date Actual Revenue"/>
    <x v="316"/>
    <x v="163"/>
    <x v="0"/>
    <x v="325"/>
    <x v="7"/>
    <s v="IEC_STD_V10 &gt;&gt; Common &gt;&gt; AutoMetaDataYear to Date Actual Revenue"/>
    <x v="4"/>
    <x v="0"/>
    <s v="年初至今累積營業收入Measure"/>
    <n v="664"/>
    <n v="659"/>
    <n v="0"/>
    <s v=""/>
    <n v="0"/>
    <e v="#N/A"/>
    <e v="#N/A"/>
    <x v="127"/>
    <s v="YTD Rev and SHIPT by BU and CUS"/>
    <x v="65"/>
    <e v="#N/A"/>
    <x v="0"/>
    <s v="P.2.1.0: 產品營收與銷量達成率:"/>
    <x v="107"/>
    <x v="107"/>
    <x v="662"/>
    <x v="315"/>
    <x v="316"/>
    <x v="263"/>
    <x v="0"/>
    <x v="0"/>
    <x v="0"/>
    <x v="6"/>
    <m/>
    <x v="0"/>
    <x v="4"/>
    <s v="YTD Rev and SHIPT by BU and CUS_Year to Date Actual Revenue"/>
    <x v="646"/>
    <x v="4"/>
    <x v="0"/>
    <x v="6"/>
    <x v="5"/>
    <x v="0"/>
    <x v="0"/>
    <s v="DM_PNC_YTD_REV_BY_CUST"/>
    <s v="YTD_ACT_REV"/>
    <x v="56"/>
    <x v="204"/>
    <x v="0"/>
    <n v="0"/>
    <x v="0"/>
    <x v="0"/>
    <x v="2"/>
    <s v=""/>
    <s v=""/>
    <n v="662"/>
    <s v="-662"/>
    <x v="0"/>
    <x v="0"/>
    <x v="0"/>
    <x v="316"/>
    <x v="7"/>
    <s v="年初至今累積營業收入"/>
    <s v=""/>
    <s v=""/>
    <x v="0"/>
    <x v="60"/>
    <m/>
    <s v="^()$"/>
    <n v="9"/>
    <x v="0"/>
    <x v="5"/>
    <x v="0"/>
    <x v="1"/>
    <x v="0"/>
    <x v="1"/>
    <b v="0"/>
    <x v="1"/>
    <x v="1"/>
    <n v="0"/>
    <x v="0"/>
    <b v="0"/>
    <b v="0"/>
    <b v="0"/>
    <b v="0"/>
    <b v="0"/>
    <b v="0"/>
    <b v="0"/>
    <b v="0"/>
    <e v="#N/A"/>
    <b v="0"/>
    <b v="0"/>
    <x v="2"/>
    <x v="7"/>
    <n v="0"/>
    <x v="8"/>
    <x v="0"/>
  </r>
  <r>
    <m/>
    <x v="5"/>
    <x v="12"/>
    <x v="316"/>
    <x v="317"/>
    <x v="164"/>
    <x v="326"/>
    <s v="年初至今累積出貨量 =YTM 實際出貨量_x000a__x000a_儲存單位為 台_x000a_顯示單位為 千台"/>
    <x v="4"/>
    <x v="66"/>
    <m/>
    <s v="General"/>
    <s v="金額類"/>
    <m/>
    <x v="0"/>
    <s v="PNC"/>
    <x v="7"/>
    <x v="6"/>
    <x v="0"/>
    <x v="0"/>
    <s v="DM_PNC_YTD_REV_BY_CUST"/>
    <s v="YTD_ACT_SHIP"/>
    <m/>
    <m/>
    <m/>
    <m/>
    <m/>
    <s v="Actual Monthly Revenue and Shipment Data_Monthly Actual Shipment"/>
    <m/>
    <m/>
    <m/>
    <m/>
    <m/>
    <m/>
    <m/>
    <m/>
    <m/>
    <m/>
    <m/>
    <m/>
    <s v="資料清單"/>
    <x v="13"/>
    <x v="108"/>
    <x v="60"/>
    <x v="12"/>
    <e v="#N/A"/>
    <s v="Year to Date Actual Shipment"/>
    <x v="317"/>
    <x v="164"/>
    <x v="0"/>
    <x v="326"/>
    <x v="7"/>
    <s v="IEC_STD_V10 &gt;&gt; Common &gt;&gt; AutoMetaDataYear to Date Actual Shipment"/>
    <x v="4"/>
    <x v="0"/>
    <s v="年初至今累積出貨量Measure"/>
    <n v="665"/>
    <n v="659"/>
    <n v="0"/>
    <s v=""/>
    <n v="0"/>
    <e v="#N/A"/>
    <e v="#N/A"/>
    <x v="136"/>
    <s v="YTD Rev and SHIPT by BU and CUS"/>
    <x v="65"/>
    <e v="#N/A"/>
    <x v="0"/>
    <s v="P.2.1.0: 產品營收與銷量達成率:"/>
    <x v="108"/>
    <x v="108"/>
    <x v="663"/>
    <x v="316"/>
    <x v="317"/>
    <x v="264"/>
    <x v="0"/>
    <x v="0"/>
    <x v="0"/>
    <x v="6"/>
    <m/>
    <x v="0"/>
    <x v="4"/>
    <s v="YTD Rev and SHIPT by BU and CUS_Year to Date Actual Shipment"/>
    <x v="647"/>
    <x v="4"/>
    <x v="0"/>
    <x v="6"/>
    <x v="5"/>
    <x v="0"/>
    <x v="0"/>
    <s v="DM_PNC_YTD_REV_BY_CUST"/>
    <s v="YTD_ACT_SHIP"/>
    <x v="56"/>
    <x v="205"/>
    <x v="0"/>
    <n v="0"/>
    <x v="0"/>
    <x v="0"/>
    <x v="2"/>
    <s v=""/>
    <s v=""/>
    <n v="663"/>
    <s v="-663"/>
    <x v="0"/>
    <x v="0"/>
    <x v="0"/>
    <x v="317"/>
    <x v="7"/>
    <s v="年初至今累積出貨量"/>
    <s v=""/>
    <s v=""/>
    <x v="0"/>
    <x v="60"/>
    <m/>
    <s v="^()$"/>
    <n v="9"/>
    <x v="0"/>
    <x v="5"/>
    <x v="0"/>
    <x v="1"/>
    <x v="0"/>
    <x v="1"/>
    <b v="0"/>
    <x v="1"/>
    <x v="1"/>
    <n v="0"/>
    <x v="0"/>
    <b v="0"/>
    <b v="0"/>
    <b v="0"/>
    <b v="0"/>
    <b v="0"/>
    <b v="0"/>
    <b v="0"/>
    <b v="0"/>
    <e v="#N/A"/>
    <b v="0"/>
    <b v="0"/>
    <x v="2"/>
    <x v="7"/>
    <n v="0"/>
    <x v="10"/>
    <x v="0"/>
  </r>
  <r>
    <m/>
    <x v="5"/>
    <x v="12"/>
    <x v="317"/>
    <x v="318"/>
    <x v="165"/>
    <x v="327"/>
    <s v="年初至今董事會預估營業收入 = YTM 實際營業收入 + 當月董事會預估營業收入_x000a__x000a_儲存單位為 台幣_x000a_顯示單位為 百萬台幣"/>
    <x v="4"/>
    <x v="66"/>
    <m/>
    <s v="General"/>
    <s v="金額類"/>
    <m/>
    <x v="0"/>
    <s v="PNC"/>
    <x v="7"/>
    <x v="6"/>
    <x v="0"/>
    <x v="0"/>
    <s v="DM_PNC_YTD_REV_BY_CUST"/>
    <s v="YTD_BOD_REV"/>
    <m/>
    <m/>
    <m/>
    <m/>
    <m/>
    <s v="Boards Est MLY Rev and SHIPT Data_Monthly Boards Estimated Revenue"/>
    <m/>
    <m/>
    <m/>
    <m/>
    <m/>
    <m/>
    <m/>
    <m/>
    <m/>
    <m/>
    <m/>
    <m/>
    <s v="資料清單"/>
    <x v="13"/>
    <x v="109"/>
    <x v="60"/>
    <x v="12"/>
    <e v="#N/A"/>
    <s v="Year to Date Boards Estimated Revenue"/>
    <x v="318"/>
    <x v="165"/>
    <x v="0"/>
    <x v="327"/>
    <x v="7"/>
    <s v="IEC_STD_V10 &gt;&gt; Common &gt;&gt; AutoMetaDataYear to Date Boards Estimated Revenue"/>
    <x v="4"/>
    <x v="0"/>
    <s v="年初至今董事會預估營業收入Measure"/>
    <n v="666"/>
    <n v="659"/>
    <n v="0"/>
    <s v=""/>
    <n v="0"/>
    <e v="#N/A"/>
    <e v="#N/A"/>
    <x v="128"/>
    <s v="YTD Rev and SHIPT by BU and CUS"/>
    <x v="65"/>
    <e v="#N/A"/>
    <x v="0"/>
    <s v="P.2.1.0: 產品營收與銷量達成率:"/>
    <x v="109"/>
    <x v="109"/>
    <x v="664"/>
    <x v="317"/>
    <x v="318"/>
    <x v="265"/>
    <x v="0"/>
    <x v="0"/>
    <x v="0"/>
    <x v="6"/>
    <m/>
    <x v="0"/>
    <x v="4"/>
    <s v="YTD Rev and SHIPT by BU and CUS_Year to Date Boards Estimated Revenue"/>
    <x v="648"/>
    <x v="4"/>
    <x v="0"/>
    <x v="6"/>
    <x v="5"/>
    <x v="0"/>
    <x v="0"/>
    <s v="DM_PNC_YTD_REV_BY_CUST"/>
    <s v="YTD_BOD_REV"/>
    <x v="56"/>
    <x v="206"/>
    <x v="0"/>
    <n v="0"/>
    <x v="0"/>
    <x v="0"/>
    <x v="2"/>
    <s v=""/>
    <s v=""/>
    <n v="664"/>
    <s v="-664"/>
    <x v="0"/>
    <x v="0"/>
    <x v="0"/>
    <x v="318"/>
    <x v="7"/>
    <s v="年初至今董事會預估營業收入"/>
    <s v=""/>
    <s v=""/>
    <x v="0"/>
    <x v="60"/>
    <m/>
    <s v="^()$"/>
    <n v="9"/>
    <x v="0"/>
    <x v="5"/>
    <x v="0"/>
    <x v="1"/>
    <x v="0"/>
    <x v="1"/>
    <b v="0"/>
    <x v="1"/>
    <x v="1"/>
    <n v="0"/>
    <x v="0"/>
    <b v="0"/>
    <b v="0"/>
    <b v="0"/>
    <b v="0"/>
    <b v="0"/>
    <b v="0"/>
    <b v="0"/>
    <b v="0"/>
    <e v="#N/A"/>
    <b v="0"/>
    <b v="0"/>
    <x v="2"/>
    <x v="7"/>
    <n v="0"/>
    <x v="38"/>
    <x v="0"/>
  </r>
  <r>
    <m/>
    <x v="5"/>
    <x v="12"/>
    <x v="318"/>
    <x v="319"/>
    <x v="166"/>
    <x v="328"/>
    <s v="年初至今董事會預估出貨量 = YTM 實際出貨量 + 當月董事會預估出貨量_x000a__x000a_儲存單位為 台_x000a_顯示單位為 千台"/>
    <x v="4"/>
    <x v="66"/>
    <m/>
    <s v="General"/>
    <s v="金額類"/>
    <m/>
    <x v="0"/>
    <s v="PNC"/>
    <x v="7"/>
    <x v="6"/>
    <x v="0"/>
    <x v="0"/>
    <s v="DM_PNC_YTD_REV_BY_CUST"/>
    <s v="YTD_BOD_SHIP"/>
    <m/>
    <m/>
    <m/>
    <m/>
    <m/>
    <s v="Boards Est MLY Rev and SHIPT Data_Monthly Boards Estimated Shipment"/>
    <m/>
    <m/>
    <m/>
    <m/>
    <m/>
    <m/>
    <m/>
    <m/>
    <m/>
    <m/>
    <m/>
    <m/>
    <s v="資料清單"/>
    <x v="13"/>
    <x v="110"/>
    <x v="60"/>
    <x v="12"/>
    <e v="#N/A"/>
    <s v="Year to Date Boards Estimated Shipment"/>
    <x v="319"/>
    <x v="166"/>
    <x v="0"/>
    <x v="328"/>
    <x v="7"/>
    <s v="IEC_STD_V10 &gt;&gt; Common &gt;&gt; AutoMetaDataYear to Date Boards Estimated Shipment"/>
    <x v="4"/>
    <x v="0"/>
    <s v="年初至今董事會預估出貨量Measure"/>
    <n v="667"/>
    <n v="659"/>
    <n v="0"/>
    <s v=""/>
    <n v="0"/>
    <e v="#N/A"/>
    <e v="#N/A"/>
    <x v="137"/>
    <s v="YTD Rev and SHIPT by BU and CUS"/>
    <x v="65"/>
    <e v="#N/A"/>
    <x v="0"/>
    <s v="P.2.1.0: 產品營收與銷量達成率:"/>
    <x v="110"/>
    <x v="110"/>
    <x v="665"/>
    <x v="318"/>
    <x v="319"/>
    <x v="266"/>
    <x v="0"/>
    <x v="0"/>
    <x v="0"/>
    <x v="6"/>
    <m/>
    <x v="0"/>
    <x v="4"/>
    <s v="YTD Rev and SHIPT by BU and CUS_Year to Date Boards Estimated Shipment"/>
    <x v="649"/>
    <x v="4"/>
    <x v="0"/>
    <x v="6"/>
    <x v="5"/>
    <x v="0"/>
    <x v="0"/>
    <s v="DM_PNC_YTD_REV_BY_CUST"/>
    <s v="YTD_BOD_SHIP"/>
    <x v="56"/>
    <x v="207"/>
    <x v="0"/>
    <n v="0"/>
    <x v="0"/>
    <x v="0"/>
    <x v="2"/>
    <s v=""/>
    <s v=""/>
    <n v="665"/>
    <s v="-665"/>
    <x v="0"/>
    <x v="0"/>
    <x v="0"/>
    <x v="319"/>
    <x v="7"/>
    <s v="年初至今董事會預估出貨量"/>
    <s v=""/>
    <s v=""/>
    <x v="0"/>
    <x v="60"/>
    <m/>
    <s v="^()$"/>
    <n v="9"/>
    <x v="0"/>
    <x v="5"/>
    <x v="0"/>
    <x v="1"/>
    <x v="0"/>
    <x v="1"/>
    <b v="0"/>
    <x v="1"/>
    <x v="1"/>
    <n v="0"/>
    <x v="0"/>
    <b v="0"/>
    <b v="0"/>
    <b v="0"/>
    <b v="0"/>
    <b v="0"/>
    <b v="0"/>
    <b v="0"/>
    <b v="0"/>
    <e v="#N/A"/>
    <b v="0"/>
    <b v="0"/>
    <x v="2"/>
    <x v="7"/>
    <n v="0"/>
    <x v="40"/>
    <x v="0"/>
  </r>
  <r>
    <m/>
    <x v="5"/>
    <x v="12"/>
    <x v="319"/>
    <x v="320"/>
    <x v="167"/>
    <x v="329"/>
    <s v="年初至今實際和董事會預估營業收入差異 = 年初至今累積營業收入 - 年初至今董事會預估營業收入"/>
    <x v="4"/>
    <x v="66"/>
    <s v="YTD Rev and SHIPT by BU and CUS_Year to Date Actual Revenue;YTD Rev and SHIPT by BU and CUS_Year to Date Boards Estimated Revenue"/>
    <s v="General"/>
    <s v="金額類"/>
    <m/>
    <x v="0"/>
    <s v="PNC"/>
    <x v="7"/>
    <x v="6"/>
    <x v="0"/>
    <x v="0"/>
    <s v="DM_PNC_YTD_REV_BY_CUST"/>
    <s v="YTD_ACT_BOD_REV_DIFF"/>
    <m/>
    <m/>
    <m/>
    <m/>
    <m/>
    <s v="Diff Rate and Hit Rate Data of Rev and SHIPT_Diff of MLY Act Rev vs Boards Est Rev"/>
    <m/>
    <m/>
    <m/>
    <m/>
    <m/>
    <m/>
    <m/>
    <m/>
    <m/>
    <m/>
    <m/>
    <m/>
    <s v="資料清單"/>
    <x v="13"/>
    <x v="111"/>
    <x v="60"/>
    <x v="12"/>
    <e v="#N/A"/>
    <s v="Diff of YTD Act Rev and YTD Boards Est Rev"/>
    <x v="320"/>
    <x v="167"/>
    <x v="0"/>
    <x v="329"/>
    <x v="7"/>
    <s v="IEC_STD_V10 &gt;&gt; Common &gt;&gt; AutoMetaDataDiff of YTD Act Rev and YTD Boards Est Rev"/>
    <x v="4"/>
    <x v="0"/>
    <s v="年初至今實際和董事會預估營業收入差異Measure"/>
    <n v="668"/>
    <n v="659"/>
    <e v="#N/A"/>
    <s v=""/>
    <n v="0"/>
    <e v="#N/A"/>
    <e v="#N/A"/>
    <x v="119"/>
    <s v="YTD Rev and SHIPT by BU and CUS"/>
    <x v="65"/>
    <e v="#N/A"/>
    <x v="76"/>
    <s v="P.2.1.0: 產品營收與銷量達成率:"/>
    <x v="111"/>
    <x v="111"/>
    <x v="666"/>
    <x v="319"/>
    <x v="320"/>
    <x v="267"/>
    <x v="0"/>
    <x v="0"/>
    <x v="0"/>
    <x v="6"/>
    <m/>
    <x v="0"/>
    <x v="4"/>
    <s v="YTD Rev and SHIPT by BU and CUS_Diff of YTD Act Rev and YTD Boards Est Rev"/>
    <x v="650"/>
    <x v="4"/>
    <x v="0"/>
    <x v="6"/>
    <x v="5"/>
    <x v="0"/>
    <x v="0"/>
    <s v="DM_PNC_YTD_REV_BY_CUST"/>
    <s v="YTD_ACT_BOD_REV_DIFF"/>
    <x v="56"/>
    <x v="208"/>
    <x v="0"/>
    <n v="0"/>
    <x v="0"/>
    <x v="0"/>
    <x v="2"/>
    <s v=""/>
    <s v=""/>
    <n v="666"/>
    <s v="-666"/>
    <x v="0"/>
    <x v="0"/>
    <x v="0"/>
    <x v="320"/>
    <x v="7"/>
    <s v="年初至今實際和董事會預估營業收入差異"/>
    <s v=""/>
    <s v=""/>
    <x v="0"/>
    <x v="60"/>
    <m/>
    <s v="^()$"/>
    <n v="9"/>
    <x v="0"/>
    <x v="5"/>
    <x v="0"/>
    <x v="1"/>
    <x v="0"/>
    <x v="1"/>
    <b v="0"/>
    <x v="1"/>
    <x v="1"/>
    <n v="0"/>
    <x v="0"/>
    <b v="0"/>
    <b v="0"/>
    <b v="0"/>
    <b v="0"/>
    <b v="0"/>
    <b v="0"/>
    <b v="0"/>
    <b v="0"/>
    <e v="#N/A"/>
    <b v="0"/>
    <b v="0"/>
    <x v="2"/>
    <x v="7"/>
    <n v="0"/>
    <x v="46"/>
    <x v="0"/>
  </r>
  <r>
    <m/>
    <x v="5"/>
    <x v="12"/>
    <x v="320"/>
    <x v="321"/>
    <x v="168"/>
    <x v="330"/>
    <s v="年初至今實際和董事會預估出貨量差異 = 年初至今累積出貨量 - 年初至今董事會預估出貨量"/>
    <x v="4"/>
    <x v="66"/>
    <s v="YTD Rev and SHIPT by BU and CUS_Year to Date Actual Shipment;YTD Rev and SHIPT by BU and CUS_Year to Date Boards Estimated Shipment"/>
    <s v="General"/>
    <s v="金額類"/>
    <m/>
    <x v="0"/>
    <s v="PNC"/>
    <x v="7"/>
    <x v="6"/>
    <x v="0"/>
    <x v="0"/>
    <s v="DM_PNC_YTD_REV_BY_CUST"/>
    <s v="YTD_ACT_BOD_SHIP_DIFF"/>
    <m/>
    <m/>
    <m/>
    <m/>
    <m/>
    <s v="Diff Rate and Hit Rate Data of Rev and SHIPT_Diff of MLY Act Ship vs Boards Est Ship"/>
    <m/>
    <m/>
    <m/>
    <m/>
    <m/>
    <m/>
    <m/>
    <m/>
    <m/>
    <m/>
    <m/>
    <m/>
    <s v="資料清單"/>
    <x v="13"/>
    <x v="112"/>
    <x v="60"/>
    <x v="12"/>
    <e v="#N/A"/>
    <s v="Diff of YTD Act SHIPT and Boards Est SHIPT"/>
    <x v="321"/>
    <x v="168"/>
    <x v="0"/>
    <x v="330"/>
    <x v="7"/>
    <s v="IEC_STD_V10 &gt;&gt; Common &gt;&gt; AutoMetaDataDiff of YTD Act SHIPT and Boards Est SHIPT"/>
    <x v="4"/>
    <x v="0"/>
    <s v="年初至今實際和董事會預估出貨量差異Measure"/>
    <n v="669"/>
    <n v="659"/>
    <e v="#N/A"/>
    <s v=""/>
    <n v="0"/>
    <e v="#N/A"/>
    <e v="#N/A"/>
    <x v="129"/>
    <s v="YTD Rev and SHIPT by BU and CUS"/>
    <x v="65"/>
    <e v="#N/A"/>
    <x v="77"/>
    <s v="P.2.1.0: 產品營收與銷量達成率:"/>
    <x v="112"/>
    <x v="112"/>
    <x v="667"/>
    <x v="320"/>
    <x v="321"/>
    <x v="268"/>
    <x v="0"/>
    <x v="0"/>
    <x v="0"/>
    <x v="6"/>
    <m/>
    <x v="0"/>
    <x v="4"/>
    <s v="YTD Rev and SHIPT by BU and CUS_Diff of YTD Act SHIPT and Boards Est SHIPT"/>
    <x v="651"/>
    <x v="4"/>
    <x v="0"/>
    <x v="6"/>
    <x v="5"/>
    <x v="0"/>
    <x v="0"/>
    <s v="DM_PNC_YTD_REV_BY_CUST"/>
    <s v="YTD_ACT_BOD_SHIP_DIFF"/>
    <x v="56"/>
    <x v="209"/>
    <x v="0"/>
    <n v="0"/>
    <x v="0"/>
    <x v="0"/>
    <x v="2"/>
    <s v=""/>
    <s v=""/>
    <n v="667"/>
    <s v="-667"/>
    <x v="0"/>
    <x v="0"/>
    <x v="0"/>
    <x v="321"/>
    <x v="7"/>
    <s v="年初至今實際和董事會預估出貨量差異"/>
    <s v=""/>
    <s v=""/>
    <x v="0"/>
    <x v="60"/>
    <m/>
    <s v="^()$"/>
    <n v="9"/>
    <x v="0"/>
    <x v="5"/>
    <x v="0"/>
    <x v="1"/>
    <x v="0"/>
    <x v="1"/>
    <b v="0"/>
    <x v="1"/>
    <x v="1"/>
    <n v="0"/>
    <x v="0"/>
    <b v="0"/>
    <b v="0"/>
    <b v="0"/>
    <b v="0"/>
    <b v="0"/>
    <b v="0"/>
    <b v="0"/>
    <b v="0"/>
    <e v="#N/A"/>
    <b v="0"/>
    <b v="0"/>
    <x v="2"/>
    <x v="7"/>
    <n v="0"/>
    <x v="46"/>
    <x v="0"/>
  </r>
  <r>
    <m/>
    <x v="5"/>
    <x v="12"/>
    <x v="321"/>
    <x v="322"/>
    <x v="169"/>
    <x v="331"/>
    <s v="年初至今實際和董事會預估營業收入差異率 = (年初至今累積營業收入 - 年初至今董事會預估營業收入)/年初至今董事會預估營業收入"/>
    <x v="4"/>
    <x v="66"/>
    <s v="YTD Rev and SHIPT by BU and CUS_Year to Date Actual Revenue;YTD Rev and SHIPT by BU and CUS_Year to Date Boards Estimated Revenue"/>
    <s v="General"/>
    <s v="比例類"/>
    <m/>
    <x v="0"/>
    <s v="PNC"/>
    <x v="7"/>
    <x v="6"/>
    <x v="0"/>
    <x v="0"/>
    <s v="DM_PNC_YTD_REV_BY_CUST"/>
    <s v="YTD_ACT_BOD_REV_DIFF_RATE"/>
    <m/>
    <m/>
    <m/>
    <m/>
    <m/>
    <s v="Diff Rate and Hit Rate Data of Rev and SHIPT_Diff of MLY Act Rev vs Boards Est Rev"/>
    <m/>
    <m/>
    <m/>
    <m/>
    <m/>
    <m/>
    <m/>
    <m/>
    <m/>
    <m/>
    <m/>
    <m/>
    <s v="資料清單"/>
    <x v="13"/>
    <x v="113"/>
    <x v="60"/>
    <x v="12"/>
    <e v="#N/A"/>
    <s v="Diff Rate of YTD Act Rev and YTD Boards Est Rev"/>
    <x v="322"/>
    <x v="169"/>
    <x v="0"/>
    <x v="331"/>
    <x v="7"/>
    <s v="IEC_STD_V10 &gt;&gt; Common &gt;&gt; AutoMetaDataDiff Rate of YTD Act Rev and YTD Boards Est Rev"/>
    <x v="4"/>
    <x v="0"/>
    <s v="年初至今實際和董事會預估營業收入差異率Measure"/>
    <n v="670"/>
    <n v="659"/>
    <e v="#N/A"/>
    <s v=""/>
    <n v="0"/>
    <e v="#N/A"/>
    <e v="#N/A"/>
    <x v="119"/>
    <s v="YTD Rev and SHIPT by BU and CUS"/>
    <x v="65"/>
    <e v="#N/A"/>
    <x v="76"/>
    <s v="P.2.1.0: 產品營收與銷量達成率:"/>
    <x v="113"/>
    <x v="113"/>
    <x v="668"/>
    <x v="321"/>
    <x v="322"/>
    <x v="269"/>
    <x v="0"/>
    <x v="0"/>
    <x v="0"/>
    <x v="5"/>
    <m/>
    <x v="0"/>
    <x v="4"/>
    <s v="YTD Rev and SHIPT by BU and CUS_Diff Rate of YTD Act Rev and YTD Boards Est Rev"/>
    <x v="652"/>
    <x v="4"/>
    <x v="0"/>
    <x v="6"/>
    <x v="5"/>
    <x v="0"/>
    <x v="0"/>
    <s v="DM_PNC_YTD_REV_BY_CUST"/>
    <s v="YTD_ACT_BOD_REV_DIFF_RATE"/>
    <x v="56"/>
    <x v="210"/>
    <x v="0"/>
    <n v="0"/>
    <x v="0"/>
    <x v="0"/>
    <x v="2"/>
    <s v=""/>
    <s v=""/>
    <n v="668"/>
    <s v="-668"/>
    <x v="0"/>
    <x v="0"/>
    <x v="0"/>
    <x v="322"/>
    <x v="7"/>
    <s v="年初至今實際和董事會預估營業收入差異率"/>
    <s v=""/>
    <s v=""/>
    <x v="0"/>
    <x v="60"/>
    <m/>
    <s v="^()$"/>
    <n v="9"/>
    <x v="0"/>
    <x v="5"/>
    <x v="0"/>
    <x v="1"/>
    <x v="0"/>
    <x v="1"/>
    <b v="0"/>
    <x v="1"/>
    <x v="1"/>
    <n v="0"/>
    <x v="0"/>
    <b v="0"/>
    <b v="0"/>
    <b v="0"/>
    <b v="0"/>
    <b v="0"/>
    <b v="0"/>
    <b v="0"/>
    <b v="0"/>
    <e v="#N/A"/>
    <b v="0"/>
    <b v="0"/>
    <x v="2"/>
    <x v="7"/>
    <n v="0"/>
    <x v="37"/>
    <x v="0"/>
  </r>
  <r>
    <m/>
    <x v="5"/>
    <x v="12"/>
    <x v="322"/>
    <x v="323"/>
    <x v="170"/>
    <x v="332"/>
    <s v="年初至今實際和董事會預估出貨量差異率 = (年初至今累積出貨量 - 年初至今董事會預估出貨量)/年初至今董事會預估出貨量"/>
    <x v="4"/>
    <x v="66"/>
    <s v="YTD Rev and SHIPT by BU and CUS_Year to Date Actual Shipment;YTD Rev and SHIPT by BU and CUS_Year to Date Boards Estimated Shipment"/>
    <s v="General"/>
    <s v="比例類"/>
    <m/>
    <x v="0"/>
    <s v="PNC"/>
    <x v="7"/>
    <x v="6"/>
    <x v="0"/>
    <x v="0"/>
    <s v="DM_PNC_YTD_REV_BY_CUST"/>
    <s v="YTD_ACT_BOD_SHIP_DIFF_RATE"/>
    <m/>
    <m/>
    <m/>
    <m/>
    <m/>
    <s v="Diff Rate and Hit Rate Data of Rev and SHIPT_Diff Rate of MLY Act Ship vs Boards Est Ship"/>
    <m/>
    <m/>
    <m/>
    <m/>
    <m/>
    <m/>
    <m/>
    <m/>
    <m/>
    <m/>
    <m/>
    <m/>
    <s v="資料清單"/>
    <x v="13"/>
    <x v="114"/>
    <x v="60"/>
    <x v="12"/>
    <e v="#N/A"/>
    <s v="Diff Rate of YTD Act SHIPT and Boards Est SHIPT"/>
    <x v="323"/>
    <x v="170"/>
    <x v="0"/>
    <x v="332"/>
    <x v="7"/>
    <s v="IEC_STD_V10 &gt;&gt; Common &gt;&gt; AutoMetaDataDiff Rate of YTD Act SHIPT and Boards Est SHIPT"/>
    <x v="4"/>
    <x v="0"/>
    <s v="年初至今實際和董事會預估出貨量差異率Measure"/>
    <n v="671"/>
    <n v="659"/>
    <e v="#N/A"/>
    <s v=""/>
    <n v="0"/>
    <e v="#N/A"/>
    <e v="#N/A"/>
    <x v="130"/>
    <s v="YTD Rev and SHIPT by BU and CUS"/>
    <x v="65"/>
    <e v="#N/A"/>
    <x v="77"/>
    <s v="P.2.1.0: 產品營收與銷量達成率:"/>
    <x v="114"/>
    <x v="114"/>
    <x v="669"/>
    <x v="322"/>
    <x v="323"/>
    <x v="270"/>
    <x v="0"/>
    <x v="0"/>
    <x v="0"/>
    <x v="5"/>
    <m/>
    <x v="0"/>
    <x v="4"/>
    <s v="YTD Rev and SHIPT by BU and CUS_Diff Rate of YTD Act SHIPT and Boards Est SHIPT"/>
    <x v="653"/>
    <x v="4"/>
    <x v="0"/>
    <x v="6"/>
    <x v="5"/>
    <x v="0"/>
    <x v="0"/>
    <s v="DM_PNC_YTD_REV_BY_CUST"/>
    <s v="YTD_ACT_BOD_SHIP_DIFF_RATE"/>
    <x v="56"/>
    <x v="211"/>
    <x v="0"/>
    <n v="0"/>
    <x v="0"/>
    <x v="0"/>
    <x v="2"/>
    <s v=""/>
    <s v=""/>
    <n v="669"/>
    <s v="-669"/>
    <x v="0"/>
    <x v="0"/>
    <x v="0"/>
    <x v="323"/>
    <x v="7"/>
    <s v="年初至今實際和董事會預估出貨量差異率"/>
    <s v=""/>
    <s v=""/>
    <x v="0"/>
    <x v="60"/>
    <m/>
    <s v="^()$"/>
    <n v="9"/>
    <x v="0"/>
    <x v="5"/>
    <x v="0"/>
    <x v="1"/>
    <x v="0"/>
    <x v="1"/>
    <b v="0"/>
    <x v="1"/>
    <x v="1"/>
    <n v="0"/>
    <x v="0"/>
    <b v="0"/>
    <b v="0"/>
    <b v="0"/>
    <b v="0"/>
    <b v="0"/>
    <b v="0"/>
    <b v="0"/>
    <b v="0"/>
    <e v="#N/A"/>
    <b v="0"/>
    <b v="0"/>
    <x v="2"/>
    <x v="7"/>
    <n v="0"/>
    <x v="37"/>
    <x v="0"/>
  </r>
  <r>
    <m/>
    <x v="5"/>
    <x v="12"/>
    <x v="323"/>
    <x v="324"/>
    <x v="171"/>
    <x v="333"/>
    <s v="儲存單位為 台幣_x000a_顯示單位為 百萬台幣"/>
    <x v="4"/>
    <x v="66"/>
    <m/>
    <s v="General"/>
    <s v="金額類"/>
    <m/>
    <x v="0"/>
    <s v="PNC"/>
    <x v="7"/>
    <x v="6"/>
    <x v="0"/>
    <x v="0"/>
    <s v="DM_PNC_YTD_REV_BY_CUST"/>
    <s v="YTD_TGT_REV"/>
    <m/>
    <m/>
    <m/>
    <m/>
    <m/>
    <s v="MLY Rev and SHIPT Data of Yearly TRGT_Monthly Revenue of Yearly Target"/>
    <m/>
    <m/>
    <m/>
    <m/>
    <m/>
    <m/>
    <m/>
    <m/>
    <m/>
    <m/>
    <m/>
    <m/>
    <s v="資料清單"/>
    <x v="13"/>
    <x v="115"/>
    <x v="60"/>
    <x v="12"/>
    <e v="#N/A"/>
    <s v="Year to Date Revenue Target"/>
    <x v="324"/>
    <x v="171"/>
    <x v="0"/>
    <x v="333"/>
    <x v="7"/>
    <s v="IEC_STD_V10 &gt;&gt; Common &gt;&gt; AutoMetaDataYear to Date Revenue Target"/>
    <x v="4"/>
    <x v="0"/>
    <s v="年初至今營業收入目標Measure"/>
    <n v="672"/>
    <n v="659"/>
    <n v="0"/>
    <s v=""/>
    <n v="0"/>
    <e v="#N/A"/>
    <e v="#N/A"/>
    <x v="131"/>
    <s v="YTD Rev and SHIPT by BU and CUS"/>
    <x v="65"/>
    <e v="#N/A"/>
    <x v="0"/>
    <s v="P.2.1.0: 產品營收與銷量達成率:"/>
    <x v="115"/>
    <x v="115"/>
    <x v="670"/>
    <x v="323"/>
    <x v="324"/>
    <x v="220"/>
    <x v="0"/>
    <x v="0"/>
    <x v="0"/>
    <x v="6"/>
    <m/>
    <x v="0"/>
    <x v="4"/>
    <s v="YTD Rev and SHIPT by BU and CUS_Year to Date Revenue Target"/>
    <x v="654"/>
    <x v="4"/>
    <x v="0"/>
    <x v="6"/>
    <x v="5"/>
    <x v="0"/>
    <x v="0"/>
    <s v="DM_PNC_YTD_REV_BY_CUST"/>
    <s v="YTD_TGT_REV"/>
    <x v="56"/>
    <x v="212"/>
    <x v="0"/>
    <n v="0"/>
    <x v="0"/>
    <x v="0"/>
    <x v="2"/>
    <s v=""/>
    <s v=""/>
    <n v="670"/>
    <s v="-670"/>
    <x v="0"/>
    <x v="0"/>
    <x v="0"/>
    <x v="324"/>
    <x v="7"/>
    <s v="年初至今營業收入目標"/>
    <s v=""/>
    <s v=""/>
    <x v="0"/>
    <x v="60"/>
    <m/>
    <s v="^()$"/>
    <n v="9"/>
    <x v="0"/>
    <x v="5"/>
    <x v="0"/>
    <x v="1"/>
    <x v="0"/>
    <x v="1"/>
    <b v="0"/>
    <x v="1"/>
    <x v="1"/>
    <n v="0"/>
    <x v="0"/>
    <b v="0"/>
    <b v="0"/>
    <b v="0"/>
    <b v="0"/>
    <b v="0"/>
    <b v="0"/>
    <b v="0"/>
    <b v="0"/>
    <e v="#N/A"/>
    <b v="0"/>
    <b v="0"/>
    <x v="2"/>
    <x v="7"/>
    <n v="0"/>
    <x v="8"/>
    <x v="0"/>
  </r>
  <r>
    <m/>
    <x v="5"/>
    <x v="12"/>
    <x v="324"/>
    <x v="325"/>
    <x v="172"/>
    <x v="334"/>
    <s v="儲存單位為 台_x000a_顯示單位為 千台"/>
    <x v="4"/>
    <x v="66"/>
    <m/>
    <s v="General"/>
    <s v="金額類"/>
    <m/>
    <x v="0"/>
    <s v="PNC"/>
    <x v="7"/>
    <x v="6"/>
    <x v="0"/>
    <x v="0"/>
    <s v="DM_PNC_YTD_REV_BY_CUST"/>
    <s v="YTD_TGT_SHIP"/>
    <m/>
    <m/>
    <m/>
    <m/>
    <m/>
    <s v="MLY Rev and SHIPT Data of Yearly TRGT_Monthly Shipment of Yearly Target"/>
    <m/>
    <m/>
    <m/>
    <m/>
    <m/>
    <m/>
    <m/>
    <m/>
    <m/>
    <m/>
    <m/>
    <m/>
    <s v="資料清單"/>
    <x v="13"/>
    <x v="116"/>
    <x v="60"/>
    <x v="12"/>
    <e v="#N/A"/>
    <s v="Year to Date Shipment Target"/>
    <x v="325"/>
    <x v="172"/>
    <x v="0"/>
    <x v="334"/>
    <x v="7"/>
    <s v="IEC_STD_V10 &gt;&gt; Common &gt;&gt; AutoMetaDataYear to Date Shipment Target"/>
    <x v="4"/>
    <x v="0"/>
    <s v="年初至今出貨目標Measure"/>
    <n v="673"/>
    <n v="659"/>
    <n v="0"/>
    <s v=""/>
    <n v="0"/>
    <e v="#N/A"/>
    <e v="#N/A"/>
    <x v="135"/>
    <s v="YTD Rev and SHIPT by BU and CUS"/>
    <x v="65"/>
    <e v="#N/A"/>
    <x v="0"/>
    <s v="P.2.1.0: 產品營收與銷量達成率:"/>
    <x v="116"/>
    <x v="116"/>
    <x v="671"/>
    <x v="324"/>
    <x v="325"/>
    <x v="221"/>
    <x v="0"/>
    <x v="0"/>
    <x v="0"/>
    <x v="6"/>
    <m/>
    <x v="0"/>
    <x v="4"/>
    <s v="YTD Rev and SHIPT by BU and CUS_Year to Date Shipment Target"/>
    <x v="655"/>
    <x v="4"/>
    <x v="0"/>
    <x v="6"/>
    <x v="5"/>
    <x v="0"/>
    <x v="0"/>
    <s v="DM_PNC_YTD_REV_BY_CUST"/>
    <s v="YTD_TGT_SHIP"/>
    <x v="56"/>
    <x v="213"/>
    <x v="0"/>
    <n v="0"/>
    <x v="0"/>
    <x v="0"/>
    <x v="2"/>
    <s v=""/>
    <s v=""/>
    <n v="671"/>
    <s v="-671"/>
    <x v="0"/>
    <x v="0"/>
    <x v="0"/>
    <x v="325"/>
    <x v="7"/>
    <s v="年初至今出貨目標"/>
    <s v=""/>
    <s v=""/>
    <x v="0"/>
    <x v="60"/>
    <m/>
    <s v="^()$"/>
    <n v="9"/>
    <x v="0"/>
    <x v="5"/>
    <x v="0"/>
    <x v="1"/>
    <x v="0"/>
    <x v="1"/>
    <b v="0"/>
    <x v="1"/>
    <x v="1"/>
    <n v="0"/>
    <x v="0"/>
    <b v="0"/>
    <b v="0"/>
    <b v="0"/>
    <b v="0"/>
    <b v="0"/>
    <b v="0"/>
    <b v="0"/>
    <b v="0"/>
    <e v="#N/A"/>
    <b v="0"/>
    <b v="0"/>
    <x v="2"/>
    <x v="7"/>
    <n v="0"/>
    <x v="10"/>
    <x v="0"/>
  </r>
  <r>
    <m/>
    <x v="5"/>
    <x v="12"/>
    <x v="325"/>
    <x v="326"/>
    <x v="173"/>
    <x v="335"/>
    <s v="年初至今實際和目標營業收入差異 = 年初至今累積營業收入 - 年初至今營業收入目標"/>
    <x v="4"/>
    <x v="66"/>
    <s v="YTD Rev and SHIPT by BU and CUS_Year to Date Actual Revenue;YTD Rev and SHIPT by BU and CUS_Year to Date Revenue Target"/>
    <s v="General"/>
    <s v="金額類"/>
    <m/>
    <x v="0"/>
    <s v="PNC"/>
    <x v="7"/>
    <x v="6"/>
    <x v="0"/>
    <x v="0"/>
    <s v="DM_PNC_YTD_REV_BY_CUST"/>
    <s v="YTD_ACT_TGT_REV_DIFF"/>
    <m/>
    <m/>
    <m/>
    <m/>
    <m/>
    <s v="Diff Rate and Hit Rate Data of Rev and SHIPT_Diff of MLY Act Rev vs Yearly Target Rev"/>
    <m/>
    <m/>
    <m/>
    <m/>
    <m/>
    <m/>
    <m/>
    <m/>
    <m/>
    <m/>
    <m/>
    <m/>
    <s v="資料清單"/>
    <x v="13"/>
    <x v="117"/>
    <x v="60"/>
    <x v="12"/>
    <e v="#N/A"/>
    <s v="Diff of YTD Act Rev and YTD Rev TRGT"/>
    <x v="326"/>
    <x v="173"/>
    <x v="0"/>
    <x v="335"/>
    <x v="7"/>
    <s v="IEC_STD_V10 &gt;&gt; Common &gt;&gt; AutoMetaDataDiff of YTD Act Rev and YTD Rev TRGT"/>
    <x v="4"/>
    <x v="0"/>
    <s v="年初至今實際和目標營業收入差異Measure"/>
    <n v="674"/>
    <n v="659"/>
    <e v="#N/A"/>
    <s v=""/>
    <n v="0"/>
    <e v="#N/A"/>
    <e v="#N/A"/>
    <x v="132"/>
    <s v="YTD Rev and SHIPT by BU and CUS"/>
    <x v="65"/>
    <e v="#N/A"/>
    <x v="78"/>
    <s v="P.2.1.0: 產品營收與銷量達成率:"/>
    <x v="117"/>
    <x v="117"/>
    <x v="672"/>
    <x v="325"/>
    <x v="326"/>
    <x v="271"/>
    <x v="0"/>
    <x v="0"/>
    <x v="0"/>
    <x v="6"/>
    <m/>
    <x v="0"/>
    <x v="4"/>
    <s v="YTD Rev and SHIPT by BU and CUS_Diff of YTD Act Rev and YTD Rev TRGT"/>
    <x v="656"/>
    <x v="4"/>
    <x v="0"/>
    <x v="6"/>
    <x v="5"/>
    <x v="0"/>
    <x v="0"/>
    <s v="DM_PNC_YTD_REV_BY_CUST"/>
    <s v="YTD_ACT_TGT_REV_DIFF"/>
    <x v="56"/>
    <x v="214"/>
    <x v="0"/>
    <n v="0"/>
    <x v="0"/>
    <x v="0"/>
    <x v="2"/>
    <s v=""/>
    <s v=""/>
    <n v="672"/>
    <s v="-672"/>
    <x v="0"/>
    <x v="0"/>
    <x v="0"/>
    <x v="326"/>
    <x v="7"/>
    <s v="年初至今實際和目標營業收入差異"/>
    <s v=""/>
    <s v=""/>
    <x v="0"/>
    <x v="60"/>
    <m/>
    <s v="^()$"/>
    <n v="9"/>
    <x v="0"/>
    <x v="5"/>
    <x v="0"/>
    <x v="1"/>
    <x v="0"/>
    <x v="1"/>
    <b v="0"/>
    <x v="1"/>
    <x v="1"/>
    <n v="0"/>
    <x v="0"/>
    <b v="0"/>
    <b v="0"/>
    <b v="0"/>
    <b v="0"/>
    <b v="0"/>
    <b v="0"/>
    <b v="0"/>
    <b v="0"/>
    <e v="#N/A"/>
    <b v="0"/>
    <b v="0"/>
    <x v="2"/>
    <x v="7"/>
    <n v="0"/>
    <x v="39"/>
    <x v="0"/>
  </r>
  <r>
    <m/>
    <x v="5"/>
    <x v="12"/>
    <x v="326"/>
    <x v="327"/>
    <x v="174"/>
    <x v="336"/>
    <s v="年初至今實際和目標出貨量差異 = 年初至今累積出貨量 - 年初至今出貨量目標"/>
    <x v="4"/>
    <x v="66"/>
    <s v="YTD Rev and SHIPT by BU and CUS_Year to Date Actual Shipment;YTD Rev and SHIPT by BU and CUS_Year to Date Shipment Target"/>
    <s v="General"/>
    <s v="金額類"/>
    <m/>
    <x v="0"/>
    <s v="PNC"/>
    <x v="7"/>
    <x v="6"/>
    <x v="0"/>
    <x v="0"/>
    <s v="DM_PNC_YTD_REV_BY_CUST"/>
    <s v="YTD_ACT_TGT_SHIP_DIFF"/>
    <m/>
    <m/>
    <m/>
    <m/>
    <m/>
    <s v="Diff Rate and Hit Rate Data of Rev and SHIPT_Diff of MLY Act Ship vs Yearly Target Ship"/>
    <m/>
    <m/>
    <m/>
    <m/>
    <m/>
    <m/>
    <m/>
    <m/>
    <m/>
    <m/>
    <m/>
    <m/>
    <s v="資料清單"/>
    <x v="13"/>
    <x v="118"/>
    <x v="60"/>
    <x v="12"/>
    <e v="#N/A"/>
    <s v="Diff of YTD Act SHIPT and YTD Shipping TRGT"/>
    <x v="327"/>
    <x v="174"/>
    <x v="0"/>
    <x v="336"/>
    <x v="7"/>
    <s v="IEC_STD_V10 &gt;&gt; Common &gt;&gt; AutoMetaDataDiff of YTD Act SHIPT and YTD Shipping TRGT"/>
    <x v="4"/>
    <x v="0"/>
    <s v="年初至今實際和目標出貨量差異Measure"/>
    <n v="675"/>
    <n v="659"/>
    <e v="#N/A"/>
    <s v=""/>
    <n v="0"/>
    <e v="#N/A"/>
    <e v="#N/A"/>
    <x v="133"/>
    <s v="YTD Rev and SHIPT by BU and CUS"/>
    <x v="65"/>
    <e v="#N/A"/>
    <x v="79"/>
    <s v="P.2.1.0: 產品營收與銷量達成率:"/>
    <x v="118"/>
    <x v="118"/>
    <x v="673"/>
    <x v="326"/>
    <x v="327"/>
    <x v="272"/>
    <x v="0"/>
    <x v="0"/>
    <x v="0"/>
    <x v="6"/>
    <m/>
    <x v="0"/>
    <x v="4"/>
    <s v="YTD Rev and SHIPT by BU and CUS_Diff of YTD Act SHIPT and YTD Shipping TRGT"/>
    <x v="657"/>
    <x v="4"/>
    <x v="0"/>
    <x v="6"/>
    <x v="5"/>
    <x v="0"/>
    <x v="0"/>
    <s v="DM_PNC_YTD_REV_BY_CUST"/>
    <s v="YTD_ACT_TGT_SHIP_DIFF"/>
    <x v="56"/>
    <x v="215"/>
    <x v="0"/>
    <n v="0"/>
    <x v="0"/>
    <x v="0"/>
    <x v="2"/>
    <s v=""/>
    <s v=""/>
    <n v="673"/>
    <s v="-673"/>
    <x v="0"/>
    <x v="0"/>
    <x v="0"/>
    <x v="327"/>
    <x v="7"/>
    <s v="年初至今實際和目標出貨量差異"/>
    <s v=""/>
    <s v=""/>
    <x v="0"/>
    <x v="60"/>
    <m/>
    <s v="^()$"/>
    <n v="9"/>
    <x v="0"/>
    <x v="5"/>
    <x v="0"/>
    <x v="1"/>
    <x v="0"/>
    <x v="1"/>
    <b v="0"/>
    <x v="1"/>
    <x v="1"/>
    <n v="0"/>
    <x v="0"/>
    <b v="0"/>
    <b v="0"/>
    <b v="0"/>
    <b v="0"/>
    <b v="0"/>
    <b v="0"/>
    <b v="0"/>
    <b v="0"/>
    <e v="#N/A"/>
    <b v="0"/>
    <b v="0"/>
    <x v="2"/>
    <x v="7"/>
    <n v="0"/>
    <x v="44"/>
    <x v="0"/>
  </r>
  <r>
    <m/>
    <x v="5"/>
    <x v="12"/>
    <x v="327"/>
    <x v="328"/>
    <x v="175"/>
    <x v="337"/>
    <s v="年初至今實際和目標營業收入差異率 = (年初至今累積營業收入 - 年初至今營業收入目標)/年初至今營業收入目標"/>
    <x v="4"/>
    <x v="66"/>
    <s v="YTD Rev and SHIPT by BU and CUS_Year to Date Actual Revenue;YTD Rev and SHIPT by BU and CUS_Year to Date Revenue Target"/>
    <s v="General"/>
    <s v="比例類"/>
    <m/>
    <x v="0"/>
    <s v="PNC"/>
    <x v="7"/>
    <x v="6"/>
    <x v="0"/>
    <x v="0"/>
    <s v="DM_PNC_YTD_REV_BY_CUST"/>
    <s v="YTD_ACT_TGT_REV_DIFF_RATE"/>
    <m/>
    <m/>
    <m/>
    <m/>
    <m/>
    <s v="Actual Monthly Revenue and Shipment Data_Diff Rate of MLY Act Rev vs Yearly Target Rev"/>
    <m/>
    <m/>
    <m/>
    <m/>
    <m/>
    <m/>
    <m/>
    <m/>
    <m/>
    <m/>
    <m/>
    <m/>
    <s v="資料清單"/>
    <x v="13"/>
    <x v="119"/>
    <x v="60"/>
    <x v="12"/>
    <e v="#N/A"/>
    <s v="Diff Rate of YTD Act Rev and YTD Rev TRGT"/>
    <x v="328"/>
    <x v="175"/>
    <x v="0"/>
    <x v="337"/>
    <x v="7"/>
    <s v="IEC_STD_V10 &gt;&gt; Common &gt;&gt; AutoMetaDataDiff Rate of YTD Act Rev and YTD Rev TRGT"/>
    <x v="4"/>
    <x v="0"/>
    <s v="年初至今實際和目標營業收入差異率Measure"/>
    <n v="676"/>
    <n v="659"/>
    <e v="#N/A"/>
    <s v=""/>
    <n v="0"/>
    <e v="#N/A"/>
    <e v="#N/A"/>
    <x v="125"/>
    <s v="YTD Rev and SHIPT by BU and CUS"/>
    <x v="65"/>
    <e v="#N/A"/>
    <x v="78"/>
    <s v="P.2.1.0: 產品營收與銷量達成率:"/>
    <x v="119"/>
    <x v="119"/>
    <x v="674"/>
    <x v="327"/>
    <x v="328"/>
    <x v="273"/>
    <x v="0"/>
    <x v="0"/>
    <x v="0"/>
    <x v="5"/>
    <m/>
    <x v="0"/>
    <x v="4"/>
    <s v="YTD Rev and SHIPT by BU and CUS_Diff Rate of YTD Act Rev and YTD Rev TRGT"/>
    <x v="658"/>
    <x v="4"/>
    <x v="0"/>
    <x v="6"/>
    <x v="5"/>
    <x v="0"/>
    <x v="0"/>
    <s v="DM_PNC_YTD_REV_BY_CUST"/>
    <s v="YTD_ACT_TGT_REV_DIFF_RATE"/>
    <x v="56"/>
    <x v="216"/>
    <x v="0"/>
    <n v="0"/>
    <x v="0"/>
    <x v="0"/>
    <x v="2"/>
    <s v=""/>
    <s v=""/>
    <n v="674"/>
    <s v="-674"/>
    <x v="0"/>
    <x v="0"/>
    <x v="0"/>
    <x v="328"/>
    <x v="7"/>
    <s v="年初至今實際和目標營業收入差異率"/>
    <s v=""/>
    <s v=""/>
    <x v="0"/>
    <x v="60"/>
    <m/>
    <s v="^()$"/>
    <n v="9"/>
    <x v="0"/>
    <x v="5"/>
    <x v="0"/>
    <x v="1"/>
    <x v="0"/>
    <x v="1"/>
    <b v="0"/>
    <x v="1"/>
    <x v="1"/>
    <n v="0"/>
    <x v="0"/>
    <b v="0"/>
    <b v="0"/>
    <b v="0"/>
    <b v="0"/>
    <b v="0"/>
    <b v="0"/>
    <b v="0"/>
    <b v="0"/>
    <e v="#N/A"/>
    <b v="0"/>
    <b v="0"/>
    <x v="2"/>
    <x v="7"/>
    <n v="0"/>
    <x v="22"/>
    <x v="0"/>
  </r>
  <r>
    <m/>
    <x v="5"/>
    <x v="12"/>
    <x v="328"/>
    <x v="329"/>
    <x v="176"/>
    <x v="338"/>
    <s v="年初至今實際和目標出貨量差異率 = (年初至今累積出貨量 - 年初至今出貨量目標)/年初至今出貨量目標"/>
    <x v="4"/>
    <x v="66"/>
    <s v="YTD Rev and SHIPT by BU and CUS_Year to Date Actual Shipment;YTD Rev and SHIPT by BU and CUS_Year to Date Shipment Target"/>
    <s v="General"/>
    <s v="比例類"/>
    <m/>
    <x v="0"/>
    <s v="PNC"/>
    <x v="7"/>
    <x v="6"/>
    <x v="0"/>
    <x v="0"/>
    <s v="DM_PNC_YTD_REV_BY_CUST"/>
    <s v="YTD_ACT_TGT_SHIP_DIFF_RATE"/>
    <m/>
    <m/>
    <m/>
    <m/>
    <m/>
    <s v="Actual Monthly Revenue and Shipment Data_Diff Rate of MLY Act Ship vs Yearly Target Ship"/>
    <m/>
    <m/>
    <m/>
    <m/>
    <m/>
    <m/>
    <m/>
    <m/>
    <m/>
    <m/>
    <m/>
    <m/>
    <s v="資料清單"/>
    <x v="13"/>
    <x v="120"/>
    <x v="60"/>
    <x v="12"/>
    <e v="#N/A"/>
    <s v="Diff Rate of YTD Act SHIPT and YTD Shipping TRGT"/>
    <x v="329"/>
    <x v="176"/>
    <x v="0"/>
    <x v="338"/>
    <x v="7"/>
    <s v="IEC_STD_V10 &gt;&gt; Common &gt;&gt; AutoMetaDataDiff Rate of YTD Act SHIPT and YTD Shipping TRGT"/>
    <x v="4"/>
    <x v="0"/>
    <s v="年初至今實際和目標出貨量差異率Measure"/>
    <n v="677"/>
    <n v="659"/>
    <e v="#N/A"/>
    <s v=""/>
    <n v="0"/>
    <e v="#N/A"/>
    <e v="#N/A"/>
    <x v="134"/>
    <s v="YTD Rev and SHIPT by BU and CUS"/>
    <x v="65"/>
    <e v="#N/A"/>
    <x v="79"/>
    <s v="P.2.1.0: 產品營收與銷量達成率:"/>
    <x v="120"/>
    <x v="120"/>
    <x v="675"/>
    <x v="328"/>
    <x v="329"/>
    <x v="274"/>
    <x v="0"/>
    <x v="0"/>
    <x v="0"/>
    <x v="5"/>
    <m/>
    <x v="0"/>
    <x v="4"/>
    <s v="YTD Rev and SHIPT by BU and CUS_Diff Rate of YTD Act SHIPT and YTD Shipping TRGT"/>
    <x v="659"/>
    <x v="4"/>
    <x v="0"/>
    <x v="6"/>
    <x v="5"/>
    <x v="0"/>
    <x v="0"/>
    <s v="DM_PNC_YTD_REV_BY_CUST"/>
    <s v="YTD_ACT_TGT_SHIP_DIFF_RATE"/>
    <x v="56"/>
    <x v="217"/>
    <x v="0"/>
    <n v="0"/>
    <x v="0"/>
    <x v="0"/>
    <x v="2"/>
    <s v=""/>
    <s v=""/>
    <n v="675"/>
    <s v="-675"/>
    <x v="0"/>
    <x v="0"/>
    <x v="0"/>
    <x v="329"/>
    <x v="7"/>
    <s v="年初至今實際和目標出貨量差異率"/>
    <s v=""/>
    <s v=""/>
    <x v="0"/>
    <x v="60"/>
    <m/>
    <s v="^()$"/>
    <n v="9"/>
    <x v="0"/>
    <x v="5"/>
    <x v="0"/>
    <x v="1"/>
    <x v="0"/>
    <x v="1"/>
    <b v="0"/>
    <x v="1"/>
    <x v="1"/>
    <n v="0"/>
    <x v="0"/>
    <b v="0"/>
    <b v="0"/>
    <b v="0"/>
    <b v="0"/>
    <b v="0"/>
    <b v="0"/>
    <b v="0"/>
    <b v="0"/>
    <e v="#N/A"/>
    <b v="0"/>
    <b v="0"/>
    <x v="2"/>
    <x v="7"/>
    <n v="0"/>
    <x v="31"/>
    <x v="0"/>
  </r>
  <r>
    <m/>
    <x v="5"/>
    <x v="12"/>
    <x v="267"/>
    <x v="297"/>
    <x v="121"/>
    <x v="277"/>
    <m/>
    <x v="4"/>
    <x v="66"/>
    <s v="YTD Rev and SHIPT by BU and CUS_Year to Date Actual Shipment;YTD Rev and SHIPT by BU and CUS_Year to Date Shipment Target"/>
    <s v="General"/>
    <s v="比例類"/>
    <m/>
    <x v="0"/>
    <s v="PNC"/>
    <x v="7"/>
    <x v="6"/>
    <x v="0"/>
    <x v="0"/>
    <s v="DM_PNC_YTD_REV_BY_CUST"/>
    <s v="LATEST_CLOSE_MONTH"/>
    <m/>
    <m/>
    <m/>
    <m/>
    <m/>
    <s v="Actual Monthly Revenue and Shipment Data_Diff Rate of MLY Act Ship vs Yearly Target Ship"/>
    <m/>
    <m/>
    <m/>
    <m/>
    <m/>
    <m/>
    <m/>
    <m/>
    <m/>
    <m/>
    <m/>
    <m/>
    <s v="資料清單"/>
    <x v="13"/>
    <x v="121"/>
    <x v="60"/>
    <x v="12"/>
    <e v="#N/A"/>
    <s v="Latest Closing Month "/>
    <x v="297"/>
    <x v="121"/>
    <x v="0"/>
    <x v="277"/>
    <x v="7"/>
    <s v="IEC_STD_V10 &gt;&gt; Common &gt;&gt; AutoMetaDataLatest Closing Month "/>
    <x v="4"/>
    <x v="0"/>
    <s v="最新結算月份Measure"/>
    <n v="617"/>
    <n v="659"/>
    <e v="#N/A"/>
    <s v=""/>
    <n v="0"/>
    <e v="#N/A"/>
    <e v="#N/A"/>
    <x v="134"/>
    <s v="YTD Rev and SHIPT by BU and CUS"/>
    <x v="65"/>
    <e v="#N/A"/>
    <x v="79"/>
    <s v="P.2.1.0: 產品營收與銷量達成率:"/>
    <x v="121"/>
    <x v="121"/>
    <x v="676"/>
    <x v="267"/>
    <x v="297"/>
    <x v="203"/>
    <x v="0"/>
    <x v="0"/>
    <x v="0"/>
    <x v="5"/>
    <m/>
    <x v="0"/>
    <x v="4"/>
    <s v="YTD Rev and SHIPT by BU and CUS_Latest Closing Month "/>
    <x v="660"/>
    <x v="4"/>
    <x v="0"/>
    <x v="6"/>
    <x v="5"/>
    <x v="0"/>
    <x v="0"/>
    <s v="DM_PNC_YTD_REV_BY_CUST"/>
    <s v="LATEST_CLOSE_MONTH"/>
    <x v="56"/>
    <x v="167"/>
    <x v="0"/>
    <n v="0"/>
    <x v="0"/>
    <x v="0"/>
    <x v="2"/>
    <s v=""/>
    <s v=""/>
    <n v="676"/>
    <s v="-676"/>
    <x v="0"/>
    <x v="0"/>
    <x v="0"/>
    <x v="297"/>
    <x v="7"/>
    <s v="最新結算月份"/>
    <s v=""/>
    <s v=""/>
    <x v="0"/>
    <x v="60"/>
    <m/>
    <s v="^()$"/>
    <n v="9"/>
    <x v="0"/>
    <x v="5"/>
    <x v="0"/>
    <x v="1"/>
    <x v="1"/>
    <x v="1"/>
    <b v="0"/>
    <x v="1"/>
    <x v="1"/>
    <n v="0"/>
    <x v="0"/>
    <b v="0"/>
    <b v="0"/>
    <b v="0"/>
    <b v="0"/>
    <b v="1"/>
    <b v="0"/>
    <b v="0"/>
    <b v="0"/>
    <e v="#N/A"/>
    <b v="0"/>
    <b v="0"/>
    <x v="2"/>
    <x v="7"/>
    <n v="0"/>
    <x v="28"/>
    <x v="0"/>
  </r>
  <r>
    <m/>
    <x v="5"/>
    <x v="12"/>
    <x v="329"/>
    <x v="330"/>
    <x v="177"/>
    <x v="339"/>
    <s v="N/A"/>
    <x v="0"/>
    <x v="0"/>
    <m/>
    <s v="General"/>
    <s v="N/A"/>
    <s v="N/A"/>
    <x v="0"/>
    <s v="PNC"/>
    <x v="7"/>
    <x v="6"/>
    <x v="0"/>
    <x v="0"/>
    <s v="DM_PNC_YTD_REV_BY_PROD"/>
    <m/>
    <m/>
    <m/>
    <m/>
    <m/>
    <m/>
    <m/>
    <m/>
    <m/>
    <m/>
    <m/>
    <m/>
    <m/>
    <m/>
    <m/>
    <m/>
    <m/>
    <m/>
    <m/>
    <s v="資料清單"/>
    <x v="13"/>
    <x v="122"/>
    <x v="60"/>
    <x v="12"/>
    <e v="#N/A"/>
    <s v="YTD Rev and SHIPT by PRD"/>
    <x v="330"/>
    <x v="177"/>
    <x v="0"/>
    <x v="339"/>
    <x v="7"/>
    <s v="IEC_STD_V10 &gt;&gt; Common &gt;&gt; AutoMetaDataYTD Rev and SHIPT by PRD"/>
    <x v="0"/>
    <x v="0"/>
    <s v="依產品呈現年初至今營業收入與出貨達成狀況Concept"/>
    <n v="679"/>
    <n v="0"/>
    <n v="0"/>
    <s v=""/>
    <n v="0"/>
    <n v="0"/>
    <n v="0"/>
    <x v="0"/>
    <s v=""/>
    <x v="0"/>
    <s v=""/>
    <x v="0"/>
    <s v="P.2.1.0: 產品營收與銷量達成率:"/>
    <x v="122"/>
    <x v="122"/>
    <x v="677"/>
    <x v="329"/>
    <x v="330"/>
    <x v="189"/>
    <x v="26"/>
    <x v="0"/>
    <x v="0"/>
    <x v="7"/>
    <m/>
    <x v="0"/>
    <x v="0"/>
    <s v="YTD Rev and SHIPT by PRD"/>
    <x v="661"/>
    <x v="0"/>
    <x v="0"/>
    <x v="6"/>
    <x v="5"/>
    <x v="0"/>
    <x v="0"/>
    <s v="DM_PNC_YTD_REV_BY_PROD"/>
    <s v=""/>
    <x v="57"/>
    <x v="0"/>
    <x v="0"/>
    <n v="0"/>
    <x v="0"/>
    <x v="0"/>
    <x v="0"/>
    <s v=""/>
    <s v=""/>
    <n v="677"/>
    <s v="-677"/>
    <x v="0"/>
    <x v="0"/>
    <x v="0"/>
    <x v="330"/>
    <x v="7"/>
    <s v="依產品呈現年初至今營業收入與出貨達成狀況"/>
    <s v=""/>
    <s v=""/>
    <x v="0"/>
    <x v="60"/>
    <m/>
    <s v="^()$"/>
    <n v="9"/>
    <x v="0"/>
    <x v="5"/>
    <x v="0"/>
    <x v="1"/>
    <x v="0"/>
    <x v="1"/>
    <b v="0"/>
    <x v="1"/>
    <x v="0"/>
    <n v="0"/>
    <x v="0"/>
    <b v="0"/>
    <b v="0"/>
    <b v="0"/>
    <b v="0"/>
    <b v="0"/>
    <b v="0"/>
    <b v="0"/>
    <b v="0"/>
    <b v="0"/>
    <b v="0"/>
    <b v="0"/>
    <x v="0"/>
    <x v="0"/>
    <n v="0"/>
    <x v="9"/>
    <x v="0"/>
  </r>
  <r>
    <m/>
    <x v="5"/>
    <x v="12"/>
    <x v="177"/>
    <x v="177"/>
    <x v="99"/>
    <x v="258"/>
    <s v="N/A"/>
    <x v="3"/>
    <x v="67"/>
    <m/>
    <s v="General"/>
    <s v="代碼類"/>
    <s v="BU1: 第一事業部_x000a_BU2: 第二事業部"/>
    <x v="0"/>
    <s v="PNC"/>
    <x v="7"/>
    <x v="6"/>
    <x v="0"/>
    <x v="0"/>
    <s v="DM_PNC_YTD_REV_BY_PROD"/>
    <s v="BU"/>
    <m/>
    <m/>
    <m/>
    <m/>
    <m/>
    <m/>
    <m/>
    <m/>
    <m/>
    <m/>
    <m/>
    <m/>
    <m/>
    <m/>
    <m/>
    <m/>
    <m/>
    <m/>
    <s v="資料清單"/>
    <x v="13"/>
    <x v="123"/>
    <x v="60"/>
    <x v="12"/>
    <e v="#N/A"/>
    <s v="BU Code"/>
    <x v="177"/>
    <x v="99"/>
    <x v="0"/>
    <x v="258"/>
    <x v="7"/>
    <s v="IEC_STD_V10 &gt;&gt; Common &gt;&gt; AutoMetaDataBU Code"/>
    <x v="3"/>
    <x v="0"/>
    <s v="事業處代碼Dimension"/>
    <n v="339"/>
    <n v="679"/>
    <n v="0"/>
    <s v=""/>
    <n v="0"/>
    <n v="0"/>
    <n v="1055"/>
    <x v="80"/>
    <s v="YTD Rev and SHIPT by PRD"/>
    <x v="66"/>
    <e v="#N/A"/>
    <x v="0"/>
    <s v="P.2.1.0: 產品營收與銷量達成率:"/>
    <x v="123"/>
    <x v="123"/>
    <x v="678"/>
    <x v="177"/>
    <x v="177"/>
    <x v="189"/>
    <x v="37"/>
    <x v="0"/>
    <x v="0"/>
    <x v="2"/>
    <m/>
    <x v="0"/>
    <x v="3"/>
    <s v="YTD Rev and SHIPT by PRD_BU Code"/>
    <x v="662"/>
    <x v="3"/>
    <x v="0"/>
    <x v="6"/>
    <x v="5"/>
    <x v="0"/>
    <x v="0"/>
    <s v="DM_PNC_YTD_REV_BY_PROD"/>
    <s v="BU"/>
    <x v="57"/>
    <x v="150"/>
    <x v="0"/>
    <n v="0"/>
    <x v="0"/>
    <x v="0"/>
    <x v="0"/>
    <s v=""/>
    <s v=""/>
    <n v="678"/>
    <s v="-678"/>
    <x v="0"/>
    <x v="0"/>
    <x v="0"/>
    <x v="177"/>
    <x v="7"/>
    <s v="事業處代碼"/>
    <s v=""/>
    <s v=""/>
    <x v="0"/>
    <x v="60"/>
    <m/>
    <s v="^()$"/>
    <n v="9"/>
    <x v="0"/>
    <x v="5"/>
    <x v="0"/>
    <x v="1"/>
    <x v="1"/>
    <x v="1"/>
    <b v="0"/>
    <x v="1"/>
    <x v="1"/>
    <n v="0"/>
    <x v="0"/>
    <b v="0"/>
    <b v="0"/>
    <b v="0"/>
    <b v="0"/>
    <b v="0"/>
    <b v="0"/>
    <b v="0"/>
    <b v="0"/>
    <b v="0"/>
    <b v="0"/>
    <b v="0"/>
    <x v="0"/>
    <x v="0"/>
    <n v="0"/>
    <x v="1"/>
    <x v="0"/>
  </r>
  <r>
    <m/>
    <x v="5"/>
    <x v="12"/>
    <x v="179"/>
    <x v="179"/>
    <x v="102"/>
    <x v="183"/>
    <s v="N/A"/>
    <x v="3"/>
    <x v="67"/>
    <m/>
    <s v="General"/>
    <s v="代碼類"/>
    <s v="BU1A_x000a_BU2B"/>
    <x v="0"/>
    <s v="PNC"/>
    <x v="7"/>
    <x v="6"/>
    <x v="0"/>
    <x v="0"/>
    <s v="DM_PNC_YTD_REV_BY_PROD"/>
    <s v="DIVISION"/>
    <m/>
    <m/>
    <m/>
    <m/>
    <m/>
    <m/>
    <m/>
    <m/>
    <m/>
    <m/>
    <m/>
    <m/>
    <m/>
    <m/>
    <m/>
    <m/>
    <m/>
    <m/>
    <s v="資料清單"/>
    <x v="13"/>
    <x v="124"/>
    <x v="60"/>
    <x v="12"/>
    <e v="#N/A"/>
    <s v="Division Code"/>
    <x v="179"/>
    <x v="102"/>
    <x v="0"/>
    <x v="183"/>
    <x v="7"/>
    <s v="IEC_STD_V10 &gt;&gt; Common &gt;&gt; AutoMetaDataDivision Code"/>
    <x v="3"/>
    <x v="0"/>
    <s v="產品事業部門代碼Dimension"/>
    <n v="341"/>
    <n v="679"/>
    <n v="0"/>
    <s v=""/>
    <n v="0"/>
    <n v="0"/>
    <n v="1051"/>
    <x v="82"/>
    <s v="YTD Rev and SHIPT by PRD"/>
    <x v="66"/>
    <e v="#N/A"/>
    <x v="0"/>
    <s v="P.2.1.0: 產品營收與銷量達成率:"/>
    <x v="124"/>
    <x v="124"/>
    <x v="679"/>
    <x v="179"/>
    <x v="179"/>
    <x v="189"/>
    <x v="38"/>
    <x v="0"/>
    <x v="0"/>
    <x v="2"/>
    <m/>
    <x v="0"/>
    <x v="3"/>
    <s v="YTD Rev and SHIPT by PRD_Division Code"/>
    <x v="663"/>
    <x v="3"/>
    <x v="0"/>
    <x v="6"/>
    <x v="5"/>
    <x v="0"/>
    <x v="0"/>
    <s v="DM_PNC_YTD_REV_BY_PROD"/>
    <s v="DIVISION"/>
    <x v="57"/>
    <x v="151"/>
    <x v="0"/>
    <n v="0"/>
    <x v="0"/>
    <x v="0"/>
    <x v="0"/>
    <s v=""/>
    <s v=""/>
    <n v="679"/>
    <s v="-679"/>
    <x v="0"/>
    <x v="0"/>
    <x v="0"/>
    <x v="179"/>
    <x v="7"/>
    <s v="產品事業部門代碼"/>
    <s v=""/>
    <s v=""/>
    <x v="0"/>
    <x v="60"/>
    <m/>
    <s v="^()$"/>
    <n v="9"/>
    <x v="0"/>
    <x v="5"/>
    <x v="0"/>
    <x v="1"/>
    <x v="1"/>
    <x v="1"/>
    <b v="0"/>
    <x v="1"/>
    <x v="1"/>
    <n v="0"/>
    <x v="0"/>
    <b v="0"/>
    <b v="0"/>
    <b v="0"/>
    <b v="0"/>
    <b v="0"/>
    <b v="0"/>
    <b v="0"/>
    <b v="0"/>
    <b v="0"/>
    <b v="0"/>
    <b v="0"/>
    <x v="0"/>
    <x v="0"/>
    <n v="0"/>
    <x v="12"/>
    <x v="0"/>
  </r>
  <r>
    <m/>
    <x v="5"/>
    <x v="12"/>
    <x v="178"/>
    <x v="178"/>
    <x v="93"/>
    <x v="259"/>
    <s v="N/A"/>
    <x v="3"/>
    <x v="67"/>
    <m/>
    <s v="General"/>
    <s v="代碼類"/>
    <s v="HP, Dynabook, ASUS, Tiny"/>
    <x v="0"/>
    <s v="PNC"/>
    <x v="7"/>
    <x v="6"/>
    <x v="0"/>
    <x v="0"/>
    <s v="DM_PNC_YTD_REV_BY_PROD"/>
    <s v="CUSTOMER"/>
    <m/>
    <m/>
    <m/>
    <m/>
    <m/>
    <m/>
    <m/>
    <m/>
    <m/>
    <m/>
    <m/>
    <m/>
    <m/>
    <m/>
    <m/>
    <m/>
    <m/>
    <m/>
    <s v="資料清單"/>
    <x v="13"/>
    <x v="125"/>
    <x v="60"/>
    <x v="12"/>
    <e v="#N/A"/>
    <s v="Customer Name"/>
    <x v="178"/>
    <x v="93"/>
    <x v="0"/>
    <x v="259"/>
    <x v="7"/>
    <s v="IEC_STD_V10 &gt;&gt; Common &gt;&gt; AutoMetaDataCustomer Name"/>
    <x v="3"/>
    <x v="0"/>
    <s v="客戶名稱Dimension"/>
    <n v="340"/>
    <n v="679"/>
    <n v="0"/>
    <s v=""/>
    <n v="0"/>
    <n v="0"/>
    <n v="1036"/>
    <x v="81"/>
    <s v="YTD Rev and SHIPT by PRD"/>
    <x v="66"/>
    <e v="#N/A"/>
    <x v="0"/>
    <s v="P.2.1.0: 產品營收與銷量達成率:"/>
    <x v="125"/>
    <x v="125"/>
    <x v="680"/>
    <x v="178"/>
    <x v="178"/>
    <x v="189"/>
    <x v="39"/>
    <x v="0"/>
    <x v="0"/>
    <x v="2"/>
    <m/>
    <x v="0"/>
    <x v="3"/>
    <s v="YTD Rev and SHIPT by PRD_Customer Name"/>
    <x v="664"/>
    <x v="3"/>
    <x v="0"/>
    <x v="6"/>
    <x v="5"/>
    <x v="0"/>
    <x v="0"/>
    <s v="DM_PNC_YTD_REV_BY_PROD"/>
    <s v="CUSTOMER"/>
    <x v="57"/>
    <x v="152"/>
    <x v="0"/>
    <n v="0"/>
    <x v="0"/>
    <x v="0"/>
    <x v="0"/>
    <s v=""/>
    <s v=""/>
    <n v="680"/>
    <s v="-680"/>
    <x v="0"/>
    <x v="0"/>
    <x v="0"/>
    <x v="178"/>
    <x v="7"/>
    <s v="客戶名稱"/>
    <s v=""/>
    <s v=""/>
    <x v="0"/>
    <x v="60"/>
    <m/>
    <s v="^()$"/>
    <n v="9"/>
    <x v="0"/>
    <x v="5"/>
    <x v="0"/>
    <x v="1"/>
    <x v="1"/>
    <x v="1"/>
    <b v="0"/>
    <x v="1"/>
    <x v="1"/>
    <n v="0"/>
    <x v="0"/>
    <b v="0"/>
    <b v="0"/>
    <b v="0"/>
    <b v="0"/>
    <b v="0"/>
    <b v="0"/>
    <b v="0"/>
    <b v="0"/>
    <b v="0"/>
    <b v="0"/>
    <b v="0"/>
    <x v="0"/>
    <x v="0"/>
    <n v="0"/>
    <x v="12"/>
    <x v="0"/>
  </r>
  <r>
    <m/>
    <x v="5"/>
    <x v="12"/>
    <x v="180"/>
    <x v="180"/>
    <x v="103"/>
    <x v="260"/>
    <s v="N/A"/>
    <x v="3"/>
    <x v="67"/>
    <m/>
    <s v="General"/>
    <s v="代碼類"/>
    <s v="XXX"/>
    <x v="0"/>
    <s v="PNC"/>
    <x v="7"/>
    <x v="6"/>
    <x v="0"/>
    <x v="0"/>
    <s v="DM_PNC_YTD_REV_BY_PROD"/>
    <s v="PROD_CATEGORY"/>
    <m/>
    <m/>
    <m/>
    <m/>
    <m/>
    <m/>
    <m/>
    <m/>
    <m/>
    <m/>
    <m/>
    <m/>
    <m/>
    <m/>
    <m/>
    <m/>
    <m/>
    <m/>
    <s v="資料清單"/>
    <x v="13"/>
    <x v="126"/>
    <x v="60"/>
    <x v="12"/>
    <e v="#N/A"/>
    <s v="Product Category"/>
    <x v="180"/>
    <x v="103"/>
    <x v="0"/>
    <x v="260"/>
    <x v="7"/>
    <s v="IEC_STD_V10 &gt;&gt; Common &gt;&gt; AutoMetaDataProduct Category"/>
    <x v="3"/>
    <x v="0"/>
    <s v="產品型態分類Dimension"/>
    <n v="342"/>
    <n v="679"/>
    <n v="0"/>
    <s v=""/>
    <n v="0"/>
    <n v="0"/>
    <n v="1046"/>
    <x v="83"/>
    <s v="YTD Rev and SHIPT by PRD"/>
    <x v="66"/>
    <e v="#N/A"/>
    <x v="0"/>
    <s v="P.2.1.0: 產品營收與銷量達成率:"/>
    <x v="126"/>
    <x v="126"/>
    <x v="681"/>
    <x v="180"/>
    <x v="180"/>
    <x v="189"/>
    <x v="42"/>
    <x v="0"/>
    <x v="0"/>
    <x v="2"/>
    <m/>
    <x v="0"/>
    <x v="3"/>
    <s v="YTD Rev and SHIPT by PRD_Product Category"/>
    <x v="665"/>
    <x v="3"/>
    <x v="0"/>
    <x v="6"/>
    <x v="5"/>
    <x v="0"/>
    <x v="0"/>
    <s v="DM_PNC_YTD_REV_BY_PROD"/>
    <s v="PROD_CATEGORY"/>
    <x v="57"/>
    <x v="153"/>
    <x v="0"/>
    <n v="0"/>
    <x v="0"/>
    <x v="0"/>
    <x v="0"/>
    <s v=""/>
    <s v=""/>
    <n v="681"/>
    <s v="-681"/>
    <x v="0"/>
    <x v="0"/>
    <x v="0"/>
    <x v="180"/>
    <x v="7"/>
    <s v="產品型態分類"/>
    <s v=""/>
    <s v=""/>
    <x v="0"/>
    <x v="60"/>
    <m/>
    <s v="^()$"/>
    <n v="9"/>
    <x v="0"/>
    <x v="5"/>
    <x v="0"/>
    <x v="1"/>
    <x v="1"/>
    <x v="1"/>
    <b v="0"/>
    <x v="1"/>
    <x v="1"/>
    <n v="0"/>
    <x v="0"/>
    <b v="0"/>
    <b v="0"/>
    <b v="0"/>
    <b v="0"/>
    <b v="0"/>
    <b v="0"/>
    <b v="0"/>
    <b v="0"/>
    <b v="0"/>
    <b v="0"/>
    <b v="0"/>
    <x v="0"/>
    <x v="0"/>
    <n v="0"/>
    <x v="11"/>
    <x v="0"/>
  </r>
  <r>
    <m/>
    <x v="5"/>
    <x v="12"/>
    <x v="298"/>
    <x v="299"/>
    <x v="148"/>
    <x v="308"/>
    <s v="N/A"/>
    <x v="3"/>
    <x v="67"/>
    <m/>
    <s v="General"/>
    <s v="日期類"/>
    <m/>
    <x v="0"/>
    <s v="PNC"/>
    <x v="7"/>
    <x v="6"/>
    <x v="0"/>
    <x v="0"/>
    <s v="DM_PNC_YTD_REV_BY_PROD"/>
    <s v="POSTING_YEAR"/>
    <m/>
    <m/>
    <m/>
    <m/>
    <m/>
    <s v="Actual Monthly Revenue and Shipment Data_Actual Operating and Shipment Month"/>
    <m/>
    <m/>
    <m/>
    <m/>
    <m/>
    <m/>
    <m/>
    <m/>
    <m/>
    <m/>
    <m/>
    <m/>
    <s v="資料清單"/>
    <x v="13"/>
    <x v="127"/>
    <x v="60"/>
    <x v="12"/>
    <e v="#N/A"/>
    <s v="Journal Create Year"/>
    <x v="299"/>
    <x v="148"/>
    <x v="0"/>
    <x v="308"/>
    <x v="7"/>
    <s v="IEC_STD_V10 &gt;&gt; Common &gt;&gt; AutoMetaDataJournal Create Year"/>
    <x v="3"/>
    <x v="0"/>
    <s v="立帳年度Dimension"/>
    <n v="622"/>
    <n v="679"/>
    <n v="0"/>
    <s v=""/>
    <n v="0"/>
    <e v="#N/A"/>
    <e v="#N/A"/>
    <x v="111"/>
    <s v="YTD Rev and SHIPT by PRD"/>
    <x v="66"/>
    <e v="#N/A"/>
    <x v="0"/>
    <s v="P.2.1.0: 產品營收與銷量達成率:"/>
    <x v="127"/>
    <x v="127"/>
    <x v="682"/>
    <x v="298"/>
    <x v="299"/>
    <x v="189"/>
    <x v="0"/>
    <x v="0"/>
    <x v="0"/>
    <x v="3"/>
    <m/>
    <x v="0"/>
    <x v="3"/>
    <s v="YTD Rev and SHIPT by PRD_Journal Create Year"/>
    <x v="666"/>
    <x v="3"/>
    <x v="0"/>
    <x v="6"/>
    <x v="5"/>
    <x v="0"/>
    <x v="0"/>
    <s v="DM_PNC_YTD_REV_BY_PROD"/>
    <s v="POSTING_YEAR"/>
    <x v="57"/>
    <x v="191"/>
    <x v="0"/>
    <n v="0"/>
    <x v="0"/>
    <x v="0"/>
    <x v="2"/>
    <s v=""/>
    <s v=""/>
    <n v="682"/>
    <s v="-682"/>
    <x v="0"/>
    <x v="0"/>
    <x v="0"/>
    <x v="299"/>
    <x v="7"/>
    <s v="立帳年度"/>
    <s v=""/>
    <s v=""/>
    <x v="0"/>
    <x v="60"/>
    <m/>
    <s v="^()$"/>
    <n v="9"/>
    <x v="0"/>
    <x v="5"/>
    <x v="0"/>
    <x v="1"/>
    <x v="1"/>
    <x v="1"/>
    <b v="0"/>
    <x v="1"/>
    <x v="1"/>
    <n v="0"/>
    <x v="0"/>
    <b v="0"/>
    <b v="0"/>
    <b v="0"/>
    <b v="0"/>
    <b v="0"/>
    <b v="0"/>
    <b v="0"/>
    <b v="0"/>
    <e v="#N/A"/>
    <b v="0"/>
    <b v="0"/>
    <x v="2"/>
    <x v="7"/>
    <n v="0"/>
    <x v="5"/>
    <x v="0"/>
  </r>
  <r>
    <m/>
    <x v="5"/>
    <x v="12"/>
    <x v="315"/>
    <x v="316"/>
    <x v="163"/>
    <x v="325"/>
    <s v="年初至今累積營業收入 = YTM 實際營業收入_x000a__x000a_儲存單位為 台幣_x000a_顯示單位為 百萬台幣"/>
    <x v="4"/>
    <x v="67"/>
    <m/>
    <s v="General"/>
    <s v="金額類"/>
    <m/>
    <x v="0"/>
    <s v="PNC"/>
    <x v="7"/>
    <x v="6"/>
    <x v="0"/>
    <x v="0"/>
    <s v="DM_PNC_YTD_REV_BY_PROD"/>
    <s v="YTD_ACT_REV"/>
    <m/>
    <m/>
    <m/>
    <m/>
    <m/>
    <s v="Actual Monthly Revenue and Shipment Data_Monthly Actual Revenue"/>
    <m/>
    <m/>
    <m/>
    <m/>
    <m/>
    <m/>
    <m/>
    <m/>
    <m/>
    <m/>
    <m/>
    <m/>
    <s v="資料清單"/>
    <x v="13"/>
    <x v="128"/>
    <x v="60"/>
    <x v="12"/>
    <e v="#N/A"/>
    <s v="Year to Date Actual Revenue"/>
    <x v="316"/>
    <x v="163"/>
    <x v="0"/>
    <x v="325"/>
    <x v="7"/>
    <s v="IEC_STD_V10 &gt;&gt; Common &gt;&gt; AutoMetaDataYear to Date Actual Revenue"/>
    <x v="4"/>
    <x v="0"/>
    <s v="年初至今累積營業收入Measure"/>
    <n v="664"/>
    <n v="679"/>
    <n v="0"/>
    <s v=""/>
    <n v="0"/>
    <e v="#N/A"/>
    <e v="#N/A"/>
    <x v="127"/>
    <s v="YTD Rev and SHIPT by PRD"/>
    <x v="66"/>
    <e v="#N/A"/>
    <x v="0"/>
    <s v="P.2.1.0: 產品營收與銷量達成率:"/>
    <x v="128"/>
    <x v="128"/>
    <x v="683"/>
    <x v="315"/>
    <x v="316"/>
    <x v="263"/>
    <x v="0"/>
    <x v="0"/>
    <x v="0"/>
    <x v="6"/>
    <m/>
    <x v="0"/>
    <x v="4"/>
    <s v="YTD Rev and SHIPT by PRD_Year to Date Actual Revenue"/>
    <x v="667"/>
    <x v="4"/>
    <x v="0"/>
    <x v="6"/>
    <x v="5"/>
    <x v="0"/>
    <x v="0"/>
    <s v="DM_PNC_YTD_REV_BY_PROD"/>
    <s v="YTD_ACT_REV"/>
    <x v="57"/>
    <x v="204"/>
    <x v="0"/>
    <n v="0"/>
    <x v="0"/>
    <x v="0"/>
    <x v="2"/>
    <s v=""/>
    <s v=""/>
    <n v="683"/>
    <s v="-683"/>
    <x v="0"/>
    <x v="0"/>
    <x v="0"/>
    <x v="316"/>
    <x v="7"/>
    <s v="年初至今累積營業收入"/>
    <s v=""/>
    <s v=""/>
    <x v="0"/>
    <x v="60"/>
    <m/>
    <s v="^()$"/>
    <n v="9"/>
    <x v="0"/>
    <x v="5"/>
    <x v="0"/>
    <x v="1"/>
    <x v="1"/>
    <x v="1"/>
    <b v="0"/>
    <x v="1"/>
    <x v="1"/>
    <n v="0"/>
    <x v="0"/>
    <b v="0"/>
    <b v="0"/>
    <b v="0"/>
    <b v="0"/>
    <b v="0"/>
    <b v="0"/>
    <b v="0"/>
    <b v="0"/>
    <e v="#N/A"/>
    <b v="0"/>
    <b v="0"/>
    <x v="2"/>
    <x v="7"/>
    <n v="0"/>
    <x v="8"/>
    <x v="0"/>
  </r>
  <r>
    <m/>
    <x v="5"/>
    <x v="12"/>
    <x v="316"/>
    <x v="317"/>
    <x v="164"/>
    <x v="326"/>
    <s v="年初至今累積出貨量 =YTM 實際出貨量_x000a__x000a_儲存單位為 台_x000a_顯示單位為 千台"/>
    <x v="4"/>
    <x v="67"/>
    <m/>
    <s v="General"/>
    <s v="金額類"/>
    <m/>
    <x v="0"/>
    <s v="PNC"/>
    <x v="7"/>
    <x v="6"/>
    <x v="0"/>
    <x v="0"/>
    <s v="DM_PNC_YTD_REV_BY_PROD"/>
    <s v="YTD_ACT_SHIP"/>
    <m/>
    <m/>
    <m/>
    <m/>
    <m/>
    <s v="Actual Monthly Revenue and Shipment Data_Monthly Actual Shipment"/>
    <m/>
    <m/>
    <m/>
    <m/>
    <m/>
    <m/>
    <m/>
    <m/>
    <m/>
    <m/>
    <m/>
    <m/>
    <s v="資料清單"/>
    <x v="13"/>
    <x v="129"/>
    <x v="60"/>
    <x v="12"/>
    <e v="#N/A"/>
    <s v="Year to Date Actual Shipment"/>
    <x v="317"/>
    <x v="164"/>
    <x v="0"/>
    <x v="326"/>
    <x v="7"/>
    <s v="IEC_STD_V10 &gt;&gt; Common &gt;&gt; AutoMetaDataYear to Date Actual Shipment"/>
    <x v="4"/>
    <x v="0"/>
    <s v="年初至今累積出貨量Measure"/>
    <n v="665"/>
    <n v="679"/>
    <n v="0"/>
    <s v=""/>
    <n v="0"/>
    <e v="#N/A"/>
    <e v="#N/A"/>
    <x v="136"/>
    <s v="YTD Rev and SHIPT by PRD"/>
    <x v="66"/>
    <e v="#N/A"/>
    <x v="0"/>
    <s v="P.2.1.0: 產品營收與銷量達成率:"/>
    <x v="129"/>
    <x v="129"/>
    <x v="684"/>
    <x v="316"/>
    <x v="317"/>
    <x v="264"/>
    <x v="0"/>
    <x v="0"/>
    <x v="0"/>
    <x v="6"/>
    <m/>
    <x v="0"/>
    <x v="4"/>
    <s v="YTD Rev and SHIPT by PRD_Year to Date Actual Shipment"/>
    <x v="668"/>
    <x v="4"/>
    <x v="0"/>
    <x v="6"/>
    <x v="5"/>
    <x v="0"/>
    <x v="0"/>
    <s v="DM_PNC_YTD_REV_BY_PROD"/>
    <s v="YTD_ACT_SHIP"/>
    <x v="57"/>
    <x v="205"/>
    <x v="0"/>
    <n v="0"/>
    <x v="0"/>
    <x v="0"/>
    <x v="2"/>
    <s v=""/>
    <s v=""/>
    <n v="684"/>
    <s v="-684"/>
    <x v="0"/>
    <x v="0"/>
    <x v="0"/>
    <x v="317"/>
    <x v="7"/>
    <s v="年初至今累積出貨量"/>
    <s v=""/>
    <s v=""/>
    <x v="0"/>
    <x v="60"/>
    <m/>
    <s v="^()$"/>
    <n v="9"/>
    <x v="0"/>
    <x v="5"/>
    <x v="0"/>
    <x v="1"/>
    <x v="1"/>
    <x v="1"/>
    <b v="0"/>
    <x v="1"/>
    <x v="1"/>
    <n v="0"/>
    <x v="0"/>
    <b v="0"/>
    <b v="0"/>
    <b v="0"/>
    <b v="0"/>
    <b v="0"/>
    <b v="0"/>
    <b v="0"/>
    <b v="0"/>
    <e v="#N/A"/>
    <b v="0"/>
    <b v="0"/>
    <x v="2"/>
    <x v="7"/>
    <n v="0"/>
    <x v="10"/>
    <x v="0"/>
  </r>
  <r>
    <m/>
    <x v="5"/>
    <x v="12"/>
    <x v="317"/>
    <x v="318"/>
    <x v="165"/>
    <x v="327"/>
    <s v="年初至今董事會預估營業收入 = YTM 實際營業收入 + 當月董事會預估營業收入_x000a__x000a_儲存單位為 台幣_x000a_顯示單位為 百萬台幣"/>
    <x v="4"/>
    <x v="67"/>
    <m/>
    <s v="General"/>
    <s v="金額類"/>
    <m/>
    <x v="0"/>
    <s v="PNC"/>
    <x v="7"/>
    <x v="6"/>
    <x v="0"/>
    <x v="0"/>
    <s v="DM_PNC_YTD_REV_BY_PROD"/>
    <s v="YTD_BOD_REV"/>
    <m/>
    <m/>
    <m/>
    <m/>
    <m/>
    <s v="Boards Est MLY Rev and SHIPT Data_Monthly Boards Estimated Revenue"/>
    <m/>
    <m/>
    <m/>
    <m/>
    <m/>
    <m/>
    <m/>
    <m/>
    <m/>
    <m/>
    <m/>
    <m/>
    <s v="資料清單"/>
    <x v="13"/>
    <x v="130"/>
    <x v="60"/>
    <x v="12"/>
    <e v="#N/A"/>
    <s v="Year to Date Boards Estimated Revenue"/>
    <x v="318"/>
    <x v="165"/>
    <x v="0"/>
    <x v="327"/>
    <x v="7"/>
    <s v="IEC_STD_V10 &gt;&gt; Common &gt;&gt; AutoMetaDataYear to Date Boards Estimated Revenue"/>
    <x v="4"/>
    <x v="0"/>
    <s v="年初至今董事會預估營業收入Measure"/>
    <n v="666"/>
    <n v="679"/>
    <n v="0"/>
    <s v=""/>
    <n v="0"/>
    <e v="#N/A"/>
    <e v="#N/A"/>
    <x v="128"/>
    <s v="YTD Rev and SHIPT by PRD"/>
    <x v="66"/>
    <e v="#N/A"/>
    <x v="0"/>
    <s v="P.2.1.0: 產品營收與銷量達成率:"/>
    <x v="130"/>
    <x v="130"/>
    <x v="685"/>
    <x v="317"/>
    <x v="318"/>
    <x v="265"/>
    <x v="0"/>
    <x v="0"/>
    <x v="0"/>
    <x v="6"/>
    <m/>
    <x v="0"/>
    <x v="4"/>
    <s v="YTD Rev and SHIPT by PRD_Year to Date Boards Estimated Revenue"/>
    <x v="669"/>
    <x v="4"/>
    <x v="0"/>
    <x v="6"/>
    <x v="5"/>
    <x v="0"/>
    <x v="0"/>
    <s v="DM_PNC_YTD_REV_BY_PROD"/>
    <s v="YTD_BOD_REV"/>
    <x v="57"/>
    <x v="206"/>
    <x v="0"/>
    <n v="0"/>
    <x v="0"/>
    <x v="0"/>
    <x v="2"/>
    <s v=""/>
    <s v=""/>
    <n v="685"/>
    <s v="-685"/>
    <x v="0"/>
    <x v="0"/>
    <x v="0"/>
    <x v="318"/>
    <x v="7"/>
    <s v="年初至今董事會預估營業收入"/>
    <s v=""/>
    <s v=""/>
    <x v="0"/>
    <x v="60"/>
    <m/>
    <s v="^()$"/>
    <n v="9"/>
    <x v="0"/>
    <x v="5"/>
    <x v="0"/>
    <x v="1"/>
    <x v="1"/>
    <x v="1"/>
    <b v="0"/>
    <x v="1"/>
    <x v="1"/>
    <n v="0"/>
    <x v="0"/>
    <b v="0"/>
    <b v="0"/>
    <b v="0"/>
    <b v="0"/>
    <b v="0"/>
    <b v="0"/>
    <b v="0"/>
    <b v="0"/>
    <e v="#N/A"/>
    <b v="0"/>
    <b v="0"/>
    <x v="2"/>
    <x v="7"/>
    <n v="0"/>
    <x v="38"/>
    <x v="0"/>
  </r>
  <r>
    <m/>
    <x v="5"/>
    <x v="12"/>
    <x v="318"/>
    <x v="319"/>
    <x v="166"/>
    <x v="328"/>
    <s v="年初至今董事會預估出貨量 = YTM 實際出貨量 + 當月董事會預估出貨量_x000a__x000a_儲存單位為 台_x000a_顯示單位為 千台"/>
    <x v="4"/>
    <x v="67"/>
    <m/>
    <s v="General"/>
    <s v="金額類"/>
    <m/>
    <x v="0"/>
    <s v="PNC"/>
    <x v="7"/>
    <x v="6"/>
    <x v="0"/>
    <x v="0"/>
    <s v="DM_PNC_YTD_REV_BY_PROD"/>
    <s v="YTD_BOD_SHIP"/>
    <m/>
    <m/>
    <m/>
    <m/>
    <m/>
    <s v="Boards Est MLY Rev and SHIPT Data_Monthly Boards Estimated Shipment"/>
    <m/>
    <m/>
    <m/>
    <m/>
    <m/>
    <m/>
    <m/>
    <m/>
    <m/>
    <m/>
    <m/>
    <m/>
    <s v="資料清單"/>
    <x v="13"/>
    <x v="131"/>
    <x v="60"/>
    <x v="12"/>
    <e v="#N/A"/>
    <s v="Year to Date Boards Estimated Shipment"/>
    <x v="319"/>
    <x v="166"/>
    <x v="0"/>
    <x v="328"/>
    <x v="7"/>
    <s v="IEC_STD_V10 &gt;&gt; Common &gt;&gt; AutoMetaDataYear to Date Boards Estimated Shipment"/>
    <x v="4"/>
    <x v="0"/>
    <s v="年初至今董事會預估出貨量Measure"/>
    <n v="667"/>
    <n v="679"/>
    <n v="0"/>
    <s v=""/>
    <n v="0"/>
    <e v="#N/A"/>
    <e v="#N/A"/>
    <x v="137"/>
    <s v="YTD Rev and SHIPT by PRD"/>
    <x v="66"/>
    <e v="#N/A"/>
    <x v="0"/>
    <s v="P.2.1.0: 產品營收與銷量達成率:"/>
    <x v="131"/>
    <x v="131"/>
    <x v="686"/>
    <x v="318"/>
    <x v="319"/>
    <x v="266"/>
    <x v="0"/>
    <x v="0"/>
    <x v="0"/>
    <x v="6"/>
    <m/>
    <x v="0"/>
    <x v="4"/>
    <s v="YTD Rev and SHIPT by PRD_Year to Date Boards Estimated Shipment"/>
    <x v="670"/>
    <x v="4"/>
    <x v="0"/>
    <x v="6"/>
    <x v="5"/>
    <x v="0"/>
    <x v="0"/>
    <s v="DM_PNC_YTD_REV_BY_PROD"/>
    <s v="YTD_BOD_SHIP"/>
    <x v="57"/>
    <x v="207"/>
    <x v="0"/>
    <n v="0"/>
    <x v="0"/>
    <x v="0"/>
    <x v="2"/>
    <s v=""/>
    <s v=""/>
    <n v="686"/>
    <s v="-686"/>
    <x v="0"/>
    <x v="0"/>
    <x v="0"/>
    <x v="319"/>
    <x v="7"/>
    <s v="年初至今董事會預估出貨量"/>
    <s v=""/>
    <s v=""/>
    <x v="0"/>
    <x v="60"/>
    <m/>
    <s v="^()$"/>
    <n v="9"/>
    <x v="0"/>
    <x v="5"/>
    <x v="0"/>
    <x v="1"/>
    <x v="1"/>
    <x v="1"/>
    <b v="0"/>
    <x v="1"/>
    <x v="1"/>
    <n v="0"/>
    <x v="0"/>
    <b v="0"/>
    <b v="0"/>
    <b v="0"/>
    <b v="0"/>
    <b v="0"/>
    <b v="0"/>
    <b v="0"/>
    <b v="0"/>
    <e v="#N/A"/>
    <b v="0"/>
    <b v="0"/>
    <x v="2"/>
    <x v="7"/>
    <n v="0"/>
    <x v="40"/>
    <x v="0"/>
  </r>
  <r>
    <m/>
    <x v="5"/>
    <x v="12"/>
    <x v="319"/>
    <x v="320"/>
    <x v="167"/>
    <x v="329"/>
    <s v="年初至今實際和董事會預估營業收入差異 = 年初至今累積營業收入 - 年初至今董事會預估營業收入"/>
    <x v="4"/>
    <x v="67"/>
    <s v="YTD Rev and SHIPT by BU and CUS_Year to Date Actual Revenue;YTD Rev and SHIPT by BU and CUS_Year to Date Boards Estimated Revenue"/>
    <s v="General"/>
    <s v="金額類"/>
    <m/>
    <x v="0"/>
    <s v="PNC"/>
    <x v="7"/>
    <x v="6"/>
    <x v="0"/>
    <x v="0"/>
    <s v="DM_PNC_YTD_REV_BY_PROD"/>
    <s v="YTD_ACT_BOD_REV_DIFF"/>
    <m/>
    <m/>
    <m/>
    <m/>
    <m/>
    <s v="Diff Rate and Hit Rate Data of Rev and SHIPT_Diff of MLY Act Rev vs Boards Est Rev"/>
    <m/>
    <m/>
    <m/>
    <m/>
    <m/>
    <m/>
    <m/>
    <m/>
    <m/>
    <m/>
    <m/>
    <m/>
    <s v="資料清單"/>
    <x v="13"/>
    <x v="132"/>
    <x v="60"/>
    <x v="12"/>
    <e v="#N/A"/>
    <s v="Diff of YTD Act Rev and YTD Boards Est Rev"/>
    <x v="320"/>
    <x v="167"/>
    <x v="0"/>
    <x v="329"/>
    <x v="7"/>
    <s v="IEC_STD_V10 &gt;&gt; Common &gt;&gt; AutoMetaDataDiff of YTD Act Rev and YTD Boards Est Rev"/>
    <x v="4"/>
    <x v="0"/>
    <s v="年初至今實際和董事會預估營業收入差異Measure"/>
    <n v="668"/>
    <n v="679"/>
    <e v="#N/A"/>
    <s v=""/>
    <n v="0"/>
    <e v="#N/A"/>
    <e v="#N/A"/>
    <x v="119"/>
    <s v="YTD Rev and SHIPT by PRD"/>
    <x v="66"/>
    <e v="#N/A"/>
    <x v="76"/>
    <s v="P.2.1.0: 產品營收與銷量達成率:"/>
    <x v="132"/>
    <x v="132"/>
    <x v="687"/>
    <x v="319"/>
    <x v="320"/>
    <x v="267"/>
    <x v="0"/>
    <x v="0"/>
    <x v="0"/>
    <x v="6"/>
    <m/>
    <x v="0"/>
    <x v="4"/>
    <s v="YTD Rev and SHIPT by PRD_Diff of YTD Act Rev and YTD Boards Est Rev"/>
    <x v="671"/>
    <x v="4"/>
    <x v="0"/>
    <x v="6"/>
    <x v="5"/>
    <x v="0"/>
    <x v="0"/>
    <s v="DM_PNC_YTD_REV_BY_PROD"/>
    <s v="YTD_ACT_BOD_REV_DIFF"/>
    <x v="57"/>
    <x v="208"/>
    <x v="0"/>
    <n v="0"/>
    <x v="0"/>
    <x v="0"/>
    <x v="2"/>
    <s v=""/>
    <s v=""/>
    <n v="687"/>
    <s v="-687"/>
    <x v="0"/>
    <x v="0"/>
    <x v="0"/>
    <x v="320"/>
    <x v="7"/>
    <s v="年初至今實際和董事會預估營業收入差異"/>
    <s v=""/>
    <s v=""/>
    <x v="0"/>
    <x v="60"/>
    <m/>
    <s v="^()$"/>
    <n v="9"/>
    <x v="0"/>
    <x v="5"/>
    <x v="0"/>
    <x v="1"/>
    <x v="1"/>
    <x v="1"/>
    <b v="0"/>
    <x v="1"/>
    <x v="1"/>
    <n v="0"/>
    <x v="0"/>
    <b v="0"/>
    <b v="0"/>
    <b v="0"/>
    <b v="0"/>
    <b v="0"/>
    <b v="0"/>
    <b v="0"/>
    <b v="0"/>
    <e v="#N/A"/>
    <b v="0"/>
    <b v="0"/>
    <x v="2"/>
    <x v="7"/>
    <n v="0"/>
    <x v="46"/>
    <x v="0"/>
  </r>
  <r>
    <m/>
    <x v="5"/>
    <x v="12"/>
    <x v="320"/>
    <x v="321"/>
    <x v="168"/>
    <x v="330"/>
    <s v="年初至今實際和董事會預估出貨量差異 = 年初至今累積出貨量 - 年初至今董事會預估出貨量"/>
    <x v="4"/>
    <x v="67"/>
    <s v="YTD Rev and SHIPT by BU and CUS_Year to Date Actual Shipment;YTD Rev and SHIPT by BU and CUS_Year to Date Boards Estimated Shipment"/>
    <s v="General"/>
    <s v="金額類"/>
    <m/>
    <x v="0"/>
    <s v="PNC"/>
    <x v="7"/>
    <x v="6"/>
    <x v="0"/>
    <x v="0"/>
    <s v="DM_PNC_YTD_REV_BY_PROD"/>
    <s v="YTD_ACT_BOD_SHIP_DIFF"/>
    <m/>
    <m/>
    <m/>
    <m/>
    <m/>
    <s v="Diff Rate and Hit Rate Data of Rev and SHIPT_Diff of MLY Act Ship vs Boards Est Ship"/>
    <m/>
    <m/>
    <m/>
    <m/>
    <m/>
    <m/>
    <m/>
    <m/>
    <m/>
    <m/>
    <m/>
    <m/>
    <s v="資料清單"/>
    <x v="13"/>
    <x v="133"/>
    <x v="60"/>
    <x v="12"/>
    <e v="#N/A"/>
    <s v="Diff of YTD Act SHIPT and Boards Est SHIPT"/>
    <x v="321"/>
    <x v="168"/>
    <x v="0"/>
    <x v="330"/>
    <x v="7"/>
    <s v="IEC_STD_V10 &gt;&gt; Common &gt;&gt; AutoMetaDataDiff of YTD Act SHIPT and Boards Est SHIPT"/>
    <x v="4"/>
    <x v="0"/>
    <s v="年初至今實際和董事會預估出貨量差異Measure"/>
    <n v="669"/>
    <n v="679"/>
    <e v="#N/A"/>
    <s v=""/>
    <n v="0"/>
    <e v="#N/A"/>
    <e v="#N/A"/>
    <x v="129"/>
    <s v="YTD Rev and SHIPT by PRD"/>
    <x v="66"/>
    <e v="#N/A"/>
    <x v="77"/>
    <s v="P.2.1.0: 產品營收與銷量達成率:"/>
    <x v="133"/>
    <x v="133"/>
    <x v="688"/>
    <x v="320"/>
    <x v="321"/>
    <x v="268"/>
    <x v="0"/>
    <x v="0"/>
    <x v="0"/>
    <x v="6"/>
    <m/>
    <x v="0"/>
    <x v="4"/>
    <s v="YTD Rev and SHIPT by PRD_Diff of YTD Act SHIPT and Boards Est SHIPT"/>
    <x v="672"/>
    <x v="4"/>
    <x v="0"/>
    <x v="6"/>
    <x v="5"/>
    <x v="0"/>
    <x v="0"/>
    <s v="DM_PNC_YTD_REV_BY_PROD"/>
    <s v="YTD_ACT_BOD_SHIP_DIFF"/>
    <x v="57"/>
    <x v="209"/>
    <x v="0"/>
    <n v="0"/>
    <x v="0"/>
    <x v="0"/>
    <x v="2"/>
    <s v=""/>
    <s v=""/>
    <n v="688"/>
    <s v="-688"/>
    <x v="0"/>
    <x v="0"/>
    <x v="0"/>
    <x v="321"/>
    <x v="7"/>
    <s v="年初至今實際和董事會預估出貨量差異"/>
    <s v=""/>
    <s v=""/>
    <x v="0"/>
    <x v="60"/>
    <m/>
    <s v="^()$"/>
    <n v="9"/>
    <x v="0"/>
    <x v="5"/>
    <x v="0"/>
    <x v="1"/>
    <x v="1"/>
    <x v="1"/>
    <b v="0"/>
    <x v="1"/>
    <x v="1"/>
    <n v="0"/>
    <x v="0"/>
    <b v="0"/>
    <b v="0"/>
    <b v="0"/>
    <b v="0"/>
    <b v="0"/>
    <b v="0"/>
    <b v="0"/>
    <b v="0"/>
    <e v="#N/A"/>
    <b v="0"/>
    <b v="0"/>
    <x v="2"/>
    <x v="7"/>
    <n v="0"/>
    <x v="46"/>
    <x v="0"/>
  </r>
  <r>
    <m/>
    <x v="5"/>
    <x v="12"/>
    <x v="321"/>
    <x v="322"/>
    <x v="169"/>
    <x v="331"/>
    <s v="年初至今實際和董事會預估營業收入差異率 = (年初至今累積營業收入 - 年初至今董事會預估營業收入)/年初至今董事會預估營業收入"/>
    <x v="4"/>
    <x v="67"/>
    <s v="YTD Rev and SHIPT by BU and CUS_Year to Date Actual Revenue;YTD Rev and SHIPT by BU and CUS_Year to Date Boards Estimated Revenue"/>
    <s v="General"/>
    <s v="比例類"/>
    <m/>
    <x v="0"/>
    <s v="PNC"/>
    <x v="7"/>
    <x v="6"/>
    <x v="0"/>
    <x v="0"/>
    <s v="DM_PNC_YTD_REV_BY_PROD"/>
    <s v="YTD_ACT_BOD_REV_DIFF_RATE"/>
    <m/>
    <m/>
    <m/>
    <m/>
    <m/>
    <s v="Diff Rate and Hit Rate Data of Rev and SHIPT_Diff of MLY Act Rev vs Boards Est Rev"/>
    <m/>
    <m/>
    <m/>
    <m/>
    <m/>
    <m/>
    <m/>
    <m/>
    <m/>
    <m/>
    <m/>
    <m/>
    <s v="資料清單"/>
    <x v="13"/>
    <x v="134"/>
    <x v="60"/>
    <x v="12"/>
    <e v="#N/A"/>
    <s v="Diff Rate of YTD Act Rev and YTD Boards Est Rev"/>
    <x v="322"/>
    <x v="169"/>
    <x v="0"/>
    <x v="331"/>
    <x v="7"/>
    <s v="IEC_STD_V10 &gt;&gt; Common &gt;&gt; AutoMetaDataDiff Rate of YTD Act Rev and YTD Boards Est Rev"/>
    <x v="4"/>
    <x v="0"/>
    <s v="年初至今實際和董事會預估營業收入差異率Measure"/>
    <n v="670"/>
    <n v="679"/>
    <e v="#N/A"/>
    <s v=""/>
    <n v="0"/>
    <e v="#N/A"/>
    <e v="#N/A"/>
    <x v="119"/>
    <s v="YTD Rev and SHIPT by PRD"/>
    <x v="66"/>
    <e v="#N/A"/>
    <x v="76"/>
    <s v="P.2.1.0: 產品營收與銷量達成率:"/>
    <x v="134"/>
    <x v="134"/>
    <x v="689"/>
    <x v="321"/>
    <x v="322"/>
    <x v="269"/>
    <x v="0"/>
    <x v="0"/>
    <x v="0"/>
    <x v="5"/>
    <m/>
    <x v="0"/>
    <x v="4"/>
    <s v="YTD Rev and SHIPT by PRD_Diff Rate of YTD Act Rev and YTD Boards Est Rev"/>
    <x v="673"/>
    <x v="4"/>
    <x v="0"/>
    <x v="6"/>
    <x v="5"/>
    <x v="0"/>
    <x v="0"/>
    <s v="DM_PNC_YTD_REV_BY_PROD"/>
    <s v="YTD_ACT_BOD_REV_DIFF_RATE"/>
    <x v="57"/>
    <x v="210"/>
    <x v="0"/>
    <n v="0"/>
    <x v="0"/>
    <x v="0"/>
    <x v="2"/>
    <s v=""/>
    <s v=""/>
    <n v="689"/>
    <s v="-689"/>
    <x v="0"/>
    <x v="0"/>
    <x v="0"/>
    <x v="322"/>
    <x v="7"/>
    <s v="年初至今實際和董事會預估營業收入差異率"/>
    <s v=""/>
    <s v=""/>
    <x v="0"/>
    <x v="60"/>
    <m/>
    <s v="^()$"/>
    <n v="9"/>
    <x v="0"/>
    <x v="5"/>
    <x v="0"/>
    <x v="1"/>
    <x v="1"/>
    <x v="1"/>
    <b v="0"/>
    <x v="1"/>
    <x v="1"/>
    <n v="0"/>
    <x v="0"/>
    <b v="0"/>
    <b v="0"/>
    <b v="0"/>
    <b v="0"/>
    <b v="0"/>
    <b v="0"/>
    <b v="0"/>
    <b v="0"/>
    <e v="#N/A"/>
    <b v="0"/>
    <b v="0"/>
    <x v="2"/>
    <x v="7"/>
    <n v="0"/>
    <x v="37"/>
    <x v="0"/>
  </r>
  <r>
    <m/>
    <x v="5"/>
    <x v="12"/>
    <x v="322"/>
    <x v="323"/>
    <x v="170"/>
    <x v="332"/>
    <s v="年初至今實際和董事會預估出貨量差異率 = (年初至今累積出貨量 - 年初至今董事會預估出貨量)/年初至今董事會預估出貨量"/>
    <x v="4"/>
    <x v="67"/>
    <s v="YTD Rev and SHIPT by BU and CUS_Year to Date Actual Shipment;YTD Rev and SHIPT by BU and CUS_Year to Date Boards Estimated Shipment"/>
    <s v="General"/>
    <s v="比例類"/>
    <m/>
    <x v="0"/>
    <s v="PNC"/>
    <x v="7"/>
    <x v="6"/>
    <x v="0"/>
    <x v="0"/>
    <s v="DM_PNC_YTD_REV_BY_PROD"/>
    <s v="YTD_ACT_BOD_SHIP_DIFF_RATE"/>
    <m/>
    <m/>
    <m/>
    <m/>
    <m/>
    <s v="Diff Rate and Hit Rate Data of Rev and SHIPT_Diff Rate of MLY Act Ship vs Boards Est Ship"/>
    <m/>
    <m/>
    <m/>
    <m/>
    <m/>
    <m/>
    <m/>
    <m/>
    <m/>
    <m/>
    <m/>
    <m/>
    <s v="資料清單"/>
    <x v="13"/>
    <x v="135"/>
    <x v="60"/>
    <x v="12"/>
    <e v="#N/A"/>
    <s v="Diff Rate of YTD Act SHIPT and Boards Est SHIPT"/>
    <x v="323"/>
    <x v="170"/>
    <x v="0"/>
    <x v="332"/>
    <x v="7"/>
    <s v="IEC_STD_V10 &gt;&gt; Common &gt;&gt; AutoMetaDataDiff Rate of YTD Act SHIPT and Boards Est SHIPT"/>
    <x v="4"/>
    <x v="0"/>
    <s v="年初至今實際和董事會預估出貨量差異率Measure"/>
    <n v="671"/>
    <n v="679"/>
    <e v="#N/A"/>
    <s v=""/>
    <n v="0"/>
    <e v="#N/A"/>
    <e v="#N/A"/>
    <x v="130"/>
    <s v="YTD Rev and SHIPT by PRD"/>
    <x v="66"/>
    <e v="#N/A"/>
    <x v="77"/>
    <s v="P.2.1.0: 產品營收與銷量達成率:"/>
    <x v="135"/>
    <x v="135"/>
    <x v="690"/>
    <x v="322"/>
    <x v="323"/>
    <x v="270"/>
    <x v="0"/>
    <x v="0"/>
    <x v="0"/>
    <x v="5"/>
    <m/>
    <x v="0"/>
    <x v="4"/>
    <s v="YTD Rev and SHIPT by PRD_Diff Rate of YTD Act SHIPT and Boards Est SHIPT"/>
    <x v="674"/>
    <x v="4"/>
    <x v="0"/>
    <x v="6"/>
    <x v="5"/>
    <x v="0"/>
    <x v="0"/>
    <s v="DM_PNC_YTD_REV_BY_PROD"/>
    <s v="YTD_ACT_BOD_SHIP_DIFF_RATE"/>
    <x v="57"/>
    <x v="211"/>
    <x v="0"/>
    <n v="0"/>
    <x v="0"/>
    <x v="0"/>
    <x v="2"/>
    <s v=""/>
    <s v=""/>
    <n v="690"/>
    <s v="-690"/>
    <x v="0"/>
    <x v="0"/>
    <x v="0"/>
    <x v="323"/>
    <x v="7"/>
    <s v="年初至今實際和董事會預估出貨量差異率"/>
    <s v=""/>
    <s v=""/>
    <x v="0"/>
    <x v="60"/>
    <m/>
    <s v="^()$"/>
    <n v="9"/>
    <x v="0"/>
    <x v="5"/>
    <x v="0"/>
    <x v="1"/>
    <x v="1"/>
    <x v="1"/>
    <b v="0"/>
    <x v="1"/>
    <x v="1"/>
    <n v="0"/>
    <x v="0"/>
    <b v="0"/>
    <b v="0"/>
    <b v="0"/>
    <b v="0"/>
    <b v="0"/>
    <b v="0"/>
    <b v="0"/>
    <b v="0"/>
    <e v="#N/A"/>
    <b v="0"/>
    <b v="0"/>
    <x v="2"/>
    <x v="7"/>
    <n v="0"/>
    <x v="37"/>
    <x v="0"/>
  </r>
  <r>
    <m/>
    <x v="5"/>
    <x v="12"/>
    <x v="323"/>
    <x v="324"/>
    <x v="171"/>
    <x v="333"/>
    <s v="儲存單位為 台幣_x000a_顯示單位為 百萬台幣"/>
    <x v="4"/>
    <x v="67"/>
    <m/>
    <s v="General"/>
    <s v="金額類"/>
    <m/>
    <x v="0"/>
    <s v="PNC"/>
    <x v="7"/>
    <x v="6"/>
    <x v="0"/>
    <x v="0"/>
    <s v="DM_PNC_YTD_REV_BY_PROD"/>
    <s v="YTD_TGT_REV"/>
    <m/>
    <m/>
    <m/>
    <m/>
    <m/>
    <s v="MLY Rev and SHIPT Data of Yearly TRGT_Monthly Revenue of Yearly Target"/>
    <m/>
    <m/>
    <m/>
    <m/>
    <m/>
    <m/>
    <m/>
    <m/>
    <m/>
    <m/>
    <m/>
    <m/>
    <s v="資料清單"/>
    <x v="13"/>
    <x v="136"/>
    <x v="60"/>
    <x v="12"/>
    <e v="#N/A"/>
    <s v="Year to Date Revenue Target"/>
    <x v="324"/>
    <x v="171"/>
    <x v="0"/>
    <x v="333"/>
    <x v="7"/>
    <s v="IEC_STD_V10 &gt;&gt; Common &gt;&gt; AutoMetaDataYear to Date Revenue Target"/>
    <x v="4"/>
    <x v="0"/>
    <s v="年初至今營業收入目標Measure"/>
    <n v="672"/>
    <n v="679"/>
    <n v="0"/>
    <s v=""/>
    <n v="0"/>
    <e v="#N/A"/>
    <e v="#N/A"/>
    <x v="131"/>
    <s v="YTD Rev and SHIPT by PRD"/>
    <x v="66"/>
    <e v="#N/A"/>
    <x v="0"/>
    <s v="P.2.1.0: 產品營收與銷量達成率:"/>
    <x v="136"/>
    <x v="136"/>
    <x v="691"/>
    <x v="323"/>
    <x v="324"/>
    <x v="220"/>
    <x v="0"/>
    <x v="0"/>
    <x v="0"/>
    <x v="6"/>
    <m/>
    <x v="0"/>
    <x v="4"/>
    <s v="YTD Rev and SHIPT by PRD_Year to Date Revenue Target"/>
    <x v="675"/>
    <x v="4"/>
    <x v="0"/>
    <x v="6"/>
    <x v="5"/>
    <x v="0"/>
    <x v="0"/>
    <s v="DM_PNC_YTD_REV_BY_PROD"/>
    <s v="YTD_TGT_REV"/>
    <x v="57"/>
    <x v="212"/>
    <x v="0"/>
    <n v="0"/>
    <x v="0"/>
    <x v="0"/>
    <x v="2"/>
    <s v=""/>
    <s v=""/>
    <n v="691"/>
    <s v="-691"/>
    <x v="0"/>
    <x v="0"/>
    <x v="0"/>
    <x v="324"/>
    <x v="7"/>
    <s v="年初至今營業收入目標"/>
    <s v=""/>
    <s v=""/>
    <x v="0"/>
    <x v="60"/>
    <m/>
    <s v="^()$"/>
    <n v="9"/>
    <x v="0"/>
    <x v="5"/>
    <x v="0"/>
    <x v="1"/>
    <x v="1"/>
    <x v="1"/>
    <b v="0"/>
    <x v="1"/>
    <x v="1"/>
    <n v="0"/>
    <x v="0"/>
    <b v="0"/>
    <b v="0"/>
    <b v="0"/>
    <b v="0"/>
    <b v="0"/>
    <b v="0"/>
    <b v="0"/>
    <b v="0"/>
    <e v="#N/A"/>
    <b v="0"/>
    <b v="0"/>
    <x v="2"/>
    <x v="7"/>
    <n v="0"/>
    <x v="8"/>
    <x v="0"/>
  </r>
  <r>
    <m/>
    <x v="5"/>
    <x v="12"/>
    <x v="324"/>
    <x v="325"/>
    <x v="172"/>
    <x v="334"/>
    <s v="儲存單位為 台_x000a_顯示單位為 千台"/>
    <x v="4"/>
    <x v="67"/>
    <m/>
    <s v="General"/>
    <s v="金額類"/>
    <m/>
    <x v="0"/>
    <s v="PNC"/>
    <x v="7"/>
    <x v="6"/>
    <x v="0"/>
    <x v="0"/>
    <s v="DM_PNC_YTD_REV_BY_PROD"/>
    <s v="YTD_TGT_SHIP"/>
    <m/>
    <m/>
    <m/>
    <m/>
    <m/>
    <s v="MLY Rev and SHIPT Data of Yearly TRGT_Monthly Shipment of Yearly Target"/>
    <m/>
    <m/>
    <m/>
    <m/>
    <m/>
    <m/>
    <m/>
    <m/>
    <m/>
    <m/>
    <m/>
    <m/>
    <s v="資料清單"/>
    <x v="13"/>
    <x v="137"/>
    <x v="60"/>
    <x v="12"/>
    <e v="#N/A"/>
    <s v="Year to Date Shipment Target"/>
    <x v="325"/>
    <x v="172"/>
    <x v="0"/>
    <x v="334"/>
    <x v="7"/>
    <s v="IEC_STD_V10 &gt;&gt; Common &gt;&gt; AutoMetaDataYear to Date Shipment Target"/>
    <x v="4"/>
    <x v="0"/>
    <s v="年初至今出貨目標Measure"/>
    <n v="673"/>
    <n v="679"/>
    <n v="0"/>
    <s v=""/>
    <n v="0"/>
    <e v="#N/A"/>
    <e v="#N/A"/>
    <x v="135"/>
    <s v="YTD Rev and SHIPT by PRD"/>
    <x v="66"/>
    <e v="#N/A"/>
    <x v="0"/>
    <s v="P.2.1.0: 產品營收與銷量達成率:"/>
    <x v="137"/>
    <x v="137"/>
    <x v="692"/>
    <x v="324"/>
    <x v="325"/>
    <x v="221"/>
    <x v="0"/>
    <x v="0"/>
    <x v="0"/>
    <x v="6"/>
    <m/>
    <x v="0"/>
    <x v="4"/>
    <s v="YTD Rev and SHIPT by PRD_Year to Date Shipment Target"/>
    <x v="676"/>
    <x v="4"/>
    <x v="0"/>
    <x v="6"/>
    <x v="5"/>
    <x v="0"/>
    <x v="0"/>
    <s v="DM_PNC_YTD_REV_BY_PROD"/>
    <s v="YTD_TGT_SHIP"/>
    <x v="57"/>
    <x v="213"/>
    <x v="0"/>
    <n v="0"/>
    <x v="0"/>
    <x v="0"/>
    <x v="2"/>
    <s v=""/>
    <s v=""/>
    <n v="692"/>
    <s v="-692"/>
    <x v="0"/>
    <x v="0"/>
    <x v="0"/>
    <x v="325"/>
    <x v="7"/>
    <s v="年初至今出貨目標"/>
    <s v=""/>
    <s v=""/>
    <x v="0"/>
    <x v="60"/>
    <m/>
    <s v="^()$"/>
    <n v="9"/>
    <x v="0"/>
    <x v="5"/>
    <x v="0"/>
    <x v="1"/>
    <x v="1"/>
    <x v="1"/>
    <b v="0"/>
    <x v="1"/>
    <x v="1"/>
    <n v="0"/>
    <x v="0"/>
    <b v="0"/>
    <b v="0"/>
    <b v="0"/>
    <b v="0"/>
    <b v="0"/>
    <b v="0"/>
    <b v="0"/>
    <b v="0"/>
    <e v="#N/A"/>
    <b v="0"/>
    <b v="0"/>
    <x v="2"/>
    <x v="7"/>
    <n v="0"/>
    <x v="10"/>
    <x v="0"/>
  </r>
  <r>
    <m/>
    <x v="5"/>
    <x v="12"/>
    <x v="325"/>
    <x v="326"/>
    <x v="173"/>
    <x v="335"/>
    <s v="年初至今實際和目標營業收入差異 = 年初至今累積營業收入 - 年初至今營業收入目標"/>
    <x v="4"/>
    <x v="67"/>
    <s v="YTD Rev and SHIPT by BU and CUS_Year to Date Actual Revenue;YTD Rev and SHIPT by BU and CUS_Year to Date Revenue Target"/>
    <s v="General"/>
    <s v="金額類"/>
    <m/>
    <x v="0"/>
    <s v="PNC"/>
    <x v="7"/>
    <x v="6"/>
    <x v="0"/>
    <x v="0"/>
    <s v="DM_PNC_YTD_REV_BY_PROD"/>
    <s v="YTD_ACT_TGT_REV_DIFF"/>
    <m/>
    <m/>
    <m/>
    <m/>
    <m/>
    <s v="Diff Rate and Hit Rate Data of Rev and SHIPT_Diff of MLY Act Rev vs Yearly Target Rev"/>
    <m/>
    <m/>
    <m/>
    <m/>
    <m/>
    <m/>
    <m/>
    <m/>
    <m/>
    <m/>
    <m/>
    <m/>
    <s v="資料清單"/>
    <x v="13"/>
    <x v="138"/>
    <x v="60"/>
    <x v="12"/>
    <e v="#N/A"/>
    <s v="Diff of YTD Act Rev and YTD Rev TRGT"/>
    <x v="326"/>
    <x v="173"/>
    <x v="0"/>
    <x v="335"/>
    <x v="7"/>
    <s v="IEC_STD_V10 &gt;&gt; Common &gt;&gt; AutoMetaDataDiff of YTD Act Rev and YTD Rev TRGT"/>
    <x v="4"/>
    <x v="0"/>
    <s v="年初至今實際和目標營業收入差異Measure"/>
    <n v="674"/>
    <n v="679"/>
    <e v="#N/A"/>
    <s v=""/>
    <n v="0"/>
    <e v="#N/A"/>
    <e v="#N/A"/>
    <x v="132"/>
    <s v="YTD Rev and SHIPT by PRD"/>
    <x v="66"/>
    <e v="#N/A"/>
    <x v="78"/>
    <s v="P.2.1.0: 產品營收與銷量達成率:"/>
    <x v="138"/>
    <x v="138"/>
    <x v="693"/>
    <x v="325"/>
    <x v="326"/>
    <x v="271"/>
    <x v="0"/>
    <x v="0"/>
    <x v="0"/>
    <x v="6"/>
    <m/>
    <x v="0"/>
    <x v="4"/>
    <s v="YTD Rev and SHIPT by PRD_Diff of YTD Act Rev and YTD Rev TRGT"/>
    <x v="677"/>
    <x v="4"/>
    <x v="0"/>
    <x v="6"/>
    <x v="5"/>
    <x v="0"/>
    <x v="0"/>
    <s v="DM_PNC_YTD_REV_BY_PROD"/>
    <s v="YTD_ACT_TGT_REV_DIFF"/>
    <x v="57"/>
    <x v="214"/>
    <x v="0"/>
    <n v="0"/>
    <x v="0"/>
    <x v="0"/>
    <x v="2"/>
    <s v=""/>
    <s v=""/>
    <n v="693"/>
    <s v="-693"/>
    <x v="0"/>
    <x v="0"/>
    <x v="0"/>
    <x v="326"/>
    <x v="7"/>
    <s v="年初至今實際和目標營業收入差異"/>
    <s v=""/>
    <s v=""/>
    <x v="0"/>
    <x v="60"/>
    <m/>
    <s v="^()$"/>
    <n v="9"/>
    <x v="0"/>
    <x v="5"/>
    <x v="0"/>
    <x v="1"/>
    <x v="1"/>
    <x v="1"/>
    <b v="0"/>
    <x v="1"/>
    <x v="1"/>
    <n v="0"/>
    <x v="0"/>
    <b v="0"/>
    <b v="0"/>
    <b v="0"/>
    <b v="0"/>
    <b v="0"/>
    <b v="0"/>
    <b v="0"/>
    <b v="0"/>
    <e v="#N/A"/>
    <b v="0"/>
    <b v="0"/>
    <x v="2"/>
    <x v="7"/>
    <n v="0"/>
    <x v="39"/>
    <x v="0"/>
  </r>
  <r>
    <m/>
    <x v="5"/>
    <x v="12"/>
    <x v="326"/>
    <x v="327"/>
    <x v="174"/>
    <x v="336"/>
    <s v="年初至今實際和目標出貨量差異 = 年初至今累積出貨量 - 年初至今出貨量目標"/>
    <x v="4"/>
    <x v="67"/>
    <s v="YTD Rev and SHIPT by BU and CUS_Year to Date Actual Shipment;YTD Rev and SHIPT by BU and CUS_Year to Date Shipment Target"/>
    <s v="General"/>
    <s v="金額類"/>
    <m/>
    <x v="0"/>
    <s v="PNC"/>
    <x v="7"/>
    <x v="6"/>
    <x v="0"/>
    <x v="0"/>
    <s v="DM_PNC_YTD_REV_BY_PROD"/>
    <s v="YTD_ACT_TGT_SHIP_DIFF"/>
    <m/>
    <m/>
    <m/>
    <m/>
    <m/>
    <s v="Diff Rate and Hit Rate Data of Rev and SHIPT_Diff of MLY Act Ship vs Yearly Target Ship"/>
    <m/>
    <m/>
    <m/>
    <m/>
    <m/>
    <m/>
    <m/>
    <m/>
    <m/>
    <m/>
    <m/>
    <m/>
    <s v="資料清單"/>
    <x v="13"/>
    <x v="139"/>
    <x v="60"/>
    <x v="12"/>
    <e v="#N/A"/>
    <s v="Diff of YTD Act SHIPT and YTD Shipping TRGT"/>
    <x v="327"/>
    <x v="174"/>
    <x v="0"/>
    <x v="336"/>
    <x v="7"/>
    <s v="IEC_STD_V10 &gt;&gt; Common &gt;&gt; AutoMetaDataDiff of YTD Act SHIPT and YTD Shipping TRGT"/>
    <x v="4"/>
    <x v="0"/>
    <s v="年初至今實際和目標出貨量差異Measure"/>
    <n v="675"/>
    <n v="679"/>
    <e v="#N/A"/>
    <s v=""/>
    <n v="0"/>
    <e v="#N/A"/>
    <e v="#N/A"/>
    <x v="133"/>
    <s v="YTD Rev and SHIPT by PRD"/>
    <x v="66"/>
    <e v="#N/A"/>
    <x v="79"/>
    <s v="P.2.1.0: 產品營收與銷量達成率:"/>
    <x v="139"/>
    <x v="139"/>
    <x v="694"/>
    <x v="326"/>
    <x v="327"/>
    <x v="272"/>
    <x v="0"/>
    <x v="0"/>
    <x v="0"/>
    <x v="6"/>
    <m/>
    <x v="0"/>
    <x v="4"/>
    <s v="YTD Rev and SHIPT by PRD_Diff of YTD Act SHIPT and YTD Shipping TRGT"/>
    <x v="678"/>
    <x v="4"/>
    <x v="0"/>
    <x v="6"/>
    <x v="5"/>
    <x v="0"/>
    <x v="0"/>
    <s v="DM_PNC_YTD_REV_BY_PROD"/>
    <s v="YTD_ACT_TGT_SHIP_DIFF"/>
    <x v="57"/>
    <x v="215"/>
    <x v="0"/>
    <n v="0"/>
    <x v="0"/>
    <x v="0"/>
    <x v="2"/>
    <s v=""/>
    <s v=""/>
    <n v="694"/>
    <s v="-694"/>
    <x v="0"/>
    <x v="0"/>
    <x v="0"/>
    <x v="327"/>
    <x v="7"/>
    <s v="年初至今實際和目標出貨量差異"/>
    <s v=""/>
    <s v=""/>
    <x v="0"/>
    <x v="60"/>
    <m/>
    <s v="^()$"/>
    <n v="9"/>
    <x v="0"/>
    <x v="5"/>
    <x v="0"/>
    <x v="1"/>
    <x v="1"/>
    <x v="1"/>
    <b v="0"/>
    <x v="1"/>
    <x v="1"/>
    <n v="0"/>
    <x v="0"/>
    <b v="0"/>
    <b v="0"/>
    <b v="0"/>
    <b v="0"/>
    <b v="0"/>
    <b v="0"/>
    <b v="0"/>
    <b v="0"/>
    <e v="#N/A"/>
    <b v="0"/>
    <b v="0"/>
    <x v="2"/>
    <x v="7"/>
    <n v="0"/>
    <x v="44"/>
    <x v="0"/>
  </r>
  <r>
    <m/>
    <x v="5"/>
    <x v="12"/>
    <x v="327"/>
    <x v="328"/>
    <x v="175"/>
    <x v="337"/>
    <s v="年初至今實際和目標營業收入差異率 = (年初至今累積營業收入 - 年初至今營業收入目標)/年初至今營業收入目標"/>
    <x v="4"/>
    <x v="67"/>
    <s v="YTD Rev and SHIPT by BU and CUS_Year to Date Actual Revenue;YTD Rev and SHIPT by BU and CUS_Year to Date Revenue Target"/>
    <s v="General"/>
    <s v="比例類"/>
    <m/>
    <x v="0"/>
    <s v="PNC"/>
    <x v="7"/>
    <x v="6"/>
    <x v="0"/>
    <x v="0"/>
    <s v="DM_PNC_YTD_REV_BY_PROD"/>
    <s v="YTD_ACT_TGT_REV_DIFF_RATE"/>
    <m/>
    <m/>
    <m/>
    <m/>
    <m/>
    <s v="Actual Monthly Revenue and Shipment Data_Diff Rate of MLY Act Rev vs Yearly Target Rev"/>
    <m/>
    <m/>
    <m/>
    <m/>
    <m/>
    <m/>
    <m/>
    <m/>
    <m/>
    <m/>
    <m/>
    <m/>
    <s v="資料清單"/>
    <x v="13"/>
    <x v="140"/>
    <x v="60"/>
    <x v="12"/>
    <e v="#N/A"/>
    <s v="Diff Rate of YTD Act Rev and YTD Rev TRGT"/>
    <x v="328"/>
    <x v="175"/>
    <x v="0"/>
    <x v="337"/>
    <x v="7"/>
    <s v="IEC_STD_V10 &gt;&gt; Common &gt;&gt; AutoMetaDataDiff Rate of YTD Act Rev and YTD Rev TRGT"/>
    <x v="4"/>
    <x v="0"/>
    <s v="年初至今實際和目標營業收入差異率Measure"/>
    <n v="676"/>
    <n v="679"/>
    <e v="#N/A"/>
    <s v=""/>
    <n v="0"/>
    <e v="#N/A"/>
    <e v="#N/A"/>
    <x v="125"/>
    <s v="YTD Rev and SHIPT by PRD"/>
    <x v="66"/>
    <e v="#N/A"/>
    <x v="78"/>
    <s v="P.2.1.0: 產品營收與銷量達成率:"/>
    <x v="140"/>
    <x v="140"/>
    <x v="695"/>
    <x v="327"/>
    <x v="328"/>
    <x v="273"/>
    <x v="0"/>
    <x v="0"/>
    <x v="0"/>
    <x v="5"/>
    <m/>
    <x v="0"/>
    <x v="4"/>
    <s v="YTD Rev and SHIPT by PRD_Diff Rate of YTD Act Rev and YTD Rev TRGT"/>
    <x v="679"/>
    <x v="4"/>
    <x v="0"/>
    <x v="6"/>
    <x v="5"/>
    <x v="0"/>
    <x v="0"/>
    <s v="DM_PNC_YTD_REV_BY_PROD"/>
    <s v="YTD_ACT_TGT_REV_DIFF_RATE"/>
    <x v="57"/>
    <x v="216"/>
    <x v="0"/>
    <n v="0"/>
    <x v="0"/>
    <x v="0"/>
    <x v="2"/>
    <s v=""/>
    <s v=""/>
    <n v="695"/>
    <s v="-695"/>
    <x v="0"/>
    <x v="0"/>
    <x v="0"/>
    <x v="328"/>
    <x v="7"/>
    <s v="年初至今實際和目標營業收入差異率"/>
    <s v=""/>
    <s v=""/>
    <x v="0"/>
    <x v="60"/>
    <m/>
    <s v="^()$"/>
    <n v="9"/>
    <x v="0"/>
    <x v="5"/>
    <x v="0"/>
    <x v="1"/>
    <x v="1"/>
    <x v="1"/>
    <b v="0"/>
    <x v="1"/>
    <x v="1"/>
    <n v="0"/>
    <x v="0"/>
    <b v="0"/>
    <b v="0"/>
    <b v="0"/>
    <b v="0"/>
    <b v="0"/>
    <b v="0"/>
    <b v="0"/>
    <b v="0"/>
    <e v="#N/A"/>
    <b v="0"/>
    <b v="0"/>
    <x v="2"/>
    <x v="7"/>
    <n v="0"/>
    <x v="22"/>
    <x v="0"/>
  </r>
  <r>
    <m/>
    <x v="5"/>
    <x v="12"/>
    <x v="328"/>
    <x v="329"/>
    <x v="176"/>
    <x v="338"/>
    <s v="年初至今實際和目標出貨量差異率 = (年初至今累積出貨量 - 年初至今出貨量目標)/年初至今出貨量目標"/>
    <x v="4"/>
    <x v="67"/>
    <s v="YTD Rev and SHIPT by BU and CUS_Year to Date Actual Shipment;YTD Rev and SHIPT by BU and CUS_Year to Date Shipment Target"/>
    <s v="General"/>
    <s v="比例類"/>
    <m/>
    <x v="0"/>
    <s v="PNC"/>
    <x v="7"/>
    <x v="6"/>
    <x v="0"/>
    <x v="0"/>
    <s v="DM_PNC_YTD_REV_BY_PROD"/>
    <s v="YTD_ACT_TGT_SHIP_DIFF_RATE"/>
    <m/>
    <m/>
    <m/>
    <m/>
    <m/>
    <s v="Actual Monthly Revenue and Shipment Data_Diff Rate of MLY Act Ship vs Yearly Target Ship"/>
    <m/>
    <m/>
    <m/>
    <m/>
    <m/>
    <m/>
    <m/>
    <m/>
    <m/>
    <m/>
    <m/>
    <m/>
    <s v="資料清單"/>
    <x v="13"/>
    <x v="141"/>
    <x v="60"/>
    <x v="12"/>
    <e v="#N/A"/>
    <s v="Diff Rate of YTD Act SHIPT and YTD Shipping TRGT"/>
    <x v="329"/>
    <x v="176"/>
    <x v="0"/>
    <x v="338"/>
    <x v="7"/>
    <s v="IEC_STD_V10 &gt;&gt; Common &gt;&gt; AutoMetaDataDiff Rate of YTD Act SHIPT and YTD Shipping TRGT"/>
    <x v="4"/>
    <x v="0"/>
    <s v="年初至今實際和目標出貨量差異率Measure"/>
    <n v="677"/>
    <n v="679"/>
    <e v="#N/A"/>
    <s v=""/>
    <n v="0"/>
    <e v="#N/A"/>
    <e v="#N/A"/>
    <x v="134"/>
    <s v="YTD Rev and SHIPT by PRD"/>
    <x v="66"/>
    <e v="#N/A"/>
    <x v="79"/>
    <s v="P.2.1.0: 產品營收與銷量達成率:"/>
    <x v="141"/>
    <x v="141"/>
    <x v="696"/>
    <x v="328"/>
    <x v="329"/>
    <x v="274"/>
    <x v="0"/>
    <x v="0"/>
    <x v="0"/>
    <x v="5"/>
    <m/>
    <x v="0"/>
    <x v="4"/>
    <s v="YTD Rev and SHIPT by PRD_Diff Rate of YTD Act SHIPT and YTD Shipping TRGT"/>
    <x v="680"/>
    <x v="4"/>
    <x v="0"/>
    <x v="6"/>
    <x v="5"/>
    <x v="0"/>
    <x v="0"/>
    <s v="DM_PNC_YTD_REV_BY_PROD"/>
    <s v="YTD_ACT_TGT_SHIP_DIFF_RATE"/>
    <x v="57"/>
    <x v="217"/>
    <x v="0"/>
    <n v="0"/>
    <x v="0"/>
    <x v="0"/>
    <x v="2"/>
    <s v=""/>
    <s v=""/>
    <n v="696"/>
    <s v="-696"/>
    <x v="0"/>
    <x v="0"/>
    <x v="0"/>
    <x v="329"/>
    <x v="7"/>
    <s v="年初至今實際和目標出貨量差異率"/>
    <s v=""/>
    <s v=""/>
    <x v="0"/>
    <x v="60"/>
    <m/>
    <s v="^()$"/>
    <n v="9"/>
    <x v="0"/>
    <x v="5"/>
    <x v="0"/>
    <x v="1"/>
    <x v="1"/>
    <x v="1"/>
    <b v="0"/>
    <x v="1"/>
    <x v="1"/>
    <n v="0"/>
    <x v="0"/>
    <b v="0"/>
    <b v="0"/>
    <b v="0"/>
    <b v="0"/>
    <b v="0"/>
    <b v="0"/>
    <b v="0"/>
    <b v="0"/>
    <e v="#N/A"/>
    <b v="0"/>
    <b v="0"/>
    <x v="2"/>
    <x v="7"/>
    <n v="0"/>
    <x v="31"/>
    <x v="0"/>
  </r>
  <r>
    <m/>
    <x v="5"/>
    <x v="12"/>
    <x v="267"/>
    <x v="297"/>
    <x v="121"/>
    <x v="277"/>
    <m/>
    <x v="4"/>
    <x v="67"/>
    <s v="YTD Rev and SHIPT by BU and CUS_Year to Date Actual Shipment;YTD Rev and SHIPT by BU and CUS_Year to Date Shipment Target"/>
    <s v="General"/>
    <s v="比例類"/>
    <m/>
    <x v="0"/>
    <s v="PNC"/>
    <x v="7"/>
    <x v="6"/>
    <x v="0"/>
    <x v="0"/>
    <s v="DM_PNC_YTD_REV_BY_PROD"/>
    <s v="LATEST_CLOSE_MONTH"/>
    <m/>
    <m/>
    <m/>
    <m/>
    <m/>
    <m/>
    <m/>
    <m/>
    <m/>
    <m/>
    <m/>
    <m/>
    <m/>
    <m/>
    <m/>
    <m/>
    <m/>
    <m/>
    <s v="資料清單"/>
    <x v="13"/>
    <x v="142"/>
    <x v="60"/>
    <x v="12"/>
    <e v="#N/A"/>
    <s v="Latest Closing Month "/>
    <x v="297"/>
    <x v="121"/>
    <x v="0"/>
    <x v="277"/>
    <x v="7"/>
    <s v="IEC_STD_V10 &gt;&gt; Common &gt;&gt; AutoMetaDataLatest Closing Month "/>
    <x v="4"/>
    <x v="0"/>
    <s v="最新結算月份Measure"/>
    <n v="617"/>
    <n v="679"/>
    <e v="#N/A"/>
    <s v=""/>
    <n v="0"/>
    <n v="0"/>
    <e v="#N/A"/>
    <x v="0"/>
    <s v="YTD Rev and SHIPT by PRD"/>
    <x v="66"/>
    <e v="#N/A"/>
    <x v="79"/>
    <s v="P.2.1.0: 產品營收與銷量達成率:"/>
    <x v="142"/>
    <x v="142"/>
    <x v="697"/>
    <x v="267"/>
    <x v="297"/>
    <x v="203"/>
    <x v="0"/>
    <x v="0"/>
    <x v="0"/>
    <x v="5"/>
    <m/>
    <x v="0"/>
    <x v="4"/>
    <s v="YTD Rev and SHIPT by PRD_Latest Closing Month "/>
    <x v="681"/>
    <x v="4"/>
    <x v="0"/>
    <x v="6"/>
    <x v="5"/>
    <x v="0"/>
    <x v="0"/>
    <s v="DM_PNC_YTD_REV_BY_PROD"/>
    <s v="LATEST_CLOSE_MONTH"/>
    <x v="57"/>
    <x v="167"/>
    <x v="0"/>
    <n v="0"/>
    <x v="0"/>
    <x v="0"/>
    <x v="2"/>
    <s v=""/>
    <s v=""/>
    <n v="697"/>
    <s v="-697"/>
    <x v="0"/>
    <x v="0"/>
    <x v="0"/>
    <x v="297"/>
    <x v="7"/>
    <s v="最新結算月份"/>
    <s v=""/>
    <s v=""/>
    <x v="0"/>
    <x v="60"/>
    <m/>
    <s v="^()$"/>
    <n v="9"/>
    <x v="0"/>
    <x v="5"/>
    <x v="0"/>
    <x v="1"/>
    <x v="1"/>
    <x v="1"/>
    <b v="0"/>
    <x v="1"/>
    <x v="1"/>
    <n v="0"/>
    <x v="0"/>
    <b v="0"/>
    <b v="0"/>
    <b v="1"/>
    <b v="0"/>
    <b v="1"/>
    <b v="0"/>
    <b v="0"/>
    <b v="0"/>
    <e v="#N/A"/>
    <b v="0"/>
    <b v="0"/>
    <x v="2"/>
    <x v="7"/>
    <n v="0"/>
    <x v="28"/>
    <x v="0"/>
  </r>
  <r>
    <m/>
    <x v="5"/>
    <x v="12"/>
    <x v="330"/>
    <x v="331"/>
    <x v="178"/>
    <x v="340"/>
    <s v="N/A"/>
    <x v="0"/>
    <x v="0"/>
    <m/>
    <s v="General"/>
    <s v="N/A"/>
    <s v="N/A"/>
    <x v="0"/>
    <s v="PNC"/>
    <x v="7"/>
    <x v="6"/>
    <x v="0"/>
    <x v="0"/>
    <s v="DM_PNC_3Y_REV_BY_CUST"/>
    <m/>
    <m/>
    <m/>
    <m/>
    <m/>
    <m/>
    <m/>
    <m/>
    <m/>
    <m/>
    <m/>
    <m/>
    <m/>
    <m/>
    <m/>
    <m/>
    <m/>
    <m/>
    <m/>
    <s v="資料清單"/>
    <x v="13"/>
    <x v="143"/>
    <x v="60"/>
    <x v="12"/>
    <e v="#N/A"/>
    <s v="Rev and SHIPT in Past Three Years by BU and CUS"/>
    <x v="331"/>
    <x v="178"/>
    <x v="0"/>
    <x v="340"/>
    <x v="7"/>
    <s v="IEC_STD_V10 &gt;&gt; Common &gt;&gt; AutoMetaDataRev and SHIPT in Past Three Years by BU and CUS"/>
    <x v="0"/>
    <x v="0"/>
    <s v="依客戶與事業部代碼呈現近三年營業收入與出貨達成狀況Concept"/>
    <n v="700"/>
    <n v="0"/>
    <n v="0"/>
    <s v=""/>
    <n v="0"/>
    <n v="0"/>
    <n v="0"/>
    <x v="0"/>
    <s v=""/>
    <x v="0"/>
    <s v=""/>
    <x v="0"/>
    <s v="P.2.1.0: 產品營收與銷量達成率:"/>
    <x v="143"/>
    <x v="143"/>
    <x v="698"/>
    <x v="330"/>
    <x v="331"/>
    <x v="189"/>
    <x v="26"/>
    <x v="0"/>
    <x v="0"/>
    <x v="7"/>
    <m/>
    <x v="0"/>
    <x v="0"/>
    <s v="Rev and SHIPT in Past Three Years by BU and CUS"/>
    <x v="682"/>
    <x v="0"/>
    <x v="0"/>
    <x v="6"/>
    <x v="5"/>
    <x v="0"/>
    <x v="0"/>
    <s v="DM_PNC_3Y_REV_BY_CUST"/>
    <s v=""/>
    <x v="58"/>
    <x v="0"/>
    <x v="0"/>
    <n v="0"/>
    <x v="0"/>
    <x v="0"/>
    <x v="0"/>
    <s v=""/>
    <s v=""/>
    <n v="698"/>
    <s v="-698"/>
    <x v="0"/>
    <x v="0"/>
    <x v="0"/>
    <x v="331"/>
    <x v="7"/>
    <s v="依客戶與事業部代碼呈現近三年營業收入與出貨達成狀況"/>
    <s v=""/>
    <s v=""/>
    <x v="0"/>
    <x v="60"/>
    <m/>
    <s v="^()$"/>
    <n v="9"/>
    <x v="0"/>
    <x v="5"/>
    <x v="0"/>
    <x v="1"/>
    <x v="0"/>
    <x v="1"/>
    <b v="0"/>
    <x v="1"/>
    <x v="0"/>
    <n v="0"/>
    <x v="0"/>
    <b v="0"/>
    <b v="0"/>
    <b v="0"/>
    <b v="0"/>
    <b v="0"/>
    <b v="0"/>
    <b v="0"/>
    <b v="0"/>
    <b v="0"/>
    <b v="0"/>
    <b v="0"/>
    <x v="0"/>
    <x v="0"/>
    <n v="0"/>
    <x v="37"/>
    <x v="0"/>
  </r>
  <r>
    <m/>
    <x v="5"/>
    <x v="12"/>
    <x v="177"/>
    <x v="177"/>
    <x v="99"/>
    <x v="258"/>
    <s v="N/A"/>
    <x v="3"/>
    <x v="68"/>
    <m/>
    <s v="General"/>
    <s v="代碼類"/>
    <s v="BU1: 第一事業部_x000a_BU2: 第二事業部"/>
    <x v="0"/>
    <s v="PNC"/>
    <x v="7"/>
    <x v="6"/>
    <x v="0"/>
    <x v="0"/>
    <s v="DM_PNC_3Y_REV_BY_CUST"/>
    <s v="BU"/>
    <m/>
    <m/>
    <m/>
    <m/>
    <m/>
    <m/>
    <m/>
    <m/>
    <m/>
    <m/>
    <m/>
    <m/>
    <m/>
    <m/>
    <m/>
    <m/>
    <m/>
    <m/>
    <s v="資料清單"/>
    <x v="13"/>
    <x v="144"/>
    <x v="60"/>
    <x v="12"/>
    <e v="#N/A"/>
    <s v="BU Code"/>
    <x v="177"/>
    <x v="99"/>
    <x v="0"/>
    <x v="258"/>
    <x v="7"/>
    <s v="IEC_STD_V10 &gt;&gt; Common &gt;&gt; AutoMetaDataBU Code"/>
    <x v="3"/>
    <x v="0"/>
    <s v="事業處代碼Dimension"/>
    <n v="339"/>
    <n v="700"/>
    <n v="0"/>
    <s v=""/>
    <n v="0"/>
    <n v="0"/>
    <n v="1055"/>
    <x v="80"/>
    <s v="Rev and SHIPT in Past Three Years by BU and CUS"/>
    <x v="67"/>
    <e v="#N/A"/>
    <x v="0"/>
    <s v="P.2.1.0: 產品營收與銷量達成率:"/>
    <x v="144"/>
    <x v="144"/>
    <x v="699"/>
    <x v="177"/>
    <x v="177"/>
    <x v="189"/>
    <x v="37"/>
    <x v="0"/>
    <x v="0"/>
    <x v="2"/>
    <m/>
    <x v="0"/>
    <x v="3"/>
    <s v="Rev and SHIPT in Past Three Years by BU and CUS_BU Code"/>
    <x v="683"/>
    <x v="3"/>
    <x v="0"/>
    <x v="6"/>
    <x v="5"/>
    <x v="0"/>
    <x v="0"/>
    <s v="DM_PNC_3Y_REV_BY_CUST"/>
    <s v="BU"/>
    <x v="58"/>
    <x v="150"/>
    <x v="0"/>
    <n v="0"/>
    <x v="0"/>
    <x v="0"/>
    <x v="0"/>
    <s v=""/>
    <s v=""/>
    <n v="699"/>
    <s v="-699"/>
    <x v="0"/>
    <x v="0"/>
    <x v="0"/>
    <x v="177"/>
    <x v="7"/>
    <s v="事業處代碼"/>
    <s v=""/>
    <s v=""/>
    <x v="0"/>
    <x v="60"/>
    <m/>
    <s v="^()$"/>
    <n v="9"/>
    <x v="0"/>
    <x v="5"/>
    <x v="0"/>
    <x v="1"/>
    <x v="1"/>
    <x v="1"/>
    <b v="0"/>
    <x v="1"/>
    <x v="1"/>
    <n v="0"/>
    <x v="0"/>
    <b v="0"/>
    <b v="0"/>
    <b v="0"/>
    <b v="0"/>
    <b v="0"/>
    <b v="0"/>
    <b v="0"/>
    <b v="0"/>
    <b v="0"/>
    <b v="0"/>
    <b v="0"/>
    <x v="0"/>
    <x v="0"/>
    <n v="0"/>
    <x v="1"/>
    <x v="0"/>
  </r>
  <r>
    <m/>
    <x v="5"/>
    <x v="12"/>
    <x v="179"/>
    <x v="179"/>
    <x v="102"/>
    <x v="183"/>
    <s v="N/A"/>
    <x v="3"/>
    <x v="68"/>
    <m/>
    <s v="General"/>
    <s v="代碼類"/>
    <s v="BU1A_x000a_BU2B"/>
    <x v="0"/>
    <s v="PNC"/>
    <x v="7"/>
    <x v="6"/>
    <x v="0"/>
    <x v="0"/>
    <s v="DM_PNC_3Y_REV_BY_CUST"/>
    <s v="DIVISION"/>
    <m/>
    <m/>
    <m/>
    <m/>
    <m/>
    <m/>
    <m/>
    <m/>
    <m/>
    <m/>
    <m/>
    <m/>
    <m/>
    <m/>
    <m/>
    <m/>
    <m/>
    <m/>
    <s v="資料清單"/>
    <x v="13"/>
    <x v="145"/>
    <x v="60"/>
    <x v="12"/>
    <e v="#N/A"/>
    <s v="Division Code"/>
    <x v="179"/>
    <x v="102"/>
    <x v="0"/>
    <x v="183"/>
    <x v="7"/>
    <s v="IEC_STD_V10 &gt;&gt; Common &gt;&gt; AutoMetaDataDivision Code"/>
    <x v="3"/>
    <x v="0"/>
    <s v="產品事業部門代碼Dimension"/>
    <n v="341"/>
    <n v="700"/>
    <n v="0"/>
    <s v=""/>
    <n v="0"/>
    <n v="0"/>
    <n v="1051"/>
    <x v="82"/>
    <s v="Rev and SHIPT in Past Three Years by BU and CUS"/>
    <x v="67"/>
    <e v="#N/A"/>
    <x v="0"/>
    <s v="P.2.1.0: 產品營收與銷量達成率:"/>
    <x v="145"/>
    <x v="145"/>
    <x v="700"/>
    <x v="179"/>
    <x v="179"/>
    <x v="189"/>
    <x v="38"/>
    <x v="0"/>
    <x v="0"/>
    <x v="2"/>
    <m/>
    <x v="0"/>
    <x v="3"/>
    <s v="Rev and SHIPT in Past Three Years by BU and CUS_Division Code"/>
    <x v="684"/>
    <x v="3"/>
    <x v="0"/>
    <x v="6"/>
    <x v="5"/>
    <x v="0"/>
    <x v="0"/>
    <s v="DM_PNC_3Y_REV_BY_CUST"/>
    <s v="DIVISION"/>
    <x v="58"/>
    <x v="151"/>
    <x v="0"/>
    <n v="0"/>
    <x v="0"/>
    <x v="0"/>
    <x v="0"/>
    <s v=""/>
    <s v=""/>
    <n v="700"/>
    <s v="-700"/>
    <x v="0"/>
    <x v="0"/>
    <x v="0"/>
    <x v="179"/>
    <x v="7"/>
    <s v="產品事業部門代碼"/>
    <s v=""/>
    <s v=""/>
    <x v="0"/>
    <x v="60"/>
    <m/>
    <s v="^()$"/>
    <n v="9"/>
    <x v="0"/>
    <x v="5"/>
    <x v="0"/>
    <x v="1"/>
    <x v="1"/>
    <x v="1"/>
    <b v="0"/>
    <x v="1"/>
    <x v="1"/>
    <n v="0"/>
    <x v="0"/>
    <b v="0"/>
    <b v="0"/>
    <b v="0"/>
    <b v="0"/>
    <b v="0"/>
    <b v="0"/>
    <b v="0"/>
    <b v="0"/>
    <b v="0"/>
    <b v="0"/>
    <b v="0"/>
    <x v="0"/>
    <x v="0"/>
    <n v="0"/>
    <x v="12"/>
    <x v="0"/>
  </r>
  <r>
    <m/>
    <x v="5"/>
    <x v="12"/>
    <x v="178"/>
    <x v="178"/>
    <x v="93"/>
    <x v="259"/>
    <s v="N/A"/>
    <x v="3"/>
    <x v="68"/>
    <m/>
    <s v="General"/>
    <s v="代碼類"/>
    <s v="HP, Dynabook, ASUS, Tiny"/>
    <x v="0"/>
    <s v="PNC"/>
    <x v="7"/>
    <x v="6"/>
    <x v="0"/>
    <x v="0"/>
    <s v="DM_PNC_3Y_REV_BY_CUST"/>
    <s v="CUSTOMER"/>
    <m/>
    <m/>
    <m/>
    <m/>
    <m/>
    <m/>
    <m/>
    <m/>
    <m/>
    <m/>
    <m/>
    <m/>
    <m/>
    <m/>
    <m/>
    <m/>
    <m/>
    <m/>
    <s v="資料清單"/>
    <x v="13"/>
    <x v="146"/>
    <x v="60"/>
    <x v="12"/>
    <e v="#N/A"/>
    <s v="Customer Name"/>
    <x v="178"/>
    <x v="93"/>
    <x v="0"/>
    <x v="259"/>
    <x v="7"/>
    <s v="IEC_STD_V10 &gt;&gt; Common &gt;&gt; AutoMetaDataCustomer Name"/>
    <x v="3"/>
    <x v="0"/>
    <s v="客戶名稱Dimension"/>
    <n v="340"/>
    <n v="700"/>
    <n v="0"/>
    <s v=""/>
    <n v="0"/>
    <n v="0"/>
    <n v="1036"/>
    <x v="81"/>
    <s v="Rev and SHIPT in Past Three Years by BU and CUS"/>
    <x v="67"/>
    <e v="#N/A"/>
    <x v="0"/>
    <s v="P.2.1.0: 產品營收與銷量達成率:"/>
    <x v="146"/>
    <x v="146"/>
    <x v="701"/>
    <x v="178"/>
    <x v="178"/>
    <x v="189"/>
    <x v="39"/>
    <x v="0"/>
    <x v="0"/>
    <x v="2"/>
    <m/>
    <x v="0"/>
    <x v="3"/>
    <s v="Rev and SHIPT in Past Three Years by BU and CUS_Customer Name"/>
    <x v="685"/>
    <x v="3"/>
    <x v="0"/>
    <x v="6"/>
    <x v="5"/>
    <x v="0"/>
    <x v="0"/>
    <s v="DM_PNC_3Y_REV_BY_CUST"/>
    <s v="CUSTOMER"/>
    <x v="58"/>
    <x v="152"/>
    <x v="0"/>
    <n v="0"/>
    <x v="0"/>
    <x v="0"/>
    <x v="0"/>
    <s v=""/>
    <s v=""/>
    <n v="701"/>
    <s v="-701"/>
    <x v="0"/>
    <x v="0"/>
    <x v="0"/>
    <x v="178"/>
    <x v="7"/>
    <s v="客戶名稱"/>
    <s v=""/>
    <s v=""/>
    <x v="0"/>
    <x v="60"/>
    <m/>
    <s v="^()$"/>
    <n v="9"/>
    <x v="0"/>
    <x v="5"/>
    <x v="0"/>
    <x v="1"/>
    <x v="1"/>
    <x v="1"/>
    <b v="0"/>
    <x v="1"/>
    <x v="1"/>
    <n v="0"/>
    <x v="0"/>
    <b v="0"/>
    <b v="0"/>
    <b v="0"/>
    <b v="0"/>
    <b v="0"/>
    <b v="0"/>
    <b v="0"/>
    <b v="0"/>
    <b v="0"/>
    <b v="0"/>
    <b v="0"/>
    <x v="0"/>
    <x v="0"/>
    <n v="0"/>
    <x v="12"/>
    <x v="0"/>
  </r>
  <r>
    <m/>
    <x v="5"/>
    <x v="12"/>
    <x v="298"/>
    <x v="299"/>
    <x v="148"/>
    <x v="308"/>
    <s v="N/A"/>
    <x v="3"/>
    <x v="68"/>
    <m/>
    <s v="General"/>
    <s v="日期類"/>
    <m/>
    <x v="0"/>
    <s v="PNC"/>
    <x v="7"/>
    <x v="6"/>
    <x v="0"/>
    <x v="0"/>
    <s v="DM_PNC_3Y_REV_BY_CUST"/>
    <s v="POSTING_YEAR"/>
    <m/>
    <m/>
    <m/>
    <m/>
    <m/>
    <s v="Actual Monthly Revenue and Shipment Data_Actual Operating and Shipment Month"/>
    <m/>
    <m/>
    <m/>
    <m/>
    <m/>
    <m/>
    <m/>
    <m/>
    <m/>
    <m/>
    <m/>
    <m/>
    <s v="資料清單"/>
    <x v="13"/>
    <x v="147"/>
    <x v="60"/>
    <x v="12"/>
    <e v="#N/A"/>
    <s v="Journal Create Year"/>
    <x v="299"/>
    <x v="148"/>
    <x v="0"/>
    <x v="308"/>
    <x v="7"/>
    <s v="IEC_STD_V10 &gt;&gt; Common &gt;&gt; AutoMetaDataJournal Create Year"/>
    <x v="3"/>
    <x v="0"/>
    <s v="立帳年度Dimension"/>
    <n v="622"/>
    <n v="700"/>
    <n v="0"/>
    <s v=""/>
    <n v="0"/>
    <e v="#N/A"/>
    <e v="#N/A"/>
    <x v="111"/>
    <s v="Rev and SHIPT in Past Three Years by BU and CUS"/>
    <x v="67"/>
    <e v="#N/A"/>
    <x v="0"/>
    <s v="P.2.1.0: 產品營收與銷量達成率:"/>
    <x v="147"/>
    <x v="147"/>
    <x v="702"/>
    <x v="298"/>
    <x v="299"/>
    <x v="189"/>
    <x v="0"/>
    <x v="0"/>
    <x v="0"/>
    <x v="3"/>
    <m/>
    <x v="0"/>
    <x v="3"/>
    <s v="Rev and SHIPT in Past Three Years by BU and CUS_Journal Create Year"/>
    <x v="686"/>
    <x v="3"/>
    <x v="0"/>
    <x v="6"/>
    <x v="5"/>
    <x v="0"/>
    <x v="0"/>
    <s v="DM_PNC_3Y_REV_BY_CUST"/>
    <s v="POSTING_YEAR"/>
    <x v="58"/>
    <x v="191"/>
    <x v="0"/>
    <n v="0"/>
    <x v="0"/>
    <x v="0"/>
    <x v="2"/>
    <s v=""/>
    <s v=""/>
    <n v="702"/>
    <s v="-702"/>
    <x v="0"/>
    <x v="0"/>
    <x v="0"/>
    <x v="299"/>
    <x v="7"/>
    <s v="立帳年度"/>
    <s v=""/>
    <s v=""/>
    <x v="0"/>
    <x v="60"/>
    <m/>
    <s v="^()$"/>
    <n v="9"/>
    <x v="0"/>
    <x v="5"/>
    <x v="0"/>
    <x v="1"/>
    <x v="1"/>
    <x v="1"/>
    <b v="0"/>
    <x v="1"/>
    <x v="1"/>
    <n v="0"/>
    <x v="0"/>
    <b v="0"/>
    <b v="0"/>
    <b v="0"/>
    <b v="0"/>
    <b v="0"/>
    <b v="0"/>
    <b v="0"/>
    <b v="0"/>
    <e v="#N/A"/>
    <b v="0"/>
    <b v="0"/>
    <x v="2"/>
    <x v="7"/>
    <n v="0"/>
    <x v="5"/>
    <x v="0"/>
  </r>
  <r>
    <m/>
    <x v="5"/>
    <x v="12"/>
    <x v="331"/>
    <x v="332"/>
    <x v="149"/>
    <x v="341"/>
    <s v="若 營收年度 = 當年年度_x000a_年度營業收入 = 實際營業收入 + 剩餘月董事會預估營業收入_x000a__x000a_若 營收年度 = 非當年年度_x000a_年度營業收入 = 累加 實際營業收入_x000a__x000a_儲存單位為 台幣_x000a_顯示單位為 百萬台幣_x000a__x000a_"/>
    <x v="4"/>
    <x v="68"/>
    <m/>
    <s v="General"/>
    <s v="金額類"/>
    <m/>
    <x v="0"/>
    <s v="PNC"/>
    <x v="7"/>
    <x v="6"/>
    <x v="0"/>
    <x v="0"/>
    <s v="DM_PNC_3Y_REV_BY_CUST"/>
    <s v="THIS_YEAR_ACT_REV"/>
    <m/>
    <m/>
    <m/>
    <m/>
    <m/>
    <s v="Actual Monthly Revenue and Shipment Data_Monthly Actual Revenue"/>
    <m/>
    <m/>
    <m/>
    <m/>
    <m/>
    <m/>
    <m/>
    <m/>
    <m/>
    <m/>
    <m/>
    <m/>
    <s v="資料清單"/>
    <x v="13"/>
    <x v="148"/>
    <x v="60"/>
    <x v="12"/>
    <e v="#N/A"/>
    <s v="Yearly Actual Revenue"/>
    <x v="332"/>
    <x v="149"/>
    <x v="0"/>
    <x v="341"/>
    <x v="7"/>
    <s v="IEC_STD_V10 &gt;&gt; Common &gt;&gt; AutoMetaDataYearly Actual Revenue"/>
    <x v="4"/>
    <x v="0"/>
    <s v="年度實際營業收入Measure"/>
    <n v="705"/>
    <n v="700"/>
    <n v="0"/>
    <s v=""/>
    <n v="0"/>
    <e v="#N/A"/>
    <e v="#N/A"/>
    <x v="127"/>
    <s v="Rev and SHIPT in Past Three Years by BU and CUS"/>
    <x v="67"/>
    <e v="#N/A"/>
    <x v="0"/>
    <s v="P.2.1.0: 產品營收與銷量達成率:"/>
    <x v="148"/>
    <x v="148"/>
    <x v="703"/>
    <x v="331"/>
    <x v="332"/>
    <x v="275"/>
    <x v="0"/>
    <x v="0"/>
    <x v="0"/>
    <x v="6"/>
    <m/>
    <x v="0"/>
    <x v="4"/>
    <s v="Rev and SHIPT in Past Three Years by BU and CUS_Yearly Actual Revenue"/>
    <x v="687"/>
    <x v="4"/>
    <x v="0"/>
    <x v="6"/>
    <x v="5"/>
    <x v="0"/>
    <x v="0"/>
    <s v="DM_PNC_3Y_REV_BY_CUST"/>
    <s v="THIS_YEAR_ACT_REV"/>
    <x v="58"/>
    <x v="218"/>
    <x v="0"/>
    <n v="0"/>
    <x v="0"/>
    <x v="0"/>
    <x v="2"/>
    <s v=""/>
    <s v=""/>
    <n v="703"/>
    <s v="-703"/>
    <x v="0"/>
    <x v="0"/>
    <x v="0"/>
    <x v="332"/>
    <x v="7"/>
    <s v="年度實際營業收入"/>
    <s v=""/>
    <s v=""/>
    <x v="0"/>
    <x v="60"/>
    <m/>
    <s v="^()$"/>
    <n v="9"/>
    <x v="0"/>
    <x v="5"/>
    <x v="0"/>
    <x v="1"/>
    <x v="0"/>
    <x v="1"/>
    <b v="0"/>
    <x v="1"/>
    <x v="1"/>
    <n v="0"/>
    <x v="0"/>
    <b v="0"/>
    <b v="0"/>
    <b v="0"/>
    <b v="0"/>
    <b v="0"/>
    <b v="0"/>
    <b v="0"/>
    <b v="0"/>
    <e v="#N/A"/>
    <b v="0"/>
    <b v="0"/>
    <x v="2"/>
    <x v="7"/>
    <n v="0"/>
    <x v="28"/>
    <x v="0"/>
  </r>
  <r>
    <m/>
    <x v="5"/>
    <x v="12"/>
    <x v="332"/>
    <x v="333"/>
    <x v="150"/>
    <x v="342"/>
    <s v="若 營收年度 = 當年年度_x000a_年度出貨量 = YTM 實際出貨量 + 剩餘董事會預估出貨量_x000a__x000a_若 營收年度 = 非當年年度_x000a_年度出貨量 = 累加 實際出貨量_x000a__x000a_儲存單位為 台_x000a_顯示單位為 千台_x000a__x000a_"/>
    <x v="4"/>
    <x v="68"/>
    <m/>
    <s v="General"/>
    <s v="金額類"/>
    <m/>
    <x v="0"/>
    <s v="PNC"/>
    <x v="7"/>
    <x v="6"/>
    <x v="0"/>
    <x v="0"/>
    <s v="DM_PNC_3Y_REV_BY_CUST"/>
    <s v="THIS_YEAR_ACT_SHIP"/>
    <m/>
    <m/>
    <m/>
    <m/>
    <m/>
    <s v="Actual Monthly Revenue and Shipment Data_Monthly Actual Shipment"/>
    <m/>
    <m/>
    <m/>
    <m/>
    <m/>
    <m/>
    <m/>
    <m/>
    <m/>
    <m/>
    <m/>
    <m/>
    <s v="資料清單"/>
    <x v="13"/>
    <x v="149"/>
    <x v="60"/>
    <x v="12"/>
    <e v="#N/A"/>
    <s v="Yearly Actual Shipment"/>
    <x v="333"/>
    <x v="150"/>
    <x v="0"/>
    <x v="342"/>
    <x v="7"/>
    <s v="IEC_STD_V10 &gt;&gt; Common &gt;&gt; AutoMetaDataYearly Actual Shipment"/>
    <x v="4"/>
    <x v="0"/>
    <s v="年度實際出貨量Measure"/>
    <n v="706"/>
    <n v="700"/>
    <n v="0"/>
    <s v=""/>
    <n v="0"/>
    <e v="#N/A"/>
    <e v="#N/A"/>
    <x v="136"/>
    <s v="Rev and SHIPT in Past Three Years by BU and CUS"/>
    <x v="67"/>
    <e v="#N/A"/>
    <x v="0"/>
    <s v="P.2.1.0: 產品營收與銷量達成率:"/>
    <x v="149"/>
    <x v="149"/>
    <x v="704"/>
    <x v="332"/>
    <x v="333"/>
    <x v="276"/>
    <x v="0"/>
    <x v="0"/>
    <x v="0"/>
    <x v="6"/>
    <m/>
    <x v="0"/>
    <x v="4"/>
    <s v="Rev and SHIPT in Past Three Years by BU and CUS_Yearly Actual Shipment"/>
    <x v="688"/>
    <x v="4"/>
    <x v="0"/>
    <x v="6"/>
    <x v="5"/>
    <x v="0"/>
    <x v="0"/>
    <s v="DM_PNC_3Y_REV_BY_CUST"/>
    <s v="THIS_YEAR_ACT_SHIP"/>
    <x v="58"/>
    <x v="219"/>
    <x v="0"/>
    <n v="0"/>
    <x v="0"/>
    <x v="0"/>
    <x v="2"/>
    <s v=""/>
    <s v=""/>
    <n v="704"/>
    <s v="-704"/>
    <x v="0"/>
    <x v="0"/>
    <x v="0"/>
    <x v="333"/>
    <x v="7"/>
    <s v="年度實際出貨量"/>
    <s v=""/>
    <s v=""/>
    <x v="0"/>
    <x v="60"/>
    <m/>
    <s v="^()$"/>
    <n v="9"/>
    <x v="0"/>
    <x v="5"/>
    <x v="0"/>
    <x v="1"/>
    <x v="0"/>
    <x v="1"/>
    <b v="0"/>
    <x v="1"/>
    <x v="1"/>
    <n v="0"/>
    <x v="0"/>
    <b v="0"/>
    <b v="0"/>
    <b v="0"/>
    <b v="0"/>
    <b v="0"/>
    <b v="0"/>
    <b v="0"/>
    <b v="0"/>
    <e v="#N/A"/>
    <b v="0"/>
    <b v="0"/>
    <x v="2"/>
    <x v="7"/>
    <n v="0"/>
    <x v="17"/>
    <x v="0"/>
  </r>
  <r>
    <m/>
    <x v="5"/>
    <x v="12"/>
    <x v="288"/>
    <x v="288"/>
    <x v="140"/>
    <x v="298"/>
    <s v="年營業收入差異 = 年度營業收入-前一年度營業收入_x000a__x000a_若 營收年度 = 當年年度_x000a_年度營業收入 = 實際營業收入 + 剩餘月董事會預估營業收入_x000a__x000a_若 營收年度 = 非當年年度_x000a_年度營業收入 = 累加 實際營業收入"/>
    <x v="4"/>
    <x v="68"/>
    <s v="Rev and SHIPT in Past Three Years by BU and CUS_Yearly Actual Revenue"/>
    <s v="General"/>
    <s v="金額類"/>
    <m/>
    <x v="0"/>
    <s v="PNC"/>
    <x v="7"/>
    <x v="6"/>
    <x v="0"/>
    <x v="0"/>
    <s v="DM_PNC_3Y_REV_BY_CUST"/>
    <s v="THIS_YEAR_ACT_REV_DIFF"/>
    <m/>
    <m/>
    <m/>
    <m/>
    <m/>
    <s v="Diff Rate of Rev and SHIPT in Different Time Frame_Difference Between Yearly Revenue"/>
    <m/>
    <m/>
    <m/>
    <m/>
    <m/>
    <m/>
    <m/>
    <m/>
    <m/>
    <m/>
    <m/>
    <m/>
    <s v="資料清單"/>
    <x v="13"/>
    <x v="150"/>
    <x v="60"/>
    <x v="12"/>
    <e v="#N/A"/>
    <s v="Difference Between Yearly Revenue"/>
    <x v="288"/>
    <x v="140"/>
    <x v="0"/>
    <x v="298"/>
    <x v="7"/>
    <s v="IEC_STD_V10 &gt;&gt; Common &gt;&gt; AutoMetaDataDifference Between Yearly Revenue"/>
    <x v="4"/>
    <x v="0"/>
    <s v="年度營業收入差異Measure"/>
    <n v="553"/>
    <n v="700"/>
    <e v="#N/A"/>
    <s v=""/>
    <n v="0"/>
    <e v="#N/A"/>
    <e v="#N/A"/>
    <x v="138"/>
    <s v="Rev and SHIPT in Past Three Years by BU and CUS"/>
    <x v="67"/>
    <e v="#N/A"/>
    <x v="80"/>
    <s v="P.2.1.0: 產品營收與銷量達成率:"/>
    <x v="150"/>
    <x v="150"/>
    <x v="705"/>
    <x v="288"/>
    <x v="288"/>
    <x v="277"/>
    <x v="0"/>
    <x v="0"/>
    <x v="0"/>
    <x v="6"/>
    <m/>
    <x v="0"/>
    <x v="4"/>
    <s v="Rev and SHIPT in Past Three Years by BU and CUS_Difference Between Yearly Revenue"/>
    <x v="689"/>
    <x v="4"/>
    <x v="0"/>
    <x v="6"/>
    <x v="5"/>
    <x v="0"/>
    <x v="0"/>
    <s v="DM_PNC_3Y_REV_BY_CUST"/>
    <s v="THIS_YEAR_ACT_REV_DIFF"/>
    <x v="58"/>
    <x v="220"/>
    <x v="0"/>
    <n v="0"/>
    <x v="0"/>
    <x v="0"/>
    <x v="2"/>
    <s v=""/>
    <s v=""/>
    <n v="705"/>
    <s v="-705"/>
    <x v="0"/>
    <x v="0"/>
    <x v="0"/>
    <x v="288"/>
    <x v="7"/>
    <s v="年度營業收入差異"/>
    <s v=""/>
    <s v=""/>
    <x v="0"/>
    <x v="60"/>
    <m/>
    <s v="^()$"/>
    <n v="9"/>
    <x v="0"/>
    <x v="5"/>
    <x v="0"/>
    <x v="1"/>
    <x v="1"/>
    <x v="1"/>
    <b v="0"/>
    <x v="1"/>
    <x v="1"/>
    <n v="0"/>
    <x v="0"/>
    <b v="0"/>
    <b v="0"/>
    <b v="0"/>
    <b v="0"/>
    <b v="0"/>
    <b v="0"/>
    <b v="0"/>
    <b v="0"/>
    <e v="#N/A"/>
    <b v="0"/>
    <b v="0"/>
    <x v="2"/>
    <x v="7"/>
    <n v="0"/>
    <x v="36"/>
    <x v="0"/>
  </r>
  <r>
    <m/>
    <x v="5"/>
    <x v="12"/>
    <x v="289"/>
    <x v="289"/>
    <x v="141"/>
    <x v="299"/>
    <s v="年出貨量差異 = 年度出貨量-前一年度出貨量_x000a__x000a_若 營收年度 = 當年年度_x000a_年度出貨量 = YTM 實際出貨量 + 剩餘董事會預估出貨量_x000a__x000a_若 營收年度 = 非當年年度_x000a_年度出貨量 = 累加 實際出貨量"/>
    <x v="4"/>
    <x v="68"/>
    <s v="Rev and SHIPT in Past Three Years by BU and CUS_Yearly Actual Shipment"/>
    <s v="General"/>
    <s v="金額類"/>
    <m/>
    <x v="0"/>
    <s v="PNC"/>
    <x v="7"/>
    <x v="6"/>
    <x v="0"/>
    <x v="0"/>
    <s v="DM_PNC_3Y_REV_BY_CUST"/>
    <s v="THIS_YEAR_ACT_SHIP_DIFF"/>
    <m/>
    <m/>
    <m/>
    <m/>
    <m/>
    <s v="Diff Rate of Rev and SHIPT in Different Time Frame_Difference Between Yearly Shipment"/>
    <m/>
    <m/>
    <m/>
    <m/>
    <m/>
    <m/>
    <m/>
    <m/>
    <m/>
    <m/>
    <m/>
    <m/>
    <s v="資料清單"/>
    <x v="13"/>
    <x v="151"/>
    <x v="60"/>
    <x v="12"/>
    <e v="#N/A"/>
    <s v="Difference Between Yearly Shipment"/>
    <x v="289"/>
    <x v="141"/>
    <x v="0"/>
    <x v="299"/>
    <x v="7"/>
    <s v="IEC_STD_V10 &gt;&gt; Common &gt;&gt; AutoMetaDataDifference Between Yearly Shipment"/>
    <x v="4"/>
    <x v="0"/>
    <s v="年度出貨量差異Measure"/>
    <n v="554"/>
    <n v="700"/>
    <e v="#N/A"/>
    <s v=""/>
    <n v="0"/>
    <e v="#N/A"/>
    <e v="#N/A"/>
    <x v="139"/>
    <s v="Rev and SHIPT in Past Three Years by BU and CUS"/>
    <x v="67"/>
    <e v="#N/A"/>
    <x v="81"/>
    <s v="P.2.1.0: 產品營收與銷量達成率:"/>
    <x v="151"/>
    <x v="151"/>
    <x v="706"/>
    <x v="289"/>
    <x v="289"/>
    <x v="278"/>
    <x v="0"/>
    <x v="0"/>
    <x v="0"/>
    <x v="6"/>
    <m/>
    <x v="0"/>
    <x v="4"/>
    <s v="Rev and SHIPT in Past Three Years by BU and CUS_Difference Between Yearly Shipment"/>
    <x v="690"/>
    <x v="4"/>
    <x v="0"/>
    <x v="6"/>
    <x v="5"/>
    <x v="0"/>
    <x v="0"/>
    <s v="DM_PNC_3Y_REV_BY_CUST"/>
    <s v="THIS_YEAR_ACT_SHIP_DIFF"/>
    <x v="58"/>
    <x v="221"/>
    <x v="0"/>
    <n v="0"/>
    <x v="0"/>
    <x v="0"/>
    <x v="2"/>
    <s v=""/>
    <s v=""/>
    <n v="706"/>
    <s v="-706"/>
    <x v="0"/>
    <x v="0"/>
    <x v="0"/>
    <x v="289"/>
    <x v="7"/>
    <s v="年度出貨量差異"/>
    <s v=""/>
    <s v=""/>
    <x v="0"/>
    <x v="60"/>
    <m/>
    <s v="^()$"/>
    <n v="9"/>
    <x v="0"/>
    <x v="5"/>
    <x v="0"/>
    <x v="1"/>
    <x v="1"/>
    <x v="1"/>
    <b v="0"/>
    <x v="1"/>
    <x v="1"/>
    <n v="0"/>
    <x v="0"/>
    <b v="0"/>
    <b v="0"/>
    <b v="0"/>
    <b v="0"/>
    <b v="0"/>
    <b v="0"/>
    <b v="0"/>
    <b v="0"/>
    <e v="#N/A"/>
    <b v="0"/>
    <b v="0"/>
    <x v="2"/>
    <x v="7"/>
    <n v="0"/>
    <x v="16"/>
    <x v="0"/>
  </r>
  <r>
    <m/>
    <x v="5"/>
    <x v="12"/>
    <x v="290"/>
    <x v="290"/>
    <x v="139"/>
    <x v="300"/>
    <s v="年營業收入差異 = (年度營業收入-前一年度營業收入)/前一年度營業收入_x000a__x000a_若 營收年度 = 當年年度_x000a_年度營業收入 = 實際營業收入 + 剩餘月董事會預估營業收入_x000a__x000a_若 營收年度 = 非當年年度_x000a_年度營業收入 = 累加 實際營業收入"/>
    <x v="4"/>
    <x v="68"/>
    <s v="Rev and SHIPT in Past Three Years by BU and CUS_Yearly Actual Revenue"/>
    <s v="General"/>
    <s v="比例類"/>
    <m/>
    <x v="0"/>
    <s v="PNC"/>
    <x v="7"/>
    <x v="6"/>
    <x v="0"/>
    <x v="0"/>
    <s v="DM_PNC_3Y_REV_BY_CUST"/>
    <s v="YLY_ACT_REV_DIFF_RATE"/>
    <m/>
    <m/>
    <m/>
    <m/>
    <m/>
    <s v="Diff Rate of Rev and SHIPT in Different Time Frame_Difference Ratio Between Yearly Revenue"/>
    <m/>
    <m/>
    <m/>
    <m/>
    <m/>
    <m/>
    <m/>
    <m/>
    <m/>
    <m/>
    <m/>
    <m/>
    <s v="資料清單"/>
    <x v="13"/>
    <x v="152"/>
    <x v="60"/>
    <x v="12"/>
    <e v="#N/A"/>
    <s v="Difference Ratio Between Yearly Revenue"/>
    <x v="290"/>
    <x v="139"/>
    <x v="0"/>
    <x v="300"/>
    <x v="7"/>
    <s v="IEC_STD_V10 &gt;&gt; Common &gt;&gt; AutoMetaDataDifference Ratio Between Yearly Revenue"/>
    <x v="4"/>
    <x v="0"/>
    <s v="年度營業收入差異率Measure"/>
    <n v="555"/>
    <n v="700"/>
    <e v="#N/A"/>
    <s v=""/>
    <n v="0"/>
    <e v="#N/A"/>
    <e v="#N/A"/>
    <x v="140"/>
    <s v="Rev and SHIPT in Past Three Years by BU and CUS"/>
    <x v="67"/>
    <e v="#N/A"/>
    <x v="80"/>
    <s v="P.2.1.0: 產品營收與銷量達成率:"/>
    <x v="152"/>
    <x v="152"/>
    <x v="707"/>
    <x v="290"/>
    <x v="290"/>
    <x v="279"/>
    <x v="0"/>
    <x v="0"/>
    <x v="0"/>
    <x v="5"/>
    <m/>
    <x v="0"/>
    <x v="4"/>
    <s v="Rev and SHIPT in Past Three Years by BU and CUS_Difference Ratio Between Yearly Revenue"/>
    <x v="691"/>
    <x v="4"/>
    <x v="0"/>
    <x v="6"/>
    <x v="5"/>
    <x v="0"/>
    <x v="0"/>
    <s v="DM_PNC_3Y_REV_BY_CUST"/>
    <s v="YLY_ACT_REV_DIFF_RATE"/>
    <x v="58"/>
    <x v="187"/>
    <x v="0"/>
    <n v="0"/>
    <x v="0"/>
    <x v="0"/>
    <x v="2"/>
    <s v=""/>
    <s v=""/>
    <n v="707"/>
    <s v="-707"/>
    <x v="0"/>
    <x v="0"/>
    <x v="0"/>
    <x v="290"/>
    <x v="7"/>
    <s v="年度營業收入差異率"/>
    <s v=""/>
    <s v=""/>
    <x v="0"/>
    <x v="60"/>
    <m/>
    <s v="^()$"/>
    <n v="9"/>
    <x v="0"/>
    <x v="5"/>
    <x v="0"/>
    <x v="1"/>
    <x v="1"/>
    <x v="1"/>
    <b v="0"/>
    <x v="1"/>
    <x v="1"/>
    <n v="0"/>
    <x v="0"/>
    <b v="0"/>
    <b v="0"/>
    <b v="0"/>
    <b v="0"/>
    <b v="0"/>
    <b v="0"/>
    <b v="0"/>
    <b v="0"/>
    <e v="#N/A"/>
    <b v="0"/>
    <b v="0"/>
    <x v="2"/>
    <x v="7"/>
    <n v="0"/>
    <x v="27"/>
    <x v="0"/>
  </r>
  <r>
    <m/>
    <x v="5"/>
    <x v="12"/>
    <x v="291"/>
    <x v="291"/>
    <x v="142"/>
    <x v="301"/>
    <s v="年出貨量差異 = (年度出貨量-前一年度出貨量)/前一年度出貨量_x000a__x000a_若 營收年度 = 當年年度_x000a_年度出貨量 = YTM 實際出貨量 + 剩餘董事會預估出貨量_x000a__x000a_若 營收年度 = 非當年年度_x000a_年度出貨量 = 累加 實際出貨量"/>
    <x v="4"/>
    <x v="68"/>
    <s v="Rev and SHIPT in Past Three Years by BU and CUS_Yearly Actual Shipment"/>
    <s v="General"/>
    <s v="比例類"/>
    <m/>
    <x v="0"/>
    <s v="PNC"/>
    <x v="7"/>
    <x v="6"/>
    <x v="0"/>
    <x v="0"/>
    <s v="DM_PNC_3Y_REV_BY_CUST"/>
    <s v="YLY_ACT_SHIP_DIFF_RATE"/>
    <m/>
    <m/>
    <m/>
    <m/>
    <m/>
    <s v="Diff Rate of Rev and SHIPT in Different Time Frame_Difference Ratio Between Yearly Shipment"/>
    <m/>
    <m/>
    <m/>
    <m/>
    <m/>
    <m/>
    <m/>
    <m/>
    <m/>
    <m/>
    <m/>
    <m/>
    <s v="資料清單"/>
    <x v="13"/>
    <x v="153"/>
    <x v="60"/>
    <x v="12"/>
    <e v="#N/A"/>
    <s v="Difference Ratio Between Yearly Shipment"/>
    <x v="291"/>
    <x v="142"/>
    <x v="0"/>
    <x v="301"/>
    <x v="7"/>
    <s v="IEC_STD_V10 &gt;&gt; Common &gt;&gt; AutoMetaDataDifference Ratio Between Yearly Shipment"/>
    <x v="4"/>
    <x v="0"/>
    <s v="年度出貨量差異率Measure"/>
    <n v="556"/>
    <n v="700"/>
    <e v="#N/A"/>
    <s v=""/>
    <n v="0"/>
    <e v="#N/A"/>
    <e v="#N/A"/>
    <x v="141"/>
    <s v="Rev and SHIPT in Past Three Years by BU and CUS"/>
    <x v="67"/>
    <e v="#N/A"/>
    <x v="81"/>
    <s v="P.2.1.0: 產品營收與銷量達成率:"/>
    <x v="153"/>
    <x v="153"/>
    <x v="708"/>
    <x v="291"/>
    <x v="291"/>
    <x v="280"/>
    <x v="0"/>
    <x v="0"/>
    <x v="0"/>
    <x v="5"/>
    <m/>
    <x v="0"/>
    <x v="4"/>
    <s v="Rev and SHIPT in Past Three Years by BU and CUS_Difference Ratio Between Yearly Shipment"/>
    <x v="692"/>
    <x v="4"/>
    <x v="0"/>
    <x v="6"/>
    <x v="5"/>
    <x v="0"/>
    <x v="0"/>
    <s v="DM_PNC_3Y_REV_BY_CUST"/>
    <s v="YLY_ACT_SHIP_DIFF_RATE"/>
    <x v="58"/>
    <x v="188"/>
    <x v="0"/>
    <n v="0"/>
    <x v="0"/>
    <x v="0"/>
    <x v="2"/>
    <s v=""/>
    <s v=""/>
    <n v="708"/>
    <s v="-708"/>
    <x v="0"/>
    <x v="0"/>
    <x v="0"/>
    <x v="291"/>
    <x v="7"/>
    <s v="年度出貨量差異率"/>
    <s v=""/>
    <s v=""/>
    <x v="0"/>
    <x v="60"/>
    <m/>
    <s v="^()$"/>
    <n v="9"/>
    <x v="0"/>
    <x v="5"/>
    <x v="0"/>
    <x v="1"/>
    <x v="1"/>
    <x v="1"/>
    <b v="0"/>
    <x v="1"/>
    <x v="1"/>
    <n v="0"/>
    <x v="0"/>
    <b v="0"/>
    <b v="0"/>
    <b v="0"/>
    <b v="0"/>
    <b v="0"/>
    <b v="0"/>
    <b v="0"/>
    <b v="0"/>
    <e v="#N/A"/>
    <b v="0"/>
    <b v="0"/>
    <x v="2"/>
    <x v="7"/>
    <n v="0"/>
    <x v="45"/>
    <x v="0"/>
  </r>
  <r>
    <m/>
    <x v="5"/>
    <x v="12"/>
    <x v="333"/>
    <x v="334"/>
    <x v="179"/>
    <x v="343"/>
    <s v="N/A"/>
    <x v="0"/>
    <x v="0"/>
    <m/>
    <s v="General"/>
    <s v="N/A"/>
    <s v="N/A"/>
    <x v="0"/>
    <s v="PNC"/>
    <x v="7"/>
    <x v="6"/>
    <x v="0"/>
    <x v="0"/>
    <s v="DM_PNC_3Y_REV_BY_PROD"/>
    <m/>
    <m/>
    <m/>
    <m/>
    <m/>
    <m/>
    <m/>
    <m/>
    <m/>
    <m/>
    <m/>
    <m/>
    <m/>
    <m/>
    <m/>
    <m/>
    <m/>
    <m/>
    <m/>
    <s v="資料清單"/>
    <x v="13"/>
    <x v="154"/>
    <x v="60"/>
    <x v="12"/>
    <e v="#N/A"/>
    <s v="Rev and SHIPT in Past Three Years by PRD"/>
    <x v="334"/>
    <x v="179"/>
    <x v="0"/>
    <x v="343"/>
    <x v="7"/>
    <s v="IEC_STD_V10 &gt;&gt; Common &gt;&gt; AutoMetaDataRev and SHIPT in Past Three Years by PRD"/>
    <x v="0"/>
    <x v="0"/>
    <s v="依產品呈現近三年營業收入與出貨達成狀況Concept"/>
    <n v="711"/>
    <n v="0"/>
    <n v="0"/>
    <s v=""/>
    <n v="0"/>
    <n v="0"/>
    <n v="0"/>
    <x v="0"/>
    <s v=""/>
    <x v="0"/>
    <s v=""/>
    <x v="0"/>
    <s v="P.2.1.0: 產品營收與銷量達成率:"/>
    <x v="154"/>
    <x v="154"/>
    <x v="709"/>
    <x v="333"/>
    <x v="334"/>
    <x v="189"/>
    <x v="26"/>
    <x v="0"/>
    <x v="0"/>
    <x v="7"/>
    <m/>
    <x v="0"/>
    <x v="0"/>
    <s v="Rev and SHIPT in Past Three Years by PRD"/>
    <x v="693"/>
    <x v="0"/>
    <x v="0"/>
    <x v="6"/>
    <x v="5"/>
    <x v="0"/>
    <x v="0"/>
    <s v="DM_PNC_3Y_REV_BY_PROD"/>
    <s v=""/>
    <x v="59"/>
    <x v="0"/>
    <x v="0"/>
    <n v="0"/>
    <x v="0"/>
    <x v="0"/>
    <x v="0"/>
    <s v=""/>
    <s v=""/>
    <n v="709"/>
    <s v="-709"/>
    <x v="0"/>
    <x v="0"/>
    <x v="0"/>
    <x v="334"/>
    <x v="7"/>
    <s v="依產品呈現近三年營業收入與出貨達成狀況"/>
    <s v=""/>
    <s v=""/>
    <x v="0"/>
    <x v="60"/>
    <m/>
    <s v="^()$"/>
    <n v="9"/>
    <x v="0"/>
    <x v="5"/>
    <x v="0"/>
    <x v="1"/>
    <x v="0"/>
    <x v="1"/>
    <b v="0"/>
    <x v="1"/>
    <x v="0"/>
    <n v="0"/>
    <x v="0"/>
    <b v="0"/>
    <b v="0"/>
    <b v="0"/>
    <b v="0"/>
    <b v="0"/>
    <b v="0"/>
    <b v="0"/>
    <b v="0"/>
    <b v="0"/>
    <b v="0"/>
    <b v="0"/>
    <x v="0"/>
    <x v="0"/>
    <n v="0"/>
    <x v="45"/>
    <x v="0"/>
  </r>
  <r>
    <m/>
    <x v="5"/>
    <x v="12"/>
    <x v="177"/>
    <x v="177"/>
    <x v="99"/>
    <x v="258"/>
    <s v="N/A"/>
    <x v="3"/>
    <x v="69"/>
    <m/>
    <s v="General"/>
    <s v="代碼類"/>
    <s v="BU1: 第一事業部_x000a_BU2: 第二事業部"/>
    <x v="0"/>
    <s v="PNC"/>
    <x v="7"/>
    <x v="6"/>
    <x v="0"/>
    <x v="0"/>
    <s v="DM_PNC_3Y_REV_BY_PROD"/>
    <s v="BU"/>
    <m/>
    <m/>
    <m/>
    <m/>
    <m/>
    <m/>
    <m/>
    <m/>
    <m/>
    <m/>
    <m/>
    <m/>
    <m/>
    <m/>
    <m/>
    <m/>
    <m/>
    <m/>
    <s v="資料清單"/>
    <x v="13"/>
    <x v="155"/>
    <x v="60"/>
    <x v="12"/>
    <e v="#N/A"/>
    <s v="BU Code"/>
    <x v="177"/>
    <x v="99"/>
    <x v="0"/>
    <x v="258"/>
    <x v="7"/>
    <s v="IEC_STD_V10 &gt;&gt; Common &gt;&gt; AutoMetaDataBU Code"/>
    <x v="3"/>
    <x v="0"/>
    <s v="事業處代碼Dimension"/>
    <n v="339"/>
    <n v="711"/>
    <n v="0"/>
    <s v=""/>
    <n v="0"/>
    <n v="0"/>
    <n v="1055"/>
    <x v="80"/>
    <s v="Rev and SHIPT in Past Three Years by PRD"/>
    <x v="68"/>
    <e v="#N/A"/>
    <x v="0"/>
    <s v="P.2.1.0: 產品營收與銷量達成率:"/>
    <x v="155"/>
    <x v="155"/>
    <x v="710"/>
    <x v="177"/>
    <x v="177"/>
    <x v="189"/>
    <x v="37"/>
    <x v="0"/>
    <x v="0"/>
    <x v="2"/>
    <m/>
    <x v="0"/>
    <x v="3"/>
    <s v="Rev and SHIPT in Past Three Years by PRD_BU Code"/>
    <x v="694"/>
    <x v="3"/>
    <x v="0"/>
    <x v="6"/>
    <x v="5"/>
    <x v="0"/>
    <x v="0"/>
    <s v="DM_PNC_3Y_REV_BY_PROD"/>
    <s v="BU"/>
    <x v="59"/>
    <x v="150"/>
    <x v="0"/>
    <n v="0"/>
    <x v="0"/>
    <x v="0"/>
    <x v="0"/>
    <s v=""/>
    <s v=""/>
    <n v="710"/>
    <s v="-710"/>
    <x v="0"/>
    <x v="0"/>
    <x v="0"/>
    <x v="177"/>
    <x v="7"/>
    <s v="事業處代碼"/>
    <s v=""/>
    <s v=""/>
    <x v="0"/>
    <x v="60"/>
    <m/>
    <s v="^()$"/>
    <n v="9"/>
    <x v="0"/>
    <x v="5"/>
    <x v="0"/>
    <x v="1"/>
    <x v="1"/>
    <x v="1"/>
    <b v="0"/>
    <x v="1"/>
    <x v="1"/>
    <n v="0"/>
    <x v="0"/>
    <b v="0"/>
    <b v="0"/>
    <b v="0"/>
    <b v="0"/>
    <b v="0"/>
    <b v="0"/>
    <b v="0"/>
    <b v="0"/>
    <b v="0"/>
    <b v="0"/>
    <b v="0"/>
    <x v="0"/>
    <x v="0"/>
    <n v="0"/>
    <x v="1"/>
    <x v="0"/>
  </r>
  <r>
    <m/>
    <x v="5"/>
    <x v="12"/>
    <x v="179"/>
    <x v="179"/>
    <x v="102"/>
    <x v="183"/>
    <s v="N/A"/>
    <x v="3"/>
    <x v="69"/>
    <m/>
    <s v="General"/>
    <s v="代碼類"/>
    <s v="BU1A_x000a_BU2B"/>
    <x v="0"/>
    <s v="PNC"/>
    <x v="7"/>
    <x v="6"/>
    <x v="0"/>
    <x v="0"/>
    <s v="DM_PNC_3Y_REV_BY_PROD"/>
    <s v="DIVISION"/>
    <m/>
    <m/>
    <m/>
    <m/>
    <m/>
    <m/>
    <m/>
    <m/>
    <m/>
    <m/>
    <m/>
    <m/>
    <m/>
    <m/>
    <m/>
    <m/>
    <m/>
    <m/>
    <s v="資料清單"/>
    <x v="13"/>
    <x v="156"/>
    <x v="60"/>
    <x v="12"/>
    <e v="#N/A"/>
    <s v="Division Code"/>
    <x v="179"/>
    <x v="102"/>
    <x v="0"/>
    <x v="183"/>
    <x v="7"/>
    <s v="IEC_STD_V10 &gt;&gt; Common &gt;&gt; AutoMetaDataDivision Code"/>
    <x v="3"/>
    <x v="0"/>
    <s v="產品事業部門代碼Dimension"/>
    <n v="341"/>
    <n v="711"/>
    <n v="0"/>
    <s v=""/>
    <n v="0"/>
    <n v="0"/>
    <n v="1051"/>
    <x v="82"/>
    <s v="Rev and SHIPT in Past Three Years by PRD"/>
    <x v="68"/>
    <e v="#N/A"/>
    <x v="0"/>
    <s v="P.2.1.0: 產品營收與銷量達成率:"/>
    <x v="156"/>
    <x v="156"/>
    <x v="711"/>
    <x v="179"/>
    <x v="179"/>
    <x v="189"/>
    <x v="38"/>
    <x v="0"/>
    <x v="0"/>
    <x v="2"/>
    <m/>
    <x v="0"/>
    <x v="3"/>
    <s v="Rev and SHIPT in Past Three Years by PRD_Division Code"/>
    <x v="695"/>
    <x v="3"/>
    <x v="0"/>
    <x v="6"/>
    <x v="5"/>
    <x v="0"/>
    <x v="0"/>
    <s v="DM_PNC_3Y_REV_BY_PROD"/>
    <s v="DIVISION"/>
    <x v="59"/>
    <x v="151"/>
    <x v="0"/>
    <n v="0"/>
    <x v="0"/>
    <x v="0"/>
    <x v="0"/>
    <s v=""/>
    <s v=""/>
    <n v="711"/>
    <s v="-711"/>
    <x v="0"/>
    <x v="0"/>
    <x v="0"/>
    <x v="179"/>
    <x v="7"/>
    <s v="產品事業部門代碼"/>
    <s v=""/>
    <s v=""/>
    <x v="0"/>
    <x v="60"/>
    <m/>
    <s v="^()$"/>
    <n v="9"/>
    <x v="0"/>
    <x v="5"/>
    <x v="0"/>
    <x v="1"/>
    <x v="1"/>
    <x v="1"/>
    <b v="0"/>
    <x v="1"/>
    <x v="1"/>
    <n v="0"/>
    <x v="0"/>
    <b v="0"/>
    <b v="0"/>
    <b v="0"/>
    <b v="0"/>
    <b v="0"/>
    <b v="0"/>
    <b v="0"/>
    <b v="0"/>
    <b v="0"/>
    <b v="0"/>
    <b v="0"/>
    <x v="0"/>
    <x v="0"/>
    <n v="0"/>
    <x v="12"/>
    <x v="0"/>
  </r>
  <r>
    <m/>
    <x v="5"/>
    <x v="12"/>
    <x v="178"/>
    <x v="178"/>
    <x v="93"/>
    <x v="259"/>
    <s v="N/A"/>
    <x v="3"/>
    <x v="69"/>
    <m/>
    <s v="General"/>
    <s v="代碼類"/>
    <s v="HP, Dynabook, ASUS, Tiny"/>
    <x v="0"/>
    <s v="PNC"/>
    <x v="7"/>
    <x v="6"/>
    <x v="0"/>
    <x v="0"/>
    <s v="DM_PNC_3Y_REV_BY_PROD"/>
    <s v="CUSTOMER"/>
    <m/>
    <m/>
    <m/>
    <m/>
    <m/>
    <m/>
    <m/>
    <m/>
    <m/>
    <m/>
    <m/>
    <m/>
    <m/>
    <m/>
    <m/>
    <m/>
    <m/>
    <m/>
    <s v="資料清單"/>
    <x v="13"/>
    <x v="157"/>
    <x v="60"/>
    <x v="12"/>
    <e v="#N/A"/>
    <s v="Customer Name"/>
    <x v="178"/>
    <x v="93"/>
    <x v="0"/>
    <x v="259"/>
    <x v="7"/>
    <s v="IEC_STD_V10 &gt;&gt; Common &gt;&gt; AutoMetaDataCustomer Name"/>
    <x v="3"/>
    <x v="0"/>
    <s v="客戶名稱Dimension"/>
    <n v="340"/>
    <n v="711"/>
    <n v="0"/>
    <s v=""/>
    <n v="0"/>
    <n v="0"/>
    <n v="1036"/>
    <x v="81"/>
    <s v="Rev and SHIPT in Past Three Years by PRD"/>
    <x v="68"/>
    <e v="#N/A"/>
    <x v="0"/>
    <s v="P.2.1.0: 產品營收與銷量達成率:"/>
    <x v="157"/>
    <x v="157"/>
    <x v="712"/>
    <x v="178"/>
    <x v="178"/>
    <x v="189"/>
    <x v="39"/>
    <x v="0"/>
    <x v="0"/>
    <x v="2"/>
    <m/>
    <x v="0"/>
    <x v="3"/>
    <s v="Rev and SHIPT in Past Three Years by PRD_Customer Name"/>
    <x v="696"/>
    <x v="3"/>
    <x v="0"/>
    <x v="6"/>
    <x v="5"/>
    <x v="0"/>
    <x v="0"/>
    <s v="DM_PNC_3Y_REV_BY_PROD"/>
    <s v="CUSTOMER"/>
    <x v="59"/>
    <x v="152"/>
    <x v="0"/>
    <n v="0"/>
    <x v="0"/>
    <x v="0"/>
    <x v="0"/>
    <s v=""/>
    <s v=""/>
    <n v="712"/>
    <s v="-712"/>
    <x v="0"/>
    <x v="0"/>
    <x v="0"/>
    <x v="178"/>
    <x v="7"/>
    <s v="客戶名稱"/>
    <s v=""/>
    <s v=""/>
    <x v="0"/>
    <x v="60"/>
    <m/>
    <s v="^()$"/>
    <n v="9"/>
    <x v="0"/>
    <x v="5"/>
    <x v="0"/>
    <x v="1"/>
    <x v="1"/>
    <x v="1"/>
    <b v="0"/>
    <x v="1"/>
    <x v="1"/>
    <n v="0"/>
    <x v="0"/>
    <b v="0"/>
    <b v="0"/>
    <b v="0"/>
    <b v="0"/>
    <b v="0"/>
    <b v="0"/>
    <b v="0"/>
    <b v="0"/>
    <b v="0"/>
    <b v="0"/>
    <b v="0"/>
    <x v="0"/>
    <x v="0"/>
    <n v="0"/>
    <x v="12"/>
    <x v="0"/>
  </r>
  <r>
    <m/>
    <x v="5"/>
    <x v="12"/>
    <x v="180"/>
    <x v="180"/>
    <x v="103"/>
    <x v="260"/>
    <s v="N/A"/>
    <x v="3"/>
    <x v="69"/>
    <m/>
    <s v="General"/>
    <s v="代碼類"/>
    <s v="XXX"/>
    <x v="0"/>
    <s v="PNC"/>
    <x v="7"/>
    <x v="6"/>
    <x v="0"/>
    <x v="0"/>
    <s v="DM_PNC_3Y_REV_BY_PROD"/>
    <s v="PROD_CATEGORY"/>
    <m/>
    <m/>
    <m/>
    <m/>
    <m/>
    <m/>
    <m/>
    <m/>
    <m/>
    <m/>
    <m/>
    <m/>
    <m/>
    <m/>
    <m/>
    <m/>
    <m/>
    <m/>
    <s v="資料清單"/>
    <x v="13"/>
    <x v="158"/>
    <x v="60"/>
    <x v="12"/>
    <e v="#N/A"/>
    <s v="Product Category"/>
    <x v="180"/>
    <x v="103"/>
    <x v="0"/>
    <x v="260"/>
    <x v="7"/>
    <s v="IEC_STD_V10 &gt;&gt; Common &gt;&gt; AutoMetaDataProduct Category"/>
    <x v="3"/>
    <x v="0"/>
    <s v="產品型態分類Dimension"/>
    <n v="342"/>
    <n v="711"/>
    <n v="0"/>
    <s v=""/>
    <n v="0"/>
    <n v="0"/>
    <n v="1046"/>
    <x v="83"/>
    <s v="Rev and SHIPT in Past Three Years by PRD"/>
    <x v="68"/>
    <e v="#N/A"/>
    <x v="0"/>
    <s v="P.2.1.0: 產品營收與銷量達成率:"/>
    <x v="158"/>
    <x v="158"/>
    <x v="713"/>
    <x v="180"/>
    <x v="180"/>
    <x v="189"/>
    <x v="42"/>
    <x v="0"/>
    <x v="0"/>
    <x v="2"/>
    <m/>
    <x v="0"/>
    <x v="3"/>
    <s v="Rev and SHIPT in Past Three Years by PRD_Product Category"/>
    <x v="697"/>
    <x v="3"/>
    <x v="0"/>
    <x v="6"/>
    <x v="5"/>
    <x v="0"/>
    <x v="0"/>
    <s v="DM_PNC_3Y_REV_BY_PROD"/>
    <s v="PROD_CATEGORY"/>
    <x v="59"/>
    <x v="153"/>
    <x v="0"/>
    <n v="0"/>
    <x v="0"/>
    <x v="0"/>
    <x v="0"/>
    <s v=""/>
    <s v=""/>
    <n v="713"/>
    <s v="-713"/>
    <x v="0"/>
    <x v="0"/>
    <x v="0"/>
    <x v="180"/>
    <x v="7"/>
    <s v="產品型態分類"/>
    <s v=""/>
    <s v=""/>
    <x v="0"/>
    <x v="60"/>
    <m/>
    <s v="^()$"/>
    <n v="9"/>
    <x v="0"/>
    <x v="5"/>
    <x v="0"/>
    <x v="1"/>
    <x v="1"/>
    <x v="1"/>
    <b v="0"/>
    <x v="1"/>
    <x v="1"/>
    <n v="0"/>
    <x v="0"/>
    <b v="0"/>
    <b v="0"/>
    <b v="0"/>
    <b v="0"/>
    <b v="0"/>
    <b v="0"/>
    <b v="0"/>
    <b v="0"/>
    <b v="0"/>
    <b v="0"/>
    <b v="0"/>
    <x v="0"/>
    <x v="0"/>
    <n v="0"/>
    <x v="11"/>
    <x v="0"/>
  </r>
  <r>
    <m/>
    <x v="5"/>
    <x v="12"/>
    <x v="298"/>
    <x v="299"/>
    <x v="148"/>
    <x v="308"/>
    <s v="N/A"/>
    <x v="3"/>
    <x v="69"/>
    <m/>
    <s v="General"/>
    <s v="日期類"/>
    <m/>
    <x v="0"/>
    <s v="PNC"/>
    <x v="7"/>
    <x v="6"/>
    <x v="0"/>
    <x v="0"/>
    <s v="DM_PNC_3Y_REV_BY_PROD"/>
    <s v="POSTING_YEAR"/>
    <m/>
    <m/>
    <m/>
    <m/>
    <m/>
    <s v="Actual Monthly Revenue and Shipment Data_Actual Operating and Shipment Month"/>
    <m/>
    <m/>
    <m/>
    <m/>
    <m/>
    <m/>
    <m/>
    <m/>
    <m/>
    <m/>
    <m/>
    <m/>
    <s v="資料清單"/>
    <x v="13"/>
    <x v="159"/>
    <x v="60"/>
    <x v="12"/>
    <e v="#N/A"/>
    <s v="Journal Create Year"/>
    <x v="299"/>
    <x v="148"/>
    <x v="0"/>
    <x v="308"/>
    <x v="7"/>
    <s v="IEC_STD_V10 &gt;&gt; Common &gt;&gt; AutoMetaDataJournal Create Year"/>
    <x v="3"/>
    <x v="0"/>
    <s v="立帳年度Dimension"/>
    <n v="622"/>
    <n v="711"/>
    <n v="0"/>
    <s v=""/>
    <n v="0"/>
    <e v="#N/A"/>
    <e v="#N/A"/>
    <x v="111"/>
    <s v="Rev and SHIPT in Past Three Years by PRD"/>
    <x v="68"/>
    <e v="#N/A"/>
    <x v="0"/>
    <s v="P.2.1.0: 產品營收與銷量達成率:"/>
    <x v="159"/>
    <x v="159"/>
    <x v="714"/>
    <x v="298"/>
    <x v="299"/>
    <x v="189"/>
    <x v="0"/>
    <x v="0"/>
    <x v="0"/>
    <x v="3"/>
    <m/>
    <x v="0"/>
    <x v="3"/>
    <s v="Rev and SHIPT in Past Three Years by PRD_Journal Create Year"/>
    <x v="698"/>
    <x v="3"/>
    <x v="0"/>
    <x v="6"/>
    <x v="5"/>
    <x v="0"/>
    <x v="0"/>
    <s v="DM_PNC_3Y_REV_BY_PROD"/>
    <s v="POSTING_YEAR"/>
    <x v="59"/>
    <x v="191"/>
    <x v="0"/>
    <n v="0"/>
    <x v="0"/>
    <x v="0"/>
    <x v="2"/>
    <s v=""/>
    <s v=""/>
    <n v="714"/>
    <s v="-714"/>
    <x v="0"/>
    <x v="0"/>
    <x v="0"/>
    <x v="299"/>
    <x v="7"/>
    <s v="立帳年度"/>
    <s v=""/>
    <s v=""/>
    <x v="0"/>
    <x v="60"/>
    <m/>
    <s v="^()$"/>
    <n v="9"/>
    <x v="0"/>
    <x v="5"/>
    <x v="0"/>
    <x v="1"/>
    <x v="1"/>
    <x v="1"/>
    <b v="0"/>
    <x v="1"/>
    <x v="1"/>
    <n v="0"/>
    <x v="0"/>
    <b v="0"/>
    <b v="0"/>
    <b v="0"/>
    <b v="0"/>
    <b v="0"/>
    <b v="0"/>
    <b v="0"/>
    <b v="0"/>
    <e v="#N/A"/>
    <b v="0"/>
    <b v="0"/>
    <x v="2"/>
    <x v="7"/>
    <n v="0"/>
    <x v="5"/>
    <x v="0"/>
  </r>
  <r>
    <m/>
    <x v="5"/>
    <x v="12"/>
    <x v="331"/>
    <x v="332"/>
    <x v="149"/>
    <x v="341"/>
    <s v="若 營收年度 = 當年年度_x000a_年度營業收入 = 實際營業收入 + 剩餘月董事會預估營業收入_x000a__x000a_若 營收年度 = 非當年年度_x000a_年度營業收入 = 累加 實際營業收入_x000a__x000a_儲存單位為 台幣_x000a_顯示單位為 百萬台幣"/>
    <x v="4"/>
    <x v="69"/>
    <m/>
    <s v="General"/>
    <s v="金額類"/>
    <m/>
    <x v="0"/>
    <s v="PNC"/>
    <x v="7"/>
    <x v="6"/>
    <x v="0"/>
    <x v="0"/>
    <s v="DM_PNC_3Y_REV_BY_PROD"/>
    <s v="THIS_YEAR_ACT_REV"/>
    <m/>
    <m/>
    <m/>
    <m/>
    <m/>
    <s v="Actual Monthly Revenue and Shipment Data_Monthly Actual Revenue"/>
    <m/>
    <m/>
    <m/>
    <m/>
    <m/>
    <m/>
    <m/>
    <m/>
    <m/>
    <m/>
    <m/>
    <m/>
    <s v="資料清單"/>
    <x v="13"/>
    <x v="160"/>
    <x v="60"/>
    <x v="12"/>
    <e v="#N/A"/>
    <s v="Yearly Actual Revenue"/>
    <x v="332"/>
    <x v="149"/>
    <x v="0"/>
    <x v="341"/>
    <x v="7"/>
    <s v="IEC_STD_V10 &gt;&gt; Common &gt;&gt; AutoMetaDataYearly Actual Revenue"/>
    <x v="4"/>
    <x v="0"/>
    <s v="年度實際營業收入Measure"/>
    <n v="705"/>
    <n v="711"/>
    <n v="0"/>
    <s v=""/>
    <n v="0"/>
    <e v="#N/A"/>
    <e v="#N/A"/>
    <x v="127"/>
    <s v="Rev and SHIPT in Past Three Years by PRD"/>
    <x v="68"/>
    <e v="#N/A"/>
    <x v="0"/>
    <s v="P.2.1.0: 產品營收與銷量達成率:"/>
    <x v="160"/>
    <x v="160"/>
    <x v="715"/>
    <x v="331"/>
    <x v="332"/>
    <x v="281"/>
    <x v="0"/>
    <x v="0"/>
    <x v="0"/>
    <x v="6"/>
    <m/>
    <x v="0"/>
    <x v="4"/>
    <s v="Rev and SHIPT in Past Three Years by PRD_Yearly Actual Revenue"/>
    <x v="699"/>
    <x v="4"/>
    <x v="0"/>
    <x v="6"/>
    <x v="5"/>
    <x v="0"/>
    <x v="0"/>
    <s v="DM_PNC_3Y_REV_BY_PROD"/>
    <s v="THIS_YEAR_ACT_REV"/>
    <x v="59"/>
    <x v="218"/>
    <x v="0"/>
    <n v="0"/>
    <x v="0"/>
    <x v="0"/>
    <x v="2"/>
    <s v=""/>
    <s v=""/>
    <n v="715"/>
    <s v="-715"/>
    <x v="0"/>
    <x v="0"/>
    <x v="0"/>
    <x v="332"/>
    <x v="7"/>
    <s v="年度實際營業收入"/>
    <s v=""/>
    <s v=""/>
    <x v="0"/>
    <x v="60"/>
    <m/>
    <s v="^()$"/>
    <n v="9"/>
    <x v="0"/>
    <x v="5"/>
    <x v="0"/>
    <x v="1"/>
    <x v="1"/>
    <x v="1"/>
    <b v="0"/>
    <x v="1"/>
    <x v="1"/>
    <n v="0"/>
    <x v="0"/>
    <b v="0"/>
    <b v="0"/>
    <b v="0"/>
    <b v="0"/>
    <b v="0"/>
    <b v="0"/>
    <b v="0"/>
    <b v="0"/>
    <e v="#N/A"/>
    <b v="0"/>
    <b v="0"/>
    <x v="2"/>
    <x v="7"/>
    <n v="0"/>
    <x v="28"/>
    <x v="0"/>
  </r>
  <r>
    <m/>
    <x v="5"/>
    <x v="12"/>
    <x v="332"/>
    <x v="333"/>
    <x v="150"/>
    <x v="342"/>
    <s v="若 營收年度 = 當年年度_x000a_年度出貨量 = YTM 實際出貨量 + 剩餘董事會預估出貨量_x000a__x000a_若 營收年度 = 非當年年度_x000a_年度出貨量 = 累加 實際出貨量_x000a__x000a_儲存單位為 台_x000a_顯示單位為 千台_x000a__x000a_"/>
    <x v="4"/>
    <x v="69"/>
    <m/>
    <s v="General"/>
    <s v="金額類"/>
    <m/>
    <x v="0"/>
    <s v="PNC"/>
    <x v="7"/>
    <x v="6"/>
    <x v="0"/>
    <x v="0"/>
    <s v="DM_PNC_3Y_REV_BY_PROD"/>
    <s v="THIS_YEAR_ACT_SHIP"/>
    <m/>
    <m/>
    <m/>
    <m/>
    <m/>
    <s v="Actual Monthly Revenue and Shipment Data_Monthly Actual Shipment"/>
    <m/>
    <m/>
    <m/>
    <m/>
    <m/>
    <m/>
    <m/>
    <m/>
    <m/>
    <m/>
    <m/>
    <m/>
    <s v="資料清單"/>
    <x v="13"/>
    <x v="161"/>
    <x v="60"/>
    <x v="12"/>
    <e v="#N/A"/>
    <s v="Yearly Actual Shipment"/>
    <x v="333"/>
    <x v="150"/>
    <x v="0"/>
    <x v="342"/>
    <x v="7"/>
    <s v="IEC_STD_V10 &gt;&gt; Common &gt;&gt; AutoMetaDataYearly Actual Shipment"/>
    <x v="4"/>
    <x v="0"/>
    <s v="年度實際出貨量Measure"/>
    <n v="706"/>
    <n v="711"/>
    <n v="0"/>
    <s v=""/>
    <n v="0"/>
    <e v="#N/A"/>
    <e v="#N/A"/>
    <x v="136"/>
    <s v="Rev and SHIPT in Past Three Years by PRD"/>
    <x v="68"/>
    <e v="#N/A"/>
    <x v="0"/>
    <s v="P.2.1.0: 產品營收與銷量達成率:"/>
    <x v="161"/>
    <x v="161"/>
    <x v="716"/>
    <x v="332"/>
    <x v="333"/>
    <x v="276"/>
    <x v="0"/>
    <x v="0"/>
    <x v="0"/>
    <x v="6"/>
    <m/>
    <x v="0"/>
    <x v="4"/>
    <s v="Rev and SHIPT in Past Three Years by PRD_Yearly Actual Shipment"/>
    <x v="700"/>
    <x v="4"/>
    <x v="0"/>
    <x v="6"/>
    <x v="5"/>
    <x v="0"/>
    <x v="0"/>
    <s v="DM_PNC_3Y_REV_BY_PROD"/>
    <s v="THIS_YEAR_ACT_SHIP"/>
    <x v="59"/>
    <x v="219"/>
    <x v="0"/>
    <n v="0"/>
    <x v="0"/>
    <x v="0"/>
    <x v="2"/>
    <s v=""/>
    <s v=""/>
    <n v="716"/>
    <s v="-716"/>
    <x v="0"/>
    <x v="0"/>
    <x v="0"/>
    <x v="333"/>
    <x v="7"/>
    <s v="年度實際出貨量"/>
    <s v=""/>
    <s v=""/>
    <x v="0"/>
    <x v="60"/>
    <m/>
    <s v="^()$"/>
    <n v="9"/>
    <x v="0"/>
    <x v="5"/>
    <x v="0"/>
    <x v="1"/>
    <x v="1"/>
    <x v="1"/>
    <b v="0"/>
    <x v="1"/>
    <x v="1"/>
    <n v="0"/>
    <x v="0"/>
    <b v="0"/>
    <b v="0"/>
    <b v="0"/>
    <b v="0"/>
    <b v="0"/>
    <b v="0"/>
    <b v="0"/>
    <b v="0"/>
    <e v="#N/A"/>
    <b v="0"/>
    <b v="0"/>
    <x v="2"/>
    <x v="7"/>
    <n v="0"/>
    <x v="17"/>
    <x v="0"/>
  </r>
  <r>
    <m/>
    <x v="5"/>
    <x v="12"/>
    <x v="288"/>
    <x v="288"/>
    <x v="140"/>
    <x v="298"/>
    <s v="年營業收入差異 = 年度營業收入-前一年度營業收入_x000a__x000a_若 營收年度 = 當年年度_x000a_年度營業收入 = 實際營業收入 + 剩餘月董事會預估營業收入_x000a__x000a_若 營收年度 = 非當年年度_x000a_年度營業收入 = 累加 實際營業收入"/>
    <x v="4"/>
    <x v="69"/>
    <s v="Rev and SHIPT in Past Three Years by BU and CUS_Yearly Actual Revenue"/>
    <s v="General"/>
    <s v="金額類"/>
    <m/>
    <x v="0"/>
    <s v="PNC"/>
    <x v="7"/>
    <x v="6"/>
    <x v="0"/>
    <x v="0"/>
    <s v="DM_PNC_3Y_REV_BY_PROD"/>
    <s v="THIS_YEAR_ACT_REV_DIFF"/>
    <m/>
    <m/>
    <m/>
    <m/>
    <m/>
    <s v="Diff Rate of Rev and SHIPT in Different Time Frame_Difference Between Yearly Revenue"/>
    <m/>
    <m/>
    <m/>
    <m/>
    <m/>
    <m/>
    <m/>
    <m/>
    <m/>
    <m/>
    <m/>
    <m/>
    <s v="資料清單"/>
    <x v="13"/>
    <x v="162"/>
    <x v="60"/>
    <x v="12"/>
    <e v="#N/A"/>
    <s v="Difference Between Yearly Revenue"/>
    <x v="288"/>
    <x v="140"/>
    <x v="0"/>
    <x v="298"/>
    <x v="7"/>
    <s v="IEC_STD_V10 &gt;&gt; Common &gt;&gt; AutoMetaDataDifference Between Yearly Revenue"/>
    <x v="4"/>
    <x v="0"/>
    <s v="年度營業收入差異Measure"/>
    <n v="553"/>
    <n v="711"/>
    <e v="#N/A"/>
    <s v=""/>
    <n v="0"/>
    <e v="#N/A"/>
    <e v="#N/A"/>
    <x v="138"/>
    <s v="Rev and SHIPT in Past Three Years by PRD"/>
    <x v="68"/>
    <e v="#N/A"/>
    <x v="80"/>
    <s v="P.2.1.0: 產品營收與銷量達成率:"/>
    <x v="162"/>
    <x v="162"/>
    <x v="717"/>
    <x v="288"/>
    <x v="288"/>
    <x v="277"/>
    <x v="0"/>
    <x v="0"/>
    <x v="0"/>
    <x v="6"/>
    <m/>
    <x v="0"/>
    <x v="4"/>
    <s v="Rev and SHIPT in Past Three Years by PRD_Difference Between Yearly Revenue"/>
    <x v="701"/>
    <x v="4"/>
    <x v="0"/>
    <x v="6"/>
    <x v="5"/>
    <x v="0"/>
    <x v="0"/>
    <s v="DM_PNC_3Y_REV_BY_PROD"/>
    <s v="THIS_YEAR_ACT_REV_DIFF"/>
    <x v="59"/>
    <x v="220"/>
    <x v="0"/>
    <n v="0"/>
    <x v="0"/>
    <x v="0"/>
    <x v="2"/>
    <s v=""/>
    <s v=""/>
    <n v="717"/>
    <s v="-717"/>
    <x v="0"/>
    <x v="0"/>
    <x v="0"/>
    <x v="288"/>
    <x v="7"/>
    <s v="年度營業收入差異"/>
    <s v=""/>
    <s v=""/>
    <x v="0"/>
    <x v="60"/>
    <m/>
    <s v="^()$"/>
    <n v="9"/>
    <x v="0"/>
    <x v="5"/>
    <x v="0"/>
    <x v="1"/>
    <x v="1"/>
    <x v="1"/>
    <b v="0"/>
    <x v="1"/>
    <x v="1"/>
    <n v="0"/>
    <x v="0"/>
    <b v="0"/>
    <b v="0"/>
    <b v="0"/>
    <b v="0"/>
    <b v="0"/>
    <b v="0"/>
    <b v="0"/>
    <b v="0"/>
    <e v="#N/A"/>
    <b v="0"/>
    <b v="0"/>
    <x v="2"/>
    <x v="7"/>
    <n v="0"/>
    <x v="36"/>
    <x v="0"/>
  </r>
  <r>
    <m/>
    <x v="5"/>
    <x v="12"/>
    <x v="289"/>
    <x v="289"/>
    <x v="141"/>
    <x v="299"/>
    <s v="年出貨量差異 = 年度出貨量-前一年度出貨量_x000a__x000a_若 營收年度 = 當年年度_x000a_年度出貨量 = YTM 實際出貨量 + 剩餘董事會預估出貨量_x000a__x000a_若 營收年度 = 非當年年度_x000a_年度出貨量 = 累加 實際出貨量"/>
    <x v="4"/>
    <x v="69"/>
    <s v="Rev and SHIPT in Past Three Years by PRD_Yearly Actual Shipment"/>
    <s v="General"/>
    <s v="金額類"/>
    <m/>
    <x v="0"/>
    <s v="PNC"/>
    <x v="7"/>
    <x v="6"/>
    <x v="0"/>
    <x v="0"/>
    <s v="DM_PNC_3Y_REV_BY_PROD"/>
    <s v="THIS_YEAR_ACT_SHIP_DIFF"/>
    <m/>
    <m/>
    <m/>
    <m/>
    <m/>
    <s v="Diff Rate of Rev and SHIPT in Different Time Frame_Difference Between Yearly Shipment"/>
    <m/>
    <m/>
    <m/>
    <m/>
    <m/>
    <m/>
    <m/>
    <m/>
    <m/>
    <m/>
    <m/>
    <m/>
    <s v="資料清單"/>
    <x v="13"/>
    <x v="163"/>
    <x v="60"/>
    <x v="12"/>
    <e v="#N/A"/>
    <s v="Difference Between Yearly Shipment"/>
    <x v="289"/>
    <x v="141"/>
    <x v="0"/>
    <x v="299"/>
    <x v="7"/>
    <s v="IEC_STD_V10 &gt;&gt; Common &gt;&gt; AutoMetaDataDifference Between Yearly Shipment"/>
    <x v="4"/>
    <x v="0"/>
    <s v="年度出貨量差異Measure"/>
    <n v="554"/>
    <n v="711"/>
    <e v="#N/A"/>
    <s v=""/>
    <n v="0"/>
    <e v="#N/A"/>
    <e v="#N/A"/>
    <x v="139"/>
    <s v="Rev and SHIPT in Past Three Years by PRD"/>
    <x v="68"/>
    <e v="#N/A"/>
    <x v="82"/>
    <s v="P.2.1.0: 產品營收與銷量達成率:"/>
    <x v="163"/>
    <x v="163"/>
    <x v="718"/>
    <x v="289"/>
    <x v="289"/>
    <x v="278"/>
    <x v="0"/>
    <x v="0"/>
    <x v="0"/>
    <x v="6"/>
    <m/>
    <x v="0"/>
    <x v="4"/>
    <s v="Rev and SHIPT in Past Three Years by PRD_Difference Between Yearly Shipment"/>
    <x v="702"/>
    <x v="4"/>
    <x v="0"/>
    <x v="6"/>
    <x v="5"/>
    <x v="0"/>
    <x v="0"/>
    <s v="DM_PNC_3Y_REV_BY_PROD"/>
    <s v="THIS_YEAR_ACT_SHIP_DIFF"/>
    <x v="59"/>
    <x v="221"/>
    <x v="0"/>
    <n v="0"/>
    <x v="0"/>
    <x v="0"/>
    <x v="2"/>
    <s v=""/>
    <s v=""/>
    <n v="718"/>
    <s v="-718"/>
    <x v="0"/>
    <x v="0"/>
    <x v="0"/>
    <x v="289"/>
    <x v="7"/>
    <s v="年度出貨量差異"/>
    <s v=""/>
    <s v=""/>
    <x v="0"/>
    <x v="60"/>
    <m/>
    <s v="^()$"/>
    <n v="9"/>
    <x v="0"/>
    <x v="5"/>
    <x v="0"/>
    <x v="1"/>
    <x v="1"/>
    <x v="1"/>
    <b v="0"/>
    <x v="1"/>
    <x v="1"/>
    <n v="0"/>
    <x v="0"/>
    <b v="0"/>
    <b v="0"/>
    <b v="0"/>
    <b v="0"/>
    <b v="0"/>
    <b v="0"/>
    <b v="0"/>
    <b v="0"/>
    <e v="#N/A"/>
    <b v="0"/>
    <b v="0"/>
    <x v="2"/>
    <x v="7"/>
    <n v="0"/>
    <x v="16"/>
    <x v="0"/>
  </r>
  <r>
    <m/>
    <x v="5"/>
    <x v="12"/>
    <x v="290"/>
    <x v="290"/>
    <x v="139"/>
    <x v="300"/>
    <s v="年營業收入差異 = (年度營業收入-前一年度營業收入)/前一年度營業收入_x000a__x000a_若 營收年度 = 當年年度_x000a_年度營業收入 = 實際營業收入 + 剩餘月董事會預估營業收入_x000a__x000a_若 營收年度 = 非當年年度_x000a_年度營業收入 = 累加 實際營業收入"/>
    <x v="4"/>
    <x v="69"/>
    <s v="Rev and SHIPT in Past Three Years by BU and CUS_Yearly Actual Revenue"/>
    <s v="General"/>
    <s v="比例類"/>
    <m/>
    <x v="0"/>
    <s v="PNC"/>
    <x v="7"/>
    <x v="6"/>
    <x v="0"/>
    <x v="0"/>
    <s v="DM_PNC_3Y_REV_BY_PROD"/>
    <s v="YLY_ACT_REV_DIFF_RATE"/>
    <m/>
    <m/>
    <m/>
    <m/>
    <m/>
    <s v="Diff Rate of Rev and SHIPT in Different Time Frame_Difference Ratio Between Yearly Revenue"/>
    <m/>
    <m/>
    <m/>
    <m/>
    <m/>
    <m/>
    <m/>
    <m/>
    <m/>
    <m/>
    <m/>
    <m/>
    <s v="資料清單"/>
    <x v="13"/>
    <x v="164"/>
    <x v="60"/>
    <x v="12"/>
    <e v="#N/A"/>
    <s v="Difference Ratio Between Yearly Revenue"/>
    <x v="290"/>
    <x v="139"/>
    <x v="0"/>
    <x v="300"/>
    <x v="7"/>
    <s v="IEC_STD_V10 &gt;&gt; Common &gt;&gt; AutoMetaDataDifference Ratio Between Yearly Revenue"/>
    <x v="4"/>
    <x v="0"/>
    <s v="年度營業收入差異率Measure"/>
    <n v="555"/>
    <n v="711"/>
    <e v="#N/A"/>
    <s v=""/>
    <n v="0"/>
    <e v="#N/A"/>
    <e v="#N/A"/>
    <x v="140"/>
    <s v="Rev and SHIPT in Past Three Years by PRD"/>
    <x v="68"/>
    <e v="#N/A"/>
    <x v="80"/>
    <s v="P.2.1.0: 產品營收與銷量達成率:"/>
    <x v="164"/>
    <x v="164"/>
    <x v="719"/>
    <x v="290"/>
    <x v="290"/>
    <x v="279"/>
    <x v="0"/>
    <x v="0"/>
    <x v="0"/>
    <x v="5"/>
    <m/>
    <x v="0"/>
    <x v="4"/>
    <s v="Rev and SHIPT in Past Three Years by PRD_Difference Ratio Between Yearly Revenue"/>
    <x v="703"/>
    <x v="4"/>
    <x v="0"/>
    <x v="6"/>
    <x v="5"/>
    <x v="0"/>
    <x v="0"/>
    <s v="DM_PNC_3Y_REV_BY_PROD"/>
    <s v="YLY_ACT_REV_DIFF_RATE"/>
    <x v="59"/>
    <x v="187"/>
    <x v="0"/>
    <n v="0"/>
    <x v="0"/>
    <x v="0"/>
    <x v="2"/>
    <s v=""/>
    <s v=""/>
    <n v="719"/>
    <s v="-719"/>
    <x v="0"/>
    <x v="0"/>
    <x v="0"/>
    <x v="290"/>
    <x v="7"/>
    <s v="年度營業收入差異率"/>
    <s v=""/>
    <s v=""/>
    <x v="0"/>
    <x v="60"/>
    <m/>
    <s v="^()$"/>
    <n v="9"/>
    <x v="0"/>
    <x v="5"/>
    <x v="0"/>
    <x v="1"/>
    <x v="1"/>
    <x v="1"/>
    <b v="0"/>
    <x v="1"/>
    <x v="1"/>
    <n v="0"/>
    <x v="0"/>
    <b v="0"/>
    <b v="0"/>
    <b v="0"/>
    <b v="0"/>
    <b v="0"/>
    <b v="0"/>
    <b v="0"/>
    <b v="0"/>
    <e v="#N/A"/>
    <b v="0"/>
    <b v="0"/>
    <x v="2"/>
    <x v="7"/>
    <n v="0"/>
    <x v="27"/>
    <x v="0"/>
  </r>
  <r>
    <m/>
    <x v="5"/>
    <x v="12"/>
    <x v="291"/>
    <x v="291"/>
    <x v="142"/>
    <x v="301"/>
    <s v="年出貨量差異 = (年度出貨量-前一年度出貨量)/前一年度出貨量_x000a__x000a_若 營收年度 = 當年年度_x000a_年度出貨量 = YTM 實際出貨量 + 剩餘董事會預估出貨量_x000a__x000a_若 營收年度 = 非當年年度_x000a_年度出貨量 = 累加 實際出貨量"/>
    <x v="4"/>
    <x v="69"/>
    <s v="Rev and SHIPT in Past Three Years by PRD_Yearly Actual Shipment"/>
    <s v="General"/>
    <s v="比例類"/>
    <m/>
    <x v="0"/>
    <s v="PNC"/>
    <x v="7"/>
    <x v="6"/>
    <x v="0"/>
    <x v="0"/>
    <s v="DM_PNC_3Y_REV_BY_PROD"/>
    <s v="YLY_ACT_SHIP_DIFF_RATE"/>
    <m/>
    <m/>
    <m/>
    <m/>
    <m/>
    <s v="Diff Rate of Rev and SHIPT in Different Time Frame_Difference Ratio Between Yearly Shipment"/>
    <m/>
    <m/>
    <m/>
    <m/>
    <m/>
    <m/>
    <m/>
    <m/>
    <m/>
    <m/>
    <m/>
    <m/>
    <s v="資料清單"/>
    <x v="13"/>
    <x v="165"/>
    <x v="60"/>
    <x v="12"/>
    <e v="#N/A"/>
    <s v="Difference Ratio Between Yearly Shipment"/>
    <x v="291"/>
    <x v="142"/>
    <x v="0"/>
    <x v="301"/>
    <x v="7"/>
    <s v="IEC_STD_V10 &gt;&gt; Common &gt;&gt; AutoMetaDataDifference Ratio Between Yearly Shipment"/>
    <x v="4"/>
    <x v="0"/>
    <s v="年度出貨量差異率Measure"/>
    <n v="556"/>
    <n v="711"/>
    <e v="#N/A"/>
    <s v=""/>
    <n v="0"/>
    <e v="#N/A"/>
    <e v="#N/A"/>
    <x v="141"/>
    <s v="Rev and SHIPT in Past Three Years by PRD"/>
    <x v="68"/>
    <e v="#N/A"/>
    <x v="82"/>
    <s v="P.2.1.0: 產品營收與銷量達成率:"/>
    <x v="165"/>
    <x v="165"/>
    <x v="720"/>
    <x v="291"/>
    <x v="291"/>
    <x v="280"/>
    <x v="0"/>
    <x v="0"/>
    <x v="0"/>
    <x v="5"/>
    <m/>
    <x v="0"/>
    <x v="4"/>
    <s v="Rev and SHIPT in Past Three Years by PRD_Difference Ratio Between Yearly Shipment"/>
    <x v="704"/>
    <x v="4"/>
    <x v="0"/>
    <x v="6"/>
    <x v="5"/>
    <x v="0"/>
    <x v="0"/>
    <s v="DM_PNC_3Y_REV_BY_PROD"/>
    <s v="YLY_ACT_SHIP_DIFF_RATE"/>
    <x v="59"/>
    <x v="188"/>
    <x v="0"/>
    <n v="0"/>
    <x v="0"/>
    <x v="0"/>
    <x v="2"/>
    <s v=""/>
    <s v=""/>
    <n v="720"/>
    <s v="-720"/>
    <x v="0"/>
    <x v="0"/>
    <x v="0"/>
    <x v="291"/>
    <x v="7"/>
    <s v="年度出貨量差異率"/>
    <s v=""/>
    <s v=""/>
    <x v="0"/>
    <x v="60"/>
    <m/>
    <s v="^()$"/>
    <n v="9"/>
    <x v="0"/>
    <x v="5"/>
    <x v="0"/>
    <x v="1"/>
    <x v="1"/>
    <x v="1"/>
    <b v="0"/>
    <x v="1"/>
    <x v="1"/>
    <n v="0"/>
    <x v="0"/>
    <b v="0"/>
    <b v="0"/>
    <b v="0"/>
    <b v="0"/>
    <b v="0"/>
    <b v="0"/>
    <b v="0"/>
    <b v="0"/>
    <e v="#N/A"/>
    <b v="0"/>
    <b v="0"/>
    <x v="2"/>
    <x v="7"/>
    <n v="0"/>
    <x v="45"/>
    <x v="0"/>
  </r>
  <r>
    <m/>
    <x v="6"/>
    <x v="13"/>
    <x v="334"/>
    <x v="335"/>
    <x v="180"/>
    <x v="344"/>
    <s v="從BU/地域/廠區/客戶/採購方式/材料屬性/材料大類/PSG Part Category來篩選所選時間段的採購金額"/>
    <x v="0"/>
    <x v="0"/>
    <m/>
    <s v="Sensitive"/>
    <m/>
    <m/>
    <x v="5"/>
    <s v="PRO"/>
    <x v="8"/>
    <x v="7"/>
    <x v="0"/>
    <x v="1"/>
    <s v="DM_PRO_PURCHASING_MODE_AND_AMOUNT_DISTRIBUTION"/>
    <m/>
    <m/>
    <m/>
    <s v="Su.May@inventec.com"/>
    <s v="從BU/地域/廠區/客戶/採購方式/材料屬性/材料大類/PSG Part Category來篩選所選時間段的採購金額"/>
    <m/>
    <m/>
    <s v="廠商交易金額報表"/>
    <m/>
    <m/>
    <m/>
    <m/>
    <m/>
    <m/>
    <m/>
    <m/>
    <m/>
    <m/>
    <m/>
    <s v="資料清單"/>
    <x v="14"/>
    <x v="0"/>
    <x v="60"/>
    <x v="13"/>
    <e v="#N/A"/>
    <s v="Purchasing Mode and Amount Distribution"/>
    <x v="335"/>
    <x v="180"/>
    <x v="0"/>
    <x v="344"/>
    <x v="8"/>
    <s v="IEC_STD_V10 &gt;&gt; Common &gt;&gt; AutoMetaDataPurchasing Mode and Amount Distribution"/>
    <x v="0"/>
    <x v="2"/>
    <s v="採購方式與採購金額分布Concept"/>
    <n v="723"/>
    <n v="0"/>
    <n v="0"/>
    <s v=""/>
    <n v="0"/>
    <n v="0"/>
    <n v="0"/>
    <x v="0"/>
    <s v=""/>
    <x v="0"/>
    <s v=""/>
    <x v="0"/>
    <s v="P.3.9.0:"/>
    <x v="0"/>
    <x v="0"/>
    <x v="721"/>
    <x v="334"/>
    <x v="335"/>
    <x v="282"/>
    <x v="0"/>
    <x v="1"/>
    <x v="1"/>
    <x v="0"/>
    <m/>
    <x v="0"/>
    <x v="0"/>
    <s v="Purchasing Mode and Amount Distribution"/>
    <x v="705"/>
    <x v="0"/>
    <x v="0"/>
    <x v="7"/>
    <x v="6"/>
    <x v="0"/>
    <x v="0"/>
    <s v="DM_PRO_PURCHASING_MODE_AND_AMOUNT_DISTRIBUTION"/>
    <s v=""/>
    <x v="60"/>
    <x v="0"/>
    <x v="0"/>
    <n v="8"/>
    <x v="4"/>
    <x v="4"/>
    <x v="6"/>
    <s v=""/>
    <s v=""/>
    <n v="721"/>
    <s v="-721"/>
    <x v="0"/>
    <x v="0"/>
    <x v="0"/>
    <x v="335"/>
    <x v="8"/>
    <s v="從各種採購模式與分類檢視材料採買金額的分布狀況"/>
    <s v="EIS"/>
    <s v="EIS"/>
    <x v="1"/>
    <x v="60"/>
    <m/>
    <s v="^(EIS)$"/>
    <n v="9"/>
    <x v="0"/>
    <x v="6"/>
    <x v="0"/>
    <x v="1"/>
    <x v="0"/>
    <x v="0"/>
    <b v="1"/>
    <x v="1"/>
    <x v="0"/>
    <n v="0"/>
    <x v="0"/>
    <b v="0"/>
    <b v="0"/>
    <b v="0"/>
    <b v="0"/>
    <b v="0"/>
    <b v="0"/>
    <b v="0"/>
    <b v="0"/>
    <b v="0"/>
    <b v="0"/>
    <b v="0"/>
    <x v="0"/>
    <x v="0"/>
    <n v="0"/>
    <x v="27"/>
    <x v="0"/>
  </r>
  <r>
    <m/>
    <x v="6"/>
    <x v="13"/>
    <x v="233"/>
    <x v="233"/>
    <x v="181"/>
    <x v="345"/>
    <s v="TW10: TP01/TP02/TP06_x000a_CN60: CP60/CP62/CP65/CP69"/>
    <x v="3"/>
    <x v="70"/>
    <m/>
    <s v="General"/>
    <s v="代碼類"/>
    <s v="TW10: TP01/TP02/TP06_x000a_CN60: CP60/CP62/CP65/CP69"/>
    <x v="5"/>
    <s v="物控"/>
    <x v="8"/>
    <x v="7"/>
    <x v="0"/>
    <x v="2"/>
    <s v="DM_PRO_PURCHASING_MODE_AND_AMOUNT_DISTRIBUTION"/>
    <s v="PLANT_CODE"/>
    <m/>
    <m/>
    <s v="Su.May@inventec.com"/>
    <s v="TW10: TP01/TP02/TP06_x000a_CN60: CP60/CP62/CP65/CP69"/>
    <m/>
    <m/>
    <s v="廠商交易金額報表"/>
    <s v="廠商交易金額報表裡的plant欄位"/>
    <m/>
    <m/>
    <m/>
    <m/>
    <m/>
    <m/>
    <m/>
    <m/>
    <m/>
    <m/>
    <s v="資料清單"/>
    <x v="14"/>
    <x v="1"/>
    <x v="60"/>
    <x v="13"/>
    <e v="#N/A"/>
    <s v="Plant Code"/>
    <x v="233"/>
    <x v="181"/>
    <x v="0"/>
    <x v="345"/>
    <x v="8"/>
    <s v="IEC_STD_V10 &gt;&gt; Common &gt;&gt; AutoMetaDataPlant Code"/>
    <x v="3"/>
    <x v="0"/>
    <s v="工廠廠別代碼Dimension"/>
    <n v="418"/>
    <n v="723"/>
    <n v="0"/>
    <s v=""/>
    <n v="0"/>
    <n v="0"/>
    <n v="476"/>
    <x v="94"/>
    <s v="Purchasing Mode and Amount Distribution"/>
    <x v="69"/>
    <e v="#N/A"/>
    <x v="0"/>
    <s v="P.3.9.0:"/>
    <x v="1"/>
    <x v="1"/>
    <x v="722"/>
    <x v="233"/>
    <x v="233"/>
    <x v="210"/>
    <x v="35"/>
    <x v="2"/>
    <x v="2"/>
    <x v="2"/>
    <m/>
    <x v="0"/>
    <x v="3"/>
    <s v="Purchasing Mode and Amount Distribution_Plant Code"/>
    <x v="706"/>
    <x v="3"/>
    <x v="0"/>
    <x v="7"/>
    <x v="6"/>
    <x v="0"/>
    <x v="0"/>
    <s v="DM_PRO_PURCHASING_MODE_AND_AMOUNT_DISTRIBUTION"/>
    <s v="PLANT_CODE"/>
    <x v="60"/>
    <x v="141"/>
    <x v="0"/>
    <n v="8"/>
    <x v="4"/>
    <x v="4"/>
    <x v="0"/>
    <s v=""/>
    <s v=""/>
    <n v="722"/>
    <s v="-722"/>
    <x v="0"/>
    <x v="0"/>
    <x v="0"/>
    <x v="233"/>
    <x v="8"/>
    <s v="Pur Org.下的廠區_x000a_與客戶的對應關係如下:_x000a_TP02與CP60對應至HP_x000a_CP62對應至Dyna_x000a_CP65對應至Tiny_x000a_CP69對應至ASUS"/>
    <s v="EIS/SAP"/>
    <s v="EIS/SAP"/>
    <x v="2"/>
    <x v="60"/>
    <m/>
    <s v="^(EIS/SAP)$"/>
    <n v="9"/>
    <x v="0"/>
    <x v="6"/>
    <x v="0"/>
    <x v="1"/>
    <x v="1"/>
    <x v="0"/>
    <b v="1"/>
    <x v="1"/>
    <x v="1"/>
    <n v="0"/>
    <x v="0"/>
    <b v="0"/>
    <b v="0"/>
    <b v="0"/>
    <b v="0"/>
    <b v="0"/>
    <b v="0"/>
    <b v="0"/>
    <b v="0"/>
    <b v="0"/>
    <b v="0"/>
    <b v="0"/>
    <x v="0"/>
    <x v="0"/>
    <n v="0"/>
    <x v="19"/>
    <x v="0"/>
  </r>
  <r>
    <m/>
    <x v="6"/>
    <x v="13"/>
    <x v="178"/>
    <x v="178"/>
    <x v="182"/>
    <x v="346"/>
    <s v="客戶名稱，分成HP, Dyna, ASUS, Tiny"/>
    <x v="3"/>
    <x v="70"/>
    <m/>
    <s v="Sensitive"/>
    <s v="代碼類"/>
    <s v="HP, Dyna, ASUS, Tiny"/>
    <x v="5"/>
    <s v="BU"/>
    <x v="8"/>
    <x v="7"/>
    <x v="0"/>
    <x v="1"/>
    <s v="DM_PRO_PURCHASING_MODE_AND_AMOUNT_DISTRIBUTION"/>
    <s v="CUSTOMER_NAME"/>
    <m/>
    <m/>
    <s v="Su.May@inventec.com"/>
    <s v="客戶名稱，分成HP, Dyna, ASUS, Tiny"/>
    <m/>
    <m/>
    <s v="新增此欄位需Manual 手動依廠區別區分"/>
    <s v="HP, Dyna, ASUS, Tiny"/>
    <m/>
    <m/>
    <m/>
    <m/>
    <m/>
    <m/>
    <m/>
    <m/>
    <m/>
    <m/>
    <s v="資料清單"/>
    <x v="14"/>
    <x v="2"/>
    <x v="60"/>
    <x v="13"/>
    <e v="#N/A"/>
    <s v="Customer Name"/>
    <x v="178"/>
    <x v="182"/>
    <x v="0"/>
    <x v="346"/>
    <x v="8"/>
    <s v="IEC_STD_V10 &gt;&gt; Common &gt;&gt; AutoMetaDataCustomer Name"/>
    <x v="3"/>
    <x v="2"/>
    <s v="客戶名稱Dimension"/>
    <n v="340"/>
    <n v="723"/>
    <n v="0"/>
    <s v=""/>
    <n v="0"/>
    <n v="0"/>
    <n v="1036"/>
    <x v="81"/>
    <s v="Purchasing Mode and Amount Distribution"/>
    <x v="69"/>
    <e v="#N/A"/>
    <x v="0"/>
    <s v="P.3.9.0:"/>
    <x v="2"/>
    <x v="2"/>
    <x v="723"/>
    <x v="178"/>
    <x v="178"/>
    <x v="283"/>
    <x v="43"/>
    <x v="1"/>
    <x v="3"/>
    <x v="2"/>
    <m/>
    <x v="0"/>
    <x v="3"/>
    <s v="Purchasing Mode and Amount Distribution_Customer Name"/>
    <x v="707"/>
    <x v="3"/>
    <x v="0"/>
    <x v="7"/>
    <x v="6"/>
    <x v="0"/>
    <x v="0"/>
    <s v="DM_PRO_PURCHASING_MODE_AND_AMOUNT_DISTRIBUTION"/>
    <s v="CUSTOMER_NAME"/>
    <x v="60"/>
    <x v="97"/>
    <x v="0"/>
    <n v="8"/>
    <x v="4"/>
    <x v="4"/>
    <x v="0"/>
    <s v=""/>
    <s v=""/>
    <n v="723"/>
    <s v="-723"/>
    <x v="0"/>
    <x v="0"/>
    <x v="0"/>
    <x v="178"/>
    <x v="8"/>
    <s v="客戶名稱，各BU與各客人需進行分析交易金額的主體_x000a_與廠區的對應關係如下:_x000a_HP對應至TP02與CP60_x000a_Dyna對應至CP62_x000a_ASUS對應至CP69_x000a_Tiny對應至CP65"/>
    <s v="EIS"/>
    <s v="EIS"/>
    <x v="1"/>
    <x v="60"/>
    <m/>
    <s v="^(EIS)$"/>
    <n v="9"/>
    <x v="0"/>
    <x v="6"/>
    <x v="0"/>
    <x v="1"/>
    <x v="1"/>
    <x v="1"/>
    <b v="0"/>
    <x v="1"/>
    <x v="1"/>
    <n v="0"/>
    <x v="0"/>
    <b v="0"/>
    <b v="0"/>
    <b v="0"/>
    <b v="0"/>
    <b v="0"/>
    <b v="0"/>
    <b v="0"/>
    <b v="0"/>
    <b v="0"/>
    <b v="0"/>
    <b v="0"/>
    <x v="0"/>
    <x v="0"/>
    <n v="0"/>
    <x v="12"/>
    <x v="0"/>
  </r>
  <r>
    <m/>
    <x v="6"/>
    <x v="13"/>
    <x v="335"/>
    <x v="336"/>
    <x v="183"/>
    <x v="347"/>
    <s v="B&amp;S:客人買來賣英業達_x000a_GTK:客人指定英業達對特定廠商進行購買_x000a_OTK:英業達自行選擇廠商"/>
    <x v="3"/>
    <x v="70"/>
    <m/>
    <s v="Sensitive"/>
    <s v="代碼類"/>
    <s v="B&amp;S、GTK、OTK"/>
    <x v="5"/>
    <s v="BU"/>
    <x v="8"/>
    <x v="7"/>
    <x v="0"/>
    <x v="1"/>
    <s v="DM_PRO_PURCHASING_MODE_AND_AMOUNT_DISTRIBUTION"/>
    <s v="PURCHASING_MODE"/>
    <m/>
    <m/>
    <s v="Su.May@inventec.com"/>
    <s v="B&amp;S:客人買來賣英業達_x000a_GTK:客人指定英業達對特定廠商進行購買_x000a_OTK:英業達自行選擇廠商"/>
    <m/>
    <m/>
    <s v="資料來源待確認"/>
    <m/>
    <m/>
    <m/>
    <m/>
    <m/>
    <m/>
    <m/>
    <m/>
    <m/>
    <m/>
    <m/>
    <s v="資料清單"/>
    <x v="14"/>
    <x v="3"/>
    <x v="60"/>
    <x v="13"/>
    <e v="#N/A"/>
    <s v="Purchasing Mode"/>
    <x v="336"/>
    <x v="183"/>
    <x v="0"/>
    <x v="347"/>
    <x v="8"/>
    <s v="IEC_STD_V10 &gt;&gt; Common &gt;&gt; AutoMetaDataPurchasing Mode"/>
    <x v="3"/>
    <x v="2"/>
    <s v="採購方式Dimension"/>
    <n v="726"/>
    <n v="723"/>
    <n v="0"/>
    <s v=""/>
    <n v="0"/>
    <n v="0"/>
    <n v="908"/>
    <x v="142"/>
    <s v="Purchasing Mode and Amount Distribution"/>
    <x v="69"/>
    <e v="#N/A"/>
    <x v="0"/>
    <s v="P.3.9.0:"/>
    <x v="3"/>
    <x v="3"/>
    <x v="724"/>
    <x v="335"/>
    <x v="336"/>
    <x v="284"/>
    <x v="44"/>
    <x v="1"/>
    <x v="4"/>
    <x v="2"/>
    <m/>
    <x v="0"/>
    <x v="3"/>
    <s v="Purchasing Mode and Amount Distribution_Purchasing Mode"/>
    <x v="708"/>
    <x v="3"/>
    <x v="0"/>
    <x v="7"/>
    <x v="6"/>
    <x v="0"/>
    <x v="0"/>
    <s v="DM_PRO_PURCHASING_MODE_AND_AMOUNT_DISTRIBUTION"/>
    <s v="PURCHASING_MODE"/>
    <x v="60"/>
    <x v="222"/>
    <x v="0"/>
    <n v="8"/>
    <x v="4"/>
    <x v="4"/>
    <x v="6"/>
    <s v=""/>
    <s v=""/>
    <n v="724"/>
    <s v="-724"/>
    <x v="0"/>
    <x v="0"/>
    <x v="0"/>
    <x v="336"/>
    <x v="8"/>
    <s v="材料採購的主導權模式，為客人買來賣英業達，或為客人指定英業達對特定廠商進行購買，或為英業達自行選擇廠商"/>
    <s v="EIS"/>
    <s v="EIS"/>
    <x v="1"/>
    <x v="60"/>
    <m/>
    <s v="^(EIS)$"/>
    <n v="9"/>
    <x v="0"/>
    <x v="6"/>
    <x v="0"/>
    <x v="1"/>
    <x v="0"/>
    <x v="1"/>
    <b v="0"/>
    <x v="1"/>
    <x v="1"/>
    <n v="0"/>
    <x v="0"/>
    <b v="0"/>
    <b v="0"/>
    <b v="0"/>
    <b v="0"/>
    <b v="0"/>
    <b v="0"/>
    <b v="0"/>
    <b v="0"/>
    <b v="0"/>
    <b v="0"/>
    <b v="0"/>
    <x v="0"/>
    <x v="0"/>
    <n v="0"/>
    <x v="18"/>
    <x v="0"/>
  </r>
  <r>
    <m/>
    <x v="6"/>
    <x v="13"/>
    <x v="336"/>
    <x v="337"/>
    <x v="184"/>
    <x v="348"/>
    <s v="所有材料拆分為EE或ME"/>
    <x v="3"/>
    <x v="70"/>
    <m/>
    <s v="General"/>
    <s v="代碼類"/>
    <s v="EE、ME"/>
    <x v="5"/>
    <s v="PRO"/>
    <x v="8"/>
    <x v="7"/>
    <x v="0"/>
    <x v="3"/>
    <s v="DM_PRO_PURCHASING_MODE_AND_AMOUNT_DISTRIBUTION"/>
    <s v="COMPONENT_TYPE"/>
    <m/>
    <m/>
    <s v="Su.May@inventec.com"/>
    <s v="所有材料拆分為EE或ME"/>
    <m/>
    <m/>
    <s v="資料來源待確認"/>
    <m/>
    <m/>
    <m/>
    <m/>
    <m/>
    <m/>
    <m/>
    <m/>
    <m/>
    <m/>
    <m/>
    <s v="資料清單"/>
    <x v="14"/>
    <x v="4"/>
    <x v="60"/>
    <x v="13"/>
    <e v="#N/A"/>
    <s v="Component Type"/>
    <x v="337"/>
    <x v="184"/>
    <x v="0"/>
    <x v="348"/>
    <x v="8"/>
    <s v="IEC_STD_V10 &gt;&gt; Common &gt;&gt; AutoMetaDataComponent Type"/>
    <x v="3"/>
    <x v="0"/>
    <s v="材料主分類Dimension"/>
    <n v="727"/>
    <n v="723"/>
    <n v="0"/>
    <s v=""/>
    <n v="0"/>
    <n v="0"/>
    <n v="909"/>
    <x v="143"/>
    <s v="Purchasing Mode and Amount Distribution"/>
    <x v="69"/>
    <e v="#N/A"/>
    <x v="0"/>
    <s v="P.3.9.0:"/>
    <x v="4"/>
    <x v="4"/>
    <x v="725"/>
    <x v="336"/>
    <x v="337"/>
    <x v="285"/>
    <x v="45"/>
    <x v="3"/>
    <x v="5"/>
    <x v="2"/>
    <m/>
    <x v="0"/>
    <x v="3"/>
    <s v="Purchasing Mode and Amount Distribution_Component Type"/>
    <x v="709"/>
    <x v="3"/>
    <x v="0"/>
    <x v="7"/>
    <x v="6"/>
    <x v="0"/>
    <x v="0"/>
    <s v="DM_PRO_PURCHASING_MODE_AND_AMOUNT_DISTRIBUTION"/>
    <s v="COMPONENT_TYPE"/>
    <x v="60"/>
    <x v="223"/>
    <x v="0"/>
    <n v="8"/>
    <x v="4"/>
    <x v="4"/>
    <x v="6"/>
    <s v=""/>
    <s v=""/>
    <n v="725"/>
    <s v="-725"/>
    <x v="0"/>
    <x v="0"/>
    <x v="0"/>
    <x v="337"/>
    <x v="8"/>
    <s v="所有材料按採購單位區分為EE(電子)與ME(機構)兩大類，分類與PDM上材料標註"/>
    <s v="PDM/EIS"/>
    <s v="PDM/EIS"/>
    <x v="3"/>
    <x v="60"/>
    <m/>
    <s v="^(PDM/EIS)$"/>
    <n v="9"/>
    <x v="0"/>
    <x v="6"/>
    <x v="0"/>
    <x v="1"/>
    <x v="0"/>
    <x v="0"/>
    <b v="1"/>
    <x v="1"/>
    <x v="1"/>
    <n v="0"/>
    <x v="0"/>
    <b v="0"/>
    <b v="0"/>
    <b v="0"/>
    <b v="0"/>
    <b v="0"/>
    <b v="0"/>
    <b v="0"/>
    <b v="0"/>
    <b v="0"/>
    <b v="0"/>
    <b v="0"/>
    <x v="0"/>
    <x v="0"/>
    <n v="0"/>
    <x v="0"/>
    <x v="0"/>
  </r>
  <r>
    <m/>
    <x v="6"/>
    <x v="13"/>
    <x v="337"/>
    <x v="338"/>
    <x v="185"/>
    <x v="349"/>
    <s v="料號Class code於PDM的Material Group"/>
    <x v="3"/>
    <x v="70"/>
    <m/>
    <s v="General"/>
    <s v="代碼類"/>
    <s v="只取R-後面的材料名稱。_x000a_R-CAPTCTR, R-IC,R-CONNTOR…........"/>
    <x v="5"/>
    <s v="CE"/>
    <x v="8"/>
    <x v="7"/>
    <x v="0"/>
    <x v="3"/>
    <s v="DM_PRO_PURCHASING_MODE_AND_AMOUNT_DISTRIBUTION"/>
    <s v="MATERIAL_GROUP"/>
    <m/>
    <m/>
    <s v="Su.May@inventec.com"/>
    <s v="料號Class code於PDM的Material Group"/>
    <m/>
    <m/>
    <s v="EIS抓取PDM上的料號資料_x000a_"/>
    <s v="廠商交易金額報表內的Material Group"/>
    <m/>
    <m/>
    <m/>
    <m/>
    <m/>
    <m/>
    <m/>
    <m/>
    <m/>
    <m/>
    <s v="資料清單"/>
    <x v="14"/>
    <x v="5"/>
    <x v="60"/>
    <x v="13"/>
    <e v="#N/A"/>
    <s v="Material Group"/>
    <x v="338"/>
    <x v="185"/>
    <x v="0"/>
    <x v="349"/>
    <x v="8"/>
    <s v="IEC_STD_V10 &gt;&gt; Common &gt;&gt; AutoMetaDataMaterial Group"/>
    <x v="3"/>
    <x v="0"/>
    <s v="材料大類Dimension"/>
    <n v="728"/>
    <n v="723"/>
    <n v="0"/>
    <s v=""/>
    <n v="0"/>
    <n v="0"/>
    <n v="910"/>
    <x v="144"/>
    <s v="Purchasing Mode and Amount Distribution"/>
    <x v="69"/>
    <e v="#N/A"/>
    <x v="0"/>
    <s v="P.3.9.0:"/>
    <x v="5"/>
    <x v="5"/>
    <x v="726"/>
    <x v="337"/>
    <x v="338"/>
    <x v="286"/>
    <x v="46"/>
    <x v="3"/>
    <x v="6"/>
    <x v="2"/>
    <m/>
    <x v="0"/>
    <x v="3"/>
    <s v="Purchasing Mode and Amount Distribution_Material Group"/>
    <x v="710"/>
    <x v="3"/>
    <x v="0"/>
    <x v="7"/>
    <x v="6"/>
    <x v="0"/>
    <x v="0"/>
    <s v="DM_PRO_PURCHASING_MODE_AND_AMOUNT_DISTRIBUTION"/>
    <s v="MATERIAL_GROUP"/>
    <x v="60"/>
    <x v="224"/>
    <x v="0"/>
    <n v="8"/>
    <x v="4"/>
    <x v="4"/>
    <x v="6"/>
    <s v=""/>
    <s v=""/>
    <n v="726"/>
    <s v="-726"/>
    <x v="0"/>
    <x v="0"/>
    <x v="0"/>
    <x v="338"/>
    <x v="8"/>
    <s v="Class code大類名稱"/>
    <s v="PDM/EIS"/>
    <s v="PDM/EIS"/>
    <x v="3"/>
    <x v="60"/>
    <m/>
    <s v="^(PDM/EIS)$"/>
    <n v="9"/>
    <x v="0"/>
    <x v="6"/>
    <x v="0"/>
    <x v="1"/>
    <x v="0"/>
    <x v="1"/>
    <b v="0"/>
    <x v="1"/>
    <x v="1"/>
    <n v="0"/>
    <x v="0"/>
    <b v="0"/>
    <b v="0"/>
    <b v="0"/>
    <b v="0"/>
    <b v="0"/>
    <b v="0"/>
    <b v="0"/>
    <b v="0"/>
    <b v="0"/>
    <b v="0"/>
    <b v="0"/>
    <x v="0"/>
    <x v="0"/>
    <n v="0"/>
    <x v="0"/>
    <x v="0"/>
  </r>
  <r>
    <m/>
    <x v="6"/>
    <x v="13"/>
    <x v="338"/>
    <x v="339"/>
    <x v="1"/>
    <x v="350"/>
    <s v="Class Code 四碼數字加上&quot;-&quot;再加上對應的Materical Group_x000a_EX: 6033-FAN, 6027-BATTERY"/>
    <x v="3"/>
    <x v="70"/>
    <m/>
    <s v="General"/>
    <s v="代碼類"/>
    <s v="Class Code 四碼數字加上&quot;-&quot;再加上對應的Materical Group，Material Group只取R-後面的材料名稱。"/>
    <x v="5"/>
    <s v="CE"/>
    <x v="8"/>
    <x v="7"/>
    <x v="0"/>
    <x v="3"/>
    <s v="DM_PRO_PURCHASING_MODE_AND_AMOUNT_DISTRIBUTION"/>
    <s v="CLASS_CODE_CATEGORY"/>
    <m/>
    <m/>
    <s v="Su.May@inventec.com"/>
    <s v="材料於PDM裡對應的Class Code+Material Group"/>
    <m/>
    <m/>
    <s v="EIS抓取PDM上的資料比對_x000a_"/>
    <m/>
    <m/>
    <m/>
    <m/>
    <m/>
    <m/>
    <m/>
    <m/>
    <m/>
    <m/>
    <m/>
    <s v="資料清單"/>
    <x v="14"/>
    <x v="6"/>
    <x v="60"/>
    <x v="13"/>
    <e v="#N/A"/>
    <s v="Class Code Category"/>
    <x v="339"/>
    <x v="1"/>
    <x v="0"/>
    <x v="350"/>
    <x v="8"/>
    <s v="IEC_STD_V10 &gt;&gt; Common &gt;&gt; AutoMetaDataClass Code Category"/>
    <x v="3"/>
    <x v="0"/>
    <s v="材料代號類別Dimension"/>
    <n v="729"/>
    <n v="723"/>
    <n v="0"/>
    <s v=""/>
    <n v="0"/>
    <n v="0"/>
    <n v="912"/>
    <x v="145"/>
    <s v="Purchasing Mode and Amount Distribution"/>
    <x v="69"/>
    <e v="#N/A"/>
    <x v="0"/>
    <s v="P.3.9.0:"/>
    <x v="6"/>
    <x v="6"/>
    <x v="727"/>
    <x v="338"/>
    <x v="339"/>
    <x v="287"/>
    <x v="47"/>
    <x v="3"/>
    <x v="7"/>
    <x v="2"/>
    <m/>
    <x v="0"/>
    <x v="3"/>
    <s v="Purchasing Mode and Amount Distribution_Class Code Category"/>
    <x v="711"/>
    <x v="3"/>
    <x v="0"/>
    <x v="7"/>
    <x v="6"/>
    <x v="0"/>
    <x v="0"/>
    <s v="DM_PRO_PURCHASING_MODE_AND_AMOUNT_DISTRIBUTION"/>
    <s v="CLASS_CODE_CATEGORY"/>
    <x v="60"/>
    <x v="225"/>
    <x v="0"/>
    <n v="8"/>
    <x v="4"/>
    <x v="4"/>
    <x v="6"/>
    <s v=""/>
    <s v=""/>
    <n v="727"/>
    <s v="-727"/>
    <x v="0"/>
    <x v="0"/>
    <x v="0"/>
    <x v="339"/>
    <x v="8"/>
    <s v="Class Code 四碼數字加上&quot;-&quot;再加上對應的Materical Group"/>
    <s v="PDM/EIS"/>
    <s v="PDM/EIS"/>
    <x v="3"/>
    <x v="60"/>
    <m/>
    <s v="^(PDM/EIS)$"/>
    <n v="9"/>
    <x v="0"/>
    <x v="6"/>
    <x v="0"/>
    <x v="1"/>
    <x v="0"/>
    <x v="1"/>
    <b v="0"/>
    <x v="1"/>
    <x v="1"/>
    <n v="0"/>
    <x v="0"/>
    <b v="0"/>
    <b v="0"/>
    <b v="0"/>
    <b v="0"/>
    <b v="0"/>
    <b v="0"/>
    <b v="0"/>
    <b v="0"/>
    <b v="0"/>
    <b v="0"/>
    <b v="0"/>
    <x v="0"/>
    <x v="0"/>
    <n v="0"/>
    <x v="5"/>
    <x v="0"/>
  </r>
  <r>
    <m/>
    <x v="6"/>
    <x v="13"/>
    <x v="339"/>
    <x v="340"/>
    <x v="186"/>
    <x v="351"/>
    <s v="預計採用PSG Part Category重新定義後的資料"/>
    <x v="3"/>
    <x v="70"/>
    <m/>
    <s v="General"/>
    <s v="代碼類"/>
    <s v="見PSG Part Category Sheet"/>
    <x v="5"/>
    <s v="PRO"/>
    <x v="8"/>
    <x v="7"/>
    <x v="0"/>
    <x v="3"/>
    <s v="DM_PRO_PURCHASING_MODE_AND_AMOUNT_DISTRIBUTION"/>
    <s v="PART_CATEGORY"/>
    <m/>
    <m/>
    <s v="Su.May@inventec.com"/>
    <s v="預計採用PSG Part Category重新定義後的資料"/>
    <m/>
    <m/>
    <s v="待後續進行材料清查將PSG Part Category比對進現行使用的料號"/>
    <m/>
    <m/>
    <m/>
    <m/>
    <m/>
    <m/>
    <m/>
    <m/>
    <m/>
    <m/>
    <m/>
    <s v="資料清單"/>
    <x v="14"/>
    <x v="7"/>
    <x v="60"/>
    <x v="13"/>
    <e v="#N/A"/>
    <s v="Part Category"/>
    <x v="340"/>
    <x v="186"/>
    <x v="0"/>
    <x v="351"/>
    <x v="8"/>
    <s v="IEC_STD_V10 &gt;&gt; Common &gt;&gt; AutoMetaDataPart Category"/>
    <x v="3"/>
    <x v="0"/>
    <s v="材料細項Dimension"/>
    <n v="730"/>
    <n v="723"/>
    <n v="0"/>
    <s v=""/>
    <n v="0"/>
    <n v="0"/>
    <n v="913"/>
    <x v="146"/>
    <s v="Purchasing Mode and Amount Distribution"/>
    <x v="69"/>
    <e v="#N/A"/>
    <x v="0"/>
    <s v="P.3.9.0:"/>
    <x v="7"/>
    <x v="7"/>
    <x v="728"/>
    <x v="339"/>
    <x v="340"/>
    <x v="288"/>
    <x v="48"/>
    <x v="3"/>
    <x v="8"/>
    <x v="2"/>
    <m/>
    <x v="0"/>
    <x v="3"/>
    <s v="Purchasing Mode and Amount Distribution_Part Category"/>
    <x v="712"/>
    <x v="3"/>
    <x v="0"/>
    <x v="7"/>
    <x v="6"/>
    <x v="0"/>
    <x v="0"/>
    <s v="DM_PRO_PURCHASING_MODE_AND_AMOUNT_DISTRIBUTION"/>
    <s v="PART_CATEGORY"/>
    <x v="60"/>
    <x v="226"/>
    <x v="0"/>
    <n v="8"/>
    <x v="4"/>
    <x v="4"/>
    <x v="6"/>
    <s v=""/>
    <s v=""/>
    <n v="728"/>
    <s v="-728"/>
    <x v="0"/>
    <x v="0"/>
    <x v="0"/>
    <x v="340"/>
    <x v="8"/>
    <s v="Class code下之細項分類，PSG Part Category尚待重新進行有交易料號之治理，相對於EBG Part Category"/>
    <s v="PDM/EIS"/>
    <s v="PDM/EIS"/>
    <x v="3"/>
    <x v="60"/>
    <m/>
    <s v="^(PDM/EIS)$"/>
    <n v="9"/>
    <x v="0"/>
    <x v="6"/>
    <x v="0"/>
    <x v="1"/>
    <x v="0"/>
    <x v="1"/>
    <b v="0"/>
    <x v="1"/>
    <x v="1"/>
    <n v="0"/>
    <x v="0"/>
    <b v="0"/>
    <b v="0"/>
    <b v="0"/>
    <b v="0"/>
    <b v="0"/>
    <b v="0"/>
    <b v="0"/>
    <b v="0"/>
    <b v="0"/>
    <b v="0"/>
    <b v="0"/>
    <x v="0"/>
    <x v="0"/>
    <n v="0"/>
    <x v="12"/>
    <x v="0"/>
  </r>
  <r>
    <m/>
    <x v="6"/>
    <x v="13"/>
    <x v="340"/>
    <x v="341"/>
    <x v="187"/>
    <x v="352"/>
    <s v="報表以月為最小單位供選取欲常看的採購金額區間，拉取時長限制為兩年"/>
    <x v="3"/>
    <x v="70"/>
    <m/>
    <s v="General"/>
    <s v="日期類"/>
    <s v="西元年四碼/月份"/>
    <x v="5"/>
    <s v="PRO"/>
    <x v="8"/>
    <x v="7"/>
    <x v="0"/>
    <x v="1"/>
    <s v="DM_PRO_PURCHASING_MODE_AND_AMOUNT_DISTRIBUTION"/>
    <s v="GR_MONTHLY_DATE"/>
    <m/>
    <m/>
    <s v="Su.May@inventec.com"/>
    <s v="報表以月為最小單位供選取欲常看的採購金額區間，拉取時長限制為兩年"/>
    <m/>
    <m/>
    <s v="廠商交易金額報表或SAP資料"/>
    <s v="廠商交易金額報表有當年份之月份資料"/>
    <m/>
    <m/>
    <m/>
    <m/>
    <m/>
    <m/>
    <m/>
    <m/>
    <m/>
    <m/>
    <s v="資料清單"/>
    <x v="14"/>
    <x v="8"/>
    <x v="60"/>
    <x v="13"/>
    <e v="#N/A"/>
    <s v="GR Monthly Date"/>
    <x v="341"/>
    <x v="187"/>
    <x v="0"/>
    <x v="352"/>
    <x v="8"/>
    <s v="IEC_STD_V10 &gt;&gt; Common &gt;&gt; AutoMetaDataGR Monthly Date"/>
    <x v="3"/>
    <x v="0"/>
    <s v="收料統計月份Dimension"/>
    <n v="731"/>
    <n v="723"/>
    <n v="0"/>
    <s v=""/>
    <n v="0"/>
    <n v="0"/>
    <e v="#N/A"/>
    <x v="0"/>
    <s v="Purchasing Mode and Amount Distribution"/>
    <x v="69"/>
    <e v="#N/A"/>
    <x v="0"/>
    <s v="P.3.9.0:"/>
    <x v="8"/>
    <x v="8"/>
    <x v="729"/>
    <x v="340"/>
    <x v="341"/>
    <x v="289"/>
    <x v="49"/>
    <x v="1"/>
    <x v="9"/>
    <x v="3"/>
    <m/>
    <x v="0"/>
    <x v="3"/>
    <s v="Purchasing Mode and Amount Distribution_GR Monthly Date"/>
    <x v="713"/>
    <x v="3"/>
    <x v="0"/>
    <x v="7"/>
    <x v="6"/>
    <x v="0"/>
    <x v="0"/>
    <s v="DM_PRO_PURCHASING_MODE_AND_AMOUNT_DISTRIBUTION"/>
    <s v="GR_MONTHLY_DATE"/>
    <x v="60"/>
    <x v="227"/>
    <x v="0"/>
    <n v="8"/>
    <x v="4"/>
    <x v="4"/>
    <x v="2"/>
    <s v=""/>
    <s v=""/>
    <n v="729"/>
    <s v="-729"/>
    <x v="0"/>
    <x v="0"/>
    <x v="0"/>
    <x v="341"/>
    <x v="8"/>
    <s v="報表欲檢視的採購金額區間長度，最短為月，抓取資料為SAP GR Date，"/>
    <s v="EIS"/>
    <s v="EIS"/>
    <x v="1"/>
    <x v="60"/>
    <m/>
    <s v="^(EIS)$"/>
    <n v="9"/>
    <x v="0"/>
    <x v="6"/>
    <x v="0"/>
    <x v="1"/>
    <x v="0"/>
    <x v="1"/>
    <b v="0"/>
    <x v="1"/>
    <x v="1"/>
    <n v="0"/>
    <x v="0"/>
    <b v="0"/>
    <b v="0"/>
    <b v="1"/>
    <b v="0"/>
    <b v="0"/>
    <b v="0"/>
    <b v="0"/>
    <b v="0"/>
    <e v="#N/A"/>
    <b v="0"/>
    <b v="0"/>
    <x v="2"/>
    <x v="7"/>
    <n v="0"/>
    <x v="18"/>
    <x v="0"/>
  </r>
  <r>
    <m/>
    <x v="6"/>
    <x v="13"/>
    <x v="341"/>
    <x v="342"/>
    <x v="188"/>
    <x v="353"/>
    <m/>
    <x v="3"/>
    <x v="70"/>
    <m/>
    <s v="General"/>
    <s v="日期類"/>
    <s v="西元年四碼/月份"/>
    <x v="5"/>
    <s v="PRO"/>
    <x v="8"/>
    <x v="7"/>
    <x v="0"/>
    <x v="0"/>
    <s v="DM_PRO_PURCHASING_MODE_AND_AMOUNT_DISTRIBUTION"/>
    <s v="GR_DATE_BY_QUARTER"/>
    <m/>
    <m/>
    <s v="Su.May@inventec.com"/>
    <s v="報表以月為最小單位供選取欲常看的採購金額區間，拉取時長限制為兩年"/>
    <m/>
    <m/>
    <m/>
    <m/>
    <m/>
    <m/>
    <m/>
    <m/>
    <m/>
    <m/>
    <m/>
    <m/>
    <m/>
    <m/>
    <s v="資料清單"/>
    <x v="14"/>
    <x v="9"/>
    <x v="60"/>
    <x v="13"/>
    <e v="#N/A"/>
    <s v="GR Date By QUARTER"/>
    <x v="342"/>
    <x v="188"/>
    <x v="0"/>
    <x v="353"/>
    <x v="8"/>
    <s v="IEC_STD_V10 &gt;&gt; Common &gt;&gt; AutoMetaDataGR Date By QUARTER"/>
    <x v="3"/>
    <x v="0"/>
    <s v="收料隸屬季別Dimension"/>
    <n v="732"/>
    <n v="723"/>
    <n v="0"/>
    <s v=""/>
    <n v="0"/>
    <n v="0"/>
    <n v="837"/>
    <x v="147"/>
    <s v="Purchasing Mode and Amount Distribution"/>
    <x v="69"/>
    <e v="#N/A"/>
    <x v="0"/>
    <s v="P.3.9.0:"/>
    <x v="9"/>
    <x v="9"/>
    <x v="730"/>
    <x v="341"/>
    <x v="342"/>
    <x v="203"/>
    <x v="49"/>
    <x v="0"/>
    <x v="9"/>
    <x v="3"/>
    <m/>
    <x v="0"/>
    <x v="3"/>
    <s v="Purchasing Mode and Amount Distribution_GR Date By QUARTER"/>
    <x v="714"/>
    <x v="3"/>
    <x v="0"/>
    <x v="7"/>
    <x v="6"/>
    <x v="0"/>
    <x v="0"/>
    <s v="DM_PRO_PURCHASING_MODE_AND_AMOUNT_DISTRIBUTION"/>
    <s v="GR_DATE_BY_QUARTER"/>
    <x v="60"/>
    <x v="228"/>
    <x v="0"/>
    <n v="8"/>
    <x v="4"/>
    <x v="4"/>
    <x v="6"/>
    <s v=""/>
    <s v=""/>
    <n v="730"/>
    <s v="-730"/>
    <x v="0"/>
    <x v="0"/>
    <x v="0"/>
    <x v="342"/>
    <x v="8"/>
    <n v="0"/>
    <s v=""/>
    <s v=""/>
    <x v="0"/>
    <x v="60"/>
    <m/>
    <s v="^()$"/>
    <n v="9"/>
    <x v="0"/>
    <x v="6"/>
    <x v="0"/>
    <x v="1"/>
    <x v="0"/>
    <x v="1"/>
    <b v="0"/>
    <x v="1"/>
    <x v="1"/>
    <n v="0"/>
    <x v="0"/>
    <b v="0"/>
    <b v="0"/>
    <b v="0"/>
    <b v="0"/>
    <b v="0"/>
    <b v="0"/>
    <b v="0"/>
    <b v="0"/>
    <b v="0"/>
    <b v="0"/>
    <b v="0"/>
    <x v="0"/>
    <x v="0"/>
    <n v="0"/>
    <x v="33"/>
    <x v="0"/>
  </r>
  <r>
    <m/>
    <x v="6"/>
    <x v="13"/>
    <x v="342"/>
    <x v="343"/>
    <x v="189"/>
    <x v="354"/>
    <s v="PDM內所建的合格供應商，SAP的Vendor/Vendor Code經mapping與AVL建立關聯，一個AVL可Mapping多個Vendor Code"/>
    <x v="3"/>
    <x v="70"/>
    <m/>
    <s v="Sensitive"/>
    <s v="代碼類"/>
    <s v="中文需為繁體字"/>
    <x v="5"/>
    <s v="PRO"/>
    <x v="8"/>
    <x v="7"/>
    <x v="0"/>
    <x v="4"/>
    <s v="DM_PRO_PURCHASING_MODE_AND_AMOUNT_DISTRIBUTION"/>
    <s v="AVL_NAME"/>
    <m/>
    <m/>
    <m/>
    <s v="PDM內所建的合格供應商，SAP的Vendor/Vendor Code經mapping與AVL建立關聯，一個AVL可Mapping多個Vendor Code"/>
    <m/>
    <m/>
    <s v="廠商交易金額報表或PDM資料"/>
    <s v="廠商交易金額報表內的AVL Name欄位"/>
    <m/>
    <m/>
    <m/>
    <m/>
    <m/>
    <m/>
    <m/>
    <m/>
    <m/>
    <m/>
    <s v="資料清單"/>
    <x v="14"/>
    <x v="10"/>
    <x v="60"/>
    <x v="13"/>
    <e v="#N/A"/>
    <s v="AVL Name"/>
    <x v="343"/>
    <x v="189"/>
    <x v="0"/>
    <x v="354"/>
    <x v="8"/>
    <s v="IEC_STD_V10 &gt;&gt; Common &gt;&gt; AutoMetaDataAVL Name"/>
    <x v="3"/>
    <x v="2"/>
    <s v="合格供應商名稱Dimension"/>
    <n v="733"/>
    <n v="723"/>
    <n v="0"/>
    <s v=""/>
    <n v="0"/>
    <n v="0"/>
    <n v="849"/>
    <x v="148"/>
    <s v="Purchasing Mode and Amount Distribution"/>
    <x v="69"/>
    <e v="#N/A"/>
    <x v="0"/>
    <s v="P.3.9.0:"/>
    <x v="10"/>
    <x v="10"/>
    <x v="731"/>
    <x v="342"/>
    <x v="343"/>
    <x v="290"/>
    <x v="50"/>
    <x v="4"/>
    <x v="10"/>
    <x v="2"/>
    <m/>
    <x v="0"/>
    <x v="3"/>
    <s v="Purchasing Mode and Amount Distribution_AVL Name"/>
    <x v="715"/>
    <x v="3"/>
    <x v="0"/>
    <x v="7"/>
    <x v="6"/>
    <x v="0"/>
    <x v="0"/>
    <s v="DM_PRO_PURCHASING_MODE_AND_AMOUNT_DISTRIBUTION"/>
    <s v="AVL_NAME"/>
    <x v="60"/>
    <x v="229"/>
    <x v="0"/>
    <n v="8"/>
    <x v="4"/>
    <x v="4"/>
    <x v="6"/>
    <s v=""/>
    <s v=""/>
    <n v="731"/>
    <s v="-731"/>
    <x v="0"/>
    <x v="0"/>
    <x v="0"/>
    <x v="343"/>
    <x v="8"/>
    <s v="PDM裡經過新廠商評鑑管理辦法承認之合格供應商"/>
    <s v="PDM/SAP/EIS"/>
    <s v="PDM/SAP/EIS"/>
    <x v="4"/>
    <x v="60"/>
    <m/>
    <s v="^(PDM/SAP/EIS)$"/>
    <n v="9"/>
    <x v="0"/>
    <x v="6"/>
    <x v="0"/>
    <x v="1"/>
    <x v="0"/>
    <x v="0"/>
    <b v="1"/>
    <x v="1"/>
    <x v="1"/>
    <n v="0"/>
    <x v="0"/>
    <b v="0"/>
    <b v="0"/>
    <b v="0"/>
    <b v="0"/>
    <b v="0"/>
    <b v="0"/>
    <b v="0"/>
    <b v="0"/>
    <b v="0"/>
    <b v="0"/>
    <b v="0"/>
    <x v="0"/>
    <x v="0"/>
    <n v="0"/>
    <x v="42"/>
    <x v="0"/>
  </r>
  <r>
    <m/>
    <x v="6"/>
    <x v="13"/>
    <x v="343"/>
    <x v="344"/>
    <x v="1"/>
    <x v="355"/>
    <s v="SAP內所建之下單廠商，於PDM裡經mapping與ＡVL建立關聯，一個vendor code只能對應一個AVL"/>
    <x v="3"/>
    <x v="70"/>
    <m/>
    <s v="Sensitive "/>
    <s v="代碼類"/>
    <s v="依SAP要求格式輸入"/>
    <x v="5"/>
    <s v="PRO"/>
    <x v="8"/>
    <x v="7"/>
    <x v="0"/>
    <x v="4"/>
    <s v="DM_PRO_PURCHASING_MODE_AND_AMOUNT_DISTRIBUTION"/>
    <s v="VENDOR_COD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4"/>
    <x v="11"/>
    <x v="60"/>
    <x v="13"/>
    <e v="#N/A"/>
    <s v="Vendor Code"/>
    <x v="344"/>
    <x v="1"/>
    <x v="0"/>
    <x v="355"/>
    <x v="8"/>
    <s v="IEC_STD_V10 &gt;&gt; Common &gt;&gt; AutoMetaDataVendor Code"/>
    <x v="3"/>
    <x v="2"/>
    <s v="廠商代碼Dimension"/>
    <n v="734"/>
    <n v="723"/>
    <n v="0"/>
    <s v=""/>
    <n v="0"/>
    <n v="0"/>
    <n v="846"/>
    <x v="149"/>
    <s v="Purchasing Mode and Amount Distribution"/>
    <x v="69"/>
    <e v="#N/A"/>
    <x v="0"/>
    <s v="P.3.9.0:"/>
    <x v="11"/>
    <x v="11"/>
    <x v="732"/>
    <x v="343"/>
    <x v="344"/>
    <x v="291"/>
    <x v="51"/>
    <x v="4"/>
    <x v="11"/>
    <x v="2"/>
    <m/>
    <x v="0"/>
    <x v="3"/>
    <s v="Purchasing Mode and Amount Distribution_Vendor Code"/>
    <x v="716"/>
    <x v="3"/>
    <x v="0"/>
    <x v="7"/>
    <x v="6"/>
    <x v="0"/>
    <x v="0"/>
    <s v="DM_PRO_PURCHASING_MODE_AND_AMOUNT_DISTRIBUTION"/>
    <s v="VENDOR_CODE"/>
    <x v="60"/>
    <x v="230"/>
    <x v="0"/>
    <n v="8"/>
    <x v="4"/>
    <x v="4"/>
    <x v="6"/>
    <s v=""/>
    <s v=""/>
    <n v="732"/>
    <s v="-732"/>
    <x v="0"/>
    <x v="0"/>
    <x v="0"/>
    <x v="344"/>
    <x v="8"/>
    <s v="下單廠商名稱，亦即Vendor code的廠商代碼"/>
    <s v="PDM/SAP/EIS"/>
    <s v="PDM/SAP/EIS"/>
    <x v="4"/>
    <x v="60"/>
    <m/>
    <s v="^(PDM/SAP/EIS)$"/>
    <n v="9"/>
    <x v="0"/>
    <x v="6"/>
    <x v="0"/>
    <x v="1"/>
    <x v="0"/>
    <x v="1"/>
    <b v="0"/>
    <x v="1"/>
    <x v="1"/>
    <n v="0"/>
    <x v="0"/>
    <b v="0"/>
    <b v="0"/>
    <b v="0"/>
    <b v="0"/>
    <b v="0"/>
    <b v="0"/>
    <b v="0"/>
    <b v="0"/>
    <b v="0"/>
    <b v="0"/>
    <b v="0"/>
    <x v="0"/>
    <x v="0"/>
    <n v="0"/>
    <x v="34"/>
    <x v="0"/>
  </r>
  <r>
    <m/>
    <x v="6"/>
    <x v="13"/>
    <x v="344"/>
    <x v="345"/>
    <x v="1"/>
    <x v="356"/>
    <s v="SAP內所建之下單廠商，於PDM裡經mapping與ＡVL建立關聯，一個vendor code只能對應一個AVL"/>
    <x v="3"/>
    <x v="70"/>
    <m/>
    <s v="Sensitive "/>
    <s v="文本類"/>
    <s v="依SAP要求格式輸入"/>
    <x v="5"/>
    <s v="PRO"/>
    <x v="8"/>
    <x v="7"/>
    <x v="0"/>
    <x v="4"/>
    <s v="DM_PRO_PURCHASING_MODE_AND_AMOUNT_DISTRIBUTION"/>
    <s v="VENDOR_NAM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4"/>
    <x v="12"/>
    <x v="60"/>
    <x v="13"/>
    <e v="#N/A"/>
    <s v="Vendor Name"/>
    <x v="345"/>
    <x v="1"/>
    <x v="0"/>
    <x v="356"/>
    <x v="8"/>
    <s v="IEC_STD_V10 &gt;&gt; Common &gt;&gt; AutoMetaDataVendor Name"/>
    <x v="3"/>
    <x v="2"/>
    <s v="廠商名稱Dimension"/>
    <n v="735"/>
    <n v="723"/>
    <n v="0"/>
    <s v=""/>
    <n v="0"/>
    <n v="0"/>
    <n v="847"/>
    <x v="150"/>
    <s v="Purchasing Mode and Amount Distribution"/>
    <x v="69"/>
    <e v="#N/A"/>
    <x v="0"/>
    <s v="P.3.9.0:"/>
    <x v="12"/>
    <x v="12"/>
    <x v="733"/>
    <x v="344"/>
    <x v="345"/>
    <x v="291"/>
    <x v="51"/>
    <x v="4"/>
    <x v="11"/>
    <x v="1"/>
    <m/>
    <x v="0"/>
    <x v="3"/>
    <s v="Purchasing Mode and Amount Distribution_Vendor Name"/>
    <x v="717"/>
    <x v="3"/>
    <x v="0"/>
    <x v="7"/>
    <x v="6"/>
    <x v="0"/>
    <x v="0"/>
    <s v="DM_PRO_PURCHASING_MODE_AND_AMOUNT_DISTRIBUTION"/>
    <s v="VENDOR_NAME"/>
    <x v="60"/>
    <x v="231"/>
    <x v="0"/>
    <n v="8"/>
    <x v="4"/>
    <x v="4"/>
    <x v="6"/>
    <s v=""/>
    <s v=""/>
    <n v="733"/>
    <s v="-733"/>
    <x v="0"/>
    <x v="0"/>
    <x v="0"/>
    <x v="345"/>
    <x v="8"/>
    <s v="下單廠商名稱，亦即Vendor code的廠商名稱"/>
    <s v="PDM/SAP/EIS"/>
    <s v="PDM/SAP/EIS"/>
    <x v="4"/>
    <x v="60"/>
    <m/>
    <s v="^(PDM/SAP/EIS)$"/>
    <n v="9"/>
    <x v="0"/>
    <x v="6"/>
    <x v="0"/>
    <x v="1"/>
    <x v="0"/>
    <x v="1"/>
    <b v="0"/>
    <x v="1"/>
    <x v="1"/>
    <n v="0"/>
    <x v="0"/>
    <b v="0"/>
    <b v="0"/>
    <b v="0"/>
    <b v="0"/>
    <b v="0"/>
    <b v="0"/>
    <b v="0"/>
    <b v="0"/>
    <b v="0"/>
    <b v="0"/>
    <b v="0"/>
    <x v="0"/>
    <x v="0"/>
    <n v="0"/>
    <x v="34"/>
    <x v="0"/>
  </r>
  <r>
    <m/>
    <x v="6"/>
    <x v="13"/>
    <x v="345"/>
    <x v="346"/>
    <x v="1"/>
    <x v="357"/>
    <s v="美金為單位"/>
    <x v="4"/>
    <x v="70"/>
    <m/>
    <s v="Sensitive"/>
    <s v="金額類"/>
    <m/>
    <x v="5"/>
    <s v="PRO"/>
    <x v="8"/>
    <x v="7"/>
    <x v="0"/>
    <x v="1"/>
    <s v="DM_PRO_PURCHASING_MODE_AND_AMOUNT_DISTRIBUTION"/>
    <s v="PURCHASE_AMOUNT"/>
    <m/>
    <m/>
    <s v="Su.May@inventec.com"/>
    <m/>
    <m/>
    <m/>
    <s v="廠商交易金額報表或SAP資料"/>
    <m/>
    <m/>
    <m/>
    <m/>
    <m/>
    <m/>
    <m/>
    <m/>
    <m/>
    <m/>
    <m/>
    <s v="資料清單"/>
    <x v="14"/>
    <x v="13"/>
    <x v="60"/>
    <x v="13"/>
    <e v="#N/A"/>
    <s v="Purchase Amount"/>
    <x v="346"/>
    <x v="1"/>
    <x v="0"/>
    <x v="357"/>
    <x v="8"/>
    <s v="IEC_STD_V10 &gt;&gt; Common &gt;&gt; AutoMetaDataPurchase Amount"/>
    <x v="4"/>
    <x v="2"/>
    <s v="採購金額Measure"/>
    <n v="736"/>
    <n v="723"/>
    <n v="0"/>
    <s v=""/>
    <n v="0"/>
    <n v="0"/>
    <n v="843"/>
    <x v="151"/>
    <s v="Purchasing Mode and Amount Distribution"/>
    <x v="69"/>
    <e v="#N/A"/>
    <x v="0"/>
    <s v="P.3.9.0:"/>
    <x v="13"/>
    <x v="13"/>
    <x v="734"/>
    <x v="345"/>
    <x v="346"/>
    <x v="292"/>
    <x v="0"/>
    <x v="1"/>
    <x v="0"/>
    <x v="6"/>
    <m/>
    <x v="0"/>
    <x v="4"/>
    <s v="Purchasing Mode and Amount Distribution_Purchase Amount"/>
    <x v="718"/>
    <x v="4"/>
    <x v="0"/>
    <x v="7"/>
    <x v="6"/>
    <x v="0"/>
    <x v="0"/>
    <s v="DM_PRO_PURCHASING_MODE_AND_AMOUNT_DISTRIBUTION"/>
    <s v="PURCHASE_AMOUNT"/>
    <x v="60"/>
    <x v="232"/>
    <x v="0"/>
    <n v="8"/>
    <x v="4"/>
    <x v="4"/>
    <x v="6"/>
    <s v=""/>
    <s v=""/>
    <n v="734"/>
    <s v="-734"/>
    <x v="0"/>
    <x v="0"/>
    <x v="0"/>
    <x v="346"/>
    <x v="8"/>
    <s v="已GR過帳之材料採買金額"/>
    <s v="EIS"/>
    <s v="EIS"/>
    <x v="1"/>
    <x v="60"/>
    <m/>
    <s v="^(EIS)$"/>
    <n v="9"/>
    <x v="0"/>
    <x v="6"/>
    <x v="0"/>
    <x v="1"/>
    <x v="0"/>
    <x v="1"/>
    <b v="0"/>
    <x v="1"/>
    <x v="1"/>
    <n v="0"/>
    <x v="0"/>
    <b v="0"/>
    <b v="0"/>
    <b v="0"/>
    <b v="0"/>
    <b v="0"/>
    <b v="0"/>
    <b v="0"/>
    <b v="0"/>
    <b v="0"/>
    <b v="0"/>
    <b v="0"/>
    <x v="0"/>
    <x v="0"/>
    <n v="0"/>
    <x v="18"/>
    <x v="0"/>
  </r>
  <r>
    <m/>
    <x v="6"/>
    <x v="13"/>
    <x v="346"/>
    <x v="347"/>
    <x v="190"/>
    <x v="358"/>
    <s v="以GR為準統計之數量"/>
    <x v="4"/>
    <x v="70"/>
    <m/>
    <s v="Sensitive"/>
    <s v="金額類"/>
    <m/>
    <x v="5"/>
    <s v="PRO"/>
    <x v="8"/>
    <x v="7"/>
    <x v="0"/>
    <x v="1"/>
    <s v="DM_PRO_PURCHASING_MODE_AND_AMOUNT_DISTRIBUTION"/>
    <s v="GR_QUANTITY"/>
    <m/>
    <m/>
    <s v="Su.May@inventec.com"/>
    <m/>
    <m/>
    <m/>
    <s v="廠商交易金額報表或SAP資料"/>
    <m/>
    <m/>
    <m/>
    <m/>
    <m/>
    <m/>
    <m/>
    <m/>
    <m/>
    <m/>
    <m/>
    <s v="資料清單"/>
    <x v="14"/>
    <x v="14"/>
    <x v="60"/>
    <x v="13"/>
    <e v="#N/A"/>
    <s v="GR Quantity"/>
    <x v="347"/>
    <x v="190"/>
    <x v="0"/>
    <x v="358"/>
    <x v="8"/>
    <s v="IEC_STD_V10 &gt;&gt; Common &gt;&gt; AutoMetaDataGR Quantity"/>
    <x v="4"/>
    <x v="2"/>
    <s v="收料數量Measure"/>
    <n v="737"/>
    <n v="723"/>
    <n v="0"/>
    <s v=""/>
    <n v="0"/>
    <n v="0"/>
    <n v="844"/>
    <x v="152"/>
    <s v="Purchasing Mode and Amount Distribution"/>
    <x v="69"/>
    <e v="#N/A"/>
    <x v="0"/>
    <s v="P.3.9.0:"/>
    <x v="14"/>
    <x v="14"/>
    <x v="735"/>
    <x v="346"/>
    <x v="347"/>
    <x v="293"/>
    <x v="0"/>
    <x v="1"/>
    <x v="0"/>
    <x v="6"/>
    <m/>
    <x v="0"/>
    <x v="4"/>
    <s v="Purchasing Mode and Amount Distribution_GR Quantity"/>
    <x v="719"/>
    <x v="4"/>
    <x v="0"/>
    <x v="7"/>
    <x v="6"/>
    <x v="0"/>
    <x v="0"/>
    <s v="DM_PRO_PURCHASING_MODE_AND_AMOUNT_DISTRIBUTION"/>
    <s v="GR_QUANTITY"/>
    <x v="60"/>
    <x v="233"/>
    <x v="0"/>
    <n v="8"/>
    <x v="4"/>
    <x v="4"/>
    <x v="6"/>
    <s v=""/>
    <s v=""/>
    <n v="735"/>
    <s v="-735"/>
    <x v="0"/>
    <x v="0"/>
    <x v="0"/>
    <x v="347"/>
    <x v="8"/>
    <s v="SAP收料數量"/>
    <s v="EIS"/>
    <s v="EIS"/>
    <x v="1"/>
    <x v="60"/>
    <m/>
    <s v="^(EIS)$"/>
    <n v="9"/>
    <x v="0"/>
    <x v="6"/>
    <x v="0"/>
    <x v="1"/>
    <x v="0"/>
    <x v="1"/>
    <b v="0"/>
    <x v="1"/>
    <x v="1"/>
    <n v="0"/>
    <x v="0"/>
    <b v="0"/>
    <b v="0"/>
    <b v="0"/>
    <b v="0"/>
    <b v="0"/>
    <b v="0"/>
    <b v="0"/>
    <b v="0"/>
    <b v="0"/>
    <b v="0"/>
    <b v="0"/>
    <x v="0"/>
    <x v="0"/>
    <n v="0"/>
    <x v="34"/>
    <x v="0"/>
  </r>
  <r>
    <m/>
    <x v="6"/>
    <x v="13"/>
    <x v="347"/>
    <x v="348"/>
    <x v="191"/>
    <x v="359"/>
    <s v="可用AVL或Vendor來選取，可同時選取多間廠商進行呈現來比較"/>
    <x v="0"/>
    <x v="0"/>
    <m/>
    <s v="Confidential"/>
    <s v="數值類"/>
    <m/>
    <x v="5"/>
    <s v="PRO"/>
    <x v="8"/>
    <x v="7"/>
    <x v="0"/>
    <x v="2"/>
    <s v="DM_PRO_VENDOR_MANAGEMENT"/>
    <m/>
    <m/>
    <m/>
    <s v="Su.May@inventec.com"/>
    <s v="可用AVL或Vendor來選取，可同時選取多間廠商進行呈現來比較"/>
    <m/>
    <m/>
    <s v="廠商交易金額報表"/>
    <m/>
    <m/>
    <m/>
    <m/>
    <m/>
    <m/>
    <m/>
    <m/>
    <m/>
    <m/>
    <m/>
    <s v="資料清單"/>
    <x v="14"/>
    <x v="15"/>
    <x v="60"/>
    <x v="13"/>
    <e v="#N/A"/>
    <s v="Vendor Management"/>
    <x v="348"/>
    <x v="191"/>
    <x v="0"/>
    <x v="359"/>
    <x v="8"/>
    <s v="IEC_STD_V10 &gt;&gt; Common &gt;&gt; AutoMetaDataVendor Management"/>
    <x v="0"/>
    <x v="1"/>
    <s v="供應商管理Concept"/>
    <n v="738"/>
    <n v="0"/>
    <n v="0"/>
    <s v=""/>
    <n v="0"/>
    <n v="0"/>
    <n v="0"/>
    <x v="0"/>
    <s v=""/>
    <x v="0"/>
    <s v=""/>
    <x v="0"/>
    <s v="P.3.9.0:"/>
    <x v="15"/>
    <x v="15"/>
    <x v="736"/>
    <x v="347"/>
    <x v="348"/>
    <x v="294"/>
    <x v="0"/>
    <x v="2"/>
    <x v="12"/>
    <x v="4"/>
    <m/>
    <x v="0"/>
    <x v="0"/>
    <s v="Vendor Management"/>
    <x v="720"/>
    <x v="0"/>
    <x v="0"/>
    <x v="7"/>
    <x v="6"/>
    <x v="0"/>
    <x v="0"/>
    <s v="DM_PRO_VENDOR_MANAGEMENT"/>
    <s v=""/>
    <x v="61"/>
    <x v="0"/>
    <x v="0"/>
    <n v="8"/>
    <x v="4"/>
    <x v="4"/>
    <x v="6"/>
    <s v=""/>
    <s v=""/>
    <n v="736"/>
    <s v="-736"/>
    <x v="0"/>
    <x v="0"/>
    <x v="0"/>
    <x v="348"/>
    <x v="8"/>
    <s v="選取廠商用以呈現出廠商的各項資訊供進行比對或決策"/>
    <s v="EIS/SAP"/>
    <s v="EIS/SAP"/>
    <x v="2"/>
    <x v="60"/>
    <m/>
    <s v="^(EIS/SAP)$"/>
    <n v="9"/>
    <x v="0"/>
    <x v="6"/>
    <x v="0"/>
    <x v="1"/>
    <x v="0"/>
    <x v="1"/>
    <b v="0"/>
    <x v="1"/>
    <x v="0"/>
    <n v="0"/>
    <x v="0"/>
    <b v="0"/>
    <b v="0"/>
    <b v="0"/>
    <b v="0"/>
    <b v="0"/>
    <b v="0"/>
    <b v="0"/>
    <b v="0"/>
    <b v="0"/>
    <b v="0"/>
    <b v="0"/>
    <x v="0"/>
    <x v="0"/>
    <n v="0"/>
    <x v="3"/>
    <x v="0"/>
  </r>
  <r>
    <m/>
    <x v="6"/>
    <x v="13"/>
    <x v="348"/>
    <x v="349"/>
    <x v="192"/>
    <x v="360"/>
    <s v="供應商資料抓取的年月時間點"/>
    <x v="3"/>
    <x v="71"/>
    <m/>
    <s v="General"/>
    <s v="日期類"/>
    <s v="西元年月"/>
    <x v="5"/>
    <s v="PRO"/>
    <x v="8"/>
    <x v="7"/>
    <x v="0"/>
    <x v="3"/>
    <s v="DM_PRO_VENDOR_MANAGEMENT"/>
    <s v="VENDOR_DATA_UPDATE_DATE"/>
    <m/>
    <m/>
    <s v="Su.May@inventec.com"/>
    <s v="所有材料拆分為EE或ME"/>
    <m/>
    <m/>
    <s v="資料來源待確認"/>
    <m/>
    <m/>
    <m/>
    <m/>
    <m/>
    <m/>
    <m/>
    <m/>
    <m/>
    <m/>
    <m/>
    <s v="資料清單"/>
    <x v="14"/>
    <x v="16"/>
    <x v="60"/>
    <x v="13"/>
    <e v="#N/A"/>
    <s v="Vendor Data Update Date"/>
    <x v="349"/>
    <x v="192"/>
    <x v="0"/>
    <x v="360"/>
    <x v="8"/>
    <s v="IEC_STD_V10 &gt;&gt; Common &gt;&gt; AutoMetaDataVendor Data Update Date"/>
    <x v="3"/>
    <x v="0"/>
    <s v="供應商資料季統計時間Dimension"/>
    <n v="739"/>
    <n v="738"/>
    <n v="0"/>
    <s v=""/>
    <n v="0"/>
    <n v="0"/>
    <e v="#N/A"/>
    <x v="0"/>
    <s v="Vendor Management"/>
    <x v="70"/>
    <e v="#N/A"/>
    <x v="0"/>
    <s v="P.3.9.0:"/>
    <x v="16"/>
    <x v="16"/>
    <x v="737"/>
    <x v="348"/>
    <x v="349"/>
    <x v="295"/>
    <x v="52"/>
    <x v="3"/>
    <x v="5"/>
    <x v="3"/>
    <m/>
    <x v="0"/>
    <x v="3"/>
    <s v="Vendor Management_Vendor Data Update Date"/>
    <x v="721"/>
    <x v="3"/>
    <x v="0"/>
    <x v="7"/>
    <x v="6"/>
    <x v="0"/>
    <x v="0"/>
    <s v="DM_PRO_VENDOR_MANAGEMENT"/>
    <s v="VENDOR_DATA_UPDATE_DATE"/>
    <x v="61"/>
    <x v="234"/>
    <x v="0"/>
    <n v="8"/>
    <x v="4"/>
    <x v="4"/>
    <x v="2"/>
    <s v=""/>
    <s v=""/>
    <n v="737"/>
    <s v="-737"/>
    <x v="0"/>
    <x v="0"/>
    <x v="0"/>
    <x v="349"/>
    <x v="8"/>
    <s v="供應商資料季統計時間"/>
    <s v="PDM/EIS"/>
    <s v="PDM/EIS"/>
    <x v="3"/>
    <x v="60"/>
    <m/>
    <s v="^(PDM/EIS)$"/>
    <n v="9"/>
    <x v="0"/>
    <x v="6"/>
    <x v="0"/>
    <x v="1"/>
    <x v="0"/>
    <x v="1"/>
    <b v="0"/>
    <x v="1"/>
    <x v="1"/>
    <n v="0"/>
    <x v="0"/>
    <b v="0"/>
    <b v="0"/>
    <b v="1"/>
    <b v="0"/>
    <b v="0"/>
    <b v="0"/>
    <b v="0"/>
    <b v="0"/>
    <e v="#N/A"/>
    <b v="0"/>
    <b v="0"/>
    <x v="2"/>
    <x v="7"/>
    <n v="0"/>
    <x v="23"/>
    <x v="0"/>
  </r>
  <r>
    <m/>
    <x v="6"/>
    <x v="13"/>
    <x v="233"/>
    <x v="233"/>
    <x v="181"/>
    <x v="345"/>
    <s v="TW10: TP01/TP02/TP06_x000a_CN60: CP60/CP62/CP65/CP69"/>
    <x v="3"/>
    <x v="71"/>
    <m/>
    <s v="General"/>
    <s v="代碼類"/>
    <s v="TW10: TP01/TP02/TP06_x000a_CN60: CP60/CP62/CP65/CP69"/>
    <x v="5"/>
    <s v="物控"/>
    <x v="8"/>
    <x v="7"/>
    <x v="0"/>
    <x v="2"/>
    <s v="DM_PRO_VENDOR_MANAGEMENT"/>
    <s v="PLANT_CODE"/>
    <m/>
    <m/>
    <s v="Su.May@inventec.com"/>
    <s v="TW10: TP01/TP02/TP06_x000a_CN60: CP60/CP62/CP65/CP69"/>
    <m/>
    <m/>
    <s v="廠商交易金額報表"/>
    <s v="廠商交易金額報表裡的plant欄位"/>
    <m/>
    <m/>
    <m/>
    <m/>
    <m/>
    <m/>
    <m/>
    <m/>
    <m/>
    <m/>
    <s v="資料清單"/>
    <x v="14"/>
    <x v="17"/>
    <x v="60"/>
    <x v="13"/>
    <e v="#N/A"/>
    <s v="Plant Code"/>
    <x v="233"/>
    <x v="181"/>
    <x v="0"/>
    <x v="345"/>
    <x v="8"/>
    <s v="IEC_STD_V10 &gt;&gt; Common &gt;&gt; AutoMetaDataPlant Code"/>
    <x v="3"/>
    <x v="0"/>
    <s v="工廠廠別代碼Dimension"/>
    <n v="418"/>
    <n v="738"/>
    <n v="0"/>
    <s v=""/>
    <n v="0"/>
    <n v="0"/>
    <n v="476"/>
    <x v="94"/>
    <s v="Vendor Management"/>
    <x v="70"/>
    <e v="#N/A"/>
    <x v="0"/>
    <s v="P.3.9.0:"/>
    <x v="17"/>
    <x v="17"/>
    <x v="738"/>
    <x v="233"/>
    <x v="233"/>
    <x v="210"/>
    <x v="35"/>
    <x v="2"/>
    <x v="2"/>
    <x v="2"/>
    <m/>
    <x v="0"/>
    <x v="3"/>
    <s v="Vendor Management_Plant Code"/>
    <x v="722"/>
    <x v="3"/>
    <x v="0"/>
    <x v="7"/>
    <x v="6"/>
    <x v="0"/>
    <x v="0"/>
    <s v="DM_PRO_VENDOR_MANAGEMENT"/>
    <s v="PLANT_CODE"/>
    <x v="61"/>
    <x v="141"/>
    <x v="0"/>
    <n v="8"/>
    <x v="4"/>
    <x v="4"/>
    <x v="0"/>
    <s v=""/>
    <s v=""/>
    <n v="738"/>
    <s v="-738"/>
    <x v="0"/>
    <x v="0"/>
    <x v="0"/>
    <x v="233"/>
    <x v="8"/>
    <s v="Pur Org.下的廠區_x000a_與客戶的對應關係如下:_x000a_TP02與CP60對應至HP_x000a_CP62對應至Dyna_x000a_CP65對應至Tiny_x000a_CP69對應至ASUS"/>
    <s v="EIS/SAP"/>
    <s v="EIS/SAP"/>
    <x v="2"/>
    <x v="60"/>
    <m/>
    <s v="^(EIS/SAP)$"/>
    <n v="9"/>
    <x v="0"/>
    <x v="6"/>
    <x v="0"/>
    <x v="1"/>
    <x v="1"/>
    <x v="1"/>
    <b v="0"/>
    <x v="1"/>
    <x v="1"/>
    <n v="0"/>
    <x v="0"/>
    <b v="0"/>
    <b v="0"/>
    <b v="0"/>
    <b v="0"/>
    <b v="0"/>
    <b v="0"/>
    <b v="0"/>
    <b v="0"/>
    <b v="0"/>
    <b v="0"/>
    <b v="0"/>
    <x v="0"/>
    <x v="0"/>
    <n v="0"/>
    <x v="19"/>
    <x v="0"/>
  </r>
  <r>
    <m/>
    <x v="6"/>
    <x v="13"/>
    <x v="178"/>
    <x v="178"/>
    <x v="182"/>
    <x v="346"/>
    <s v="客戶名稱，分成HP, Dyna, ASUS, Tiny"/>
    <x v="3"/>
    <x v="71"/>
    <m/>
    <s v="Sensitive"/>
    <s v="代碼類"/>
    <s v="HP, Dyna, ASUS, Tiny"/>
    <x v="5"/>
    <s v="BU"/>
    <x v="8"/>
    <x v="7"/>
    <x v="0"/>
    <x v="1"/>
    <s v="DM_PRO_VENDOR_MANAGEMENT"/>
    <s v="CUSTOMER_NAME"/>
    <m/>
    <m/>
    <s v="Su.May@inventec.com"/>
    <s v="客戶名稱，分成HP, Dyna, ASUS, Tiny"/>
    <m/>
    <m/>
    <s v="新增此欄位需Manual 手動依廠區別區分"/>
    <s v="HP, Dyna, ASUS, Tiny"/>
    <m/>
    <m/>
    <m/>
    <m/>
    <m/>
    <m/>
    <m/>
    <m/>
    <m/>
    <m/>
    <s v="資料清單"/>
    <x v="14"/>
    <x v="18"/>
    <x v="60"/>
    <x v="13"/>
    <e v="#N/A"/>
    <s v="Customer Name"/>
    <x v="178"/>
    <x v="182"/>
    <x v="0"/>
    <x v="346"/>
    <x v="8"/>
    <s v="IEC_STD_V10 &gt;&gt; Common &gt;&gt; AutoMetaDataCustomer Name"/>
    <x v="3"/>
    <x v="2"/>
    <s v="客戶名稱Dimension"/>
    <n v="340"/>
    <n v="738"/>
    <n v="0"/>
    <s v=""/>
    <n v="0"/>
    <n v="0"/>
    <n v="1036"/>
    <x v="81"/>
    <s v="Vendor Management"/>
    <x v="70"/>
    <e v="#N/A"/>
    <x v="0"/>
    <s v="P.3.9.0:"/>
    <x v="18"/>
    <x v="18"/>
    <x v="739"/>
    <x v="178"/>
    <x v="178"/>
    <x v="283"/>
    <x v="43"/>
    <x v="1"/>
    <x v="3"/>
    <x v="2"/>
    <m/>
    <x v="0"/>
    <x v="3"/>
    <s v="Vendor Management_Customer Name"/>
    <x v="723"/>
    <x v="3"/>
    <x v="0"/>
    <x v="7"/>
    <x v="6"/>
    <x v="0"/>
    <x v="0"/>
    <s v="DM_PRO_VENDOR_MANAGEMENT"/>
    <s v="CUSTOMER_NAME"/>
    <x v="61"/>
    <x v="97"/>
    <x v="0"/>
    <n v="8"/>
    <x v="4"/>
    <x v="4"/>
    <x v="0"/>
    <s v=""/>
    <s v=""/>
    <n v="739"/>
    <s v="-739"/>
    <x v="0"/>
    <x v="0"/>
    <x v="0"/>
    <x v="178"/>
    <x v="8"/>
    <s v="客戶名稱，各BU與各客人需進行分析交易金額的主體_x000a_與廠區的對應關係如下:_x000a_HP對應至TP02與CP60_x000a_Dyna對應至CP62_x000a_ASUS對應至CP69_x000a_Tiny對應至CP65"/>
    <s v="EIS"/>
    <s v="EIS"/>
    <x v="1"/>
    <x v="60"/>
    <m/>
    <s v="^(EIS)$"/>
    <n v="9"/>
    <x v="0"/>
    <x v="6"/>
    <x v="0"/>
    <x v="1"/>
    <x v="1"/>
    <x v="1"/>
    <b v="0"/>
    <x v="1"/>
    <x v="1"/>
    <n v="0"/>
    <x v="0"/>
    <b v="0"/>
    <b v="0"/>
    <b v="0"/>
    <b v="0"/>
    <b v="0"/>
    <b v="0"/>
    <b v="0"/>
    <b v="0"/>
    <b v="0"/>
    <b v="0"/>
    <b v="0"/>
    <x v="0"/>
    <x v="0"/>
    <n v="0"/>
    <x v="12"/>
    <x v="0"/>
  </r>
  <r>
    <m/>
    <x v="6"/>
    <x v="13"/>
    <x v="335"/>
    <x v="336"/>
    <x v="183"/>
    <x v="347"/>
    <s v="B&amp;S:客人買來賣英業達_x000a_GTK:客人指定英業達對特定廠商進行購買_x000a_OTK:英業達自行選擇廠商"/>
    <x v="3"/>
    <x v="71"/>
    <m/>
    <s v="Sensitive"/>
    <s v="代碼類"/>
    <s v="B&amp;S、GTK、OTK"/>
    <x v="5"/>
    <s v="BU"/>
    <x v="8"/>
    <x v="7"/>
    <x v="0"/>
    <x v="1"/>
    <s v="DM_PRO_VENDOR_MANAGEMENT"/>
    <s v="PURCHASING_MODE"/>
    <m/>
    <m/>
    <s v="Su.May@inventec.com"/>
    <s v="B&amp;S:客人買來賣英業達_x000a_GTK:客人指定英業達對特定廠商進行購買_x000a_OTK:英業達自行選擇廠商"/>
    <m/>
    <m/>
    <s v="資料來源待確認"/>
    <m/>
    <m/>
    <m/>
    <m/>
    <m/>
    <m/>
    <m/>
    <m/>
    <m/>
    <m/>
    <m/>
    <s v="資料清單"/>
    <x v="14"/>
    <x v="19"/>
    <x v="60"/>
    <x v="13"/>
    <e v="#N/A"/>
    <s v="Purchasing Mode"/>
    <x v="336"/>
    <x v="183"/>
    <x v="0"/>
    <x v="347"/>
    <x v="8"/>
    <s v="IEC_STD_V10 &gt;&gt; Common &gt;&gt; AutoMetaDataPurchasing Mode"/>
    <x v="3"/>
    <x v="2"/>
    <s v="採購方式Dimension"/>
    <n v="726"/>
    <n v="738"/>
    <n v="0"/>
    <s v=""/>
    <n v="0"/>
    <n v="0"/>
    <n v="908"/>
    <x v="142"/>
    <s v="Vendor Management"/>
    <x v="70"/>
    <e v="#N/A"/>
    <x v="0"/>
    <s v="P.3.9.0:"/>
    <x v="19"/>
    <x v="19"/>
    <x v="740"/>
    <x v="335"/>
    <x v="336"/>
    <x v="284"/>
    <x v="44"/>
    <x v="1"/>
    <x v="4"/>
    <x v="2"/>
    <m/>
    <x v="0"/>
    <x v="3"/>
    <s v="Vendor Management_Purchasing Mode"/>
    <x v="724"/>
    <x v="3"/>
    <x v="0"/>
    <x v="7"/>
    <x v="6"/>
    <x v="0"/>
    <x v="0"/>
    <s v="DM_PRO_VENDOR_MANAGEMENT"/>
    <s v="PURCHASING_MODE"/>
    <x v="61"/>
    <x v="222"/>
    <x v="0"/>
    <n v="8"/>
    <x v="4"/>
    <x v="4"/>
    <x v="6"/>
    <s v=""/>
    <s v=""/>
    <n v="740"/>
    <s v="-740"/>
    <x v="0"/>
    <x v="0"/>
    <x v="0"/>
    <x v="336"/>
    <x v="8"/>
    <s v="材料採購的主導權模式，為客人買來賣英業達，或為客人指定英業達對特定廠商進行購買，或為英業達自行選擇廠商"/>
    <s v="EIS"/>
    <s v="EIS"/>
    <x v="1"/>
    <x v="60"/>
    <m/>
    <s v="^(EIS)$"/>
    <n v="9"/>
    <x v="0"/>
    <x v="6"/>
    <x v="0"/>
    <x v="1"/>
    <x v="1"/>
    <x v="1"/>
    <b v="0"/>
    <x v="1"/>
    <x v="1"/>
    <n v="0"/>
    <x v="0"/>
    <b v="0"/>
    <b v="0"/>
    <b v="0"/>
    <b v="0"/>
    <b v="0"/>
    <b v="0"/>
    <b v="0"/>
    <b v="0"/>
    <b v="0"/>
    <b v="0"/>
    <b v="0"/>
    <x v="0"/>
    <x v="0"/>
    <n v="0"/>
    <x v="18"/>
    <x v="0"/>
  </r>
  <r>
    <m/>
    <x v="6"/>
    <x v="13"/>
    <x v="336"/>
    <x v="337"/>
    <x v="184"/>
    <x v="348"/>
    <s v="所有材料拆分為EE或ME"/>
    <x v="3"/>
    <x v="71"/>
    <m/>
    <s v="General"/>
    <s v="代碼類"/>
    <s v="EE、ME"/>
    <x v="5"/>
    <s v="PRO"/>
    <x v="8"/>
    <x v="7"/>
    <x v="0"/>
    <x v="3"/>
    <s v="DM_PRO_VENDOR_MANAGEMENT"/>
    <s v="COMPONENT_TYPE"/>
    <m/>
    <m/>
    <s v="Su.May@inventec.com"/>
    <s v="所有材料拆分為EE或ME"/>
    <m/>
    <m/>
    <s v="資料來源待確認"/>
    <m/>
    <m/>
    <m/>
    <m/>
    <m/>
    <m/>
    <m/>
    <m/>
    <m/>
    <m/>
    <m/>
    <s v="資料清單"/>
    <x v="14"/>
    <x v="20"/>
    <x v="60"/>
    <x v="13"/>
    <e v="#N/A"/>
    <s v="Component Type"/>
    <x v="337"/>
    <x v="184"/>
    <x v="0"/>
    <x v="348"/>
    <x v="8"/>
    <s v="IEC_STD_V10 &gt;&gt; Common &gt;&gt; AutoMetaDataComponent Type"/>
    <x v="3"/>
    <x v="0"/>
    <s v="材料主分類Dimension"/>
    <n v="727"/>
    <n v="738"/>
    <n v="0"/>
    <s v=""/>
    <n v="0"/>
    <n v="0"/>
    <n v="909"/>
    <x v="143"/>
    <s v="Vendor Management"/>
    <x v="70"/>
    <e v="#N/A"/>
    <x v="0"/>
    <s v="P.3.9.0:"/>
    <x v="20"/>
    <x v="20"/>
    <x v="741"/>
    <x v="336"/>
    <x v="337"/>
    <x v="285"/>
    <x v="45"/>
    <x v="3"/>
    <x v="5"/>
    <x v="2"/>
    <m/>
    <x v="0"/>
    <x v="3"/>
    <s v="Vendor Management_Component Type"/>
    <x v="725"/>
    <x v="3"/>
    <x v="0"/>
    <x v="7"/>
    <x v="6"/>
    <x v="0"/>
    <x v="0"/>
    <s v="DM_PRO_VENDOR_MANAGEMENT"/>
    <s v="COMPONENT_TYPE"/>
    <x v="61"/>
    <x v="223"/>
    <x v="0"/>
    <n v="8"/>
    <x v="4"/>
    <x v="4"/>
    <x v="6"/>
    <s v=""/>
    <s v=""/>
    <n v="741"/>
    <s v="-741"/>
    <x v="0"/>
    <x v="0"/>
    <x v="0"/>
    <x v="337"/>
    <x v="8"/>
    <s v="所有材料按採購單位區分為EE(電子)與ME(機構)兩大類，分類與PDM上材料標註"/>
    <s v="PDM/EIS"/>
    <s v="PDM/EIS"/>
    <x v="3"/>
    <x v="60"/>
    <m/>
    <s v="^(PDM/EIS)$"/>
    <n v="9"/>
    <x v="0"/>
    <x v="6"/>
    <x v="0"/>
    <x v="1"/>
    <x v="1"/>
    <x v="1"/>
    <b v="0"/>
    <x v="1"/>
    <x v="1"/>
    <n v="0"/>
    <x v="0"/>
    <b v="0"/>
    <b v="0"/>
    <b v="0"/>
    <b v="0"/>
    <b v="0"/>
    <b v="0"/>
    <b v="0"/>
    <b v="0"/>
    <b v="0"/>
    <b v="0"/>
    <b v="0"/>
    <x v="0"/>
    <x v="0"/>
    <n v="0"/>
    <x v="0"/>
    <x v="0"/>
  </r>
  <r>
    <m/>
    <x v="6"/>
    <x v="13"/>
    <x v="337"/>
    <x v="338"/>
    <x v="185"/>
    <x v="349"/>
    <s v="料號Class code於PDM的Material Group"/>
    <x v="3"/>
    <x v="71"/>
    <m/>
    <s v="General"/>
    <s v="代碼類"/>
    <s v="只取R-後面的材料名稱。_x000a_R-CAPTCTR, R-IC,R-CONNTOR…........"/>
    <x v="5"/>
    <s v="CE"/>
    <x v="8"/>
    <x v="7"/>
    <x v="0"/>
    <x v="3"/>
    <s v="DM_PRO_VENDOR_MANAGEMENT"/>
    <s v="MATERIAL_GROUP"/>
    <m/>
    <m/>
    <s v="Su.May@inventec.com"/>
    <s v="料號Class code於PDM的Material Group"/>
    <m/>
    <m/>
    <s v="EIS抓取PDM上的料號資料_x000a_"/>
    <s v="廠商交易金額報表內的Material Group"/>
    <m/>
    <m/>
    <m/>
    <m/>
    <m/>
    <m/>
    <m/>
    <m/>
    <m/>
    <m/>
    <s v="資料清單"/>
    <x v="14"/>
    <x v="21"/>
    <x v="60"/>
    <x v="13"/>
    <e v="#N/A"/>
    <s v="Material Group"/>
    <x v="338"/>
    <x v="185"/>
    <x v="0"/>
    <x v="349"/>
    <x v="8"/>
    <s v="IEC_STD_V10 &gt;&gt; Common &gt;&gt; AutoMetaDataMaterial Group"/>
    <x v="3"/>
    <x v="0"/>
    <s v="材料大類Dimension"/>
    <n v="728"/>
    <n v="738"/>
    <n v="0"/>
    <s v=""/>
    <n v="0"/>
    <n v="0"/>
    <n v="910"/>
    <x v="144"/>
    <s v="Vendor Management"/>
    <x v="70"/>
    <e v="#N/A"/>
    <x v="0"/>
    <s v="P.3.9.0:"/>
    <x v="21"/>
    <x v="21"/>
    <x v="742"/>
    <x v="337"/>
    <x v="338"/>
    <x v="286"/>
    <x v="46"/>
    <x v="3"/>
    <x v="6"/>
    <x v="2"/>
    <m/>
    <x v="0"/>
    <x v="3"/>
    <s v="Vendor Management_Material Group"/>
    <x v="726"/>
    <x v="3"/>
    <x v="0"/>
    <x v="7"/>
    <x v="6"/>
    <x v="0"/>
    <x v="0"/>
    <s v="DM_PRO_VENDOR_MANAGEMENT"/>
    <s v="MATERIAL_GROUP"/>
    <x v="61"/>
    <x v="224"/>
    <x v="0"/>
    <n v="8"/>
    <x v="4"/>
    <x v="4"/>
    <x v="6"/>
    <s v=""/>
    <s v=""/>
    <n v="742"/>
    <s v="-742"/>
    <x v="0"/>
    <x v="0"/>
    <x v="0"/>
    <x v="338"/>
    <x v="8"/>
    <s v="Class code大類名稱"/>
    <s v="PDM/EIS"/>
    <s v="PDM/EIS"/>
    <x v="3"/>
    <x v="60"/>
    <m/>
    <s v="^(PDM/EIS)$"/>
    <n v="9"/>
    <x v="0"/>
    <x v="6"/>
    <x v="0"/>
    <x v="1"/>
    <x v="1"/>
    <x v="1"/>
    <b v="0"/>
    <x v="1"/>
    <x v="1"/>
    <n v="0"/>
    <x v="0"/>
    <b v="0"/>
    <b v="0"/>
    <b v="0"/>
    <b v="0"/>
    <b v="0"/>
    <b v="0"/>
    <b v="0"/>
    <b v="0"/>
    <b v="0"/>
    <b v="0"/>
    <b v="0"/>
    <x v="0"/>
    <x v="0"/>
    <n v="0"/>
    <x v="0"/>
    <x v="0"/>
  </r>
  <r>
    <m/>
    <x v="6"/>
    <x v="13"/>
    <x v="338"/>
    <x v="339"/>
    <x v="1"/>
    <x v="350"/>
    <s v="Class Code 四碼數字加上&quot;-&quot;再加上對應的Materical Group_x000a_EX: 6033-FAN, 6027-BATTERY"/>
    <x v="3"/>
    <x v="71"/>
    <m/>
    <s v="General"/>
    <s v="代碼類"/>
    <s v="Class Code 四碼數字加上&quot;-&quot;再加上對應的Materical Group，Material Group只取R-後面的材料名稱。"/>
    <x v="5"/>
    <s v="CE"/>
    <x v="8"/>
    <x v="7"/>
    <x v="0"/>
    <x v="3"/>
    <s v="DM_PRO_VENDOR_MANAGEMENT"/>
    <s v="CLASS_CODE_CATEGORY"/>
    <m/>
    <m/>
    <s v="Su.May@inventec.com"/>
    <s v="材料於PDM裡對應的Class Code+Material Group"/>
    <m/>
    <m/>
    <s v="EIS抓取PDM上的資料比對_x000a_"/>
    <m/>
    <m/>
    <m/>
    <m/>
    <m/>
    <m/>
    <m/>
    <m/>
    <m/>
    <m/>
    <m/>
    <s v="資料清單"/>
    <x v="14"/>
    <x v="22"/>
    <x v="60"/>
    <x v="13"/>
    <e v="#N/A"/>
    <s v="Class Code Category"/>
    <x v="339"/>
    <x v="1"/>
    <x v="0"/>
    <x v="350"/>
    <x v="8"/>
    <s v="IEC_STD_V10 &gt;&gt; Common &gt;&gt; AutoMetaDataClass Code Category"/>
    <x v="3"/>
    <x v="0"/>
    <s v="材料代號類別Dimension"/>
    <n v="729"/>
    <n v="738"/>
    <n v="0"/>
    <s v=""/>
    <n v="0"/>
    <n v="0"/>
    <n v="912"/>
    <x v="145"/>
    <s v="Vendor Management"/>
    <x v="70"/>
    <e v="#N/A"/>
    <x v="0"/>
    <s v="P.3.9.0:"/>
    <x v="22"/>
    <x v="22"/>
    <x v="743"/>
    <x v="338"/>
    <x v="339"/>
    <x v="287"/>
    <x v="47"/>
    <x v="3"/>
    <x v="7"/>
    <x v="2"/>
    <m/>
    <x v="0"/>
    <x v="3"/>
    <s v="Vendor Management_Class Code Category"/>
    <x v="727"/>
    <x v="3"/>
    <x v="0"/>
    <x v="7"/>
    <x v="6"/>
    <x v="0"/>
    <x v="0"/>
    <s v="DM_PRO_VENDOR_MANAGEMENT"/>
    <s v="CLASS_CODE_CATEGORY"/>
    <x v="61"/>
    <x v="225"/>
    <x v="0"/>
    <n v="8"/>
    <x v="4"/>
    <x v="4"/>
    <x v="6"/>
    <s v=""/>
    <s v=""/>
    <n v="743"/>
    <s v="-743"/>
    <x v="0"/>
    <x v="0"/>
    <x v="0"/>
    <x v="339"/>
    <x v="8"/>
    <s v="Class Code 四碼數字加上&quot;-&quot;再加上對應的Materical Group"/>
    <s v="PDM/EIS"/>
    <s v="PDM/EIS"/>
    <x v="3"/>
    <x v="60"/>
    <m/>
    <s v="^(PDM/EIS)$"/>
    <n v="9"/>
    <x v="0"/>
    <x v="6"/>
    <x v="0"/>
    <x v="1"/>
    <x v="1"/>
    <x v="1"/>
    <b v="0"/>
    <x v="1"/>
    <x v="1"/>
    <n v="0"/>
    <x v="0"/>
    <b v="0"/>
    <b v="0"/>
    <b v="0"/>
    <b v="0"/>
    <b v="0"/>
    <b v="0"/>
    <b v="0"/>
    <b v="0"/>
    <b v="0"/>
    <b v="0"/>
    <b v="0"/>
    <x v="0"/>
    <x v="0"/>
    <n v="0"/>
    <x v="5"/>
    <x v="0"/>
  </r>
  <r>
    <m/>
    <x v="6"/>
    <x v="13"/>
    <x v="342"/>
    <x v="343"/>
    <x v="189"/>
    <x v="354"/>
    <s v="PDM內所建的合格供應商，SAP的Vendor/Vendor Code經mapping與AVL建立關聯，一個AVL可Mapping多個Vendor Code"/>
    <x v="3"/>
    <x v="71"/>
    <m/>
    <s v="Sensitive"/>
    <s v="代碼類"/>
    <s v="中文需為繁體字"/>
    <x v="5"/>
    <s v="PRO"/>
    <x v="8"/>
    <x v="7"/>
    <x v="0"/>
    <x v="4"/>
    <s v="DM_PRO_VENDOR_MANAGEMENT"/>
    <s v="AVL_NAME"/>
    <m/>
    <m/>
    <s v="Su.May@inventec.com"/>
    <s v="PDM內所建的合格供應商，SAP的Vendor/Vendor Code經mapping與AVL建立關聯，一個AVL可Mapping多個Vendor Code"/>
    <m/>
    <m/>
    <s v="廠商交易金額報表或PDM資料"/>
    <s v="廠商交易金額報表內的AVL Name欄位"/>
    <m/>
    <m/>
    <m/>
    <m/>
    <m/>
    <m/>
    <m/>
    <m/>
    <m/>
    <m/>
    <s v="資料清單"/>
    <x v="14"/>
    <x v="23"/>
    <x v="60"/>
    <x v="13"/>
    <e v="#N/A"/>
    <s v="AVL Name"/>
    <x v="343"/>
    <x v="189"/>
    <x v="0"/>
    <x v="354"/>
    <x v="8"/>
    <s v="IEC_STD_V10 &gt;&gt; Common &gt;&gt; AutoMetaDataAVL Name"/>
    <x v="3"/>
    <x v="2"/>
    <s v="合格供應商名稱Dimension"/>
    <n v="733"/>
    <n v="738"/>
    <n v="0"/>
    <s v=""/>
    <n v="0"/>
    <n v="0"/>
    <n v="849"/>
    <x v="148"/>
    <s v="Vendor Management"/>
    <x v="70"/>
    <e v="#N/A"/>
    <x v="0"/>
    <s v="P.3.9.0:"/>
    <x v="23"/>
    <x v="23"/>
    <x v="744"/>
    <x v="342"/>
    <x v="343"/>
    <x v="290"/>
    <x v="50"/>
    <x v="4"/>
    <x v="10"/>
    <x v="2"/>
    <m/>
    <x v="0"/>
    <x v="3"/>
    <s v="Vendor Management_AVL Name"/>
    <x v="728"/>
    <x v="3"/>
    <x v="0"/>
    <x v="7"/>
    <x v="6"/>
    <x v="0"/>
    <x v="0"/>
    <s v="DM_PRO_VENDOR_MANAGEMENT"/>
    <s v="AVL_NAME"/>
    <x v="61"/>
    <x v="229"/>
    <x v="0"/>
    <n v="8"/>
    <x v="4"/>
    <x v="4"/>
    <x v="6"/>
    <s v=""/>
    <s v=""/>
    <n v="744"/>
    <s v="-744"/>
    <x v="0"/>
    <x v="0"/>
    <x v="0"/>
    <x v="343"/>
    <x v="8"/>
    <s v="PDM裡經過新廠商評鑑管理辦法承認之合格供應商"/>
    <s v="PDM/SAP/EIS"/>
    <s v="PDM/SAP/EIS"/>
    <x v="4"/>
    <x v="60"/>
    <m/>
    <s v="^(PDM/SAP/EIS)$"/>
    <n v="9"/>
    <x v="0"/>
    <x v="6"/>
    <x v="0"/>
    <x v="1"/>
    <x v="1"/>
    <x v="1"/>
    <b v="0"/>
    <x v="1"/>
    <x v="1"/>
    <n v="0"/>
    <x v="0"/>
    <b v="0"/>
    <b v="0"/>
    <b v="0"/>
    <b v="0"/>
    <b v="0"/>
    <b v="0"/>
    <b v="0"/>
    <b v="0"/>
    <b v="0"/>
    <b v="0"/>
    <b v="0"/>
    <x v="0"/>
    <x v="0"/>
    <n v="0"/>
    <x v="42"/>
    <x v="0"/>
  </r>
  <r>
    <m/>
    <x v="6"/>
    <x v="13"/>
    <x v="343"/>
    <x v="344"/>
    <x v="1"/>
    <x v="355"/>
    <s v="SAP內所建之下單廠商，於PDM裡經mapping與ＡVL建立關聯，一個vendor code只能對應一個AVL"/>
    <x v="3"/>
    <x v="71"/>
    <m/>
    <s v="Sensitive "/>
    <s v="代碼類"/>
    <s v="依SAP要求格式輸入"/>
    <x v="5"/>
    <s v="PRO"/>
    <x v="8"/>
    <x v="7"/>
    <x v="0"/>
    <x v="4"/>
    <s v="DM_PRO_VENDOR_MANAGEMENT"/>
    <s v="VENDOR_COD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4"/>
    <x v="24"/>
    <x v="60"/>
    <x v="13"/>
    <e v="#N/A"/>
    <s v="Vendor Code"/>
    <x v="344"/>
    <x v="1"/>
    <x v="0"/>
    <x v="355"/>
    <x v="8"/>
    <s v="IEC_STD_V10 &gt;&gt; Common &gt;&gt; AutoMetaDataVendor Code"/>
    <x v="3"/>
    <x v="2"/>
    <s v="廠商代碼Dimension"/>
    <n v="734"/>
    <n v="738"/>
    <n v="0"/>
    <s v=""/>
    <n v="0"/>
    <n v="0"/>
    <n v="846"/>
    <x v="149"/>
    <s v="Vendor Management"/>
    <x v="70"/>
    <e v="#N/A"/>
    <x v="0"/>
    <s v="P.3.9.0:"/>
    <x v="24"/>
    <x v="24"/>
    <x v="745"/>
    <x v="343"/>
    <x v="344"/>
    <x v="291"/>
    <x v="51"/>
    <x v="4"/>
    <x v="11"/>
    <x v="2"/>
    <m/>
    <x v="0"/>
    <x v="3"/>
    <s v="Vendor Management_Vendor Code"/>
    <x v="729"/>
    <x v="3"/>
    <x v="0"/>
    <x v="7"/>
    <x v="6"/>
    <x v="0"/>
    <x v="0"/>
    <s v="DM_PRO_VENDOR_MANAGEMENT"/>
    <s v="VENDOR_CODE"/>
    <x v="61"/>
    <x v="230"/>
    <x v="0"/>
    <n v="8"/>
    <x v="4"/>
    <x v="4"/>
    <x v="6"/>
    <s v=""/>
    <s v=""/>
    <n v="745"/>
    <s v="-745"/>
    <x v="0"/>
    <x v="0"/>
    <x v="0"/>
    <x v="344"/>
    <x v="8"/>
    <s v="下單廠商名稱，亦即Vendor code的廠商代碼"/>
    <s v="PDM/SAP/EIS"/>
    <s v="PDM/SAP/EIS"/>
    <x v="4"/>
    <x v="60"/>
    <m/>
    <s v="^(PDM/SAP/EIS)$"/>
    <n v="9"/>
    <x v="0"/>
    <x v="6"/>
    <x v="0"/>
    <x v="1"/>
    <x v="1"/>
    <x v="1"/>
    <b v="0"/>
    <x v="1"/>
    <x v="1"/>
    <n v="0"/>
    <x v="0"/>
    <b v="0"/>
    <b v="0"/>
    <b v="0"/>
    <b v="0"/>
    <b v="0"/>
    <b v="0"/>
    <b v="0"/>
    <b v="0"/>
    <b v="0"/>
    <b v="0"/>
    <b v="0"/>
    <x v="0"/>
    <x v="0"/>
    <n v="0"/>
    <x v="34"/>
    <x v="0"/>
  </r>
  <r>
    <m/>
    <x v="6"/>
    <x v="13"/>
    <x v="344"/>
    <x v="345"/>
    <x v="1"/>
    <x v="356"/>
    <s v="SAP內所建之下單廠商，於PDM裡經mapping與ＡVL建立關聯，一個vendor code只能對應一個AVL"/>
    <x v="3"/>
    <x v="71"/>
    <m/>
    <s v="Sensitive "/>
    <s v="文本類"/>
    <s v="依SAP要求格式輸入"/>
    <x v="5"/>
    <s v="PRO"/>
    <x v="8"/>
    <x v="7"/>
    <x v="0"/>
    <x v="4"/>
    <s v="DM_PRO_VENDOR_MANAGEMENT"/>
    <s v="VENDOR_NAM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4"/>
    <x v="25"/>
    <x v="60"/>
    <x v="13"/>
    <e v="#N/A"/>
    <s v="Vendor Name"/>
    <x v="345"/>
    <x v="1"/>
    <x v="0"/>
    <x v="356"/>
    <x v="8"/>
    <s v="IEC_STD_V10 &gt;&gt; Common &gt;&gt; AutoMetaDataVendor Name"/>
    <x v="3"/>
    <x v="2"/>
    <s v="廠商名稱Dimension"/>
    <n v="735"/>
    <n v="738"/>
    <n v="0"/>
    <s v=""/>
    <n v="0"/>
    <n v="0"/>
    <n v="847"/>
    <x v="150"/>
    <s v="Vendor Management"/>
    <x v="70"/>
    <e v="#N/A"/>
    <x v="0"/>
    <s v="P.3.9.0:"/>
    <x v="25"/>
    <x v="25"/>
    <x v="746"/>
    <x v="344"/>
    <x v="345"/>
    <x v="291"/>
    <x v="51"/>
    <x v="4"/>
    <x v="11"/>
    <x v="1"/>
    <m/>
    <x v="0"/>
    <x v="3"/>
    <s v="Vendor Management_Vendor Name"/>
    <x v="730"/>
    <x v="3"/>
    <x v="0"/>
    <x v="7"/>
    <x v="6"/>
    <x v="0"/>
    <x v="0"/>
    <s v="DM_PRO_VENDOR_MANAGEMENT"/>
    <s v="VENDOR_NAME"/>
    <x v="61"/>
    <x v="231"/>
    <x v="0"/>
    <n v="8"/>
    <x v="4"/>
    <x v="4"/>
    <x v="6"/>
    <s v=""/>
    <s v=""/>
    <n v="746"/>
    <s v="-746"/>
    <x v="0"/>
    <x v="0"/>
    <x v="0"/>
    <x v="345"/>
    <x v="8"/>
    <s v="下單廠商名稱，亦即Vendor code的廠商名稱"/>
    <s v="PDM/SAP/EIS"/>
    <s v="PDM/SAP/EIS"/>
    <x v="4"/>
    <x v="60"/>
    <m/>
    <s v="^(PDM/SAP/EIS)$"/>
    <n v="9"/>
    <x v="0"/>
    <x v="6"/>
    <x v="0"/>
    <x v="1"/>
    <x v="1"/>
    <x v="1"/>
    <b v="0"/>
    <x v="1"/>
    <x v="1"/>
    <n v="0"/>
    <x v="0"/>
    <b v="0"/>
    <b v="0"/>
    <b v="0"/>
    <b v="0"/>
    <b v="0"/>
    <b v="0"/>
    <b v="0"/>
    <b v="0"/>
    <b v="0"/>
    <b v="0"/>
    <b v="0"/>
    <x v="0"/>
    <x v="0"/>
    <n v="0"/>
    <x v="34"/>
    <x v="0"/>
  </r>
  <r>
    <m/>
    <x v="6"/>
    <x v="13"/>
    <x v="349"/>
    <x v="350"/>
    <x v="193"/>
    <x v="361"/>
    <s v="基本分數皆為98分，若有評核項目出現狀況則依嚴重度進行扣分"/>
    <x v="4"/>
    <x v="71"/>
    <m/>
    <s v="Sensitive "/>
    <s v="數值類"/>
    <m/>
    <x v="5"/>
    <s v="SQE"/>
    <x v="8"/>
    <x v="7"/>
    <x v="0"/>
    <x v="5"/>
    <s v="DM_PRO_VENDOR_MANAGEMENT"/>
    <s v="QUALITY_SCORE"/>
    <m/>
    <m/>
    <s v="Su.May@inventec.com"/>
    <s v="基本分數皆為98分，若有評核項目出現狀況則依嚴重度進行扣分"/>
    <m/>
    <m/>
    <s v="每月SQE發出重慶廠區厂商票期成績"/>
    <s v="PaymentFinal Sheet裡的SQE Score欄位"/>
    <m/>
    <m/>
    <m/>
    <m/>
    <m/>
    <m/>
    <m/>
    <m/>
    <m/>
    <m/>
    <s v="資料清單"/>
    <x v="14"/>
    <x v="26"/>
    <x v="60"/>
    <x v="13"/>
    <e v="#N/A"/>
    <s v="Quality Score"/>
    <x v="350"/>
    <x v="193"/>
    <x v="0"/>
    <x v="361"/>
    <x v="8"/>
    <s v="IEC_STD_V10 &gt;&gt; Common &gt;&gt; AutoMetaDataQuality Score"/>
    <x v="4"/>
    <x v="2"/>
    <s v="品質成績Measure"/>
    <n v="749"/>
    <n v="738"/>
    <n v="0"/>
    <s v=""/>
    <n v="0"/>
    <n v="0"/>
    <n v="853"/>
    <x v="153"/>
    <s v="Vendor Management"/>
    <x v="70"/>
    <e v="#N/A"/>
    <x v="0"/>
    <s v="P.3.9.0:"/>
    <x v="26"/>
    <x v="26"/>
    <x v="747"/>
    <x v="349"/>
    <x v="350"/>
    <x v="296"/>
    <x v="0"/>
    <x v="5"/>
    <x v="13"/>
    <x v="4"/>
    <m/>
    <x v="0"/>
    <x v="4"/>
    <s v="Vendor Management_Quality Score"/>
    <x v="731"/>
    <x v="4"/>
    <x v="0"/>
    <x v="7"/>
    <x v="6"/>
    <x v="0"/>
    <x v="0"/>
    <s v="DM_PRO_VENDOR_MANAGEMENT"/>
    <s v="QUALITY_SCORE"/>
    <x v="61"/>
    <x v="235"/>
    <x v="0"/>
    <n v="8"/>
    <x v="4"/>
    <x v="4"/>
    <x v="6"/>
    <s v=""/>
    <s v=""/>
    <n v="747"/>
    <s v="-747"/>
    <x v="0"/>
    <x v="0"/>
    <x v="0"/>
    <x v="350"/>
    <x v="8"/>
    <s v="由SQE按Incoming、Material Issue、Quality Peformance進行評分，分數呈現在每月發出重慶廠區厂商票期成績。_x000a_分數部分若選特定一季直接出現該季資料，若選多季時則呈現最差的分數"/>
    <s v="Manual"/>
    <s v="MANUAL"/>
    <x v="5"/>
    <x v="60"/>
    <m/>
    <s v="^(Manual|MANUAL)$"/>
    <n v="9"/>
    <x v="0"/>
    <x v="6"/>
    <x v="0"/>
    <x v="1"/>
    <x v="0"/>
    <x v="0"/>
    <b v="1"/>
    <x v="1"/>
    <x v="1"/>
    <n v="0"/>
    <x v="0"/>
    <b v="0"/>
    <b v="0"/>
    <b v="0"/>
    <b v="0"/>
    <b v="0"/>
    <b v="0"/>
    <b v="0"/>
    <b v="0"/>
    <b v="0"/>
    <b v="0"/>
    <b v="0"/>
    <x v="0"/>
    <x v="0"/>
    <n v="0"/>
    <x v="12"/>
    <x v="0"/>
  </r>
  <r>
    <m/>
    <x v="6"/>
    <x v="13"/>
    <x v="350"/>
    <x v="351"/>
    <x v="194"/>
    <x v="362"/>
    <s v="價格競爭力佔30%，機種配合度佔30%，材料/製程管理能力佔30%，其他項目佔10%，處級主管有確認並修正最後分數的權限"/>
    <x v="4"/>
    <x v="71"/>
    <m/>
    <s v="Sensitive "/>
    <s v="數值類"/>
    <m/>
    <x v="5"/>
    <s v="PRO"/>
    <x v="8"/>
    <x v="7"/>
    <x v="0"/>
    <x v="5"/>
    <s v="DM_PRO_VENDOR_MANAGEMENT"/>
    <s v="COST_SCORE"/>
    <m/>
    <m/>
    <s v="Su.May@inventec.com"/>
    <s v="價格競爭力佔30%，機種配合度佔30%，材料/製程管理能力佔20%，其他項目佔10%"/>
    <m/>
    <m/>
    <s v="需每季另外手動上傳"/>
    <m/>
    <m/>
    <m/>
    <m/>
    <m/>
    <m/>
    <m/>
    <m/>
    <m/>
    <m/>
    <m/>
    <s v="資料清單"/>
    <x v="14"/>
    <x v="27"/>
    <x v="60"/>
    <x v="13"/>
    <e v="#N/A"/>
    <s v="Cost Score"/>
    <x v="351"/>
    <x v="194"/>
    <x v="0"/>
    <x v="362"/>
    <x v="8"/>
    <s v="IEC_STD_V10 &gt;&gt; Common &gt;&gt; AutoMetaDataCost Score"/>
    <x v="4"/>
    <x v="2"/>
    <s v="採購成績Measure"/>
    <n v="750"/>
    <n v="738"/>
    <n v="0"/>
    <s v=""/>
    <n v="0"/>
    <n v="0"/>
    <n v="854"/>
    <x v="154"/>
    <s v="Vendor Management"/>
    <x v="70"/>
    <e v="#N/A"/>
    <x v="0"/>
    <s v="P.3.9.0:"/>
    <x v="27"/>
    <x v="27"/>
    <x v="748"/>
    <x v="350"/>
    <x v="351"/>
    <x v="297"/>
    <x v="0"/>
    <x v="5"/>
    <x v="14"/>
    <x v="4"/>
    <m/>
    <x v="0"/>
    <x v="4"/>
    <s v="Vendor Management_Cost Score"/>
    <x v="732"/>
    <x v="4"/>
    <x v="0"/>
    <x v="7"/>
    <x v="6"/>
    <x v="0"/>
    <x v="0"/>
    <s v="DM_PRO_VENDOR_MANAGEMENT"/>
    <s v="COST_SCORE"/>
    <x v="61"/>
    <x v="236"/>
    <x v="0"/>
    <n v="8"/>
    <x v="4"/>
    <x v="4"/>
    <x v="6"/>
    <s v=""/>
    <s v=""/>
    <n v="748"/>
    <s v="-748"/>
    <x v="0"/>
    <x v="0"/>
    <x v="0"/>
    <x v="351"/>
    <x v="8"/>
    <s v="由Sourcer按價格競爭力、機種配合度、材料/製程管理能力及其他項目進行綜合評分。_x000a_分數部分若選特定一季直接出現該季資料，若選多季時則呈現最差的分數"/>
    <s v="Manual"/>
    <s v="MANUAL"/>
    <x v="5"/>
    <x v="60"/>
    <m/>
    <s v="^(Manual|MANUAL)$"/>
    <n v="9"/>
    <x v="0"/>
    <x v="6"/>
    <x v="0"/>
    <x v="1"/>
    <x v="0"/>
    <x v="1"/>
    <b v="0"/>
    <x v="1"/>
    <x v="1"/>
    <n v="0"/>
    <x v="0"/>
    <b v="0"/>
    <b v="0"/>
    <b v="0"/>
    <b v="0"/>
    <b v="0"/>
    <b v="0"/>
    <b v="0"/>
    <b v="0"/>
    <b v="0"/>
    <b v="0"/>
    <b v="0"/>
    <x v="0"/>
    <x v="0"/>
    <n v="0"/>
    <x v="19"/>
    <x v="0"/>
  </r>
  <r>
    <m/>
    <x v="6"/>
    <x v="13"/>
    <x v="351"/>
    <x v="352"/>
    <x v="195"/>
    <x v="363"/>
    <s v="基本分數皆為98分，若有評核項目出現狀況則依嚴重度進行扣分"/>
    <x v="4"/>
    <x v="71"/>
    <m/>
    <s v="Sensitive "/>
    <s v="數值類"/>
    <m/>
    <x v="5"/>
    <s v="PRO"/>
    <x v="8"/>
    <x v="7"/>
    <x v="0"/>
    <x v="5"/>
    <s v="DM_PRO_VENDOR_MANAGEMENT"/>
    <s v="DELIVERY_SCORE"/>
    <m/>
    <m/>
    <s v="Su.May@inventec.com"/>
    <s v="基本分數皆為98分，若有評核項目出現狀況則依嚴重度進行扣分"/>
    <m/>
    <m/>
    <s v="每月SQE發出重慶廠區厂商票期成績"/>
    <s v="PaymentFinal Sheet裡的Purchase Score欄位"/>
    <m/>
    <m/>
    <m/>
    <m/>
    <m/>
    <m/>
    <m/>
    <m/>
    <m/>
    <m/>
    <s v="資料清單"/>
    <x v="14"/>
    <x v="28"/>
    <x v="60"/>
    <x v="13"/>
    <e v="#N/A"/>
    <s v="Delivery Score"/>
    <x v="352"/>
    <x v="195"/>
    <x v="0"/>
    <x v="363"/>
    <x v="8"/>
    <s v="IEC_STD_V10 &gt;&gt; Common &gt;&gt; AutoMetaDataDelivery Score"/>
    <x v="4"/>
    <x v="2"/>
    <s v="達交成績Measure"/>
    <n v="751"/>
    <n v="738"/>
    <n v="0"/>
    <s v=""/>
    <n v="0"/>
    <n v="0"/>
    <n v="855"/>
    <x v="155"/>
    <s v="Vendor Management"/>
    <x v="70"/>
    <e v="#N/A"/>
    <x v="0"/>
    <s v="P.3.9.0:"/>
    <x v="28"/>
    <x v="28"/>
    <x v="749"/>
    <x v="351"/>
    <x v="352"/>
    <x v="296"/>
    <x v="0"/>
    <x v="5"/>
    <x v="13"/>
    <x v="4"/>
    <m/>
    <x v="0"/>
    <x v="4"/>
    <s v="Vendor Management_Delivery Score"/>
    <x v="733"/>
    <x v="4"/>
    <x v="0"/>
    <x v="7"/>
    <x v="6"/>
    <x v="0"/>
    <x v="0"/>
    <s v="DM_PRO_VENDOR_MANAGEMENT"/>
    <s v="DELIVERY_SCORE"/>
    <x v="61"/>
    <x v="237"/>
    <x v="0"/>
    <n v="8"/>
    <x v="4"/>
    <x v="4"/>
    <x v="6"/>
    <s v=""/>
    <s v=""/>
    <n v="749"/>
    <s v="-749"/>
    <x v="0"/>
    <x v="0"/>
    <x v="0"/>
    <x v="352"/>
    <x v="8"/>
    <s v="由buyer按交期管裡、稽核扣分、違反流程與Service進行綜合評分，分數呈現在每月發出重慶廠區厂商票期成績。_x000a_分數部分若選特定一季直接出現該季資料，若選多季時則呈現最差的分數"/>
    <s v="Manual"/>
    <s v="MANUAL"/>
    <x v="5"/>
    <x v="60"/>
    <m/>
    <s v="^(Manual|MANUAL)$"/>
    <n v="9"/>
    <x v="0"/>
    <x v="6"/>
    <x v="0"/>
    <x v="1"/>
    <x v="0"/>
    <x v="1"/>
    <b v="0"/>
    <x v="1"/>
    <x v="1"/>
    <n v="0"/>
    <x v="0"/>
    <b v="0"/>
    <b v="0"/>
    <b v="0"/>
    <b v="0"/>
    <b v="0"/>
    <b v="0"/>
    <b v="0"/>
    <b v="0"/>
    <b v="0"/>
    <b v="0"/>
    <b v="0"/>
    <x v="0"/>
    <x v="0"/>
    <n v="0"/>
    <x v="0"/>
    <x v="0"/>
  </r>
  <r>
    <m/>
    <x v="6"/>
    <x v="13"/>
    <x v="352"/>
    <x v="353"/>
    <x v="196"/>
    <x v="364"/>
    <s v="Quality（權重 40%）：SQE Score_x000a_Delivery （權重 30%） ：Purchase Score，每月票期成績裡分數_x000a_Cost （權重 30%） ：採購人工評分_x000a_若Cost缺分數，則用NA方式呈現，並以Quality  60%/Delivery 40%來計算權重算出總分"/>
    <x v="4"/>
    <x v="71"/>
    <m/>
    <s v="Sensitive "/>
    <s v="數值類"/>
    <m/>
    <x v="5"/>
    <s v="PRO"/>
    <x v="8"/>
    <x v="7"/>
    <x v="0"/>
    <x v="6"/>
    <s v="DM_PRO_VENDOR_MANAGEMENT"/>
    <s v="SUPPLIER_FINAL_SCORE"/>
    <m/>
    <m/>
    <s v="Su.May@inventec.com"/>
    <s v="Quality（權重 40%）：SQE Score_x000a_Delivery （權重 30%） ：Purchase Score，每月票期成績裡分數_x000a_Cost （權重 30%） ：採購人工評分_x000a_以上若無分數，用空格方式呈現，並以各自權重計算出總分"/>
    <m/>
    <m/>
    <s v="系統進行加權計算"/>
    <m/>
    <m/>
    <m/>
    <m/>
    <m/>
    <m/>
    <m/>
    <m/>
    <m/>
    <m/>
    <m/>
    <s v="資料清單"/>
    <x v="14"/>
    <x v="29"/>
    <x v="60"/>
    <x v="13"/>
    <e v="#N/A"/>
    <s v="Supplier Final Score"/>
    <x v="353"/>
    <x v="196"/>
    <x v="0"/>
    <x v="364"/>
    <x v="8"/>
    <s v="IEC_STD_V10 &gt;&gt; Common &gt;&gt; AutoMetaDataSupplier Final Score"/>
    <x v="4"/>
    <x v="2"/>
    <s v="供應商績效Measure"/>
    <n v="752"/>
    <n v="738"/>
    <n v="0"/>
    <s v=""/>
    <n v="0"/>
    <n v="0"/>
    <n v="856"/>
    <x v="156"/>
    <s v="Vendor Management"/>
    <x v="70"/>
    <e v="#N/A"/>
    <x v="0"/>
    <s v="P.3.9.0:"/>
    <x v="29"/>
    <x v="29"/>
    <x v="750"/>
    <x v="352"/>
    <x v="353"/>
    <x v="298"/>
    <x v="0"/>
    <x v="6"/>
    <x v="15"/>
    <x v="4"/>
    <m/>
    <x v="0"/>
    <x v="4"/>
    <s v="Vendor Management_Supplier Final Score"/>
    <x v="734"/>
    <x v="4"/>
    <x v="0"/>
    <x v="7"/>
    <x v="6"/>
    <x v="0"/>
    <x v="0"/>
    <s v="DM_PRO_VENDOR_MANAGEMENT"/>
    <s v="SUPPLIER_FINAL_SCORE"/>
    <x v="61"/>
    <x v="238"/>
    <x v="0"/>
    <n v="8"/>
    <x v="4"/>
    <x v="4"/>
    <x v="6"/>
    <s v=""/>
    <s v=""/>
    <n v="750"/>
    <s v="-750"/>
    <x v="0"/>
    <x v="0"/>
    <x v="0"/>
    <x v="353"/>
    <x v="8"/>
    <s v="由Quality、Cost與Delivery三項成績進行加權計算總分。_x000a_分數部分若選特定一季直接出現該季資料，若選多季時則呈現最差的分數"/>
    <s v="資料來源待確認"/>
    <s v="資料來源待確認"/>
    <x v="6"/>
    <x v="60"/>
    <m/>
    <s v="^(資料來源待確認)$"/>
    <n v="9"/>
    <x v="0"/>
    <x v="6"/>
    <x v="0"/>
    <x v="1"/>
    <x v="0"/>
    <x v="0"/>
    <b v="1"/>
    <x v="1"/>
    <x v="1"/>
    <n v="0"/>
    <x v="0"/>
    <b v="0"/>
    <b v="0"/>
    <b v="0"/>
    <b v="0"/>
    <b v="0"/>
    <b v="0"/>
    <b v="0"/>
    <b v="0"/>
    <b v="0"/>
    <b v="0"/>
    <b v="0"/>
    <x v="0"/>
    <x v="0"/>
    <n v="0"/>
    <x v="6"/>
    <x v="0"/>
  </r>
  <r>
    <m/>
    <x v="6"/>
    <x v="13"/>
    <x v="353"/>
    <x v="354"/>
    <x v="197"/>
    <x v="365"/>
    <s v="只會有整數"/>
    <x v="4"/>
    <x v="71"/>
    <m/>
    <s v="Sensitive"/>
    <s v="數值類"/>
    <m/>
    <x v="5"/>
    <s v="PRO"/>
    <x v="8"/>
    <x v="7"/>
    <x v="0"/>
    <x v="7"/>
    <s v="DM_PRO_VENDOR_MANAGEMENT"/>
    <s v="PART_NUMBER_QUANTITY"/>
    <m/>
    <m/>
    <s v="Su.May@inventec.com"/>
    <m/>
    <m/>
    <m/>
    <m/>
    <m/>
    <m/>
    <m/>
    <m/>
    <m/>
    <m/>
    <m/>
    <m/>
    <m/>
    <m/>
    <m/>
    <s v="資料清單"/>
    <x v="14"/>
    <x v="30"/>
    <x v="60"/>
    <x v="13"/>
    <e v="#N/A"/>
    <s v="Part Number Quantity"/>
    <x v="354"/>
    <x v="197"/>
    <x v="0"/>
    <x v="365"/>
    <x v="8"/>
    <s v="IEC_STD_V10 &gt;&gt; Common &gt;&gt; AutoMetaDataPart Number Quantity"/>
    <x v="4"/>
    <x v="2"/>
    <s v="料號數Measure"/>
    <n v="753"/>
    <n v="738"/>
    <n v="0"/>
    <s v=""/>
    <n v="0"/>
    <n v="0"/>
    <n v="857"/>
    <x v="157"/>
    <s v="Vendor Management"/>
    <x v="70"/>
    <e v="#N/A"/>
    <x v="0"/>
    <s v="P.3.9.0:"/>
    <x v="30"/>
    <x v="30"/>
    <x v="751"/>
    <x v="353"/>
    <x v="354"/>
    <x v="299"/>
    <x v="0"/>
    <x v="7"/>
    <x v="0"/>
    <x v="4"/>
    <m/>
    <x v="0"/>
    <x v="4"/>
    <s v="Vendor Management_Part Number Quantity"/>
    <x v="735"/>
    <x v="4"/>
    <x v="0"/>
    <x v="7"/>
    <x v="6"/>
    <x v="0"/>
    <x v="0"/>
    <s v="DM_PRO_VENDOR_MANAGEMENT"/>
    <s v="PART_NUMBER_QUANTITY"/>
    <x v="61"/>
    <x v="239"/>
    <x v="0"/>
    <n v="8"/>
    <x v="4"/>
    <x v="4"/>
    <x v="6"/>
    <s v=""/>
    <s v=""/>
    <n v="751"/>
    <s v="-751"/>
    <x v="0"/>
    <x v="0"/>
    <x v="0"/>
    <x v="354"/>
    <x v="8"/>
    <s v="PSG這段時間跟該廠商交易多少料號數。_x000a_若選特定一季直接出現該季數字，若選多季則出現最新一季的數字"/>
    <s v="DCM"/>
    <s v="DCM"/>
    <x v="7"/>
    <x v="60"/>
    <m/>
    <s v="^(DCM)$"/>
    <n v="9"/>
    <x v="0"/>
    <x v="6"/>
    <x v="0"/>
    <x v="1"/>
    <x v="0"/>
    <x v="0"/>
    <b v="1"/>
    <x v="1"/>
    <x v="1"/>
    <n v="0"/>
    <x v="0"/>
    <b v="0"/>
    <b v="0"/>
    <b v="0"/>
    <b v="0"/>
    <b v="0"/>
    <b v="0"/>
    <b v="0"/>
    <b v="0"/>
    <b v="0"/>
    <b v="0"/>
    <b v="0"/>
    <x v="0"/>
    <x v="0"/>
    <n v="0"/>
    <x v="6"/>
    <x v="0"/>
  </r>
  <r>
    <m/>
    <x v="6"/>
    <x v="13"/>
    <x v="354"/>
    <x v="355"/>
    <x v="198"/>
    <x v="366"/>
    <s v="採購有上傳獨用料原因之材料數量_x000a_獨用料指Buy &amp; Sell, AVAP, Spec-in,需開模且月平均需求15K以下之機構料(有需求經VM team決議), VM team決議single source，寫在採購作業管理辦法內。"/>
    <x v="4"/>
    <x v="71"/>
    <m/>
    <s v="Sensitive"/>
    <s v="數值類"/>
    <m/>
    <x v="5"/>
    <s v="PRO"/>
    <x v="8"/>
    <x v="7"/>
    <x v="0"/>
    <x v="7"/>
    <s v="DM_PRO_VENDOR_MANAGEMENT"/>
    <s v="SOLE_SOURCE_QUANTITY"/>
    <m/>
    <m/>
    <s v="Su.May@inventec.com"/>
    <s v="採購有上傳獨用料原因之材料數量_x000a_獨用料指Buy &amp; Sell, AVAP, Spec-in,需開模且月平均需求15K以下之機構料(有需求經VM team決議), VM team決議single source，寫在採購作業管理辦法內。"/>
    <m/>
    <m/>
    <s v="Auto 2nd Source Report"/>
    <s v="有上傳原因之料號會自動跑到報表內sole source的分頁_x000a_Auto 2nd Source Report下各廠區資料夾內最新日期資料夾內檔名為integration之檔案Summary Sheet的Sole Source欄位數量"/>
    <m/>
    <m/>
    <m/>
    <m/>
    <m/>
    <m/>
    <m/>
    <m/>
    <m/>
    <m/>
    <s v="資料清單"/>
    <x v="14"/>
    <x v="31"/>
    <x v="60"/>
    <x v="13"/>
    <e v="#N/A"/>
    <s v="Sole Source Quantity"/>
    <x v="355"/>
    <x v="198"/>
    <x v="0"/>
    <x v="366"/>
    <x v="8"/>
    <s v="IEC_STD_V10 &gt;&gt; Common &gt;&gt; AutoMetaDataSole Source Quantity"/>
    <x v="4"/>
    <x v="2"/>
    <s v="獨用料數量Measure"/>
    <n v="754"/>
    <n v="738"/>
    <n v="0"/>
    <s v=""/>
    <n v="0"/>
    <n v="0"/>
    <n v="858"/>
    <x v="158"/>
    <s v="Vendor Management"/>
    <x v="70"/>
    <e v="#N/A"/>
    <x v="0"/>
    <s v="P.3.9.0:"/>
    <x v="31"/>
    <x v="31"/>
    <x v="752"/>
    <x v="354"/>
    <x v="355"/>
    <x v="300"/>
    <x v="0"/>
    <x v="7"/>
    <x v="16"/>
    <x v="4"/>
    <m/>
    <x v="0"/>
    <x v="4"/>
    <s v="Vendor Management_Sole Source Quantity"/>
    <x v="736"/>
    <x v="4"/>
    <x v="0"/>
    <x v="7"/>
    <x v="6"/>
    <x v="0"/>
    <x v="0"/>
    <s v="DM_PRO_VENDOR_MANAGEMENT"/>
    <s v="SOLE_SOURCE_QUANTITY"/>
    <x v="61"/>
    <x v="240"/>
    <x v="0"/>
    <n v="8"/>
    <x v="4"/>
    <x v="4"/>
    <x v="6"/>
    <s v=""/>
    <s v=""/>
    <n v="752"/>
    <s v="-752"/>
    <x v="0"/>
    <x v="0"/>
    <x v="0"/>
    <x v="355"/>
    <x v="8"/>
    <s v="與此 Vendor 購買 Components 種類中，Sole Source 有多少個_x000a_無法導替代料之料號數量PSG這段時間跟該廠商交易多少料號數。_x000a_若選特定一季直接出現該季數字，若選多季則出現最新一季的數字"/>
    <s v="DCM"/>
    <s v="DCM"/>
    <x v="7"/>
    <x v="60"/>
    <m/>
    <s v="^(DCM)$"/>
    <n v="9"/>
    <x v="0"/>
    <x v="6"/>
    <x v="0"/>
    <x v="1"/>
    <x v="0"/>
    <x v="1"/>
    <b v="0"/>
    <x v="1"/>
    <x v="1"/>
    <n v="0"/>
    <x v="0"/>
    <b v="0"/>
    <b v="0"/>
    <b v="0"/>
    <b v="0"/>
    <b v="0"/>
    <b v="0"/>
    <b v="0"/>
    <b v="0"/>
    <b v="0"/>
    <b v="0"/>
    <b v="0"/>
    <x v="0"/>
    <x v="0"/>
    <n v="0"/>
    <x v="6"/>
    <x v="0"/>
  </r>
  <r>
    <m/>
    <x v="6"/>
    <x v="13"/>
    <x v="355"/>
    <x v="356"/>
    <x v="199"/>
    <x v="367"/>
    <s v="與此 Vendor 購買 Components 種類中B&amp;S 材料之料號數。_x000a_若選特定一季直接出現該季數字，若選多季則出現最新一季的數字"/>
    <x v="4"/>
    <x v="71"/>
    <m/>
    <s v="Confidential"/>
    <s v="數值類"/>
    <m/>
    <x v="5"/>
    <s v="PRO"/>
    <x v="8"/>
    <x v="7"/>
    <x v="0"/>
    <x v="6"/>
    <s v="DM_PRO_VENDOR_MANAGEMENT"/>
    <s v="BUY_AND_SELL_QUANTITY"/>
    <m/>
    <m/>
    <s v="Su.May@inventec.com"/>
    <m/>
    <m/>
    <m/>
    <s v="資料來源待確認"/>
    <m/>
    <m/>
    <m/>
    <m/>
    <m/>
    <m/>
    <m/>
    <m/>
    <m/>
    <m/>
    <m/>
    <s v="資料清單"/>
    <x v="14"/>
    <x v="32"/>
    <x v="60"/>
    <x v="13"/>
    <e v="#N/A"/>
    <s v="Buy and Sell Quantity"/>
    <x v="356"/>
    <x v="199"/>
    <x v="0"/>
    <x v="367"/>
    <x v="8"/>
    <s v="IEC_STD_V10 &gt;&gt; Common &gt;&gt; AutoMetaDataBuy and Sell Quantity"/>
    <x v="4"/>
    <x v="1"/>
    <s v="Buy and Sell 材料數量Measure"/>
    <n v="755"/>
    <n v="738"/>
    <n v="0"/>
    <s v=""/>
    <n v="0"/>
    <n v="0"/>
    <n v="859"/>
    <x v="159"/>
    <s v="Vendor Management"/>
    <x v="70"/>
    <e v="#N/A"/>
    <x v="0"/>
    <s v="P.3.9.0:"/>
    <x v="32"/>
    <x v="32"/>
    <x v="753"/>
    <x v="355"/>
    <x v="356"/>
    <x v="301"/>
    <x v="0"/>
    <x v="6"/>
    <x v="0"/>
    <x v="4"/>
    <m/>
    <x v="0"/>
    <x v="4"/>
    <s v="Vendor Management_Buy and Sell Quantity"/>
    <x v="737"/>
    <x v="4"/>
    <x v="0"/>
    <x v="7"/>
    <x v="6"/>
    <x v="0"/>
    <x v="0"/>
    <s v="DM_PRO_VENDOR_MANAGEMENT"/>
    <s v="BUY_AND_SELL_QUANTITY"/>
    <x v="61"/>
    <x v="241"/>
    <x v="0"/>
    <n v="8"/>
    <x v="4"/>
    <x v="4"/>
    <x v="6"/>
    <s v=""/>
    <s v=""/>
    <n v="753"/>
    <s v="-753"/>
    <x v="0"/>
    <x v="0"/>
    <x v="0"/>
    <x v="356"/>
    <x v="8"/>
    <s v="與此 Vendor 購買 Components 種類中B&amp;S 材料之料號數。_x000a_若選特定一季直接出現該季數字，若選多季則出現最新一季的數字"/>
    <s v="資料來源待確認"/>
    <s v="資料來源待確認"/>
    <x v="6"/>
    <x v="60"/>
    <m/>
    <s v="^(資料來源待確認)$"/>
    <n v="9"/>
    <x v="0"/>
    <x v="6"/>
    <x v="0"/>
    <x v="1"/>
    <x v="0"/>
    <x v="1"/>
    <b v="0"/>
    <x v="1"/>
    <x v="1"/>
    <n v="0"/>
    <x v="0"/>
    <b v="0"/>
    <b v="0"/>
    <b v="0"/>
    <b v="0"/>
    <b v="0"/>
    <b v="0"/>
    <b v="0"/>
    <b v="0"/>
    <b v="0"/>
    <b v="0"/>
    <b v="0"/>
    <x v="0"/>
    <x v="0"/>
    <n v="0"/>
    <x v="28"/>
    <x v="0"/>
  </r>
  <r>
    <m/>
    <x v="6"/>
    <x v="13"/>
    <x v="356"/>
    <x v="357"/>
    <x v="200"/>
    <x v="368"/>
    <s v="與此 Vendor 購買 Components 種類中客戶指定料之料號數。_x000a_若選特定一季直接出現該季數字，若選多季則出現最新一季的數字"/>
    <x v="4"/>
    <x v="71"/>
    <m/>
    <s v="Confidential"/>
    <s v="數值類"/>
    <m/>
    <x v="5"/>
    <s v="PRO"/>
    <x v="8"/>
    <x v="7"/>
    <x v="0"/>
    <x v="6"/>
    <s v="DM_PRO_VENDOR_MANAGEMENT"/>
    <s v="GTK_QUANTITY"/>
    <m/>
    <m/>
    <s v="Su.May@inventec.com"/>
    <m/>
    <m/>
    <m/>
    <s v="資料來源待確認"/>
    <m/>
    <m/>
    <m/>
    <m/>
    <m/>
    <m/>
    <m/>
    <m/>
    <m/>
    <m/>
    <m/>
    <s v="資料清單"/>
    <x v="14"/>
    <x v="33"/>
    <x v="60"/>
    <x v="13"/>
    <e v="#N/A"/>
    <s v="GTK Quantity"/>
    <x v="357"/>
    <x v="200"/>
    <x v="0"/>
    <x v="368"/>
    <x v="8"/>
    <s v="IEC_STD_V10 &gt;&gt; Common &gt;&gt; AutoMetaDataGTK Quantity"/>
    <x v="4"/>
    <x v="1"/>
    <s v="客戶指定料數量Measure"/>
    <n v="756"/>
    <n v="738"/>
    <n v="0"/>
    <s v=""/>
    <n v="0"/>
    <n v="0"/>
    <n v="860"/>
    <x v="160"/>
    <s v="Vendor Management"/>
    <x v="70"/>
    <e v="#N/A"/>
    <x v="0"/>
    <s v="P.3.9.0:"/>
    <x v="33"/>
    <x v="33"/>
    <x v="754"/>
    <x v="356"/>
    <x v="357"/>
    <x v="302"/>
    <x v="0"/>
    <x v="6"/>
    <x v="0"/>
    <x v="4"/>
    <m/>
    <x v="0"/>
    <x v="4"/>
    <s v="Vendor Management_GTK Quantity"/>
    <x v="738"/>
    <x v="4"/>
    <x v="0"/>
    <x v="7"/>
    <x v="6"/>
    <x v="0"/>
    <x v="0"/>
    <s v="DM_PRO_VENDOR_MANAGEMENT"/>
    <s v="GTK_QUANTITY"/>
    <x v="61"/>
    <x v="242"/>
    <x v="0"/>
    <n v="8"/>
    <x v="4"/>
    <x v="4"/>
    <x v="6"/>
    <s v=""/>
    <s v=""/>
    <n v="754"/>
    <s v="-754"/>
    <x v="0"/>
    <x v="0"/>
    <x v="0"/>
    <x v="357"/>
    <x v="8"/>
    <s v="與此 Vendor 購買 Components 種類中客戶指定料之料號數。_x000a_若選特定一季直接出現該季數字，若選多季則出現最新一季的數字"/>
    <s v="資料來源待確認"/>
    <s v="資料來源待確認"/>
    <x v="6"/>
    <x v="60"/>
    <m/>
    <s v="^(資料來源待確認)$"/>
    <n v="9"/>
    <x v="0"/>
    <x v="6"/>
    <x v="0"/>
    <x v="1"/>
    <x v="0"/>
    <x v="1"/>
    <b v="0"/>
    <x v="1"/>
    <x v="1"/>
    <n v="0"/>
    <x v="0"/>
    <b v="0"/>
    <b v="0"/>
    <b v="0"/>
    <b v="0"/>
    <b v="0"/>
    <b v="0"/>
    <b v="0"/>
    <b v="0"/>
    <b v="0"/>
    <b v="0"/>
    <b v="0"/>
    <x v="0"/>
    <x v="0"/>
    <n v="0"/>
    <x v="2"/>
    <x v="0"/>
  </r>
  <r>
    <m/>
    <x v="6"/>
    <x v="13"/>
    <x v="357"/>
    <x v="358"/>
    <x v="201"/>
    <x v="369"/>
    <s v="與此 Vendor 購買 Components 種類中英業達自選料之料號數。_x000a_若選特定一季直接出現該季數字，若選多季則出現最新一季的數字"/>
    <x v="4"/>
    <x v="71"/>
    <m/>
    <s v="Confidential"/>
    <s v="數值類"/>
    <m/>
    <x v="5"/>
    <s v="PRO"/>
    <x v="8"/>
    <x v="7"/>
    <x v="0"/>
    <x v="6"/>
    <s v="DM_PRO_VENDOR_MANAGEMENT"/>
    <s v="OTK_QUANTITY"/>
    <m/>
    <m/>
    <s v="Su.May@inventec.com"/>
    <m/>
    <m/>
    <m/>
    <s v="資料來源待確認"/>
    <m/>
    <m/>
    <m/>
    <m/>
    <m/>
    <m/>
    <m/>
    <m/>
    <m/>
    <m/>
    <m/>
    <s v="資料清單"/>
    <x v="14"/>
    <x v="34"/>
    <x v="60"/>
    <x v="13"/>
    <e v="#N/A"/>
    <s v="OTK Quantity"/>
    <x v="358"/>
    <x v="201"/>
    <x v="0"/>
    <x v="369"/>
    <x v="8"/>
    <s v="IEC_STD_V10 &gt;&gt; Common &gt;&gt; AutoMetaDataOTK Quantity"/>
    <x v="4"/>
    <x v="1"/>
    <s v="英業達自選料數量Measure"/>
    <n v="757"/>
    <n v="738"/>
    <n v="0"/>
    <s v=""/>
    <n v="0"/>
    <n v="0"/>
    <n v="861"/>
    <x v="161"/>
    <s v="Vendor Management"/>
    <x v="70"/>
    <e v="#N/A"/>
    <x v="0"/>
    <s v="P.3.9.0:"/>
    <x v="34"/>
    <x v="34"/>
    <x v="755"/>
    <x v="357"/>
    <x v="358"/>
    <x v="303"/>
    <x v="0"/>
    <x v="6"/>
    <x v="0"/>
    <x v="4"/>
    <m/>
    <x v="0"/>
    <x v="4"/>
    <s v="Vendor Management_OTK Quantity"/>
    <x v="739"/>
    <x v="4"/>
    <x v="0"/>
    <x v="7"/>
    <x v="6"/>
    <x v="0"/>
    <x v="0"/>
    <s v="DM_PRO_VENDOR_MANAGEMENT"/>
    <s v="OTK_QUANTITY"/>
    <x v="61"/>
    <x v="243"/>
    <x v="0"/>
    <n v="8"/>
    <x v="4"/>
    <x v="4"/>
    <x v="6"/>
    <s v=""/>
    <s v=""/>
    <n v="755"/>
    <s v="-755"/>
    <x v="0"/>
    <x v="0"/>
    <x v="0"/>
    <x v="358"/>
    <x v="8"/>
    <s v="與此 Vendor 購買 Components 種類中英業達自選料之料號數。_x000a_若選特定一季直接出現該季數字，若選多季則出現最新一季的數字"/>
    <s v="資料來源待確認"/>
    <s v="資料來源待確認"/>
    <x v="6"/>
    <x v="60"/>
    <m/>
    <s v="^(資料來源待確認)$"/>
    <n v="9"/>
    <x v="0"/>
    <x v="6"/>
    <x v="0"/>
    <x v="1"/>
    <x v="0"/>
    <x v="1"/>
    <b v="0"/>
    <x v="1"/>
    <x v="1"/>
    <n v="0"/>
    <x v="0"/>
    <b v="0"/>
    <b v="0"/>
    <b v="0"/>
    <b v="0"/>
    <b v="0"/>
    <b v="0"/>
    <b v="0"/>
    <b v="0"/>
    <b v="0"/>
    <b v="0"/>
    <b v="0"/>
    <x v="0"/>
    <x v="0"/>
    <n v="0"/>
    <x v="2"/>
    <x v="0"/>
  </r>
  <r>
    <m/>
    <x v="6"/>
    <x v="13"/>
    <x v="345"/>
    <x v="346"/>
    <x v="1"/>
    <x v="370"/>
    <s v="美金為單位"/>
    <x v="4"/>
    <x v="71"/>
    <m/>
    <s v="Confidential"/>
    <s v="金額類"/>
    <m/>
    <x v="5"/>
    <s v="PRO"/>
    <x v="8"/>
    <x v="7"/>
    <x v="0"/>
    <x v="6"/>
    <s v="DM_PRO_VENDOR_MANAGEMENT"/>
    <s v="PURCHASE_AMOUNT"/>
    <m/>
    <m/>
    <s v="Su.May@inventec.com"/>
    <m/>
    <m/>
    <m/>
    <s v="資料來源待確認"/>
    <m/>
    <m/>
    <m/>
    <m/>
    <m/>
    <m/>
    <m/>
    <m/>
    <m/>
    <m/>
    <m/>
    <s v="資料清單"/>
    <x v="14"/>
    <x v="35"/>
    <x v="60"/>
    <x v="13"/>
    <e v="#N/A"/>
    <s v="Purchase Amount"/>
    <x v="346"/>
    <x v="1"/>
    <x v="0"/>
    <x v="370"/>
    <x v="8"/>
    <s v="IEC_STD_V10 &gt;&gt; Common &gt;&gt; AutoMetaDataPurchase Amount"/>
    <x v="4"/>
    <x v="1"/>
    <s v="採購金額Measure"/>
    <n v="736"/>
    <n v="738"/>
    <n v="0"/>
    <s v=""/>
    <n v="0"/>
    <n v="0"/>
    <n v="843"/>
    <x v="151"/>
    <s v="Vendor Management"/>
    <x v="70"/>
    <e v="#N/A"/>
    <x v="0"/>
    <s v="P.3.9.0:"/>
    <x v="35"/>
    <x v="35"/>
    <x v="756"/>
    <x v="345"/>
    <x v="346"/>
    <x v="292"/>
    <x v="0"/>
    <x v="6"/>
    <x v="0"/>
    <x v="6"/>
    <m/>
    <x v="0"/>
    <x v="4"/>
    <s v="Vendor Management_Purchase Amount"/>
    <x v="740"/>
    <x v="4"/>
    <x v="0"/>
    <x v="7"/>
    <x v="6"/>
    <x v="0"/>
    <x v="0"/>
    <s v="DM_PRO_VENDOR_MANAGEMENT"/>
    <s v="PURCHASE_AMOUNT"/>
    <x v="61"/>
    <x v="232"/>
    <x v="0"/>
    <n v="8"/>
    <x v="4"/>
    <x v="4"/>
    <x v="6"/>
    <s v=""/>
    <s v=""/>
    <n v="756"/>
    <s v="-756"/>
    <x v="0"/>
    <x v="0"/>
    <x v="0"/>
    <x v="346"/>
    <x v="8"/>
    <s v="已GR過帳之材料總採買金額"/>
    <s v="資料來源待確認"/>
    <s v="資料來源待確認"/>
    <x v="6"/>
    <x v="60"/>
    <m/>
    <s v="^(資料來源待確認)$"/>
    <n v="9"/>
    <x v="0"/>
    <x v="6"/>
    <x v="0"/>
    <x v="1"/>
    <x v="1"/>
    <x v="1"/>
    <b v="0"/>
    <x v="1"/>
    <x v="1"/>
    <n v="0"/>
    <x v="0"/>
    <b v="0"/>
    <b v="0"/>
    <b v="0"/>
    <b v="0"/>
    <b v="0"/>
    <b v="0"/>
    <b v="0"/>
    <b v="0"/>
    <b v="0"/>
    <b v="0"/>
    <b v="0"/>
    <x v="0"/>
    <x v="0"/>
    <n v="0"/>
    <x v="18"/>
    <x v="0"/>
  </r>
  <r>
    <m/>
    <x v="6"/>
    <x v="13"/>
    <x v="358"/>
    <x v="359"/>
    <x v="1"/>
    <x v="371"/>
    <s v="由零件的產品使用清單對映客戶名稱以 &quot;,&quot; 分隔，會有一個或多個"/>
    <x v="4"/>
    <x v="71"/>
    <m/>
    <s v="Confidential"/>
    <s v="文本類"/>
    <m/>
    <x v="5"/>
    <s v="PRO"/>
    <x v="8"/>
    <x v="7"/>
    <x v="0"/>
    <x v="6"/>
    <s v="DM_PRO_VENDOR_MANAGEMENT"/>
    <s v="USED_BY_CUSTOMER_LIST"/>
    <m/>
    <m/>
    <s v="Su.May@inventec.com"/>
    <m/>
    <m/>
    <m/>
    <s v="資料來源待確認"/>
    <m/>
    <m/>
    <m/>
    <m/>
    <m/>
    <m/>
    <m/>
    <m/>
    <m/>
    <m/>
    <m/>
    <s v="資料清單"/>
    <x v="14"/>
    <x v="36"/>
    <x v="60"/>
    <x v="13"/>
    <e v="#N/A"/>
    <s v="Used by Customer List"/>
    <x v="359"/>
    <x v="1"/>
    <x v="0"/>
    <x v="371"/>
    <x v="8"/>
    <s v="IEC_STD_V10 &gt;&gt; Common &gt;&gt; AutoMetaDataUsed by Customer List"/>
    <x v="4"/>
    <x v="1"/>
    <s v="應用客戶清單Measure"/>
    <n v="759"/>
    <n v="738"/>
    <n v="0"/>
    <s v=""/>
    <n v="0"/>
    <n v="0"/>
    <n v="862"/>
    <x v="162"/>
    <s v="Vendor Management"/>
    <x v="70"/>
    <e v="#N/A"/>
    <x v="0"/>
    <s v="P.3.9.0:"/>
    <x v="36"/>
    <x v="36"/>
    <x v="757"/>
    <x v="358"/>
    <x v="359"/>
    <x v="304"/>
    <x v="0"/>
    <x v="6"/>
    <x v="0"/>
    <x v="1"/>
    <m/>
    <x v="0"/>
    <x v="4"/>
    <s v="Vendor Management_Used by Customer List"/>
    <x v="741"/>
    <x v="4"/>
    <x v="0"/>
    <x v="7"/>
    <x v="6"/>
    <x v="0"/>
    <x v="0"/>
    <s v="DM_PRO_VENDOR_MANAGEMENT"/>
    <s v="USED_BY_CUSTOMER_LIST"/>
    <x v="61"/>
    <x v="244"/>
    <x v="0"/>
    <n v="8"/>
    <x v="4"/>
    <x v="4"/>
    <x v="6"/>
    <s v=""/>
    <s v=""/>
    <n v="757"/>
    <s v="-757"/>
    <x v="0"/>
    <x v="0"/>
    <x v="0"/>
    <x v="359"/>
    <x v="8"/>
    <s v="應用客戶清單"/>
    <s v="資料來源待確認"/>
    <s v="資料來源待確認"/>
    <x v="6"/>
    <x v="60"/>
    <m/>
    <s v="^(資料來源待確認)$"/>
    <n v="9"/>
    <x v="0"/>
    <x v="6"/>
    <x v="0"/>
    <x v="1"/>
    <x v="0"/>
    <x v="1"/>
    <b v="0"/>
    <x v="1"/>
    <x v="1"/>
    <n v="0"/>
    <x v="0"/>
    <b v="0"/>
    <b v="0"/>
    <b v="0"/>
    <b v="0"/>
    <b v="0"/>
    <b v="0"/>
    <b v="0"/>
    <b v="0"/>
    <b v="0"/>
    <b v="0"/>
    <b v="0"/>
    <x v="0"/>
    <x v="0"/>
    <n v="0"/>
    <x v="28"/>
    <x v="0"/>
  </r>
  <r>
    <m/>
    <x v="6"/>
    <x v="13"/>
    <x v="339"/>
    <x v="340"/>
    <x v="186"/>
    <x v="351"/>
    <s v="預計採用PSG Part Category重新定義後的資料"/>
    <x v="3"/>
    <x v="71"/>
    <m/>
    <s v="General"/>
    <s v="代碼類"/>
    <s v="見PSG Part Category Sheet"/>
    <x v="5"/>
    <s v="PRO"/>
    <x v="8"/>
    <x v="7"/>
    <x v="0"/>
    <x v="3"/>
    <s v="DM_PRO_VENDOR_MANAGEMENT"/>
    <s v="PART_CATEGORY"/>
    <m/>
    <m/>
    <s v="Su.May@inventec.com"/>
    <s v="預計採用PSG Part Category重新定義後的資料"/>
    <m/>
    <m/>
    <s v="待後續進行材料清查將PSG Part Category比對進現行使用的料號"/>
    <m/>
    <m/>
    <m/>
    <m/>
    <m/>
    <m/>
    <m/>
    <m/>
    <m/>
    <m/>
    <m/>
    <s v="資料清單"/>
    <x v="14"/>
    <x v="37"/>
    <x v="60"/>
    <x v="13"/>
    <e v="#N/A"/>
    <s v="Part Category"/>
    <x v="340"/>
    <x v="186"/>
    <x v="0"/>
    <x v="351"/>
    <x v="8"/>
    <s v="IEC_STD_V10 &gt;&gt; Common &gt;&gt; AutoMetaDataPart Category"/>
    <x v="3"/>
    <x v="0"/>
    <s v="材料細項Dimension"/>
    <n v="730"/>
    <n v="738"/>
    <n v="0"/>
    <s v=""/>
    <n v="0"/>
    <n v="0"/>
    <n v="913"/>
    <x v="146"/>
    <s v="Vendor Management"/>
    <x v="70"/>
    <e v="#N/A"/>
    <x v="0"/>
    <s v="P.3.9.0:"/>
    <x v="37"/>
    <x v="37"/>
    <x v="758"/>
    <x v="339"/>
    <x v="340"/>
    <x v="288"/>
    <x v="48"/>
    <x v="3"/>
    <x v="8"/>
    <x v="2"/>
    <m/>
    <x v="0"/>
    <x v="3"/>
    <s v="Vendor Management_Part Category"/>
    <x v="742"/>
    <x v="3"/>
    <x v="0"/>
    <x v="7"/>
    <x v="6"/>
    <x v="0"/>
    <x v="0"/>
    <s v="DM_PRO_VENDOR_MANAGEMENT"/>
    <s v="PART_CATEGORY"/>
    <x v="61"/>
    <x v="226"/>
    <x v="0"/>
    <n v="8"/>
    <x v="4"/>
    <x v="4"/>
    <x v="6"/>
    <s v=""/>
    <s v=""/>
    <n v="758"/>
    <s v="-758"/>
    <x v="0"/>
    <x v="0"/>
    <x v="0"/>
    <x v="340"/>
    <x v="8"/>
    <s v="Class code下之細項分類，PSG Part Category尚待重新進行有交易料號之治理，相對於EBG Part Category"/>
    <s v="PDM/EIS"/>
    <s v="PDM/EIS"/>
    <x v="3"/>
    <x v="60"/>
    <m/>
    <s v="^(PDM/EIS)$"/>
    <n v="9"/>
    <x v="0"/>
    <x v="6"/>
    <x v="0"/>
    <x v="1"/>
    <x v="1"/>
    <x v="1"/>
    <b v="0"/>
    <x v="1"/>
    <x v="1"/>
    <n v="0"/>
    <x v="0"/>
    <b v="0"/>
    <b v="0"/>
    <b v="0"/>
    <b v="0"/>
    <b v="0"/>
    <b v="0"/>
    <b v="0"/>
    <b v="0"/>
    <b v="0"/>
    <b v="0"/>
    <b v="0"/>
    <x v="0"/>
    <x v="0"/>
    <n v="0"/>
    <x v="12"/>
    <x v="0"/>
  </r>
  <r>
    <m/>
    <x v="6"/>
    <x v="13"/>
    <x v="359"/>
    <x v="360"/>
    <x v="1"/>
    <x v="372"/>
    <s v="分析Critical Part 清單裡LTA/MOU數量的實際SAP GR 數量達成狀況"/>
    <x v="0"/>
    <x v="0"/>
    <m/>
    <s v="Confidential"/>
    <s v="比例類"/>
    <m/>
    <x v="5"/>
    <s v="PRO"/>
    <x v="8"/>
    <x v="8"/>
    <x v="0"/>
    <x v="2"/>
    <s v="DM_PRO_CRITICAL_PARTS_FULFILLMENT_ANALYSIS"/>
    <m/>
    <m/>
    <m/>
    <s v="Su.May@inventec.com"/>
    <s v="H30"/>
    <m/>
    <m/>
    <m/>
    <m/>
    <m/>
    <m/>
    <m/>
    <m/>
    <m/>
    <m/>
    <m/>
    <m/>
    <m/>
    <m/>
    <s v="資料清單"/>
    <x v="14"/>
    <x v="38"/>
    <x v="60"/>
    <x v="13"/>
    <e v="#N/A"/>
    <s v="Critical Parts Fulfillment Analysis"/>
    <x v="360"/>
    <x v="1"/>
    <x v="0"/>
    <x v="372"/>
    <x v="8"/>
    <s v="IEC_STD_V10 &gt;&gt; Common &gt;&gt; AutoMetaDataCritical Parts Fulfillment Analysis"/>
    <x v="0"/>
    <x v="1"/>
    <s v="達交率分析Concept"/>
    <n v="761"/>
    <n v="0"/>
    <n v="0"/>
    <s v=""/>
    <n v="0"/>
    <n v="0"/>
    <n v="0"/>
    <x v="0"/>
    <s v=""/>
    <x v="0"/>
    <s v=""/>
    <x v="0"/>
    <s v="P.3.9.0:"/>
    <x v="38"/>
    <x v="38"/>
    <x v="759"/>
    <x v="359"/>
    <x v="360"/>
    <x v="305"/>
    <x v="0"/>
    <x v="2"/>
    <x v="17"/>
    <x v="5"/>
    <m/>
    <x v="0"/>
    <x v="0"/>
    <s v="Critical Parts Fulfillment Analysis"/>
    <x v="743"/>
    <x v="0"/>
    <x v="0"/>
    <x v="8"/>
    <x v="6"/>
    <x v="0"/>
    <x v="0"/>
    <s v="DM_PRO_CRITICAL_PARTS_FULFILLMENT_ANALYSIS"/>
    <s v=""/>
    <x v="62"/>
    <x v="0"/>
    <x v="0"/>
    <n v="8"/>
    <x v="4"/>
    <x v="4"/>
    <x v="6"/>
    <s v=""/>
    <s v=""/>
    <n v="759"/>
    <s v="-759"/>
    <x v="0"/>
    <x v="0"/>
    <x v="0"/>
    <x v="360"/>
    <x v="8"/>
    <s v="Critical Part 廠商達交率分析"/>
    <s v="EIS/SAP"/>
    <s v="EIS/SAP"/>
    <x v="2"/>
    <x v="60"/>
    <m/>
    <s v="^(EIS/SAP)$"/>
    <n v="9"/>
    <x v="0"/>
    <x v="6"/>
    <x v="0"/>
    <x v="1"/>
    <x v="0"/>
    <x v="1"/>
    <b v="0"/>
    <x v="1"/>
    <x v="0"/>
    <n v="0"/>
    <x v="0"/>
    <b v="0"/>
    <b v="0"/>
    <b v="0"/>
    <b v="0"/>
    <b v="0"/>
    <b v="0"/>
    <b v="0"/>
    <b v="0"/>
    <b v="0"/>
    <b v="0"/>
    <b v="0"/>
    <x v="0"/>
    <x v="0"/>
    <n v="0"/>
    <x v="14"/>
    <x v="0"/>
  </r>
  <r>
    <m/>
    <x v="6"/>
    <x v="13"/>
    <x v="360"/>
    <x v="361"/>
    <x v="202"/>
    <x v="373"/>
    <m/>
    <x v="3"/>
    <x v="72"/>
    <m/>
    <s v="General"/>
    <s v="日期類"/>
    <s v="西元年月"/>
    <x v="5"/>
    <s v="PRO"/>
    <x v="8"/>
    <x v="7"/>
    <x v="0"/>
    <x v="3"/>
    <s v="DM_PRO_CRITICAL_PARTS_FULFILLMENT_ANALYSIS"/>
    <s v="VENDOR_FULFILLMENT_DATE"/>
    <m/>
    <m/>
    <s v="Su.May@inventec.com"/>
    <m/>
    <m/>
    <m/>
    <s v="資料來源待確認"/>
    <m/>
    <m/>
    <m/>
    <m/>
    <m/>
    <m/>
    <m/>
    <m/>
    <m/>
    <m/>
    <m/>
    <s v="資料清單"/>
    <x v="14"/>
    <x v="39"/>
    <x v="60"/>
    <x v="13"/>
    <e v="#N/A"/>
    <s v="Vendor Fulfillment Date"/>
    <x v="361"/>
    <x v="202"/>
    <x v="0"/>
    <x v="373"/>
    <x v="8"/>
    <s v="IEC_STD_V10 &gt;&gt; Common &gt;&gt; AutoMetaDataVendor Fulfillment Date"/>
    <x v="3"/>
    <x v="0"/>
    <s v="達交率統計年月Dimension"/>
    <n v="762"/>
    <n v="761"/>
    <n v="0"/>
    <s v=""/>
    <n v="0"/>
    <n v="0"/>
    <e v="#N/A"/>
    <x v="0"/>
    <s v="Critical Parts Fulfillment Analysis"/>
    <x v="71"/>
    <e v="#N/A"/>
    <x v="0"/>
    <s v="P.3.9.0:"/>
    <x v="39"/>
    <x v="39"/>
    <x v="760"/>
    <x v="360"/>
    <x v="361"/>
    <x v="203"/>
    <x v="52"/>
    <x v="3"/>
    <x v="0"/>
    <x v="3"/>
    <m/>
    <x v="0"/>
    <x v="3"/>
    <s v="Critical Parts Fulfillment Analysis_Vendor Fulfillment Date"/>
    <x v="744"/>
    <x v="3"/>
    <x v="0"/>
    <x v="7"/>
    <x v="6"/>
    <x v="0"/>
    <x v="0"/>
    <s v="DM_PRO_CRITICAL_PARTS_FULFILLMENT_ANALYSIS"/>
    <s v="VENDOR_FULFILLMENT_DATE"/>
    <x v="62"/>
    <x v="245"/>
    <x v="0"/>
    <n v="8"/>
    <x v="4"/>
    <x v="4"/>
    <x v="2"/>
    <s v=""/>
    <s v=""/>
    <n v="760"/>
    <s v="-760"/>
    <x v="0"/>
    <x v="0"/>
    <x v="0"/>
    <x v="361"/>
    <x v="8"/>
    <s v="達交率統計年月"/>
    <s v="PDM/EIS"/>
    <s v="PDM/EIS"/>
    <x v="3"/>
    <x v="60"/>
    <m/>
    <s v="^(PDM/EIS)$"/>
    <n v="9"/>
    <x v="0"/>
    <x v="6"/>
    <x v="0"/>
    <x v="1"/>
    <x v="0"/>
    <x v="1"/>
    <b v="0"/>
    <x v="1"/>
    <x v="1"/>
    <n v="0"/>
    <x v="0"/>
    <b v="0"/>
    <b v="0"/>
    <b v="1"/>
    <b v="0"/>
    <b v="0"/>
    <b v="0"/>
    <b v="0"/>
    <b v="0"/>
    <e v="#N/A"/>
    <b v="0"/>
    <b v="0"/>
    <x v="2"/>
    <x v="7"/>
    <n v="0"/>
    <x v="23"/>
    <x v="0"/>
  </r>
  <r>
    <m/>
    <x v="6"/>
    <x v="13"/>
    <x v="233"/>
    <x v="233"/>
    <x v="181"/>
    <x v="345"/>
    <s v="TW10: TP01/TP02/TP06_x000a_CN60: CP60/CP62/CP65/CP69"/>
    <x v="3"/>
    <x v="72"/>
    <m/>
    <s v="General"/>
    <s v="代碼類"/>
    <s v="TW10: TP01/TP02/TP06_x000a_CN60: CP60/CP62/CP65/CP69"/>
    <x v="5"/>
    <s v="物控"/>
    <x v="8"/>
    <x v="7"/>
    <x v="0"/>
    <x v="2"/>
    <s v="DM_PRO_CRITICAL_PARTS_FULFILLMENT_ANALYSIS"/>
    <s v="PLANT_CODE"/>
    <m/>
    <m/>
    <s v="Su.May@inventec.com"/>
    <s v="TW10: TP01/TP02/TP06_x000a_CN60: CP60/CP62/CP65/CP69"/>
    <m/>
    <m/>
    <s v="廠商交易金額報表"/>
    <s v="廠商交易金額報表裡的plant欄位"/>
    <m/>
    <m/>
    <m/>
    <m/>
    <m/>
    <m/>
    <m/>
    <m/>
    <m/>
    <m/>
    <s v="資料清單"/>
    <x v="14"/>
    <x v="40"/>
    <x v="60"/>
    <x v="13"/>
    <e v="#N/A"/>
    <s v="Plant Code"/>
    <x v="233"/>
    <x v="181"/>
    <x v="0"/>
    <x v="345"/>
    <x v="8"/>
    <s v="IEC_STD_V10 &gt;&gt; Common &gt;&gt; AutoMetaDataPlant Code"/>
    <x v="3"/>
    <x v="0"/>
    <s v="工廠廠別代碼Dimension"/>
    <n v="418"/>
    <n v="761"/>
    <n v="0"/>
    <s v=""/>
    <n v="0"/>
    <n v="0"/>
    <n v="476"/>
    <x v="94"/>
    <s v="Critical Parts Fulfillment Analysis"/>
    <x v="71"/>
    <e v="#N/A"/>
    <x v="0"/>
    <s v="P.3.9.0:"/>
    <x v="40"/>
    <x v="40"/>
    <x v="761"/>
    <x v="233"/>
    <x v="233"/>
    <x v="210"/>
    <x v="35"/>
    <x v="2"/>
    <x v="2"/>
    <x v="2"/>
    <m/>
    <x v="0"/>
    <x v="3"/>
    <s v="Critical Parts Fulfillment Analysis_Plant Code"/>
    <x v="745"/>
    <x v="3"/>
    <x v="0"/>
    <x v="7"/>
    <x v="6"/>
    <x v="0"/>
    <x v="0"/>
    <s v="DM_PRO_CRITICAL_PARTS_FULFILLMENT_ANALYSIS"/>
    <s v="PLANT_CODE"/>
    <x v="62"/>
    <x v="141"/>
    <x v="0"/>
    <n v="8"/>
    <x v="4"/>
    <x v="4"/>
    <x v="0"/>
    <s v=""/>
    <s v=""/>
    <n v="761"/>
    <s v="-761"/>
    <x v="0"/>
    <x v="0"/>
    <x v="0"/>
    <x v="233"/>
    <x v="8"/>
    <s v="Pur Org.下的廠區_x000a_與客戶的對應關係如下:_x000a_TP02與CP60對應至HP_x000a_CP62對應至Dyna_x000a_CP65對應至Tiny_x000a_CP69對應至ASUS"/>
    <s v="EIS/SAP"/>
    <s v="EIS/SAP"/>
    <x v="2"/>
    <x v="60"/>
    <m/>
    <s v="^(EIS/SAP)$"/>
    <n v="9"/>
    <x v="0"/>
    <x v="6"/>
    <x v="0"/>
    <x v="1"/>
    <x v="1"/>
    <x v="1"/>
    <b v="0"/>
    <x v="1"/>
    <x v="1"/>
    <n v="0"/>
    <x v="0"/>
    <b v="0"/>
    <b v="0"/>
    <b v="0"/>
    <b v="0"/>
    <b v="0"/>
    <b v="0"/>
    <b v="0"/>
    <b v="0"/>
    <b v="0"/>
    <b v="0"/>
    <b v="0"/>
    <x v="0"/>
    <x v="0"/>
    <n v="0"/>
    <x v="19"/>
    <x v="0"/>
  </r>
  <r>
    <m/>
    <x v="6"/>
    <x v="13"/>
    <x v="361"/>
    <x v="362"/>
    <x v="203"/>
    <x v="374"/>
    <s v="只抓取6開頭之英業達料號"/>
    <x v="3"/>
    <x v="72"/>
    <m/>
    <s v="Sensitive "/>
    <s v="代碼類"/>
    <s v="皆為英文、數字"/>
    <x v="5"/>
    <s v="PRO"/>
    <x v="8"/>
    <x v="9"/>
    <x v="0"/>
    <x v="4"/>
    <s v="DM_PRO_CRITICAL_PARTS_FULFILLMENT_ANALYSIS"/>
    <s v="IEC_PART_NUMBER"/>
    <m/>
    <m/>
    <s v="Su.May@inventec.com"/>
    <m/>
    <m/>
    <m/>
    <s v="廠商交易金額報表或SAP或PDM"/>
    <m/>
    <m/>
    <m/>
    <m/>
    <m/>
    <m/>
    <m/>
    <m/>
    <m/>
    <m/>
    <m/>
    <s v="資料清單"/>
    <x v="14"/>
    <x v="41"/>
    <x v="60"/>
    <x v="13"/>
    <e v="#N/A"/>
    <s v="IEC Part Number"/>
    <x v="362"/>
    <x v="203"/>
    <x v="0"/>
    <x v="374"/>
    <x v="8"/>
    <s v="IEC_STD_V10 &gt;&gt; Common &gt;&gt; AutoMetaDataIEC Part Number"/>
    <x v="3"/>
    <x v="2"/>
    <s v="英業達料號Dimension"/>
    <n v="764"/>
    <n v="761"/>
    <n v="0"/>
    <s v=""/>
    <n v="0"/>
    <n v="0"/>
    <n v="903"/>
    <x v="163"/>
    <s v="Critical Parts Fulfillment Analysis"/>
    <x v="71"/>
    <e v="#N/A"/>
    <x v="0"/>
    <s v="P.3.9.0:"/>
    <x v="41"/>
    <x v="41"/>
    <x v="762"/>
    <x v="361"/>
    <x v="362"/>
    <x v="306"/>
    <x v="53"/>
    <x v="4"/>
    <x v="0"/>
    <x v="2"/>
    <m/>
    <x v="0"/>
    <x v="3"/>
    <s v="Critical Parts Fulfillment Analysis_IEC Part Number"/>
    <x v="746"/>
    <x v="3"/>
    <x v="0"/>
    <x v="9"/>
    <x v="6"/>
    <x v="0"/>
    <x v="0"/>
    <s v="DM_PRO_CRITICAL_PARTS_FULFILLMENT_ANALYSIS"/>
    <s v="IEC_PART_NUMBER"/>
    <x v="62"/>
    <x v="246"/>
    <x v="0"/>
    <n v="8"/>
    <x v="4"/>
    <x v="4"/>
    <x v="6"/>
    <s v=""/>
    <s v=""/>
    <n v="762"/>
    <s v="-762"/>
    <x v="0"/>
    <x v="0"/>
    <x v="0"/>
    <x v="362"/>
    <x v="8"/>
    <s v="英業達料號"/>
    <s v="PDM/SAP/EIS"/>
    <s v="PDM/SAP/EIS"/>
    <x v="4"/>
    <x v="60"/>
    <m/>
    <s v="^(PDM/SAP/EIS)$"/>
    <n v="9"/>
    <x v="0"/>
    <x v="6"/>
    <x v="0"/>
    <x v="1"/>
    <x v="0"/>
    <x v="1"/>
    <b v="0"/>
    <x v="1"/>
    <x v="1"/>
    <n v="0"/>
    <x v="0"/>
    <b v="0"/>
    <b v="0"/>
    <b v="0"/>
    <b v="0"/>
    <b v="0"/>
    <b v="0"/>
    <b v="0"/>
    <b v="0"/>
    <b v="0"/>
    <b v="0"/>
    <b v="0"/>
    <x v="0"/>
    <x v="0"/>
    <n v="0"/>
    <x v="18"/>
    <x v="0"/>
  </r>
  <r>
    <m/>
    <x v="6"/>
    <x v="13"/>
    <x v="362"/>
    <x v="363"/>
    <x v="204"/>
    <x v="375"/>
    <s v="料號描述"/>
    <x v="3"/>
    <x v="72"/>
    <m/>
    <s v="Sensitive"/>
    <s v="代碼類"/>
    <s v="皆為英文、數字與符號"/>
    <x v="5"/>
    <s v="PRO"/>
    <x v="8"/>
    <x v="9"/>
    <x v="0"/>
    <x v="4"/>
    <s v="DM_PRO_CRITICAL_PARTS_FULFILLMENT_ANALYSIS"/>
    <s v="PART_DESCRIPTION"/>
    <m/>
    <m/>
    <s v="Su.May@inventec.com"/>
    <m/>
    <m/>
    <m/>
    <s v="廠商交易金額報表或SAP或PDM"/>
    <m/>
    <m/>
    <m/>
    <m/>
    <m/>
    <m/>
    <m/>
    <m/>
    <m/>
    <m/>
    <m/>
    <s v="資料清單"/>
    <x v="14"/>
    <x v="42"/>
    <x v="60"/>
    <x v="13"/>
    <e v="#N/A"/>
    <s v="Part Description"/>
    <x v="363"/>
    <x v="204"/>
    <x v="0"/>
    <x v="375"/>
    <x v="8"/>
    <s v="IEC_STD_V10 &gt;&gt; Common &gt;&gt; AutoMetaDataPart Description"/>
    <x v="3"/>
    <x v="2"/>
    <s v="料號描述Dimension"/>
    <n v="765"/>
    <n v="761"/>
    <n v="0"/>
    <s v=""/>
    <n v="0"/>
    <n v="0"/>
    <n v="904"/>
    <x v="164"/>
    <s v="Critical Parts Fulfillment Analysis"/>
    <x v="71"/>
    <e v="#N/A"/>
    <x v="0"/>
    <s v="P.3.9.0:"/>
    <x v="42"/>
    <x v="42"/>
    <x v="763"/>
    <x v="362"/>
    <x v="363"/>
    <x v="307"/>
    <x v="54"/>
    <x v="4"/>
    <x v="0"/>
    <x v="2"/>
    <m/>
    <x v="0"/>
    <x v="3"/>
    <s v="Critical Parts Fulfillment Analysis_Part Description"/>
    <x v="747"/>
    <x v="3"/>
    <x v="0"/>
    <x v="9"/>
    <x v="6"/>
    <x v="0"/>
    <x v="0"/>
    <s v="DM_PRO_CRITICAL_PARTS_FULFILLMENT_ANALYSIS"/>
    <s v="PART_DESCRIPTION"/>
    <x v="62"/>
    <x v="247"/>
    <x v="0"/>
    <n v="8"/>
    <x v="4"/>
    <x v="4"/>
    <x v="6"/>
    <s v=""/>
    <s v=""/>
    <n v="763"/>
    <s v="-763"/>
    <x v="0"/>
    <x v="0"/>
    <x v="0"/>
    <x v="363"/>
    <x v="8"/>
    <s v="料號描述"/>
    <s v="PDM/SAP/EIS"/>
    <s v="PDM/SAP/EIS"/>
    <x v="4"/>
    <x v="60"/>
    <m/>
    <s v="^(PDM/SAP/EIS)$"/>
    <n v="9"/>
    <x v="0"/>
    <x v="6"/>
    <x v="0"/>
    <x v="1"/>
    <x v="0"/>
    <x v="1"/>
    <b v="0"/>
    <x v="1"/>
    <x v="1"/>
    <n v="0"/>
    <x v="0"/>
    <b v="0"/>
    <b v="0"/>
    <b v="0"/>
    <b v="0"/>
    <b v="0"/>
    <b v="0"/>
    <b v="0"/>
    <b v="0"/>
    <b v="0"/>
    <b v="0"/>
    <b v="0"/>
    <x v="0"/>
    <x v="0"/>
    <n v="0"/>
    <x v="11"/>
    <x v="0"/>
  </r>
  <r>
    <m/>
    <x v="6"/>
    <x v="13"/>
    <x v="343"/>
    <x v="344"/>
    <x v="1"/>
    <x v="355"/>
    <s v="SAP內所建之下單廠商，於PDM裡經mapping與ＡVL建立關聯，一個vendor code只能對應一個AVL"/>
    <x v="3"/>
    <x v="72"/>
    <m/>
    <s v="Sensitive "/>
    <s v="代碼類"/>
    <s v="依SAP要求格式輸入"/>
    <x v="5"/>
    <s v="PRO"/>
    <x v="8"/>
    <x v="7"/>
    <x v="0"/>
    <x v="4"/>
    <s v="DM_PRO_CRITICAL_PARTS_FULFILLMENT_ANALYSIS"/>
    <s v="VENDOR_CODE"/>
    <m/>
    <m/>
    <s v="Su.May@inventec.com"/>
    <m/>
    <m/>
    <m/>
    <s v="廠商交易金額報表或SAP資料"/>
    <s v="廠商交易金額報表內的Vendor Code與Vendor Name欄位"/>
    <m/>
    <m/>
    <m/>
    <m/>
    <m/>
    <m/>
    <m/>
    <m/>
    <m/>
    <m/>
    <s v="資料清單"/>
    <x v="14"/>
    <x v="43"/>
    <x v="60"/>
    <x v="13"/>
    <e v="#N/A"/>
    <s v="Vendor Code"/>
    <x v="344"/>
    <x v="1"/>
    <x v="0"/>
    <x v="355"/>
    <x v="8"/>
    <s v="IEC_STD_V10 &gt;&gt; Common &gt;&gt; AutoMetaDataVendor Code"/>
    <x v="3"/>
    <x v="2"/>
    <s v="廠商代碼Dimension"/>
    <n v="734"/>
    <n v="761"/>
    <n v="0"/>
    <s v=""/>
    <n v="0"/>
    <n v="0"/>
    <n v="846"/>
    <x v="149"/>
    <s v="Critical Parts Fulfillment Analysis"/>
    <x v="71"/>
    <e v="#N/A"/>
    <x v="0"/>
    <s v="P.3.9.0:"/>
    <x v="43"/>
    <x v="43"/>
    <x v="764"/>
    <x v="343"/>
    <x v="344"/>
    <x v="291"/>
    <x v="51"/>
    <x v="4"/>
    <x v="0"/>
    <x v="2"/>
    <m/>
    <x v="0"/>
    <x v="3"/>
    <s v="Critical Parts Fulfillment Analysis_Vendor Code"/>
    <x v="748"/>
    <x v="3"/>
    <x v="0"/>
    <x v="7"/>
    <x v="6"/>
    <x v="0"/>
    <x v="0"/>
    <s v="DM_PRO_CRITICAL_PARTS_FULFILLMENT_ANALYSIS"/>
    <s v="VENDOR_CODE"/>
    <x v="62"/>
    <x v="230"/>
    <x v="0"/>
    <n v="8"/>
    <x v="4"/>
    <x v="4"/>
    <x v="6"/>
    <s v=""/>
    <s v=""/>
    <n v="764"/>
    <s v="-764"/>
    <x v="0"/>
    <x v="0"/>
    <x v="0"/>
    <x v="344"/>
    <x v="8"/>
    <s v="下單廠商名稱，亦即Vendor code的廠商代碼"/>
    <s v="PDM/SAP/EIS"/>
    <s v="PDM/SAP/EIS"/>
    <x v="4"/>
    <x v="60"/>
    <m/>
    <s v="^(PDM/SAP/EIS)$"/>
    <n v="9"/>
    <x v="0"/>
    <x v="6"/>
    <x v="0"/>
    <x v="1"/>
    <x v="1"/>
    <x v="1"/>
    <b v="0"/>
    <x v="1"/>
    <x v="1"/>
    <n v="0"/>
    <x v="0"/>
    <b v="0"/>
    <b v="0"/>
    <b v="0"/>
    <b v="0"/>
    <b v="0"/>
    <b v="0"/>
    <b v="0"/>
    <b v="0"/>
    <b v="0"/>
    <b v="0"/>
    <b v="0"/>
    <x v="0"/>
    <x v="0"/>
    <n v="0"/>
    <x v="34"/>
    <x v="0"/>
  </r>
  <r>
    <m/>
    <x v="6"/>
    <x v="13"/>
    <x v="344"/>
    <x v="345"/>
    <x v="1"/>
    <x v="356"/>
    <s v="SAP內所建之下單廠商，於PDM裡經mapping與ＡVL建立關聯，一個vendor code只能對應一個AVL"/>
    <x v="3"/>
    <x v="72"/>
    <m/>
    <s v="Sensitive "/>
    <s v="文本類"/>
    <s v="依SAP要求格式輸入"/>
    <x v="5"/>
    <s v="PRO"/>
    <x v="8"/>
    <x v="7"/>
    <x v="0"/>
    <x v="4"/>
    <s v="DM_PRO_CRITICAL_PARTS_FULFILLMENT_ANALYSIS"/>
    <s v="VENDOR_NAME"/>
    <m/>
    <m/>
    <s v="Su.May@inventec.com"/>
    <m/>
    <m/>
    <m/>
    <s v="廠商交易金額報表或SAP資料"/>
    <s v="廠商交易金額報表內的Vendor Code與Vendor Name欄位"/>
    <m/>
    <m/>
    <m/>
    <m/>
    <m/>
    <m/>
    <m/>
    <m/>
    <m/>
    <m/>
    <s v="資料清單"/>
    <x v="14"/>
    <x v="44"/>
    <x v="60"/>
    <x v="13"/>
    <e v="#N/A"/>
    <s v="Vendor Name"/>
    <x v="345"/>
    <x v="1"/>
    <x v="0"/>
    <x v="356"/>
    <x v="8"/>
    <s v="IEC_STD_V10 &gt;&gt; Common &gt;&gt; AutoMetaDataVendor Name"/>
    <x v="3"/>
    <x v="2"/>
    <s v="廠商名稱Dimension"/>
    <n v="735"/>
    <n v="761"/>
    <n v="0"/>
    <s v=""/>
    <n v="0"/>
    <n v="0"/>
    <n v="847"/>
    <x v="150"/>
    <s v="Critical Parts Fulfillment Analysis"/>
    <x v="71"/>
    <e v="#N/A"/>
    <x v="0"/>
    <s v="P.3.9.0:"/>
    <x v="44"/>
    <x v="44"/>
    <x v="765"/>
    <x v="344"/>
    <x v="345"/>
    <x v="291"/>
    <x v="51"/>
    <x v="4"/>
    <x v="0"/>
    <x v="1"/>
    <m/>
    <x v="0"/>
    <x v="3"/>
    <s v="Critical Parts Fulfillment Analysis_Vendor Name"/>
    <x v="749"/>
    <x v="3"/>
    <x v="0"/>
    <x v="7"/>
    <x v="6"/>
    <x v="0"/>
    <x v="0"/>
    <s v="DM_PRO_CRITICAL_PARTS_FULFILLMENT_ANALYSIS"/>
    <s v="VENDOR_NAME"/>
    <x v="62"/>
    <x v="231"/>
    <x v="0"/>
    <n v="8"/>
    <x v="4"/>
    <x v="4"/>
    <x v="6"/>
    <s v=""/>
    <s v=""/>
    <n v="765"/>
    <s v="-765"/>
    <x v="0"/>
    <x v="0"/>
    <x v="0"/>
    <x v="345"/>
    <x v="8"/>
    <s v="下單廠商名稱，亦即Vendor code的廠商名稱"/>
    <s v="PDM/SAP/EIS"/>
    <s v="PDM/SAP/EIS"/>
    <x v="4"/>
    <x v="60"/>
    <m/>
    <s v="^(PDM/SAP/EIS)$"/>
    <n v="9"/>
    <x v="0"/>
    <x v="6"/>
    <x v="0"/>
    <x v="1"/>
    <x v="1"/>
    <x v="1"/>
    <b v="0"/>
    <x v="1"/>
    <x v="1"/>
    <n v="0"/>
    <x v="0"/>
    <b v="0"/>
    <b v="0"/>
    <b v="0"/>
    <b v="0"/>
    <b v="0"/>
    <b v="0"/>
    <b v="0"/>
    <b v="0"/>
    <b v="0"/>
    <b v="0"/>
    <b v="0"/>
    <x v="0"/>
    <x v="0"/>
    <n v="0"/>
    <x v="34"/>
    <x v="0"/>
  </r>
  <r>
    <m/>
    <x v="6"/>
    <x v="13"/>
    <x v="363"/>
    <x v="364"/>
    <x v="205"/>
    <x v="376"/>
    <s v="僅限有列入Critical part之材料"/>
    <x v="4"/>
    <x v="72"/>
    <m/>
    <s v="Confidential"/>
    <s v="數值類"/>
    <m/>
    <x v="5"/>
    <s v="PRO"/>
    <x v="8"/>
    <x v="8"/>
    <x v="0"/>
    <x v="2"/>
    <s v="DM_PRO_CRITICAL_PARTS_FULFILLMENT_ANALYSIS"/>
    <s v="LTA_MOU_QUANTITY"/>
    <m/>
    <m/>
    <s v="Su.May@inventec.com"/>
    <s v="H46"/>
    <m/>
    <m/>
    <m/>
    <m/>
    <m/>
    <m/>
    <m/>
    <m/>
    <m/>
    <m/>
    <m/>
    <m/>
    <m/>
    <m/>
    <s v="資料清單"/>
    <x v="14"/>
    <x v="45"/>
    <x v="60"/>
    <x v="13"/>
    <e v="#N/A"/>
    <s v="LTA MOU Quantity"/>
    <x v="364"/>
    <x v="205"/>
    <x v="0"/>
    <x v="376"/>
    <x v="8"/>
    <s v="IEC_STD_V10 &gt;&gt; Common &gt;&gt; AutoMetaDataLTA MOU Quantity"/>
    <x v="4"/>
    <x v="1"/>
    <s v="廠商承諾交貨量Measure"/>
    <n v="768"/>
    <n v="761"/>
    <n v="0"/>
    <s v=""/>
    <n v="0"/>
    <n v="0"/>
    <n v="870"/>
    <x v="165"/>
    <s v="Critical Parts Fulfillment Analysis"/>
    <x v="71"/>
    <e v="#N/A"/>
    <x v="0"/>
    <s v="P.3.9.0:"/>
    <x v="45"/>
    <x v="45"/>
    <x v="766"/>
    <x v="363"/>
    <x v="364"/>
    <x v="308"/>
    <x v="0"/>
    <x v="2"/>
    <x v="18"/>
    <x v="4"/>
    <m/>
    <x v="0"/>
    <x v="4"/>
    <s v="Critical Parts Fulfillment Analysis_LTA MOU Quantity"/>
    <x v="750"/>
    <x v="4"/>
    <x v="0"/>
    <x v="8"/>
    <x v="6"/>
    <x v="0"/>
    <x v="0"/>
    <s v="DM_PRO_CRITICAL_PARTS_FULFILLMENT_ANALYSIS"/>
    <s v="LTA_MOU_QUANTITY"/>
    <x v="62"/>
    <x v="248"/>
    <x v="0"/>
    <n v="8"/>
    <x v="4"/>
    <x v="4"/>
    <x v="6"/>
    <s v=""/>
    <s v=""/>
    <n v="766"/>
    <s v="-766"/>
    <x v="0"/>
    <x v="0"/>
    <x v="0"/>
    <x v="364"/>
    <x v="8"/>
    <s v="已與廠商簽訂之LTA/MOU材料數量"/>
    <s v="EIS/SAP"/>
    <s v="EIS/SAP"/>
    <x v="2"/>
    <x v="60"/>
    <m/>
    <s v="^(EIS/SAP)$"/>
    <n v="9"/>
    <x v="0"/>
    <x v="6"/>
    <x v="0"/>
    <x v="1"/>
    <x v="0"/>
    <x v="1"/>
    <b v="0"/>
    <x v="1"/>
    <x v="1"/>
    <n v="0"/>
    <x v="0"/>
    <b v="0"/>
    <b v="0"/>
    <b v="0"/>
    <b v="0"/>
    <b v="0"/>
    <b v="0"/>
    <b v="0"/>
    <b v="0"/>
    <b v="0"/>
    <b v="0"/>
    <b v="0"/>
    <x v="0"/>
    <x v="0"/>
    <n v="0"/>
    <x v="11"/>
    <x v="0"/>
  </r>
  <r>
    <m/>
    <x v="6"/>
    <x v="13"/>
    <x v="364"/>
    <x v="365"/>
    <x v="190"/>
    <x v="377"/>
    <s v="以GR為準統計之數量"/>
    <x v="4"/>
    <x v="72"/>
    <m/>
    <s v="Confidential"/>
    <s v="數值類"/>
    <m/>
    <x v="5"/>
    <s v="PRO"/>
    <x v="8"/>
    <x v="8"/>
    <x v="0"/>
    <x v="2"/>
    <s v="DM_PRO_CRITICAL_PARTS_FULFILLMENT_ANALYSIS"/>
    <s v="LTA_GR_QUANTITY"/>
    <m/>
    <m/>
    <s v="Su.May@inventec.com"/>
    <s v="H46"/>
    <m/>
    <m/>
    <m/>
    <m/>
    <m/>
    <m/>
    <m/>
    <m/>
    <m/>
    <m/>
    <m/>
    <m/>
    <m/>
    <m/>
    <s v="資料清單"/>
    <x v="14"/>
    <x v="46"/>
    <x v="60"/>
    <x v="13"/>
    <e v="#N/A"/>
    <s v="LTA GR Quantity"/>
    <x v="365"/>
    <x v="190"/>
    <x v="0"/>
    <x v="377"/>
    <x v="8"/>
    <s v="IEC_STD_V10 &gt;&gt; Common &gt;&gt; AutoMetaDataLTA GR Quantity"/>
    <x v="4"/>
    <x v="1"/>
    <s v="廠商實際交貨量Measure"/>
    <n v="769"/>
    <n v="761"/>
    <n v="0"/>
    <s v=""/>
    <n v="0"/>
    <n v="0"/>
    <n v="871"/>
    <x v="166"/>
    <s v="Critical Parts Fulfillment Analysis"/>
    <x v="71"/>
    <e v="#N/A"/>
    <x v="0"/>
    <s v="P.3.9.0:"/>
    <x v="46"/>
    <x v="46"/>
    <x v="767"/>
    <x v="364"/>
    <x v="365"/>
    <x v="293"/>
    <x v="0"/>
    <x v="2"/>
    <x v="18"/>
    <x v="4"/>
    <m/>
    <x v="0"/>
    <x v="4"/>
    <s v="Critical Parts Fulfillment Analysis_LTA GR Quantity"/>
    <x v="751"/>
    <x v="4"/>
    <x v="0"/>
    <x v="8"/>
    <x v="6"/>
    <x v="0"/>
    <x v="0"/>
    <s v="DM_PRO_CRITICAL_PARTS_FULFILLMENT_ANALYSIS"/>
    <s v="LTA_GR_QUANTITY"/>
    <x v="62"/>
    <x v="249"/>
    <x v="0"/>
    <n v="8"/>
    <x v="4"/>
    <x v="4"/>
    <x v="6"/>
    <s v=""/>
    <s v=""/>
    <n v="767"/>
    <s v="-767"/>
    <x v="0"/>
    <x v="0"/>
    <x v="0"/>
    <x v="365"/>
    <x v="8"/>
    <s v="承諾交貨的SAP收料數量"/>
    <s v="EIS/SAP"/>
    <s v="EIS/SAP"/>
    <x v="2"/>
    <x v="60"/>
    <m/>
    <s v="^(EIS/SAP)$"/>
    <n v="9"/>
    <x v="0"/>
    <x v="6"/>
    <x v="0"/>
    <x v="1"/>
    <x v="0"/>
    <x v="1"/>
    <b v="0"/>
    <x v="1"/>
    <x v="1"/>
    <n v="0"/>
    <x v="0"/>
    <b v="0"/>
    <b v="0"/>
    <b v="0"/>
    <b v="0"/>
    <b v="0"/>
    <b v="0"/>
    <b v="0"/>
    <b v="0"/>
    <b v="0"/>
    <b v="0"/>
    <b v="0"/>
    <x v="0"/>
    <x v="0"/>
    <n v="0"/>
    <x v="18"/>
    <x v="0"/>
  </r>
  <r>
    <m/>
    <x v="6"/>
    <x v="13"/>
    <x v="365"/>
    <x v="366"/>
    <x v="1"/>
    <x v="378"/>
    <s v="僅限有列入Critical part之材料"/>
    <x v="4"/>
    <x v="72"/>
    <m/>
    <s v="Confidential"/>
    <s v="數值類"/>
    <m/>
    <x v="5"/>
    <s v="PRO"/>
    <x v="8"/>
    <x v="8"/>
    <x v="0"/>
    <x v="2"/>
    <s v="DM_PRO_CRITICAL_PARTS_FULFILLMENT_ANALYSIS"/>
    <s v="ACCUM_LTA_MOU_QUANTITY"/>
    <m/>
    <m/>
    <s v="Su.May@inventec.com"/>
    <s v="H46"/>
    <m/>
    <m/>
    <m/>
    <m/>
    <m/>
    <m/>
    <m/>
    <m/>
    <m/>
    <m/>
    <m/>
    <m/>
    <m/>
    <m/>
    <s v="資料清單"/>
    <x v="14"/>
    <x v="47"/>
    <x v="60"/>
    <x v="13"/>
    <e v="#N/A"/>
    <s v="Accum LTA MOU Quantity"/>
    <x v="366"/>
    <x v="1"/>
    <x v="0"/>
    <x v="378"/>
    <x v="8"/>
    <s v="IEC_STD_V10 &gt;&gt; Common &gt;&gt; AutoMetaDataAccum LTA MOU Quantity"/>
    <x v="4"/>
    <x v="1"/>
    <s v="廠商累計承諾交貨量Measure"/>
    <n v="770"/>
    <n v="761"/>
    <n v="0"/>
    <s v=""/>
    <n v="0"/>
    <n v="0"/>
    <e v="#N/A"/>
    <x v="0"/>
    <s v="Critical Parts Fulfillment Analysis"/>
    <x v="71"/>
    <e v="#N/A"/>
    <x v="0"/>
    <s v="P.3.9.0:"/>
    <x v="47"/>
    <x v="47"/>
    <x v="768"/>
    <x v="365"/>
    <x v="366"/>
    <x v="308"/>
    <x v="0"/>
    <x v="2"/>
    <x v="18"/>
    <x v="4"/>
    <m/>
    <x v="0"/>
    <x v="4"/>
    <s v="Critical Parts Fulfillment Analysis_Accum LTA MOU Quantity"/>
    <x v="752"/>
    <x v="4"/>
    <x v="0"/>
    <x v="8"/>
    <x v="6"/>
    <x v="0"/>
    <x v="0"/>
    <s v="DM_PRO_CRITICAL_PARTS_FULFILLMENT_ANALYSIS"/>
    <s v="ACCUM_LTA_MOU_QUANTITY"/>
    <x v="62"/>
    <x v="250"/>
    <x v="0"/>
    <n v="8"/>
    <x v="4"/>
    <x v="4"/>
    <x v="2"/>
    <s v=""/>
    <s v=""/>
    <n v="768"/>
    <s v="-768"/>
    <x v="0"/>
    <x v="0"/>
    <x v="0"/>
    <x v="366"/>
    <x v="8"/>
    <s v="區間內累計已與廠商簽訂之LTA/MOU材料數量"/>
    <s v="EIS/SAP"/>
    <s v="EIS/SAP"/>
    <x v="2"/>
    <x v="60"/>
    <m/>
    <s v="^(EIS/SAP)$"/>
    <n v="9"/>
    <x v="0"/>
    <x v="6"/>
    <x v="0"/>
    <x v="1"/>
    <x v="0"/>
    <x v="1"/>
    <b v="0"/>
    <x v="1"/>
    <x v="1"/>
    <n v="0"/>
    <x v="0"/>
    <b v="0"/>
    <b v="0"/>
    <b v="1"/>
    <b v="0"/>
    <b v="0"/>
    <b v="0"/>
    <b v="0"/>
    <b v="0"/>
    <e v="#N/A"/>
    <b v="0"/>
    <b v="0"/>
    <x v="2"/>
    <x v="7"/>
    <n v="0"/>
    <x v="17"/>
    <x v="0"/>
  </r>
  <r>
    <m/>
    <x v="6"/>
    <x v="13"/>
    <x v="366"/>
    <x v="367"/>
    <x v="1"/>
    <x v="379"/>
    <s v="以GR為準統計之數量"/>
    <x v="4"/>
    <x v="72"/>
    <m/>
    <s v="Confidential"/>
    <s v="數值類"/>
    <m/>
    <x v="5"/>
    <s v="PRO"/>
    <x v="8"/>
    <x v="8"/>
    <x v="0"/>
    <x v="2"/>
    <s v="DM_PRO_CRITICAL_PARTS_FULFILLMENT_ANALYSIS"/>
    <s v="ACCUM_LTA_GR_QUANTITY"/>
    <m/>
    <m/>
    <s v="Su.May@inventec.com"/>
    <s v="H46"/>
    <m/>
    <m/>
    <m/>
    <m/>
    <m/>
    <m/>
    <m/>
    <m/>
    <m/>
    <m/>
    <m/>
    <m/>
    <m/>
    <m/>
    <s v="資料清單"/>
    <x v="14"/>
    <x v="48"/>
    <x v="60"/>
    <x v="13"/>
    <e v="#N/A"/>
    <s v="Accum LTA GR Quantity"/>
    <x v="367"/>
    <x v="1"/>
    <x v="0"/>
    <x v="379"/>
    <x v="8"/>
    <s v="IEC_STD_V10 &gt;&gt; Common &gt;&gt; AutoMetaDataAccum LTA GR Quantity"/>
    <x v="4"/>
    <x v="1"/>
    <s v="廠商累計實際交貨量Measure"/>
    <n v="771"/>
    <n v="761"/>
    <n v="0"/>
    <s v=""/>
    <n v="0"/>
    <n v="0"/>
    <e v="#N/A"/>
    <x v="0"/>
    <s v="Critical Parts Fulfillment Analysis"/>
    <x v="71"/>
    <e v="#N/A"/>
    <x v="0"/>
    <s v="P.3.9.0:"/>
    <x v="48"/>
    <x v="48"/>
    <x v="769"/>
    <x v="366"/>
    <x v="367"/>
    <x v="293"/>
    <x v="0"/>
    <x v="2"/>
    <x v="18"/>
    <x v="4"/>
    <m/>
    <x v="0"/>
    <x v="4"/>
    <s v="Critical Parts Fulfillment Analysis_Accum LTA GR Quantity"/>
    <x v="753"/>
    <x v="4"/>
    <x v="0"/>
    <x v="8"/>
    <x v="6"/>
    <x v="0"/>
    <x v="0"/>
    <s v="DM_PRO_CRITICAL_PARTS_FULFILLMENT_ANALYSIS"/>
    <s v="ACCUM_LTA_GR_QUANTITY"/>
    <x v="62"/>
    <x v="251"/>
    <x v="0"/>
    <n v="8"/>
    <x v="4"/>
    <x v="4"/>
    <x v="2"/>
    <s v=""/>
    <s v=""/>
    <n v="769"/>
    <s v="-769"/>
    <x v="0"/>
    <x v="0"/>
    <x v="0"/>
    <x v="367"/>
    <x v="8"/>
    <s v="區間內累計承諾交貨的SAP收料數量"/>
    <s v="EIS/SAP"/>
    <s v="EIS/SAP"/>
    <x v="2"/>
    <x v="60"/>
    <m/>
    <s v="^(EIS/SAP)$"/>
    <n v="9"/>
    <x v="0"/>
    <x v="6"/>
    <x v="0"/>
    <x v="1"/>
    <x v="0"/>
    <x v="1"/>
    <b v="0"/>
    <x v="1"/>
    <x v="1"/>
    <n v="0"/>
    <x v="0"/>
    <b v="0"/>
    <b v="0"/>
    <b v="1"/>
    <b v="0"/>
    <b v="0"/>
    <b v="0"/>
    <b v="0"/>
    <b v="0"/>
    <e v="#N/A"/>
    <b v="0"/>
    <b v="0"/>
    <x v="2"/>
    <x v="7"/>
    <n v="0"/>
    <x v="28"/>
    <x v="0"/>
  </r>
  <r>
    <m/>
    <x v="6"/>
    <x v="13"/>
    <x v="367"/>
    <x v="368"/>
    <x v="1"/>
    <x v="380"/>
    <s v="每季內以月，呈現達交狀況，數量除單獨月份外，亦以累計方式呈現，並依此計算達交率。"/>
    <x v="4"/>
    <x v="72"/>
    <m/>
    <s v="Confidential"/>
    <s v="比例類"/>
    <m/>
    <x v="5"/>
    <s v="PRO"/>
    <x v="8"/>
    <x v="8"/>
    <x v="0"/>
    <x v="2"/>
    <s v="DM_PRO_CRITICAL_PARTS_FULFILLMENT_ANALYSIS"/>
    <s v="YTD_FILL_RATE"/>
    <m/>
    <m/>
    <s v="Su.May@inventec.com"/>
    <s v="H47"/>
    <m/>
    <m/>
    <m/>
    <m/>
    <m/>
    <m/>
    <m/>
    <m/>
    <m/>
    <m/>
    <m/>
    <m/>
    <m/>
    <m/>
    <s v="資料清單"/>
    <x v="14"/>
    <x v="49"/>
    <x v="60"/>
    <x v="13"/>
    <e v="#N/A"/>
    <s v="YTD Fill Rate"/>
    <x v="368"/>
    <x v="1"/>
    <x v="0"/>
    <x v="380"/>
    <x v="8"/>
    <s v="IEC_STD_V10 &gt;&gt; Common &gt;&gt; AutoMetaDataYTD Fill Rate"/>
    <x v="4"/>
    <x v="1"/>
    <s v="LTA MOU達交率Measure"/>
    <n v="772"/>
    <n v="761"/>
    <n v="0"/>
    <s v=""/>
    <n v="0"/>
    <n v="0"/>
    <n v="872"/>
    <x v="167"/>
    <s v="Critical Parts Fulfillment Analysis"/>
    <x v="71"/>
    <e v="#N/A"/>
    <x v="0"/>
    <s v="P.3.9.0:"/>
    <x v="49"/>
    <x v="49"/>
    <x v="770"/>
    <x v="367"/>
    <x v="368"/>
    <x v="309"/>
    <x v="0"/>
    <x v="2"/>
    <x v="19"/>
    <x v="5"/>
    <m/>
    <x v="0"/>
    <x v="4"/>
    <s v="Critical Parts Fulfillment Analysis_YTD Fill Rate"/>
    <x v="754"/>
    <x v="4"/>
    <x v="0"/>
    <x v="8"/>
    <x v="6"/>
    <x v="0"/>
    <x v="0"/>
    <s v="DM_PRO_CRITICAL_PARTS_FULFILLMENT_ANALYSIS"/>
    <s v="YTD_FILL_RATE"/>
    <x v="62"/>
    <x v="252"/>
    <x v="0"/>
    <n v="8"/>
    <x v="4"/>
    <x v="4"/>
    <x v="6"/>
    <s v=""/>
    <s v=""/>
    <n v="770"/>
    <s v="-770"/>
    <x v="0"/>
    <x v="0"/>
    <x v="0"/>
    <x v="368"/>
    <x v="8"/>
    <s v="SAP GR Qty除以LTA/MOU Q'ty"/>
    <s v="EIS/SAP"/>
    <s v="EIS/SAP"/>
    <x v="2"/>
    <x v="60"/>
    <m/>
    <s v="^(EIS/SAP)$"/>
    <n v="9"/>
    <x v="0"/>
    <x v="6"/>
    <x v="0"/>
    <x v="1"/>
    <x v="0"/>
    <x v="1"/>
    <b v="0"/>
    <x v="1"/>
    <x v="1"/>
    <n v="0"/>
    <x v="0"/>
    <b v="0"/>
    <b v="0"/>
    <b v="0"/>
    <b v="0"/>
    <b v="0"/>
    <b v="0"/>
    <b v="0"/>
    <b v="0"/>
    <b v="0"/>
    <b v="0"/>
    <b v="0"/>
    <x v="0"/>
    <x v="0"/>
    <n v="0"/>
    <x v="12"/>
    <x v="0"/>
  </r>
  <r>
    <m/>
    <x v="6"/>
    <x v="13"/>
    <x v="368"/>
    <x v="369"/>
    <x v="206"/>
    <x v="381"/>
    <s v="達交率按Vendor排名"/>
    <x v="0"/>
    <x v="0"/>
    <m/>
    <s v="Confidential"/>
    <s v="代碼類"/>
    <m/>
    <x v="5"/>
    <s v="PRO"/>
    <x v="8"/>
    <x v="8"/>
    <x v="0"/>
    <x v="2"/>
    <s v="DM_PRO_FILL_RATE_BY_VENDOR"/>
    <m/>
    <m/>
    <m/>
    <s v="Su.May@inventec.com"/>
    <m/>
    <m/>
    <m/>
    <m/>
    <m/>
    <m/>
    <m/>
    <m/>
    <m/>
    <m/>
    <m/>
    <m/>
    <m/>
    <m/>
    <m/>
    <s v="資料清單"/>
    <x v="14"/>
    <x v="50"/>
    <x v="60"/>
    <x v="13"/>
    <e v="#N/A"/>
    <s v="Fill Rate by Vendor"/>
    <x v="369"/>
    <x v="206"/>
    <x v="0"/>
    <x v="381"/>
    <x v="8"/>
    <s v="IEC_STD_V10 &gt;&gt; Common &gt;&gt; AutoMetaDataFill Rate by Vendor"/>
    <x v="0"/>
    <x v="1"/>
    <s v="達交率按Vendor排名Concept"/>
    <n v="773"/>
    <n v="0"/>
    <n v="0"/>
    <s v=""/>
    <n v="0"/>
    <n v="0"/>
    <n v="0"/>
    <x v="0"/>
    <s v=""/>
    <x v="0"/>
    <s v=""/>
    <x v="0"/>
    <s v="P.3.9.0:"/>
    <x v="50"/>
    <x v="50"/>
    <x v="771"/>
    <x v="368"/>
    <x v="369"/>
    <x v="310"/>
    <x v="0"/>
    <x v="2"/>
    <x v="0"/>
    <x v="2"/>
    <m/>
    <x v="0"/>
    <x v="0"/>
    <s v="Fill Rate by Vendor"/>
    <x v="755"/>
    <x v="0"/>
    <x v="0"/>
    <x v="8"/>
    <x v="6"/>
    <x v="0"/>
    <x v="0"/>
    <s v="DM_PRO_FILL_RATE_BY_VENDOR"/>
    <s v=""/>
    <x v="63"/>
    <x v="0"/>
    <x v="0"/>
    <n v="8"/>
    <x v="4"/>
    <x v="4"/>
    <x v="6"/>
    <s v=""/>
    <s v=""/>
    <n v="771"/>
    <s v="-771"/>
    <x v="0"/>
    <x v="0"/>
    <x v="0"/>
    <x v="369"/>
    <x v="8"/>
    <s v="達交率按Vendor排名"/>
    <s v="EIS/SAP"/>
    <s v="EIS/SAP"/>
    <x v="2"/>
    <x v="60"/>
    <m/>
    <s v="^(EIS/SAP)$"/>
    <n v="9"/>
    <x v="0"/>
    <x v="6"/>
    <x v="0"/>
    <x v="1"/>
    <x v="0"/>
    <x v="1"/>
    <b v="0"/>
    <x v="1"/>
    <x v="0"/>
    <n v="0"/>
    <x v="0"/>
    <b v="0"/>
    <b v="0"/>
    <b v="0"/>
    <b v="0"/>
    <b v="0"/>
    <b v="0"/>
    <b v="0"/>
    <b v="0"/>
    <b v="0"/>
    <b v="0"/>
    <b v="0"/>
    <x v="0"/>
    <x v="0"/>
    <n v="0"/>
    <x v="5"/>
    <x v="0"/>
  </r>
  <r>
    <m/>
    <x v="6"/>
    <x v="13"/>
    <x v="360"/>
    <x v="361"/>
    <x v="202"/>
    <x v="373"/>
    <m/>
    <x v="3"/>
    <x v="73"/>
    <m/>
    <s v="General"/>
    <s v="日期類"/>
    <s v="西元年月"/>
    <x v="5"/>
    <s v="PRO"/>
    <x v="8"/>
    <x v="7"/>
    <x v="0"/>
    <x v="3"/>
    <s v="DM_PRO_FILL_RATE_BY_VENDOR"/>
    <s v="VENDOR_FULFILLMENT_DATE"/>
    <m/>
    <m/>
    <s v="Su.May@inventec.com"/>
    <m/>
    <m/>
    <m/>
    <s v="資料來源待確認"/>
    <m/>
    <m/>
    <m/>
    <m/>
    <m/>
    <m/>
    <m/>
    <m/>
    <m/>
    <m/>
    <m/>
    <s v="資料清單"/>
    <x v="14"/>
    <x v="51"/>
    <x v="60"/>
    <x v="13"/>
    <e v="#N/A"/>
    <s v="Vendor Fulfillment Date"/>
    <x v="361"/>
    <x v="202"/>
    <x v="0"/>
    <x v="373"/>
    <x v="8"/>
    <s v="IEC_STD_V10 &gt;&gt; Common &gt;&gt; AutoMetaDataVendor Fulfillment Date"/>
    <x v="3"/>
    <x v="0"/>
    <s v="達交率統計年月Dimension"/>
    <n v="762"/>
    <n v="773"/>
    <n v="0"/>
    <s v=""/>
    <n v="0"/>
    <n v="0"/>
    <e v="#N/A"/>
    <x v="0"/>
    <s v="Fill Rate by Vendor"/>
    <x v="72"/>
    <e v="#N/A"/>
    <x v="0"/>
    <s v="P.3.9.0:"/>
    <x v="51"/>
    <x v="51"/>
    <x v="772"/>
    <x v="360"/>
    <x v="361"/>
    <x v="203"/>
    <x v="52"/>
    <x v="3"/>
    <x v="0"/>
    <x v="3"/>
    <m/>
    <x v="0"/>
    <x v="3"/>
    <s v="Fill Rate by Vendor_Vendor Fulfillment Date"/>
    <x v="756"/>
    <x v="3"/>
    <x v="0"/>
    <x v="7"/>
    <x v="6"/>
    <x v="0"/>
    <x v="0"/>
    <s v="DM_PRO_FILL_RATE_BY_VENDOR"/>
    <s v="VENDOR_FULFILLMENT_DATE"/>
    <x v="63"/>
    <x v="245"/>
    <x v="0"/>
    <n v="8"/>
    <x v="4"/>
    <x v="4"/>
    <x v="2"/>
    <s v=""/>
    <s v=""/>
    <n v="772"/>
    <s v="-772"/>
    <x v="0"/>
    <x v="0"/>
    <x v="0"/>
    <x v="361"/>
    <x v="8"/>
    <s v="達交率統計年月"/>
    <s v="PDM/EIS"/>
    <s v="PDM/EIS"/>
    <x v="3"/>
    <x v="60"/>
    <m/>
    <s v="^(PDM/EIS)$"/>
    <n v="9"/>
    <x v="0"/>
    <x v="6"/>
    <x v="0"/>
    <x v="1"/>
    <x v="1"/>
    <x v="1"/>
    <b v="0"/>
    <x v="1"/>
    <x v="1"/>
    <n v="0"/>
    <x v="0"/>
    <b v="0"/>
    <b v="0"/>
    <b v="1"/>
    <b v="0"/>
    <b v="0"/>
    <b v="0"/>
    <b v="0"/>
    <b v="0"/>
    <e v="#N/A"/>
    <b v="0"/>
    <b v="0"/>
    <x v="2"/>
    <x v="7"/>
    <n v="0"/>
    <x v="23"/>
    <x v="0"/>
  </r>
  <r>
    <m/>
    <x v="6"/>
    <x v="13"/>
    <x v="343"/>
    <x v="344"/>
    <x v="1"/>
    <x v="355"/>
    <s v="SAP內所建之下單廠商，於PDM裡經mapping與ＡVL建立關聯，一個vendor code只能對應一個AVL"/>
    <x v="3"/>
    <x v="73"/>
    <m/>
    <s v="Sensitive "/>
    <s v="代碼類"/>
    <s v="依SAP要求格式輸入"/>
    <x v="5"/>
    <s v="PRO"/>
    <x v="8"/>
    <x v="7"/>
    <x v="0"/>
    <x v="4"/>
    <s v="DM_PRO_FILL_RATE_BY_VENDOR"/>
    <s v="VENDOR_CODE"/>
    <m/>
    <m/>
    <s v="Su.May@inventec.com"/>
    <m/>
    <m/>
    <m/>
    <s v="廠商交易金額報表或SAP資料"/>
    <s v="廠商交易金額報表內的Vendor Code與Vendor Name欄位"/>
    <m/>
    <m/>
    <m/>
    <m/>
    <m/>
    <m/>
    <m/>
    <m/>
    <m/>
    <m/>
    <s v="資料清單"/>
    <x v="14"/>
    <x v="52"/>
    <x v="60"/>
    <x v="13"/>
    <e v="#N/A"/>
    <s v="Vendor Code"/>
    <x v="344"/>
    <x v="1"/>
    <x v="0"/>
    <x v="355"/>
    <x v="8"/>
    <s v="IEC_STD_V10 &gt;&gt; Common &gt;&gt; AutoMetaDataVendor Code"/>
    <x v="3"/>
    <x v="2"/>
    <s v="廠商代碼Dimension"/>
    <n v="734"/>
    <n v="773"/>
    <n v="0"/>
    <s v=""/>
    <n v="0"/>
    <n v="0"/>
    <n v="846"/>
    <x v="149"/>
    <s v="Fill Rate by Vendor"/>
    <x v="72"/>
    <e v="#N/A"/>
    <x v="0"/>
    <s v="P.3.9.0:"/>
    <x v="52"/>
    <x v="52"/>
    <x v="773"/>
    <x v="343"/>
    <x v="344"/>
    <x v="291"/>
    <x v="51"/>
    <x v="4"/>
    <x v="0"/>
    <x v="2"/>
    <m/>
    <x v="0"/>
    <x v="3"/>
    <s v="Fill Rate by Vendor_Vendor Code"/>
    <x v="757"/>
    <x v="3"/>
    <x v="0"/>
    <x v="7"/>
    <x v="6"/>
    <x v="0"/>
    <x v="0"/>
    <s v="DM_PRO_FILL_RATE_BY_VENDOR"/>
    <s v="VENDOR_CODE"/>
    <x v="63"/>
    <x v="230"/>
    <x v="0"/>
    <n v="8"/>
    <x v="4"/>
    <x v="4"/>
    <x v="6"/>
    <s v=""/>
    <s v=""/>
    <n v="773"/>
    <s v="-773"/>
    <x v="0"/>
    <x v="0"/>
    <x v="0"/>
    <x v="344"/>
    <x v="8"/>
    <s v="下單廠商名稱，亦即Vendor code的廠商代碼"/>
    <s v="PDM/SAP/EIS"/>
    <s v="PDM/SAP/EIS"/>
    <x v="4"/>
    <x v="60"/>
    <m/>
    <s v="^(PDM/SAP/EIS)$"/>
    <n v="9"/>
    <x v="0"/>
    <x v="6"/>
    <x v="0"/>
    <x v="1"/>
    <x v="1"/>
    <x v="1"/>
    <b v="0"/>
    <x v="1"/>
    <x v="1"/>
    <n v="0"/>
    <x v="0"/>
    <b v="0"/>
    <b v="0"/>
    <b v="0"/>
    <b v="0"/>
    <b v="0"/>
    <b v="0"/>
    <b v="0"/>
    <b v="0"/>
    <b v="0"/>
    <b v="0"/>
    <b v="0"/>
    <x v="0"/>
    <x v="0"/>
    <n v="0"/>
    <x v="34"/>
    <x v="0"/>
  </r>
  <r>
    <m/>
    <x v="6"/>
    <x v="13"/>
    <x v="344"/>
    <x v="345"/>
    <x v="1"/>
    <x v="356"/>
    <s v="SAP內所建之下單廠商，於PDM裡經mapping與ＡVL建立關聯，一個vendor code只能對應一個AVL"/>
    <x v="3"/>
    <x v="73"/>
    <m/>
    <s v="Sensitive "/>
    <s v="文本類"/>
    <s v="依SAP要求格式輸入"/>
    <x v="5"/>
    <s v="PRO"/>
    <x v="8"/>
    <x v="7"/>
    <x v="0"/>
    <x v="4"/>
    <s v="DM_PRO_FILL_RATE_BY_VENDOR"/>
    <s v="VENDOR_NAME"/>
    <m/>
    <m/>
    <s v="Su.May@inventec.com"/>
    <m/>
    <m/>
    <m/>
    <s v="廠商交易金額報表或SAP資料"/>
    <s v="廠商交易金額報表內的Vendor Code與Vendor Name欄位"/>
    <m/>
    <m/>
    <m/>
    <m/>
    <m/>
    <m/>
    <m/>
    <m/>
    <m/>
    <m/>
    <s v="資料清單"/>
    <x v="14"/>
    <x v="53"/>
    <x v="60"/>
    <x v="13"/>
    <e v="#N/A"/>
    <s v="Vendor Name"/>
    <x v="345"/>
    <x v="1"/>
    <x v="0"/>
    <x v="356"/>
    <x v="8"/>
    <s v="IEC_STD_V10 &gt;&gt; Common &gt;&gt; AutoMetaDataVendor Name"/>
    <x v="3"/>
    <x v="2"/>
    <s v="廠商名稱Dimension"/>
    <n v="735"/>
    <n v="773"/>
    <n v="0"/>
    <s v=""/>
    <n v="0"/>
    <n v="0"/>
    <n v="847"/>
    <x v="150"/>
    <s v="Fill Rate by Vendor"/>
    <x v="72"/>
    <e v="#N/A"/>
    <x v="0"/>
    <s v="P.3.9.0:"/>
    <x v="53"/>
    <x v="53"/>
    <x v="774"/>
    <x v="344"/>
    <x v="345"/>
    <x v="291"/>
    <x v="51"/>
    <x v="4"/>
    <x v="0"/>
    <x v="1"/>
    <m/>
    <x v="0"/>
    <x v="3"/>
    <s v="Fill Rate by Vendor_Vendor Name"/>
    <x v="758"/>
    <x v="3"/>
    <x v="0"/>
    <x v="7"/>
    <x v="6"/>
    <x v="0"/>
    <x v="0"/>
    <s v="DM_PRO_FILL_RATE_BY_VENDOR"/>
    <s v="VENDOR_NAME"/>
    <x v="63"/>
    <x v="231"/>
    <x v="0"/>
    <n v="8"/>
    <x v="4"/>
    <x v="4"/>
    <x v="6"/>
    <s v=""/>
    <s v=""/>
    <n v="774"/>
    <s v="-774"/>
    <x v="0"/>
    <x v="0"/>
    <x v="0"/>
    <x v="345"/>
    <x v="8"/>
    <s v="下單廠商名稱，亦即Vendor code的廠商名稱"/>
    <s v="PDM/SAP/EIS"/>
    <s v="PDM/SAP/EIS"/>
    <x v="4"/>
    <x v="60"/>
    <m/>
    <s v="^(PDM/SAP/EIS)$"/>
    <n v="9"/>
    <x v="0"/>
    <x v="6"/>
    <x v="0"/>
    <x v="1"/>
    <x v="1"/>
    <x v="1"/>
    <b v="0"/>
    <x v="1"/>
    <x v="1"/>
    <n v="0"/>
    <x v="0"/>
    <b v="0"/>
    <b v="0"/>
    <b v="0"/>
    <b v="0"/>
    <b v="0"/>
    <b v="0"/>
    <b v="0"/>
    <b v="0"/>
    <b v="0"/>
    <b v="0"/>
    <b v="0"/>
    <x v="0"/>
    <x v="0"/>
    <n v="0"/>
    <x v="34"/>
    <x v="0"/>
  </r>
  <r>
    <m/>
    <x v="6"/>
    <x v="13"/>
    <x v="363"/>
    <x v="364"/>
    <x v="205"/>
    <x v="376"/>
    <s v="僅限有列入Critical part之材料"/>
    <x v="4"/>
    <x v="73"/>
    <m/>
    <s v="Confidential"/>
    <s v="數值類"/>
    <m/>
    <x v="5"/>
    <s v="PRO"/>
    <x v="8"/>
    <x v="8"/>
    <x v="0"/>
    <x v="2"/>
    <s v="DM_PRO_FILL_RATE_BY_VENDOR"/>
    <s v="LTA_MOU_QUANTITY"/>
    <m/>
    <m/>
    <s v="Su.May@inventec.com"/>
    <s v="H46"/>
    <m/>
    <m/>
    <m/>
    <m/>
    <m/>
    <m/>
    <m/>
    <m/>
    <m/>
    <m/>
    <m/>
    <m/>
    <m/>
    <m/>
    <s v="資料清單"/>
    <x v="14"/>
    <x v="54"/>
    <x v="60"/>
    <x v="13"/>
    <e v="#N/A"/>
    <s v="LTA MOU Quantity"/>
    <x v="364"/>
    <x v="205"/>
    <x v="0"/>
    <x v="376"/>
    <x v="8"/>
    <s v="IEC_STD_V10 &gt;&gt; Common &gt;&gt; AutoMetaDataLTA MOU Quantity"/>
    <x v="4"/>
    <x v="1"/>
    <s v="廠商承諾交貨量Measure"/>
    <n v="768"/>
    <n v="773"/>
    <n v="0"/>
    <s v=""/>
    <n v="0"/>
    <n v="0"/>
    <n v="870"/>
    <x v="165"/>
    <s v="Fill Rate by Vendor"/>
    <x v="72"/>
    <e v="#N/A"/>
    <x v="0"/>
    <s v="P.3.9.0:"/>
    <x v="54"/>
    <x v="54"/>
    <x v="775"/>
    <x v="363"/>
    <x v="364"/>
    <x v="308"/>
    <x v="0"/>
    <x v="2"/>
    <x v="18"/>
    <x v="4"/>
    <m/>
    <x v="0"/>
    <x v="4"/>
    <s v="Fill Rate by Vendor_LTA MOU Quantity"/>
    <x v="759"/>
    <x v="4"/>
    <x v="0"/>
    <x v="8"/>
    <x v="6"/>
    <x v="0"/>
    <x v="0"/>
    <s v="DM_PRO_FILL_RATE_BY_VENDOR"/>
    <s v="LTA_MOU_QUANTITY"/>
    <x v="63"/>
    <x v="248"/>
    <x v="0"/>
    <n v="8"/>
    <x v="4"/>
    <x v="4"/>
    <x v="6"/>
    <s v=""/>
    <s v=""/>
    <n v="775"/>
    <s v="-775"/>
    <x v="0"/>
    <x v="0"/>
    <x v="0"/>
    <x v="364"/>
    <x v="8"/>
    <s v="已與廠商簽訂之LTA/MOU材料數量"/>
    <s v="EIS/SAP"/>
    <s v="EIS/SAP"/>
    <x v="2"/>
    <x v="60"/>
    <m/>
    <s v="^(EIS/SAP)$"/>
    <n v="9"/>
    <x v="0"/>
    <x v="6"/>
    <x v="0"/>
    <x v="1"/>
    <x v="1"/>
    <x v="1"/>
    <b v="0"/>
    <x v="1"/>
    <x v="1"/>
    <n v="0"/>
    <x v="0"/>
    <b v="0"/>
    <b v="0"/>
    <b v="0"/>
    <b v="0"/>
    <b v="0"/>
    <b v="0"/>
    <b v="0"/>
    <b v="0"/>
    <b v="0"/>
    <b v="0"/>
    <b v="0"/>
    <x v="0"/>
    <x v="0"/>
    <n v="0"/>
    <x v="11"/>
    <x v="0"/>
  </r>
  <r>
    <m/>
    <x v="6"/>
    <x v="13"/>
    <x v="364"/>
    <x v="365"/>
    <x v="190"/>
    <x v="377"/>
    <s v="以GR為準統計之數量"/>
    <x v="4"/>
    <x v="73"/>
    <m/>
    <s v="Confidential"/>
    <s v="數值類"/>
    <m/>
    <x v="5"/>
    <s v="PRO"/>
    <x v="8"/>
    <x v="8"/>
    <x v="0"/>
    <x v="2"/>
    <s v="DM_PRO_FILL_RATE_BY_VENDOR"/>
    <s v="LTA_GR_QUANTITY"/>
    <m/>
    <m/>
    <s v="Su.May@inventec.com"/>
    <s v="H46"/>
    <m/>
    <m/>
    <m/>
    <m/>
    <m/>
    <m/>
    <m/>
    <m/>
    <m/>
    <m/>
    <m/>
    <m/>
    <m/>
    <m/>
    <s v="資料清單"/>
    <x v="14"/>
    <x v="55"/>
    <x v="60"/>
    <x v="13"/>
    <e v="#N/A"/>
    <s v="LTA GR Quantity"/>
    <x v="365"/>
    <x v="190"/>
    <x v="0"/>
    <x v="377"/>
    <x v="8"/>
    <s v="IEC_STD_V10 &gt;&gt; Common &gt;&gt; AutoMetaDataLTA GR Quantity"/>
    <x v="4"/>
    <x v="1"/>
    <s v="廠商實際交貨量Measure"/>
    <n v="769"/>
    <n v="773"/>
    <n v="0"/>
    <s v=""/>
    <n v="0"/>
    <n v="0"/>
    <n v="871"/>
    <x v="166"/>
    <s v="Fill Rate by Vendor"/>
    <x v="72"/>
    <e v="#N/A"/>
    <x v="0"/>
    <s v="P.3.9.0:"/>
    <x v="55"/>
    <x v="55"/>
    <x v="776"/>
    <x v="364"/>
    <x v="365"/>
    <x v="293"/>
    <x v="0"/>
    <x v="2"/>
    <x v="18"/>
    <x v="4"/>
    <m/>
    <x v="0"/>
    <x v="4"/>
    <s v="Fill Rate by Vendor_LTA GR Quantity"/>
    <x v="760"/>
    <x v="4"/>
    <x v="0"/>
    <x v="8"/>
    <x v="6"/>
    <x v="0"/>
    <x v="0"/>
    <s v="DM_PRO_FILL_RATE_BY_VENDOR"/>
    <s v="LTA_GR_QUANTITY"/>
    <x v="63"/>
    <x v="249"/>
    <x v="0"/>
    <n v="8"/>
    <x v="4"/>
    <x v="4"/>
    <x v="6"/>
    <s v=""/>
    <s v=""/>
    <n v="776"/>
    <s v="-776"/>
    <x v="0"/>
    <x v="0"/>
    <x v="0"/>
    <x v="365"/>
    <x v="8"/>
    <s v="承諾交貨的SAP收料數量"/>
    <s v="EIS/SAP"/>
    <s v="EIS/SAP"/>
    <x v="2"/>
    <x v="60"/>
    <m/>
    <s v="^(EIS/SAP)$"/>
    <n v="9"/>
    <x v="0"/>
    <x v="6"/>
    <x v="0"/>
    <x v="1"/>
    <x v="1"/>
    <x v="1"/>
    <b v="0"/>
    <x v="1"/>
    <x v="1"/>
    <n v="0"/>
    <x v="0"/>
    <b v="0"/>
    <b v="0"/>
    <b v="0"/>
    <b v="0"/>
    <b v="0"/>
    <b v="0"/>
    <b v="0"/>
    <b v="0"/>
    <b v="0"/>
    <b v="0"/>
    <b v="0"/>
    <x v="0"/>
    <x v="0"/>
    <n v="0"/>
    <x v="18"/>
    <x v="0"/>
  </r>
  <r>
    <m/>
    <x v="6"/>
    <x v="13"/>
    <x v="365"/>
    <x v="366"/>
    <x v="1"/>
    <x v="378"/>
    <s v="僅限有列入Critical part之材料"/>
    <x v="4"/>
    <x v="73"/>
    <m/>
    <s v="Confidential"/>
    <s v="數值類"/>
    <m/>
    <x v="5"/>
    <s v="PRO"/>
    <x v="8"/>
    <x v="8"/>
    <x v="0"/>
    <x v="2"/>
    <s v="DM_PRO_FILL_RATE_BY_VENDOR"/>
    <s v="ACCUM_LTA_MOU_QUANTITY"/>
    <m/>
    <m/>
    <s v="Su.May@inventec.com"/>
    <s v="H46"/>
    <m/>
    <m/>
    <m/>
    <m/>
    <m/>
    <m/>
    <m/>
    <m/>
    <m/>
    <m/>
    <m/>
    <m/>
    <m/>
    <m/>
    <s v="資料清單"/>
    <x v="14"/>
    <x v="56"/>
    <x v="60"/>
    <x v="13"/>
    <e v="#N/A"/>
    <s v="Accum LTA MOU Quantity"/>
    <x v="366"/>
    <x v="1"/>
    <x v="0"/>
    <x v="378"/>
    <x v="8"/>
    <s v="IEC_STD_V10 &gt;&gt; Common &gt;&gt; AutoMetaDataAccum LTA MOU Quantity"/>
    <x v="4"/>
    <x v="1"/>
    <s v="廠商累計承諾交貨量Measure"/>
    <n v="770"/>
    <n v="773"/>
    <n v="0"/>
    <s v=""/>
    <n v="0"/>
    <n v="0"/>
    <e v="#N/A"/>
    <x v="0"/>
    <s v="Fill Rate by Vendor"/>
    <x v="72"/>
    <e v="#N/A"/>
    <x v="0"/>
    <s v="P.3.9.0:"/>
    <x v="56"/>
    <x v="56"/>
    <x v="777"/>
    <x v="365"/>
    <x v="366"/>
    <x v="308"/>
    <x v="0"/>
    <x v="2"/>
    <x v="18"/>
    <x v="4"/>
    <m/>
    <x v="0"/>
    <x v="4"/>
    <s v="Fill Rate by Vendor_Accum LTA MOU Quantity"/>
    <x v="761"/>
    <x v="4"/>
    <x v="0"/>
    <x v="8"/>
    <x v="6"/>
    <x v="0"/>
    <x v="0"/>
    <s v="DM_PRO_FILL_RATE_BY_VENDOR"/>
    <s v="ACCUM_LTA_MOU_QUANTITY"/>
    <x v="63"/>
    <x v="250"/>
    <x v="0"/>
    <n v="8"/>
    <x v="4"/>
    <x v="4"/>
    <x v="2"/>
    <s v=""/>
    <s v=""/>
    <n v="777"/>
    <s v="-777"/>
    <x v="0"/>
    <x v="0"/>
    <x v="0"/>
    <x v="366"/>
    <x v="8"/>
    <s v="區間內累計已與廠商簽訂之LTA/MOU材料數量"/>
    <s v="EIS/SAP"/>
    <s v="EIS/SAP"/>
    <x v="2"/>
    <x v="60"/>
    <m/>
    <s v="^(EIS/SAP)$"/>
    <n v="9"/>
    <x v="0"/>
    <x v="6"/>
    <x v="0"/>
    <x v="1"/>
    <x v="1"/>
    <x v="1"/>
    <b v="0"/>
    <x v="1"/>
    <x v="1"/>
    <n v="0"/>
    <x v="0"/>
    <b v="0"/>
    <b v="0"/>
    <b v="1"/>
    <b v="0"/>
    <b v="0"/>
    <b v="0"/>
    <b v="0"/>
    <b v="0"/>
    <e v="#N/A"/>
    <b v="0"/>
    <b v="0"/>
    <x v="2"/>
    <x v="7"/>
    <n v="0"/>
    <x v="17"/>
    <x v="0"/>
  </r>
  <r>
    <m/>
    <x v="6"/>
    <x v="13"/>
    <x v="366"/>
    <x v="367"/>
    <x v="1"/>
    <x v="379"/>
    <s v="以GR為準統計之數量"/>
    <x v="4"/>
    <x v="73"/>
    <m/>
    <s v="Confidential"/>
    <s v="數值類"/>
    <m/>
    <x v="5"/>
    <s v="PRO"/>
    <x v="8"/>
    <x v="8"/>
    <x v="0"/>
    <x v="2"/>
    <s v="DM_PRO_FILL_RATE_BY_VENDOR"/>
    <s v="ACCUM_LTA_GR_QUANTITY"/>
    <m/>
    <m/>
    <s v="Su.May@inventec.com"/>
    <s v="H46"/>
    <m/>
    <m/>
    <m/>
    <m/>
    <m/>
    <m/>
    <m/>
    <m/>
    <m/>
    <m/>
    <m/>
    <m/>
    <m/>
    <m/>
    <s v="資料清單"/>
    <x v="14"/>
    <x v="57"/>
    <x v="60"/>
    <x v="13"/>
    <e v="#N/A"/>
    <s v="Accum LTA GR Quantity"/>
    <x v="367"/>
    <x v="1"/>
    <x v="0"/>
    <x v="379"/>
    <x v="8"/>
    <s v="IEC_STD_V10 &gt;&gt; Common &gt;&gt; AutoMetaDataAccum LTA GR Quantity"/>
    <x v="4"/>
    <x v="1"/>
    <s v="廠商累計實際交貨量Measure"/>
    <n v="771"/>
    <n v="773"/>
    <n v="0"/>
    <s v=""/>
    <n v="0"/>
    <n v="0"/>
    <e v="#N/A"/>
    <x v="0"/>
    <s v="Fill Rate by Vendor"/>
    <x v="72"/>
    <e v="#N/A"/>
    <x v="0"/>
    <s v="P.3.9.0:"/>
    <x v="57"/>
    <x v="57"/>
    <x v="778"/>
    <x v="366"/>
    <x v="367"/>
    <x v="293"/>
    <x v="0"/>
    <x v="2"/>
    <x v="18"/>
    <x v="4"/>
    <m/>
    <x v="0"/>
    <x v="4"/>
    <s v="Fill Rate by Vendor_Accum LTA GR Quantity"/>
    <x v="762"/>
    <x v="4"/>
    <x v="0"/>
    <x v="8"/>
    <x v="6"/>
    <x v="0"/>
    <x v="0"/>
    <s v="DM_PRO_FILL_RATE_BY_VENDOR"/>
    <s v="ACCUM_LTA_GR_QUANTITY"/>
    <x v="63"/>
    <x v="251"/>
    <x v="0"/>
    <n v="8"/>
    <x v="4"/>
    <x v="4"/>
    <x v="2"/>
    <s v=""/>
    <s v=""/>
    <n v="778"/>
    <s v="-778"/>
    <x v="0"/>
    <x v="0"/>
    <x v="0"/>
    <x v="367"/>
    <x v="8"/>
    <s v="區間內累計承諾交貨的SAP收料數量"/>
    <s v="EIS/SAP"/>
    <s v="EIS/SAP"/>
    <x v="2"/>
    <x v="60"/>
    <m/>
    <s v="^(EIS/SAP)$"/>
    <n v="9"/>
    <x v="0"/>
    <x v="6"/>
    <x v="0"/>
    <x v="1"/>
    <x v="1"/>
    <x v="1"/>
    <b v="0"/>
    <x v="1"/>
    <x v="1"/>
    <n v="0"/>
    <x v="0"/>
    <b v="0"/>
    <b v="0"/>
    <b v="1"/>
    <b v="0"/>
    <b v="0"/>
    <b v="0"/>
    <b v="0"/>
    <b v="0"/>
    <e v="#N/A"/>
    <b v="0"/>
    <b v="0"/>
    <x v="2"/>
    <x v="7"/>
    <n v="0"/>
    <x v="28"/>
    <x v="0"/>
  </r>
  <r>
    <m/>
    <x v="6"/>
    <x v="13"/>
    <x v="367"/>
    <x v="368"/>
    <x v="1"/>
    <x v="380"/>
    <s v="每季內以月，呈現達交狀況，數量除單獨月份外，亦以累計方式呈現，並依此計算達交率。"/>
    <x v="4"/>
    <x v="73"/>
    <m/>
    <s v="Confidential"/>
    <s v="比例類"/>
    <m/>
    <x v="5"/>
    <s v="PRO"/>
    <x v="8"/>
    <x v="8"/>
    <x v="0"/>
    <x v="2"/>
    <s v="DM_PRO_FILL_RATE_BY_VENDOR"/>
    <s v="YTD_FILL_RATE"/>
    <m/>
    <m/>
    <s v="Su.May@inventec.com"/>
    <s v="H47"/>
    <m/>
    <m/>
    <m/>
    <m/>
    <m/>
    <m/>
    <m/>
    <m/>
    <m/>
    <m/>
    <m/>
    <m/>
    <m/>
    <m/>
    <s v="資料清單"/>
    <x v="14"/>
    <x v="58"/>
    <x v="60"/>
    <x v="13"/>
    <e v="#N/A"/>
    <s v="YTD Fill Rate"/>
    <x v="368"/>
    <x v="1"/>
    <x v="0"/>
    <x v="380"/>
    <x v="8"/>
    <s v="IEC_STD_V10 &gt;&gt; Common &gt;&gt; AutoMetaDataYTD Fill Rate"/>
    <x v="4"/>
    <x v="1"/>
    <s v="LTA MOU達交率Measure"/>
    <n v="772"/>
    <n v="773"/>
    <n v="0"/>
    <s v=""/>
    <n v="0"/>
    <n v="0"/>
    <n v="872"/>
    <x v="167"/>
    <s v="Fill Rate by Vendor"/>
    <x v="72"/>
    <e v="#N/A"/>
    <x v="0"/>
    <s v="P.3.9.0:"/>
    <x v="58"/>
    <x v="58"/>
    <x v="779"/>
    <x v="367"/>
    <x v="368"/>
    <x v="309"/>
    <x v="0"/>
    <x v="2"/>
    <x v="19"/>
    <x v="5"/>
    <m/>
    <x v="0"/>
    <x v="4"/>
    <s v="Fill Rate by Vendor_YTD Fill Rate"/>
    <x v="763"/>
    <x v="4"/>
    <x v="0"/>
    <x v="8"/>
    <x v="6"/>
    <x v="0"/>
    <x v="0"/>
    <s v="DM_PRO_FILL_RATE_BY_VENDOR"/>
    <s v="YTD_FILL_RATE"/>
    <x v="63"/>
    <x v="252"/>
    <x v="0"/>
    <n v="8"/>
    <x v="4"/>
    <x v="4"/>
    <x v="6"/>
    <s v=""/>
    <s v=""/>
    <n v="779"/>
    <s v="-779"/>
    <x v="0"/>
    <x v="0"/>
    <x v="0"/>
    <x v="368"/>
    <x v="8"/>
    <s v="SAP GR Qty除以LTA/MOU Q'ty"/>
    <s v="EIS/SAP"/>
    <s v="EIS/SAP"/>
    <x v="2"/>
    <x v="60"/>
    <m/>
    <s v="^(EIS/SAP)$"/>
    <n v="9"/>
    <x v="0"/>
    <x v="6"/>
    <x v="0"/>
    <x v="1"/>
    <x v="1"/>
    <x v="1"/>
    <b v="0"/>
    <x v="1"/>
    <x v="1"/>
    <n v="0"/>
    <x v="0"/>
    <b v="0"/>
    <b v="0"/>
    <b v="0"/>
    <b v="0"/>
    <b v="0"/>
    <b v="0"/>
    <b v="0"/>
    <b v="0"/>
    <b v="0"/>
    <b v="0"/>
    <b v="0"/>
    <x v="0"/>
    <x v="0"/>
    <n v="0"/>
    <x v="12"/>
    <x v="0"/>
  </r>
  <r>
    <m/>
    <x v="6"/>
    <x v="13"/>
    <x v="369"/>
    <x v="370"/>
    <x v="1"/>
    <x v="382"/>
    <s v="達交率按PartNo排名"/>
    <x v="0"/>
    <x v="0"/>
    <m/>
    <s v="Confidential"/>
    <s v="代碼類"/>
    <m/>
    <x v="5"/>
    <s v="PRO"/>
    <x v="8"/>
    <x v="8"/>
    <x v="0"/>
    <x v="2"/>
    <s v="DM_PRO_FILL_RATE_BY_PARTNO"/>
    <m/>
    <m/>
    <m/>
    <s v="Su.May@inventec.com"/>
    <s v="H42"/>
    <m/>
    <m/>
    <m/>
    <m/>
    <m/>
    <m/>
    <m/>
    <m/>
    <m/>
    <m/>
    <m/>
    <m/>
    <m/>
    <m/>
    <s v="資料清單"/>
    <x v="14"/>
    <x v="59"/>
    <x v="60"/>
    <x v="13"/>
    <e v="#N/A"/>
    <s v="Fill Rate by PartNo"/>
    <x v="370"/>
    <x v="1"/>
    <x v="0"/>
    <x v="382"/>
    <x v="8"/>
    <s v="IEC_STD_V10 &gt;&gt; Common &gt;&gt; AutoMetaDataFill Rate by PartNo"/>
    <x v="0"/>
    <x v="1"/>
    <s v="達交率按PartNo排名Concept"/>
    <n v="782"/>
    <n v="0"/>
    <n v="0"/>
    <s v=""/>
    <n v="0"/>
    <n v="0"/>
    <n v="0"/>
    <x v="0"/>
    <s v=""/>
    <x v="0"/>
    <s v=""/>
    <x v="0"/>
    <s v="P.3.9.0:"/>
    <x v="59"/>
    <x v="59"/>
    <x v="780"/>
    <x v="369"/>
    <x v="370"/>
    <x v="311"/>
    <x v="0"/>
    <x v="2"/>
    <x v="20"/>
    <x v="2"/>
    <m/>
    <x v="0"/>
    <x v="0"/>
    <s v="Fill Rate by PartNo"/>
    <x v="764"/>
    <x v="0"/>
    <x v="0"/>
    <x v="8"/>
    <x v="6"/>
    <x v="0"/>
    <x v="0"/>
    <s v="DM_PRO_FILL_RATE_BY_PARTNO"/>
    <s v=""/>
    <x v="64"/>
    <x v="0"/>
    <x v="0"/>
    <n v="8"/>
    <x v="4"/>
    <x v="4"/>
    <x v="6"/>
    <s v=""/>
    <s v=""/>
    <n v="780"/>
    <s v="-780"/>
    <x v="0"/>
    <x v="0"/>
    <x v="0"/>
    <x v="370"/>
    <x v="8"/>
    <s v="達交率按PartNo排名"/>
    <s v="EIS/SAP"/>
    <s v="EIS/SAP"/>
    <x v="2"/>
    <x v="60"/>
    <m/>
    <s v="^(EIS/SAP)$"/>
    <n v="9"/>
    <x v="0"/>
    <x v="6"/>
    <x v="0"/>
    <x v="1"/>
    <x v="0"/>
    <x v="1"/>
    <b v="0"/>
    <x v="1"/>
    <x v="0"/>
    <n v="0"/>
    <x v="0"/>
    <b v="0"/>
    <b v="0"/>
    <b v="0"/>
    <b v="0"/>
    <b v="0"/>
    <b v="0"/>
    <b v="0"/>
    <b v="0"/>
    <b v="0"/>
    <b v="0"/>
    <b v="0"/>
    <x v="0"/>
    <x v="0"/>
    <n v="0"/>
    <x v="5"/>
    <x v="0"/>
  </r>
  <r>
    <m/>
    <x v="6"/>
    <x v="13"/>
    <x v="360"/>
    <x v="361"/>
    <x v="202"/>
    <x v="373"/>
    <m/>
    <x v="3"/>
    <x v="74"/>
    <m/>
    <s v="General"/>
    <s v="日期類"/>
    <s v="西元年月"/>
    <x v="5"/>
    <s v="PRO"/>
    <x v="8"/>
    <x v="7"/>
    <x v="0"/>
    <x v="3"/>
    <s v="DM_PRO_FILL_RATE_BY_PARTNO"/>
    <s v="VENDOR_FULFILLMENT_DATE"/>
    <m/>
    <m/>
    <s v="Su.May@inventec.com"/>
    <m/>
    <m/>
    <m/>
    <s v="資料來源待確認"/>
    <m/>
    <m/>
    <m/>
    <m/>
    <m/>
    <m/>
    <m/>
    <m/>
    <m/>
    <m/>
    <m/>
    <s v="資料清單"/>
    <x v="14"/>
    <x v="60"/>
    <x v="60"/>
    <x v="13"/>
    <e v="#N/A"/>
    <s v="Vendor Fulfillment Date"/>
    <x v="361"/>
    <x v="202"/>
    <x v="0"/>
    <x v="373"/>
    <x v="8"/>
    <s v="IEC_STD_V10 &gt;&gt; Common &gt;&gt; AutoMetaDataVendor Fulfillment Date"/>
    <x v="3"/>
    <x v="0"/>
    <s v="達交率統計年月Dimension"/>
    <n v="762"/>
    <n v="782"/>
    <n v="0"/>
    <s v=""/>
    <n v="0"/>
    <n v="0"/>
    <e v="#N/A"/>
    <x v="0"/>
    <s v="Fill Rate by PartNo"/>
    <x v="73"/>
    <e v="#N/A"/>
    <x v="0"/>
    <s v="P.3.9.0:"/>
    <x v="60"/>
    <x v="60"/>
    <x v="781"/>
    <x v="360"/>
    <x v="361"/>
    <x v="203"/>
    <x v="52"/>
    <x v="3"/>
    <x v="0"/>
    <x v="3"/>
    <m/>
    <x v="0"/>
    <x v="3"/>
    <s v="Fill Rate by PartNo_Vendor Fulfillment Date"/>
    <x v="765"/>
    <x v="3"/>
    <x v="0"/>
    <x v="7"/>
    <x v="6"/>
    <x v="0"/>
    <x v="0"/>
    <s v="DM_PRO_FILL_RATE_BY_PARTNO"/>
    <s v="VENDOR_FULFILLMENT_DATE"/>
    <x v="64"/>
    <x v="245"/>
    <x v="0"/>
    <n v="8"/>
    <x v="4"/>
    <x v="4"/>
    <x v="2"/>
    <s v=""/>
    <s v=""/>
    <n v="781"/>
    <s v="-781"/>
    <x v="0"/>
    <x v="0"/>
    <x v="0"/>
    <x v="361"/>
    <x v="8"/>
    <s v="達交率統計年月"/>
    <s v="PDM/EIS"/>
    <s v="PDM/EIS"/>
    <x v="3"/>
    <x v="60"/>
    <m/>
    <s v="^(PDM/EIS)$"/>
    <n v="9"/>
    <x v="0"/>
    <x v="6"/>
    <x v="0"/>
    <x v="1"/>
    <x v="1"/>
    <x v="1"/>
    <b v="0"/>
    <x v="1"/>
    <x v="1"/>
    <n v="0"/>
    <x v="0"/>
    <b v="0"/>
    <b v="0"/>
    <b v="1"/>
    <b v="0"/>
    <b v="0"/>
    <b v="0"/>
    <b v="0"/>
    <b v="0"/>
    <e v="#N/A"/>
    <b v="0"/>
    <b v="0"/>
    <x v="2"/>
    <x v="7"/>
    <n v="0"/>
    <x v="23"/>
    <x v="0"/>
  </r>
  <r>
    <m/>
    <x v="6"/>
    <x v="13"/>
    <x v="361"/>
    <x v="362"/>
    <x v="203"/>
    <x v="374"/>
    <s v="只抓取6開頭之英業達料號"/>
    <x v="3"/>
    <x v="74"/>
    <m/>
    <s v="Sensitive "/>
    <s v="代碼類"/>
    <s v="皆為英文、數字"/>
    <x v="5"/>
    <s v="PRO"/>
    <x v="8"/>
    <x v="9"/>
    <x v="0"/>
    <x v="4"/>
    <s v="DM_PRO_FILL_RATE_BY_PARTNO"/>
    <s v="IEC_PART_NUMBER"/>
    <m/>
    <m/>
    <s v="Su.May@inventec.com"/>
    <m/>
    <m/>
    <m/>
    <s v="廠商交易金額報表或SAP或PDM"/>
    <m/>
    <m/>
    <m/>
    <m/>
    <m/>
    <m/>
    <m/>
    <m/>
    <m/>
    <m/>
    <m/>
    <s v="資料清單"/>
    <x v="14"/>
    <x v="61"/>
    <x v="60"/>
    <x v="13"/>
    <e v="#N/A"/>
    <s v="IEC Part Number"/>
    <x v="362"/>
    <x v="203"/>
    <x v="0"/>
    <x v="374"/>
    <x v="8"/>
    <s v="IEC_STD_V10 &gt;&gt; Common &gt;&gt; AutoMetaDataIEC Part Number"/>
    <x v="3"/>
    <x v="2"/>
    <s v="英業達料號Dimension"/>
    <n v="764"/>
    <n v="782"/>
    <n v="0"/>
    <s v=""/>
    <n v="0"/>
    <n v="0"/>
    <n v="903"/>
    <x v="163"/>
    <s v="Fill Rate by PartNo"/>
    <x v="73"/>
    <e v="#N/A"/>
    <x v="0"/>
    <s v="P.3.9.0:"/>
    <x v="61"/>
    <x v="61"/>
    <x v="782"/>
    <x v="361"/>
    <x v="362"/>
    <x v="306"/>
    <x v="53"/>
    <x v="4"/>
    <x v="0"/>
    <x v="2"/>
    <m/>
    <x v="0"/>
    <x v="3"/>
    <s v="Fill Rate by PartNo_IEC Part Number"/>
    <x v="766"/>
    <x v="3"/>
    <x v="0"/>
    <x v="9"/>
    <x v="6"/>
    <x v="0"/>
    <x v="0"/>
    <s v="DM_PRO_FILL_RATE_BY_PARTNO"/>
    <s v="IEC_PART_NUMBER"/>
    <x v="64"/>
    <x v="246"/>
    <x v="0"/>
    <n v="8"/>
    <x v="4"/>
    <x v="4"/>
    <x v="6"/>
    <s v=""/>
    <s v=""/>
    <n v="782"/>
    <s v="-782"/>
    <x v="0"/>
    <x v="0"/>
    <x v="0"/>
    <x v="362"/>
    <x v="8"/>
    <s v="英業達料號"/>
    <s v="PDM/SAP/EIS"/>
    <s v="PDM/SAP/EIS"/>
    <x v="4"/>
    <x v="60"/>
    <m/>
    <s v="^(PDM/SAP/EIS)$"/>
    <n v="9"/>
    <x v="0"/>
    <x v="6"/>
    <x v="0"/>
    <x v="1"/>
    <x v="1"/>
    <x v="1"/>
    <b v="0"/>
    <x v="1"/>
    <x v="1"/>
    <n v="0"/>
    <x v="0"/>
    <b v="0"/>
    <b v="0"/>
    <b v="0"/>
    <b v="0"/>
    <b v="0"/>
    <b v="0"/>
    <b v="0"/>
    <b v="0"/>
    <b v="0"/>
    <b v="0"/>
    <b v="0"/>
    <x v="0"/>
    <x v="0"/>
    <n v="0"/>
    <x v="18"/>
    <x v="0"/>
  </r>
  <r>
    <m/>
    <x v="6"/>
    <x v="13"/>
    <x v="362"/>
    <x v="363"/>
    <x v="204"/>
    <x v="375"/>
    <s v="料號描述"/>
    <x v="3"/>
    <x v="74"/>
    <m/>
    <s v="Sensitive"/>
    <s v="代碼類"/>
    <s v="皆為英文、數字與符號"/>
    <x v="5"/>
    <s v="PRO"/>
    <x v="8"/>
    <x v="9"/>
    <x v="0"/>
    <x v="4"/>
    <s v="DM_PRO_FILL_RATE_BY_PARTNO"/>
    <s v="PART_DESCRIPTION"/>
    <m/>
    <m/>
    <s v="Su.May@inventec.com"/>
    <m/>
    <m/>
    <m/>
    <s v="廠商交易金額報表或SAP或PDM"/>
    <m/>
    <m/>
    <m/>
    <m/>
    <m/>
    <m/>
    <m/>
    <m/>
    <m/>
    <m/>
    <m/>
    <s v="資料清單"/>
    <x v="14"/>
    <x v="62"/>
    <x v="60"/>
    <x v="13"/>
    <e v="#N/A"/>
    <s v="Part Description"/>
    <x v="363"/>
    <x v="204"/>
    <x v="0"/>
    <x v="375"/>
    <x v="8"/>
    <s v="IEC_STD_V10 &gt;&gt; Common &gt;&gt; AutoMetaDataPart Description"/>
    <x v="3"/>
    <x v="2"/>
    <s v="料號描述Dimension"/>
    <n v="765"/>
    <n v="782"/>
    <n v="0"/>
    <s v=""/>
    <n v="0"/>
    <n v="0"/>
    <n v="904"/>
    <x v="164"/>
    <s v="Fill Rate by PartNo"/>
    <x v="73"/>
    <e v="#N/A"/>
    <x v="0"/>
    <s v="P.3.9.0:"/>
    <x v="62"/>
    <x v="62"/>
    <x v="783"/>
    <x v="362"/>
    <x v="363"/>
    <x v="307"/>
    <x v="54"/>
    <x v="4"/>
    <x v="0"/>
    <x v="2"/>
    <m/>
    <x v="0"/>
    <x v="3"/>
    <s v="Fill Rate by PartNo_Part Description"/>
    <x v="767"/>
    <x v="3"/>
    <x v="0"/>
    <x v="9"/>
    <x v="6"/>
    <x v="0"/>
    <x v="0"/>
    <s v="DM_PRO_FILL_RATE_BY_PARTNO"/>
    <s v="PART_DESCRIPTION"/>
    <x v="64"/>
    <x v="247"/>
    <x v="0"/>
    <n v="8"/>
    <x v="4"/>
    <x v="4"/>
    <x v="6"/>
    <s v=""/>
    <s v=""/>
    <n v="783"/>
    <s v="-783"/>
    <x v="0"/>
    <x v="0"/>
    <x v="0"/>
    <x v="363"/>
    <x v="8"/>
    <s v="料號描述"/>
    <s v="PDM/SAP/EIS"/>
    <s v="PDM/SAP/EIS"/>
    <x v="4"/>
    <x v="60"/>
    <m/>
    <s v="^(PDM/SAP/EIS)$"/>
    <n v="9"/>
    <x v="0"/>
    <x v="6"/>
    <x v="0"/>
    <x v="1"/>
    <x v="1"/>
    <x v="1"/>
    <b v="0"/>
    <x v="1"/>
    <x v="1"/>
    <n v="0"/>
    <x v="0"/>
    <b v="0"/>
    <b v="0"/>
    <b v="0"/>
    <b v="0"/>
    <b v="0"/>
    <b v="0"/>
    <b v="0"/>
    <b v="0"/>
    <b v="0"/>
    <b v="0"/>
    <b v="0"/>
    <x v="0"/>
    <x v="0"/>
    <n v="0"/>
    <x v="11"/>
    <x v="0"/>
  </r>
  <r>
    <m/>
    <x v="6"/>
    <x v="13"/>
    <x v="363"/>
    <x v="364"/>
    <x v="205"/>
    <x v="376"/>
    <s v="僅限有列入Critical part之材料"/>
    <x v="4"/>
    <x v="74"/>
    <m/>
    <s v="Confidential"/>
    <s v="數值類"/>
    <m/>
    <x v="5"/>
    <s v="PRO"/>
    <x v="8"/>
    <x v="8"/>
    <x v="0"/>
    <x v="2"/>
    <s v="DM_PRO_FILL_RATE_BY_PARTNO"/>
    <s v="LTA_MOU_QUANTITY"/>
    <m/>
    <m/>
    <s v="Su.May@inventec.com"/>
    <s v="H46"/>
    <m/>
    <m/>
    <m/>
    <m/>
    <m/>
    <m/>
    <m/>
    <m/>
    <m/>
    <m/>
    <m/>
    <m/>
    <m/>
    <m/>
    <s v="資料清單"/>
    <x v="14"/>
    <x v="63"/>
    <x v="60"/>
    <x v="13"/>
    <e v="#N/A"/>
    <s v="LTA MOU Quantity"/>
    <x v="364"/>
    <x v="205"/>
    <x v="0"/>
    <x v="376"/>
    <x v="8"/>
    <s v="IEC_STD_V10 &gt;&gt; Common &gt;&gt; AutoMetaDataLTA MOU Quantity"/>
    <x v="4"/>
    <x v="1"/>
    <s v="廠商承諾交貨量Measure"/>
    <n v="768"/>
    <n v="782"/>
    <n v="0"/>
    <s v=""/>
    <n v="0"/>
    <n v="0"/>
    <n v="870"/>
    <x v="165"/>
    <s v="Fill Rate by PartNo"/>
    <x v="73"/>
    <e v="#N/A"/>
    <x v="0"/>
    <s v="P.3.9.0:"/>
    <x v="63"/>
    <x v="63"/>
    <x v="784"/>
    <x v="363"/>
    <x v="364"/>
    <x v="308"/>
    <x v="0"/>
    <x v="2"/>
    <x v="18"/>
    <x v="4"/>
    <m/>
    <x v="0"/>
    <x v="4"/>
    <s v="Fill Rate by PartNo_LTA MOU Quantity"/>
    <x v="768"/>
    <x v="4"/>
    <x v="0"/>
    <x v="8"/>
    <x v="6"/>
    <x v="0"/>
    <x v="0"/>
    <s v="DM_PRO_FILL_RATE_BY_PARTNO"/>
    <s v="LTA_MOU_QUANTITY"/>
    <x v="64"/>
    <x v="248"/>
    <x v="0"/>
    <n v="8"/>
    <x v="4"/>
    <x v="4"/>
    <x v="6"/>
    <s v=""/>
    <s v=""/>
    <n v="784"/>
    <s v="-784"/>
    <x v="0"/>
    <x v="0"/>
    <x v="0"/>
    <x v="364"/>
    <x v="8"/>
    <s v="已與廠商簽訂之LTA/MOU材料數量"/>
    <s v="EIS/SAP"/>
    <s v="EIS/SAP"/>
    <x v="2"/>
    <x v="60"/>
    <m/>
    <s v="^(EIS/SAP)$"/>
    <n v="9"/>
    <x v="0"/>
    <x v="6"/>
    <x v="0"/>
    <x v="1"/>
    <x v="1"/>
    <x v="1"/>
    <b v="0"/>
    <x v="1"/>
    <x v="1"/>
    <n v="0"/>
    <x v="0"/>
    <b v="0"/>
    <b v="0"/>
    <b v="0"/>
    <b v="0"/>
    <b v="0"/>
    <b v="0"/>
    <b v="0"/>
    <b v="0"/>
    <b v="0"/>
    <b v="0"/>
    <b v="0"/>
    <x v="0"/>
    <x v="0"/>
    <n v="0"/>
    <x v="11"/>
    <x v="0"/>
  </r>
  <r>
    <m/>
    <x v="6"/>
    <x v="13"/>
    <x v="364"/>
    <x v="365"/>
    <x v="190"/>
    <x v="377"/>
    <s v="以GR為準統計之數量"/>
    <x v="4"/>
    <x v="74"/>
    <m/>
    <s v="Confidential"/>
    <s v="數值類"/>
    <m/>
    <x v="5"/>
    <s v="PRO"/>
    <x v="8"/>
    <x v="8"/>
    <x v="0"/>
    <x v="2"/>
    <s v="DM_PRO_FILL_RATE_BY_PARTNO"/>
    <s v="LTA_GR_QUANTITY"/>
    <m/>
    <m/>
    <s v="Su.May@inventec.com"/>
    <s v="H46"/>
    <m/>
    <m/>
    <m/>
    <m/>
    <m/>
    <m/>
    <m/>
    <m/>
    <m/>
    <m/>
    <m/>
    <m/>
    <m/>
    <m/>
    <s v="資料清單"/>
    <x v="14"/>
    <x v="64"/>
    <x v="60"/>
    <x v="13"/>
    <e v="#N/A"/>
    <s v="LTA GR Quantity"/>
    <x v="365"/>
    <x v="190"/>
    <x v="0"/>
    <x v="377"/>
    <x v="8"/>
    <s v="IEC_STD_V10 &gt;&gt; Common &gt;&gt; AutoMetaDataLTA GR Quantity"/>
    <x v="4"/>
    <x v="1"/>
    <s v="廠商實際交貨量Measure"/>
    <n v="769"/>
    <n v="782"/>
    <n v="0"/>
    <s v=""/>
    <n v="0"/>
    <n v="0"/>
    <n v="871"/>
    <x v="166"/>
    <s v="Fill Rate by PartNo"/>
    <x v="73"/>
    <e v="#N/A"/>
    <x v="0"/>
    <s v="P.3.9.0:"/>
    <x v="64"/>
    <x v="64"/>
    <x v="785"/>
    <x v="364"/>
    <x v="365"/>
    <x v="293"/>
    <x v="0"/>
    <x v="2"/>
    <x v="18"/>
    <x v="4"/>
    <m/>
    <x v="0"/>
    <x v="4"/>
    <s v="Fill Rate by PartNo_LTA GR Quantity"/>
    <x v="769"/>
    <x v="4"/>
    <x v="0"/>
    <x v="8"/>
    <x v="6"/>
    <x v="0"/>
    <x v="0"/>
    <s v="DM_PRO_FILL_RATE_BY_PARTNO"/>
    <s v="LTA_GR_QUANTITY"/>
    <x v="64"/>
    <x v="249"/>
    <x v="0"/>
    <n v="8"/>
    <x v="4"/>
    <x v="4"/>
    <x v="6"/>
    <s v=""/>
    <s v=""/>
    <n v="785"/>
    <s v="-785"/>
    <x v="0"/>
    <x v="0"/>
    <x v="0"/>
    <x v="365"/>
    <x v="8"/>
    <s v="承諾交貨的SAP收料數量"/>
    <s v="EIS/SAP"/>
    <s v="EIS/SAP"/>
    <x v="2"/>
    <x v="60"/>
    <m/>
    <s v="^(EIS/SAP)$"/>
    <n v="9"/>
    <x v="0"/>
    <x v="6"/>
    <x v="0"/>
    <x v="1"/>
    <x v="1"/>
    <x v="1"/>
    <b v="0"/>
    <x v="1"/>
    <x v="1"/>
    <n v="0"/>
    <x v="0"/>
    <b v="0"/>
    <b v="0"/>
    <b v="0"/>
    <b v="0"/>
    <b v="0"/>
    <b v="0"/>
    <b v="0"/>
    <b v="0"/>
    <b v="0"/>
    <b v="0"/>
    <b v="0"/>
    <x v="0"/>
    <x v="0"/>
    <n v="0"/>
    <x v="18"/>
    <x v="0"/>
  </r>
  <r>
    <m/>
    <x v="6"/>
    <x v="13"/>
    <x v="365"/>
    <x v="366"/>
    <x v="1"/>
    <x v="378"/>
    <s v="僅限有列入Critical part之材料"/>
    <x v="4"/>
    <x v="74"/>
    <m/>
    <s v="Confidential"/>
    <s v="數值類"/>
    <m/>
    <x v="5"/>
    <s v="PRO"/>
    <x v="8"/>
    <x v="8"/>
    <x v="0"/>
    <x v="2"/>
    <s v="DM_PRO_FILL_RATE_BY_PARTNO"/>
    <s v="ACCUM_LTA_MOU_QUANTITY"/>
    <m/>
    <m/>
    <s v="Su.May@inventec.com"/>
    <s v="H46"/>
    <m/>
    <m/>
    <m/>
    <m/>
    <m/>
    <m/>
    <m/>
    <m/>
    <m/>
    <m/>
    <m/>
    <m/>
    <m/>
    <m/>
    <s v="資料清單"/>
    <x v="14"/>
    <x v="65"/>
    <x v="60"/>
    <x v="13"/>
    <e v="#N/A"/>
    <s v="Accum LTA MOU Quantity"/>
    <x v="366"/>
    <x v="1"/>
    <x v="0"/>
    <x v="378"/>
    <x v="8"/>
    <s v="IEC_STD_V10 &gt;&gt; Common &gt;&gt; AutoMetaDataAccum LTA MOU Quantity"/>
    <x v="4"/>
    <x v="1"/>
    <s v="廠商累計承諾交貨量Measure"/>
    <n v="770"/>
    <n v="782"/>
    <n v="0"/>
    <s v=""/>
    <n v="0"/>
    <n v="0"/>
    <e v="#N/A"/>
    <x v="0"/>
    <s v="Fill Rate by PartNo"/>
    <x v="73"/>
    <e v="#N/A"/>
    <x v="0"/>
    <s v="P.3.9.0:"/>
    <x v="65"/>
    <x v="65"/>
    <x v="786"/>
    <x v="365"/>
    <x v="366"/>
    <x v="308"/>
    <x v="0"/>
    <x v="2"/>
    <x v="18"/>
    <x v="4"/>
    <m/>
    <x v="0"/>
    <x v="4"/>
    <s v="Fill Rate by PartNo_Accum LTA MOU Quantity"/>
    <x v="770"/>
    <x v="4"/>
    <x v="0"/>
    <x v="8"/>
    <x v="6"/>
    <x v="0"/>
    <x v="0"/>
    <s v="DM_PRO_FILL_RATE_BY_PARTNO"/>
    <s v="ACCUM_LTA_MOU_QUANTITY"/>
    <x v="64"/>
    <x v="250"/>
    <x v="0"/>
    <n v="8"/>
    <x v="4"/>
    <x v="4"/>
    <x v="2"/>
    <s v=""/>
    <s v=""/>
    <n v="786"/>
    <s v="-786"/>
    <x v="0"/>
    <x v="0"/>
    <x v="0"/>
    <x v="366"/>
    <x v="8"/>
    <s v="區間內累計已與廠商簽訂之LTA/MOU材料數量"/>
    <s v="EIS/SAP"/>
    <s v="EIS/SAP"/>
    <x v="2"/>
    <x v="60"/>
    <m/>
    <s v="^(EIS/SAP)$"/>
    <n v="9"/>
    <x v="0"/>
    <x v="6"/>
    <x v="0"/>
    <x v="1"/>
    <x v="1"/>
    <x v="1"/>
    <b v="0"/>
    <x v="1"/>
    <x v="1"/>
    <n v="0"/>
    <x v="0"/>
    <b v="0"/>
    <b v="0"/>
    <b v="1"/>
    <b v="0"/>
    <b v="0"/>
    <b v="0"/>
    <b v="0"/>
    <b v="0"/>
    <e v="#N/A"/>
    <b v="0"/>
    <b v="0"/>
    <x v="2"/>
    <x v="7"/>
    <n v="0"/>
    <x v="17"/>
    <x v="0"/>
  </r>
  <r>
    <m/>
    <x v="6"/>
    <x v="13"/>
    <x v="366"/>
    <x v="367"/>
    <x v="1"/>
    <x v="379"/>
    <s v="以GR為準統計之數量"/>
    <x v="4"/>
    <x v="74"/>
    <m/>
    <s v="Confidential"/>
    <s v="數值類"/>
    <m/>
    <x v="5"/>
    <s v="PRO"/>
    <x v="8"/>
    <x v="8"/>
    <x v="0"/>
    <x v="2"/>
    <s v="DM_PRO_FILL_RATE_BY_PARTNO"/>
    <s v="ACCUM_LTA_GR_QUANTITY"/>
    <m/>
    <m/>
    <s v="Su.May@inventec.com"/>
    <s v="H46"/>
    <m/>
    <m/>
    <m/>
    <m/>
    <m/>
    <m/>
    <m/>
    <m/>
    <m/>
    <m/>
    <m/>
    <m/>
    <m/>
    <m/>
    <s v="資料清單"/>
    <x v="14"/>
    <x v="66"/>
    <x v="60"/>
    <x v="13"/>
    <e v="#N/A"/>
    <s v="Accum LTA GR Quantity"/>
    <x v="367"/>
    <x v="1"/>
    <x v="0"/>
    <x v="379"/>
    <x v="8"/>
    <s v="IEC_STD_V10 &gt;&gt; Common &gt;&gt; AutoMetaDataAccum LTA GR Quantity"/>
    <x v="4"/>
    <x v="1"/>
    <s v="廠商累計實際交貨量Measure"/>
    <n v="771"/>
    <n v="782"/>
    <n v="0"/>
    <s v=""/>
    <n v="0"/>
    <n v="0"/>
    <e v="#N/A"/>
    <x v="0"/>
    <s v="Fill Rate by PartNo"/>
    <x v="73"/>
    <e v="#N/A"/>
    <x v="0"/>
    <s v="P.3.9.0:"/>
    <x v="66"/>
    <x v="66"/>
    <x v="787"/>
    <x v="366"/>
    <x v="367"/>
    <x v="293"/>
    <x v="0"/>
    <x v="2"/>
    <x v="18"/>
    <x v="4"/>
    <m/>
    <x v="0"/>
    <x v="4"/>
    <s v="Fill Rate by PartNo_Accum LTA GR Quantity"/>
    <x v="771"/>
    <x v="4"/>
    <x v="0"/>
    <x v="8"/>
    <x v="6"/>
    <x v="0"/>
    <x v="0"/>
    <s v="DM_PRO_FILL_RATE_BY_PARTNO"/>
    <s v="ACCUM_LTA_GR_QUANTITY"/>
    <x v="64"/>
    <x v="251"/>
    <x v="0"/>
    <n v="8"/>
    <x v="4"/>
    <x v="4"/>
    <x v="2"/>
    <s v=""/>
    <s v=""/>
    <n v="787"/>
    <s v="-787"/>
    <x v="0"/>
    <x v="0"/>
    <x v="0"/>
    <x v="367"/>
    <x v="8"/>
    <s v="區間內累計承諾交貨的SAP收料數量"/>
    <s v="EIS/SAP"/>
    <s v="EIS/SAP"/>
    <x v="2"/>
    <x v="60"/>
    <m/>
    <s v="^(EIS/SAP)$"/>
    <n v="9"/>
    <x v="0"/>
    <x v="6"/>
    <x v="0"/>
    <x v="1"/>
    <x v="1"/>
    <x v="1"/>
    <b v="0"/>
    <x v="1"/>
    <x v="1"/>
    <n v="0"/>
    <x v="0"/>
    <b v="0"/>
    <b v="0"/>
    <b v="1"/>
    <b v="0"/>
    <b v="0"/>
    <b v="0"/>
    <b v="0"/>
    <b v="0"/>
    <e v="#N/A"/>
    <b v="0"/>
    <b v="0"/>
    <x v="2"/>
    <x v="7"/>
    <n v="0"/>
    <x v="28"/>
    <x v="0"/>
  </r>
  <r>
    <m/>
    <x v="6"/>
    <x v="13"/>
    <x v="367"/>
    <x v="368"/>
    <x v="1"/>
    <x v="380"/>
    <s v="每季內以月，呈現達交狀況，數量除單獨月份外，亦以累計方式呈現，並依此計算達交率。"/>
    <x v="4"/>
    <x v="74"/>
    <m/>
    <s v="Confidential"/>
    <s v="比例類"/>
    <m/>
    <x v="5"/>
    <s v="PRO"/>
    <x v="8"/>
    <x v="8"/>
    <x v="0"/>
    <x v="2"/>
    <s v="DM_PRO_FILL_RATE_BY_PARTNO"/>
    <s v="YTD_FILL_RATE"/>
    <m/>
    <m/>
    <s v="Su.May@inventec.com"/>
    <s v="H47"/>
    <m/>
    <m/>
    <m/>
    <m/>
    <m/>
    <m/>
    <m/>
    <m/>
    <m/>
    <m/>
    <m/>
    <m/>
    <m/>
    <m/>
    <s v="資料清單"/>
    <x v="14"/>
    <x v="67"/>
    <x v="60"/>
    <x v="13"/>
    <e v="#N/A"/>
    <s v="YTD Fill Rate"/>
    <x v="368"/>
    <x v="1"/>
    <x v="0"/>
    <x v="380"/>
    <x v="8"/>
    <s v="IEC_STD_V10 &gt;&gt; Common &gt;&gt; AutoMetaDataYTD Fill Rate"/>
    <x v="4"/>
    <x v="1"/>
    <s v="LTA MOU達交率Measure"/>
    <n v="772"/>
    <n v="782"/>
    <n v="0"/>
    <s v=""/>
    <n v="0"/>
    <n v="0"/>
    <n v="872"/>
    <x v="167"/>
    <s v="Fill Rate by PartNo"/>
    <x v="73"/>
    <e v="#N/A"/>
    <x v="0"/>
    <s v="P.3.9.0:"/>
    <x v="67"/>
    <x v="67"/>
    <x v="788"/>
    <x v="367"/>
    <x v="368"/>
    <x v="309"/>
    <x v="0"/>
    <x v="2"/>
    <x v="19"/>
    <x v="5"/>
    <m/>
    <x v="0"/>
    <x v="4"/>
    <s v="Fill Rate by PartNo_YTD Fill Rate"/>
    <x v="772"/>
    <x v="4"/>
    <x v="0"/>
    <x v="8"/>
    <x v="6"/>
    <x v="0"/>
    <x v="0"/>
    <s v="DM_PRO_FILL_RATE_BY_PARTNO"/>
    <s v="YTD_FILL_RATE"/>
    <x v="64"/>
    <x v="252"/>
    <x v="0"/>
    <n v="8"/>
    <x v="4"/>
    <x v="4"/>
    <x v="6"/>
    <s v=""/>
    <s v=""/>
    <n v="788"/>
    <s v="-788"/>
    <x v="0"/>
    <x v="0"/>
    <x v="0"/>
    <x v="368"/>
    <x v="8"/>
    <s v="SAP GR Qty除以LTA/MOU Q'ty"/>
    <s v="EIS/SAP"/>
    <s v="EIS/SAP"/>
    <x v="2"/>
    <x v="60"/>
    <m/>
    <s v="^(EIS/SAP)$"/>
    <n v="9"/>
    <x v="0"/>
    <x v="6"/>
    <x v="0"/>
    <x v="1"/>
    <x v="1"/>
    <x v="1"/>
    <b v="0"/>
    <x v="1"/>
    <x v="1"/>
    <n v="0"/>
    <x v="0"/>
    <b v="0"/>
    <b v="0"/>
    <b v="0"/>
    <b v="0"/>
    <b v="0"/>
    <b v="0"/>
    <b v="0"/>
    <b v="0"/>
    <b v="0"/>
    <b v="0"/>
    <b v="0"/>
    <x v="0"/>
    <x v="0"/>
    <n v="0"/>
    <x v="12"/>
    <x v="0"/>
  </r>
  <r>
    <m/>
    <x v="6"/>
    <x v="13"/>
    <x v="370"/>
    <x v="371"/>
    <x v="207"/>
    <x v="383"/>
    <m/>
    <x v="0"/>
    <x v="0"/>
    <m/>
    <s v="Sensitive"/>
    <s v="數值類"/>
    <m/>
    <x v="5"/>
    <s v="PRO"/>
    <x v="9"/>
    <x v="8"/>
    <x v="0"/>
    <x v="5"/>
    <s v="DM_PRO_MATERIAL_MARKETING_PRICE_ANALYSIS"/>
    <m/>
    <m/>
    <m/>
    <s v="Hung.Eric@inventec.com"/>
    <m/>
    <m/>
    <m/>
    <s v="原物料波動影響零件類別成本分析.xlsx"/>
    <s v="檔案內對應的項目等規則"/>
    <m/>
    <m/>
    <m/>
    <m/>
    <m/>
    <m/>
    <m/>
    <m/>
    <m/>
    <m/>
    <s v="資料清單"/>
    <x v="14"/>
    <x v="68"/>
    <x v="60"/>
    <x v="13"/>
    <e v="#N/A"/>
    <s v="Material Marketing Price Analysis"/>
    <x v="371"/>
    <x v="207"/>
    <x v="0"/>
    <x v="383"/>
    <x v="9"/>
    <s v="IEC_STD_V10 &gt;&gt; Common &gt;&gt; AutoMetaDataMaterial Marketing Price Analysis"/>
    <x v="0"/>
    <x v="2"/>
    <s v="原物料市場價格波動影響 Concept"/>
    <n v="791"/>
    <n v="0"/>
    <n v="0"/>
    <s v=""/>
    <n v="0"/>
    <n v="0"/>
    <n v="0"/>
    <x v="0"/>
    <s v=""/>
    <x v="0"/>
    <s v=""/>
    <x v="0"/>
    <s v="P.3.9.0:"/>
    <x v="68"/>
    <x v="68"/>
    <x v="789"/>
    <x v="370"/>
    <x v="371"/>
    <x v="203"/>
    <x v="0"/>
    <x v="5"/>
    <x v="0"/>
    <x v="4"/>
    <m/>
    <x v="0"/>
    <x v="0"/>
    <s v="Material Marketing Price Analysis"/>
    <x v="773"/>
    <x v="0"/>
    <x v="0"/>
    <x v="8"/>
    <x v="6"/>
    <x v="0"/>
    <x v="0"/>
    <s v="DM_PRO_MATERIAL_MARKETING_PRICE_ANALYSIS"/>
    <s v=""/>
    <x v="65"/>
    <x v="0"/>
    <x v="0"/>
    <n v="8"/>
    <x v="4"/>
    <x v="4"/>
    <x v="6"/>
    <s v=""/>
    <s v=""/>
    <n v="789"/>
    <s v="-789"/>
    <x v="0"/>
    <x v="0"/>
    <x v="0"/>
    <x v="371"/>
    <x v="9"/>
    <s v="原物料分析, 每月 金、銅、鋁、錫、鎳、鐵礦砂、PC原物料行情"/>
    <s v="Manual"/>
    <s v="MANUAL"/>
    <x v="5"/>
    <x v="60"/>
    <m/>
    <s v="^(Manual|MANUAL)$"/>
    <n v="9"/>
    <x v="0"/>
    <x v="6"/>
    <x v="0"/>
    <x v="1"/>
    <x v="0"/>
    <x v="1"/>
    <b v="0"/>
    <x v="1"/>
    <x v="0"/>
    <n v="0"/>
    <x v="0"/>
    <b v="0"/>
    <b v="0"/>
    <b v="0"/>
    <b v="0"/>
    <b v="0"/>
    <b v="0"/>
    <b v="0"/>
    <b v="0"/>
    <b v="0"/>
    <b v="0"/>
    <b v="0"/>
    <x v="0"/>
    <x v="0"/>
    <n v="0"/>
    <x v="36"/>
    <x v="0"/>
  </r>
  <r>
    <m/>
    <x v="6"/>
    <x v="13"/>
    <x v="371"/>
    <x v="372"/>
    <x v="1"/>
    <x v="384"/>
    <m/>
    <x v="3"/>
    <x v="75"/>
    <m/>
    <s v="General"/>
    <s v="日期類"/>
    <m/>
    <x v="5"/>
    <s v="PRO"/>
    <x v="9"/>
    <x v="8"/>
    <x v="4"/>
    <x v="5"/>
    <s v="DM_PRO_MATERIAL_MARKETING_PRICE_ANALYSIS"/>
    <s v="RAW_MATERIAL_DATA_MONTH"/>
    <m/>
    <m/>
    <s v="Hung.Eric@inventec.com"/>
    <m/>
    <m/>
    <m/>
    <s v="原物料波動影響零件類別成本分析.xlsx"/>
    <m/>
    <m/>
    <m/>
    <m/>
    <m/>
    <m/>
    <m/>
    <m/>
    <m/>
    <m/>
    <m/>
    <s v="資料清單"/>
    <x v="14"/>
    <x v="69"/>
    <x v="60"/>
    <x v="13"/>
    <e v="#N/A"/>
    <s v="Raw Material Data Month"/>
    <x v="372"/>
    <x v="1"/>
    <x v="0"/>
    <x v="384"/>
    <x v="9"/>
    <s v="IEC_STD_V10 &gt;&gt; Common &gt;&gt; AutoMetaDataRaw Material Data Month"/>
    <x v="3"/>
    <x v="0"/>
    <s v="原物料資料月份Dimension"/>
    <n v="792"/>
    <n v="791"/>
    <n v="0"/>
    <s v=""/>
    <n v="0"/>
    <n v="0"/>
    <n v="882"/>
    <x v="168"/>
    <s v="Material Marketing Price Analysis"/>
    <x v="74"/>
    <e v="#N/A"/>
    <x v="0"/>
    <s v="P.3.9.0:"/>
    <x v="69"/>
    <x v="69"/>
    <x v="790"/>
    <x v="371"/>
    <x v="372"/>
    <x v="203"/>
    <x v="0"/>
    <x v="5"/>
    <x v="0"/>
    <x v="3"/>
    <m/>
    <x v="0"/>
    <x v="3"/>
    <s v="Material Marketing Price Analysis_Raw Material Data Month"/>
    <x v="774"/>
    <x v="3"/>
    <x v="0"/>
    <x v="8"/>
    <x v="6"/>
    <x v="0"/>
    <x v="0"/>
    <s v="DM_PRO_MATERIAL_MARKETING_PRICE_ANALYSIS"/>
    <s v="RAW_MATERIAL_DATA_MONTH"/>
    <x v="65"/>
    <x v="253"/>
    <x v="0"/>
    <n v="8"/>
    <x v="4"/>
    <x v="4"/>
    <x v="6"/>
    <s v=""/>
    <s v=""/>
    <n v="790"/>
    <s v="-790"/>
    <x v="0"/>
    <x v="0"/>
    <x v="0"/>
    <x v="372"/>
    <x v="9"/>
    <s v="使用者可選擇 顯示資料的時間軸"/>
    <s v="Manual"/>
    <s v="MANUAL"/>
    <x v="5"/>
    <x v="60"/>
    <m/>
    <s v="每月^(Manual|MANUAL)$"/>
    <n v="9"/>
    <x v="0"/>
    <x v="6"/>
    <x v="0"/>
    <x v="1"/>
    <x v="0"/>
    <x v="1"/>
    <b v="1"/>
    <x v="1"/>
    <x v="1"/>
    <n v="0"/>
    <x v="0"/>
    <b v="0"/>
    <b v="0"/>
    <b v="0"/>
    <b v="0"/>
    <b v="0"/>
    <b v="0"/>
    <b v="0"/>
    <b v="0"/>
    <b v="0"/>
    <b v="0"/>
    <b v="0"/>
    <x v="0"/>
    <x v="0"/>
    <n v="0"/>
    <x v="23"/>
    <x v="0"/>
  </r>
  <r>
    <m/>
    <x v="6"/>
    <x v="13"/>
    <x v="372"/>
    <x v="373"/>
    <x v="1"/>
    <x v="385"/>
    <s v="依使用者選定 連接器  或散熱模組 或 電路板  或  Set組裝件部品 ，顯示相關的Part Category 訊息"/>
    <x v="3"/>
    <x v="75"/>
    <m/>
    <s v="General"/>
    <s v="文本類"/>
    <m/>
    <x v="5"/>
    <s v="PRO"/>
    <x v="9"/>
    <x v="7"/>
    <x v="0"/>
    <x v="5"/>
    <s v="DM_PRO_MATERIAL_MARKETING_PRICE_ANALYSIS"/>
    <s v="MATERIAL_CATALOG"/>
    <m/>
    <m/>
    <s v="Hung.Eric@inventec.com"/>
    <s v="依使用者選定 連接器  或散熱模組 或 電路板  或  Set組裝件部品 ，顯示相關的Part Category 訊息"/>
    <m/>
    <m/>
    <s v="原物料波動影響零件類別成本分析.xlsx"/>
    <m/>
    <m/>
    <m/>
    <m/>
    <m/>
    <m/>
    <m/>
    <m/>
    <m/>
    <m/>
    <m/>
    <s v="資料清單"/>
    <x v="14"/>
    <x v="70"/>
    <x v="60"/>
    <x v="13"/>
    <e v="#N/A"/>
    <s v="Material Catalog"/>
    <x v="373"/>
    <x v="1"/>
    <x v="0"/>
    <x v="385"/>
    <x v="9"/>
    <s v="IEC_STD_V10 &gt;&gt; Common &gt;&gt; AutoMetaDataMaterial Catalog"/>
    <x v="3"/>
    <x v="0"/>
    <s v="主階品項Dimension"/>
    <n v="793"/>
    <n v="791"/>
    <n v="0"/>
    <s v=""/>
    <n v="0"/>
    <n v="0"/>
    <n v="874"/>
    <x v="169"/>
    <s v="Material Marketing Price Analysis"/>
    <x v="74"/>
    <e v="#N/A"/>
    <x v="0"/>
    <s v="P.3.9.0:"/>
    <x v="70"/>
    <x v="70"/>
    <x v="791"/>
    <x v="372"/>
    <x v="373"/>
    <x v="312"/>
    <x v="0"/>
    <x v="5"/>
    <x v="21"/>
    <x v="1"/>
    <m/>
    <x v="0"/>
    <x v="3"/>
    <s v="Material Marketing Price Analysis_Material Catalog"/>
    <x v="775"/>
    <x v="3"/>
    <x v="0"/>
    <x v="7"/>
    <x v="6"/>
    <x v="0"/>
    <x v="0"/>
    <s v="DM_PRO_MATERIAL_MARKETING_PRICE_ANALYSIS"/>
    <s v="MATERIAL_CATALOG"/>
    <x v="65"/>
    <x v="254"/>
    <x v="0"/>
    <n v="8"/>
    <x v="4"/>
    <x v="4"/>
    <x v="6"/>
    <s v=""/>
    <s v=""/>
    <n v="791"/>
    <s v="-791"/>
    <x v="0"/>
    <x v="0"/>
    <x v="0"/>
    <x v="373"/>
    <x v="9"/>
    <s v="依使用者選定 連接器  或散熱模組 或 電路板  或  Set組裝件部品 ，顯示相關的Part Category 訊息"/>
    <s v="Manual"/>
    <s v="MANUAL"/>
    <x v="5"/>
    <x v="60"/>
    <m/>
    <s v="^(Manual|MANUAL)$"/>
    <n v="9"/>
    <x v="0"/>
    <x v="6"/>
    <x v="0"/>
    <x v="1"/>
    <x v="0"/>
    <x v="1"/>
    <b v="0"/>
    <x v="1"/>
    <x v="1"/>
    <n v="0"/>
    <x v="0"/>
    <b v="0"/>
    <b v="0"/>
    <b v="0"/>
    <b v="0"/>
    <b v="0"/>
    <b v="0"/>
    <b v="0"/>
    <b v="0"/>
    <b v="0"/>
    <b v="0"/>
    <b v="0"/>
    <x v="0"/>
    <x v="0"/>
    <n v="0"/>
    <x v="11"/>
    <x v="0"/>
  </r>
  <r>
    <m/>
    <x v="6"/>
    <x v="13"/>
    <x v="373"/>
    <x v="374"/>
    <x v="1"/>
    <x v="386"/>
    <s v="依使用者選定 連接器 或散熱模組 或 電路板  或  Set組裝件之次階品項部品 ，顯示所選定次階品項部品對應的Part Category 訊息"/>
    <x v="3"/>
    <x v="75"/>
    <m/>
    <s v="General"/>
    <s v="文本類"/>
    <m/>
    <x v="5"/>
    <s v="PRO"/>
    <x v="9"/>
    <x v="7"/>
    <x v="4"/>
    <x v="5"/>
    <s v="DM_PRO_MATERIAL_MARKETING_PRICE_ANALYSIS"/>
    <s v="SUB_MATERIAL_CATALOG"/>
    <m/>
    <m/>
    <s v="Hung.Eric@inventec.com"/>
    <s v="依使用者選定 連接器 或散熱模組 或 電路板  或  Set組裝件之次階品項部品 ，顯示所選定次階品項部品對應的Part Category 訊息"/>
    <m/>
    <m/>
    <s v="原物料波動影響零件類別成本分析.xlsx"/>
    <m/>
    <m/>
    <m/>
    <m/>
    <m/>
    <m/>
    <m/>
    <m/>
    <m/>
    <m/>
    <m/>
    <s v="資料清單"/>
    <x v="14"/>
    <x v="71"/>
    <x v="60"/>
    <x v="13"/>
    <e v="#N/A"/>
    <s v="Sub Material Catalog"/>
    <x v="374"/>
    <x v="1"/>
    <x v="0"/>
    <x v="386"/>
    <x v="9"/>
    <s v="IEC_STD_V10 &gt;&gt; Common &gt;&gt; AutoMetaDataSub Material Catalog"/>
    <x v="3"/>
    <x v="0"/>
    <s v="次階品項Dimension"/>
    <n v="794"/>
    <n v="791"/>
    <n v="0"/>
    <s v=""/>
    <n v="0"/>
    <n v="0"/>
    <n v="883"/>
    <x v="170"/>
    <s v="Material Marketing Price Analysis"/>
    <x v="74"/>
    <e v="#N/A"/>
    <x v="0"/>
    <s v="P.3.9.0:"/>
    <x v="71"/>
    <x v="71"/>
    <x v="792"/>
    <x v="373"/>
    <x v="374"/>
    <x v="313"/>
    <x v="0"/>
    <x v="5"/>
    <x v="22"/>
    <x v="1"/>
    <m/>
    <x v="0"/>
    <x v="3"/>
    <s v="Material Marketing Price Analysis_Sub Material Catalog"/>
    <x v="776"/>
    <x v="3"/>
    <x v="0"/>
    <x v="7"/>
    <x v="6"/>
    <x v="0"/>
    <x v="0"/>
    <s v="DM_PRO_MATERIAL_MARKETING_PRICE_ANALYSIS"/>
    <s v="SUB_MATERIAL_CATALOG"/>
    <x v="65"/>
    <x v="255"/>
    <x v="0"/>
    <n v="8"/>
    <x v="4"/>
    <x v="4"/>
    <x v="6"/>
    <s v=""/>
    <s v=""/>
    <n v="792"/>
    <s v="-792"/>
    <x v="0"/>
    <x v="0"/>
    <x v="0"/>
    <x v="374"/>
    <x v="9"/>
    <s v="依使用者選定 連接器 或散熱模組 或 電路板  或  Set組裝件之次階品項部品 ，顯示所選定次階品項部品對應的Part Category 訊息"/>
    <s v="Manual"/>
    <s v="MANUAL"/>
    <x v="5"/>
    <x v="60"/>
    <m/>
    <s v="每月^(Manual|MANUAL)$"/>
    <n v="9"/>
    <x v="0"/>
    <x v="6"/>
    <x v="0"/>
    <x v="1"/>
    <x v="0"/>
    <x v="1"/>
    <b v="0"/>
    <x v="1"/>
    <x v="1"/>
    <n v="0"/>
    <x v="0"/>
    <b v="0"/>
    <b v="0"/>
    <b v="0"/>
    <b v="0"/>
    <b v="0"/>
    <b v="0"/>
    <b v="0"/>
    <b v="0"/>
    <b v="0"/>
    <b v="0"/>
    <b v="0"/>
    <x v="0"/>
    <x v="0"/>
    <n v="0"/>
    <x v="6"/>
    <x v="0"/>
  </r>
  <r>
    <m/>
    <x v="6"/>
    <x v="13"/>
    <x v="374"/>
    <x v="375"/>
    <x v="1"/>
    <x v="387"/>
    <s v="材料、製程: 如, 塑膠,包材,人力成本 ,水電,其他(設備攤提,維修,管銷等) "/>
    <x v="3"/>
    <x v="75"/>
    <m/>
    <s v="General"/>
    <s v="文本類"/>
    <m/>
    <x v="5"/>
    <s v="PRO"/>
    <x v="9"/>
    <x v="7"/>
    <x v="4"/>
    <x v="5"/>
    <s v="DM_PRO_MATERIAL_MARKETING_PRICE_ANALYSIS"/>
    <s v="SUB_STAGE_TYPE"/>
    <m/>
    <m/>
    <s v="Hung.Eric@inventec.com"/>
    <m/>
    <m/>
    <m/>
    <s v="原物料波動影響零件類別成本分析.xlsx"/>
    <m/>
    <m/>
    <m/>
    <m/>
    <m/>
    <m/>
    <m/>
    <m/>
    <m/>
    <m/>
    <m/>
    <s v="資料清單"/>
    <x v="14"/>
    <x v="72"/>
    <x v="60"/>
    <x v="13"/>
    <e v="#N/A"/>
    <s v="Sub-stage Type"/>
    <x v="375"/>
    <x v="1"/>
    <x v="0"/>
    <x v="387"/>
    <x v="9"/>
    <s v="IEC_STD_V10 &gt;&gt; Common &gt;&gt; AutoMetaDataSub-stage Type"/>
    <x v="3"/>
    <x v="0"/>
    <s v="子階成本分類Dimension"/>
    <n v="795"/>
    <n v="791"/>
    <n v="0"/>
    <s v=""/>
    <n v="0"/>
    <n v="0"/>
    <n v="884"/>
    <x v="171"/>
    <s v="Material Marketing Price Analysis"/>
    <x v="74"/>
    <e v="#N/A"/>
    <x v="0"/>
    <s v="P.3.9.0:"/>
    <x v="72"/>
    <x v="72"/>
    <x v="793"/>
    <x v="374"/>
    <x v="375"/>
    <x v="314"/>
    <x v="0"/>
    <x v="5"/>
    <x v="0"/>
    <x v="1"/>
    <m/>
    <x v="0"/>
    <x v="3"/>
    <s v="Material Marketing Price Analysis_Sub-stage Type"/>
    <x v="777"/>
    <x v="3"/>
    <x v="0"/>
    <x v="7"/>
    <x v="6"/>
    <x v="0"/>
    <x v="0"/>
    <s v="DM_PRO_MATERIAL_MARKETING_PRICE_ANALYSIS"/>
    <s v="SUB_STAGE_TYPE"/>
    <x v="65"/>
    <x v="256"/>
    <x v="0"/>
    <n v="8"/>
    <x v="4"/>
    <x v="4"/>
    <x v="6"/>
    <s v=""/>
    <s v=""/>
    <n v="793"/>
    <s v="-793"/>
    <x v="0"/>
    <x v="0"/>
    <x v="0"/>
    <x v="375"/>
    <x v="9"/>
    <s v="子階成本分類"/>
    <s v="Manual"/>
    <s v="MANUAL"/>
    <x v="5"/>
    <x v="60"/>
    <m/>
    <s v="每月^(Manual|MANUAL)$"/>
    <n v="9"/>
    <x v="0"/>
    <x v="6"/>
    <x v="0"/>
    <x v="1"/>
    <x v="0"/>
    <x v="1"/>
    <b v="0"/>
    <x v="1"/>
    <x v="1"/>
    <n v="0"/>
    <x v="0"/>
    <b v="0"/>
    <b v="0"/>
    <b v="0"/>
    <b v="0"/>
    <b v="0"/>
    <b v="0"/>
    <b v="0"/>
    <b v="0"/>
    <b v="0"/>
    <b v="0"/>
    <b v="0"/>
    <x v="0"/>
    <x v="0"/>
    <n v="0"/>
    <x v="0"/>
    <x v="0"/>
  </r>
  <r>
    <m/>
    <x v="6"/>
    <x v="13"/>
    <x v="375"/>
    <x v="376"/>
    <x v="1"/>
    <x v="388"/>
    <m/>
    <x v="3"/>
    <x v="75"/>
    <m/>
    <s v="General"/>
    <s v="比例類"/>
    <m/>
    <x v="5"/>
    <s v="PRO"/>
    <x v="9"/>
    <x v="7"/>
    <x v="4"/>
    <x v="5"/>
    <s v="DM_PRO_MATERIAL_MARKETING_PRICE_ANALYSIS"/>
    <s v="STAGE_COMPOSITION_COST_RATIO"/>
    <m/>
    <m/>
    <s v="Hung.Eric@inventec.com"/>
    <m/>
    <m/>
    <m/>
    <s v="原物料波動影響零件類別成本分析.xlsx"/>
    <m/>
    <m/>
    <m/>
    <m/>
    <m/>
    <m/>
    <m/>
    <m/>
    <m/>
    <m/>
    <m/>
    <s v="資料清單"/>
    <x v="14"/>
    <x v="73"/>
    <x v="60"/>
    <x v="13"/>
    <e v="#N/A"/>
    <s v="Stage Composition Cost Ratio"/>
    <x v="376"/>
    <x v="1"/>
    <x v="0"/>
    <x v="388"/>
    <x v="9"/>
    <s v="IEC_STD_V10 &gt;&gt; Common &gt;&gt; AutoMetaDataStage Composition Cost Ratio"/>
    <x v="3"/>
    <x v="0"/>
    <s v="購價成本比例Dimension"/>
    <n v="796"/>
    <n v="791"/>
    <n v="0"/>
    <s v=""/>
    <n v="0"/>
    <n v="0"/>
    <n v="885"/>
    <x v="172"/>
    <s v="Material Marketing Price Analysis"/>
    <x v="74"/>
    <e v="#N/A"/>
    <x v="0"/>
    <s v="P.3.9.0:"/>
    <x v="73"/>
    <x v="73"/>
    <x v="794"/>
    <x v="375"/>
    <x v="376"/>
    <x v="203"/>
    <x v="0"/>
    <x v="5"/>
    <x v="0"/>
    <x v="5"/>
    <m/>
    <x v="0"/>
    <x v="3"/>
    <s v="Material Marketing Price Analysis_Stage Composition Cost Ratio"/>
    <x v="778"/>
    <x v="3"/>
    <x v="0"/>
    <x v="7"/>
    <x v="6"/>
    <x v="0"/>
    <x v="0"/>
    <s v="DM_PRO_MATERIAL_MARKETING_PRICE_ANALYSIS"/>
    <s v="STAGE_COMPOSITION_COST_RATIO"/>
    <x v="65"/>
    <x v="257"/>
    <x v="0"/>
    <n v="8"/>
    <x v="4"/>
    <x v="4"/>
    <x v="6"/>
    <s v=""/>
    <s v=""/>
    <n v="794"/>
    <s v="-794"/>
    <x v="0"/>
    <x v="0"/>
    <x v="0"/>
    <x v="376"/>
    <x v="9"/>
    <s v="購價成本比例"/>
    <s v="Manual"/>
    <s v="MANUAL"/>
    <x v="5"/>
    <x v="60"/>
    <m/>
    <s v="每月^(Manual|MANUAL)$"/>
    <n v="9"/>
    <x v="0"/>
    <x v="6"/>
    <x v="0"/>
    <x v="1"/>
    <x v="0"/>
    <x v="1"/>
    <b v="0"/>
    <x v="1"/>
    <x v="1"/>
    <n v="0"/>
    <x v="0"/>
    <b v="0"/>
    <b v="0"/>
    <b v="0"/>
    <b v="0"/>
    <b v="0"/>
    <b v="0"/>
    <b v="0"/>
    <b v="0"/>
    <b v="0"/>
    <b v="0"/>
    <b v="0"/>
    <x v="0"/>
    <x v="0"/>
    <n v="0"/>
    <x v="10"/>
    <x v="0"/>
  </r>
  <r>
    <m/>
    <x v="6"/>
    <x v="13"/>
    <x v="376"/>
    <x v="377"/>
    <x v="1"/>
    <x v="389"/>
    <s v="如, LME-銅,SCI-PC,LME-銅,LME-銅"/>
    <x v="3"/>
    <x v="75"/>
    <m/>
    <s v="General"/>
    <s v="文本類"/>
    <m/>
    <x v="5"/>
    <s v="PRO"/>
    <x v="9"/>
    <x v="7"/>
    <x v="4"/>
    <x v="5"/>
    <s v="DM_PRO_MATERIAL_MARKETING_PRICE_ANALYSIS"/>
    <s v="MATERIAL_FUTURES_CATEGORY"/>
    <m/>
    <m/>
    <s v="Hung.Eric@inventec.com"/>
    <s v="依使用者選定 連接器 或散熱模組 或 電路板  或  Set組裝件之次階品項部品 ，顯示所選定次階品項部品對應的Part Category 訊息"/>
    <m/>
    <m/>
    <s v="原物料波動影響零件類別成本分析.xlsx"/>
    <m/>
    <m/>
    <m/>
    <m/>
    <m/>
    <m/>
    <m/>
    <m/>
    <m/>
    <m/>
    <m/>
    <s v="資料清單"/>
    <x v="14"/>
    <x v="74"/>
    <x v="60"/>
    <x v="13"/>
    <e v="#N/A"/>
    <s v="Material Futures category"/>
    <x v="377"/>
    <x v="1"/>
    <x v="0"/>
    <x v="389"/>
    <x v="9"/>
    <s v="IEC_STD_V10 &gt;&gt; Common &gt;&gt; AutoMetaDataMaterial Futures category"/>
    <x v="3"/>
    <x v="0"/>
    <s v="原料期貨種類Dimension"/>
    <n v="797"/>
    <n v="791"/>
    <n v="0"/>
    <s v=""/>
    <n v="0"/>
    <n v="0"/>
    <n v="886"/>
    <x v="173"/>
    <s v="Material Marketing Price Analysis"/>
    <x v="74"/>
    <e v="#N/A"/>
    <x v="0"/>
    <s v="P.3.9.0:"/>
    <x v="74"/>
    <x v="74"/>
    <x v="795"/>
    <x v="376"/>
    <x v="377"/>
    <x v="315"/>
    <x v="0"/>
    <x v="5"/>
    <x v="22"/>
    <x v="1"/>
    <m/>
    <x v="0"/>
    <x v="3"/>
    <s v="Material Marketing Price Analysis_Material Futures category"/>
    <x v="779"/>
    <x v="3"/>
    <x v="0"/>
    <x v="7"/>
    <x v="6"/>
    <x v="0"/>
    <x v="0"/>
    <s v="DM_PRO_MATERIAL_MARKETING_PRICE_ANALYSIS"/>
    <s v="MATERIAL_FUTURES_CATEGORY"/>
    <x v="65"/>
    <x v="258"/>
    <x v="0"/>
    <n v="8"/>
    <x v="4"/>
    <x v="4"/>
    <x v="6"/>
    <s v=""/>
    <s v=""/>
    <n v="795"/>
    <s v="-795"/>
    <x v="0"/>
    <x v="0"/>
    <x v="0"/>
    <x v="377"/>
    <x v="9"/>
    <s v="原料期貨種類"/>
    <s v="Manual"/>
    <s v="MANUAL"/>
    <x v="5"/>
    <x v="60"/>
    <m/>
    <s v="每月^(Manual|MANUAL)$"/>
    <n v="9"/>
    <x v="0"/>
    <x v="6"/>
    <x v="0"/>
    <x v="1"/>
    <x v="0"/>
    <x v="1"/>
    <b v="0"/>
    <x v="1"/>
    <x v="1"/>
    <n v="0"/>
    <x v="0"/>
    <b v="0"/>
    <b v="0"/>
    <b v="0"/>
    <b v="0"/>
    <b v="0"/>
    <b v="0"/>
    <b v="0"/>
    <b v="0"/>
    <b v="0"/>
    <b v="0"/>
    <b v="0"/>
    <x v="0"/>
    <x v="0"/>
    <n v="0"/>
    <x v="4"/>
    <x v="0"/>
  </r>
  <r>
    <m/>
    <x v="6"/>
    <x v="13"/>
    <x v="377"/>
    <x v="378"/>
    <x v="1"/>
    <x v="390"/>
    <s v="如, 電鍍 (鎳25%、錫25%、金50%)_x000a_未定品項預設為100%"/>
    <x v="3"/>
    <x v="75"/>
    <m/>
    <s v="General"/>
    <s v="比例類"/>
    <m/>
    <x v="5"/>
    <s v="PRO"/>
    <x v="9"/>
    <x v="7"/>
    <x v="4"/>
    <x v="5"/>
    <s v="DM_PRO_MATERIAL_MARKETING_PRICE_ANALYSIS"/>
    <s v="RAW_COST_RATIO"/>
    <m/>
    <m/>
    <s v="Hung.Eric@inventec.com"/>
    <m/>
    <m/>
    <m/>
    <s v="原物料波動影響零件類別成本分析.xlsx"/>
    <m/>
    <m/>
    <m/>
    <m/>
    <m/>
    <m/>
    <m/>
    <m/>
    <m/>
    <m/>
    <m/>
    <s v="資料清單"/>
    <x v="14"/>
    <x v="75"/>
    <x v="60"/>
    <x v="13"/>
    <e v="#N/A"/>
    <s v="Raw Cost Ratio"/>
    <x v="378"/>
    <x v="1"/>
    <x v="0"/>
    <x v="390"/>
    <x v="9"/>
    <s v="IEC_STD_V10 &gt;&gt; Common &gt;&gt; AutoMetaDataRaw Cost Ratio"/>
    <x v="3"/>
    <x v="0"/>
    <s v="原料成本比例Dimension"/>
    <n v="798"/>
    <n v="791"/>
    <n v="0"/>
    <s v=""/>
    <n v="0"/>
    <n v="0"/>
    <n v="887"/>
    <x v="174"/>
    <s v="Material Marketing Price Analysis"/>
    <x v="74"/>
    <e v="#N/A"/>
    <x v="0"/>
    <s v="P.3.9.0:"/>
    <x v="75"/>
    <x v="75"/>
    <x v="796"/>
    <x v="377"/>
    <x v="378"/>
    <x v="316"/>
    <x v="0"/>
    <x v="5"/>
    <x v="0"/>
    <x v="5"/>
    <m/>
    <x v="0"/>
    <x v="3"/>
    <s v="Material Marketing Price Analysis_Raw Cost Ratio"/>
    <x v="780"/>
    <x v="3"/>
    <x v="0"/>
    <x v="7"/>
    <x v="6"/>
    <x v="0"/>
    <x v="0"/>
    <s v="DM_PRO_MATERIAL_MARKETING_PRICE_ANALYSIS"/>
    <s v="RAW_COST_RATIO"/>
    <x v="65"/>
    <x v="259"/>
    <x v="0"/>
    <n v="8"/>
    <x v="4"/>
    <x v="4"/>
    <x v="6"/>
    <s v=""/>
    <s v=""/>
    <n v="796"/>
    <s v="-796"/>
    <x v="0"/>
    <x v="0"/>
    <x v="0"/>
    <x v="378"/>
    <x v="9"/>
    <s v="原料成本比例"/>
    <s v="Manual"/>
    <s v="MANUAL"/>
    <x v="5"/>
    <x v="60"/>
    <m/>
    <s v="每月^(Manual|MANUAL)$"/>
    <n v="9"/>
    <x v="0"/>
    <x v="6"/>
    <x v="0"/>
    <x v="1"/>
    <x v="0"/>
    <x v="1"/>
    <b v="0"/>
    <x v="1"/>
    <x v="1"/>
    <n v="0"/>
    <x v="0"/>
    <b v="0"/>
    <b v="0"/>
    <b v="0"/>
    <b v="0"/>
    <b v="0"/>
    <b v="0"/>
    <b v="0"/>
    <b v="0"/>
    <b v="0"/>
    <b v="0"/>
    <b v="0"/>
    <x v="0"/>
    <x v="0"/>
    <n v="0"/>
    <x v="0"/>
    <x v="0"/>
  </r>
  <r>
    <m/>
    <x v="6"/>
    <x v="13"/>
    <x v="378"/>
    <x v="379"/>
    <x v="1"/>
    <x v="391"/>
    <m/>
    <x v="4"/>
    <x v="75"/>
    <m/>
    <s v="General"/>
    <s v="比例類"/>
    <m/>
    <x v="5"/>
    <s v="PRO"/>
    <x v="9"/>
    <x v="7"/>
    <x v="4"/>
    <x v="5"/>
    <s v="DM_PRO_MATERIAL_MARKETING_PRICE_ANALYSIS"/>
    <s v="RAW_COST_PRICE"/>
    <m/>
    <m/>
    <s v="Hung.Eric@inventec.com"/>
    <m/>
    <m/>
    <m/>
    <s v="原物料波動影響零件類別成本分析.xlsx"/>
    <m/>
    <m/>
    <m/>
    <m/>
    <m/>
    <m/>
    <m/>
    <m/>
    <m/>
    <m/>
    <m/>
    <s v="資料清單"/>
    <x v="14"/>
    <x v="76"/>
    <x v="60"/>
    <x v="13"/>
    <e v="#N/A"/>
    <s v="Raw Cost Price"/>
    <x v="379"/>
    <x v="1"/>
    <x v="0"/>
    <x v="391"/>
    <x v="9"/>
    <s v="IEC_STD_V10 &gt;&gt; Common &gt;&gt; AutoMetaDataRaw Cost Price"/>
    <x v="4"/>
    <x v="0"/>
    <s v="原料期貨價格Measure"/>
    <n v="799"/>
    <n v="791"/>
    <n v="0"/>
    <s v=""/>
    <n v="0"/>
    <n v="0"/>
    <n v="888"/>
    <x v="175"/>
    <s v="Material Marketing Price Analysis"/>
    <x v="74"/>
    <e v="#N/A"/>
    <x v="0"/>
    <s v="P.3.9.0:"/>
    <x v="76"/>
    <x v="76"/>
    <x v="797"/>
    <x v="378"/>
    <x v="379"/>
    <x v="203"/>
    <x v="0"/>
    <x v="5"/>
    <x v="0"/>
    <x v="5"/>
    <m/>
    <x v="0"/>
    <x v="4"/>
    <s v="Material Marketing Price Analysis_Raw Cost Price"/>
    <x v="781"/>
    <x v="4"/>
    <x v="0"/>
    <x v="7"/>
    <x v="6"/>
    <x v="0"/>
    <x v="0"/>
    <s v="DM_PRO_MATERIAL_MARKETING_PRICE_ANALYSIS"/>
    <s v="RAW_COST_PRICE"/>
    <x v="65"/>
    <x v="260"/>
    <x v="0"/>
    <n v="8"/>
    <x v="4"/>
    <x v="4"/>
    <x v="6"/>
    <s v=""/>
    <s v=""/>
    <n v="797"/>
    <s v="-797"/>
    <x v="0"/>
    <x v="0"/>
    <x v="0"/>
    <x v="379"/>
    <x v="9"/>
    <s v="原料期貨價格"/>
    <s v="Manual"/>
    <s v="MANUAL"/>
    <x v="5"/>
    <x v="60"/>
    <m/>
    <s v="每月^(Manual|MANUAL)$"/>
    <n v="9"/>
    <x v="0"/>
    <x v="6"/>
    <x v="0"/>
    <x v="1"/>
    <x v="0"/>
    <x v="1"/>
    <b v="0"/>
    <x v="1"/>
    <x v="1"/>
    <n v="0"/>
    <x v="0"/>
    <b v="0"/>
    <b v="0"/>
    <b v="0"/>
    <b v="0"/>
    <b v="0"/>
    <b v="0"/>
    <b v="0"/>
    <b v="0"/>
    <b v="0"/>
    <b v="0"/>
    <b v="0"/>
    <x v="0"/>
    <x v="0"/>
    <n v="0"/>
    <x v="0"/>
    <x v="0"/>
  </r>
  <r>
    <m/>
    <x v="6"/>
    <x v="13"/>
    <x v="379"/>
    <x v="380"/>
    <x v="1"/>
    <x v="392"/>
    <m/>
    <x v="4"/>
    <x v="75"/>
    <m/>
    <s v="General"/>
    <s v="比例類"/>
    <m/>
    <x v="5"/>
    <s v="PRO"/>
    <x v="9"/>
    <x v="7"/>
    <x v="4"/>
    <x v="5"/>
    <s v="DM_PRO_MATERIAL_MARKETING_PRICE_ANALYSIS"/>
    <s v="LAST_RAW_COST_PRICE"/>
    <m/>
    <m/>
    <s v="Hung.Eric@inventec.com"/>
    <m/>
    <m/>
    <m/>
    <s v="原物料波動影響零件類別成本分析.xlsx"/>
    <m/>
    <m/>
    <m/>
    <m/>
    <m/>
    <m/>
    <m/>
    <m/>
    <m/>
    <m/>
    <m/>
    <s v="資料清單"/>
    <x v="14"/>
    <x v="77"/>
    <x v="60"/>
    <x v="13"/>
    <e v="#N/A"/>
    <s v="Last Raw Cost Price"/>
    <x v="380"/>
    <x v="1"/>
    <x v="0"/>
    <x v="392"/>
    <x v="9"/>
    <s v="IEC_STD_V10 &gt;&gt; Common &gt;&gt; AutoMetaDataLast Raw Cost Price"/>
    <x v="4"/>
    <x v="0"/>
    <s v="上期原料期貨價格Measure"/>
    <n v="800"/>
    <n v="791"/>
    <n v="0"/>
    <s v=""/>
    <n v="0"/>
    <n v="0"/>
    <n v="889"/>
    <x v="176"/>
    <s v="Material Marketing Price Analysis"/>
    <x v="74"/>
    <e v="#N/A"/>
    <x v="0"/>
    <s v="P.3.9.0:"/>
    <x v="77"/>
    <x v="77"/>
    <x v="798"/>
    <x v="379"/>
    <x v="380"/>
    <x v="203"/>
    <x v="0"/>
    <x v="5"/>
    <x v="0"/>
    <x v="5"/>
    <m/>
    <x v="0"/>
    <x v="4"/>
    <s v="Material Marketing Price Analysis_Last Raw Cost Price"/>
    <x v="782"/>
    <x v="4"/>
    <x v="0"/>
    <x v="7"/>
    <x v="6"/>
    <x v="0"/>
    <x v="0"/>
    <s v="DM_PRO_MATERIAL_MARKETING_PRICE_ANALYSIS"/>
    <s v="LAST_RAW_COST_PRICE"/>
    <x v="65"/>
    <x v="261"/>
    <x v="0"/>
    <n v="8"/>
    <x v="4"/>
    <x v="4"/>
    <x v="6"/>
    <s v=""/>
    <s v=""/>
    <n v="798"/>
    <s v="-798"/>
    <x v="0"/>
    <x v="0"/>
    <x v="0"/>
    <x v="380"/>
    <x v="9"/>
    <s v="上期原料期貨價格"/>
    <s v="Manual"/>
    <s v="MANUAL"/>
    <x v="5"/>
    <x v="60"/>
    <m/>
    <s v="每月^(Manual|MANUAL)$"/>
    <n v="9"/>
    <x v="0"/>
    <x v="6"/>
    <x v="0"/>
    <x v="1"/>
    <x v="0"/>
    <x v="1"/>
    <b v="0"/>
    <x v="1"/>
    <x v="1"/>
    <n v="0"/>
    <x v="0"/>
    <b v="0"/>
    <b v="0"/>
    <b v="0"/>
    <b v="0"/>
    <b v="0"/>
    <b v="0"/>
    <b v="0"/>
    <b v="0"/>
    <b v="0"/>
    <b v="0"/>
    <b v="0"/>
    <x v="0"/>
    <x v="0"/>
    <n v="0"/>
    <x v="5"/>
    <x v="0"/>
  </r>
  <r>
    <m/>
    <x v="6"/>
    <x v="13"/>
    <x v="380"/>
    <x v="381"/>
    <x v="1"/>
    <x v="393"/>
    <m/>
    <x v="4"/>
    <x v="75"/>
    <m/>
    <s v="General"/>
    <s v="比例類"/>
    <m/>
    <x v="5"/>
    <s v="PRO"/>
    <x v="9"/>
    <x v="7"/>
    <x v="4"/>
    <x v="5"/>
    <s v="DM_PRO_MATERIAL_MARKETING_PRICE_ANALYSIS"/>
    <s v="LAST_YEAR_RAW_COST_PRICE"/>
    <m/>
    <m/>
    <s v="Hung.Eric@inventec.com"/>
    <m/>
    <m/>
    <m/>
    <s v="原物料波動影響零件類別成本分析.xlsx"/>
    <m/>
    <m/>
    <m/>
    <m/>
    <m/>
    <m/>
    <m/>
    <m/>
    <m/>
    <m/>
    <m/>
    <s v="資料清單"/>
    <x v="14"/>
    <x v="78"/>
    <x v="60"/>
    <x v="13"/>
    <e v="#N/A"/>
    <s v="Last Year Raw Cost Price"/>
    <x v="381"/>
    <x v="1"/>
    <x v="0"/>
    <x v="393"/>
    <x v="9"/>
    <s v="IEC_STD_V10 &gt;&gt; Common &gt;&gt; AutoMetaDataLast Year Raw Cost Price"/>
    <x v="4"/>
    <x v="0"/>
    <s v="去年同期原料期貨價格Measure"/>
    <n v="801"/>
    <n v="791"/>
    <n v="0"/>
    <s v=""/>
    <n v="0"/>
    <n v="0"/>
    <n v="890"/>
    <x v="177"/>
    <s v="Material Marketing Price Analysis"/>
    <x v="74"/>
    <e v="#N/A"/>
    <x v="0"/>
    <s v="P.3.9.0:"/>
    <x v="78"/>
    <x v="78"/>
    <x v="799"/>
    <x v="380"/>
    <x v="381"/>
    <x v="203"/>
    <x v="0"/>
    <x v="5"/>
    <x v="0"/>
    <x v="5"/>
    <m/>
    <x v="0"/>
    <x v="4"/>
    <s v="Material Marketing Price Analysis_Last Year Raw Cost Price"/>
    <x v="783"/>
    <x v="4"/>
    <x v="0"/>
    <x v="7"/>
    <x v="6"/>
    <x v="0"/>
    <x v="0"/>
    <s v="DM_PRO_MATERIAL_MARKETING_PRICE_ANALYSIS"/>
    <s v="LAST_YEAR_RAW_COST_PRICE"/>
    <x v="65"/>
    <x v="262"/>
    <x v="0"/>
    <n v="8"/>
    <x v="4"/>
    <x v="4"/>
    <x v="6"/>
    <s v=""/>
    <s v=""/>
    <n v="799"/>
    <s v="-799"/>
    <x v="0"/>
    <x v="0"/>
    <x v="0"/>
    <x v="381"/>
    <x v="9"/>
    <s v="去年同期原料期貨價格"/>
    <s v="Manual"/>
    <s v="MANUAL"/>
    <x v="5"/>
    <x v="60"/>
    <m/>
    <s v="每月^(Manual|MANUAL)$"/>
    <n v="9"/>
    <x v="0"/>
    <x v="6"/>
    <x v="0"/>
    <x v="1"/>
    <x v="0"/>
    <x v="1"/>
    <b v="0"/>
    <x v="1"/>
    <x v="1"/>
    <n v="0"/>
    <x v="0"/>
    <b v="0"/>
    <b v="0"/>
    <b v="0"/>
    <b v="0"/>
    <b v="0"/>
    <b v="0"/>
    <b v="0"/>
    <b v="0"/>
    <b v="0"/>
    <b v="0"/>
    <b v="0"/>
    <x v="0"/>
    <x v="0"/>
    <n v="0"/>
    <x v="9"/>
    <x v="0"/>
  </r>
  <r>
    <m/>
    <x v="6"/>
    <x v="13"/>
    <x v="381"/>
    <x v="382"/>
    <x v="1"/>
    <x v="394"/>
    <m/>
    <x v="4"/>
    <x v="75"/>
    <m/>
    <s v="General"/>
    <s v="比例類"/>
    <m/>
    <x v="5"/>
    <s v="PRO"/>
    <x v="9"/>
    <x v="7"/>
    <x v="4"/>
    <x v="5"/>
    <s v="DM_PRO_MATERIAL_MARKETING_PRICE_ANALYSIS"/>
    <s v="MATERIAL_FUTURES_MOM"/>
    <m/>
    <m/>
    <s v="Hung.Eric@inventec.com"/>
    <m/>
    <m/>
    <m/>
    <s v="原物料波動影響零件類別成本分析.xlsx"/>
    <m/>
    <m/>
    <m/>
    <m/>
    <m/>
    <m/>
    <m/>
    <m/>
    <m/>
    <m/>
    <m/>
    <s v="資料清單"/>
    <x v="14"/>
    <x v="79"/>
    <x v="60"/>
    <x v="13"/>
    <e v="#N/A"/>
    <s v="Material Futures MOM"/>
    <x v="382"/>
    <x v="1"/>
    <x v="0"/>
    <x v="394"/>
    <x v="9"/>
    <s v="IEC_STD_V10 &gt;&gt; Common &gt;&gt; AutoMetaDataMaterial Futures MOM"/>
    <x v="4"/>
    <x v="0"/>
    <s v="原料期貨月度漲跌幅Measure"/>
    <n v="802"/>
    <n v="791"/>
    <n v="0"/>
    <s v=""/>
    <n v="0"/>
    <n v="0"/>
    <n v="891"/>
    <x v="178"/>
    <s v="Material Marketing Price Analysis"/>
    <x v="74"/>
    <e v="#N/A"/>
    <x v="0"/>
    <s v="P.3.9.0:"/>
    <x v="79"/>
    <x v="79"/>
    <x v="800"/>
    <x v="381"/>
    <x v="382"/>
    <x v="203"/>
    <x v="0"/>
    <x v="5"/>
    <x v="0"/>
    <x v="5"/>
    <m/>
    <x v="0"/>
    <x v="4"/>
    <s v="Material Marketing Price Analysis_Material Futures MOM"/>
    <x v="784"/>
    <x v="4"/>
    <x v="0"/>
    <x v="7"/>
    <x v="6"/>
    <x v="0"/>
    <x v="0"/>
    <s v="DM_PRO_MATERIAL_MARKETING_PRICE_ANALYSIS"/>
    <s v="MATERIAL_FUTURES_MOM"/>
    <x v="65"/>
    <x v="263"/>
    <x v="0"/>
    <n v="8"/>
    <x v="4"/>
    <x v="4"/>
    <x v="6"/>
    <s v=""/>
    <s v=""/>
    <n v="800"/>
    <s v="-800"/>
    <x v="0"/>
    <x v="0"/>
    <x v="0"/>
    <x v="382"/>
    <x v="9"/>
    <s v="原料期貨月度漲跌幅"/>
    <s v="Manual"/>
    <s v="MANUAL"/>
    <x v="5"/>
    <x v="60"/>
    <m/>
    <s v="每月^(Manual|MANUAL)$"/>
    <n v="9"/>
    <x v="0"/>
    <x v="6"/>
    <x v="0"/>
    <x v="1"/>
    <x v="0"/>
    <x v="1"/>
    <b v="0"/>
    <x v="1"/>
    <x v="1"/>
    <n v="0"/>
    <x v="0"/>
    <b v="0"/>
    <b v="0"/>
    <b v="0"/>
    <b v="0"/>
    <b v="0"/>
    <b v="0"/>
    <b v="0"/>
    <b v="0"/>
    <b v="0"/>
    <b v="0"/>
    <b v="0"/>
    <x v="0"/>
    <x v="0"/>
    <n v="0"/>
    <x v="6"/>
    <x v="0"/>
  </r>
  <r>
    <m/>
    <x v="6"/>
    <x v="13"/>
    <x v="382"/>
    <x v="383"/>
    <x v="1"/>
    <x v="395"/>
    <m/>
    <x v="4"/>
    <x v="75"/>
    <m/>
    <s v="General"/>
    <s v="比例類"/>
    <m/>
    <x v="5"/>
    <s v="PRO"/>
    <x v="9"/>
    <x v="7"/>
    <x v="4"/>
    <x v="5"/>
    <s v="DM_PRO_MATERIAL_MARKETING_PRICE_ANALYSIS"/>
    <s v="MATERIAL_FUTURES_YOY"/>
    <m/>
    <m/>
    <s v="Hung.Eric@inventec.com"/>
    <m/>
    <m/>
    <m/>
    <s v="原物料波動影響零件類別成本分析.xlsx"/>
    <m/>
    <m/>
    <m/>
    <m/>
    <m/>
    <m/>
    <m/>
    <m/>
    <m/>
    <m/>
    <m/>
    <s v="資料清單"/>
    <x v="14"/>
    <x v="80"/>
    <x v="60"/>
    <x v="13"/>
    <e v="#N/A"/>
    <s v="Material Futures YOY"/>
    <x v="383"/>
    <x v="1"/>
    <x v="0"/>
    <x v="395"/>
    <x v="9"/>
    <s v="IEC_STD_V10 &gt;&gt; Common &gt;&gt; AutoMetaDataMaterial Futures YOY"/>
    <x v="4"/>
    <x v="0"/>
    <s v="原料期貨年度漲跌幅Measure"/>
    <n v="803"/>
    <n v="791"/>
    <n v="0"/>
    <s v=""/>
    <n v="0"/>
    <n v="0"/>
    <n v="892"/>
    <x v="179"/>
    <s v="Material Marketing Price Analysis"/>
    <x v="74"/>
    <e v="#N/A"/>
    <x v="0"/>
    <s v="P.3.9.0:"/>
    <x v="80"/>
    <x v="80"/>
    <x v="801"/>
    <x v="382"/>
    <x v="383"/>
    <x v="203"/>
    <x v="0"/>
    <x v="5"/>
    <x v="0"/>
    <x v="5"/>
    <m/>
    <x v="0"/>
    <x v="4"/>
    <s v="Material Marketing Price Analysis_Material Futures YOY"/>
    <x v="785"/>
    <x v="4"/>
    <x v="0"/>
    <x v="7"/>
    <x v="6"/>
    <x v="0"/>
    <x v="0"/>
    <s v="DM_PRO_MATERIAL_MARKETING_PRICE_ANALYSIS"/>
    <s v="MATERIAL_FUTURES_YOY"/>
    <x v="65"/>
    <x v="264"/>
    <x v="0"/>
    <n v="8"/>
    <x v="4"/>
    <x v="4"/>
    <x v="6"/>
    <s v=""/>
    <s v=""/>
    <n v="801"/>
    <s v="-801"/>
    <x v="0"/>
    <x v="0"/>
    <x v="0"/>
    <x v="383"/>
    <x v="9"/>
    <s v="原料期貨年度漲跌幅"/>
    <s v="Manual"/>
    <s v="MANUAL"/>
    <x v="5"/>
    <x v="60"/>
    <m/>
    <s v="每月^(Manual|MANUAL)$"/>
    <n v="9"/>
    <x v="0"/>
    <x v="6"/>
    <x v="0"/>
    <x v="1"/>
    <x v="0"/>
    <x v="1"/>
    <b v="0"/>
    <x v="1"/>
    <x v="1"/>
    <n v="0"/>
    <x v="0"/>
    <b v="0"/>
    <b v="0"/>
    <b v="0"/>
    <b v="0"/>
    <b v="0"/>
    <b v="0"/>
    <b v="0"/>
    <b v="0"/>
    <b v="0"/>
    <b v="0"/>
    <b v="0"/>
    <x v="0"/>
    <x v="0"/>
    <n v="0"/>
    <x v="6"/>
    <x v="0"/>
  </r>
  <r>
    <m/>
    <x v="6"/>
    <x v="13"/>
    <x v="383"/>
    <x v="384"/>
    <x v="1"/>
    <x v="396"/>
    <m/>
    <x v="0"/>
    <x v="0"/>
    <m/>
    <s v="Sensitive"/>
    <m/>
    <m/>
    <x v="5"/>
    <s v="PRO"/>
    <x v="9"/>
    <x v="7"/>
    <x v="0"/>
    <x v="5"/>
    <s v="DM_PRO_MATERIAL_CATALOG_PRICE_ANALYSIS"/>
    <m/>
    <m/>
    <m/>
    <s v="Hung.Eric@inventec.com"/>
    <m/>
    <m/>
    <m/>
    <s v="原物料波動影響零件類別成本分析.xlsx"/>
    <s v="檔案內對應的項目等規則"/>
    <m/>
    <m/>
    <m/>
    <m/>
    <m/>
    <m/>
    <m/>
    <m/>
    <m/>
    <m/>
    <s v="資料清單"/>
    <x v="14"/>
    <x v="81"/>
    <x v="60"/>
    <x v="13"/>
    <e v="#N/A"/>
    <s v="Material Catalog Price Analysis"/>
    <x v="384"/>
    <x v="1"/>
    <x v="0"/>
    <x v="396"/>
    <x v="9"/>
    <s v="IEC_STD_V10 &gt;&gt; Common &gt;&gt; AutoMetaDataMaterial Catalog Price Analysis"/>
    <x v="0"/>
    <x v="2"/>
    <s v="主階品項市場價格波動分析Concept"/>
    <n v="804"/>
    <n v="0"/>
    <n v="0"/>
    <s v=""/>
    <n v="0"/>
    <n v="0"/>
    <n v="0"/>
    <x v="0"/>
    <s v=""/>
    <x v="0"/>
    <s v=""/>
    <x v="0"/>
    <s v="P.3.9.0:"/>
    <x v="81"/>
    <x v="81"/>
    <x v="802"/>
    <x v="383"/>
    <x v="384"/>
    <x v="203"/>
    <x v="0"/>
    <x v="5"/>
    <x v="0"/>
    <x v="0"/>
    <m/>
    <x v="0"/>
    <x v="0"/>
    <s v="Material Catalog Price Analysis"/>
    <x v="786"/>
    <x v="0"/>
    <x v="0"/>
    <x v="7"/>
    <x v="6"/>
    <x v="0"/>
    <x v="0"/>
    <s v="DM_PRO_MATERIAL_CATALOG_PRICE_ANALYSIS"/>
    <s v=""/>
    <x v="66"/>
    <x v="0"/>
    <x v="0"/>
    <n v="8"/>
    <x v="4"/>
    <x v="4"/>
    <x v="6"/>
    <s v=""/>
    <s v=""/>
    <n v="802"/>
    <s v="-802"/>
    <x v="0"/>
    <x v="0"/>
    <x v="0"/>
    <x v="384"/>
    <x v="9"/>
    <s v="主階品項市場價格波動分析"/>
    <s v="Manual"/>
    <s v="MANUAL"/>
    <x v="5"/>
    <x v="60"/>
    <m/>
    <s v="^(Manual|MANUAL)$"/>
    <n v="9"/>
    <x v="0"/>
    <x v="6"/>
    <x v="0"/>
    <x v="1"/>
    <x v="0"/>
    <x v="1"/>
    <b v="0"/>
    <x v="1"/>
    <x v="0"/>
    <n v="0"/>
    <x v="0"/>
    <b v="0"/>
    <b v="0"/>
    <b v="0"/>
    <b v="0"/>
    <b v="0"/>
    <b v="0"/>
    <b v="0"/>
    <b v="0"/>
    <b v="0"/>
    <b v="0"/>
    <b v="0"/>
    <x v="0"/>
    <x v="0"/>
    <n v="0"/>
    <x v="13"/>
    <x v="0"/>
  </r>
  <r>
    <m/>
    <x v="6"/>
    <x v="13"/>
    <x v="371"/>
    <x v="372"/>
    <x v="1"/>
    <x v="384"/>
    <m/>
    <x v="3"/>
    <x v="76"/>
    <m/>
    <s v="General"/>
    <s v="日期類"/>
    <m/>
    <x v="5"/>
    <s v="PRO"/>
    <x v="9"/>
    <x v="7"/>
    <x v="4"/>
    <x v="5"/>
    <s v="DM_PRO_MATERIAL_CATALOG_PRICE_ANALYSIS"/>
    <s v="RAW_MATERIAL_DATA_MONTH"/>
    <m/>
    <m/>
    <s v="Hung.Eric@inventec.com"/>
    <m/>
    <m/>
    <m/>
    <s v="原物料波動影響零件類別成本分析.xlsx"/>
    <m/>
    <m/>
    <m/>
    <m/>
    <m/>
    <m/>
    <m/>
    <m/>
    <m/>
    <m/>
    <m/>
    <s v="資料清單"/>
    <x v="14"/>
    <x v="82"/>
    <x v="60"/>
    <x v="13"/>
    <e v="#N/A"/>
    <s v="Raw Material Data Month"/>
    <x v="372"/>
    <x v="1"/>
    <x v="0"/>
    <x v="384"/>
    <x v="9"/>
    <s v="IEC_STD_V10 &gt;&gt; Common &gt;&gt; AutoMetaDataRaw Material Data Month"/>
    <x v="3"/>
    <x v="0"/>
    <s v="原物料資料月份Dimension"/>
    <n v="792"/>
    <n v="804"/>
    <n v="0"/>
    <s v=""/>
    <n v="0"/>
    <n v="0"/>
    <n v="882"/>
    <x v="168"/>
    <s v="Material Catalog Price Analysis"/>
    <x v="75"/>
    <e v="#N/A"/>
    <x v="0"/>
    <s v="P.3.9.0:"/>
    <x v="82"/>
    <x v="82"/>
    <x v="803"/>
    <x v="371"/>
    <x v="372"/>
    <x v="203"/>
    <x v="0"/>
    <x v="5"/>
    <x v="0"/>
    <x v="3"/>
    <m/>
    <x v="0"/>
    <x v="3"/>
    <s v="Material Catalog Price Analysis_Raw Material Data Month"/>
    <x v="787"/>
    <x v="3"/>
    <x v="0"/>
    <x v="7"/>
    <x v="6"/>
    <x v="0"/>
    <x v="0"/>
    <s v="DM_PRO_MATERIAL_CATALOG_PRICE_ANALYSIS"/>
    <s v="RAW_MATERIAL_DATA_MONTH"/>
    <x v="66"/>
    <x v="253"/>
    <x v="0"/>
    <n v="8"/>
    <x v="4"/>
    <x v="4"/>
    <x v="6"/>
    <s v=""/>
    <s v=""/>
    <n v="803"/>
    <s v="-803"/>
    <x v="0"/>
    <x v="0"/>
    <x v="0"/>
    <x v="372"/>
    <x v="9"/>
    <s v="使用者可選擇 顯示資料的時間軸"/>
    <s v="Manual"/>
    <s v="MANUAL"/>
    <x v="5"/>
    <x v="60"/>
    <m/>
    <s v="每月^(Manual|MANUAL)$"/>
    <n v="9"/>
    <x v="0"/>
    <x v="6"/>
    <x v="0"/>
    <x v="1"/>
    <x v="1"/>
    <x v="1"/>
    <b v="0"/>
    <x v="1"/>
    <x v="1"/>
    <n v="0"/>
    <x v="0"/>
    <b v="0"/>
    <b v="0"/>
    <b v="0"/>
    <b v="0"/>
    <b v="0"/>
    <b v="0"/>
    <b v="0"/>
    <b v="0"/>
    <b v="0"/>
    <b v="0"/>
    <b v="0"/>
    <x v="0"/>
    <x v="0"/>
    <n v="0"/>
    <x v="23"/>
    <x v="0"/>
  </r>
  <r>
    <m/>
    <x v="6"/>
    <x v="13"/>
    <x v="372"/>
    <x v="373"/>
    <x v="1"/>
    <x v="385"/>
    <s v="依使用者選定 連接器  或散熱模組 或 電路板  或  Set組裝件部品 ，顯示相關的Part Category 訊息"/>
    <x v="3"/>
    <x v="76"/>
    <m/>
    <s v="General"/>
    <s v="文本類"/>
    <m/>
    <x v="5"/>
    <s v="PRO"/>
    <x v="9"/>
    <x v="7"/>
    <x v="0"/>
    <x v="5"/>
    <s v="DM_PRO_MATERIAL_CATALOG_PRICE_ANALYSIS"/>
    <s v="MATERIAL_CATALOG"/>
    <m/>
    <m/>
    <s v="Hung.Eric@inventec.com"/>
    <s v="依使用者選定 連接器  或散熱模組 或 電路板  或  Set組裝件部品 ，顯示相關的Part Category 訊息"/>
    <m/>
    <m/>
    <s v="原物料波動影響零件類別成本分析.xlsx"/>
    <m/>
    <m/>
    <m/>
    <m/>
    <m/>
    <m/>
    <m/>
    <m/>
    <m/>
    <m/>
    <m/>
    <s v="資料清單"/>
    <x v="14"/>
    <x v="83"/>
    <x v="60"/>
    <x v="13"/>
    <e v="#N/A"/>
    <s v="Material Catalog"/>
    <x v="373"/>
    <x v="1"/>
    <x v="0"/>
    <x v="385"/>
    <x v="9"/>
    <s v="IEC_STD_V10 &gt;&gt; Common &gt;&gt; AutoMetaDataMaterial Catalog"/>
    <x v="3"/>
    <x v="0"/>
    <s v="主階品項Dimension"/>
    <n v="793"/>
    <n v="804"/>
    <n v="0"/>
    <s v=""/>
    <n v="0"/>
    <n v="0"/>
    <n v="874"/>
    <x v="169"/>
    <s v="Material Catalog Price Analysis"/>
    <x v="75"/>
    <e v="#N/A"/>
    <x v="0"/>
    <s v="P.3.9.0:"/>
    <x v="83"/>
    <x v="83"/>
    <x v="804"/>
    <x v="372"/>
    <x v="373"/>
    <x v="312"/>
    <x v="0"/>
    <x v="5"/>
    <x v="21"/>
    <x v="1"/>
    <m/>
    <x v="0"/>
    <x v="3"/>
    <s v="Material Catalog Price Analysis_Material Catalog"/>
    <x v="788"/>
    <x v="3"/>
    <x v="0"/>
    <x v="7"/>
    <x v="6"/>
    <x v="0"/>
    <x v="0"/>
    <s v="DM_PRO_MATERIAL_CATALOG_PRICE_ANALYSIS"/>
    <s v="MATERIAL_CATALOG"/>
    <x v="66"/>
    <x v="254"/>
    <x v="0"/>
    <n v="8"/>
    <x v="4"/>
    <x v="4"/>
    <x v="6"/>
    <s v=""/>
    <s v=""/>
    <n v="804"/>
    <s v="-804"/>
    <x v="0"/>
    <x v="0"/>
    <x v="0"/>
    <x v="373"/>
    <x v="9"/>
    <s v="依使用者選定 連接器  或散熱模組 或 電路板  或  Set組裝件部品 ，顯示相關的Part Category 訊息"/>
    <s v="Manual"/>
    <s v="MANUAL"/>
    <x v="5"/>
    <x v="60"/>
    <m/>
    <s v="^(Manual|MANUAL)$"/>
    <n v="9"/>
    <x v="0"/>
    <x v="6"/>
    <x v="0"/>
    <x v="1"/>
    <x v="1"/>
    <x v="1"/>
    <b v="0"/>
    <x v="1"/>
    <x v="1"/>
    <n v="0"/>
    <x v="0"/>
    <b v="0"/>
    <b v="0"/>
    <b v="0"/>
    <b v="0"/>
    <b v="0"/>
    <b v="0"/>
    <b v="0"/>
    <b v="0"/>
    <b v="0"/>
    <b v="0"/>
    <b v="0"/>
    <x v="0"/>
    <x v="0"/>
    <n v="0"/>
    <x v="11"/>
    <x v="0"/>
  </r>
  <r>
    <m/>
    <x v="6"/>
    <x v="13"/>
    <x v="373"/>
    <x v="374"/>
    <x v="1"/>
    <x v="386"/>
    <s v="依使用者選定 連接器 或散熱模組 或 電路板  或  Set組裝件之次階品項部品 ，顯示所選定次階品項部品對應的Part Category 訊息"/>
    <x v="3"/>
    <x v="76"/>
    <m/>
    <s v="General"/>
    <s v="文本類"/>
    <m/>
    <x v="5"/>
    <s v="PRO"/>
    <x v="9"/>
    <x v="7"/>
    <x v="0"/>
    <x v="5"/>
    <s v="DM_PRO_MATERIAL_CATALOG_PRICE_ANALYSIS"/>
    <s v="SUB_MATERIAL_CATALOG"/>
    <m/>
    <m/>
    <s v="Hung.Eric@inventec.com"/>
    <s v="依使用者選定 連接器 或散熱模組 或 電路板  或  Set組裝件之次階品項部品 ，顯示所選定次階品項部品對應的Part Category 訊息"/>
    <m/>
    <m/>
    <s v="原物料波動影響零件類別成本分析.xlsx"/>
    <m/>
    <m/>
    <m/>
    <m/>
    <m/>
    <m/>
    <m/>
    <m/>
    <m/>
    <m/>
    <m/>
    <s v="資料清單"/>
    <x v="14"/>
    <x v="84"/>
    <x v="60"/>
    <x v="13"/>
    <e v="#N/A"/>
    <s v="Sub Material Catalog"/>
    <x v="374"/>
    <x v="1"/>
    <x v="0"/>
    <x v="386"/>
    <x v="9"/>
    <s v="IEC_STD_V10 &gt;&gt; Common &gt;&gt; AutoMetaDataSub Material Catalog"/>
    <x v="3"/>
    <x v="0"/>
    <s v="次階品項Dimension"/>
    <n v="794"/>
    <n v="804"/>
    <n v="0"/>
    <s v=""/>
    <n v="0"/>
    <n v="0"/>
    <n v="883"/>
    <x v="170"/>
    <s v="Material Catalog Price Analysis"/>
    <x v="75"/>
    <e v="#N/A"/>
    <x v="0"/>
    <s v="P.3.9.0:"/>
    <x v="84"/>
    <x v="84"/>
    <x v="805"/>
    <x v="373"/>
    <x v="374"/>
    <x v="313"/>
    <x v="0"/>
    <x v="5"/>
    <x v="22"/>
    <x v="1"/>
    <m/>
    <x v="0"/>
    <x v="3"/>
    <s v="Material Catalog Price Analysis_Sub Material Catalog"/>
    <x v="789"/>
    <x v="3"/>
    <x v="0"/>
    <x v="7"/>
    <x v="6"/>
    <x v="0"/>
    <x v="0"/>
    <s v="DM_PRO_MATERIAL_CATALOG_PRICE_ANALYSIS"/>
    <s v="SUB_MATERIAL_CATALOG"/>
    <x v="66"/>
    <x v="255"/>
    <x v="0"/>
    <n v="8"/>
    <x v="4"/>
    <x v="4"/>
    <x v="6"/>
    <s v=""/>
    <s v=""/>
    <n v="805"/>
    <s v="-805"/>
    <x v="0"/>
    <x v="0"/>
    <x v="0"/>
    <x v="374"/>
    <x v="9"/>
    <s v="依使用者選定 連接器 或散熱模組 或 電路板  或  Set組裝件之次階品項部品 ，顯示所選定次階品項部品對應的Part Category 訊息"/>
    <s v="Manual"/>
    <s v="MANUAL"/>
    <x v="5"/>
    <x v="60"/>
    <m/>
    <s v="^(Manual|MANUAL)$"/>
    <n v="9"/>
    <x v="0"/>
    <x v="6"/>
    <x v="0"/>
    <x v="1"/>
    <x v="1"/>
    <x v="1"/>
    <b v="0"/>
    <x v="1"/>
    <x v="1"/>
    <n v="0"/>
    <x v="0"/>
    <b v="0"/>
    <b v="0"/>
    <b v="0"/>
    <b v="0"/>
    <b v="0"/>
    <b v="0"/>
    <b v="0"/>
    <b v="0"/>
    <b v="0"/>
    <b v="0"/>
    <b v="0"/>
    <x v="0"/>
    <x v="0"/>
    <n v="0"/>
    <x v="6"/>
    <x v="0"/>
  </r>
  <r>
    <m/>
    <x v="6"/>
    <x v="13"/>
    <x v="384"/>
    <x v="385"/>
    <x v="1"/>
    <x v="397"/>
    <m/>
    <x v="4"/>
    <x v="76"/>
    <m/>
    <s v="General"/>
    <s v="比例類"/>
    <m/>
    <x v="5"/>
    <s v="PRO"/>
    <x v="9"/>
    <x v="7"/>
    <x v="4"/>
    <x v="5"/>
    <s v="DM_PRO_MATERIAL_CATALOG_PRICE_ANALYSIS"/>
    <s v="SUB_MATERIAL_CATALOG_MOM"/>
    <m/>
    <m/>
    <s v="Hung.Eric@inventec.com"/>
    <m/>
    <m/>
    <m/>
    <s v="原物料波動影響零件類別成本分析.xlsx"/>
    <m/>
    <m/>
    <m/>
    <m/>
    <m/>
    <m/>
    <m/>
    <m/>
    <m/>
    <m/>
    <m/>
    <s v="資料清單"/>
    <x v="14"/>
    <x v="85"/>
    <x v="60"/>
    <x v="13"/>
    <e v="#N/A"/>
    <s v="Sub Material Catalog MOM"/>
    <x v="385"/>
    <x v="1"/>
    <x v="0"/>
    <x v="397"/>
    <x v="9"/>
    <s v="IEC_STD_V10 &gt;&gt; Common &gt;&gt; AutoMetaDataSub Material Catalog MOM"/>
    <x v="4"/>
    <x v="0"/>
    <s v="次階品項月度漲跌幅Measure"/>
    <n v="808"/>
    <n v="804"/>
    <n v="0"/>
    <s v=""/>
    <n v="0"/>
    <n v="0"/>
    <n v="896"/>
    <x v="180"/>
    <s v="Material Catalog Price Analysis"/>
    <x v="75"/>
    <e v="#N/A"/>
    <x v="0"/>
    <s v="P.3.9.0:"/>
    <x v="85"/>
    <x v="85"/>
    <x v="806"/>
    <x v="384"/>
    <x v="385"/>
    <x v="203"/>
    <x v="0"/>
    <x v="5"/>
    <x v="0"/>
    <x v="5"/>
    <m/>
    <x v="0"/>
    <x v="4"/>
    <s v="Material Catalog Price Analysis_Sub Material Catalog MOM"/>
    <x v="790"/>
    <x v="4"/>
    <x v="0"/>
    <x v="7"/>
    <x v="6"/>
    <x v="0"/>
    <x v="0"/>
    <s v="DM_PRO_MATERIAL_CATALOG_PRICE_ANALYSIS"/>
    <s v="SUB_MATERIAL_CATALOG_MOM"/>
    <x v="66"/>
    <x v="265"/>
    <x v="0"/>
    <n v="8"/>
    <x v="4"/>
    <x v="4"/>
    <x v="6"/>
    <s v=""/>
    <s v=""/>
    <n v="806"/>
    <s v="-806"/>
    <x v="0"/>
    <x v="0"/>
    <x v="0"/>
    <x v="385"/>
    <x v="9"/>
    <s v="次階品項月度漲跌幅"/>
    <s v="Manual"/>
    <s v="MANUAL"/>
    <x v="5"/>
    <x v="60"/>
    <m/>
    <s v="每月^(Manual|MANUAL)$"/>
    <n v="9"/>
    <x v="0"/>
    <x v="6"/>
    <x v="0"/>
    <x v="1"/>
    <x v="0"/>
    <x v="1"/>
    <b v="0"/>
    <x v="1"/>
    <x v="1"/>
    <n v="0"/>
    <x v="0"/>
    <b v="0"/>
    <b v="0"/>
    <b v="0"/>
    <b v="0"/>
    <b v="0"/>
    <b v="0"/>
    <b v="0"/>
    <b v="0"/>
    <b v="0"/>
    <b v="0"/>
    <b v="0"/>
    <x v="0"/>
    <x v="0"/>
    <n v="0"/>
    <x v="9"/>
    <x v="0"/>
  </r>
  <r>
    <m/>
    <x v="6"/>
    <x v="13"/>
    <x v="385"/>
    <x v="386"/>
    <x v="1"/>
    <x v="398"/>
    <m/>
    <x v="4"/>
    <x v="76"/>
    <m/>
    <s v="General"/>
    <s v="比例類"/>
    <m/>
    <x v="5"/>
    <s v="PRO"/>
    <x v="9"/>
    <x v="7"/>
    <x v="4"/>
    <x v="5"/>
    <s v="DM_PRO_MATERIAL_CATALOG_PRICE_ANALYSIS"/>
    <s v="SUB_MATERIAL_CATALOG_YOY"/>
    <m/>
    <m/>
    <s v="Hung.Eric@inventec.com"/>
    <m/>
    <m/>
    <m/>
    <s v="原物料波動影響零件類別成本分析.xlsx"/>
    <m/>
    <m/>
    <m/>
    <m/>
    <m/>
    <m/>
    <m/>
    <m/>
    <m/>
    <m/>
    <m/>
    <s v="資料清單"/>
    <x v="14"/>
    <x v="86"/>
    <x v="60"/>
    <x v="13"/>
    <e v="#N/A"/>
    <s v="Sub Material Catalog YOY"/>
    <x v="386"/>
    <x v="1"/>
    <x v="0"/>
    <x v="398"/>
    <x v="9"/>
    <s v="IEC_STD_V10 &gt;&gt; Common &gt;&gt; AutoMetaDataSub Material Catalog YOY"/>
    <x v="4"/>
    <x v="0"/>
    <s v="次階品項年度漲跌幅Measure"/>
    <n v="809"/>
    <n v="804"/>
    <n v="0"/>
    <s v=""/>
    <n v="0"/>
    <n v="0"/>
    <n v="897"/>
    <x v="181"/>
    <s v="Material Catalog Price Analysis"/>
    <x v="75"/>
    <e v="#N/A"/>
    <x v="0"/>
    <s v="P.3.9.0:"/>
    <x v="86"/>
    <x v="86"/>
    <x v="807"/>
    <x v="385"/>
    <x v="386"/>
    <x v="203"/>
    <x v="0"/>
    <x v="5"/>
    <x v="0"/>
    <x v="5"/>
    <m/>
    <x v="0"/>
    <x v="4"/>
    <s v="Material Catalog Price Analysis_Sub Material Catalog YOY"/>
    <x v="791"/>
    <x v="4"/>
    <x v="0"/>
    <x v="7"/>
    <x v="6"/>
    <x v="0"/>
    <x v="0"/>
    <s v="DM_PRO_MATERIAL_CATALOG_PRICE_ANALYSIS"/>
    <s v="SUB_MATERIAL_CATALOG_YOY"/>
    <x v="66"/>
    <x v="266"/>
    <x v="0"/>
    <n v="8"/>
    <x v="4"/>
    <x v="4"/>
    <x v="6"/>
    <s v=""/>
    <s v=""/>
    <n v="807"/>
    <s v="-807"/>
    <x v="0"/>
    <x v="0"/>
    <x v="0"/>
    <x v="386"/>
    <x v="9"/>
    <s v="次階品項年度漲跌幅"/>
    <s v="Manual"/>
    <s v="MANUAL"/>
    <x v="5"/>
    <x v="60"/>
    <m/>
    <s v="每月^(Manual|MANUAL)$"/>
    <n v="9"/>
    <x v="0"/>
    <x v="6"/>
    <x v="0"/>
    <x v="1"/>
    <x v="0"/>
    <x v="1"/>
    <b v="0"/>
    <x v="1"/>
    <x v="1"/>
    <n v="0"/>
    <x v="0"/>
    <b v="0"/>
    <b v="0"/>
    <b v="0"/>
    <b v="0"/>
    <b v="0"/>
    <b v="0"/>
    <b v="0"/>
    <b v="0"/>
    <b v="0"/>
    <b v="0"/>
    <b v="0"/>
    <x v="0"/>
    <x v="0"/>
    <n v="0"/>
    <x v="9"/>
    <x v="0"/>
  </r>
  <r>
    <m/>
    <x v="6"/>
    <x v="13"/>
    <x v="386"/>
    <x v="387"/>
    <x v="1"/>
    <x v="353"/>
    <m/>
    <x v="0"/>
    <x v="0"/>
    <m/>
    <s v="Sensitive"/>
    <m/>
    <m/>
    <x v="5"/>
    <s v="PRO"/>
    <x v="9"/>
    <x v="7"/>
    <x v="0"/>
    <x v="5"/>
    <s v="DM_PRO_MATERIAL_CATALOG_INFERENCE_ANALYSIS"/>
    <m/>
    <m/>
    <m/>
    <s v="Hung.Eric@inventec.com"/>
    <m/>
    <m/>
    <m/>
    <s v="原物料波動影響零件類別成本分析.xlsx"/>
    <s v="檔案內對應的項目等規則"/>
    <m/>
    <m/>
    <m/>
    <m/>
    <m/>
    <m/>
    <m/>
    <m/>
    <m/>
    <m/>
    <s v="資料清單"/>
    <x v="14"/>
    <x v="87"/>
    <x v="60"/>
    <x v="13"/>
    <e v="#N/A"/>
    <s v="Material Catalog Inference Analysis"/>
    <x v="387"/>
    <x v="1"/>
    <x v="0"/>
    <x v="353"/>
    <x v="9"/>
    <s v="IEC_STD_V10 &gt;&gt; Common &gt;&gt; AutoMetaDataMaterial Catalog Inference Analysis"/>
    <x v="0"/>
    <x v="2"/>
    <s v="主階品項影響金額分析Concept"/>
    <n v="810"/>
    <n v="0"/>
    <n v="0"/>
    <s v=""/>
    <n v="0"/>
    <n v="0"/>
    <n v="0"/>
    <x v="0"/>
    <s v=""/>
    <x v="0"/>
    <s v=""/>
    <x v="0"/>
    <s v="P.3.9.0:"/>
    <x v="87"/>
    <x v="87"/>
    <x v="808"/>
    <x v="386"/>
    <x v="387"/>
    <x v="203"/>
    <x v="0"/>
    <x v="5"/>
    <x v="0"/>
    <x v="0"/>
    <m/>
    <x v="0"/>
    <x v="0"/>
    <s v="Material Catalog Inference Analysis"/>
    <x v="792"/>
    <x v="0"/>
    <x v="0"/>
    <x v="7"/>
    <x v="6"/>
    <x v="0"/>
    <x v="0"/>
    <s v="DM_PRO_MATERIAL_CATALOG_INFERENCE_ANALYSIS"/>
    <s v=""/>
    <x v="67"/>
    <x v="0"/>
    <x v="0"/>
    <n v="8"/>
    <x v="4"/>
    <x v="4"/>
    <x v="6"/>
    <s v=""/>
    <s v=""/>
    <n v="808"/>
    <s v="-808"/>
    <x v="0"/>
    <x v="0"/>
    <x v="0"/>
    <x v="387"/>
    <x v="9"/>
    <n v="0"/>
    <s v="Manual"/>
    <s v="MANUAL"/>
    <x v="5"/>
    <x v="60"/>
    <m/>
    <s v="^(Manual|MANUAL)$"/>
    <n v="9"/>
    <x v="0"/>
    <x v="6"/>
    <x v="0"/>
    <x v="1"/>
    <x v="0"/>
    <x v="1"/>
    <b v="0"/>
    <x v="1"/>
    <x v="0"/>
    <n v="0"/>
    <x v="0"/>
    <b v="0"/>
    <b v="0"/>
    <b v="0"/>
    <b v="0"/>
    <b v="0"/>
    <b v="0"/>
    <b v="0"/>
    <b v="0"/>
    <b v="0"/>
    <b v="0"/>
    <b v="0"/>
    <x v="0"/>
    <x v="0"/>
    <n v="0"/>
    <x v="14"/>
    <x v="0"/>
  </r>
  <r>
    <m/>
    <x v="6"/>
    <x v="13"/>
    <x v="371"/>
    <x v="372"/>
    <x v="1"/>
    <x v="384"/>
    <m/>
    <x v="3"/>
    <x v="77"/>
    <m/>
    <s v="General"/>
    <s v="日期類"/>
    <m/>
    <x v="5"/>
    <s v="PRO"/>
    <x v="9"/>
    <x v="7"/>
    <x v="4"/>
    <x v="5"/>
    <s v="DM_PRO_MATERIAL_CATALOG_INFERENCE_ANALYSIS"/>
    <s v="RAW_MATERIAL_DATA_MONTH"/>
    <m/>
    <m/>
    <s v="Hung.Eric@inventec.com"/>
    <m/>
    <m/>
    <m/>
    <s v="原物料波動影響零件類別成本分析.xlsx"/>
    <m/>
    <m/>
    <m/>
    <m/>
    <m/>
    <m/>
    <m/>
    <m/>
    <m/>
    <m/>
    <m/>
    <s v="資料清單"/>
    <x v="14"/>
    <x v="88"/>
    <x v="60"/>
    <x v="13"/>
    <e v="#N/A"/>
    <s v="Raw Material Data Month"/>
    <x v="372"/>
    <x v="1"/>
    <x v="0"/>
    <x v="384"/>
    <x v="9"/>
    <s v="IEC_STD_V10 &gt;&gt; Common &gt;&gt; AutoMetaDataRaw Material Data Month"/>
    <x v="3"/>
    <x v="0"/>
    <s v="原物料資料月份Dimension"/>
    <n v="792"/>
    <n v="810"/>
    <n v="0"/>
    <s v=""/>
    <n v="0"/>
    <n v="0"/>
    <n v="882"/>
    <x v="168"/>
    <s v="Material Catalog Inference Analysis"/>
    <x v="76"/>
    <e v="#N/A"/>
    <x v="0"/>
    <s v="P.3.9.0:"/>
    <x v="88"/>
    <x v="88"/>
    <x v="809"/>
    <x v="371"/>
    <x v="372"/>
    <x v="203"/>
    <x v="0"/>
    <x v="5"/>
    <x v="0"/>
    <x v="3"/>
    <m/>
    <x v="0"/>
    <x v="3"/>
    <s v="Material Catalog Inference Analysis_Raw Material Data Month"/>
    <x v="793"/>
    <x v="3"/>
    <x v="0"/>
    <x v="7"/>
    <x v="6"/>
    <x v="0"/>
    <x v="0"/>
    <s v="DM_PRO_MATERIAL_CATALOG_INFERENCE_ANALYSIS"/>
    <s v="RAW_MATERIAL_DATA_MONTH"/>
    <x v="67"/>
    <x v="253"/>
    <x v="0"/>
    <n v="8"/>
    <x v="4"/>
    <x v="4"/>
    <x v="6"/>
    <s v=""/>
    <s v=""/>
    <n v="809"/>
    <s v="-809"/>
    <x v="0"/>
    <x v="0"/>
    <x v="0"/>
    <x v="372"/>
    <x v="9"/>
    <s v="使用者可選擇 顯示資料的時間軸"/>
    <s v="Manual"/>
    <s v="MANUAL"/>
    <x v="5"/>
    <x v="60"/>
    <m/>
    <s v="每月^(Manual|MANUAL)$"/>
    <n v="9"/>
    <x v="0"/>
    <x v="6"/>
    <x v="0"/>
    <x v="1"/>
    <x v="1"/>
    <x v="1"/>
    <b v="0"/>
    <x v="1"/>
    <x v="1"/>
    <n v="0"/>
    <x v="0"/>
    <b v="0"/>
    <b v="0"/>
    <b v="0"/>
    <b v="0"/>
    <b v="0"/>
    <b v="0"/>
    <b v="0"/>
    <b v="0"/>
    <b v="0"/>
    <b v="0"/>
    <b v="0"/>
    <x v="0"/>
    <x v="0"/>
    <n v="0"/>
    <x v="23"/>
    <x v="0"/>
  </r>
  <r>
    <m/>
    <x v="6"/>
    <x v="13"/>
    <x v="372"/>
    <x v="373"/>
    <x v="1"/>
    <x v="385"/>
    <s v="依使用者選定 連接器  或散熱模組 或 電路板  或  Set組裝件部品 ，顯示相關的Part Category 訊息"/>
    <x v="3"/>
    <x v="77"/>
    <m/>
    <s v="General"/>
    <s v="文本類"/>
    <m/>
    <x v="5"/>
    <s v="PRO"/>
    <x v="9"/>
    <x v="7"/>
    <x v="0"/>
    <x v="5"/>
    <s v="DM_PRO_MATERIAL_CATALOG_INFERENCE_ANALYSIS"/>
    <s v="MATERIAL_CATALOG"/>
    <m/>
    <m/>
    <s v="Hung.Eric@inventec.com"/>
    <s v="依使用者選定 連接器  或散熱模組 或 電路板  或  Set組裝件部品 ，顯示相關的Part Category 訊息"/>
    <m/>
    <m/>
    <s v="原物料波動影響零件類別成本分析.xlsx"/>
    <m/>
    <m/>
    <m/>
    <m/>
    <m/>
    <m/>
    <m/>
    <m/>
    <m/>
    <m/>
    <m/>
    <s v="資料清單"/>
    <x v="14"/>
    <x v="89"/>
    <x v="60"/>
    <x v="13"/>
    <e v="#N/A"/>
    <s v="Material Catalog"/>
    <x v="373"/>
    <x v="1"/>
    <x v="0"/>
    <x v="385"/>
    <x v="9"/>
    <s v="IEC_STD_V10 &gt;&gt; Common &gt;&gt; AutoMetaDataMaterial Catalog"/>
    <x v="3"/>
    <x v="0"/>
    <s v="主階品項Dimension"/>
    <n v="793"/>
    <n v="810"/>
    <n v="0"/>
    <s v=""/>
    <n v="0"/>
    <n v="0"/>
    <n v="874"/>
    <x v="169"/>
    <s v="Material Catalog Inference Analysis"/>
    <x v="76"/>
    <e v="#N/A"/>
    <x v="0"/>
    <s v="P.3.9.0:"/>
    <x v="89"/>
    <x v="89"/>
    <x v="810"/>
    <x v="372"/>
    <x v="373"/>
    <x v="312"/>
    <x v="0"/>
    <x v="5"/>
    <x v="21"/>
    <x v="1"/>
    <m/>
    <x v="0"/>
    <x v="3"/>
    <s v="Material Catalog Inference Analysis_Material Catalog"/>
    <x v="794"/>
    <x v="3"/>
    <x v="0"/>
    <x v="7"/>
    <x v="6"/>
    <x v="0"/>
    <x v="0"/>
    <s v="DM_PRO_MATERIAL_CATALOG_INFERENCE_ANALYSIS"/>
    <s v="MATERIAL_CATALOG"/>
    <x v="67"/>
    <x v="254"/>
    <x v="0"/>
    <n v="8"/>
    <x v="4"/>
    <x v="4"/>
    <x v="6"/>
    <s v=""/>
    <s v=""/>
    <n v="810"/>
    <s v="-810"/>
    <x v="0"/>
    <x v="0"/>
    <x v="0"/>
    <x v="373"/>
    <x v="9"/>
    <s v="依使用者選定 連接器  或散熱模組 或 電路板  或  Set組裝件部品 ，顯示相關的Part Category 訊息"/>
    <s v="Manual"/>
    <s v="MANUAL"/>
    <x v="5"/>
    <x v="60"/>
    <m/>
    <s v="^(Manual|MANUAL)$"/>
    <n v="9"/>
    <x v="0"/>
    <x v="6"/>
    <x v="0"/>
    <x v="1"/>
    <x v="1"/>
    <x v="1"/>
    <b v="0"/>
    <x v="1"/>
    <x v="1"/>
    <n v="0"/>
    <x v="0"/>
    <b v="0"/>
    <b v="0"/>
    <b v="0"/>
    <b v="0"/>
    <b v="0"/>
    <b v="0"/>
    <b v="0"/>
    <b v="0"/>
    <b v="0"/>
    <b v="0"/>
    <b v="0"/>
    <x v="0"/>
    <x v="0"/>
    <n v="0"/>
    <x v="11"/>
    <x v="0"/>
  </r>
  <r>
    <m/>
    <x v="6"/>
    <x v="13"/>
    <x v="373"/>
    <x v="374"/>
    <x v="1"/>
    <x v="386"/>
    <s v="依使用者選定 連接器 或散熱模組 或 電路板  或  Set組裝件之次階品項部品 ，顯示所選定次階品項部品對應的Part Category 訊息"/>
    <x v="3"/>
    <x v="77"/>
    <m/>
    <s v="General"/>
    <s v="文本類"/>
    <m/>
    <x v="5"/>
    <s v="PRO"/>
    <x v="9"/>
    <x v="7"/>
    <x v="0"/>
    <x v="5"/>
    <s v="DM_PRO_MATERIAL_CATALOG_INFERENCE_ANALYSIS"/>
    <s v="SUB_MATERIAL_CATALOG"/>
    <m/>
    <m/>
    <s v="Hung.Eric@inventec.com"/>
    <s v="依使用者選定 連接器 或散熱模組 或 電路板  或  Set組裝件之次階品項部品 ，顯示所選定次階品項部品對應的Part Category 訊息"/>
    <m/>
    <m/>
    <s v="原物料波動影響零件類別成本分析.xlsx"/>
    <m/>
    <m/>
    <m/>
    <m/>
    <m/>
    <m/>
    <m/>
    <m/>
    <m/>
    <m/>
    <m/>
    <s v="資料清單"/>
    <x v="14"/>
    <x v="90"/>
    <x v="60"/>
    <x v="13"/>
    <e v="#N/A"/>
    <s v="Sub Material Catalog"/>
    <x v="374"/>
    <x v="1"/>
    <x v="0"/>
    <x v="386"/>
    <x v="9"/>
    <s v="IEC_STD_V10 &gt;&gt; Common &gt;&gt; AutoMetaDataSub Material Catalog"/>
    <x v="3"/>
    <x v="0"/>
    <s v="次階品項Dimension"/>
    <n v="794"/>
    <n v="810"/>
    <n v="0"/>
    <s v=""/>
    <n v="0"/>
    <n v="0"/>
    <n v="883"/>
    <x v="170"/>
    <s v="Material Catalog Inference Analysis"/>
    <x v="76"/>
    <e v="#N/A"/>
    <x v="0"/>
    <s v="P.3.9.0:"/>
    <x v="90"/>
    <x v="90"/>
    <x v="811"/>
    <x v="373"/>
    <x v="374"/>
    <x v="313"/>
    <x v="0"/>
    <x v="5"/>
    <x v="22"/>
    <x v="1"/>
    <m/>
    <x v="0"/>
    <x v="3"/>
    <s v="Material Catalog Inference Analysis_Sub Material Catalog"/>
    <x v="795"/>
    <x v="3"/>
    <x v="0"/>
    <x v="7"/>
    <x v="6"/>
    <x v="0"/>
    <x v="0"/>
    <s v="DM_PRO_MATERIAL_CATALOG_INFERENCE_ANALYSIS"/>
    <s v="SUB_MATERIAL_CATALOG"/>
    <x v="67"/>
    <x v="255"/>
    <x v="0"/>
    <n v="8"/>
    <x v="4"/>
    <x v="4"/>
    <x v="6"/>
    <s v=""/>
    <s v=""/>
    <n v="811"/>
    <s v="-811"/>
    <x v="0"/>
    <x v="0"/>
    <x v="0"/>
    <x v="374"/>
    <x v="9"/>
    <s v="依使用者選定 連接器 或散熱模組 或 電路板  或  Set組裝件之次階品項部品 ，顯示所選定次階品項部品對應的Part Category 訊息"/>
    <s v="Manual"/>
    <s v="MANUAL"/>
    <x v="5"/>
    <x v="60"/>
    <m/>
    <s v="^(Manual|MANUAL)$"/>
    <n v="9"/>
    <x v="0"/>
    <x v="6"/>
    <x v="0"/>
    <x v="1"/>
    <x v="1"/>
    <x v="1"/>
    <b v="0"/>
    <x v="1"/>
    <x v="1"/>
    <n v="0"/>
    <x v="0"/>
    <b v="0"/>
    <b v="0"/>
    <b v="0"/>
    <b v="0"/>
    <b v="0"/>
    <b v="0"/>
    <b v="0"/>
    <b v="0"/>
    <b v="0"/>
    <b v="0"/>
    <b v="0"/>
    <x v="0"/>
    <x v="0"/>
    <n v="0"/>
    <x v="6"/>
    <x v="0"/>
  </r>
  <r>
    <m/>
    <x v="6"/>
    <x v="13"/>
    <x v="339"/>
    <x v="340"/>
    <x v="1"/>
    <x v="399"/>
    <s v="材料細項"/>
    <x v="3"/>
    <x v="77"/>
    <m/>
    <s v="General"/>
    <s v="代碼類"/>
    <m/>
    <x v="5"/>
    <s v="PRO"/>
    <x v="9"/>
    <x v="7"/>
    <x v="0"/>
    <x v="5"/>
    <s v="DM_PRO_MATERIAL_CATALOG_INFERENCE_ANALYSIS"/>
    <s v="PART_CATEGORY"/>
    <m/>
    <m/>
    <s v="Hung.Eric@inventec.com"/>
    <m/>
    <m/>
    <m/>
    <m/>
    <m/>
    <m/>
    <m/>
    <m/>
    <m/>
    <m/>
    <m/>
    <m/>
    <m/>
    <m/>
    <m/>
    <s v="資料清單"/>
    <x v="14"/>
    <x v="91"/>
    <x v="60"/>
    <x v="13"/>
    <e v="#N/A"/>
    <s v="Part Category"/>
    <x v="340"/>
    <x v="1"/>
    <x v="0"/>
    <x v="399"/>
    <x v="9"/>
    <s v="IEC_STD_V10 &gt;&gt; Common &gt;&gt; AutoMetaDataPart Category"/>
    <x v="3"/>
    <x v="0"/>
    <s v="材料細項Dimension"/>
    <n v="730"/>
    <n v="810"/>
    <n v="0"/>
    <s v=""/>
    <n v="0"/>
    <n v="0"/>
    <n v="913"/>
    <x v="146"/>
    <s v="Material Catalog Inference Analysis"/>
    <x v="76"/>
    <e v="#N/A"/>
    <x v="0"/>
    <s v="P.3.9.0:"/>
    <x v="91"/>
    <x v="91"/>
    <x v="812"/>
    <x v="339"/>
    <x v="340"/>
    <x v="317"/>
    <x v="0"/>
    <x v="5"/>
    <x v="0"/>
    <x v="2"/>
    <m/>
    <x v="0"/>
    <x v="3"/>
    <s v="Material Catalog Inference Analysis_Part Category"/>
    <x v="796"/>
    <x v="3"/>
    <x v="0"/>
    <x v="7"/>
    <x v="6"/>
    <x v="0"/>
    <x v="0"/>
    <s v="DM_PRO_MATERIAL_CATALOG_INFERENCE_ANALYSIS"/>
    <s v="PART_CATEGORY"/>
    <x v="67"/>
    <x v="226"/>
    <x v="0"/>
    <n v="8"/>
    <x v="4"/>
    <x v="4"/>
    <x v="6"/>
    <s v=""/>
    <s v=""/>
    <n v="812"/>
    <s v="-812"/>
    <x v="0"/>
    <x v="0"/>
    <x v="0"/>
    <x v="340"/>
    <x v="9"/>
    <s v="材料細項"/>
    <s v="Manual"/>
    <s v="MANUAL"/>
    <x v="5"/>
    <x v="60"/>
    <m/>
    <s v="^(Manual|MANUAL)$"/>
    <n v="9"/>
    <x v="0"/>
    <x v="6"/>
    <x v="0"/>
    <x v="1"/>
    <x v="1"/>
    <x v="1"/>
    <b v="0"/>
    <x v="1"/>
    <x v="1"/>
    <n v="0"/>
    <x v="0"/>
    <b v="0"/>
    <b v="0"/>
    <b v="0"/>
    <b v="0"/>
    <b v="0"/>
    <b v="0"/>
    <b v="0"/>
    <b v="0"/>
    <b v="0"/>
    <b v="0"/>
    <b v="0"/>
    <x v="0"/>
    <x v="0"/>
    <n v="0"/>
    <x v="12"/>
    <x v="0"/>
  </r>
  <r>
    <m/>
    <x v="6"/>
    <x v="13"/>
    <x v="387"/>
    <x v="388"/>
    <x v="1"/>
    <x v="400"/>
    <s v="eg畫面, 原物料市場價格波動影響 樹狀圖 (TreeMap)"/>
    <x v="4"/>
    <x v="77"/>
    <m/>
    <s v="General"/>
    <s v="文本類"/>
    <m/>
    <x v="5"/>
    <s v="PRO"/>
    <x v="9"/>
    <x v="7"/>
    <x v="0"/>
    <x v="5"/>
    <s v="DM_PRO_MATERIAL_CATALOG_INFERENCE_ANALYSIS"/>
    <s v="MATERIAL_CATALOG_INFERENCE_COST"/>
    <m/>
    <m/>
    <s v="Hung.Eric@inventec.com"/>
    <s v="依使用者選定 連接器  或散熱模組 或 電路板  或  Set組裝件部品 ，顯示相關的Part Category 訊息"/>
    <m/>
    <m/>
    <s v="原物料波動影響零件類別成本分析.xlsx"/>
    <m/>
    <m/>
    <m/>
    <m/>
    <m/>
    <m/>
    <m/>
    <m/>
    <m/>
    <m/>
    <m/>
    <s v="資料清單"/>
    <x v="14"/>
    <x v="92"/>
    <x v="60"/>
    <x v="13"/>
    <e v="#N/A"/>
    <s v="Material Catalog Inference Cost"/>
    <x v="388"/>
    <x v="1"/>
    <x v="0"/>
    <x v="400"/>
    <x v="9"/>
    <s v="IEC_STD_V10 &gt;&gt; Common &gt;&gt; AutoMetaDataMaterial Catalog Inference Cost"/>
    <x v="4"/>
    <x v="0"/>
    <s v="主階品項影響材料成本Measure"/>
    <n v="815"/>
    <n v="810"/>
    <n v="0"/>
    <s v=""/>
    <n v="0"/>
    <n v="0"/>
    <n v="901"/>
    <x v="182"/>
    <s v="Material Catalog Inference Analysis"/>
    <x v="76"/>
    <e v="#N/A"/>
    <x v="0"/>
    <s v="P.3.9.0:"/>
    <x v="92"/>
    <x v="92"/>
    <x v="813"/>
    <x v="387"/>
    <x v="388"/>
    <x v="318"/>
    <x v="0"/>
    <x v="5"/>
    <x v="21"/>
    <x v="1"/>
    <m/>
    <x v="0"/>
    <x v="4"/>
    <s v="Material Catalog Inference Analysis_Material Catalog Inference Cost"/>
    <x v="797"/>
    <x v="4"/>
    <x v="0"/>
    <x v="7"/>
    <x v="6"/>
    <x v="0"/>
    <x v="0"/>
    <s v="DM_PRO_MATERIAL_CATALOG_INFERENCE_ANALYSIS"/>
    <s v="MATERIAL_CATALOG_INFERENCE_COST"/>
    <x v="67"/>
    <x v="267"/>
    <x v="0"/>
    <n v="8"/>
    <x v="4"/>
    <x v="4"/>
    <x v="6"/>
    <s v=""/>
    <s v=""/>
    <n v="813"/>
    <s v="-813"/>
    <x v="0"/>
    <x v="0"/>
    <x v="0"/>
    <x v="388"/>
    <x v="9"/>
    <s v="主階影響的材料細項分類的金額匯總"/>
    <s v="Manual"/>
    <s v="MANUAL"/>
    <x v="5"/>
    <x v="60"/>
    <m/>
    <s v="^(Manual|MANUAL)$"/>
    <n v="9"/>
    <x v="0"/>
    <x v="6"/>
    <x v="0"/>
    <x v="1"/>
    <x v="0"/>
    <x v="1"/>
    <b v="0"/>
    <x v="1"/>
    <x v="1"/>
    <n v="0"/>
    <x v="0"/>
    <b v="0"/>
    <b v="0"/>
    <b v="0"/>
    <b v="0"/>
    <b v="0"/>
    <b v="0"/>
    <b v="0"/>
    <b v="0"/>
    <b v="0"/>
    <b v="0"/>
    <b v="0"/>
    <x v="0"/>
    <x v="0"/>
    <n v="0"/>
    <x v="13"/>
    <x v="0"/>
  </r>
  <r>
    <m/>
    <x v="6"/>
    <x v="13"/>
    <x v="388"/>
    <x v="389"/>
    <x v="1"/>
    <x v="353"/>
    <m/>
    <x v="0"/>
    <x v="0"/>
    <m/>
    <s v="General"/>
    <m/>
    <m/>
    <x v="5"/>
    <s v="PRO"/>
    <x v="9"/>
    <x v="7"/>
    <x v="0"/>
    <x v="5"/>
    <s v="DM_PRO_MAJOR_STAGE_MATERIAL_CATALOG_DM"/>
    <m/>
    <m/>
    <m/>
    <s v="Hung.Eric@inventec.com"/>
    <m/>
    <m/>
    <m/>
    <m/>
    <m/>
    <m/>
    <m/>
    <m/>
    <m/>
    <m/>
    <m/>
    <m/>
    <m/>
    <m/>
    <m/>
    <s v="資料清單"/>
    <x v="14"/>
    <x v="93"/>
    <x v="60"/>
    <x v="13"/>
    <e v="#N/A"/>
    <s v="Major Stage Material Catalog DM"/>
    <x v="389"/>
    <x v="1"/>
    <x v="0"/>
    <x v="353"/>
    <x v="9"/>
    <s v="IEC_STD_V10 &gt;&gt; Common &gt;&gt; AutoMetaDataMajor Stage Material Catalog DM"/>
    <x v="0"/>
    <x v="0"/>
    <s v="重要主階品項屬性維度Concept"/>
    <n v="816"/>
    <n v="0"/>
    <n v="0"/>
    <s v=""/>
    <n v="0"/>
    <n v="0"/>
    <n v="0"/>
    <x v="0"/>
    <s v=""/>
    <x v="0"/>
    <s v=""/>
    <x v="0"/>
    <s v="P.3.9.0:"/>
    <x v="93"/>
    <x v="93"/>
    <x v="814"/>
    <x v="388"/>
    <x v="389"/>
    <x v="203"/>
    <x v="0"/>
    <x v="5"/>
    <x v="0"/>
    <x v="0"/>
    <m/>
    <x v="0"/>
    <x v="0"/>
    <s v="Major Stage Material Catalog DM"/>
    <x v="798"/>
    <x v="0"/>
    <x v="0"/>
    <x v="7"/>
    <x v="6"/>
    <x v="0"/>
    <x v="0"/>
    <s v="DM_PRO_MAJOR_STAGE_MATERIAL_CATALOG_DM"/>
    <s v=""/>
    <x v="68"/>
    <x v="0"/>
    <x v="0"/>
    <n v="8"/>
    <x v="4"/>
    <x v="4"/>
    <x v="6"/>
    <s v=""/>
    <s v=""/>
    <n v="814"/>
    <s v="-814"/>
    <x v="0"/>
    <x v="0"/>
    <x v="0"/>
    <x v="389"/>
    <x v="9"/>
    <n v="0"/>
    <s v="Manual"/>
    <s v="MANUAL"/>
    <x v="5"/>
    <x v="60"/>
    <m/>
    <s v="^(Manual|MANUAL)$"/>
    <n v="9"/>
    <x v="0"/>
    <x v="6"/>
    <x v="0"/>
    <x v="1"/>
    <x v="0"/>
    <x v="1"/>
    <b v="0"/>
    <x v="1"/>
    <x v="0"/>
    <n v="0"/>
    <x v="0"/>
    <b v="0"/>
    <b v="0"/>
    <b v="0"/>
    <b v="0"/>
    <b v="0"/>
    <b v="0"/>
    <b v="0"/>
    <b v="0"/>
    <b v="0"/>
    <b v="0"/>
    <b v="0"/>
    <x v="0"/>
    <x v="0"/>
    <n v="0"/>
    <x v="13"/>
    <x v="0"/>
  </r>
  <r>
    <m/>
    <x v="6"/>
    <x v="13"/>
    <x v="372"/>
    <x v="373"/>
    <x v="1"/>
    <x v="401"/>
    <s v="Material Catalog"/>
    <x v="3"/>
    <x v="78"/>
    <m/>
    <s v="General"/>
    <s v="文本類"/>
    <m/>
    <x v="5"/>
    <s v="PRO"/>
    <x v="9"/>
    <x v="7"/>
    <x v="0"/>
    <x v="5"/>
    <s v="DM_PRO_MAJOR_STAGE_MATERIAL_CATALOG_DM"/>
    <s v="MATERIAL_CATALOG"/>
    <m/>
    <m/>
    <s v="Hung.Eric@inventec.com"/>
    <m/>
    <m/>
    <m/>
    <m/>
    <m/>
    <m/>
    <m/>
    <m/>
    <m/>
    <m/>
    <m/>
    <m/>
    <m/>
    <m/>
    <m/>
    <s v="資料清單"/>
    <x v="14"/>
    <x v="94"/>
    <x v="60"/>
    <x v="13"/>
    <e v="#N/A"/>
    <s v="Material Catalog"/>
    <x v="373"/>
    <x v="1"/>
    <x v="0"/>
    <x v="401"/>
    <x v="9"/>
    <s v="IEC_STD_V10 &gt;&gt; Common &gt;&gt; AutoMetaDataMaterial Catalog"/>
    <x v="3"/>
    <x v="0"/>
    <s v="主階品項Dimension"/>
    <n v="793"/>
    <n v="816"/>
    <n v="0"/>
    <s v=""/>
    <n v="0"/>
    <n v="0"/>
    <n v="874"/>
    <x v="169"/>
    <s v="Major Stage Material Catalog DM"/>
    <x v="77"/>
    <e v="#N/A"/>
    <x v="0"/>
    <s v="P.3.9.0:"/>
    <x v="94"/>
    <x v="94"/>
    <x v="815"/>
    <x v="372"/>
    <x v="373"/>
    <x v="319"/>
    <x v="0"/>
    <x v="5"/>
    <x v="0"/>
    <x v="1"/>
    <m/>
    <x v="0"/>
    <x v="3"/>
    <s v="Major Stage Material Catalog DM_Material Catalog"/>
    <x v="799"/>
    <x v="3"/>
    <x v="0"/>
    <x v="7"/>
    <x v="6"/>
    <x v="0"/>
    <x v="0"/>
    <s v="DM_PRO_MAJOR_STAGE_MATERIAL_CATALOG_DM"/>
    <s v="MATERIAL_CATALOG"/>
    <x v="68"/>
    <x v="254"/>
    <x v="0"/>
    <n v="8"/>
    <x v="4"/>
    <x v="4"/>
    <x v="6"/>
    <s v=""/>
    <s v=""/>
    <n v="815"/>
    <s v="-815"/>
    <x v="0"/>
    <x v="0"/>
    <x v="0"/>
    <x v="373"/>
    <x v="9"/>
    <s v="Material Catalog"/>
    <s v="Manual"/>
    <s v="MANUAL"/>
    <x v="5"/>
    <x v="60"/>
    <m/>
    <s v="^(Manual|MANUAL)$"/>
    <n v="9"/>
    <x v="0"/>
    <x v="6"/>
    <x v="0"/>
    <x v="1"/>
    <x v="1"/>
    <x v="1"/>
    <b v="0"/>
    <x v="1"/>
    <x v="1"/>
    <n v="0"/>
    <x v="0"/>
    <b v="0"/>
    <b v="0"/>
    <b v="0"/>
    <b v="0"/>
    <b v="0"/>
    <b v="0"/>
    <b v="0"/>
    <b v="0"/>
    <b v="0"/>
    <b v="0"/>
    <b v="0"/>
    <x v="0"/>
    <x v="0"/>
    <n v="0"/>
    <x v="11"/>
    <x v="0"/>
  </r>
  <r>
    <m/>
    <x v="6"/>
    <x v="13"/>
    <x v="373"/>
    <x v="374"/>
    <x v="1"/>
    <x v="402"/>
    <s v="Sub Material Catalog"/>
    <x v="3"/>
    <x v="78"/>
    <m/>
    <s v="General"/>
    <s v="文本類"/>
    <m/>
    <x v="5"/>
    <s v="PRO"/>
    <x v="9"/>
    <x v="7"/>
    <x v="0"/>
    <x v="5"/>
    <s v="DM_PRO_MAJOR_STAGE_MATERIAL_CATALOG_DM"/>
    <s v="SUB_MATERIAL_CATALOG"/>
    <m/>
    <m/>
    <s v="Hung.Eric@inventec.com"/>
    <m/>
    <m/>
    <m/>
    <m/>
    <m/>
    <m/>
    <m/>
    <m/>
    <m/>
    <m/>
    <m/>
    <m/>
    <m/>
    <m/>
    <m/>
    <s v="資料清單"/>
    <x v="14"/>
    <x v="95"/>
    <x v="60"/>
    <x v="13"/>
    <e v="#N/A"/>
    <s v="Sub Material Catalog"/>
    <x v="374"/>
    <x v="1"/>
    <x v="0"/>
    <x v="402"/>
    <x v="9"/>
    <s v="IEC_STD_V10 &gt;&gt; Common &gt;&gt; AutoMetaDataSub Material Catalog"/>
    <x v="3"/>
    <x v="0"/>
    <s v="次階品項Dimension"/>
    <n v="794"/>
    <n v="816"/>
    <n v="0"/>
    <s v=""/>
    <n v="0"/>
    <n v="0"/>
    <n v="883"/>
    <x v="170"/>
    <s v="Major Stage Material Catalog DM"/>
    <x v="77"/>
    <e v="#N/A"/>
    <x v="0"/>
    <s v="P.3.9.0:"/>
    <x v="95"/>
    <x v="95"/>
    <x v="816"/>
    <x v="373"/>
    <x v="374"/>
    <x v="320"/>
    <x v="0"/>
    <x v="5"/>
    <x v="0"/>
    <x v="1"/>
    <m/>
    <x v="0"/>
    <x v="3"/>
    <s v="Major Stage Material Catalog DM_Sub Material Catalog"/>
    <x v="800"/>
    <x v="3"/>
    <x v="0"/>
    <x v="7"/>
    <x v="6"/>
    <x v="0"/>
    <x v="0"/>
    <s v="DM_PRO_MAJOR_STAGE_MATERIAL_CATALOG_DM"/>
    <s v="SUB_MATERIAL_CATALOG"/>
    <x v="68"/>
    <x v="255"/>
    <x v="0"/>
    <n v="8"/>
    <x v="4"/>
    <x v="4"/>
    <x v="6"/>
    <s v=""/>
    <s v=""/>
    <n v="816"/>
    <s v="-816"/>
    <x v="0"/>
    <x v="0"/>
    <x v="0"/>
    <x v="374"/>
    <x v="9"/>
    <s v="Sub Material Catalog"/>
    <s v="Manual"/>
    <s v="MANUAL"/>
    <x v="5"/>
    <x v="60"/>
    <m/>
    <s v="^(Manual|MANUAL)$"/>
    <n v="9"/>
    <x v="0"/>
    <x v="6"/>
    <x v="0"/>
    <x v="1"/>
    <x v="1"/>
    <x v="1"/>
    <b v="0"/>
    <x v="1"/>
    <x v="1"/>
    <n v="0"/>
    <x v="0"/>
    <b v="0"/>
    <b v="0"/>
    <b v="0"/>
    <b v="0"/>
    <b v="0"/>
    <b v="0"/>
    <b v="0"/>
    <b v="0"/>
    <b v="0"/>
    <b v="0"/>
    <b v="0"/>
    <x v="0"/>
    <x v="0"/>
    <n v="0"/>
    <x v="6"/>
    <x v="0"/>
  </r>
  <r>
    <m/>
    <x v="6"/>
    <x v="13"/>
    <x v="339"/>
    <x v="340"/>
    <x v="1"/>
    <x v="399"/>
    <s v="材料細項"/>
    <x v="3"/>
    <x v="78"/>
    <m/>
    <s v="General"/>
    <s v="代碼類"/>
    <m/>
    <x v="5"/>
    <s v="PRO"/>
    <x v="9"/>
    <x v="7"/>
    <x v="0"/>
    <x v="5"/>
    <s v="DM_PRO_MAJOR_STAGE_MATERIAL_CATALOG_DM"/>
    <s v="PART_CATEGORY"/>
    <m/>
    <m/>
    <s v="Hung.Eric@inventec.com"/>
    <m/>
    <m/>
    <m/>
    <m/>
    <m/>
    <m/>
    <m/>
    <m/>
    <m/>
    <m/>
    <m/>
    <m/>
    <m/>
    <m/>
    <m/>
    <s v="資料清單"/>
    <x v="14"/>
    <x v="96"/>
    <x v="60"/>
    <x v="13"/>
    <e v="#N/A"/>
    <s v="Part Category"/>
    <x v="340"/>
    <x v="1"/>
    <x v="0"/>
    <x v="399"/>
    <x v="9"/>
    <s v="IEC_STD_V10 &gt;&gt; Common &gt;&gt; AutoMetaDataPart Category"/>
    <x v="3"/>
    <x v="0"/>
    <s v="材料細項Dimension"/>
    <n v="730"/>
    <n v="816"/>
    <n v="0"/>
    <s v=""/>
    <n v="0"/>
    <n v="0"/>
    <n v="913"/>
    <x v="146"/>
    <s v="Major Stage Material Catalog DM"/>
    <x v="77"/>
    <e v="#N/A"/>
    <x v="0"/>
    <s v="P.3.9.0:"/>
    <x v="96"/>
    <x v="96"/>
    <x v="817"/>
    <x v="339"/>
    <x v="340"/>
    <x v="317"/>
    <x v="0"/>
    <x v="5"/>
    <x v="0"/>
    <x v="2"/>
    <m/>
    <x v="0"/>
    <x v="3"/>
    <s v="Major Stage Material Catalog DM_Part Category"/>
    <x v="801"/>
    <x v="3"/>
    <x v="0"/>
    <x v="7"/>
    <x v="6"/>
    <x v="0"/>
    <x v="0"/>
    <s v="DM_PRO_MAJOR_STAGE_MATERIAL_CATALOG_DM"/>
    <s v="PART_CATEGORY"/>
    <x v="68"/>
    <x v="226"/>
    <x v="0"/>
    <n v="8"/>
    <x v="4"/>
    <x v="4"/>
    <x v="6"/>
    <s v=""/>
    <s v=""/>
    <n v="817"/>
    <s v="-817"/>
    <x v="0"/>
    <x v="0"/>
    <x v="0"/>
    <x v="340"/>
    <x v="9"/>
    <s v="材料細項"/>
    <s v="Manual"/>
    <s v="MANUAL"/>
    <x v="5"/>
    <x v="60"/>
    <m/>
    <s v="^(Manual|MANUAL)$"/>
    <n v="9"/>
    <x v="0"/>
    <x v="6"/>
    <x v="0"/>
    <x v="1"/>
    <x v="1"/>
    <x v="1"/>
    <b v="0"/>
    <x v="1"/>
    <x v="1"/>
    <n v="0"/>
    <x v="0"/>
    <b v="0"/>
    <b v="0"/>
    <b v="0"/>
    <b v="0"/>
    <b v="0"/>
    <b v="0"/>
    <b v="0"/>
    <b v="0"/>
    <b v="0"/>
    <b v="0"/>
    <b v="0"/>
    <x v="0"/>
    <x v="0"/>
    <n v="0"/>
    <x v="12"/>
    <x v="0"/>
  </r>
  <r>
    <m/>
    <x v="6"/>
    <x v="13"/>
    <x v="338"/>
    <x v="339"/>
    <x v="1"/>
    <x v="350"/>
    <s v="Class Code 四碼數字加上&quot;-&quot;再加上對應的Materical Group_x000a_EX: 6033-FAN, 6027-BATTERY"/>
    <x v="3"/>
    <x v="78"/>
    <m/>
    <s v="General"/>
    <s v="代碼類"/>
    <s v="Class Code 四碼數字加上&quot;-&quot;再加上對應的Materical Group，Material Group只取R-後面的材料名稱。"/>
    <x v="5"/>
    <s v="CE"/>
    <x v="8"/>
    <x v="7"/>
    <x v="0"/>
    <x v="3"/>
    <s v="DM_PRO_MAJOR_STAGE_MATERIAL_CATALOG_DM"/>
    <s v="CLASS_CODE_CATEGORY"/>
    <m/>
    <m/>
    <s v="Su.May@inventec.com"/>
    <s v="材料於PDM裡對應的Class Code+Material Group"/>
    <m/>
    <m/>
    <s v="EIS抓取PDM上的資料比對_x000a_"/>
    <m/>
    <m/>
    <m/>
    <m/>
    <m/>
    <m/>
    <m/>
    <m/>
    <m/>
    <m/>
    <m/>
    <s v="資料清單"/>
    <x v="14"/>
    <x v="97"/>
    <x v="60"/>
    <x v="13"/>
    <e v="#N/A"/>
    <s v="Class Code Category"/>
    <x v="339"/>
    <x v="1"/>
    <x v="0"/>
    <x v="350"/>
    <x v="8"/>
    <s v="IEC_STD_V10 &gt;&gt; Common &gt;&gt; AutoMetaDataClass Code Category"/>
    <x v="3"/>
    <x v="0"/>
    <s v="材料代號類別Dimension"/>
    <n v="729"/>
    <n v="816"/>
    <n v="0"/>
    <s v=""/>
    <n v="0"/>
    <n v="0"/>
    <n v="912"/>
    <x v="145"/>
    <s v="Major Stage Material Catalog DM"/>
    <x v="77"/>
    <e v="#N/A"/>
    <x v="0"/>
    <s v="P.3.9.0:"/>
    <x v="97"/>
    <x v="97"/>
    <x v="818"/>
    <x v="338"/>
    <x v="339"/>
    <x v="287"/>
    <x v="47"/>
    <x v="3"/>
    <x v="7"/>
    <x v="2"/>
    <m/>
    <x v="0"/>
    <x v="3"/>
    <s v="Major Stage Material Catalog DM_Class Code Category"/>
    <x v="802"/>
    <x v="3"/>
    <x v="0"/>
    <x v="7"/>
    <x v="6"/>
    <x v="0"/>
    <x v="0"/>
    <s v="DM_PRO_MAJOR_STAGE_MATERIAL_CATALOG_DM"/>
    <s v="CLASS_CODE_CATEGORY"/>
    <x v="68"/>
    <x v="225"/>
    <x v="0"/>
    <n v="8"/>
    <x v="4"/>
    <x v="4"/>
    <x v="6"/>
    <s v=""/>
    <s v=""/>
    <n v="818"/>
    <s v="-818"/>
    <x v="0"/>
    <x v="0"/>
    <x v="0"/>
    <x v="339"/>
    <x v="8"/>
    <s v="Class Code 四碼數字加上&quot;-&quot;再加上對應的Materical Group"/>
    <s v="PDM/EIS"/>
    <s v="PDM/EIS"/>
    <x v="3"/>
    <x v="60"/>
    <m/>
    <s v="^(PDM/EIS)$"/>
    <n v="9"/>
    <x v="0"/>
    <x v="6"/>
    <x v="0"/>
    <x v="1"/>
    <x v="1"/>
    <x v="1"/>
    <b v="0"/>
    <x v="1"/>
    <x v="1"/>
    <n v="0"/>
    <x v="0"/>
    <b v="0"/>
    <b v="0"/>
    <b v="0"/>
    <b v="0"/>
    <b v="0"/>
    <b v="0"/>
    <b v="0"/>
    <b v="0"/>
    <b v="0"/>
    <b v="0"/>
    <b v="0"/>
    <x v="0"/>
    <x v="0"/>
    <n v="0"/>
    <x v="5"/>
    <x v="0"/>
  </r>
  <r>
    <m/>
    <x v="6"/>
    <x v="13"/>
    <x v="389"/>
    <x v="390"/>
    <x v="1"/>
    <x v="403"/>
    <s v="由系列使用清單對映客戶名稱以 &quot;,&quot; 分隔，會有一個或多個"/>
    <x v="3"/>
    <x v="78"/>
    <m/>
    <s v="Confidential"/>
    <s v="文本類"/>
    <m/>
    <x v="5"/>
    <s v="PRO"/>
    <x v="8"/>
    <x v="7"/>
    <x v="0"/>
    <x v="4"/>
    <s v="DM_PRO_MAJOR_STAGE_MATERIAL_CATALOG_DM"/>
    <s v="SERIES_CUSTOMER_LIST"/>
    <m/>
    <m/>
    <s v="Su.May@inventec.com"/>
    <m/>
    <m/>
    <m/>
    <s v="廠商交易金額報表或SAP或PDM"/>
    <m/>
    <m/>
    <m/>
    <m/>
    <m/>
    <m/>
    <m/>
    <m/>
    <m/>
    <m/>
    <m/>
    <s v="資料清單"/>
    <x v="14"/>
    <x v="98"/>
    <x v="60"/>
    <x v="13"/>
    <e v="#N/A"/>
    <s v="Series Customer List"/>
    <x v="390"/>
    <x v="1"/>
    <x v="0"/>
    <x v="403"/>
    <x v="8"/>
    <s v="IEC_STD_V10 &gt;&gt; Common &gt;&gt; AutoMetaDataSeries Customer List"/>
    <x v="3"/>
    <x v="1"/>
    <s v="系列應用客戶清單Dimension"/>
    <n v="821"/>
    <n v="816"/>
    <n v="0"/>
    <s v=""/>
    <n v="0"/>
    <n v="0"/>
    <n v="915"/>
    <x v="183"/>
    <s v="Major Stage Material Catalog DM"/>
    <x v="77"/>
    <e v="#N/A"/>
    <x v="0"/>
    <s v="P.3.9.0:"/>
    <x v="98"/>
    <x v="98"/>
    <x v="819"/>
    <x v="389"/>
    <x v="390"/>
    <x v="321"/>
    <x v="0"/>
    <x v="4"/>
    <x v="0"/>
    <x v="1"/>
    <m/>
    <x v="0"/>
    <x v="3"/>
    <s v="Major Stage Material Catalog DM_Series Customer List"/>
    <x v="803"/>
    <x v="3"/>
    <x v="0"/>
    <x v="7"/>
    <x v="6"/>
    <x v="0"/>
    <x v="0"/>
    <s v="DM_PRO_MAJOR_STAGE_MATERIAL_CATALOG_DM"/>
    <s v="SERIES_CUSTOMER_LIST"/>
    <x v="68"/>
    <x v="268"/>
    <x v="0"/>
    <n v="8"/>
    <x v="4"/>
    <x v="4"/>
    <x v="6"/>
    <s v=""/>
    <s v=""/>
    <n v="819"/>
    <s v="-819"/>
    <x v="0"/>
    <x v="0"/>
    <x v="0"/>
    <x v="390"/>
    <x v="8"/>
    <s v="系列應用客戶清單"/>
    <s v="PDM/SAP/EIS"/>
    <s v="PDM/SAP/EIS"/>
    <x v="4"/>
    <x v="60"/>
    <m/>
    <s v="^(PDM/SAP/EIS)$"/>
    <n v="9"/>
    <x v="0"/>
    <x v="6"/>
    <x v="0"/>
    <x v="1"/>
    <x v="0"/>
    <x v="1"/>
    <b v="0"/>
    <x v="1"/>
    <x v="1"/>
    <n v="0"/>
    <x v="0"/>
    <b v="0"/>
    <b v="0"/>
    <b v="0"/>
    <b v="0"/>
    <b v="0"/>
    <b v="0"/>
    <b v="0"/>
    <b v="0"/>
    <b v="0"/>
    <b v="0"/>
    <b v="0"/>
    <x v="0"/>
    <x v="0"/>
    <n v="0"/>
    <x v="6"/>
    <x v="0"/>
  </r>
  <r>
    <m/>
    <x v="6"/>
    <x v="13"/>
    <x v="361"/>
    <x v="362"/>
    <x v="203"/>
    <x v="374"/>
    <s v="只抓取6開頭之英業達料號"/>
    <x v="3"/>
    <x v="78"/>
    <m/>
    <s v="Sensitive "/>
    <s v="代碼類"/>
    <s v="皆為英文、數字"/>
    <x v="5"/>
    <s v="PRO"/>
    <x v="8"/>
    <x v="9"/>
    <x v="0"/>
    <x v="4"/>
    <s v="DM_PRO_MAJOR_STAGE_MATERIAL_CATALOG_DM"/>
    <s v="IEC_PART_NUMBER"/>
    <m/>
    <m/>
    <s v="Su.May@inventec.com"/>
    <m/>
    <m/>
    <m/>
    <s v="廠商交易金額報表或SAP或PDM"/>
    <m/>
    <m/>
    <m/>
    <m/>
    <m/>
    <m/>
    <m/>
    <m/>
    <m/>
    <m/>
    <m/>
    <s v="資料清單"/>
    <x v="14"/>
    <x v="99"/>
    <x v="60"/>
    <x v="13"/>
    <e v="#N/A"/>
    <s v="IEC Part Number"/>
    <x v="362"/>
    <x v="203"/>
    <x v="0"/>
    <x v="374"/>
    <x v="8"/>
    <s v="IEC_STD_V10 &gt;&gt; Common &gt;&gt; AutoMetaDataIEC Part Number"/>
    <x v="3"/>
    <x v="2"/>
    <s v="英業達料號Dimension"/>
    <n v="764"/>
    <n v="816"/>
    <n v="0"/>
    <s v=""/>
    <n v="0"/>
    <n v="0"/>
    <n v="903"/>
    <x v="163"/>
    <s v="Major Stage Material Catalog DM"/>
    <x v="77"/>
    <e v="#N/A"/>
    <x v="0"/>
    <s v="P.3.9.0:"/>
    <x v="99"/>
    <x v="99"/>
    <x v="820"/>
    <x v="361"/>
    <x v="362"/>
    <x v="306"/>
    <x v="53"/>
    <x v="4"/>
    <x v="0"/>
    <x v="2"/>
    <m/>
    <x v="0"/>
    <x v="3"/>
    <s v="Major Stage Material Catalog DM_IEC Part Number"/>
    <x v="804"/>
    <x v="3"/>
    <x v="0"/>
    <x v="9"/>
    <x v="6"/>
    <x v="0"/>
    <x v="0"/>
    <s v="DM_PRO_MAJOR_STAGE_MATERIAL_CATALOG_DM"/>
    <s v="IEC_PART_NUMBER"/>
    <x v="68"/>
    <x v="246"/>
    <x v="0"/>
    <n v="8"/>
    <x v="4"/>
    <x v="4"/>
    <x v="6"/>
    <s v=""/>
    <s v=""/>
    <n v="820"/>
    <s v="-820"/>
    <x v="0"/>
    <x v="0"/>
    <x v="0"/>
    <x v="362"/>
    <x v="8"/>
    <s v="英業達料號"/>
    <s v="PDM/SAP/EIS"/>
    <s v="PDM/SAP/EIS"/>
    <x v="4"/>
    <x v="60"/>
    <m/>
    <s v="^(PDM/SAP/EIS)$"/>
    <n v="9"/>
    <x v="0"/>
    <x v="6"/>
    <x v="0"/>
    <x v="1"/>
    <x v="1"/>
    <x v="1"/>
    <b v="0"/>
    <x v="1"/>
    <x v="1"/>
    <n v="0"/>
    <x v="0"/>
    <b v="0"/>
    <b v="0"/>
    <b v="0"/>
    <b v="0"/>
    <b v="0"/>
    <b v="0"/>
    <b v="0"/>
    <b v="0"/>
    <b v="0"/>
    <b v="0"/>
    <b v="0"/>
    <x v="0"/>
    <x v="0"/>
    <n v="0"/>
    <x v="18"/>
    <x v="0"/>
  </r>
  <r>
    <m/>
    <x v="6"/>
    <x v="13"/>
    <x v="362"/>
    <x v="363"/>
    <x v="204"/>
    <x v="375"/>
    <s v="料號描述"/>
    <x v="3"/>
    <x v="78"/>
    <m/>
    <s v="Sensitive"/>
    <s v="代碼類"/>
    <s v="皆為英文、數字與符號"/>
    <x v="5"/>
    <s v="PRO"/>
    <x v="8"/>
    <x v="9"/>
    <x v="0"/>
    <x v="4"/>
    <s v="DM_PRO_MAJOR_STAGE_MATERIAL_CATALOG_DM"/>
    <s v="PART_DESCRIPTION"/>
    <m/>
    <m/>
    <s v="Su.May@inventec.com"/>
    <m/>
    <m/>
    <m/>
    <s v="廠商交易金額報表或SAP或PDM"/>
    <m/>
    <m/>
    <m/>
    <m/>
    <m/>
    <m/>
    <m/>
    <m/>
    <m/>
    <m/>
    <m/>
    <s v="資料清單"/>
    <x v="14"/>
    <x v="100"/>
    <x v="60"/>
    <x v="13"/>
    <e v="#N/A"/>
    <s v="Part Description"/>
    <x v="363"/>
    <x v="204"/>
    <x v="0"/>
    <x v="375"/>
    <x v="8"/>
    <s v="IEC_STD_V10 &gt;&gt; Common &gt;&gt; AutoMetaDataPart Description"/>
    <x v="3"/>
    <x v="2"/>
    <s v="料號描述Dimension"/>
    <n v="765"/>
    <n v="816"/>
    <n v="0"/>
    <s v=""/>
    <n v="0"/>
    <n v="0"/>
    <n v="904"/>
    <x v="164"/>
    <s v="Major Stage Material Catalog DM"/>
    <x v="77"/>
    <e v="#N/A"/>
    <x v="0"/>
    <s v="P.3.9.0:"/>
    <x v="100"/>
    <x v="100"/>
    <x v="821"/>
    <x v="362"/>
    <x v="363"/>
    <x v="307"/>
    <x v="54"/>
    <x v="4"/>
    <x v="0"/>
    <x v="2"/>
    <m/>
    <x v="0"/>
    <x v="3"/>
    <s v="Major Stage Material Catalog DM_Part Description"/>
    <x v="805"/>
    <x v="3"/>
    <x v="0"/>
    <x v="9"/>
    <x v="6"/>
    <x v="0"/>
    <x v="0"/>
    <s v="DM_PRO_MAJOR_STAGE_MATERIAL_CATALOG_DM"/>
    <s v="PART_DESCRIPTION"/>
    <x v="68"/>
    <x v="247"/>
    <x v="0"/>
    <n v="8"/>
    <x v="4"/>
    <x v="4"/>
    <x v="6"/>
    <s v=""/>
    <s v=""/>
    <n v="821"/>
    <s v="-821"/>
    <x v="0"/>
    <x v="0"/>
    <x v="0"/>
    <x v="363"/>
    <x v="8"/>
    <s v="料號描述"/>
    <s v="PDM/SAP/EIS"/>
    <s v="PDM/SAP/EIS"/>
    <x v="4"/>
    <x v="60"/>
    <m/>
    <s v="^(PDM/SAP/EIS)$"/>
    <n v="9"/>
    <x v="0"/>
    <x v="6"/>
    <x v="0"/>
    <x v="1"/>
    <x v="1"/>
    <x v="1"/>
    <b v="0"/>
    <x v="1"/>
    <x v="1"/>
    <n v="0"/>
    <x v="0"/>
    <b v="0"/>
    <b v="0"/>
    <b v="0"/>
    <b v="0"/>
    <b v="0"/>
    <b v="0"/>
    <b v="0"/>
    <b v="0"/>
    <b v="0"/>
    <b v="0"/>
    <b v="0"/>
    <x v="0"/>
    <x v="0"/>
    <n v="0"/>
    <x v="11"/>
    <x v="0"/>
  </r>
  <r>
    <m/>
    <x v="6"/>
    <x v="13"/>
    <x v="390"/>
    <x v="391"/>
    <x v="204"/>
    <x v="404"/>
    <s v="產品系列清單"/>
    <x v="3"/>
    <x v="78"/>
    <m/>
    <s v="Sensitive"/>
    <s v="文本類"/>
    <s v="皆為英文、數字與符號"/>
    <x v="5"/>
    <s v="PRO"/>
    <x v="8"/>
    <x v="9"/>
    <x v="0"/>
    <x v="8"/>
    <s v="DM_PRO_MAJOR_STAGE_MATERIAL_CATALOG_DM"/>
    <s v="SERIES_LIST"/>
    <m/>
    <m/>
    <s v="Su.May@inventec.com"/>
    <m/>
    <m/>
    <m/>
    <s v="廠商交易金額報表或SAP或PDM"/>
    <m/>
    <m/>
    <m/>
    <m/>
    <m/>
    <m/>
    <m/>
    <m/>
    <m/>
    <m/>
    <m/>
    <s v="資料清單"/>
    <x v="14"/>
    <x v="101"/>
    <x v="60"/>
    <x v="13"/>
    <e v="#N/A"/>
    <s v="Series List"/>
    <x v="391"/>
    <x v="204"/>
    <x v="0"/>
    <x v="404"/>
    <x v="8"/>
    <s v="IEC_STD_V10 &gt;&gt; Common &gt;&gt; AutoMetaDataSeries List"/>
    <x v="3"/>
    <x v="2"/>
    <s v="產品系列清單Dimension"/>
    <n v="824"/>
    <n v="816"/>
    <n v="0"/>
    <s v=""/>
    <n v="0"/>
    <n v="0"/>
    <n v="880"/>
    <x v="184"/>
    <s v="Major Stage Material Catalog DM"/>
    <x v="77"/>
    <e v="#N/A"/>
    <x v="0"/>
    <s v="P.3.9.0:"/>
    <x v="101"/>
    <x v="101"/>
    <x v="822"/>
    <x v="390"/>
    <x v="391"/>
    <x v="322"/>
    <x v="54"/>
    <x v="8"/>
    <x v="0"/>
    <x v="1"/>
    <m/>
    <x v="0"/>
    <x v="3"/>
    <s v="Major Stage Material Catalog DM_Series List"/>
    <x v="806"/>
    <x v="3"/>
    <x v="0"/>
    <x v="9"/>
    <x v="6"/>
    <x v="0"/>
    <x v="0"/>
    <s v="DM_PRO_MAJOR_STAGE_MATERIAL_CATALOG_DM"/>
    <s v="SERIES_LIST"/>
    <x v="68"/>
    <x v="269"/>
    <x v="0"/>
    <n v="8"/>
    <x v="4"/>
    <x v="4"/>
    <x v="6"/>
    <s v=""/>
    <s v=""/>
    <n v="822"/>
    <s v="-822"/>
    <x v="0"/>
    <x v="0"/>
    <x v="0"/>
    <x v="391"/>
    <x v="8"/>
    <s v="產品系列清單"/>
    <s v="FP"/>
    <s v="FP"/>
    <x v="8"/>
    <x v="60"/>
    <m/>
    <s v="^(FP)$"/>
    <n v="9"/>
    <x v="0"/>
    <x v="6"/>
    <x v="0"/>
    <x v="1"/>
    <x v="0"/>
    <x v="0"/>
    <b v="1"/>
    <x v="1"/>
    <x v="1"/>
    <n v="0"/>
    <x v="0"/>
    <b v="0"/>
    <b v="0"/>
    <b v="0"/>
    <b v="0"/>
    <b v="0"/>
    <b v="0"/>
    <b v="0"/>
    <b v="0"/>
    <b v="0"/>
    <b v="0"/>
    <b v="0"/>
    <x v="0"/>
    <x v="0"/>
    <n v="0"/>
    <x v="34"/>
    <x v="0"/>
  </r>
  <r>
    <m/>
    <x v="6"/>
    <x v="13"/>
    <x v="391"/>
    <x v="392"/>
    <x v="208"/>
    <x v="405"/>
    <s v="該料號尚未結單之PO，所有尚未交料的總數量"/>
    <x v="3"/>
    <x v="78"/>
    <m/>
    <s v="Confidential"/>
    <s v="數值類"/>
    <s v="皆為數字"/>
    <x v="5"/>
    <s v="PRO"/>
    <x v="8"/>
    <x v="10"/>
    <x v="0"/>
    <x v="9"/>
    <s v="DM_PRO_MAJOR_STAGE_MATERIAL_CATALOG_DM"/>
    <s v="OPEN_PURCHASE_ORDER_QUANTITY"/>
    <m/>
    <m/>
    <s v="Su.May@inventec.com"/>
    <m/>
    <m/>
    <m/>
    <s v="供需平台"/>
    <m/>
    <m/>
    <m/>
    <m/>
    <m/>
    <m/>
    <m/>
    <m/>
    <m/>
    <m/>
    <m/>
    <s v="資料清單"/>
    <x v="14"/>
    <x v="102"/>
    <x v="60"/>
    <x v="13"/>
    <e v="#N/A"/>
    <s v="Open Purchase Order Quantity"/>
    <x v="392"/>
    <x v="208"/>
    <x v="0"/>
    <x v="405"/>
    <x v="8"/>
    <s v="IEC_STD_V10 &gt;&gt; Common &gt;&gt; AutoMetaDataOpen Purchase Order Quantity"/>
    <x v="3"/>
    <x v="1"/>
    <s v="未結訂單數量Dimension"/>
    <n v="825"/>
    <n v="816"/>
    <n v="0"/>
    <s v=""/>
    <n v="0"/>
    <n v="0"/>
    <n v="916"/>
    <x v="185"/>
    <s v="Major Stage Material Catalog DM"/>
    <x v="77"/>
    <e v="#N/A"/>
    <x v="0"/>
    <s v="P.3.9.0:"/>
    <x v="102"/>
    <x v="102"/>
    <x v="823"/>
    <x v="391"/>
    <x v="392"/>
    <x v="323"/>
    <x v="55"/>
    <x v="9"/>
    <x v="0"/>
    <x v="4"/>
    <m/>
    <x v="0"/>
    <x v="3"/>
    <s v="Major Stage Material Catalog DM_Open Purchase Order Quantity"/>
    <x v="807"/>
    <x v="3"/>
    <x v="0"/>
    <x v="10"/>
    <x v="6"/>
    <x v="0"/>
    <x v="0"/>
    <s v="DM_PRO_MAJOR_STAGE_MATERIAL_CATALOG_DM"/>
    <s v="OPEN_PURCHASE_ORDER_QUANTITY"/>
    <x v="68"/>
    <x v="270"/>
    <x v="0"/>
    <n v="8"/>
    <x v="4"/>
    <x v="4"/>
    <x v="6"/>
    <s v=""/>
    <s v=""/>
    <n v="823"/>
    <s v="-823"/>
    <x v="0"/>
    <x v="0"/>
    <x v="0"/>
    <x v="392"/>
    <x v="8"/>
    <s v="該料號尚未結單之PO，所有尚未交料的總數量"/>
    <s v="供需平台"/>
    <s v="供需平台"/>
    <x v="9"/>
    <x v="60"/>
    <m/>
    <s v="^(供需平台)$"/>
    <n v="9"/>
    <x v="0"/>
    <x v="6"/>
    <x v="0"/>
    <x v="1"/>
    <x v="0"/>
    <x v="0"/>
    <b v="1"/>
    <x v="1"/>
    <x v="1"/>
    <n v="0"/>
    <x v="0"/>
    <b v="0"/>
    <b v="0"/>
    <b v="0"/>
    <b v="0"/>
    <b v="0"/>
    <b v="0"/>
    <b v="0"/>
    <b v="0"/>
    <b v="0"/>
    <b v="0"/>
    <b v="0"/>
    <x v="0"/>
    <x v="0"/>
    <n v="0"/>
    <x v="10"/>
    <x v="0"/>
  </r>
  <r>
    <m/>
    <x v="6"/>
    <x v="13"/>
    <x v="392"/>
    <x v="393"/>
    <x v="209"/>
    <x v="406"/>
    <s v="未來六個月需求數量"/>
    <x v="4"/>
    <x v="78"/>
    <m/>
    <s v="Confidential"/>
    <s v="數值類"/>
    <s v="皆為數字"/>
    <x v="5"/>
    <s v="PRO"/>
    <x v="8"/>
    <x v="10"/>
    <x v="0"/>
    <x v="9"/>
    <s v="DM_PRO_MAJOR_STAGE_MATERIAL_CATALOG_DM"/>
    <s v="ROLLING_6_MONTHS_FORECAST"/>
    <m/>
    <m/>
    <s v="Su.May@inventec.com"/>
    <m/>
    <m/>
    <m/>
    <s v="供需平台"/>
    <m/>
    <m/>
    <m/>
    <m/>
    <m/>
    <m/>
    <m/>
    <m/>
    <m/>
    <m/>
    <m/>
    <s v="資料清單"/>
    <x v="14"/>
    <x v="103"/>
    <x v="60"/>
    <x v="13"/>
    <e v="#N/A"/>
    <s v="Rolling 6 Months Forecast"/>
    <x v="393"/>
    <x v="209"/>
    <x v="0"/>
    <x v="406"/>
    <x v="8"/>
    <s v="IEC_STD_V10 &gt;&gt; Common &gt;&gt; AutoMetaDataRolling 6 Months Forecast"/>
    <x v="4"/>
    <x v="1"/>
    <s v="未來半年需求Measure"/>
    <n v="826"/>
    <n v="816"/>
    <n v="0"/>
    <s v=""/>
    <n v="0"/>
    <n v="0"/>
    <n v="917"/>
    <x v="186"/>
    <s v="Major Stage Material Catalog DM"/>
    <x v="77"/>
    <e v="#N/A"/>
    <x v="0"/>
    <s v="P.3.9.0:"/>
    <x v="103"/>
    <x v="103"/>
    <x v="824"/>
    <x v="392"/>
    <x v="393"/>
    <x v="324"/>
    <x v="55"/>
    <x v="9"/>
    <x v="0"/>
    <x v="4"/>
    <m/>
    <x v="0"/>
    <x v="4"/>
    <s v="Major Stage Material Catalog DM_Rolling 6 Months Forecast"/>
    <x v="808"/>
    <x v="4"/>
    <x v="0"/>
    <x v="10"/>
    <x v="6"/>
    <x v="0"/>
    <x v="0"/>
    <s v="DM_PRO_MAJOR_STAGE_MATERIAL_CATALOG_DM"/>
    <s v="ROLLING_6_MONTHS_FORECAST"/>
    <x v="68"/>
    <x v="271"/>
    <x v="0"/>
    <n v="8"/>
    <x v="4"/>
    <x v="4"/>
    <x v="6"/>
    <s v=""/>
    <s v=""/>
    <n v="824"/>
    <s v="-824"/>
    <x v="0"/>
    <x v="0"/>
    <x v="0"/>
    <x v="393"/>
    <x v="8"/>
    <s v="未來六個月需求數量"/>
    <s v="供需平台"/>
    <s v="供需平台"/>
    <x v="9"/>
    <x v="60"/>
    <m/>
    <s v="^(供需平台)$"/>
    <n v="9"/>
    <x v="0"/>
    <x v="6"/>
    <x v="0"/>
    <x v="1"/>
    <x v="0"/>
    <x v="1"/>
    <b v="0"/>
    <x v="1"/>
    <x v="1"/>
    <n v="0"/>
    <x v="0"/>
    <b v="0"/>
    <b v="0"/>
    <b v="0"/>
    <b v="0"/>
    <b v="0"/>
    <b v="0"/>
    <b v="0"/>
    <b v="0"/>
    <b v="0"/>
    <b v="0"/>
    <b v="0"/>
    <x v="0"/>
    <x v="0"/>
    <n v="0"/>
    <x v="4"/>
    <x v="0"/>
  </r>
  <r>
    <m/>
    <x v="6"/>
    <x v="13"/>
    <x v="393"/>
    <x v="394"/>
    <x v="1"/>
    <x v="407"/>
    <s v="A開頭是完全替代_x000a_B開頭是不完全替代_x000a_C是獨用 "/>
    <x v="3"/>
    <x v="78"/>
    <m/>
    <s v="Confidential"/>
    <s v="代碼類"/>
    <s v="皆為英文、數字"/>
    <x v="5"/>
    <s v="PRO"/>
    <x v="8"/>
    <x v="10"/>
    <x v="0"/>
    <x v="9"/>
    <s v="DM_PRO_MAJOR_STAGE_MATERIAL_CATALOG_DM"/>
    <s v="SUBSTITUTE_CODE"/>
    <m/>
    <m/>
    <s v="Su.May@inventec.com"/>
    <m/>
    <m/>
    <m/>
    <s v="供需平台"/>
    <m/>
    <m/>
    <m/>
    <m/>
    <m/>
    <m/>
    <m/>
    <m/>
    <m/>
    <m/>
    <m/>
    <s v="資料清單"/>
    <x v="14"/>
    <x v="104"/>
    <x v="60"/>
    <x v="13"/>
    <e v="#N/A"/>
    <s v="Substitute Code"/>
    <x v="394"/>
    <x v="1"/>
    <x v="0"/>
    <x v="407"/>
    <x v="8"/>
    <s v="IEC_STD_V10 &gt;&gt; Common &gt;&gt; AutoMetaDataSubstitute Code"/>
    <x v="3"/>
    <x v="1"/>
    <s v="替代群組編碼Dimension"/>
    <n v="827"/>
    <n v="816"/>
    <n v="0"/>
    <s v=""/>
    <n v="0"/>
    <n v="0"/>
    <n v="918"/>
    <x v="187"/>
    <s v="Major Stage Material Catalog DM"/>
    <x v="77"/>
    <e v="#N/A"/>
    <x v="0"/>
    <s v="P.3.9.0:"/>
    <x v="104"/>
    <x v="104"/>
    <x v="825"/>
    <x v="393"/>
    <x v="394"/>
    <x v="325"/>
    <x v="53"/>
    <x v="9"/>
    <x v="0"/>
    <x v="2"/>
    <m/>
    <x v="0"/>
    <x v="3"/>
    <s v="Major Stage Material Catalog DM_Substitute Code"/>
    <x v="809"/>
    <x v="3"/>
    <x v="0"/>
    <x v="10"/>
    <x v="6"/>
    <x v="0"/>
    <x v="0"/>
    <s v="DM_PRO_MAJOR_STAGE_MATERIAL_CATALOG_DM"/>
    <s v="SUBSTITUTE_CODE"/>
    <x v="68"/>
    <x v="272"/>
    <x v="0"/>
    <n v="8"/>
    <x v="4"/>
    <x v="4"/>
    <x v="6"/>
    <s v=""/>
    <s v=""/>
    <n v="825"/>
    <s v="-825"/>
    <x v="0"/>
    <x v="0"/>
    <x v="0"/>
    <x v="394"/>
    <x v="8"/>
    <s v="替代群組編碼"/>
    <s v="供需平台"/>
    <s v="供需平台"/>
    <x v="9"/>
    <x v="60"/>
    <m/>
    <s v="^(供需平台)$"/>
    <n v="9"/>
    <x v="0"/>
    <x v="6"/>
    <x v="0"/>
    <x v="1"/>
    <x v="0"/>
    <x v="1"/>
    <b v="0"/>
    <x v="1"/>
    <x v="1"/>
    <n v="0"/>
    <x v="0"/>
    <b v="0"/>
    <b v="0"/>
    <b v="0"/>
    <b v="0"/>
    <b v="0"/>
    <b v="0"/>
    <b v="0"/>
    <b v="0"/>
    <b v="0"/>
    <b v="0"/>
    <b v="0"/>
    <x v="0"/>
    <x v="0"/>
    <n v="0"/>
    <x v="18"/>
    <x v="0"/>
  </r>
  <r>
    <m/>
    <x v="6"/>
    <x v="14"/>
    <x v="394"/>
    <x v="395"/>
    <x v="210"/>
    <x v="408"/>
    <s v="從BU/地域/廠區/客戶/採購方式/材料屬性/材料大類/PSG Part Category來篩選所選時間段的採購金額"/>
    <x v="0"/>
    <x v="0"/>
    <m/>
    <s v="Sensitive"/>
    <m/>
    <m/>
    <x v="5"/>
    <s v="PRO"/>
    <x v="8"/>
    <x v="7"/>
    <x v="0"/>
    <x v="1"/>
    <s v="INT_PRO_MONTHLY_PROCUREMENT_AMOUNT"/>
    <m/>
    <m/>
    <m/>
    <s v="Su.May@inventec.com"/>
    <s v="從BU/地域/廠區/客戶/採購方式/材料屬性/材料大類/PSG Part Category來篩選所選時間段的採購金額"/>
    <m/>
    <m/>
    <s v="廠商交易金額報表"/>
    <m/>
    <m/>
    <m/>
    <m/>
    <m/>
    <m/>
    <m/>
    <m/>
    <m/>
    <m/>
    <m/>
    <s v="資料清單"/>
    <x v="15"/>
    <x v="0"/>
    <x v="153"/>
    <x v="14"/>
    <s v="IEC_STD_V10 &gt;&gt; Data Standard &gt;&gt; PRO"/>
    <s v="PSG Monthly Procurement Amount"/>
    <x v="395"/>
    <x v="210"/>
    <x v="0"/>
    <x v="408"/>
    <x v="8"/>
    <s v="IEC_STD_V10 &gt;&gt; Common &gt;&gt; AutoMetaDataPSG Monthly Procurement Amount"/>
    <x v="0"/>
    <x v="2"/>
    <s v="PSG 月採購收料紀錄Concept"/>
    <n v="828"/>
    <n v="0"/>
    <n v="0"/>
    <s v=""/>
    <n v="0"/>
    <n v="0"/>
    <n v="0"/>
    <x v="0"/>
    <s v=""/>
    <x v="0"/>
    <s v=""/>
    <x v="0"/>
    <s v="P.3.9.0:"/>
    <x v="105"/>
    <x v="105"/>
    <x v="826"/>
    <x v="394"/>
    <x v="395"/>
    <x v="282"/>
    <x v="0"/>
    <x v="1"/>
    <x v="1"/>
    <x v="0"/>
    <m/>
    <x v="0"/>
    <x v="0"/>
    <s v="PSG Monthly Procurement Amount"/>
    <x v="810"/>
    <x v="0"/>
    <x v="0"/>
    <x v="7"/>
    <x v="6"/>
    <x v="0"/>
    <x v="0"/>
    <s v="INT_PRO_MONTHLY_PROCUREMENT_AMOUNT"/>
    <s v=""/>
    <x v="69"/>
    <x v="0"/>
    <x v="0"/>
    <n v="8"/>
    <x v="4"/>
    <x v="4"/>
    <x v="6"/>
    <s v=""/>
    <s v=""/>
    <n v="826"/>
    <s v="-826"/>
    <x v="0"/>
    <x v="0"/>
    <x v="0"/>
    <x v="395"/>
    <x v="8"/>
    <s v="每月材料收料總金額與總數量，可從各種採購模式與分類檢視每月份的材料採買金額與數量"/>
    <s v="EIS"/>
    <s v="EIS"/>
    <x v="1"/>
    <x v="153"/>
    <m/>
    <s v="^(EIS)$"/>
    <n v="9"/>
    <x v="0"/>
    <x v="6"/>
    <x v="0"/>
    <x v="1"/>
    <x v="0"/>
    <x v="1"/>
    <b v="0"/>
    <x v="0"/>
    <x v="0"/>
    <n v="0"/>
    <x v="0"/>
    <b v="0"/>
    <b v="0"/>
    <b v="0"/>
    <b v="0"/>
    <b v="0"/>
    <b v="0"/>
    <b v="0"/>
    <b v="0"/>
    <b v="0"/>
    <b v="0"/>
    <b v="0"/>
    <x v="0"/>
    <x v="0"/>
    <n v="0"/>
    <x v="26"/>
    <x v="0"/>
  </r>
  <r>
    <m/>
    <x v="6"/>
    <x v="14"/>
    <x v="233"/>
    <x v="233"/>
    <x v="181"/>
    <x v="345"/>
    <s v="TW10: TP01/TP02/TP06_x000a_CN60: CP60/CP62/CP65/CP69"/>
    <x v="2"/>
    <x v="79"/>
    <m/>
    <s v="General"/>
    <s v="代碼類"/>
    <s v="TW10: TP01/TP02/TP06_x000a_CN60: CP60/CP62/CP65/CP69"/>
    <x v="5"/>
    <s v="物控"/>
    <x v="8"/>
    <x v="7"/>
    <x v="0"/>
    <x v="2"/>
    <s v="INT_PRO_MONTHLY_PROCUREMENT_AMOUNT"/>
    <s v="PLANT_CODE"/>
    <m/>
    <m/>
    <s v="Su.May@inventec.com"/>
    <s v="TW10: TP01/TP02/TP06_x000a_CN60: CP60/CP62/CP65/CP69"/>
    <m/>
    <m/>
    <s v="廠商交易金額報表"/>
    <s v="廠商交易金額報表裡的plant欄位"/>
    <m/>
    <m/>
    <m/>
    <m/>
    <m/>
    <m/>
    <m/>
    <m/>
    <m/>
    <m/>
    <s v="資料清單"/>
    <x v="15"/>
    <x v="1"/>
    <x v="154"/>
    <x v="14"/>
    <s v="IEC_STD_V10 &gt;&gt; Data Standard &gt;&gt; PRO"/>
    <s v="Plant Code"/>
    <x v="233"/>
    <x v="181"/>
    <x v="0"/>
    <x v="345"/>
    <x v="8"/>
    <s v="IEC_STD_V10 &gt;&gt; Common &gt;&gt; AutoMetaDataPlant Code"/>
    <x v="2"/>
    <x v="0"/>
    <s v="工廠廠別代碼Relationship"/>
    <n v="418"/>
    <n v="828"/>
    <n v="0"/>
    <s v=""/>
    <n v="0"/>
    <n v="0"/>
    <n v="476"/>
    <x v="94"/>
    <s v="PSG Monthly Procurement Amount"/>
    <x v="78"/>
    <s v="IEC_STD_V10 &gt;&gt; Data Standard &gt;&gt; PRO &gt;&gt; PSG Monthly Procurement Amount"/>
    <x v="0"/>
    <s v="P.3.9.0:"/>
    <x v="106"/>
    <x v="106"/>
    <x v="827"/>
    <x v="233"/>
    <x v="233"/>
    <x v="210"/>
    <x v="35"/>
    <x v="2"/>
    <x v="2"/>
    <x v="2"/>
    <m/>
    <x v="0"/>
    <x v="2"/>
    <s v="PSG Monthly Procurement Amount_Plant Code"/>
    <x v="811"/>
    <x v="2"/>
    <x v="0"/>
    <x v="7"/>
    <x v="6"/>
    <x v="0"/>
    <x v="0"/>
    <s v="INT_PRO_MONTHLY_PROCUREMENT_AMOUNT"/>
    <s v="PLANT_CODE"/>
    <x v="69"/>
    <x v="141"/>
    <x v="0"/>
    <n v="8"/>
    <x v="4"/>
    <x v="4"/>
    <x v="0"/>
    <s v=""/>
    <s v=""/>
    <n v="827"/>
    <s v="-827"/>
    <x v="0"/>
    <x v="0"/>
    <x v="0"/>
    <x v="233"/>
    <x v="8"/>
    <s v="Pur Org.下的廠區_x000a_與客戶的對應關係如下:_x000a_TP02與CP60對應至HP_x000a_CP62對應至Dyna_x000a_CP65對應至Tiny_x000a_CP69對應至ASUS"/>
    <s v="EIS/SAP"/>
    <s v="EIS/SAP"/>
    <x v="2"/>
    <x v="154"/>
    <m/>
    <s v="^(EIS/SAP)$"/>
    <n v="9"/>
    <x v="0"/>
    <x v="6"/>
    <x v="0"/>
    <x v="1"/>
    <x v="1"/>
    <x v="1"/>
    <b v="0"/>
    <x v="0"/>
    <x v="1"/>
    <n v="0"/>
    <x v="0"/>
    <b v="0"/>
    <b v="0"/>
    <b v="0"/>
    <b v="0"/>
    <b v="0"/>
    <b v="0"/>
    <b v="0"/>
    <b v="0"/>
    <b v="0"/>
    <b v="0"/>
    <b v="0"/>
    <x v="0"/>
    <x v="0"/>
    <n v="0"/>
    <x v="19"/>
    <x v="0"/>
  </r>
  <r>
    <m/>
    <x v="6"/>
    <x v="14"/>
    <x v="178"/>
    <x v="178"/>
    <x v="182"/>
    <x v="346"/>
    <s v="客戶名稱，分成HP, Dyna, ASUS, Tiny"/>
    <x v="2"/>
    <x v="79"/>
    <m/>
    <s v="Sensitive"/>
    <s v="代碼類"/>
    <s v="HP, Dyna, ASUS, Tiny"/>
    <x v="5"/>
    <s v="BU"/>
    <x v="8"/>
    <x v="7"/>
    <x v="0"/>
    <x v="1"/>
    <s v="INT_PRO_MONTHLY_PROCUREMENT_AMOUNT"/>
    <s v="CUSTOMER_NAME"/>
    <m/>
    <m/>
    <s v="Su.May@inventec.com"/>
    <s v="客戶名稱，分成HP, Dyna, ASUS, Tiny"/>
    <m/>
    <m/>
    <s v="新增此欄位需Manual 手動依廠區別區分"/>
    <s v="HP, Dyna, ASUS, Tiny"/>
    <m/>
    <m/>
    <m/>
    <m/>
    <m/>
    <m/>
    <m/>
    <m/>
    <m/>
    <m/>
    <s v="資料清單"/>
    <x v="15"/>
    <x v="2"/>
    <x v="155"/>
    <x v="14"/>
    <s v="IEC_STD_V10 &gt;&gt; Data Standard &gt;&gt; PRO"/>
    <s v="Customer Name"/>
    <x v="178"/>
    <x v="182"/>
    <x v="0"/>
    <x v="346"/>
    <x v="8"/>
    <s v="IEC_STD_V10 &gt;&gt; Common &gt;&gt; AutoMetaDataCustomer Name"/>
    <x v="2"/>
    <x v="2"/>
    <s v="客戶名稱Relationship"/>
    <n v="340"/>
    <n v="828"/>
    <n v="0"/>
    <s v=""/>
    <n v="0"/>
    <n v="0"/>
    <n v="1036"/>
    <x v="81"/>
    <s v="PSG Monthly Procurement Amount"/>
    <x v="78"/>
    <s v="IEC_STD_V10 &gt;&gt; Data Standard &gt;&gt; PRO &gt;&gt; PSG Monthly Procurement Amount"/>
    <x v="0"/>
    <s v="P.3.9.0:"/>
    <x v="107"/>
    <x v="107"/>
    <x v="828"/>
    <x v="178"/>
    <x v="178"/>
    <x v="283"/>
    <x v="43"/>
    <x v="1"/>
    <x v="3"/>
    <x v="2"/>
    <m/>
    <x v="0"/>
    <x v="2"/>
    <s v="PSG Monthly Procurement Amount_Customer Name"/>
    <x v="812"/>
    <x v="2"/>
    <x v="0"/>
    <x v="7"/>
    <x v="6"/>
    <x v="0"/>
    <x v="0"/>
    <s v="INT_PRO_MONTHLY_PROCUREMENT_AMOUNT"/>
    <s v="CUSTOMER_NAME"/>
    <x v="69"/>
    <x v="97"/>
    <x v="0"/>
    <n v="8"/>
    <x v="4"/>
    <x v="4"/>
    <x v="0"/>
    <s v=""/>
    <s v=""/>
    <n v="828"/>
    <s v="-828"/>
    <x v="0"/>
    <x v="0"/>
    <x v="0"/>
    <x v="178"/>
    <x v="8"/>
    <s v="客戶名稱，各BU與各客人需進行分析交易金額的主體_x000a_與廠區的對應關係如下:_x000a_HP對應至TP02與CP60_x000a_Dyna對應至CP62_x000a_ASUS對應至CP69_x000a_Tiny對應至CP65"/>
    <s v="EIS"/>
    <s v="EIS"/>
    <x v="1"/>
    <x v="155"/>
    <m/>
    <s v="^(EIS)$"/>
    <n v="9"/>
    <x v="0"/>
    <x v="6"/>
    <x v="0"/>
    <x v="1"/>
    <x v="1"/>
    <x v="1"/>
    <b v="0"/>
    <x v="0"/>
    <x v="1"/>
    <n v="0"/>
    <x v="0"/>
    <b v="0"/>
    <b v="0"/>
    <b v="0"/>
    <b v="0"/>
    <b v="0"/>
    <b v="0"/>
    <b v="0"/>
    <b v="0"/>
    <b v="0"/>
    <b v="0"/>
    <b v="0"/>
    <x v="0"/>
    <x v="0"/>
    <n v="0"/>
    <x v="12"/>
    <x v="0"/>
  </r>
  <r>
    <m/>
    <x v="6"/>
    <x v="14"/>
    <x v="335"/>
    <x v="336"/>
    <x v="183"/>
    <x v="347"/>
    <s v="依上傳在DCM的buyer category對應清單來辨認:_x000a_B&amp;S:客人買來賣英業達，即該料號對應欄位有出現Buy&amp;Sell或B&amp;S等關鍵字之料號_x000a_GTK:客人指定英業達對特定廠商進行購買，即該料號對應欄位有出現GTK或AVAP或AV等關鍵字之料號_x000a_OTK:英業達自行選擇廠商，非屬上面種類之料號皆歸此類"/>
    <x v="2"/>
    <x v="79"/>
    <m/>
    <s v="Sensitive"/>
    <s v="代碼類"/>
    <s v="B&amp;S、GTK、OTK"/>
    <x v="5"/>
    <s v="BU"/>
    <x v="8"/>
    <x v="7"/>
    <x v="0"/>
    <x v="1"/>
    <s v="INT_PRO_MONTHLY_PROCUREMENT_AMOUNT"/>
    <s v="PURCHASING_MODE"/>
    <m/>
    <m/>
    <s v="Su.May@inventec.com"/>
    <s v="B&amp;S:客人買來賣英業達_x000a_GTK:客人指定英業達對特定廠商進行購買_x000a_OTK:英業達自行選擇廠商"/>
    <m/>
    <m/>
    <s v="資料來源待確認"/>
    <m/>
    <m/>
    <m/>
    <m/>
    <m/>
    <m/>
    <m/>
    <m/>
    <m/>
    <m/>
    <m/>
    <s v="資料清單"/>
    <x v="15"/>
    <x v="3"/>
    <x v="156"/>
    <x v="14"/>
    <s v="IEC_STD_V10 &gt;&gt; Data Standard &gt;&gt; PRO"/>
    <s v="Purchasing Mode"/>
    <x v="336"/>
    <x v="183"/>
    <x v="0"/>
    <x v="347"/>
    <x v="8"/>
    <s v="IEC_STD_V10 &gt;&gt; Common &gt;&gt; AutoMetaDataPurchasing Mode"/>
    <x v="2"/>
    <x v="2"/>
    <s v="採購方式Relationship"/>
    <n v="726"/>
    <n v="828"/>
    <n v="0"/>
    <s v=""/>
    <n v="0"/>
    <n v="0"/>
    <n v="908"/>
    <x v="142"/>
    <s v="PSG Monthly Procurement Amount"/>
    <x v="78"/>
    <s v="IEC_STD_V10 &gt;&gt; Data Standard &gt;&gt; PRO &gt;&gt; PSG Monthly Procurement Amount"/>
    <x v="0"/>
    <s v="P.3.9.0:"/>
    <x v="108"/>
    <x v="108"/>
    <x v="829"/>
    <x v="335"/>
    <x v="336"/>
    <x v="326"/>
    <x v="44"/>
    <x v="1"/>
    <x v="4"/>
    <x v="2"/>
    <m/>
    <x v="0"/>
    <x v="2"/>
    <s v="PSG Monthly Procurement Amount_Purchasing Mode"/>
    <x v="813"/>
    <x v="2"/>
    <x v="0"/>
    <x v="7"/>
    <x v="6"/>
    <x v="0"/>
    <x v="0"/>
    <s v="INT_PRO_MONTHLY_PROCUREMENT_AMOUNT"/>
    <s v="PURCHASING_MODE"/>
    <x v="69"/>
    <x v="222"/>
    <x v="0"/>
    <n v="8"/>
    <x v="4"/>
    <x v="4"/>
    <x v="6"/>
    <s v=""/>
    <s v=""/>
    <n v="829"/>
    <s v="-829"/>
    <x v="0"/>
    <x v="0"/>
    <x v="0"/>
    <x v="336"/>
    <x v="8"/>
    <s v="材料採購的主導權模式，為客人買來賣英業達，或為客人指定英業達對特定廠商進行購買，或為英業達自行選擇廠商"/>
    <s v="EIS"/>
    <s v="EIS"/>
    <x v="1"/>
    <x v="156"/>
    <m/>
    <s v="^(EIS)$"/>
    <n v="9"/>
    <x v="0"/>
    <x v="6"/>
    <x v="0"/>
    <x v="1"/>
    <x v="1"/>
    <x v="1"/>
    <b v="0"/>
    <x v="0"/>
    <x v="1"/>
    <n v="0"/>
    <x v="0"/>
    <b v="0"/>
    <b v="0"/>
    <b v="0"/>
    <b v="0"/>
    <b v="0"/>
    <b v="0"/>
    <b v="0"/>
    <b v="0"/>
    <b v="0"/>
    <b v="0"/>
    <b v="0"/>
    <x v="0"/>
    <x v="0"/>
    <n v="0"/>
    <x v="18"/>
    <x v="0"/>
  </r>
  <r>
    <m/>
    <x v="6"/>
    <x v="14"/>
    <x v="336"/>
    <x v="337"/>
    <x v="184"/>
    <x v="409"/>
    <s v="所有材料拆分為EE或ME"/>
    <x v="2"/>
    <x v="79"/>
    <m/>
    <s v="General"/>
    <s v="代碼類"/>
    <s v="EE、ME"/>
    <x v="5"/>
    <s v="PRO"/>
    <x v="8"/>
    <x v="7"/>
    <x v="0"/>
    <x v="3"/>
    <s v="INT_PRO_MONTHLY_PROCUREMENT_AMOUNT"/>
    <s v="COMPONENT_TYPE"/>
    <m/>
    <m/>
    <s v="Su.May@inventec.com"/>
    <s v="所有材料拆分為EE或ME"/>
    <m/>
    <m/>
    <s v="資料來源待確認"/>
    <m/>
    <m/>
    <m/>
    <m/>
    <m/>
    <m/>
    <m/>
    <m/>
    <m/>
    <m/>
    <m/>
    <s v="資料清單"/>
    <x v="15"/>
    <x v="4"/>
    <x v="157"/>
    <x v="14"/>
    <s v="IEC_STD_V10 &gt;&gt; Data Standard &gt;&gt; PRO"/>
    <s v="Component Type"/>
    <x v="337"/>
    <x v="184"/>
    <x v="0"/>
    <x v="409"/>
    <x v="8"/>
    <s v="IEC_STD_V10 &gt;&gt; Common &gt;&gt; AutoMetaDataComponent Type"/>
    <x v="2"/>
    <x v="0"/>
    <s v="材料主分類Relationship"/>
    <n v="727"/>
    <n v="828"/>
    <n v="0"/>
    <s v=""/>
    <n v="0"/>
    <n v="0"/>
    <n v="909"/>
    <x v="143"/>
    <s v="PSG Monthly Procurement Amount"/>
    <x v="78"/>
    <s v="IEC_STD_V10 &gt;&gt; Data Standard &gt;&gt; PRO &gt;&gt; PSG Monthly Procurement Amount"/>
    <x v="0"/>
    <s v="P.3.9.0:"/>
    <x v="109"/>
    <x v="109"/>
    <x v="830"/>
    <x v="336"/>
    <x v="337"/>
    <x v="285"/>
    <x v="45"/>
    <x v="3"/>
    <x v="5"/>
    <x v="2"/>
    <m/>
    <x v="0"/>
    <x v="2"/>
    <s v="PSG Monthly Procurement Amount_Component Type"/>
    <x v="814"/>
    <x v="2"/>
    <x v="0"/>
    <x v="7"/>
    <x v="6"/>
    <x v="0"/>
    <x v="0"/>
    <s v="INT_PRO_MONTHLY_PROCUREMENT_AMOUNT"/>
    <s v="COMPONENT_TYPE"/>
    <x v="69"/>
    <x v="223"/>
    <x v="0"/>
    <n v="8"/>
    <x v="4"/>
    <x v="4"/>
    <x v="6"/>
    <s v=""/>
    <s v=""/>
    <n v="830"/>
    <s v="-830"/>
    <x v="0"/>
    <x v="0"/>
    <x v="0"/>
    <x v="337"/>
    <x v="8"/>
    <s v="所有材料按採購單位區分為EE(電子)與ME(機構)兩大類"/>
    <s v="PDM/EIS"/>
    <s v="PDM/EIS"/>
    <x v="3"/>
    <x v="157"/>
    <m/>
    <s v="^(PDM/EIS)$"/>
    <n v="9"/>
    <x v="0"/>
    <x v="6"/>
    <x v="0"/>
    <x v="1"/>
    <x v="1"/>
    <x v="1"/>
    <b v="0"/>
    <x v="0"/>
    <x v="1"/>
    <n v="0"/>
    <x v="0"/>
    <b v="0"/>
    <b v="0"/>
    <b v="0"/>
    <b v="0"/>
    <b v="0"/>
    <b v="0"/>
    <b v="0"/>
    <b v="0"/>
    <b v="0"/>
    <b v="0"/>
    <b v="0"/>
    <x v="0"/>
    <x v="0"/>
    <n v="0"/>
    <x v="0"/>
    <x v="0"/>
  </r>
  <r>
    <m/>
    <x v="6"/>
    <x v="14"/>
    <x v="337"/>
    <x v="338"/>
    <x v="185"/>
    <x v="349"/>
    <s v="料號Class code於PDM的Material Group"/>
    <x v="2"/>
    <x v="79"/>
    <m/>
    <s v="General"/>
    <s v="代碼類"/>
    <s v="只取R-後面的材料名稱。_x000a_R-CAPTCTR, R-IC,R-CONNTOR…........"/>
    <x v="5"/>
    <s v="CE"/>
    <x v="8"/>
    <x v="7"/>
    <x v="0"/>
    <x v="3"/>
    <s v="INT_PRO_MONTHLY_PROCUREMENT_AMOUNT"/>
    <s v="MATERIAL_GROUP"/>
    <m/>
    <m/>
    <s v="Su.May@inventec.com"/>
    <s v="料號Class code於PDM的Material Group"/>
    <m/>
    <m/>
    <s v="EIS抓取PDM上的料號資料"/>
    <s v="廠商交易金額報表內的Material Group"/>
    <m/>
    <m/>
    <m/>
    <m/>
    <m/>
    <m/>
    <m/>
    <m/>
    <m/>
    <m/>
    <s v="資料清單"/>
    <x v="15"/>
    <x v="5"/>
    <x v="158"/>
    <x v="14"/>
    <s v="IEC_STD_V10 &gt;&gt; Data Standard &gt;&gt; PRO"/>
    <s v="Material Group"/>
    <x v="338"/>
    <x v="185"/>
    <x v="0"/>
    <x v="349"/>
    <x v="8"/>
    <s v="IEC_STD_V10 &gt;&gt; Common &gt;&gt; AutoMetaDataMaterial Group"/>
    <x v="2"/>
    <x v="0"/>
    <s v="材料大類Relationship"/>
    <n v="728"/>
    <n v="828"/>
    <n v="0"/>
    <s v=""/>
    <n v="0"/>
    <n v="0"/>
    <n v="910"/>
    <x v="144"/>
    <s v="PSG Monthly Procurement Amount"/>
    <x v="78"/>
    <s v="IEC_STD_V10 &gt;&gt; Data Standard &gt;&gt; PRO &gt;&gt; PSG Monthly Procurement Amount"/>
    <x v="0"/>
    <s v="P.3.9.0:"/>
    <x v="110"/>
    <x v="110"/>
    <x v="831"/>
    <x v="337"/>
    <x v="338"/>
    <x v="286"/>
    <x v="46"/>
    <x v="3"/>
    <x v="6"/>
    <x v="2"/>
    <m/>
    <x v="0"/>
    <x v="2"/>
    <s v="PSG Monthly Procurement Amount_Material Group"/>
    <x v="815"/>
    <x v="2"/>
    <x v="0"/>
    <x v="7"/>
    <x v="6"/>
    <x v="0"/>
    <x v="0"/>
    <s v="INT_PRO_MONTHLY_PROCUREMENT_AMOUNT"/>
    <s v="MATERIAL_GROUP"/>
    <x v="69"/>
    <x v="224"/>
    <x v="0"/>
    <n v="8"/>
    <x v="4"/>
    <x v="4"/>
    <x v="6"/>
    <s v=""/>
    <s v=""/>
    <n v="831"/>
    <s v="-831"/>
    <x v="0"/>
    <x v="0"/>
    <x v="0"/>
    <x v="338"/>
    <x v="8"/>
    <s v="Class code大類名稱"/>
    <s v="PDM/EIS"/>
    <s v="PDM/EIS"/>
    <x v="3"/>
    <x v="158"/>
    <m/>
    <s v="^(PDM/EIS)$"/>
    <n v="9"/>
    <x v="0"/>
    <x v="6"/>
    <x v="0"/>
    <x v="1"/>
    <x v="1"/>
    <x v="1"/>
    <b v="0"/>
    <x v="0"/>
    <x v="1"/>
    <n v="0"/>
    <x v="0"/>
    <b v="0"/>
    <b v="0"/>
    <b v="0"/>
    <b v="0"/>
    <b v="0"/>
    <b v="0"/>
    <b v="0"/>
    <b v="0"/>
    <b v="0"/>
    <b v="0"/>
    <b v="0"/>
    <x v="0"/>
    <x v="0"/>
    <n v="0"/>
    <x v="0"/>
    <x v="0"/>
  </r>
  <r>
    <m/>
    <x v="6"/>
    <x v="14"/>
    <x v="338"/>
    <x v="339"/>
    <x v="211"/>
    <x v="350"/>
    <s v="Class Code 四碼數字加上&quot;-&quot;再加上對應的Materical Group_x000a_EX: 6033-FAN, 6027-BATTERY"/>
    <x v="2"/>
    <x v="79"/>
    <m/>
    <s v="General"/>
    <s v="代碼類"/>
    <s v="Class Code 四碼數字加上&quot;-&quot;再加上對應的Materical Group，Material Group只取R-後面的材料名稱。"/>
    <x v="5"/>
    <s v="CE"/>
    <x v="8"/>
    <x v="7"/>
    <x v="0"/>
    <x v="3"/>
    <s v="INT_PRO_MONTHLY_PROCUREMENT_AMOUNT"/>
    <s v="CLASS_CODE_CATEGORY"/>
    <m/>
    <m/>
    <s v="Su.May@inventec.com"/>
    <s v="材料於PDM裡對應的Class Code+Material Group"/>
    <m/>
    <m/>
    <s v="EIS抓取PDM上的資料比對_x000a_"/>
    <m/>
    <m/>
    <m/>
    <m/>
    <m/>
    <m/>
    <m/>
    <m/>
    <m/>
    <m/>
    <m/>
    <s v="資料清單"/>
    <x v="15"/>
    <x v="6"/>
    <x v="159"/>
    <x v="14"/>
    <s v="IEC_STD_V10 &gt;&gt; Data Standard &gt;&gt; PRO"/>
    <s v="Class Code Category"/>
    <x v="339"/>
    <x v="211"/>
    <x v="0"/>
    <x v="350"/>
    <x v="8"/>
    <s v="IEC_STD_V10 &gt;&gt; Common &gt;&gt; AutoMetaDataClass Code Category"/>
    <x v="2"/>
    <x v="0"/>
    <s v="材料代號類別Relationship"/>
    <n v="729"/>
    <n v="828"/>
    <n v="0"/>
    <s v=""/>
    <n v="0"/>
    <n v="0"/>
    <n v="912"/>
    <x v="145"/>
    <s v="PSG Monthly Procurement Amount"/>
    <x v="78"/>
    <s v="IEC_STD_V10 &gt;&gt; Data Standard &gt;&gt; PRO &gt;&gt; PSG Monthly Procurement Amount"/>
    <x v="0"/>
    <s v="P.3.9.0:"/>
    <x v="111"/>
    <x v="111"/>
    <x v="832"/>
    <x v="338"/>
    <x v="339"/>
    <x v="287"/>
    <x v="47"/>
    <x v="3"/>
    <x v="7"/>
    <x v="2"/>
    <m/>
    <x v="0"/>
    <x v="2"/>
    <s v="PSG Monthly Procurement Amount_Class Code Category"/>
    <x v="816"/>
    <x v="2"/>
    <x v="0"/>
    <x v="7"/>
    <x v="6"/>
    <x v="0"/>
    <x v="0"/>
    <s v="INT_PRO_MONTHLY_PROCUREMENT_AMOUNT"/>
    <s v="CLASS_CODE_CATEGORY"/>
    <x v="69"/>
    <x v="225"/>
    <x v="0"/>
    <n v="8"/>
    <x v="4"/>
    <x v="4"/>
    <x v="6"/>
    <s v=""/>
    <s v=""/>
    <n v="832"/>
    <s v="-832"/>
    <x v="0"/>
    <x v="0"/>
    <x v="0"/>
    <x v="339"/>
    <x v="8"/>
    <s v="Class Code 四碼數字加上&quot;-&quot;再加上對應的Materical Group"/>
    <s v="PDM/EIS"/>
    <s v="PDM/EIS"/>
    <x v="3"/>
    <x v="159"/>
    <m/>
    <s v="^(PDM/EIS)$"/>
    <n v="9"/>
    <x v="0"/>
    <x v="6"/>
    <x v="0"/>
    <x v="1"/>
    <x v="1"/>
    <x v="1"/>
    <b v="0"/>
    <x v="0"/>
    <x v="1"/>
    <n v="0"/>
    <x v="0"/>
    <b v="0"/>
    <b v="0"/>
    <b v="0"/>
    <b v="0"/>
    <b v="0"/>
    <b v="0"/>
    <b v="0"/>
    <b v="0"/>
    <b v="0"/>
    <b v="0"/>
    <b v="0"/>
    <x v="0"/>
    <x v="0"/>
    <n v="0"/>
    <x v="5"/>
    <x v="0"/>
  </r>
  <r>
    <m/>
    <x v="6"/>
    <x v="14"/>
    <x v="339"/>
    <x v="340"/>
    <x v="186"/>
    <x v="351"/>
    <s v="預計採用PSG Part Category重新定義後的資料"/>
    <x v="2"/>
    <x v="79"/>
    <m/>
    <s v="General"/>
    <s v="代碼類"/>
    <s v="見PSG Part Category Sheet"/>
    <x v="5"/>
    <s v="PRO"/>
    <x v="8"/>
    <x v="7"/>
    <x v="0"/>
    <x v="3"/>
    <s v="INT_PRO_MONTHLY_PROCUREMENT_AMOUNT"/>
    <s v="PART_CATEGORY"/>
    <m/>
    <m/>
    <s v="Su.May@inventec.com"/>
    <s v="預計採用PSG Part Category重新定義後的資料"/>
    <m/>
    <m/>
    <s v="待後續進行材料清查將PSG Part Category比對進現行使用的料號"/>
    <m/>
    <m/>
    <m/>
    <m/>
    <m/>
    <m/>
    <m/>
    <m/>
    <m/>
    <m/>
    <m/>
    <s v="資料清單"/>
    <x v="15"/>
    <x v="7"/>
    <x v="160"/>
    <x v="14"/>
    <s v="IEC_STD_V10 &gt;&gt; Data Standard &gt;&gt; PRO"/>
    <s v="Part Category"/>
    <x v="340"/>
    <x v="186"/>
    <x v="0"/>
    <x v="351"/>
    <x v="8"/>
    <s v="IEC_STD_V10 &gt;&gt; Common &gt;&gt; AutoMetaDataPart Category"/>
    <x v="2"/>
    <x v="0"/>
    <s v="材料細項Relationship"/>
    <n v="730"/>
    <n v="828"/>
    <n v="0"/>
    <s v=""/>
    <n v="0"/>
    <n v="0"/>
    <n v="913"/>
    <x v="146"/>
    <s v="PSG Monthly Procurement Amount"/>
    <x v="78"/>
    <s v="IEC_STD_V10 &gt;&gt; Data Standard &gt;&gt; PRO &gt;&gt; PSG Monthly Procurement Amount"/>
    <x v="0"/>
    <s v="P.3.9.0:"/>
    <x v="112"/>
    <x v="112"/>
    <x v="833"/>
    <x v="339"/>
    <x v="340"/>
    <x v="288"/>
    <x v="48"/>
    <x v="3"/>
    <x v="8"/>
    <x v="2"/>
    <m/>
    <x v="0"/>
    <x v="2"/>
    <s v="PSG Monthly Procurement Amount_Part Category"/>
    <x v="817"/>
    <x v="2"/>
    <x v="0"/>
    <x v="7"/>
    <x v="6"/>
    <x v="0"/>
    <x v="0"/>
    <s v="INT_PRO_MONTHLY_PROCUREMENT_AMOUNT"/>
    <s v="PART_CATEGORY"/>
    <x v="69"/>
    <x v="226"/>
    <x v="0"/>
    <n v="8"/>
    <x v="4"/>
    <x v="4"/>
    <x v="6"/>
    <s v=""/>
    <s v=""/>
    <n v="833"/>
    <s v="-833"/>
    <x v="0"/>
    <x v="0"/>
    <x v="0"/>
    <x v="340"/>
    <x v="8"/>
    <s v="Class code下之細項分類，PSG Part Category尚待重新進行有交易料號之治理，相對於EBG Part Category"/>
    <s v="PDM/EIS"/>
    <s v="PDM/EIS"/>
    <x v="3"/>
    <x v="160"/>
    <m/>
    <s v="^(PDM/EIS)$"/>
    <n v="9"/>
    <x v="0"/>
    <x v="6"/>
    <x v="0"/>
    <x v="1"/>
    <x v="1"/>
    <x v="1"/>
    <b v="0"/>
    <x v="0"/>
    <x v="1"/>
    <n v="0"/>
    <x v="0"/>
    <b v="0"/>
    <b v="0"/>
    <b v="0"/>
    <b v="0"/>
    <b v="0"/>
    <b v="0"/>
    <b v="0"/>
    <b v="0"/>
    <b v="0"/>
    <b v="0"/>
    <b v="0"/>
    <x v="0"/>
    <x v="0"/>
    <n v="0"/>
    <x v="12"/>
    <x v="0"/>
  </r>
  <r>
    <m/>
    <x v="6"/>
    <x v="14"/>
    <x v="395"/>
    <x v="396"/>
    <x v="1"/>
    <x v="352"/>
    <s v="報表以月為最小單位供選取欲常看的採購金額區間，拉取時長限制為兩年"/>
    <x v="1"/>
    <x v="79"/>
    <m/>
    <s v="General"/>
    <s v="日期類"/>
    <s v="西元年四碼/月份"/>
    <x v="5"/>
    <s v="PRO"/>
    <x v="8"/>
    <x v="7"/>
    <x v="0"/>
    <x v="1"/>
    <s v="INT_PRO_MONTHLY_PROCUREMENT_AMOUNT"/>
    <s v="MONTHLY_DATE"/>
    <m/>
    <m/>
    <s v="Su.May@inventec.com"/>
    <s v="報表以月為最小單位供選取欲常看的採購金額區間，拉取時長限制為兩年"/>
    <m/>
    <m/>
    <s v="廠商交易金額報表或SAP資料"/>
    <s v="廠商交易金額報表有當年份之月份資料"/>
    <m/>
    <m/>
    <m/>
    <m/>
    <m/>
    <m/>
    <m/>
    <m/>
    <m/>
    <m/>
    <s v="資料清單"/>
    <x v="15"/>
    <x v="8"/>
    <x v="161"/>
    <x v="14"/>
    <s v="IEC_STD_V10 &gt;&gt; Data Standard &gt;&gt; PRO"/>
    <s v="Monthly Date"/>
    <x v="396"/>
    <x v="1"/>
    <x v="0"/>
    <x v="352"/>
    <x v="8"/>
    <s v="IEC_STD_V10 &gt;&gt; Common &gt;&gt; AutoMetaDataMonthly Date"/>
    <x v="1"/>
    <x v="0"/>
    <s v="收料月分Property"/>
    <n v="836"/>
    <n v="828"/>
    <n v="0"/>
    <s v="Monthly Date"/>
    <n v="1"/>
    <n v="0"/>
    <n v="0"/>
    <x v="0"/>
    <s v="PSG Monthly Procurement Amount"/>
    <x v="78"/>
    <s v="IEC_STD_V10 &gt;&gt; Data Standard &gt;&gt; PRO &gt;&gt; PSG Monthly Procurement Amount"/>
    <x v="0"/>
    <s v="P.3.9.0:"/>
    <x v="113"/>
    <x v="113"/>
    <x v="834"/>
    <x v="395"/>
    <x v="396"/>
    <x v="289"/>
    <x v="49"/>
    <x v="1"/>
    <x v="9"/>
    <x v="3"/>
    <m/>
    <x v="0"/>
    <x v="1"/>
    <s v="PSG Monthly Procurement Amount_Monthly Date"/>
    <x v="818"/>
    <x v="1"/>
    <x v="0"/>
    <x v="7"/>
    <x v="6"/>
    <x v="0"/>
    <x v="0"/>
    <s v="INT_PRO_MONTHLY_PROCUREMENT_AMOUNT"/>
    <s v="MONTHLY_DATE"/>
    <x v="69"/>
    <x v="273"/>
    <x v="0"/>
    <n v="8"/>
    <x v="4"/>
    <x v="4"/>
    <x v="6"/>
    <s v=""/>
    <s v=""/>
    <n v="834"/>
    <s v="-834"/>
    <x v="0"/>
    <x v="0"/>
    <x v="0"/>
    <x v="396"/>
    <x v="8"/>
    <s v="報表欲檢視的採購金額區間長度，最短為月，抓取資料為SAP GR Date，"/>
    <s v="EIS"/>
    <s v="EIS"/>
    <x v="1"/>
    <x v="161"/>
    <m/>
    <s v="^(EIS)$"/>
    <n v="9"/>
    <x v="0"/>
    <x v="6"/>
    <x v="0"/>
    <x v="1"/>
    <x v="0"/>
    <x v="1"/>
    <b v="0"/>
    <x v="0"/>
    <x v="1"/>
    <n v="0"/>
    <x v="0"/>
    <b v="0"/>
    <b v="0"/>
    <b v="0"/>
    <b v="0"/>
    <b v="0"/>
    <b v="0"/>
    <b v="0"/>
    <b v="0"/>
    <b v="0"/>
    <b v="0"/>
    <b v="0"/>
    <x v="0"/>
    <x v="0"/>
    <n v="0"/>
    <x v="2"/>
    <x v="0"/>
  </r>
  <r>
    <m/>
    <x v="6"/>
    <x v="14"/>
    <x v="341"/>
    <x v="342"/>
    <x v="1"/>
    <x v="352"/>
    <s v="報表以月為最小單位供選取欲常看的採購金額區間，拉取時長限制為兩年"/>
    <x v="1"/>
    <x v="79"/>
    <m/>
    <s v="General"/>
    <s v="日期類"/>
    <s v="西元年四碼/月份"/>
    <x v="5"/>
    <s v="PRO"/>
    <x v="8"/>
    <x v="7"/>
    <x v="0"/>
    <x v="1"/>
    <s v="INT_PRO_MONTHLY_PROCUREMENT_AMOUNT"/>
    <s v="GR_DATE_BY_QUARTER"/>
    <m/>
    <m/>
    <s v="Su.May@inventec.com"/>
    <m/>
    <m/>
    <m/>
    <m/>
    <m/>
    <m/>
    <m/>
    <m/>
    <m/>
    <m/>
    <m/>
    <m/>
    <m/>
    <m/>
    <m/>
    <s v="資料清單"/>
    <x v="15"/>
    <x v="9"/>
    <x v="162"/>
    <x v="14"/>
    <s v="IEC_STD_V10 &gt;&gt; Data Standard &gt;&gt; PRO"/>
    <s v="GR Date By QUARTER"/>
    <x v="342"/>
    <x v="1"/>
    <x v="0"/>
    <x v="352"/>
    <x v="8"/>
    <s v="IEC_STD_V10 &gt;&gt; Common &gt;&gt; AutoMetaDataGR Date By QUARTER"/>
    <x v="1"/>
    <x v="0"/>
    <s v="收料隸屬季別Property"/>
    <n v="732"/>
    <n v="828"/>
    <n v="0"/>
    <s v="GR Date By QUARTER"/>
    <n v="1"/>
    <n v="0"/>
    <n v="0"/>
    <x v="0"/>
    <s v="PSG Monthly Procurement Amount"/>
    <x v="78"/>
    <s v="IEC_STD_V10 &gt;&gt; Data Standard &gt;&gt; PRO &gt;&gt; PSG Monthly Procurement Amount"/>
    <x v="0"/>
    <s v="P.3.9.0:"/>
    <x v="114"/>
    <x v="114"/>
    <x v="835"/>
    <x v="341"/>
    <x v="342"/>
    <x v="289"/>
    <x v="49"/>
    <x v="1"/>
    <x v="0"/>
    <x v="3"/>
    <m/>
    <x v="0"/>
    <x v="1"/>
    <s v="PSG Monthly Procurement Amount_GR Date By QUARTER"/>
    <x v="819"/>
    <x v="1"/>
    <x v="0"/>
    <x v="7"/>
    <x v="6"/>
    <x v="0"/>
    <x v="0"/>
    <s v="INT_PRO_MONTHLY_PROCUREMENT_AMOUNT"/>
    <s v="GR_DATE_BY_QUARTER"/>
    <x v="69"/>
    <x v="228"/>
    <x v="0"/>
    <n v="8"/>
    <x v="4"/>
    <x v="4"/>
    <x v="6"/>
    <s v=""/>
    <s v=""/>
    <n v="835"/>
    <s v="-835"/>
    <x v="0"/>
    <x v="0"/>
    <x v="0"/>
    <x v="342"/>
    <x v="8"/>
    <s v="報表欲檢視的採購金額區間長度，最短為月，抓取資料為SAP GR Date，"/>
    <s v="EIS"/>
    <s v="EIS"/>
    <x v="1"/>
    <x v="162"/>
    <m/>
    <s v="^(EIS)$"/>
    <n v="9"/>
    <x v="0"/>
    <x v="6"/>
    <x v="0"/>
    <x v="1"/>
    <x v="1"/>
    <x v="1"/>
    <b v="0"/>
    <x v="0"/>
    <x v="1"/>
    <n v="0"/>
    <x v="0"/>
    <b v="0"/>
    <b v="0"/>
    <b v="0"/>
    <b v="0"/>
    <b v="0"/>
    <b v="0"/>
    <b v="0"/>
    <b v="0"/>
    <b v="0"/>
    <b v="0"/>
    <b v="0"/>
    <x v="0"/>
    <x v="0"/>
    <n v="0"/>
    <x v="33"/>
    <x v="0"/>
  </r>
  <r>
    <m/>
    <x v="6"/>
    <x v="14"/>
    <x v="343"/>
    <x v="344"/>
    <x v="1"/>
    <x v="355"/>
    <s v="SAP內所建之下單廠商，於PDM裡經mapping與ＡVL建立關聯，一個vendor code只能對應一個AVL"/>
    <x v="2"/>
    <x v="79"/>
    <m/>
    <s v="Sensitive "/>
    <s v="代碼類"/>
    <s v="依SAP要求格式輸入"/>
    <x v="5"/>
    <s v="PRO"/>
    <x v="8"/>
    <x v="7"/>
    <x v="0"/>
    <x v="4"/>
    <s v="INT_PRO_MONTHLY_PROCUREMENT_AMOUNT"/>
    <s v="VENDOR_COD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5"/>
    <x v="10"/>
    <x v="163"/>
    <x v="14"/>
    <s v="IEC_STD_V10 &gt;&gt; Data Standard &gt;&gt; PRO"/>
    <s v="Vendor Code"/>
    <x v="344"/>
    <x v="1"/>
    <x v="0"/>
    <x v="355"/>
    <x v="8"/>
    <s v="IEC_STD_V10 &gt;&gt; Common &gt;&gt; AutoMetaDataVendor Code"/>
    <x v="2"/>
    <x v="2"/>
    <s v="廠商代碼Relationship"/>
    <n v="734"/>
    <n v="828"/>
    <n v="0"/>
    <s v=""/>
    <n v="0"/>
    <n v="0"/>
    <n v="846"/>
    <x v="149"/>
    <s v="PSG Monthly Procurement Amount"/>
    <x v="78"/>
    <s v="IEC_STD_V10 &gt;&gt; Data Standard &gt;&gt; PRO &gt;&gt; PSG Monthly Procurement Amount"/>
    <x v="0"/>
    <s v="P.3.9.0:"/>
    <x v="115"/>
    <x v="115"/>
    <x v="836"/>
    <x v="343"/>
    <x v="344"/>
    <x v="291"/>
    <x v="51"/>
    <x v="4"/>
    <x v="11"/>
    <x v="2"/>
    <m/>
    <x v="0"/>
    <x v="2"/>
    <s v="PSG Monthly Procurement Amount_Vendor Code"/>
    <x v="820"/>
    <x v="2"/>
    <x v="0"/>
    <x v="7"/>
    <x v="6"/>
    <x v="0"/>
    <x v="0"/>
    <s v="INT_PRO_MONTHLY_PROCUREMENT_AMOUNT"/>
    <s v="VENDOR_CODE"/>
    <x v="69"/>
    <x v="230"/>
    <x v="0"/>
    <n v="8"/>
    <x v="4"/>
    <x v="4"/>
    <x v="6"/>
    <s v=""/>
    <s v=""/>
    <n v="836"/>
    <s v="-836"/>
    <x v="0"/>
    <x v="0"/>
    <x v="0"/>
    <x v="344"/>
    <x v="8"/>
    <s v="下單廠商名稱，亦即Vendor code的廠商代碼"/>
    <s v="PDM/SAP/EIS"/>
    <s v="PDM/SAP/EIS"/>
    <x v="4"/>
    <x v="163"/>
    <m/>
    <s v="^(PDM/SAP/EIS)$"/>
    <n v="9"/>
    <x v="0"/>
    <x v="6"/>
    <x v="0"/>
    <x v="1"/>
    <x v="1"/>
    <x v="1"/>
    <b v="0"/>
    <x v="0"/>
    <x v="1"/>
    <n v="0"/>
    <x v="0"/>
    <b v="0"/>
    <b v="0"/>
    <b v="0"/>
    <b v="0"/>
    <b v="0"/>
    <b v="0"/>
    <b v="0"/>
    <b v="0"/>
    <b v="0"/>
    <b v="0"/>
    <b v="0"/>
    <x v="0"/>
    <x v="0"/>
    <n v="0"/>
    <x v="34"/>
    <x v="0"/>
  </r>
  <r>
    <m/>
    <x v="6"/>
    <x v="14"/>
    <x v="344"/>
    <x v="345"/>
    <x v="1"/>
    <x v="356"/>
    <s v="SAP內所建之下單廠商，於PDM裡經mapping與ＡVL建立關聯，一個vendor code只能對應一個AVL"/>
    <x v="2"/>
    <x v="79"/>
    <m/>
    <s v="Sensitive "/>
    <s v="文本類"/>
    <s v="依SAP要求格式輸入"/>
    <x v="5"/>
    <s v="PRO"/>
    <x v="8"/>
    <x v="7"/>
    <x v="0"/>
    <x v="4"/>
    <s v="INT_PRO_MONTHLY_PROCUREMENT_AMOUNT"/>
    <s v="VENDOR_NAM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5"/>
    <x v="11"/>
    <x v="164"/>
    <x v="14"/>
    <s v="IEC_STD_V10 &gt;&gt; Data Standard &gt;&gt; PRO"/>
    <s v="Vendor Name"/>
    <x v="345"/>
    <x v="1"/>
    <x v="0"/>
    <x v="356"/>
    <x v="8"/>
    <s v="IEC_STD_V10 &gt;&gt; Common &gt;&gt; AutoMetaDataVendor Name"/>
    <x v="2"/>
    <x v="2"/>
    <s v="廠商名稱Relationship"/>
    <n v="735"/>
    <n v="828"/>
    <n v="0"/>
    <s v=""/>
    <n v="0"/>
    <n v="0"/>
    <n v="847"/>
    <x v="150"/>
    <s v="PSG Monthly Procurement Amount"/>
    <x v="78"/>
    <s v="IEC_STD_V10 &gt;&gt; Data Standard &gt;&gt; PRO &gt;&gt; PSG Monthly Procurement Amount"/>
    <x v="0"/>
    <s v="P.3.9.0:"/>
    <x v="116"/>
    <x v="116"/>
    <x v="837"/>
    <x v="344"/>
    <x v="345"/>
    <x v="291"/>
    <x v="51"/>
    <x v="4"/>
    <x v="11"/>
    <x v="1"/>
    <m/>
    <x v="0"/>
    <x v="2"/>
    <s v="PSG Monthly Procurement Amount_Vendor Name"/>
    <x v="821"/>
    <x v="2"/>
    <x v="0"/>
    <x v="7"/>
    <x v="6"/>
    <x v="0"/>
    <x v="0"/>
    <s v="INT_PRO_MONTHLY_PROCUREMENT_AMOUNT"/>
    <s v="VENDOR_NAME"/>
    <x v="69"/>
    <x v="231"/>
    <x v="0"/>
    <n v="8"/>
    <x v="4"/>
    <x v="4"/>
    <x v="6"/>
    <s v=""/>
    <s v=""/>
    <n v="837"/>
    <s v="-837"/>
    <x v="0"/>
    <x v="0"/>
    <x v="0"/>
    <x v="345"/>
    <x v="8"/>
    <s v="下單廠商名稱，亦即Vendor code的廠商名稱"/>
    <s v="PDM/SAP/EIS"/>
    <s v="PDM/SAP/EIS"/>
    <x v="4"/>
    <x v="164"/>
    <m/>
    <s v="^(PDM/SAP/EIS)$"/>
    <n v="9"/>
    <x v="0"/>
    <x v="6"/>
    <x v="0"/>
    <x v="1"/>
    <x v="1"/>
    <x v="1"/>
    <b v="0"/>
    <x v="0"/>
    <x v="1"/>
    <n v="0"/>
    <x v="0"/>
    <b v="0"/>
    <b v="0"/>
    <b v="0"/>
    <b v="0"/>
    <b v="0"/>
    <b v="0"/>
    <b v="0"/>
    <b v="0"/>
    <b v="0"/>
    <b v="0"/>
    <b v="0"/>
    <x v="0"/>
    <x v="0"/>
    <n v="0"/>
    <x v="34"/>
    <x v="0"/>
  </r>
  <r>
    <m/>
    <x v="6"/>
    <x v="14"/>
    <x v="396"/>
    <x v="397"/>
    <x v="212"/>
    <x v="410"/>
    <s v="PDM內所建的合格供應商，SAP的Vendor/Vendor Code經mapping與AVL建立關聯，一個AVL可Mapping多個Vendor Code"/>
    <x v="2"/>
    <x v="79"/>
    <m/>
    <s v="Sensitive"/>
    <s v="代碼類"/>
    <s v="中文需為繁體字"/>
    <x v="5"/>
    <s v="PRO"/>
    <x v="8"/>
    <x v="7"/>
    <x v="0"/>
    <x v="4"/>
    <s v="INT_PRO_MONTHLY_PROCUREMENT_AMOUNT"/>
    <s v="AVL_ID"/>
    <m/>
    <m/>
    <m/>
    <s v="PDM內所建的合格供應商，SAP的Vendor/Vendor Code經mapping與AVL建立關聯，一個AVL可Mapping多個Vendor Code"/>
    <m/>
    <m/>
    <s v="廠商交易金額報表或PDM資料"/>
    <s v="廠商交易金額報表內的AVL Name欄位"/>
    <m/>
    <m/>
    <m/>
    <m/>
    <m/>
    <m/>
    <m/>
    <m/>
    <m/>
    <m/>
    <s v="資料清單"/>
    <x v="15"/>
    <x v="12"/>
    <x v="165"/>
    <x v="14"/>
    <s v="IEC_STD_V10 &gt;&gt; Data Standard &gt;&gt; PRO"/>
    <s v="AVL ID"/>
    <x v="397"/>
    <x v="212"/>
    <x v="0"/>
    <x v="410"/>
    <x v="8"/>
    <s v="IEC_STD_V10 &gt;&gt; Common &gt;&gt; AutoMetaDataAVL ID"/>
    <x v="2"/>
    <x v="2"/>
    <s v="合格供應商代號Relationship"/>
    <n v="840"/>
    <n v="828"/>
    <n v="0"/>
    <s v=""/>
    <n v="0"/>
    <n v="0"/>
    <n v="848"/>
    <x v="188"/>
    <s v="PSG Monthly Procurement Amount"/>
    <x v="78"/>
    <s v="IEC_STD_V10 &gt;&gt; Data Standard &gt;&gt; PRO &gt;&gt; PSG Monthly Procurement Amount"/>
    <x v="0"/>
    <s v="P.3.9.0:"/>
    <x v="117"/>
    <x v="117"/>
    <x v="838"/>
    <x v="396"/>
    <x v="397"/>
    <x v="290"/>
    <x v="50"/>
    <x v="4"/>
    <x v="10"/>
    <x v="2"/>
    <m/>
    <x v="0"/>
    <x v="2"/>
    <s v="PSG Monthly Procurement Amount_AVL ID"/>
    <x v="822"/>
    <x v="2"/>
    <x v="0"/>
    <x v="7"/>
    <x v="6"/>
    <x v="0"/>
    <x v="0"/>
    <s v="INT_PRO_MONTHLY_PROCUREMENT_AMOUNT"/>
    <s v="AVL_ID"/>
    <x v="69"/>
    <x v="274"/>
    <x v="0"/>
    <n v="8"/>
    <x v="4"/>
    <x v="4"/>
    <x v="6"/>
    <s v=""/>
    <s v=""/>
    <n v="838"/>
    <s v="-838"/>
    <x v="0"/>
    <x v="0"/>
    <x v="0"/>
    <x v="397"/>
    <x v="8"/>
    <s v="PDM裡經過新廠商評鑑管理辦法承認之合格供應商代號"/>
    <s v="PDM/SAP/EIS"/>
    <s v="PDM/SAP/EIS"/>
    <x v="4"/>
    <x v="165"/>
    <m/>
    <s v="^(PDM/SAP/EIS)$"/>
    <n v="9"/>
    <x v="0"/>
    <x v="6"/>
    <x v="0"/>
    <x v="1"/>
    <x v="0"/>
    <x v="1"/>
    <b v="0"/>
    <x v="0"/>
    <x v="1"/>
    <n v="0"/>
    <x v="0"/>
    <b v="0"/>
    <b v="0"/>
    <b v="0"/>
    <b v="0"/>
    <b v="0"/>
    <b v="0"/>
    <b v="0"/>
    <b v="0"/>
    <b v="0"/>
    <b v="0"/>
    <b v="0"/>
    <x v="0"/>
    <x v="0"/>
    <n v="0"/>
    <x v="48"/>
    <x v="0"/>
  </r>
  <r>
    <m/>
    <x v="6"/>
    <x v="14"/>
    <x v="342"/>
    <x v="343"/>
    <x v="189"/>
    <x v="411"/>
    <s v="PDM內所建的合格供應商，SAP的Vendor/Vendor Code經mapping與AVL建立關聯，一個AVL可Mapping多個Vendor Code_x000a_- AVL 名稱, 目前包含製造商名稱, 代理商等"/>
    <x v="2"/>
    <x v="79"/>
    <m/>
    <s v="Sensitive"/>
    <s v="代碼類"/>
    <s v="中文需為繁體字"/>
    <x v="5"/>
    <s v="PRO"/>
    <x v="8"/>
    <x v="7"/>
    <x v="0"/>
    <x v="4"/>
    <s v="INT_PRO_MONTHLY_PROCUREMENT_AMOUNT"/>
    <s v="AVL_NAME"/>
    <m/>
    <m/>
    <m/>
    <s v="PDM內所建的合格供應商，SAP的Vendor/Vendor Code經mapping與AVL建立關聯，一個AVL可Mapping多個Vendor Code"/>
    <m/>
    <m/>
    <s v="廠商交易金額報表或PDM資料"/>
    <s v="廠商交易金額報表內的AVL Name欄位"/>
    <m/>
    <m/>
    <m/>
    <m/>
    <m/>
    <m/>
    <m/>
    <m/>
    <m/>
    <m/>
    <s v="資料清單"/>
    <x v="15"/>
    <x v="13"/>
    <x v="166"/>
    <x v="14"/>
    <s v="IEC_STD_V10 &gt;&gt; Data Standard &gt;&gt; PRO"/>
    <s v="AVL Name"/>
    <x v="343"/>
    <x v="189"/>
    <x v="0"/>
    <x v="411"/>
    <x v="8"/>
    <s v="IEC_STD_V10 &gt;&gt; Common &gt;&gt; AutoMetaDataAVL Name"/>
    <x v="2"/>
    <x v="2"/>
    <s v="合格供應商名稱Relationship"/>
    <n v="733"/>
    <n v="828"/>
    <n v="0"/>
    <s v=""/>
    <n v="0"/>
    <n v="0"/>
    <n v="849"/>
    <x v="148"/>
    <s v="PSG Monthly Procurement Amount"/>
    <x v="78"/>
    <s v="IEC_STD_V10 &gt;&gt; Data Standard &gt;&gt; PRO &gt;&gt; PSG Monthly Procurement Amount"/>
    <x v="0"/>
    <s v="P.3.9.0:"/>
    <x v="118"/>
    <x v="118"/>
    <x v="839"/>
    <x v="342"/>
    <x v="343"/>
    <x v="327"/>
    <x v="50"/>
    <x v="4"/>
    <x v="10"/>
    <x v="2"/>
    <m/>
    <x v="0"/>
    <x v="2"/>
    <s v="PSG Monthly Procurement Amount_AVL Name"/>
    <x v="823"/>
    <x v="2"/>
    <x v="0"/>
    <x v="7"/>
    <x v="6"/>
    <x v="0"/>
    <x v="0"/>
    <s v="INT_PRO_MONTHLY_PROCUREMENT_AMOUNT"/>
    <s v="AVL_NAME"/>
    <x v="69"/>
    <x v="229"/>
    <x v="0"/>
    <n v="8"/>
    <x v="4"/>
    <x v="4"/>
    <x v="6"/>
    <s v=""/>
    <s v=""/>
    <n v="839"/>
    <s v="-839"/>
    <x v="0"/>
    <x v="0"/>
    <x v="0"/>
    <x v="343"/>
    <x v="8"/>
    <s v="PDM裡經過新廠商評鑑管理辦法承認之合格供應商名稱"/>
    <s v="PDM/SAP/EIS"/>
    <s v="PDM/SAP/EIS"/>
    <x v="4"/>
    <x v="166"/>
    <m/>
    <s v="^(PDM/SAP/EIS)$"/>
    <n v="9"/>
    <x v="0"/>
    <x v="6"/>
    <x v="0"/>
    <x v="1"/>
    <x v="1"/>
    <x v="1"/>
    <b v="0"/>
    <x v="0"/>
    <x v="1"/>
    <n v="0"/>
    <x v="0"/>
    <b v="0"/>
    <b v="0"/>
    <b v="0"/>
    <b v="0"/>
    <b v="0"/>
    <b v="0"/>
    <b v="0"/>
    <b v="0"/>
    <b v="0"/>
    <b v="0"/>
    <b v="0"/>
    <x v="0"/>
    <x v="0"/>
    <n v="0"/>
    <x v="42"/>
    <x v="0"/>
  </r>
  <r>
    <m/>
    <x v="6"/>
    <x v="14"/>
    <x v="361"/>
    <x v="362"/>
    <x v="203"/>
    <x v="374"/>
    <s v="只抓取6開頭之英業達料號"/>
    <x v="2"/>
    <x v="79"/>
    <m/>
    <s v="Sensitive"/>
    <s v="代碼類"/>
    <m/>
    <x v="5"/>
    <s v="PRO"/>
    <x v="8"/>
    <x v="7"/>
    <x v="0"/>
    <x v="1"/>
    <s v="INT_PRO_MONTHLY_PROCUREMENT_AMOUNT"/>
    <s v="IEC_PART_NUMBER"/>
    <m/>
    <m/>
    <s v="Su.May@inventec.com"/>
    <m/>
    <m/>
    <m/>
    <s v="廠商交易金額報表或SAP資料"/>
    <m/>
    <m/>
    <m/>
    <m/>
    <m/>
    <m/>
    <m/>
    <m/>
    <m/>
    <m/>
    <m/>
    <s v="資料清單"/>
    <x v="15"/>
    <x v="14"/>
    <x v="167"/>
    <x v="14"/>
    <s v="IEC_STD_V10 &gt;&gt; Data Standard &gt;&gt; PRO"/>
    <s v="IEC Part Number"/>
    <x v="362"/>
    <x v="203"/>
    <x v="0"/>
    <x v="374"/>
    <x v="8"/>
    <s v="IEC_STD_V10 &gt;&gt; Common &gt;&gt; AutoMetaDataIEC Part Number"/>
    <x v="2"/>
    <x v="2"/>
    <s v="英業達料號Relationship"/>
    <n v="764"/>
    <n v="828"/>
    <n v="0"/>
    <s v=""/>
    <n v="0"/>
    <n v="0"/>
    <n v="903"/>
    <x v="163"/>
    <s v="PSG Monthly Procurement Amount"/>
    <x v="78"/>
    <s v="IEC_STD_V10 &gt;&gt; Data Standard &gt;&gt; PRO &gt;&gt; PSG Monthly Procurement Amount"/>
    <x v="0"/>
    <s v="P.3.9.0:"/>
    <x v="119"/>
    <x v="119"/>
    <x v="840"/>
    <x v="361"/>
    <x v="362"/>
    <x v="306"/>
    <x v="0"/>
    <x v="1"/>
    <x v="0"/>
    <x v="2"/>
    <m/>
    <x v="0"/>
    <x v="2"/>
    <s v="PSG Monthly Procurement Amount_IEC Part Number"/>
    <x v="824"/>
    <x v="2"/>
    <x v="0"/>
    <x v="7"/>
    <x v="6"/>
    <x v="0"/>
    <x v="0"/>
    <s v="INT_PRO_MONTHLY_PROCUREMENT_AMOUNT"/>
    <s v="IEC_PART_NUMBER"/>
    <x v="69"/>
    <x v="246"/>
    <x v="0"/>
    <n v="8"/>
    <x v="4"/>
    <x v="4"/>
    <x v="6"/>
    <s v=""/>
    <s v=""/>
    <n v="840"/>
    <s v="-840"/>
    <x v="0"/>
    <x v="0"/>
    <x v="0"/>
    <x v="362"/>
    <x v="8"/>
    <s v="英業達料號"/>
    <s v="EIS"/>
    <s v="EIS"/>
    <x v="1"/>
    <x v="167"/>
    <m/>
    <s v="^(EIS)$"/>
    <n v="9"/>
    <x v="0"/>
    <x v="6"/>
    <x v="0"/>
    <x v="1"/>
    <x v="1"/>
    <x v="1"/>
    <b v="0"/>
    <x v="0"/>
    <x v="1"/>
    <n v="0"/>
    <x v="0"/>
    <b v="0"/>
    <b v="0"/>
    <b v="0"/>
    <b v="0"/>
    <b v="0"/>
    <b v="0"/>
    <b v="0"/>
    <b v="0"/>
    <b v="0"/>
    <b v="0"/>
    <b v="0"/>
    <x v="0"/>
    <x v="0"/>
    <n v="0"/>
    <x v="18"/>
    <x v="0"/>
  </r>
  <r>
    <m/>
    <x v="6"/>
    <x v="14"/>
    <x v="345"/>
    <x v="346"/>
    <x v="1"/>
    <x v="370"/>
    <s v="美金為單位"/>
    <x v="1"/>
    <x v="79"/>
    <m/>
    <s v="Sensitive"/>
    <s v="金額類"/>
    <m/>
    <x v="5"/>
    <s v="PRO"/>
    <x v="8"/>
    <x v="7"/>
    <x v="0"/>
    <x v="1"/>
    <s v="INT_PRO_MONTHLY_PROCUREMENT_AMOUNT"/>
    <s v="PURCHASE_AMOUNT"/>
    <m/>
    <m/>
    <s v="Su.May@inventec.com"/>
    <m/>
    <m/>
    <m/>
    <s v="廠商交易金額報表或SAP資料"/>
    <m/>
    <m/>
    <m/>
    <m/>
    <m/>
    <m/>
    <m/>
    <m/>
    <m/>
    <m/>
    <m/>
    <s v="資料清單"/>
    <x v="15"/>
    <x v="15"/>
    <x v="168"/>
    <x v="14"/>
    <s v="IEC_STD_V10 &gt;&gt; Data Standard &gt;&gt; PRO"/>
    <s v="Purchase Amount"/>
    <x v="346"/>
    <x v="1"/>
    <x v="0"/>
    <x v="370"/>
    <x v="8"/>
    <s v="IEC_STD_V10 &gt;&gt; Common &gt;&gt; AutoMetaDataPurchase Amount"/>
    <x v="1"/>
    <x v="2"/>
    <s v="採購金額Property"/>
    <n v="736"/>
    <n v="828"/>
    <n v="0"/>
    <s v="Purchase Amount"/>
    <n v="1"/>
    <n v="0"/>
    <n v="0"/>
    <x v="0"/>
    <s v="PSG Monthly Procurement Amount"/>
    <x v="78"/>
    <s v="IEC_STD_V10 &gt;&gt; Data Standard &gt;&gt; PRO &gt;&gt; PSG Monthly Procurement Amount"/>
    <x v="0"/>
    <s v="P.3.9.0:"/>
    <x v="120"/>
    <x v="120"/>
    <x v="841"/>
    <x v="345"/>
    <x v="346"/>
    <x v="292"/>
    <x v="0"/>
    <x v="1"/>
    <x v="0"/>
    <x v="6"/>
    <m/>
    <x v="0"/>
    <x v="1"/>
    <s v="PSG Monthly Procurement Amount_Purchase Amount"/>
    <x v="825"/>
    <x v="1"/>
    <x v="0"/>
    <x v="7"/>
    <x v="6"/>
    <x v="0"/>
    <x v="0"/>
    <s v="INT_PRO_MONTHLY_PROCUREMENT_AMOUNT"/>
    <s v="PURCHASE_AMOUNT"/>
    <x v="69"/>
    <x v="232"/>
    <x v="0"/>
    <n v="8"/>
    <x v="4"/>
    <x v="4"/>
    <x v="6"/>
    <s v=""/>
    <s v=""/>
    <n v="841"/>
    <s v="-841"/>
    <x v="0"/>
    <x v="0"/>
    <x v="0"/>
    <x v="346"/>
    <x v="8"/>
    <s v="已GR過帳之材料總採買金額"/>
    <s v="EIS"/>
    <s v="EIS"/>
    <x v="1"/>
    <x v="168"/>
    <m/>
    <s v="^(EIS)$"/>
    <n v="9"/>
    <x v="0"/>
    <x v="6"/>
    <x v="0"/>
    <x v="1"/>
    <x v="1"/>
    <x v="1"/>
    <b v="0"/>
    <x v="0"/>
    <x v="1"/>
    <n v="0"/>
    <x v="0"/>
    <b v="0"/>
    <b v="0"/>
    <b v="0"/>
    <b v="0"/>
    <b v="0"/>
    <b v="0"/>
    <b v="0"/>
    <b v="0"/>
    <b v="0"/>
    <b v="0"/>
    <b v="0"/>
    <x v="0"/>
    <x v="0"/>
    <n v="0"/>
    <x v="18"/>
    <x v="0"/>
  </r>
  <r>
    <m/>
    <x v="6"/>
    <x v="14"/>
    <x v="346"/>
    <x v="347"/>
    <x v="190"/>
    <x v="358"/>
    <s v="以GR為準統計之數量"/>
    <x v="1"/>
    <x v="79"/>
    <m/>
    <s v="Sensitive"/>
    <s v="金額類"/>
    <m/>
    <x v="5"/>
    <s v="PRO"/>
    <x v="8"/>
    <x v="7"/>
    <x v="0"/>
    <x v="1"/>
    <s v="INT_PRO_MONTHLY_PROCUREMENT_AMOUNT"/>
    <s v="GR_QUANTITY"/>
    <m/>
    <m/>
    <s v="Su.May@inventec.com"/>
    <m/>
    <m/>
    <m/>
    <s v="廠商交易金額報表或SAP資料"/>
    <m/>
    <m/>
    <m/>
    <m/>
    <m/>
    <m/>
    <m/>
    <m/>
    <m/>
    <m/>
    <m/>
    <s v="資料清單"/>
    <x v="15"/>
    <x v="16"/>
    <x v="169"/>
    <x v="14"/>
    <s v="IEC_STD_V10 &gt;&gt; Data Standard &gt;&gt; PRO"/>
    <s v="GR Quantity"/>
    <x v="347"/>
    <x v="190"/>
    <x v="0"/>
    <x v="358"/>
    <x v="8"/>
    <s v="IEC_STD_V10 &gt;&gt; Common &gt;&gt; AutoMetaDataGR Quantity"/>
    <x v="1"/>
    <x v="2"/>
    <s v="收料數量Property"/>
    <n v="737"/>
    <n v="828"/>
    <n v="0"/>
    <s v="GR Quantity"/>
    <n v="1"/>
    <n v="0"/>
    <n v="0"/>
    <x v="0"/>
    <s v="PSG Monthly Procurement Amount"/>
    <x v="78"/>
    <s v="IEC_STD_V10 &gt;&gt; Data Standard &gt;&gt; PRO &gt;&gt; PSG Monthly Procurement Amount"/>
    <x v="0"/>
    <s v="P.3.9.0:"/>
    <x v="121"/>
    <x v="121"/>
    <x v="842"/>
    <x v="346"/>
    <x v="347"/>
    <x v="293"/>
    <x v="0"/>
    <x v="1"/>
    <x v="0"/>
    <x v="6"/>
    <m/>
    <x v="0"/>
    <x v="1"/>
    <s v="PSG Monthly Procurement Amount_GR Quantity"/>
    <x v="826"/>
    <x v="1"/>
    <x v="0"/>
    <x v="7"/>
    <x v="6"/>
    <x v="0"/>
    <x v="0"/>
    <s v="INT_PRO_MONTHLY_PROCUREMENT_AMOUNT"/>
    <s v="GR_QUANTITY"/>
    <x v="69"/>
    <x v="233"/>
    <x v="0"/>
    <n v="8"/>
    <x v="4"/>
    <x v="4"/>
    <x v="6"/>
    <s v=""/>
    <s v=""/>
    <n v="842"/>
    <s v="-842"/>
    <x v="0"/>
    <x v="0"/>
    <x v="0"/>
    <x v="347"/>
    <x v="8"/>
    <s v="SAP收料數量"/>
    <s v="EIS"/>
    <s v="EIS"/>
    <x v="1"/>
    <x v="169"/>
    <m/>
    <s v="^(EIS)$"/>
    <n v="9"/>
    <x v="0"/>
    <x v="6"/>
    <x v="0"/>
    <x v="1"/>
    <x v="1"/>
    <x v="1"/>
    <b v="0"/>
    <x v="0"/>
    <x v="1"/>
    <n v="0"/>
    <x v="0"/>
    <b v="0"/>
    <b v="0"/>
    <b v="0"/>
    <b v="0"/>
    <b v="0"/>
    <b v="0"/>
    <b v="0"/>
    <b v="0"/>
    <b v="0"/>
    <b v="0"/>
    <b v="0"/>
    <x v="0"/>
    <x v="0"/>
    <n v="0"/>
    <x v="34"/>
    <x v="0"/>
  </r>
  <r>
    <m/>
    <x v="6"/>
    <x v="14"/>
    <x v="397"/>
    <x v="398"/>
    <x v="1"/>
    <x v="412"/>
    <s v="可用AVL或Vendor來選取，可同時選取多間廠商進行呈現來比較"/>
    <x v="0"/>
    <x v="0"/>
    <m/>
    <s v="Confidential"/>
    <s v="數值類"/>
    <m/>
    <x v="5"/>
    <s v="PRO"/>
    <x v="8"/>
    <x v="7"/>
    <x v="0"/>
    <x v="2"/>
    <s v="INT_PRO_VENDOR_MASTER"/>
    <m/>
    <m/>
    <m/>
    <s v="Su.May@inventec.com"/>
    <s v="可用AVL或Vendor來選取，可同時選取多間廠商進行呈現來比較"/>
    <m/>
    <m/>
    <s v="廠商交易金額報表"/>
    <m/>
    <m/>
    <m/>
    <m/>
    <m/>
    <m/>
    <m/>
    <m/>
    <m/>
    <m/>
    <m/>
    <s v="資料清單"/>
    <x v="15"/>
    <x v="17"/>
    <x v="170"/>
    <x v="14"/>
    <s v="IEC_STD_V10 &gt;&gt; Data Standard &gt;&gt; PRO"/>
    <s v="Vendor Master"/>
    <x v="398"/>
    <x v="1"/>
    <x v="0"/>
    <x v="412"/>
    <x v="8"/>
    <s v="IEC_STD_V10 &gt;&gt; Common &gt;&gt; AutoMetaDataVendor Master"/>
    <x v="0"/>
    <x v="1"/>
    <s v="供應商主檔Concept"/>
    <n v="845"/>
    <n v="0"/>
    <n v="0"/>
    <s v=""/>
    <n v="0"/>
    <n v="0"/>
    <n v="0"/>
    <x v="0"/>
    <s v=""/>
    <x v="0"/>
    <s v=""/>
    <x v="0"/>
    <s v="P.3.9.0:"/>
    <x v="122"/>
    <x v="122"/>
    <x v="843"/>
    <x v="397"/>
    <x v="398"/>
    <x v="294"/>
    <x v="0"/>
    <x v="2"/>
    <x v="12"/>
    <x v="4"/>
    <m/>
    <x v="0"/>
    <x v="0"/>
    <s v="Vendor Master"/>
    <x v="827"/>
    <x v="0"/>
    <x v="0"/>
    <x v="7"/>
    <x v="6"/>
    <x v="0"/>
    <x v="0"/>
    <s v="INT_PRO_VENDOR_MASTER"/>
    <s v=""/>
    <x v="70"/>
    <x v="0"/>
    <x v="0"/>
    <n v="8"/>
    <x v="4"/>
    <x v="4"/>
    <x v="6"/>
    <s v=""/>
    <s v=""/>
    <n v="843"/>
    <s v="-843"/>
    <x v="0"/>
    <x v="0"/>
    <x v="0"/>
    <x v="398"/>
    <x v="8"/>
    <s v="供應商主檔"/>
    <s v="EIS/SAP"/>
    <s v="EIS/SAP"/>
    <x v="2"/>
    <x v="170"/>
    <m/>
    <s v="^(EIS/SAP)$"/>
    <n v="9"/>
    <x v="0"/>
    <x v="6"/>
    <x v="0"/>
    <x v="1"/>
    <x v="0"/>
    <x v="1"/>
    <b v="0"/>
    <x v="0"/>
    <x v="0"/>
    <n v="0"/>
    <x v="0"/>
    <b v="0"/>
    <b v="0"/>
    <b v="0"/>
    <b v="0"/>
    <b v="0"/>
    <b v="0"/>
    <b v="0"/>
    <b v="0"/>
    <b v="0"/>
    <b v="0"/>
    <b v="0"/>
    <x v="0"/>
    <x v="0"/>
    <n v="0"/>
    <x v="12"/>
    <x v="0"/>
  </r>
  <r>
    <m/>
    <x v="6"/>
    <x v="14"/>
    <x v="343"/>
    <x v="344"/>
    <x v="1"/>
    <x v="355"/>
    <s v="SAP內所建之下單廠商，於PDM裡經mapping與ＡVL建立關聯，一個vendor code只能對應一個AVL"/>
    <x v="1"/>
    <x v="80"/>
    <m/>
    <s v="Sensitive "/>
    <s v="代碼類"/>
    <s v="依SAP要求格式輸入"/>
    <x v="5"/>
    <s v="PRO"/>
    <x v="8"/>
    <x v="7"/>
    <x v="0"/>
    <x v="4"/>
    <s v="INT_PRO_VENDOR_MASTER"/>
    <s v="VENDOR_COD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5"/>
    <x v="18"/>
    <x v="163"/>
    <x v="14"/>
    <s v="IEC_STD_V10 &gt;&gt; Data Standard &gt;&gt; PRO"/>
    <s v="Vendor Code"/>
    <x v="344"/>
    <x v="1"/>
    <x v="0"/>
    <x v="355"/>
    <x v="8"/>
    <s v="IEC_STD_V10 &gt;&gt; Common &gt;&gt; AutoMetaDataVendor Code"/>
    <x v="1"/>
    <x v="2"/>
    <s v="廠商代碼Property"/>
    <n v="734"/>
    <n v="845"/>
    <n v="0"/>
    <s v="Vendor Code"/>
    <n v="1"/>
    <n v="0"/>
    <n v="0"/>
    <x v="0"/>
    <s v="Vendor Master"/>
    <x v="79"/>
    <s v="IEC_STD_V10 &gt;&gt; Data Standard &gt;&gt; PRO &gt;&gt; Vendor Master"/>
    <x v="0"/>
    <s v="P.3.9.0:"/>
    <x v="123"/>
    <x v="123"/>
    <x v="844"/>
    <x v="343"/>
    <x v="344"/>
    <x v="291"/>
    <x v="51"/>
    <x v="4"/>
    <x v="11"/>
    <x v="2"/>
    <m/>
    <x v="0"/>
    <x v="1"/>
    <s v="Vendor Master_Vendor Code"/>
    <x v="828"/>
    <x v="1"/>
    <x v="0"/>
    <x v="7"/>
    <x v="6"/>
    <x v="0"/>
    <x v="0"/>
    <s v="INT_PRO_VENDOR_MASTER"/>
    <s v="VENDOR_CODE"/>
    <x v="70"/>
    <x v="230"/>
    <x v="0"/>
    <n v="8"/>
    <x v="4"/>
    <x v="4"/>
    <x v="6"/>
    <s v=""/>
    <s v=""/>
    <n v="844"/>
    <s v="-844"/>
    <x v="0"/>
    <x v="0"/>
    <x v="0"/>
    <x v="344"/>
    <x v="8"/>
    <s v="下單廠商名稱，亦即Vendor code的廠商代碼"/>
    <s v="PDM/SAP/EIS"/>
    <s v="PDM/SAP/EIS"/>
    <x v="4"/>
    <x v="163"/>
    <m/>
    <s v="^(PDM/SAP/EIS)$"/>
    <n v="9"/>
    <x v="0"/>
    <x v="6"/>
    <x v="0"/>
    <x v="1"/>
    <x v="1"/>
    <x v="1"/>
    <b v="0"/>
    <x v="0"/>
    <x v="1"/>
    <n v="0"/>
    <x v="0"/>
    <b v="0"/>
    <b v="0"/>
    <b v="0"/>
    <b v="0"/>
    <b v="0"/>
    <b v="0"/>
    <b v="0"/>
    <b v="0"/>
    <b v="0"/>
    <b v="0"/>
    <b v="0"/>
    <x v="0"/>
    <x v="0"/>
    <n v="0"/>
    <x v="34"/>
    <x v="0"/>
  </r>
  <r>
    <m/>
    <x v="6"/>
    <x v="14"/>
    <x v="344"/>
    <x v="345"/>
    <x v="1"/>
    <x v="356"/>
    <s v="SAP內所建之下單廠商，於PDM裡經mapping與ＡVL建立關聯，一個vendor code只能對應一個AVL"/>
    <x v="1"/>
    <x v="80"/>
    <m/>
    <s v="Sensitive "/>
    <s v="文本類"/>
    <s v="依SAP要求格式輸入"/>
    <x v="5"/>
    <s v="PRO"/>
    <x v="8"/>
    <x v="7"/>
    <x v="0"/>
    <x v="4"/>
    <s v="INT_PRO_VENDOR_MASTER"/>
    <s v="VENDOR_NAM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5"/>
    <x v="19"/>
    <x v="164"/>
    <x v="14"/>
    <s v="IEC_STD_V10 &gt;&gt; Data Standard &gt;&gt; PRO"/>
    <s v="Vendor Name"/>
    <x v="345"/>
    <x v="1"/>
    <x v="0"/>
    <x v="356"/>
    <x v="8"/>
    <s v="IEC_STD_V10 &gt;&gt; Common &gt;&gt; AutoMetaDataVendor Name"/>
    <x v="1"/>
    <x v="2"/>
    <s v="廠商名稱Property"/>
    <n v="735"/>
    <n v="845"/>
    <n v="0"/>
    <s v="Vendor Name"/>
    <n v="1"/>
    <n v="0"/>
    <n v="0"/>
    <x v="0"/>
    <s v="Vendor Master"/>
    <x v="79"/>
    <s v="IEC_STD_V10 &gt;&gt; Data Standard &gt;&gt; PRO &gt;&gt; Vendor Master"/>
    <x v="0"/>
    <s v="P.3.9.0:"/>
    <x v="124"/>
    <x v="124"/>
    <x v="845"/>
    <x v="344"/>
    <x v="345"/>
    <x v="291"/>
    <x v="51"/>
    <x v="4"/>
    <x v="11"/>
    <x v="1"/>
    <m/>
    <x v="0"/>
    <x v="1"/>
    <s v="Vendor Master_Vendor Name"/>
    <x v="829"/>
    <x v="1"/>
    <x v="0"/>
    <x v="7"/>
    <x v="6"/>
    <x v="0"/>
    <x v="0"/>
    <s v="INT_PRO_VENDOR_MASTER"/>
    <s v="VENDOR_NAME"/>
    <x v="70"/>
    <x v="231"/>
    <x v="0"/>
    <n v="8"/>
    <x v="4"/>
    <x v="4"/>
    <x v="6"/>
    <s v=""/>
    <s v=""/>
    <n v="845"/>
    <s v="-845"/>
    <x v="0"/>
    <x v="0"/>
    <x v="0"/>
    <x v="345"/>
    <x v="8"/>
    <s v="下單廠商名稱，亦即Vendor code的廠商名稱"/>
    <s v="PDM/SAP/EIS"/>
    <s v="PDM/SAP/EIS"/>
    <x v="4"/>
    <x v="164"/>
    <m/>
    <s v="^(PDM/SAP/EIS)$"/>
    <n v="9"/>
    <x v="0"/>
    <x v="6"/>
    <x v="0"/>
    <x v="1"/>
    <x v="1"/>
    <x v="1"/>
    <b v="0"/>
    <x v="0"/>
    <x v="1"/>
    <n v="0"/>
    <x v="0"/>
    <b v="0"/>
    <b v="0"/>
    <b v="0"/>
    <b v="0"/>
    <b v="0"/>
    <b v="0"/>
    <b v="0"/>
    <b v="0"/>
    <b v="0"/>
    <b v="0"/>
    <b v="0"/>
    <x v="0"/>
    <x v="0"/>
    <n v="0"/>
    <x v="34"/>
    <x v="0"/>
  </r>
  <r>
    <m/>
    <x v="6"/>
    <x v="14"/>
    <x v="396"/>
    <x v="397"/>
    <x v="212"/>
    <x v="410"/>
    <s v="PDM內所建的合格供應商，SAP的Vendor/Vendor Code經mapping與AVL建立關聯，一個AVL可Mapping多個Vendor Code"/>
    <x v="1"/>
    <x v="80"/>
    <m/>
    <s v="Sensitive"/>
    <s v="代碼類"/>
    <s v="中文需為繁體字"/>
    <x v="5"/>
    <s v="PRO"/>
    <x v="8"/>
    <x v="7"/>
    <x v="0"/>
    <x v="4"/>
    <s v="INT_PRO_VENDOR_MASTER"/>
    <s v="AVL_ID"/>
    <m/>
    <m/>
    <m/>
    <s v="PDM內所建的合格供應商，SAP的Vendor/Vendor Code經mapping與AVL建立關聯，一個AVL可Mapping多個Vendor Code"/>
    <m/>
    <m/>
    <s v="廠商交易金額報表或PDM資料"/>
    <s v="廠商交易金額報表內的AVL Name欄位"/>
    <m/>
    <m/>
    <m/>
    <m/>
    <m/>
    <m/>
    <m/>
    <m/>
    <m/>
    <m/>
    <s v="資料清單"/>
    <x v="15"/>
    <x v="20"/>
    <x v="165"/>
    <x v="14"/>
    <s v="IEC_STD_V10 &gt;&gt; Data Standard &gt;&gt; PRO"/>
    <s v="AVL ID"/>
    <x v="397"/>
    <x v="212"/>
    <x v="0"/>
    <x v="410"/>
    <x v="8"/>
    <s v="IEC_STD_V10 &gt;&gt; Common &gt;&gt; AutoMetaDataAVL ID"/>
    <x v="1"/>
    <x v="2"/>
    <s v="合格供應商代號Property"/>
    <n v="840"/>
    <n v="845"/>
    <n v="0"/>
    <s v="AVL ID"/>
    <n v="1"/>
    <n v="0"/>
    <n v="0"/>
    <x v="0"/>
    <s v="Vendor Master"/>
    <x v="79"/>
    <s v="IEC_STD_V10 &gt;&gt; Data Standard &gt;&gt; PRO &gt;&gt; Vendor Master"/>
    <x v="0"/>
    <s v="P.3.9.0:"/>
    <x v="125"/>
    <x v="125"/>
    <x v="846"/>
    <x v="396"/>
    <x v="397"/>
    <x v="290"/>
    <x v="50"/>
    <x v="4"/>
    <x v="10"/>
    <x v="2"/>
    <m/>
    <x v="0"/>
    <x v="1"/>
    <s v="Vendor Master_AVL ID"/>
    <x v="830"/>
    <x v="1"/>
    <x v="0"/>
    <x v="7"/>
    <x v="6"/>
    <x v="0"/>
    <x v="0"/>
    <s v="INT_PRO_VENDOR_MASTER"/>
    <s v="AVL_ID"/>
    <x v="70"/>
    <x v="274"/>
    <x v="0"/>
    <n v="8"/>
    <x v="4"/>
    <x v="4"/>
    <x v="6"/>
    <s v=""/>
    <s v=""/>
    <n v="846"/>
    <s v="-846"/>
    <x v="0"/>
    <x v="0"/>
    <x v="0"/>
    <x v="397"/>
    <x v="8"/>
    <s v="PDM裡經過新廠商評鑑管理辦法承認之合格供應商代號"/>
    <s v="PDM/SAP/EIS"/>
    <s v="PDM/SAP/EIS"/>
    <x v="4"/>
    <x v="165"/>
    <m/>
    <s v="^(PDM/SAP/EIS)$"/>
    <n v="9"/>
    <x v="0"/>
    <x v="6"/>
    <x v="0"/>
    <x v="1"/>
    <x v="1"/>
    <x v="1"/>
    <b v="0"/>
    <x v="0"/>
    <x v="1"/>
    <n v="0"/>
    <x v="0"/>
    <b v="0"/>
    <b v="0"/>
    <b v="0"/>
    <b v="0"/>
    <b v="0"/>
    <b v="0"/>
    <b v="0"/>
    <b v="0"/>
    <b v="0"/>
    <b v="0"/>
    <b v="0"/>
    <x v="0"/>
    <x v="0"/>
    <n v="0"/>
    <x v="48"/>
    <x v="0"/>
  </r>
  <r>
    <m/>
    <x v="6"/>
    <x v="14"/>
    <x v="342"/>
    <x v="343"/>
    <x v="189"/>
    <x v="411"/>
    <s v="PDM內所建的合格供應商，SAP的Vendor/Vendor Code經mapping與AVL建立關聯，一個AVL可Mapping多個Vendor Code_x000a_- AVL 名稱, 目前包含製造商名稱, 代理商等"/>
    <x v="1"/>
    <x v="80"/>
    <m/>
    <s v="Sensitive"/>
    <s v="代碼類"/>
    <s v="中文需為繁體字"/>
    <x v="5"/>
    <s v="PRO"/>
    <x v="8"/>
    <x v="7"/>
    <x v="0"/>
    <x v="4"/>
    <s v="INT_PRO_VENDOR_MASTER"/>
    <s v="AVL_NAME"/>
    <m/>
    <m/>
    <m/>
    <s v="PDM內所建的合格供應商，SAP的Vendor/Vendor Code經mapping與AVL建立關聯，一個AVL可Mapping多個Vendor Code"/>
    <m/>
    <m/>
    <s v="廠商交易金額報表或PDM資料"/>
    <s v="廠商交易金額報表內的AVL Name欄位"/>
    <m/>
    <m/>
    <m/>
    <m/>
    <m/>
    <m/>
    <m/>
    <m/>
    <m/>
    <m/>
    <s v="資料清單"/>
    <x v="15"/>
    <x v="21"/>
    <x v="166"/>
    <x v="14"/>
    <s v="IEC_STD_V10 &gt;&gt; Data Standard &gt;&gt; PRO"/>
    <s v="AVL Name"/>
    <x v="343"/>
    <x v="189"/>
    <x v="0"/>
    <x v="411"/>
    <x v="8"/>
    <s v="IEC_STD_V10 &gt;&gt; Common &gt;&gt; AutoMetaDataAVL Name"/>
    <x v="1"/>
    <x v="2"/>
    <s v="合格供應商名稱Property"/>
    <n v="733"/>
    <n v="845"/>
    <n v="0"/>
    <s v="AVL Name"/>
    <n v="1"/>
    <n v="0"/>
    <n v="0"/>
    <x v="0"/>
    <s v="Vendor Master"/>
    <x v="79"/>
    <s v="IEC_STD_V10 &gt;&gt; Data Standard &gt;&gt; PRO &gt;&gt; Vendor Master"/>
    <x v="0"/>
    <s v="P.3.9.0:"/>
    <x v="126"/>
    <x v="126"/>
    <x v="847"/>
    <x v="342"/>
    <x v="343"/>
    <x v="327"/>
    <x v="50"/>
    <x v="4"/>
    <x v="10"/>
    <x v="2"/>
    <m/>
    <x v="0"/>
    <x v="1"/>
    <s v="Vendor Master_AVL Name"/>
    <x v="831"/>
    <x v="1"/>
    <x v="0"/>
    <x v="7"/>
    <x v="6"/>
    <x v="0"/>
    <x v="0"/>
    <s v="INT_PRO_VENDOR_MASTER"/>
    <s v="AVL_NAME"/>
    <x v="70"/>
    <x v="229"/>
    <x v="0"/>
    <n v="8"/>
    <x v="4"/>
    <x v="4"/>
    <x v="6"/>
    <s v=""/>
    <s v=""/>
    <n v="847"/>
    <s v="-847"/>
    <x v="0"/>
    <x v="0"/>
    <x v="0"/>
    <x v="343"/>
    <x v="8"/>
    <s v="PDM裡經過新廠商評鑑管理辦法承認之合格供應商名稱"/>
    <s v="PDM/SAP/EIS"/>
    <s v="PDM/SAP/EIS"/>
    <x v="4"/>
    <x v="166"/>
    <m/>
    <s v="^(PDM/SAP/EIS)$"/>
    <n v="9"/>
    <x v="0"/>
    <x v="6"/>
    <x v="0"/>
    <x v="1"/>
    <x v="1"/>
    <x v="1"/>
    <b v="0"/>
    <x v="0"/>
    <x v="1"/>
    <n v="0"/>
    <x v="0"/>
    <b v="0"/>
    <b v="0"/>
    <b v="0"/>
    <b v="0"/>
    <b v="0"/>
    <b v="0"/>
    <b v="0"/>
    <b v="0"/>
    <b v="0"/>
    <b v="0"/>
    <b v="0"/>
    <x v="0"/>
    <x v="0"/>
    <n v="0"/>
    <x v="42"/>
    <x v="0"/>
  </r>
  <r>
    <m/>
    <x v="6"/>
    <x v="14"/>
    <x v="398"/>
    <x v="399"/>
    <x v="1"/>
    <x v="413"/>
    <s v="可用AVL或Vendor來選取，可同時選取多間廠商進行呈現來比較"/>
    <x v="0"/>
    <x v="0"/>
    <m/>
    <s v="Confidential"/>
    <s v="數值類"/>
    <m/>
    <x v="5"/>
    <s v="PRO"/>
    <x v="8"/>
    <x v="7"/>
    <x v="0"/>
    <x v="2"/>
    <s v="INT_PRO_VENDOR_PERFORMANCE_MASTER"/>
    <m/>
    <m/>
    <m/>
    <s v="Su.May@inventec.com"/>
    <s v="可用AVL或Vendor來選取，可同時選取多間廠商進行呈現來比較"/>
    <m/>
    <m/>
    <s v="廠商交易金額報表"/>
    <m/>
    <m/>
    <m/>
    <m/>
    <m/>
    <m/>
    <m/>
    <m/>
    <m/>
    <m/>
    <m/>
    <s v="資料清單"/>
    <x v="15"/>
    <x v="22"/>
    <x v="171"/>
    <x v="14"/>
    <s v="IEC_STD_V10 &gt;&gt; Data Standard &gt;&gt; PRO"/>
    <s v="Vendor Performance Master"/>
    <x v="399"/>
    <x v="1"/>
    <x v="0"/>
    <x v="413"/>
    <x v="8"/>
    <s v="IEC_STD_V10 &gt;&gt; Common &gt;&gt; AutoMetaDataVendor Performance Master"/>
    <x v="0"/>
    <x v="1"/>
    <s v="供應商績效主檔Concept"/>
    <n v="850"/>
    <n v="0"/>
    <n v="0"/>
    <s v=""/>
    <n v="0"/>
    <n v="0"/>
    <n v="0"/>
    <x v="0"/>
    <s v=""/>
    <x v="0"/>
    <s v=""/>
    <x v="0"/>
    <s v="P.3.9.0:"/>
    <x v="127"/>
    <x v="127"/>
    <x v="848"/>
    <x v="398"/>
    <x v="399"/>
    <x v="294"/>
    <x v="0"/>
    <x v="2"/>
    <x v="12"/>
    <x v="4"/>
    <m/>
    <x v="0"/>
    <x v="0"/>
    <s v="Vendor Performance Master"/>
    <x v="832"/>
    <x v="0"/>
    <x v="0"/>
    <x v="7"/>
    <x v="6"/>
    <x v="0"/>
    <x v="0"/>
    <s v="INT_PRO_VENDOR_PERFORMANCE_MASTER"/>
    <s v=""/>
    <x v="71"/>
    <x v="0"/>
    <x v="0"/>
    <n v="8"/>
    <x v="4"/>
    <x v="4"/>
    <x v="6"/>
    <s v=""/>
    <s v=""/>
    <n v="848"/>
    <s v="-848"/>
    <x v="0"/>
    <x v="0"/>
    <x v="0"/>
    <x v="399"/>
    <x v="8"/>
    <s v="供應商績效主檔"/>
    <s v="EIS/SAP"/>
    <s v="EIS/SAP"/>
    <x v="2"/>
    <x v="171"/>
    <m/>
    <s v="^(EIS/SAP)$"/>
    <n v="9"/>
    <x v="0"/>
    <x v="6"/>
    <x v="0"/>
    <x v="1"/>
    <x v="0"/>
    <x v="1"/>
    <b v="0"/>
    <x v="0"/>
    <x v="0"/>
    <n v="0"/>
    <x v="0"/>
    <b v="0"/>
    <b v="0"/>
    <b v="0"/>
    <b v="0"/>
    <b v="0"/>
    <b v="0"/>
    <b v="0"/>
    <b v="0"/>
    <b v="0"/>
    <b v="0"/>
    <b v="0"/>
    <x v="0"/>
    <x v="0"/>
    <n v="0"/>
    <x v="4"/>
    <x v="0"/>
  </r>
  <r>
    <m/>
    <x v="6"/>
    <x v="14"/>
    <x v="399"/>
    <x v="400"/>
    <x v="1"/>
    <x v="414"/>
    <s v="依所選取的時間點，趨勢圖會出現四期分數，一期為一季；分數每季計一次，QD採用該季平均數"/>
    <x v="1"/>
    <x v="81"/>
    <m/>
    <s v="Sensitive"/>
    <s v="日期類"/>
    <s v="西元年月"/>
    <x v="5"/>
    <s v="PRO"/>
    <x v="8"/>
    <x v="7"/>
    <x v="0"/>
    <x v="4"/>
    <s v="INT_PRO_VENDOR_PERFORMANCE_MASTER"/>
    <s v="VENDOR_PERFORMANE_DATE"/>
    <m/>
    <m/>
    <s v="Su.May@inventec.com"/>
    <s v="PDM內所建的合格供應商，SAP的Vendor/Vendor Code經mapping與AVL建立關聯，一個AVL可Mapping多個Vendor Code"/>
    <m/>
    <m/>
    <s v="廠商交易金額報表或PDM資料"/>
    <s v="廠商交易金額報表內的AVL Name欄位"/>
    <m/>
    <m/>
    <m/>
    <m/>
    <m/>
    <m/>
    <m/>
    <m/>
    <m/>
    <m/>
    <s v="資料清單"/>
    <x v="15"/>
    <x v="23"/>
    <x v="172"/>
    <x v="14"/>
    <s v="IEC_STD_V10 &gt;&gt; Data Standard &gt;&gt; PRO"/>
    <s v="Vendor Performane Date"/>
    <x v="400"/>
    <x v="1"/>
    <x v="0"/>
    <x v="414"/>
    <x v="8"/>
    <s v="IEC_STD_V10 &gt;&gt; Common &gt;&gt; AutoMetaDataVendor Performane Date"/>
    <x v="1"/>
    <x v="2"/>
    <s v="供應商績效年月Property"/>
    <n v="851"/>
    <n v="850"/>
    <n v="0"/>
    <s v="Vendor Performane Date"/>
    <n v="1"/>
    <n v="0"/>
    <n v="0"/>
    <x v="0"/>
    <s v="Vendor Performance Master"/>
    <x v="80"/>
    <s v="IEC_STD_V10 &gt;&gt; Data Standard &gt;&gt; PRO &gt;&gt; Vendor Performance Master"/>
    <x v="0"/>
    <s v="P.3.9.0:"/>
    <x v="128"/>
    <x v="128"/>
    <x v="849"/>
    <x v="399"/>
    <x v="400"/>
    <x v="328"/>
    <x v="52"/>
    <x v="4"/>
    <x v="10"/>
    <x v="3"/>
    <m/>
    <x v="0"/>
    <x v="1"/>
    <s v="Vendor Performance Master_Vendor Performane Date"/>
    <x v="833"/>
    <x v="1"/>
    <x v="0"/>
    <x v="7"/>
    <x v="6"/>
    <x v="0"/>
    <x v="0"/>
    <s v="INT_PRO_VENDOR_PERFORMANCE_MASTER"/>
    <s v="VENDOR_PERFORMANE_DATE"/>
    <x v="71"/>
    <x v="275"/>
    <x v="0"/>
    <n v="8"/>
    <x v="4"/>
    <x v="4"/>
    <x v="6"/>
    <s v=""/>
    <s v=""/>
    <n v="849"/>
    <s v="-849"/>
    <x v="0"/>
    <x v="0"/>
    <x v="0"/>
    <x v="400"/>
    <x v="8"/>
    <s v="需檢視供應商績效的年月時間點，每季為一個時間點呈現分數"/>
    <s v="PDM/SAP/EIS"/>
    <s v="PDM/SAP/EIS"/>
    <x v="4"/>
    <x v="172"/>
    <m/>
    <s v="^(PDM/SAP/EIS)$"/>
    <n v="9"/>
    <x v="0"/>
    <x v="6"/>
    <x v="0"/>
    <x v="1"/>
    <x v="0"/>
    <x v="1"/>
    <b v="0"/>
    <x v="0"/>
    <x v="1"/>
    <n v="0"/>
    <x v="0"/>
    <b v="0"/>
    <b v="0"/>
    <b v="0"/>
    <b v="0"/>
    <b v="0"/>
    <b v="0"/>
    <b v="0"/>
    <b v="0"/>
    <b v="0"/>
    <b v="0"/>
    <b v="0"/>
    <x v="0"/>
    <x v="0"/>
    <n v="0"/>
    <x v="17"/>
    <x v="0"/>
  </r>
  <r>
    <m/>
    <x v="6"/>
    <x v="14"/>
    <x v="343"/>
    <x v="344"/>
    <x v="1"/>
    <x v="355"/>
    <s v="SAP內所建之下單廠商，於PDM裡經mapping與ＡVL建立關聯，一個vendor code只能對應一個AVL"/>
    <x v="2"/>
    <x v="81"/>
    <m/>
    <s v="Sensitive "/>
    <s v="代碼類"/>
    <s v="依SAP要求格式輸入"/>
    <x v="5"/>
    <s v="PRO"/>
    <x v="8"/>
    <x v="7"/>
    <x v="0"/>
    <x v="4"/>
    <s v="INT_PRO_VENDOR_PERFORMANCE_MASTER"/>
    <s v="VENDOR_COD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5"/>
    <x v="24"/>
    <x v="163"/>
    <x v="14"/>
    <s v="IEC_STD_V10 &gt;&gt; Data Standard &gt;&gt; PRO"/>
    <s v="Vendor Code"/>
    <x v="344"/>
    <x v="1"/>
    <x v="0"/>
    <x v="355"/>
    <x v="8"/>
    <s v="IEC_STD_V10 &gt;&gt; Common &gt;&gt; AutoMetaDataVendor Code"/>
    <x v="2"/>
    <x v="2"/>
    <s v="廠商代碼Relationship"/>
    <n v="734"/>
    <n v="850"/>
    <n v="0"/>
    <s v=""/>
    <n v="0"/>
    <n v="0"/>
    <n v="846"/>
    <x v="149"/>
    <s v="Vendor Performance Master"/>
    <x v="80"/>
    <s v="IEC_STD_V10 &gt;&gt; Data Standard &gt;&gt; PRO &gt;&gt; Vendor Performance Master"/>
    <x v="0"/>
    <s v="P.3.9.0:"/>
    <x v="129"/>
    <x v="129"/>
    <x v="850"/>
    <x v="343"/>
    <x v="344"/>
    <x v="291"/>
    <x v="51"/>
    <x v="4"/>
    <x v="11"/>
    <x v="2"/>
    <m/>
    <x v="0"/>
    <x v="2"/>
    <s v="Vendor Performance Master_Vendor Code"/>
    <x v="834"/>
    <x v="2"/>
    <x v="0"/>
    <x v="7"/>
    <x v="6"/>
    <x v="0"/>
    <x v="0"/>
    <s v="INT_PRO_VENDOR_PERFORMANCE_MASTER"/>
    <s v="VENDOR_CODE"/>
    <x v="71"/>
    <x v="230"/>
    <x v="0"/>
    <n v="8"/>
    <x v="4"/>
    <x v="4"/>
    <x v="6"/>
    <s v=""/>
    <s v=""/>
    <n v="850"/>
    <s v="-850"/>
    <x v="0"/>
    <x v="0"/>
    <x v="0"/>
    <x v="344"/>
    <x v="8"/>
    <s v="下單廠商名稱，亦即Vendor code的廠商代碼"/>
    <s v="PDM/SAP/EIS"/>
    <s v="PDM/SAP/EIS"/>
    <x v="4"/>
    <x v="163"/>
    <m/>
    <s v="^(PDM/SAP/EIS)$"/>
    <n v="9"/>
    <x v="0"/>
    <x v="6"/>
    <x v="0"/>
    <x v="1"/>
    <x v="1"/>
    <x v="1"/>
    <b v="0"/>
    <x v="0"/>
    <x v="1"/>
    <n v="0"/>
    <x v="0"/>
    <b v="0"/>
    <b v="0"/>
    <b v="0"/>
    <b v="0"/>
    <b v="0"/>
    <b v="0"/>
    <b v="0"/>
    <b v="0"/>
    <b v="0"/>
    <b v="0"/>
    <b v="0"/>
    <x v="0"/>
    <x v="0"/>
    <n v="0"/>
    <x v="34"/>
    <x v="0"/>
  </r>
  <r>
    <m/>
    <x v="6"/>
    <x v="14"/>
    <x v="349"/>
    <x v="350"/>
    <x v="213"/>
    <x v="361"/>
    <s v="基本分數皆為98分，若有評核項目出現狀況則依嚴重度進行扣分"/>
    <x v="1"/>
    <x v="81"/>
    <m/>
    <s v="Sensitive "/>
    <s v="數值類"/>
    <m/>
    <x v="5"/>
    <s v="SQE"/>
    <x v="8"/>
    <x v="7"/>
    <x v="0"/>
    <x v="10"/>
    <s v="INT_PRO_VENDOR_PERFORMANCE_MASTER"/>
    <s v="QUALITY_SCORE"/>
    <m/>
    <m/>
    <s v="Su.May@inventec.com"/>
    <s v="基本分數皆為98分，若有評核項目出現狀況則依嚴重度進行扣分"/>
    <m/>
    <m/>
    <s v="每月SQE發出重慶廠區厂商票期成績"/>
    <s v="PaymentFinal Sheet裡的SQE Score欄位"/>
    <m/>
    <m/>
    <m/>
    <m/>
    <m/>
    <m/>
    <m/>
    <m/>
    <m/>
    <m/>
    <s v="資料清單"/>
    <x v="15"/>
    <x v="25"/>
    <x v="173"/>
    <x v="14"/>
    <s v="IEC_STD_V10 &gt;&gt; Data Standard &gt;&gt; PRO"/>
    <s v="Quality Score"/>
    <x v="350"/>
    <x v="213"/>
    <x v="0"/>
    <x v="361"/>
    <x v="8"/>
    <s v="IEC_STD_V10 &gt;&gt; Common &gt;&gt; AutoMetaDataQuality Score"/>
    <x v="1"/>
    <x v="2"/>
    <s v="品質成績Property"/>
    <n v="749"/>
    <n v="850"/>
    <n v="0"/>
    <s v="Quality Score"/>
    <n v="1"/>
    <n v="0"/>
    <n v="0"/>
    <x v="0"/>
    <s v="Vendor Performance Master"/>
    <x v="80"/>
    <s v="IEC_STD_V10 &gt;&gt; Data Standard &gt;&gt; PRO &gt;&gt; Vendor Performance Master"/>
    <x v="0"/>
    <s v="P.3.9.0:"/>
    <x v="130"/>
    <x v="130"/>
    <x v="851"/>
    <x v="349"/>
    <x v="350"/>
    <x v="296"/>
    <x v="0"/>
    <x v="10"/>
    <x v="13"/>
    <x v="4"/>
    <m/>
    <x v="0"/>
    <x v="1"/>
    <s v="Vendor Performance Master_Quality Score"/>
    <x v="835"/>
    <x v="1"/>
    <x v="0"/>
    <x v="7"/>
    <x v="6"/>
    <x v="0"/>
    <x v="0"/>
    <s v="INT_PRO_VENDOR_PERFORMANCE_MASTER"/>
    <s v="QUALITY_SCORE"/>
    <x v="71"/>
    <x v="235"/>
    <x v="0"/>
    <n v="8"/>
    <x v="4"/>
    <x v="4"/>
    <x v="6"/>
    <s v=""/>
    <s v=""/>
    <n v="851"/>
    <s v="-851"/>
    <x v="0"/>
    <x v="0"/>
    <x v="0"/>
    <x v="350"/>
    <x v="8"/>
    <s v="由SQE按Incoming、Material Issue、Quality Peformance進行評分，分數呈現在每月發出重慶廠區厂商票期成績。_x000a_分數部分若選特定一季直接出現該季資料，若選多季時則呈現最差的分數"/>
    <s v="SQE 系統來源"/>
    <s v="SQE 系統來源"/>
    <x v="10"/>
    <x v="173"/>
    <m/>
    <s v="^(SQE 系統來源)$"/>
    <n v="9"/>
    <x v="0"/>
    <x v="6"/>
    <x v="0"/>
    <x v="1"/>
    <x v="1"/>
    <x v="0"/>
    <b v="1"/>
    <x v="0"/>
    <x v="1"/>
    <n v="0"/>
    <x v="0"/>
    <b v="0"/>
    <b v="0"/>
    <b v="0"/>
    <b v="0"/>
    <b v="0"/>
    <b v="0"/>
    <b v="0"/>
    <b v="0"/>
    <b v="0"/>
    <b v="0"/>
    <b v="0"/>
    <x v="0"/>
    <x v="0"/>
    <n v="0"/>
    <x v="12"/>
    <x v="0"/>
  </r>
  <r>
    <m/>
    <x v="6"/>
    <x v="14"/>
    <x v="350"/>
    <x v="351"/>
    <x v="194"/>
    <x v="362"/>
    <s v="價格競爭力佔30%，機種配合度佔30%，材料/製程管理能力佔30%，其他項目佔10%，處級主管有確認並修正最後分數的權限"/>
    <x v="1"/>
    <x v="81"/>
    <m/>
    <s v="Sensitive "/>
    <s v="數值類"/>
    <m/>
    <x v="5"/>
    <s v="PRO"/>
    <x v="8"/>
    <x v="7"/>
    <x v="0"/>
    <x v="11"/>
    <s v="INT_PRO_VENDOR_PERFORMANCE_MASTER"/>
    <s v="COST_SCORE"/>
    <m/>
    <m/>
    <s v="Su.May@inventec.com"/>
    <s v="價格競爭力佔30%，機種配合度佔30%，材料/製程管理能力佔20%，其他項目佔10%"/>
    <m/>
    <m/>
    <s v="需每季另外手動上傳"/>
    <m/>
    <m/>
    <m/>
    <m/>
    <m/>
    <m/>
    <m/>
    <m/>
    <m/>
    <m/>
    <m/>
    <s v="資料清單"/>
    <x v="15"/>
    <x v="26"/>
    <x v="174"/>
    <x v="14"/>
    <s v="IEC_STD_V10 &gt;&gt; Data Standard &gt;&gt; PRO"/>
    <s v="Cost Score"/>
    <x v="351"/>
    <x v="194"/>
    <x v="0"/>
    <x v="362"/>
    <x v="8"/>
    <s v="IEC_STD_V10 &gt;&gt; Common &gt;&gt; AutoMetaDataCost Score"/>
    <x v="1"/>
    <x v="2"/>
    <s v="採購成績Property"/>
    <n v="750"/>
    <n v="850"/>
    <n v="0"/>
    <s v="Cost Score"/>
    <n v="1"/>
    <n v="0"/>
    <n v="0"/>
    <x v="0"/>
    <s v="Vendor Performance Master"/>
    <x v="80"/>
    <s v="IEC_STD_V10 &gt;&gt; Data Standard &gt;&gt; PRO &gt;&gt; Vendor Performance Master"/>
    <x v="0"/>
    <s v="P.3.9.0:"/>
    <x v="131"/>
    <x v="131"/>
    <x v="852"/>
    <x v="350"/>
    <x v="351"/>
    <x v="297"/>
    <x v="0"/>
    <x v="11"/>
    <x v="14"/>
    <x v="4"/>
    <m/>
    <x v="0"/>
    <x v="1"/>
    <s v="Vendor Performance Master_Cost Score"/>
    <x v="836"/>
    <x v="1"/>
    <x v="0"/>
    <x v="7"/>
    <x v="6"/>
    <x v="0"/>
    <x v="0"/>
    <s v="INT_PRO_VENDOR_PERFORMANCE_MASTER"/>
    <s v="COST_SCORE"/>
    <x v="71"/>
    <x v="236"/>
    <x v="0"/>
    <n v="8"/>
    <x v="4"/>
    <x v="4"/>
    <x v="6"/>
    <s v=""/>
    <s v=""/>
    <n v="852"/>
    <s v="-852"/>
    <x v="0"/>
    <x v="0"/>
    <x v="0"/>
    <x v="351"/>
    <x v="8"/>
    <s v="由Sourcer按價格競爭力、機種配合度、材料/製程管理能力及其他項目進行綜合評分。_x000a_分數部分若選特定一季直接出現該季資料，若選多季時則呈現最差的分數"/>
    <s v="PRO 手動上傳"/>
    <s v="PRO 手動上傳"/>
    <x v="11"/>
    <x v="174"/>
    <m/>
    <s v="^(PRO 手動上傳)$"/>
    <n v="9"/>
    <x v="0"/>
    <x v="6"/>
    <x v="0"/>
    <x v="1"/>
    <x v="1"/>
    <x v="0"/>
    <b v="1"/>
    <x v="0"/>
    <x v="1"/>
    <n v="0"/>
    <x v="0"/>
    <b v="0"/>
    <b v="0"/>
    <b v="0"/>
    <b v="0"/>
    <b v="0"/>
    <b v="0"/>
    <b v="0"/>
    <b v="0"/>
    <b v="0"/>
    <b v="0"/>
    <b v="0"/>
    <x v="0"/>
    <x v="0"/>
    <n v="0"/>
    <x v="19"/>
    <x v="0"/>
  </r>
  <r>
    <m/>
    <x v="6"/>
    <x v="14"/>
    <x v="351"/>
    <x v="352"/>
    <x v="195"/>
    <x v="363"/>
    <s v="基本分數皆為98分，若有評核項目出現狀況則依嚴重度進行扣分"/>
    <x v="1"/>
    <x v="81"/>
    <m/>
    <s v="Sensitive "/>
    <s v="數值類"/>
    <m/>
    <x v="5"/>
    <s v="PRO"/>
    <x v="8"/>
    <x v="7"/>
    <x v="0"/>
    <x v="10"/>
    <s v="INT_PRO_VENDOR_PERFORMANCE_MASTER"/>
    <s v="DELIVERY_SCORE"/>
    <m/>
    <m/>
    <s v="Su.May@inventec.com"/>
    <s v="基本分數皆為98分，若有評核項目出現狀況則依嚴重度進行扣分"/>
    <m/>
    <m/>
    <s v="每月SQE發出重慶廠區厂商票期成績"/>
    <s v="PaymentFinal Sheet裡的Purchase Score欄位"/>
    <m/>
    <m/>
    <m/>
    <m/>
    <m/>
    <m/>
    <m/>
    <m/>
    <m/>
    <m/>
    <s v="資料清單"/>
    <x v="15"/>
    <x v="27"/>
    <x v="175"/>
    <x v="14"/>
    <s v="IEC_STD_V10 &gt;&gt; Data Standard &gt;&gt; PRO"/>
    <s v="Delivery Score"/>
    <x v="352"/>
    <x v="195"/>
    <x v="0"/>
    <x v="363"/>
    <x v="8"/>
    <s v="IEC_STD_V10 &gt;&gt; Common &gt;&gt; AutoMetaDataDelivery Score"/>
    <x v="1"/>
    <x v="2"/>
    <s v="達交成績Property"/>
    <n v="751"/>
    <n v="850"/>
    <n v="0"/>
    <s v="Delivery Score"/>
    <n v="1"/>
    <n v="0"/>
    <n v="0"/>
    <x v="0"/>
    <s v="Vendor Performance Master"/>
    <x v="80"/>
    <s v="IEC_STD_V10 &gt;&gt; Data Standard &gt;&gt; PRO &gt;&gt; Vendor Performance Master"/>
    <x v="0"/>
    <s v="P.3.9.0:"/>
    <x v="132"/>
    <x v="132"/>
    <x v="853"/>
    <x v="351"/>
    <x v="352"/>
    <x v="296"/>
    <x v="0"/>
    <x v="10"/>
    <x v="13"/>
    <x v="4"/>
    <m/>
    <x v="0"/>
    <x v="1"/>
    <s v="Vendor Performance Master_Delivery Score"/>
    <x v="837"/>
    <x v="1"/>
    <x v="0"/>
    <x v="7"/>
    <x v="6"/>
    <x v="0"/>
    <x v="0"/>
    <s v="INT_PRO_VENDOR_PERFORMANCE_MASTER"/>
    <s v="DELIVERY_SCORE"/>
    <x v="71"/>
    <x v="237"/>
    <x v="0"/>
    <n v="8"/>
    <x v="4"/>
    <x v="4"/>
    <x v="6"/>
    <s v=""/>
    <s v=""/>
    <n v="853"/>
    <s v="-853"/>
    <x v="0"/>
    <x v="0"/>
    <x v="0"/>
    <x v="352"/>
    <x v="8"/>
    <s v="由buyer按交期管裡、稽核扣分、違反流程與Service進行綜合評分，分數呈現在每月發出重慶廠區厂商票期成績。_x000a_分數部分若選特定一季直接出現該季資料，若選多季時則呈現最差的分數"/>
    <s v="SQE 系統來源"/>
    <s v="SQE 系統來源"/>
    <x v="10"/>
    <x v="175"/>
    <m/>
    <s v="^(SQE 系統來源)$"/>
    <n v="9"/>
    <x v="0"/>
    <x v="6"/>
    <x v="0"/>
    <x v="1"/>
    <x v="1"/>
    <x v="1"/>
    <b v="0"/>
    <x v="0"/>
    <x v="1"/>
    <n v="0"/>
    <x v="0"/>
    <b v="0"/>
    <b v="0"/>
    <b v="0"/>
    <b v="0"/>
    <b v="0"/>
    <b v="0"/>
    <b v="0"/>
    <b v="0"/>
    <b v="0"/>
    <b v="0"/>
    <b v="0"/>
    <x v="0"/>
    <x v="0"/>
    <n v="0"/>
    <x v="0"/>
    <x v="0"/>
  </r>
  <r>
    <m/>
    <x v="6"/>
    <x v="14"/>
    <x v="352"/>
    <x v="353"/>
    <x v="196"/>
    <x v="364"/>
    <s v="Quality（權重 40%）：SQE Score_x000a_Delivery （權重 30%） ：Purchase Score，每月票期成績裡分數_x000a_Cost （權重 30%） ：採購人工評分_x000a_若Cost缺分數，則用NA方式呈現，並以Quality  60%/Delivery 40%來計算權重算出總分"/>
    <x v="1"/>
    <x v="81"/>
    <m/>
    <s v="Sensitive "/>
    <s v="數值類"/>
    <m/>
    <x v="5"/>
    <s v="PRO"/>
    <x v="8"/>
    <x v="7"/>
    <x v="0"/>
    <x v="6"/>
    <s v="INT_PRO_VENDOR_PERFORMANCE_MASTER"/>
    <s v="SUPPLIER_FINAL_SCORE"/>
    <m/>
    <m/>
    <s v="Su.May@inventec.com"/>
    <s v="Quality（權重 40%）：SQE Score_x000a_Delivery （權重 30%） ：Purchase Score，每月票期成績裡分數_x000a_Cost （權重 30%） ：採購人工評分_x000a_以上若無分數，用空格方式呈現，並以各自權重計算出總分"/>
    <m/>
    <m/>
    <s v="系統進行加權計算"/>
    <m/>
    <m/>
    <m/>
    <m/>
    <m/>
    <m/>
    <m/>
    <m/>
    <m/>
    <m/>
    <m/>
    <s v="資料清單"/>
    <x v="15"/>
    <x v="28"/>
    <x v="176"/>
    <x v="14"/>
    <s v="IEC_STD_V10 &gt;&gt; Data Standard &gt;&gt; PRO"/>
    <s v="Supplier Final Score"/>
    <x v="353"/>
    <x v="196"/>
    <x v="0"/>
    <x v="364"/>
    <x v="8"/>
    <s v="IEC_STD_V10 &gt;&gt; Common &gt;&gt; AutoMetaDataSupplier Final Score"/>
    <x v="1"/>
    <x v="2"/>
    <s v="供應商績效Property"/>
    <n v="752"/>
    <n v="850"/>
    <n v="0"/>
    <s v="Supplier Final Score"/>
    <n v="1"/>
    <n v="0"/>
    <n v="0"/>
    <x v="0"/>
    <s v="Vendor Performance Master"/>
    <x v="80"/>
    <s v="IEC_STD_V10 &gt;&gt; Data Standard &gt;&gt; PRO &gt;&gt; Vendor Performance Master"/>
    <x v="0"/>
    <s v="P.3.9.0:"/>
    <x v="133"/>
    <x v="133"/>
    <x v="854"/>
    <x v="352"/>
    <x v="353"/>
    <x v="298"/>
    <x v="0"/>
    <x v="6"/>
    <x v="15"/>
    <x v="4"/>
    <m/>
    <x v="0"/>
    <x v="1"/>
    <s v="Vendor Performance Master_Supplier Final Score"/>
    <x v="838"/>
    <x v="1"/>
    <x v="0"/>
    <x v="7"/>
    <x v="6"/>
    <x v="0"/>
    <x v="0"/>
    <s v="INT_PRO_VENDOR_PERFORMANCE_MASTER"/>
    <s v="SUPPLIER_FINAL_SCORE"/>
    <x v="71"/>
    <x v="238"/>
    <x v="0"/>
    <n v="8"/>
    <x v="4"/>
    <x v="4"/>
    <x v="6"/>
    <s v=""/>
    <s v=""/>
    <n v="854"/>
    <s v="-854"/>
    <x v="0"/>
    <x v="0"/>
    <x v="0"/>
    <x v="353"/>
    <x v="8"/>
    <s v="由Quality、Cost與Delivery三項成績進行加權計算總分。_x000a_分數部分若選特定一季直接出現該季資料，若選多季時則呈現最差的分數"/>
    <s v="資料來源待確認"/>
    <s v="資料來源待確認"/>
    <x v="6"/>
    <x v="176"/>
    <m/>
    <s v="^(資料來源待確認)$"/>
    <n v="9"/>
    <x v="0"/>
    <x v="6"/>
    <x v="0"/>
    <x v="1"/>
    <x v="1"/>
    <x v="1"/>
    <b v="0"/>
    <x v="0"/>
    <x v="1"/>
    <n v="0"/>
    <x v="0"/>
    <b v="0"/>
    <b v="0"/>
    <b v="0"/>
    <b v="0"/>
    <b v="0"/>
    <b v="0"/>
    <b v="0"/>
    <b v="0"/>
    <b v="0"/>
    <b v="0"/>
    <b v="0"/>
    <x v="0"/>
    <x v="0"/>
    <n v="0"/>
    <x v="6"/>
    <x v="0"/>
  </r>
  <r>
    <m/>
    <x v="6"/>
    <x v="14"/>
    <x v="353"/>
    <x v="354"/>
    <x v="197"/>
    <x v="365"/>
    <s v="&quot;PSG 月採購收料紀錄&quot; 統計料號數, 料號會先對應到vendor code/vendor name，即該vendor code/vendor name該月所收料的數量，Vendor code/vendor name再歸屬至AVL，同AVL下可有多個vendor code/vendor name，且一個vendor code/vendor name只能對應到一個AVL"/>
    <x v="1"/>
    <x v="81"/>
    <m/>
    <s v="Sensitive"/>
    <s v="數值類"/>
    <m/>
    <x v="5"/>
    <s v="PRO"/>
    <x v="8"/>
    <x v="7"/>
    <x v="0"/>
    <x v="7"/>
    <s v="INT_PRO_VENDOR_PERFORMANCE_MASTER"/>
    <s v="PART_NUMBER_QUANTITY"/>
    <m/>
    <m/>
    <s v="Su.May@inventec.com"/>
    <m/>
    <m/>
    <m/>
    <m/>
    <m/>
    <m/>
    <m/>
    <m/>
    <m/>
    <m/>
    <m/>
    <m/>
    <m/>
    <m/>
    <m/>
    <s v="資料清單"/>
    <x v="15"/>
    <x v="29"/>
    <x v="177"/>
    <x v="14"/>
    <s v="IEC_STD_V10 &gt;&gt; Data Standard &gt;&gt; PRO"/>
    <s v="Part Number Quantity"/>
    <x v="354"/>
    <x v="197"/>
    <x v="0"/>
    <x v="365"/>
    <x v="8"/>
    <s v="IEC_STD_V10 &gt;&gt; Common &gt;&gt; AutoMetaDataPart Number Quantity"/>
    <x v="1"/>
    <x v="2"/>
    <s v="料號數Property"/>
    <n v="753"/>
    <n v="850"/>
    <n v="0"/>
    <s v="Part Number Quantity"/>
    <n v="1"/>
    <n v="0"/>
    <n v="0"/>
    <x v="0"/>
    <s v="Vendor Performance Master"/>
    <x v="80"/>
    <s v="IEC_STD_V10 &gt;&gt; Data Standard &gt;&gt; PRO &gt;&gt; Vendor Performance Master"/>
    <x v="0"/>
    <s v="P.3.9.0:"/>
    <x v="134"/>
    <x v="134"/>
    <x v="855"/>
    <x v="353"/>
    <x v="354"/>
    <x v="329"/>
    <x v="0"/>
    <x v="7"/>
    <x v="0"/>
    <x v="4"/>
    <m/>
    <x v="0"/>
    <x v="1"/>
    <s v="Vendor Performance Master_Part Number Quantity"/>
    <x v="839"/>
    <x v="1"/>
    <x v="0"/>
    <x v="7"/>
    <x v="6"/>
    <x v="0"/>
    <x v="0"/>
    <s v="INT_PRO_VENDOR_PERFORMANCE_MASTER"/>
    <s v="PART_NUMBER_QUANTITY"/>
    <x v="71"/>
    <x v="239"/>
    <x v="0"/>
    <n v="8"/>
    <x v="4"/>
    <x v="4"/>
    <x v="6"/>
    <s v=""/>
    <s v=""/>
    <n v="855"/>
    <s v="-855"/>
    <x v="0"/>
    <x v="0"/>
    <x v="0"/>
    <x v="354"/>
    <x v="8"/>
    <s v="PSG這段時間跟該廠商交易多少料號數。_x000a_若選特定一季直接出現該季數字，若選多季則出現最新一季的數字"/>
    <s v="DCM"/>
    <s v="DCM"/>
    <x v="7"/>
    <x v="177"/>
    <m/>
    <s v="^(DCM)$"/>
    <n v="9"/>
    <x v="0"/>
    <x v="6"/>
    <x v="0"/>
    <x v="1"/>
    <x v="1"/>
    <x v="1"/>
    <b v="0"/>
    <x v="0"/>
    <x v="1"/>
    <n v="0"/>
    <x v="0"/>
    <b v="0"/>
    <b v="0"/>
    <b v="0"/>
    <b v="0"/>
    <b v="0"/>
    <b v="0"/>
    <b v="0"/>
    <b v="0"/>
    <b v="0"/>
    <b v="0"/>
    <b v="0"/>
    <x v="0"/>
    <x v="0"/>
    <n v="0"/>
    <x v="6"/>
    <x v="0"/>
  </r>
  <r>
    <m/>
    <x v="6"/>
    <x v="14"/>
    <x v="354"/>
    <x v="355"/>
    <x v="198"/>
    <x v="415"/>
    <s v="採購有上傳獨用料料號清單於DCM，篩選比對出該廠商於該區間內收料之料號數有多少顆料號在此清單內。_x000a_獨用料指Buy &amp; Sell, AVAP, Spec-in,需開模且月平均需求15K以下之機構料(有需求經VM team決議), VM team決議single source，寫在採購作業管理辦法內。_x000a_- 由sole source list比對"/>
    <x v="1"/>
    <x v="81"/>
    <m/>
    <s v="Sensitive"/>
    <s v="數值類"/>
    <m/>
    <x v="5"/>
    <s v="PRO"/>
    <x v="8"/>
    <x v="7"/>
    <x v="0"/>
    <x v="7"/>
    <s v="INT_PRO_VENDOR_PERFORMANCE_MASTER"/>
    <s v="SOLE_SOURCE_QUANTITY"/>
    <m/>
    <m/>
    <s v="Su.May@inventec.com"/>
    <s v="採購有上傳獨用料原因之材料數量_x000a_獨用料指Buy &amp; Sell, AVAP, Spec-in,需開模且月平均需求15K以下之機構料(有需求經VM team決議), VM team決議single source，寫在採購作業管理辦法內。"/>
    <m/>
    <m/>
    <s v="Auto 2nd Source Report"/>
    <s v="有上傳原因之料號會自動跑到報表內sole source的分頁_x000a_Auto 2nd Source Report下各廠區資料夾內最新日期資料夾內檔名為integration之檔案Summary Sheet的Sole Source欄位數量"/>
    <m/>
    <m/>
    <m/>
    <m/>
    <m/>
    <m/>
    <m/>
    <m/>
    <m/>
    <m/>
    <s v="資料清單"/>
    <x v="15"/>
    <x v="30"/>
    <x v="178"/>
    <x v="14"/>
    <s v="IEC_STD_V10 &gt;&gt; Data Standard &gt;&gt; PRO"/>
    <s v="Sole Source Quantity"/>
    <x v="355"/>
    <x v="198"/>
    <x v="0"/>
    <x v="415"/>
    <x v="8"/>
    <s v="IEC_STD_V10 &gt;&gt; Common &gt;&gt; AutoMetaDataSole Source Quantity"/>
    <x v="1"/>
    <x v="2"/>
    <s v="獨用料數量Property"/>
    <n v="754"/>
    <n v="850"/>
    <n v="0"/>
    <s v="Sole Source Quantity"/>
    <n v="1"/>
    <n v="0"/>
    <n v="0"/>
    <x v="0"/>
    <s v="Vendor Performance Master"/>
    <x v="80"/>
    <s v="IEC_STD_V10 &gt;&gt; Data Standard &gt;&gt; PRO &gt;&gt; Vendor Performance Master"/>
    <x v="0"/>
    <s v="P.3.9.0:"/>
    <x v="135"/>
    <x v="135"/>
    <x v="856"/>
    <x v="354"/>
    <x v="355"/>
    <x v="330"/>
    <x v="0"/>
    <x v="7"/>
    <x v="16"/>
    <x v="4"/>
    <m/>
    <x v="0"/>
    <x v="1"/>
    <s v="Vendor Performance Master_Sole Source Quantity"/>
    <x v="840"/>
    <x v="1"/>
    <x v="0"/>
    <x v="7"/>
    <x v="6"/>
    <x v="0"/>
    <x v="0"/>
    <s v="INT_PRO_VENDOR_PERFORMANCE_MASTER"/>
    <s v="SOLE_SOURCE_QUANTITY"/>
    <x v="71"/>
    <x v="240"/>
    <x v="0"/>
    <n v="8"/>
    <x v="4"/>
    <x v="4"/>
    <x v="6"/>
    <s v=""/>
    <s v=""/>
    <n v="856"/>
    <s v="-856"/>
    <x v="0"/>
    <x v="0"/>
    <x v="0"/>
    <x v="355"/>
    <x v="8"/>
    <s v="與此 Vendor 購買的料號數中，Sole Source 有多少個料號，亦即無法導替代料之料號數量。_x000a_若選特定一季直接出現該季數字，若選多季則出現最新一季的數字"/>
    <s v="DCM"/>
    <s v="DCM"/>
    <x v="7"/>
    <x v="178"/>
    <m/>
    <s v="^(DCM)$"/>
    <n v="9"/>
    <x v="0"/>
    <x v="6"/>
    <x v="0"/>
    <x v="1"/>
    <x v="1"/>
    <x v="1"/>
    <b v="0"/>
    <x v="0"/>
    <x v="1"/>
    <n v="0"/>
    <x v="0"/>
    <b v="0"/>
    <b v="0"/>
    <b v="0"/>
    <b v="0"/>
    <b v="0"/>
    <b v="0"/>
    <b v="0"/>
    <b v="0"/>
    <b v="0"/>
    <b v="0"/>
    <b v="0"/>
    <x v="0"/>
    <x v="0"/>
    <n v="0"/>
    <x v="6"/>
    <x v="0"/>
  </r>
  <r>
    <m/>
    <x v="6"/>
    <x v="14"/>
    <x v="355"/>
    <x v="356"/>
    <x v="199"/>
    <x v="416"/>
    <s v="比對上傳於DCM的buyer category清單，篩選比對出該廠商於該區間內收料之料號數有多少顆料號屬於此清單內的B&amp;S(buy&amp;sell, B&amp;S)類別。"/>
    <x v="1"/>
    <x v="81"/>
    <m/>
    <s v="Confidential"/>
    <s v="數值類"/>
    <m/>
    <x v="5"/>
    <s v="PRO"/>
    <x v="8"/>
    <x v="7"/>
    <x v="0"/>
    <x v="6"/>
    <s v="INT_PRO_VENDOR_PERFORMANCE_MASTER"/>
    <s v="BUY_AND_SELL_QUANTITY"/>
    <m/>
    <m/>
    <s v="Su.May@inventec.com"/>
    <m/>
    <m/>
    <m/>
    <s v="資料來源待確認"/>
    <m/>
    <m/>
    <m/>
    <m/>
    <m/>
    <m/>
    <m/>
    <m/>
    <m/>
    <m/>
    <m/>
    <s v="資料清單"/>
    <x v="15"/>
    <x v="31"/>
    <x v="179"/>
    <x v="14"/>
    <s v="IEC_STD_V10 &gt;&gt; Data Standard &gt;&gt; PRO"/>
    <s v="Buy and Sell Quantity"/>
    <x v="356"/>
    <x v="199"/>
    <x v="0"/>
    <x v="416"/>
    <x v="8"/>
    <s v="IEC_STD_V10 &gt;&gt; Common &gt;&gt; AutoMetaDataBuy and Sell Quantity"/>
    <x v="1"/>
    <x v="1"/>
    <s v="Buy and Sell 材料數量Property"/>
    <n v="755"/>
    <n v="850"/>
    <n v="0"/>
    <s v="Buy and Sell Quantity"/>
    <n v="1"/>
    <n v="0"/>
    <n v="0"/>
    <x v="0"/>
    <s v="Vendor Performance Master"/>
    <x v="80"/>
    <s v="IEC_STD_V10 &gt;&gt; Data Standard &gt;&gt; PRO &gt;&gt; Vendor Performance Master"/>
    <x v="0"/>
    <s v="P.3.9.0:"/>
    <x v="136"/>
    <x v="136"/>
    <x v="857"/>
    <x v="355"/>
    <x v="356"/>
    <x v="331"/>
    <x v="0"/>
    <x v="6"/>
    <x v="0"/>
    <x v="4"/>
    <m/>
    <x v="0"/>
    <x v="1"/>
    <s v="Vendor Performance Master_Buy and Sell Quantity"/>
    <x v="841"/>
    <x v="1"/>
    <x v="0"/>
    <x v="7"/>
    <x v="6"/>
    <x v="0"/>
    <x v="0"/>
    <s v="INT_PRO_VENDOR_PERFORMANCE_MASTER"/>
    <s v="BUY_AND_SELL_QUANTITY"/>
    <x v="71"/>
    <x v="241"/>
    <x v="0"/>
    <n v="8"/>
    <x v="4"/>
    <x v="4"/>
    <x v="6"/>
    <s v=""/>
    <s v=""/>
    <n v="857"/>
    <s v="-857"/>
    <x v="0"/>
    <x v="0"/>
    <x v="0"/>
    <x v="356"/>
    <x v="8"/>
    <s v="與此 Vendor 購買料號數中，B&amp;S 材料之料號數量。_x000a_若選特定一季直接出現該季數字，若選多季則出現最新一季的數字"/>
    <s v="資料來源待確認"/>
    <s v="資料來源待確認"/>
    <x v="6"/>
    <x v="179"/>
    <m/>
    <s v="^(資料來源待確認)$"/>
    <n v="9"/>
    <x v="0"/>
    <x v="6"/>
    <x v="0"/>
    <x v="1"/>
    <x v="1"/>
    <x v="1"/>
    <b v="0"/>
    <x v="0"/>
    <x v="1"/>
    <n v="0"/>
    <x v="0"/>
    <b v="0"/>
    <b v="0"/>
    <b v="0"/>
    <b v="0"/>
    <b v="0"/>
    <b v="0"/>
    <b v="0"/>
    <b v="0"/>
    <b v="0"/>
    <b v="0"/>
    <b v="0"/>
    <x v="0"/>
    <x v="0"/>
    <n v="0"/>
    <x v="28"/>
    <x v="0"/>
  </r>
  <r>
    <m/>
    <x v="6"/>
    <x v="14"/>
    <x v="356"/>
    <x v="357"/>
    <x v="200"/>
    <x v="417"/>
    <s v="比對上傳於DCM的buyer category清單，篩選比對出該廠商於該區間內收料之料號數有多少顆料號屬於此清單內的GTK(GTK,AVAP,AV)類別。"/>
    <x v="1"/>
    <x v="81"/>
    <m/>
    <s v="Confidential"/>
    <s v="數值類"/>
    <m/>
    <x v="5"/>
    <s v="PRO"/>
    <x v="8"/>
    <x v="7"/>
    <x v="0"/>
    <x v="6"/>
    <s v="INT_PRO_VENDOR_PERFORMANCE_MASTER"/>
    <s v="GTK_QUANTITY"/>
    <m/>
    <m/>
    <s v="Su.May@inventec.com"/>
    <m/>
    <m/>
    <m/>
    <s v="資料來源待確認"/>
    <m/>
    <m/>
    <m/>
    <m/>
    <m/>
    <m/>
    <m/>
    <m/>
    <m/>
    <m/>
    <m/>
    <s v="資料清單"/>
    <x v="15"/>
    <x v="32"/>
    <x v="180"/>
    <x v="14"/>
    <s v="IEC_STD_V10 &gt;&gt; Data Standard &gt;&gt; PRO"/>
    <s v="GTK Quantity"/>
    <x v="357"/>
    <x v="200"/>
    <x v="0"/>
    <x v="417"/>
    <x v="8"/>
    <s v="IEC_STD_V10 &gt;&gt; Common &gt;&gt; AutoMetaDataGTK Quantity"/>
    <x v="1"/>
    <x v="1"/>
    <s v="客戶指定料數量Property"/>
    <n v="756"/>
    <n v="850"/>
    <n v="0"/>
    <s v="GTK Quantity"/>
    <n v="1"/>
    <n v="0"/>
    <n v="0"/>
    <x v="0"/>
    <s v="Vendor Performance Master"/>
    <x v="80"/>
    <s v="IEC_STD_V10 &gt;&gt; Data Standard &gt;&gt; PRO &gt;&gt; Vendor Performance Master"/>
    <x v="0"/>
    <s v="P.3.9.0:"/>
    <x v="137"/>
    <x v="137"/>
    <x v="858"/>
    <x v="356"/>
    <x v="357"/>
    <x v="332"/>
    <x v="0"/>
    <x v="6"/>
    <x v="0"/>
    <x v="4"/>
    <m/>
    <x v="0"/>
    <x v="1"/>
    <s v="Vendor Performance Master_GTK Quantity"/>
    <x v="842"/>
    <x v="1"/>
    <x v="0"/>
    <x v="7"/>
    <x v="6"/>
    <x v="0"/>
    <x v="0"/>
    <s v="INT_PRO_VENDOR_PERFORMANCE_MASTER"/>
    <s v="GTK_QUANTITY"/>
    <x v="71"/>
    <x v="242"/>
    <x v="0"/>
    <n v="8"/>
    <x v="4"/>
    <x v="4"/>
    <x v="6"/>
    <s v=""/>
    <s v=""/>
    <n v="858"/>
    <s v="-858"/>
    <x v="0"/>
    <x v="0"/>
    <x v="0"/>
    <x v="357"/>
    <x v="8"/>
    <s v="與此 Vendor 購買料號數中客戶指定料之料號數。_x000a_若選特定一季直接出現該季數字，若選多季則出現最新一季的數字"/>
    <s v="資料來源待確認"/>
    <s v="資料來源待確認"/>
    <x v="6"/>
    <x v="180"/>
    <m/>
    <s v="^(資料來源待確認)$"/>
    <n v="9"/>
    <x v="0"/>
    <x v="6"/>
    <x v="0"/>
    <x v="1"/>
    <x v="1"/>
    <x v="1"/>
    <b v="0"/>
    <x v="0"/>
    <x v="1"/>
    <n v="0"/>
    <x v="0"/>
    <b v="0"/>
    <b v="0"/>
    <b v="0"/>
    <b v="0"/>
    <b v="0"/>
    <b v="0"/>
    <b v="0"/>
    <b v="0"/>
    <b v="0"/>
    <b v="0"/>
    <b v="0"/>
    <x v="0"/>
    <x v="0"/>
    <n v="0"/>
    <x v="2"/>
    <x v="0"/>
  </r>
  <r>
    <m/>
    <x v="6"/>
    <x v="14"/>
    <x v="357"/>
    <x v="358"/>
    <x v="201"/>
    <x v="369"/>
    <s v="比對上傳於DCM的buyer category清單，篩選出該廠商於該區間內收料之料號數有多少顆料號不屬此清單內的B&amp;S(buy&amp;sell, B&amp;S)予GTK(GTK,AVAP,AV)類別，即為OTK的料號數。"/>
    <x v="1"/>
    <x v="81"/>
    <m/>
    <s v="Confidential"/>
    <s v="數值類"/>
    <m/>
    <x v="5"/>
    <s v="PRO"/>
    <x v="8"/>
    <x v="7"/>
    <x v="0"/>
    <x v="6"/>
    <s v="INT_PRO_VENDOR_PERFORMANCE_MASTER"/>
    <s v="OTK_QUANTITY"/>
    <m/>
    <m/>
    <s v="Su.May@inventec.com"/>
    <m/>
    <m/>
    <m/>
    <s v="資料來源待確認"/>
    <m/>
    <m/>
    <m/>
    <m/>
    <m/>
    <m/>
    <m/>
    <m/>
    <m/>
    <m/>
    <m/>
    <s v="資料清單"/>
    <x v="15"/>
    <x v="33"/>
    <x v="181"/>
    <x v="14"/>
    <s v="IEC_STD_V10 &gt;&gt; Data Standard &gt;&gt; PRO"/>
    <s v="OTK Quantity"/>
    <x v="358"/>
    <x v="201"/>
    <x v="0"/>
    <x v="369"/>
    <x v="8"/>
    <s v="IEC_STD_V10 &gt;&gt; Common &gt;&gt; AutoMetaDataOTK Quantity"/>
    <x v="1"/>
    <x v="1"/>
    <s v="英業達自選料數量Property"/>
    <n v="757"/>
    <n v="850"/>
    <n v="0"/>
    <s v="OTK Quantity"/>
    <n v="1"/>
    <n v="0"/>
    <n v="0"/>
    <x v="0"/>
    <s v="Vendor Performance Master"/>
    <x v="80"/>
    <s v="IEC_STD_V10 &gt;&gt; Data Standard &gt;&gt; PRO &gt;&gt; Vendor Performance Master"/>
    <x v="0"/>
    <s v="P.3.9.0:"/>
    <x v="138"/>
    <x v="138"/>
    <x v="859"/>
    <x v="357"/>
    <x v="358"/>
    <x v="333"/>
    <x v="0"/>
    <x v="6"/>
    <x v="0"/>
    <x v="4"/>
    <m/>
    <x v="0"/>
    <x v="1"/>
    <s v="Vendor Performance Master_OTK Quantity"/>
    <x v="843"/>
    <x v="1"/>
    <x v="0"/>
    <x v="7"/>
    <x v="6"/>
    <x v="0"/>
    <x v="0"/>
    <s v="INT_PRO_VENDOR_PERFORMANCE_MASTER"/>
    <s v="OTK_QUANTITY"/>
    <x v="71"/>
    <x v="243"/>
    <x v="0"/>
    <n v="8"/>
    <x v="4"/>
    <x v="4"/>
    <x v="6"/>
    <s v=""/>
    <s v=""/>
    <n v="859"/>
    <s v="-859"/>
    <x v="0"/>
    <x v="0"/>
    <x v="0"/>
    <x v="358"/>
    <x v="8"/>
    <s v="與此 Vendor 購買 Components 種類中英業達自選料之料號數。_x000a_若選特定一季直接出現該季數字，若選多季則出現最新一季的數字"/>
    <s v="資料來源待確認"/>
    <s v="資料來源待確認"/>
    <x v="6"/>
    <x v="181"/>
    <m/>
    <s v="^(資料來源待確認)$"/>
    <n v="9"/>
    <x v="0"/>
    <x v="6"/>
    <x v="0"/>
    <x v="1"/>
    <x v="1"/>
    <x v="1"/>
    <b v="0"/>
    <x v="0"/>
    <x v="1"/>
    <n v="0"/>
    <x v="0"/>
    <b v="0"/>
    <b v="0"/>
    <b v="0"/>
    <b v="0"/>
    <b v="0"/>
    <b v="0"/>
    <b v="0"/>
    <b v="0"/>
    <b v="0"/>
    <b v="0"/>
    <b v="0"/>
    <x v="0"/>
    <x v="0"/>
    <n v="0"/>
    <x v="2"/>
    <x v="0"/>
  </r>
  <r>
    <m/>
    <x v="6"/>
    <x v="14"/>
    <x v="358"/>
    <x v="359"/>
    <x v="1"/>
    <x v="371"/>
    <s v="由零件的產品使用清單對映客戶名稱以 &quot;,&quot; 分隔，會有一個或多個"/>
    <x v="1"/>
    <x v="81"/>
    <m/>
    <s v="Confidential"/>
    <s v="文本類"/>
    <m/>
    <x v="5"/>
    <s v="PRO"/>
    <x v="8"/>
    <x v="7"/>
    <x v="0"/>
    <x v="6"/>
    <s v="INT_PRO_VENDOR_PERFORMANCE_MASTER"/>
    <s v="USED_BY_CUSTOMER_LIST"/>
    <m/>
    <m/>
    <s v="Su.May@inventec.com"/>
    <m/>
    <m/>
    <m/>
    <s v="資料來源待確認"/>
    <m/>
    <m/>
    <m/>
    <m/>
    <m/>
    <m/>
    <m/>
    <m/>
    <m/>
    <m/>
    <m/>
    <s v="資料清單"/>
    <x v="15"/>
    <x v="34"/>
    <x v="182"/>
    <x v="14"/>
    <s v="IEC_STD_V10 &gt;&gt; Data Standard &gt;&gt; PRO"/>
    <s v="Used by Customer List"/>
    <x v="359"/>
    <x v="1"/>
    <x v="0"/>
    <x v="371"/>
    <x v="8"/>
    <s v="IEC_STD_V10 &gt;&gt; Common &gt;&gt; AutoMetaDataUsed by Customer List"/>
    <x v="1"/>
    <x v="1"/>
    <s v="應用客戶清單Property"/>
    <n v="759"/>
    <n v="850"/>
    <n v="0"/>
    <s v="Used by Customer List"/>
    <n v="1"/>
    <n v="0"/>
    <n v="0"/>
    <x v="0"/>
    <s v="Vendor Performance Master"/>
    <x v="80"/>
    <s v="IEC_STD_V10 &gt;&gt; Data Standard &gt;&gt; PRO &gt;&gt; Vendor Performance Master"/>
    <x v="0"/>
    <s v="P.3.9.0:"/>
    <x v="139"/>
    <x v="139"/>
    <x v="860"/>
    <x v="358"/>
    <x v="359"/>
    <x v="304"/>
    <x v="0"/>
    <x v="6"/>
    <x v="0"/>
    <x v="1"/>
    <m/>
    <x v="0"/>
    <x v="1"/>
    <s v="Vendor Performance Master_Used by Customer List"/>
    <x v="844"/>
    <x v="1"/>
    <x v="0"/>
    <x v="7"/>
    <x v="6"/>
    <x v="0"/>
    <x v="0"/>
    <s v="INT_PRO_VENDOR_PERFORMANCE_MASTER"/>
    <s v="USED_BY_CUSTOMER_LIST"/>
    <x v="71"/>
    <x v="244"/>
    <x v="0"/>
    <n v="8"/>
    <x v="4"/>
    <x v="4"/>
    <x v="6"/>
    <s v=""/>
    <s v=""/>
    <n v="860"/>
    <s v="-860"/>
    <x v="0"/>
    <x v="0"/>
    <x v="0"/>
    <x v="359"/>
    <x v="8"/>
    <s v="應用客戶清單"/>
    <s v="資料來源待確認"/>
    <s v="資料來源待確認"/>
    <x v="6"/>
    <x v="182"/>
    <m/>
    <s v="^(資料來源待確認)$"/>
    <n v="9"/>
    <x v="0"/>
    <x v="6"/>
    <x v="0"/>
    <x v="1"/>
    <x v="1"/>
    <x v="1"/>
    <b v="0"/>
    <x v="0"/>
    <x v="1"/>
    <n v="0"/>
    <x v="0"/>
    <b v="0"/>
    <b v="0"/>
    <b v="0"/>
    <b v="0"/>
    <b v="0"/>
    <b v="0"/>
    <b v="0"/>
    <b v="0"/>
    <b v="0"/>
    <b v="0"/>
    <b v="0"/>
    <x v="0"/>
    <x v="0"/>
    <n v="0"/>
    <x v="28"/>
    <x v="0"/>
  </r>
  <r>
    <m/>
    <x v="6"/>
    <x v="14"/>
    <x v="400"/>
    <x v="401"/>
    <x v="1"/>
    <x v="418"/>
    <s v="分析Critical Part 清單裡LTA/MOU數量的實際SAP GR 數量達成狀況"/>
    <x v="0"/>
    <x v="0"/>
    <m/>
    <s v="Confidential"/>
    <m/>
    <m/>
    <x v="5"/>
    <s v="PRO"/>
    <x v="8"/>
    <x v="7"/>
    <x v="0"/>
    <x v="2"/>
    <s v="INT_PRO_CRITICAL_PARTS_FULFILLMENT_STATISTIC"/>
    <m/>
    <m/>
    <m/>
    <s v="Su.May@inventec.com"/>
    <s v="H30"/>
    <m/>
    <m/>
    <m/>
    <m/>
    <m/>
    <m/>
    <m/>
    <m/>
    <m/>
    <m/>
    <m/>
    <m/>
    <m/>
    <m/>
    <s v="資料清單"/>
    <x v="15"/>
    <x v="35"/>
    <x v="183"/>
    <x v="14"/>
    <s v="IEC_STD_V10 &gt;&gt; Data Standard &gt;&gt; PRO"/>
    <s v="Critical Parts Fulfillment Statistic"/>
    <x v="401"/>
    <x v="1"/>
    <x v="0"/>
    <x v="418"/>
    <x v="8"/>
    <s v="IEC_STD_V10 &gt;&gt; Common &gt;&gt; AutoMetaDataCritical Parts Fulfillment Statistic"/>
    <x v="0"/>
    <x v="1"/>
    <s v="關鍵零件交貨紀錄 Concept"/>
    <n v="863"/>
    <n v="0"/>
    <n v="0"/>
    <s v=""/>
    <n v="0"/>
    <n v="0"/>
    <n v="0"/>
    <x v="0"/>
    <s v=""/>
    <x v="0"/>
    <s v=""/>
    <x v="0"/>
    <s v="P.3.9.0:"/>
    <x v="140"/>
    <x v="140"/>
    <x v="861"/>
    <x v="400"/>
    <x v="401"/>
    <x v="305"/>
    <x v="0"/>
    <x v="2"/>
    <x v="17"/>
    <x v="0"/>
    <m/>
    <x v="0"/>
    <x v="0"/>
    <s v="Critical Parts Fulfillment Statistic"/>
    <x v="845"/>
    <x v="0"/>
    <x v="0"/>
    <x v="7"/>
    <x v="6"/>
    <x v="0"/>
    <x v="0"/>
    <s v="INT_PRO_CRITICAL_PARTS_FULFILLMENT_STATISTIC"/>
    <s v=""/>
    <x v="72"/>
    <x v="0"/>
    <x v="0"/>
    <n v="8"/>
    <x v="4"/>
    <x v="4"/>
    <x v="6"/>
    <s v=""/>
    <s v=""/>
    <n v="861"/>
    <s v="-861"/>
    <x v="0"/>
    <x v="0"/>
    <x v="0"/>
    <x v="401"/>
    <x v="8"/>
    <s v="關鍵零件交貨紀錄 "/>
    <s v="EIS/SAP"/>
    <s v="EIS/SAP"/>
    <x v="2"/>
    <x v="183"/>
    <m/>
    <s v="^(EIS/SAP)$"/>
    <n v="9"/>
    <x v="0"/>
    <x v="6"/>
    <x v="0"/>
    <x v="1"/>
    <x v="0"/>
    <x v="1"/>
    <b v="0"/>
    <x v="0"/>
    <x v="0"/>
    <n v="0"/>
    <x v="0"/>
    <b v="0"/>
    <b v="0"/>
    <b v="0"/>
    <b v="0"/>
    <b v="0"/>
    <b v="0"/>
    <b v="0"/>
    <b v="0"/>
    <b v="0"/>
    <b v="0"/>
    <b v="0"/>
    <x v="0"/>
    <x v="0"/>
    <n v="0"/>
    <x v="39"/>
    <x v="0"/>
  </r>
  <r>
    <m/>
    <x v="6"/>
    <x v="14"/>
    <x v="401"/>
    <x v="402"/>
    <x v="1"/>
    <x v="419"/>
    <s v="以月為基準點計算，目標若為季度資料則均分為月資料，達交率計算季度內為累計方式加總計算，預設顯示為季度資料。"/>
    <x v="1"/>
    <x v="82"/>
    <m/>
    <s v="General"/>
    <s v="日期類"/>
    <s v="西元年月"/>
    <x v="5"/>
    <s v="BU"/>
    <x v="8"/>
    <x v="7"/>
    <x v="0"/>
    <x v="1"/>
    <s v="INT_PRO_CRITICAL_PARTS_FULFILLMENT_STATISTIC"/>
    <s v="CRITICAL_PARTS_FULFILLMENT_DATA_DATE"/>
    <m/>
    <m/>
    <s v="Su.May@inventec.com"/>
    <s v="BU1,BU2以此類推，目前組織為到BU2"/>
    <m/>
    <m/>
    <s v="新增此欄位需Manual 手動依廠區客戶別區分"/>
    <s v="依廠商交易金額報表內的plant資料進行拆分_x000a_BU1: CP60/TP02_x000a_BU2: CP62(大部分)/CP65/CP69/TP06(部分)"/>
    <m/>
    <m/>
    <m/>
    <m/>
    <m/>
    <m/>
    <m/>
    <m/>
    <m/>
    <m/>
    <s v="資料清單"/>
    <x v="15"/>
    <x v="36"/>
    <x v="184"/>
    <x v="14"/>
    <s v="IEC_STD_V10 &gt;&gt; Data Standard &gt;&gt; PRO"/>
    <s v="Critical Parts Fulfillment Data Date"/>
    <x v="402"/>
    <x v="1"/>
    <x v="0"/>
    <x v="419"/>
    <x v="8"/>
    <s v="IEC_STD_V10 &gt;&gt; Common &gt;&gt; AutoMetaDataCritical Parts Fulfillment Data Date"/>
    <x v="1"/>
    <x v="0"/>
    <s v="關鍵零組件材料達交率基準點Property"/>
    <n v="864"/>
    <n v="863"/>
    <n v="0"/>
    <s v="Critical Parts Fulfillment Data Date"/>
    <n v="1"/>
    <n v="0"/>
    <n v="0"/>
    <x v="0"/>
    <s v="Critical Parts Fulfillment Statistic"/>
    <x v="81"/>
    <s v="IEC_STD_V10 &gt;&gt; Data Standard &gt;&gt; PRO &gt;&gt; Critical Parts Fulfillment Statistic"/>
    <x v="0"/>
    <s v="P.3.9.0:"/>
    <x v="141"/>
    <x v="141"/>
    <x v="862"/>
    <x v="401"/>
    <x v="402"/>
    <x v="334"/>
    <x v="52"/>
    <x v="1"/>
    <x v="23"/>
    <x v="3"/>
    <m/>
    <x v="0"/>
    <x v="1"/>
    <s v="Critical Parts Fulfillment Statistic_Critical Parts Fulfillment Data Date"/>
    <x v="846"/>
    <x v="1"/>
    <x v="0"/>
    <x v="7"/>
    <x v="6"/>
    <x v="0"/>
    <x v="0"/>
    <s v="INT_PRO_CRITICAL_PARTS_FULFILLMENT_STATISTIC"/>
    <s v="CRITICAL_PARTS_FULFILLMENT_DATA_DATE"/>
    <x v="72"/>
    <x v="276"/>
    <x v="0"/>
    <n v="8"/>
    <x v="4"/>
    <x v="4"/>
    <x v="6"/>
    <s v=""/>
    <s v=""/>
    <n v="862"/>
    <s v="-862"/>
    <x v="0"/>
    <x v="0"/>
    <x v="0"/>
    <x v="402"/>
    <x v="8"/>
    <s v="關鍵零組件材料達交率基準點"/>
    <s v="EIS"/>
    <s v="EIS"/>
    <x v="1"/>
    <x v="184"/>
    <m/>
    <s v="^(EIS)$"/>
    <n v="9"/>
    <x v="0"/>
    <x v="6"/>
    <x v="0"/>
    <x v="1"/>
    <x v="0"/>
    <x v="1"/>
    <b v="0"/>
    <x v="0"/>
    <x v="1"/>
    <n v="0"/>
    <x v="0"/>
    <b v="0"/>
    <b v="0"/>
    <b v="0"/>
    <b v="0"/>
    <b v="0"/>
    <b v="0"/>
    <b v="0"/>
    <b v="0"/>
    <b v="0"/>
    <b v="0"/>
    <b v="0"/>
    <x v="0"/>
    <x v="0"/>
    <n v="0"/>
    <x v="39"/>
    <x v="0"/>
  </r>
  <r>
    <m/>
    <x v="6"/>
    <x v="14"/>
    <x v="343"/>
    <x v="344"/>
    <x v="1"/>
    <x v="355"/>
    <s v="SAP內所建之下單廠商，於PDM裡經mapping與ＡVL建立關聯，一個vendor code只能對應一個AVL"/>
    <x v="2"/>
    <x v="82"/>
    <m/>
    <s v="Sensitive "/>
    <s v="代碼類"/>
    <s v="依SAP要求格式輸入"/>
    <x v="5"/>
    <s v="PRO"/>
    <x v="8"/>
    <x v="7"/>
    <x v="0"/>
    <x v="4"/>
    <s v="INT_PRO_CRITICAL_PARTS_FULFILLMENT_STATISTIC"/>
    <s v="VENDOR_COD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5"/>
    <x v="37"/>
    <x v="163"/>
    <x v="14"/>
    <s v="IEC_STD_V10 &gt;&gt; Data Standard &gt;&gt; PRO"/>
    <s v="Vendor Code"/>
    <x v="344"/>
    <x v="1"/>
    <x v="0"/>
    <x v="355"/>
    <x v="8"/>
    <s v="IEC_STD_V10 &gt;&gt; Common &gt;&gt; AutoMetaDataVendor Code"/>
    <x v="2"/>
    <x v="2"/>
    <s v="廠商代碼Relationship"/>
    <n v="734"/>
    <n v="863"/>
    <n v="0"/>
    <s v=""/>
    <n v="0"/>
    <n v="0"/>
    <n v="846"/>
    <x v="149"/>
    <s v="Critical Parts Fulfillment Statistic"/>
    <x v="81"/>
    <s v="IEC_STD_V10 &gt;&gt; Data Standard &gt;&gt; PRO &gt;&gt; Critical Parts Fulfillment Statistic"/>
    <x v="0"/>
    <s v="P.3.9.0:"/>
    <x v="142"/>
    <x v="142"/>
    <x v="863"/>
    <x v="343"/>
    <x v="344"/>
    <x v="291"/>
    <x v="51"/>
    <x v="4"/>
    <x v="11"/>
    <x v="2"/>
    <m/>
    <x v="0"/>
    <x v="2"/>
    <s v="Critical Parts Fulfillment Statistic_Vendor Code"/>
    <x v="847"/>
    <x v="2"/>
    <x v="0"/>
    <x v="7"/>
    <x v="6"/>
    <x v="0"/>
    <x v="0"/>
    <s v="INT_PRO_CRITICAL_PARTS_FULFILLMENT_STATISTIC"/>
    <s v="VENDOR_CODE"/>
    <x v="72"/>
    <x v="230"/>
    <x v="0"/>
    <n v="8"/>
    <x v="4"/>
    <x v="4"/>
    <x v="6"/>
    <s v=""/>
    <s v=""/>
    <n v="863"/>
    <s v="-863"/>
    <x v="0"/>
    <x v="0"/>
    <x v="0"/>
    <x v="344"/>
    <x v="8"/>
    <s v="下單廠商名稱，亦即Vendor code的廠商代碼"/>
    <s v="PDM/SAP/EIS"/>
    <s v="PDM/SAP/EIS"/>
    <x v="4"/>
    <x v="163"/>
    <m/>
    <s v="^(PDM/SAP/EIS)$"/>
    <n v="9"/>
    <x v="0"/>
    <x v="6"/>
    <x v="0"/>
    <x v="1"/>
    <x v="1"/>
    <x v="1"/>
    <b v="0"/>
    <x v="0"/>
    <x v="1"/>
    <n v="0"/>
    <x v="0"/>
    <b v="0"/>
    <b v="0"/>
    <b v="0"/>
    <b v="0"/>
    <b v="0"/>
    <b v="0"/>
    <b v="0"/>
    <b v="0"/>
    <b v="0"/>
    <b v="0"/>
    <b v="0"/>
    <x v="0"/>
    <x v="0"/>
    <n v="0"/>
    <x v="34"/>
    <x v="0"/>
  </r>
  <r>
    <m/>
    <x v="6"/>
    <x v="14"/>
    <x v="344"/>
    <x v="345"/>
    <x v="1"/>
    <x v="356"/>
    <s v="SAP內所建之下單廠商，於PDM裡經mapping與ＡVL建立關聯，一個vendor code只能對應一個AVL"/>
    <x v="2"/>
    <x v="82"/>
    <m/>
    <s v="Sensitive "/>
    <s v="文本類"/>
    <s v="依SAP要求格式輸入"/>
    <x v="5"/>
    <s v="PRO"/>
    <x v="8"/>
    <x v="7"/>
    <x v="0"/>
    <x v="4"/>
    <s v="INT_PRO_CRITICAL_PARTS_FULFILLMENT_STATISTIC"/>
    <s v="VENDOR_NAM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5"/>
    <x v="38"/>
    <x v="164"/>
    <x v="14"/>
    <s v="IEC_STD_V10 &gt;&gt; Data Standard &gt;&gt; PRO"/>
    <s v="Vendor Name"/>
    <x v="345"/>
    <x v="1"/>
    <x v="0"/>
    <x v="356"/>
    <x v="8"/>
    <s v="IEC_STD_V10 &gt;&gt; Common &gt;&gt; AutoMetaDataVendor Name"/>
    <x v="2"/>
    <x v="2"/>
    <s v="廠商名稱Relationship"/>
    <n v="735"/>
    <n v="863"/>
    <n v="0"/>
    <s v=""/>
    <n v="0"/>
    <n v="0"/>
    <n v="847"/>
    <x v="150"/>
    <s v="Critical Parts Fulfillment Statistic"/>
    <x v="81"/>
    <s v="IEC_STD_V10 &gt;&gt; Data Standard &gt;&gt; PRO &gt;&gt; Critical Parts Fulfillment Statistic"/>
    <x v="0"/>
    <s v="P.3.9.0:"/>
    <x v="143"/>
    <x v="143"/>
    <x v="864"/>
    <x v="344"/>
    <x v="345"/>
    <x v="291"/>
    <x v="51"/>
    <x v="4"/>
    <x v="11"/>
    <x v="1"/>
    <m/>
    <x v="0"/>
    <x v="2"/>
    <s v="Critical Parts Fulfillment Statistic_Vendor Name"/>
    <x v="848"/>
    <x v="2"/>
    <x v="0"/>
    <x v="7"/>
    <x v="6"/>
    <x v="0"/>
    <x v="0"/>
    <s v="INT_PRO_CRITICAL_PARTS_FULFILLMENT_STATISTIC"/>
    <s v="VENDOR_NAME"/>
    <x v="72"/>
    <x v="231"/>
    <x v="0"/>
    <n v="8"/>
    <x v="4"/>
    <x v="4"/>
    <x v="6"/>
    <s v=""/>
    <s v=""/>
    <n v="864"/>
    <s v="-864"/>
    <x v="0"/>
    <x v="0"/>
    <x v="0"/>
    <x v="345"/>
    <x v="8"/>
    <s v="下單廠商名稱，亦即Vendor code的廠商名稱"/>
    <s v="PDM/SAP/EIS"/>
    <s v="PDM/SAP/EIS"/>
    <x v="4"/>
    <x v="164"/>
    <m/>
    <s v="^(PDM/SAP/EIS)$"/>
    <n v="9"/>
    <x v="0"/>
    <x v="6"/>
    <x v="0"/>
    <x v="1"/>
    <x v="1"/>
    <x v="1"/>
    <b v="0"/>
    <x v="0"/>
    <x v="1"/>
    <n v="0"/>
    <x v="0"/>
    <b v="0"/>
    <b v="0"/>
    <b v="0"/>
    <b v="0"/>
    <b v="0"/>
    <b v="0"/>
    <b v="0"/>
    <b v="0"/>
    <b v="0"/>
    <b v="0"/>
    <b v="0"/>
    <x v="0"/>
    <x v="0"/>
    <n v="0"/>
    <x v="34"/>
    <x v="0"/>
  </r>
  <r>
    <m/>
    <x v="6"/>
    <x v="14"/>
    <x v="361"/>
    <x v="362"/>
    <x v="1"/>
    <x v="374"/>
    <s v="只抓取6開頭之英業達料號"/>
    <x v="2"/>
    <x v="82"/>
    <m/>
    <s v="Sensitive"/>
    <s v="代碼類"/>
    <s v="B&amp;S、GTK、OTK"/>
    <x v="5"/>
    <s v="BU"/>
    <x v="8"/>
    <x v="7"/>
    <x v="0"/>
    <x v="1"/>
    <s v="INT_PRO_CRITICAL_PARTS_FULFILLMENT_STATISTIC"/>
    <s v="IEC_PART_NUMBER"/>
    <m/>
    <m/>
    <s v="Su.May@inventec.com"/>
    <s v="B&amp;S:客人買來賣英業達_x000a_GTK:客人指定英業達對特定廠商進行購買_x000a_OTK:英業達自行選擇廠商"/>
    <m/>
    <m/>
    <s v="資料來源待確認"/>
    <m/>
    <m/>
    <m/>
    <m/>
    <m/>
    <m/>
    <m/>
    <m/>
    <m/>
    <m/>
    <m/>
    <s v="資料清單"/>
    <x v="15"/>
    <x v="39"/>
    <x v="167"/>
    <x v="14"/>
    <s v="IEC_STD_V10 &gt;&gt; Data Standard &gt;&gt; PRO"/>
    <s v="IEC Part Number"/>
    <x v="362"/>
    <x v="1"/>
    <x v="0"/>
    <x v="374"/>
    <x v="8"/>
    <s v="IEC_STD_V10 &gt;&gt; Common &gt;&gt; AutoMetaDataIEC Part Number"/>
    <x v="2"/>
    <x v="2"/>
    <s v="英業達料號Relationship"/>
    <n v="764"/>
    <n v="863"/>
    <n v="0"/>
    <s v=""/>
    <n v="0"/>
    <n v="0"/>
    <n v="903"/>
    <x v="163"/>
    <s v="Critical Parts Fulfillment Statistic"/>
    <x v="81"/>
    <s v="IEC_STD_V10 &gt;&gt; Data Standard &gt;&gt; PRO &gt;&gt; Critical Parts Fulfillment Statistic"/>
    <x v="0"/>
    <s v="P.3.9.0:"/>
    <x v="144"/>
    <x v="144"/>
    <x v="865"/>
    <x v="361"/>
    <x v="362"/>
    <x v="306"/>
    <x v="44"/>
    <x v="1"/>
    <x v="4"/>
    <x v="2"/>
    <m/>
    <x v="0"/>
    <x v="2"/>
    <s v="Critical Parts Fulfillment Statistic_IEC Part Number"/>
    <x v="849"/>
    <x v="2"/>
    <x v="0"/>
    <x v="7"/>
    <x v="6"/>
    <x v="0"/>
    <x v="0"/>
    <s v="INT_PRO_CRITICAL_PARTS_FULFILLMENT_STATISTIC"/>
    <s v="IEC_PART_NUMBER"/>
    <x v="72"/>
    <x v="246"/>
    <x v="0"/>
    <n v="8"/>
    <x v="4"/>
    <x v="4"/>
    <x v="6"/>
    <s v=""/>
    <s v=""/>
    <n v="865"/>
    <s v="-865"/>
    <x v="0"/>
    <x v="0"/>
    <x v="0"/>
    <x v="362"/>
    <x v="8"/>
    <s v="英業達料號"/>
    <s v="EIS"/>
    <s v="EIS"/>
    <x v="1"/>
    <x v="167"/>
    <m/>
    <s v="^(EIS)$"/>
    <n v="9"/>
    <x v="0"/>
    <x v="6"/>
    <x v="0"/>
    <x v="1"/>
    <x v="1"/>
    <x v="1"/>
    <b v="0"/>
    <x v="0"/>
    <x v="1"/>
    <n v="0"/>
    <x v="0"/>
    <b v="0"/>
    <b v="0"/>
    <b v="0"/>
    <b v="0"/>
    <b v="0"/>
    <b v="0"/>
    <b v="0"/>
    <b v="0"/>
    <b v="0"/>
    <b v="0"/>
    <b v="0"/>
    <x v="0"/>
    <x v="0"/>
    <n v="0"/>
    <x v="18"/>
    <x v="0"/>
  </r>
  <r>
    <m/>
    <x v="6"/>
    <x v="14"/>
    <x v="233"/>
    <x v="233"/>
    <x v="181"/>
    <x v="345"/>
    <s v="TW10: TP01/TP02/TP06_x000a_CN60: CP60/CP62/CP65/CP69"/>
    <x v="2"/>
    <x v="82"/>
    <m/>
    <s v="General"/>
    <s v="代碼類"/>
    <s v="TW10: TP01/TP02/TP06_x000a_CN60: CP60/CP62/CP65/CP69"/>
    <x v="5"/>
    <s v="物控"/>
    <x v="8"/>
    <x v="7"/>
    <x v="0"/>
    <x v="2"/>
    <s v="INT_PRO_CRITICAL_PARTS_FULFILLMENT_STATISTIC"/>
    <s v="PLANT_CODE"/>
    <m/>
    <m/>
    <s v="Su.May@inventec.com"/>
    <s v="TW10: TP01/TP02/TP06_x000a_CN60: CP60/CP62/CP65/CP69"/>
    <m/>
    <m/>
    <s v="廠商交易金額報表"/>
    <s v="廠商交易金額報表裡的plant欄位"/>
    <m/>
    <m/>
    <m/>
    <m/>
    <m/>
    <m/>
    <m/>
    <m/>
    <m/>
    <m/>
    <s v="資料清單"/>
    <x v="15"/>
    <x v="40"/>
    <x v="154"/>
    <x v="14"/>
    <s v="IEC_STD_V10 &gt;&gt; Data Standard &gt;&gt; PRO"/>
    <s v="Plant Code"/>
    <x v="233"/>
    <x v="181"/>
    <x v="0"/>
    <x v="345"/>
    <x v="8"/>
    <s v="IEC_STD_V10 &gt;&gt; Common &gt;&gt; AutoMetaDataPlant Code"/>
    <x v="2"/>
    <x v="0"/>
    <s v="工廠廠別代碼Relationship"/>
    <n v="418"/>
    <n v="863"/>
    <n v="0"/>
    <s v=""/>
    <n v="0"/>
    <n v="0"/>
    <n v="476"/>
    <x v="94"/>
    <s v="Critical Parts Fulfillment Statistic"/>
    <x v="81"/>
    <s v="IEC_STD_V10 &gt;&gt; Data Standard &gt;&gt; PRO &gt;&gt; Critical Parts Fulfillment Statistic"/>
    <x v="0"/>
    <s v="P.3.9.0:"/>
    <x v="145"/>
    <x v="145"/>
    <x v="866"/>
    <x v="233"/>
    <x v="233"/>
    <x v="210"/>
    <x v="35"/>
    <x v="2"/>
    <x v="2"/>
    <x v="2"/>
    <m/>
    <x v="0"/>
    <x v="2"/>
    <s v="Critical Parts Fulfillment Statistic_Plant Code"/>
    <x v="850"/>
    <x v="2"/>
    <x v="0"/>
    <x v="7"/>
    <x v="6"/>
    <x v="0"/>
    <x v="0"/>
    <s v="INT_PRO_CRITICAL_PARTS_FULFILLMENT_STATISTIC"/>
    <s v="PLANT_CODE"/>
    <x v="72"/>
    <x v="141"/>
    <x v="0"/>
    <n v="8"/>
    <x v="4"/>
    <x v="4"/>
    <x v="0"/>
    <s v=""/>
    <s v=""/>
    <n v="866"/>
    <s v="-866"/>
    <x v="0"/>
    <x v="0"/>
    <x v="0"/>
    <x v="233"/>
    <x v="8"/>
    <s v="Pur Org.下的廠區_x000a_與客戶的對應關係如下:_x000a_TP02與CP60對應至HP_x000a_CP62對應至Dyna_x000a_CP65對應至Tiny_x000a_CP69對應至ASUS"/>
    <s v="EIS/SAP"/>
    <s v="EIS/SAP"/>
    <x v="2"/>
    <x v="154"/>
    <m/>
    <s v="^(EIS/SAP)$"/>
    <n v="9"/>
    <x v="0"/>
    <x v="6"/>
    <x v="0"/>
    <x v="1"/>
    <x v="1"/>
    <x v="1"/>
    <b v="0"/>
    <x v="0"/>
    <x v="1"/>
    <n v="0"/>
    <x v="0"/>
    <b v="0"/>
    <b v="0"/>
    <b v="0"/>
    <b v="0"/>
    <b v="0"/>
    <b v="0"/>
    <b v="0"/>
    <b v="0"/>
    <b v="0"/>
    <b v="0"/>
    <b v="0"/>
    <x v="0"/>
    <x v="0"/>
    <n v="0"/>
    <x v="19"/>
    <x v="0"/>
  </r>
  <r>
    <m/>
    <x v="6"/>
    <x v="14"/>
    <x v="402"/>
    <x v="403"/>
    <x v="1"/>
    <x v="420"/>
    <s v="直接帶出整年數值，過長則拉bar左右移動，按選取的區間呈現達交狀況，取線直線圖按月呈現，可透過篩選功能選取廠商呈現。"/>
    <x v="1"/>
    <x v="82"/>
    <m/>
    <s v="Confidential"/>
    <s v="代碼類"/>
    <m/>
    <x v="5"/>
    <s v="PRO"/>
    <x v="8"/>
    <x v="7"/>
    <x v="0"/>
    <x v="2"/>
    <s v="INT_PRO_CRITICAL_PARTS_FULFILLMENT_STATISTIC"/>
    <s v="VENDOR_FULFILLMENT_PERFORMANCE"/>
    <m/>
    <m/>
    <s v="Su.May@inventec.com"/>
    <s v="H44"/>
    <m/>
    <m/>
    <m/>
    <m/>
    <m/>
    <m/>
    <m/>
    <m/>
    <m/>
    <m/>
    <m/>
    <m/>
    <m/>
    <m/>
    <s v="資料清單"/>
    <x v="15"/>
    <x v="41"/>
    <x v="185"/>
    <x v="14"/>
    <s v="IEC_STD_V10 &gt;&gt; Data Standard &gt;&gt; PRO"/>
    <s v="Vendor Fulfillment Performance"/>
    <x v="403"/>
    <x v="1"/>
    <x v="0"/>
    <x v="420"/>
    <x v="8"/>
    <s v="IEC_STD_V10 &gt;&gt; Common &gt;&gt; AutoMetaDataVendor Fulfillment Performance"/>
    <x v="1"/>
    <x v="1"/>
    <s v="廠商達交表現Property"/>
    <n v="869"/>
    <n v="863"/>
    <n v="0"/>
    <s v="Vendor Fulfillment Performance"/>
    <n v="1"/>
    <n v="0"/>
    <n v="0"/>
    <x v="0"/>
    <s v="Critical Parts Fulfillment Statistic"/>
    <x v="81"/>
    <s v="IEC_STD_V10 &gt;&gt; Data Standard &gt;&gt; PRO &gt;&gt; Critical Parts Fulfillment Statistic"/>
    <x v="0"/>
    <s v="P.3.9.0:"/>
    <x v="146"/>
    <x v="146"/>
    <x v="867"/>
    <x v="402"/>
    <x v="403"/>
    <x v="335"/>
    <x v="0"/>
    <x v="2"/>
    <x v="24"/>
    <x v="2"/>
    <m/>
    <x v="0"/>
    <x v="1"/>
    <s v="Critical Parts Fulfillment Statistic_Vendor Fulfillment Performance"/>
    <x v="851"/>
    <x v="1"/>
    <x v="0"/>
    <x v="7"/>
    <x v="6"/>
    <x v="0"/>
    <x v="0"/>
    <s v="INT_PRO_CRITICAL_PARTS_FULFILLMENT_STATISTIC"/>
    <s v="VENDOR_FULFILLMENT_PERFORMANCE"/>
    <x v="72"/>
    <x v="277"/>
    <x v="0"/>
    <n v="8"/>
    <x v="4"/>
    <x v="4"/>
    <x v="6"/>
    <s v=""/>
    <s v=""/>
    <n v="867"/>
    <s v="-867"/>
    <x v="0"/>
    <x v="0"/>
    <x v="0"/>
    <x v="403"/>
    <x v="8"/>
    <s v="廠商材料LTA/MOU數量與實際SAP GR 數量的比較。以圓餅圖與曲線直線圖呈現，並列出具體數字"/>
    <s v="EIS/SAP"/>
    <s v="EIS/SAP"/>
    <x v="2"/>
    <x v="185"/>
    <m/>
    <s v="^(EIS/SAP)$"/>
    <n v="9"/>
    <x v="0"/>
    <x v="6"/>
    <x v="0"/>
    <x v="1"/>
    <x v="0"/>
    <x v="1"/>
    <b v="0"/>
    <x v="0"/>
    <x v="1"/>
    <n v="0"/>
    <x v="0"/>
    <b v="0"/>
    <b v="0"/>
    <b v="0"/>
    <b v="0"/>
    <b v="0"/>
    <b v="0"/>
    <b v="0"/>
    <b v="0"/>
    <b v="0"/>
    <b v="0"/>
    <b v="0"/>
    <x v="0"/>
    <x v="0"/>
    <n v="0"/>
    <x v="26"/>
    <x v="0"/>
  </r>
  <r>
    <m/>
    <x v="6"/>
    <x v="14"/>
    <x v="363"/>
    <x v="364"/>
    <x v="205"/>
    <x v="376"/>
    <s v="僅限有列入Critical part之材料"/>
    <x v="1"/>
    <x v="82"/>
    <m/>
    <s v="Confidential"/>
    <s v="數值類"/>
    <m/>
    <x v="5"/>
    <s v="PRO"/>
    <x v="8"/>
    <x v="7"/>
    <x v="0"/>
    <x v="2"/>
    <s v="INT_PRO_CRITICAL_PARTS_FULFILLMENT_STATISTIC"/>
    <s v="LTA_MOU_QUANTITY"/>
    <m/>
    <m/>
    <s v="Su.May@inventec.com"/>
    <s v="H46"/>
    <m/>
    <m/>
    <m/>
    <m/>
    <m/>
    <m/>
    <m/>
    <m/>
    <m/>
    <m/>
    <m/>
    <m/>
    <m/>
    <m/>
    <s v="資料清單"/>
    <x v="15"/>
    <x v="42"/>
    <x v="186"/>
    <x v="14"/>
    <s v="IEC_STD_V10 &gt;&gt; Data Standard &gt;&gt; PRO"/>
    <s v="LTA MOU Quantity"/>
    <x v="364"/>
    <x v="205"/>
    <x v="0"/>
    <x v="376"/>
    <x v="8"/>
    <s v="IEC_STD_V10 &gt;&gt; Common &gt;&gt; AutoMetaDataLTA MOU Quantity"/>
    <x v="1"/>
    <x v="1"/>
    <s v="廠商承諾交貨量Property"/>
    <n v="768"/>
    <n v="863"/>
    <n v="0"/>
    <s v="LTA MOU Quantity"/>
    <n v="1"/>
    <n v="0"/>
    <n v="0"/>
    <x v="0"/>
    <s v="Critical Parts Fulfillment Statistic"/>
    <x v="81"/>
    <s v="IEC_STD_V10 &gt;&gt; Data Standard &gt;&gt; PRO &gt;&gt; Critical Parts Fulfillment Statistic"/>
    <x v="0"/>
    <s v="P.3.9.0:"/>
    <x v="147"/>
    <x v="147"/>
    <x v="868"/>
    <x v="363"/>
    <x v="364"/>
    <x v="308"/>
    <x v="0"/>
    <x v="2"/>
    <x v="18"/>
    <x v="4"/>
    <m/>
    <x v="0"/>
    <x v="1"/>
    <s v="Critical Parts Fulfillment Statistic_LTA MOU Quantity"/>
    <x v="852"/>
    <x v="1"/>
    <x v="0"/>
    <x v="7"/>
    <x v="6"/>
    <x v="0"/>
    <x v="0"/>
    <s v="INT_PRO_CRITICAL_PARTS_FULFILLMENT_STATISTIC"/>
    <s v="LTA_MOU_QUANTITY"/>
    <x v="72"/>
    <x v="248"/>
    <x v="0"/>
    <n v="8"/>
    <x v="4"/>
    <x v="4"/>
    <x v="6"/>
    <s v=""/>
    <s v=""/>
    <n v="868"/>
    <s v="-868"/>
    <x v="0"/>
    <x v="0"/>
    <x v="0"/>
    <x v="364"/>
    <x v="8"/>
    <s v="已與廠商簽訂之LTA/MOU材料數量"/>
    <s v="EIS/SAP"/>
    <s v="EIS/SAP"/>
    <x v="2"/>
    <x v="186"/>
    <m/>
    <s v="^(EIS/SAP)$"/>
    <n v="9"/>
    <x v="0"/>
    <x v="6"/>
    <x v="0"/>
    <x v="1"/>
    <x v="1"/>
    <x v="1"/>
    <b v="0"/>
    <x v="0"/>
    <x v="1"/>
    <n v="0"/>
    <x v="0"/>
    <b v="0"/>
    <b v="0"/>
    <b v="0"/>
    <b v="0"/>
    <b v="0"/>
    <b v="0"/>
    <b v="0"/>
    <b v="0"/>
    <b v="0"/>
    <b v="0"/>
    <b v="0"/>
    <x v="0"/>
    <x v="0"/>
    <n v="0"/>
    <x v="11"/>
    <x v="0"/>
  </r>
  <r>
    <m/>
    <x v="6"/>
    <x v="14"/>
    <x v="364"/>
    <x v="365"/>
    <x v="190"/>
    <x v="377"/>
    <s v="以GR為準統計之數量"/>
    <x v="1"/>
    <x v="82"/>
    <m/>
    <s v="Confidential"/>
    <s v="數值類"/>
    <m/>
    <x v="5"/>
    <s v="PRO"/>
    <x v="8"/>
    <x v="7"/>
    <x v="0"/>
    <x v="1"/>
    <s v="INT_PRO_CRITICAL_PARTS_FULFILLMENT_STATISTIC"/>
    <s v="LTA_GR_QUANTITY"/>
    <m/>
    <m/>
    <s v="Su.May@inventec.com"/>
    <m/>
    <m/>
    <m/>
    <s v="廠商交易金額報表或SAP資料"/>
    <m/>
    <m/>
    <m/>
    <m/>
    <m/>
    <m/>
    <m/>
    <m/>
    <m/>
    <m/>
    <m/>
    <s v="資料清單"/>
    <x v="15"/>
    <x v="43"/>
    <x v="187"/>
    <x v="14"/>
    <s v="IEC_STD_V10 &gt;&gt; Data Standard &gt;&gt; PRO"/>
    <s v="LTA GR Quantity"/>
    <x v="365"/>
    <x v="190"/>
    <x v="0"/>
    <x v="377"/>
    <x v="8"/>
    <s v="IEC_STD_V10 &gt;&gt; Common &gt;&gt; AutoMetaDataLTA GR Quantity"/>
    <x v="1"/>
    <x v="1"/>
    <s v="廠商實際交貨量Property"/>
    <n v="769"/>
    <n v="863"/>
    <n v="0"/>
    <s v="LTA GR Quantity"/>
    <n v="1"/>
    <n v="0"/>
    <n v="0"/>
    <x v="0"/>
    <s v="Critical Parts Fulfillment Statistic"/>
    <x v="81"/>
    <s v="IEC_STD_V10 &gt;&gt; Data Standard &gt;&gt; PRO &gt;&gt; Critical Parts Fulfillment Statistic"/>
    <x v="0"/>
    <s v="P.3.9.0:"/>
    <x v="148"/>
    <x v="148"/>
    <x v="869"/>
    <x v="364"/>
    <x v="365"/>
    <x v="293"/>
    <x v="0"/>
    <x v="1"/>
    <x v="0"/>
    <x v="4"/>
    <m/>
    <x v="0"/>
    <x v="1"/>
    <s v="Critical Parts Fulfillment Statistic_LTA GR Quantity"/>
    <x v="853"/>
    <x v="1"/>
    <x v="0"/>
    <x v="7"/>
    <x v="6"/>
    <x v="0"/>
    <x v="0"/>
    <s v="INT_PRO_CRITICAL_PARTS_FULFILLMENT_STATISTIC"/>
    <s v="LTA_GR_QUANTITY"/>
    <x v="72"/>
    <x v="249"/>
    <x v="0"/>
    <n v="8"/>
    <x v="4"/>
    <x v="4"/>
    <x v="6"/>
    <s v=""/>
    <s v=""/>
    <n v="869"/>
    <s v="-869"/>
    <x v="0"/>
    <x v="0"/>
    <x v="0"/>
    <x v="365"/>
    <x v="8"/>
    <s v="承諾交貨的SAP收料數量"/>
    <s v="EIS"/>
    <s v="EIS"/>
    <x v="1"/>
    <x v="187"/>
    <m/>
    <s v="^(EIS)$"/>
    <n v="9"/>
    <x v="0"/>
    <x v="6"/>
    <x v="0"/>
    <x v="1"/>
    <x v="1"/>
    <x v="1"/>
    <b v="0"/>
    <x v="0"/>
    <x v="1"/>
    <n v="0"/>
    <x v="0"/>
    <b v="0"/>
    <b v="0"/>
    <b v="0"/>
    <b v="0"/>
    <b v="0"/>
    <b v="0"/>
    <b v="0"/>
    <b v="0"/>
    <b v="0"/>
    <b v="0"/>
    <b v="0"/>
    <x v="0"/>
    <x v="0"/>
    <n v="0"/>
    <x v="18"/>
    <x v="0"/>
  </r>
  <r>
    <m/>
    <x v="6"/>
    <x v="14"/>
    <x v="367"/>
    <x v="368"/>
    <x v="1"/>
    <x v="380"/>
    <s v="每季內以月，呈現達交狀況，數量除單獨月份外，亦以累計方式呈現，並依此計算達交率。"/>
    <x v="1"/>
    <x v="82"/>
    <m/>
    <s v="Confidential"/>
    <s v="比例類"/>
    <m/>
    <x v="5"/>
    <s v="PRO"/>
    <x v="8"/>
    <x v="7"/>
    <x v="0"/>
    <x v="2"/>
    <s v="INT_PRO_CRITICAL_PARTS_FULFILLMENT_STATISTIC"/>
    <s v="YTD_FILL_RATE"/>
    <m/>
    <m/>
    <s v="Su.May@inventec.com"/>
    <s v="H47"/>
    <m/>
    <m/>
    <m/>
    <m/>
    <m/>
    <m/>
    <m/>
    <m/>
    <m/>
    <m/>
    <m/>
    <m/>
    <m/>
    <m/>
    <s v="資料清單"/>
    <x v="15"/>
    <x v="44"/>
    <x v="188"/>
    <x v="14"/>
    <s v="IEC_STD_V10 &gt;&gt; Data Standard &gt;&gt; PRO"/>
    <s v="YTD Fill Rate"/>
    <x v="368"/>
    <x v="1"/>
    <x v="0"/>
    <x v="380"/>
    <x v="8"/>
    <s v="IEC_STD_V10 &gt;&gt; Common &gt;&gt; AutoMetaDataYTD Fill Rate"/>
    <x v="1"/>
    <x v="1"/>
    <s v="LTA MOU達交率Property"/>
    <n v="772"/>
    <n v="863"/>
    <n v="0"/>
    <s v="YTD Fill Rate"/>
    <n v="1"/>
    <n v="0"/>
    <n v="0"/>
    <x v="0"/>
    <s v="Critical Parts Fulfillment Statistic"/>
    <x v="81"/>
    <s v="IEC_STD_V10 &gt;&gt; Data Standard &gt;&gt; PRO &gt;&gt; Critical Parts Fulfillment Statistic"/>
    <x v="0"/>
    <s v="P.3.9.0:"/>
    <x v="149"/>
    <x v="149"/>
    <x v="870"/>
    <x v="367"/>
    <x v="368"/>
    <x v="309"/>
    <x v="0"/>
    <x v="2"/>
    <x v="19"/>
    <x v="5"/>
    <m/>
    <x v="0"/>
    <x v="1"/>
    <s v="Critical Parts Fulfillment Statistic_YTD Fill Rate"/>
    <x v="854"/>
    <x v="1"/>
    <x v="0"/>
    <x v="7"/>
    <x v="6"/>
    <x v="0"/>
    <x v="0"/>
    <s v="INT_PRO_CRITICAL_PARTS_FULFILLMENT_STATISTIC"/>
    <s v="YTD_FILL_RATE"/>
    <x v="72"/>
    <x v="252"/>
    <x v="0"/>
    <n v="8"/>
    <x v="4"/>
    <x v="4"/>
    <x v="6"/>
    <s v=""/>
    <s v=""/>
    <n v="870"/>
    <s v="-870"/>
    <x v="0"/>
    <x v="0"/>
    <x v="0"/>
    <x v="368"/>
    <x v="8"/>
    <s v="SAP GR Qty除以LTA/MOU Q'ty"/>
    <s v="EIS/SAP"/>
    <s v="EIS/SAP"/>
    <x v="2"/>
    <x v="188"/>
    <m/>
    <s v="^(EIS/SAP)$"/>
    <n v="9"/>
    <x v="0"/>
    <x v="6"/>
    <x v="0"/>
    <x v="1"/>
    <x v="1"/>
    <x v="1"/>
    <b v="0"/>
    <x v="0"/>
    <x v="1"/>
    <n v="0"/>
    <x v="0"/>
    <b v="0"/>
    <b v="0"/>
    <b v="0"/>
    <b v="0"/>
    <b v="0"/>
    <b v="0"/>
    <b v="0"/>
    <b v="0"/>
    <b v="0"/>
    <b v="0"/>
    <b v="0"/>
    <x v="0"/>
    <x v="0"/>
    <n v="0"/>
    <x v="12"/>
    <x v="0"/>
  </r>
  <r>
    <m/>
    <x v="6"/>
    <x v="14"/>
    <x v="403"/>
    <x v="404"/>
    <x v="1"/>
    <x v="421"/>
    <m/>
    <x v="0"/>
    <x v="0"/>
    <m/>
    <s v="General"/>
    <m/>
    <m/>
    <x v="5"/>
    <s v="PRO"/>
    <x v="9"/>
    <x v="7"/>
    <x v="0"/>
    <x v="5"/>
    <s v="INT_PRO_MAJOR_STAGE_MATERIAL_CATALOG"/>
    <m/>
    <m/>
    <m/>
    <s v="Hung.Eric@inventec.com"/>
    <s v="依使用者選定 連接器  或散熱模組 或 電路板  或  Set組裝件部品 ，顯示相關的Part Category 訊息"/>
    <m/>
    <m/>
    <s v="原物料波動影響零件類別成本分析.xlsx"/>
    <m/>
    <m/>
    <m/>
    <m/>
    <m/>
    <m/>
    <m/>
    <m/>
    <m/>
    <m/>
    <m/>
    <s v="資料清單"/>
    <x v="15"/>
    <x v="45"/>
    <x v="189"/>
    <x v="14"/>
    <s v="IEC_STD_V10 &gt;&gt; Data Standard &gt;&gt; PRO"/>
    <s v="Major Stage Material Catalog"/>
    <x v="404"/>
    <x v="1"/>
    <x v="0"/>
    <x v="421"/>
    <x v="9"/>
    <s v="IEC_STD_V10 &gt;&gt; Common &gt;&gt; AutoMetaDataMajor Stage Material Catalog"/>
    <x v="0"/>
    <x v="0"/>
    <s v="重要主階品項屬性Concept"/>
    <n v="873"/>
    <n v="0"/>
    <n v="0"/>
    <s v=""/>
    <n v="0"/>
    <n v="0"/>
    <n v="0"/>
    <x v="0"/>
    <s v=""/>
    <x v="0"/>
    <s v=""/>
    <x v="0"/>
    <s v="P.3.9.0:"/>
    <x v="150"/>
    <x v="150"/>
    <x v="871"/>
    <x v="403"/>
    <x v="404"/>
    <x v="203"/>
    <x v="0"/>
    <x v="5"/>
    <x v="21"/>
    <x v="0"/>
    <m/>
    <x v="0"/>
    <x v="0"/>
    <s v="Major Stage Material Catalog"/>
    <x v="855"/>
    <x v="0"/>
    <x v="0"/>
    <x v="7"/>
    <x v="6"/>
    <x v="0"/>
    <x v="0"/>
    <s v="INT_PRO_MAJOR_STAGE_MATERIAL_CATALOG"/>
    <s v=""/>
    <x v="73"/>
    <x v="0"/>
    <x v="0"/>
    <n v="8"/>
    <x v="4"/>
    <x v="4"/>
    <x v="6"/>
    <s v=""/>
    <s v=""/>
    <n v="871"/>
    <s v="-871"/>
    <x v="0"/>
    <x v="0"/>
    <x v="0"/>
    <x v="404"/>
    <x v="9"/>
    <s v="重要主階品項屬性"/>
    <s v="Manual"/>
    <s v="MANUAL"/>
    <x v="5"/>
    <x v="189"/>
    <m/>
    <s v="^(Manual|MANUAL)$"/>
    <n v="9"/>
    <x v="0"/>
    <x v="6"/>
    <x v="0"/>
    <x v="1"/>
    <x v="0"/>
    <x v="1"/>
    <b v="0"/>
    <x v="0"/>
    <x v="0"/>
    <n v="0"/>
    <x v="0"/>
    <b v="0"/>
    <b v="0"/>
    <b v="0"/>
    <b v="0"/>
    <b v="0"/>
    <b v="0"/>
    <b v="0"/>
    <b v="0"/>
    <b v="0"/>
    <b v="0"/>
    <b v="0"/>
    <x v="0"/>
    <x v="0"/>
    <n v="0"/>
    <x v="10"/>
    <x v="0"/>
  </r>
  <r>
    <m/>
    <x v="6"/>
    <x v="14"/>
    <x v="372"/>
    <x v="373"/>
    <x v="1"/>
    <x v="386"/>
    <s v="依使用者選定 連接器 或散熱模組 或 電路板  或  Set組裝件之次階品項部品 ，顯示所選定次階品項部品對應的Part Category 訊息"/>
    <x v="1"/>
    <x v="83"/>
    <m/>
    <s v="General"/>
    <s v="文本類"/>
    <m/>
    <x v="5"/>
    <s v="PRO"/>
    <x v="9"/>
    <x v="7"/>
    <x v="0"/>
    <x v="5"/>
    <s v="INT_PRO_MAJOR_STAGE_MATERIAL_CATALOG"/>
    <s v="MATERIAL_CATALOG"/>
    <m/>
    <m/>
    <s v="Hung.Eric@inventec.com"/>
    <s v="依使用者選定 連接器  或散熱模組 或 電路板  或  Set組裝件部品 ，顯示相關的Part Category 訊息"/>
    <m/>
    <m/>
    <s v="原物料波動影響零件類別成本分析.xlsx"/>
    <m/>
    <m/>
    <m/>
    <m/>
    <m/>
    <m/>
    <m/>
    <m/>
    <m/>
    <m/>
    <m/>
    <s v="資料清單"/>
    <x v="15"/>
    <x v="46"/>
    <x v="190"/>
    <x v="14"/>
    <s v="IEC_STD_V10 &gt;&gt; Data Standard &gt;&gt; PRO"/>
    <s v="Material Catalog"/>
    <x v="373"/>
    <x v="1"/>
    <x v="0"/>
    <x v="386"/>
    <x v="9"/>
    <s v="IEC_STD_V10 &gt;&gt; Common &gt;&gt; AutoMetaDataMaterial Catalog"/>
    <x v="1"/>
    <x v="0"/>
    <s v="主階品項Property"/>
    <n v="793"/>
    <n v="873"/>
    <n v="0"/>
    <s v="Material Catalog"/>
    <n v="1"/>
    <n v="0"/>
    <n v="0"/>
    <x v="0"/>
    <s v="Major Stage Material Catalog"/>
    <x v="82"/>
    <s v="IEC_STD_V10 &gt;&gt; Data Standard &gt;&gt; PRO &gt;&gt; Major Stage Material Catalog"/>
    <x v="0"/>
    <s v="P.3.9.0:"/>
    <x v="151"/>
    <x v="151"/>
    <x v="872"/>
    <x v="372"/>
    <x v="373"/>
    <x v="313"/>
    <x v="0"/>
    <x v="5"/>
    <x v="21"/>
    <x v="1"/>
    <m/>
    <x v="0"/>
    <x v="1"/>
    <s v="Major Stage Material Catalog_Material Catalog"/>
    <x v="856"/>
    <x v="1"/>
    <x v="0"/>
    <x v="7"/>
    <x v="6"/>
    <x v="0"/>
    <x v="0"/>
    <s v="INT_PRO_MAJOR_STAGE_MATERIAL_CATALOG"/>
    <s v="MATERIAL_CATALOG"/>
    <x v="73"/>
    <x v="254"/>
    <x v="0"/>
    <n v="8"/>
    <x v="4"/>
    <x v="4"/>
    <x v="6"/>
    <s v=""/>
    <s v=""/>
    <n v="872"/>
    <s v="-872"/>
    <x v="0"/>
    <x v="0"/>
    <x v="0"/>
    <x v="373"/>
    <x v="9"/>
    <s v="依使用者選定 連接器 或散熱模組 或 電路板  或  Set組裝件之次階品項部品 ，顯示所選定次階品項部品對應的Part Category 訊息"/>
    <s v="Manual"/>
    <s v="MANUAL"/>
    <x v="5"/>
    <x v="190"/>
    <m/>
    <s v="^(Manual|MANUAL)$"/>
    <n v="9"/>
    <x v="0"/>
    <x v="6"/>
    <x v="0"/>
    <x v="1"/>
    <x v="1"/>
    <x v="1"/>
    <b v="0"/>
    <x v="0"/>
    <x v="1"/>
    <n v="0"/>
    <x v="0"/>
    <b v="0"/>
    <b v="0"/>
    <b v="0"/>
    <b v="0"/>
    <b v="0"/>
    <b v="0"/>
    <b v="0"/>
    <b v="0"/>
    <b v="0"/>
    <b v="0"/>
    <b v="0"/>
    <x v="0"/>
    <x v="0"/>
    <n v="0"/>
    <x v="11"/>
    <x v="0"/>
  </r>
  <r>
    <m/>
    <x v="6"/>
    <x v="14"/>
    <x v="373"/>
    <x v="374"/>
    <x v="1"/>
    <x v="386"/>
    <s v="依使用者選定 連接器 或散熱模組 或 電路板  或  Set組裝件之次階品項部品 ，顯示所選定次階品項部品對應的Part Category 訊息"/>
    <x v="2"/>
    <x v="83"/>
    <m/>
    <s v="General"/>
    <s v="文本類"/>
    <m/>
    <x v="5"/>
    <s v="PRO"/>
    <x v="9"/>
    <x v="7"/>
    <x v="0"/>
    <x v="5"/>
    <s v="INT_PRO_MAJOR_STAGE_MATERIAL_CATALOG"/>
    <s v="SUB_MATERIAL_CATALOG"/>
    <m/>
    <m/>
    <s v="Hung.Eric@inventec.com"/>
    <s v="依使用者選定 連接器 或散熱模組 或 電路板  或  Set組裝件之次階品項部品 ，顯示所選定次階品項部品對應的Part Category 訊息"/>
    <m/>
    <m/>
    <s v="原物料波動影響零件類別成本分析.xlsx"/>
    <m/>
    <m/>
    <m/>
    <m/>
    <m/>
    <m/>
    <m/>
    <m/>
    <m/>
    <m/>
    <m/>
    <s v="資料清單"/>
    <x v="15"/>
    <x v="47"/>
    <x v="191"/>
    <x v="14"/>
    <s v="IEC_STD_V10 &gt;&gt; Data Standard &gt;&gt; PRO"/>
    <s v="Sub Material Catalog"/>
    <x v="374"/>
    <x v="1"/>
    <x v="0"/>
    <x v="386"/>
    <x v="9"/>
    <s v="IEC_STD_V10 &gt;&gt; Common &gt;&gt; AutoMetaDataSub Material Catalog"/>
    <x v="2"/>
    <x v="0"/>
    <s v="次階品項Relationship"/>
    <n v="794"/>
    <n v="873"/>
    <n v="0"/>
    <s v=""/>
    <n v="0"/>
    <n v="0"/>
    <n v="883"/>
    <x v="170"/>
    <s v="Major Stage Material Catalog"/>
    <x v="82"/>
    <s v="IEC_STD_V10 &gt;&gt; Data Standard &gt;&gt; PRO &gt;&gt; Major Stage Material Catalog"/>
    <x v="0"/>
    <s v="P.3.9.0:"/>
    <x v="152"/>
    <x v="152"/>
    <x v="873"/>
    <x v="373"/>
    <x v="374"/>
    <x v="313"/>
    <x v="0"/>
    <x v="5"/>
    <x v="22"/>
    <x v="1"/>
    <m/>
    <x v="0"/>
    <x v="2"/>
    <s v="Major Stage Material Catalog_Sub Material Catalog"/>
    <x v="857"/>
    <x v="2"/>
    <x v="0"/>
    <x v="7"/>
    <x v="6"/>
    <x v="0"/>
    <x v="0"/>
    <s v="INT_PRO_MAJOR_STAGE_MATERIAL_CATALOG"/>
    <s v="SUB_MATERIAL_CATALOG"/>
    <x v="73"/>
    <x v="255"/>
    <x v="0"/>
    <n v="8"/>
    <x v="4"/>
    <x v="4"/>
    <x v="6"/>
    <s v=""/>
    <s v=""/>
    <n v="873"/>
    <s v="-873"/>
    <x v="0"/>
    <x v="0"/>
    <x v="0"/>
    <x v="374"/>
    <x v="9"/>
    <s v="依使用者選定 連接器 或散熱模組 或 電路板  或  Set組裝件之次階品項部品 ，顯示所選定次階品項部品對應的Part Category 訊息"/>
    <s v="Manual"/>
    <s v="MANUAL"/>
    <x v="5"/>
    <x v="191"/>
    <m/>
    <s v="^(Manual|MANUAL)$"/>
    <n v="9"/>
    <x v="0"/>
    <x v="6"/>
    <x v="0"/>
    <x v="1"/>
    <x v="1"/>
    <x v="1"/>
    <b v="0"/>
    <x v="0"/>
    <x v="1"/>
    <n v="0"/>
    <x v="0"/>
    <b v="0"/>
    <b v="0"/>
    <b v="0"/>
    <b v="0"/>
    <b v="0"/>
    <b v="0"/>
    <b v="0"/>
    <b v="0"/>
    <b v="0"/>
    <b v="0"/>
    <b v="0"/>
    <x v="0"/>
    <x v="0"/>
    <n v="0"/>
    <x v="6"/>
    <x v="0"/>
  </r>
  <r>
    <m/>
    <x v="6"/>
    <x v="14"/>
    <x v="339"/>
    <x v="340"/>
    <x v="1"/>
    <x v="399"/>
    <m/>
    <x v="2"/>
    <x v="83"/>
    <m/>
    <s v="General"/>
    <s v="代碼類"/>
    <m/>
    <x v="5"/>
    <s v="PRO"/>
    <x v="9"/>
    <x v="7"/>
    <x v="0"/>
    <x v="5"/>
    <s v="INT_PRO_MAJOR_STAGE_MATERIAL_CATALOG"/>
    <s v="PART_CATEGORY"/>
    <m/>
    <m/>
    <s v="Hung.Eric@inventec.com"/>
    <s v="依使用者選定 連接器  或散熱模組 或 電路板  或  Set組裝件部品或各次階品項 ，顯示相關的Part Category 訊息"/>
    <m/>
    <m/>
    <s v="原物料波動影響零件類別成本分析.xlsx"/>
    <m/>
    <m/>
    <m/>
    <m/>
    <m/>
    <m/>
    <m/>
    <m/>
    <m/>
    <m/>
    <m/>
    <s v="資料清單"/>
    <x v="15"/>
    <x v="48"/>
    <x v="160"/>
    <x v="14"/>
    <s v="IEC_STD_V10 &gt;&gt; Data Standard &gt;&gt; PRO"/>
    <s v="Part Category"/>
    <x v="340"/>
    <x v="1"/>
    <x v="0"/>
    <x v="399"/>
    <x v="9"/>
    <s v="IEC_STD_V10 &gt;&gt; Common &gt;&gt; AutoMetaDataPart Category"/>
    <x v="2"/>
    <x v="0"/>
    <s v="材料細項Relationship"/>
    <n v="730"/>
    <n v="873"/>
    <n v="0"/>
    <s v=""/>
    <n v="0"/>
    <n v="0"/>
    <n v="913"/>
    <x v="146"/>
    <s v="Major Stage Material Catalog"/>
    <x v="82"/>
    <s v="IEC_STD_V10 &gt;&gt; Data Standard &gt;&gt; PRO &gt;&gt; Major Stage Material Catalog"/>
    <x v="0"/>
    <s v="P.3.9.0:"/>
    <x v="153"/>
    <x v="153"/>
    <x v="874"/>
    <x v="339"/>
    <x v="340"/>
    <x v="203"/>
    <x v="0"/>
    <x v="5"/>
    <x v="25"/>
    <x v="2"/>
    <m/>
    <x v="0"/>
    <x v="2"/>
    <s v="Major Stage Material Catalog_Part Category"/>
    <x v="858"/>
    <x v="2"/>
    <x v="0"/>
    <x v="7"/>
    <x v="6"/>
    <x v="0"/>
    <x v="0"/>
    <s v="INT_PRO_MAJOR_STAGE_MATERIAL_CATALOG"/>
    <s v="PART_CATEGORY"/>
    <x v="73"/>
    <x v="226"/>
    <x v="0"/>
    <n v="8"/>
    <x v="4"/>
    <x v="4"/>
    <x v="6"/>
    <s v=""/>
    <s v=""/>
    <n v="874"/>
    <s v="-874"/>
    <x v="0"/>
    <x v="0"/>
    <x v="0"/>
    <x v="340"/>
    <x v="9"/>
    <s v="材料細項"/>
    <s v="Manual"/>
    <s v="MANUAL"/>
    <x v="5"/>
    <x v="160"/>
    <m/>
    <s v="^(Manual|MANUAL)$"/>
    <n v="9"/>
    <x v="0"/>
    <x v="6"/>
    <x v="0"/>
    <x v="1"/>
    <x v="1"/>
    <x v="1"/>
    <b v="0"/>
    <x v="0"/>
    <x v="1"/>
    <n v="0"/>
    <x v="0"/>
    <b v="0"/>
    <b v="0"/>
    <b v="0"/>
    <b v="0"/>
    <b v="0"/>
    <b v="0"/>
    <b v="0"/>
    <b v="0"/>
    <b v="0"/>
    <b v="0"/>
    <b v="0"/>
    <x v="0"/>
    <x v="0"/>
    <n v="0"/>
    <x v="12"/>
    <x v="0"/>
  </r>
  <r>
    <m/>
    <x v="6"/>
    <x v="14"/>
    <x v="404"/>
    <x v="405"/>
    <x v="1"/>
    <x v="422"/>
    <m/>
    <x v="0"/>
    <x v="0"/>
    <m/>
    <s v="General"/>
    <m/>
    <m/>
    <x v="5"/>
    <s v="PRO"/>
    <x v="9"/>
    <x v="11"/>
    <x v="0"/>
    <x v="8"/>
    <s v="INT_PRO_PART_SERIES"/>
    <m/>
    <m/>
    <m/>
    <s v="Hung.Eric@inventec.com"/>
    <m/>
    <m/>
    <m/>
    <m/>
    <m/>
    <m/>
    <m/>
    <m/>
    <m/>
    <m/>
    <m/>
    <m/>
    <m/>
    <m/>
    <m/>
    <s v="資料清單"/>
    <x v="15"/>
    <x v="49"/>
    <x v="192"/>
    <x v="14"/>
    <s v="IEC_STD_V10 &gt;&gt; Data Standard &gt;&gt; PRO"/>
    <s v="Part Series"/>
    <x v="405"/>
    <x v="1"/>
    <x v="0"/>
    <x v="422"/>
    <x v="9"/>
    <s v="IEC_STD_V10 &gt;&gt; Common &gt;&gt; AutoMetaDataPart Series"/>
    <x v="0"/>
    <x v="0"/>
    <s v="料號系列Concept"/>
    <n v="877"/>
    <n v="0"/>
    <n v="0"/>
    <s v=""/>
    <n v="0"/>
    <n v="0"/>
    <n v="0"/>
    <x v="0"/>
    <s v=""/>
    <x v="0"/>
    <s v=""/>
    <x v="0"/>
    <s v="P.3.9.0:"/>
    <x v="154"/>
    <x v="154"/>
    <x v="875"/>
    <x v="404"/>
    <x v="405"/>
    <x v="203"/>
    <x v="0"/>
    <x v="8"/>
    <x v="0"/>
    <x v="0"/>
    <m/>
    <x v="0"/>
    <x v="0"/>
    <s v="Part Series"/>
    <x v="859"/>
    <x v="0"/>
    <x v="0"/>
    <x v="11"/>
    <x v="6"/>
    <x v="0"/>
    <x v="0"/>
    <s v="INT_PRO_PART_SERIES"/>
    <s v=""/>
    <x v="74"/>
    <x v="0"/>
    <x v="0"/>
    <n v="8"/>
    <x v="4"/>
    <x v="4"/>
    <x v="6"/>
    <s v=""/>
    <s v=""/>
    <n v="875"/>
    <s v="-875"/>
    <x v="0"/>
    <x v="0"/>
    <x v="0"/>
    <x v="405"/>
    <x v="9"/>
    <s v="料號系列"/>
    <s v="FP"/>
    <s v="FP"/>
    <x v="8"/>
    <x v="192"/>
    <m/>
    <s v="^(FP)$"/>
    <n v="9"/>
    <x v="0"/>
    <x v="6"/>
    <x v="0"/>
    <x v="1"/>
    <x v="0"/>
    <x v="1"/>
    <b v="0"/>
    <x v="0"/>
    <x v="0"/>
    <n v="0"/>
    <x v="0"/>
    <b v="0"/>
    <b v="0"/>
    <b v="0"/>
    <b v="0"/>
    <b v="0"/>
    <b v="0"/>
    <b v="0"/>
    <b v="0"/>
    <b v="0"/>
    <b v="0"/>
    <b v="0"/>
    <x v="0"/>
    <x v="0"/>
    <n v="0"/>
    <x v="34"/>
    <x v="0"/>
  </r>
  <r>
    <m/>
    <x v="6"/>
    <x v="14"/>
    <x v="361"/>
    <x v="362"/>
    <x v="1"/>
    <x v="374"/>
    <m/>
    <x v="2"/>
    <x v="84"/>
    <m/>
    <s v="Sensitive"/>
    <s v="代碼類"/>
    <m/>
    <x v="5"/>
    <s v="PRO"/>
    <x v="8"/>
    <x v="11"/>
    <x v="0"/>
    <x v="8"/>
    <s v="INT_PRO_PART_SERIES"/>
    <s v="IEC_PART_NUMBER"/>
    <m/>
    <m/>
    <s v="Su.May@inventec.com"/>
    <m/>
    <m/>
    <m/>
    <m/>
    <m/>
    <m/>
    <m/>
    <m/>
    <m/>
    <m/>
    <m/>
    <m/>
    <m/>
    <m/>
    <m/>
    <s v="資料清單"/>
    <x v="15"/>
    <x v="50"/>
    <x v="167"/>
    <x v="14"/>
    <s v="IEC_STD_V10 &gt;&gt; Data Standard &gt;&gt; PRO"/>
    <s v="IEC Part Number"/>
    <x v="362"/>
    <x v="1"/>
    <x v="0"/>
    <x v="374"/>
    <x v="8"/>
    <s v="IEC_STD_V10 &gt;&gt; Common &gt;&gt; AutoMetaDataIEC Part Number"/>
    <x v="2"/>
    <x v="2"/>
    <s v="英業達料號Relationship"/>
    <n v="764"/>
    <n v="877"/>
    <n v="0"/>
    <s v=""/>
    <n v="0"/>
    <n v="0"/>
    <n v="903"/>
    <x v="163"/>
    <s v="Part Series"/>
    <x v="83"/>
    <s v="IEC_STD_V10 &gt;&gt; Data Standard &gt;&gt; PRO &gt;&gt; Part Series"/>
    <x v="0"/>
    <s v="P.3.9.0:"/>
    <x v="155"/>
    <x v="155"/>
    <x v="876"/>
    <x v="361"/>
    <x v="362"/>
    <x v="203"/>
    <x v="0"/>
    <x v="8"/>
    <x v="0"/>
    <x v="2"/>
    <m/>
    <x v="0"/>
    <x v="2"/>
    <s v="Part Series_IEC Part Number"/>
    <x v="860"/>
    <x v="2"/>
    <x v="0"/>
    <x v="11"/>
    <x v="6"/>
    <x v="0"/>
    <x v="0"/>
    <s v="INT_PRO_PART_SERIES"/>
    <s v="IEC_PART_NUMBER"/>
    <x v="74"/>
    <x v="246"/>
    <x v="0"/>
    <n v="8"/>
    <x v="4"/>
    <x v="4"/>
    <x v="6"/>
    <s v=""/>
    <s v=""/>
    <n v="876"/>
    <s v="-876"/>
    <x v="0"/>
    <x v="0"/>
    <x v="0"/>
    <x v="362"/>
    <x v="8"/>
    <s v="英業達料號"/>
    <s v="FP"/>
    <s v="FP"/>
    <x v="8"/>
    <x v="167"/>
    <m/>
    <s v="^(FP)$"/>
    <n v="9"/>
    <x v="0"/>
    <x v="6"/>
    <x v="0"/>
    <x v="1"/>
    <x v="1"/>
    <x v="1"/>
    <b v="0"/>
    <x v="0"/>
    <x v="1"/>
    <n v="0"/>
    <x v="0"/>
    <b v="0"/>
    <b v="0"/>
    <b v="0"/>
    <b v="0"/>
    <b v="0"/>
    <b v="0"/>
    <b v="0"/>
    <b v="0"/>
    <b v="0"/>
    <b v="0"/>
    <b v="0"/>
    <x v="0"/>
    <x v="0"/>
    <n v="0"/>
    <x v="18"/>
    <x v="0"/>
  </r>
  <r>
    <m/>
    <x v="6"/>
    <x v="14"/>
    <x v="233"/>
    <x v="233"/>
    <x v="181"/>
    <x v="353"/>
    <m/>
    <x v="2"/>
    <x v="84"/>
    <m/>
    <s v="General"/>
    <s v="代碼類"/>
    <m/>
    <x v="5"/>
    <s v="PRO"/>
    <x v="8"/>
    <x v="11"/>
    <x v="0"/>
    <x v="8"/>
    <s v="INT_PRO_PART_SERIES"/>
    <s v="PLANT_CODE"/>
    <m/>
    <m/>
    <s v="Su.May@inventec.com"/>
    <m/>
    <m/>
    <m/>
    <m/>
    <m/>
    <m/>
    <m/>
    <m/>
    <m/>
    <m/>
    <m/>
    <m/>
    <m/>
    <m/>
    <m/>
    <s v="資料清單"/>
    <x v="15"/>
    <x v="51"/>
    <x v="154"/>
    <x v="14"/>
    <s v="IEC_STD_V10 &gt;&gt; Data Standard &gt;&gt; PRO"/>
    <s v="Plant Code"/>
    <x v="233"/>
    <x v="181"/>
    <x v="0"/>
    <x v="353"/>
    <x v="8"/>
    <s v="IEC_STD_V10 &gt;&gt; Common &gt;&gt; AutoMetaDataPlant Code"/>
    <x v="2"/>
    <x v="0"/>
    <s v="工廠廠別代碼Relationship"/>
    <n v="418"/>
    <n v="877"/>
    <n v="0"/>
    <s v=""/>
    <n v="0"/>
    <n v="0"/>
    <n v="476"/>
    <x v="94"/>
    <s v="Part Series"/>
    <x v="83"/>
    <s v="IEC_STD_V10 &gt;&gt; Data Standard &gt;&gt; PRO &gt;&gt; Part Series"/>
    <x v="0"/>
    <s v="P.3.9.0:"/>
    <x v="156"/>
    <x v="156"/>
    <x v="877"/>
    <x v="233"/>
    <x v="233"/>
    <x v="203"/>
    <x v="0"/>
    <x v="8"/>
    <x v="0"/>
    <x v="2"/>
    <m/>
    <x v="0"/>
    <x v="2"/>
    <s v="Part Series_Plant Code"/>
    <x v="861"/>
    <x v="2"/>
    <x v="0"/>
    <x v="11"/>
    <x v="6"/>
    <x v="0"/>
    <x v="0"/>
    <s v="INT_PRO_PART_SERIES"/>
    <s v="PLANT_CODE"/>
    <x v="74"/>
    <x v="141"/>
    <x v="0"/>
    <n v="8"/>
    <x v="4"/>
    <x v="4"/>
    <x v="0"/>
    <s v=""/>
    <s v=""/>
    <n v="877"/>
    <s v="-877"/>
    <x v="0"/>
    <x v="0"/>
    <x v="0"/>
    <x v="233"/>
    <x v="8"/>
    <n v="0"/>
    <s v="FP"/>
    <s v="FP"/>
    <x v="8"/>
    <x v="154"/>
    <m/>
    <s v="^(FP)$"/>
    <n v="9"/>
    <x v="0"/>
    <x v="6"/>
    <x v="0"/>
    <x v="1"/>
    <x v="1"/>
    <x v="1"/>
    <b v="0"/>
    <x v="0"/>
    <x v="1"/>
    <n v="0"/>
    <x v="0"/>
    <b v="0"/>
    <b v="0"/>
    <b v="0"/>
    <b v="0"/>
    <b v="0"/>
    <b v="0"/>
    <b v="0"/>
    <b v="0"/>
    <b v="0"/>
    <b v="0"/>
    <b v="0"/>
    <x v="0"/>
    <x v="0"/>
    <n v="0"/>
    <x v="19"/>
    <x v="0"/>
  </r>
  <r>
    <m/>
    <x v="6"/>
    <x v="14"/>
    <x v="390"/>
    <x v="391"/>
    <x v="204"/>
    <x v="404"/>
    <s v="產品系列清單"/>
    <x v="1"/>
    <x v="84"/>
    <m/>
    <s v="Sensitive"/>
    <s v="文本類"/>
    <m/>
    <x v="5"/>
    <s v="PRO"/>
    <x v="9"/>
    <x v="11"/>
    <x v="0"/>
    <x v="8"/>
    <s v="INT_PRO_PART_SERIES"/>
    <s v="SERIES_LIST"/>
    <m/>
    <m/>
    <s v="Su.May@inventec.com"/>
    <m/>
    <m/>
    <m/>
    <m/>
    <m/>
    <m/>
    <m/>
    <m/>
    <m/>
    <m/>
    <m/>
    <m/>
    <m/>
    <m/>
    <m/>
    <s v="資料清單"/>
    <x v="15"/>
    <x v="52"/>
    <x v="193"/>
    <x v="14"/>
    <s v="IEC_STD_V10 &gt;&gt; Data Standard &gt;&gt; PRO"/>
    <s v="Series List"/>
    <x v="391"/>
    <x v="204"/>
    <x v="0"/>
    <x v="404"/>
    <x v="9"/>
    <s v="IEC_STD_V10 &gt;&gt; Common &gt;&gt; AutoMetaDataSeries List"/>
    <x v="1"/>
    <x v="2"/>
    <s v="產品系列清單Property"/>
    <n v="824"/>
    <n v="877"/>
    <n v="0"/>
    <s v="Series List"/>
    <n v="1"/>
    <n v="0"/>
    <n v="0"/>
    <x v="0"/>
    <s v="Part Series"/>
    <x v="83"/>
    <s v="IEC_STD_V10 &gt;&gt; Data Standard &gt;&gt; PRO &gt;&gt; Part Series"/>
    <x v="0"/>
    <s v="P.3.9.0:"/>
    <x v="157"/>
    <x v="157"/>
    <x v="878"/>
    <x v="390"/>
    <x v="391"/>
    <x v="322"/>
    <x v="0"/>
    <x v="8"/>
    <x v="0"/>
    <x v="1"/>
    <m/>
    <x v="0"/>
    <x v="1"/>
    <s v="Part Series_Series List"/>
    <x v="862"/>
    <x v="1"/>
    <x v="0"/>
    <x v="11"/>
    <x v="6"/>
    <x v="0"/>
    <x v="0"/>
    <s v="INT_PRO_PART_SERIES"/>
    <s v="SERIES_LIST"/>
    <x v="74"/>
    <x v="269"/>
    <x v="0"/>
    <n v="8"/>
    <x v="4"/>
    <x v="4"/>
    <x v="6"/>
    <s v=""/>
    <s v=""/>
    <n v="878"/>
    <s v="-878"/>
    <x v="0"/>
    <x v="0"/>
    <x v="0"/>
    <x v="391"/>
    <x v="9"/>
    <s v="產品系列清單"/>
    <s v="FP"/>
    <s v="FP"/>
    <x v="8"/>
    <x v="193"/>
    <m/>
    <s v="^(FP)$"/>
    <n v="9"/>
    <x v="0"/>
    <x v="6"/>
    <x v="0"/>
    <x v="1"/>
    <x v="1"/>
    <x v="1"/>
    <b v="0"/>
    <x v="0"/>
    <x v="1"/>
    <n v="0"/>
    <x v="0"/>
    <b v="0"/>
    <b v="0"/>
    <b v="0"/>
    <b v="0"/>
    <b v="0"/>
    <b v="0"/>
    <b v="0"/>
    <b v="0"/>
    <b v="0"/>
    <b v="0"/>
    <b v="0"/>
    <x v="0"/>
    <x v="0"/>
    <n v="0"/>
    <x v="34"/>
    <x v="0"/>
  </r>
  <r>
    <m/>
    <x v="6"/>
    <x v="14"/>
    <x v="405"/>
    <x v="406"/>
    <x v="207"/>
    <x v="383"/>
    <m/>
    <x v="0"/>
    <x v="0"/>
    <m/>
    <s v="Sensitive"/>
    <m/>
    <m/>
    <x v="5"/>
    <s v="PRO"/>
    <x v="9"/>
    <x v="7"/>
    <x v="0"/>
    <x v="5"/>
    <s v="INT_PRO_MATERIAL_MARKETING_PRICE_INFORMATION"/>
    <m/>
    <m/>
    <m/>
    <s v="Hung.Eric@inventec.com"/>
    <m/>
    <m/>
    <m/>
    <s v="原物料波動影響零件類別成本分析.xlsx"/>
    <s v="檔案內對應的項目等規則"/>
    <m/>
    <m/>
    <m/>
    <m/>
    <m/>
    <m/>
    <m/>
    <m/>
    <m/>
    <m/>
    <s v="資料清單"/>
    <x v="15"/>
    <x v="53"/>
    <x v="194"/>
    <x v="14"/>
    <s v="IEC_STD_V10 &gt;&gt; Data Standard &gt;&gt; PRO"/>
    <s v="Material Marketing Price Information"/>
    <x v="406"/>
    <x v="207"/>
    <x v="0"/>
    <x v="383"/>
    <x v="9"/>
    <s v="IEC_STD_V10 &gt;&gt; Common &gt;&gt; AutoMetaDataMaterial Marketing Price Information"/>
    <x v="0"/>
    <x v="2"/>
    <s v="原物料市場價格波動訊息Concept"/>
    <n v="881"/>
    <n v="0"/>
    <n v="0"/>
    <s v=""/>
    <n v="0"/>
    <n v="0"/>
    <n v="0"/>
    <x v="0"/>
    <s v=""/>
    <x v="0"/>
    <s v=""/>
    <x v="0"/>
    <s v="P.3.9.0:"/>
    <x v="158"/>
    <x v="158"/>
    <x v="879"/>
    <x v="405"/>
    <x v="406"/>
    <x v="203"/>
    <x v="0"/>
    <x v="5"/>
    <x v="0"/>
    <x v="0"/>
    <m/>
    <x v="0"/>
    <x v="0"/>
    <s v="Material Marketing Price Information"/>
    <x v="863"/>
    <x v="0"/>
    <x v="0"/>
    <x v="7"/>
    <x v="6"/>
    <x v="0"/>
    <x v="0"/>
    <s v="INT_PRO_MATERIAL_MARKETING_PRICE_INFORMATION"/>
    <s v=""/>
    <x v="75"/>
    <x v="0"/>
    <x v="0"/>
    <n v="8"/>
    <x v="4"/>
    <x v="4"/>
    <x v="6"/>
    <s v=""/>
    <s v=""/>
    <n v="879"/>
    <s v="-879"/>
    <x v="0"/>
    <x v="0"/>
    <x v="0"/>
    <x v="406"/>
    <x v="9"/>
    <s v="原物料分析, 每月 金、銅、鋁、錫、鎳、鐵礦砂、PC原物料行情"/>
    <s v="Manual"/>
    <s v="MANUAL"/>
    <x v="5"/>
    <x v="194"/>
    <m/>
    <s v="^(Manual|MANUAL)$"/>
    <n v="9"/>
    <x v="0"/>
    <x v="6"/>
    <x v="0"/>
    <x v="1"/>
    <x v="0"/>
    <x v="1"/>
    <b v="0"/>
    <x v="0"/>
    <x v="0"/>
    <n v="0"/>
    <x v="0"/>
    <b v="0"/>
    <b v="0"/>
    <b v="0"/>
    <b v="0"/>
    <b v="0"/>
    <b v="0"/>
    <b v="0"/>
    <b v="0"/>
    <b v="0"/>
    <b v="0"/>
    <b v="0"/>
    <x v="0"/>
    <x v="0"/>
    <n v="0"/>
    <x v="39"/>
    <x v="0"/>
  </r>
  <r>
    <m/>
    <x v="6"/>
    <x v="14"/>
    <x v="371"/>
    <x v="372"/>
    <x v="1"/>
    <x v="384"/>
    <m/>
    <x v="1"/>
    <x v="85"/>
    <m/>
    <s v="General"/>
    <s v="日期類"/>
    <m/>
    <x v="5"/>
    <s v="PRO"/>
    <x v="9"/>
    <x v="7"/>
    <x v="0"/>
    <x v="5"/>
    <s v="INT_PRO_MATERIAL_MARKETING_PRICE_INFORMATION"/>
    <s v="RAW_MATERIAL_DATA_MONTH"/>
    <m/>
    <m/>
    <s v="Hung.Eric@inventec.com"/>
    <m/>
    <m/>
    <m/>
    <s v="原物料波動影響零件類別成本分析.xlsx"/>
    <m/>
    <m/>
    <m/>
    <m/>
    <m/>
    <m/>
    <m/>
    <m/>
    <m/>
    <m/>
    <m/>
    <s v="資料清單"/>
    <x v="15"/>
    <x v="54"/>
    <x v="195"/>
    <x v="14"/>
    <s v="IEC_STD_V10 &gt;&gt; Data Standard &gt;&gt; PRO"/>
    <s v="Raw Material Data Month"/>
    <x v="372"/>
    <x v="1"/>
    <x v="0"/>
    <x v="384"/>
    <x v="9"/>
    <s v="IEC_STD_V10 &gt;&gt; Common &gt;&gt; AutoMetaDataRaw Material Data Month"/>
    <x v="1"/>
    <x v="0"/>
    <s v="原物料資料月份Property"/>
    <n v="792"/>
    <n v="881"/>
    <n v="0"/>
    <s v="Raw Material Data Month"/>
    <n v="1"/>
    <n v="0"/>
    <n v="0"/>
    <x v="0"/>
    <s v="Material Marketing Price Information"/>
    <x v="84"/>
    <s v="IEC_STD_V10 &gt;&gt; Data Standard &gt;&gt; PRO &gt;&gt; Material Marketing Price Information"/>
    <x v="0"/>
    <s v="P.3.9.0:"/>
    <x v="159"/>
    <x v="159"/>
    <x v="880"/>
    <x v="371"/>
    <x v="372"/>
    <x v="203"/>
    <x v="0"/>
    <x v="5"/>
    <x v="0"/>
    <x v="3"/>
    <m/>
    <x v="0"/>
    <x v="1"/>
    <s v="Material Marketing Price Information_Raw Material Data Month"/>
    <x v="864"/>
    <x v="1"/>
    <x v="0"/>
    <x v="7"/>
    <x v="6"/>
    <x v="0"/>
    <x v="0"/>
    <s v="INT_PRO_MATERIAL_MARKETING_PRICE_INFORMATION"/>
    <s v="RAW_MATERIAL_DATA_MONTH"/>
    <x v="75"/>
    <x v="253"/>
    <x v="0"/>
    <n v="8"/>
    <x v="4"/>
    <x v="4"/>
    <x v="6"/>
    <s v=""/>
    <s v=""/>
    <n v="880"/>
    <s v="-880"/>
    <x v="0"/>
    <x v="0"/>
    <x v="0"/>
    <x v="372"/>
    <x v="9"/>
    <s v="使用者可選擇 顯示資料的時間軸"/>
    <s v="Manual"/>
    <s v="MANUAL"/>
    <x v="5"/>
    <x v="195"/>
    <m/>
    <s v="^(Manual|MANUAL)$"/>
    <n v="9"/>
    <x v="0"/>
    <x v="6"/>
    <x v="0"/>
    <x v="1"/>
    <x v="1"/>
    <x v="1"/>
    <b v="0"/>
    <x v="0"/>
    <x v="1"/>
    <n v="0"/>
    <x v="0"/>
    <b v="0"/>
    <b v="0"/>
    <b v="0"/>
    <b v="0"/>
    <b v="0"/>
    <b v="0"/>
    <b v="0"/>
    <b v="0"/>
    <b v="0"/>
    <b v="0"/>
    <b v="0"/>
    <x v="0"/>
    <x v="0"/>
    <n v="0"/>
    <x v="23"/>
    <x v="0"/>
  </r>
  <r>
    <m/>
    <x v="6"/>
    <x v="14"/>
    <x v="373"/>
    <x v="374"/>
    <x v="1"/>
    <x v="386"/>
    <s v="依使用者選定 連接器 或散熱模組 或 電路板  或  Set組裝件之次階品項部品 ，顯示所選定次階品項部品對應的Part Category 訊息"/>
    <x v="1"/>
    <x v="85"/>
    <m/>
    <s v="General"/>
    <s v="文本類"/>
    <m/>
    <x v="5"/>
    <s v="PRO"/>
    <x v="9"/>
    <x v="7"/>
    <x v="0"/>
    <x v="5"/>
    <s v="INT_PRO_MATERIAL_MARKETING_PRICE_INFORMATION"/>
    <s v="SUB_MATERIAL_CATALOG"/>
    <m/>
    <m/>
    <s v="Hung.Eric@inventec.com"/>
    <s v="依使用者選定 連接器 或散熱模組 或 電路板  或  Set組裝件之次階品項部品 ，顯示所選定次階品項部品對應的Part Category 訊息"/>
    <m/>
    <m/>
    <s v="原物料波動影響零件類別成本分析.xlsx"/>
    <m/>
    <m/>
    <m/>
    <m/>
    <m/>
    <m/>
    <m/>
    <m/>
    <m/>
    <m/>
    <m/>
    <s v="資料清單"/>
    <x v="15"/>
    <x v="55"/>
    <x v="191"/>
    <x v="14"/>
    <s v="IEC_STD_V10 &gt;&gt; Data Standard &gt;&gt; PRO"/>
    <s v="Sub Material Catalog"/>
    <x v="374"/>
    <x v="1"/>
    <x v="0"/>
    <x v="386"/>
    <x v="9"/>
    <s v="IEC_STD_V10 &gt;&gt; Common &gt;&gt; AutoMetaDataSub Material Catalog"/>
    <x v="1"/>
    <x v="0"/>
    <s v="次階品項Property"/>
    <n v="794"/>
    <n v="881"/>
    <n v="0"/>
    <s v="Sub Material Catalog"/>
    <n v="1"/>
    <n v="0"/>
    <n v="0"/>
    <x v="0"/>
    <s v="Material Marketing Price Information"/>
    <x v="84"/>
    <s v="IEC_STD_V10 &gt;&gt; Data Standard &gt;&gt; PRO &gt;&gt; Material Marketing Price Information"/>
    <x v="0"/>
    <s v="P.3.9.0:"/>
    <x v="160"/>
    <x v="160"/>
    <x v="881"/>
    <x v="373"/>
    <x v="374"/>
    <x v="313"/>
    <x v="0"/>
    <x v="5"/>
    <x v="22"/>
    <x v="1"/>
    <m/>
    <x v="0"/>
    <x v="1"/>
    <s v="Material Marketing Price Information_Sub Material Catalog"/>
    <x v="865"/>
    <x v="1"/>
    <x v="0"/>
    <x v="7"/>
    <x v="6"/>
    <x v="0"/>
    <x v="0"/>
    <s v="INT_PRO_MATERIAL_MARKETING_PRICE_INFORMATION"/>
    <s v="SUB_MATERIAL_CATALOG"/>
    <x v="75"/>
    <x v="255"/>
    <x v="0"/>
    <n v="8"/>
    <x v="4"/>
    <x v="4"/>
    <x v="6"/>
    <s v=""/>
    <s v=""/>
    <n v="881"/>
    <s v="-881"/>
    <x v="0"/>
    <x v="0"/>
    <x v="0"/>
    <x v="374"/>
    <x v="9"/>
    <s v="依使用者選定 連接器 或散熱模組 或 電路板  或  Set組裝件之次階品項部品 ，顯示所選定次階品項部品對應的Part Category 訊息"/>
    <s v="Manual"/>
    <s v="MANUAL"/>
    <x v="5"/>
    <x v="191"/>
    <m/>
    <s v="^(Manual|MANUAL)$"/>
    <n v="9"/>
    <x v="0"/>
    <x v="6"/>
    <x v="0"/>
    <x v="1"/>
    <x v="1"/>
    <x v="1"/>
    <b v="0"/>
    <x v="0"/>
    <x v="1"/>
    <n v="0"/>
    <x v="0"/>
    <b v="0"/>
    <b v="0"/>
    <b v="0"/>
    <b v="0"/>
    <b v="0"/>
    <b v="0"/>
    <b v="0"/>
    <b v="0"/>
    <b v="0"/>
    <b v="0"/>
    <b v="0"/>
    <x v="0"/>
    <x v="0"/>
    <n v="0"/>
    <x v="6"/>
    <x v="0"/>
  </r>
  <r>
    <m/>
    <x v="6"/>
    <x v="14"/>
    <x v="374"/>
    <x v="375"/>
    <x v="1"/>
    <x v="387"/>
    <s v="材料、製程: 如, 塑膠,包材,人力成本 ,水電,其他(設備攤提,維修,管銷等) "/>
    <x v="1"/>
    <x v="85"/>
    <m/>
    <s v="General"/>
    <s v="文本類"/>
    <m/>
    <x v="5"/>
    <s v="PRO"/>
    <x v="9"/>
    <x v="7"/>
    <x v="0"/>
    <x v="5"/>
    <s v="INT_PRO_MATERIAL_MARKETING_PRICE_INFORMATION"/>
    <s v="SUB_STAGE_TYPE"/>
    <m/>
    <m/>
    <s v="Hung.Eric@inventec.com"/>
    <m/>
    <m/>
    <m/>
    <s v="原物料波動影響零件類別成本分析.xlsx"/>
    <m/>
    <m/>
    <m/>
    <m/>
    <m/>
    <m/>
    <m/>
    <m/>
    <m/>
    <m/>
    <m/>
    <s v="資料清單"/>
    <x v="15"/>
    <x v="56"/>
    <x v="196"/>
    <x v="14"/>
    <s v="IEC_STD_V10 &gt;&gt; Data Standard &gt;&gt; PRO"/>
    <s v="Sub-stage Type"/>
    <x v="375"/>
    <x v="1"/>
    <x v="0"/>
    <x v="387"/>
    <x v="9"/>
    <s v="IEC_STD_V10 &gt;&gt; Common &gt;&gt; AutoMetaDataSub-stage Type"/>
    <x v="1"/>
    <x v="0"/>
    <s v="子階成本分類Property"/>
    <n v="795"/>
    <n v="881"/>
    <n v="0"/>
    <s v="Sub-stage Type"/>
    <n v="1"/>
    <n v="0"/>
    <n v="0"/>
    <x v="0"/>
    <s v="Material Marketing Price Information"/>
    <x v="84"/>
    <s v="IEC_STD_V10 &gt;&gt; Data Standard &gt;&gt; PRO &gt;&gt; Material Marketing Price Information"/>
    <x v="0"/>
    <s v="P.3.9.0:"/>
    <x v="161"/>
    <x v="161"/>
    <x v="882"/>
    <x v="374"/>
    <x v="375"/>
    <x v="314"/>
    <x v="0"/>
    <x v="5"/>
    <x v="0"/>
    <x v="1"/>
    <m/>
    <x v="0"/>
    <x v="1"/>
    <s v="Material Marketing Price Information_Sub-stage Type"/>
    <x v="866"/>
    <x v="1"/>
    <x v="0"/>
    <x v="7"/>
    <x v="6"/>
    <x v="0"/>
    <x v="0"/>
    <s v="INT_PRO_MATERIAL_MARKETING_PRICE_INFORMATION"/>
    <s v="SUB_STAGE_TYPE"/>
    <x v="75"/>
    <x v="256"/>
    <x v="0"/>
    <n v="8"/>
    <x v="4"/>
    <x v="4"/>
    <x v="6"/>
    <s v=""/>
    <s v=""/>
    <n v="882"/>
    <s v="-882"/>
    <x v="0"/>
    <x v="0"/>
    <x v="0"/>
    <x v="375"/>
    <x v="9"/>
    <s v="子階成本分類"/>
    <s v="Manual"/>
    <s v="MANUAL"/>
    <x v="5"/>
    <x v="196"/>
    <m/>
    <s v="^(Manual|MANUAL)$"/>
    <n v="9"/>
    <x v="0"/>
    <x v="6"/>
    <x v="0"/>
    <x v="1"/>
    <x v="1"/>
    <x v="1"/>
    <b v="0"/>
    <x v="0"/>
    <x v="1"/>
    <n v="0"/>
    <x v="0"/>
    <b v="0"/>
    <b v="0"/>
    <b v="0"/>
    <b v="0"/>
    <b v="0"/>
    <b v="0"/>
    <b v="0"/>
    <b v="0"/>
    <b v="0"/>
    <b v="0"/>
    <b v="0"/>
    <x v="0"/>
    <x v="0"/>
    <n v="0"/>
    <x v="0"/>
    <x v="0"/>
  </r>
  <r>
    <m/>
    <x v="6"/>
    <x v="14"/>
    <x v="375"/>
    <x v="376"/>
    <x v="1"/>
    <x v="388"/>
    <m/>
    <x v="1"/>
    <x v="85"/>
    <m/>
    <s v="General"/>
    <s v="比例類"/>
    <m/>
    <x v="5"/>
    <s v="PRO"/>
    <x v="9"/>
    <x v="7"/>
    <x v="0"/>
    <x v="5"/>
    <s v="INT_PRO_MATERIAL_MARKETING_PRICE_INFORMATION"/>
    <s v="STAGE_COMPOSITION_COST_RATIO"/>
    <m/>
    <m/>
    <s v="Hung.Eric@inventec.com"/>
    <m/>
    <m/>
    <m/>
    <s v="原物料波動影響零件類別成本分析.xlsx"/>
    <m/>
    <m/>
    <m/>
    <m/>
    <m/>
    <m/>
    <m/>
    <m/>
    <m/>
    <m/>
    <m/>
    <s v="資料清單"/>
    <x v="15"/>
    <x v="57"/>
    <x v="197"/>
    <x v="14"/>
    <s v="IEC_STD_V10 &gt;&gt; Data Standard &gt;&gt; PRO"/>
    <s v="Stage Composition Cost Ratio"/>
    <x v="376"/>
    <x v="1"/>
    <x v="0"/>
    <x v="388"/>
    <x v="9"/>
    <s v="IEC_STD_V10 &gt;&gt; Common &gt;&gt; AutoMetaDataStage Composition Cost Ratio"/>
    <x v="1"/>
    <x v="0"/>
    <s v="購價成本比例Property"/>
    <n v="796"/>
    <n v="881"/>
    <n v="0"/>
    <s v="Stage Composition Cost Ratio"/>
    <n v="1"/>
    <n v="0"/>
    <n v="0"/>
    <x v="0"/>
    <s v="Material Marketing Price Information"/>
    <x v="84"/>
    <s v="IEC_STD_V10 &gt;&gt; Data Standard &gt;&gt; PRO &gt;&gt; Material Marketing Price Information"/>
    <x v="0"/>
    <s v="P.3.9.0:"/>
    <x v="162"/>
    <x v="162"/>
    <x v="883"/>
    <x v="375"/>
    <x v="376"/>
    <x v="203"/>
    <x v="0"/>
    <x v="5"/>
    <x v="0"/>
    <x v="5"/>
    <m/>
    <x v="0"/>
    <x v="1"/>
    <s v="Material Marketing Price Information_Stage Composition Cost Ratio"/>
    <x v="867"/>
    <x v="1"/>
    <x v="0"/>
    <x v="7"/>
    <x v="6"/>
    <x v="0"/>
    <x v="0"/>
    <s v="INT_PRO_MATERIAL_MARKETING_PRICE_INFORMATION"/>
    <s v="STAGE_COMPOSITION_COST_RATIO"/>
    <x v="75"/>
    <x v="257"/>
    <x v="0"/>
    <n v="8"/>
    <x v="4"/>
    <x v="4"/>
    <x v="6"/>
    <s v=""/>
    <s v=""/>
    <n v="883"/>
    <s v="-883"/>
    <x v="0"/>
    <x v="0"/>
    <x v="0"/>
    <x v="376"/>
    <x v="9"/>
    <s v="購價成本比例"/>
    <s v="Manual"/>
    <s v="MANUAL"/>
    <x v="5"/>
    <x v="197"/>
    <m/>
    <s v="^(Manual|MANUAL)$"/>
    <n v="9"/>
    <x v="0"/>
    <x v="6"/>
    <x v="0"/>
    <x v="1"/>
    <x v="1"/>
    <x v="1"/>
    <b v="0"/>
    <x v="0"/>
    <x v="1"/>
    <n v="0"/>
    <x v="0"/>
    <b v="0"/>
    <b v="0"/>
    <b v="0"/>
    <b v="0"/>
    <b v="0"/>
    <b v="0"/>
    <b v="0"/>
    <b v="0"/>
    <b v="0"/>
    <b v="0"/>
    <b v="0"/>
    <x v="0"/>
    <x v="0"/>
    <n v="0"/>
    <x v="10"/>
    <x v="0"/>
  </r>
  <r>
    <m/>
    <x v="6"/>
    <x v="14"/>
    <x v="376"/>
    <x v="377"/>
    <x v="1"/>
    <x v="389"/>
    <s v="如, LME-銅,SCI-PC,LME-銅,LME-銅"/>
    <x v="1"/>
    <x v="85"/>
    <m/>
    <s v="General"/>
    <s v="文本類"/>
    <m/>
    <x v="5"/>
    <s v="PRO"/>
    <x v="9"/>
    <x v="7"/>
    <x v="0"/>
    <x v="5"/>
    <s v="INT_PRO_MATERIAL_MARKETING_PRICE_INFORMATION"/>
    <s v="MATERIAL_FUTURES_CATEGORY"/>
    <m/>
    <m/>
    <s v="Hung.Eric@inventec.com"/>
    <s v="依使用者選定 連接器 或散熱模組 或 電路板  或  Set組裝件之次階品項部品 ，顯示所選定次階品項部品對應的Part Category 訊息"/>
    <m/>
    <m/>
    <s v="原物料波動影響零件類別成本分析.xlsx"/>
    <m/>
    <m/>
    <m/>
    <m/>
    <m/>
    <m/>
    <m/>
    <m/>
    <m/>
    <m/>
    <m/>
    <s v="資料清單"/>
    <x v="15"/>
    <x v="58"/>
    <x v="198"/>
    <x v="14"/>
    <s v="IEC_STD_V10 &gt;&gt; Data Standard &gt;&gt; PRO"/>
    <s v="Material Futures category"/>
    <x v="377"/>
    <x v="1"/>
    <x v="0"/>
    <x v="389"/>
    <x v="9"/>
    <s v="IEC_STD_V10 &gt;&gt; Common &gt;&gt; AutoMetaDataMaterial Futures category"/>
    <x v="1"/>
    <x v="0"/>
    <s v="原料期貨種類Property"/>
    <n v="797"/>
    <n v="881"/>
    <n v="0"/>
    <s v="Material Futures category"/>
    <n v="1"/>
    <n v="0"/>
    <n v="0"/>
    <x v="0"/>
    <s v="Material Marketing Price Information"/>
    <x v="84"/>
    <s v="IEC_STD_V10 &gt;&gt; Data Standard &gt;&gt; PRO &gt;&gt; Material Marketing Price Information"/>
    <x v="0"/>
    <s v="P.3.9.0:"/>
    <x v="163"/>
    <x v="163"/>
    <x v="884"/>
    <x v="376"/>
    <x v="377"/>
    <x v="315"/>
    <x v="0"/>
    <x v="5"/>
    <x v="22"/>
    <x v="1"/>
    <m/>
    <x v="0"/>
    <x v="1"/>
    <s v="Material Marketing Price Information_Material Futures category"/>
    <x v="868"/>
    <x v="1"/>
    <x v="0"/>
    <x v="7"/>
    <x v="6"/>
    <x v="0"/>
    <x v="0"/>
    <s v="INT_PRO_MATERIAL_MARKETING_PRICE_INFORMATION"/>
    <s v="MATERIAL_FUTURES_CATEGORY"/>
    <x v="75"/>
    <x v="258"/>
    <x v="0"/>
    <n v="8"/>
    <x v="4"/>
    <x v="4"/>
    <x v="6"/>
    <s v=""/>
    <s v=""/>
    <n v="884"/>
    <s v="-884"/>
    <x v="0"/>
    <x v="0"/>
    <x v="0"/>
    <x v="377"/>
    <x v="9"/>
    <s v="原料期貨種類"/>
    <s v="Manual"/>
    <s v="MANUAL"/>
    <x v="5"/>
    <x v="198"/>
    <m/>
    <s v="^(Manual|MANUAL)$"/>
    <n v="9"/>
    <x v="0"/>
    <x v="6"/>
    <x v="0"/>
    <x v="1"/>
    <x v="1"/>
    <x v="1"/>
    <b v="0"/>
    <x v="0"/>
    <x v="1"/>
    <n v="0"/>
    <x v="0"/>
    <b v="0"/>
    <b v="0"/>
    <b v="0"/>
    <b v="0"/>
    <b v="0"/>
    <b v="0"/>
    <b v="0"/>
    <b v="0"/>
    <b v="0"/>
    <b v="0"/>
    <b v="0"/>
    <x v="0"/>
    <x v="0"/>
    <n v="0"/>
    <x v="4"/>
    <x v="0"/>
  </r>
  <r>
    <m/>
    <x v="6"/>
    <x v="14"/>
    <x v="377"/>
    <x v="378"/>
    <x v="1"/>
    <x v="390"/>
    <s v="如, 電鍍 (鎳25%、錫25%、金50%)_x000a_未定品項預設為100%"/>
    <x v="1"/>
    <x v="85"/>
    <m/>
    <s v="General"/>
    <s v="比例類"/>
    <m/>
    <x v="5"/>
    <s v="PRO"/>
    <x v="9"/>
    <x v="7"/>
    <x v="0"/>
    <x v="5"/>
    <s v="INT_PRO_MATERIAL_MARKETING_PRICE_INFORMATION"/>
    <s v="RAW_COST_RATIO"/>
    <m/>
    <m/>
    <s v="Hung.Eric@inventec.com"/>
    <m/>
    <m/>
    <m/>
    <s v="原物料波動影響零件類別成本分析.xlsx"/>
    <m/>
    <m/>
    <m/>
    <m/>
    <m/>
    <m/>
    <m/>
    <m/>
    <m/>
    <m/>
    <m/>
    <s v="資料清單"/>
    <x v="15"/>
    <x v="59"/>
    <x v="199"/>
    <x v="14"/>
    <s v="IEC_STD_V10 &gt;&gt; Data Standard &gt;&gt; PRO"/>
    <s v="Raw Cost Ratio"/>
    <x v="378"/>
    <x v="1"/>
    <x v="0"/>
    <x v="390"/>
    <x v="9"/>
    <s v="IEC_STD_V10 &gt;&gt; Common &gt;&gt; AutoMetaDataRaw Cost Ratio"/>
    <x v="1"/>
    <x v="0"/>
    <s v="原料成本比例Property"/>
    <n v="798"/>
    <n v="881"/>
    <n v="0"/>
    <s v="Raw Cost Ratio"/>
    <n v="1"/>
    <n v="0"/>
    <n v="0"/>
    <x v="0"/>
    <s v="Material Marketing Price Information"/>
    <x v="84"/>
    <s v="IEC_STD_V10 &gt;&gt; Data Standard &gt;&gt; PRO &gt;&gt; Material Marketing Price Information"/>
    <x v="0"/>
    <s v="P.3.9.0:"/>
    <x v="164"/>
    <x v="164"/>
    <x v="885"/>
    <x v="377"/>
    <x v="378"/>
    <x v="316"/>
    <x v="0"/>
    <x v="5"/>
    <x v="0"/>
    <x v="5"/>
    <m/>
    <x v="0"/>
    <x v="1"/>
    <s v="Material Marketing Price Information_Raw Cost Ratio"/>
    <x v="869"/>
    <x v="1"/>
    <x v="0"/>
    <x v="7"/>
    <x v="6"/>
    <x v="0"/>
    <x v="0"/>
    <s v="INT_PRO_MATERIAL_MARKETING_PRICE_INFORMATION"/>
    <s v="RAW_COST_RATIO"/>
    <x v="75"/>
    <x v="259"/>
    <x v="0"/>
    <n v="8"/>
    <x v="4"/>
    <x v="4"/>
    <x v="6"/>
    <s v=""/>
    <s v=""/>
    <n v="885"/>
    <s v="-885"/>
    <x v="0"/>
    <x v="0"/>
    <x v="0"/>
    <x v="378"/>
    <x v="9"/>
    <s v="原料成本比例"/>
    <s v="Manual"/>
    <s v="MANUAL"/>
    <x v="5"/>
    <x v="199"/>
    <m/>
    <s v="^(Manual|MANUAL)$"/>
    <n v="9"/>
    <x v="0"/>
    <x v="6"/>
    <x v="0"/>
    <x v="1"/>
    <x v="1"/>
    <x v="1"/>
    <b v="0"/>
    <x v="0"/>
    <x v="1"/>
    <n v="0"/>
    <x v="0"/>
    <b v="0"/>
    <b v="0"/>
    <b v="0"/>
    <b v="0"/>
    <b v="0"/>
    <b v="0"/>
    <b v="0"/>
    <b v="0"/>
    <b v="0"/>
    <b v="0"/>
    <b v="0"/>
    <x v="0"/>
    <x v="0"/>
    <n v="0"/>
    <x v="0"/>
    <x v="0"/>
  </r>
  <r>
    <m/>
    <x v="6"/>
    <x v="14"/>
    <x v="378"/>
    <x v="379"/>
    <x v="1"/>
    <x v="391"/>
    <m/>
    <x v="1"/>
    <x v="85"/>
    <m/>
    <s v="General"/>
    <s v="比例類"/>
    <m/>
    <x v="5"/>
    <s v="PRO"/>
    <x v="9"/>
    <x v="7"/>
    <x v="0"/>
    <x v="5"/>
    <s v="INT_PRO_MATERIAL_MARKETING_PRICE_INFORMATION"/>
    <s v="RAW_COST_PRICE"/>
    <m/>
    <m/>
    <s v="Hung.Eric@inventec.com"/>
    <m/>
    <m/>
    <m/>
    <s v="原物料波動影響零件類別成本分析.xlsx"/>
    <m/>
    <m/>
    <m/>
    <m/>
    <m/>
    <m/>
    <m/>
    <m/>
    <m/>
    <m/>
    <m/>
    <s v="資料清單"/>
    <x v="15"/>
    <x v="60"/>
    <x v="200"/>
    <x v="14"/>
    <s v="IEC_STD_V10 &gt;&gt; Data Standard &gt;&gt; PRO"/>
    <s v="Raw Cost Price"/>
    <x v="379"/>
    <x v="1"/>
    <x v="0"/>
    <x v="391"/>
    <x v="9"/>
    <s v="IEC_STD_V10 &gt;&gt; Common &gt;&gt; AutoMetaDataRaw Cost Price"/>
    <x v="1"/>
    <x v="0"/>
    <s v="原料期貨價格Property"/>
    <n v="799"/>
    <n v="881"/>
    <n v="0"/>
    <s v="Raw Cost Price"/>
    <n v="1"/>
    <n v="0"/>
    <n v="0"/>
    <x v="0"/>
    <s v="Material Marketing Price Information"/>
    <x v="84"/>
    <s v="IEC_STD_V10 &gt;&gt; Data Standard &gt;&gt; PRO &gt;&gt; Material Marketing Price Information"/>
    <x v="0"/>
    <s v="P.3.9.0:"/>
    <x v="165"/>
    <x v="165"/>
    <x v="886"/>
    <x v="378"/>
    <x v="379"/>
    <x v="203"/>
    <x v="0"/>
    <x v="5"/>
    <x v="0"/>
    <x v="5"/>
    <m/>
    <x v="0"/>
    <x v="1"/>
    <s v="Material Marketing Price Information_Raw Cost Price"/>
    <x v="870"/>
    <x v="1"/>
    <x v="0"/>
    <x v="7"/>
    <x v="6"/>
    <x v="0"/>
    <x v="0"/>
    <s v="INT_PRO_MATERIAL_MARKETING_PRICE_INFORMATION"/>
    <s v="RAW_COST_PRICE"/>
    <x v="75"/>
    <x v="260"/>
    <x v="0"/>
    <n v="8"/>
    <x v="4"/>
    <x v="4"/>
    <x v="6"/>
    <s v=""/>
    <s v=""/>
    <n v="886"/>
    <s v="-886"/>
    <x v="0"/>
    <x v="0"/>
    <x v="0"/>
    <x v="379"/>
    <x v="9"/>
    <s v="原料期貨價格"/>
    <s v="Manual"/>
    <s v="MANUAL"/>
    <x v="5"/>
    <x v="200"/>
    <m/>
    <s v="^(Manual|MANUAL)$"/>
    <n v="9"/>
    <x v="0"/>
    <x v="6"/>
    <x v="0"/>
    <x v="1"/>
    <x v="1"/>
    <x v="1"/>
    <b v="0"/>
    <x v="0"/>
    <x v="1"/>
    <n v="0"/>
    <x v="0"/>
    <b v="0"/>
    <b v="0"/>
    <b v="0"/>
    <b v="0"/>
    <b v="0"/>
    <b v="0"/>
    <b v="0"/>
    <b v="0"/>
    <b v="0"/>
    <b v="0"/>
    <b v="0"/>
    <x v="0"/>
    <x v="0"/>
    <n v="0"/>
    <x v="0"/>
    <x v="0"/>
  </r>
  <r>
    <m/>
    <x v="6"/>
    <x v="14"/>
    <x v="379"/>
    <x v="380"/>
    <x v="1"/>
    <x v="392"/>
    <m/>
    <x v="1"/>
    <x v="85"/>
    <m/>
    <s v="General"/>
    <s v="比例類"/>
    <m/>
    <x v="5"/>
    <s v="PRO"/>
    <x v="9"/>
    <x v="7"/>
    <x v="0"/>
    <x v="5"/>
    <s v="INT_PRO_MATERIAL_MARKETING_PRICE_INFORMATION"/>
    <s v="LAST_RAW_COST_PRICE"/>
    <m/>
    <m/>
    <s v="Hung.Eric@inventec.com"/>
    <m/>
    <m/>
    <m/>
    <s v="原物料波動影響零件類別成本分析.xlsx"/>
    <m/>
    <m/>
    <m/>
    <m/>
    <m/>
    <m/>
    <m/>
    <m/>
    <m/>
    <m/>
    <m/>
    <s v="資料清單"/>
    <x v="15"/>
    <x v="61"/>
    <x v="201"/>
    <x v="14"/>
    <s v="IEC_STD_V10 &gt;&gt; Data Standard &gt;&gt; PRO"/>
    <s v="Last Raw Cost Price"/>
    <x v="380"/>
    <x v="1"/>
    <x v="0"/>
    <x v="392"/>
    <x v="9"/>
    <s v="IEC_STD_V10 &gt;&gt; Common &gt;&gt; AutoMetaDataLast Raw Cost Price"/>
    <x v="1"/>
    <x v="0"/>
    <s v="上期原料期貨價格Property"/>
    <n v="800"/>
    <n v="881"/>
    <n v="0"/>
    <s v="Last Raw Cost Price"/>
    <n v="1"/>
    <n v="0"/>
    <n v="0"/>
    <x v="0"/>
    <s v="Material Marketing Price Information"/>
    <x v="84"/>
    <s v="IEC_STD_V10 &gt;&gt; Data Standard &gt;&gt; PRO &gt;&gt; Material Marketing Price Information"/>
    <x v="0"/>
    <s v="P.3.9.0:"/>
    <x v="166"/>
    <x v="166"/>
    <x v="887"/>
    <x v="379"/>
    <x v="380"/>
    <x v="203"/>
    <x v="0"/>
    <x v="5"/>
    <x v="0"/>
    <x v="5"/>
    <m/>
    <x v="0"/>
    <x v="1"/>
    <s v="Material Marketing Price Information_Last Raw Cost Price"/>
    <x v="871"/>
    <x v="1"/>
    <x v="0"/>
    <x v="7"/>
    <x v="6"/>
    <x v="0"/>
    <x v="0"/>
    <s v="INT_PRO_MATERIAL_MARKETING_PRICE_INFORMATION"/>
    <s v="LAST_RAW_COST_PRICE"/>
    <x v="75"/>
    <x v="261"/>
    <x v="0"/>
    <n v="8"/>
    <x v="4"/>
    <x v="4"/>
    <x v="6"/>
    <s v=""/>
    <s v=""/>
    <n v="887"/>
    <s v="-887"/>
    <x v="0"/>
    <x v="0"/>
    <x v="0"/>
    <x v="380"/>
    <x v="9"/>
    <s v="上期原料期貨價格"/>
    <s v="Manual"/>
    <s v="MANUAL"/>
    <x v="5"/>
    <x v="201"/>
    <m/>
    <s v="^(Manual|MANUAL)$"/>
    <n v="9"/>
    <x v="0"/>
    <x v="6"/>
    <x v="0"/>
    <x v="1"/>
    <x v="1"/>
    <x v="1"/>
    <b v="0"/>
    <x v="0"/>
    <x v="1"/>
    <n v="0"/>
    <x v="0"/>
    <b v="0"/>
    <b v="0"/>
    <b v="0"/>
    <b v="0"/>
    <b v="0"/>
    <b v="0"/>
    <b v="0"/>
    <b v="0"/>
    <b v="0"/>
    <b v="0"/>
    <b v="0"/>
    <x v="0"/>
    <x v="0"/>
    <n v="0"/>
    <x v="5"/>
    <x v="0"/>
  </r>
  <r>
    <m/>
    <x v="6"/>
    <x v="14"/>
    <x v="380"/>
    <x v="381"/>
    <x v="1"/>
    <x v="393"/>
    <m/>
    <x v="1"/>
    <x v="85"/>
    <m/>
    <s v="General"/>
    <s v="比例類"/>
    <m/>
    <x v="5"/>
    <s v="PRO"/>
    <x v="9"/>
    <x v="7"/>
    <x v="0"/>
    <x v="5"/>
    <s v="INT_PRO_MATERIAL_MARKETING_PRICE_INFORMATION"/>
    <s v="LAST_YEAR_RAW_COST_PRICE"/>
    <m/>
    <m/>
    <s v="Hung.Eric@inventec.com"/>
    <m/>
    <m/>
    <m/>
    <s v="原物料波動影響零件類別成本分析.xlsx"/>
    <m/>
    <m/>
    <m/>
    <m/>
    <m/>
    <m/>
    <m/>
    <m/>
    <m/>
    <m/>
    <m/>
    <s v="資料清單"/>
    <x v="15"/>
    <x v="62"/>
    <x v="202"/>
    <x v="14"/>
    <s v="IEC_STD_V10 &gt;&gt; Data Standard &gt;&gt; PRO"/>
    <s v="Last Year Raw Cost Price"/>
    <x v="381"/>
    <x v="1"/>
    <x v="0"/>
    <x v="393"/>
    <x v="9"/>
    <s v="IEC_STD_V10 &gt;&gt; Common &gt;&gt; AutoMetaDataLast Year Raw Cost Price"/>
    <x v="1"/>
    <x v="0"/>
    <s v="去年同期原料期貨價格Property"/>
    <n v="801"/>
    <n v="881"/>
    <n v="0"/>
    <s v="Last Year Raw Cost Price"/>
    <n v="1"/>
    <n v="0"/>
    <n v="0"/>
    <x v="0"/>
    <s v="Material Marketing Price Information"/>
    <x v="84"/>
    <s v="IEC_STD_V10 &gt;&gt; Data Standard &gt;&gt; PRO &gt;&gt; Material Marketing Price Information"/>
    <x v="0"/>
    <s v="P.3.9.0:"/>
    <x v="167"/>
    <x v="167"/>
    <x v="888"/>
    <x v="380"/>
    <x v="381"/>
    <x v="203"/>
    <x v="0"/>
    <x v="5"/>
    <x v="0"/>
    <x v="5"/>
    <m/>
    <x v="0"/>
    <x v="1"/>
    <s v="Material Marketing Price Information_Last Year Raw Cost Price"/>
    <x v="872"/>
    <x v="1"/>
    <x v="0"/>
    <x v="7"/>
    <x v="6"/>
    <x v="0"/>
    <x v="0"/>
    <s v="INT_PRO_MATERIAL_MARKETING_PRICE_INFORMATION"/>
    <s v="LAST_YEAR_RAW_COST_PRICE"/>
    <x v="75"/>
    <x v="262"/>
    <x v="0"/>
    <n v="8"/>
    <x v="4"/>
    <x v="4"/>
    <x v="6"/>
    <s v=""/>
    <s v=""/>
    <n v="888"/>
    <s v="-888"/>
    <x v="0"/>
    <x v="0"/>
    <x v="0"/>
    <x v="381"/>
    <x v="9"/>
    <s v="去年同期原料期貨價格"/>
    <s v="Manual"/>
    <s v="MANUAL"/>
    <x v="5"/>
    <x v="202"/>
    <m/>
    <s v="^(Manual|MANUAL)$"/>
    <n v="9"/>
    <x v="0"/>
    <x v="6"/>
    <x v="0"/>
    <x v="1"/>
    <x v="1"/>
    <x v="1"/>
    <b v="0"/>
    <x v="0"/>
    <x v="1"/>
    <n v="0"/>
    <x v="0"/>
    <b v="0"/>
    <b v="0"/>
    <b v="0"/>
    <b v="0"/>
    <b v="0"/>
    <b v="0"/>
    <b v="0"/>
    <b v="0"/>
    <b v="0"/>
    <b v="0"/>
    <b v="0"/>
    <x v="0"/>
    <x v="0"/>
    <n v="0"/>
    <x v="9"/>
    <x v="0"/>
  </r>
  <r>
    <m/>
    <x v="6"/>
    <x v="14"/>
    <x v="381"/>
    <x v="382"/>
    <x v="1"/>
    <x v="394"/>
    <m/>
    <x v="1"/>
    <x v="85"/>
    <m/>
    <s v="General"/>
    <s v="比例類"/>
    <m/>
    <x v="5"/>
    <s v="PRO"/>
    <x v="9"/>
    <x v="7"/>
    <x v="0"/>
    <x v="5"/>
    <s v="INT_PRO_MATERIAL_MARKETING_PRICE_INFORMATION"/>
    <s v="MATERIAL_FUTURES_MOM"/>
    <m/>
    <m/>
    <s v="Hung.Eric@inventec.com"/>
    <m/>
    <m/>
    <m/>
    <s v="原物料波動影響零件類別成本分析.xlsx"/>
    <m/>
    <m/>
    <m/>
    <m/>
    <m/>
    <m/>
    <m/>
    <m/>
    <m/>
    <m/>
    <m/>
    <s v="資料清單"/>
    <x v="15"/>
    <x v="63"/>
    <x v="203"/>
    <x v="14"/>
    <s v="IEC_STD_V10 &gt;&gt; Data Standard &gt;&gt; PRO"/>
    <s v="Material Futures MOM"/>
    <x v="382"/>
    <x v="1"/>
    <x v="0"/>
    <x v="394"/>
    <x v="9"/>
    <s v="IEC_STD_V10 &gt;&gt; Common &gt;&gt; AutoMetaDataMaterial Futures MOM"/>
    <x v="1"/>
    <x v="0"/>
    <s v="原料期貨月度漲跌幅Property"/>
    <n v="802"/>
    <n v="881"/>
    <n v="0"/>
    <s v="Material Futures MOM"/>
    <n v="1"/>
    <n v="0"/>
    <n v="0"/>
    <x v="0"/>
    <s v="Material Marketing Price Information"/>
    <x v="84"/>
    <s v="IEC_STD_V10 &gt;&gt; Data Standard &gt;&gt; PRO &gt;&gt; Material Marketing Price Information"/>
    <x v="0"/>
    <s v="P.3.9.0:"/>
    <x v="168"/>
    <x v="168"/>
    <x v="889"/>
    <x v="381"/>
    <x v="382"/>
    <x v="203"/>
    <x v="0"/>
    <x v="5"/>
    <x v="0"/>
    <x v="5"/>
    <m/>
    <x v="0"/>
    <x v="1"/>
    <s v="Material Marketing Price Information_Material Futures MOM"/>
    <x v="873"/>
    <x v="1"/>
    <x v="0"/>
    <x v="7"/>
    <x v="6"/>
    <x v="0"/>
    <x v="0"/>
    <s v="INT_PRO_MATERIAL_MARKETING_PRICE_INFORMATION"/>
    <s v="MATERIAL_FUTURES_MOM"/>
    <x v="75"/>
    <x v="263"/>
    <x v="0"/>
    <n v="8"/>
    <x v="4"/>
    <x v="4"/>
    <x v="6"/>
    <s v=""/>
    <s v=""/>
    <n v="889"/>
    <s v="-889"/>
    <x v="0"/>
    <x v="0"/>
    <x v="0"/>
    <x v="382"/>
    <x v="9"/>
    <s v="原料期貨月度漲跌幅"/>
    <s v="Manual"/>
    <s v="MANUAL"/>
    <x v="5"/>
    <x v="203"/>
    <m/>
    <s v="^(Manual|MANUAL)$"/>
    <n v="9"/>
    <x v="0"/>
    <x v="6"/>
    <x v="0"/>
    <x v="1"/>
    <x v="1"/>
    <x v="1"/>
    <b v="0"/>
    <x v="0"/>
    <x v="1"/>
    <n v="0"/>
    <x v="0"/>
    <b v="0"/>
    <b v="0"/>
    <b v="0"/>
    <b v="0"/>
    <b v="0"/>
    <b v="0"/>
    <b v="0"/>
    <b v="0"/>
    <b v="0"/>
    <b v="0"/>
    <b v="0"/>
    <x v="0"/>
    <x v="0"/>
    <n v="0"/>
    <x v="6"/>
    <x v="0"/>
  </r>
  <r>
    <m/>
    <x v="6"/>
    <x v="14"/>
    <x v="382"/>
    <x v="383"/>
    <x v="1"/>
    <x v="395"/>
    <m/>
    <x v="1"/>
    <x v="85"/>
    <m/>
    <s v="General"/>
    <s v="比例類"/>
    <m/>
    <x v="5"/>
    <s v="PRO"/>
    <x v="9"/>
    <x v="7"/>
    <x v="0"/>
    <x v="5"/>
    <s v="INT_PRO_MATERIAL_MARKETING_PRICE_INFORMATION"/>
    <s v="MATERIAL_FUTURES_YOY"/>
    <m/>
    <m/>
    <s v="Hung.Eric@inventec.com"/>
    <m/>
    <m/>
    <m/>
    <s v="原物料波動影響零件類別成本分析.xlsx"/>
    <m/>
    <m/>
    <m/>
    <m/>
    <m/>
    <m/>
    <m/>
    <m/>
    <m/>
    <m/>
    <m/>
    <s v="資料清單"/>
    <x v="15"/>
    <x v="64"/>
    <x v="204"/>
    <x v="14"/>
    <s v="IEC_STD_V10 &gt;&gt; Data Standard &gt;&gt; PRO"/>
    <s v="Material Futures YOY"/>
    <x v="383"/>
    <x v="1"/>
    <x v="0"/>
    <x v="395"/>
    <x v="9"/>
    <s v="IEC_STD_V10 &gt;&gt; Common &gt;&gt; AutoMetaDataMaterial Futures YOY"/>
    <x v="1"/>
    <x v="0"/>
    <s v="原料期貨年度漲跌幅Property"/>
    <n v="803"/>
    <n v="881"/>
    <n v="0"/>
    <s v="Material Futures YOY"/>
    <n v="1"/>
    <n v="0"/>
    <n v="0"/>
    <x v="0"/>
    <s v="Material Marketing Price Information"/>
    <x v="84"/>
    <s v="IEC_STD_V10 &gt;&gt; Data Standard &gt;&gt; PRO &gt;&gt; Material Marketing Price Information"/>
    <x v="0"/>
    <s v="P.3.9.0:"/>
    <x v="169"/>
    <x v="169"/>
    <x v="890"/>
    <x v="382"/>
    <x v="383"/>
    <x v="203"/>
    <x v="0"/>
    <x v="5"/>
    <x v="0"/>
    <x v="5"/>
    <m/>
    <x v="0"/>
    <x v="1"/>
    <s v="Material Marketing Price Information_Material Futures YOY"/>
    <x v="874"/>
    <x v="1"/>
    <x v="0"/>
    <x v="7"/>
    <x v="6"/>
    <x v="0"/>
    <x v="0"/>
    <s v="INT_PRO_MATERIAL_MARKETING_PRICE_INFORMATION"/>
    <s v="MATERIAL_FUTURES_YOY"/>
    <x v="75"/>
    <x v="264"/>
    <x v="0"/>
    <n v="8"/>
    <x v="4"/>
    <x v="4"/>
    <x v="6"/>
    <s v=""/>
    <s v=""/>
    <n v="890"/>
    <s v="-890"/>
    <x v="0"/>
    <x v="0"/>
    <x v="0"/>
    <x v="383"/>
    <x v="9"/>
    <s v="原料期貨年度漲跌幅"/>
    <s v="Manual"/>
    <s v="MANUAL"/>
    <x v="5"/>
    <x v="204"/>
    <m/>
    <s v="^(Manual|MANUAL)$"/>
    <n v="9"/>
    <x v="0"/>
    <x v="6"/>
    <x v="0"/>
    <x v="1"/>
    <x v="1"/>
    <x v="1"/>
    <b v="0"/>
    <x v="0"/>
    <x v="1"/>
    <n v="0"/>
    <x v="0"/>
    <b v="0"/>
    <b v="0"/>
    <b v="0"/>
    <b v="0"/>
    <b v="0"/>
    <b v="0"/>
    <b v="0"/>
    <b v="0"/>
    <b v="0"/>
    <b v="0"/>
    <b v="0"/>
    <x v="0"/>
    <x v="0"/>
    <n v="0"/>
    <x v="6"/>
    <x v="0"/>
  </r>
  <r>
    <m/>
    <x v="6"/>
    <x v="14"/>
    <x v="406"/>
    <x v="407"/>
    <x v="1"/>
    <x v="423"/>
    <m/>
    <x v="0"/>
    <x v="0"/>
    <m/>
    <s v="Sensitive"/>
    <m/>
    <m/>
    <x v="5"/>
    <s v="PRO"/>
    <x v="9"/>
    <x v="7"/>
    <x v="0"/>
    <x v="5"/>
    <s v="INT_PRO_MATERIAL_CATALOG_PRICE_INFORMATION"/>
    <m/>
    <m/>
    <m/>
    <s v="Hung.Eric@inventec.com"/>
    <m/>
    <m/>
    <m/>
    <s v="原物料波動影響零件類別成本分析.xlsx"/>
    <s v="檔案內對應的項目等規則"/>
    <m/>
    <m/>
    <m/>
    <m/>
    <m/>
    <m/>
    <m/>
    <m/>
    <m/>
    <m/>
    <s v="資料清單"/>
    <x v="15"/>
    <x v="65"/>
    <x v="205"/>
    <x v="14"/>
    <s v="IEC_STD_V10 &gt;&gt; Data Standard &gt;&gt; PRO"/>
    <s v="Material Catalog Price Information"/>
    <x v="407"/>
    <x v="1"/>
    <x v="0"/>
    <x v="423"/>
    <x v="9"/>
    <s v="IEC_STD_V10 &gt;&gt; Common &gt;&gt; AutoMetaDataMaterial Catalog Price Information"/>
    <x v="0"/>
    <x v="2"/>
    <s v="主階品項市場價格波動訊息Concept"/>
    <n v="893"/>
    <n v="0"/>
    <n v="0"/>
    <s v=""/>
    <n v="0"/>
    <n v="0"/>
    <n v="0"/>
    <x v="0"/>
    <s v=""/>
    <x v="0"/>
    <s v=""/>
    <x v="0"/>
    <s v="P.3.9.0:"/>
    <x v="170"/>
    <x v="170"/>
    <x v="891"/>
    <x v="406"/>
    <x v="407"/>
    <x v="203"/>
    <x v="0"/>
    <x v="5"/>
    <x v="0"/>
    <x v="0"/>
    <m/>
    <x v="0"/>
    <x v="0"/>
    <s v="Material Catalog Price Information"/>
    <x v="875"/>
    <x v="0"/>
    <x v="0"/>
    <x v="7"/>
    <x v="6"/>
    <x v="0"/>
    <x v="0"/>
    <s v="INT_PRO_MATERIAL_CATALOG_PRICE_INFORMATION"/>
    <s v=""/>
    <x v="76"/>
    <x v="0"/>
    <x v="0"/>
    <n v="8"/>
    <x v="4"/>
    <x v="4"/>
    <x v="6"/>
    <s v=""/>
    <s v=""/>
    <n v="891"/>
    <s v="-891"/>
    <x v="0"/>
    <x v="0"/>
    <x v="0"/>
    <x v="407"/>
    <x v="9"/>
    <s v="主階品項市場價格波動訊息"/>
    <s v="Manual"/>
    <s v="MANUAL"/>
    <x v="5"/>
    <x v="205"/>
    <m/>
    <s v="^(Manual|MANUAL)$"/>
    <n v="9"/>
    <x v="0"/>
    <x v="6"/>
    <x v="0"/>
    <x v="1"/>
    <x v="0"/>
    <x v="1"/>
    <b v="0"/>
    <x v="0"/>
    <x v="0"/>
    <n v="0"/>
    <x v="0"/>
    <b v="0"/>
    <b v="0"/>
    <b v="0"/>
    <b v="0"/>
    <b v="0"/>
    <b v="0"/>
    <b v="0"/>
    <b v="0"/>
    <b v="0"/>
    <b v="0"/>
    <b v="0"/>
    <x v="0"/>
    <x v="0"/>
    <n v="0"/>
    <x v="16"/>
    <x v="0"/>
  </r>
  <r>
    <m/>
    <x v="6"/>
    <x v="14"/>
    <x v="371"/>
    <x v="372"/>
    <x v="1"/>
    <x v="384"/>
    <m/>
    <x v="2"/>
    <x v="86"/>
    <m/>
    <s v="General"/>
    <s v="日期類"/>
    <m/>
    <x v="5"/>
    <s v="PRO"/>
    <x v="9"/>
    <x v="7"/>
    <x v="0"/>
    <x v="5"/>
    <s v="INT_PRO_MATERIAL_CATALOG_PRICE_INFORMATION"/>
    <s v="RAW_MATERIAL_DATA_MONTH"/>
    <m/>
    <m/>
    <s v="Hung.Eric@inventec.com"/>
    <m/>
    <m/>
    <m/>
    <s v="原物料波動影響零件類別成本分析.xlsx"/>
    <m/>
    <m/>
    <m/>
    <m/>
    <m/>
    <m/>
    <m/>
    <m/>
    <m/>
    <m/>
    <m/>
    <s v="資料清單"/>
    <x v="15"/>
    <x v="66"/>
    <x v="195"/>
    <x v="14"/>
    <s v="IEC_STD_V10 &gt;&gt; Data Standard &gt;&gt; PRO"/>
    <s v="Raw Material Data Month"/>
    <x v="372"/>
    <x v="1"/>
    <x v="0"/>
    <x v="384"/>
    <x v="9"/>
    <s v="IEC_STD_V10 &gt;&gt; Common &gt;&gt; AutoMetaDataRaw Material Data Month"/>
    <x v="2"/>
    <x v="0"/>
    <s v="原物料資料月份Relationship"/>
    <n v="792"/>
    <n v="893"/>
    <n v="0"/>
    <s v=""/>
    <n v="0"/>
    <n v="0"/>
    <n v="882"/>
    <x v="168"/>
    <s v="Material Catalog Price Information"/>
    <x v="85"/>
    <s v="IEC_STD_V10 &gt;&gt; Data Standard &gt;&gt; PRO &gt;&gt; Material Catalog Price Information"/>
    <x v="0"/>
    <s v="P.3.9.0:"/>
    <x v="171"/>
    <x v="171"/>
    <x v="892"/>
    <x v="371"/>
    <x v="372"/>
    <x v="203"/>
    <x v="0"/>
    <x v="5"/>
    <x v="0"/>
    <x v="3"/>
    <m/>
    <x v="0"/>
    <x v="2"/>
    <s v="Material Catalog Price Information_Raw Material Data Month"/>
    <x v="876"/>
    <x v="2"/>
    <x v="0"/>
    <x v="7"/>
    <x v="6"/>
    <x v="0"/>
    <x v="0"/>
    <s v="INT_PRO_MATERIAL_CATALOG_PRICE_INFORMATION"/>
    <s v="RAW_MATERIAL_DATA_MONTH"/>
    <x v="76"/>
    <x v="253"/>
    <x v="0"/>
    <n v="8"/>
    <x v="4"/>
    <x v="4"/>
    <x v="6"/>
    <s v=""/>
    <s v=""/>
    <n v="892"/>
    <s v="-892"/>
    <x v="0"/>
    <x v="0"/>
    <x v="0"/>
    <x v="372"/>
    <x v="9"/>
    <s v="使用者可選擇 顯示資料的時間軸"/>
    <s v="Manual"/>
    <s v="MANUAL"/>
    <x v="5"/>
    <x v="195"/>
    <m/>
    <s v="^(Manual|MANUAL)$"/>
    <n v="9"/>
    <x v="0"/>
    <x v="6"/>
    <x v="0"/>
    <x v="1"/>
    <x v="1"/>
    <x v="1"/>
    <b v="0"/>
    <x v="0"/>
    <x v="1"/>
    <n v="0"/>
    <x v="0"/>
    <b v="0"/>
    <b v="0"/>
    <b v="0"/>
    <b v="0"/>
    <b v="0"/>
    <b v="0"/>
    <b v="0"/>
    <b v="0"/>
    <b v="0"/>
    <b v="0"/>
    <b v="0"/>
    <x v="0"/>
    <x v="0"/>
    <n v="0"/>
    <x v="23"/>
    <x v="0"/>
  </r>
  <r>
    <m/>
    <x v="6"/>
    <x v="14"/>
    <x v="373"/>
    <x v="374"/>
    <x v="1"/>
    <x v="386"/>
    <s v="依使用者選定 連接器 或散熱模組 或 電路板  或  Set組裝件之次階品項部品 ，顯示所選定次階品項部品對應的Part Category 訊息"/>
    <x v="2"/>
    <x v="86"/>
    <m/>
    <s v="General"/>
    <s v="文本類"/>
    <m/>
    <x v="5"/>
    <s v="PRO"/>
    <x v="9"/>
    <x v="7"/>
    <x v="0"/>
    <x v="5"/>
    <s v="INT_PRO_MATERIAL_CATALOG_PRICE_INFORMATION"/>
    <s v="SUB_MATERIAL_CATALOG"/>
    <m/>
    <m/>
    <s v="Hung.Eric@inventec.com"/>
    <s v="依使用者選定 連接器 或散熱模組 或 電路板  或  Set組裝件之次階品項部品 ，顯示所選定次階品項部品對應的Part Category 訊息"/>
    <m/>
    <m/>
    <s v="原物料波動影響零件類別成本分析.xlsx"/>
    <m/>
    <m/>
    <m/>
    <m/>
    <m/>
    <m/>
    <m/>
    <m/>
    <m/>
    <m/>
    <m/>
    <s v="資料清單"/>
    <x v="15"/>
    <x v="67"/>
    <x v="191"/>
    <x v="14"/>
    <s v="IEC_STD_V10 &gt;&gt; Data Standard &gt;&gt; PRO"/>
    <s v="Sub Material Catalog"/>
    <x v="374"/>
    <x v="1"/>
    <x v="0"/>
    <x v="386"/>
    <x v="9"/>
    <s v="IEC_STD_V10 &gt;&gt; Common &gt;&gt; AutoMetaDataSub Material Catalog"/>
    <x v="2"/>
    <x v="0"/>
    <s v="次階品項Relationship"/>
    <n v="794"/>
    <n v="893"/>
    <n v="0"/>
    <s v=""/>
    <n v="0"/>
    <n v="0"/>
    <n v="883"/>
    <x v="170"/>
    <s v="Material Catalog Price Information"/>
    <x v="85"/>
    <s v="IEC_STD_V10 &gt;&gt; Data Standard &gt;&gt; PRO &gt;&gt; Material Catalog Price Information"/>
    <x v="0"/>
    <s v="P.3.9.0:"/>
    <x v="172"/>
    <x v="172"/>
    <x v="893"/>
    <x v="373"/>
    <x v="374"/>
    <x v="313"/>
    <x v="0"/>
    <x v="5"/>
    <x v="22"/>
    <x v="1"/>
    <m/>
    <x v="0"/>
    <x v="2"/>
    <s v="Material Catalog Price Information_Sub Material Catalog"/>
    <x v="877"/>
    <x v="2"/>
    <x v="0"/>
    <x v="7"/>
    <x v="6"/>
    <x v="0"/>
    <x v="0"/>
    <s v="INT_PRO_MATERIAL_CATALOG_PRICE_INFORMATION"/>
    <s v="SUB_MATERIAL_CATALOG"/>
    <x v="76"/>
    <x v="255"/>
    <x v="0"/>
    <n v="8"/>
    <x v="4"/>
    <x v="4"/>
    <x v="6"/>
    <s v=""/>
    <s v=""/>
    <n v="893"/>
    <s v="-893"/>
    <x v="0"/>
    <x v="0"/>
    <x v="0"/>
    <x v="374"/>
    <x v="9"/>
    <s v="依使用者選定 連接器 或散熱模組 或 電路板  或  Set組裝件之次階品項部品 ，顯示所選定次階品項部品對應的Part Category 訊息"/>
    <s v="Manual"/>
    <s v="MANUAL"/>
    <x v="5"/>
    <x v="191"/>
    <m/>
    <s v="^(Manual|MANUAL)$"/>
    <n v="9"/>
    <x v="0"/>
    <x v="6"/>
    <x v="0"/>
    <x v="1"/>
    <x v="1"/>
    <x v="1"/>
    <b v="0"/>
    <x v="0"/>
    <x v="1"/>
    <n v="0"/>
    <x v="0"/>
    <b v="0"/>
    <b v="0"/>
    <b v="0"/>
    <b v="0"/>
    <b v="0"/>
    <b v="0"/>
    <b v="0"/>
    <b v="0"/>
    <b v="0"/>
    <b v="0"/>
    <b v="0"/>
    <x v="0"/>
    <x v="0"/>
    <n v="0"/>
    <x v="6"/>
    <x v="0"/>
  </r>
  <r>
    <m/>
    <x v="6"/>
    <x v="14"/>
    <x v="384"/>
    <x v="385"/>
    <x v="1"/>
    <x v="397"/>
    <m/>
    <x v="1"/>
    <x v="86"/>
    <m/>
    <s v="General"/>
    <s v="比例類"/>
    <m/>
    <x v="5"/>
    <s v="PRO"/>
    <x v="9"/>
    <x v="7"/>
    <x v="0"/>
    <x v="5"/>
    <s v="INT_PRO_MATERIAL_CATALOG_PRICE_INFORMATION"/>
    <s v="SUB_MATERIAL_CATALOG_MOM"/>
    <m/>
    <m/>
    <s v="Hung.Eric@inventec.com"/>
    <m/>
    <m/>
    <m/>
    <s v="原物料波動影響零件類別成本分析.xlsx"/>
    <m/>
    <m/>
    <m/>
    <m/>
    <m/>
    <m/>
    <m/>
    <m/>
    <m/>
    <m/>
    <m/>
    <s v="資料清單"/>
    <x v="15"/>
    <x v="68"/>
    <x v="206"/>
    <x v="14"/>
    <s v="IEC_STD_V10 &gt;&gt; Data Standard &gt;&gt; PRO"/>
    <s v="Sub Material Catalog MOM"/>
    <x v="385"/>
    <x v="1"/>
    <x v="0"/>
    <x v="397"/>
    <x v="9"/>
    <s v="IEC_STD_V10 &gt;&gt; Common &gt;&gt; AutoMetaDataSub Material Catalog MOM"/>
    <x v="1"/>
    <x v="0"/>
    <s v="次階品項月度漲跌幅Property"/>
    <n v="808"/>
    <n v="893"/>
    <n v="0"/>
    <s v="Sub Material Catalog MOM"/>
    <n v="1"/>
    <n v="0"/>
    <n v="0"/>
    <x v="0"/>
    <s v="Material Catalog Price Information"/>
    <x v="85"/>
    <s v="IEC_STD_V10 &gt;&gt; Data Standard &gt;&gt; PRO &gt;&gt; Material Catalog Price Information"/>
    <x v="0"/>
    <s v="P.3.9.0:"/>
    <x v="173"/>
    <x v="173"/>
    <x v="894"/>
    <x v="384"/>
    <x v="385"/>
    <x v="203"/>
    <x v="0"/>
    <x v="5"/>
    <x v="0"/>
    <x v="5"/>
    <m/>
    <x v="0"/>
    <x v="1"/>
    <s v="Material Catalog Price Information_Sub Material Catalog MOM"/>
    <x v="878"/>
    <x v="1"/>
    <x v="0"/>
    <x v="7"/>
    <x v="6"/>
    <x v="0"/>
    <x v="0"/>
    <s v="INT_PRO_MATERIAL_CATALOG_PRICE_INFORMATION"/>
    <s v="SUB_MATERIAL_CATALOG_MOM"/>
    <x v="76"/>
    <x v="265"/>
    <x v="0"/>
    <n v="8"/>
    <x v="4"/>
    <x v="4"/>
    <x v="6"/>
    <s v=""/>
    <s v=""/>
    <n v="894"/>
    <s v="-894"/>
    <x v="0"/>
    <x v="0"/>
    <x v="0"/>
    <x v="385"/>
    <x v="9"/>
    <s v="次階品項月度漲跌幅"/>
    <s v="Manual"/>
    <s v="MANUAL"/>
    <x v="5"/>
    <x v="206"/>
    <m/>
    <s v="^(Manual|MANUAL)$"/>
    <n v="9"/>
    <x v="0"/>
    <x v="6"/>
    <x v="0"/>
    <x v="1"/>
    <x v="1"/>
    <x v="1"/>
    <b v="0"/>
    <x v="0"/>
    <x v="1"/>
    <n v="0"/>
    <x v="0"/>
    <b v="0"/>
    <b v="0"/>
    <b v="0"/>
    <b v="0"/>
    <b v="0"/>
    <b v="0"/>
    <b v="0"/>
    <b v="0"/>
    <b v="0"/>
    <b v="0"/>
    <b v="0"/>
    <x v="0"/>
    <x v="0"/>
    <n v="0"/>
    <x v="9"/>
    <x v="0"/>
  </r>
  <r>
    <m/>
    <x v="6"/>
    <x v="14"/>
    <x v="385"/>
    <x v="386"/>
    <x v="1"/>
    <x v="398"/>
    <m/>
    <x v="1"/>
    <x v="86"/>
    <m/>
    <s v="General"/>
    <s v="比例類"/>
    <m/>
    <x v="5"/>
    <s v="PRO"/>
    <x v="9"/>
    <x v="7"/>
    <x v="0"/>
    <x v="5"/>
    <s v="INT_PRO_MATERIAL_CATALOG_PRICE_INFORMATION"/>
    <s v="SUB_MATERIAL_CATALOG_YOY"/>
    <m/>
    <m/>
    <s v="Hung.Eric@inventec.com"/>
    <m/>
    <m/>
    <m/>
    <s v="原物料波動影響零件類別成本分析.xlsx"/>
    <m/>
    <m/>
    <m/>
    <m/>
    <m/>
    <m/>
    <m/>
    <m/>
    <m/>
    <m/>
    <m/>
    <s v="資料清單"/>
    <x v="15"/>
    <x v="69"/>
    <x v="207"/>
    <x v="14"/>
    <s v="IEC_STD_V10 &gt;&gt; Data Standard &gt;&gt; PRO"/>
    <s v="Sub Material Catalog YOY"/>
    <x v="386"/>
    <x v="1"/>
    <x v="0"/>
    <x v="398"/>
    <x v="9"/>
    <s v="IEC_STD_V10 &gt;&gt; Common &gt;&gt; AutoMetaDataSub Material Catalog YOY"/>
    <x v="1"/>
    <x v="0"/>
    <s v="次階品項年度漲跌幅Property"/>
    <n v="809"/>
    <n v="893"/>
    <n v="0"/>
    <s v="Sub Material Catalog YOY"/>
    <n v="1"/>
    <n v="0"/>
    <n v="0"/>
    <x v="0"/>
    <s v="Material Catalog Price Information"/>
    <x v="85"/>
    <s v="IEC_STD_V10 &gt;&gt; Data Standard &gt;&gt; PRO &gt;&gt; Material Catalog Price Information"/>
    <x v="0"/>
    <s v="P.3.9.0:"/>
    <x v="174"/>
    <x v="174"/>
    <x v="895"/>
    <x v="385"/>
    <x v="386"/>
    <x v="203"/>
    <x v="0"/>
    <x v="5"/>
    <x v="0"/>
    <x v="5"/>
    <m/>
    <x v="0"/>
    <x v="1"/>
    <s v="Material Catalog Price Information_Sub Material Catalog YOY"/>
    <x v="879"/>
    <x v="1"/>
    <x v="0"/>
    <x v="7"/>
    <x v="6"/>
    <x v="0"/>
    <x v="0"/>
    <s v="INT_PRO_MATERIAL_CATALOG_PRICE_INFORMATION"/>
    <s v="SUB_MATERIAL_CATALOG_YOY"/>
    <x v="76"/>
    <x v="266"/>
    <x v="0"/>
    <n v="8"/>
    <x v="4"/>
    <x v="4"/>
    <x v="6"/>
    <s v=""/>
    <s v=""/>
    <n v="895"/>
    <s v="-895"/>
    <x v="0"/>
    <x v="0"/>
    <x v="0"/>
    <x v="386"/>
    <x v="9"/>
    <s v="次階品項年度漲跌幅"/>
    <s v="Manual"/>
    <s v="MANUAL"/>
    <x v="5"/>
    <x v="207"/>
    <m/>
    <s v="^(Manual|MANUAL)$"/>
    <n v="9"/>
    <x v="0"/>
    <x v="6"/>
    <x v="0"/>
    <x v="1"/>
    <x v="1"/>
    <x v="1"/>
    <b v="0"/>
    <x v="0"/>
    <x v="1"/>
    <n v="0"/>
    <x v="0"/>
    <b v="0"/>
    <b v="0"/>
    <b v="0"/>
    <b v="0"/>
    <b v="0"/>
    <b v="0"/>
    <b v="0"/>
    <b v="0"/>
    <b v="0"/>
    <b v="0"/>
    <b v="0"/>
    <x v="0"/>
    <x v="0"/>
    <n v="0"/>
    <x v="9"/>
    <x v="0"/>
  </r>
  <r>
    <m/>
    <x v="6"/>
    <x v="14"/>
    <x v="407"/>
    <x v="408"/>
    <x v="1"/>
    <x v="353"/>
    <m/>
    <x v="0"/>
    <x v="0"/>
    <m/>
    <s v="Sensitive"/>
    <m/>
    <m/>
    <x v="5"/>
    <s v="PRO"/>
    <x v="9"/>
    <x v="7"/>
    <x v="0"/>
    <x v="5"/>
    <s v="INT_PRO_MATERIAL_CATALOG_INFERENCE_AMOUNT"/>
    <m/>
    <m/>
    <m/>
    <s v="Hung.Eric@inventec.com"/>
    <m/>
    <m/>
    <m/>
    <s v="原物料波動影響零件類別成本分析.xlsx"/>
    <s v="檔案內對應的項目等規則"/>
    <m/>
    <m/>
    <m/>
    <m/>
    <m/>
    <m/>
    <m/>
    <m/>
    <m/>
    <m/>
    <s v="資料清單"/>
    <x v="15"/>
    <x v="70"/>
    <x v="208"/>
    <x v="14"/>
    <s v="IEC_STD_V10 &gt;&gt; Data Standard &gt;&gt; PRO"/>
    <s v="Material Catalog Inference Amount"/>
    <x v="408"/>
    <x v="1"/>
    <x v="0"/>
    <x v="353"/>
    <x v="9"/>
    <s v="IEC_STD_V10 &gt;&gt; Common &gt;&gt; AutoMetaDataMaterial Catalog Inference Amount"/>
    <x v="0"/>
    <x v="2"/>
    <s v="主階品項影響金額Concept"/>
    <n v="898"/>
    <n v="0"/>
    <n v="0"/>
    <s v=""/>
    <n v="0"/>
    <n v="0"/>
    <n v="0"/>
    <x v="0"/>
    <s v=""/>
    <x v="0"/>
    <s v=""/>
    <x v="0"/>
    <s v="P.3.9.0:"/>
    <x v="175"/>
    <x v="175"/>
    <x v="896"/>
    <x v="407"/>
    <x v="408"/>
    <x v="203"/>
    <x v="0"/>
    <x v="5"/>
    <x v="0"/>
    <x v="0"/>
    <m/>
    <x v="0"/>
    <x v="0"/>
    <s v="Material Catalog Inference Amount"/>
    <x v="880"/>
    <x v="0"/>
    <x v="0"/>
    <x v="7"/>
    <x v="6"/>
    <x v="0"/>
    <x v="0"/>
    <s v="INT_PRO_MATERIAL_CATALOG_INFERENCE_AMOUNT"/>
    <s v=""/>
    <x v="77"/>
    <x v="0"/>
    <x v="0"/>
    <n v="8"/>
    <x v="4"/>
    <x v="4"/>
    <x v="6"/>
    <s v=""/>
    <s v=""/>
    <n v="896"/>
    <s v="-896"/>
    <x v="0"/>
    <x v="0"/>
    <x v="0"/>
    <x v="408"/>
    <x v="9"/>
    <n v="0"/>
    <s v="Manual"/>
    <s v="MANUAL"/>
    <x v="5"/>
    <x v="208"/>
    <m/>
    <s v="^(Manual|MANUAL)$"/>
    <n v="9"/>
    <x v="0"/>
    <x v="6"/>
    <x v="0"/>
    <x v="1"/>
    <x v="0"/>
    <x v="1"/>
    <b v="0"/>
    <x v="0"/>
    <x v="0"/>
    <n v="0"/>
    <x v="0"/>
    <b v="0"/>
    <b v="0"/>
    <b v="0"/>
    <b v="0"/>
    <b v="0"/>
    <b v="0"/>
    <b v="0"/>
    <b v="0"/>
    <b v="0"/>
    <b v="0"/>
    <b v="0"/>
    <x v="0"/>
    <x v="0"/>
    <n v="0"/>
    <x v="36"/>
    <x v="0"/>
  </r>
  <r>
    <m/>
    <x v="6"/>
    <x v="14"/>
    <x v="371"/>
    <x v="372"/>
    <x v="1"/>
    <x v="384"/>
    <m/>
    <x v="2"/>
    <x v="87"/>
    <m/>
    <s v="General"/>
    <s v="日期類"/>
    <m/>
    <x v="5"/>
    <s v="PRO"/>
    <x v="9"/>
    <x v="7"/>
    <x v="0"/>
    <x v="5"/>
    <s v="INT_PRO_MATERIAL_CATALOG_INFERENCE_AMOUNT"/>
    <s v="RAW_MATERIAL_DATA_MONTH"/>
    <m/>
    <m/>
    <s v="Hung.Eric@inventec.com"/>
    <m/>
    <m/>
    <m/>
    <s v="原物料波動影響零件類別成本分析.xlsx"/>
    <m/>
    <m/>
    <m/>
    <m/>
    <m/>
    <m/>
    <m/>
    <m/>
    <m/>
    <m/>
    <m/>
    <s v="資料清單"/>
    <x v="15"/>
    <x v="71"/>
    <x v="195"/>
    <x v="14"/>
    <s v="IEC_STD_V10 &gt;&gt; Data Standard &gt;&gt; PRO"/>
    <s v="Raw Material Data Month"/>
    <x v="372"/>
    <x v="1"/>
    <x v="0"/>
    <x v="384"/>
    <x v="9"/>
    <s v="IEC_STD_V10 &gt;&gt; Common &gt;&gt; AutoMetaDataRaw Material Data Month"/>
    <x v="2"/>
    <x v="0"/>
    <s v="原物料資料月份Relationship"/>
    <n v="792"/>
    <n v="898"/>
    <n v="0"/>
    <s v=""/>
    <n v="0"/>
    <n v="0"/>
    <n v="882"/>
    <x v="168"/>
    <s v="Material Catalog Inference Amount"/>
    <x v="86"/>
    <s v="IEC_STD_V10 &gt;&gt; Data Standard &gt;&gt; PRO &gt;&gt; Material Catalog Inference Amount"/>
    <x v="0"/>
    <s v="P.3.9.0:"/>
    <x v="176"/>
    <x v="176"/>
    <x v="897"/>
    <x v="371"/>
    <x v="372"/>
    <x v="203"/>
    <x v="0"/>
    <x v="5"/>
    <x v="0"/>
    <x v="3"/>
    <m/>
    <x v="0"/>
    <x v="2"/>
    <s v="Material Catalog Inference Amount_Raw Material Data Month"/>
    <x v="881"/>
    <x v="2"/>
    <x v="0"/>
    <x v="7"/>
    <x v="6"/>
    <x v="0"/>
    <x v="0"/>
    <s v="INT_PRO_MATERIAL_CATALOG_INFERENCE_AMOUNT"/>
    <s v="RAW_MATERIAL_DATA_MONTH"/>
    <x v="77"/>
    <x v="253"/>
    <x v="0"/>
    <n v="8"/>
    <x v="4"/>
    <x v="4"/>
    <x v="6"/>
    <s v=""/>
    <s v=""/>
    <n v="897"/>
    <s v="-897"/>
    <x v="0"/>
    <x v="0"/>
    <x v="0"/>
    <x v="372"/>
    <x v="9"/>
    <s v="使用者可選擇 顯示資料的時間軸"/>
    <s v="Manual"/>
    <s v="MANUAL"/>
    <x v="5"/>
    <x v="195"/>
    <m/>
    <s v="^(Manual|MANUAL)$"/>
    <n v="9"/>
    <x v="0"/>
    <x v="6"/>
    <x v="0"/>
    <x v="1"/>
    <x v="1"/>
    <x v="1"/>
    <b v="0"/>
    <x v="0"/>
    <x v="1"/>
    <n v="0"/>
    <x v="0"/>
    <b v="0"/>
    <b v="0"/>
    <b v="0"/>
    <b v="0"/>
    <b v="0"/>
    <b v="0"/>
    <b v="0"/>
    <b v="0"/>
    <b v="0"/>
    <b v="0"/>
    <b v="0"/>
    <x v="0"/>
    <x v="0"/>
    <n v="0"/>
    <x v="23"/>
    <x v="0"/>
  </r>
  <r>
    <m/>
    <x v="6"/>
    <x v="14"/>
    <x v="372"/>
    <x v="373"/>
    <x v="1"/>
    <x v="385"/>
    <s v="依使用者選定 連接器  或散熱模組 或 電路板  或  Set組裝件部品 ，顯示相關的Part Category 訊息"/>
    <x v="2"/>
    <x v="87"/>
    <m/>
    <s v="General"/>
    <s v="文本類"/>
    <m/>
    <x v="5"/>
    <s v="PRO"/>
    <x v="9"/>
    <x v="7"/>
    <x v="0"/>
    <x v="5"/>
    <s v="INT_PRO_MATERIAL_CATALOG_INFERENCE_AMOUNT"/>
    <s v="MATERIAL_CATALOG"/>
    <m/>
    <m/>
    <s v="Hung.Eric@inventec.com"/>
    <s v="依使用者選定 連接器  或散熱模組 或 電路板  或  Set組裝件部品 ，顯示相關的Part Category 訊息"/>
    <m/>
    <m/>
    <s v="原物料波動影響零件類別成本分析.xlsx"/>
    <m/>
    <m/>
    <m/>
    <m/>
    <m/>
    <m/>
    <m/>
    <m/>
    <m/>
    <m/>
    <m/>
    <s v="資料清單"/>
    <x v="15"/>
    <x v="72"/>
    <x v="190"/>
    <x v="14"/>
    <s v="IEC_STD_V10 &gt;&gt; Data Standard &gt;&gt; PRO"/>
    <s v="Material Catalog"/>
    <x v="373"/>
    <x v="1"/>
    <x v="0"/>
    <x v="385"/>
    <x v="9"/>
    <s v="IEC_STD_V10 &gt;&gt; Common &gt;&gt; AutoMetaDataMaterial Catalog"/>
    <x v="2"/>
    <x v="0"/>
    <s v="主階品項Relationship"/>
    <n v="793"/>
    <n v="898"/>
    <n v="0"/>
    <s v=""/>
    <n v="0"/>
    <n v="0"/>
    <n v="874"/>
    <x v="169"/>
    <s v="Material Catalog Inference Amount"/>
    <x v="86"/>
    <s v="IEC_STD_V10 &gt;&gt; Data Standard &gt;&gt; PRO &gt;&gt; Material Catalog Inference Amount"/>
    <x v="0"/>
    <s v="P.3.9.0:"/>
    <x v="177"/>
    <x v="177"/>
    <x v="898"/>
    <x v="372"/>
    <x v="373"/>
    <x v="312"/>
    <x v="0"/>
    <x v="5"/>
    <x v="21"/>
    <x v="1"/>
    <m/>
    <x v="0"/>
    <x v="2"/>
    <s v="Material Catalog Inference Amount_Material Catalog"/>
    <x v="882"/>
    <x v="2"/>
    <x v="0"/>
    <x v="7"/>
    <x v="6"/>
    <x v="0"/>
    <x v="0"/>
    <s v="INT_PRO_MATERIAL_CATALOG_INFERENCE_AMOUNT"/>
    <s v="MATERIAL_CATALOG"/>
    <x v="77"/>
    <x v="254"/>
    <x v="0"/>
    <n v="8"/>
    <x v="4"/>
    <x v="4"/>
    <x v="6"/>
    <s v=""/>
    <s v=""/>
    <n v="898"/>
    <s v="-898"/>
    <x v="0"/>
    <x v="0"/>
    <x v="0"/>
    <x v="373"/>
    <x v="9"/>
    <s v="依使用者選定 連接器  或散熱模組 或 電路板  或  Set組裝件部品 ，顯示相關的Part Category 訊息"/>
    <s v="Manual"/>
    <s v="MANUAL"/>
    <x v="5"/>
    <x v="190"/>
    <m/>
    <s v="^(Manual|MANUAL)$"/>
    <n v="9"/>
    <x v="0"/>
    <x v="6"/>
    <x v="0"/>
    <x v="1"/>
    <x v="1"/>
    <x v="1"/>
    <b v="0"/>
    <x v="0"/>
    <x v="1"/>
    <n v="0"/>
    <x v="0"/>
    <b v="0"/>
    <b v="0"/>
    <b v="0"/>
    <b v="0"/>
    <b v="0"/>
    <b v="0"/>
    <b v="0"/>
    <b v="0"/>
    <b v="0"/>
    <b v="0"/>
    <b v="0"/>
    <x v="0"/>
    <x v="0"/>
    <n v="0"/>
    <x v="11"/>
    <x v="0"/>
  </r>
  <r>
    <m/>
    <x v="6"/>
    <x v="14"/>
    <x v="387"/>
    <x v="388"/>
    <x v="1"/>
    <x v="400"/>
    <s v="eg. 畫面, 原物料市場價格波動影響 樹狀圖 (TreeMap)"/>
    <x v="1"/>
    <x v="87"/>
    <m/>
    <s v="General"/>
    <s v="文本類"/>
    <m/>
    <x v="5"/>
    <s v="PRO"/>
    <x v="9"/>
    <x v="7"/>
    <x v="0"/>
    <x v="5"/>
    <s v="INT_PRO_MATERIAL_CATALOG_INFERENCE_AMOUNT"/>
    <s v="MATERIAL_CATALOG_INFERENCE_COST"/>
    <m/>
    <m/>
    <s v="Hung.Eric@inventec.com"/>
    <s v="依使用者選定 連接器  或散熱模組 或 電路板  或  Set組裝件部品 ，顯示相關的Part Category 訊息"/>
    <m/>
    <m/>
    <s v="原物料波動影響零件類別成本分析.xlsx"/>
    <m/>
    <m/>
    <m/>
    <m/>
    <m/>
    <m/>
    <m/>
    <m/>
    <m/>
    <m/>
    <m/>
    <s v="資料清單"/>
    <x v="15"/>
    <x v="73"/>
    <x v="209"/>
    <x v="14"/>
    <s v="IEC_STD_V10 &gt;&gt; Data Standard &gt;&gt; PRO"/>
    <s v="Material Catalog Inference Cost"/>
    <x v="388"/>
    <x v="1"/>
    <x v="0"/>
    <x v="400"/>
    <x v="9"/>
    <s v="IEC_STD_V10 &gt;&gt; Common &gt;&gt; AutoMetaDataMaterial Catalog Inference Cost"/>
    <x v="1"/>
    <x v="0"/>
    <s v="主階品項影響材料成本Property"/>
    <n v="815"/>
    <n v="898"/>
    <n v="0"/>
    <s v="Material Catalog Inference Cost"/>
    <n v="1"/>
    <n v="0"/>
    <n v="0"/>
    <x v="0"/>
    <s v="Material Catalog Inference Amount"/>
    <x v="86"/>
    <s v="IEC_STD_V10 &gt;&gt; Data Standard &gt;&gt; PRO &gt;&gt; Material Catalog Inference Amount"/>
    <x v="0"/>
    <s v="P.3.9.0:"/>
    <x v="178"/>
    <x v="178"/>
    <x v="899"/>
    <x v="387"/>
    <x v="388"/>
    <x v="336"/>
    <x v="0"/>
    <x v="5"/>
    <x v="21"/>
    <x v="1"/>
    <m/>
    <x v="0"/>
    <x v="1"/>
    <s v="Material Catalog Inference Amount_Material Catalog Inference Cost"/>
    <x v="883"/>
    <x v="1"/>
    <x v="0"/>
    <x v="7"/>
    <x v="6"/>
    <x v="0"/>
    <x v="0"/>
    <s v="INT_PRO_MATERIAL_CATALOG_INFERENCE_AMOUNT"/>
    <s v="MATERIAL_CATALOG_INFERENCE_COST"/>
    <x v="77"/>
    <x v="267"/>
    <x v="0"/>
    <n v="8"/>
    <x v="4"/>
    <x v="4"/>
    <x v="6"/>
    <s v=""/>
    <s v=""/>
    <n v="899"/>
    <s v="-899"/>
    <x v="0"/>
    <x v="0"/>
    <x v="0"/>
    <x v="388"/>
    <x v="9"/>
    <s v="主階影響的材料細項分類的金額匯總"/>
    <s v="Manual"/>
    <s v="MANUAL"/>
    <x v="5"/>
    <x v="209"/>
    <m/>
    <s v="^(Manual|MANUAL)$"/>
    <n v="9"/>
    <x v="0"/>
    <x v="6"/>
    <x v="0"/>
    <x v="1"/>
    <x v="1"/>
    <x v="1"/>
    <b v="0"/>
    <x v="0"/>
    <x v="1"/>
    <n v="0"/>
    <x v="0"/>
    <b v="0"/>
    <b v="0"/>
    <b v="0"/>
    <b v="0"/>
    <b v="0"/>
    <b v="0"/>
    <b v="0"/>
    <b v="0"/>
    <b v="0"/>
    <b v="0"/>
    <b v="0"/>
    <x v="0"/>
    <x v="0"/>
    <n v="0"/>
    <x v="13"/>
    <x v="0"/>
  </r>
  <r>
    <m/>
    <x v="6"/>
    <x v="14"/>
    <x v="408"/>
    <x v="409"/>
    <x v="1"/>
    <x v="424"/>
    <m/>
    <x v="0"/>
    <x v="0"/>
    <m/>
    <s v="Sensitive"/>
    <m/>
    <m/>
    <x v="5"/>
    <s v="PRO"/>
    <x v="8"/>
    <x v="7"/>
    <x v="0"/>
    <x v="5"/>
    <s v="INT_PRO_PURCHASING_PART_ATTRIBUTE"/>
    <m/>
    <m/>
    <m/>
    <s v="Hung.Eric@inventec.com"/>
    <m/>
    <m/>
    <m/>
    <s v="原物料波動影響零件類別成本分析.xlsx"/>
    <s v="檔案內對應的項目等規則"/>
    <m/>
    <m/>
    <m/>
    <m/>
    <m/>
    <m/>
    <m/>
    <m/>
    <m/>
    <m/>
    <s v="資料清單"/>
    <x v="15"/>
    <x v="74"/>
    <x v="210"/>
    <x v="14"/>
    <s v="IEC_STD_V10 &gt;&gt; Data Standard &gt;&gt; PRO"/>
    <s v="Purchasing Part Attribute"/>
    <x v="409"/>
    <x v="1"/>
    <x v="0"/>
    <x v="424"/>
    <x v="8"/>
    <s v="IEC_STD_V10 &gt;&gt; Common &gt;&gt; AutoMetaDataPurchasing Part Attribute"/>
    <x v="0"/>
    <x v="2"/>
    <s v="採購件屬性Concept"/>
    <n v="902"/>
    <n v="0"/>
    <n v="0"/>
    <s v=""/>
    <n v="0"/>
    <n v="0"/>
    <n v="0"/>
    <x v="0"/>
    <s v=""/>
    <x v="0"/>
    <s v=""/>
    <x v="0"/>
    <s v="P.3.9.0:"/>
    <x v="179"/>
    <x v="179"/>
    <x v="900"/>
    <x v="408"/>
    <x v="409"/>
    <x v="203"/>
    <x v="0"/>
    <x v="5"/>
    <x v="0"/>
    <x v="0"/>
    <m/>
    <x v="0"/>
    <x v="0"/>
    <s v="Purchasing Part Attribute"/>
    <x v="884"/>
    <x v="0"/>
    <x v="0"/>
    <x v="7"/>
    <x v="6"/>
    <x v="0"/>
    <x v="0"/>
    <s v="INT_PRO_PURCHASING_PART_ATTRIBUTE"/>
    <s v=""/>
    <x v="78"/>
    <x v="0"/>
    <x v="0"/>
    <n v="8"/>
    <x v="4"/>
    <x v="4"/>
    <x v="6"/>
    <s v=""/>
    <s v=""/>
    <n v="900"/>
    <s v="-900"/>
    <x v="0"/>
    <x v="0"/>
    <x v="0"/>
    <x v="409"/>
    <x v="8"/>
    <s v="採購件屬性"/>
    <s v="Manual"/>
    <s v="MANUAL"/>
    <x v="5"/>
    <x v="210"/>
    <m/>
    <s v="^(Manual|MANUAL)$"/>
    <n v="9"/>
    <x v="0"/>
    <x v="6"/>
    <x v="0"/>
    <x v="1"/>
    <x v="0"/>
    <x v="1"/>
    <b v="0"/>
    <x v="0"/>
    <x v="0"/>
    <n v="0"/>
    <x v="0"/>
    <b v="0"/>
    <b v="0"/>
    <b v="0"/>
    <b v="0"/>
    <b v="0"/>
    <b v="0"/>
    <b v="0"/>
    <b v="0"/>
    <b v="0"/>
    <b v="0"/>
    <b v="0"/>
    <x v="0"/>
    <x v="0"/>
    <n v="0"/>
    <x v="4"/>
    <x v="0"/>
  </r>
  <r>
    <m/>
    <x v="6"/>
    <x v="14"/>
    <x v="361"/>
    <x v="362"/>
    <x v="1"/>
    <x v="374"/>
    <s v="只抓取6開頭之英業達料號"/>
    <x v="1"/>
    <x v="88"/>
    <m/>
    <s v="Sensitive"/>
    <s v="代碼類"/>
    <s v="B&amp;S、GTK、OTK"/>
    <x v="5"/>
    <s v="BU"/>
    <x v="8"/>
    <x v="7"/>
    <x v="0"/>
    <x v="1"/>
    <s v="INT_PRO_PURCHASING_PART_ATTRIBUTE"/>
    <s v="IEC_PART_NUMBER"/>
    <m/>
    <m/>
    <s v="Su.May@inventec.com"/>
    <s v="B&amp;S:客人買來賣英業達_x000a_GTK:客人指定英業達對特定廠商進行購買_x000a_OTK:英業達自行選擇廠商"/>
    <m/>
    <m/>
    <s v="資料來源待確認"/>
    <m/>
    <m/>
    <m/>
    <m/>
    <m/>
    <m/>
    <m/>
    <m/>
    <m/>
    <m/>
    <m/>
    <s v="資料清單"/>
    <x v="15"/>
    <x v="75"/>
    <x v="167"/>
    <x v="14"/>
    <s v="IEC_STD_V10 &gt;&gt; Data Standard &gt;&gt; PRO"/>
    <s v="IEC Part Number"/>
    <x v="362"/>
    <x v="1"/>
    <x v="0"/>
    <x v="374"/>
    <x v="8"/>
    <s v="IEC_STD_V10 &gt;&gt; Common &gt;&gt; AutoMetaDataIEC Part Number"/>
    <x v="1"/>
    <x v="2"/>
    <s v="英業達料號Property"/>
    <n v="764"/>
    <n v="902"/>
    <n v="0"/>
    <s v="IEC Part Number"/>
    <n v="1"/>
    <n v="0"/>
    <n v="0"/>
    <x v="0"/>
    <s v="Purchasing Part Attribute"/>
    <x v="87"/>
    <s v="IEC_STD_V10 &gt;&gt; Data Standard &gt;&gt; PRO &gt;&gt; Purchasing Part Attribute"/>
    <x v="0"/>
    <s v="P.3.9.0:"/>
    <x v="180"/>
    <x v="180"/>
    <x v="901"/>
    <x v="361"/>
    <x v="362"/>
    <x v="306"/>
    <x v="44"/>
    <x v="1"/>
    <x v="4"/>
    <x v="2"/>
    <m/>
    <x v="0"/>
    <x v="1"/>
    <s v="Purchasing Part Attribute_IEC Part Number"/>
    <x v="885"/>
    <x v="1"/>
    <x v="0"/>
    <x v="7"/>
    <x v="6"/>
    <x v="0"/>
    <x v="0"/>
    <s v="INT_PRO_PURCHASING_PART_ATTRIBUTE"/>
    <s v="IEC_PART_NUMBER"/>
    <x v="78"/>
    <x v="246"/>
    <x v="0"/>
    <n v="8"/>
    <x v="4"/>
    <x v="4"/>
    <x v="6"/>
    <s v=""/>
    <s v=""/>
    <n v="901"/>
    <s v="-901"/>
    <x v="0"/>
    <x v="0"/>
    <x v="0"/>
    <x v="362"/>
    <x v="8"/>
    <s v="英業達料號"/>
    <s v="EIS"/>
    <s v="EIS"/>
    <x v="1"/>
    <x v="167"/>
    <m/>
    <s v="^(EIS)$"/>
    <n v="9"/>
    <x v="0"/>
    <x v="6"/>
    <x v="0"/>
    <x v="1"/>
    <x v="1"/>
    <x v="1"/>
    <b v="0"/>
    <x v="0"/>
    <x v="1"/>
    <n v="0"/>
    <x v="0"/>
    <b v="0"/>
    <b v="0"/>
    <b v="0"/>
    <b v="0"/>
    <b v="0"/>
    <b v="0"/>
    <b v="0"/>
    <b v="0"/>
    <b v="0"/>
    <b v="0"/>
    <b v="0"/>
    <x v="0"/>
    <x v="0"/>
    <n v="0"/>
    <x v="18"/>
    <x v="0"/>
  </r>
  <r>
    <m/>
    <x v="6"/>
    <x v="14"/>
    <x v="362"/>
    <x v="363"/>
    <x v="204"/>
    <x v="375"/>
    <s v="料號描述"/>
    <x v="1"/>
    <x v="88"/>
    <m/>
    <s v="Sensitive"/>
    <s v="代碼類"/>
    <s v="B&amp;S、GTK、OTK"/>
    <x v="5"/>
    <s v="BU"/>
    <x v="8"/>
    <x v="7"/>
    <x v="0"/>
    <x v="1"/>
    <s v="INT_PRO_PURCHASING_PART_ATTRIBUTE"/>
    <s v="PART_DESCRIPTION"/>
    <m/>
    <m/>
    <s v="Su.May@inventec.com"/>
    <s v="B&amp;S:客人買來賣英業達_x000a_GTK:客人指定英業達對特定廠商進行購買_x000a_OTK:英業達自行選擇廠商"/>
    <m/>
    <m/>
    <s v="資料來源待確認"/>
    <m/>
    <m/>
    <m/>
    <m/>
    <m/>
    <m/>
    <m/>
    <m/>
    <m/>
    <m/>
    <m/>
    <s v="資料清單"/>
    <x v="15"/>
    <x v="76"/>
    <x v="211"/>
    <x v="14"/>
    <s v="IEC_STD_V10 &gt;&gt; Data Standard &gt;&gt; PRO"/>
    <s v="Part Description"/>
    <x v="363"/>
    <x v="204"/>
    <x v="0"/>
    <x v="375"/>
    <x v="8"/>
    <s v="IEC_STD_V10 &gt;&gt; Common &gt;&gt; AutoMetaDataPart Description"/>
    <x v="1"/>
    <x v="2"/>
    <s v="料號描述Property"/>
    <n v="765"/>
    <n v="902"/>
    <n v="0"/>
    <s v="Part Description"/>
    <n v="1"/>
    <n v="0"/>
    <n v="0"/>
    <x v="0"/>
    <s v="Purchasing Part Attribute"/>
    <x v="87"/>
    <s v="IEC_STD_V10 &gt;&gt; Data Standard &gt;&gt; PRO &gt;&gt; Purchasing Part Attribute"/>
    <x v="0"/>
    <s v="P.3.9.0:"/>
    <x v="181"/>
    <x v="181"/>
    <x v="902"/>
    <x v="362"/>
    <x v="363"/>
    <x v="307"/>
    <x v="44"/>
    <x v="1"/>
    <x v="4"/>
    <x v="2"/>
    <m/>
    <x v="0"/>
    <x v="1"/>
    <s v="Purchasing Part Attribute_Part Description"/>
    <x v="886"/>
    <x v="1"/>
    <x v="0"/>
    <x v="7"/>
    <x v="6"/>
    <x v="0"/>
    <x v="0"/>
    <s v="INT_PRO_PURCHASING_PART_ATTRIBUTE"/>
    <s v="PART_DESCRIPTION"/>
    <x v="78"/>
    <x v="247"/>
    <x v="0"/>
    <n v="8"/>
    <x v="4"/>
    <x v="4"/>
    <x v="6"/>
    <s v=""/>
    <s v=""/>
    <n v="902"/>
    <s v="-902"/>
    <x v="0"/>
    <x v="0"/>
    <x v="0"/>
    <x v="363"/>
    <x v="8"/>
    <s v="料號描述"/>
    <s v="EIS"/>
    <s v="EIS"/>
    <x v="1"/>
    <x v="211"/>
    <m/>
    <s v="^(EIS)$"/>
    <n v="9"/>
    <x v="0"/>
    <x v="6"/>
    <x v="0"/>
    <x v="1"/>
    <x v="1"/>
    <x v="1"/>
    <b v="0"/>
    <x v="0"/>
    <x v="1"/>
    <n v="0"/>
    <x v="0"/>
    <b v="0"/>
    <b v="0"/>
    <b v="0"/>
    <b v="0"/>
    <b v="0"/>
    <b v="0"/>
    <b v="0"/>
    <b v="0"/>
    <b v="0"/>
    <b v="0"/>
    <b v="0"/>
    <x v="0"/>
    <x v="0"/>
    <n v="0"/>
    <x v="11"/>
    <x v="0"/>
  </r>
  <r>
    <m/>
    <x v="6"/>
    <x v="14"/>
    <x v="233"/>
    <x v="233"/>
    <x v="100"/>
    <x v="253"/>
    <s v="ITO: TP01/TP02/TP06 ..._x000a_ICC: CP60/CP62/CP65/CP69 …"/>
    <x v="2"/>
    <x v="88"/>
    <m/>
    <s v="Sensitive"/>
    <s v="代碼類"/>
    <s v="B&amp;S、GTK、OTK"/>
    <x v="5"/>
    <s v="BU"/>
    <x v="8"/>
    <x v="7"/>
    <x v="0"/>
    <x v="1"/>
    <s v="INT_PRO_PURCHASING_PART_ATTRIBUTE"/>
    <s v="PLANT_CODE"/>
    <m/>
    <m/>
    <s v="Su.May@inventec.com"/>
    <s v="B&amp;S:客人買來賣英業達_x000a_GTK:客人指定英業達對特定廠商進行購買_x000a_OTK:英業達自行選擇廠商"/>
    <m/>
    <m/>
    <s v="資料來源待確認"/>
    <m/>
    <m/>
    <m/>
    <m/>
    <m/>
    <m/>
    <m/>
    <m/>
    <m/>
    <m/>
    <m/>
    <s v="資料清單"/>
    <x v="15"/>
    <x v="77"/>
    <x v="154"/>
    <x v="14"/>
    <s v="IEC_STD_V10 &gt;&gt; Data Standard &gt;&gt; PRO"/>
    <s v="Plant Code"/>
    <x v="233"/>
    <x v="100"/>
    <x v="0"/>
    <x v="253"/>
    <x v="8"/>
    <s v="IEC_STD_V10 &gt;&gt; Common &gt;&gt; AutoMetaDataPlant Code"/>
    <x v="2"/>
    <x v="2"/>
    <s v="工廠廠別代碼Relationship"/>
    <n v="418"/>
    <n v="902"/>
    <n v="0"/>
    <s v=""/>
    <n v="0"/>
    <n v="0"/>
    <n v="476"/>
    <x v="94"/>
    <s v="Purchasing Part Attribute"/>
    <x v="87"/>
    <s v="IEC_STD_V10 &gt;&gt; Data Standard &gt;&gt; PRO &gt;&gt; Purchasing Part Attribute"/>
    <x v="0"/>
    <s v="P.3.9.0:"/>
    <x v="182"/>
    <x v="182"/>
    <x v="903"/>
    <x v="233"/>
    <x v="233"/>
    <x v="212"/>
    <x v="44"/>
    <x v="1"/>
    <x v="4"/>
    <x v="2"/>
    <m/>
    <x v="0"/>
    <x v="2"/>
    <s v="Purchasing Part Attribute_Plant Code"/>
    <x v="887"/>
    <x v="2"/>
    <x v="0"/>
    <x v="7"/>
    <x v="6"/>
    <x v="0"/>
    <x v="0"/>
    <s v="INT_PRO_PURCHASING_PART_ATTRIBUTE"/>
    <s v="PLANT_CODE"/>
    <x v="78"/>
    <x v="141"/>
    <x v="0"/>
    <n v="8"/>
    <x v="4"/>
    <x v="4"/>
    <x v="0"/>
    <s v=""/>
    <s v=""/>
    <n v="903"/>
    <s v="-903"/>
    <x v="0"/>
    <x v="0"/>
    <x v="0"/>
    <x v="233"/>
    <x v="8"/>
    <s v="廠區下區分不同客戶或產品生產工廠的廠別代碼"/>
    <s v="EIS"/>
    <s v="EIS"/>
    <x v="1"/>
    <x v="154"/>
    <m/>
    <s v="^(EIS)$"/>
    <n v="9"/>
    <x v="0"/>
    <x v="6"/>
    <x v="0"/>
    <x v="1"/>
    <x v="1"/>
    <x v="1"/>
    <b v="0"/>
    <x v="0"/>
    <x v="1"/>
    <n v="0"/>
    <x v="0"/>
    <b v="0"/>
    <b v="0"/>
    <b v="0"/>
    <b v="0"/>
    <b v="0"/>
    <b v="0"/>
    <b v="0"/>
    <b v="0"/>
    <b v="0"/>
    <b v="0"/>
    <b v="0"/>
    <x v="0"/>
    <x v="0"/>
    <n v="0"/>
    <x v="19"/>
    <x v="0"/>
  </r>
  <r>
    <m/>
    <x v="6"/>
    <x v="14"/>
    <x v="247"/>
    <x v="247"/>
    <x v="94"/>
    <x v="254"/>
    <s v="對照客戶名稱"/>
    <x v="2"/>
    <x v="88"/>
    <m/>
    <s v="Sensitive"/>
    <s v="文本類"/>
    <s v="B&amp;S、GTK、OTK"/>
    <x v="5"/>
    <s v="BU"/>
    <x v="8"/>
    <x v="7"/>
    <x v="0"/>
    <x v="1"/>
    <s v="INT_PRO_PURCHASING_PART_ATTRIBUTE"/>
    <s v="PRIMARY_CUSTOMER_NAME"/>
    <m/>
    <m/>
    <s v="Su.May@inventec.com"/>
    <s v="B&amp;S:客人買來賣英業達_x000a_GTK:客人指定英業達對特定廠商進行購買_x000a_OTK:英業達自行選擇廠商"/>
    <m/>
    <m/>
    <s v="資料來源待確認"/>
    <m/>
    <m/>
    <m/>
    <m/>
    <m/>
    <m/>
    <m/>
    <m/>
    <m/>
    <m/>
    <m/>
    <s v="資料清單"/>
    <x v="15"/>
    <x v="78"/>
    <x v="212"/>
    <x v="14"/>
    <s v="IEC_STD_V10 &gt;&gt; Data Standard &gt;&gt; PRO"/>
    <s v="Primary Customer Name"/>
    <x v="247"/>
    <x v="94"/>
    <x v="0"/>
    <x v="254"/>
    <x v="8"/>
    <s v="IEC_STD_V10 &gt;&gt; Common &gt;&gt; AutoMetaDataPrimary Customer Name"/>
    <x v="2"/>
    <x v="2"/>
    <s v="主要客戶名稱Relationship"/>
    <n v="477"/>
    <n v="902"/>
    <n v="0"/>
    <s v=""/>
    <n v="0"/>
    <n v="0"/>
    <n v="477"/>
    <x v="189"/>
    <s v="Purchasing Part Attribute"/>
    <x v="87"/>
    <s v="IEC_STD_V10 &gt;&gt; Data Standard &gt;&gt; PRO &gt;&gt; Purchasing Part Attribute"/>
    <x v="0"/>
    <s v="P.3.9.0:"/>
    <x v="183"/>
    <x v="183"/>
    <x v="904"/>
    <x v="247"/>
    <x v="247"/>
    <x v="213"/>
    <x v="44"/>
    <x v="1"/>
    <x v="4"/>
    <x v="1"/>
    <m/>
    <x v="0"/>
    <x v="2"/>
    <s v="Purchasing Part Attribute_Primary Customer Name"/>
    <x v="888"/>
    <x v="2"/>
    <x v="0"/>
    <x v="7"/>
    <x v="6"/>
    <x v="0"/>
    <x v="0"/>
    <s v="INT_PRO_PURCHASING_PART_ATTRIBUTE"/>
    <s v="PRIMARY_CUSTOMER_NAME"/>
    <x v="78"/>
    <x v="148"/>
    <x v="0"/>
    <n v="8"/>
    <x v="4"/>
    <x v="4"/>
    <x v="0"/>
    <s v=""/>
    <s v=""/>
    <n v="904"/>
    <s v="-904"/>
    <x v="0"/>
    <x v="0"/>
    <x v="0"/>
    <x v="247"/>
    <x v="8"/>
    <s v="主要客戶名稱"/>
    <s v="EIS"/>
    <s v="EIS"/>
    <x v="1"/>
    <x v="212"/>
    <m/>
    <s v="^(EIS)$"/>
    <n v="9"/>
    <x v="0"/>
    <x v="6"/>
    <x v="0"/>
    <x v="1"/>
    <x v="1"/>
    <x v="1"/>
    <b v="0"/>
    <x v="0"/>
    <x v="1"/>
    <n v="0"/>
    <x v="0"/>
    <b v="0"/>
    <b v="0"/>
    <b v="0"/>
    <b v="0"/>
    <b v="0"/>
    <b v="0"/>
    <b v="0"/>
    <b v="0"/>
    <b v="0"/>
    <b v="0"/>
    <b v="0"/>
    <x v="0"/>
    <x v="0"/>
    <n v="0"/>
    <x v="28"/>
    <x v="0"/>
  </r>
  <r>
    <m/>
    <x v="6"/>
    <x v="14"/>
    <x v="343"/>
    <x v="344"/>
    <x v="1"/>
    <x v="355"/>
    <s v="SAP內所建之下單廠商，於PDM裡經mapping與ＡVL建立關聯，一個vendor code只能對應一個AVL"/>
    <x v="2"/>
    <x v="88"/>
    <m/>
    <s v="Sensitive"/>
    <s v="代碼類"/>
    <s v="B&amp;S、GTK、OTK"/>
    <x v="5"/>
    <s v="BU"/>
    <x v="8"/>
    <x v="7"/>
    <x v="0"/>
    <x v="1"/>
    <s v="INT_PRO_PURCHASING_PART_ATTRIBUTE"/>
    <s v="VENDOR_CODE"/>
    <m/>
    <m/>
    <s v="Su.May@inventec.com"/>
    <s v="B&amp;S:客人買來賣英業達_x000a_GTK:客人指定英業達對特定廠商進行購買_x000a_OTK:英業達自行選擇廠商"/>
    <m/>
    <m/>
    <s v="資料來源待確認"/>
    <m/>
    <m/>
    <m/>
    <m/>
    <m/>
    <m/>
    <m/>
    <m/>
    <m/>
    <m/>
    <m/>
    <s v="資料清單"/>
    <x v="15"/>
    <x v="79"/>
    <x v="163"/>
    <x v="14"/>
    <s v="IEC_STD_V10 &gt;&gt; Data Standard &gt;&gt; PRO"/>
    <s v="Vendor Code"/>
    <x v="344"/>
    <x v="1"/>
    <x v="0"/>
    <x v="355"/>
    <x v="8"/>
    <s v="IEC_STD_V10 &gt;&gt; Common &gt;&gt; AutoMetaDataVendor Code"/>
    <x v="2"/>
    <x v="2"/>
    <s v="廠商代碼Relationship"/>
    <n v="734"/>
    <n v="902"/>
    <n v="0"/>
    <s v=""/>
    <n v="0"/>
    <n v="0"/>
    <n v="846"/>
    <x v="149"/>
    <s v="Purchasing Part Attribute"/>
    <x v="87"/>
    <s v="IEC_STD_V10 &gt;&gt; Data Standard &gt;&gt; PRO &gt;&gt; Purchasing Part Attribute"/>
    <x v="0"/>
    <s v="P.3.9.0:"/>
    <x v="184"/>
    <x v="184"/>
    <x v="905"/>
    <x v="343"/>
    <x v="344"/>
    <x v="291"/>
    <x v="44"/>
    <x v="1"/>
    <x v="4"/>
    <x v="2"/>
    <m/>
    <x v="0"/>
    <x v="2"/>
    <s v="Purchasing Part Attribute_Vendor Code"/>
    <x v="889"/>
    <x v="2"/>
    <x v="0"/>
    <x v="7"/>
    <x v="6"/>
    <x v="0"/>
    <x v="0"/>
    <s v="INT_PRO_PURCHASING_PART_ATTRIBUTE"/>
    <s v="VENDOR_CODE"/>
    <x v="78"/>
    <x v="230"/>
    <x v="0"/>
    <n v="8"/>
    <x v="4"/>
    <x v="4"/>
    <x v="6"/>
    <s v=""/>
    <s v=""/>
    <n v="905"/>
    <s v="-905"/>
    <x v="0"/>
    <x v="0"/>
    <x v="0"/>
    <x v="344"/>
    <x v="8"/>
    <s v="下單廠商名稱，亦即Vendor code的廠商代碼"/>
    <s v="EIS"/>
    <s v="EIS"/>
    <x v="1"/>
    <x v="163"/>
    <m/>
    <s v="^(EIS)$"/>
    <n v="9"/>
    <x v="0"/>
    <x v="6"/>
    <x v="0"/>
    <x v="1"/>
    <x v="1"/>
    <x v="1"/>
    <b v="0"/>
    <x v="0"/>
    <x v="1"/>
    <n v="0"/>
    <x v="0"/>
    <b v="0"/>
    <b v="0"/>
    <b v="0"/>
    <b v="0"/>
    <b v="0"/>
    <b v="0"/>
    <b v="0"/>
    <b v="0"/>
    <b v="0"/>
    <b v="0"/>
    <b v="0"/>
    <x v="0"/>
    <x v="0"/>
    <n v="0"/>
    <x v="34"/>
    <x v="0"/>
  </r>
  <r>
    <m/>
    <x v="6"/>
    <x v="14"/>
    <x v="335"/>
    <x v="336"/>
    <x v="183"/>
    <x v="347"/>
    <s v="依上傳在DCM的buyer category對應清單來辨認:_x000a_B&amp;S:客人買來賣英業達，即該料號對應欄位有出現Buy&amp;Sell或B&amp;S等關鍵字之料號_x000a_GTK:客人指定英業達對特定廠商進行購買，即該料號對應欄位有出現GTK或AVAP或AV等關鍵字之料號_x000a_OTK:英業達自行選擇廠商，非屬上面種類之料號皆歸此類"/>
    <x v="1"/>
    <x v="88"/>
    <m/>
    <s v="Sensitive"/>
    <s v="代碼類"/>
    <s v="B&amp;S、GTK、OTK"/>
    <x v="5"/>
    <s v="BU"/>
    <x v="8"/>
    <x v="7"/>
    <x v="0"/>
    <x v="1"/>
    <s v="INT_PRO_PURCHASING_PART_ATTRIBUTE"/>
    <s v="PURCHASING_MODE"/>
    <m/>
    <m/>
    <s v="Su.May@inventec.com"/>
    <s v="B&amp;S:客人買來賣英業達_x000a_GTK:客人指定英業達對特定廠商進行購買_x000a_OTK:英業達自行選擇廠商"/>
    <m/>
    <m/>
    <s v="資料來源待確認"/>
    <m/>
    <m/>
    <m/>
    <m/>
    <m/>
    <m/>
    <m/>
    <m/>
    <m/>
    <m/>
    <m/>
    <s v="資料清單"/>
    <x v="15"/>
    <x v="80"/>
    <x v="156"/>
    <x v="14"/>
    <s v="IEC_STD_V10 &gt;&gt; Data Standard &gt;&gt; PRO"/>
    <s v="Purchasing Mode"/>
    <x v="336"/>
    <x v="183"/>
    <x v="0"/>
    <x v="347"/>
    <x v="8"/>
    <s v="IEC_STD_V10 &gt;&gt; Common &gt;&gt; AutoMetaDataPurchasing Mode"/>
    <x v="1"/>
    <x v="2"/>
    <s v="採購方式Property"/>
    <n v="726"/>
    <n v="902"/>
    <n v="0"/>
    <s v="Purchasing Mode"/>
    <n v="1"/>
    <n v="0"/>
    <n v="0"/>
    <x v="0"/>
    <s v="Purchasing Part Attribute"/>
    <x v="87"/>
    <s v="IEC_STD_V10 &gt;&gt; Data Standard &gt;&gt; PRO &gt;&gt; Purchasing Part Attribute"/>
    <x v="0"/>
    <s v="P.3.9.0:"/>
    <x v="185"/>
    <x v="185"/>
    <x v="906"/>
    <x v="335"/>
    <x v="336"/>
    <x v="326"/>
    <x v="44"/>
    <x v="1"/>
    <x v="4"/>
    <x v="2"/>
    <m/>
    <x v="0"/>
    <x v="1"/>
    <s v="Purchasing Part Attribute_Purchasing Mode"/>
    <x v="890"/>
    <x v="1"/>
    <x v="0"/>
    <x v="7"/>
    <x v="6"/>
    <x v="0"/>
    <x v="0"/>
    <s v="INT_PRO_PURCHASING_PART_ATTRIBUTE"/>
    <s v="PURCHASING_MODE"/>
    <x v="78"/>
    <x v="222"/>
    <x v="0"/>
    <n v="8"/>
    <x v="4"/>
    <x v="4"/>
    <x v="6"/>
    <s v=""/>
    <s v=""/>
    <n v="906"/>
    <s v="-906"/>
    <x v="0"/>
    <x v="0"/>
    <x v="0"/>
    <x v="336"/>
    <x v="8"/>
    <s v="材料採購的主導權模式，為客人買來賣英業達，或為客人指定英業達對特定廠商進行購買，或為英業達自行選擇廠商"/>
    <s v="EIS"/>
    <s v="EIS"/>
    <x v="1"/>
    <x v="156"/>
    <m/>
    <s v="^(EIS)$"/>
    <n v="9"/>
    <x v="0"/>
    <x v="6"/>
    <x v="0"/>
    <x v="1"/>
    <x v="1"/>
    <x v="1"/>
    <b v="0"/>
    <x v="0"/>
    <x v="1"/>
    <n v="0"/>
    <x v="0"/>
    <b v="0"/>
    <b v="0"/>
    <b v="0"/>
    <b v="0"/>
    <b v="0"/>
    <b v="0"/>
    <b v="0"/>
    <b v="0"/>
    <b v="0"/>
    <b v="0"/>
    <b v="0"/>
    <x v="0"/>
    <x v="0"/>
    <n v="0"/>
    <x v="18"/>
    <x v="0"/>
  </r>
  <r>
    <m/>
    <x v="6"/>
    <x v="14"/>
    <x v="336"/>
    <x v="337"/>
    <x v="184"/>
    <x v="409"/>
    <s v="所有材料拆分為EE或ME"/>
    <x v="1"/>
    <x v="88"/>
    <m/>
    <s v="General"/>
    <s v="代碼類"/>
    <s v="EE、ME"/>
    <x v="5"/>
    <s v="PRO"/>
    <x v="8"/>
    <x v="7"/>
    <x v="0"/>
    <x v="3"/>
    <s v="INT_PRO_PURCHASING_PART_ATTRIBUTE"/>
    <s v="COMPONENT_TYPE"/>
    <m/>
    <m/>
    <s v="Su.May@inventec.com"/>
    <s v="所有材料拆分為EE或ME"/>
    <m/>
    <m/>
    <s v="資料來源待確認"/>
    <m/>
    <m/>
    <m/>
    <m/>
    <m/>
    <m/>
    <m/>
    <m/>
    <m/>
    <m/>
    <m/>
    <s v="資料清單"/>
    <x v="15"/>
    <x v="81"/>
    <x v="157"/>
    <x v="14"/>
    <s v="IEC_STD_V10 &gt;&gt; Data Standard &gt;&gt; PRO"/>
    <s v="Component Type"/>
    <x v="337"/>
    <x v="184"/>
    <x v="0"/>
    <x v="409"/>
    <x v="8"/>
    <s v="IEC_STD_V10 &gt;&gt; Common &gt;&gt; AutoMetaDataComponent Type"/>
    <x v="1"/>
    <x v="0"/>
    <s v="材料主分類Property"/>
    <n v="727"/>
    <n v="902"/>
    <n v="0"/>
    <s v="Component Type"/>
    <n v="1"/>
    <n v="0"/>
    <n v="0"/>
    <x v="0"/>
    <s v="Purchasing Part Attribute"/>
    <x v="87"/>
    <s v="IEC_STD_V10 &gt;&gt; Data Standard &gt;&gt; PRO &gt;&gt; Purchasing Part Attribute"/>
    <x v="0"/>
    <s v="P.3.9.0:"/>
    <x v="186"/>
    <x v="186"/>
    <x v="907"/>
    <x v="336"/>
    <x v="337"/>
    <x v="285"/>
    <x v="45"/>
    <x v="3"/>
    <x v="5"/>
    <x v="2"/>
    <m/>
    <x v="0"/>
    <x v="1"/>
    <s v="Purchasing Part Attribute_Component Type"/>
    <x v="891"/>
    <x v="1"/>
    <x v="0"/>
    <x v="7"/>
    <x v="6"/>
    <x v="0"/>
    <x v="0"/>
    <s v="INT_PRO_PURCHASING_PART_ATTRIBUTE"/>
    <s v="COMPONENT_TYPE"/>
    <x v="78"/>
    <x v="223"/>
    <x v="0"/>
    <n v="8"/>
    <x v="4"/>
    <x v="4"/>
    <x v="6"/>
    <s v=""/>
    <s v=""/>
    <n v="907"/>
    <s v="-907"/>
    <x v="0"/>
    <x v="0"/>
    <x v="0"/>
    <x v="337"/>
    <x v="8"/>
    <s v="所有材料按採購單位區分為EE(電子)與ME(機構)兩大類"/>
    <s v="PDM/EIS"/>
    <s v="PDM/EIS"/>
    <x v="3"/>
    <x v="157"/>
    <m/>
    <s v="^(PDM/EIS)$"/>
    <n v="9"/>
    <x v="0"/>
    <x v="6"/>
    <x v="0"/>
    <x v="1"/>
    <x v="1"/>
    <x v="1"/>
    <b v="0"/>
    <x v="0"/>
    <x v="1"/>
    <n v="0"/>
    <x v="0"/>
    <b v="0"/>
    <b v="0"/>
    <b v="0"/>
    <b v="0"/>
    <b v="0"/>
    <b v="0"/>
    <b v="0"/>
    <b v="0"/>
    <b v="0"/>
    <b v="0"/>
    <b v="0"/>
    <x v="0"/>
    <x v="0"/>
    <n v="0"/>
    <x v="0"/>
    <x v="0"/>
  </r>
  <r>
    <m/>
    <x v="6"/>
    <x v="14"/>
    <x v="337"/>
    <x v="338"/>
    <x v="185"/>
    <x v="349"/>
    <s v="料號Class code於PDM的Material Group"/>
    <x v="1"/>
    <x v="88"/>
    <m/>
    <s v="General"/>
    <s v="代碼類"/>
    <s v="只取R-後面的材料名稱。_x000a_R-CAPTCTR, R-IC,R-CONNTOR…........"/>
    <x v="5"/>
    <s v="CE"/>
    <x v="8"/>
    <x v="7"/>
    <x v="0"/>
    <x v="3"/>
    <s v="INT_PRO_PURCHASING_PART_ATTRIBUTE"/>
    <s v="MATERIAL_GROUP"/>
    <m/>
    <m/>
    <s v="Su.May@inventec.com"/>
    <s v="料號Class code於PDM的Material Group"/>
    <m/>
    <m/>
    <s v="EIS抓取PDM上的料號資料_x000a_"/>
    <s v="廠商交易金額報表內的Material Group"/>
    <m/>
    <m/>
    <m/>
    <m/>
    <m/>
    <m/>
    <m/>
    <m/>
    <m/>
    <m/>
    <s v="資料清單"/>
    <x v="15"/>
    <x v="82"/>
    <x v="158"/>
    <x v="14"/>
    <s v="IEC_STD_V10 &gt;&gt; Data Standard &gt;&gt; PRO"/>
    <s v="Material Group"/>
    <x v="338"/>
    <x v="185"/>
    <x v="0"/>
    <x v="349"/>
    <x v="8"/>
    <s v="IEC_STD_V10 &gt;&gt; Common &gt;&gt; AutoMetaDataMaterial Group"/>
    <x v="1"/>
    <x v="0"/>
    <s v="材料大類Property"/>
    <n v="728"/>
    <n v="902"/>
    <n v="0"/>
    <s v="Material Group"/>
    <n v="1"/>
    <n v="0"/>
    <n v="0"/>
    <x v="0"/>
    <s v="Purchasing Part Attribute"/>
    <x v="87"/>
    <s v="IEC_STD_V10 &gt;&gt; Data Standard &gt;&gt; PRO &gt;&gt; Purchasing Part Attribute"/>
    <x v="0"/>
    <s v="P.3.9.0:"/>
    <x v="187"/>
    <x v="187"/>
    <x v="908"/>
    <x v="337"/>
    <x v="338"/>
    <x v="286"/>
    <x v="46"/>
    <x v="3"/>
    <x v="6"/>
    <x v="2"/>
    <m/>
    <x v="0"/>
    <x v="1"/>
    <s v="Purchasing Part Attribute_Material Group"/>
    <x v="892"/>
    <x v="1"/>
    <x v="0"/>
    <x v="7"/>
    <x v="6"/>
    <x v="0"/>
    <x v="0"/>
    <s v="INT_PRO_PURCHASING_PART_ATTRIBUTE"/>
    <s v="MATERIAL_GROUP"/>
    <x v="78"/>
    <x v="224"/>
    <x v="0"/>
    <n v="8"/>
    <x v="4"/>
    <x v="4"/>
    <x v="6"/>
    <s v=""/>
    <s v=""/>
    <n v="908"/>
    <s v="-908"/>
    <x v="0"/>
    <x v="0"/>
    <x v="0"/>
    <x v="338"/>
    <x v="8"/>
    <s v="Class code大類名稱"/>
    <s v="PDM/EIS"/>
    <s v="PDM/EIS"/>
    <x v="3"/>
    <x v="158"/>
    <m/>
    <s v="^(PDM/EIS)$"/>
    <n v="9"/>
    <x v="0"/>
    <x v="6"/>
    <x v="0"/>
    <x v="1"/>
    <x v="1"/>
    <x v="1"/>
    <b v="0"/>
    <x v="0"/>
    <x v="1"/>
    <n v="0"/>
    <x v="0"/>
    <b v="0"/>
    <b v="0"/>
    <b v="0"/>
    <b v="0"/>
    <b v="0"/>
    <b v="0"/>
    <b v="0"/>
    <b v="0"/>
    <b v="0"/>
    <b v="0"/>
    <b v="0"/>
    <x v="0"/>
    <x v="0"/>
    <n v="0"/>
    <x v="0"/>
    <x v="0"/>
  </r>
  <r>
    <m/>
    <x v="6"/>
    <x v="14"/>
    <x v="409"/>
    <x v="410"/>
    <x v="1"/>
    <x v="425"/>
    <s v="4碼數字60開頭_x000a_EX: 6010, 6011, 6012"/>
    <x v="1"/>
    <x v="88"/>
    <m/>
    <s v="General"/>
    <s v="代碼類"/>
    <s v="料號前四碼數字"/>
    <x v="5"/>
    <s v="CE"/>
    <x v="8"/>
    <x v="7"/>
    <x v="0"/>
    <x v="3"/>
    <s v="INT_PRO_PURCHASING_PART_ATTRIBUTE"/>
    <s v="CLASS_CODE"/>
    <m/>
    <m/>
    <s v="Su.May@inventec.com"/>
    <s v="料號前四碼數字"/>
    <m/>
    <m/>
    <s v="EIS抓取PDM上的料號資料"/>
    <m/>
    <m/>
    <m/>
    <m/>
    <m/>
    <m/>
    <m/>
    <m/>
    <m/>
    <m/>
    <m/>
    <s v="資料清單"/>
    <x v="15"/>
    <x v="83"/>
    <x v="213"/>
    <x v="14"/>
    <s v="IEC_STD_V10 &gt;&gt; Data Standard &gt;&gt; PRO"/>
    <s v="Class Code"/>
    <x v="410"/>
    <x v="1"/>
    <x v="0"/>
    <x v="425"/>
    <x v="8"/>
    <s v="IEC_STD_V10 &gt;&gt; Common &gt;&gt; AutoMetaDataClass Code"/>
    <x v="1"/>
    <x v="0"/>
    <s v="材料代號Property"/>
    <n v="911"/>
    <n v="902"/>
    <n v="0"/>
    <s v="Class Code"/>
    <n v="1"/>
    <n v="0"/>
    <n v="0"/>
    <x v="0"/>
    <s v="Purchasing Part Attribute"/>
    <x v="87"/>
    <s v="IEC_STD_V10 &gt;&gt; Data Standard &gt;&gt; PRO &gt;&gt; Purchasing Part Attribute"/>
    <x v="0"/>
    <s v="P.3.9.0:"/>
    <x v="188"/>
    <x v="188"/>
    <x v="909"/>
    <x v="409"/>
    <x v="410"/>
    <x v="337"/>
    <x v="56"/>
    <x v="3"/>
    <x v="26"/>
    <x v="2"/>
    <m/>
    <x v="0"/>
    <x v="1"/>
    <s v="Purchasing Part Attribute_Class Code"/>
    <x v="893"/>
    <x v="1"/>
    <x v="0"/>
    <x v="7"/>
    <x v="6"/>
    <x v="0"/>
    <x v="0"/>
    <s v="INT_PRO_PURCHASING_PART_ATTRIBUTE"/>
    <s v="CLASS_CODE"/>
    <x v="78"/>
    <x v="278"/>
    <x v="0"/>
    <n v="8"/>
    <x v="4"/>
    <x v="4"/>
    <x v="6"/>
    <s v=""/>
    <s v=""/>
    <n v="909"/>
    <s v="-909"/>
    <x v="0"/>
    <x v="0"/>
    <x v="0"/>
    <x v="410"/>
    <x v="8"/>
    <s v="PDM裡各料號編碼規則的前四碼"/>
    <s v="PDM/EIS"/>
    <s v="PDM/EIS"/>
    <x v="3"/>
    <x v="213"/>
    <m/>
    <s v="^(PDM/EIS)$"/>
    <n v="9"/>
    <x v="0"/>
    <x v="6"/>
    <x v="0"/>
    <x v="1"/>
    <x v="0"/>
    <x v="1"/>
    <b v="0"/>
    <x v="0"/>
    <x v="1"/>
    <n v="0"/>
    <x v="0"/>
    <b v="0"/>
    <b v="0"/>
    <b v="0"/>
    <b v="0"/>
    <b v="0"/>
    <b v="0"/>
    <b v="0"/>
    <b v="0"/>
    <b v="0"/>
    <b v="0"/>
    <b v="0"/>
    <x v="0"/>
    <x v="0"/>
    <n v="0"/>
    <x v="19"/>
    <x v="0"/>
  </r>
  <r>
    <m/>
    <x v="6"/>
    <x v="14"/>
    <x v="338"/>
    <x v="339"/>
    <x v="1"/>
    <x v="350"/>
    <s v="Class Code 四碼數字加上&quot;-&quot;再加上對應的Materical Group_x000a_EX: 6033-FAN, 6027-BATTERY"/>
    <x v="1"/>
    <x v="88"/>
    <m/>
    <s v="General"/>
    <s v="代碼類"/>
    <s v="Class Code 四碼數字加上&quot;-&quot;再加上對應的Materical Group，Material Group只取R-後面的材料名稱。"/>
    <x v="5"/>
    <s v="CE"/>
    <x v="8"/>
    <x v="7"/>
    <x v="0"/>
    <x v="3"/>
    <s v="INT_PRO_PURCHASING_PART_ATTRIBUTE"/>
    <s v="CLASS_CODE_CATEGORY"/>
    <m/>
    <m/>
    <s v="Su.May@inventec.com"/>
    <s v="材料於PDM裡對應的Class Code+Material Group"/>
    <m/>
    <m/>
    <s v="EIS抓取PDM上的資料比對_x000a_"/>
    <m/>
    <m/>
    <m/>
    <m/>
    <m/>
    <m/>
    <m/>
    <m/>
    <m/>
    <m/>
    <m/>
    <s v="資料清單"/>
    <x v="15"/>
    <x v="84"/>
    <x v="159"/>
    <x v="14"/>
    <s v="IEC_STD_V10 &gt;&gt; Data Standard &gt;&gt; PRO"/>
    <s v="Class Code Category"/>
    <x v="339"/>
    <x v="1"/>
    <x v="0"/>
    <x v="350"/>
    <x v="8"/>
    <s v="IEC_STD_V10 &gt;&gt; Common &gt;&gt; AutoMetaDataClass Code Category"/>
    <x v="1"/>
    <x v="0"/>
    <s v="材料代號類別Property"/>
    <n v="729"/>
    <n v="902"/>
    <n v="0"/>
    <s v="Class Code Category"/>
    <n v="1"/>
    <n v="0"/>
    <n v="0"/>
    <x v="0"/>
    <s v="Purchasing Part Attribute"/>
    <x v="87"/>
    <s v="IEC_STD_V10 &gt;&gt; Data Standard &gt;&gt; PRO &gt;&gt; Purchasing Part Attribute"/>
    <x v="0"/>
    <s v="P.3.9.0:"/>
    <x v="189"/>
    <x v="189"/>
    <x v="910"/>
    <x v="338"/>
    <x v="339"/>
    <x v="287"/>
    <x v="47"/>
    <x v="3"/>
    <x v="7"/>
    <x v="2"/>
    <m/>
    <x v="0"/>
    <x v="1"/>
    <s v="Purchasing Part Attribute_Class Code Category"/>
    <x v="894"/>
    <x v="1"/>
    <x v="0"/>
    <x v="7"/>
    <x v="6"/>
    <x v="0"/>
    <x v="0"/>
    <s v="INT_PRO_PURCHASING_PART_ATTRIBUTE"/>
    <s v="CLASS_CODE_CATEGORY"/>
    <x v="78"/>
    <x v="225"/>
    <x v="0"/>
    <n v="8"/>
    <x v="4"/>
    <x v="4"/>
    <x v="6"/>
    <s v=""/>
    <s v=""/>
    <n v="910"/>
    <s v="-910"/>
    <x v="0"/>
    <x v="0"/>
    <x v="0"/>
    <x v="339"/>
    <x v="8"/>
    <s v="Class Code 四碼數字加上&quot;-&quot;再加上對應的Materical Group"/>
    <s v="PDM/EIS"/>
    <s v="PDM/EIS"/>
    <x v="3"/>
    <x v="159"/>
    <m/>
    <s v="^(PDM/EIS)$"/>
    <n v="9"/>
    <x v="0"/>
    <x v="6"/>
    <x v="0"/>
    <x v="1"/>
    <x v="1"/>
    <x v="1"/>
    <b v="0"/>
    <x v="0"/>
    <x v="1"/>
    <n v="0"/>
    <x v="0"/>
    <b v="0"/>
    <b v="0"/>
    <b v="0"/>
    <b v="0"/>
    <b v="0"/>
    <b v="0"/>
    <b v="0"/>
    <b v="0"/>
    <b v="0"/>
    <b v="0"/>
    <b v="0"/>
    <x v="0"/>
    <x v="0"/>
    <n v="0"/>
    <x v="5"/>
    <x v="0"/>
  </r>
  <r>
    <m/>
    <x v="6"/>
    <x v="14"/>
    <x v="339"/>
    <x v="340"/>
    <x v="186"/>
    <x v="351"/>
    <s v="預計採用PSG Part Category重新定義後的資料"/>
    <x v="1"/>
    <x v="88"/>
    <m/>
    <s v="General"/>
    <s v="代碼類"/>
    <s v="見PSG Part Category Sheet"/>
    <x v="5"/>
    <s v="PRO"/>
    <x v="8"/>
    <x v="7"/>
    <x v="0"/>
    <x v="3"/>
    <s v="INT_PRO_PURCHASING_PART_ATTRIBUTE"/>
    <s v="PART_CATEGORY"/>
    <m/>
    <m/>
    <s v="Su.May@inventec.com"/>
    <s v="預計採用PSG Part Category重新定義後的資料"/>
    <m/>
    <m/>
    <s v="待後續進行材料清查將PSG Part Category比對進現行使用的料號"/>
    <m/>
    <m/>
    <m/>
    <m/>
    <m/>
    <m/>
    <m/>
    <m/>
    <m/>
    <m/>
    <m/>
    <s v="資料清單"/>
    <x v="15"/>
    <x v="85"/>
    <x v="160"/>
    <x v="14"/>
    <s v="IEC_STD_V10 &gt;&gt; Data Standard &gt;&gt; PRO"/>
    <s v="Part Category"/>
    <x v="340"/>
    <x v="186"/>
    <x v="0"/>
    <x v="351"/>
    <x v="8"/>
    <s v="IEC_STD_V10 &gt;&gt; Common &gt;&gt; AutoMetaDataPart Category"/>
    <x v="1"/>
    <x v="0"/>
    <s v="材料細項Property"/>
    <n v="730"/>
    <n v="902"/>
    <n v="0"/>
    <s v="Part Category"/>
    <n v="1"/>
    <n v="0"/>
    <n v="0"/>
    <x v="0"/>
    <s v="Purchasing Part Attribute"/>
    <x v="87"/>
    <s v="IEC_STD_V10 &gt;&gt; Data Standard &gt;&gt; PRO &gt;&gt; Purchasing Part Attribute"/>
    <x v="0"/>
    <s v="P.3.9.0:"/>
    <x v="190"/>
    <x v="190"/>
    <x v="911"/>
    <x v="339"/>
    <x v="340"/>
    <x v="288"/>
    <x v="48"/>
    <x v="3"/>
    <x v="8"/>
    <x v="2"/>
    <m/>
    <x v="0"/>
    <x v="1"/>
    <s v="Purchasing Part Attribute_Part Category"/>
    <x v="895"/>
    <x v="1"/>
    <x v="0"/>
    <x v="7"/>
    <x v="6"/>
    <x v="0"/>
    <x v="0"/>
    <s v="INT_PRO_PURCHASING_PART_ATTRIBUTE"/>
    <s v="PART_CATEGORY"/>
    <x v="78"/>
    <x v="226"/>
    <x v="0"/>
    <n v="8"/>
    <x v="4"/>
    <x v="4"/>
    <x v="6"/>
    <s v=""/>
    <s v=""/>
    <n v="911"/>
    <s v="-911"/>
    <x v="0"/>
    <x v="0"/>
    <x v="0"/>
    <x v="340"/>
    <x v="8"/>
    <s v="Class code下之細項分類，PSG Part Category尚待重新進行有交易料號之治理，相對於EBG Part Category"/>
    <s v="PDM/EIS"/>
    <s v="PDM/EIS"/>
    <x v="3"/>
    <x v="160"/>
    <m/>
    <s v="^(PDM/EIS)$"/>
    <n v="9"/>
    <x v="0"/>
    <x v="6"/>
    <x v="0"/>
    <x v="1"/>
    <x v="1"/>
    <x v="1"/>
    <b v="0"/>
    <x v="0"/>
    <x v="1"/>
    <n v="0"/>
    <x v="0"/>
    <b v="0"/>
    <b v="0"/>
    <b v="0"/>
    <b v="0"/>
    <b v="0"/>
    <b v="0"/>
    <b v="0"/>
    <b v="0"/>
    <b v="0"/>
    <b v="0"/>
    <b v="0"/>
    <x v="0"/>
    <x v="0"/>
    <n v="0"/>
    <x v="12"/>
    <x v="0"/>
  </r>
  <r>
    <m/>
    <x v="6"/>
    <x v="14"/>
    <x v="410"/>
    <x v="411"/>
    <x v="1"/>
    <x v="426"/>
    <m/>
    <x v="1"/>
    <x v="88"/>
    <m/>
    <s v="General"/>
    <s v="代碼類"/>
    <s v="見PSG Part Category Sheet"/>
    <x v="5"/>
    <s v="PRO"/>
    <x v="8"/>
    <x v="7"/>
    <x v="0"/>
    <x v="3"/>
    <s v="INT_PRO_PURCHASING_PART_ATTRIBUTE"/>
    <s v="IS_SOLE"/>
    <m/>
    <m/>
    <s v="Su.May@inventec.com"/>
    <s v="預計採用PSG Part Category重新定義後的資料"/>
    <m/>
    <m/>
    <s v="待後續進行材料清查將PSG Part Category比對進現行使用的料號"/>
    <m/>
    <m/>
    <m/>
    <m/>
    <m/>
    <m/>
    <m/>
    <m/>
    <m/>
    <m/>
    <m/>
    <s v="資料清單"/>
    <x v="15"/>
    <x v="86"/>
    <x v="214"/>
    <x v="14"/>
    <s v="IEC_STD_V10 &gt;&gt; Data Standard &gt;&gt; PRO"/>
    <s v="Is Sole"/>
    <x v="411"/>
    <x v="1"/>
    <x v="0"/>
    <x v="426"/>
    <x v="8"/>
    <s v="IEC_STD_V10 &gt;&gt; Common &gt;&gt; AutoMetaDataIs Sole"/>
    <x v="1"/>
    <x v="0"/>
    <s v="是否獨立料Property"/>
    <n v="914"/>
    <n v="902"/>
    <n v="0"/>
    <s v="Is Sole"/>
    <n v="1"/>
    <n v="0"/>
    <n v="0"/>
    <x v="0"/>
    <s v="Purchasing Part Attribute"/>
    <x v="87"/>
    <s v="IEC_STD_V10 &gt;&gt; Data Standard &gt;&gt; PRO &gt;&gt; Purchasing Part Attribute"/>
    <x v="0"/>
    <s v="P.3.9.0:"/>
    <x v="191"/>
    <x v="191"/>
    <x v="912"/>
    <x v="410"/>
    <x v="411"/>
    <x v="203"/>
    <x v="48"/>
    <x v="3"/>
    <x v="8"/>
    <x v="2"/>
    <m/>
    <x v="0"/>
    <x v="1"/>
    <s v="Purchasing Part Attribute_Is Sole"/>
    <x v="896"/>
    <x v="1"/>
    <x v="0"/>
    <x v="7"/>
    <x v="6"/>
    <x v="0"/>
    <x v="0"/>
    <s v="INT_PRO_PURCHASING_PART_ATTRIBUTE"/>
    <s v="IS_SOLE"/>
    <x v="78"/>
    <x v="279"/>
    <x v="0"/>
    <n v="8"/>
    <x v="4"/>
    <x v="4"/>
    <x v="6"/>
    <s v=""/>
    <s v=""/>
    <n v="912"/>
    <s v="-912"/>
    <x v="0"/>
    <x v="0"/>
    <x v="0"/>
    <x v="411"/>
    <x v="8"/>
    <s v="是否獨立料"/>
    <s v="PDM/EIS"/>
    <s v="PDM/EIS"/>
    <x v="3"/>
    <x v="214"/>
    <m/>
    <s v="^(PDM/EIS)$"/>
    <n v="9"/>
    <x v="0"/>
    <x v="6"/>
    <x v="0"/>
    <x v="1"/>
    <x v="0"/>
    <x v="1"/>
    <b v="0"/>
    <x v="0"/>
    <x v="1"/>
    <n v="0"/>
    <x v="0"/>
    <b v="0"/>
    <b v="0"/>
    <b v="0"/>
    <b v="0"/>
    <b v="0"/>
    <b v="0"/>
    <b v="0"/>
    <b v="0"/>
    <b v="0"/>
    <b v="0"/>
    <b v="0"/>
    <x v="0"/>
    <x v="0"/>
    <n v="0"/>
    <x v="1"/>
    <x v="0"/>
  </r>
  <r>
    <m/>
    <x v="6"/>
    <x v="14"/>
    <x v="389"/>
    <x v="390"/>
    <x v="1"/>
    <x v="427"/>
    <m/>
    <x v="1"/>
    <x v="88"/>
    <m/>
    <s v="Confidential"/>
    <s v="文本類"/>
    <s v="文數字"/>
    <x v="5"/>
    <s v="PRO"/>
    <x v="8"/>
    <x v="7"/>
    <x v="0"/>
    <x v="3"/>
    <s v="INT_PRO_PURCHASING_PART_ATTRIBUTE"/>
    <s v="SERIES_CUSTOMER_LIST"/>
    <m/>
    <m/>
    <s v="Su.May@inventec.com"/>
    <m/>
    <m/>
    <m/>
    <s v="EIS"/>
    <m/>
    <m/>
    <m/>
    <m/>
    <m/>
    <m/>
    <m/>
    <m/>
    <m/>
    <m/>
    <m/>
    <s v="資料清單"/>
    <x v="15"/>
    <x v="87"/>
    <x v="215"/>
    <x v="14"/>
    <s v="IEC_STD_V10 &gt;&gt; Data Standard &gt;&gt; PRO"/>
    <s v="Series Customer List"/>
    <x v="390"/>
    <x v="1"/>
    <x v="0"/>
    <x v="427"/>
    <x v="8"/>
    <s v="IEC_STD_V10 &gt;&gt; Common &gt;&gt; AutoMetaDataSeries Customer List"/>
    <x v="1"/>
    <x v="1"/>
    <s v="系列應用客戶清單Property"/>
    <n v="821"/>
    <n v="902"/>
    <n v="0"/>
    <s v="Series Customer List"/>
    <n v="1"/>
    <n v="0"/>
    <n v="0"/>
    <x v="0"/>
    <s v="Purchasing Part Attribute"/>
    <x v="87"/>
    <s v="IEC_STD_V10 &gt;&gt; Data Standard &gt;&gt; PRO &gt;&gt; Purchasing Part Attribute"/>
    <x v="0"/>
    <s v="P.3.9.0:"/>
    <x v="192"/>
    <x v="192"/>
    <x v="913"/>
    <x v="389"/>
    <x v="390"/>
    <x v="203"/>
    <x v="57"/>
    <x v="3"/>
    <x v="0"/>
    <x v="1"/>
    <m/>
    <x v="0"/>
    <x v="1"/>
    <s v="Purchasing Part Attribute_Series Customer List"/>
    <x v="897"/>
    <x v="1"/>
    <x v="0"/>
    <x v="7"/>
    <x v="6"/>
    <x v="0"/>
    <x v="0"/>
    <s v="INT_PRO_PURCHASING_PART_ATTRIBUTE"/>
    <s v="SERIES_CUSTOMER_LIST"/>
    <x v="78"/>
    <x v="268"/>
    <x v="0"/>
    <n v="8"/>
    <x v="4"/>
    <x v="4"/>
    <x v="6"/>
    <s v=""/>
    <s v=""/>
    <n v="913"/>
    <s v="-913"/>
    <x v="0"/>
    <x v="0"/>
    <x v="0"/>
    <x v="390"/>
    <x v="8"/>
    <s v="由系列使用清單對映客戶名稱以 &quot;,&quot; 分隔，會有一個或多個"/>
    <s v="PDM/EIS"/>
    <s v="PDM/EIS"/>
    <x v="3"/>
    <x v="215"/>
    <m/>
    <s v="^(PDM/EIS)$"/>
    <n v="9"/>
    <x v="0"/>
    <x v="6"/>
    <x v="0"/>
    <x v="1"/>
    <x v="1"/>
    <x v="1"/>
    <b v="0"/>
    <x v="0"/>
    <x v="1"/>
    <n v="0"/>
    <x v="0"/>
    <b v="0"/>
    <b v="0"/>
    <b v="0"/>
    <b v="0"/>
    <b v="0"/>
    <b v="0"/>
    <b v="0"/>
    <b v="0"/>
    <b v="0"/>
    <b v="0"/>
    <b v="0"/>
    <x v="0"/>
    <x v="0"/>
    <n v="0"/>
    <x v="6"/>
    <x v="0"/>
  </r>
  <r>
    <m/>
    <x v="6"/>
    <x v="14"/>
    <x v="391"/>
    <x v="392"/>
    <x v="208"/>
    <x v="405"/>
    <s v="該料號尚未結單之PO，所有尚未交料的總數量"/>
    <x v="1"/>
    <x v="88"/>
    <m/>
    <s v="Confidential"/>
    <s v="數值類"/>
    <s v="皆為數字"/>
    <x v="5"/>
    <s v="PRO"/>
    <x v="8"/>
    <x v="10"/>
    <x v="0"/>
    <x v="9"/>
    <s v="INT_PRO_PURCHASING_PART_ATTRIBUTE"/>
    <s v="OPEN_PURCHASE_ORDER_QUANTITY"/>
    <m/>
    <m/>
    <s v="Su.May@inventec.com"/>
    <m/>
    <m/>
    <m/>
    <s v="供需平台"/>
    <m/>
    <m/>
    <m/>
    <m/>
    <m/>
    <m/>
    <m/>
    <m/>
    <m/>
    <m/>
    <m/>
    <s v="資料清單"/>
    <x v="15"/>
    <x v="88"/>
    <x v="216"/>
    <x v="14"/>
    <s v="IEC_STD_V10 &gt;&gt; Data Standard &gt;&gt; PRO"/>
    <s v="Open Purchase Order Quantity"/>
    <x v="392"/>
    <x v="208"/>
    <x v="0"/>
    <x v="405"/>
    <x v="8"/>
    <s v="IEC_STD_V10 &gt;&gt; Common &gt;&gt; AutoMetaDataOpen Purchase Order Quantity"/>
    <x v="1"/>
    <x v="1"/>
    <s v="未結訂單數量Property"/>
    <n v="825"/>
    <n v="902"/>
    <n v="0"/>
    <s v="Open Purchase Order Quantity"/>
    <n v="1"/>
    <n v="0"/>
    <n v="0"/>
    <x v="0"/>
    <s v="Purchasing Part Attribute"/>
    <x v="87"/>
    <s v="IEC_STD_V10 &gt;&gt; Data Standard &gt;&gt; PRO &gt;&gt; Purchasing Part Attribute"/>
    <x v="0"/>
    <s v="P.3.9.0:"/>
    <x v="193"/>
    <x v="193"/>
    <x v="914"/>
    <x v="391"/>
    <x v="392"/>
    <x v="323"/>
    <x v="55"/>
    <x v="9"/>
    <x v="0"/>
    <x v="4"/>
    <m/>
    <x v="0"/>
    <x v="1"/>
    <s v="Purchasing Part Attribute_Open Purchase Order Quantity"/>
    <x v="898"/>
    <x v="1"/>
    <x v="0"/>
    <x v="10"/>
    <x v="6"/>
    <x v="0"/>
    <x v="0"/>
    <s v="INT_PRO_PURCHASING_PART_ATTRIBUTE"/>
    <s v="OPEN_PURCHASE_ORDER_QUANTITY"/>
    <x v="78"/>
    <x v="270"/>
    <x v="0"/>
    <n v="8"/>
    <x v="4"/>
    <x v="4"/>
    <x v="6"/>
    <s v=""/>
    <s v=""/>
    <n v="914"/>
    <s v="-914"/>
    <x v="0"/>
    <x v="0"/>
    <x v="0"/>
    <x v="392"/>
    <x v="8"/>
    <s v="該料號尚未結單之PO，所有尚未交料的總數量"/>
    <s v="供需平台"/>
    <s v="供需平台"/>
    <x v="9"/>
    <x v="216"/>
    <m/>
    <s v="^(供需平台)$"/>
    <n v="9"/>
    <x v="0"/>
    <x v="6"/>
    <x v="0"/>
    <x v="1"/>
    <x v="1"/>
    <x v="1"/>
    <b v="0"/>
    <x v="0"/>
    <x v="1"/>
    <n v="0"/>
    <x v="0"/>
    <b v="0"/>
    <b v="0"/>
    <b v="0"/>
    <b v="0"/>
    <b v="0"/>
    <b v="0"/>
    <b v="0"/>
    <b v="0"/>
    <b v="0"/>
    <b v="0"/>
    <b v="0"/>
    <x v="0"/>
    <x v="0"/>
    <n v="0"/>
    <x v="10"/>
    <x v="0"/>
  </r>
  <r>
    <m/>
    <x v="6"/>
    <x v="14"/>
    <x v="392"/>
    <x v="393"/>
    <x v="209"/>
    <x v="406"/>
    <s v="未來六個月需求數量"/>
    <x v="1"/>
    <x v="88"/>
    <m/>
    <s v="Confidential"/>
    <s v="數值類"/>
    <s v="皆為數字"/>
    <x v="5"/>
    <s v="PRO"/>
    <x v="8"/>
    <x v="10"/>
    <x v="0"/>
    <x v="9"/>
    <s v="INT_PRO_PURCHASING_PART_ATTRIBUTE"/>
    <s v="ROLLING_6_MONTHS_FORECAST"/>
    <m/>
    <m/>
    <s v="Su.May@inventec.com"/>
    <m/>
    <m/>
    <m/>
    <s v="供需平台"/>
    <m/>
    <m/>
    <m/>
    <m/>
    <m/>
    <m/>
    <m/>
    <m/>
    <m/>
    <m/>
    <m/>
    <s v="資料清單"/>
    <x v="15"/>
    <x v="89"/>
    <x v="217"/>
    <x v="14"/>
    <s v="IEC_STD_V10 &gt;&gt; Data Standard &gt;&gt; PRO"/>
    <s v="Rolling 6 Months Forecast"/>
    <x v="393"/>
    <x v="209"/>
    <x v="0"/>
    <x v="406"/>
    <x v="8"/>
    <s v="IEC_STD_V10 &gt;&gt; Common &gt;&gt; AutoMetaDataRolling 6 Months Forecast"/>
    <x v="1"/>
    <x v="1"/>
    <s v="未來半年需求Property"/>
    <n v="826"/>
    <n v="902"/>
    <n v="0"/>
    <s v="Rolling 6 Months Forecast"/>
    <n v="1"/>
    <n v="0"/>
    <n v="0"/>
    <x v="0"/>
    <s v="Purchasing Part Attribute"/>
    <x v="87"/>
    <s v="IEC_STD_V10 &gt;&gt; Data Standard &gt;&gt; PRO &gt;&gt; Purchasing Part Attribute"/>
    <x v="0"/>
    <s v="P.3.9.0:"/>
    <x v="194"/>
    <x v="194"/>
    <x v="915"/>
    <x v="392"/>
    <x v="393"/>
    <x v="324"/>
    <x v="55"/>
    <x v="9"/>
    <x v="0"/>
    <x v="4"/>
    <m/>
    <x v="0"/>
    <x v="1"/>
    <s v="Purchasing Part Attribute_Rolling 6 Months Forecast"/>
    <x v="899"/>
    <x v="1"/>
    <x v="0"/>
    <x v="10"/>
    <x v="6"/>
    <x v="0"/>
    <x v="0"/>
    <s v="INT_PRO_PURCHASING_PART_ATTRIBUTE"/>
    <s v="ROLLING_6_MONTHS_FORECAST"/>
    <x v="78"/>
    <x v="271"/>
    <x v="0"/>
    <n v="8"/>
    <x v="4"/>
    <x v="4"/>
    <x v="6"/>
    <s v=""/>
    <s v=""/>
    <n v="915"/>
    <s v="-915"/>
    <x v="0"/>
    <x v="0"/>
    <x v="0"/>
    <x v="393"/>
    <x v="8"/>
    <s v="未來六個月需求數量"/>
    <s v="供需平台"/>
    <s v="供需平台"/>
    <x v="9"/>
    <x v="217"/>
    <m/>
    <s v="^(供需平台)$"/>
    <n v="9"/>
    <x v="0"/>
    <x v="6"/>
    <x v="0"/>
    <x v="1"/>
    <x v="1"/>
    <x v="1"/>
    <b v="0"/>
    <x v="0"/>
    <x v="1"/>
    <n v="0"/>
    <x v="0"/>
    <b v="0"/>
    <b v="0"/>
    <b v="0"/>
    <b v="0"/>
    <b v="0"/>
    <b v="0"/>
    <b v="0"/>
    <b v="0"/>
    <b v="0"/>
    <b v="0"/>
    <b v="0"/>
    <x v="0"/>
    <x v="0"/>
    <n v="0"/>
    <x v="4"/>
    <x v="0"/>
  </r>
  <r>
    <m/>
    <x v="6"/>
    <x v="14"/>
    <x v="393"/>
    <x v="394"/>
    <x v="1"/>
    <x v="407"/>
    <s v="A開頭是完全替代_x000a_B開頭是不完全替代_x000a_C是獨用 "/>
    <x v="1"/>
    <x v="88"/>
    <m/>
    <s v="Confidential"/>
    <s v="代碼類"/>
    <s v="皆為英文、數字"/>
    <x v="5"/>
    <s v="PRO"/>
    <x v="8"/>
    <x v="10"/>
    <x v="0"/>
    <x v="9"/>
    <s v="INT_PRO_PURCHASING_PART_ATTRIBUTE"/>
    <s v="SUBSTITUTE_CODE"/>
    <m/>
    <m/>
    <s v="Su.May@inventec.com"/>
    <m/>
    <m/>
    <m/>
    <s v="供需平台"/>
    <m/>
    <m/>
    <m/>
    <m/>
    <m/>
    <m/>
    <m/>
    <m/>
    <m/>
    <m/>
    <m/>
    <s v="資料清單"/>
    <x v="15"/>
    <x v="90"/>
    <x v="218"/>
    <x v="14"/>
    <s v="IEC_STD_V10 &gt;&gt; Data Standard &gt;&gt; PRO"/>
    <s v="Substitute Code"/>
    <x v="394"/>
    <x v="1"/>
    <x v="0"/>
    <x v="407"/>
    <x v="8"/>
    <s v="IEC_STD_V10 &gt;&gt; Common &gt;&gt; AutoMetaDataSubstitute Code"/>
    <x v="1"/>
    <x v="1"/>
    <s v="替代群組編碼Property"/>
    <n v="827"/>
    <n v="902"/>
    <n v="0"/>
    <s v="Substitute Code"/>
    <n v="1"/>
    <n v="0"/>
    <n v="0"/>
    <x v="0"/>
    <s v="Purchasing Part Attribute"/>
    <x v="87"/>
    <s v="IEC_STD_V10 &gt;&gt; Data Standard &gt;&gt; PRO &gt;&gt; Purchasing Part Attribute"/>
    <x v="0"/>
    <s v="P.3.9.0:"/>
    <x v="195"/>
    <x v="195"/>
    <x v="916"/>
    <x v="393"/>
    <x v="394"/>
    <x v="325"/>
    <x v="53"/>
    <x v="9"/>
    <x v="0"/>
    <x v="2"/>
    <m/>
    <x v="0"/>
    <x v="1"/>
    <s v="Purchasing Part Attribute_Substitute Code"/>
    <x v="900"/>
    <x v="1"/>
    <x v="0"/>
    <x v="10"/>
    <x v="6"/>
    <x v="0"/>
    <x v="0"/>
    <s v="INT_PRO_PURCHASING_PART_ATTRIBUTE"/>
    <s v="SUBSTITUTE_CODE"/>
    <x v="78"/>
    <x v="272"/>
    <x v="0"/>
    <n v="8"/>
    <x v="4"/>
    <x v="4"/>
    <x v="6"/>
    <s v=""/>
    <s v=""/>
    <n v="916"/>
    <s v="-916"/>
    <x v="0"/>
    <x v="0"/>
    <x v="0"/>
    <x v="394"/>
    <x v="8"/>
    <s v="替代群組編碼"/>
    <s v="供需平台"/>
    <s v="供需平台"/>
    <x v="9"/>
    <x v="218"/>
    <m/>
    <s v="^(供需平台)$"/>
    <n v="9"/>
    <x v="0"/>
    <x v="6"/>
    <x v="0"/>
    <x v="1"/>
    <x v="1"/>
    <x v="1"/>
    <b v="0"/>
    <x v="0"/>
    <x v="1"/>
    <n v="0"/>
    <x v="0"/>
    <b v="0"/>
    <b v="0"/>
    <b v="0"/>
    <b v="0"/>
    <b v="0"/>
    <b v="0"/>
    <b v="0"/>
    <b v="0"/>
    <b v="0"/>
    <b v="0"/>
    <b v="0"/>
    <x v="0"/>
    <x v="0"/>
    <n v="0"/>
    <x v="18"/>
    <x v="0"/>
  </r>
  <r>
    <m/>
    <x v="7"/>
    <x v="15"/>
    <x v="411"/>
    <x v="412"/>
    <x v="1"/>
    <x v="428"/>
    <s v="N/A"/>
    <x v="0"/>
    <x v="0"/>
    <s v="N/A"/>
    <s v="Sensitive "/>
    <m/>
    <m/>
    <x v="0"/>
    <s v="重慶質管處 QCD"/>
    <x v="10"/>
    <x v="12"/>
    <x v="0"/>
    <x v="5"/>
    <s v="INT_QAM_OVERALL_PRODUCT_YIELD"/>
    <m/>
    <s v="N/A"/>
    <s v="N/A"/>
    <m/>
    <m/>
    <m/>
    <m/>
    <s v="N/A"/>
    <s v="N/A"/>
    <s v="N/A"/>
    <m/>
    <m/>
    <m/>
    <m/>
    <m/>
    <m/>
    <m/>
    <m/>
    <m/>
    <s v="資料清單"/>
    <x v="16"/>
    <x v="0"/>
    <x v="219"/>
    <x v="15"/>
    <s v="IEC_STD_V10 &gt;&gt; Data Standard &gt;&gt; QAM"/>
    <s v="Overall product yield"/>
    <x v="412"/>
    <x v="1"/>
    <x v="0"/>
    <x v="428"/>
    <x v="10"/>
    <s v="IEC_STD_V10 &gt;&gt; Common &gt;&gt; AutoMetaDataOverall product yield"/>
    <x v="0"/>
    <x v="2"/>
    <s v="整體產品良率Concept"/>
    <n v="919"/>
    <n v="0"/>
    <n v="0"/>
    <s v=""/>
    <n v="0"/>
    <n v="0"/>
    <n v="0"/>
    <x v="0"/>
    <s v=""/>
    <x v="0"/>
    <s v=""/>
    <x v="0"/>
    <s v="QAM:"/>
    <x v="0"/>
    <x v="0"/>
    <x v="917"/>
    <x v="411"/>
    <x v="412"/>
    <x v="189"/>
    <x v="0"/>
    <x v="5"/>
    <x v="0"/>
    <x v="0"/>
    <m/>
    <x v="0"/>
    <x v="0"/>
    <s v="Overall product yield"/>
    <x v="901"/>
    <x v="0"/>
    <x v="0"/>
    <x v="12"/>
    <x v="7"/>
    <x v="0"/>
    <x v="0"/>
    <s v="INT_QAM_OVERALL_PRODUCT_YIELD"/>
    <s v=""/>
    <x v="79"/>
    <x v="0"/>
    <x v="1"/>
    <n v="0"/>
    <x v="0"/>
    <x v="0"/>
    <x v="0"/>
    <s v=""/>
    <s v=""/>
    <n v="917"/>
    <s v="-917"/>
    <x v="0"/>
    <x v="0"/>
    <x v="0"/>
    <x v="412"/>
    <x v="10"/>
    <s v="整體產品良率"/>
    <s v="Manual"/>
    <s v="MANUAL"/>
    <x v="5"/>
    <x v="219"/>
    <m/>
    <s v="^(Manual|MANUAL)$"/>
    <n v="9"/>
    <x v="0"/>
    <x v="7"/>
    <x v="0"/>
    <x v="1"/>
    <x v="0"/>
    <x v="1"/>
    <b v="0"/>
    <x v="0"/>
    <x v="0"/>
    <n v="0"/>
    <x v="0"/>
    <b v="0"/>
    <b v="0"/>
    <b v="0"/>
    <b v="0"/>
    <b v="0"/>
    <b v="0"/>
    <b v="0"/>
    <b v="0"/>
    <b v="0"/>
    <b v="0"/>
    <b v="0"/>
    <x v="0"/>
    <x v="0"/>
    <n v="0"/>
    <x v="28"/>
    <x v="0"/>
  </r>
  <r>
    <m/>
    <x v="7"/>
    <x v="15"/>
    <x v="222"/>
    <x v="222"/>
    <x v="1"/>
    <x v="429"/>
    <s v="N/A"/>
    <x v="2"/>
    <x v="89"/>
    <s v="N/A"/>
    <s v="Sensitive "/>
    <s v="代碼類"/>
    <s v="ITO;ICC"/>
    <x v="0"/>
    <s v="重慶質管處 QCD"/>
    <x v="10"/>
    <x v="12"/>
    <x v="0"/>
    <x v="5"/>
    <s v="INT_QAM_OVERALL_PRODUCT_YIELD"/>
    <s v="SITE_NAME"/>
    <s v="N/A"/>
    <s v="N/A"/>
    <m/>
    <m/>
    <m/>
    <m/>
    <s v="N/A"/>
    <s v="N/A"/>
    <s v="N/A"/>
    <m/>
    <m/>
    <m/>
    <m/>
    <m/>
    <m/>
    <m/>
    <m/>
    <m/>
    <s v="資料清單"/>
    <x v="16"/>
    <x v="1"/>
    <x v="220"/>
    <x v="15"/>
    <s v="IEC_STD_V10 &gt;&gt; Data Standard &gt;&gt; QAM"/>
    <s v="Site Name"/>
    <x v="222"/>
    <x v="1"/>
    <x v="0"/>
    <x v="429"/>
    <x v="10"/>
    <s v="IEC_STD_V10 &gt;&gt; Common &gt;&gt; AutoMetaDataSite Name"/>
    <x v="2"/>
    <x v="2"/>
    <s v="廠區名稱Relationship"/>
    <n v="402"/>
    <n v="919"/>
    <n v="0"/>
    <s v=""/>
    <n v="0"/>
    <n v="0"/>
    <n v="480"/>
    <x v="88"/>
    <s v="Overall product yield"/>
    <x v="88"/>
    <s v="IEC_STD_V10 &gt;&gt; Data Standard &gt;&gt; QAM &gt;&gt; Overall product yield"/>
    <x v="0"/>
    <s v="QAM:"/>
    <x v="1"/>
    <x v="1"/>
    <x v="918"/>
    <x v="222"/>
    <x v="222"/>
    <x v="189"/>
    <x v="58"/>
    <x v="5"/>
    <x v="0"/>
    <x v="2"/>
    <m/>
    <x v="0"/>
    <x v="2"/>
    <s v="Overall product yield_Site Name"/>
    <x v="902"/>
    <x v="2"/>
    <x v="0"/>
    <x v="12"/>
    <x v="7"/>
    <x v="0"/>
    <x v="0"/>
    <s v="INT_QAM_OVERALL_PRODUCT_YIELD"/>
    <s v="SITE_NAME"/>
    <x v="79"/>
    <x v="132"/>
    <x v="1"/>
    <n v="0"/>
    <x v="0"/>
    <x v="0"/>
    <x v="0"/>
    <s v=""/>
    <s v=""/>
    <n v="918"/>
    <s v="-918"/>
    <x v="0"/>
    <x v="0"/>
    <x v="0"/>
    <x v="222"/>
    <x v="10"/>
    <s v="Site Name"/>
    <s v="Manual"/>
    <s v="MANUAL"/>
    <x v="5"/>
    <x v="220"/>
    <m/>
    <s v="^(Manual|MANUAL)$"/>
    <n v="9"/>
    <x v="0"/>
    <x v="7"/>
    <x v="0"/>
    <x v="1"/>
    <x v="1"/>
    <x v="1"/>
    <b v="0"/>
    <x v="0"/>
    <x v="1"/>
    <n v="0"/>
    <x v="0"/>
    <b v="0"/>
    <b v="0"/>
    <b v="0"/>
    <b v="0"/>
    <b v="0"/>
    <b v="0"/>
    <b v="0"/>
    <b v="0"/>
    <b v="1"/>
    <b v="0"/>
    <b v="0"/>
    <x v="1"/>
    <x v="4"/>
    <n v="1"/>
    <x v="35"/>
    <x v="0"/>
  </r>
  <r>
    <m/>
    <x v="7"/>
    <x v="15"/>
    <x v="177"/>
    <x v="177"/>
    <x v="1"/>
    <x v="430"/>
    <s v="N/A"/>
    <x v="2"/>
    <x v="89"/>
    <s v="N/A"/>
    <s v="Sensitive "/>
    <s v="代碼類"/>
    <s v="BU 1: 第一事業處_x000a_BU 2: 第二事業處"/>
    <x v="0"/>
    <s v="重慶質管處 QCD"/>
    <x v="10"/>
    <x v="12"/>
    <x v="0"/>
    <x v="5"/>
    <s v="INT_QAM_OVERALL_PRODUCT_YIELD"/>
    <s v="BU_CODE"/>
    <s v="N/A"/>
    <s v="N/A"/>
    <m/>
    <m/>
    <m/>
    <m/>
    <s v="N/A"/>
    <s v="N/A"/>
    <s v="N/A"/>
    <m/>
    <m/>
    <m/>
    <m/>
    <m/>
    <m/>
    <m/>
    <m/>
    <m/>
    <s v="資料清單"/>
    <x v="16"/>
    <x v="2"/>
    <x v="221"/>
    <x v="15"/>
    <s v="IEC_STD_V10 &gt;&gt; Data Standard &gt;&gt; QAM"/>
    <s v="BU Code"/>
    <x v="177"/>
    <x v="1"/>
    <x v="0"/>
    <x v="430"/>
    <x v="10"/>
    <s v="IEC_STD_V10 &gt;&gt; Common &gt;&gt; AutoMetaDataBU Code"/>
    <x v="2"/>
    <x v="2"/>
    <s v="事業處代碼Relationship"/>
    <n v="339"/>
    <n v="919"/>
    <n v="0"/>
    <s v=""/>
    <n v="0"/>
    <n v="0"/>
    <n v="1055"/>
    <x v="80"/>
    <s v="Overall product yield"/>
    <x v="88"/>
    <s v="IEC_STD_V10 &gt;&gt; Data Standard &gt;&gt; QAM &gt;&gt; Overall product yield"/>
    <x v="0"/>
    <s v="QAM:"/>
    <x v="2"/>
    <x v="2"/>
    <x v="919"/>
    <x v="177"/>
    <x v="177"/>
    <x v="189"/>
    <x v="59"/>
    <x v="5"/>
    <x v="0"/>
    <x v="2"/>
    <m/>
    <x v="0"/>
    <x v="2"/>
    <s v="Overall product yield_BU Code"/>
    <x v="903"/>
    <x v="2"/>
    <x v="0"/>
    <x v="12"/>
    <x v="7"/>
    <x v="0"/>
    <x v="0"/>
    <s v="INT_QAM_OVERALL_PRODUCT_YIELD"/>
    <s v="BU_CODE"/>
    <x v="79"/>
    <x v="96"/>
    <x v="1"/>
    <n v="0"/>
    <x v="0"/>
    <x v="0"/>
    <x v="0"/>
    <s v=""/>
    <s v=""/>
    <n v="919"/>
    <s v="-919"/>
    <x v="0"/>
    <x v="0"/>
    <x v="0"/>
    <x v="177"/>
    <x v="10"/>
    <s v="各事業處所負責的業務及客戶"/>
    <s v="Manual"/>
    <s v="MANUAL"/>
    <x v="5"/>
    <x v="221"/>
    <m/>
    <s v="^(Manual|MANUAL)$"/>
    <n v="9"/>
    <x v="0"/>
    <x v="7"/>
    <x v="0"/>
    <x v="1"/>
    <x v="1"/>
    <x v="1"/>
    <b v="0"/>
    <x v="0"/>
    <x v="1"/>
    <n v="0"/>
    <x v="0"/>
    <b v="0"/>
    <b v="0"/>
    <b v="0"/>
    <b v="0"/>
    <b v="0"/>
    <b v="0"/>
    <b v="0"/>
    <b v="0"/>
    <b v="0"/>
    <b v="0"/>
    <b v="0"/>
    <x v="0"/>
    <x v="0"/>
    <n v="0"/>
    <x v="1"/>
    <x v="0"/>
  </r>
  <r>
    <m/>
    <x v="7"/>
    <x v="15"/>
    <x v="178"/>
    <x v="178"/>
    <x v="1"/>
    <x v="430"/>
    <s v="N/A"/>
    <x v="2"/>
    <x v="89"/>
    <s v="N/A"/>
    <s v="Sensitive "/>
    <s v="代碼類"/>
    <s v="N/A"/>
    <x v="0"/>
    <s v="重慶質管處 QCD"/>
    <x v="10"/>
    <x v="12"/>
    <x v="0"/>
    <x v="5"/>
    <s v="INT_QAM_OVERALL_PRODUCT_YIELD"/>
    <s v="CUSTOMER_NAME"/>
    <s v="N/A"/>
    <s v="N/A"/>
    <m/>
    <m/>
    <m/>
    <m/>
    <s v="N/A"/>
    <s v="N/A"/>
    <s v="N/A"/>
    <m/>
    <m/>
    <m/>
    <m/>
    <m/>
    <m/>
    <m/>
    <m/>
    <m/>
    <s v="資料清單"/>
    <x v="16"/>
    <x v="3"/>
    <x v="222"/>
    <x v="15"/>
    <s v="IEC_STD_V10 &gt;&gt; Data Standard &gt;&gt; QAM"/>
    <s v="Customer Name"/>
    <x v="178"/>
    <x v="1"/>
    <x v="0"/>
    <x v="430"/>
    <x v="10"/>
    <s v="IEC_STD_V10 &gt;&gt; Common &gt;&gt; AutoMetaDataCustomer Name"/>
    <x v="2"/>
    <x v="2"/>
    <s v="客戶名稱Relationship"/>
    <n v="340"/>
    <n v="919"/>
    <n v="0"/>
    <s v=""/>
    <n v="0"/>
    <n v="0"/>
    <n v="1036"/>
    <x v="81"/>
    <s v="Overall product yield"/>
    <x v="88"/>
    <s v="IEC_STD_V10 &gt;&gt; Data Standard &gt;&gt; QAM &gt;&gt; Overall product yield"/>
    <x v="0"/>
    <s v="QAM:"/>
    <x v="3"/>
    <x v="3"/>
    <x v="920"/>
    <x v="178"/>
    <x v="178"/>
    <x v="189"/>
    <x v="26"/>
    <x v="5"/>
    <x v="0"/>
    <x v="2"/>
    <m/>
    <x v="0"/>
    <x v="2"/>
    <s v="Overall product yield_Customer Name"/>
    <x v="904"/>
    <x v="2"/>
    <x v="0"/>
    <x v="12"/>
    <x v="7"/>
    <x v="0"/>
    <x v="0"/>
    <s v="INT_QAM_OVERALL_PRODUCT_YIELD"/>
    <s v="CUSTOMER_NAME"/>
    <x v="79"/>
    <x v="97"/>
    <x v="1"/>
    <n v="0"/>
    <x v="0"/>
    <x v="0"/>
    <x v="0"/>
    <s v=""/>
    <s v=""/>
    <n v="920"/>
    <s v="-920"/>
    <x v="0"/>
    <x v="0"/>
    <x v="0"/>
    <x v="178"/>
    <x v="10"/>
    <s v="各事業處所負責的業務及客戶"/>
    <s v="Manual"/>
    <s v="MANUAL"/>
    <x v="5"/>
    <x v="222"/>
    <m/>
    <s v="^(Manual|MANUAL)$"/>
    <n v="9"/>
    <x v="0"/>
    <x v="7"/>
    <x v="0"/>
    <x v="1"/>
    <x v="1"/>
    <x v="1"/>
    <b v="0"/>
    <x v="0"/>
    <x v="1"/>
    <n v="0"/>
    <x v="0"/>
    <b v="0"/>
    <b v="0"/>
    <b v="0"/>
    <b v="0"/>
    <b v="0"/>
    <b v="0"/>
    <b v="0"/>
    <b v="0"/>
    <b v="0"/>
    <b v="0"/>
    <b v="0"/>
    <x v="0"/>
    <x v="0"/>
    <n v="0"/>
    <x v="12"/>
    <x v="0"/>
  </r>
  <r>
    <m/>
    <x v="7"/>
    <x v="15"/>
    <x v="180"/>
    <x v="180"/>
    <x v="1"/>
    <x v="431"/>
    <s v="Defined by BU"/>
    <x v="2"/>
    <x v="89"/>
    <s v="N/A"/>
    <s v="Sensitive "/>
    <s v="代碼類"/>
    <s v="Defined by BU"/>
    <x v="0"/>
    <s v="重慶質管處 QCD"/>
    <x v="10"/>
    <x v="12"/>
    <x v="0"/>
    <x v="5"/>
    <s v="INT_QAM_OVERALL_PRODUCT_YIELD"/>
    <s v="PRODUCT_CATEGORY"/>
    <s v="N/A"/>
    <s v="N/A"/>
    <m/>
    <m/>
    <m/>
    <m/>
    <s v="HP_IBM_consulted_Data to IT_20211221.xlsx 之 &quot;ARR Trend&quot; sheet"/>
    <s v="N/A"/>
    <s v="N/A"/>
    <m/>
    <m/>
    <m/>
    <m/>
    <m/>
    <m/>
    <m/>
    <m/>
    <m/>
    <s v="資料清單"/>
    <x v="16"/>
    <x v="4"/>
    <x v="223"/>
    <x v="15"/>
    <s v="IEC_STD_V10 &gt;&gt; Data Standard &gt;&gt; QAM"/>
    <s v="Product Category"/>
    <x v="180"/>
    <x v="1"/>
    <x v="0"/>
    <x v="431"/>
    <x v="10"/>
    <s v="IEC_STD_V10 &gt;&gt; Common &gt;&gt; AutoMetaDataProduct Category"/>
    <x v="2"/>
    <x v="2"/>
    <s v="產品型態分類Relationship"/>
    <n v="342"/>
    <n v="919"/>
    <n v="0"/>
    <s v=""/>
    <n v="0"/>
    <n v="0"/>
    <n v="1046"/>
    <x v="83"/>
    <s v="Overall product yield"/>
    <x v="88"/>
    <s v="IEC_STD_V10 &gt;&gt; Data Standard &gt;&gt; QAM &gt;&gt; Overall product yield"/>
    <x v="0"/>
    <s v="QAM:"/>
    <x v="4"/>
    <x v="4"/>
    <x v="921"/>
    <x v="180"/>
    <x v="180"/>
    <x v="338"/>
    <x v="60"/>
    <x v="5"/>
    <x v="0"/>
    <x v="2"/>
    <m/>
    <x v="0"/>
    <x v="2"/>
    <s v="Overall product yield_Product Category"/>
    <x v="905"/>
    <x v="2"/>
    <x v="0"/>
    <x v="12"/>
    <x v="7"/>
    <x v="0"/>
    <x v="0"/>
    <s v="INT_QAM_OVERALL_PRODUCT_YIELD"/>
    <s v="PRODUCT_CATEGORY"/>
    <x v="79"/>
    <x v="280"/>
    <x v="1"/>
    <n v="0"/>
    <x v="0"/>
    <x v="0"/>
    <x v="0"/>
    <s v=""/>
    <s v=""/>
    <n v="921"/>
    <s v="-921"/>
    <x v="0"/>
    <x v="0"/>
    <x v="0"/>
    <x v="180"/>
    <x v="10"/>
    <s v="市場產品型態分類_x000a_- NB, DT, Docking"/>
    <s v="Manual"/>
    <s v="MANUAL"/>
    <x v="5"/>
    <x v="223"/>
    <m/>
    <s v="^(Manual|MANUAL)$"/>
    <n v="9"/>
    <x v="0"/>
    <x v="7"/>
    <x v="0"/>
    <x v="1"/>
    <x v="1"/>
    <x v="1"/>
    <b v="0"/>
    <x v="0"/>
    <x v="1"/>
    <n v="0"/>
    <x v="0"/>
    <b v="0"/>
    <b v="0"/>
    <b v="0"/>
    <b v="0"/>
    <b v="0"/>
    <b v="0"/>
    <b v="0"/>
    <b v="0"/>
    <b v="0"/>
    <b v="0"/>
    <b v="0"/>
    <x v="0"/>
    <x v="0"/>
    <n v="0"/>
    <x v="11"/>
    <x v="0"/>
  </r>
  <r>
    <m/>
    <x v="7"/>
    <x v="15"/>
    <x v="181"/>
    <x v="181"/>
    <x v="1"/>
    <x v="432"/>
    <s v="Defined by BU"/>
    <x v="2"/>
    <x v="89"/>
    <s v="N/A"/>
    <s v="Sensitive "/>
    <s v="代碼類"/>
    <s v="Defined by BU"/>
    <x v="0"/>
    <s v="重慶質管處 QCD"/>
    <x v="10"/>
    <x v="12"/>
    <x v="0"/>
    <x v="5"/>
    <s v="INT_QAM_OVERALL_PRODUCT_YIELD"/>
    <s v="PRODUCT_SERIES"/>
    <s v="N/A"/>
    <s v="N/A"/>
    <m/>
    <m/>
    <m/>
    <m/>
    <s v="N/A"/>
    <s v="N/A"/>
    <s v="N/A"/>
    <m/>
    <m/>
    <m/>
    <m/>
    <m/>
    <m/>
    <m/>
    <m/>
    <m/>
    <s v="資料清單"/>
    <x v="16"/>
    <x v="5"/>
    <x v="224"/>
    <x v="15"/>
    <s v="IEC_STD_V10 &gt;&gt; Data Standard &gt;&gt; QAM"/>
    <s v="Product Series"/>
    <x v="181"/>
    <x v="1"/>
    <x v="0"/>
    <x v="432"/>
    <x v="10"/>
    <s v="IEC_STD_V10 &gt;&gt; Common &gt;&gt; AutoMetaDataProduct Series"/>
    <x v="2"/>
    <x v="2"/>
    <s v="產品系列Relationship"/>
    <n v="343"/>
    <n v="919"/>
    <n v="0"/>
    <s v=""/>
    <n v="0"/>
    <n v="0"/>
    <n v="1042"/>
    <x v="84"/>
    <s v="Overall product yield"/>
    <x v="88"/>
    <s v="IEC_STD_V10 &gt;&gt; Data Standard &gt;&gt; QAM &gt;&gt; Overall product yield"/>
    <x v="0"/>
    <s v="QAM:"/>
    <x v="5"/>
    <x v="5"/>
    <x v="922"/>
    <x v="181"/>
    <x v="181"/>
    <x v="338"/>
    <x v="60"/>
    <x v="5"/>
    <x v="0"/>
    <x v="2"/>
    <m/>
    <x v="0"/>
    <x v="2"/>
    <s v="Overall product yield_Product Series"/>
    <x v="906"/>
    <x v="2"/>
    <x v="0"/>
    <x v="12"/>
    <x v="7"/>
    <x v="0"/>
    <x v="0"/>
    <s v="INT_QAM_OVERALL_PRODUCT_YIELD"/>
    <s v="PRODUCT_SERIES"/>
    <x v="79"/>
    <x v="281"/>
    <x v="1"/>
    <n v="0"/>
    <x v="0"/>
    <x v="0"/>
    <x v="0"/>
    <s v=""/>
    <s v=""/>
    <n v="922"/>
    <s v="-922"/>
    <x v="0"/>
    <x v="0"/>
    <x v="0"/>
    <x v="181"/>
    <x v="10"/>
    <s v="各事業處所負責的機種類別, 如2021-800, 2022-1000,  AIO, Tablet"/>
    <s v="Manual"/>
    <s v="MANUAL"/>
    <x v="5"/>
    <x v="224"/>
    <m/>
    <s v="^(Manual|MANUAL)$"/>
    <n v="9"/>
    <x v="0"/>
    <x v="7"/>
    <x v="0"/>
    <x v="1"/>
    <x v="1"/>
    <x v="1"/>
    <b v="0"/>
    <x v="0"/>
    <x v="1"/>
    <n v="0"/>
    <x v="0"/>
    <b v="0"/>
    <b v="0"/>
    <b v="0"/>
    <b v="0"/>
    <b v="0"/>
    <b v="0"/>
    <b v="0"/>
    <b v="0"/>
    <b v="0"/>
    <b v="0"/>
    <b v="0"/>
    <x v="0"/>
    <x v="0"/>
    <n v="0"/>
    <x v="0"/>
    <x v="0"/>
  </r>
  <r>
    <m/>
    <x v="7"/>
    <x v="15"/>
    <x v="412"/>
    <x v="413"/>
    <x v="1"/>
    <x v="433"/>
    <s v="良率回報日期按自然年曆分布 _x000a_每周三上傳報告, 報告內容寫明公元年/月/日"/>
    <x v="1"/>
    <x v="89"/>
    <s v="N/A"/>
    <s v="General"/>
    <s v="日期類"/>
    <s v="N/A"/>
    <x v="0"/>
    <s v="重慶質管處 QCD"/>
    <x v="10"/>
    <x v="12"/>
    <x v="0"/>
    <x v="5"/>
    <s v="INT_QAM_OVERALL_PRODUCT_YIELD"/>
    <s v="WEEKLY_PRODUCT_YIELD_REPORT"/>
    <s v="N/A"/>
    <s v="N/A"/>
    <m/>
    <m/>
    <m/>
    <m/>
    <s v="HP_IBM_consulted_Data to IT_20211221.xlsx 之 &quot;ARR Trend&quot; sheet"/>
    <s v="N/A"/>
    <s v="N/A"/>
    <m/>
    <m/>
    <m/>
    <m/>
    <m/>
    <m/>
    <m/>
    <m/>
    <m/>
    <s v="資料清單"/>
    <x v="16"/>
    <x v="6"/>
    <x v="225"/>
    <x v="15"/>
    <s v="IEC_STD_V10 &gt;&gt; Data Standard &gt;&gt; QAM"/>
    <s v="Weekly product yield report"/>
    <x v="413"/>
    <x v="1"/>
    <x v="0"/>
    <x v="433"/>
    <x v="10"/>
    <s v="IEC_STD_V10 &gt;&gt; Common &gt;&gt; AutoMetaDataWeekly product yield report"/>
    <x v="1"/>
    <x v="0"/>
    <s v="周產品良率回報Property"/>
    <n v="925"/>
    <n v="919"/>
    <n v="0"/>
    <s v="Weekly product yield report"/>
    <n v="1"/>
    <n v="0"/>
    <n v="0"/>
    <x v="0"/>
    <s v="Overall product yield"/>
    <x v="88"/>
    <s v="IEC_STD_V10 &gt;&gt; Data Standard &gt;&gt; QAM &gt;&gt; Overall product yield"/>
    <x v="0"/>
    <s v="QAM:"/>
    <x v="6"/>
    <x v="6"/>
    <x v="923"/>
    <x v="412"/>
    <x v="413"/>
    <x v="339"/>
    <x v="26"/>
    <x v="5"/>
    <x v="0"/>
    <x v="3"/>
    <m/>
    <x v="0"/>
    <x v="1"/>
    <s v="Overall product yield_Weekly product yield report"/>
    <x v="907"/>
    <x v="1"/>
    <x v="0"/>
    <x v="12"/>
    <x v="7"/>
    <x v="0"/>
    <x v="0"/>
    <s v="INT_QAM_OVERALL_PRODUCT_YIELD"/>
    <s v="WEEKLY_PRODUCT_YIELD_REPORT"/>
    <x v="79"/>
    <x v="282"/>
    <x v="1"/>
    <n v="0"/>
    <x v="0"/>
    <x v="0"/>
    <x v="0"/>
    <s v=""/>
    <s v=""/>
    <n v="923"/>
    <s v="-923"/>
    <x v="0"/>
    <x v="0"/>
    <x v="0"/>
    <x v="413"/>
    <x v="10"/>
    <s v="每周產品良率"/>
    <s v="Manual"/>
    <s v="MANUAL"/>
    <x v="5"/>
    <x v="225"/>
    <m/>
    <s v="^(Manual|MANUAL)$"/>
    <n v="9"/>
    <x v="0"/>
    <x v="7"/>
    <x v="0"/>
    <x v="1"/>
    <x v="0"/>
    <x v="1"/>
    <b v="0"/>
    <x v="0"/>
    <x v="1"/>
    <n v="0"/>
    <x v="0"/>
    <b v="0"/>
    <b v="0"/>
    <b v="0"/>
    <b v="0"/>
    <b v="0"/>
    <b v="0"/>
    <b v="0"/>
    <b v="0"/>
    <b v="0"/>
    <b v="0"/>
    <b v="0"/>
    <x v="0"/>
    <x v="0"/>
    <n v="0"/>
    <x v="8"/>
    <x v="0"/>
  </r>
  <r>
    <m/>
    <x v="7"/>
    <x v="15"/>
    <x v="413"/>
    <x v="414"/>
    <x v="1"/>
    <x v="434"/>
    <s v="統計FA秤重站點投入數"/>
    <x v="1"/>
    <x v="89"/>
    <s v="N/A"/>
    <s v="General"/>
    <s v="數值類"/>
    <m/>
    <x v="0"/>
    <s v="重慶質管處 QCD"/>
    <x v="10"/>
    <x v="12"/>
    <x v="0"/>
    <x v="5"/>
    <s v="INT_QAM_OVERALL_PRODUCT_YIELD"/>
    <s v="PRODUCTION_INPUT_QUANTITY"/>
    <s v="N/A"/>
    <s v="N/A"/>
    <m/>
    <m/>
    <m/>
    <m/>
    <s v="N/A"/>
    <s v="N/A"/>
    <s v="N/A"/>
    <m/>
    <m/>
    <m/>
    <m/>
    <m/>
    <m/>
    <m/>
    <m/>
    <m/>
    <s v="資料清單"/>
    <x v="16"/>
    <x v="7"/>
    <x v="226"/>
    <x v="15"/>
    <s v="IEC_STD_V10 &gt;&gt; Data Standard &gt;&gt; QAM"/>
    <s v="Production input quantity"/>
    <x v="414"/>
    <x v="1"/>
    <x v="0"/>
    <x v="434"/>
    <x v="10"/>
    <s v="IEC_STD_V10 &gt;&gt; Common &gt;&gt; AutoMetaDataProduction input quantity"/>
    <x v="1"/>
    <x v="0"/>
    <s v="產線投入數量Property"/>
    <n v="926"/>
    <n v="919"/>
    <n v="0"/>
    <s v="Production input quantity"/>
    <n v="1"/>
    <n v="0"/>
    <n v="0"/>
    <x v="0"/>
    <s v="Overall product yield"/>
    <x v="88"/>
    <s v="IEC_STD_V10 &gt;&gt; Data Standard &gt;&gt; QAM &gt;&gt; Overall product yield"/>
    <x v="0"/>
    <s v="QAM:"/>
    <x v="7"/>
    <x v="7"/>
    <x v="924"/>
    <x v="413"/>
    <x v="414"/>
    <x v="340"/>
    <x v="0"/>
    <x v="5"/>
    <x v="0"/>
    <x v="4"/>
    <m/>
    <x v="0"/>
    <x v="1"/>
    <s v="Overall product yield_Production input quantity"/>
    <x v="908"/>
    <x v="1"/>
    <x v="0"/>
    <x v="12"/>
    <x v="7"/>
    <x v="0"/>
    <x v="0"/>
    <s v="INT_QAM_OVERALL_PRODUCT_YIELD"/>
    <s v="PRODUCTION_INPUT_QUANTITY"/>
    <x v="79"/>
    <x v="283"/>
    <x v="1"/>
    <n v="0"/>
    <x v="0"/>
    <x v="0"/>
    <x v="0"/>
    <s v=""/>
    <s v=""/>
    <n v="924"/>
    <s v="-924"/>
    <x v="0"/>
    <x v="0"/>
    <x v="0"/>
    <x v="414"/>
    <x v="10"/>
    <s v="產品生產數量"/>
    <s v="Manual"/>
    <s v="MANUAL"/>
    <x v="5"/>
    <x v="226"/>
    <m/>
    <s v="^(Manual|MANUAL)$"/>
    <n v="9"/>
    <x v="0"/>
    <x v="7"/>
    <x v="0"/>
    <x v="1"/>
    <x v="0"/>
    <x v="1"/>
    <b v="0"/>
    <x v="0"/>
    <x v="1"/>
    <n v="0"/>
    <x v="0"/>
    <b v="0"/>
    <b v="0"/>
    <b v="0"/>
    <b v="0"/>
    <b v="0"/>
    <b v="0"/>
    <b v="0"/>
    <b v="0"/>
    <b v="0"/>
    <b v="0"/>
    <b v="0"/>
    <x v="0"/>
    <x v="0"/>
    <n v="0"/>
    <x v="4"/>
    <x v="0"/>
  </r>
  <r>
    <m/>
    <x v="7"/>
    <x v="15"/>
    <x v="414"/>
    <x v="415"/>
    <x v="1"/>
    <x v="435"/>
    <s v="System各個檢查站不良數總和"/>
    <x v="1"/>
    <x v="89"/>
    <s v="N/A"/>
    <s v="General"/>
    <s v="數值類"/>
    <m/>
    <x v="0"/>
    <s v="重慶質管處 QCD"/>
    <x v="10"/>
    <x v="12"/>
    <x v="0"/>
    <x v="5"/>
    <s v="INT_QAM_OVERALL_PRODUCT_YIELD"/>
    <s v="OVERALL_SYSTEM_DEFECT_QUANTITY"/>
    <s v="N/A"/>
    <s v="N/A"/>
    <m/>
    <m/>
    <m/>
    <m/>
    <s v="N/A"/>
    <s v="N/A"/>
    <s v="N/A"/>
    <m/>
    <m/>
    <m/>
    <m/>
    <m/>
    <m/>
    <m/>
    <m/>
    <m/>
    <s v="資料清單"/>
    <x v="16"/>
    <x v="8"/>
    <x v="227"/>
    <x v="15"/>
    <s v="IEC_STD_V10 &gt;&gt; Data Standard &gt;&gt; QAM"/>
    <s v="Overall system defect quantity"/>
    <x v="415"/>
    <x v="1"/>
    <x v="0"/>
    <x v="435"/>
    <x v="10"/>
    <s v="IEC_STD_V10 &gt;&gt; Common &gt;&gt; AutoMetaDataOverall system defect quantity"/>
    <x v="1"/>
    <x v="0"/>
    <s v="整體不良數總和Property"/>
    <n v="927"/>
    <n v="919"/>
    <n v="0"/>
    <s v="Overall system defect quantity"/>
    <n v="1"/>
    <n v="0"/>
    <n v="0"/>
    <x v="0"/>
    <s v="Overall product yield"/>
    <x v="88"/>
    <s v="IEC_STD_V10 &gt;&gt; Data Standard &gt;&gt; QAM &gt;&gt; Overall product yield"/>
    <x v="0"/>
    <s v="QAM:"/>
    <x v="8"/>
    <x v="8"/>
    <x v="925"/>
    <x v="414"/>
    <x v="415"/>
    <x v="341"/>
    <x v="0"/>
    <x v="5"/>
    <x v="0"/>
    <x v="4"/>
    <m/>
    <x v="0"/>
    <x v="1"/>
    <s v="Overall product yield_Overall system defect quantity"/>
    <x v="909"/>
    <x v="1"/>
    <x v="0"/>
    <x v="12"/>
    <x v="7"/>
    <x v="0"/>
    <x v="0"/>
    <s v="INT_QAM_OVERALL_PRODUCT_YIELD"/>
    <s v="OVERALL_SYSTEM_DEFECT_QUANTITY"/>
    <x v="79"/>
    <x v="284"/>
    <x v="1"/>
    <n v="0"/>
    <x v="0"/>
    <x v="0"/>
    <x v="0"/>
    <s v=""/>
    <s v=""/>
    <n v="925"/>
    <s v="-925"/>
    <x v="0"/>
    <x v="0"/>
    <x v="0"/>
    <x v="415"/>
    <x v="10"/>
    <s v="System各個檢查站不良數總和"/>
    <s v="Manual"/>
    <s v="MANUAL"/>
    <x v="5"/>
    <x v="227"/>
    <m/>
    <s v="^(Manual|MANUAL)$"/>
    <n v="9"/>
    <x v="0"/>
    <x v="7"/>
    <x v="0"/>
    <x v="1"/>
    <x v="0"/>
    <x v="1"/>
    <b v="0"/>
    <x v="0"/>
    <x v="1"/>
    <n v="0"/>
    <x v="0"/>
    <b v="0"/>
    <b v="0"/>
    <b v="0"/>
    <b v="0"/>
    <b v="0"/>
    <b v="0"/>
    <b v="0"/>
    <b v="0"/>
    <b v="0"/>
    <b v="0"/>
    <b v="0"/>
    <x v="0"/>
    <x v="0"/>
    <n v="0"/>
    <x v="26"/>
    <x v="0"/>
  </r>
  <r>
    <m/>
    <x v="7"/>
    <x v="15"/>
    <x v="415"/>
    <x v="416"/>
    <x v="1"/>
    <x v="436"/>
    <s v="整體良率以各系列的 System All 表示 (FPY)"/>
    <x v="1"/>
    <x v="89"/>
    <s v="N/A"/>
    <s v="General"/>
    <s v="比例類"/>
    <s v="N/A"/>
    <x v="0"/>
    <s v="重慶質管處 QCD"/>
    <x v="10"/>
    <x v="12"/>
    <x v="0"/>
    <x v="5"/>
    <s v="INT_QAM_OVERALL_PRODUCT_YIELD"/>
    <s v="PRODUCT_FIRST_PASS_YIELD"/>
    <s v="N/A"/>
    <s v="N/A"/>
    <m/>
    <m/>
    <m/>
    <m/>
    <s v="N/A"/>
    <s v="N/A"/>
    <s v="N/A"/>
    <m/>
    <m/>
    <m/>
    <m/>
    <m/>
    <m/>
    <m/>
    <m/>
    <m/>
    <s v="資料清單"/>
    <x v="16"/>
    <x v="9"/>
    <x v="228"/>
    <x v="15"/>
    <s v="IEC_STD_V10 &gt;&gt; Data Standard &gt;&gt; QAM"/>
    <s v="Product first pass yield"/>
    <x v="416"/>
    <x v="1"/>
    <x v="0"/>
    <x v="436"/>
    <x v="10"/>
    <s v="IEC_STD_V10 &gt;&gt; Common &gt;&gt; AutoMetaDataProduct first pass yield"/>
    <x v="1"/>
    <x v="0"/>
    <s v="產品直通率Property"/>
    <n v="928"/>
    <n v="919"/>
    <n v="0"/>
    <s v="Product first pass yield"/>
    <n v="1"/>
    <n v="0"/>
    <n v="0"/>
    <x v="0"/>
    <s v="Overall product yield"/>
    <x v="88"/>
    <s v="IEC_STD_V10 &gt;&gt; Data Standard &gt;&gt; QAM &gt;&gt; Overall product yield"/>
    <x v="0"/>
    <s v="QAM:"/>
    <x v="9"/>
    <x v="9"/>
    <x v="926"/>
    <x v="415"/>
    <x v="416"/>
    <x v="342"/>
    <x v="26"/>
    <x v="5"/>
    <x v="0"/>
    <x v="5"/>
    <m/>
    <x v="0"/>
    <x v="1"/>
    <s v="Overall product yield_Product first pass yield"/>
    <x v="910"/>
    <x v="1"/>
    <x v="0"/>
    <x v="12"/>
    <x v="7"/>
    <x v="0"/>
    <x v="0"/>
    <s v="INT_QAM_OVERALL_PRODUCT_YIELD"/>
    <s v="PRODUCT_FIRST_PASS_YIELD"/>
    <x v="79"/>
    <x v="285"/>
    <x v="1"/>
    <n v="0"/>
    <x v="0"/>
    <x v="0"/>
    <x v="0"/>
    <s v=""/>
    <s v=""/>
    <n v="926"/>
    <s v="-926"/>
    <x v="0"/>
    <x v="0"/>
    <x v="0"/>
    <x v="416"/>
    <x v="10"/>
    <s v=" 1-(System所有不良數/System秤重站投入數)  (FPY)"/>
    <s v="Manual"/>
    <s v="MANUAL"/>
    <x v="5"/>
    <x v="228"/>
    <m/>
    <s v="^(Manual|MANUAL)$"/>
    <n v="9"/>
    <x v="0"/>
    <x v="7"/>
    <x v="0"/>
    <x v="1"/>
    <x v="0"/>
    <x v="1"/>
    <b v="0"/>
    <x v="0"/>
    <x v="1"/>
    <n v="0"/>
    <x v="0"/>
    <b v="0"/>
    <b v="0"/>
    <b v="0"/>
    <b v="0"/>
    <b v="0"/>
    <b v="0"/>
    <b v="0"/>
    <b v="0"/>
    <b v="0"/>
    <b v="0"/>
    <b v="0"/>
    <x v="0"/>
    <x v="0"/>
    <n v="0"/>
    <x v="9"/>
    <x v="0"/>
  </r>
  <r>
    <m/>
    <x v="7"/>
    <x v="15"/>
    <x v="416"/>
    <x v="417"/>
    <x v="1"/>
    <x v="437"/>
    <s v="System各個檢查站待修不良數總和"/>
    <x v="1"/>
    <x v="89"/>
    <s v="N/A"/>
    <s v="General"/>
    <s v="數值類"/>
    <m/>
    <x v="0"/>
    <s v="重慶質管處 QCD"/>
    <x v="10"/>
    <x v="12"/>
    <x v="0"/>
    <x v="5"/>
    <s v="INT_QAM_OVERALL_PRODUCT_YIELD"/>
    <s v="OVERALL_SYSTEM_NOT_REPAIRED_QUANTITY"/>
    <s v="N/A"/>
    <s v="N/A"/>
    <m/>
    <m/>
    <m/>
    <m/>
    <s v="N/A"/>
    <s v="N/A"/>
    <s v="N/A"/>
    <m/>
    <m/>
    <m/>
    <m/>
    <m/>
    <m/>
    <m/>
    <m/>
    <m/>
    <s v="資料清單"/>
    <x v="16"/>
    <x v="10"/>
    <x v="229"/>
    <x v="15"/>
    <s v="IEC_STD_V10 &gt;&gt; Data Standard &gt;&gt; QAM"/>
    <s v="Overall system not repaired quantity"/>
    <x v="417"/>
    <x v="1"/>
    <x v="0"/>
    <x v="437"/>
    <x v="10"/>
    <s v="IEC_STD_V10 &gt;&gt; Common &gt;&gt; AutoMetaDataOverall system not repaired quantity"/>
    <x v="1"/>
    <x v="0"/>
    <s v="整體待修不良數總和Property"/>
    <n v="929"/>
    <n v="919"/>
    <n v="0"/>
    <s v="Overall system not repaired quantity"/>
    <n v="1"/>
    <n v="0"/>
    <n v="0"/>
    <x v="0"/>
    <s v="Overall product yield"/>
    <x v="88"/>
    <s v="IEC_STD_V10 &gt;&gt; Data Standard &gt;&gt; QAM &gt;&gt; Overall product yield"/>
    <x v="0"/>
    <s v="QAM:"/>
    <x v="10"/>
    <x v="10"/>
    <x v="927"/>
    <x v="416"/>
    <x v="417"/>
    <x v="343"/>
    <x v="0"/>
    <x v="5"/>
    <x v="0"/>
    <x v="4"/>
    <m/>
    <x v="0"/>
    <x v="1"/>
    <s v="Overall product yield_Overall system not repaired quantity"/>
    <x v="911"/>
    <x v="1"/>
    <x v="0"/>
    <x v="12"/>
    <x v="7"/>
    <x v="0"/>
    <x v="0"/>
    <s v="INT_QAM_OVERALL_PRODUCT_YIELD"/>
    <s v="OVERALL_SYSTEM_NOT_REPAIRED_QUANTITY"/>
    <x v="79"/>
    <x v="286"/>
    <x v="1"/>
    <n v="0"/>
    <x v="0"/>
    <x v="0"/>
    <x v="0"/>
    <s v=""/>
    <s v=""/>
    <n v="927"/>
    <s v="-927"/>
    <x v="0"/>
    <x v="0"/>
    <x v="0"/>
    <x v="417"/>
    <x v="10"/>
    <s v="System各個檢查站待修不良數總和"/>
    <s v="Manual"/>
    <s v="MANUAL"/>
    <x v="5"/>
    <x v="229"/>
    <m/>
    <s v="^(Manual|MANUAL)$"/>
    <n v="9"/>
    <x v="0"/>
    <x v="7"/>
    <x v="0"/>
    <x v="1"/>
    <x v="0"/>
    <x v="1"/>
    <b v="0"/>
    <x v="0"/>
    <x v="1"/>
    <n v="0"/>
    <x v="0"/>
    <b v="0"/>
    <b v="0"/>
    <b v="0"/>
    <b v="0"/>
    <b v="0"/>
    <b v="0"/>
    <b v="0"/>
    <b v="0"/>
    <b v="0"/>
    <b v="0"/>
    <b v="0"/>
    <x v="0"/>
    <x v="0"/>
    <n v="0"/>
    <x v="39"/>
    <x v="0"/>
  </r>
  <r>
    <m/>
    <x v="7"/>
    <x v="15"/>
    <x v="417"/>
    <x v="418"/>
    <x v="1"/>
    <x v="438"/>
    <s v="整體良率以各系列的 System All 表示 (Yield)"/>
    <x v="1"/>
    <x v="89"/>
    <s v="N/A"/>
    <s v="General"/>
    <s v="比例類"/>
    <s v="N/A"/>
    <x v="0"/>
    <s v="重慶質管處 QCD"/>
    <x v="10"/>
    <x v="12"/>
    <x v="0"/>
    <x v="5"/>
    <s v="INT_QAM_OVERALL_PRODUCT_YIELD"/>
    <s v="PRODUCT_YIELD_RATE"/>
    <s v="N/A"/>
    <s v="N/A"/>
    <m/>
    <m/>
    <m/>
    <m/>
    <s v="N/A"/>
    <s v="N/A"/>
    <s v="N/A"/>
    <m/>
    <m/>
    <m/>
    <m/>
    <m/>
    <m/>
    <m/>
    <m/>
    <m/>
    <s v="資料清單"/>
    <x v="16"/>
    <x v="11"/>
    <x v="230"/>
    <x v="15"/>
    <s v="IEC_STD_V10 &gt;&gt; Data Standard &gt;&gt; QAM"/>
    <s v="Product yield rate"/>
    <x v="418"/>
    <x v="1"/>
    <x v="0"/>
    <x v="438"/>
    <x v="10"/>
    <s v="IEC_STD_V10 &gt;&gt; Common &gt;&gt; AutoMetaDataProduct yield rate"/>
    <x v="1"/>
    <x v="0"/>
    <s v="產品良率Property"/>
    <n v="930"/>
    <n v="919"/>
    <n v="0"/>
    <s v="Product yield rate"/>
    <n v="1"/>
    <n v="0"/>
    <n v="0"/>
    <x v="0"/>
    <s v="Overall product yield"/>
    <x v="88"/>
    <s v="IEC_STD_V10 &gt;&gt; Data Standard &gt;&gt; QAM &gt;&gt; Overall product yield"/>
    <x v="0"/>
    <s v="QAM:"/>
    <x v="11"/>
    <x v="11"/>
    <x v="928"/>
    <x v="417"/>
    <x v="418"/>
    <x v="344"/>
    <x v="26"/>
    <x v="5"/>
    <x v="0"/>
    <x v="5"/>
    <m/>
    <x v="0"/>
    <x v="1"/>
    <s v="Overall product yield_Product yield rate"/>
    <x v="912"/>
    <x v="1"/>
    <x v="0"/>
    <x v="12"/>
    <x v="7"/>
    <x v="0"/>
    <x v="0"/>
    <s v="INT_QAM_OVERALL_PRODUCT_YIELD"/>
    <s v="PRODUCT_YIELD_RATE"/>
    <x v="79"/>
    <x v="287"/>
    <x v="1"/>
    <n v="0"/>
    <x v="0"/>
    <x v="0"/>
    <x v="0"/>
    <s v=""/>
    <s v=""/>
    <n v="928"/>
    <s v="-928"/>
    <x v="0"/>
    <x v="0"/>
    <x v="0"/>
    <x v="418"/>
    <x v="10"/>
    <s v=" 1-(System各站待修不良數總和/System秤重站投入數) (Yield)"/>
    <s v="Manual"/>
    <s v="MANUAL"/>
    <x v="5"/>
    <x v="230"/>
    <m/>
    <s v="^(Manual|MANUAL)$"/>
    <n v="9"/>
    <x v="0"/>
    <x v="7"/>
    <x v="0"/>
    <x v="1"/>
    <x v="0"/>
    <x v="1"/>
    <b v="0"/>
    <x v="0"/>
    <x v="1"/>
    <n v="0"/>
    <x v="0"/>
    <b v="0"/>
    <b v="0"/>
    <b v="0"/>
    <b v="0"/>
    <b v="0"/>
    <b v="0"/>
    <b v="0"/>
    <b v="0"/>
    <b v="0"/>
    <b v="0"/>
    <b v="0"/>
    <x v="0"/>
    <x v="0"/>
    <n v="0"/>
    <x v="33"/>
    <x v="0"/>
  </r>
  <r>
    <m/>
    <x v="7"/>
    <x v="15"/>
    <x v="418"/>
    <x v="419"/>
    <x v="1"/>
    <x v="439"/>
    <s v="N/A"/>
    <x v="0"/>
    <x v="0"/>
    <s v="N/A"/>
    <s v="Sensitive "/>
    <m/>
    <m/>
    <x v="0"/>
    <s v="重慶質管處 QCD"/>
    <x v="10"/>
    <x v="12"/>
    <x v="0"/>
    <x v="5"/>
    <s v="INT_QAM_OVERALL_PRODUCT_YIELD_ALERT"/>
    <m/>
    <s v="N/A"/>
    <s v="N/A"/>
    <m/>
    <m/>
    <m/>
    <m/>
    <s v="N/A"/>
    <s v="N/A"/>
    <s v="N/A"/>
    <m/>
    <m/>
    <m/>
    <m/>
    <m/>
    <m/>
    <m/>
    <m/>
    <m/>
    <s v="資料清單"/>
    <x v="16"/>
    <x v="12"/>
    <x v="231"/>
    <x v="15"/>
    <s v="IEC_STD_V10 &gt;&gt; Data Standard &gt;&gt; QAM"/>
    <s v="Overall product yield alert"/>
    <x v="419"/>
    <x v="1"/>
    <x v="0"/>
    <x v="439"/>
    <x v="10"/>
    <s v="IEC_STD_V10 &gt;&gt; Common &gt;&gt; AutoMetaDataOverall product yield alert"/>
    <x v="0"/>
    <x v="2"/>
    <s v="整體產品良率超標說明Concept"/>
    <n v="931"/>
    <n v="0"/>
    <n v="0"/>
    <s v=""/>
    <n v="0"/>
    <n v="0"/>
    <n v="0"/>
    <x v="0"/>
    <s v=""/>
    <x v="0"/>
    <s v=""/>
    <x v="0"/>
    <s v="QAM:"/>
    <x v="12"/>
    <x v="12"/>
    <x v="929"/>
    <x v="418"/>
    <x v="419"/>
    <x v="189"/>
    <x v="0"/>
    <x v="5"/>
    <x v="0"/>
    <x v="0"/>
    <m/>
    <x v="0"/>
    <x v="0"/>
    <s v="Overall product yield alert"/>
    <x v="913"/>
    <x v="0"/>
    <x v="0"/>
    <x v="12"/>
    <x v="7"/>
    <x v="0"/>
    <x v="0"/>
    <s v="INT_QAM_OVERALL_PRODUCT_YIELD_ALERT"/>
    <s v=""/>
    <x v="80"/>
    <x v="0"/>
    <x v="1"/>
    <n v="0"/>
    <x v="0"/>
    <x v="0"/>
    <x v="0"/>
    <s v=""/>
    <s v=""/>
    <n v="929"/>
    <s v="-929"/>
    <x v="0"/>
    <x v="0"/>
    <x v="0"/>
    <x v="419"/>
    <x v="10"/>
    <s v="整體產品良率超標說明"/>
    <s v="Manual"/>
    <s v="MANUAL"/>
    <x v="5"/>
    <x v="231"/>
    <m/>
    <s v="^(Manual|MANUAL)$"/>
    <n v="9"/>
    <x v="0"/>
    <x v="7"/>
    <x v="0"/>
    <x v="1"/>
    <x v="0"/>
    <x v="1"/>
    <b v="0"/>
    <x v="0"/>
    <x v="0"/>
    <n v="0"/>
    <x v="0"/>
    <b v="0"/>
    <b v="0"/>
    <b v="0"/>
    <b v="0"/>
    <b v="0"/>
    <b v="0"/>
    <b v="0"/>
    <b v="0"/>
    <b v="0"/>
    <b v="0"/>
    <b v="0"/>
    <x v="0"/>
    <x v="0"/>
    <n v="0"/>
    <x v="8"/>
    <x v="0"/>
  </r>
  <r>
    <m/>
    <x v="7"/>
    <x v="15"/>
    <x v="419"/>
    <x v="420"/>
    <x v="1"/>
    <x v="440"/>
    <s v="良率超標說明日期按自然年曆分布, 報告內容寫明公元 年/月/日"/>
    <x v="1"/>
    <x v="90"/>
    <s v="N/A"/>
    <s v="General"/>
    <s v="日期類"/>
    <s v="N/A"/>
    <x v="0"/>
    <s v="重慶質管處 QCD"/>
    <x v="10"/>
    <x v="12"/>
    <x v="0"/>
    <x v="5"/>
    <s v="INT_QAM_OVERALL_PRODUCT_YIELD_ALERT"/>
    <s v="PRODUCT_YIELD_ALERT_DATE"/>
    <s v="N/A"/>
    <s v="N/A"/>
    <m/>
    <m/>
    <m/>
    <m/>
    <s v="N/A"/>
    <s v="N/A"/>
    <s v="N/A"/>
    <m/>
    <m/>
    <m/>
    <m/>
    <m/>
    <m/>
    <m/>
    <m/>
    <m/>
    <s v="資料清單"/>
    <x v="16"/>
    <x v="13"/>
    <x v="232"/>
    <x v="15"/>
    <s v="IEC_STD_V10 &gt;&gt; Data Standard &gt;&gt; QAM"/>
    <s v="Product yield alert date "/>
    <x v="420"/>
    <x v="1"/>
    <x v="0"/>
    <x v="440"/>
    <x v="10"/>
    <s v="IEC_STD_V10 &gt;&gt; Common &gt;&gt; AutoMetaDataProduct yield alert date "/>
    <x v="1"/>
    <x v="0"/>
    <s v="產品良率超標日期Property"/>
    <n v="932"/>
    <n v="931"/>
    <n v="0"/>
    <s v="Product yield alert date "/>
    <n v="1"/>
    <n v="0"/>
    <n v="0"/>
    <x v="0"/>
    <s v="Overall product yield alert"/>
    <x v="89"/>
    <s v="IEC_STD_V10 &gt;&gt; Data Standard &gt;&gt; QAM &gt;&gt; Overall product yield alert"/>
    <x v="0"/>
    <s v="QAM:"/>
    <x v="13"/>
    <x v="13"/>
    <x v="930"/>
    <x v="419"/>
    <x v="420"/>
    <x v="345"/>
    <x v="26"/>
    <x v="5"/>
    <x v="0"/>
    <x v="3"/>
    <m/>
    <x v="0"/>
    <x v="1"/>
    <s v="Overall product yield alert_Product yield alert date "/>
    <x v="914"/>
    <x v="1"/>
    <x v="0"/>
    <x v="12"/>
    <x v="7"/>
    <x v="0"/>
    <x v="0"/>
    <s v="INT_QAM_OVERALL_PRODUCT_YIELD_ALERT"/>
    <s v="PRODUCT_YIELD_ALERT_DATE"/>
    <x v="80"/>
    <x v="288"/>
    <x v="1"/>
    <n v="0"/>
    <x v="0"/>
    <x v="0"/>
    <x v="0"/>
    <s v=""/>
    <s v=""/>
    <n v="930"/>
    <s v="-930"/>
    <x v="0"/>
    <x v="0"/>
    <x v="0"/>
    <x v="420"/>
    <x v="10"/>
    <s v="產品良率超標說明日期"/>
    <s v="Manual"/>
    <s v="MANUAL"/>
    <x v="5"/>
    <x v="232"/>
    <m/>
    <s v="^(Manual|MANUAL)$"/>
    <n v="9"/>
    <x v="0"/>
    <x v="7"/>
    <x v="0"/>
    <x v="1"/>
    <x v="0"/>
    <x v="1"/>
    <b v="0"/>
    <x v="0"/>
    <x v="1"/>
    <n v="0"/>
    <x v="0"/>
    <b v="0"/>
    <b v="0"/>
    <b v="0"/>
    <b v="0"/>
    <b v="0"/>
    <b v="0"/>
    <b v="0"/>
    <b v="0"/>
    <b v="0"/>
    <b v="0"/>
    <b v="0"/>
    <x v="0"/>
    <x v="0"/>
    <n v="0"/>
    <x v="4"/>
    <x v="0"/>
  </r>
  <r>
    <m/>
    <x v="7"/>
    <x v="15"/>
    <x v="222"/>
    <x v="222"/>
    <x v="1"/>
    <x v="429"/>
    <s v="N/A"/>
    <x v="2"/>
    <x v="90"/>
    <s v="N/A"/>
    <s v="Sensitive "/>
    <s v="代碼類"/>
    <s v="ITO;ICC"/>
    <x v="0"/>
    <s v="重慶質管處 QCD"/>
    <x v="10"/>
    <x v="12"/>
    <x v="0"/>
    <x v="5"/>
    <s v="INT_QAM_OVERALL_PRODUCT_YIELD_ALERT"/>
    <s v="SITE_NAME"/>
    <s v="N/A"/>
    <s v="N/A"/>
    <m/>
    <m/>
    <m/>
    <m/>
    <s v="N/A"/>
    <s v="N/A"/>
    <s v="N/A"/>
    <m/>
    <m/>
    <m/>
    <m/>
    <m/>
    <m/>
    <m/>
    <m/>
    <m/>
    <s v="資料清單"/>
    <x v="16"/>
    <x v="14"/>
    <x v="220"/>
    <x v="15"/>
    <s v="IEC_STD_V10 &gt;&gt; Data Standard &gt;&gt; QAM"/>
    <s v="Site Name"/>
    <x v="222"/>
    <x v="1"/>
    <x v="0"/>
    <x v="429"/>
    <x v="10"/>
    <s v="IEC_STD_V10 &gt;&gt; Common &gt;&gt; AutoMetaDataSite Name"/>
    <x v="2"/>
    <x v="2"/>
    <s v="廠區名稱Relationship"/>
    <n v="402"/>
    <n v="931"/>
    <n v="0"/>
    <s v=""/>
    <n v="0"/>
    <n v="0"/>
    <n v="480"/>
    <x v="88"/>
    <s v="Overall product yield alert"/>
    <x v="89"/>
    <s v="IEC_STD_V10 &gt;&gt; Data Standard &gt;&gt; QAM &gt;&gt; Overall product yield alert"/>
    <x v="0"/>
    <s v="QAM:"/>
    <x v="14"/>
    <x v="14"/>
    <x v="931"/>
    <x v="222"/>
    <x v="222"/>
    <x v="189"/>
    <x v="58"/>
    <x v="5"/>
    <x v="0"/>
    <x v="2"/>
    <m/>
    <x v="0"/>
    <x v="2"/>
    <s v="Overall product yield alert_Site Name"/>
    <x v="915"/>
    <x v="2"/>
    <x v="0"/>
    <x v="12"/>
    <x v="7"/>
    <x v="0"/>
    <x v="0"/>
    <s v="INT_QAM_OVERALL_PRODUCT_YIELD_ALERT"/>
    <s v="SITE_NAME"/>
    <x v="80"/>
    <x v="132"/>
    <x v="1"/>
    <n v="0"/>
    <x v="0"/>
    <x v="0"/>
    <x v="0"/>
    <s v=""/>
    <s v=""/>
    <n v="931"/>
    <s v="-931"/>
    <x v="0"/>
    <x v="0"/>
    <x v="0"/>
    <x v="222"/>
    <x v="10"/>
    <s v="Site Name"/>
    <s v="Manual"/>
    <s v="MANUAL"/>
    <x v="5"/>
    <x v="220"/>
    <m/>
    <s v="^(Manual|MANUAL)$"/>
    <n v="9"/>
    <x v="0"/>
    <x v="7"/>
    <x v="0"/>
    <x v="1"/>
    <x v="1"/>
    <x v="1"/>
    <b v="0"/>
    <x v="0"/>
    <x v="1"/>
    <n v="0"/>
    <x v="0"/>
    <b v="0"/>
    <b v="0"/>
    <b v="0"/>
    <b v="0"/>
    <b v="0"/>
    <b v="0"/>
    <b v="0"/>
    <b v="0"/>
    <b v="1"/>
    <b v="0"/>
    <b v="0"/>
    <x v="1"/>
    <x v="4"/>
    <n v="1"/>
    <x v="35"/>
    <x v="0"/>
  </r>
  <r>
    <m/>
    <x v="7"/>
    <x v="15"/>
    <x v="420"/>
    <x v="421"/>
    <x v="1"/>
    <x v="441"/>
    <s v="1. 僅在整體良率畫面顯示中良率(Yield rate)當日超標加註的說明_x000a_2. 透過下拉式選單更新說明確保資料填寫一致性_x000a_3. 說明信息藉由各項下拉選單所組合: Site name(不顯示於說明中)/Customer name/Product category/Product series/不良類型/不良類型目標%/實際不良率%_x000a_4. ex._x000a_Reason: HP NB 2022-800 Process 不良率目標2% 實際5%"/>
    <x v="1"/>
    <x v="90"/>
    <s v="N/A"/>
    <s v="General"/>
    <s v="註記類"/>
    <m/>
    <x v="0"/>
    <s v="重慶質管處 QCD"/>
    <x v="10"/>
    <x v="12"/>
    <x v="0"/>
    <x v="5"/>
    <s v="INT_QAM_OVERALL_PRODUCT_YIELD_ALERT"/>
    <s v="PRODUCT_YIELD_ALERT_TYPE"/>
    <s v="N/A"/>
    <s v="N/A"/>
    <m/>
    <m/>
    <m/>
    <m/>
    <s v="N/A"/>
    <s v="N/A"/>
    <s v="N/A"/>
    <m/>
    <m/>
    <m/>
    <m/>
    <m/>
    <m/>
    <m/>
    <m/>
    <m/>
    <s v="資料清單"/>
    <x v="16"/>
    <x v="15"/>
    <x v="233"/>
    <x v="15"/>
    <s v="IEC_STD_V10 &gt;&gt; Data Standard &gt;&gt; QAM"/>
    <s v="Product yield alert type"/>
    <x v="421"/>
    <x v="1"/>
    <x v="0"/>
    <x v="441"/>
    <x v="10"/>
    <s v="IEC_STD_V10 &gt;&gt; Common &gt;&gt; AutoMetaDataProduct yield alert type"/>
    <x v="1"/>
    <x v="0"/>
    <s v="整體良率超標類型Property"/>
    <n v="934"/>
    <n v="931"/>
    <n v="0"/>
    <s v="Product yield alert type"/>
    <n v="1"/>
    <n v="0"/>
    <n v="0"/>
    <x v="0"/>
    <s v="Overall product yield alert"/>
    <x v="89"/>
    <s v="IEC_STD_V10 &gt;&gt; Data Standard &gt;&gt; QAM &gt;&gt; Overall product yield alert"/>
    <x v="0"/>
    <s v="QAM:"/>
    <x v="15"/>
    <x v="15"/>
    <x v="932"/>
    <x v="420"/>
    <x v="421"/>
    <x v="346"/>
    <x v="0"/>
    <x v="5"/>
    <x v="0"/>
    <x v="9"/>
    <m/>
    <x v="0"/>
    <x v="1"/>
    <s v="Overall product yield alert_Product yield alert type"/>
    <x v="916"/>
    <x v="1"/>
    <x v="0"/>
    <x v="12"/>
    <x v="7"/>
    <x v="0"/>
    <x v="0"/>
    <s v="INT_QAM_OVERALL_PRODUCT_YIELD_ALERT"/>
    <s v="PRODUCT_YIELD_ALERT_TYPE"/>
    <x v="80"/>
    <x v="289"/>
    <x v="1"/>
    <n v="0"/>
    <x v="0"/>
    <x v="0"/>
    <x v="0"/>
    <s v=""/>
    <s v=""/>
    <n v="932"/>
    <s v="-932"/>
    <x v="0"/>
    <x v="0"/>
    <x v="0"/>
    <x v="421"/>
    <x v="10"/>
    <s v="當日整體良率(Yield rate)超標類型_x000a_"/>
    <s v="Manual"/>
    <s v="MANUAL"/>
    <x v="5"/>
    <x v="233"/>
    <m/>
    <s v="^(Manual|MANUAL)$"/>
    <n v="9"/>
    <x v="0"/>
    <x v="7"/>
    <x v="0"/>
    <x v="1"/>
    <x v="0"/>
    <x v="1"/>
    <b v="0"/>
    <x v="0"/>
    <x v="1"/>
    <n v="0"/>
    <x v="0"/>
    <b v="0"/>
    <b v="0"/>
    <b v="0"/>
    <b v="0"/>
    <b v="0"/>
    <b v="0"/>
    <b v="0"/>
    <b v="0"/>
    <b v="0"/>
    <b v="0"/>
    <b v="0"/>
    <x v="0"/>
    <x v="0"/>
    <n v="0"/>
    <x v="9"/>
    <x v="0"/>
  </r>
  <r>
    <m/>
    <x v="7"/>
    <x v="15"/>
    <x v="421"/>
    <x v="422"/>
    <x v="1"/>
    <x v="442"/>
    <s v="1. 僅在整體良率畫面顯示中良率(Yield rate)當日超標加註的說明_x000a_2. 透過下拉式選單更新說明確保資料填寫一致性_x000a_3. 說明信息:人工填寫_x000a_4. ex._x000a_Reason: 主要不良為 重組重測"/>
    <x v="1"/>
    <x v="90"/>
    <s v="N/A"/>
    <s v="General"/>
    <s v="註記類"/>
    <m/>
    <x v="0"/>
    <s v="重慶質管處 QCD"/>
    <x v="10"/>
    <x v="12"/>
    <x v="0"/>
    <x v="5"/>
    <s v="INT_QAM_OVERALL_PRODUCT_YIELD_ALERT"/>
    <s v="PRODUCT_YIELD_ALERT_COMMENT"/>
    <s v="N/A"/>
    <s v="N/A"/>
    <m/>
    <m/>
    <m/>
    <m/>
    <s v="N/A"/>
    <s v="N/A"/>
    <s v="N/A"/>
    <m/>
    <m/>
    <m/>
    <m/>
    <m/>
    <m/>
    <m/>
    <m/>
    <m/>
    <s v="資料清單"/>
    <x v="16"/>
    <x v="16"/>
    <x v="234"/>
    <x v="15"/>
    <s v="IEC_STD_V10 &gt;&gt; Data Standard &gt;&gt; QAM"/>
    <s v="Product yield alert comment"/>
    <x v="422"/>
    <x v="1"/>
    <x v="0"/>
    <x v="442"/>
    <x v="10"/>
    <s v="IEC_STD_V10 &gt;&gt; Common &gt;&gt; AutoMetaDataProduct yield alert comment"/>
    <x v="1"/>
    <x v="0"/>
    <s v="整體良率超標註解說明Property"/>
    <n v="935"/>
    <n v="931"/>
    <n v="0"/>
    <s v="Product yield alert comment"/>
    <n v="1"/>
    <n v="0"/>
    <n v="0"/>
    <x v="0"/>
    <s v="Overall product yield alert"/>
    <x v="89"/>
    <s v="IEC_STD_V10 &gt;&gt; Data Standard &gt;&gt; QAM &gt;&gt; Overall product yield alert"/>
    <x v="0"/>
    <s v="QAM:"/>
    <x v="16"/>
    <x v="16"/>
    <x v="933"/>
    <x v="421"/>
    <x v="422"/>
    <x v="347"/>
    <x v="0"/>
    <x v="5"/>
    <x v="0"/>
    <x v="9"/>
    <m/>
    <x v="0"/>
    <x v="1"/>
    <s v="Overall product yield alert_Product yield alert comment"/>
    <x v="917"/>
    <x v="1"/>
    <x v="0"/>
    <x v="12"/>
    <x v="7"/>
    <x v="0"/>
    <x v="0"/>
    <s v="INT_QAM_OVERALL_PRODUCT_YIELD_ALERT"/>
    <s v="PRODUCT_YIELD_ALERT_COMMENT"/>
    <x v="80"/>
    <x v="290"/>
    <x v="1"/>
    <n v="0"/>
    <x v="0"/>
    <x v="0"/>
    <x v="0"/>
    <s v=""/>
    <s v=""/>
    <n v="933"/>
    <s v="-933"/>
    <x v="0"/>
    <x v="0"/>
    <x v="0"/>
    <x v="422"/>
    <x v="10"/>
    <s v="當日整體良率(Yield rate)超標註解說明"/>
    <s v="Manual"/>
    <s v="MANUAL"/>
    <x v="5"/>
    <x v="234"/>
    <m/>
    <s v="^(Manual|MANUAL)$"/>
    <n v="9"/>
    <x v="0"/>
    <x v="7"/>
    <x v="0"/>
    <x v="1"/>
    <x v="0"/>
    <x v="1"/>
    <b v="0"/>
    <x v="0"/>
    <x v="1"/>
    <n v="0"/>
    <x v="0"/>
    <b v="0"/>
    <b v="0"/>
    <b v="0"/>
    <b v="0"/>
    <b v="0"/>
    <b v="0"/>
    <b v="0"/>
    <b v="0"/>
    <b v="0"/>
    <b v="0"/>
    <b v="0"/>
    <x v="0"/>
    <x v="0"/>
    <n v="0"/>
    <x v="8"/>
    <x v="0"/>
  </r>
  <r>
    <m/>
    <x v="7"/>
    <x v="15"/>
    <x v="422"/>
    <x v="423"/>
    <x v="1"/>
    <x v="443"/>
    <s v="N/A"/>
    <x v="0"/>
    <x v="0"/>
    <s v="N/A"/>
    <s v="Sensitive "/>
    <m/>
    <m/>
    <x v="0"/>
    <s v="重慶質管處 QCD"/>
    <x v="10"/>
    <x v="12"/>
    <x v="0"/>
    <x v="5"/>
    <s v="INT_QAM_OVERALL_PRODUCT_YIELD_TARGET"/>
    <m/>
    <s v="N/A"/>
    <s v="N/A"/>
    <m/>
    <m/>
    <m/>
    <m/>
    <s v="N/A"/>
    <s v="N/A"/>
    <s v="N/A"/>
    <m/>
    <m/>
    <m/>
    <m/>
    <m/>
    <m/>
    <m/>
    <m/>
    <m/>
    <s v="資料清單"/>
    <x v="16"/>
    <x v="17"/>
    <x v="235"/>
    <x v="15"/>
    <s v="IEC_STD_V10 &gt;&gt; Data Standard &gt;&gt; QAM"/>
    <s v="Overall product yield target"/>
    <x v="423"/>
    <x v="1"/>
    <x v="0"/>
    <x v="443"/>
    <x v="10"/>
    <s v="IEC_STD_V10 &gt;&gt; Common &gt;&gt; AutoMetaDataOverall product yield target"/>
    <x v="0"/>
    <x v="2"/>
    <s v="整體產品良率目標Concept"/>
    <n v="936"/>
    <n v="0"/>
    <n v="0"/>
    <s v=""/>
    <n v="0"/>
    <n v="0"/>
    <n v="0"/>
    <x v="0"/>
    <s v=""/>
    <x v="0"/>
    <s v=""/>
    <x v="0"/>
    <s v="QAM:"/>
    <x v="17"/>
    <x v="17"/>
    <x v="934"/>
    <x v="422"/>
    <x v="423"/>
    <x v="189"/>
    <x v="0"/>
    <x v="5"/>
    <x v="0"/>
    <x v="0"/>
    <m/>
    <x v="0"/>
    <x v="0"/>
    <s v="Overall product yield target"/>
    <x v="918"/>
    <x v="0"/>
    <x v="0"/>
    <x v="12"/>
    <x v="7"/>
    <x v="0"/>
    <x v="0"/>
    <s v="INT_QAM_OVERALL_PRODUCT_YIELD_TARGET"/>
    <s v=""/>
    <x v="81"/>
    <x v="0"/>
    <x v="1"/>
    <n v="0"/>
    <x v="0"/>
    <x v="0"/>
    <x v="0"/>
    <s v=""/>
    <s v=""/>
    <n v="934"/>
    <s v="-934"/>
    <x v="0"/>
    <x v="0"/>
    <x v="0"/>
    <x v="423"/>
    <x v="10"/>
    <s v="整體產品良率目標"/>
    <s v="Manual"/>
    <s v="MANUAL"/>
    <x v="5"/>
    <x v="235"/>
    <m/>
    <s v="^(Manual|MANUAL)$"/>
    <n v="9"/>
    <x v="0"/>
    <x v="7"/>
    <x v="0"/>
    <x v="1"/>
    <x v="0"/>
    <x v="1"/>
    <b v="0"/>
    <x v="0"/>
    <x v="0"/>
    <n v="0"/>
    <x v="0"/>
    <b v="0"/>
    <b v="0"/>
    <b v="0"/>
    <b v="0"/>
    <b v="0"/>
    <b v="0"/>
    <b v="0"/>
    <b v="0"/>
    <b v="0"/>
    <b v="0"/>
    <b v="0"/>
    <x v="0"/>
    <x v="0"/>
    <n v="0"/>
    <x v="10"/>
    <x v="0"/>
  </r>
  <r>
    <m/>
    <x v="7"/>
    <x v="15"/>
    <x v="412"/>
    <x v="413"/>
    <x v="1"/>
    <x v="433"/>
    <s v="良率回報日期按自然年曆分布 _x000a_每周三上傳報告, 報告內容寫明公元年/月/日"/>
    <x v="2"/>
    <x v="91"/>
    <s v="N/A"/>
    <s v="General"/>
    <s v="日期類"/>
    <s v="N/A"/>
    <x v="0"/>
    <s v="重慶質管處 QCD"/>
    <x v="10"/>
    <x v="12"/>
    <x v="0"/>
    <x v="5"/>
    <s v="INT_QAM_OVERALL_PRODUCT_YIELD_TARGET"/>
    <s v="WEEKLY_PRODUCT_YIELD_REPORT"/>
    <s v="N/A"/>
    <s v="N/A"/>
    <m/>
    <m/>
    <m/>
    <m/>
    <s v="HP_IBM_consulted_Data to IT_20211221.xlsx 之 &quot;ARR Trend&quot; sheet"/>
    <s v="N/A"/>
    <s v="N/A"/>
    <m/>
    <m/>
    <m/>
    <m/>
    <m/>
    <m/>
    <m/>
    <m/>
    <m/>
    <s v="資料清單"/>
    <x v="16"/>
    <x v="18"/>
    <x v="225"/>
    <x v="15"/>
    <s v="IEC_STD_V10 &gt;&gt; Data Standard &gt;&gt; QAM"/>
    <s v="Weekly product yield report"/>
    <x v="413"/>
    <x v="1"/>
    <x v="0"/>
    <x v="433"/>
    <x v="10"/>
    <s v="IEC_STD_V10 &gt;&gt; Common &gt;&gt; AutoMetaDataWeekly product yield report"/>
    <x v="2"/>
    <x v="0"/>
    <s v="周產品良率回報Relationship"/>
    <n v="925"/>
    <n v="936"/>
    <n v="0"/>
    <s v=""/>
    <n v="0"/>
    <n v="0"/>
    <n v="925"/>
    <x v="190"/>
    <s v="Overall product yield target"/>
    <x v="90"/>
    <s v="IEC_STD_V10 &gt;&gt; Data Standard &gt;&gt; QAM &gt;&gt; Overall product yield target"/>
    <x v="0"/>
    <s v="QAM:"/>
    <x v="18"/>
    <x v="18"/>
    <x v="935"/>
    <x v="412"/>
    <x v="413"/>
    <x v="339"/>
    <x v="26"/>
    <x v="5"/>
    <x v="0"/>
    <x v="3"/>
    <m/>
    <x v="0"/>
    <x v="2"/>
    <s v="Overall product yield target_Weekly product yield report"/>
    <x v="919"/>
    <x v="2"/>
    <x v="0"/>
    <x v="12"/>
    <x v="7"/>
    <x v="0"/>
    <x v="0"/>
    <s v="INT_QAM_OVERALL_PRODUCT_YIELD_TARGET"/>
    <s v="WEEKLY_PRODUCT_YIELD_REPORT"/>
    <x v="81"/>
    <x v="282"/>
    <x v="1"/>
    <n v="0"/>
    <x v="0"/>
    <x v="0"/>
    <x v="0"/>
    <s v=""/>
    <s v=""/>
    <n v="935"/>
    <s v="-935"/>
    <x v="0"/>
    <x v="0"/>
    <x v="0"/>
    <x v="413"/>
    <x v="10"/>
    <s v="每周產品良率"/>
    <s v="Manual"/>
    <s v="MANUAL"/>
    <x v="5"/>
    <x v="225"/>
    <m/>
    <s v="^(Manual|MANUAL)$"/>
    <n v="9"/>
    <x v="0"/>
    <x v="7"/>
    <x v="0"/>
    <x v="1"/>
    <x v="1"/>
    <x v="1"/>
    <b v="0"/>
    <x v="0"/>
    <x v="1"/>
    <n v="0"/>
    <x v="0"/>
    <b v="0"/>
    <b v="0"/>
    <b v="0"/>
    <b v="0"/>
    <b v="0"/>
    <b v="0"/>
    <b v="0"/>
    <b v="0"/>
    <b v="0"/>
    <b v="0"/>
    <b v="0"/>
    <x v="0"/>
    <x v="0"/>
    <n v="0"/>
    <x v="8"/>
    <x v="0"/>
  </r>
  <r>
    <m/>
    <x v="7"/>
    <x v="15"/>
    <x v="222"/>
    <x v="222"/>
    <x v="1"/>
    <x v="429"/>
    <s v="N/A"/>
    <x v="2"/>
    <x v="91"/>
    <s v="N/A"/>
    <s v="Sensitive "/>
    <s v="代碼類"/>
    <s v="ITO;ICC"/>
    <x v="0"/>
    <s v="重慶質管處 QCD"/>
    <x v="10"/>
    <x v="12"/>
    <x v="0"/>
    <x v="5"/>
    <s v="INT_QAM_OVERALL_PRODUCT_YIELD_TARGET"/>
    <s v="SITE_NAME"/>
    <s v="N/A"/>
    <s v="N/A"/>
    <m/>
    <m/>
    <m/>
    <m/>
    <s v="N/A"/>
    <s v="N/A"/>
    <s v="N/A"/>
    <m/>
    <m/>
    <m/>
    <m/>
    <m/>
    <m/>
    <m/>
    <m/>
    <m/>
    <s v="資料清單"/>
    <x v="16"/>
    <x v="19"/>
    <x v="220"/>
    <x v="15"/>
    <s v="IEC_STD_V10 &gt;&gt; Data Standard &gt;&gt; QAM"/>
    <s v="Site Name"/>
    <x v="222"/>
    <x v="1"/>
    <x v="0"/>
    <x v="429"/>
    <x v="10"/>
    <s v="IEC_STD_V10 &gt;&gt; Common &gt;&gt; AutoMetaDataSite Name"/>
    <x v="2"/>
    <x v="2"/>
    <s v="廠區名稱Relationship"/>
    <n v="402"/>
    <n v="936"/>
    <n v="0"/>
    <s v=""/>
    <n v="0"/>
    <n v="0"/>
    <n v="480"/>
    <x v="88"/>
    <s v="Overall product yield target"/>
    <x v="90"/>
    <s v="IEC_STD_V10 &gt;&gt; Data Standard &gt;&gt; QAM &gt;&gt; Overall product yield target"/>
    <x v="0"/>
    <s v="QAM:"/>
    <x v="19"/>
    <x v="19"/>
    <x v="936"/>
    <x v="222"/>
    <x v="222"/>
    <x v="189"/>
    <x v="58"/>
    <x v="5"/>
    <x v="0"/>
    <x v="2"/>
    <m/>
    <x v="0"/>
    <x v="2"/>
    <s v="Overall product yield target_Site Name"/>
    <x v="920"/>
    <x v="2"/>
    <x v="0"/>
    <x v="12"/>
    <x v="7"/>
    <x v="0"/>
    <x v="0"/>
    <s v="INT_QAM_OVERALL_PRODUCT_YIELD_TARGET"/>
    <s v="SITE_NAME"/>
    <x v="81"/>
    <x v="132"/>
    <x v="1"/>
    <n v="0"/>
    <x v="0"/>
    <x v="0"/>
    <x v="0"/>
    <s v=""/>
    <s v=""/>
    <n v="936"/>
    <s v="-936"/>
    <x v="0"/>
    <x v="0"/>
    <x v="0"/>
    <x v="222"/>
    <x v="10"/>
    <s v="Site Name"/>
    <s v="Manual"/>
    <s v="MANUAL"/>
    <x v="5"/>
    <x v="220"/>
    <m/>
    <s v="^(Manual|MANUAL)$"/>
    <n v="9"/>
    <x v="0"/>
    <x v="7"/>
    <x v="0"/>
    <x v="1"/>
    <x v="1"/>
    <x v="1"/>
    <b v="0"/>
    <x v="0"/>
    <x v="1"/>
    <n v="0"/>
    <x v="0"/>
    <b v="0"/>
    <b v="0"/>
    <b v="0"/>
    <b v="0"/>
    <b v="0"/>
    <b v="0"/>
    <b v="0"/>
    <b v="0"/>
    <b v="1"/>
    <b v="0"/>
    <b v="0"/>
    <x v="1"/>
    <x v="4"/>
    <n v="1"/>
    <x v="35"/>
    <x v="0"/>
  </r>
  <r>
    <m/>
    <x v="7"/>
    <x v="15"/>
    <x v="177"/>
    <x v="177"/>
    <x v="1"/>
    <x v="430"/>
    <s v="N/A"/>
    <x v="2"/>
    <x v="91"/>
    <s v="N/A"/>
    <s v="Sensitive "/>
    <s v="代碼類"/>
    <s v="BU 1: 第一事業處_x000a_BU 2: 第二事業處"/>
    <x v="0"/>
    <s v="重慶質管處 QCD"/>
    <x v="10"/>
    <x v="12"/>
    <x v="0"/>
    <x v="5"/>
    <s v="INT_QAM_OVERALL_PRODUCT_YIELD_TARGET"/>
    <s v="BU_CODE"/>
    <s v="N/A"/>
    <s v="N/A"/>
    <m/>
    <m/>
    <m/>
    <m/>
    <s v="N/A"/>
    <s v="N/A"/>
    <s v="N/A"/>
    <m/>
    <m/>
    <m/>
    <m/>
    <m/>
    <m/>
    <m/>
    <m/>
    <m/>
    <s v="資料清單"/>
    <x v="16"/>
    <x v="20"/>
    <x v="221"/>
    <x v="15"/>
    <s v="IEC_STD_V10 &gt;&gt; Data Standard &gt;&gt; QAM"/>
    <s v="BU Code"/>
    <x v="177"/>
    <x v="1"/>
    <x v="0"/>
    <x v="430"/>
    <x v="10"/>
    <s v="IEC_STD_V10 &gt;&gt; Common &gt;&gt; AutoMetaDataBU Code"/>
    <x v="2"/>
    <x v="2"/>
    <s v="事業處代碼Relationship"/>
    <n v="339"/>
    <n v="936"/>
    <n v="0"/>
    <s v=""/>
    <n v="0"/>
    <n v="0"/>
    <n v="1055"/>
    <x v="80"/>
    <s v="Overall product yield target"/>
    <x v="90"/>
    <s v="IEC_STD_V10 &gt;&gt; Data Standard &gt;&gt; QAM &gt;&gt; Overall product yield target"/>
    <x v="0"/>
    <s v="QAM:"/>
    <x v="20"/>
    <x v="20"/>
    <x v="937"/>
    <x v="177"/>
    <x v="177"/>
    <x v="189"/>
    <x v="59"/>
    <x v="5"/>
    <x v="0"/>
    <x v="2"/>
    <m/>
    <x v="0"/>
    <x v="2"/>
    <s v="Overall product yield target_BU Code"/>
    <x v="921"/>
    <x v="2"/>
    <x v="0"/>
    <x v="12"/>
    <x v="7"/>
    <x v="0"/>
    <x v="0"/>
    <s v="INT_QAM_OVERALL_PRODUCT_YIELD_TARGET"/>
    <s v="BU_CODE"/>
    <x v="81"/>
    <x v="96"/>
    <x v="1"/>
    <n v="0"/>
    <x v="0"/>
    <x v="0"/>
    <x v="0"/>
    <s v=""/>
    <s v=""/>
    <n v="937"/>
    <s v="-937"/>
    <x v="0"/>
    <x v="0"/>
    <x v="0"/>
    <x v="177"/>
    <x v="10"/>
    <s v="各事業處所負責的業務及客戶"/>
    <s v="Manual"/>
    <s v="MANUAL"/>
    <x v="5"/>
    <x v="221"/>
    <m/>
    <s v="^(Manual|MANUAL)$"/>
    <n v="9"/>
    <x v="0"/>
    <x v="7"/>
    <x v="0"/>
    <x v="1"/>
    <x v="1"/>
    <x v="1"/>
    <b v="0"/>
    <x v="0"/>
    <x v="1"/>
    <n v="0"/>
    <x v="0"/>
    <b v="0"/>
    <b v="0"/>
    <b v="0"/>
    <b v="0"/>
    <b v="0"/>
    <b v="0"/>
    <b v="0"/>
    <b v="0"/>
    <b v="0"/>
    <b v="0"/>
    <b v="0"/>
    <x v="0"/>
    <x v="0"/>
    <n v="0"/>
    <x v="1"/>
    <x v="0"/>
  </r>
  <r>
    <m/>
    <x v="7"/>
    <x v="15"/>
    <x v="178"/>
    <x v="178"/>
    <x v="1"/>
    <x v="430"/>
    <s v="N/A"/>
    <x v="2"/>
    <x v="91"/>
    <s v="N/A"/>
    <s v="Sensitive "/>
    <s v="代碼類"/>
    <s v="N/A"/>
    <x v="0"/>
    <s v="重慶質管處 QCD"/>
    <x v="10"/>
    <x v="12"/>
    <x v="0"/>
    <x v="5"/>
    <s v="INT_QAM_OVERALL_PRODUCT_YIELD_TARGET"/>
    <s v="CUSTOMER_NAME"/>
    <s v="N/A"/>
    <s v="N/A"/>
    <m/>
    <m/>
    <m/>
    <m/>
    <s v="N/A"/>
    <s v="N/A"/>
    <s v="N/A"/>
    <m/>
    <m/>
    <m/>
    <m/>
    <m/>
    <m/>
    <m/>
    <m/>
    <m/>
    <s v="資料清單"/>
    <x v="16"/>
    <x v="21"/>
    <x v="222"/>
    <x v="15"/>
    <s v="IEC_STD_V10 &gt;&gt; Data Standard &gt;&gt; QAM"/>
    <s v="Customer Name"/>
    <x v="178"/>
    <x v="1"/>
    <x v="0"/>
    <x v="430"/>
    <x v="10"/>
    <s v="IEC_STD_V10 &gt;&gt; Common &gt;&gt; AutoMetaDataCustomer Name"/>
    <x v="2"/>
    <x v="2"/>
    <s v="客戶名稱Relationship"/>
    <n v="340"/>
    <n v="936"/>
    <n v="0"/>
    <s v=""/>
    <n v="0"/>
    <n v="0"/>
    <n v="1036"/>
    <x v="81"/>
    <s v="Overall product yield target"/>
    <x v="90"/>
    <s v="IEC_STD_V10 &gt;&gt; Data Standard &gt;&gt; QAM &gt;&gt; Overall product yield target"/>
    <x v="0"/>
    <s v="QAM:"/>
    <x v="21"/>
    <x v="21"/>
    <x v="938"/>
    <x v="178"/>
    <x v="178"/>
    <x v="189"/>
    <x v="26"/>
    <x v="5"/>
    <x v="0"/>
    <x v="2"/>
    <m/>
    <x v="0"/>
    <x v="2"/>
    <s v="Overall product yield target_Customer Name"/>
    <x v="922"/>
    <x v="2"/>
    <x v="0"/>
    <x v="12"/>
    <x v="7"/>
    <x v="0"/>
    <x v="0"/>
    <s v="INT_QAM_OVERALL_PRODUCT_YIELD_TARGET"/>
    <s v="CUSTOMER_NAME"/>
    <x v="81"/>
    <x v="97"/>
    <x v="1"/>
    <n v="0"/>
    <x v="0"/>
    <x v="0"/>
    <x v="0"/>
    <s v=""/>
    <s v=""/>
    <n v="938"/>
    <s v="-938"/>
    <x v="0"/>
    <x v="0"/>
    <x v="0"/>
    <x v="178"/>
    <x v="10"/>
    <s v="各事業處所負責的業務及客戶"/>
    <s v="Manual"/>
    <s v="MANUAL"/>
    <x v="5"/>
    <x v="222"/>
    <m/>
    <s v="^(Manual|MANUAL)$"/>
    <n v="9"/>
    <x v="0"/>
    <x v="7"/>
    <x v="0"/>
    <x v="1"/>
    <x v="1"/>
    <x v="1"/>
    <b v="0"/>
    <x v="0"/>
    <x v="1"/>
    <n v="0"/>
    <x v="0"/>
    <b v="0"/>
    <b v="0"/>
    <b v="0"/>
    <b v="0"/>
    <b v="0"/>
    <b v="0"/>
    <b v="0"/>
    <b v="0"/>
    <b v="0"/>
    <b v="0"/>
    <b v="0"/>
    <x v="0"/>
    <x v="0"/>
    <n v="0"/>
    <x v="12"/>
    <x v="0"/>
  </r>
  <r>
    <m/>
    <x v="7"/>
    <x v="15"/>
    <x v="180"/>
    <x v="180"/>
    <x v="1"/>
    <x v="431"/>
    <s v="Defined by BU"/>
    <x v="2"/>
    <x v="91"/>
    <s v="N/A"/>
    <s v="Sensitive "/>
    <s v="代碼類"/>
    <s v="Defined by BU"/>
    <x v="0"/>
    <s v="重慶質管處 QCD"/>
    <x v="10"/>
    <x v="12"/>
    <x v="0"/>
    <x v="5"/>
    <s v="INT_QAM_OVERALL_PRODUCT_YIELD_TARGET"/>
    <s v="PRODUCT_CATEGORY"/>
    <s v="N/A"/>
    <s v="N/A"/>
    <m/>
    <m/>
    <m/>
    <m/>
    <s v="HP_IBM_consulted_Data to IT_20211221.xlsx 之 &quot;ARR Trend&quot; sheet"/>
    <s v="N/A"/>
    <s v="N/A"/>
    <m/>
    <m/>
    <m/>
    <m/>
    <m/>
    <m/>
    <m/>
    <m/>
    <m/>
    <s v="資料清單"/>
    <x v="16"/>
    <x v="22"/>
    <x v="223"/>
    <x v="15"/>
    <s v="IEC_STD_V10 &gt;&gt; Data Standard &gt;&gt; QAM"/>
    <s v="Product Category"/>
    <x v="180"/>
    <x v="1"/>
    <x v="0"/>
    <x v="431"/>
    <x v="10"/>
    <s v="IEC_STD_V10 &gt;&gt; Common &gt;&gt; AutoMetaDataProduct Category"/>
    <x v="2"/>
    <x v="2"/>
    <s v="產品型態分類Relationship"/>
    <n v="342"/>
    <n v="936"/>
    <n v="0"/>
    <s v=""/>
    <n v="0"/>
    <n v="0"/>
    <n v="1046"/>
    <x v="83"/>
    <s v="Overall product yield target"/>
    <x v="90"/>
    <s v="IEC_STD_V10 &gt;&gt; Data Standard &gt;&gt; QAM &gt;&gt; Overall product yield target"/>
    <x v="0"/>
    <s v="QAM:"/>
    <x v="22"/>
    <x v="22"/>
    <x v="939"/>
    <x v="180"/>
    <x v="180"/>
    <x v="338"/>
    <x v="60"/>
    <x v="5"/>
    <x v="0"/>
    <x v="2"/>
    <m/>
    <x v="0"/>
    <x v="2"/>
    <s v="Overall product yield target_Product Category"/>
    <x v="923"/>
    <x v="2"/>
    <x v="0"/>
    <x v="12"/>
    <x v="7"/>
    <x v="0"/>
    <x v="0"/>
    <s v="INT_QAM_OVERALL_PRODUCT_YIELD_TARGET"/>
    <s v="PRODUCT_CATEGORY"/>
    <x v="81"/>
    <x v="280"/>
    <x v="1"/>
    <n v="0"/>
    <x v="0"/>
    <x v="0"/>
    <x v="0"/>
    <s v=""/>
    <s v=""/>
    <n v="939"/>
    <s v="-939"/>
    <x v="0"/>
    <x v="0"/>
    <x v="0"/>
    <x v="180"/>
    <x v="10"/>
    <s v="市場產品型態分類_x000a_- NB, DT, Docking"/>
    <s v="Manual"/>
    <s v="MANUAL"/>
    <x v="5"/>
    <x v="223"/>
    <m/>
    <s v="^(Manual|MANUAL)$"/>
    <n v="9"/>
    <x v="0"/>
    <x v="7"/>
    <x v="0"/>
    <x v="1"/>
    <x v="1"/>
    <x v="1"/>
    <b v="0"/>
    <x v="0"/>
    <x v="1"/>
    <n v="0"/>
    <x v="0"/>
    <b v="0"/>
    <b v="0"/>
    <b v="0"/>
    <b v="0"/>
    <b v="0"/>
    <b v="0"/>
    <b v="0"/>
    <b v="0"/>
    <b v="0"/>
    <b v="0"/>
    <b v="0"/>
    <x v="0"/>
    <x v="0"/>
    <n v="0"/>
    <x v="11"/>
    <x v="0"/>
  </r>
  <r>
    <m/>
    <x v="7"/>
    <x v="15"/>
    <x v="423"/>
    <x v="424"/>
    <x v="1"/>
    <x v="444"/>
    <s v="各SITE產品良率目標, 請參照品質目標對照表"/>
    <x v="1"/>
    <x v="91"/>
    <s v="N/A"/>
    <s v="General"/>
    <s v="數值類"/>
    <m/>
    <x v="0"/>
    <s v="重慶質管處 QCD"/>
    <x v="10"/>
    <x v="12"/>
    <x v="0"/>
    <x v="5"/>
    <s v="INT_QAM_OVERALL_PRODUCT_YIELD_TARGET"/>
    <s v="PRODUCT_YIELD_RATE_TARGET"/>
    <s v="N/A"/>
    <s v="N/A"/>
    <m/>
    <m/>
    <m/>
    <m/>
    <s v="N/A"/>
    <s v="N/A"/>
    <s v="N/A"/>
    <m/>
    <m/>
    <m/>
    <m/>
    <m/>
    <m/>
    <m/>
    <m/>
    <m/>
    <s v="資料清單"/>
    <x v="16"/>
    <x v="23"/>
    <x v="236"/>
    <x v="15"/>
    <s v="IEC_STD_V10 &gt;&gt; Data Standard &gt;&gt; QAM"/>
    <s v="Product yield rate target"/>
    <x v="424"/>
    <x v="1"/>
    <x v="0"/>
    <x v="444"/>
    <x v="10"/>
    <s v="IEC_STD_V10 &gt;&gt; Common &gt;&gt; AutoMetaDataProduct yield rate target"/>
    <x v="1"/>
    <x v="0"/>
    <s v="產品良率目標Property"/>
    <n v="942"/>
    <n v="936"/>
    <n v="0"/>
    <s v="Product yield rate target"/>
    <n v="1"/>
    <n v="0"/>
    <n v="0"/>
    <x v="0"/>
    <s v="Overall product yield target"/>
    <x v="90"/>
    <s v="IEC_STD_V10 &gt;&gt; Data Standard &gt;&gt; QAM &gt;&gt; Overall product yield target"/>
    <x v="0"/>
    <s v="QAM:"/>
    <x v="23"/>
    <x v="23"/>
    <x v="940"/>
    <x v="423"/>
    <x v="424"/>
    <x v="348"/>
    <x v="0"/>
    <x v="5"/>
    <x v="0"/>
    <x v="4"/>
    <m/>
    <x v="0"/>
    <x v="1"/>
    <s v="Overall product yield target_Product yield rate target"/>
    <x v="924"/>
    <x v="1"/>
    <x v="0"/>
    <x v="12"/>
    <x v="7"/>
    <x v="0"/>
    <x v="0"/>
    <s v="INT_QAM_OVERALL_PRODUCT_YIELD_TARGET"/>
    <s v="PRODUCT_YIELD_RATE_TARGET"/>
    <x v="81"/>
    <x v="291"/>
    <x v="1"/>
    <n v="0"/>
    <x v="0"/>
    <x v="0"/>
    <x v="0"/>
    <s v=""/>
    <s v=""/>
    <n v="940"/>
    <s v="-940"/>
    <x v="0"/>
    <x v="0"/>
    <x v="0"/>
    <x v="424"/>
    <x v="10"/>
    <s v="產品良率目標"/>
    <s v="Manual"/>
    <s v="MANUAL"/>
    <x v="5"/>
    <x v="236"/>
    <m/>
    <s v="^(Manual|MANUAL)$"/>
    <n v="9"/>
    <x v="0"/>
    <x v="7"/>
    <x v="0"/>
    <x v="1"/>
    <x v="0"/>
    <x v="1"/>
    <b v="0"/>
    <x v="0"/>
    <x v="1"/>
    <n v="0"/>
    <x v="0"/>
    <b v="0"/>
    <b v="0"/>
    <b v="0"/>
    <b v="0"/>
    <b v="0"/>
    <b v="0"/>
    <b v="0"/>
    <b v="0"/>
    <b v="0"/>
    <b v="0"/>
    <b v="0"/>
    <x v="0"/>
    <x v="0"/>
    <n v="0"/>
    <x v="4"/>
    <x v="0"/>
  </r>
  <r>
    <m/>
    <x v="7"/>
    <x v="15"/>
    <x v="424"/>
    <x v="425"/>
    <x v="1"/>
    <x v="445"/>
    <s v="各SITE產品直通率目標, 請參照品質目標對照表"/>
    <x v="1"/>
    <x v="91"/>
    <s v="N/A"/>
    <s v="General"/>
    <s v="數值類"/>
    <m/>
    <x v="0"/>
    <s v="重慶質管處 QCD"/>
    <x v="10"/>
    <x v="12"/>
    <x v="0"/>
    <x v="5"/>
    <s v="INT_QAM_OVERALL_PRODUCT_YIELD_TARGET"/>
    <s v="PRODUCT_FPY_RATE_TARGET"/>
    <s v="N/A"/>
    <s v="N/A"/>
    <m/>
    <m/>
    <m/>
    <m/>
    <s v="N/A"/>
    <s v="N/A"/>
    <s v="N/A"/>
    <m/>
    <m/>
    <m/>
    <m/>
    <m/>
    <m/>
    <m/>
    <m/>
    <m/>
    <s v="資料清單"/>
    <x v="16"/>
    <x v="24"/>
    <x v="237"/>
    <x v="15"/>
    <s v="IEC_STD_V10 &gt;&gt; Data Standard &gt;&gt; QAM"/>
    <s v="Product FPY rate target"/>
    <x v="425"/>
    <x v="1"/>
    <x v="0"/>
    <x v="445"/>
    <x v="10"/>
    <s v="IEC_STD_V10 &gt;&gt; Common &gt;&gt; AutoMetaDataProduct FPY rate target"/>
    <x v="1"/>
    <x v="0"/>
    <s v="產品直通率目標Property"/>
    <n v="943"/>
    <n v="936"/>
    <n v="0"/>
    <s v="Product FPY rate target"/>
    <n v="1"/>
    <n v="0"/>
    <n v="0"/>
    <x v="0"/>
    <s v="Overall product yield target"/>
    <x v="90"/>
    <s v="IEC_STD_V10 &gt;&gt; Data Standard &gt;&gt; QAM &gt;&gt; Overall product yield target"/>
    <x v="0"/>
    <s v="QAM:"/>
    <x v="24"/>
    <x v="24"/>
    <x v="941"/>
    <x v="424"/>
    <x v="425"/>
    <x v="349"/>
    <x v="0"/>
    <x v="5"/>
    <x v="0"/>
    <x v="4"/>
    <m/>
    <x v="0"/>
    <x v="1"/>
    <s v="Overall product yield target_Product FPY rate target"/>
    <x v="925"/>
    <x v="1"/>
    <x v="0"/>
    <x v="12"/>
    <x v="7"/>
    <x v="0"/>
    <x v="0"/>
    <s v="INT_QAM_OVERALL_PRODUCT_YIELD_TARGET"/>
    <s v="PRODUCT_FPY_RATE_TARGET"/>
    <x v="81"/>
    <x v="292"/>
    <x v="1"/>
    <n v="0"/>
    <x v="0"/>
    <x v="0"/>
    <x v="0"/>
    <s v=""/>
    <s v=""/>
    <n v="941"/>
    <s v="-941"/>
    <x v="0"/>
    <x v="0"/>
    <x v="0"/>
    <x v="425"/>
    <x v="10"/>
    <s v="產品直通率目標"/>
    <s v="Manual"/>
    <s v="MANUAL"/>
    <x v="5"/>
    <x v="237"/>
    <m/>
    <s v="^(Manual|MANUAL)$"/>
    <n v="9"/>
    <x v="0"/>
    <x v="7"/>
    <x v="0"/>
    <x v="1"/>
    <x v="0"/>
    <x v="1"/>
    <b v="0"/>
    <x v="0"/>
    <x v="1"/>
    <n v="0"/>
    <x v="0"/>
    <b v="0"/>
    <b v="0"/>
    <b v="0"/>
    <b v="0"/>
    <b v="0"/>
    <b v="0"/>
    <b v="0"/>
    <b v="0"/>
    <b v="0"/>
    <b v="0"/>
    <b v="0"/>
    <x v="0"/>
    <x v="0"/>
    <n v="0"/>
    <x v="23"/>
    <x v="0"/>
  </r>
  <r>
    <m/>
    <x v="7"/>
    <x v="15"/>
    <x v="425"/>
    <x v="426"/>
    <x v="1"/>
    <x v="446"/>
    <s v="N/A"/>
    <x v="0"/>
    <x v="0"/>
    <s v="N/A"/>
    <s v="Sensitive "/>
    <m/>
    <m/>
    <x v="0"/>
    <s v="重慶質管處 QCD"/>
    <x v="10"/>
    <x v="12"/>
    <x v="0"/>
    <x v="5"/>
    <s v="INT_QAM_DETAILED_PRODUCT_YIELD"/>
    <m/>
    <s v="N/A"/>
    <s v="N/A"/>
    <m/>
    <m/>
    <m/>
    <m/>
    <s v="N/A"/>
    <s v="N/A"/>
    <s v="N/A"/>
    <m/>
    <m/>
    <m/>
    <m/>
    <m/>
    <m/>
    <m/>
    <m/>
    <m/>
    <s v="資料清單"/>
    <x v="16"/>
    <x v="25"/>
    <x v="238"/>
    <x v="15"/>
    <s v="IEC_STD_V10 &gt;&gt; Data Standard &gt;&gt; QAM"/>
    <s v="Detailed product yield"/>
    <x v="426"/>
    <x v="1"/>
    <x v="0"/>
    <x v="446"/>
    <x v="10"/>
    <s v="IEC_STD_V10 &gt;&gt; Common &gt;&gt; AutoMetaDataDetailed product yield"/>
    <x v="0"/>
    <x v="2"/>
    <s v="產品良率明細Concept"/>
    <n v="944"/>
    <n v="0"/>
    <n v="0"/>
    <s v=""/>
    <n v="0"/>
    <n v="0"/>
    <n v="0"/>
    <x v="0"/>
    <s v=""/>
    <x v="0"/>
    <s v=""/>
    <x v="0"/>
    <s v="QAM:"/>
    <x v="25"/>
    <x v="25"/>
    <x v="942"/>
    <x v="425"/>
    <x v="426"/>
    <x v="189"/>
    <x v="0"/>
    <x v="5"/>
    <x v="0"/>
    <x v="0"/>
    <m/>
    <x v="0"/>
    <x v="0"/>
    <s v="Detailed product yield"/>
    <x v="926"/>
    <x v="0"/>
    <x v="0"/>
    <x v="12"/>
    <x v="7"/>
    <x v="0"/>
    <x v="0"/>
    <s v="INT_QAM_DETAILED_PRODUCT_YIELD"/>
    <s v=""/>
    <x v="82"/>
    <x v="0"/>
    <x v="1"/>
    <n v="0"/>
    <x v="0"/>
    <x v="0"/>
    <x v="0"/>
    <s v=""/>
    <s v=""/>
    <n v="942"/>
    <s v="-942"/>
    <x v="0"/>
    <x v="0"/>
    <x v="0"/>
    <x v="426"/>
    <x v="10"/>
    <s v="產品良率明細"/>
    <s v="Manual"/>
    <s v="MANUAL"/>
    <x v="5"/>
    <x v="238"/>
    <m/>
    <s v="^(Manual|MANUAL)$"/>
    <n v="9"/>
    <x v="0"/>
    <x v="7"/>
    <x v="0"/>
    <x v="1"/>
    <x v="0"/>
    <x v="1"/>
    <b v="0"/>
    <x v="0"/>
    <x v="0"/>
    <n v="0"/>
    <x v="0"/>
    <b v="0"/>
    <b v="0"/>
    <b v="0"/>
    <b v="0"/>
    <b v="0"/>
    <b v="0"/>
    <b v="0"/>
    <b v="0"/>
    <b v="0"/>
    <b v="0"/>
    <b v="0"/>
    <x v="0"/>
    <x v="0"/>
    <n v="0"/>
    <x v="17"/>
    <x v="0"/>
  </r>
  <r>
    <m/>
    <x v="7"/>
    <x v="15"/>
    <x v="222"/>
    <x v="222"/>
    <x v="1"/>
    <x v="429"/>
    <s v="N/A"/>
    <x v="2"/>
    <x v="92"/>
    <s v="N/A"/>
    <s v="Sensitive "/>
    <s v="代碼類"/>
    <s v="ITO;ICC"/>
    <x v="0"/>
    <s v="重慶質管處 QCD"/>
    <x v="10"/>
    <x v="12"/>
    <x v="0"/>
    <x v="5"/>
    <s v="INT_QAM_DETAILED_PRODUCT_YIELD"/>
    <s v="SITE_NAME"/>
    <s v="N/A"/>
    <s v="N/A"/>
    <m/>
    <m/>
    <m/>
    <m/>
    <s v="N/A"/>
    <s v="N/A"/>
    <s v="N/A"/>
    <m/>
    <m/>
    <m/>
    <m/>
    <m/>
    <m/>
    <m/>
    <m/>
    <m/>
    <s v="資料清單"/>
    <x v="16"/>
    <x v="26"/>
    <x v="220"/>
    <x v="15"/>
    <s v="IEC_STD_V10 &gt;&gt; Data Standard &gt;&gt; QAM"/>
    <s v="Site Name"/>
    <x v="222"/>
    <x v="1"/>
    <x v="0"/>
    <x v="429"/>
    <x v="10"/>
    <s v="IEC_STD_V10 &gt;&gt; Common &gt;&gt; AutoMetaDataSite Name"/>
    <x v="2"/>
    <x v="2"/>
    <s v="廠區名稱Relationship"/>
    <n v="402"/>
    <n v="944"/>
    <n v="0"/>
    <s v=""/>
    <n v="0"/>
    <n v="0"/>
    <n v="480"/>
    <x v="88"/>
    <s v="Detailed product yield"/>
    <x v="91"/>
    <s v="IEC_STD_V10 &gt;&gt; Data Standard &gt;&gt; QAM &gt;&gt; Detailed product yield"/>
    <x v="0"/>
    <s v="QAM:"/>
    <x v="26"/>
    <x v="26"/>
    <x v="943"/>
    <x v="222"/>
    <x v="222"/>
    <x v="189"/>
    <x v="58"/>
    <x v="5"/>
    <x v="0"/>
    <x v="2"/>
    <m/>
    <x v="0"/>
    <x v="2"/>
    <s v="Detailed product yield_Site Name"/>
    <x v="927"/>
    <x v="2"/>
    <x v="0"/>
    <x v="12"/>
    <x v="7"/>
    <x v="0"/>
    <x v="0"/>
    <s v="INT_QAM_DETAILED_PRODUCT_YIELD"/>
    <s v="SITE_NAME"/>
    <x v="82"/>
    <x v="132"/>
    <x v="1"/>
    <n v="0"/>
    <x v="0"/>
    <x v="0"/>
    <x v="0"/>
    <s v=""/>
    <s v=""/>
    <n v="943"/>
    <s v="-943"/>
    <x v="0"/>
    <x v="0"/>
    <x v="0"/>
    <x v="222"/>
    <x v="10"/>
    <s v="Site Name"/>
    <s v="Manual"/>
    <s v="MANUAL"/>
    <x v="5"/>
    <x v="220"/>
    <m/>
    <s v="^(Manual|MANUAL)$"/>
    <n v="9"/>
    <x v="0"/>
    <x v="7"/>
    <x v="0"/>
    <x v="1"/>
    <x v="1"/>
    <x v="1"/>
    <b v="0"/>
    <x v="0"/>
    <x v="1"/>
    <n v="0"/>
    <x v="0"/>
    <b v="0"/>
    <b v="0"/>
    <b v="0"/>
    <b v="0"/>
    <b v="0"/>
    <b v="0"/>
    <b v="0"/>
    <b v="0"/>
    <b v="1"/>
    <b v="0"/>
    <b v="0"/>
    <x v="1"/>
    <x v="4"/>
    <n v="1"/>
    <x v="35"/>
    <x v="0"/>
  </r>
  <r>
    <m/>
    <x v="7"/>
    <x v="15"/>
    <x v="177"/>
    <x v="177"/>
    <x v="1"/>
    <x v="430"/>
    <s v="N/A"/>
    <x v="2"/>
    <x v="92"/>
    <s v="N/A"/>
    <s v="Sensitive "/>
    <s v="代碼類"/>
    <s v="BU 1: 第一事業處_x000a_BU 2: 第二事業處"/>
    <x v="0"/>
    <s v="重慶質管處 QCD"/>
    <x v="10"/>
    <x v="12"/>
    <x v="0"/>
    <x v="5"/>
    <s v="INT_QAM_DETAILED_PRODUCT_YIELD"/>
    <s v="BU_CODE"/>
    <s v="N/A"/>
    <s v="N/A"/>
    <m/>
    <m/>
    <m/>
    <m/>
    <s v="N/A"/>
    <s v="N/A"/>
    <s v="N/A"/>
    <m/>
    <m/>
    <m/>
    <m/>
    <m/>
    <m/>
    <m/>
    <m/>
    <m/>
    <s v="資料清單"/>
    <x v="16"/>
    <x v="27"/>
    <x v="221"/>
    <x v="15"/>
    <s v="IEC_STD_V10 &gt;&gt; Data Standard &gt;&gt; QAM"/>
    <s v="BU Code"/>
    <x v="177"/>
    <x v="1"/>
    <x v="0"/>
    <x v="430"/>
    <x v="10"/>
    <s v="IEC_STD_V10 &gt;&gt; Common &gt;&gt; AutoMetaDataBU Code"/>
    <x v="2"/>
    <x v="2"/>
    <s v="事業處代碼Relationship"/>
    <n v="339"/>
    <n v="944"/>
    <n v="0"/>
    <s v=""/>
    <n v="0"/>
    <n v="0"/>
    <n v="1055"/>
    <x v="80"/>
    <s v="Detailed product yield"/>
    <x v="91"/>
    <s v="IEC_STD_V10 &gt;&gt; Data Standard &gt;&gt; QAM &gt;&gt; Detailed product yield"/>
    <x v="0"/>
    <s v="QAM:"/>
    <x v="27"/>
    <x v="27"/>
    <x v="944"/>
    <x v="177"/>
    <x v="177"/>
    <x v="189"/>
    <x v="59"/>
    <x v="5"/>
    <x v="0"/>
    <x v="2"/>
    <m/>
    <x v="0"/>
    <x v="2"/>
    <s v="Detailed product yield_BU Code"/>
    <x v="928"/>
    <x v="2"/>
    <x v="0"/>
    <x v="12"/>
    <x v="7"/>
    <x v="0"/>
    <x v="0"/>
    <s v="INT_QAM_DETAILED_PRODUCT_YIELD"/>
    <s v="BU_CODE"/>
    <x v="82"/>
    <x v="96"/>
    <x v="1"/>
    <n v="0"/>
    <x v="0"/>
    <x v="0"/>
    <x v="0"/>
    <s v=""/>
    <s v=""/>
    <n v="944"/>
    <s v="-944"/>
    <x v="0"/>
    <x v="0"/>
    <x v="0"/>
    <x v="177"/>
    <x v="10"/>
    <s v="各事業處所負責的業務及客戶"/>
    <s v="Manual"/>
    <s v="MANUAL"/>
    <x v="5"/>
    <x v="221"/>
    <m/>
    <s v="^(Manual|MANUAL)$"/>
    <n v="9"/>
    <x v="0"/>
    <x v="7"/>
    <x v="0"/>
    <x v="1"/>
    <x v="1"/>
    <x v="1"/>
    <b v="0"/>
    <x v="0"/>
    <x v="1"/>
    <n v="0"/>
    <x v="0"/>
    <b v="0"/>
    <b v="0"/>
    <b v="0"/>
    <b v="0"/>
    <b v="0"/>
    <b v="0"/>
    <b v="0"/>
    <b v="0"/>
    <b v="0"/>
    <b v="0"/>
    <b v="0"/>
    <x v="0"/>
    <x v="0"/>
    <n v="0"/>
    <x v="1"/>
    <x v="0"/>
  </r>
  <r>
    <m/>
    <x v="7"/>
    <x v="15"/>
    <x v="178"/>
    <x v="178"/>
    <x v="1"/>
    <x v="430"/>
    <s v="N/A"/>
    <x v="2"/>
    <x v="92"/>
    <s v="N/A"/>
    <s v="Sensitive "/>
    <s v="代碼類"/>
    <s v="N/A"/>
    <x v="0"/>
    <s v="重慶質管處 QCD"/>
    <x v="10"/>
    <x v="12"/>
    <x v="0"/>
    <x v="5"/>
    <s v="INT_QAM_DETAILED_PRODUCT_YIELD"/>
    <s v="CUSTOMER_NAME"/>
    <s v="N/A"/>
    <s v="N/A"/>
    <m/>
    <m/>
    <m/>
    <m/>
    <s v="N/A"/>
    <s v="N/A"/>
    <s v="N/A"/>
    <m/>
    <m/>
    <m/>
    <m/>
    <m/>
    <m/>
    <m/>
    <m/>
    <m/>
    <s v="資料清單"/>
    <x v="16"/>
    <x v="28"/>
    <x v="222"/>
    <x v="15"/>
    <s v="IEC_STD_V10 &gt;&gt; Data Standard &gt;&gt; QAM"/>
    <s v="Customer Name"/>
    <x v="178"/>
    <x v="1"/>
    <x v="0"/>
    <x v="430"/>
    <x v="10"/>
    <s v="IEC_STD_V10 &gt;&gt; Common &gt;&gt; AutoMetaDataCustomer Name"/>
    <x v="2"/>
    <x v="2"/>
    <s v="客戶名稱Relationship"/>
    <n v="340"/>
    <n v="944"/>
    <n v="0"/>
    <s v=""/>
    <n v="0"/>
    <n v="0"/>
    <n v="1036"/>
    <x v="81"/>
    <s v="Detailed product yield"/>
    <x v="91"/>
    <s v="IEC_STD_V10 &gt;&gt; Data Standard &gt;&gt; QAM &gt;&gt; Detailed product yield"/>
    <x v="0"/>
    <s v="QAM:"/>
    <x v="28"/>
    <x v="28"/>
    <x v="945"/>
    <x v="178"/>
    <x v="178"/>
    <x v="189"/>
    <x v="26"/>
    <x v="5"/>
    <x v="0"/>
    <x v="2"/>
    <m/>
    <x v="0"/>
    <x v="2"/>
    <s v="Detailed product yield_Customer Name"/>
    <x v="929"/>
    <x v="2"/>
    <x v="0"/>
    <x v="12"/>
    <x v="7"/>
    <x v="0"/>
    <x v="0"/>
    <s v="INT_QAM_DETAILED_PRODUCT_YIELD"/>
    <s v="CUSTOMER_NAME"/>
    <x v="82"/>
    <x v="97"/>
    <x v="1"/>
    <n v="0"/>
    <x v="0"/>
    <x v="0"/>
    <x v="0"/>
    <s v=""/>
    <s v=""/>
    <n v="945"/>
    <s v="-945"/>
    <x v="0"/>
    <x v="0"/>
    <x v="0"/>
    <x v="178"/>
    <x v="10"/>
    <s v="各事業處所負責的業務及客戶"/>
    <s v="Manual"/>
    <s v="MANUAL"/>
    <x v="5"/>
    <x v="222"/>
    <m/>
    <s v="^(Manual|MANUAL)$"/>
    <n v="9"/>
    <x v="0"/>
    <x v="7"/>
    <x v="0"/>
    <x v="1"/>
    <x v="1"/>
    <x v="1"/>
    <b v="0"/>
    <x v="0"/>
    <x v="1"/>
    <n v="0"/>
    <x v="0"/>
    <b v="0"/>
    <b v="0"/>
    <b v="0"/>
    <b v="0"/>
    <b v="0"/>
    <b v="0"/>
    <b v="0"/>
    <b v="0"/>
    <b v="0"/>
    <b v="0"/>
    <b v="0"/>
    <x v="0"/>
    <x v="0"/>
    <n v="0"/>
    <x v="12"/>
    <x v="0"/>
  </r>
  <r>
    <m/>
    <x v="7"/>
    <x v="15"/>
    <x v="180"/>
    <x v="180"/>
    <x v="1"/>
    <x v="431"/>
    <s v="Defined by BU"/>
    <x v="2"/>
    <x v="92"/>
    <s v="N/A"/>
    <s v="Sensitive "/>
    <s v="代碼類"/>
    <s v="Defined by BU"/>
    <x v="0"/>
    <s v="重慶質管處 QCD"/>
    <x v="10"/>
    <x v="12"/>
    <x v="0"/>
    <x v="5"/>
    <s v="INT_QAM_DETAILED_PRODUCT_YIELD"/>
    <s v="PRODUCT_CATEGORY"/>
    <s v="N/A"/>
    <s v="N/A"/>
    <m/>
    <m/>
    <m/>
    <m/>
    <s v="HP_IBM_consulted_Data to IT_20211221.xlsx 之 &quot;ARR Trend&quot; sheet"/>
    <s v="N/A"/>
    <s v="N/A"/>
    <m/>
    <m/>
    <m/>
    <m/>
    <m/>
    <m/>
    <m/>
    <m/>
    <m/>
    <s v="資料清單"/>
    <x v="16"/>
    <x v="29"/>
    <x v="223"/>
    <x v="15"/>
    <s v="IEC_STD_V10 &gt;&gt; Data Standard &gt;&gt; QAM"/>
    <s v="Product Category"/>
    <x v="180"/>
    <x v="1"/>
    <x v="0"/>
    <x v="431"/>
    <x v="10"/>
    <s v="IEC_STD_V10 &gt;&gt; Common &gt;&gt; AutoMetaDataProduct Category"/>
    <x v="2"/>
    <x v="2"/>
    <s v="產品型態分類Relationship"/>
    <n v="342"/>
    <n v="944"/>
    <n v="0"/>
    <s v=""/>
    <n v="0"/>
    <n v="0"/>
    <n v="1046"/>
    <x v="83"/>
    <s v="Detailed product yield"/>
    <x v="91"/>
    <s v="IEC_STD_V10 &gt;&gt; Data Standard &gt;&gt; QAM &gt;&gt; Detailed product yield"/>
    <x v="0"/>
    <s v="QAM:"/>
    <x v="29"/>
    <x v="29"/>
    <x v="946"/>
    <x v="180"/>
    <x v="180"/>
    <x v="338"/>
    <x v="60"/>
    <x v="5"/>
    <x v="0"/>
    <x v="2"/>
    <m/>
    <x v="0"/>
    <x v="2"/>
    <s v="Detailed product yield_Product Category"/>
    <x v="930"/>
    <x v="2"/>
    <x v="0"/>
    <x v="12"/>
    <x v="7"/>
    <x v="0"/>
    <x v="0"/>
    <s v="INT_QAM_DETAILED_PRODUCT_YIELD"/>
    <s v="PRODUCT_CATEGORY"/>
    <x v="82"/>
    <x v="280"/>
    <x v="1"/>
    <n v="0"/>
    <x v="0"/>
    <x v="0"/>
    <x v="0"/>
    <s v=""/>
    <s v=""/>
    <n v="946"/>
    <s v="-946"/>
    <x v="0"/>
    <x v="0"/>
    <x v="0"/>
    <x v="180"/>
    <x v="10"/>
    <s v="市場產品型態分類_x000a_- NB, DT, Docking"/>
    <s v="Manual"/>
    <s v="MANUAL"/>
    <x v="5"/>
    <x v="223"/>
    <m/>
    <s v="^(Manual|MANUAL)$"/>
    <n v="9"/>
    <x v="0"/>
    <x v="7"/>
    <x v="0"/>
    <x v="1"/>
    <x v="1"/>
    <x v="1"/>
    <b v="0"/>
    <x v="0"/>
    <x v="1"/>
    <n v="0"/>
    <x v="0"/>
    <b v="0"/>
    <b v="0"/>
    <b v="0"/>
    <b v="0"/>
    <b v="0"/>
    <b v="0"/>
    <b v="0"/>
    <b v="0"/>
    <b v="0"/>
    <b v="0"/>
    <b v="0"/>
    <x v="0"/>
    <x v="0"/>
    <n v="0"/>
    <x v="11"/>
    <x v="0"/>
  </r>
  <r>
    <m/>
    <x v="7"/>
    <x v="15"/>
    <x v="181"/>
    <x v="181"/>
    <x v="1"/>
    <x v="432"/>
    <s v="Defined by BU"/>
    <x v="2"/>
    <x v="92"/>
    <s v="N/A"/>
    <s v="Sensitive "/>
    <s v="代碼類"/>
    <s v="Defined by BU"/>
    <x v="0"/>
    <s v="重慶質管處 QCD"/>
    <x v="10"/>
    <x v="12"/>
    <x v="0"/>
    <x v="5"/>
    <s v="INT_QAM_DETAILED_PRODUCT_YIELD"/>
    <s v="PRODUCT_SERIES"/>
    <s v="N/A"/>
    <s v="N/A"/>
    <m/>
    <m/>
    <m/>
    <m/>
    <s v="N/A"/>
    <s v="N/A"/>
    <s v="N/A"/>
    <m/>
    <m/>
    <m/>
    <m/>
    <m/>
    <m/>
    <m/>
    <m/>
    <m/>
    <s v="資料清單"/>
    <x v="16"/>
    <x v="30"/>
    <x v="224"/>
    <x v="15"/>
    <s v="IEC_STD_V10 &gt;&gt; Data Standard &gt;&gt; QAM"/>
    <s v="Product Series"/>
    <x v="181"/>
    <x v="1"/>
    <x v="0"/>
    <x v="432"/>
    <x v="10"/>
    <s v="IEC_STD_V10 &gt;&gt; Common &gt;&gt; AutoMetaDataProduct Series"/>
    <x v="2"/>
    <x v="2"/>
    <s v="產品系列Relationship"/>
    <n v="343"/>
    <n v="944"/>
    <n v="0"/>
    <s v=""/>
    <n v="0"/>
    <n v="0"/>
    <n v="1042"/>
    <x v="84"/>
    <s v="Detailed product yield"/>
    <x v="91"/>
    <s v="IEC_STD_V10 &gt;&gt; Data Standard &gt;&gt; QAM &gt;&gt; Detailed product yield"/>
    <x v="0"/>
    <s v="QAM:"/>
    <x v="30"/>
    <x v="30"/>
    <x v="947"/>
    <x v="181"/>
    <x v="181"/>
    <x v="338"/>
    <x v="60"/>
    <x v="5"/>
    <x v="0"/>
    <x v="2"/>
    <m/>
    <x v="0"/>
    <x v="2"/>
    <s v="Detailed product yield_Product Series"/>
    <x v="931"/>
    <x v="2"/>
    <x v="0"/>
    <x v="12"/>
    <x v="7"/>
    <x v="0"/>
    <x v="0"/>
    <s v="INT_QAM_DETAILED_PRODUCT_YIELD"/>
    <s v="PRODUCT_SERIES"/>
    <x v="82"/>
    <x v="281"/>
    <x v="1"/>
    <n v="0"/>
    <x v="0"/>
    <x v="0"/>
    <x v="0"/>
    <s v=""/>
    <s v=""/>
    <n v="947"/>
    <s v="-947"/>
    <x v="0"/>
    <x v="0"/>
    <x v="0"/>
    <x v="181"/>
    <x v="10"/>
    <s v="各事業處所負責的機種類別, 如2021-800, 2022-1000,  AIO, Tablet"/>
    <s v="Manual"/>
    <s v="MANUAL"/>
    <x v="5"/>
    <x v="224"/>
    <m/>
    <s v="^(Manual|MANUAL)$"/>
    <n v="9"/>
    <x v="0"/>
    <x v="7"/>
    <x v="0"/>
    <x v="1"/>
    <x v="1"/>
    <x v="1"/>
    <b v="0"/>
    <x v="0"/>
    <x v="1"/>
    <n v="0"/>
    <x v="0"/>
    <b v="0"/>
    <b v="0"/>
    <b v="0"/>
    <b v="0"/>
    <b v="0"/>
    <b v="0"/>
    <b v="0"/>
    <b v="0"/>
    <b v="0"/>
    <b v="0"/>
    <b v="0"/>
    <x v="0"/>
    <x v="0"/>
    <n v="0"/>
    <x v="0"/>
    <x v="0"/>
  </r>
  <r>
    <m/>
    <x v="7"/>
    <x v="15"/>
    <x v="426"/>
    <x v="427"/>
    <x v="1"/>
    <x v="447"/>
    <s v="N/A"/>
    <x v="1"/>
    <x v="92"/>
    <s v="N/A"/>
    <s v="General"/>
    <s v="代碼類"/>
    <s v="PCA/System "/>
    <x v="0"/>
    <s v="重慶質管處 QCD"/>
    <x v="10"/>
    <x v="12"/>
    <x v="0"/>
    <x v="5"/>
    <s v="INT_QAM_DETAILED_PRODUCT_YIELD"/>
    <s v="PRODUCT_LEVEL"/>
    <s v="N/A"/>
    <s v="N/A"/>
    <m/>
    <m/>
    <m/>
    <m/>
    <s v="N/A"/>
    <s v="N/A"/>
    <s v="N/A"/>
    <m/>
    <m/>
    <m/>
    <m/>
    <m/>
    <m/>
    <m/>
    <m/>
    <m/>
    <s v="資料清單"/>
    <x v="16"/>
    <x v="31"/>
    <x v="239"/>
    <x v="15"/>
    <s v="IEC_STD_V10 &gt;&gt; Data Standard &gt;&gt; QAM"/>
    <s v="Product level"/>
    <x v="427"/>
    <x v="1"/>
    <x v="0"/>
    <x v="447"/>
    <x v="10"/>
    <s v="IEC_STD_V10 &gt;&gt; Common &gt;&gt; AutoMetaDataProduct level"/>
    <x v="1"/>
    <x v="0"/>
    <s v="產品層級Property"/>
    <n v="950"/>
    <n v="944"/>
    <n v="0"/>
    <s v="Product level"/>
    <n v="1"/>
    <n v="0"/>
    <n v="0"/>
    <x v="0"/>
    <s v="Detailed product yield"/>
    <x v="91"/>
    <s v="IEC_STD_V10 &gt;&gt; Data Standard &gt;&gt; QAM &gt;&gt; Detailed product yield"/>
    <x v="0"/>
    <s v="QAM:"/>
    <x v="31"/>
    <x v="31"/>
    <x v="948"/>
    <x v="426"/>
    <x v="427"/>
    <x v="189"/>
    <x v="61"/>
    <x v="5"/>
    <x v="0"/>
    <x v="2"/>
    <m/>
    <x v="0"/>
    <x v="1"/>
    <s v="Detailed product yield_Product level"/>
    <x v="932"/>
    <x v="1"/>
    <x v="0"/>
    <x v="12"/>
    <x v="7"/>
    <x v="0"/>
    <x v="0"/>
    <s v="INT_QAM_DETAILED_PRODUCT_YIELD"/>
    <s v="PRODUCT_LEVEL"/>
    <x v="82"/>
    <x v="293"/>
    <x v="1"/>
    <n v="0"/>
    <x v="0"/>
    <x v="0"/>
    <x v="0"/>
    <s v=""/>
    <s v=""/>
    <n v="948"/>
    <s v="-948"/>
    <x v="0"/>
    <x v="0"/>
    <x v="0"/>
    <x v="427"/>
    <x v="10"/>
    <s v="產品層級 PCA/System "/>
    <s v="Manual"/>
    <s v="MANUAL"/>
    <x v="5"/>
    <x v="239"/>
    <m/>
    <s v="^(Manual|MANUAL)$"/>
    <n v="9"/>
    <x v="0"/>
    <x v="7"/>
    <x v="0"/>
    <x v="1"/>
    <x v="0"/>
    <x v="1"/>
    <b v="0"/>
    <x v="0"/>
    <x v="1"/>
    <n v="0"/>
    <x v="0"/>
    <b v="0"/>
    <b v="0"/>
    <b v="0"/>
    <b v="0"/>
    <b v="0"/>
    <b v="0"/>
    <b v="0"/>
    <b v="0"/>
    <b v="0"/>
    <b v="0"/>
    <b v="0"/>
    <x v="0"/>
    <x v="0"/>
    <n v="0"/>
    <x v="12"/>
    <x v="0"/>
  </r>
  <r>
    <m/>
    <x v="7"/>
    <x v="15"/>
    <x v="412"/>
    <x v="413"/>
    <x v="1"/>
    <x v="433"/>
    <s v="良率回報日期按自然年曆分布 _x000a_每周三上傳報告, 報告內容寫明公元年/月/日"/>
    <x v="2"/>
    <x v="92"/>
    <s v="N/A"/>
    <s v="General"/>
    <s v="日期類"/>
    <s v="N/A"/>
    <x v="0"/>
    <s v="重慶質管處 QCD"/>
    <x v="10"/>
    <x v="12"/>
    <x v="0"/>
    <x v="5"/>
    <s v="INT_QAM_DETAILED_PRODUCT_YIELD"/>
    <s v="WEEKLY_PRODUCT_YIELD_REPORT"/>
    <s v="N/A"/>
    <s v="N/A"/>
    <m/>
    <m/>
    <m/>
    <m/>
    <s v="HP_IBM_consulted_Data to IT_20211221.xlsx 之 &quot;ARR Trend&quot; sheet"/>
    <s v="N/A"/>
    <s v="N/A"/>
    <m/>
    <m/>
    <m/>
    <m/>
    <m/>
    <m/>
    <m/>
    <m/>
    <m/>
    <s v="資料清單"/>
    <x v="16"/>
    <x v="32"/>
    <x v="225"/>
    <x v="15"/>
    <s v="IEC_STD_V10 &gt;&gt; Data Standard &gt;&gt; QAM"/>
    <s v="Weekly product yield report"/>
    <x v="413"/>
    <x v="1"/>
    <x v="0"/>
    <x v="433"/>
    <x v="10"/>
    <s v="IEC_STD_V10 &gt;&gt; Common &gt;&gt; AutoMetaDataWeekly product yield report"/>
    <x v="2"/>
    <x v="0"/>
    <s v="周產品良率回報Relationship"/>
    <n v="925"/>
    <n v="944"/>
    <n v="0"/>
    <s v=""/>
    <n v="0"/>
    <n v="0"/>
    <n v="925"/>
    <x v="190"/>
    <s v="Detailed product yield"/>
    <x v="91"/>
    <s v="IEC_STD_V10 &gt;&gt; Data Standard &gt;&gt; QAM &gt;&gt; Detailed product yield"/>
    <x v="0"/>
    <s v="QAM:"/>
    <x v="32"/>
    <x v="32"/>
    <x v="949"/>
    <x v="412"/>
    <x v="413"/>
    <x v="339"/>
    <x v="26"/>
    <x v="5"/>
    <x v="0"/>
    <x v="3"/>
    <m/>
    <x v="0"/>
    <x v="2"/>
    <s v="Detailed product yield_Weekly product yield report"/>
    <x v="933"/>
    <x v="2"/>
    <x v="0"/>
    <x v="12"/>
    <x v="7"/>
    <x v="0"/>
    <x v="0"/>
    <s v="INT_QAM_DETAILED_PRODUCT_YIELD"/>
    <s v="WEEKLY_PRODUCT_YIELD_REPORT"/>
    <x v="82"/>
    <x v="282"/>
    <x v="1"/>
    <n v="0"/>
    <x v="0"/>
    <x v="0"/>
    <x v="0"/>
    <s v=""/>
    <s v=""/>
    <n v="949"/>
    <s v="-949"/>
    <x v="0"/>
    <x v="0"/>
    <x v="0"/>
    <x v="413"/>
    <x v="10"/>
    <s v="每周產品良率"/>
    <s v="Manual"/>
    <s v="MANUAL"/>
    <x v="5"/>
    <x v="225"/>
    <m/>
    <s v="^(Manual|MANUAL)$"/>
    <n v="9"/>
    <x v="0"/>
    <x v="7"/>
    <x v="0"/>
    <x v="1"/>
    <x v="1"/>
    <x v="1"/>
    <b v="0"/>
    <x v="0"/>
    <x v="1"/>
    <n v="0"/>
    <x v="0"/>
    <b v="0"/>
    <b v="0"/>
    <b v="0"/>
    <b v="0"/>
    <b v="0"/>
    <b v="0"/>
    <b v="0"/>
    <b v="0"/>
    <b v="0"/>
    <b v="0"/>
    <b v="0"/>
    <x v="0"/>
    <x v="0"/>
    <n v="0"/>
    <x v="8"/>
    <x v="0"/>
  </r>
  <r>
    <m/>
    <x v="7"/>
    <x v="15"/>
    <x v="427"/>
    <x v="428"/>
    <x v="1"/>
    <x v="448"/>
    <s v="N/A"/>
    <x v="1"/>
    <x v="92"/>
    <s v="N/A"/>
    <s v="General"/>
    <s v="代碼類"/>
    <s v="製造站點代碼_x000a_PCA: AOI​,ICT​,SA F/T​_x000a_System: Diagnostic, FA F/T, Run-in​"/>
    <x v="0"/>
    <s v="重慶質管處 QCD"/>
    <x v="10"/>
    <x v="12"/>
    <x v="0"/>
    <x v="5"/>
    <s v="INT_QAM_DETAILED_PRODUCT_YIELD"/>
    <s v="INSPECTION_STATION_CODE"/>
    <s v="N/A"/>
    <s v="N/A"/>
    <m/>
    <m/>
    <m/>
    <m/>
    <s v="N/A"/>
    <s v="N/A"/>
    <s v="N/A"/>
    <m/>
    <m/>
    <m/>
    <m/>
    <m/>
    <m/>
    <m/>
    <m/>
    <m/>
    <s v="資料清單"/>
    <x v="16"/>
    <x v="33"/>
    <x v="240"/>
    <x v="15"/>
    <s v="IEC_STD_V10 &gt;&gt; Data Standard &gt;&gt; QAM"/>
    <s v="Inspection station code"/>
    <x v="428"/>
    <x v="1"/>
    <x v="0"/>
    <x v="448"/>
    <x v="10"/>
    <s v="IEC_STD_V10 &gt;&gt; Common &gt;&gt; AutoMetaDataInspection station code"/>
    <x v="1"/>
    <x v="0"/>
    <s v="生產站點代碼Property"/>
    <n v="952"/>
    <n v="944"/>
    <n v="0"/>
    <s v="Inspection station code"/>
    <n v="1"/>
    <n v="0"/>
    <n v="0"/>
    <x v="0"/>
    <s v="Detailed product yield"/>
    <x v="91"/>
    <s v="IEC_STD_V10 &gt;&gt; Data Standard &gt;&gt; QAM &gt;&gt; Detailed product yield"/>
    <x v="0"/>
    <s v="QAM:"/>
    <x v="33"/>
    <x v="33"/>
    <x v="950"/>
    <x v="427"/>
    <x v="428"/>
    <x v="189"/>
    <x v="62"/>
    <x v="5"/>
    <x v="0"/>
    <x v="2"/>
    <m/>
    <x v="0"/>
    <x v="1"/>
    <s v="Detailed product yield_Inspection station code"/>
    <x v="934"/>
    <x v="1"/>
    <x v="0"/>
    <x v="12"/>
    <x v="7"/>
    <x v="0"/>
    <x v="0"/>
    <s v="INT_QAM_DETAILED_PRODUCT_YIELD"/>
    <s v="INSPECTION_STATION_CODE"/>
    <x v="82"/>
    <x v="294"/>
    <x v="1"/>
    <n v="0"/>
    <x v="0"/>
    <x v="0"/>
    <x v="0"/>
    <s v=""/>
    <s v=""/>
    <n v="950"/>
    <s v="-950"/>
    <x v="0"/>
    <x v="0"/>
    <x v="0"/>
    <x v="428"/>
    <x v="10"/>
    <s v="製造站點代碼_x000a_PCA: AOI​,ICT​,SA F/T​_x000a_System: FA F/T, Run-in, D/L​"/>
    <s v="Manual"/>
    <s v="MANUAL"/>
    <x v="5"/>
    <x v="240"/>
    <m/>
    <s v="^(Manual|MANUAL)$"/>
    <n v="9"/>
    <x v="0"/>
    <x v="7"/>
    <x v="0"/>
    <x v="1"/>
    <x v="0"/>
    <x v="1"/>
    <b v="0"/>
    <x v="0"/>
    <x v="1"/>
    <n v="0"/>
    <x v="0"/>
    <b v="0"/>
    <b v="0"/>
    <b v="0"/>
    <b v="0"/>
    <b v="0"/>
    <b v="0"/>
    <b v="0"/>
    <b v="0"/>
    <b v="0"/>
    <b v="0"/>
    <b v="0"/>
    <x v="0"/>
    <x v="0"/>
    <n v="0"/>
    <x v="23"/>
    <x v="0"/>
  </r>
  <r>
    <m/>
    <x v="7"/>
    <x v="15"/>
    <x v="428"/>
    <x v="429"/>
    <x v="1"/>
    <x v="449"/>
    <s v="System統計FA秤重站點投入數_x000a_PCA統計SA ECR站點投入數&quot;"/>
    <x v="1"/>
    <x v="92"/>
    <s v="N/A"/>
    <s v="General"/>
    <s v="數值類"/>
    <m/>
    <x v="0"/>
    <s v="重慶質管處 QCD"/>
    <x v="10"/>
    <x v="12"/>
    <x v="0"/>
    <x v="5"/>
    <s v="INT_QAM_DETAILED_PRODUCT_YIELD"/>
    <s v="INPUT_QUANTITY_BY_INSPECTION_STATION"/>
    <s v="N/A"/>
    <s v="N/A"/>
    <m/>
    <m/>
    <m/>
    <m/>
    <s v="N/A"/>
    <s v="N/A"/>
    <s v="N/A"/>
    <m/>
    <m/>
    <m/>
    <m/>
    <m/>
    <m/>
    <m/>
    <m/>
    <m/>
    <s v="資料清單"/>
    <x v="16"/>
    <x v="34"/>
    <x v="241"/>
    <x v="15"/>
    <s v="IEC_STD_V10 &gt;&gt; Data Standard &gt;&gt; QAM"/>
    <s v="Input quantity by inspection station"/>
    <x v="429"/>
    <x v="1"/>
    <x v="0"/>
    <x v="449"/>
    <x v="10"/>
    <s v="IEC_STD_V10 &gt;&gt; Common &gt;&gt; AutoMetaDataInput quantity by inspection station"/>
    <x v="1"/>
    <x v="0"/>
    <s v="站點投入數量Property"/>
    <n v="953"/>
    <n v="944"/>
    <n v="0"/>
    <s v="Input quantity by inspection station"/>
    <n v="1"/>
    <n v="0"/>
    <n v="0"/>
    <x v="0"/>
    <s v="Detailed product yield"/>
    <x v="91"/>
    <s v="IEC_STD_V10 &gt;&gt; Data Standard &gt;&gt; QAM &gt;&gt; Detailed product yield"/>
    <x v="0"/>
    <s v="QAM:"/>
    <x v="34"/>
    <x v="34"/>
    <x v="951"/>
    <x v="428"/>
    <x v="429"/>
    <x v="350"/>
    <x v="0"/>
    <x v="5"/>
    <x v="0"/>
    <x v="4"/>
    <m/>
    <x v="0"/>
    <x v="1"/>
    <s v="Detailed product yield_Input quantity by inspection station"/>
    <x v="935"/>
    <x v="1"/>
    <x v="0"/>
    <x v="12"/>
    <x v="7"/>
    <x v="0"/>
    <x v="0"/>
    <s v="INT_QAM_DETAILED_PRODUCT_YIELD"/>
    <s v="INPUT_QUANTITY_BY_INSPECTION_STATION"/>
    <x v="82"/>
    <x v="295"/>
    <x v="1"/>
    <n v="0"/>
    <x v="0"/>
    <x v="0"/>
    <x v="0"/>
    <s v=""/>
    <s v=""/>
    <n v="951"/>
    <s v="-951"/>
    <x v="0"/>
    <x v="0"/>
    <x v="0"/>
    <x v="429"/>
    <x v="10"/>
    <s v="各個檢查站投入數"/>
    <s v="Manual"/>
    <s v="MANUAL"/>
    <x v="5"/>
    <x v="241"/>
    <m/>
    <s v="^(Manual|MANUAL)$"/>
    <n v="9"/>
    <x v="0"/>
    <x v="7"/>
    <x v="0"/>
    <x v="1"/>
    <x v="0"/>
    <x v="1"/>
    <b v="0"/>
    <x v="0"/>
    <x v="1"/>
    <n v="0"/>
    <x v="0"/>
    <b v="0"/>
    <b v="0"/>
    <b v="0"/>
    <b v="0"/>
    <b v="0"/>
    <b v="0"/>
    <b v="0"/>
    <b v="0"/>
    <b v="0"/>
    <b v="0"/>
    <b v="0"/>
    <x v="0"/>
    <x v="0"/>
    <n v="0"/>
    <x v="39"/>
    <x v="0"/>
  </r>
  <r>
    <m/>
    <x v="7"/>
    <x v="15"/>
    <x v="429"/>
    <x v="430"/>
    <x v="1"/>
    <x v="450"/>
    <s v="各個檢查站不良數"/>
    <x v="1"/>
    <x v="92"/>
    <s v="N/A"/>
    <s v="General"/>
    <s v="數值類"/>
    <m/>
    <x v="0"/>
    <s v="重慶質管處 QCD"/>
    <x v="10"/>
    <x v="12"/>
    <x v="0"/>
    <x v="5"/>
    <s v="INT_QAM_DETAILED_PRODUCT_YIELD"/>
    <s v="DEFECT_QUANTITY"/>
    <s v="N/A"/>
    <s v="N/A"/>
    <m/>
    <m/>
    <m/>
    <m/>
    <s v="N/A"/>
    <s v="N/A"/>
    <s v="N/A"/>
    <m/>
    <m/>
    <m/>
    <m/>
    <m/>
    <m/>
    <m/>
    <m/>
    <m/>
    <s v="資料清單"/>
    <x v="16"/>
    <x v="35"/>
    <x v="242"/>
    <x v="15"/>
    <s v="IEC_STD_V10 &gt;&gt; Data Standard &gt;&gt; QAM"/>
    <s v="Defect quantity"/>
    <x v="430"/>
    <x v="1"/>
    <x v="0"/>
    <x v="450"/>
    <x v="10"/>
    <s v="IEC_STD_V10 &gt;&gt; Common &gt;&gt; AutoMetaDataDefect quantity"/>
    <x v="1"/>
    <x v="0"/>
    <s v="站點不良數Property"/>
    <n v="954"/>
    <n v="944"/>
    <n v="0"/>
    <s v="Defect quantity"/>
    <n v="1"/>
    <n v="0"/>
    <n v="0"/>
    <x v="0"/>
    <s v="Detailed product yield"/>
    <x v="91"/>
    <s v="IEC_STD_V10 &gt;&gt; Data Standard &gt;&gt; QAM &gt;&gt; Detailed product yield"/>
    <x v="0"/>
    <s v="QAM:"/>
    <x v="35"/>
    <x v="35"/>
    <x v="952"/>
    <x v="429"/>
    <x v="430"/>
    <x v="351"/>
    <x v="0"/>
    <x v="5"/>
    <x v="0"/>
    <x v="4"/>
    <m/>
    <x v="0"/>
    <x v="1"/>
    <s v="Detailed product yield_Defect quantity"/>
    <x v="936"/>
    <x v="1"/>
    <x v="0"/>
    <x v="12"/>
    <x v="7"/>
    <x v="0"/>
    <x v="0"/>
    <s v="INT_QAM_DETAILED_PRODUCT_YIELD"/>
    <s v="DEFECT_QUANTITY"/>
    <x v="82"/>
    <x v="296"/>
    <x v="1"/>
    <n v="0"/>
    <x v="0"/>
    <x v="0"/>
    <x v="0"/>
    <s v=""/>
    <s v=""/>
    <n v="952"/>
    <s v="-952"/>
    <x v="0"/>
    <x v="0"/>
    <x v="0"/>
    <x v="430"/>
    <x v="10"/>
    <s v="各個檢查站不良數"/>
    <s v="Manual"/>
    <s v="MANUAL"/>
    <x v="5"/>
    <x v="242"/>
    <m/>
    <s v="^(Manual|MANUAL)$"/>
    <n v="9"/>
    <x v="0"/>
    <x v="7"/>
    <x v="0"/>
    <x v="1"/>
    <x v="0"/>
    <x v="1"/>
    <b v="0"/>
    <x v="0"/>
    <x v="1"/>
    <n v="0"/>
    <x v="0"/>
    <b v="0"/>
    <b v="0"/>
    <b v="0"/>
    <b v="0"/>
    <b v="0"/>
    <b v="0"/>
    <b v="0"/>
    <b v="0"/>
    <b v="0"/>
    <b v="0"/>
    <b v="0"/>
    <x v="0"/>
    <x v="0"/>
    <n v="0"/>
    <x v="18"/>
    <x v="0"/>
  </r>
  <r>
    <m/>
    <x v="7"/>
    <x v="15"/>
    <x v="430"/>
    <x v="431"/>
    <x v="1"/>
    <x v="451"/>
    <s v="1-(站點不良數/System秤重站或PCA SA_15站投入數)"/>
    <x v="1"/>
    <x v="92"/>
    <s v="N/A"/>
    <s v="General"/>
    <s v="比例類"/>
    <m/>
    <x v="0"/>
    <s v="重慶質管處 QCD"/>
    <x v="10"/>
    <x v="12"/>
    <x v="0"/>
    <x v="5"/>
    <s v="INT_QAM_DETAILED_PRODUCT_YIELD"/>
    <s v="FIRST_PASS_YIELD_RATE_BY_INSPECTION_STATION"/>
    <s v="N/A"/>
    <s v="N/A"/>
    <m/>
    <m/>
    <m/>
    <m/>
    <s v="N/A"/>
    <s v="N/A"/>
    <s v="N/A"/>
    <m/>
    <m/>
    <m/>
    <m/>
    <m/>
    <m/>
    <m/>
    <m/>
    <m/>
    <s v="資料清單"/>
    <x v="16"/>
    <x v="36"/>
    <x v="243"/>
    <x v="15"/>
    <s v="IEC_STD_V10 &gt;&gt; Data Standard &gt;&gt; QAM"/>
    <s v="First pass yield rate by inspection station"/>
    <x v="431"/>
    <x v="1"/>
    <x v="0"/>
    <x v="451"/>
    <x v="10"/>
    <s v="IEC_STD_V10 &gt;&gt; Common &gt;&gt; AutoMetaDataFirst pass yield rate by inspection station"/>
    <x v="1"/>
    <x v="0"/>
    <s v="站點直通率Property"/>
    <n v="955"/>
    <n v="944"/>
    <n v="0"/>
    <s v="First pass yield rate by inspection station"/>
    <n v="1"/>
    <n v="0"/>
    <n v="0"/>
    <x v="0"/>
    <s v="Detailed product yield"/>
    <x v="91"/>
    <s v="IEC_STD_V10 &gt;&gt; Data Standard &gt;&gt; QAM &gt;&gt; Detailed product yield"/>
    <x v="0"/>
    <s v="QAM:"/>
    <x v="36"/>
    <x v="36"/>
    <x v="953"/>
    <x v="430"/>
    <x v="431"/>
    <x v="352"/>
    <x v="0"/>
    <x v="5"/>
    <x v="0"/>
    <x v="5"/>
    <m/>
    <x v="0"/>
    <x v="1"/>
    <s v="Detailed product yield_First pass yield rate by inspection station"/>
    <x v="937"/>
    <x v="1"/>
    <x v="0"/>
    <x v="12"/>
    <x v="7"/>
    <x v="0"/>
    <x v="0"/>
    <s v="INT_QAM_DETAILED_PRODUCT_YIELD"/>
    <s v="FIRST_PASS_YIELD_RATE_BY_INSPECTION_STATION"/>
    <x v="82"/>
    <x v="297"/>
    <x v="1"/>
    <n v="0"/>
    <x v="0"/>
    <x v="0"/>
    <x v="0"/>
    <s v=""/>
    <s v=""/>
    <n v="953"/>
    <s v="-953"/>
    <x v="0"/>
    <x v="0"/>
    <x v="0"/>
    <x v="431"/>
    <x v="10"/>
    <s v="1-(站點不良數/System秤重站或PCA SA_15站投入數)"/>
    <s v="Manual"/>
    <s v="MANUAL"/>
    <x v="5"/>
    <x v="243"/>
    <m/>
    <s v="^(Manual|MANUAL)$"/>
    <n v="9"/>
    <x v="0"/>
    <x v="7"/>
    <x v="0"/>
    <x v="1"/>
    <x v="0"/>
    <x v="1"/>
    <b v="0"/>
    <x v="0"/>
    <x v="1"/>
    <n v="0"/>
    <x v="0"/>
    <b v="0"/>
    <b v="0"/>
    <b v="0"/>
    <b v="0"/>
    <b v="0"/>
    <b v="0"/>
    <b v="0"/>
    <b v="0"/>
    <b v="0"/>
    <b v="0"/>
    <b v="0"/>
    <x v="0"/>
    <x v="0"/>
    <n v="0"/>
    <x v="44"/>
    <x v="0"/>
  </r>
  <r>
    <m/>
    <x v="7"/>
    <x v="15"/>
    <x v="431"/>
    <x v="432"/>
    <x v="1"/>
    <x v="452"/>
    <s v="各個檢查站點待修不良數"/>
    <x v="1"/>
    <x v="92"/>
    <s v="N/A"/>
    <s v="General"/>
    <s v="數值類"/>
    <m/>
    <x v="0"/>
    <s v="重慶質管處 QCD"/>
    <x v="10"/>
    <x v="12"/>
    <x v="0"/>
    <x v="5"/>
    <s v="INT_QAM_DETAILED_PRODUCT_YIELD"/>
    <s v="NOT_REPAIRED_QUANTITY"/>
    <s v="N/A"/>
    <s v="N/A"/>
    <m/>
    <m/>
    <m/>
    <m/>
    <s v="N/A"/>
    <s v="N/A"/>
    <s v="N/A"/>
    <m/>
    <m/>
    <m/>
    <m/>
    <m/>
    <m/>
    <m/>
    <m/>
    <m/>
    <s v="資料清單"/>
    <x v="16"/>
    <x v="37"/>
    <x v="244"/>
    <x v="15"/>
    <s v="IEC_STD_V10 &gt;&gt; Data Standard &gt;&gt; QAM"/>
    <s v="Not repaired quantity"/>
    <x v="432"/>
    <x v="1"/>
    <x v="0"/>
    <x v="452"/>
    <x v="10"/>
    <s v="IEC_STD_V10 &gt;&gt; Common &gt;&gt; AutoMetaDataNot repaired quantity"/>
    <x v="1"/>
    <x v="0"/>
    <s v="站點待修不良數Property"/>
    <n v="956"/>
    <n v="944"/>
    <n v="0"/>
    <s v="Not repaired quantity"/>
    <n v="1"/>
    <n v="0"/>
    <n v="0"/>
    <x v="0"/>
    <s v="Detailed product yield"/>
    <x v="91"/>
    <s v="IEC_STD_V10 &gt;&gt; Data Standard &gt;&gt; QAM &gt;&gt; Detailed product yield"/>
    <x v="0"/>
    <s v="QAM:"/>
    <x v="37"/>
    <x v="37"/>
    <x v="954"/>
    <x v="431"/>
    <x v="432"/>
    <x v="353"/>
    <x v="0"/>
    <x v="5"/>
    <x v="0"/>
    <x v="4"/>
    <m/>
    <x v="0"/>
    <x v="1"/>
    <s v="Detailed product yield_Not repaired quantity"/>
    <x v="938"/>
    <x v="1"/>
    <x v="0"/>
    <x v="12"/>
    <x v="7"/>
    <x v="0"/>
    <x v="0"/>
    <s v="INT_QAM_DETAILED_PRODUCT_YIELD"/>
    <s v="NOT_REPAIRED_QUANTITY"/>
    <x v="82"/>
    <x v="298"/>
    <x v="1"/>
    <n v="0"/>
    <x v="0"/>
    <x v="0"/>
    <x v="0"/>
    <s v=""/>
    <s v=""/>
    <n v="954"/>
    <s v="-954"/>
    <x v="0"/>
    <x v="0"/>
    <x v="0"/>
    <x v="432"/>
    <x v="10"/>
    <s v="各個檢查站點待修不良數"/>
    <s v="Manual"/>
    <s v="MANUAL"/>
    <x v="5"/>
    <x v="244"/>
    <m/>
    <s v="^(Manual|MANUAL)$"/>
    <n v="9"/>
    <x v="0"/>
    <x v="7"/>
    <x v="0"/>
    <x v="1"/>
    <x v="0"/>
    <x v="1"/>
    <b v="0"/>
    <x v="0"/>
    <x v="1"/>
    <n v="0"/>
    <x v="0"/>
    <b v="0"/>
    <b v="0"/>
    <b v="0"/>
    <b v="0"/>
    <b v="0"/>
    <b v="0"/>
    <b v="0"/>
    <b v="0"/>
    <b v="0"/>
    <b v="0"/>
    <b v="0"/>
    <x v="0"/>
    <x v="0"/>
    <n v="0"/>
    <x v="28"/>
    <x v="0"/>
  </r>
  <r>
    <m/>
    <x v="7"/>
    <x v="15"/>
    <x v="432"/>
    <x v="433"/>
    <x v="1"/>
    <x v="453"/>
    <s v="1-(站點待修不良數/System秤重站或PCA SA_15站投入數)"/>
    <x v="1"/>
    <x v="92"/>
    <s v="N/A"/>
    <s v="General"/>
    <s v="比例類"/>
    <m/>
    <x v="0"/>
    <s v="重慶質管處 QCD"/>
    <x v="10"/>
    <x v="12"/>
    <x v="0"/>
    <x v="5"/>
    <s v="INT_QAM_DETAILED_PRODUCT_YIELD"/>
    <s v="YIELD_RATE_BY_INSPECTION_STATION"/>
    <s v="N/A"/>
    <s v="N/A"/>
    <m/>
    <m/>
    <m/>
    <m/>
    <s v="N/A"/>
    <s v="N/A"/>
    <s v="N/A"/>
    <m/>
    <m/>
    <m/>
    <m/>
    <m/>
    <m/>
    <m/>
    <m/>
    <m/>
    <s v="資料清單"/>
    <x v="16"/>
    <x v="38"/>
    <x v="245"/>
    <x v="15"/>
    <s v="IEC_STD_V10 &gt;&gt; Data Standard &gt;&gt; QAM"/>
    <s v="Yield rate by inspection station"/>
    <x v="433"/>
    <x v="1"/>
    <x v="0"/>
    <x v="453"/>
    <x v="10"/>
    <s v="IEC_STD_V10 &gt;&gt; Common &gt;&gt; AutoMetaDataYield rate by inspection station"/>
    <x v="1"/>
    <x v="0"/>
    <s v="站點良率Property"/>
    <n v="957"/>
    <n v="944"/>
    <n v="0"/>
    <s v="Yield rate by inspection station"/>
    <n v="1"/>
    <n v="0"/>
    <n v="0"/>
    <x v="0"/>
    <s v="Detailed product yield"/>
    <x v="91"/>
    <s v="IEC_STD_V10 &gt;&gt; Data Standard &gt;&gt; QAM &gt;&gt; Detailed product yield"/>
    <x v="0"/>
    <s v="QAM:"/>
    <x v="38"/>
    <x v="38"/>
    <x v="955"/>
    <x v="432"/>
    <x v="433"/>
    <x v="354"/>
    <x v="0"/>
    <x v="5"/>
    <x v="0"/>
    <x v="5"/>
    <m/>
    <x v="0"/>
    <x v="1"/>
    <s v="Detailed product yield_Yield rate by inspection station"/>
    <x v="939"/>
    <x v="1"/>
    <x v="0"/>
    <x v="12"/>
    <x v="7"/>
    <x v="0"/>
    <x v="0"/>
    <s v="INT_QAM_DETAILED_PRODUCT_YIELD"/>
    <s v="YIELD_RATE_BY_INSPECTION_STATION"/>
    <x v="82"/>
    <x v="299"/>
    <x v="1"/>
    <n v="0"/>
    <x v="0"/>
    <x v="0"/>
    <x v="0"/>
    <s v=""/>
    <s v=""/>
    <n v="955"/>
    <s v="-955"/>
    <x v="0"/>
    <x v="0"/>
    <x v="0"/>
    <x v="433"/>
    <x v="10"/>
    <s v="1-(站點待修不良數/System秤重站或PCA SA_15站投入數)"/>
    <s v="Manual"/>
    <s v="MANUAL"/>
    <x v="5"/>
    <x v="245"/>
    <m/>
    <s v="^(Manual|MANUAL)$"/>
    <n v="9"/>
    <x v="0"/>
    <x v="7"/>
    <x v="0"/>
    <x v="1"/>
    <x v="0"/>
    <x v="1"/>
    <b v="0"/>
    <x v="0"/>
    <x v="1"/>
    <n v="0"/>
    <x v="0"/>
    <b v="0"/>
    <b v="0"/>
    <b v="0"/>
    <b v="0"/>
    <b v="0"/>
    <b v="0"/>
    <b v="0"/>
    <b v="0"/>
    <b v="0"/>
    <b v="0"/>
    <b v="0"/>
    <x v="0"/>
    <x v="0"/>
    <n v="0"/>
    <x v="20"/>
    <x v="0"/>
  </r>
  <r>
    <m/>
    <x v="7"/>
    <x v="15"/>
    <x v="433"/>
    <x v="434"/>
    <x v="1"/>
    <x v="454"/>
    <s v="N/A"/>
    <x v="0"/>
    <x v="0"/>
    <s v="N/A"/>
    <s v="Sensitive "/>
    <m/>
    <m/>
    <x v="0"/>
    <s v="重慶質管處 QCD"/>
    <x v="10"/>
    <x v="12"/>
    <x v="0"/>
    <x v="5"/>
    <s v="INT_QAM_YIELD_RATE_TARGET_BY_INSPECTION_STATION_MAPPING"/>
    <m/>
    <s v="N/A"/>
    <s v="N/A"/>
    <m/>
    <m/>
    <m/>
    <m/>
    <s v="N/A"/>
    <s v="N/A"/>
    <s v="N/A"/>
    <m/>
    <m/>
    <m/>
    <m/>
    <m/>
    <m/>
    <m/>
    <m/>
    <m/>
    <s v="資料清單"/>
    <x v="16"/>
    <x v="39"/>
    <x v="246"/>
    <x v="15"/>
    <s v="IEC_STD_V10 &gt;&gt; Data Standard &gt;&gt; QAM"/>
    <s v="Yield rate target by inspection station mapping"/>
    <x v="434"/>
    <x v="1"/>
    <x v="0"/>
    <x v="454"/>
    <x v="10"/>
    <s v="IEC_STD_V10 &gt;&gt; Common &gt;&gt; AutoMetaDataYield rate target by inspection station mapping"/>
    <x v="0"/>
    <x v="2"/>
    <s v="站點良率目標對照Concept"/>
    <n v="958"/>
    <n v="0"/>
    <n v="0"/>
    <s v=""/>
    <n v="0"/>
    <n v="0"/>
    <n v="0"/>
    <x v="0"/>
    <s v=""/>
    <x v="0"/>
    <s v=""/>
    <x v="0"/>
    <s v="QAM:"/>
    <x v="39"/>
    <x v="39"/>
    <x v="956"/>
    <x v="433"/>
    <x v="434"/>
    <x v="189"/>
    <x v="0"/>
    <x v="5"/>
    <x v="0"/>
    <x v="0"/>
    <m/>
    <x v="0"/>
    <x v="0"/>
    <s v="Yield rate target by inspection station mapping"/>
    <x v="940"/>
    <x v="0"/>
    <x v="0"/>
    <x v="12"/>
    <x v="7"/>
    <x v="0"/>
    <x v="0"/>
    <s v="INT_QAM_YIELD_RATE_TARGET_BY_INSPECTION_STATION_MAPPING"/>
    <s v=""/>
    <x v="83"/>
    <x v="0"/>
    <x v="1"/>
    <n v="0"/>
    <x v="0"/>
    <x v="0"/>
    <x v="0"/>
    <s v=""/>
    <s v=""/>
    <n v="956"/>
    <s v="-956"/>
    <x v="0"/>
    <x v="0"/>
    <x v="0"/>
    <x v="434"/>
    <x v="10"/>
    <s v="站點良率目標對照"/>
    <s v="Manual"/>
    <s v="MANUAL"/>
    <x v="5"/>
    <x v="246"/>
    <m/>
    <s v="^(Manual|MANUAL)$"/>
    <n v="9"/>
    <x v="0"/>
    <x v="7"/>
    <x v="0"/>
    <x v="1"/>
    <x v="0"/>
    <x v="1"/>
    <b v="0"/>
    <x v="0"/>
    <x v="0"/>
    <n v="0"/>
    <x v="0"/>
    <b v="0"/>
    <b v="0"/>
    <b v="0"/>
    <b v="0"/>
    <b v="0"/>
    <b v="0"/>
    <b v="0"/>
    <b v="0"/>
    <b v="0"/>
    <b v="0"/>
    <b v="0"/>
    <x v="0"/>
    <x v="0"/>
    <n v="0"/>
    <x v="37"/>
    <x v="0"/>
  </r>
  <r>
    <m/>
    <x v="7"/>
    <x v="15"/>
    <x v="412"/>
    <x v="413"/>
    <x v="1"/>
    <x v="433"/>
    <s v="良率回報日期按自然年曆分布 _x000a_每周三上傳報告, 報告內容寫明公元年/月/日"/>
    <x v="2"/>
    <x v="93"/>
    <s v="N/A"/>
    <s v="General"/>
    <s v="日期類"/>
    <s v="N/A"/>
    <x v="0"/>
    <s v="重慶質管處 QCD"/>
    <x v="10"/>
    <x v="12"/>
    <x v="0"/>
    <x v="5"/>
    <s v="INT_QAM_YIELD_RATE_TARGET_BY_INSPECTION_STATION_MAPPING"/>
    <s v="WEEKLY_PRODUCT_YIELD_REPORT"/>
    <s v="N/A"/>
    <s v="N/A"/>
    <m/>
    <m/>
    <m/>
    <m/>
    <s v="HP_IBM_consulted_Data to IT_20211221.xlsx 之 &quot;ARR Trend&quot; sheet"/>
    <s v="N/A"/>
    <s v="N/A"/>
    <m/>
    <m/>
    <m/>
    <m/>
    <m/>
    <m/>
    <m/>
    <m/>
    <m/>
    <s v="資料清單"/>
    <x v="16"/>
    <x v="40"/>
    <x v="225"/>
    <x v="15"/>
    <s v="IEC_STD_V10 &gt;&gt; Data Standard &gt;&gt; QAM"/>
    <s v="Weekly product yield report"/>
    <x v="413"/>
    <x v="1"/>
    <x v="0"/>
    <x v="433"/>
    <x v="10"/>
    <s v="IEC_STD_V10 &gt;&gt; Common &gt;&gt; AutoMetaDataWeekly product yield report"/>
    <x v="2"/>
    <x v="0"/>
    <s v="周產品良率回報Relationship"/>
    <n v="925"/>
    <n v="958"/>
    <n v="0"/>
    <s v=""/>
    <n v="0"/>
    <n v="0"/>
    <n v="925"/>
    <x v="190"/>
    <s v="Yield rate target by inspection station mapping"/>
    <x v="92"/>
    <s v="IEC_STD_V10 &gt;&gt; Data Standard &gt;&gt; QAM &gt;&gt; Yield rate target by inspection station mapping"/>
    <x v="0"/>
    <s v="QAM:"/>
    <x v="40"/>
    <x v="40"/>
    <x v="957"/>
    <x v="412"/>
    <x v="413"/>
    <x v="339"/>
    <x v="26"/>
    <x v="5"/>
    <x v="0"/>
    <x v="3"/>
    <m/>
    <x v="0"/>
    <x v="2"/>
    <s v="Yield rate target by inspection station mapping_Weekly product yield report"/>
    <x v="941"/>
    <x v="2"/>
    <x v="0"/>
    <x v="12"/>
    <x v="7"/>
    <x v="0"/>
    <x v="0"/>
    <s v="INT_QAM_YIELD_RATE_TARGET_BY_INSPECTION_STATION_MAPPING"/>
    <s v="WEEKLY_PRODUCT_YIELD_REPORT"/>
    <x v="83"/>
    <x v="282"/>
    <x v="1"/>
    <n v="0"/>
    <x v="0"/>
    <x v="0"/>
    <x v="0"/>
    <s v=""/>
    <s v=""/>
    <n v="957"/>
    <s v="-957"/>
    <x v="0"/>
    <x v="0"/>
    <x v="0"/>
    <x v="413"/>
    <x v="10"/>
    <s v="每周產品良率"/>
    <s v="Manual"/>
    <s v="MANUAL"/>
    <x v="5"/>
    <x v="225"/>
    <m/>
    <s v="^(Manual|MANUAL)$"/>
    <n v="9"/>
    <x v="0"/>
    <x v="7"/>
    <x v="0"/>
    <x v="1"/>
    <x v="1"/>
    <x v="1"/>
    <b v="0"/>
    <x v="0"/>
    <x v="1"/>
    <n v="0"/>
    <x v="0"/>
    <b v="0"/>
    <b v="0"/>
    <b v="0"/>
    <b v="0"/>
    <b v="0"/>
    <b v="0"/>
    <b v="0"/>
    <b v="0"/>
    <b v="0"/>
    <b v="0"/>
    <b v="0"/>
    <x v="0"/>
    <x v="0"/>
    <n v="0"/>
    <x v="8"/>
    <x v="0"/>
  </r>
  <r>
    <m/>
    <x v="7"/>
    <x v="15"/>
    <x v="222"/>
    <x v="222"/>
    <x v="1"/>
    <x v="429"/>
    <s v="N/A"/>
    <x v="2"/>
    <x v="93"/>
    <s v="N/A"/>
    <s v="Sensitive "/>
    <s v="代碼類"/>
    <s v="ITO;ICC"/>
    <x v="0"/>
    <s v="重慶質管處 QCD"/>
    <x v="10"/>
    <x v="12"/>
    <x v="0"/>
    <x v="5"/>
    <s v="INT_QAM_YIELD_RATE_TARGET_BY_INSPECTION_STATION_MAPPING"/>
    <s v="SITE_NAME"/>
    <s v="N/A"/>
    <s v="N/A"/>
    <m/>
    <m/>
    <m/>
    <m/>
    <s v="N/A"/>
    <s v="N/A"/>
    <s v="N/A"/>
    <m/>
    <m/>
    <m/>
    <m/>
    <m/>
    <m/>
    <m/>
    <m/>
    <m/>
    <s v="資料清單"/>
    <x v="16"/>
    <x v="41"/>
    <x v="220"/>
    <x v="15"/>
    <s v="IEC_STD_V10 &gt;&gt; Data Standard &gt;&gt; QAM"/>
    <s v="Site Name"/>
    <x v="222"/>
    <x v="1"/>
    <x v="0"/>
    <x v="429"/>
    <x v="10"/>
    <s v="IEC_STD_V10 &gt;&gt; Common &gt;&gt; AutoMetaDataSite Name"/>
    <x v="2"/>
    <x v="2"/>
    <s v="廠區名稱Relationship"/>
    <n v="402"/>
    <n v="958"/>
    <n v="0"/>
    <s v=""/>
    <n v="0"/>
    <n v="0"/>
    <n v="480"/>
    <x v="88"/>
    <s v="Yield rate target by inspection station mapping"/>
    <x v="92"/>
    <s v="IEC_STD_V10 &gt;&gt; Data Standard &gt;&gt; QAM &gt;&gt; Yield rate target by inspection station mapping"/>
    <x v="0"/>
    <s v="QAM:"/>
    <x v="41"/>
    <x v="41"/>
    <x v="958"/>
    <x v="222"/>
    <x v="222"/>
    <x v="189"/>
    <x v="58"/>
    <x v="5"/>
    <x v="0"/>
    <x v="2"/>
    <m/>
    <x v="0"/>
    <x v="2"/>
    <s v="Yield rate target by inspection station mapping_Site Name"/>
    <x v="942"/>
    <x v="2"/>
    <x v="0"/>
    <x v="12"/>
    <x v="7"/>
    <x v="0"/>
    <x v="0"/>
    <s v="INT_QAM_YIELD_RATE_TARGET_BY_INSPECTION_STATION_MAPPING"/>
    <s v="SITE_NAME"/>
    <x v="83"/>
    <x v="132"/>
    <x v="1"/>
    <n v="0"/>
    <x v="0"/>
    <x v="0"/>
    <x v="0"/>
    <s v=""/>
    <s v=""/>
    <n v="958"/>
    <s v="-958"/>
    <x v="0"/>
    <x v="0"/>
    <x v="0"/>
    <x v="222"/>
    <x v="10"/>
    <s v="Site Name"/>
    <s v="Manual"/>
    <s v="MANUAL"/>
    <x v="5"/>
    <x v="220"/>
    <m/>
    <s v="^(Manual|MANUAL)$"/>
    <n v="9"/>
    <x v="0"/>
    <x v="7"/>
    <x v="0"/>
    <x v="1"/>
    <x v="1"/>
    <x v="1"/>
    <b v="0"/>
    <x v="0"/>
    <x v="1"/>
    <n v="0"/>
    <x v="0"/>
    <b v="0"/>
    <b v="0"/>
    <b v="0"/>
    <b v="0"/>
    <b v="0"/>
    <b v="0"/>
    <b v="0"/>
    <b v="0"/>
    <b v="1"/>
    <b v="0"/>
    <b v="0"/>
    <x v="1"/>
    <x v="4"/>
    <n v="1"/>
    <x v="35"/>
    <x v="0"/>
  </r>
  <r>
    <m/>
    <x v="7"/>
    <x v="15"/>
    <x v="177"/>
    <x v="177"/>
    <x v="1"/>
    <x v="430"/>
    <s v="N/A"/>
    <x v="2"/>
    <x v="93"/>
    <s v="N/A"/>
    <s v="Sensitive "/>
    <s v="代碼類"/>
    <s v="BU 1: 第一事業處_x000a_BU 2: 第二事業處"/>
    <x v="0"/>
    <s v="重慶質管處 QCD"/>
    <x v="10"/>
    <x v="12"/>
    <x v="0"/>
    <x v="5"/>
    <s v="INT_QAM_YIELD_RATE_TARGET_BY_INSPECTION_STATION_MAPPING"/>
    <s v="BU_CODE"/>
    <s v="N/A"/>
    <s v="N/A"/>
    <m/>
    <m/>
    <m/>
    <m/>
    <s v="N/A"/>
    <s v="N/A"/>
    <s v="N/A"/>
    <m/>
    <m/>
    <m/>
    <m/>
    <m/>
    <m/>
    <m/>
    <m/>
    <m/>
    <s v="資料清單"/>
    <x v="16"/>
    <x v="42"/>
    <x v="221"/>
    <x v="15"/>
    <s v="IEC_STD_V10 &gt;&gt; Data Standard &gt;&gt; QAM"/>
    <s v="BU Code"/>
    <x v="177"/>
    <x v="1"/>
    <x v="0"/>
    <x v="430"/>
    <x v="10"/>
    <s v="IEC_STD_V10 &gt;&gt; Common &gt;&gt; AutoMetaDataBU Code"/>
    <x v="2"/>
    <x v="2"/>
    <s v="事業處代碼Relationship"/>
    <n v="339"/>
    <n v="958"/>
    <n v="0"/>
    <s v=""/>
    <n v="0"/>
    <n v="0"/>
    <n v="1055"/>
    <x v="80"/>
    <s v="Yield rate target by inspection station mapping"/>
    <x v="92"/>
    <s v="IEC_STD_V10 &gt;&gt; Data Standard &gt;&gt; QAM &gt;&gt; Yield rate target by inspection station mapping"/>
    <x v="0"/>
    <s v="QAM:"/>
    <x v="42"/>
    <x v="42"/>
    <x v="959"/>
    <x v="177"/>
    <x v="177"/>
    <x v="189"/>
    <x v="59"/>
    <x v="5"/>
    <x v="0"/>
    <x v="2"/>
    <m/>
    <x v="0"/>
    <x v="2"/>
    <s v="Yield rate target by inspection station mapping_BU Code"/>
    <x v="943"/>
    <x v="2"/>
    <x v="0"/>
    <x v="12"/>
    <x v="7"/>
    <x v="0"/>
    <x v="0"/>
    <s v="INT_QAM_YIELD_RATE_TARGET_BY_INSPECTION_STATION_MAPPING"/>
    <s v="BU_CODE"/>
    <x v="83"/>
    <x v="96"/>
    <x v="1"/>
    <n v="0"/>
    <x v="0"/>
    <x v="0"/>
    <x v="0"/>
    <s v=""/>
    <s v=""/>
    <n v="959"/>
    <s v="-959"/>
    <x v="0"/>
    <x v="0"/>
    <x v="0"/>
    <x v="177"/>
    <x v="10"/>
    <s v="各事業處所負責的業務及客戶"/>
    <s v="Manual"/>
    <s v="MANUAL"/>
    <x v="5"/>
    <x v="221"/>
    <m/>
    <s v="^(Manual|MANUAL)$"/>
    <n v="9"/>
    <x v="0"/>
    <x v="7"/>
    <x v="0"/>
    <x v="1"/>
    <x v="1"/>
    <x v="1"/>
    <b v="0"/>
    <x v="0"/>
    <x v="1"/>
    <n v="0"/>
    <x v="0"/>
    <b v="0"/>
    <b v="0"/>
    <b v="0"/>
    <b v="0"/>
    <b v="0"/>
    <b v="0"/>
    <b v="0"/>
    <b v="0"/>
    <b v="0"/>
    <b v="0"/>
    <b v="0"/>
    <x v="0"/>
    <x v="0"/>
    <n v="0"/>
    <x v="1"/>
    <x v="0"/>
  </r>
  <r>
    <m/>
    <x v="7"/>
    <x v="15"/>
    <x v="178"/>
    <x v="178"/>
    <x v="1"/>
    <x v="430"/>
    <s v="N/A"/>
    <x v="2"/>
    <x v="93"/>
    <s v="N/A"/>
    <s v="Sensitive "/>
    <s v="代碼類"/>
    <s v="N/A"/>
    <x v="0"/>
    <s v="重慶質管處 QCD"/>
    <x v="10"/>
    <x v="12"/>
    <x v="0"/>
    <x v="5"/>
    <s v="INT_QAM_YIELD_RATE_TARGET_BY_INSPECTION_STATION_MAPPING"/>
    <s v="CUSTOMER_NAME"/>
    <s v="N/A"/>
    <s v="N/A"/>
    <m/>
    <m/>
    <m/>
    <m/>
    <s v="N/A"/>
    <s v="N/A"/>
    <s v="N/A"/>
    <m/>
    <m/>
    <m/>
    <m/>
    <m/>
    <m/>
    <m/>
    <m/>
    <m/>
    <s v="資料清單"/>
    <x v="16"/>
    <x v="43"/>
    <x v="222"/>
    <x v="15"/>
    <s v="IEC_STD_V10 &gt;&gt; Data Standard &gt;&gt; QAM"/>
    <s v="Customer Name"/>
    <x v="178"/>
    <x v="1"/>
    <x v="0"/>
    <x v="430"/>
    <x v="10"/>
    <s v="IEC_STD_V10 &gt;&gt; Common &gt;&gt; AutoMetaDataCustomer Name"/>
    <x v="2"/>
    <x v="2"/>
    <s v="客戶名稱Relationship"/>
    <n v="340"/>
    <n v="958"/>
    <n v="0"/>
    <s v=""/>
    <n v="0"/>
    <n v="0"/>
    <n v="1036"/>
    <x v="81"/>
    <s v="Yield rate target by inspection station mapping"/>
    <x v="92"/>
    <s v="IEC_STD_V10 &gt;&gt; Data Standard &gt;&gt; QAM &gt;&gt; Yield rate target by inspection station mapping"/>
    <x v="0"/>
    <s v="QAM:"/>
    <x v="43"/>
    <x v="43"/>
    <x v="960"/>
    <x v="178"/>
    <x v="178"/>
    <x v="189"/>
    <x v="26"/>
    <x v="5"/>
    <x v="0"/>
    <x v="2"/>
    <m/>
    <x v="0"/>
    <x v="2"/>
    <s v="Yield rate target by inspection station mapping_Customer Name"/>
    <x v="944"/>
    <x v="2"/>
    <x v="0"/>
    <x v="12"/>
    <x v="7"/>
    <x v="0"/>
    <x v="0"/>
    <s v="INT_QAM_YIELD_RATE_TARGET_BY_INSPECTION_STATION_MAPPING"/>
    <s v="CUSTOMER_NAME"/>
    <x v="83"/>
    <x v="97"/>
    <x v="1"/>
    <n v="0"/>
    <x v="0"/>
    <x v="0"/>
    <x v="0"/>
    <s v=""/>
    <s v=""/>
    <n v="960"/>
    <s v="-960"/>
    <x v="0"/>
    <x v="0"/>
    <x v="0"/>
    <x v="178"/>
    <x v="10"/>
    <s v="各事業處所負責的業務及客戶"/>
    <s v="Manual"/>
    <s v="MANUAL"/>
    <x v="5"/>
    <x v="222"/>
    <m/>
    <s v="^(Manual|MANUAL)$"/>
    <n v="9"/>
    <x v="0"/>
    <x v="7"/>
    <x v="0"/>
    <x v="1"/>
    <x v="1"/>
    <x v="1"/>
    <b v="0"/>
    <x v="0"/>
    <x v="1"/>
    <n v="0"/>
    <x v="0"/>
    <b v="0"/>
    <b v="0"/>
    <b v="0"/>
    <b v="0"/>
    <b v="0"/>
    <b v="0"/>
    <b v="0"/>
    <b v="0"/>
    <b v="0"/>
    <b v="0"/>
    <b v="0"/>
    <x v="0"/>
    <x v="0"/>
    <n v="0"/>
    <x v="12"/>
    <x v="0"/>
  </r>
  <r>
    <m/>
    <x v="7"/>
    <x v="15"/>
    <x v="180"/>
    <x v="180"/>
    <x v="1"/>
    <x v="431"/>
    <s v="Defined by BU"/>
    <x v="2"/>
    <x v="93"/>
    <s v="N/A"/>
    <s v="Sensitive "/>
    <s v="代碼類"/>
    <s v="Defined by BU"/>
    <x v="0"/>
    <s v="重慶質管處 QCD"/>
    <x v="10"/>
    <x v="12"/>
    <x v="0"/>
    <x v="5"/>
    <s v="INT_QAM_YIELD_RATE_TARGET_BY_INSPECTION_STATION_MAPPING"/>
    <s v="PRODUCT_CATEGORY"/>
    <s v="N/A"/>
    <s v="N/A"/>
    <m/>
    <m/>
    <m/>
    <m/>
    <s v="HP_IBM_consulted_Data to IT_20211221.xlsx 之 &quot;ARR Trend&quot; sheet"/>
    <s v="N/A"/>
    <s v="N/A"/>
    <m/>
    <m/>
    <m/>
    <m/>
    <m/>
    <m/>
    <m/>
    <m/>
    <m/>
    <s v="資料清單"/>
    <x v="16"/>
    <x v="44"/>
    <x v="223"/>
    <x v="15"/>
    <s v="IEC_STD_V10 &gt;&gt; Data Standard &gt;&gt; QAM"/>
    <s v="Product Category"/>
    <x v="180"/>
    <x v="1"/>
    <x v="0"/>
    <x v="431"/>
    <x v="10"/>
    <s v="IEC_STD_V10 &gt;&gt; Common &gt;&gt; AutoMetaDataProduct Category"/>
    <x v="2"/>
    <x v="2"/>
    <s v="產品型態分類Relationship"/>
    <n v="342"/>
    <n v="958"/>
    <n v="0"/>
    <s v=""/>
    <n v="0"/>
    <n v="0"/>
    <n v="1046"/>
    <x v="83"/>
    <s v="Yield rate target by inspection station mapping"/>
    <x v="92"/>
    <s v="IEC_STD_V10 &gt;&gt; Data Standard &gt;&gt; QAM &gt;&gt; Yield rate target by inspection station mapping"/>
    <x v="0"/>
    <s v="QAM:"/>
    <x v="44"/>
    <x v="44"/>
    <x v="961"/>
    <x v="180"/>
    <x v="180"/>
    <x v="338"/>
    <x v="60"/>
    <x v="5"/>
    <x v="0"/>
    <x v="2"/>
    <m/>
    <x v="0"/>
    <x v="2"/>
    <s v="Yield rate target by inspection station mapping_Product Category"/>
    <x v="945"/>
    <x v="2"/>
    <x v="0"/>
    <x v="12"/>
    <x v="7"/>
    <x v="0"/>
    <x v="0"/>
    <s v="INT_QAM_YIELD_RATE_TARGET_BY_INSPECTION_STATION_MAPPING"/>
    <s v="PRODUCT_CATEGORY"/>
    <x v="83"/>
    <x v="280"/>
    <x v="1"/>
    <n v="0"/>
    <x v="0"/>
    <x v="0"/>
    <x v="0"/>
    <s v=""/>
    <s v=""/>
    <n v="961"/>
    <s v="-961"/>
    <x v="0"/>
    <x v="0"/>
    <x v="0"/>
    <x v="180"/>
    <x v="10"/>
    <s v="市場產品型態分類_x000a_- NB, DT, Docking"/>
    <s v="Manual"/>
    <s v="MANUAL"/>
    <x v="5"/>
    <x v="223"/>
    <m/>
    <s v="^(Manual|MANUAL)$"/>
    <n v="9"/>
    <x v="0"/>
    <x v="7"/>
    <x v="0"/>
    <x v="1"/>
    <x v="1"/>
    <x v="1"/>
    <b v="0"/>
    <x v="0"/>
    <x v="1"/>
    <n v="0"/>
    <x v="0"/>
    <b v="0"/>
    <b v="0"/>
    <b v="0"/>
    <b v="0"/>
    <b v="0"/>
    <b v="0"/>
    <b v="0"/>
    <b v="0"/>
    <b v="0"/>
    <b v="0"/>
    <b v="0"/>
    <x v="0"/>
    <x v="0"/>
    <n v="0"/>
    <x v="11"/>
    <x v="0"/>
  </r>
  <r>
    <m/>
    <x v="7"/>
    <x v="15"/>
    <x v="426"/>
    <x v="427"/>
    <x v="1"/>
    <x v="447"/>
    <s v="N/A"/>
    <x v="2"/>
    <x v="93"/>
    <s v="N/A"/>
    <s v="General"/>
    <s v="代碼類"/>
    <s v="PCA/System "/>
    <x v="0"/>
    <s v="重慶質管處 QCD"/>
    <x v="10"/>
    <x v="12"/>
    <x v="0"/>
    <x v="5"/>
    <s v="INT_QAM_YIELD_RATE_TARGET_BY_INSPECTION_STATION_MAPPING"/>
    <s v="PRODUCT_LEVEL"/>
    <s v="N/A"/>
    <s v="N/A"/>
    <m/>
    <m/>
    <m/>
    <m/>
    <s v="N/A"/>
    <s v="N/A"/>
    <s v="N/A"/>
    <m/>
    <m/>
    <m/>
    <m/>
    <m/>
    <m/>
    <m/>
    <m/>
    <m/>
    <s v="資料清單"/>
    <x v="16"/>
    <x v="45"/>
    <x v="239"/>
    <x v="15"/>
    <s v="IEC_STD_V10 &gt;&gt; Data Standard &gt;&gt; QAM"/>
    <s v="Product level"/>
    <x v="427"/>
    <x v="1"/>
    <x v="0"/>
    <x v="447"/>
    <x v="10"/>
    <s v="IEC_STD_V10 &gt;&gt; Common &gt;&gt; AutoMetaDataProduct level"/>
    <x v="2"/>
    <x v="0"/>
    <s v="產品層級Relationship"/>
    <n v="950"/>
    <n v="958"/>
    <n v="0"/>
    <s v=""/>
    <n v="0"/>
    <n v="0"/>
    <n v="950"/>
    <x v="191"/>
    <s v="Yield rate target by inspection station mapping"/>
    <x v="92"/>
    <s v="IEC_STD_V10 &gt;&gt; Data Standard &gt;&gt; QAM &gt;&gt; Yield rate target by inspection station mapping"/>
    <x v="0"/>
    <s v="QAM:"/>
    <x v="45"/>
    <x v="45"/>
    <x v="962"/>
    <x v="426"/>
    <x v="427"/>
    <x v="189"/>
    <x v="61"/>
    <x v="5"/>
    <x v="0"/>
    <x v="2"/>
    <m/>
    <x v="0"/>
    <x v="2"/>
    <s v="Yield rate target by inspection station mapping_Product level"/>
    <x v="946"/>
    <x v="2"/>
    <x v="0"/>
    <x v="12"/>
    <x v="7"/>
    <x v="0"/>
    <x v="0"/>
    <s v="INT_QAM_YIELD_RATE_TARGET_BY_INSPECTION_STATION_MAPPING"/>
    <s v="PRODUCT_LEVEL"/>
    <x v="83"/>
    <x v="293"/>
    <x v="1"/>
    <n v="0"/>
    <x v="0"/>
    <x v="0"/>
    <x v="0"/>
    <s v=""/>
    <s v=""/>
    <n v="962"/>
    <s v="-962"/>
    <x v="0"/>
    <x v="0"/>
    <x v="0"/>
    <x v="427"/>
    <x v="10"/>
    <s v="產品層級 PCA/System "/>
    <s v="Manual"/>
    <s v="MANUAL"/>
    <x v="5"/>
    <x v="239"/>
    <m/>
    <s v="^(Manual|MANUAL)$"/>
    <n v="9"/>
    <x v="0"/>
    <x v="7"/>
    <x v="0"/>
    <x v="1"/>
    <x v="1"/>
    <x v="1"/>
    <b v="0"/>
    <x v="0"/>
    <x v="1"/>
    <n v="0"/>
    <x v="0"/>
    <b v="0"/>
    <b v="0"/>
    <b v="0"/>
    <b v="0"/>
    <b v="0"/>
    <b v="0"/>
    <b v="0"/>
    <b v="0"/>
    <b v="0"/>
    <b v="0"/>
    <b v="0"/>
    <x v="0"/>
    <x v="0"/>
    <n v="0"/>
    <x v="12"/>
    <x v="0"/>
  </r>
  <r>
    <m/>
    <x v="7"/>
    <x v="15"/>
    <x v="427"/>
    <x v="428"/>
    <x v="1"/>
    <x v="448"/>
    <s v="N/A"/>
    <x v="2"/>
    <x v="93"/>
    <s v="N/A"/>
    <s v="General"/>
    <s v="代碼類"/>
    <s v="製造站點代碼_x000a_PCA: AOI​,ICT​,SA F/T​_x000a_System: Diagnostic, FA F/T, Run-in​"/>
    <x v="0"/>
    <s v="重慶質管處 QCD"/>
    <x v="10"/>
    <x v="12"/>
    <x v="0"/>
    <x v="5"/>
    <s v="INT_QAM_YIELD_RATE_TARGET_BY_INSPECTION_STATION_MAPPING"/>
    <s v="INSPECTION_STATION_CODE"/>
    <s v="N/A"/>
    <s v="N/A"/>
    <m/>
    <m/>
    <m/>
    <m/>
    <s v="N/A"/>
    <s v="N/A"/>
    <s v="N/A"/>
    <m/>
    <m/>
    <m/>
    <m/>
    <m/>
    <m/>
    <m/>
    <m/>
    <m/>
    <s v="資料清單"/>
    <x v="16"/>
    <x v="46"/>
    <x v="240"/>
    <x v="15"/>
    <s v="IEC_STD_V10 &gt;&gt; Data Standard &gt;&gt; QAM"/>
    <s v="Inspection station code"/>
    <x v="428"/>
    <x v="1"/>
    <x v="0"/>
    <x v="448"/>
    <x v="10"/>
    <s v="IEC_STD_V10 &gt;&gt; Common &gt;&gt; AutoMetaDataInspection station code"/>
    <x v="2"/>
    <x v="0"/>
    <s v="生產站點代碼Relationship"/>
    <n v="952"/>
    <n v="958"/>
    <n v="0"/>
    <s v=""/>
    <n v="0"/>
    <n v="0"/>
    <n v="952"/>
    <x v="192"/>
    <s v="Yield rate target by inspection station mapping"/>
    <x v="92"/>
    <s v="IEC_STD_V10 &gt;&gt; Data Standard &gt;&gt; QAM &gt;&gt; Yield rate target by inspection station mapping"/>
    <x v="0"/>
    <s v="QAM:"/>
    <x v="46"/>
    <x v="46"/>
    <x v="963"/>
    <x v="427"/>
    <x v="428"/>
    <x v="189"/>
    <x v="62"/>
    <x v="5"/>
    <x v="0"/>
    <x v="2"/>
    <m/>
    <x v="0"/>
    <x v="2"/>
    <s v="Yield rate target by inspection station mapping_Inspection station code"/>
    <x v="947"/>
    <x v="2"/>
    <x v="0"/>
    <x v="12"/>
    <x v="7"/>
    <x v="0"/>
    <x v="0"/>
    <s v="INT_QAM_YIELD_RATE_TARGET_BY_INSPECTION_STATION_MAPPING"/>
    <s v="INSPECTION_STATION_CODE"/>
    <x v="83"/>
    <x v="294"/>
    <x v="1"/>
    <n v="0"/>
    <x v="0"/>
    <x v="0"/>
    <x v="0"/>
    <s v=""/>
    <s v=""/>
    <n v="963"/>
    <s v="-963"/>
    <x v="0"/>
    <x v="0"/>
    <x v="0"/>
    <x v="428"/>
    <x v="10"/>
    <s v="製造站點代碼_x000a_PCA: AOI​,ICT​,SA F/T​_x000a_System: FA F/T, Run-in, D/L​"/>
    <s v="Manual"/>
    <s v="MANUAL"/>
    <x v="5"/>
    <x v="240"/>
    <m/>
    <s v="^(Manual|MANUAL)$"/>
    <n v="9"/>
    <x v="0"/>
    <x v="7"/>
    <x v="0"/>
    <x v="1"/>
    <x v="1"/>
    <x v="1"/>
    <b v="0"/>
    <x v="0"/>
    <x v="1"/>
    <n v="0"/>
    <x v="0"/>
    <b v="0"/>
    <b v="0"/>
    <b v="0"/>
    <b v="0"/>
    <b v="0"/>
    <b v="0"/>
    <b v="0"/>
    <b v="0"/>
    <b v="0"/>
    <b v="0"/>
    <b v="0"/>
    <x v="0"/>
    <x v="0"/>
    <n v="0"/>
    <x v="23"/>
    <x v="0"/>
  </r>
  <r>
    <m/>
    <x v="7"/>
    <x v="15"/>
    <x v="434"/>
    <x v="435"/>
    <x v="1"/>
    <x v="455"/>
    <s v="各SITE產品良率目標, 請參照品質目標對照表"/>
    <x v="1"/>
    <x v="93"/>
    <s v="N/A"/>
    <s v="General"/>
    <s v="數值類"/>
    <m/>
    <x v="0"/>
    <s v="重慶質管處 QCD"/>
    <x v="10"/>
    <x v="12"/>
    <x v="0"/>
    <x v="5"/>
    <s v="INT_QAM_YIELD_RATE_TARGET_BY_INSPECTION_STATION_MAPPING"/>
    <s v="YIELD_RATE_TARGET_BY_INSPECTION_STATION"/>
    <s v="N/A"/>
    <s v="N/A"/>
    <m/>
    <m/>
    <m/>
    <m/>
    <s v="N/A"/>
    <s v="N/A"/>
    <s v="N/A"/>
    <m/>
    <m/>
    <m/>
    <m/>
    <m/>
    <m/>
    <m/>
    <m/>
    <m/>
    <s v="資料清單"/>
    <x v="16"/>
    <x v="47"/>
    <x v="247"/>
    <x v="15"/>
    <s v="IEC_STD_V10 &gt;&gt; Data Standard &gt;&gt; QAM"/>
    <s v="Yield rate target by inspection station"/>
    <x v="435"/>
    <x v="1"/>
    <x v="0"/>
    <x v="455"/>
    <x v="10"/>
    <s v="IEC_STD_V10 &gt;&gt; Common &gt;&gt; AutoMetaDataYield rate target by inspection station"/>
    <x v="1"/>
    <x v="0"/>
    <s v="站點良率目標Property"/>
    <n v="966"/>
    <n v="958"/>
    <n v="0"/>
    <s v="Yield rate target by inspection station"/>
    <n v="1"/>
    <n v="0"/>
    <n v="0"/>
    <x v="0"/>
    <s v="Yield rate target by inspection station mapping"/>
    <x v="92"/>
    <s v="IEC_STD_V10 &gt;&gt; Data Standard &gt;&gt; QAM &gt;&gt; Yield rate target by inspection station mapping"/>
    <x v="0"/>
    <s v="QAM:"/>
    <x v="47"/>
    <x v="47"/>
    <x v="964"/>
    <x v="434"/>
    <x v="435"/>
    <x v="348"/>
    <x v="0"/>
    <x v="5"/>
    <x v="0"/>
    <x v="4"/>
    <m/>
    <x v="0"/>
    <x v="1"/>
    <s v="Yield rate target by inspection station mapping_Yield rate target by inspection station"/>
    <x v="948"/>
    <x v="1"/>
    <x v="0"/>
    <x v="12"/>
    <x v="7"/>
    <x v="0"/>
    <x v="0"/>
    <s v="INT_QAM_YIELD_RATE_TARGET_BY_INSPECTION_STATION_MAPPING"/>
    <s v="YIELD_RATE_TARGET_BY_INSPECTION_STATION"/>
    <x v="83"/>
    <x v="300"/>
    <x v="1"/>
    <n v="0"/>
    <x v="0"/>
    <x v="0"/>
    <x v="0"/>
    <s v=""/>
    <s v=""/>
    <n v="964"/>
    <s v="-964"/>
    <x v="0"/>
    <x v="0"/>
    <x v="0"/>
    <x v="435"/>
    <x v="10"/>
    <s v="各檢查站良率目標"/>
    <s v="Manual"/>
    <s v="MANUAL"/>
    <x v="5"/>
    <x v="247"/>
    <m/>
    <s v="^(Manual|MANUAL)$"/>
    <n v="9"/>
    <x v="0"/>
    <x v="7"/>
    <x v="0"/>
    <x v="1"/>
    <x v="0"/>
    <x v="1"/>
    <b v="0"/>
    <x v="0"/>
    <x v="1"/>
    <n v="0"/>
    <x v="0"/>
    <b v="0"/>
    <b v="0"/>
    <b v="0"/>
    <b v="0"/>
    <b v="0"/>
    <b v="0"/>
    <b v="0"/>
    <b v="0"/>
    <b v="0"/>
    <b v="0"/>
    <b v="0"/>
    <x v="0"/>
    <x v="0"/>
    <n v="0"/>
    <x v="27"/>
    <x v="0"/>
  </r>
  <r>
    <m/>
    <x v="7"/>
    <x v="15"/>
    <x v="435"/>
    <x v="436"/>
    <x v="1"/>
    <x v="456"/>
    <s v="各SITE產品直通率目標, 請參照品質目標對照表"/>
    <x v="1"/>
    <x v="93"/>
    <s v="N/A"/>
    <s v="General"/>
    <s v="數值類"/>
    <m/>
    <x v="0"/>
    <s v="重慶質管處 QCD"/>
    <x v="10"/>
    <x v="12"/>
    <x v="0"/>
    <x v="5"/>
    <s v="INT_QAM_YIELD_RATE_TARGET_BY_INSPECTION_STATION_MAPPING"/>
    <s v="FPY_RATE_TARGET_BY_INSPECTION_STATION"/>
    <s v="N/A"/>
    <s v="N/A"/>
    <m/>
    <m/>
    <m/>
    <m/>
    <s v="N/A"/>
    <s v="N/A"/>
    <s v="N/A"/>
    <m/>
    <m/>
    <m/>
    <m/>
    <m/>
    <m/>
    <m/>
    <m/>
    <m/>
    <s v="資料清單"/>
    <x v="16"/>
    <x v="48"/>
    <x v="248"/>
    <x v="15"/>
    <s v="IEC_STD_V10 &gt;&gt; Data Standard &gt;&gt; QAM"/>
    <s v="FPY rate target by inspection station"/>
    <x v="436"/>
    <x v="1"/>
    <x v="0"/>
    <x v="456"/>
    <x v="10"/>
    <s v="IEC_STD_V10 &gt;&gt; Common &gt;&gt; AutoMetaDataFPY rate target by inspection station"/>
    <x v="1"/>
    <x v="0"/>
    <s v="站點直通率目標Property"/>
    <n v="967"/>
    <n v="958"/>
    <n v="0"/>
    <s v="FPY rate target by inspection station"/>
    <n v="1"/>
    <n v="0"/>
    <n v="0"/>
    <x v="0"/>
    <s v="Yield rate target by inspection station mapping"/>
    <x v="92"/>
    <s v="IEC_STD_V10 &gt;&gt; Data Standard &gt;&gt; QAM &gt;&gt; Yield rate target by inspection station mapping"/>
    <x v="0"/>
    <s v="QAM:"/>
    <x v="48"/>
    <x v="48"/>
    <x v="965"/>
    <x v="435"/>
    <x v="436"/>
    <x v="349"/>
    <x v="0"/>
    <x v="5"/>
    <x v="0"/>
    <x v="4"/>
    <m/>
    <x v="0"/>
    <x v="1"/>
    <s v="Yield rate target by inspection station mapping_FPY rate target by inspection station"/>
    <x v="949"/>
    <x v="1"/>
    <x v="0"/>
    <x v="12"/>
    <x v="7"/>
    <x v="0"/>
    <x v="0"/>
    <s v="INT_QAM_YIELD_RATE_TARGET_BY_INSPECTION_STATION_MAPPING"/>
    <s v="FPY_RATE_TARGET_BY_INSPECTION_STATION"/>
    <x v="83"/>
    <x v="301"/>
    <x v="1"/>
    <n v="0"/>
    <x v="0"/>
    <x v="0"/>
    <x v="0"/>
    <s v=""/>
    <s v=""/>
    <n v="965"/>
    <s v="-965"/>
    <x v="0"/>
    <x v="0"/>
    <x v="0"/>
    <x v="436"/>
    <x v="10"/>
    <s v="各檢查站直通率目標"/>
    <s v="Manual"/>
    <s v="MANUAL"/>
    <x v="5"/>
    <x v="248"/>
    <m/>
    <s v="^(Manual|MANUAL)$"/>
    <n v="9"/>
    <x v="0"/>
    <x v="7"/>
    <x v="0"/>
    <x v="1"/>
    <x v="0"/>
    <x v="1"/>
    <b v="0"/>
    <x v="0"/>
    <x v="1"/>
    <n v="0"/>
    <x v="0"/>
    <b v="0"/>
    <b v="0"/>
    <b v="0"/>
    <b v="0"/>
    <b v="0"/>
    <b v="0"/>
    <b v="0"/>
    <b v="0"/>
    <b v="0"/>
    <b v="0"/>
    <b v="0"/>
    <x v="0"/>
    <x v="0"/>
    <n v="0"/>
    <x v="38"/>
    <x v="0"/>
  </r>
  <r>
    <m/>
    <x v="7"/>
    <x v="15"/>
    <x v="436"/>
    <x v="437"/>
    <x v="1"/>
    <x v="457"/>
    <s v="N/A"/>
    <x v="0"/>
    <x v="0"/>
    <s v="N/A"/>
    <s v="Sensitive "/>
    <m/>
    <m/>
    <x v="0"/>
    <s v="重慶質管處 QCD"/>
    <x v="10"/>
    <x v="12"/>
    <x v="0"/>
    <x v="5"/>
    <s v="INT_QAM_DETAILED_PRODUCT_DEFECT"/>
    <m/>
    <s v="N/A"/>
    <s v="N/A"/>
    <m/>
    <m/>
    <m/>
    <m/>
    <s v="N/A"/>
    <s v="N/A"/>
    <s v="N/A"/>
    <m/>
    <m/>
    <m/>
    <m/>
    <m/>
    <m/>
    <m/>
    <m/>
    <m/>
    <s v="資料清單"/>
    <x v="16"/>
    <x v="49"/>
    <x v="249"/>
    <x v="15"/>
    <s v="IEC_STD_V10 &gt;&gt; Data Standard &gt;&gt; QAM"/>
    <s v="Detailed product defect"/>
    <x v="437"/>
    <x v="1"/>
    <x v="0"/>
    <x v="457"/>
    <x v="10"/>
    <s v="IEC_STD_V10 &gt;&gt; Common &gt;&gt; AutoMetaDataDetailed product defect"/>
    <x v="0"/>
    <x v="2"/>
    <s v="產品不良率明細Concept"/>
    <n v="968"/>
    <n v="0"/>
    <n v="0"/>
    <s v=""/>
    <n v="0"/>
    <n v="0"/>
    <n v="0"/>
    <x v="0"/>
    <s v=""/>
    <x v="0"/>
    <s v=""/>
    <x v="0"/>
    <s v="QAM:"/>
    <x v="49"/>
    <x v="49"/>
    <x v="966"/>
    <x v="436"/>
    <x v="437"/>
    <x v="189"/>
    <x v="0"/>
    <x v="5"/>
    <x v="0"/>
    <x v="0"/>
    <m/>
    <x v="0"/>
    <x v="0"/>
    <s v="Detailed product defect"/>
    <x v="950"/>
    <x v="0"/>
    <x v="0"/>
    <x v="12"/>
    <x v="7"/>
    <x v="0"/>
    <x v="0"/>
    <s v="INT_QAM_DETAILED_PRODUCT_DEFECT"/>
    <s v=""/>
    <x v="84"/>
    <x v="0"/>
    <x v="1"/>
    <n v="0"/>
    <x v="0"/>
    <x v="0"/>
    <x v="0"/>
    <s v=""/>
    <s v=""/>
    <n v="966"/>
    <s v="-966"/>
    <x v="0"/>
    <x v="0"/>
    <x v="0"/>
    <x v="437"/>
    <x v="10"/>
    <s v="產品不良率明細"/>
    <s v="Manual"/>
    <s v="MANUAL"/>
    <x v="5"/>
    <x v="249"/>
    <m/>
    <s v="^(Manual|MANUAL)$"/>
    <n v="9"/>
    <x v="0"/>
    <x v="7"/>
    <x v="0"/>
    <x v="1"/>
    <x v="0"/>
    <x v="1"/>
    <b v="0"/>
    <x v="0"/>
    <x v="0"/>
    <n v="0"/>
    <x v="0"/>
    <b v="0"/>
    <b v="0"/>
    <b v="0"/>
    <b v="0"/>
    <b v="0"/>
    <b v="0"/>
    <b v="0"/>
    <b v="0"/>
    <b v="0"/>
    <b v="0"/>
    <b v="0"/>
    <x v="0"/>
    <x v="0"/>
    <n v="0"/>
    <x v="23"/>
    <x v="0"/>
  </r>
  <r>
    <m/>
    <x v="7"/>
    <x v="15"/>
    <x v="222"/>
    <x v="222"/>
    <x v="1"/>
    <x v="429"/>
    <s v="N/A"/>
    <x v="2"/>
    <x v="94"/>
    <s v="N/A"/>
    <s v="Sensitive "/>
    <s v="代碼類"/>
    <s v="ITO;ICC"/>
    <x v="0"/>
    <s v="重慶質管處 QCD"/>
    <x v="10"/>
    <x v="12"/>
    <x v="0"/>
    <x v="5"/>
    <s v="INT_QAM_DETAILED_PRODUCT_DEFECT"/>
    <s v="SITE_NAME"/>
    <s v="N/A"/>
    <s v="N/A"/>
    <m/>
    <m/>
    <m/>
    <m/>
    <s v="N/A"/>
    <s v="N/A"/>
    <s v="N/A"/>
    <m/>
    <m/>
    <m/>
    <m/>
    <m/>
    <m/>
    <m/>
    <m/>
    <m/>
    <s v="資料清單"/>
    <x v="16"/>
    <x v="50"/>
    <x v="220"/>
    <x v="15"/>
    <s v="IEC_STD_V10 &gt;&gt; Data Standard &gt;&gt; QAM"/>
    <s v="Site Name"/>
    <x v="222"/>
    <x v="1"/>
    <x v="0"/>
    <x v="429"/>
    <x v="10"/>
    <s v="IEC_STD_V10 &gt;&gt; Common &gt;&gt; AutoMetaDataSite Name"/>
    <x v="2"/>
    <x v="2"/>
    <s v="廠區名稱Relationship"/>
    <n v="402"/>
    <n v="968"/>
    <n v="0"/>
    <s v=""/>
    <n v="0"/>
    <n v="0"/>
    <n v="480"/>
    <x v="88"/>
    <s v="Detailed product defect"/>
    <x v="93"/>
    <s v="IEC_STD_V10 &gt;&gt; Data Standard &gt;&gt; QAM &gt;&gt; Detailed product defect"/>
    <x v="0"/>
    <s v="QAM:"/>
    <x v="50"/>
    <x v="50"/>
    <x v="967"/>
    <x v="222"/>
    <x v="222"/>
    <x v="189"/>
    <x v="58"/>
    <x v="5"/>
    <x v="0"/>
    <x v="2"/>
    <m/>
    <x v="0"/>
    <x v="2"/>
    <s v="Detailed product defect_Site Name"/>
    <x v="951"/>
    <x v="2"/>
    <x v="0"/>
    <x v="12"/>
    <x v="7"/>
    <x v="0"/>
    <x v="0"/>
    <s v="INT_QAM_DETAILED_PRODUCT_DEFECT"/>
    <s v="SITE_NAME"/>
    <x v="84"/>
    <x v="132"/>
    <x v="1"/>
    <n v="0"/>
    <x v="0"/>
    <x v="0"/>
    <x v="0"/>
    <s v=""/>
    <s v=""/>
    <n v="967"/>
    <s v="-967"/>
    <x v="0"/>
    <x v="0"/>
    <x v="0"/>
    <x v="222"/>
    <x v="10"/>
    <s v="Site Name"/>
    <s v="Manual"/>
    <s v="MANUAL"/>
    <x v="5"/>
    <x v="220"/>
    <m/>
    <s v="^(Manual|MANUAL)$"/>
    <n v="9"/>
    <x v="0"/>
    <x v="7"/>
    <x v="0"/>
    <x v="1"/>
    <x v="1"/>
    <x v="1"/>
    <b v="0"/>
    <x v="0"/>
    <x v="1"/>
    <n v="0"/>
    <x v="0"/>
    <b v="0"/>
    <b v="0"/>
    <b v="0"/>
    <b v="0"/>
    <b v="0"/>
    <b v="0"/>
    <b v="0"/>
    <b v="0"/>
    <b v="1"/>
    <b v="0"/>
    <b v="0"/>
    <x v="1"/>
    <x v="4"/>
    <n v="1"/>
    <x v="35"/>
    <x v="0"/>
  </r>
  <r>
    <m/>
    <x v="7"/>
    <x v="15"/>
    <x v="177"/>
    <x v="177"/>
    <x v="1"/>
    <x v="430"/>
    <s v="N/A"/>
    <x v="2"/>
    <x v="94"/>
    <s v="N/A"/>
    <s v="Sensitive "/>
    <s v="代碼類"/>
    <s v="BU 1: 第一事業處_x000a_BU 2: 第二事業處"/>
    <x v="0"/>
    <s v="重慶質管處 QCD"/>
    <x v="10"/>
    <x v="12"/>
    <x v="0"/>
    <x v="5"/>
    <s v="INT_QAM_DETAILED_PRODUCT_DEFECT"/>
    <s v="BU_CODE"/>
    <s v="N/A"/>
    <s v="N/A"/>
    <m/>
    <m/>
    <m/>
    <m/>
    <s v="N/A"/>
    <s v="N/A"/>
    <s v="N/A"/>
    <m/>
    <m/>
    <m/>
    <m/>
    <m/>
    <m/>
    <m/>
    <m/>
    <m/>
    <s v="資料清單"/>
    <x v="16"/>
    <x v="51"/>
    <x v="221"/>
    <x v="15"/>
    <s v="IEC_STD_V10 &gt;&gt; Data Standard &gt;&gt; QAM"/>
    <s v="BU Code"/>
    <x v="177"/>
    <x v="1"/>
    <x v="0"/>
    <x v="430"/>
    <x v="10"/>
    <s v="IEC_STD_V10 &gt;&gt; Common &gt;&gt; AutoMetaDataBU Code"/>
    <x v="2"/>
    <x v="2"/>
    <s v="事業處代碼Relationship"/>
    <n v="339"/>
    <n v="968"/>
    <n v="0"/>
    <s v=""/>
    <n v="0"/>
    <n v="0"/>
    <n v="1055"/>
    <x v="80"/>
    <s v="Detailed product defect"/>
    <x v="93"/>
    <s v="IEC_STD_V10 &gt;&gt; Data Standard &gt;&gt; QAM &gt;&gt; Detailed product defect"/>
    <x v="0"/>
    <s v="QAM:"/>
    <x v="51"/>
    <x v="51"/>
    <x v="968"/>
    <x v="177"/>
    <x v="177"/>
    <x v="189"/>
    <x v="59"/>
    <x v="5"/>
    <x v="0"/>
    <x v="2"/>
    <m/>
    <x v="0"/>
    <x v="2"/>
    <s v="Detailed product defect_BU Code"/>
    <x v="952"/>
    <x v="2"/>
    <x v="0"/>
    <x v="12"/>
    <x v="7"/>
    <x v="0"/>
    <x v="0"/>
    <s v="INT_QAM_DETAILED_PRODUCT_DEFECT"/>
    <s v="BU_CODE"/>
    <x v="84"/>
    <x v="96"/>
    <x v="1"/>
    <n v="0"/>
    <x v="0"/>
    <x v="0"/>
    <x v="0"/>
    <s v=""/>
    <s v=""/>
    <n v="968"/>
    <s v="-968"/>
    <x v="0"/>
    <x v="0"/>
    <x v="0"/>
    <x v="177"/>
    <x v="10"/>
    <s v="各事業處所負責的業務及客戶"/>
    <s v="Manual"/>
    <s v="MANUAL"/>
    <x v="5"/>
    <x v="221"/>
    <m/>
    <s v="^(Manual|MANUAL)$"/>
    <n v="9"/>
    <x v="0"/>
    <x v="7"/>
    <x v="0"/>
    <x v="1"/>
    <x v="1"/>
    <x v="1"/>
    <b v="0"/>
    <x v="0"/>
    <x v="1"/>
    <n v="0"/>
    <x v="0"/>
    <b v="0"/>
    <b v="0"/>
    <b v="0"/>
    <b v="0"/>
    <b v="0"/>
    <b v="0"/>
    <b v="0"/>
    <b v="0"/>
    <b v="0"/>
    <b v="0"/>
    <b v="0"/>
    <x v="0"/>
    <x v="0"/>
    <n v="0"/>
    <x v="1"/>
    <x v="0"/>
  </r>
  <r>
    <m/>
    <x v="7"/>
    <x v="15"/>
    <x v="178"/>
    <x v="178"/>
    <x v="1"/>
    <x v="430"/>
    <s v="N/A"/>
    <x v="2"/>
    <x v="94"/>
    <s v="N/A"/>
    <s v="Sensitive "/>
    <s v="代碼類"/>
    <s v="N/A"/>
    <x v="0"/>
    <s v="重慶質管處 QCD"/>
    <x v="10"/>
    <x v="12"/>
    <x v="0"/>
    <x v="5"/>
    <s v="INT_QAM_DETAILED_PRODUCT_DEFECT"/>
    <s v="CUSTOMER_NAME"/>
    <s v="N/A"/>
    <s v="N/A"/>
    <m/>
    <m/>
    <m/>
    <m/>
    <s v="N/A"/>
    <s v="N/A"/>
    <s v="N/A"/>
    <m/>
    <m/>
    <m/>
    <m/>
    <m/>
    <m/>
    <m/>
    <m/>
    <m/>
    <s v="資料清單"/>
    <x v="16"/>
    <x v="52"/>
    <x v="222"/>
    <x v="15"/>
    <s v="IEC_STD_V10 &gt;&gt; Data Standard &gt;&gt; QAM"/>
    <s v="Customer Name"/>
    <x v="178"/>
    <x v="1"/>
    <x v="0"/>
    <x v="430"/>
    <x v="10"/>
    <s v="IEC_STD_V10 &gt;&gt; Common &gt;&gt; AutoMetaDataCustomer Name"/>
    <x v="2"/>
    <x v="2"/>
    <s v="客戶名稱Relationship"/>
    <n v="340"/>
    <n v="968"/>
    <n v="0"/>
    <s v=""/>
    <n v="0"/>
    <n v="0"/>
    <n v="1036"/>
    <x v="81"/>
    <s v="Detailed product defect"/>
    <x v="93"/>
    <s v="IEC_STD_V10 &gt;&gt; Data Standard &gt;&gt; QAM &gt;&gt; Detailed product defect"/>
    <x v="0"/>
    <s v="QAM:"/>
    <x v="52"/>
    <x v="52"/>
    <x v="969"/>
    <x v="178"/>
    <x v="178"/>
    <x v="189"/>
    <x v="26"/>
    <x v="5"/>
    <x v="0"/>
    <x v="2"/>
    <m/>
    <x v="0"/>
    <x v="2"/>
    <s v="Detailed product defect_Customer Name"/>
    <x v="953"/>
    <x v="2"/>
    <x v="0"/>
    <x v="12"/>
    <x v="7"/>
    <x v="0"/>
    <x v="0"/>
    <s v="INT_QAM_DETAILED_PRODUCT_DEFECT"/>
    <s v="CUSTOMER_NAME"/>
    <x v="84"/>
    <x v="97"/>
    <x v="1"/>
    <n v="0"/>
    <x v="0"/>
    <x v="0"/>
    <x v="0"/>
    <s v=""/>
    <s v=""/>
    <n v="969"/>
    <s v="-969"/>
    <x v="0"/>
    <x v="0"/>
    <x v="0"/>
    <x v="178"/>
    <x v="10"/>
    <s v="各事業處所負責的業務及客戶"/>
    <s v="Manual"/>
    <s v="MANUAL"/>
    <x v="5"/>
    <x v="222"/>
    <m/>
    <s v="^(Manual|MANUAL)$"/>
    <n v="9"/>
    <x v="0"/>
    <x v="7"/>
    <x v="0"/>
    <x v="1"/>
    <x v="1"/>
    <x v="1"/>
    <b v="0"/>
    <x v="0"/>
    <x v="1"/>
    <n v="0"/>
    <x v="0"/>
    <b v="0"/>
    <b v="0"/>
    <b v="0"/>
    <b v="0"/>
    <b v="0"/>
    <b v="0"/>
    <b v="0"/>
    <b v="0"/>
    <b v="0"/>
    <b v="0"/>
    <b v="0"/>
    <x v="0"/>
    <x v="0"/>
    <n v="0"/>
    <x v="12"/>
    <x v="0"/>
  </r>
  <r>
    <m/>
    <x v="7"/>
    <x v="15"/>
    <x v="180"/>
    <x v="180"/>
    <x v="1"/>
    <x v="431"/>
    <s v="Defined by BU"/>
    <x v="2"/>
    <x v="94"/>
    <s v="N/A"/>
    <s v="Sensitive "/>
    <s v="代碼類"/>
    <s v="Defined by BU"/>
    <x v="0"/>
    <s v="重慶質管處 QCD"/>
    <x v="10"/>
    <x v="12"/>
    <x v="0"/>
    <x v="5"/>
    <s v="INT_QAM_DETAILED_PRODUCT_DEFECT"/>
    <s v="PRODUCT_CATEGORY"/>
    <s v="N/A"/>
    <s v="N/A"/>
    <m/>
    <m/>
    <m/>
    <m/>
    <s v="HP_IBM_consulted_Data to IT_20211221.xlsx 之 &quot;ARR Trend&quot; sheet"/>
    <s v="N/A"/>
    <s v="N/A"/>
    <m/>
    <m/>
    <m/>
    <m/>
    <m/>
    <m/>
    <m/>
    <m/>
    <m/>
    <s v="資料清單"/>
    <x v="16"/>
    <x v="53"/>
    <x v="223"/>
    <x v="15"/>
    <s v="IEC_STD_V10 &gt;&gt; Data Standard &gt;&gt; QAM"/>
    <s v="Product Category"/>
    <x v="180"/>
    <x v="1"/>
    <x v="0"/>
    <x v="431"/>
    <x v="10"/>
    <s v="IEC_STD_V10 &gt;&gt; Common &gt;&gt; AutoMetaDataProduct Category"/>
    <x v="2"/>
    <x v="2"/>
    <s v="產品型態分類Relationship"/>
    <n v="342"/>
    <n v="968"/>
    <n v="0"/>
    <s v=""/>
    <n v="0"/>
    <n v="0"/>
    <n v="1046"/>
    <x v="83"/>
    <s v="Detailed product defect"/>
    <x v="93"/>
    <s v="IEC_STD_V10 &gt;&gt; Data Standard &gt;&gt; QAM &gt;&gt; Detailed product defect"/>
    <x v="0"/>
    <s v="QAM:"/>
    <x v="53"/>
    <x v="53"/>
    <x v="970"/>
    <x v="180"/>
    <x v="180"/>
    <x v="338"/>
    <x v="60"/>
    <x v="5"/>
    <x v="0"/>
    <x v="2"/>
    <m/>
    <x v="0"/>
    <x v="2"/>
    <s v="Detailed product defect_Product Category"/>
    <x v="954"/>
    <x v="2"/>
    <x v="0"/>
    <x v="12"/>
    <x v="7"/>
    <x v="0"/>
    <x v="0"/>
    <s v="INT_QAM_DETAILED_PRODUCT_DEFECT"/>
    <s v="PRODUCT_CATEGORY"/>
    <x v="84"/>
    <x v="280"/>
    <x v="1"/>
    <n v="0"/>
    <x v="0"/>
    <x v="0"/>
    <x v="0"/>
    <s v=""/>
    <s v=""/>
    <n v="970"/>
    <s v="-970"/>
    <x v="0"/>
    <x v="0"/>
    <x v="0"/>
    <x v="180"/>
    <x v="10"/>
    <s v="市場產品型態分類_x000a_- NB, DT, Docking"/>
    <s v="Manual"/>
    <s v="MANUAL"/>
    <x v="5"/>
    <x v="223"/>
    <m/>
    <s v="^(Manual|MANUAL)$"/>
    <n v="9"/>
    <x v="0"/>
    <x v="7"/>
    <x v="0"/>
    <x v="1"/>
    <x v="1"/>
    <x v="1"/>
    <b v="0"/>
    <x v="0"/>
    <x v="1"/>
    <n v="0"/>
    <x v="0"/>
    <b v="0"/>
    <b v="0"/>
    <b v="0"/>
    <b v="0"/>
    <b v="0"/>
    <b v="0"/>
    <b v="0"/>
    <b v="0"/>
    <b v="0"/>
    <b v="0"/>
    <b v="0"/>
    <x v="0"/>
    <x v="0"/>
    <n v="0"/>
    <x v="11"/>
    <x v="0"/>
  </r>
  <r>
    <m/>
    <x v="7"/>
    <x v="15"/>
    <x v="181"/>
    <x v="181"/>
    <x v="1"/>
    <x v="432"/>
    <s v="Defined by BU"/>
    <x v="2"/>
    <x v="94"/>
    <s v="N/A"/>
    <s v="Sensitive "/>
    <s v="代碼類"/>
    <s v="Defined by BU"/>
    <x v="0"/>
    <s v="重慶質管處 QCD"/>
    <x v="10"/>
    <x v="12"/>
    <x v="0"/>
    <x v="5"/>
    <s v="INT_QAM_DETAILED_PRODUCT_DEFECT"/>
    <s v="PRODUCT_SERIES"/>
    <s v="N/A"/>
    <s v="N/A"/>
    <m/>
    <m/>
    <m/>
    <m/>
    <s v="N/A"/>
    <s v="N/A"/>
    <s v="N/A"/>
    <m/>
    <m/>
    <m/>
    <m/>
    <m/>
    <m/>
    <m/>
    <m/>
    <m/>
    <s v="資料清單"/>
    <x v="16"/>
    <x v="54"/>
    <x v="224"/>
    <x v="15"/>
    <s v="IEC_STD_V10 &gt;&gt; Data Standard &gt;&gt; QAM"/>
    <s v="Product Series"/>
    <x v="181"/>
    <x v="1"/>
    <x v="0"/>
    <x v="432"/>
    <x v="10"/>
    <s v="IEC_STD_V10 &gt;&gt; Common &gt;&gt; AutoMetaDataProduct Series"/>
    <x v="2"/>
    <x v="2"/>
    <s v="產品系列Relationship"/>
    <n v="343"/>
    <n v="968"/>
    <n v="0"/>
    <s v=""/>
    <n v="0"/>
    <n v="0"/>
    <n v="1042"/>
    <x v="84"/>
    <s v="Detailed product defect"/>
    <x v="93"/>
    <s v="IEC_STD_V10 &gt;&gt; Data Standard &gt;&gt; QAM &gt;&gt; Detailed product defect"/>
    <x v="0"/>
    <s v="QAM:"/>
    <x v="54"/>
    <x v="54"/>
    <x v="971"/>
    <x v="181"/>
    <x v="181"/>
    <x v="338"/>
    <x v="60"/>
    <x v="5"/>
    <x v="0"/>
    <x v="2"/>
    <m/>
    <x v="0"/>
    <x v="2"/>
    <s v="Detailed product defect_Product Series"/>
    <x v="955"/>
    <x v="2"/>
    <x v="0"/>
    <x v="12"/>
    <x v="7"/>
    <x v="0"/>
    <x v="0"/>
    <s v="INT_QAM_DETAILED_PRODUCT_DEFECT"/>
    <s v="PRODUCT_SERIES"/>
    <x v="84"/>
    <x v="281"/>
    <x v="1"/>
    <n v="0"/>
    <x v="0"/>
    <x v="0"/>
    <x v="0"/>
    <s v=""/>
    <s v=""/>
    <n v="971"/>
    <s v="-971"/>
    <x v="0"/>
    <x v="0"/>
    <x v="0"/>
    <x v="181"/>
    <x v="10"/>
    <s v="各事業處所負責的機種類別, 如2021-800, 2022-1000,  AIO, Tablet"/>
    <s v="Manual"/>
    <s v="MANUAL"/>
    <x v="5"/>
    <x v="224"/>
    <m/>
    <s v="^(Manual|MANUAL)$"/>
    <n v="9"/>
    <x v="0"/>
    <x v="7"/>
    <x v="0"/>
    <x v="1"/>
    <x v="1"/>
    <x v="1"/>
    <b v="0"/>
    <x v="0"/>
    <x v="1"/>
    <n v="0"/>
    <x v="0"/>
    <b v="0"/>
    <b v="0"/>
    <b v="0"/>
    <b v="0"/>
    <b v="0"/>
    <b v="0"/>
    <b v="0"/>
    <b v="0"/>
    <b v="0"/>
    <b v="0"/>
    <b v="0"/>
    <x v="0"/>
    <x v="0"/>
    <n v="0"/>
    <x v="0"/>
    <x v="0"/>
  </r>
  <r>
    <m/>
    <x v="7"/>
    <x v="15"/>
    <x v="426"/>
    <x v="427"/>
    <x v="1"/>
    <x v="447"/>
    <s v="N/A"/>
    <x v="2"/>
    <x v="94"/>
    <s v="N/A"/>
    <s v="General"/>
    <s v="代碼類"/>
    <s v="PCA/System "/>
    <x v="0"/>
    <s v="重慶質管處 QCD"/>
    <x v="10"/>
    <x v="12"/>
    <x v="0"/>
    <x v="5"/>
    <s v="INT_QAM_DETAILED_PRODUCT_DEFECT"/>
    <s v="PRODUCT_LEVEL"/>
    <s v="N/A"/>
    <s v="N/A"/>
    <m/>
    <m/>
    <m/>
    <m/>
    <s v="N/A"/>
    <s v="N/A"/>
    <s v="N/A"/>
    <m/>
    <m/>
    <m/>
    <m/>
    <m/>
    <m/>
    <m/>
    <m/>
    <m/>
    <s v="資料清單"/>
    <x v="16"/>
    <x v="55"/>
    <x v="239"/>
    <x v="15"/>
    <s v="IEC_STD_V10 &gt;&gt; Data Standard &gt;&gt; QAM"/>
    <s v="Product level"/>
    <x v="427"/>
    <x v="1"/>
    <x v="0"/>
    <x v="447"/>
    <x v="10"/>
    <s v="IEC_STD_V10 &gt;&gt; Common &gt;&gt; AutoMetaDataProduct level"/>
    <x v="2"/>
    <x v="0"/>
    <s v="產品層級Relationship"/>
    <n v="950"/>
    <n v="968"/>
    <n v="0"/>
    <s v=""/>
    <n v="0"/>
    <n v="0"/>
    <n v="950"/>
    <x v="191"/>
    <s v="Detailed product defect"/>
    <x v="93"/>
    <s v="IEC_STD_V10 &gt;&gt; Data Standard &gt;&gt; QAM &gt;&gt; Detailed product defect"/>
    <x v="0"/>
    <s v="QAM:"/>
    <x v="55"/>
    <x v="55"/>
    <x v="972"/>
    <x v="426"/>
    <x v="427"/>
    <x v="189"/>
    <x v="61"/>
    <x v="5"/>
    <x v="0"/>
    <x v="2"/>
    <m/>
    <x v="0"/>
    <x v="2"/>
    <s v="Detailed product defect_Product level"/>
    <x v="956"/>
    <x v="2"/>
    <x v="0"/>
    <x v="12"/>
    <x v="7"/>
    <x v="0"/>
    <x v="0"/>
    <s v="INT_QAM_DETAILED_PRODUCT_DEFECT"/>
    <s v="PRODUCT_LEVEL"/>
    <x v="84"/>
    <x v="293"/>
    <x v="1"/>
    <n v="0"/>
    <x v="0"/>
    <x v="0"/>
    <x v="0"/>
    <s v=""/>
    <s v=""/>
    <n v="972"/>
    <s v="-972"/>
    <x v="0"/>
    <x v="0"/>
    <x v="0"/>
    <x v="427"/>
    <x v="10"/>
    <s v="產品層級 PCA/System "/>
    <s v="Manual"/>
    <s v="MANUAL"/>
    <x v="5"/>
    <x v="239"/>
    <m/>
    <s v="^(Manual|MANUAL)$"/>
    <n v="9"/>
    <x v="0"/>
    <x v="7"/>
    <x v="0"/>
    <x v="1"/>
    <x v="1"/>
    <x v="1"/>
    <b v="0"/>
    <x v="0"/>
    <x v="1"/>
    <n v="0"/>
    <x v="0"/>
    <b v="0"/>
    <b v="0"/>
    <b v="0"/>
    <b v="0"/>
    <b v="0"/>
    <b v="0"/>
    <b v="0"/>
    <b v="0"/>
    <b v="0"/>
    <b v="0"/>
    <b v="0"/>
    <x v="0"/>
    <x v="0"/>
    <n v="0"/>
    <x v="12"/>
    <x v="0"/>
  </r>
  <r>
    <m/>
    <x v="7"/>
    <x v="15"/>
    <x v="412"/>
    <x v="413"/>
    <x v="1"/>
    <x v="458"/>
    <s v="良率回報日期按自然年曆分布 _x000a_每周三上傳報告, 報告內容寫明公元年/月/日"/>
    <x v="2"/>
    <x v="94"/>
    <s v="N/A"/>
    <s v="General"/>
    <s v="日期類"/>
    <s v="N/A"/>
    <x v="0"/>
    <s v="重慶質管處 QCD"/>
    <x v="10"/>
    <x v="12"/>
    <x v="0"/>
    <x v="5"/>
    <s v="INT_QAM_DETAILED_PRODUCT_DEFECT"/>
    <s v="WEEKLY_PRODUCT_YIELD_REPORT"/>
    <s v="N/A"/>
    <s v="N/A"/>
    <m/>
    <m/>
    <m/>
    <m/>
    <s v="HP_IBM_consulted_Data to IT_20211221.xlsx 之 &quot;ARR Trend&quot; sheet"/>
    <s v="N/A"/>
    <s v="N/A"/>
    <m/>
    <m/>
    <m/>
    <m/>
    <m/>
    <m/>
    <m/>
    <m/>
    <m/>
    <s v="資料清單"/>
    <x v="16"/>
    <x v="56"/>
    <x v="225"/>
    <x v="15"/>
    <s v="IEC_STD_V10 &gt;&gt; Data Standard &gt;&gt; QAM"/>
    <s v="Weekly product yield report"/>
    <x v="413"/>
    <x v="1"/>
    <x v="0"/>
    <x v="458"/>
    <x v="10"/>
    <s v="IEC_STD_V10 &gt;&gt; Common &gt;&gt; AutoMetaDataWeekly product yield report"/>
    <x v="2"/>
    <x v="0"/>
    <s v="周產品良率回報Relationship"/>
    <n v="925"/>
    <n v="968"/>
    <n v="0"/>
    <s v=""/>
    <n v="0"/>
    <n v="0"/>
    <n v="925"/>
    <x v="190"/>
    <s v="Detailed product defect"/>
    <x v="93"/>
    <s v="IEC_STD_V10 &gt;&gt; Data Standard &gt;&gt; QAM &gt;&gt; Detailed product defect"/>
    <x v="0"/>
    <s v="QAM:"/>
    <x v="56"/>
    <x v="56"/>
    <x v="973"/>
    <x v="412"/>
    <x v="413"/>
    <x v="339"/>
    <x v="26"/>
    <x v="5"/>
    <x v="0"/>
    <x v="3"/>
    <m/>
    <x v="0"/>
    <x v="2"/>
    <s v="Detailed product defect_Weekly product yield report"/>
    <x v="957"/>
    <x v="2"/>
    <x v="0"/>
    <x v="12"/>
    <x v="7"/>
    <x v="0"/>
    <x v="0"/>
    <s v="INT_QAM_DETAILED_PRODUCT_DEFECT"/>
    <s v="WEEKLY_PRODUCT_YIELD_REPORT"/>
    <x v="84"/>
    <x v="282"/>
    <x v="1"/>
    <n v="0"/>
    <x v="0"/>
    <x v="0"/>
    <x v="0"/>
    <s v=""/>
    <s v=""/>
    <n v="973"/>
    <s v="-973"/>
    <x v="0"/>
    <x v="0"/>
    <x v="0"/>
    <x v="413"/>
    <x v="10"/>
    <s v="每周產品不良率"/>
    <s v="Manual"/>
    <s v="MANUAL"/>
    <x v="5"/>
    <x v="225"/>
    <m/>
    <s v="^(Manual|MANUAL)$"/>
    <n v="9"/>
    <x v="0"/>
    <x v="7"/>
    <x v="0"/>
    <x v="1"/>
    <x v="1"/>
    <x v="1"/>
    <b v="0"/>
    <x v="0"/>
    <x v="1"/>
    <n v="0"/>
    <x v="0"/>
    <b v="0"/>
    <b v="0"/>
    <b v="0"/>
    <b v="0"/>
    <b v="0"/>
    <b v="0"/>
    <b v="0"/>
    <b v="0"/>
    <b v="0"/>
    <b v="0"/>
    <b v="0"/>
    <x v="0"/>
    <x v="0"/>
    <n v="0"/>
    <x v="8"/>
    <x v="0"/>
  </r>
  <r>
    <m/>
    <x v="7"/>
    <x v="15"/>
    <x v="437"/>
    <x v="438"/>
    <x v="1"/>
    <x v="459"/>
    <s v="N/A"/>
    <x v="1"/>
    <x v="94"/>
    <s v="N/A"/>
    <s v="General"/>
    <s v="代碼類"/>
    <s v="不良類型: _x000a_- All defect 所有不良, Design, Process, Material, Others"/>
    <x v="0"/>
    <s v="重慶質管處 QCD"/>
    <x v="10"/>
    <x v="12"/>
    <x v="0"/>
    <x v="5"/>
    <s v="INT_QAM_DETAILED_PRODUCT_DEFECT"/>
    <s v="DEFECT_TYPE_CODE"/>
    <s v="N/A"/>
    <s v="N/A"/>
    <m/>
    <m/>
    <m/>
    <m/>
    <s v="N/A"/>
    <s v="N/A"/>
    <s v="N/A"/>
    <m/>
    <m/>
    <m/>
    <m/>
    <m/>
    <m/>
    <m/>
    <m/>
    <m/>
    <s v="資料清單"/>
    <x v="16"/>
    <x v="57"/>
    <x v="250"/>
    <x v="15"/>
    <s v="IEC_STD_V10 &gt;&gt; Data Standard &gt;&gt; QAM"/>
    <s v="Defect type code"/>
    <x v="438"/>
    <x v="1"/>
    <x v="0"/>
    <x v="459"/>
    <x v="10"/>
    <s v="IEC_STD_V10 &gt;&gt; Common &gt;&gt; AutoMetaDataDefect type code"/>
    <x v="1"/>
    <x v="0"/>
    <s v="生產不良類型代碼Property"/>
    <n v="976"/>
    <n v="968"/>
    <n v="0"/>
    <s v="Defect type code"/>
    <n v="1"/>
    <n v="0"/>
    <n v="0"/>
    <x v="0"/>
    <s v="Detailed product defect"/>
    <x v="93"/>
    <s v="IEC_STD_V10 &gt;&gt; Data Standard &gt;&gt; QAM &gt;&gt; Detailed product defect"/>
    <x v="0"/>
    <s v="QAM:"/>
    <x v="57"/>
    <x v="57"/>
    <x v="974"/>
    <x v="437"/>
    <x v="438"/>
    <x v="189"/>
    <x v="63"/>
    <x v="5"/>
    <x v="0"/>
    <x v="2"/>
    <m/>
    <x v="0"/>
    <x v="1"/>
    <s v="Detailed product defect_Defect type code"/>
    <x v="958"/>
    <x v="1"/>
    <x v="0"/>
    <x v="12"/>
    <x v="7"/>
    <x v="0"/>
    <x v="0"/>
    <s v="INT_QAM_DETAILED_PRODUCT_DEFECT"/>
    <s v="DEFECT_TYPE_CODE"/>
    <x v="84"/>
    <x v="302"/>
    <x v="1"/>
    <n v="0"/>
    <x v="0"/>
    <x v="0"/>
    <x v="0"/>
    <s v=""/>
    <s v=""/>
    <n v="974"/>
    <s v="-974"/>
    <x v="0"/>
    <x v="0"/>
    <x v="0"/>
    <x v="438"/>
    <x v="10"/>
    <s v="不良類型: _x000a_- All defect 所有不良, Design, Process, Material, Others"/>
    <s v="Manual"/>
    <s v="MANUAL"/>
    <x v="5"/>
    <x v="250"/>
    <m/>
    <s v="^(Manual|MANUAL)$"/>
    <n v="9"/>
    <x v="0"/>
    <x v="7"/>
    <x v="0"/>
    <x v="1"/>
    <x v="0"/>
    <x v="1"/>
    <b v="0"/>
    <x v="0"/>
    <x v="1"/>
    <n v="0"/>
    <x v="0"/>
    <b v="0"/>
    <b v="0"/>
    <b v="0"/>
    <b v="0"/>
    <b v="0"/>
    <b v="0"/>
    <b v="0"/>
    <b v="0"/>
    <b v="0"/>
    <b v="0"/>
    <b v="0"/>
    <x v="0"/>
    <x v="0"/>
    <n v="0"/>
    <x v="11"/>
    <x v="0"/>
  </r>
  <r>
    <m/>
    <x v="7"/>
    <x v="15"/>
    <x v="428"/>
    <x v="429"/>
    <x v="1"/>
    <x v="449"/>
    <s v="System統計FA秤重站點投入數_x000a_PCA統計SA ECR站點投入數"/>
    <x v="2"/>
    <x v="94"/>
    <s v="N/A"/>
    <s v="General"/>
    <s v="數值類"/>
    <m/>
    <x v="0"/>
    <s v="重慶質管處 QCD"/>
    <x v="10"/>
    <x v="12"/>
    <x v="0"/>
    <x v="5"/>
    <s v="INT_QAM_DETAILED_PRODUCT_DEFECT"/>
    <s v="INPUT_QUANTITY_BY_INSPECTION_STATION"/>
    <s v="N/A"/>
    <s v="N/A"/>
    <m/>
    <m/>
    <m/>
    <m/>
    <s v="N/A"/>
    <s v="N/A"/>
    <s v="N/A"/>
    <m/>
    <m/>
    <m/>
    <m/>
    <m/>
    <m/>
    <m/>
    <m/>
    <m/>
    <s v="資料清單"/>
    <x v="16"/>
    <x v="58"/>
    <x v="241"/>
    <x v="15"/>
    <s v="IEC_STD_V10 &gt;&gt; Data Standard &gt;&gt; QAM"/>
    <s v="Input quantity by inspection station"/>
    <x v="429"/>
    <x v="1"/>
    <x v="0"/>
    <x v="449"/>
    <x v="10"/>
    <s v="IEC_STD_V10 &gt;&gt; Common &gt;&gt; AutoMetaDataInput quantity by inspection station"/>
    <x v="2"/>
    <x v="0"/>
    <s v="站點投入數量Relationship"/>
    <n v="953"/>
    <n v="968"/>
    <n v="0"/>
    <s v=""/>
    <n v="0"/>
    <n v="0"/>
    <n v="953"/>
    <x v="193"/>
    <s v="Detailed product defect"/>
    <x v="93"/>
    <s v="IEC_STD_V10 &gt;&gt; Data Standard &gt;&gt; QAM &gt;&gt; Detailed product defect"/>
    <x v="0"/>
    <s v="QAM:"/>
    <x v="58"/>
    <x v="58"/>
    <x v="975"/>
    <x v="428"/>
    <x v="429"/>
    <x v="355"/>
    <x v="0"/>
    <x v="5"/>
    <x v="0"/>
    <x v="4"/>
    <m/>
    <x v="0"/>
    <x v="2"/>
    <s v="Detailed product defect_Input quantity by inspection station"/>
    <x v="959"/>
    <x v="2"/>
    <x v="0"/>
    <x v="12"/>
    <x v="7"/>
    <x v="0"/>
    <x v="0"/>
    <s v="INT_QAM_DETAILED_PRODUCT_DEFECT"/>
    <s v="INPUT_QUANTITY_BY_INSPECTION_STATION"/>
    <x v="84"/>
    <x v="295"/>
    <x v="1"/>
    <n v="0"/>
    <x v="0"/>
    <x v="0"/>
    <x v="0"/>
    <s v=""/>
    <s v=""/>
    <n v="975"/>
    <s v="-975"/>
    <x v="0"/>
    <x v="0"/>
    <x v="0"/>
    <x v="429"/>
    <x v="10"/>
    <s v="各個檢查站投入數"/>
    <s v="Manual"/>
    <s v="MANUAL"/>
    <x v="5"/>
    <x v="241"/>
    <m/>
    <s v="^(Manual|MANUAL)$"/>
    <n v="9"/>
    <x v="0"/>
    <x v="7"/>
    <x v="0"/>
    <x v="1"/>
    <x v="1"/>
    <x v="1"/>
    <b v="0"/>
    <x v="0"/>
    <x v="1"/>
    <n v="0"/>
    <x v="0"/>
    <b v="0"/>
    <b v="0"/>
    <b v="0"/>
    <b v="0"/>
    <b v="0"/>
    <b v="0"/>
    <b v="0"/>
    <b v="0"/>
    <b v="0"/>
    <b v="0"/>
    <b v="0"/>
    <x v="0"/>
    <x v="0"/>
    <n v="0"/>
    <x v="39"/>
    <x v="0"/>
  </r>
  <r>
    <m/>
    <x v="7"/>
    <x v="15"/>
    <x v="438"/>
    <x v="439"/>
    <x v="1"/>
    <x v="460"/>
    <m/>
    <x v="1"/>
    <x v="94"/>
    <s v="N/A"/>
    <s v="General"/>
    <s v="數值類"/>
    <m/>
    <x v="0"/>
    <s v="重慶質管處 QCD"/>
    <x v="10"/>
    <x v="12"/>
    <x v="0"/>
    <x v="5"/>
    <s v="INT_QAM_DETAILED_PRODUCT_DEFECT"/>
    <s v="DEFECT_TYPE_QUANTITY"/>
    <s v="N/A"/>
    <s v="N/A"/>
    <m/>
    <m/>
    <m/>
    <m/>
    <s v="N/A"/>
    <s v="N/A"/>
    <s v="N/A"/>
    <m/>
    <m/>
    <m/>
    <m/>
    <m/>
    <m/>
    <m/>
    <m/>
    <m/>
    <s v="資料清單"/>
    <x v="16"/>
    <x v="59"/>
    <x v="251"/>
    <x v="15"/>
    <s v="IEC_STD_V10 &gt;&gt; Data Standard &gt;&gt; QAM"/>
    <s v="Defect type quantity"/>
    <x v="439"/>
    <x v="1"/>
    <x v="0"/>
    <x v="460"/>
    <x v="10"/>
    <s v="IEC_STD_V10 &gt;&gt; Common &gt;&gt; AutoMetaDataDefect type quantity"/>
    <x v="1"/>
    <x v="0"/>
    <s v="各不良類型數量Property"/>
    <n v="978"/>
    <n v="968"/>
    <n v="0"/>
    <s v="Defect type quantity"/>
    <n v="1"/>
    <n v="0"/>
    <n v="0"/>
    <x v="0"/>
    <s v="Detailed product defect"/>
    <x v="93"/>
    <s v="IEC_STD_V10 &gt;&gt; Data Standard &gt;&gt; QAM &gt;&gt; Detailed product defect"/>
    <x v="0"/>
    <s v="QAM:"/>
    <x v="59"/>
    <x v="59"/>
    <x v="976"/>
    <x v="438"/>
    <x v="439"/>
    <x v="203"/>
    <x v="0"/>
    <x v="5"/>
    <x v="0"/>
    <x v="4"/>
    <m/>
    <x v="0"/>
    <x v="1"/>
    <s v="Detailed product defect_Defect type quantity"/>
    <x v="960"/>
    <x v="1"/>
    <x v="0"/>
    <x v="12"/>
    <x v="7"/>
    <x v="0"/>
    <x v="0"/>
    <s v="INT_QAM_DETAILED_PRODUCT_DEFECT"/>
    <s v="DEFECT_TYPE_QUANTITY"/>
    <x v="84"/>
    <x v="303"/>
    <x v="1"/>
    <n v="0"/>
    <x v="0"/>
    <x v="0"/>
    <x v="0"/>
    <s v=""/>
    <s v=""/>
    <n v="976"/>
    <s v="-976"/>
    <x v="0"/>
    <x v="0"/>
    <x v="0"/>
    <x v="439"/>
    <x v="10"/>
    <s v="各不良類型數量"/>
    <s v="Manual"/>
    <s v="MANUAL"/>
    <x v="5"/>
    <x v="251"/>
    <m/>
    <s v="^(Manual|MANUAL)$"/>
    <n v="9"/>
    <x v="0"/>
    <x v="7"/>
    <x v="0"/>
    <x v="1"/>
    <x v="0"/>
    <x v="1"/>
    <b v="0"/>
    <x v="0"/>
    <x v="1"/>
    <n v="0"/>
    <x v="0"/>
    <b v="0"/>
    <b v="0"/>
    <b v="0"/>
    <b v="0"/>
    <b v="0"/>
    <b v="0"/>
    <b v="0"/>
    <b v="0"/>
    <b v="0"/>
    <b v="0"/>
    <b v="0"/>
    <x v="0"/>
    <x v="0"/>
    <n v="0"/>
    <x v="6"/>
    <x v="0"/>
  </r>
  <r>
    <m/>
    <x v="7"/>
    <x v="15"/>
    <x v="439"/>
    <x v="440"/>
    <x v="1"/>
    <x v="461"/>
    <s v="各不良原因/秤重站點投入數"/>
    <x v="1"/>
    <x v="94"/>
    <s v="N/A"/>
    <s v="General"/>
    <s v="比例類"/>
    <m/>
    <x v="0"/>
    <s v="重慶質管處 QCD"/>
    <x v="10"/>
    <x v="12"/>
    <x v="0"/>
    <x v="5"/>
    <s v="INT_QAM_DETAILED_PRODUCT_DEFECT"/>
    <s v="DEFECT_RATE_BY_DEFECT_TYPE"/>
    <s v="N/A"/>
    <s v="N/A"/>
    <m/>
    <m/>
    <m/>
    <m/>
    <s v="N/A"/>
    <s v="N/A"/>
    <s v="N/A"/>
    <m/>
    <m/>
    <m/>
    <m/>
    <m/>
    <m/>
    <m/>
    <m/>
    <m/>
    <s v="資料清單"/>
    <x v="16"/>
    <x v="60"/>
    <x v="252"/>
    <x v="15"/>
    <s v="IEC_STD_V10 &gt;&gt; Data Standard &gt;&gt; QAM"/>
    <s v="Defect rate by defect type"/>
    <x v="440"/>
    <x v="1"/>
    <x v="0"/>
    <x v="461"/>
    <x v="10"/>
    <s v="IEC_STD_V10 &gt;&gt; Common &gt;&gt; AutoMetaDataDefect rate by defect type"/>
    <x v="1"/>
    <x v="0"/>
    <s v="各不良類型不良率Property"/>
    <n v="979"/>
    <n v="968"/>
    <n v="0"/>
    <s v="Defect rate by defect type"/>
    <n v="1"/>
    <n v="0"/>
    <n v="0"/>
    <x v="0"/>
    <s v="Detailed product defect"/>
    <x v="93"/>
    <s v="IEC_STD_V10 &gt;&gt; Data Standard &gt;&gt; QAM &gt;&gt; Detailed product defect"/>
    <x v="0"/>
    <s v="QAM:"/>
    <x v="60"/>
    <x v="60"/>
    <x v="977"/>
    <x v="439"/>
    <x v="440"/>
    <x v="356"/>
    <x v="0"/>
    <x v="5"/>
    <x v="0"/>
    <x v="5"/>
    <m/>
    <x v="0"/>
    <x v="1"/>
    <s v="Detailed product defect_Defect rate by defect type"/>
    <x v="961"/>
    <x v="1"/>
    <x v="0"/>
    <x v="12"/>
    <x v="7"/>
    <x v="0"/>
    <x v="0"/>
    <s v="INT_QAM_DETAILED_PRODUCT_DEFECT"/>
    <s v="DEFECT_RATE_BY_DEFECT_TYPE"/>
    <x v="84"/>
    <x v="304"/>
    <x v="1"/>
    <n v="0"/>
    <x v="0"/>
    <x v="0"/>
    <x v="0"/>
    <s v=""/>
    <s v=""/>
    <n v="977"/>
    <s v="-977"/>
    <x v="0"/>
    <x v="0"/>
    <x v="0"/>
    <x v="440"/>
    <x v="10"/>
    <s v="各不良原因/檢查站投入數"/>
    <s v="Manual"/>
    <s v="MANUAL"/>
    <x v="5"/>
    <x v="252"/>
    <m/>
    <s v="^(Manual|MANUAL)$"/>
    <n v="9"/>
    <x v="0"/>
    <x v="7"/>
    <x v="0"/>
    <x v="1"/>
    <x v="0"/>
    <x v="1"/>
    <b v="0"/>
    <x v="0"/>
    <x v="1"/>
    <n v="0"/>
    <x v="0"/>
    <b v="0"/>
    <b v="0"/>
    <b v="0"/>
    <b v="0"/>
    <b v="0"/>
    <b v="0"/>
    <b v="0"/>
    <b v="0"/>
    <b v="0"/>
    <b v="0"/>
    <b v="0"/>
    <x v="0"/>
    <x v="0"/>
    <n v="0"/>
    <x v="21"/>
    <x v="0"/>
  </r>
  <r>
    <m/>
    <x v="7"/>
    <x v="15"/>
    <x v="440"/>
    <x v="441"/>
    <x v="1"/>
    <x v="462"/>
    <s v="N/A"/>
    <x v="0"/>
    <x v="0"/>
    <s v="N/A"/>
    <s v="Sensitive "/>
    <m/>
    <m/>
    <x v="0"/>
    <s v="重慶質管處 QCD"/>
    <x v="10"/>
    <x v="12"/>
    <x v="0"/>
    <x v="5"/>
    <s v="INT_QAM_DEFECT_TARGET_BY_DEFECT_TYPE_MAPPING"/>
    <m/>
    <s v="N/A"/>
    <s v="N/A"/>
    <m/>
    <m/>
    <m/>
    <m/>
    <s v="N/A"/>
    <s v="N/A"/>
    <s v="N/A"/>
    <m/>
    <m/>
    <m/>
    <m/>
    <m/>
    <m/>
    <m/>
    <m/>
    <m/>
    <s v="資料清單"/>
    <x v="16"/>
    <x v="61"/>
    <x v="253"/>
    <x v="15"/>
    <s v="IEC_STD_V10 &gt;&gt; Data Standard &gt;&gt; QAM"/>
    <s v="Defect target by defect type mapping"/>
    <x v="441"/>
    <x v="1"/>
    <x v="0"/>
    <x v="462"/>
    <x v="10"/>
    <s v="IEC_STD_V10 &gt;&gt; Common &gt;&gt; AutoMetaDataDefect target by defect type mapping"/>
    <x v="0"/>
    <x v="2"/>
    <s v="不良類型目標對照Concept"/>
    <n v="980"/>
    <n v="0"/>
    <n v="0"/>
    <s v=""/>
    <n v="0"/>
    <n v="0"/>
    <n v="0"/>
    <x v="0"/>
    <s v=""/>
    <x v="0"/>
    <s v=""/>
    <x v="0"/>
    <s v="QAM:"/>
    <x v="61"/>
    <x v="61"/>
    <x v="978"/>
    <x v="440"/>
    <x v="441"/>
    <x v="189"/>
    <x v="0"/>
    <x v="5"/>
    <x v="0"/>
    <x v="0"/>
    <m/>
    <x v="0"/>
    <x v="0"/>
    <s v="Defect target by defect type mapping"/>
    <x v="962"/>
    <x v="0"/>
    <x v="0"/>
    <x v="12"/>
    <x v="7"/>
    <x v="0"/>
    <x v="0"/>
    <s v="INT_QAM_DEFECT_TARGET_BY_DEFECT_TYPE_MAPPING"/>
    <s v=""/>
    <x v="85"/>
    <x v="0"/>
    <x v="1"/>
    <n v="0"/>
    <x v="0"/>
    <x v="0"/>
    <x v="0"/>
    <s v=""/>
    <s v=""/>
    <n v="978"/>
    <s v="-978"/>
    <x v="0"/>
    <x v="0"/>
    <x v="0"/>
    <x v="441"/>
    <x v="10"/>
    <s v="不良類型目標對照"/>
    <s v="Manual"/>
    <s v="MANUAL"/>
    <x v="5"/>
    <x v="253"/>
    <m/>
    <s v="^(Manual|MANUAL)$"/>
    <n v="9"/>
    <x v="0"/>
    <x v="7"/>
    <x v="0"/>
    <x v="1"/>
    <x v="0"/>
    <x v="1"/>
    <b v="0"/>
    <x v="0"/>
    <x v="0"/>
    <n v="0"/>
    <x v="0"/>
    <b v="0"/>
    <b v="0"/>
    <b v="0"/>
    <b v="0"/>
    <b v="0"/>
    <b v="0"/>
    <b v="0"/>
    <b v="0"/>
    <b v="0"/>
    <b v="0"/>
    <b v="0"/>
    <x v="0"/>
    <x v="0"/>
    <n v="0"/>
    <x v="39"/>
    <x v="0"/>
  </r>
  <r>
    <m/>
    <x v="7"/>
    <x v="15"/>
    <x v="412"/>
    <x v="413"/>
    <x v="1"/>
    <x v="433"/>
    <s v="良率回報日期按自然年曆分布 _x000a_每周三上傳報告, 報告內容寫明公元年/月/日"/>
    <x v="2"/>
    <x v="95"/>
    <s v="N/A"/>
    <s v="General"/>
    <s v="日期類"/>
    <s v="N/A"/>
    <x v="0"/>
    <s v="重慶質管處 QCD"/>
    <x v="10"/>
    <x v="12"/>
    <x v="0"/>
    <x v="5"/>
    <s v="INT_QAM_DEFECT_TARGET_BY_DEFECT_TYPE_MAPPING"/>
    <s v="WEEKLY_PRODUCT_YIELD_REPORT"/>
    <s v="N/A"/>
    <s v="N/A"/>
    <m/>
    <m/>
    <m/>
    <m/>
    <s v="HP_IBM_consulted_Data to IT_20211221.xlsx 之 &quot;ARR Trend&quot; sheet"/>
    <s v="N/A"/>
    <s v="N/A"/>
    <m/>
    <m/>
    <m/>
    <m/>
    <m/>
    <m/>
    <m/>
    <m/>
    <m/>
    <s v="資料清單"/>
    <x v="16"/>
    <x v="62"/>
    <x v="225"/>
    <x v="15"/>
    <s v="IEC_STD_V10 &gt;&gt; Data Standard &gt;&gt; QAM"/>
    <s v="Weekly product yield report"/>
    <x v="413"/>
    <x v="1"/>
    <x v="0"/>
    <x v="433"/>
    <x v="10"/>
    <s v="IEC_STD_V10 &gt;&gt; Common &gt;&gt; AutoMetaDataWeekly product yield report"/>
    <x v="2"/>
    <x v="0"/>
    <s v="周產品良率回報Relationship"/>
    <n v="925"/>
    <n v="980"/>
    <n v="0"/>
    <s v=""/>
    <n v="0"/>
    <n v="0"/>
    <n v="925"/>
    <x v="190"/>
    <s v="Defect target by defect type mapping"/>
    <x v="94"/>
    <s v="IEC_STD_V10 &gt;&gt; Data Standard &gt;&gt; QAM &gt;&gt; Defect target by defect type mapping"/>
    <x v="0"/>
    <s v="QAM:"/>
    <x v="62"/>
    <x v="62"/>
    <x v="979"/>
    <x v="412"/>
    <x v="413"/>
    <x v="339"/>
    <x v="26"/>
    <x v="5"/>
    <x v="0"/>
    <x v="3"/>
    <m/>
    <x v="0"/>
    <x v="2"/>
    <s v="Defect target by defect type mapping_Weekly product yield report"/>
    <x v="963"/>
    <x v="2"/>
    <x v="0"/>
    <x v="12"/>
    <x v="7"/>
    <x v="0"/>
    <x v="0"/>
    <s v="INT_QAM_DEFECT_TARGET_BY_DEFECT_TYPE_MAPPING"/>
    <s v="WEEKLY_PRODUCT_YIELD_REPORT"/>
    <x v="85"/>
    <x v="282"/>
    <x v="1"/>
    <n v="0"/>
    <x v="0"/>
    <x v="0"/>
    <x v="0"/>
    <s v=""/>
    <s v=""/>
    <n v="979"/>
    <s v="-979"/>
    <x v="0"/>
    <x v="0"/>
    <x v="0"/>
    <x v="413"/>
    <x v="10"/>
    <s v="每周產品良率"/>
    <s v="Manual"/>
    <s v="MANUAL"/>
    <x v="5"/>
    <x v="225"/>
    <m/>
    <s v="^(Manual|MANUAL)$"/>
    <n v="9"/>
    <x v="0"/>
    <x v="7"/>
    <x v="0"/>
    <x v="1"/>
    <x v="1"/>
    <x v="1"/>
    <b v="0"/>
    <x v="0"/>
    <x v="1"/>
    <n v="0"/>
    <x v="0"/>
    <b v="0"/>
    <b v="0"/>
    <b v="0"/>
    <b v="0"/>
    <b v="0"/>
    <b v="0"/>
    <b v="0"/>
    <b v="0"/>
    <b v="0"/>
    <b v="0"/>
    <b v="0"/>
    <x v="0"/>
    <x v="0"/>
    <n v="0"/>
    <x v="8"/>
    <x v="0"/>
  </r>
  <r>
    <m/>
    <x v="7"/>
    <x v="15"/>
    <x v="222"/>
    <x v="222"/>
    <x v="1"/>
    <x v="429"/>
    <s v="N/A"/>
    <x v="2"/>
    <x v="95"/>
    <s v="N/A"/>
    <s v="Sensitive "/>
    <s v="代碼類"/>
    <s v="ITO;ICC"/>
    <x v="0"/>
    <s v="重慶質管處 QCD"/>
    <x v="10"/>
    <x v="12"/>
    <x v="0"/>
    <x v="5"/>
    <s v="INT_QAM_DEFECT_TARGET_BY_DEFECT_TYPE_MAPPING"/>
    <s v="SITE_NAME"/>
    <s v="N/A"/>
    <s v="N/A"/>
    <m/>
    <m/>
    <m/>
    <m/>
    <s v="N/A"/>
    <s v="N/A"/>
    <s v="N/A"/>
    <m/>
    <m/>
    <m/>
    <m/>
    <m/>
    <m/>
    <m/>
    <m/>
    <m/>
    <s v="資料清單"/>
    <x v="16"/>
    <x v="63"/>
    <x v="220"/>
    <x v="15"/>
    <s v="IEC_STD_V10 &gt;&gt; Data Standard &gt;&gt; QAM"/>
    <s v="Site Name"/>
    <x v="222"/>
    <x v="1"/>
    <x v="0"/>
    <x v="429"/>
    <x v="10"/>
    <s v="IEC_STD_V10 &gt;&gt; Common &gt;&gt; AutoMetaDataSite Name"/>
    <x v="2"/>
    <x v="2"/>
    <s v="廠區名稱Relationship"/>
    <n v="402"/>
    <n v="980"/>
    <n v="0"/>
    <s v=""/>
    <n v="0"/>
    <n v="0"/>
    <n v="480"/>
    <x v="88"/>
    <s v="Defect target by defect type mapping"/>
    <x v="94"/>
    <s v="IEC_STD_V10 &gt;&gt; Data Standard &gt;&gt; QAM &gt;&gt; Defect target by defect type mapping"/>
    <x v="0"/>
    <s v="QAM:"/>
    <x v="63"/>
    <x v="63"/>
    <x v="980"/>
    <x v="222"/>
    <x v="222"/>
    <x v="189"/>
    <x v="58"/>
    <x v="5"/>
    <x v="0"/>
    <x v="2"/>
    <m/>
    <x v="0"/>
    <x v="2"/>
    <s v="Defect target by defect type mapping_Site Name"/>
    <x v="964"/>
    <x v="2"/>
    <x v="0"/>
    <x v="12"/>
    <x v="7"/>
    <x v="0"/>
    <x v="0"/>
    <s v="INT_QAM_DEFECT_TARGET_BY_DEFECT_TYPE_MAPPING"/>
    <s v="SITE_NAME"/>
    <x v="85"/>
    <x v="132"/>
    <x v="1"/>
    <n v="0"/>
    <x v="0"/>
    <x v="0"/>
    <x v="0"/>
    <s v=""/>
    <s v=""/>
    <n v="980"/>
    <s v="-980"/>
    <x v="0"/>
    <x v="0"/>
    <x v="0"/>
    <x v="222"/>
    <x v="10"/>
    <s v="Site Name"/>
    <s v="Manual"/>
    <s v="MANUAL"/>
    <x v="5"/>
    <x v="220"/>
    <m/>
    <s v="^(Manual|MANUAL)$"/>
    <n v="9"/>
    <x v="0"/>
    <x v="7"/>
    <x v="0"/>
    <x v="1"/>
    <x v="1"/>
    <x v="1"/>
    <b v="0"/>
    <x v="0"/>
    <x v="1"/>
    <n v="0"/>
    <x v="0"/>
    <b v="0"/>
    <b v="0"/>
    <b v="0"/>
    <b v="0"/>
    <b v="0"/>
    <b v="0"/>
    <b v="0"/>
    <b v="0"/>
    <b v="1"/>
    <b v="0"/>
    <b v="0"/>
    <x v="1"/>
    <x v="4"/>
    <n v="1"/>
    <x v="35"/>
    <x v="0"/>
  </r>
  <r>
    <m/>
    <x v="7"/>
    <x v="15"/>
    <x v="177"/>
    <x v="177"/>
    <x v="1"/>
    <x v="430"/>
    <s v="N/A"/>
    <x v="2"/>
    <x v="95"/>
    <s v="N/A"/>
    <s v="Sensitive "/>
    <s v="代碼類"/>
    <s v="BU 1: 第一事業處_x000a_BU 2: 第二事業處"/>
    <x v="0"/>
    <s v="重慶質管處 QCD"/>
    <x v="10"/>
    <x v="12"/>
    <x v="0"/>
    <x v="5"/>
    <s v="INT_QAM_DEFECT_TARGET_BY_DEFECT_TYPE_MAPPING"/>
    <s v="BU_CODE"/>
    <s v="N/A"/>
    <s v="N/A"/>
    <m/>
    <m/>
    <m/>
    <m/>
    <s v="N/A"/>
    <s v="N/A"/>
    <s v="N/A"/>
    <m/>
    <m/>
    <m/>
    <m/>
    <m/>
    <m/>
    <m/>
    <m/>
    <m/>
    <s v="資料清單"/>
    <x v="16"/>
    <x v="64"/>
    <x v="221"/>
    <x v="15"/>
    <s v="IEC_STD_V10 &gt;&gt; Data Standard &gt;&gt; QAM"/>
    <s v="BU Code"/>
    <x v="177"/>
    <x v="1"/>
    <x v="0"/>
    <x v="430"/>
    <x v="10"/>
    <s v="IEC_STD_V10 &gt;&gt; Common &gt;&gt; AutoMetaDataBU Code"/>
    <x v="2"/>
    <x v="2"/>
    <s v="事業處代碼Relationship"/>
    <n v="339"/>
    <n v="980"/>
    <n v="0"/>
    <s v=""/>
    <n v="0"/>
    <n v="0"/>
    <n v="1055"/>
    <x v="80"/>
    <s v="Defect target by defect type mapping"/>
    <x v="94"/>
    <s v="IEC_STD_V10 &gt;&gt; Data Standard &gt;&gt; QAM &gt;&gt; Defect target by defect type mapping"/>
    <x v="0"/>
    <s v="QAM:"/>
    <x v="64"/>
    <x v="64"/>
    <x v="981"/>
    <x v="177"/>
    <x v="177"/>
    <x v="189"/>
    <x v="59"/>
    <x v="5"/>
    <x v="0"/>
    <x v="2"/>
    <m/>
    <x v="0"/>
    <x v="2"/>
    <s v="Defect target by defect type mapping_BU Code"/>
    <x v="965"/>
    <x v="2"/>
    <x v="0"/>
    <x v="12"/>
    <x v="7"/>
    <x v="0"/>
    <x v="0"/>
    <s v="INT_QAM_DEFECT_TARGET_BY_DEFECT_TYPE_MAPPING"/>
    <s v="BU_CODE"/>
    <x v="85"/>
    <x v="96"/>
    <x v="1"/>
    <n v="0"/>
    <x v="0"/>
    <x v="0"/>
    <x v="0"/>
    <s v=""/>
    <s v=""/>
    <n v="981"/>
    <s v="-981"/>
    <x v="0"/>
    <x v="0"/>
    <x v="0"/>
    <x v="177"/>
    <x v="10"/>
    <s v="各事業處所負責的業務及客戶"/>
    <s v="Manual"/>
    <s v="MANUAL"/>
    <x v="5"/>
    <x v="221"/>
    <m/>
    <s v="^(Manual|MANUAL)$"/>
    <n v="9"/>
    <x v="0"/>
    <x v="7"/>
    <x v="0"/>
    <x v="1"/>
    <x v="1"/>
    <x v="1"/>
    <b v="0"/>
    <x v="0"/>
    <x v="1"/>
    <n v="0"/>
    <x v="0"/>
    <b v="0"/>
    <b v="0"/>
    <b v="0"/>
    <b v="0"/>
    <b v="0"/>
    <b v="0"/>
    <b v="0"/>
    <b v="0"/>
    <b v="0"/>
    <b v="0"/>
    <b v="0"/>
    <x v="0"/>
    <x v="0"/>
    <n v="0"/>
    <x v="1"/>
    <x v="0"/>
  </r>
  <r>
    <m/>
    <x v="7"/>
    <x v="15"/>
    <x v="178"/>
    <x v="178"/>
    <x v="1"/>
    <x v="430"/>
    <s v="N/A"/>
    <x v="2"/>
    <x v="95"/>
    <s v="N/A"/>
    <s v="Sensitive "/>
    <s v="代碼類"/>
    <s v="N/A"/>
    <x v="0"/>
    <s v="重慶質管處 QCD"/>
    <x v="10"/>
    <x v="12"/>
    <x v="0"/>
    <x v="5"/>
    <s v="INT_QAM_DEFECT_TARGET_BY_DEFECT_TYPE_MAPPING"/>
    <s v="CUSTOMER_NAME"/>
    <s v="N/A"/>
    <s v="N/A"/>
    <m/>
    <m/>
    <m/>
    <m/>
    <s v="N/A"/>
    <s v="N/A"/>
    <s v="N/A"/>
    <m/>
    <m/>
    <m/>
    <m/>
    <m/>
    <m/>
    <m/>
    <m/>
    <m/>
    <s v="資料清單"/>
    <x v="16"/>
    <x v="65"/>
    <x v="222"/>
    <x v="15"/>
    <s v="IEC_STD_V10 &gt;&gt; Data Standard &gt;&gt; QAM"/>
    <s v="Customer Name"/>
    <x v="178"/>
    <x v="1"/>
    <x v="0"/>
    <x v="430"/>
    <x v="10"/>
    <s v="IEC_STD_V10 &gt;&gt; Common &gt;&gt; AutoMetaDataCustomer Name"/>
    <x v="2"/>
    <x v="2"/>
    <s v="客戶名稱Relationship"/>
    <n v="340"/>
    <n v="980"/>
    <n v="0"/>
    <s v=""/>
    <n v="0"/>
    <n v="0"/>
    <n v="1036"/>
    <x v="81"/>
    <s v="Defect target by defect type mapping"/>
    <x v="94"/>
    <s v="IEC_STD_V10 &gt;&gt; Data Standard &gt;&gt; QAM &gt;&gt; Defect target by defect type mapping"/>
    <x v="0"/>
    <s v="QAM:"/>
    <x v="65"/>
    <x v="65"/>
    <x v="982"/>
    <x v="178"/>
    <x v="178"/>
    <x v="189"/>
    <x v="26"/>
    <x v="5"/>
    <x v="0"/>
    <x v="2"/>
    <m/>
    <x v="0"/>
    <x v="2"/>
    <s v="Defect target by defect type mapping_Customer Name"/>
    <x v="966"/>
    <x v="2"/>
    <x v="0"/>
    <x v="12"/>
    <x v="7"/>
    <x v="0"/>
    <x v="0"/>
    <s v="INT_QAM_DEFECT_TARGET_BY_DEFECT_TYPE_MAPPING"/>
    <s v="CUSTOMER_NAME"/>
    <x v="85"/>
    <x v="97"/>
    <x v="1"/>
    <n v="0"/>
    <x v="0"/>
    <x v="0"/>
    <x v="0"/>
    <s v=""/>
    <s v=""/>
    <n v="982"/>
    <s v="-982"/>
    <x v="0"/>
    <x v="0"/>
    <x v="0"/>
    <x v="178"/>
    <x v="10"/>
    <s v="各事業處所負責的業務及客戶"/>
    <s v="Manual"/>
    <s v="MANUAL"/>
    <x v="5"/>
    <x v="222"/>
    <m/>
    <s v="^(Manual|MANUAL)$"/>
    <n v="9"/>
    <x v="0"/>
    <x v="7"/>
    <x v="0"/>
    <x v="1"/>
    <x v="1"/>
    <x v="1"/>
    <b v="0"/>
    <x v="0"/>
    <x v="1"/>
    <n v="0"/>
    <x v="0"/>
    <b v="0"/>
    <b v="0"/>
    <b v="0"/>
    <b v="0"/>
    <b v="0"/>
    <b v="0"/>
    <b v="0"/>
    <b v="0"/>
    <b v="0"/>
    <b v="0"/>
    <b v="0"/>
    <x v="0"/>
    <x v="0"/>
    <n v="0"/>
    <x v="12"/>
    <x v="0"/>
  </r>
  <r>
    <m/>
    <x v="7"/>
    <x v="15"/>
    <x v="180"/>
    <x v="180"/>
    <x v="1"/>
    <x v="431"/>
    <s v="Defined by BU"/>
    <x v="2"/>
    <x v="95"/>
    <s v="N/A"/>
    <s v="Sensitive "/>
    <s v="代碼類"/>
    <s v="Defined by BU"/>
    <x v="0"/>
    <s v="重慶質管處 QCD"/>
    <x v="10"/>
    <x v="12"/>
    <x v="0"/>
    <x v="5"/>
    <s v="INT_QAM_DEFECT_TARGET_BY_DEFECT_TYPE_MAPPING"/>
    <s v="PRODUCT_CATEGORY"/>
    <s v="N/A"/>
    <s v="N/A"/>
    <m/>
    <m/>
    <m/>
    <m/>
    <s v="HP_IBM_consulted_Data to IT_20211221.xlsx 之 &quot;ARR Trend&quot; sheet"/>
    <s v="N/A"/>
    <s v="N/A"/>
    <m/>
    <m/>
    <m/>
    <m/>
    <m/>
    <m/>
    <m/>
    <m/>
    <m/>
    <s v="資料清單"/>
    <x v="16"/>
    <x v="66"/>
    <x v="223"/>
    <x v="15"/>
    <s v="IEC_STD_V10 &gt;&gt; Data Standard &gt;&gt; QAM"/>
    <s v="Product Category"/>
    <x v="180"/>
    <x v="1"/>
    <x v="0"/>
    <x v="431"/>
    <x v="10"/>
    <s v="IEC_STD_V10 &gt;&gt; Common &gt;&gt; AutoMetaDataProduct Category"/>
    <x v="2"/>
    <x v="2"/>
    <s v="產品型態分類Relationship"/>
    <n v="342"/>
    <n v="980"/>
    <n v="0"/>
    <s v=""/>
    <n v="0"/>
    <n v="0"/>
    <n v="1046"/>
    <x v="83"/>
    <s v="Defect target by defect type mapping"/>
    <x v="94"/>
    <s v="IEC_STD_V10 &gt;&gt; Data Standard &gt;&gt; QAM &gt;&gt; Defect target by defect type mapping"/>
    <x v="0"/>
    <s v="QAM:"/>
    <x v="66"/>
    <x v="66"/>
    <x v="983"/>
    <x v="180"/>
    <x v="180"/>
    <x v="338"/>
    <x v="60"/>
    <x v="5"/>
    <x v="0"/>
    <x v="2"/>
    <m/>
    <x v="0"/>
    <x v="2"/>
    <s v="Defect target by defect type mapping_Product Category"/>
    <x v="967"/>
    <x v="2"/>
    <x v="0"/>
    <x v="12"/>
    <x v="7"/>
    <x v="0"/>
    <x v="0"/>
    <s v="INT_QAM_DEFECT_TARGET_BY_DEFECT_TYPE_MAPPING"/>
    <s v="PRODUCT_CATEGORY"/>
    <x v="85"/>
    <x v="280"/>
    <x v="1"/>
    <n v="0"/>
    <x v="0"/>
    <x v="0"/>
    <x v="0"/>
    <s v=""/>
    <s v=""/>
    <n v="983"/>
    <s v="-983"/>
    <x v="0"/>
    <x v="0"/>
    <x v="0"/>
    <x v="180"/>
    <x v="10"/>
    <s v="市場產品型態分類_x000a_- NB, DT, Docking"/>
    <s v="Manual"/>
    <s v="MANUAL"/>
    <x v="5"/>
    <x v="223"/>
    <m/>
    <s v="^(Manual|MANUAL)$"/>
    <n v="9"/>
    <x v="0"/>
    <x v="7"/>
    <x v="0"/>
    <x v="1"/>
    <x v="1"/>
    <x v="1"/>
    <b v="0"/>
    <x v="0"/>
    <x v="1"/>
    <n v="0"/>
    <x v="0"/>
    <b v="0"/>
    <b v="0"/>
    <b v="0"/>
    <b v="0"/>
    <b v="0"/>
    <b v="0"/>
    <b v="0"/>
    <b v="0"/>
    <b v="0"/>
    <b v="0"/>
    <b v="0"/>
    <x v="0"/>
    <x v="0"/>
    <n v="0"/>
    <x v="11"/>
    <x v="0"/>
  </r>
  <r>
    <m/>
    <x v="7"/>
    <x v="15"/>
    <x v="426"/>
    <x v="427"/>
    <x v="1"/>
    <x v="447"/>
    <s v="N/A"/>
    <x v="2"/>
    <x v="95"/>
    <s v="N/A"/>
    <s v="General"/>
    <s v="代碼類"/>
    <s v="PCA/System "/>
    <x v="0"/>
    <s v="重慶質管處 QCD"/>
    <x v="10"/>
    <x v="12"/>
    <x v="0"/>
    <x v="5"/>
    <s v="INT_QAM_DEFECT_TARGET_BY_DEFECT_TYPE_MAPPING"/>
    <s v="PRODUCT_LEVEL"/>
    <s v="N/A"/>
    <s v="N/A"/>
    <m/>
    <m/>
    <m/>
    <m/>
    <s v="N/A"/>
    <s v="N/A"/>
    <s v="N/A"/>
    <m/>
    <m/>
    <m/>
    <m/>
    <m/>
    <m/>
    <m/>
    <m/>
    <m/>
    <s v="資料清單"/>
    <x v="16"/>
    <x v="67"/>
    <x v="239"/>
    <x v="15"/>
    <s v="IEC_STD_V10 &gt;&gt; Data Standard &gt;&gt; QAM"/>
    <s v="Product level"/>
    <x v="427"/>
    <x v="1"/>
    <x v="0"/>
    <x v="447"/>
    <x v="10"/>
    <s v="IEC_STD_V10 &gt;&gt; Common &gt;&gt; AutoMetaDataProduct level"/>
    <x v="2"/>
    <x v="0"/>
    <s v="產品層級Relationship"/>
    <n v="950"/>
    <n v="980"/>
    <n v="0"/>
    <s v=""/>
    <n v="0"/>
    <n v="0"/>
    <n v="950"/>
    <x v="191"/>
    <s v="Defect target by defect type mapping"/>
    <x v="94"/>
    <s v="IEC_STD_V10 &gt;&gt; Data Standard &gt;&gt; QAM &gt;&gt; Defect target by defect type mapping"/>
    <x v="0"/>
    <s v="QAM:"/>
    <x v="67"/>
    <x v="67"/>
    <x v="984"/>
    <x v="426"/>
    <x v="427"/>
    <x v="189"/>
    <x v="61"/>
    <x v="5"/>
    <x v="0"/>
    <x v="2"/>
    <m/>
    <x v="0"/>
    <x v="2"/>
    <s v="Defect target by defect type mapping_Product level"/>
    <x v="968"/>
    <x v="2"/>
    <x v="0"/>
    <x v="12"/>
    <x v="7"/>
    <x v="0"/>
    <x v="0"/>
    <s v="INT_QAM_DEFECT_TARGET_BY_DEFECT_TYPE_MAPPING"/>
    <s v="PRODUCT_LEVEL"/>
    <x v="85"/>
    <x v="293"/>
    <x v="1"/>
    <n v="0"/>
    <x v="0"/>
    <x v="0"/>
    <x v="0"/>
    <s v=""/>
    <s v=""/>
    <n v="984"/>
    <s v="-984"/>
    <x v="0"/>
    <x v="0"/>
    <x v="0"/>
    <x v="427"/>
    <x v="10"/>
    <s v="產品層級 PCA/System "/>
    <s v="Manual"/>
    <s v="MANUAL"/>
    <x v="5"/>
    <x v="239"/>
    <m/>
    <s v="^(Manual|MANUAL)$"/>
    <n v="9"/>
    <x v="0"/>
    <x v="7"/>
    <x v="0"/>
    <x v="1"/>
    <x v="1"/>
    <x v="1"/>
    <b v="0"/>
    <x v="0"/>
    <x v="1"/>
    <n v="0"/>
    <x v="0"/>
    <b v="0"/>
    <b v="0"/>
    <b v="0"/>
    <b v="0"/>
    <b v="0"/>
    <b v="0"/>
    <b v="0"/>
    <b v="0"/>
    <b v="0"/>
    <b v="0"/>
    <b v="0"/>
    <x v="0"/>
    <x v="0"/>
    <n v="0"/>
    <x v="12"/>
    <x v="0"/>
  </r>
  <r>
    <m/>
    <x v="7"/>
    <x v="15"/>
    <x v="437"/>
    <x v="438"/>
    <x v="1"/>
    <x v="459"/>
    <s v="N/A"/>
    <x v="2"/>
    <x v="95"/>
    <s v="N/A"/>
    <s v="General"/>
    <s v="代碼類"/>
    <s v="不良類型: _x000a_- All defect 所有不良, Design, Process, Material, Others"/>
    <x v="0"/>
    <s v="重慶質管處 QCD"/>
    <x v="10"/>
    <x v="12"/>
    <x v="0"/>
    <x v="5"/>
    <s v="INT_QAM_DEFECT_TARGET_BY_DEFECT_TYPE_MAPPING"/>
    <s v="DEFECT_TYPE_CODE"/>
    <s v="N/A"/>
    <s v="N/A"/>
    <m/>
    <m/>
    <m/>
    <m/>
    <s v="N/A"/>
    <s v="N/A"/>
    <s v="N/A"/>
    <m/>
    <m/>
    <m/>
    <m/>
    <m/>
    <m/>
    <m/>
    <m/>
    <m/>
    <s v="資料清單"/>
    <x v="16"/>
    <x v="68"/>
    <x v="250"/>
    <x v="15"/>
    <s v="IEC_STD_V10 &gt;&gt; Data Standard &gt;&gt; QAM"/>
    <s v="Defect type code"/>
    <x v="438"/>
    <x v="1"/>
    <x v="0"/>
    <x v="459"/>
    <x v="10"/>
    <s v="IEC_STD_V10 &gt;&gt; Common &gt;&gt; AutoMetaDataDefect type code"/>
    <x v="2"/>
    <x v="0"/>
    <s v="生產不良類型代碼Relationship"/>
    <n v="976"/>
    <n v="980"/>
    <n v="0"/>
    <s v=""/>
    <n v="0"/>
    <n v="0"/>
    <n v="976"/>
    <x v="194"/>
    <s v="Defect target by defect type mapping"/>
    <x v="94"/>
    <s v="IEC_STD_V10 &gt;&gt; Data Standard &gt;&gt; QAM &gt;&gt; Defect target by defect type mapping"/>
    <x v="0"/>
    <s v="QAM:"/>
    <x v="68"/>
    <x v="68"/>
    <x v="985"/>
    <x v="437"/>
    <x v="438"/>
    <x v="189"/>
    <x v="63"/>
    <x v="5"/>
    <x v="0"/>
    <x v="2"/>
    <m/>
    <x v="0"/>
    <x v="2"/>
    <s v="Defect target by defect type mapping_Defect type code"/>
    <x v="969"/>
    <x v="2"/>
    <x v="0"/>
    <x v="12"/>
    <x v="7"/>
    <x v="0"/>
    <x v="0"/>
    <s v="INT_QAM_DEFECT_TARGET_BY_DEFECT_TYPE_MAPPING"/>
    <s v="DEFECT_TYPE_CODE"/>
    <x v="85"/>
    <x v="302"/>
    <x v="1"/>
    <n v="0"/>
    <x v="0"/>
    <x v="0"/>
    <x v="0"/>
    <s v=""/>
    <s v=""/>
    <n v="985"/>
    <s v="-985"/>
    <x v="0"/>
    <x v="0"/>
    <x v="0"/>
    <x v="438"/>
    <x v="10"/>
    <s v="不良類型: _x000a_- All defect 所有不良, Design, Process, Material, Others"/>
    <s v="Manual"/>
    <s v="MANUAL"/>
    <x v="5"/>
    <x v="250"/>
    <m/>
    <s v="^(Manual|MANUAL)$"/>
    <n v="9"/>
    <x v="0"/>
    <x v="7"/>
    <x v="0"/>
    <x v="1"/>
    <x v="1"/>
    <x v="1"/>
    <b v="0"/>
    <x v="0"/>
    <x v="1"/>
    <n v="0"/>
    <x v="0"/>
    <b v="0"/>
    <b v="0"/>
    <b v="0"/>
    <b v="0"/>
    <b v="0"/>
    <b v="0"/>
    <b v="0"/>
    <b v="0"/>
    <b v="0"/>
    <b v="0"/>
    <b v="0"/>
    <x v="0"/>
    <x v="0"/>
    <n v="0"/>
    <x v="11"/>
    <x v="0"/>
  </r>
  <r>
    <m/>
    <x v="7"/>
    <x v="15"/>
    <x v="441"/>
    <x v="442"/>
    <x v="1"/>
    <x v="463"/>
    <s v="各SITE各站不良類型目標, 參照品質目標對照表"/>
    <x v="1"/>
    <x v="95"/>
    <s v="N/A"/>
    <s v="General"/>
    <s v="數值類"/>
    <m/>
    <x v="0"/>
    <s v="重慶質管處 QCD"/>
    <x v="10"/>
    <x v="12"/>
    <x v="0"/>
    <x v="5"/>
    <s v="INT_QAM_DEFECT_TARGET_BY_DEFECT_TYPE_MAPPING"/>
    <s v="DEFECT_TYPE_TARGET"/>
    <s v="N/A"/>
    <s v="N/A"/>
    <m/>
    <m/>
    <m/>
    <m/>
    <s v="N/A"/>
    <s v="N/A"/>
    <s v="N/A"/>
    <m/>
    <m/>
    <m/>
    <m/>
    <m/>
    <m/>
    <m/>
    <m/>
    <m/>
    <s v="資料清單"/>
    <x v="16"/>
    <x v="69"/>
    <x v="254"/>
    <x v="15"/>
    <s v="IEC_STD_V10 &gt;&gt; Data Standard &gt;&gt; QAM"/>
    <s v="Defect type target"/>
    <x v="442"/>
    <x v="1"/>
    <x v="0"/>
    <x v="463"/>
    <x v="10"/>
    <s v="IEC_STD_V10 &gt;&gt; Common &gt;&gt; AutoMetaDataDefect type target"/>
    <x v="1"/>
    <x v="0"/>
    <s v="不良類型目標Property"/>
    <n v="988"/>
    <n v="980"/>
    <n v="0"/>
    <s v="Defect type target"/>
    <n v="1"/>
    <n v="0"/>
    <n v="0"/>
    <x v="0"/>
    <s v="Defect target by defect type mapping"/>
    <x v="94"/>
    <s v="IEC_STD_V10 &gt;&gt; Data Standard &gt;&gt; QAM &gt;&gt; Defect target by defect type mapping"/>
    <x v="0"/>
    <s v="QAM:"/>
    <x v="69"/>
    <x v="69"/>
    <x v="986"/>
    <x v="441"/>
    <x v="442"/>
    <x v="357"/>
    <x v="0"/>
    <x v="5"/>
    <x v="0"/>
    <x v="4"/>
    <m/>
    <x v="0"/>
    <x v="1"/>
    <s v="Defect target by defect type mapping_Defect type target"/>
    <x v="970"/>
    <x v="1"/>
    <x v="0"/>
    <x v="12"/>
    <x v="7"/>
    <x v="0"/>
    <x v="0"/>
    <s v="INT_QAM_DEFECT_TARGET_BY_DEFECT_TYPE_MAPPING"/>
    <s v="DEFECT_TYPE_TARGET"/>
    <x v="85"/>
    <x v="305"/>
    <x v="1"/>
    <n v="0"/>
    <x v="0"/>
    <x v="0"/>
    <x v="0"/>
    <s v=""/>
    <s v=""/>
    <n v="986"/>
    <s v="-986"/>
    <x v="0"/>
    <x v="0"/>
    <x v="0"/>
    <x v="442"/>
    <x v="10"/>
    <s v="各不良類型目標"/>
    <s v="Manual"/>
    <s v="MANUAL"/>
    <x v="5"/>
    <x v="254"/>
    <m/>
    <s v="^(Manual|MANUAL)$"/>
    <n v="9"/>
    <x v="0"/>
    <x v="7"/>
    <x v="0"/>
    <x v="1"/>
    <x v="0"/>
    <x v="1"/>
    <b v="0"/>
    <x v="0"/>
    <x v="1"/>
    <n v="0"/>
    <x v="0"/>
    <b v="0"/>
    <b v="0"/>
    <b v="0"/>
    <b v="0"/>
    <b v="0"/>
    <b v="0"/>
    <b v="0"/>
    <b v="0"/>
    <b v="0"/>
    <b v="0"/>
    <b v="0"/>
    <x v="0"/>
    <x v="0"/>
    <n v="0"/>
    <x v="33"/>
    <x v="0"/>
  </r>
  <r>
    <m/>
    <x v="7"/>
    <x v="16"/>
    <x v="442"/>
    <x v="443"/>
    <x v="1"/>
    <x v="464"/>
    <s v="N/A"/>
    <x v="0"/>
    <x v="0"/>
    <s v="N/A"/>
    <s v="Sensitive "/>
    <m/>
    <m/>
    <x v="0"/>
    <s v="重慶質管處 QCD"/>
    <x v="10"/>
    <x v="12"/>
    <x v="0"/>
    <x v="5"/>
    <s v="DM_QAM_OVERALL_PRODUCT_YIELD_ANALYSIS"/>
    <m/>
    <s v="N/A"/>
    <s v="N/A"/>
    <m/>
    <m/>
    <m/>
    <m/>
    <s v="N/A"/>
    <s v="N/A"/>
    <s v="N/A"/>
    <m/>
    <m/>
    <m/>
    <m/>
    <m/>
    <m/>
    <m/>
    <m/>
    <m/>
    <s v="資料清單"/>
    <x v="17"/>
    <x v="0"/>
    <x v="60"/>
    <x v="16"/>
    <e v="#N/A"/>
    <s v="Overall product yield analysis"/>
    <x v="443"/>
    <x v="1"/>
    <x v="0"/>
    <x v="464"/>
    <x v="10"/>
    <s v="IEC_STD_V10 &gt;&gt; Common &gt;&gt; AutoMetaDataOverall product yield analysis"/>
    <x v="0"/>
    <x v="2"/>
    <s v="整體產品良率分析Concept"/>
    <n v="989"/>
    <n v="0"/>
    <n v="0"/>
    <s v=""/>
    <n v="0"/>
    <n v="0"/>
    <n v="0"/>
    <x v="0"/>
    <s v=""/>
    <x v="0"/>
    <s v=""/>
    <x v="0"/>
    <s v="P.3.13.0: 良率管理:"/>
    <x v="0"/>
    <x v="0"/>
    <x v="987"/>
    <x v="442"/>
    <x v="443"/>
    <x v="189"/>
    <x v="0"/>
    <x v="5"/>
    <x v="0"/>
    <x v="0"/>
    <m/>
    <x v="0"/>
    <x v="0"/>
    <s v="Overall product yield analysis"/>
    <x v="971"/>
    <x v="0"/>
    <x v="0"/>
    <x v="12"/>
    <x v="7"/>
    <x v="0"/>
    <x v="0"/>
    <s v="DM_QAM_OVERALL_PRODUCT_YIELD_ANALYSIS"/>
    <s v=""/>
    <x v="86"/>
    <x v="0"/>
    <x v="1"/>
    <n v="0"/>
    <x v="0"/>
    <x v="0"/>
    <x v="0"/>
    <s v=""/>
    <s v=""/>
    <n v="987"/>
    <s v="-987"/>
    <x v="0"/>
    <x v="0"/>
    <x v="0"/>
    <x v="443"/>
    <x v="10"/>
    <s v="整體產品良率分析"/>
    <s v="Manual"/>
    <s v="MANUAL"/>
    <x v="5"/>
    <x v="60"/>
    <m/>
    <s v="^(Manual|MANUAL)$"/>
    <n v="9"/>
    <x v="0"/>
    <x v="7"/>
    <x v="0"/>
    <x v="1"/>
    <x v="0"/>
    <x v="1"/>
    <b v="0"/>
    <x v="1"/>
    <x v="0"/>
    <n v="0"/>
    <x v="0"/>
    <b v="0"/>
    <b v="0"/>
    <b v="0"/>
    <b v="0"/>
    <b v="0"/>
    <b v="0"/>
    <b v="0"/>
    <b v="0"/>
    <b v="0"/>
    <b v="0"/>
    <b v="0"/>
    <x v="0"/>
    <x v="0"/>
    <n v="0"/>
    <x v="26"/>
    <x v="0"/>
  </r>
  <r>
    <m/>
    <x v="7"/>
    <x v="16"/>
    <x v="222"/>
    <x v="222"/>
    <x v="1"/>
    <x v="429"/>
    <s v="N/A"/>
    <x v="3"/>
    <x v="96"/>
    <s v="N/A"/>
    <s v="Sensitive "/>
    <s v="代碼類"/>
    <s v="ITO;ICC"/>
    <x v="0"/>
    <s v="重慶質管處 QCD"/>
    <x v="10"/>
    <x v="12"/>
    <x v="0"/>
    <x v="5"/>
    <s v="DM_QAM_OVERALL_PRODUCT_YIELD_ANALYSIS"/>
    <s v="SITE_NAME"/>
    <s v="N/A"/>
    <s v="N/A"/>
    <m/>
    <m/>
    <m/>
    <m/>
    <s v="N/A"/>
    <s v="N/A"/>
    <s v="N/A"/>
    <m/>
    <m/>
    <m/>
    <m/>
    <m/>
    <m/>
    <m/>
    <m/>
    <m/>
    <s v="資料清單"/>
    <x v="17"/>
    <x v="1"/>
    <x v="60"/>
    <x v="16"/>
    <e v="#N/A"/>
    <s v="Site Name"/>
    <x v="222"/>
    <x v="1"/>
    <x v="0"/>
    <x v="429"/>
    <x v="10"/>
    <s v="IEC_STD_V10 &gt;&gt; Common &gt;&gt; AutoMetaDataSite Name"/>
    <x v="3"/>
    <x v="2"/>
    <s v="廠區名稱Dimension"/>
    <n v="402"/>
    <n v="989"/>
    <n v="0"/>
    <s v=""/>
    <n v="0"/>
    <n v="0"/>
    <n v="480"/>
    <x v="88"/>
    <s v="Overall product yield analysis"/>
    <x v="95"/>
    <e v="#N/A"/>
    <x v="0"/>
    <s v="P.3.13.0: 良率管理:"/>
    <x v="1"/>
    <x v="1"/>
    <x v="988"/>
    <x v="222"/>
    <x v="222"/>
    <x v="189"/>
    <x v="58"/>
    <x v="5"/>
    <x v="0"/>
    <x v="2"/>
    <m/>
    <x v="0"/>
    <x v="3"/>
    <s v="Overall product yield analysis_Site Name"/>
    <x v="972"/>
    <x v="3"/>
    <x v="0"/>
    <x v="12"/>
    <x v="7"/>
    <x v="0"/>
    <x v="0"/>
    <s v="DM_QAM_OVERALL_PRODUCT_YIELD_ANALYSIS"/>
    <s v="SITE_NAME"/>
    <x v="86"/>
    <x v="132"/>
    <x v="1"/>
    <n v="0"/>
    <x v="0"/>
    <x v="0"/>
    <x v="0"/>
    <s v=""/>
    <s v=""/>
    <n v="988"/>
    <s v="-988"/>
    <x v="0"/>
    <x v="0"/>
    <x v="0"/>
    <x v="222"/>
    <x v="10"/>
    <s v="Site Name"/>
    <s v="Manual"/>
    <s v="MANUAL"/>
    <x v="5"/>
    <x v="60"/>
    <m/>
    <s v="^(Manual|MANUAL)$"/>
    <n v="9"/>
    <x v="0"/>
    <x v="7"/>
    <x v="0"/>
    <x v="1"/>
    <x v="1"/>
    <x v="1"/>
    <b v="0"/>
    <x v="1"/>
    <x v="1"/>
    <n v="0"/>
    <x v="0"/>
    <b v="0"/>
    <b v="0"/>
    <b v="0"/>
    <b v="0"/>
    <b v="0"/>
    <b v="0"/>
    <b v="0"/>
    <b v="0"/>
    <b v="1"/>
    <b v="0"/>
    <b v="0"/>
    <x v="1"/>
    <x v="4"/>
    <n v="1"/>
    <x v="35"/>
    <x v="0"/>
  </r>
  <r>
    <m/>
    <x v="7"/>
    <x v="16"/>
    <x v="177"/>
    <x v="177"/>
    <x v="1"/>
    <x v="430"/>
    <s v="N/A"/>
    <x v="3"/>
    <x v="96"/>
    <s v="N/A"/>
    <s v="Sensitive "/>
    <s v="代碼類"/>
    <s v="BU 1: 第一事業處_x000a_BU 2: 第二事業處"/>
    <x v="0"/>
    <s v="重慶質管處 QCD"/>
    <x v="10"/>
    <x v="12"/>
    <x v="0"/>
    <x v="5"/>
    <s v="DM_QAM_OVERALL_PRODUCT_YIELD_ANALYSIS"/>
    <s v="BU_CODE"/>
    <s v="N/A"/>
    <s v="N/A"/>
    <m/>
    <m/>
    <m/>
    <m/>
    <s v="N/A"/>
    <s v="N/A"/>
    <s v="N/A"/>
    <m/>
    <m/>
    <m/>
    <m/>
    <m/>
    <m/>
    <m/>
    <m/>
    <m/>
    <s v="資料清單"/>
    <x v="17"/>
    <x v="2"/>
    <x v="60"/>
    <x v="16"/>
    <e v="#N/A"/>
    <s v="BU Code"/>
    <x v="177"/>
    <x v="1"/>
    <x v="0"/>
    <x v="430"/>
    <x v="10"/>
    <s v="IEC_STD_V10 &gt;&gt; Common &gt;&gt; AutoMetaDataBU Code"/>
    <x v="3"/>
    <x v="2"/>
    <s v="事業處代碼Dimension"/>
    <n v="339"/>
    <n v="989"/>
    <n v="0"/>
    <s v=""/>
    <n v="0"/>
    <n v="0"/>
    <n v="1055"/>
    <x v="80"/>
    <s v="Overall product yield analysis"/>
    <x v="95"/>
    <e v="#N/A"/>
    <x v="0"/>
    <s v="P.3.13.0: 良率管理:"/>
    <x v="2"/>
    <x v="2"/>
    <x v="989"/>
    <x v="177"/>
    <x v="177"/>
    <x v="189"/>
    <x v="59"/>
    <x v="5"/>
    <x v="0"/>
    <x v="2"/>
    <m/>
    <x v="0"/>
    <x v="3"/>
    <s v="Overall product yield analysis_BU Code"/>
    <x v="973"/>
    <x v="3"/>
    <x v="0"/>
    <x v="12"/>
    <x v="7"/>
    <x v="0"/>
    <x v="0"/>
    <s v="DM_QAM_OVERALL_PRODUCT_YIELD_ANALYSIS"/>
    <s v="BU_CODE"/>
    <x v="86"/>
    <x v="96"/>
    <x v="1"/>
    <n v="0"/>
    <x v="0"/>
    <x v="0"/>
    <x v="0"/>
    <s v=""/>
    <s v=""/>
    <n v="989"/>
    <s v="-989"/>
    <x v="0"/>
    <x v="0"/>
    <x v="0"/>
    <x v="177"/>
    <x v="10"/>
    <s v="各事業處所負責的業務及客戶"/>
    <s v="Manual"/>
    <s v="MANUAL"/>
    <x v="5"/>
    <x v="60"/>
    <m/>
    <s v="^(Manual|MANUAL)$"/>
    <n v="9"/>
    <x v="0"/>
    <x v="7"/>
    <x v="0"/>
    <x v="1"/>
    <x v="1"/>
    <x v="1"/>
    <b v="0"/>
    <x v="1"/>
    <x v="1"/>
    <n v="0"/>
    <x v="0"/>
    <b v="0"/>
    <b v="0"/>
    <b v="0"/>
    <b v="0"/>
    <b v="0"/>
    <b v="0"/>
    <b v="0"/>
    <b v="0"/>
    <b v="0"/>
    <b v="0"/>
    <b v="0"/>
    <x v="0"/>
    <x v="0"/>
    <n v="0"/>
    <x v="1"/>
    <x v="0"/>
  </r>
  <r>
    <m/>
    <x v="7"/>
    <x v="16"/>
    <x v="178"/>
    <x v="178"/>
    <x v="1"/>
    <x v="430"/>
    <s v="N/A"/>
    <x v="3"/>
    <x v="96"/>
    <s v="N/A"/>
    <s v="Sensitive "/>
    <s v="代碼類"/>
    <s v="N/A"/>
    <x v="0"/>
    <s v="重慶質管處 QCD"/>
    <x v="10"/>
    <x v="12"/>
    <x v="0"/>
    <x v="5"/>
    <s v="DM_QAM_OVERALL_PRODUCT_YIELD_ANALYSIS"/>
    <s v="CUSTOMER_NAME"/>
    <s v="N/A"/>
    <s v="N/A"/>
    <m/>
    <m/>
    <m/>
    <m/>
    <s v="N/A"/>
    <s v="N/A"/>
    <s v="N/A"/>
    <m/>
    <m/>
    <m/>
    <m/>
    <m/>
    <m/>
    <m/>
    <m/>
    <m/>
    <s v="資料清單"/>
    <x v="17"/>
    <x v="3"/>
    <x v="60"/>
    <x v="16"/>
    <e v="#N/A"/>
    <s v="Customer Name"/>
    <x v="178"/>
    <x v="1"/>
    <x v="0"/>
    <x v="430"/>
    <x v="10"/>
    <s v="IEC_STD_V10 &gt;&gt; Common &gt;&gt; AutoMetaDataCustomer Name"/>
    <x v="3"/>
    <x v="2"/>
    <s v="客戶名稱Dimension"/>
    <n v="340"/>
    <n v="989"/>
    <n v="0"/>
    <s v=""/>
    <n v="0"/>
    <n v="0"/>
    <n v="1036"/>
    <x v="81"/>
    <s v="Overall product yield analysis"/>
    <x v="95"/>
    <e v="#N/A"/>
    <x v="0"/>
    <s v="P.3.13.0: 良率管理:"/>
    <x v="3"/>
    <x v="3"/>
    <x v="990"/>
    <x v="178"/>
    <x v="178"/>
    <x v="189"/>
    <x v="26"/>
    <x v="5"/>
    <x v="0"/>
    <x v="2"/>
    <m/>
    <x v="0"/>
    <x v="3"/>
    <s v="Overall product yield analysis_Customer Name"/>
    <x v="974"/>
    <x v="3"/>
    <x v="0"/>
    <x v="12"/>
    <x v="7"/>
    <x v="0"/>
    <x v="0"/>
    <s v="DM_QAM_OVERALL_PRODUCT_YIELD_ANALYSIS"/>
    <s v="CUSTOMER_NAME"/>
    <x v="86"/>
    <x v="97"/>
    <x v="1"/>
    <n v="0"/>
    <x v="0"/>
    <x v="0"/>
    <x v="0"/>
    <s v=""/>
    <s v=""/>
    <n v="990"/>
    <s v="-990"/>
    <x v="0"/>
    <x v="0"/>
    <x v="0"/>
    <x v="178"/>
    <x v="10"/>
    <s v="各事業處所負責的業務及客戶"/>
    <s v="Manual"/>
    <s v="MANUAL"/>
    <x v="5"/>
    <x v="60"/>
    <m/>
    <s v="^(Manual|MANUAL)$"/>
    <n v="9"/>
    <x v="0"/>
    <x v="7"/>
    <x v="0"/>
    <x v="1"/>
    <x v="1"/>
    <x v="1"/>
    <b v="0"/>
    <x v="1"/>
    <x v="1"/>
    <n v="0"/>
    <x v="0"/>
    <b v="0"/>
    <b v="0"/>
    <b v="0"/>
    <b v="0"/>
    <b v="0"/>
    <b v="0"/>
    <b v="0"/>
    <b v="0"/>
    <b v="0"/>
    <b v="0"/>
    <b v="0"/>
    <x v="0"/>
    <x v="0"/>
    <n v="0"/>
    <x v="12"/>
    <x v="0"/>
  </r>
  <r>
    <m/>
    <x v="7"/>
    <x v="16"/>
    <x v="180"/>
    <x v="180"/>
    <x v="1"/>
    <x v="431"/>
    <s v="Defined by BU"/>
    <x v="3"/>
    <x v="96"/>
    <s v="N/A"/>
    <s v="Sensitive"/>
    <s v="代碼類"/>
    <s v="Defined by BU"/>
    <x v="0"/>
    <s v="重慶質管處 QCD"/>
    <x v="10"/>
    <x v="12"/>
    <x v="0"/>
    <x v="5"/>
    <s v="DM_QAM_OVERALL_PRODUCT_YIELD_ANALYSIS"/>
    <s v="PRODUCT_CATEGORY"/>
    <s v="N/A"/>
    <s v="N/A"/>
    <m/>
    <m/>
    <m/>
    <m/>
    <s v="HP_IBM_consulted_Data to IT_20211221.xlsx 之 &quot;ARR Trend&quot; sheet"/>
    <s v="N/A"/>
    <s v="N/A"/>
    <m/>
    <m/>
    <m/>
    <m/>
    <m/>
    <m/>
    <m/>
    <m/>
    <m/>
    <s v="資料清單"/>
    <x v="17"/>
    <x v="4"/>
    <x v="60"/>
    <x v="16"/>
    <e v="#N/A"/>
    <s v="Product Category"/>
    <x v="180"/>
    <x v="1"/>
    <x v="0"/>
    <x v="431"/>
    <x v="10"/>
    <s v="IEC_STD_V10 &gt;&gt; Common &gt;&gt; AutoMetaDataProduct Category"/>
    <x v="3"/>
    <x v="2"/>
    <s v="產品型態分類Dimension"/>
    <n v="342"/>
    <n v="989"/>
    <n v="0"/>
    <s v=""/>
    <n v="0"/>
    <n v="0"/>
    <n v="1046"/>
    <x v="83"/>
    <s v="Overall product yield analysis"/>
    <x v="95"/>
    <e v="#N/A"/>
    <x v="0"/>
    <s v="P.3.13.0: 良率管理:"/>
    <x v="4"/>
    <x v="4"/>
    <x v="991"/>
    <x v="180"/>
    <x v="180"/>
    <x v="338"/>
    <x v="60"/>
    <x v="5"/>
    <x v="0"/>
    <x v="2"/>
    <m/>
    <x v="0"/>
    <x v="3"/>
    <s v="Overall product yield analysis_Product Category"/>
    <x v="975"/>
    <x v="3"/>
    <x v="0"/>
    <x v="12"/>
    <x v="7"/>
    <x v="0"/>
    <x v="0"/>
    <s v="DM_QAM_OVERALL_PRODUCT_YIELD_ANALYSIS"/>
    <s v="PRODUCT_CATEGORY"/>
    <x v="86"/>
    <x v="280"/>
    <x v="1"/>
    <n v="0"/>
    <x v="0"/>
    <x v="0"/>
    <x v="0"/>
    <s v=""/>
    <s v=""/>
    <n v="991"/>
    <s v="-991"/>
    <x v="0"/>
    <x v="0"/>
    <x v="0"/>
    <x v="180"/>
    <x v="10"/>
    <s v="市場產品型態分類_x000a_- NB, DT, Docking"/>
    <s v="Manual"/>
    <s v="MANUAL"/>
    <x v="5"/>
    <x v="60"/>
    <m/>
    <s v="^(Manual|MANUAL)$"/>
    <n v="9"/>
    <x v="0"/>
    <x v="7"/>
    <x v="0"/>
    <x v="1"/>
    <x v="1"/>
    <x v="1"/>
    <b v="0"/>
    <x v="1"/>
    <x v="1"/>
    <n v="0"/>
    <x v="0"/>
    <b v="0"/>
    <b v="0"/>
    <b v="0"/>
    <b v="0"/>
    <b v="0"/>
    <b v="0"/>
    <b v="0"/>
    <b v="0"/>
    <b v="0"/>
    <b v="0"/>
    <b v="0"/>
    <x v="0"/>
    <x v="0"/>
    <n v="0"/>
    <x v="11"/>
    <x v="0"/>
  </r>
  <r>
    <m/>
    <x v="7"/>
    <x v="16"/>
    <x v="181"/>
    <x v="181"/>
    <x v="1"/>
    <x v="432"/>
    <s v="Defined by BU"/>
    <x v="3"/>
    <x v="96"/>
    <s v="N/A"/>
    <s v="Sensitive "/>
    <s v="代碼類"/>
    <s v="Defined by BU"/>
    <x v="0"/>
    <s v="重慶質管處 QCD"/>
    <x v="10"/>
    <x v="12"/>
    <x v="0"/>
    <x v="5"/>
    <s v="DM_QAM_OVERALL_PRODUCT_YIELD_ANALYSIS"/>
    <s v="PRODUCT_SERIES"/>
    <s v="N/A"/>
    <s v="N/A"/>
    <m/>
    <m/>
    <m/>
    <m/>
    <s v="N/A"/>
    <s v="N/A"/>
    <s v="N/A"/>
    <m/>
    <m/>
    <m/>
    <m/>
    <m/>
    <m/>
    <m/>
    <m/>
    <m/>
    <s v="資料清單"/>
    <x v="17"/>
    <x v="5"/>
    <x v="60"/>
    <x v="16"/>
    <e v="#N/A"/>
    <s v="Product Series"/>
    <x v="181"/>
    <x v="1"/>
    <x v="0"/>
    <x v="432"/>
    <x v="10"/>
    <s v="IEC_STD_V10 &gt;&gt; Common &gt;&gt; AutoMetaDataProduct Series"/>
    <x v="3"/>
    <x v="2"/>
    <s v="產品系列Dimension"/>
    <n v="343"/>
    <n v="989"/>
    <n v="0"/>
    <s v=""/>
    <n v="0"/>
    <n v="0"/>
    <n v="1042"/>
    <x v="84"/>
    <s v="Overall product yield analysis"/>
    <x v="95"/>
    <e v="#N/A"/>
    <x v="0"/>
    <s v="P.3.13.0: 良率管理:"/>
    <x v="5"/>
    <x v="5"/>
    <x v="992"/>
    <x v="181"/>
    <x v="181"/>
    <x v="338"/>
    <x v="60"/>
    <x v="5"/>
    <x v="0"/>
    <x v="2"/>
    <m/>
    <x v="0"/>
    <x v="3"/>
    <s v="Overall product yield analysis_Product Series"/>
    <x v="976"/>
    <x v="3"/>
    <x v="0"/>
    <x v="12"/>
    <x v="7"/>
    <x v="0"/>
    <x v="0"/>
    <s v="DM_QAM_OVERALL_PRODUCT_YIELD_ANALYSIS"/>
    <s v="PRODUCT_SERIES"/>
    <x v="86"/>
    <x v="281"/>
    <x v="1"/>
    <n v="0"/>
    <x v="0"/>
    <x v="0"/>
    <x v="0"/>
    <s v=""/>
    <s v=""/>
    <n v="992"/>
    <s v="-992"/>
    <x v="0"/>
    <x v="0"/>
    <x v="0"/>
    <x v="181"/>
    <x v="10"/>
    <s v="各事業處所負責的機種類別, 如2021-800, 2022-1000,  AIO, Tablet"/>
    <s v="Manual"/>
    <s v="MANUAL"/>
    <x v="5"/>
    <x v="60"/>
    <m/>
    <s v="^(Manual|MANUAL)$"/>
    <n v="9"/>
    <x v="0"/>
    <x v="7"/>
    <x v="0"/>
    <x v="1"/>
    <x v="1"/>
    <x v="1"/>
    <b v="0"/>
    <x v="1"/>
    <x v="1"/>
    <n v="0"/>
    <x v="0"/>
    <b v="0"/>
    <b v="0"/>
    <b v="0"/>
    <b v="0"/>
    <b v="0"/>
    <b v="0"/>
    <b v="0"/>
    <b v="0"/>
    <b v="0"/>
    <b v="0"/>
    <b v="0"/>
    <x v="0"/>
    <x v="0"/>
    <n v="0"/>
    <x v="0"/>
    <x v="0"/>
  </r>
  <r>
    <m/>
    <x v="7"/>
    <x v="16"/>
    <x v="412"/>
    <x v="413"/>
    <x v="1"/>
    <x v="433"/>
    <s v="良率回報日期按自然年曆分布 _x000a_每周三上傳報告, 報告內容寫明公元年/月/日"/>
    <x v="3"/>
    <x v="96"/>
    <s v="N/A"/>
    <s v="General"/>
    <s v="日期類"/>
    <s v="N/A"/>
    <x v="0"/>
    <s v="重慶質管處 QCD"/>
    <x v="10"/>
    <x v="12"/>
    <x v="0"/>
    <x v="5"/>
    <s v="DM_QAM_OVERALL_PRODUCT_YIELD_ANALYSIS"/>
    <s v="WEEKLY_PRODUCT_YIELD_REPORT"/>
    <s v="N/A"/>
    <s v="N/A"/>
    <m/>
    <m/>
    <m/>
    <m/>
    <s v="HP_IBM_consulted_Data to IT_20211221.xlsx 之 &quot;ARR Trend&quot; sheet"/>
    <s v="N/A"/>
    <s v="N/A"/>
    <m/>
    <m/>
    <m/>
    <m/>
    <m/>
    <m/>
    <m/>
    <m/>
    <m/>
    <s v="資料清單"/>
    <x v="17"/>
    <x v="6"/>
    <x v="60"/>
    <x v="16"/>
    <e v="#N/A"/>
    <s v="Weekly product yield report"/>
    <x v="413"/>
    <x v="1"/>
    <x v="0"/>
    <x v="433"/>
    <x v="10"/>
    <s v="IEC_STD_V10 &gt;&gt; Common &gt;&gt; AutoMetaDataWeekly product yield report"/>
    <x v="3"/>
    <x v="0"/>
    <s v="周產品良率回報Dimension"/>
    <n v="925"/>
    <n v="989"/>
    <n v="0"/>
    <s v=""/>
    <n v="0"/>
    <n v="0"/>
    <n v="925"/>
    <x v="190"/>
    <s v="Overall product yield analysis"/>
    <x v="95"/>
    <e v="#N/A"/>
    <x v="0"/>
    <s v="P.3.13.0: 良率管理:"/>
    <x v="6"/>
    <x v="6"/>
    <x v="993"/>
    <x v="412"/>
    <x v="413"/>
    <x v="339"/>
    <x v="26"/>
    <x v="5"/>
    <x v="0"/>
    <x v="3"/>
    <m/>
    <x v="0"/>
    <x v="3"/>
    <s v="Overall product yield analysis_Weekly product yield report"/>
    <x v="977"/>
    <x v="3"/>
    <x v="0"/>
    <x v="12"/>
    <x v="7"/>
    <x v="0"/>
    <x v="0"/>
    <s v="DM_QAM_OVERALL_PRODUCT_YIELD_ANALYSIS"/>
    <s v="WEEKLY_PRODUCT_YIELD_REPORT"/>
    <x v="86"/>
    <x v="282"/>
    <x v="1"/>
    <n v="0"/>
    <x v="0"/>
    <x v="0"/>
    <x v="0"/>
    <s v=""/>
    <s v=""/>
    <n v="993"/>
    <s v="-993"/>
    <x v="0"/>
    <x v="0"/>
    <x v="0"/>
    <x v="413"/>
    <x v="10"/>
    <s v="每周產品良率"/>
    <s v="Manual"/>
    <s v="MANUAL"/>
    <x v="5"/>
    <x v="60"/>
    <m/>
    <s v="^(Manual|MANUAL)$"/>
    <n v="9"/>
    <x v="0"/>
    <x v="7"/>
    <x v="0"/>
    <x v="1"/>
    <x v="1"/>
    <x v="1"/>
    <b v="0"/>
    <x v="1"/>
    <x v="1"/>
    <n v="0"/>
    <x v="0"/>
    <b v="0"/>
    <b v="0"/>
    <b v="0"/>
    <b v="0"/>
    <b v="0"/>
    <b v="0"/>
    <b v="0"/>
    <b v="0"/>
    <b v="0"/>
    <b v="0"/>
    <b v="0"/>
    <x v="0"/>
    <x v="0"/>
    <n v="0"/>
    <x v="8"/>
    <x v="0"/>
  </r>
  <r>
    <m/>
    <x v="7"/>
    <x v="16"/>
    <x v="413"/>
    <x v="414"/>
    <x v="1"/>
    <x v="434"/>
    <s v="System 統計秤重站點投入數"/>
    <x v="4"/>
    <x v="96"/>
    <s v="N/A"/>
    <s v="General"/>
    <s v="數值類"/>
    <s v="N/A"/>
    <x v="0"/>
    <s v="重慶質管處 QCD"/>
    <x v="10"/>
    <x v="12"/>
    <x v="0"/>
    <x v="5"/>
    <s v="DM_QAM_OVERALL_PRODUCT_YIELD_ANALYSIS"/>
    <s v="PRODUCTION_INPUT_QUANTITY"/>
    <s v="N/A"/>
    <s v="N/A"/>
    <m/>
    <m/>
    <m/>
    <m/>
    <s v="N/A"/>
    <s v="N/A"/>
    <s v="N/A"/>
    <m/>
    <m/>
    <m/>
    <m/>
    <m/>
    <m/>
    <m/>
    <m/>
    <m/>
    <s v="資料清單"/>
    <x v="17"/>
    <x v="7"/>
    <x v="60"/>
    <x v="16"/>
    <e v="#N/A"/>
    <s v="Production input quantity"/>
    <x v="414"/>
    <x v="1"/>
    <x v="0"/>
    <x v="434"/>
    <x v="10"/>
    <s v="IEC_STD_V10 &gt;&gt; Common &gt;&gt; AutoMetaDataProduction input quantity"/>
    <x v="4"/>
    <x v="0"/>
    <s v="產線投入數量Measure"/>
    <n v="926"/>
    <n v="989"/>
    <n v="0"/>
    <s v=""/>
    <n v="0"/>
    <n v="0"/>
    <n v="926"/>
    <x v="195"/>
    <s v="Overall product yield analysis"/>
    <x v="95"/>
    <e v="#N/A"/>
    <x v="0"/>
    <s v="P.3.13.0: 良率管理:"/>
    <x v="7"/>
    <x v="7"/>
    <x v="994"/>
    <x v="413"/>
    <x v="414"/>
    <x v="358"/>
    <x v="26"/>
    <x v="5"/>
    <x v="0"/>
    <x v="4"/>
    <m/>
    <x v="0"/>
    <x v="4"/>
    <s v="Overall product yield analysis_Production input quantity"/>
    <x v="978"/>
    <x v="4"/>
    <x v="0"/>
    <x v="12"/>
    <x v="7"/>
    <x v="0"/>
    <x v="0"/>
    <s v="DM_QAM_OVERALL_PRODUCT_YIELD_ANALYSIS"/>
    <s v="PRODUCTION_INPUT_QUANTITY"/>
    <x v="86"/>
    <x v="283"/>
    <x v="1"/>
    <n v="0"/>
    <x v="0"/>
    <x v="0"/>
    <x v="0"/>
    <s v=""/>
    <s v=""/>
    <n v="994"/>
    <s v="-994"/>
    <x v="0"/>
    <x v="0"/>
    <x v="0"/>
    <x v="414"/>
    <x v="10"/>
    <s v="產品生產數量"/>
    <s v="Manual"/>
    <s v="MANUAL"/>
    <x v="5"/>
    <x v="60"/>
    <m/>
    <s v="^(Manual|MANUAL)$"/>
    <n v="9"/>
    <x v="0"/>
    <x v="7"/>
    <x v="0"/>
    <x v="1"/>
    <x v="1"/>
    <x v="1"/>
    <b v="0"/>
    <x v="1"/>
    <x v="1"/>
    <n v="0"/>
    <x v="0"/>
    <b v="0"/>
    <b v="0"/>
    <b v="0"/>
    <b v="0"/>
    <b v="0"/>
    <b v="0"/>
    <b v="0"/>
    <b v="0"/>
    <b v="0"/>
    <b v="0"/>
    <b v="0"/>
    <x v="0"/>
    <x v="0"/>
    <n v="0"/>
    <x v="4"/>
    <x v="0"/>
  </r>
  <r>
    <m/>
    <x v="7"/>
    <x v="16"/>
    <x v="414"/>
    <x v="415"/>
    <x v="1"/>
    <x v="465"/>
    <s v="System各個檢查站不良數總和 (FPY)"/>
    <x v="4"/>
    <x v="96"/>
    <s v="N/A"/>
    <s v="General"/>
    <s v="數值類"/>
    <m/>
    <x v="0"/>
    <s v="重慶質管處 QCD"/>
    <x v="10"/>
    <x v="12"/>
    <x v="0"/>
    <x v="5"/>
    <s v="DM_QAM_OVERALL_PRODUCT_YIELD_ANALYSIS"/>
    <s v="OVERALL_SYSTEM_DEFECT_QUANTITY"/>
    <s v="N/A"/>
    <s v="N/A"/>
    <m/>
    <m/>
    <m/>
    <m/>
    <s v="N/A"/>
    <s v="N/A"/>
    <s v="N/A"/>
    <m/>
    <m/>
    <m/>
    <m/>
    <m/>
    <m/>
    <m/>
    <m/>
    <m/>
    <s v="資料清單"/>
    <x v="17"/>
    <x v="8"/>
    <x v="60"/>
    <x v="16"/>
    <e v="#N/A"/>
    <s v="Overall system defect quantity"/>
    <x v="415"/>
    <x v="1"/>
    <x v="0"/>
    <x v="465"/>
    <x v="10"/>
    <s v="IEC_STD_V10 &gt;&gt; Common &gt;&gt; AutoMetaDataOverall system defect quantity"/>
    <x v="4"/>
    <x v="0"/>
    <s v="整體不良數總和Measure"/>
    <n v="927"/>
    <n v="989"/>
    <n v="0"/>
    <s v=""/>
    <n v="0"/>
    <n v="0"/>
    <n v="927"/>
    <x v="196"/>
    <s v="Overall product yield analysis"/>
    <x v="95"/>
    <e v="#N/A"/>
    <x v="0"/>
    <s v="P.3.13.0: 良率管理:"/>
    <x v="8"/>
    <x v="8"/>
    <x v="995"/>
    <x v="414"/>
    <x v="415"/>
    <x v="359"/>
    <x v="0"/>
    <x v="5"/>
    <x v="0"/>
    <x v="4"/>
    <m/>
    <x v="0"/>
    <x v="4"/>
    <s v="Overall product yield analysis_Overall system defect quantity"/>
    <x v="979"/>
    <x v="4"/>
    <x v="0"/>
    <x v="12"/>
    <x v="7"/>
    <x v="0"/>
    <x v="0"/>
    <s v="DM_QAM_OVERALL_PRODUCT_YIELD_ANALYSIS"/>
    <s v="OVERALL_SYSTEM_DEFECT_QUANTITY"/>
    <x v="86"/>
    <x v="284"/>
    <x v="1"/>
    <n v="0"/>
    <x v="0"/>
    <x v="0"/>
    <x v="0"/>
    <s v=""/>
    <s v=""/>
    <n v="995"/>
    <s v="-995"/>
    <x v="0"/>
    <x v="0"/>
    <x v="0"/>
    <x v="415"/>
    <x v="10"/>
    <s v="System各個檢查站不良數總和 (FPY)"/>
    <s v="Manual"/>
    <s v="MANUAL"/>
    <x v="5"/>
    <x v="60"/>
    <m/>
    <s v="^(Manual|MANUAL)$"/>
    <n v="9"/>
    <x v="0"/>
    <x v="7"/>
    <x v="0"/>
    <x v="1"/>
    <x v="1"/>
    <x v="1"/>
    <b v="0"/>
    <x v="1"/>
    <x v="1"/>
    <n v="0"/>
    <x v="0"/>
    <b v="0"/>
    <b v="0"/>
    <b v="0"/>
    <b v="0"/>
    <b v="0"/>
    <b v="0"/>
    <b v="0"/>
    <b v="0"/>
    <b v="0"/>
    <b v="0"/>
    <b v="0"/>
    <x v="0"/>
    <x v="0"/>
    <n v="0"/>
    <x v="26"/>
    <x v="0"/>
  </r>
  <r>
    <m/>
    <x v="7"/>
    <x v="16"/>
    <x v="416"/>
    <x v="417"/>
    <x v="1"/>
    <x v="466"/>
    <s v="System各個檢查站待修不良數總和(Yield)"/>
    <x v="4"/>
    <x v="96"/>
    <s v="N/A"/>
    <s v="General"/>
    <s v="數值類"/>
    <m/>
    <x v="0"/>
    <s v="重慶質管處 QCD"/>
    <x v="10"/>
    <x v="12"/>
    <x v="0"/>
    <x v="5"/>
    <s v="DM_QAM_OVERALL_PRODUCT_YIELD_ANALYSIS"/>
    <s v="OVERALL_SYSTEM_NOT_REPAIRED_QUANTITY"/>
    <s v="N/A"/>
    <s v="N/A"/>
    <m/>
    <m/>
    <m/>
    <m/>
    <s v="N/A"/>
    <s v="N/A"/>
    <s v="N/A"/>
    <m/>
    <m/>
    <m/>
    <m/>
    <m/>
    <m/>
    <m/>
    <m/>
    <m/>
    <s v="資料清單"/>
    <x v="17"/>
    <x v="9"/>
    <x v="60"/>
    <x v="16"/>
    <e v="#N/A"/>
    <s v="Overall system not repaired quantity"/>
    <x v="417"/>
    <x v="1"/>
    <x v="0"/>
    <x v="466"/>
    <x v="10"/>
    <s v="IEC_STD_V10 &gt;&gt; Common &gt;&gt; AutoMetaDataOverall system not repaired quantity"/>
    <x v="4"/>
    <x v="0"/>
    <s v="整體待修不良數總和Measure"/>
    <n v="929"/>
    <n v="989"/>
    <n v="0"/>
    <s v=""/>
    <n v="0"/>
    <n v="0"/>
    <n v="929"/>
    <x v="197"/>
    <s v="Overall product yield analysis"/>
    <x v="95"/>
    <e v="#N/A"/>
    <x v="0"/>
    <s v="P.3.13.0: 良率管理:"/>
    <x v="9"/>
    <x v="9"/>
    <x v="996"/>
    <x v="416"/>
    <x v="417"/>
    <x v="360"/>
    <x v="0"/>
    <x v="5"/>
    <x v="0"/>
    <x v="4"/>
    <m/>
    <x v="0"/>
    <x v="4"/>
    <s v="Overall product yield analysis_Overall system not repaired quantity"/>
    <x v="980"/>
    <x v="4"/>
    <x v="0"/>
    <x v="12"/>
    <x v="7"/>
    <x v="0"/>
    <x v="0"/>
    <s v="DM_QAM_OVERALL_PRODUCT_YIELD_ANALYSIS"/>
    <s v="OVERALL_SYSTEM_NOT_REPAIRED_QUANTITY"/>
    <x v="86"/>
    <x v="286"/>
    <x v="1"/>
    <n v="0"/>
    <x v="0"/>
    <x v="0"/>
    <x v="0"/>
    <s v=""/>
    <s v=""/>
    <n v="996"/>
    <s v="-996"/>
    <x v="0"/>
    <x v="0"/>
    <x v="0"/>
    <x v="417"/>
    <x v="10"/>
    <s v="System各個檢查站待修不良數總和(Yield)"/>
    <s v="Manual"/>
    <s v="MANUAL"/>
    <x v="5"/>
    <x v="60"/>
    <m/>
    <s v="^(Manual|MANUAL)$"/>
    <n v="9"/>
    <x v="0"/>
    <x v="7"/>
    <x v="0"/>
    <x v="1"/>
    <x v="1"/>
    <x v="1"/>
    <b v="0"/>
    <x v="1"/>
    <x v="1"/>
    <n v="0"/>
    <x v="0"/>
    <b v="0"/>
    <b v="0"/>
    <b v="0"/>
    <b v="0"/>
    <b v="0"/>
    <b v="0"/>
    <b v="0"/>
    <b v="0"/>
    <b v="0"/>
    <b v="0"/>
    <b v="0"/>
    <x v="0"/>
    <x v="0"/>
    <n v="0"/>
    <x v="39"/>
    <x v="0"/>
  </r>
  <r>
    <m/>
    <x v="7"/>
    <x v="16"/>
    <x v="423"/>
    <x v="424"/>
    <x v="1"/>
    <x v="444"/>
    <s v="各SITE產品良率目標, 請參照品質目標對照表"/>
    <x v="4"/>
    <x v="96"/>
    <s v="N/A"/>
    <s v="General"/>
    <s v="數值類"/>
    <s v="N/A"/>
    <x v="0"/>
    <s v="重慶質管處 QCD"/>
    <x v="10"/>
    <x v="12"/>
    <x v="0"/>
    <x v="5"/>
    <s v="DM_QAM_OVERALL_PRODUCT_YIELD_ANALYSIS"/>
    <s v="PRODUCT_YIELD_RATE_TARGET"/>
    <s v="N/A"/>
    <s v="N/A"/>
    <m/>
    <m/>
    <m/>
    <m/>
    <s v="N/A"/>
    <s v="N/A"/>
    <s v="N/A"/>
    <m/>
    <m/>
    <m/>
    <m/>
    <m/>
    <m/>
    <m/>
    <m/>
    <m/>
    <s v="資料清單"/>
    <x v="17"/>
    <x v="10"/>
    <x v="60"/>
    <x v="16"/>
    <e v="#N/A"/>
    <s v="Product yield rate target"/>
    <x v="424"/>
    <x v="1"/>
    <x v="0"/>
    <x v="444"/>
    <x v="10"/>
    <s v="IEC_STD_V10 &gt;&gt; Common &gt;&gt; AutoMetaDataProduct yield rate target"/>
    <x v="4"/>
    <x v="0"/>
    <s v="產品良率目標Measure"/>
    <n v="942"/>
    <n v="989"/>
    <n v="0"/>
    <s v=""/>
    <n v="0"/>
    <n v="0"/>
    <n v="942"/>
    <x v="198"/>
    <s v="Overall product yield analysis"/>
    <x v="95"/>
    <e v="#N/A"/>
    <x v="0"/>
    <s v="P.3.13.0: 良率管理:"/>
    <x v="10"/>
    <x v="10"/>
    <x v="997"/>
    <x v="423"/>
    <x v="424"/>
    <x v="348"/>
    <x v="26"/>
    <x v="5"/>
    <x v="0"/>
    <x v="4"/>
    <m/>
    <x v="0"/>
    <x v="4"/>
    <s v="Overall product yield analysis_Product yield rate target"/>
    <x v="981"/>
    <x v="4"/>
    <x v="0"/>
    <x v="12"/>
    <x v="7"/>
    <x v="0"/>
    <x v="0"/>
    <s v="DM_QAM_OVERALL_PRODUCT_YIELD_ANALYSIS"/>
    <s v="PRODUCT_YIELD_RATE_TARGET"/>
    <x v="86"/>
    <x v="291"/>
    <x v="1"/>
    <n v="0"/>
    <x v="0"/>
    <x v="0"/>
    <x v="0"/>
    <s v=""/>
    <s v=""/>
    <n v="997"/>
    <s v="-997"/>
    <x v="0"/>
    <x v="0"/>
    <x v="0"/>
    <x v="424"/>
    <x v="10"/>
    <s v="產品良率目標"/>
    <s v="Manual"/>
    <s v="MANUAL"/>
    <x v="5"/>
    <x v="60"/>
    <m/>
    <s v="^(Manual|MANUAL)$"/>
    <n v="9"/>
    <x v="0"/>
    <x v="7"/>
    <x v="0"/>
    <x v="1"/>
    <x v="1"/>
    <x v="1"/>
    <b v="0"/>
    <x v="1"/>
    <x v="1"/>
    <n v="0"/>
    <x v="0"/>
    <b v="0"/>
    <b v="0"/>
    <b v="0"/>
    <b v="0"/>
    <b v="0"/>
    <b v="0"/>
    <b v="0"/>
    <b v="0"/>
    <b v="0"/>
    <b v="0"/>
    <b v="0"/>
    <x v="0"/>
    <x v="0"/>
    <n v="0"/>
    <x v="4"/>
    <x v="0"/>
  </r>
  <r>
    <m/>
    <x v="7"/>
    <x v="16"/>
    <x v="424"/>
    <x v="425"/>
    <x v="1"/>
    <x v="445"/>
    <s v="各SITE產品直通率目標, 請參照品質目標對照表"/>
    <x v="4"/>
    <x v="96"/>
    <s v="N/A"/>
    <s v="General"/>
    <s v="數值類"/>
    <s v="N/A"/>
    <x v="0"/>
    <s v="重慶質管處 QCD"/>
    <x v="10"/>
    <x v="12"/>
    <x v="0"/>
    <x v="5"/>
    <s v="DM_QAM_OVERALL_PRODUCT_YIELD_ANALYSIS"/>
    <s v="PRODUCT_FPY_RATE_TARGET"/>
    <s v="N/A"/>
    <s v="N/A"/>
    <m/>
    <m/>
    <m/>
    <m/>
    <s v="N/A"/>
    <s v="N/A"/>
    <s v="N/A"/>
    <m/>
    <m/>
    <m/>
    <m/>
    <m/>
    <m/>
    <m/>
    <m/>
    <m/>
    <s v="資料清單"/>
    <x v="17"/>
    <x v="11"/>
    <x v="60"/>
    <x v="16"/>
    <e v="#N/A"/>
    <s v="Product FPY rate target"/>
    <x v="425"/>
    <x v="1"/>
    <x v="0"/>
    <x v="445"/>
    <x v="10"/>
    <s v="IEC_STD_V10 &gt;&gt; Common &gt;&gt; AutoMetaDataProduct FPY rate target"/>
    <x v="4"/>
    <x v="0"/>
    <s v="產品直通率目標Measure"/>
    <n v="943"/>
    <n v="989"/>
    <n v="0"/>
    <s v=""/>
    <n v="0"/>
    <n v="0"/>
    <n v="943"/>
    <x v="199"/>
    <s v="Overall product yield analysis"/>
    <x v="95"/>
    <e v="#N/A"/>
    <x v="0"/>
    <s v="P.3.13.0: 良率管理:"/>
    <x v="11"/>
    <x v="11"/>
    <x v="998"/>
    <x v="424"/>
    <x v="425"/>
    <x v="349"/>
    <x v="26"/>
    <x v="5"/>
    <x v="0"/>
    <x v="4"/>
    <m/>
    <x v="0"/>
    <x v="4"/>
    <s v="Overall product yield analysis_Product FPY rate target"/>
    <x v="982"/>
    <x v="4"/>
    <x v="0"/>
    <x v="12"/>
    <x v="7"/>
    <x v="0"/>
    <x v="0"/>
    <s v="DM_QAM_OVERALL_PRODUCT_YIELD_ANALYSIS"/>
    <s v="PRODUCT_FPY_RATE_TARGET"/>
    <x v="86"/>
    <x v="292"/>
    <x v="1"/>
    <n v="0"/>
    <x v="0"/>
    <x v="0"/>
    <x v="0"/>
    <s v=""/>
    <s v=""/>
    <n v="998"/>
    <s v="-998"/>
    <x v="0"/>
    <x v="0"/>
    <x v="0"/>
    <x v="425"/>
    <x v="10"/>
    <s v="產品直通率目標"/>
    <s v="Manual"/>
    <s v="MANUAL"/>
    <x v="5"/>
    <x v="60"/>
    <m/>
    <s v="^(Manual|MANUAL)$"/>
    <n v="9"/>
    <x v="0"/>
    <x v="7"/>
    <x v="0"/>
    <x v="1"/>
    <x v="1"/>
    <x v="1"/>
    <b v="0"/>
    <x v="1"/>
    <x v="1"/>
    <n v="0"/>
    <x v="0"/>
    <b v="0"/>
    <b v="0"/>
    <b v="0"/>
    <b v="0"/>
    <b v="0"/>
    <b v="0"/>
    <b v="0"/>
    <b v="0"/>
    <b v="0"/>
    <b v="0"/>
    <b v="0"/>
    <x v="0"/>
    <x v="0"/>
    <n v="0"/>
    <x v="23"/>
    <x v="0"/>
  </r>
  <r>
    <m/>
    <x v="7"/>
    <x v="16"/>
    <x v="420"/>
    <x v="421"/>
    <x v="1"/>
    <x v="441"/>
    <s v="1. 僅在整體良率畫面顯示中良率(Yield rate)當日超標加註的說明_x000a_2. 透過下拉式選單更新說明確保資料填寫一致性_x000a_3. 說明信息藉由各項下拉選單所組合: Site name(不顯示於說明中)/Customer name/Product category/Product series/不良類型/不良類型目標%/實際不良率%_x000a_4. ex._x000a_Reason: HP NB 2022-800 Process 不良率目標2% 實際5%"/>
    <x v="4"/>
    <x v="96"/>
    <s v="N/A"/>
    <s v="General"/>
    <s v="註記類"/>
    <m/>
    <x v="0"/>
    <s v="重慶質管處 QCD"/>
    <x v="10"/>
    <x v="12"/>
    <x v="0"/>
    <x v="5"/>
    <s v="DM_QAM_OVERALL_PRODUCT_YIELD_ANALYSIS"/>
    <s v="PRODUCT_YIELD_ALERT_TYPE"/>
    <s v="N/A"/>
    <s v="N/A"/>
    <m/>
    <m/>
    <m/>
    <m/>
    <s v="N/A"/>
    <s v="N/A"/>
    <s v="N/A"/>
    <m/>
    <m/>
    <m/>
    <m/>
    <m/>
    <m/>
    <m/>
    <m/>
    <m/>
    <s v="資料清單"/>
    <x v="17"/>
    <x v="12"/>
    <x v="60"/>
    <x v="16"/>
    <e v="#N/A"/>
    <s v="Product yield alert type"/>
    <x v="421"/>
    <x v="1"/>
    <x v="0"/>
    <x v="441"/>
    <x v="10"/>
    <s v="IEC_STD_V10 &gt;&gt; Common &gt;&gt; AutoMetaDataProduct yield alert type"/>
    <x v="4"/>
    <x v="0"/>
    <s v="整體良率超標類型Measure"/>
    <n v="934"/>
    <n v="989"/>
    <n v="0"/>
    <s v=""/>
    <n v="0"/>
    <n v="0"/>
    <n v="934"/>
    <x v="200"/>
    <s v="Overall product yield analysis"/>
    <x v="95"/>
    <e v="#N/A"/>
    <x v="0"/>
    <s v="P.3.13.0: 良率管理:"/>
    <x v="12"/>
    <x v="12"/>
    <x v="999"/>
    <x v="420"/>
    <x v="421"/>
    <x v="346"/>
    <x v="0"/>
    <x v="5"/>
    <x v="0"/>
    <x v="9"/>
    <m/>
    <x v="0"/>
    <x v="4"/>
    <s v="Overall product yield analysis_Product yield alert type"/>
    <x v="983"/>
    <x v="4"/>
    <x v="0"/>
    <x v="12"/>
    <x v="7"/>
    <x v="0"/>
    <x v="0"/>
    <s v="DM_QAM_OVERALL_PRODUCT_YIELD_ANALYSIS"/>
    <s v="PRODUCT_YIELD_ALERT_TYPE"/>
    <x v="86"/>
    <x v="289"/>
    <x v="1"/>
    <n v="0"/>
    <x v="0"/>
    <x v="0"/>
    <x v="0"/>
    <s v=""/>
    <s v=""/>
    <n v="999"/>
    <s v="-999"/>
    <x v="0"/>
    <x v="0"/>
    <x v="0"/>
    <x v="421"/>
    <x v="10"/>
    <s v="當日整體良率(Yield rate)超標類型_x000a_"/>
    <s v="Manual"/>
    <s v="MANUAL"/>
    <x v="5"/>
    <x v="60"/>
    <m/>
    <s v="^(Manual|MANUAL)$"/>
    <n v="9"/>
    <x v="0"/>
    <x v="7"/>
    <x v="0"/>
    <x v="1"/>
    <x v="1"/>
    <x v="1"/>
    <b v="0"/>
    <x v="1"/>
    <x v="1"/>
    <n v="0"/>
    <x v="0"/>
    <b v="0"/>
    <b v="0"/>
    <b v="0"/>
    <b v="0"/>
    <b v="0"/>
    <b v="0"/>
    <b v="0"/>
    <b v="0"/>
    <b v="0"/>
    <b v="0"/>
    <b v="0"/>
    <x v="0"/>
    <x v="0"/>
    <n v="0"/>
    <x v="9"/>
    <x v="0"/>
  </r>
  <r>
    <m/>
    <x v="7"/>
    <x v="16"/>
    <x v="421"/>
    <x v="422"/>
    <x v="1"/>
    <x v="442"/>
    <s v="1. 僅在整體良率畫面顯示中良率(Yield rate)當日超標加註的說明_x000a_2. 透過下拉式選單更新說明確保資料填寫一致性_x000a_3. 說明信息:人工填寫_x000a_4. ex._x000a_Reason: 主要不良為 重組重測"/>
    <x v="4"/>
    <x v="96"/>
    <s v="N/A"/>
    <s v="General"/>
    <s v="註記類"/>
    <m/>
    <x v="0"/>
    <s v="重慶質管處 QCD"/>
    <x v="10"/>
    <x v="12"/>
    <x v="0"/>
    <x v="5"/>
    <s v="DM_QAM_OVERALL_PRODUCT_YIELD_ANALYSIS"/>
    <s v="PRODUCT_YIELD_ALERT_COMMENT"/>
    <s v="N/A"/>
    <s v="N/A"/>
    <m/>
    <m/>
    <m/>
    <m/>
    <s v="N/A"/>
    <s v="N/A"/>
    <s v="N/A"/>
    <m/>
    <m/>
    <m/>
    <m/>
    <m/>
    <m/>
    <m/>
    <m/>
    <m/>
    <s v="資料清單"/>
    <x v="17"/>
    <x v="13"/>
    <x v="60"/>
    <x v="16"/>
    <e v="#N/A"/>
    <s v="Product yield alert comment"/>
    <x v="422"/>
    <x v="1"/>
    <x v="0"/>
    <x v="442"/>
    <x v="10"/>
    <s v="IEC_STD_V10 &gt;&gt; Common &gt;&gt; AutoMetaDataProduct yield alert comment"/>
    <x v="4"/>
    <x v="0"/>
    <s v="整體良率超標註解說明Measure"/>
    <n v="935"/>
    <n v="989"/>
    <n v="0"/>
    <s v=""/>
    <n v="0"/>
    <n v="0"/>
    <n v="935"/>
    <x v="201"/>
    <s v="Overall product yield analysis"/>
    <x v="95"/>
    <e v="#N/A"/>
    <x v="0"/>
    <s v="P.3.13.0: 良率管理:"/>
    <x v="13"/>
    <x v="13"/>
    <x v="1000"/>
    <x v="421"/>
    <x v="422"/>
    <x v="347"/>
    <x v="0"/>
    <x v="5"/>
    <x v="0"/>
    <x v="9"/>
    <m/>
    <x v="0"/>
    <x v="4"/>
    <s v="Overall product yield analysis_Product yield alert comment"/>
    <x v="984"/>
    <x v="4"/>
    <x v="0"/>
    <x v="12"/>
    <x v="7"/>
    <x v="0"/>
    <x v="0"/>
    <s v="DM_QAM_OVERALL_PRODUCT_YIELD_ANALYSIS"/>
    <s v="PRODUCT_YIELD_ALERT_COMMENT"/>
    <x v="86"/>
    <x v="290"/>
    <x v="1"/>
    <n v="0"/>
    <x v="0"/>
    <x v="0"/>
    <x v="0"/>
    <s v=""/>
    <s v=""/>
    <n v="1000"/>
    <s v="-1000"/>
    <x v="0"/>
    <x v="0"/>
    <x v="0"/>
    <x v="422"/>
    <x v="10"/>
    <s v="當日整體良率(Yield rate)超標註解說明"/>
    <s v="Manual"/>
    <s v="MANUAL"/>
    <x v="5"/>
    <x v="60"/>
    <m/>
    <s v="^(Manual|MANUAL)$"/>
    <n v="9"/>
    <x v="0"/>
    <x v="7"/>
    <x v="0"/>
    <x v="1"/>
    <x v="1"/>
    <x v="1"/>
    <b v="0"/>
    <x v="1"/>
    <x v="1"/>
    <n v="0"/>
    <x v="0"/>
    <b v="0"/>
    <b v="0"/>
    <b v="0"/>
    <b v="0"/>
    <b v="0"/>
    <b v="0"/>
    <b v="0"/>
    <b v="0"/>
    <b v="0"/>
    <b v="0"/>
    <b v="0"/>
    <x v="0"/>
    <x v="0"/>
    <n v="0"/>
    <x v="8"/>
    <x v="0"/>
  </r>
  <r>
    <m/>
    <x v="7"/>
    <x v="16"/>
    <x v="443"/>
    <x v="444"/>
    <x v="1"/>
    <x v="467"/>
    <s v="N/A"/>
    <x v="0"/>
    <x v="0"/>
    <s v="N/A"/>
    <s v="Sensitive "/>
    <m/>
    <m/>
    <x v="0"/>
    <s v="重慶質管處 QCD"/>
    <x v="10"/>
    <x v="12"/>
    <x v="0"/>
    <x v="5"/>
    <s v="DM_QAM_DETAILED_PRODUCT_YIELD_ANALYSIS"/>
    <m/>
    <s v="N/A"/>
    <s v="N/A"/>
    <m/>
    <m/>
    <m/>
    <m/>
    <s v="N/A"/>
    <s v="N/A"/>
    <s v="N/A"/>
    <m/>
    <m/>
    <m/>
    <m/>
    <m/>
    <m/>
    <m/>
    <m/>
    <m/>
    <s v="資料清單"/>
    <x v="17"/>
    <x v="14"/>
    <x v="60"/>
    <x v="16"/>
    <e v="#N/A"/>
    <s v="Detailed product yield analysis"/>
    <x v="444"/>
    <x v="1"/>
    <x v="0"/>
    <x v="467"/>
    <x v="10"/>
    <s v="IEC_STD_V10 &gt;&gt; Common &gt;&gt; AutoMetaDataDetailed product yield analysis"/>
    <x v="0"/>
    <x v="2"/>
    <s v="產品良率明細分析Concept"/>
    <n v="1003"/>
    <n v="0"/>
    <n v="0"/>
    <s v=""/>
    <n v="0"/>
    <n v="0"/>
    <n v="0"/>
    <x v="0"/>
    <s v=""/>
    <x v="0"/>
    <s v=""/>
    <x v="0"/>
    <s v="P.3.13.0: 良率管理:"/>
    <x v="14"/>
    <x v="14"/>
    <x v="1001"/>
    <x v="443"/>
    <x v="444"/>
    <x v="189"/>
    <x v="0"/>
    <x v="5"/>
    <x v="0"/>
    <x v="0"/>
    <m/>
    <x v="0"/>
    <x v="0"/>
    <s v="Detailed product yield analysis"/>
    <x v="985"/>
    <x v="0"/>
    <x v="0"/>
    <x v="12"/>
    <x v="7"/>
    <x v="0"/>
    <x v="0"/>
    <s v="DM_QAM_DETAILED_PRODUCT_YIELD_ANALYSIS"/>
    <s v=""/>
    <x v="87"/>
    <x v="0"/>
    <x v="1"/>
    <n v="0"/>
    <x v="0"/>
    <x v="0"/>
    <x v="0"/>
    <s v=""/>
    <s v=""/>
    <n v="1001"/>
    <s v="-1001"/>
    <x v="0"/>
    <x v="0"/>
    <x v="0"/>
    <x v="444"/>
    <x v="10"/>
    <s v="產品良率明細分析"/>
    <s v="Manual"/>
    <s v="MANUAL"/>
    <x v="5"/>
    <x v="60"/>
    <m/>
    <s v="^(Manual|MANUAL)$"/>
    <n v="9"/>
    <x v="0"/>
    <x v="7"/>
    <x v="0"/>
    <x v="1"/>
    <x v="0"/>
    <x v="1"/>
    <b v="0"/>
    <x v="1"/>
    <x v="0"/>
    <n v="0"/>
    <x v="0"/>
    <b v="0"/>
    <b v="0"/>
    <b v="0"/>
    <b v="0"/>
    <b v="0"/>
    <b v="0"/>
    <b v="0"/>
    <b v="0"/>
    <b v="0"/>
    <b v="0"/>
    <b v="0"/>
    <x v="0"/>
    <x v="0"/>
    <n v="0"/>
    <x v="13"/>
    <x v="0"/>
  </r>
  <r>
    <m/>
    <x v="7"/>
    <x v="16"/>
    <x v="222"/>
    <x v="222"/>
    <x v="1"/>
    <x v="429"/>
    <s v="N/A"/>
    <x v="3"/>
    <x v="97"/>
    <s v="N/A"/>
    <s v="Sensitive "/>
    <s v="代碼類"/>
    <s v="ITO;ICC"/>
    <x v="0"/>
    <s v="重慶質管處 QCD"/>
    <x v="10"/>
    <x v="12"/>
    <x v="0"/>
    <x v="5"/>
    <s v="DM_QAM_DETAILED_PRODUCT_YIELD_ANALYSIS"/>
    <s v="SITE_NAME"/>
    <s v="N/A"/>
    <s v="N/A"/>
    <m/>
    <m/>
    <m/>
    <m/>
    <s v="N/A"/>
    <s v="N/A"/>
    <s v="N/A"/>
    <m/>
    <m/>
    <m/>
    <m/>
    <m/>
    <m/>
    <m/>
    <m/>
    <m/>
    <s v="資料清單"/>
    <x v="17"/>
    <x v="15"/>
    <x v="60"/>
    <x v="16"/>
    <e v="#N/A"/>
    <s v="Site Name"/>
    <x v="222"/>
    <x v="1"/>
    <x v="0"/>
    <x v="429"/>
    <x v="10"/>
    <s v="IEC_STD_V10 &gt;&gt; Common &gt;&gt; AutoMetaDataSite Name"/>
    <x v="3"/>
    <x v="2"/>
    <s v="廠區名稱Dimension"/>
    <n v="402"/>
    <n v="1003"/>
    <n v="0"/>
    <s v=""/>
    <n v="0"/>
    <n v="0"/>
    <n v="480"/>
    <x v="88"/>
    <s v="Detailed product yield analysis"/>
    <x v="96"/>
    <e v="#N/A"/>
    <x v="0"/>
    <s v="P.3.13.0: 良率管理:"/>
    <x v="15"/>
    <x v="15"/>
    <x v="1002"/>
    <x v="222"/>
    <x v="222"/>
    <x v="189"/>
    <x v="58"/>
    <x v="5"/>
    <x v="0"/>
    <x v="2"/>
    <m/>
    <x v="0"/>
    <x v="3"/>
    <s v="Detailed product yield analysis_Site Name"/>
    <x v="986"/>
    <x v="3"/>
    <x v="0"/>
    <x v="12"/>
    <x v="7"/>
    <x v="0"/>
    <x v="0"/>
    <s v="DM_QAM_DETAILED_PRODUCT_YIELD_ANALYSIS"/>
    <s v="SITE_NAME"/>
    <x v="87"/>
    <x v="132"/>
    <x v="1"/>
    <n v="0"/>
    <x v="0"/>
    <x v="0"/>
    <x v="0"/>
    <s v=""/>
    <s v=""/>
    <n v="1002"/>
    <s v="-1002"/>
    <x v="0"/>
    <x v="0"/>
    <x v="0"/>
    <x v="222"/>
    <x v="10"/>
    <s v="Site Name"/>
    <s v="Manual"/>
    <s v="MANUAL"/>
    <x v="5"/>
    <x v="60"/>
    <m/>
    <s v="^(Manual|MANUAL)$"/>
    <n v="9"/>
    <x v="0"/>
    <x v="7"/>
    <x v="0"/>
    <x v="1"/>
    <x v="1"/>
    <x v="1"/>
    <b v="0"/>
    <x v="1"/>
    <x v="1"/>
    <n v="0"/>
    <x v="0"/>
    <b v="0"/>
    <b v="0"/>
    <b v="0"/>
    <b v="0"/>
    <b v="0"/>
    <b v="0"/>
    <b v="0"/>
    <b v="0"/>
    <b v="1"/>
    <b v="0"/>
    <b v="0"/>
    <x v="1"/>
    <x v="4"/>
    <n v="1"/>
    <x v="35"/>
    <x v="0"/>
  </r>
  <r>
    <m/>
    <x v="7"/>
    <x v="16"/>
    <x v="177"/>
    <x v="177"/>
    <x v="1"/>
    <x v="430"/>
    <s v="N/A"/>
    <x v="3"/>
    <x v="97"/>
    <s v="N/A"/>
    <s v="Sensitive "/>
    <s v="代碼類"/>
    <s v="BU 1: 第一事業處_x000a_BU 2: 第二事業處"/>
    <x v="0"/>
    <s v="重慶質管處 QCD"/>
    <x v="10"/>
    <x v="12"/>
    <x v="0"/>
    <x v="5"/>
    <s v="DM_QAM_DETAILED_PRODUCT_YIELD_ANALYSIS"/>
    <s v="BU_CODE"/>
    <s v="N/A"/>
    <s v="N/A"/>
    <m/>
    <m/>
    <m/>
    <m/>
    <s v="N/A"/>
    <s v="N/A"/>
    <s v="N/A"/>
    <m/>
    <m/>
    <m/>
    <m/>
    <m/>
    <m/>
    <m/>
    <m/>
    <m/>
    <s v="資料清單"/>
    <x v="17"/>
    <x v="16"/>
    <x v="60"/>
    <x v="16"/>
    <e v="#N/A"/>
    <s v="BU Code"/>
    <x v="177"/>
    <x v="1"/>
    <x v="0"/>
    <x v="430"/>
    <x v="10"/>
    <s v="IEC_STD_V10 &gt;&gt; Common &gt;&gt; AutoMetaDataBU Code"/>
    <x v="3"/>
    <x v="2"/>
    <s v="事業處代碼Dimension"/>
    <n v="339"/>
    <n v="1003"/>
    <n v="0"/>
    <s v=""/>
    <n v="0"/>
    <n v="0"/>
    <n v="1055"/>
    <x v="80"/>
    <s v="Detailed product yield analysis"/>
    <x v="96"/>
    <e v="#N/A"/>
    <x v="0"/>
    <s v="P.3.13.0: 良率管理:"/>
    <x v="16"/>
    <x v="16"/>
    <x v="1003"/>
    <x v="177"/>
    <x v="177"/>
    <x v="189"/>
    <x v="59"/>
    <x v="5"/>
    <x v="0"/>
    <x v="2"/>
    <m/>
    <x v="0"/>
    <x v="3"/>
    <s v="Detailed product yield analysis_BU Code"/>
    <x v="987"/>
    <x v="3"/>
    <x v="0"/>
    <x v="12"/>
    <x v="7"/>
    <x v="0"/>
    <x v="0"/>
    <s v="DM_QAM_DETAILED_PRODUCT_YIELD_ANALYSIS"/>
    <s v="BU_CODE"/>
    <x v="87"/>
    <x v="96"/>
    <x v="1"/>
    <n v="0"/>
    <x v="0"/>
    <x v="0"/>
    <x v="0"/>
    <s v=""/>
    <s v=""/>
    <n v="1003"/>
    <s v="-1003"/>
    <x v="0"/>
    <x v="0"/>
    <x v="0"/>
    <x v="177"/>
    <x v="10"/>
    <s v="各事業處所負責的業務及客戶"/>
    <s v="Manual"/>
    <s v="MANUAL"/>
    <x v="5"/>
    <x v="60"/>
    <m/>
    <s v="^(Manual|MANUAL)$"/>
    <n v="9"/>
    <x v="0"/>
    <x v="7"/>
    <x v="0"/>
    <x v="1"/>
    <x v="1"/>
    <x v="1"/>
    <b v="0"/>
    <x v="1"/>
    <x v="1"/>
    <n v="0"/>
    <x v="0"/>
    <b v="0"/>
    <b v="0"/>
    <b v="0"/>
    <b v="0"/>
    <b v="0"/>
    <b v="0"/>
    <b v="0"/>
    <b v="0"/>
    <b v="0"/>
    <b v="0"/>
    <b v="0"/>
    <x v="0"/>
    <x v="0"/>
    <n v="0"/>
    <x v="1"/>
    <x v="0"/>
  </r>
  <r>
    <m/>
    <x v="7"/>
    <x v="16"/>
    <x v="178"/>
    <x v="178"/>
    <x v="1"/>
    <x v="430"/>
    <s v="N/A"/>
    <x v="3"/>
    <x v="97"/>
    <s v="N/A"/>
    <s v="Sensitive "/>
    <s v="代碼類"/>
    <s v="N/A"/>
    <x v="0"/>
    <s v="重慶質管處 QCD"/>
    <x v="10"/>
    <x v="12"/>
    <x v="0"/>
    <x v="5"/>
    <s v="DM_QAM_DETAILED_PRODUCT_YIELD_ANALYSIS"/>
    <s v="CUSTOMER_NAME"/>
    <s v="N/A"/>
    <s v="N/A"/>
    <m/>
    <m/>
    <m/>
    <m/>
    <s v="N/A"/>
    <s v="N/A"/>
    <s v="N/A"/>
    <m/>
    <m/>
    <m/>
    <m/>
    <m/>
    <m/>
    <m/>
    <m/>
    <m/>
    <s v="資料清單"/>
    <x v="17"/>
    <x v="17"/>
    <x v="60"/>
    <x v="16"/>
    <e v="#N/A"/>
    <s v="Customer Name"/>
    <x v="178"/>
    <x v="1"/>
    <x v="0"/>
    <x v="430"/>
    <x v="10"/>
    <s v="IEC_STD_V10 &gt;&gt; Common &gt;&gt; AutoMetaDataCustomer Name"/>
    <x v="3"/>
    <x v="2"/>
    <s v="客戶名稱Dimension"/>
    <n v="340"/>
    <n v="1003"/>
    <n v="0"/>
    <s v=""/>
    <n v="0"/>
    <n v="0"/>
    <n v="1036"/>
    <x v="81"/>
    <s v="Detailed product yield analysis"/>
    <x v="96"/>
    <e v="#N/A"/>
    <x v="0"/>
    <s v="P.3.13.0: 良率管理:"/>
    <x v="17"/>
    <x v="17"/>
    <x v="1004"/>
    <x v="178"/>
    <x v="178"/>
    <x v="189"/>
    <x v="26"/>
    <x v="5"/>
    <x v="0"/>
    <x v="2"/>
    <m/>
    <x v="0"/>
    <x v="3"/>
    <s v="Detailed product yield analysis_Customer Name"/>
    <x v="988"/>
    <x v="3"/>
    <x v="0"/>
    <x v="12"/>
    <x v="7"/>
    <x v="0"/>
    <x v="0"/>
    <s v="DM_QAM_DETAILED_PRODUCT_YIELD_ANALYSIS"/>
    <s v="CUSTOMER_NAME"/>
    <x v="87"/>
    <x v="97"/>
    <x v="1"/>
    <n v="0"/>
    <x v="0"/>
    <x v="0"/>
    <x v="0"/>
    <s v=""/>
    <s v=""/>
    <n v="1004"/>
    <s v="-1004"/>
    <x v="0"/>
    <x v="0"/>
    <x v="0"/>
    <x v="178"/>
    <x v="10"/>
    <s v="各事業處所負責的業務及客戶"/>
    <s v="Manual"/>
    <s v="MANUAL"/>
    <x v="5"/>
    <x v="60"/>
    <m/>
    <s v="^(Manual|MANUAL)$"/>
    <n v="9"/>
    <x v="0"/>
    <x v="7"/>
    <x v="0"/>
    <x v="1"/>
    <x v="1"/>
    <x v="1"/>
    <b v="0"/>
    <x v="1"/>
    <x v="1"/>
    <n v="0"/>
    <x v="0"/>
    <b v="0"/>
    <b v="0"/>
    <b v="0"/>
    <b v="0"/>
    <b v="0"/>
    <b v="0"/>
    <b v="0"/>
    <b v="0"/>
    <b v="0"/>
    <b v="0"/>
    <b v="0"/>
    <x v="0"/>
    <x v="0"/>
    <n v="0"/>
    <x v="12"/>
    <x v="0"/>
  </r>
  <r>
    <m/>
    <x v="7"/>
    <x v="16"/>
    <x v="180"/>
    <x v="180"/>
    <x v="1"/>
    <x v="431"/>
    <s v="Defined by BU"/>
    <x v="3"/>
    <x v="97"/>
    <s v="N/A"/>
    <s v="Sensitive"/>
    <s v="代碼類"/>
    <s v="Defined by BU"/>
    <x v="0"/>
    <s v="重慶質管處 QCD"/>
    <x v="10"/>
    <x v="12"/>
    <x v="0"/>
    <x v="5"/>
    <s v="DM_QAM_DETAILED_PRODUCT_YIELD_ANALYSIS"/>
    <s v="PRODUCT_CATEGORY"/>
    <s v="N/A"/>
    <s v="N/A"/>
    <m/>
    <m/>
    <m/>
    <m/>
    <s v="HP_IBM_consulted_Data to IT_20211221.xlsx 之 &quot;ARR Trend&quot; sheet"/>
    <s v="N/A"/>
    <s v="N/A"/>
    <m/>
    <m/>
    <m/>
    <m/>
    <m/>
    <m/>
    <m/>
    <m/>
    <m/>
    <s v="資料清單"/>
    <x v="17"/>
    <x v="18"/>
    <x v="60"/>
    <x v="16"/>
    <e v="#N/A"/>
    <s v="Product Category"/>
    <x v="180"/>
    <x v="1"/>
    <x v="0"/>
    <x v="431"/>
    <x v="10"/>
    <s v="IEC_STD_V10 &gt;&gt; Common &gt;&gt; AutoMetaDataProduct Category"/>
    <x v="3"/>
    <x v="2"/>
    <s v="產品型態分類Dimension"/>
    <n v="342"/>
    <n v="1003"/>
    <n v="0"/>
    <s v=""/>
    <n v="0"/>
    <n v="0"/>
    <n v="1046"/>
    <x v="83"/>
    <s v="Detailed product yield analysis"/>
    <x v="96"/>
    <e v="#N/A"/>
    <x v="0"/>
    <s v="P.3.13.0: 良率管理:"/>
    <x v="18"/>
    <x v="18"/>
    <x v="1005"/>
    <x v="180"/>
    <x v="180"/>
    <x v="338"/>
    <x v="60"/>
    <x v="5"/>
    <x v="0"/>
    <x v="2"/>
    <m/>
    <x v="0"/>
    <x v="3"/>
    <s v="Detailed product yield analysis_Product Category"/>
    <x v="989"/>
    <x v="3"/>
    <x v="0"/>
    <x v="12"/>
    <x v="7"/>
    <x v="0"/>
    <x v="0"/>
    <s v="DM_QAM_DETAILED_PRODUCT_YIELD_ANALYSIS"/>
    <s v="PRODUCT_CATEGORY"/>
    <x v="87"/>
    <x v="280"/>
    <x v="1"/>
    <n v="0"/>
    <x v="0"/>
    <x v="0"/>
    <x v="0"/>
    <s v=""/>
    <s v=""/>
    <n v="1005"/>
    <s v="-1005"/>
    <x v="0"/>
    <x v="0"/>
    <x v="0"/>
    <x v="180"/>
    <x v="10"/>
    <s v="市場產品型態分類_x000a_- NB, DT, Docking"/>
    <s v="Manual"/>
    <s v="MANUAL"/>
    <x v="5"/>
    <x v="60"/>
    <m/>
    <s v="^(Manual|MANUAL)$"/>
    <n v="9"/>
    <x v="0"/>
    <x v="7"/>
    <x v="0"/>
    <x v="1"/>
    <x v="1"/>
    <x v="1"/>
    <b v="0"/>
    <x v="1"/>
    <x v="1"/>
    <n v="0"/>
    <x v="0"/>
    <b v="0"/>
    <b v="0"/>
    <b v="0"/>
    <b v="0"/>
    <b v="0"/>
    <b v="0"/>
    <b v="0"/>
    <b v="0"/>
    <b v="0"/>
    <b v="0"/>
    <b v="0"/>
    <x v="0"/>
    <x v="0"/>
    <n v="0"/>
    <x v="11"/>
    <x v="0"/>
  </r>
  <r>
    <m/>
    <x v="7"/>
    <x v="16"/>
    <x v="181"/>
    <x v="181"/>
    <x v="1"/>
    <x v="432"/>
    <s v="Defined by BU"/>
    <x v="3"/>
    <x v="97"/>
    <s v="N/A"/>
    <s v="Sensitive "/>
    <s v="代碼類"/>
    <s v="Defined by BU"/>
    <x v="0"/>
    <s v="重慶質管處 QCD"/>
    <x v="10"/>
    <x v="12"/>
    <x v="0"/>
    <x v="5"/>
    <s v="DM_QAM_DETAILED_PRODUCT_YIELD_ANALYSIS"/>
    <s v="PRODUCT_SERIES"/>
    <s v="N/A"/>
    <s v="N/A"/>
    <m/>
    <m/>
    <m/>
    <m/>
    <s v="N/A"/>
    <s v="N/A"/>
    <s v="N/A"/>
    <m/>
    <m/>
    <m/>
    <m/>
    <m/>
    <m/>
    <m/>
    <m/>
    <m/>
    <s v="資料清單"/>
    <x v="17"/>
    <x v="19"/>
    <x v="60"/>
    <x v="16"/>
    <e v="#N/A"/>
    <s v="Product Series"/>
    <x v="181"/>
    <x v="1"/>
    <x v="0"/>
    <x v="432"/>
    <x v="10"/>
    <s v="IEC_STD_V10 &gt;&gt; Common &gt;&gt; AutoMetaDataProduct Series"/>
    <x v="3"/>
    <x v="2"/>
    <s v="產品系列Dimension"/>
    <n v="343"/>
    <n v="1003"/>
    <n v="0"/>
    <s v=""/>
    <n v="0"/>
    <n v="0"/>
    <n v="1042"/>
    <x v="84"/>
    <s v="Detailed product yield analysis"/>
    <x v="96"/>
    <e v="#N/A"/>
    <x v="0"/>
    <s v="P.3.13.0: 良率管理:"/>
    <x v="19"/>
    <x v="19"/>
    <x v="1006"/>
    <x v="181"/>
    <x v="181"/>
    <x v="338"/>
    <x v="60"/>
    <x v="5"/>
    <x v="0"/>
    <x v="2"/>
    <m/>
    <x v="0"/>
    <x v="3"/>
    <s v="Detailed product yield analysis_Product Series"/>
    <x v="990"/>
    <x v="3"/>
    <x v="0"/>
    <x v="12"/>
    <x v="7"/>
    <x v="0"/>
    <x v="0"/>
    <s v="DM_QAM_DETAILED_PRODUCT_YIELD_ANALYSIS"/>
    <s v="PRODUCT_SERIES"/>
    <x v="87"/>
    <x v="281"/>
    <x v="1"/>
    <n v="0"/>
    <x v="0"/>
    <x v="0"/>
    <x v="0"/>
    <s v=""/>
    <s v=""/>
    <n v="1006"/>
    <s v="-1006"/>
    <x v="0"/>
    <x v="0"/>
    <x v="0"/>
    <x v="181"/>
    <x v="10"/>
    <s v="各事業處所負責的機種類別, 如2021-800, 2022-1000,  AIO, Tablet"/>
    <s v="Manual"/>
    <s v="MANUAL"/>
    <x v="5"/>
    <x v="60"/>
    <m/>
    <s v="^(Manual|MANUAL)$"/>
    <n v="9"/>
    <x v="0"/>
    <x v="7"/>
    <x v="0"/>
    <x v="1"/>
    <x v="1"/>
    <x v="1"/>
    <b v="0"/>
    <x v="1"/>
    <x v="1"/>
    <n v="0"/>
    <x v="0"/>
    <b v="0"/>
    <b v="0"/>
    <b v="0"/>
    <b v="0"/>
    <b v="0"/>
    <b v="0"/>
    <b v="0"/>
    <b v="0"/>
    <b v="0"/>
    <b v="0"/>
    <b v="0"/>
    <x v="0"/>
    <x v="0"/>
    <n v="0"/>
    <x v="0"/>
    <x v="0"/>
  </r>
  <r>
    <m/>
    <x v="7"/>
    <x v="16"/>
    <x v="412"/>
    <x v="413"/>
    <x v="1"/>
    <x v="433"/>
    <s v="良率回報日期按自然年曆分布 _x000a_每周三上傳報告, 報告內容寫明公元年/月/日"/>
    <x v="3"/>
    <x v="97"/>
    <s v="N/A"/>
    <s v="General"/>
    <s v="日期類"/>
    <s v="N/A"/>
    <x v="0"/>
    <s v="重慶質管處 QCD"/>
    <x v="10"/>
    <x v="12"/>
    <x v="0"/>
    <x v="5"/>
    <s v="DM_QAM_DETAILED_PRODUCT_YIELD_ANALYSIS"/>
    <s v="WEEKLY_PRODUCT_YIELD_REPORT"/>
    <s v="N/A"/>
    <s v="N/A"/>
    <m/>
    <m/>
    <m/>
    <m/>
    <s v="HP_IBM_consulted_Data to IT_20211221.xlsx 之 &quot;ARR Trend&quot; sheet"/>
    <s v="N/A"/>
    <s v="N/A"/>
    <m/>
    <m/>
    <m/>
    <m/>
    <m/>
    <m/>
    <m/>
    <m/>
    <m/>
    <s v="資料清單"/>
    <x v="17"/>
    <x v="20"/>
    <x v="60"/>
    <x v="16"/>
    <e v="#N/A"/>
    <s v="Weekly product yield report"/>
    <x v="413"/>
    <x v="1"/>
    <x v="0"/>
    <x v="433"/>
    <x v="10"/>
    <s v="IEC_STD_V10 &gt;&gt; Common &gt;&gt; AutoMetaDataWeekly product yield report"/>
    <x v="3"/>
    <x v="0"/>
    <s v="周產品良率回報Dimension"/>
    <n v="925"/>
    <n v="1003"/>
    <n v="0"/>
    <s v=""/>
    <n v="0"/>
    <n v="0"/>
    <n v="925"/>
    <x v="190"/>
    <s v="Detailed product yield analysis"/>
    <x v="96"/>
    <e v="#N/A"/>
    <x v="0"/>
    <s v="P.3.13.0: 良率管理:"/>
    <x v="20"/>
    <x v="20"/>
    <x v="1007"/>
    <x v="412"/>
    <x v="413"/>
    <x v="339"/>
    <x v="26"/>
    <x v="5"/>
    <x v="0"/>
    <x v="3"/>
    <m/>
    <x v="0"/>
    <x v="3"/>
    <s v="Detailed product yield analysis_Weekly product yield report"/>
    <x v="991"/>
    <x v="3"/>
    <x v="0"/>
    <x v="12"/>
    <x v="7"/>
    <x v="0"/>
    <x v="0"/>
    <s v="DM_QAM_DETAILED_PRODUCT_YIELD_ANALYSIS"/>
    <s v="WEEKLY_PRODUCT_YIELD_REPORT"/>
    <x v="87"/>
    <x v="282"/>
    <x v="1"/>
    <n v="0"/>
    <x v="0"/>
    <x v="0"/>
    <x v="0"/>
    <s v=""/>
    <s v=""/>
    <n v="1007"/>
    <s v="-1007"/>
    <x v="0"/>
    <x v="0"/>
    <x v="0"/>
    <x v="413"/>
    <x v="10"/>
    <s v="每周產品良率"/>
    <s v="Manual"/>
    <s v="MANUAL"/>
    <x v="5"/>
    <x v="60"/>
    <m/>
    <s v="^(Manual|MANUAL)$"/>
    <n v="9"/>
    <x v="0"/>
    <x v="7"/>
    <x v="0"/>
    <x v="1"/>
    <x v="1"/>
    <x v="1"/>
    <b v="0"/>
    <x v="1"/>
    <x v="1"/>
    <n v="0"/>
    <x v="0"/>
    <b v="0"/>
    <b v="0"/>
    <b v="0"/>
    <b v="0"/>
    <b v="0"/>
    <b v="0"/>
    <b v="0"/>
    <b v="0"/>
    <b v="0"/>
    <b v="0"/>
    <b v="0"/>
    <x v="0"/>
    <x v="0"/>
    <n v="0"/>
    <x v="8"/>
    <x v="0"/>
  </r>
  <r>
    <m/>
    <x v="7"/>
    <x v="16"/>
    <x v="426"/>
    <x v="427"/>
    <x v="1"/>
    <x v="447"/>
    <s v="N/A"/>
    <x v="3"/>
    <x v="97"/>
    <s v="N/A"/>
    <s v="General"/>
    <s v="代碼類"/>
    <s v="PCA/System "/>
    <x v="0"/>
    <s v="重慶質管處 QCD"/>
    <x v="10"/>
    <x v="12"/>
    <x v="0"/>
    <x v="5"/>
    <s v="DM_QAM_DETAILED_PRODUCT_YIELD_ANALYSIS"/>
    <s v="PRODUCT_LEVEL"/>
    <s v="N/A"/>
    <s v="N/A"/>
    <m/>
    <m/>
    <m/>
    <m/>
    <s v="N/A"/>
    <s v="N/A"/>
    <s v="N/A"/>
    <m/>
    <m/>
    <m/>
    <m/>
    <m/>
    <m/>
    <m/>
    <m/>
    <m/>
    <s v="資料清單"/>
    <x v="17"/>
    <x v="21"/>
    <x v="60"/>
    <x v="16"/>
    <e v="#N/A"/>
    <s v="Product level"/>
    <x v="427"/>
    <x v="1"/>
    <x v="0"/>
    <x v="447"/>
    <x v="10"/>
    <s v="IEC_STD_V10 &gt;&gt; Common &gt;&gt; AutoMetaDataProduct level"/>
    <x v="3"/>
    <x v="0"/>
    <s v="產品層級Dimension"/>
    <n v="950"/>
    <n v="1003"/>
    <n v="0"/>
    <s v=""/>
    <n v="0"/>
    <n v="0"/>
    <n v="950"/>
    <x v="191"/>
    <s v="Detailed product yield analysis"/>
    <x v="96"/>
    <e v="#N/A"/>
    <x v="0"/>
    <s v="P.3.13.0: 良率管理:"/>
    <x v="21"/>
    <x v="21"/>
    <x v="1008"/>
    <x v="426"/>
    <x v="427"/>
    <x v="189"/>
    <x v="61"/>
    <x v="5"/>
    <x v="0"/>
    <x v="2"/>
    <m/>
    <x v="0"/>
    <x v="3"/>
    <s v="Detailed product yield analysis_Product level"/>
    <x v="992"/>
    <x v="3"/>
    <x v="0"/>
    <x v="12"/>
    <x v="7"/>
    <x v="0"/>
    <x v="0"/>
    <s v="DM_QAM_DETAILED_PRODUCT_YIELD_ANALYSIS"/>
    <s v="PRODUCT_LEVEL"/>
    <x v="87"/>
    <x v="293"/>
    <x v="1"/>
    <n v="0"/>
    <x v="0"/>
    <x v="0"/>
    <x v="0"/>
    <s v=""/>
    <s v=""/>
    <n v="1008"/>
    <s v="-1008"/>
    <x v="0"/>
    <x v="0"/>
    <x v="0"/>
    <x v="427"/>
    <x v="10"/>
    <s v="產品層級 PCA/System "/>
    <s v="Manual"/>
    <s v="MANUAL"/>
    <x v="5"/>
    <x v="60"/>
    <m/>
    <s v="^(Manual|MANUAL)$"/>
    <n v="9"/>
    <x v="0"/>
    <x v="7"/>
    <x v="0"/>
    <x v="1"/>
    <x v="1"/>
    <x v="1"/>
    <b v="0"/>
    <x v="1"/>
    <x v="1"/>
    <n v="0"/>
    <x v="0"/>
    <b v="0"/>
    <b v="0"/>
    <b v="0"/>
    <b v="0"/>
    <b v="0"/>
    <b v="0"/>
    <b v="0"/>
    <b v="0"/>
    <b v="0"/>
    <b v="0"/>
    <b v="0"/>
    <x v="0"/>
    <x v="0"/>
    <n v="0"/>
    <x v="12"/>
    <x v="0"/>
  </r>
  <r>
    <m/>
    <x v="7"/>
    <x v="16"/>
    <x v="427"/>
    <x v="428"/>
    <x v="1"/>
    <x v="448"/>
    <s v="N/A"/>
    <x v="3"/>
    <x v="97"/>
    <s v="N/A"/>
    <s v="General"/>
    <s v="代碼類"/>
    <s v="製造站點代碼_x000a_PCA: AOI​,ICT​,SA F/T​_x000a_System: Diagnostic, FA F/T, Run-in​"/>
    <x v="0"/>
    <s v="重慶質管處 QCD"/>
    <x v="10"/>
    <x v="12"/>
    <x v="0"/>
    <x v="5"/>
    <s v="DM_QAM_DETAILED_PRODUCT_YIELD_ANALYSIS"/>
    <s v="INSPECTION_STATION_CODE"/>
    <s v="N/A"/>
    <s v="N/A"/>
    <m/>
    <m/>
    <m/>
    <m/>
    <s v="N/A"/>
    <s v="N/A"/>
    <s v="N/A"/>
    <m/>
    <m/>
    <m/>
    <m/>
    <m/>
    <m/>
    <m/>
    <m/>
    <m/>
    <s v="資料清單"/>
    <x v="17"/>
    <x v="22"/>
    <x v="60"/>
    <x v="16"/>
    <e v="#N/A"/>
    <s v="Inspection station code"/>
    <x v="428"/>
    <x v="1"/>
    <x v="0"/>
    <x v="448"/>
    <x v="10"/>
    <s v="IEC_STD_V10 &gt;&gt; Common &gt;&gt; AutoMetaDataInspection station code"/>
    <x v="3"/>
    <x v="0"/>
    <s v="生產站點代碼Dimension"/>
    <n v="952"/>
    <n v="1003"/>
    <n v="0"/>
    <s v=""/>
    <n v="0"/>
    <n v="0"/>
    <n v="952"/>
    <x v="192"/>
    <s v="Detailed product yield analysis"/>
    <x v="96"/>
    <e v="#N/A"/>
    <x v="0"/>
    <s v="P.3.13.0: 良率管理:"/>
    <x v="22"/>
    <x v="22"/>
    <x v="1009"/>
    <x v="427"/>
    <x v="428"/>
    <x v="189"/>
    <x v="62"/>
    <x v="5"/>
    <x v="0"/>
    <x v="2"/>
    <m/>
    <x v="0"/>
    <x v="3"/>
    <s v="Detailed product yield analysis_Inspection station code"/>
    <x v="993"/>
    <x v="3"/>
    <x v="0"/>
    <x v="12"/>
    <x v="7"/>
    <x v="0"/>
    <x v="0"/>
    <s v="DM_QAM_DETAILED_PRODUCT_YIELD_ANALYSIS"/>
    <s v="INSPECTION_STATION_CODE"/>
    <x v="87"/>
    <x v="294"/>
    <x v="1"/>
    <n v="0"/>
    <x v="0"/>
    <x v="0"/>
    <x v="0"/>
    <s v=""/>
    <s v=""/>
    <n v="1009"/>
    <s v="-1009"/>
    <x v="0"/>
    <x v="0"/>
    <x v="0"/>
    <x v="428"/>
    <x v="10"/>
    <s v="製造站點代碼_x000a_PCA: AOI​,ICT​,SA F/T​_x000a_System: FA F/T, Run-in, D/L​"/>
    <s v="Manual"/>
    <s v="MANUAL"/>
    <x v="5"/>
    <x v="60"/>
    <m/>
    <s v="^(Manual|MANUAL)$"/>
    <n v="9"/>
    <x v="0"/>
    <x v="7"/>
    <x v="0"/>
    <x v="1"/>
    <x v="1"/>
    <x v="1"/>
    <b v="0"/>
    <x v="1"/>
    <x v="1"/>
    <n v="0"/>
    <x v="0"/>
    <b v="0"/>
    <b v="0"/>
    <b v="0"/>
    <b v="0"/>
    <b v="0"/>
    <b v="0"/>
    <b v="0"/>
    <b v="0"/>
    <b v="0"/>
    <b v="0"/>
    <b v="0"/>
    <x v="0"/>
    <x v="0"/>
    <n v="0"/>
    <x v="23"/>
    <x v="0"/>
  </r>
  <r>
    <m/>
    <x v="7"/>
    <x v="16"/>
    <x v="428"/>
    <x v="429"/>
    <x v="1"/>
    <x v="449"/>
    <s v="System統計FA秤重站點投入數_x000a_PCA統計SA ECR站點投入數"/>
    <x v="4"/>
    <x v="97"/>
    <s v="N/A"/>
    <s v="General"/>
    <s v="數值類"/>
    <m/>
    <x v="0"/>
    <s v="重慶質管處 QCD"/>
    <x v="10"/>
    <x v="12"/>
    <x v="0"/>
    <x v="5"/>
    <s v="DM_QAM_DETAILED_PRODUCT_YIELD_ANALYSIS"/>
    <s v="INPUT_QUANTITY_BY_INSPECTION_STATION"/>
    <s v="N/A"/>
    <s v="N/A"/>
    <m/>
    <m/>
    <m/>
    <m/>
    <s v="N/A"/>
    <s v="N/A"/>
    <s v="N/A"/>
    <m/>
    <m/>
    <m/>
    <m/>
    <m/>
    <m/>
    <m/>
    <m/>
    <m/>
    <s v="資料清單"/>
    <x v="17"/>
    <x v="23"/>
    <x v="60"/>
    <x v="16"/>
    <e v="#N/A"/>
    <s v="Input quantity by inspection station"/>
    <x v="429"/>
    <x v="1"/>
    <x v="0"/>
    <x v="449"/>
    <x v="10"/>
    <s v="IEC_STD_V10 &gt;&gt; Common &gt;&gt; AutoMetaDataInput quantity by inspection station"/>
    <x v="4"/>
    <x v="0"/>
    <s v="站點投入數量Measure"/>
    <n v="953"/>
    <n v="1003"/>
    <n v="0"/>
    <s v=""/>
    <n v="0"/>
    <n v="0"/>
    <n v="953"/>
    <x v="193"/>
    <s v="Detailed product yield analysis"/>
    <x v="96"/>
    <e v="#N/A"/>
    <x v="0"/>
    <s v="P.3.13.0: 良率管理:"/>
    <x v="23"/>
    <x v="23"/>
    <x v="1010"/>
    <x v="428"/>
    <x v="429"/>
    <x v="355"/>
    <x v="0"/>
    <x v="5"/>
    <x v="0"/>
    <x v="4"/>
    <m/>
    <x v="0"/>
    <x v="4"/>
    <s v="Detailed product yield analysis_Input quantity by inspection station"/>
    <x v="994"/>
    <x v="4"/>
    <x v="0"/>
    <x v="12"/>
    <x v="7"/>
    <x v="0"/>
    <x v="0"/>
    <s v="DM_QAM_DETAILED_PRODUCT_YIELD_ANALYSIS"/>
    <s v="INPUT_QUANTITY_BY_INSPECTION_STATION"/>
    <x v="87"/>
    <x v="295"/>
    <x v="1"/>
    <n v="0"/>
    <x v="0"/>
    <x v="0"/>
    <x v="0"/>
    <s v=""/>
    <s v=""/>
    <n v="1010"/>
    <s v="-1010"/>
    <x v="0"/>
    <x v="0"/>
    <x v="0"/>
    <x v="429"/>
    <x v="10"/>
    <s v="各個檢查站投入數"/>
    <s v="Manual"/>
    <s v="MANUAL"/>
    <x v="5"/>
    <x v="60"/>
    <m/>
    <s v="^(Manual|MANUAL)$"/>
    <n v="9"/>
    <x v="0"/>
    <x v="7"/>
    <x v="0"/>
    <x v="1"/>
    <x v="1"/>
    <x v="1"/>
    <b v="0"/>
    <x v="1"/>
    <x v="1"/>
    <n v="0"/>
    <x v="0"/>
    <b v="0"/>
    <b v="0"/>
    <b v="0"/>
    <b v="0"/>
    <b v="0"/>
    <b v="0"/>
    <b v="0"/>
    <b v="0"/>
    <b v="0"/>
    <b v="0"/>
    <b v="0"/>
    <x v="0"/>
    <x v="0"/>
    <n v="0"/>
    <x v="39"/>
    <x v="0"/>
  </r>
  <r>
    <m/>
    <x v="7"/>
    <x v="16"/>
    <x v="429"/>
    <x v="430"/>
    <x v="1"/>
    <x v="450"/>
    <s v="各個檢查站不良數"/>
    <x v="4"/>
    <x v="97"/>
    <s v="N/A"/>
    <s v="General"/>
    <s v="數值類"/>
    <m/>
    <x v="0"/>
    <s v="重慶質管處 QCD"/>
    <x v="10"/>
    <x v="12"/>
    <x v="0"/>
    <x v="5"/>
    <s v="DM_QAM_DETAILED_PRODUCT_YIELD_ANALYSIS"/>
    <s v="DEFECT_QUANTITY"/>
    <s v="N/A"/>
    <s v="N/A"/>
    <m/>
    <m/>
    <m/>
    <m/>
    <s v="N/A"/>
    <s v="N/A"/>
    <s v="N/A"/>
    <m/>
    <m/>
    <m/>
    <m/>
    <m/>
    <m/>
    <m/>
    <m/>
    <m/>
    <s v="資料清單"/>
    <x v="17"/>
    <x v="24"/>
    <x v="60"/>
    <x v="16"/>
    <e v="#N/A"/>
    <s v="Defect quantity"/>
    <x v="430"/>
    <x v="1"/>
    <x v="0"/>
    <x v="450"/>
    <x v="10"/>
    <s v="IEC_STD_V10 &gt;&gt; Common &gt;&gt; AutoMetaDataDefect quantity"/>
    <x v="4"/>
    <x v="0"/>
    <s v="站點不良數Measure"/>
    <n v="954"/>
    <n v="1003"/>
    <n v="0"/>
    <s v=""/>
    <n v="0"/>
    <n v="0"/>
    <n v="954"/>
    <x v="202"/>
    <s v="Detailed product yield analysis"/>
    <x v="96"/>
    <e v="#N/A"/>
    <x v="0"/>
    <s v="P.3.13.0: 良率管理:"/>
    <x v="24"/>
    <x v="24"/>
    <x v="1011"/>
    <x v="429"/>
    <x v="430"/>
    <x v="351"/>
    <x v="0"/>
    <x v="5"/>
    <x v="0"/>
    <x v="4"/>
    <m/>
    <x v="0"/>
    <x v="4"/>
    <s v="Detailed product yield analysis_Defect quantity"/>
    <x v="995"/>
    <x v="4"/>
    <x v="0"/>
    <x v="12"/>
    <x v="7"/>
    <x v="0"/>
    <x v="0"/>
    <s v="DM_QAM_DETAILED_PRODUCT_YIELD_ANALYSIS"/>
    <s v="DEFECT_QUANTITY"/>
    <x v="87"/>
    <x v="296"/>
    <x v="1"/>
    <n v="0"/>
    <x v="0"/>
    <x v="0"/>
    <x v="0"/>
    <s v=""/>
    <s v=""/>
    <n v="1011"/>
    <s v="-1011"/>
    <x v="0"/>
    <x v="0"/>
    <x v="0"/>
    <x v="430"/>
    <x v="10"/>
    <s v="各個檢查站不良數"/>
    <s v="Manual"/>
    <s v="MANUAL"/>
    <x v="5"/>
    <x v="60"/>
    <m/>
    <s v="^(Manual|MANUAL)$"/>
    <n v="9"/>
    <x v="0"/>
    <x v="7"/>
    <x v="0"/>
    <x v="1"/>
    <x v="1"/>
    <x v="1"/>
    <b v="0"/>
    <x v="1"/>
    <x v="1"/>
    <n v="0"/>
    <x v="0"/>
    <b v="0"/>
    <b v="0"/>
    <b v="0"/>
    <b v="0"/>
    <b v="0"/>
    <b v="0"/>
    <b v="0"/>
    <b v="0"/>
    <b v="0"/>
    <b v="0"/>
    <b v="0"/>
    <x v="0"/>
    <x v="0"/>
    <n v="0"/>
    <x v="18"/>
    <x v="0"/>
  </r>
  <r>
    <m/>
    <x v="7"/>
    <x v="16"/>
    <x v="431"/>
    <x v="432"/>
    <x v="1"/>
    <x v="468"/>
    <s v="各個檢查站待修不良數"/>
    <x v="4"/>
    <x v="97"/>
    <s v="N/A"/>
    <s v="General"/>
    <s v="數值類"/>
    <m/>
    <x v="0"/>
    <s v="重慶質管處 QCD"/>
    <x v="10"/>
    <x v="12"/>
    <x v="0"/>
    <x v="5"/>
    <s v="DM_QAM_DETAILED_PRODUCT_YIELD_ANALYSIS"/>
    <s v="NOT_REPAIRED_QUANTITY"/>
    <s v="N/A"/>
    <s v="N/A"/>
    <m/>
    <m/>
    <m/>
    <m/>
    <s v="N/A"/>
    <s v="N/A"/>
    <s v="N/A"/>
    <m/>
    <m/>
    <m/>
    <m/>
    <m/>
    <m/>
    <m/>
    <m/>
    <m/>
    <s v="資料清單"/>
    <x v="17"/>
    <x v="25"/>
    <x v="60"/>
    <x v="16"/>
    <e v="#N/A"/>
    <s v="Not repaired quantity"/>
    <x v="432"/>
    <x v="1"/>
    <x v="0"/>
    <x v="468"/>
    <x v="10"/>
    <s v="IEC_STD_V10 &gt;&gt; Common &gt;&gt; AutoMetaDataNot repaired quantity"/>
    <x v="4"/>
    <x v="0"/>
    <s v="站點待修不良數Measure"/>
    <n v="956"/>
    <n v="1003"/>
    <n v="0"/>
    <s v=""/>
    <n v="0"/>
    <n v="0"/>
    <n v="956"/>
    <x v="203"/>
    <s v="Detailed product yield analysis"/>
    <x v="96"/>
    <e v="#N/A"/>
    <x v="0"/>
    <s v="P.3.13.0: 良率管理:"/>
    <x v="25"/>
    <x v="25"/>
    <x v="1012"/>
    <x v="431"/>
    <x v="432"/>
    <x v="361"/>
    <x v="0"/>
    <x v="5"/>
    <x v="0"/>
    <x v="4"/>
    <m/>
    <x v="0"/>
    <x v="4"/>
    <s v="Detailed product yield analysis_Not repaired quantity"/>
    <x v="996"/>
    <x v="4"/>
    <x v="0"/>
    <x v="12"/>
    <x v="7"/>
    <x v="0"/>
    <x v="0"/>
    <s v="DM_QAM_DETAILED_PRODUCT_YIELD_ANALYSIS"/>
    <s v="NOT_REPAIRED_QUANTITY"/>
    <x v="87"/>
    <x v="298"/>
    <x v="1"/>
    <n v="0"/>
    <x v="0"/>
    <x v="0"/>
    <x v="0"/>
    <s v=""/>
    <s v=""/>
    <n v="1012"/>
    <s v="-1012"/>
    <x v="0"/>
    <x v="0"/>
    <x v="0"/>
    <x v="432"/>
    <x v="10"/>
    <s v="各個檢查站待修不良數"/>
    <s v="Manual"/>
    <s v="MANUAL"/>
    <x v="5"/>
    <x v="60"/>
    <m/>
    <s v="^(Manual|MANUAL)$"/>
    <n v="9"/>
    <x v="0"/>
    <x v="7"/>
    <x v="0"/>
    <x v="1"/>
    <x v="1"/>
    <x v="1"/>
    <b v="0"/>
    <x v="1"/>
    <x v="1"/>
    <n v="0"/>
    <x v="0"/>
    <b v="0"/>
    <b v="0"/>
    <b v="0"/>
    <b v="0"/>
    <b v="0"/>
    <b v="0"/>
    <b v="0"/>
    <b v="0"/>
    <b v="0"/>
    <b v="0"/>
    <b v="0"/>
    <x v="0"/>
    <x v="0"/>
    <n v="0"/>
    <x v="28"/>
    <x v="0"/>
  </r>
  <r>
    <m/>
    <x v="7"/>
    <x v="16"/>
    <x v="434"/>
    <x v="435"/>
    <x v="1"/>
    <x v="455"/>
    <s v="各SITE產品良率目標, 請參照品質目標對照表"/>
    <x v="4"/>
    <x v="97"/>
    <s v="N/A"/>
    <s v="General"/>
    <s v="數值類"/>
    <m/>
    <x v="0"/>
    <s v="重慶質管處 QCD"/>
    <x v="10"/>
    <x v="12"/>
    <x v="0"/>
    <x v="5"/>
    <s v="DM_QAM_DETAILED_PRODUCT_YIELD_ANALYSIS"/>
    <s v="YIELD_RATE_TARGET_BY_INSPECTION_STATION"/>
    <s v="N/A"/>
    <s v="N/A"/>
    <m/>
    <m/>
    <m/>
    <m/>
    <s v="N/A"/>
    <s v="N/A"/>
    <s v="N/A"/>
    <m/>
    <m/>
    <m/>
    <m/>
    <m/>
    <m/>
    <m/>
    <m/>
    <m/>
    <s v="資料清單"/>
    <x v="17"/>
    <x v="26"/>
    <x v="60"/>
    <x v="16"/>
    <e v="#N/A"/>
    <s v="Yield rate target by inspection station"/>
    <x v="435"/>
    <x v="1"/>
    <x v="0"/>
    <x v="455"/>
    <x v="10"/>
    <s v="IEC_STD_V10 &gt;&gt; Common &gt;&gt; AutoMetaDataYield rate target by inspection station"/>
    <x v="4"/>
    <x v="0"/>
    <s v="站點良率目標Measure"/>
    <n v="966"/>
    <n v="1003"/>
    <n v="0"/>
    <s v=""/>
    <n v="0"/>
    <n v="0"/>
    <n v="966"/>
    <x v="204"/>
    <s v="Detailed product yield analysis"/>
    <x v="96"/>
    <e v="#N/A"/>
    <x v="0"/>
    <s v="P.3.13.0: 良率管理:"/>
    <x v="26"/>
    <x v="26"/>
    <x v="1013"/>
    <x v="434"/>
    <x v="435"/>
    <x v="348"/>
    <x v="0"/>
    <x v="5"/>
    <x v="0"/>
    <x v="4"/>
    <m/>
    <x v="0"/>
    <x v="4"/>
    <s v="Detailed product yield analysis_Yield rate target by inspection station"/>
    <x v="997"/>
    <x v="4"/>
    <x v="0"/>
    <x v="12"/>
    <x v="7"/>
    <x v="0"/>
    <x v="0"/>
    <s v="DM_QAM_DETAILED_PRODUCT_YIELD_ANALYSIS"/>
    <s v="YIELD_RATE_TARGET_BY_INSPECTION_STATION"/>
    <x v="87"/>
    <x v="300"/>
    <x v="1"/>
    <n v="0"/>
    <x v="0"/>
    <x v="0"/>
    <x v="0"/>
    <s v=""/>
    <s v=""/>
    <n v="1013"/>
    <s v="-1013"/>
    <x v="0"/>
    <x v="0"/>
    <x v="0"/>
    <x v="435"/>
    <x v="10"/>
    <s v="各檢查站良率目標"/>
    <s v="Manual"/>
    <s v="MANUAL"/>
    <x v="5"/>
    <x v="60"/>
    <m/>
    <s v="^(Manual|MANUAL)$"/>
    <n v="9"/>
    <x v="0"/>
    <x v="7"/>
    <x v="0"/>
    <x v="1"/>
    <x v="1"/>
    <x v="1"/>
    <b v="0"/>
    <x v="1"/>
    <x v="1"/>
    <n v="0"/>
    <x v="0"/>
    <b v="0"/>
    <b v="0"/>
    <b v="0"/>
    <b v="0"/>
    <b v="0"/>
    <b v="0"/>
    <b v="0"/>
    <b v="0"/>
    <b v="0"/>
    <b v="0"/>
    <b v="0"/>
    <x v="0"/>
    <x v="0"/>
    <n v="0"/>
    <x v="27"/>
    <x v="0"/>
  </r>
  <r>
    <m/>
    <x v="7"/>
    <x v="16"/>
    <x v="435"/>
    <x v="436"/>
    <x v="1"/>
    <x v="456"/>
    <s v="各SITE產品直通率目標, 請參照品質目標對照表"/>
    <x v="4"/>
    <x v="97"/>
    <s v="N/A"/>
    <s v="General"/>
    <s v="數值類"/>
    <m/>
    <x v="0"/>
    <s v="重慶質管處 QCD"/>
    <x v="10"/>
    <x v="12"/>
    <x v="0"/>
    <x v="5"/>
    <s v="DM_QAM_DETAILED_PRODUCT_YIELD_ANALYSIS"/>
    <s v="FPY_RATE_TARGET_BY_INSPECTION_STATION"/>
    <s v="N/A"/>
    <s v="N/A"/>
    <m/>
    <m/>
    <m/>
    <m/>
    <s v="N/A"/>
    <s v="N/A"/>
    <s v="N/A"/>
    <m/>
    <m/>
    <m/>
    <m/>
    <m/>
    <m/>
    <m/>
    <m/>
    <m/>
    <s v="資料清單"/>
    <x v="17"/>
    <x v="27"/>
    <x v="60"/>
    <x v="16"/>
    <e v="#N/A"/>
    <s v="FPY rate target by inspection station"/>
    <x v="436"/>
    <x v="1"/>
    <x v="0"/>
    <x v="456"/>
    <x v="10"/>
    <s v="IEC_STD_V10 &gt;&gt; Common &gt;&gt; AutoMetaDataFPY rate target by inspection station"/>
    <x v="4"/>
    <x v="0"/>
    <s v="站點直通率目標Measure"/>
    <n v="967"/>
    <n v="1003"/>
    <n v="0"/>
    <s v=""/>
    <n v="0"/>
    <n v="0"/>
    <n v="967"/>
    <x v="205"/>
    <s v="Detailed product yield analysis"/>
    <x v="96"/>
    <e v="#N/A"/>
    <x v="0"/>
    <s v="P.3.13.0: 良率管理:"/>
    <x v="27"/>
    <x v="27"/>
    <x v="1014"/>
    <x v="435"/>
    <x v="436"/>
    <x v="349"/>
    <x v="0"/>
    <x v="5"/>
    <x v="0"/>
    <x v="4"/>
    <m/>
    <x v="0"/>
    <x v="4"/>
    <s v="Detailed product yield analysis_FPY rate target by inspection station"/>
    <x v="998"/>
    <x v="4"/>
    <x v="0"/>
    <x v="12"/>
    <x v="7"/>
    <x v="0"/>
    <x v="0"/>
    <s v="DM_QAM_DETAILED_PRODUCT_YIELD_ANALYSIS"/>
    <s v="FPY_RATE_TARGET_BY_INSPECTION_STATION"/>
    <x v="87"/>
    <x v="301"/>
    <x v="1"/>
    <n v="0"/>
    <x v="0"/>
    <x v="0"/>
    <x v="0"/>
    <s v=""/>
    <s v=""/>
    <n v="1014"/>
    <s v="-1014"/>
    <x v="0"/>
    <x v="0"/>
    <x v="0"/>
    <x v="436"/>
    <x v="10"/>
    <s v="各檢查站直通率目標"/>
    <s v="Manual"/>
    <s v="MANUAL"/>
    <x v="5"/>
    <x v="60"/>
    <m/>
    <s v="^(Manual|MANUAL)$"/>
    <n v="9"/>
    <x v="0"/>
    <x v="7"/>
    <x v="0"/>
    <x v="1"/>
    <x v="1"/>
    <x v="1"/>
    <b v="0"/>
    <x v="1"/>
    <x v="1"/>
    <n v="0"/>
    <x v="0"/>
    <b v="0"/>
    <b v="0"/>
    <b v="0"/>
    <b v="0"/>
    <b v="0"/>
    <b v="0"/>
    <b v="0"/>
    <b v="0"/>
    <b v="0"/>
    <b v="0"/>
    <b v="0"/>
    <x v="0"/>
    <x v="0"/>
    <n v="0"/>
    <x v="38"/>
    <x v="0"/>
  </r>
  <r>
    <m/>
    <x v="7"/>
    <x v="16"/>
    <x v="444"/>
    <x v="445"/>
    <x v="1"/>
    <x v="469"/>
    <s v="N/A"/>
    <x v="0"/>
    <x v="0"/>
    <s v="N/A"/>
    <s v="Sensitive "/>
    <m/>
    <m/>
    <x v="0"/>
    <s v="重慶質管處 QCD"/>
    <x v="10"/>
    <x v="12"/>
    <x v="0"/>
    <x v="5"/>
    <s v="DM_QAM_DETAILED_PRODUCT_DEFECT_ANALYSIS"/>
    <m/>
    <s v="N/A"/>
    <s v="N/A"/>
    <m/>
    <m/>
    <m/>
    <m/>
    <s v="N/A"/>
    <s v="N/A"/>
    <s v="N/A"/>
    <m/>
    <m/>
    <m/>
    <m/>
    <m/>
    <m/>
    <m/>
    <m/>
    <m/>
    <s v="資料清單"/>
    <x v="17"/>
    <x v="28"/>
    <x v="60"/>
    <x v="16"/>
    <e v="#N/A"/>
    <s v="Detailed product defect analysis"/>
    <x v="445"/>
    <x v="1"/>
    <x v="0"/>
    <x v="469"/>
    <x v="10"/>
    <s v="IEC_STD_V10 &gt;&gt; Common &gt;&gt; AutoMetaDataDetailed product defect analysis"/>
    <x v="0"/>
    <x v="2"/>
    <s v="產品不良率明細分析Concept"/>
    <n v="1017"/>
    <n v="0"/>
    <n v="0"/>
    <s v=""/>
    <n v="0"/>
    <n v="0"/>
    <n v="0"/>
    <x v="0"/>
    <s v=""/>
    <x v="0"/>
    <s v=""/>
    <x v="0"/>
    <s v="P.3.13.0: 良率管理:"/>
    <x v="28"/>
    <x v="28"/>
    <x v="1015"/>
    <x v="444"/>
    <x v="445"/>
    <x v="189"/>
    <x v="0"/>
    <x v="5"/>
    <x v="0"/>
    <x v="0"/>
    <m/>
    <x v="0"/>
    <x v="0"/>
    <s v="Detailed product defect analysis"/>
    <x v="999"/>
    <x v="0"/>
    <x v="0"/>
    <x v="12"/>
    <x v="7"/>
    <x v="0"/>
    <x v="0"/>
    <s v="DM_QAM_DETAILED_PRODUCT_DEFECT_ANALYSIS"/>
    <s v=""/>
    <x v="88"/>
    <x v="0"/>
    <x v="1"/>
    <n v="0"/>
    <x v="0"/>
    <x v="0"/>
    <x v="0"/>
    <s v=""/>
    <s v=""/>
    <n v="1015"/>
    <s v="-1015"/>
    <x v="0"/>
    <x v="0"/>
    <x v="0"/>
    <x v="445"/>
    <x v="10"/>
    <s v="產品不良率明細分析"/>
    <s v="Manual"/>
    <s v="MANUAL"/>
    <x v="5"/>
    <x v="60"/>
    <m/>
    <s v="^(Manual|MANUAL)$"/>
    <n v="9"/>
    <x v="0"/>
    <x v="7"/>
    <x v="0"/>
    <x v="1"/>
    <x v="0"/>
    <x v="1"/>
    <b v="0"/>
    <x v="1"/>
    <x v="0"/>
    <n v="0"/>
    <x v="0"/>
    <b v="0"/>
    <b v="0"/>
    <b v="0"/>
    <b v="0"/>
    <b v="0"/>
    <b v="0"/>
    <b v="0"/>
    <b v="0"/>
    <b v="0"/>
    <b v="0"/>
    <b v="0"/>
    <x v="0"/>
    <x v="0"/>
    <n v="0"/>
    <x v="20"/>
    <x v="0"/>
  </r>
  <r>
    <m/>
    <x v="7"/>
    <x v="16"/>
    <x v="222"/>
    <x v="222"/>
    <x v="1"/>
    <x v="429"/>
    <s v="N/A"/>
    <x v="3"/>
    <x v="98"/>
    <s v="N/A"/>
    <s v="Sensitive "/>
    <s v="代碼類"/>
    <s v="ITO;ICC"/>
    <x v="0"/>
    <s v="重慶質管處 QCD"/>
    <x v="10"/>
    <x v="12"/>
    <x v="0"/>
    <x v="5"/>
    <s v="DM_QAM_DETAILED_PRODUCT_DEFECT_ANALYSIS"/>
    <s v="SITE_NAME"/>
    <s v="N/A"/>
    <s v="N/A"/>
    <m/>
    <m/>
    <m/>
    <m/>
    <s v="N/A"/>
    <s v="N/A"/>
    <s v="N/A"/>
    <m/>
    <m/>
    <m/>
    <m/>
    <m/>
    <m/>
    <m/>
    <m/>
    <m/>
    <s v="資料清單"/>
    <x v="17"/>
    <x v="29"/>
    <x v="60"/>
    <x v="16"/>
    <e v="#N/A"/>
    <s v="Site Name"/>
    <x v="222"/>
    <x v="1"/>
    <x v="0"/>
    <x v="429"/>
    <x v="10"/>
    <s v="IEC_STD_V10 &gt;&gt; Common &gt;&gt; AutoMetaDataSite Name"/>
    <x v="3"/>
    <x v="2"/>
    <s v="廠區名稱Dimension"/>
    <n v="402"/>
    <n v="1017"/>
    <n v="0"/>
    <s v=""/>
    <n v="0"/>
    <n v="0"/>
    <n v="480"/>
    <x v="88"/>
    <s v="Detailed product defect analysis"/>
    <x v="97"/>
    <e v="#N/A"/>
    <x v="0"/>
    <s v="P.3.13.0: 良率管理:"/>
    <x v="29"/>
    <x v="29"/>
    <x v="1016"/>
    <x v="222"/>
    <x v="222"/>
    <x v="189"/>
    <x v="58"/>
    <x v="5"/>
    <x v="0"/>
    <x v="2"/>
    <m/>
    <x v="0"/>
    <x v="3"/>
    <s v="Detailed product defect analysis_Site Name"/>
    <x v="1000"/>
    <x v="3"/>
    <x v="0"/>
    <x v="12"/>
    <x v="7"/>
    <x v="0"/>
    <x v="0"/>
    <s v="DM_QAM_DETAILED_PRODUCT_DEFECT_ANALYSIS"/>
    <s v="SITE_NAME"/>
    <x v="88"/>
    <x v="132"/>
    <x v="1"/>
    <n v="0"/>
    <x v="0"/>
    <x v="0"/>
    <x v="0"/>
    <s v=""/>
    <s v=""/>
    <n v="1016"/>
    <s v="-1016"/>
    <x v="0"/>
    <x v="0"/>
    <x v="0"/>
    <x v="222"/>
    <x v="10"/>
    <s v="Site Name"/>
    <s v="Manual"/>
    <s v="MANUAL"/>
    <x v="5"/>
    <x v="60"/>
    <m/>
    <s v="^(Manual|MANUAL)$"/>
    <n v="9"/>
    <x v="0"/>
    <x v="7"/>
    <x v="0"/>
    <x v="1"/>
    <x v="1"/>
    <x v="1"/>
    <b v="0"/>
    <x v="1"/>
    <x v="1"/>
    <n v="0"/>
    <x v="0"/>
    <b v="0"/>
    <b v="0"/>
    <b v="0"/>
    <b v="0"/>
    <b v="0"/>
    <b v="0"/>
    <b v="0"/>
    <b v="0"/>
    <b v="1"/>
    <b v="0"/>
    <b v="0"/>
    <x v="1"/>
    <x v="4"/>
    <n v="1"/>
    <x v="35"/>
    <x v="0"/>
  </r>
  <r>
    <m/>
    <x v="7"/>
    <x v="16"/>
    <x v="177"/>
    <x v="177"/>
    <x v="1"/>
    <x v="430"/>
    <s v="N/A"/>
    <x v="3"/>
    <x v="98"/>
    <s v="N/A"/>
    <s v="Sensitive "/>
    <s v="代碼類"/>
    <s v="BU 1: 第一事業處_x000a_BU 2: 第二事業處"/>
    <x v="0"/>
    <s v="重慶質管處 QCD"/>
    <x v="10"/>
    <x v="12"/>
    <x v="0"/>
    <x v="5"/>
    <s v="DM_QAM_DETAILED_PRODUCT_DEFECT_ANALYSIS"/>
    <s v="BU_CODE"/>
    <s v="N/A"/>
    <s v="N/A"/>
    <m/>
    <m/>
    <m/>
    <m/>
    <s v="N/A"/>
    <s v="N/A"/>
    <s v="N/A"/>
    <m/>
    <m/>
    <m/>
    <m/>
    <m/>
    <m/>
    <m/>
    <m/>
    <m/>
    <s v="資料清單"/>
    <x v="17"/>
    <x v="30"/>
    <x v="60"/>
    <x v="16"/>
    <e v="#N/A"/>
    <s v="BU Code"/>
    <x v="177"/>
    <x v="1"/>
    <x v="0"/>
    <x v="430"/>
    <x v="10"/>
    <s v="IEC_STD_V10 &gt;&gt; Common &gt;&gt; AutoMetaDataBU Code"/>
    <x v="3"/>
    <x v="2"/>
    <s v="事業處代碼Dimension"/>
    <n v="339"/>
    <n v="1017"/>
    <n v="0"/>
    <s v=""/>
    <n v="0"/>
    <n v="0"/>
    <n v="1055"/>
    <x v="80"/>
    <s v="Detailed product defect analysis"/>
    <x v="97"/>
    <e v="#N/A"/>
    <x v="0"/>
    <s v="P.3.13.0: 良率管理:"/>
    <x v="30"/>
    <x v="30"/>
    <x v="1017"/>
    <x v="177"/>
    <x v="177"/>
    <x v="189"/>
    <x v="59"/>
    <x v="5"/>
    <x v="0"/>
    <x v="2"/>
    <m/>
    <x v="0"/>
    <x v="3"/>
    <s v="Detailed product defect analysis_BU Code"/>
    <x v="1001"/>
    <x v="3"/>
    <x v="0"/>
    <x v="12"/>
    <x v="7"/>
    <x v="0"/>
    <x v="0"/>
    <s v="DM_QAM_DETAILED_PRODUCT_DEFECT_ANALYSIS"/>
    <s v="BU_CODE"/>
    <x v="88"/>
    <x v="96"/>
    <x v="1"/>
    <n v="0"/>
    <x v="0"/>
    <x v="0"/>
    <x v="0"/>
    <s v=""/>
    <s v=""/>
    <n v="1017"/>
    <s v="-1017"/>
    <x v="0"/>
    <x v="0"/>
    <x v="0"/>
    <x v="177"/>
    <x v="10"/>
    <s v="各事業處所負責的業務及客戶"/>
    <s v="Manual"/>
    <s v="MANUAL"/>
    <x v="5"/>
    <x v="60"/>
    <m/>
    <s v="^(Manual|MANUAL)$"/>
    <n v="9"/>
    <x v="0"/>
    <x v="7"/>
    <x v="0"/>
    <x v="1"/>
    <x v="1"/>
    <x v="1"/>
    <b v="0"/>
    <x v="1"/>
    <x v="1"/>
    <n v="0"/>
    <x v="0"/>
    <b v="0"/>
    <b v="0"/>
    <b v="0"/>
    <b v="0"/>
    <b v="0"/>
    <b v="0"/>
    <b v="0"/>
    <b v="0"/>
    <b v="0"/>
    <b v="0"/>
    <b v="0"/>
    <x v="0"/>
    <x v="0"/>
    <n v="0"/>
    <x v="1"/>
    <x v="0"/>
  </r>
  <r>
    <m/>
    <x v="7"/>
    <x v="16"/>
    <x v="178"/>
    <x v="178"/>
    <x v="1"/>
    <x v="430"/>
    <s v="N/A"/>
    <x v="3"/>
    <x v="98"/>
    <s v="N/A"/>
    <s v="Sensitive "/>
    <s v="代碼類"/>
    <s v="N/A"/>
    <x v="0"/>
    <s v="重慶質管處 QCD"/>
    <x v="10"/>
    <x v="12"/>
    <x v="0"/>
    <x v="5"/>
    <s v="DM_QAM_DETAILED_PRODUCT_DEFECT_ANALYSIS"/>
    <s v="CUSTOMER_NAME"/>
    <s v="N/A"/>
    <s v="N/A"/>
    <m/>
    <m/>
    <m/>
    <m/>
    <s v="N/A"/>
    <s v="N/A"/>
    <s v="N/A"/>
    <m/>
    <m/>
    <m/>
    <m/>
    <m/>
    <m/>
    <m/>
    <m/>
    <m/>
    <s v="資料清單"/>
    <x v="17"/>
    <x v="31"/>
    <x v="60"/>
    <x v="16"/>
    <e v="#N/A"/>
    <s v="Customer Name"/>
    <x v="178"/>
    <x v="1"/>
    <x v="0"/>
    <x v="430"/>
    <x v="10"/>
    <s v="IEC_STD_V10 &gt;&gt; Common &gt;&gt; AutoMetaDataCustomer Name"/>
    <x v="3"/>
    <x v="2"/>
    <s v="客戶名稱Dimension"/>
    <n v="340"/>
    <n v="1017"/>
    <n v="0"/>
    <s v=""/>
    <n v="0"/>
    <n v="0"/>
    <n v="1036"/>
    <x v="81"/>
    <s v="Detailed product defect analysis"/>
    <x v="97"/>
    <e v="#N/A"/>
    <x v="0"/>
    <s v="P.3.13.0: 良率管理:"/>
    <x v="31"/>
    <x v="31"/>
    <x v="1018"/>
    <x v="178"/>
    <x v="178"/>
    <x v="189"/>
    <x v="26"/>
    <x v="5"/>
    <x v="0"/>
    <x v="2"/>
    <m/>
    <x v="0"/>
    <x v="3"/>
    <s v="Detailed product defect analysis_Customer Name"/>
    <x v="1002"/>
    <x v="3"/>
    <x v="0"/>
    <x v="12"/>
    <x v="7"/>
    <x v="0"/>
    <x v="0"/>
    <s v="DM_QAM_DETAILED_PRODUCT_DEFECT_ANALYSIS"/>
    <s v="CUSTOMER_NAME"/>
    <x v="88"/>
    <x v="97"/>
    <x v="1"/>
    <n v="0"/>
    <x v="0"/>
    <x v="0"/>
    <x v="0"/>
    <s v=""/>
    <s v=""/>
    <n v="1018"/>
    <s v="-1018"/>
    <x v="0"/>
    <x v="0"/>
    <x v="0"/>
    <x v="178"/>
    <x v="10"/>
    <s v="各事業處所負責的業務及客戶"/>
    <s v="Manual"/>
    <s v="MANUAL"/>
    <x v="5"/>
    <x v="60"/>
    <m/>
    <s v="^(Manual|MANUAL)$"/>
    <n v="9"/>
    <x v="0"/>
    <x v="7"/>
    <x v="0"/>
    <x v="1"/>
    <x v="1"/>
    <x v="1"/>
    <b v="0"/>
    <x v="1"/>
    <x v="1"/>
    <n v="0"/>
    <x v="0"/>
    <b v="0"/>
    <b v="0"/>
    <b v="0"/>
    <b v="0"/>
    <b v="0"/>
    <b v="0"/>
    <b v="0"/>
    <b v="0"/>
    <b v="0"/>
    <b v="0"/>
    <b v="0"/>
    <x v="0"/>
    <x v="0"/>
    <n v="0"/>
    <x v="12"/>
    <x v="0"/>
  </r>
  <r>
    <m/>
    <x v="7"/>
    <x v="16"/>
    <x v="180"/>
    <x v="180"/>
    <x v="1"/>
    <x v="431"/>
    <s v="Defined by BU"/>
    <x v="3"/>
    <x v="98"/>
    <s v="N/A"/>
    <s v="Sensitive"/>
    <s v="代碼類"/>
    <s v="Defined by BU"/>
    <x v="0"/>
    <s v="重慶質管處 QCD"/>
    <x v="10"/>
    <x v="12"/>
    <x v="0"/>
    <x v="5"/>
    <s v="DM_QAM_DETAILED_PRODUCT_DEFECT_ANALYSIS"/>
    <s v="PRODUCT_CATEGORY"/>
    <s v="N/A"/>
    <s v="N/A"/>
    <m/>
    <m/>
    <m/>
    <m/>
    <s v="HP_IBM_consulted_Data to IT_20211221.xlsx 之 &quot;ARR Trend&quot; sheet"/>
    <s v="N/A"/>
    <s v="N/A"/>
    <m/>
    <m/>
    <m/>
    <m/>
    <m/>
    <m/>
    <m/>
    <m/>
    <m/>
    <s v="資料清單"/>
    <x v="17"/>
    <x v="32"/>
    <x v="60"/>
    <x v="16"/>
    <e v="#N/A"/>
    <s v="Product Category"/>
    <x v="180"/>
    <x v="1"/>
    <x v="0"/>
    <x v="431"/>
    <x v="10"/>
    <s v="IEC_STD_V10 &gt;&gt; Common &gt;&gt; AutoMetaDataProduct Category"/>
    <x v="3"/>
    <x v="2"/>
    <s v="產品型態分類Dimension"/>
    <n v="342"/>
    <n v="1017"/>
    <n v="0"/>
    <s v=""/>
    <n v="0"/>
    <n v="0"/>
    <n v="1046"/>
    <x v="83"/>
    <s v="Detailed product defect analysis"/>
    <x v="97"/>
    <e v="#N/A"/>
    <x v="0"/>
    <s v="P.3.13.0: 良率管理:"/>
    <x v="32"/>
    <x v="32"/>
    <x v="1019"/>
    <x v="180"/>
    <x v="180"/>
    <x v="338"/>
    <x v="60"/>
    <x v="5"/>
    <x v="0"/>
    <x v="2"/>
    <m/>
    <x v="0"/>
    <x v="3"/>
    <s v="Detailed product defect analysis_Product Category"/>
    <x v="1003"/>
    <x v="3"/>
    <x v="0"/>
    <x v="12"/>
    <x v="7"/>
    <x v="0"/>
    <x v="0"/>
    <s v="DM_QAM_DETAILED_PRODUCT_DEFECT_ANALYSIS"/>
    <s v="PRODUCT_CATEGORY"/>
    <x v="88"/>
    <x v="280"/>
    <x v="1"/>
    <n v="0"/>
    <x v="0"/>
    <x v="0"/>
    <x v="0"/>
    <s v=""/>
    <s v=""/>
    <n v="1019"/>
    <s v="-1019"/>
    <x v="0"/>
    <x v="0"/>
    <x v="0"/>
    <x v="180"/>
    <x v="10"/>
    <s v="市場產品型態分類_x000a_- NB, DT, Docking"/>
    <s v="Manual"/>
    <s v="MANUAL"/>
    <x v="5"/>
    <x v="60"/>
    <m/>
    <s v="^(Manual|MANUAL)$"/>
    <n v="9"/>
    <x v="0"/>
    <x v="7"/>
    <x v="0"/>
    <x v="1"/>
    <x v="1"/>
    <x v="1"/>
    <b v="0"/>
    <x v="1"/>
    <x v="1"/>
    <n v="0"/>
    <x v="0"/>
    <b v="0"/>
    <b v="0"/>
    <b v="0"/>
    <b v="0"/>
    <b v="0"/>
    <b v="0"/>
    <b v="0"/>
    <b v="0"/>
    <b v="0"/>
    <b v="0"/>
    <b v="0"/>
    <x v="0"/>
    <x v="0"/>
    <n v="0"/>
    <x v="11"/>
    <x v="0"/>
  </r>
  <r>
    <m/>
    <x v="7"/>
    <x v="16"/>
    <x v="181"/>
    <x v="181"/>
    <x v="1"/>
    <x v="432"/>
    <s v="Defined by BU"/>
    <x v="3"/>
    <x v="98"/>
    <s v="N/A"/>
    <s v="Sensitive "/>
    <s v="代碼類"/>
    <s v="Defined by BU"/>
    <x v="0"/>
    <s v="重慶質管處 QCD"/>
    <x v="10"/>
    <x v="12"/>
    <x v="0"/>
    <x v="5"/>
    <s v="DM_QAM_DETAILED_PRODUCT_DEFECT_ANALYSIS"/>
    <s v="PRODUCT_SERIES"/>
    <s v="N/A"/>
    <s v="N/A"/>
    <m/>
    <m/>
    <m/>
    <m/>
    <s v="N/A"/>
    <s v="N/A"/>
    <s v="N/A"/>
    <m/>
    <m/>
    <m/>
    <m/>
    <m/>
    <m/>
    <m/>
    <m/>
    <m/>
    <s v="資料清單"/>
    <x v="17"/>
    <x v="33"/>
    <x v="60"/>
    <x v="16"/>
    <e v="#N/A"/>
    <s v="Product Series"/>
    <x v="181"/>
    <x v="1"/>
    <x v="0"/>
    <x v="432"/>
    <x v="10"/>
    <s v="IEC_STD_V10 &gt;&gt; Common &gt;&gt; AutoMetaDataProduct Series"/>
    <x v="3"/>
    <x v="2"/>
    <s v="產品系列Dimension"/>
    <n v="343"/>
    <n v="1017"/>
    <n v="0"/>
    <s v=""/>
    <n v="0"/>
    <n v="0"/>
    <n v="1042"/>
    <x v="84"/>
    <s v="Detailed product defect analysis"/>
    <x v="97"/>
    <e v="#N/A"/>
    <x v="0"/>
    <s v="P.3.13.0: 良率管理:"/>
    <x v="33"/>
    <x v="33"/>
    <x v="1020"/>
    <x v="181"/>
    <x v="181"/>
    <x v="338"/>
    <x v="60"/>
    <x v="5"/>
    <x v="0"/>
    <x v="2"/>
    <m/>
    <x v="0"/>
    <x v="3"/>
    <s v="Detailed product defect analysis_Product Series"/>
    <x v="1004"/>
    <x v="3"/>
    <x v="0"/>
    <x v="12"/>
    <x v="7"/>
    <x v="0"/>
    <x v="0"/>
    <s v="DM_QAM_DETAILED_PRODUCT_DEFECT_ANALYSIS"/>
    <s v="PRODUCT_SERIES"/>
    <x v="88"/>
    <x v="281"/>
    <x v="1"/>
    <n v="0"/>
    <x v="0"/>
    <x v="0"/>
    <x v="0"/>
    <s v=""/>
    <s v=""/>
    <n v="1020"/>
    <s v="-1020"/>
    <x v="0"/>
    <x v="0"/>
    <x v="0"/>
    <x v="181"/>
    <x v="10"/>
    <s v="各事業處所負責的機種類別, 如2021-800, 2022-1000,  AIO, Tablet"/>
    <s v="Manual"/>
    <s v="MANUAL"/>
    <x v="5"/>
    <x v="60"/>
    <m/>
    <s v="^(Manual|MANUAL)$"/>
    <n v="9"/>
    <x v="0"/>
    <x v="7"/>
    <x v="0"/>
    <x v="1"/>
    <x v="1"/>
    <x v="1"/>
    <b v="0"/>
    <x v="1"/>
    <x v="1"/>
    <n v="0"/>
    <x v="0"/>
    <b v="0"/>
    <b v="0"/>
    <b v="0"/>
    <b v="0"/>
    <b v="0"/>
    <b v="0"/>
    <b v="0"/>
    <b v="0"/>
    <b v="0"/>
    <b v="0"/>
    <b v="0"/>
    <x v="0"/>
    <x v="0"/>
    <n v="0"/>
    <x v="0"/>
    <x v="0"/>
  </r>
  <r>
    <m/>
    <x v="7"/>
    <x v="16"/>
    <x v="412"/>
    <x v="413"/>
    <x v="1"/>
    <x v="458"/>
    <s v="良率回報日期按自然年曆分布 _x000a_每周三上傳報告, 報告內容寫明公元年/月/日"/>
    <x v="3"/>
    <x v="98"/>
    <s v="N/A"/>
    <s v="General"/>
    <s v="日期類"/>
    <s v="N/A"/>
    <x v="0"/>
    <s v="重慶質管處 QCD"/>
    <x v="10"/>
    <x v="12"/>
    <x v="0"/>
    <x v="5"/>
    <s v="DM_QAM_DETAILED_PRODUCT_DEFECT_ANALYSIS"/>
    <s v="WEEKLY_PRODUCT_YIELD_REPORT"/>
    <s v="N/A"/>
    <s v="N/A"/>
    <m/>
    <m/>
    <m/>
    <m/>
    <s v="HP_IBM_consulted_Data to IT_20211221.xlsx 之 &quot;ARR Trend&quot; sheet"/>
    <s v="N/A"/>
    <s v="N/A"/>
    <m/>
    <m/>
    <m/>
    <m/>
    <m/>
    <m/>
    <m/>
    <m/>
    <m/>
    <s v="資料清單"/>
    <x v="17"/>
    <x v="34"/>
    <x v="60"/>
    <x v="16"/>
    <e v="#N/A"/>
    <s v="Weekly product yield report"/>
    <x v="413"/>
    <x v="1"/>
    <x v="0"/>
    <x v="458"/>
    <x v="10"/>
    <s v="IEC_STD_V10 &gt;&gt; Common &gt;&gt; AutoMetaDataWeekly product yield report"/>
    <x v="3"/>
    <x v="0"/>
    <s v="周產品良率回報Dimension"/>
    <n v="925"/>
    <n v="1017"/>
    <n v="0"/>
    <s v=""/>
    <n v="0"/>
    <n v="0"/>
    <n v="925"/>
    <x v="190"/>
    <s v="Detailed product defect analysis"/>
    <x v="97"/>
    <e v="#N/A"/>
    <x v="0"/>
    <s v="P.3.13.0: 良率管理:"/>
    <x v="34"/>
    <x v="34"/>
    <x v="1021"/>
    <x v="412"/>
    <x v="413"/>
    <x v="339"/>
    <x v="26"/>
    <x v="5"/>
    <x v="0"/>
    <x v="3"/>
    <m/>
    <x v="0"/>
    <x v="3"/>
    <s v="Detailed product defect analysis_Weekly product yield report"/>
    <x v="1005"/>
    <x v="3"/>
    <x v="0"/>
    <x v="12"/>
    <x v="7"/>
    <x v="0"/>
    <x v="0"/>
    <s v="DM_QAM_DETAILED_PRODUCT_DEFECT_ANALYSIS"/>
    <s v="WEEKLY_PRODUCT_YIELD_REPORT"/>
    <x v="88"/>
    <x v="282"/>
    <x v="1"/>
    <n v="0"/>
    <x v="0"/>
    <x v="0"/>
    <x v="0"/>
    <s v=""/>
    <s v=""/>
    <n v="1021"/>
    <s v="-1021"/>
    <x v="0"/>
    <x v="0"/>
    <x v="0"/>
    <x v="413"/>
    <x v="10"/>
    <s v="每周產品不良率"/>
    <s v="Manual"/>
    <s v="MANUAL"/>
    <x v="5"/>
    <x v="60"/>
    <m/>
    <s v="^(Manual|MANUAL)$"/>
    <n v="9"/>
    <x v="0"/>
    <x v="7"/>
    <x v="0"/>
    <x v="1"/>
    <x v="1"/>
    <x v="1"/>
    <b v="0"/>
    <x v="1"/>
    <x v="1"/>
    <n v="0"/>
    <x v="0"/>
    <b v="0"/>
    <b v="0"/>
    <b v="0"/>
    <b v="0"/>
    <b v="0"/>
    <b v="0"/>
    <b v="0"/>
    <b v="0"/>
    <b v="0"/>
    <b v="0"/>
    <b v="0"/>
    <x v="0"/>
    <x v="0"/>
    <n v="0"/>
    <x v="8"/>
    <x v="0"/>
  </r>
  <r>
    <m/>
    <x v="7"/>
    <x v="16"/>
    <x v="426"/>
    <x v="427"/>
    <x v="1"/>
    <x v="447"/>
    <s v="N/A"/>
    <x v="3"/>
    <x v="98"/>
    <s v="N/A"/>
    <s v="General"/>
    <s v="代碼類"/>
    <s v="PCA/System "/>
    <x v="0"/>
    <s v="重慶質管處 QCD"/>
    <x v="10"/>
    <x v="12"/>
    <x v="0"/>
    <x v="5"/>
    <s v="DM_QAM_DETAILED_PRODUCT_DEFECT_ANALYSIS"/>
    <s v="PRODUCT_LEVEL"/>
    <s v="N/A"/>
    <s v="N/A"/>
    <m/>
    <m/>
    <m/>
    <m/>
    <s v="N/A"/>
    <s v="N/A"/>
    <s v="N/A"/>
    <m/>
    <m/>
    <m/>
    <m/>
    <m/>
    <m/>
    <m/>
    <m/>
    <m/>
    <s v="資料清單"/>
    <x v="17"/>
    <x v="35"/>
    <x v="60"/>
    <x v="16"/>
    <e v="#N/A"/>
    <s v="Product level"/>
    <x v="427"/>
    <x v="1"/>
    <x v="0"/>
    <x v="447"/>
    <x v="10"/>
    <s v="IEC_STD_V10 &gt;&gt; Common &gt;&gt; AutoMetaDataProduct level"/>
    <x v="3"/>
    <x v="0"/>
    <s v="產品層級Dimension"/>
    <n v="950"/>
    <n v="1017"/>
    <n v="0"/>
    <s v=""/>
    <n v="0"/>
    <n v="0"/>
    <n v="950"/>
    <x v="191"/>
    <s v="Detailed product defect analysis"/>
    <x v="97"/>
    <e v="#N/A"/>
    <x v="0"/>
    <s v="P.3.13.0: 良率管理:"/>
    <x v="35"/>
    <x v="35"/>
    <x v="1022"/>
    <x v="426"/>
    <x v="427"/>
    <x v="189"/>
    <x v="61"/>
    <x v="5"/>
    <x v="0"/>
    <x v="2"/>
    <m/>
    <x v="0"/>
    <x v="3"/>
    <s v="Detailed product defect analysis_Product level"/>
    <x v="1006"/>
    <x v="3"/>
    <x v="0"/>
    <x v="12"/>
    <x v="7"/>
    <x v="0"/>
    <x v="0"/>
    <s v="DM_QAM_DETAILED_PRODUCT_DEFECT_ANALYSIS"/>
    <s v="PRODUCT_LEVEL"/>
    <x v="88"/>
    <x v="293"/>
    <x v="1"/>
    <n v="0"/>
    <x v="0"/>
    <x v="0"/>
    <x v="0"/>
    <s v=""/>
    <s v=""/>
    <n v="1022"/>
    <s v="-1022"/>
    <x v="0"/>
    <x v="0"/>
    <x v="0"/>
    <x v="427"/>
    <x v="10"/>
    <s v="產品層級 PCA/System "/>
    <s v="Manual"/>
    <s v="MANUAL"/>
    <x v="5"/>
    <x v="60"/>
    <m/>
    <s v="^(Manual|MANUAL)$"/>
    <n v="9"/>
    <x v="0"/>
    <x v="7"/>
    <x v="0"/>
    <x v="1"/>
    <x v="1"/>
    <x v="1"/>
    <b v="0"/>
    <x v="1"/>
    <x v="1"/>
    <n v="0"/>
    <x v="0"/>
    <b v="0"/>
    <b v="0"/>
    <b v="0"/>
    <b v="0"/>
    <b v="0"/>
    <b v="0"/>
    <b v="0"/>
    <b v="0"/>
    <b v="0"/>
    <b v="0"/>
    <b v="0"/>
    <x v="0"/>
    <x v="0"/>
    <n v="0"/>
    <x v="12"/>
    <x v="0"/>
  </r>
  <r>
    <m/>
    <x v="7"/>
    <x v="16"/>
    <x v="437"/>
    <x v="438"/>
    <x v="1"/>
    <x v="459"/>
    <s v="N/A"/>
    <x v="3"/>
    <x v="98"/>
    <s v="N/A"/>
    <s v="General"/>
    <s v="代碼類"/>
    <s v="不良類型: _x000a_- All defect 所有不良, Design, Process, Material, Others"/>
    <x v="0"/>
    <s v="重慶質管處 QCD"/>
    <x v="10"/>
    <x v="12"/>
    <x v="0"/>
    <x v="5"/>
    <s v="DM_QAM_DETAILED_PRODUCT_DEFECT_ANALYSIS"/>
    <s v="DEFECT_TYPE_CODE"/>
    <s v="N/A"/>
    <s v="N/A"/>
    <m/>
    <m/>
    <m/>
    <m/>
    <s v="N/A"/>
    <s v="N/A"/>
    <s v="N/A"/>
    <m/>
    <m/>
    <m/>
    <m/>
    <m/>
    <m/>
    <m/>
    <m/>
    <m/>
    <s v="資料清單"/>
    <x v="17"/>
    <x v="36"/>
    <x v="60"/>
    <x v="16"/>
    <e v="#N/A"/>
    <s v="Defect type code"/>
    <x v="438"/>
    <x v="1"/>
    <x v="0"/>
    <x v="459"/>
    <x v="10"/>
    <s v="IEC_STD_V10 &gt;&gt; Common &gt;&gt; AutoMetaDataDefect type code"/>
    <x v="3"/>
    <x v="0"/>
    <s v="生產不良類型代碼Dimension"/>
    <n v="976"/>
    <n v="1017"/>
    <n v="0"/>
    <s v=""/>
    <n v="0"/>
    <n v="0"/>
    <n v="976"/>
    <x v="194"/>
    <s v="Detailed product defect analysis"/>
    <x v="97"/>
    <e v="#N/A"/>
    <x v="0"/>
    <s v="P.3.13.0: 良率管理:"/>
    <x v="36"/>
    <x v="36"/>
    <x v="1023"/>
    <x v="437"/>
    <x v="438"/>
    <x v="189"/>
    <x v="63"/>
    <x v="5"/>
    <x v="0"/>
    <x v="2"/>
    <m/>
    <x v="0"/>
    <x v="3"/>
    <s v="Detailed product defect analysis_Defect type code"/>
    <x v="1007"/>
    <x v="3"/>
    <x v="0"/>
    <x v="12"/>
    <x v="7"/>
    <x v="0"/>
    <x v="0"/>
    <s v="DM_QAM_DETAILED_PRODUCT_DEFECT_ANALYSIS"/>
    <s v="DEFECT_TYPE_CODE"/>
    <x v="88"/>
    <x v="302"/>
    <x v="1"/>
    <n v="0"/>
    <x v="0"/>
    <x v="0"/>
    <x v="0"/>
    <s v=""/>
    <s v=""/>
    <n v="1023"/>
    <s v="-1023"/>
    <x v="0"/>
    <x v="0"/>
    <x v="0"/>
    <x v="438"/>
    <x v="10"/>
    <s v="不良類型: _x000a_- All defect 所有不良, Design, Process, Material, Others"/>
    <s v="Manual"/>
    <s v="MANUAL"/>
    <x v="5"/>
    <x v="60"/>
    <m/>
    <s v="^(Manual|MANUAL)$"/>
    <n v="9"/>
    <x v="0"/>
    <x v="7"/>
    <x v="0"/>
    <x v="1"/>
    <x v="1"/>
    <x v="1"/>
    <b v="0"/>
    <x v="1"/>
    <x v="1"/>
    <n v="0"/>
    <x v="0"/>
    <b v="0"/>
    <b v="0"/>
    <b v="0"/>
    <b v="0"/>
    <b v="0"/>
    <b v="0"/>
    <b v="0"/>
    <b v="0"/>
    <b v="0"/>
    <b v="0"/>
    <b v="0"/>
    <x v="0"/>
    <x v="0"/>
    <n v="0"/>
    <x v="11"/>
    <x v="0"/>
  </r>
  <r>
    <m/>
    <x v="7"/>
    <x v="16"/>
    <x v="428"/>
    <x v="429"/>
    <x v="1"/>
    <x v="449"/>
    <s v="System統計FA秤重站點投入數_x000a_PCA統計SA ECR站點投入數"/>
    <x v="4"/>
    <x v="98"/>
    <s v="N/A"/>
    <s v="General"/>
    <s v="數值類"/>
    <m/>
    <x v="0"/>
    <s v="重慶質管處 QCD"/>
    <x v="10"/>
    <x v="12"/>
    <x v="0"/>
    <x v="5"/>
    <s v="DM_QAM_DETAILED_PRODUCT_DEFECT_ANALYSIS"/>
    <s v="INPUT_QUANTITY_BY_INSPECTION_STATION"/>
    <s v="N/A"/>
    <s v="N/A"/>
    <m/>
    <m/>
    <m/>
    <m/>
    <s v="N/A"/>
    <s v="N/A"/>
    <s v="N/A"/>
    <m/>
    <m/>
    <m/>
    <m/>
    <m/>
    <m/>
    <m/>
    <m/>
    <m/>
    <s v="資料清單"/>
    <x v="17"/>
    <x v="37"/>
    <x v="60"/>
    <x v="16"/>
    <e v="#N/A"/>
    <s v="Input quantity by inspection station"/>
    <x v="429"/>
    <x v="1"/>
    <x v="0"/>
    <x v="449"/>
    <x v="10"/>
    <s v="IEC_STD_V10 &gt;&gt; Common &gt;&gt; AutoMetaDataInput quantity by inspection station"/>
    <x v="4"/>
    <x v="0"/>
    <s v="站點投入數量Measure"/>
    <n v="953"/>
    <n v="1017"/>
    <n v="0"/>
    <s v=""/>
    <n v="0"/>
    <n v="0"/>
    <n v="953"/>
    <x v="193"/>
    <s v="Detailed product defect analysis"/>
    <x v="97"/>
    <e v="#N/A"/>
    <x v="0"/>
    <s v="P.3.13.0: 良率管理:"/>
    <x v="37"/>
    <x v="37"/>
    <x v="1024"/>
    <x v="428"/>
    <x v="429"/>
    <x v="355"/>
    <x v="0"/>
    <x v="5"/>
    <x v="0"/>
    <x v="4"/>
    <m/>
    <x v="0"/>
    <x v="4"/>
    <s v="Detailed product defect analysis_Input quantity by inspection station"/>
    <x v="1008"/>
    <x v="4"/>
    <x v="0"/>
    <x v="12"/>
    <x v="7"/>
    <x v="0"/>
    <x v="0"/>
    <s v="DM_QAM_DETAILED_PRODUCT_DEFECT_ANALYSIS"/>
    <s v="INPUT_QUANTITY_BY_INSPECTION_STATION"/>
    <x v="88"/>
    <x v="295"/>
    <x v="1"/>
    <n v="0"/>
    <x v="0"/>
    <x v="0"/>
    <x v="0"/>
    <s v=""/>
    <s v=""/>
    <n v="1024"/>
    <s v="-1024"/>
    <x v="0"/>
    <x v="0"/>
    <x v="0"/>
    <x v="429"/>
    <x v="10"/>
    <s v="各個檢查站投入數"/>
    <s v="Manual"/>
    <s v="MANUAL"/>
    <x v="5"/>
    <x v="60"/>
    <m/>
    <s v="^(Manual|MANUAL)$"/>
    <n v="9"/>
    <x v="0"/>
    <x v="7"/>
    <x v="0"/>
    <x v="1"/>
    <x v="1"/>
    <x v="1"/>
    <b v="0"/>
    <x v="1"/>
    <x v="1"/>
    <n v="0"/>
    <x v="0"/>
    <b v="0"/>
    <b v="0"/>
    <b v="0"/>
    <b v="0"/>
    <b v="0"/>
    <b v="0"/>
    <b v="0"/>
    <b v="0"/>
    <b v="0"/>
    <b v="0"/>
    <b v="0"/>
    <x v="0"/>
    <x v="0"/>
    <n v="0"/>
    <x v="39"/>
    <x v="0"/>
  </r>
  <r>
    <m/>
    <x v="7"/>
    <x v="16"/>
    <x v="438"/>
    <x v="439"/>
    <x v="1"/>
    <x v="460"/>
    <s v="各不良類型數量"/>
    <x v="4"/>
    <x v="98"/>
    <s v="N/A"/>
    <s v="General"/>
    <s v="數值類"/>
    <m/>
    <x v="0"/>
    <s v="重慶質管處 QCD"/>
    <x v="10"/>
    <x v="12"/>
    <x v="0"/>
    <x v="5"/>
    <s v="DM_QAM_DETAILED_PRODUCT_DEFECT_ANALYSIS"/>
    <s v="DEFECT_TYPE_QUANTITY"/>
    <s v="N/A"/>
    <s v="N/A"/>
    <m/>
    <m/>
    <m/>
    <m/>
    <s v="N/A"/>
    <s v="N/A"/>
    <s v="N/A"/>
    <m/>
    <m/>
    <m/>
    <m/>
    <m/>
    <m/>
    <m/>
    <m/>
    <m/>
    <s v="資料清單"/>
    <x v="17"/>
    <x v="38"/>
    <x v="60"/>
    <x v="16"/>
    <e v="#N/A"/>
    <s v="Defect type quantity"/>
    <x v="439"/>
    <x v="1"/>
    <x v="0"/>
    <x v="460"/>
    <x v="10"/>
    <s v="IEC_STD_V10 &gt;&gt; Common &gt;&gt; AutoMetaDataDefect type quantity"/>
    <x v="4"/>
    <x v="0"/>
    <s v="各不良類型數量Measure"/>
    <n v="978"/>
    <n v="1017"/>
    <n v="0"/>
    <s v=""/>
    <n v="0"/>
    <n v="0"/>
    <n v="978"/>
    <x v="206"/>
    <s v="Detailed product defect analysis"/>
    <x v="97"/>
    <e v="#N/A"/>
    <x v="0"/>
    <s v="P.3.13.0: 良率管理:"/>
    <x v="38"/>
    <x v="38"/>
    <x v="1025"/>
    <x v="438"/>
    <x v="439"/>
    <x v="362"/>
    <x v="0"/>
    <x v="5"/>
    <x v="0"/>
    <x v="4"/>
    <m/>
    <x v="0"/>
    <x v="4"/>
    <s v="Detailed product defect analysis_Defect type quantity"/>
    <x v="1009"/>
    <x v="4"/>
    <x v="0"/>
    <x v="12"/>
    <x v="7"/>
    <x v="0"/>
    <x v="0"/>
    <s v="DM_QAM_DETAILED_PRODUCT_DEFECT_ANALYSIS"/>
    <s v="DEFECT_TYPE_QUANTITY"/>
    <x v="88"/>
    <x v="303"/>
    <x v="1"/>
    <n v="0"/>
    <x v="0"/>
    <x v="0"/>
    <x v="0"/>
    <s v=""/>
    <s v=""/>
    <n v="1025"/>
    <s v="-1025"/>
    <x v="0"/>
    <x v="0"/>
    <x v="0"/>
    <x v="439"/>
    <x v="10"/>
    <s v="各不良類型數量"/>
    <s v="Manual"/>
    <s v="MANUAL"/>
    <x v="5"/>
    <x v="60"/>
    <m/>
    <s v="^(Manual|MANUAL)$"/>
    <n v="9"/>
    <x v="0"/>
    <x v="7"/>
    <x v="0"/>
    <x v="1"/>
    <x v="1"/>
    <x v="1"/>
    <b v="0"/>
    <x v="1"/>
    <x v="1"/>
    <n v="0"/>
    <x v="0"/>
    <b v="0"/>
    <b v="0"/>
    <b v="0"/>
    <b v="0"/>
    <b v="0"/>
    <b v="0"/>
    <b v="0"/>
    <b v="0"/>
    <b v="0"/>
    <b v="0"/>
    <b v="0"/>
    <x v="0"/>
    <x v="0"/>
    <n v="0"/>
    <x v="6"/>
    <x v="0"/>
  </r>
  <r>
    <m/>
    <x v="7"/>
    <x v="16"/>
    <x v="441"/>
    <x v="442"/>
    <x v="1"/>
    <x v="463"/>
    <s v="各SITE各站不良類型目標, 參照品質目標對照表"/>
    <x v="4"/>
    <x v="98"/>
    <s v="N/A"/>
    <s v="General"/>
    <s v="數值類"/>
    <m/>
    <x v="0"/>
    <s v="重慶質管處 QCD"/>
    <x v="10"/>
    <x v="12"/>
    <x v="0"/>
    <x v="5"/>
    <s v="DM_QAM_DETAILED_PRODUCT_DEFECT_ANALYSIS"/>
    <s v="DEFECT_TYPE_TARGET"/>
    <s v="N/A"/>
    <s v="N/A"/>
    <m/>
    <m/>
    <m/>
    <m/>
    <s v="N/A"/>
    <s v="N/A"/>
    <s v="N/A"/>
    <m/>
    <m/>
    <m/>
    <m/>
    <m/>
    <m/>
    <m/>
    <m/>
    <m/>
    <s v="資料清單"/>
    <x v="17"/>
    <x v="39"/>
    <x v="60"/>
    <x v="16"/>
    <e v="#N/A"/>
    <s v="Defect type target"/>
    <x v="442"/>
    <x v="1"/>
    <x v="0"/>
    <x v="463"/>
    <x v="10"/>
    <s v="IEC_STD_V10 &gt;&gt; Common &gt;&gt; AutoMetaDataDefect type target"/>
    <x v="4"/>
    <x v="0"/>
    <s v="不良類型目標Measure"/>
    <n v="988"/>
    <n v="1017"/>
    <n v="0"/>
    <s v=""/>
    <n v="0"/>
    <n v="0"/>
    <n v="988"/>
    <x v="207"/>
    <s v="Detailed product defect analysis"/>
    <x v="97"/>
    <e v="#N/A"/>
    <x v="0"/>
    <s v="P.3.13.0: 良率管理:"/>
    <x v="39"/>
    <x v="39"/>
    <x v="1026"/>
    <x v="441"/>
    <x v="442"/>
    <x v="357"/>
    <x v="0"/>
    <x v="5"/>
    <x v="0"/>
    <x v="4"/>
    <m/>
    <x v="0"/>
    <x v="4"/>
    <s v="Detailed product defect analysis_Defect type target"/>
    <x v="1010"/>
    <x v="4"/>
    <x v="0"/>
    <x v="12"/>
    <x v="7"/>
    <x v="0"/>
    <x v="0"/>
    <s v="DM_QAM_DETAILED_PRODUCT_DEFECT_ANALYSIS"/>
    <s v="DEFECT_TYPE_TARGET"/>
    <x v="88"/>
    <x v="305"/>
    <x v="1"/>
    <n v="0"/>
    <x v="0"/>
    <x v="0"/>
    <x v="0"/>
    <s v=""/>
    <s v=""/>
    <n v="1026"/>
    <s v="-1026"/>
    <x v="0"/>
    <x v="0"/>
    <x v="0"/>
    <x v="442"/>
    <x v="10"/>
    <s v="各不良類型目標"/>
    <s v="Manual"/>
    <s v="MANUAL"/>
    <x v="5"/>
    <x v="60"/>
    <m/>
    <s v="^(Manual|MANUAL)$"/>
    <n v="9"/>
    <x v="0"/>
    <x v="7"/>
    <x v="0"/>
    <x v="1"/>
    <x v="1"/>
    <x v="1"/>
    <b v="0"/>
    <x v="1"/>
    <x v="1"/>
    <n v="0"/>
    <x v="0"/>
    <b v="0"/>
    <b v="0"/>
    <b v="0"/>
    <b v="0"/>
    <b v="0"/>
    <b v="0"/>
    <b v="0"/>
    <b v="0"/>
    <b v="0"/>
    <b v="0"/>
    <b v="0"/>
    <x v="0"/>
    <x v="0"/>
    <n v="0"/>
    <x v="33"/>
    <x v="0"/>
  </r>
  <r>
    <m/>
    <x v="8"/>
    <x v="17"/>
    <x v="445"/>
    <x v="446"/>
    <x v="1"/>
    <x v="470"/>
    <s v="N/A"/>
    <x v="0"/>
    <x v="0"/>
    <m/>
    <s v="General"/>
    <s v="N/A"/>
    <s v="N/A"/>
    <x v="4"/>
    <m/>
    <x v="11"/>
    <x v="5"/>
    <x v="0"/>
    <x v="0"/>
    <s v="INT_PSG_EST_MONTHLY_REVENUE_DATA"/>
    <m/>
    <m/>
    <m/>
    <m/>
    <m/>
    <m/>
    <m/>
    <m/>
    <m/>
    <m/>
    <m/>
    <m/>
    <m/>
    <m/>
    <m/>
    <m/>
    <m/>
    <m/>
    <m/>
    <s v="資料清單"/>
    <x v="18"/>
    <x v="0"/>
    <x v="60"/>
    <x v="17"/>
    <e v="#N/A"/>
    <s v="Estimated Monthly Revenue Data by Customer"/>
    <x v="446"/>
    <x v="1"/>
    <x v="0"/>
    <x v="470"/>
    <x v="11"/>
    <s v="IEC_STD_V10 &gt;&gt; Common &gt;&gt; AutoMetaDataEstimated Monthly Revenue Data by Customer"/>
    <x v="0"/>
    <x v="0"/>
    <s v="每月營業收入預估資料by客戶Concept"/>
    <n v="1029"/>
    <n v="0"/>
    <n v="0"/>
    <s v=""/>
    <n v="0"/>
    <n v="0"/>
    <n v="0"/>
    <x v="0"/>
    <s v=""/>
    <x v="0"/>
    <s v=""/>
    <x v="0"/>
    <s v="P.3.5.0:"/>
    <x v="49"/>
    <x v="49"/>
    <x v="1027"/>
    <x v="445"/>
    <x v="446"/>
    <x v="189"/>
    <x v="26"/>
    <x v="0"/>
    <x v="0"/>
    <x v="7"/>
    <m/>
    <x v="0"/>
    <x v="0"/>
    <s v="Estimated Monthly Revenue Data by Customer"/>
    <x v="1011"/>
    <x v="0"/>
    <x v="0"/>
    <x v="5"/>
    <x v="8"/>
    <x v="0"/>
    <x v="0"/>
    <s v="INT_PSG_EST_MONTHLY_REVENUE_DATA"/>
    <s v=""/>
    <x v="89"/>
    <x v="0"/>
    <x v="0"/>
    <n v="8"/>
    <x v="3"/>
    <x v="3"/>
    <x v="5"/>
    <s v=""/>
    <s v=""/>
    <n v="1027"/>
    <s v="-1027"/>
    <x v="0"/>
    <x v="0"/>
    <x v="0"/>
    <x v="446"/>
    <x v="11"/>
    <s v="每月營業收入預估資料by客戶"/>
    <s v=""/>
    <s v=""/>
    <x v="0"/>
    <x v="60"/>
    <m/>
    <s v="^()$"/>
    <n v="9"/>
    <x v="0"/>
    <x v="8"/>
    <x v="0"/>
    <x v="1"/>
    <x v="0"/>
    <x v="1"/>
    <b v="0"/>
    <x v="0"/>
    <x v="0"/>
    <n v="0"/>
    <x v="0"/>
    <b v="0"/>
    <b v="0"/>
    <b v="0"/>
    <b v="0"/>
    <b v="0"/>
    <b v="0"/>
    <b v="0"/>
    <b v="0"/>
    <b v="0"/>
    <b v="0"/>
    <b v="0"/>
    <x v="0"/>
    <x v="0"/>
    <n v="0"/>
    <x v="46"/>
    <x v="0"/>
  </r>
  <r>
    <m/>
    <x v="8"/>
    <x v="17"/>
    <x v="177"/>
    <x v="177"/>
    <x v="99"/>
    <x v="258"/>
    <s v="N/A"/>
    <x v="2"/>
    <x v="99"/>
    <m/>
    <s v="General"/>
    <s v="代碼類"/>
    <s v="BU1: 第一事業部_x000a_BU2: 第二事業部"/>
    <x v="4"/>
    <m/>
    <x v="11"/>
    <x v="5"/>
    <x v="0"/>
    <x v="0"/>
    <s v="INT_PSG_EST_MONTHLY_REVENUE_DATA"/>
    <s v="BU"/>
    <m/>
    <m/>
    <m/>
    <m/>
    <m/>
    <m/>
    <m/>
    <m/>
    <m/>
    <m/>
    <m/>
    <m/>
    <m/>
    <m/>
    <m/>
    <m/>
    <m/>
    <m/>
    <s v="資料清單"/>
    <x v="18"/>
    <x v="1"/>
    <x v="60"/>
    <x v="17"/>
    <e v="#N/A"/>
    <s v="BU Code"/>
    <x v="177"/>
    <x v="99"/>
    <x v="0"/>
    <x v="258"/>
    <x v="11"/>
    <s v="IEC_STD_V10 &gt;&gt; Common &gt;&gt; AutoMetaDataBU Code"/>
    <x v="2"/>
    <x v="0"/>
    <s v="事業處代碼Relationship"/>
    <n v="339"/>
    <n v="1029"/>
    <n v="0"/>
    <s v=""/>
    <n v="0"/>
    <n v="0"/>
    <n v="1055"/>
    <x v="80"/>
    <s v="Estimated Monthly Revenue Data by Customer"/>
    <x v="98"/>
    <e v="#N/A"/>
    <x v="0"/>
    <s v="P.3.5.0:"/>
    <x v="50"/>
    <x v="50"/>
    <x v="1028"/>
    <x v="177"/>
    <x v="177"/>
    <x v="189"/>
    <x v="37"/>
    <x v="0"/>
    <x v="0"/>
    <x v="2"/>
    <m/>
    <x v="0"/>
    <x v="2"/>
    <s v="Estimated Monthly Revenue Data by Customer_BU Code"/>
    <x v="1012"/>
    <x v="2"/>
    <x v="0"/>
    <x v="5"/>
    <x v="8"/>
    <x v="0"/>
    <x v="0"/>
    <s v="INT_PSG_EST_MONTHLY_REVENUE_DATA"/>
    <s v="BU"/>
    <x v="89"/>
    <x v="150"/>
    <x v="0"/>
    <n v="8"/>
    <x v="3"/>
    <x v="3"/>
    <x v="0"/>
    <s v=""/>
    <s v=""/>
    <n v="1028"/>
    <s v="-1028"/>
    <x v="0"/>
    <x v="0"/>
    <x v="0"/>
    <x v="177"/>
    <x v="11"/>
    <s v="事業處代碼"/>
    <s v=""/>
    <s v=""/>
    <x v="0"/>
    <x v="60"/>
    <m/>
    <s v="^()$"/>
    <n v="9"/>
    <x v="0"/>
    <x v="8"/>
    <x v="0"/>
    <x v="1"/>
    <x v="1"/>
    <x v="1"/>
    <b v="0"/>
    <x v="0"/>
    <x v="1"/>
    <n v="0"/>
    <x v="0"/>
    <b v="0"/>
    <b v="0"/>
    <b v="0"/>
    <b v="0"/>
    <b v="0"/>
    <b v="0"/>
    <b v="0"/>
    <b v="0"/>
    <b v="0"/>
    <b v="0"/>
    <b v="0"/>
    <x v="0"/>
    <x v="0"/>
    <n v="0"/>
    <x v="1"/>
    <x v="0"/>
  </r>
  <r>
    <m/>
    <x v="8"/>
    <x v="17"/>
    <x v="178"/>
    <x v="178"/>
    <x v="93"/>
    <x v="259"/>
    <s v="N/A"/>
    <x v="2"/>
    <x v="99"/>
    <m/>
    <s v="General"/>
    <s v="代碼類"/>
    <s v="HP, Dynabook, ASUS, Tiny"/>
    <x v="4"/>
    <m/>
    <x v="11"/>
    <x v="5"/>
    <x v="0"/>
    <x v="0"/>
    <s v="INT_PSG_EST_MONTHLY_REVENUE_DATA"/>
    <s v="CUSTOMER"/>
    <m/>
    <m/>
    <m/>
    <m/>
    <m/>
    <m/>
    <m/>
    <m/>
    <m/>
    <m/>
    <m/>
    <m/>
    <m/>
    <m/>
    <m/>
    <m/>
    <m/>
    <m/>
    <s v="資料清單"/>
    <x v="18"/>
    <x v="2"/>
    <x v="60"/>
    <x v="17"/>
    <e v="#N/A"/>
    <s v="Customer Name"/>
    <x v="178"/>
    <x v="93"/>
    <x v="0"/>
    <x v="259"/>
    <x v="11"/>
    <s v="IEC_STD_V10 &gt;&gt; Common &gt;&gt; AutoMetaDataCustomer Name"/>
    <x v="2"/>
    <x v="0"/>
    <s v="客戶名稱Relationship"/>
    <n v="340"/>
    <n v="1029"/>
    <n v="0"/>
    <s v=""/>
    <n v="0"/>
    <n v="0"/>
    <n v="1036"/>
    <x v="81"/>
    <s v="Estimated Monthly Revenue Data by Customer"/>
    <x v="98"/>
    <e v="#N/A"/>
    <x v="0"/>
    <s v="P.3.5.0:"/>
    <x v="51"/>
    <x v="51"/>
    <x v="1029"/>
    <x v="178"/>
    <x v="178"/>
    <x v="189"/>
    <x v="39"/>
    <x v="0"/>
    <x v="0"/>
    <x v="2"/>
    <m/>
    <x v="0"/>
    <x v="2"/>
    <s v="Estimated Monthly Revenue Data by Customer_Customer Name"/>
    <x v="1013"/>
    <x v="2"/>
    <x v="0"/>
    <x v="5"/>
    <x v="8"/>
    <x v="0"/>
    <x v="0"/>
    <s v="INT_PSG_EST_MONTHLY_REVENUE_DATA"/>
    <s v="CUSTOMER"/>
    <x v="89"/>
    <x v="152"/>
    <x v="0"/>
    <n v="8"/>
    <x v="3"/>
    <x v="3"/>
    <x v="0"/>
    <s v=""/>
    <s v=""/>
    <n v="1029"/>
    <s v="-1029"/>
    <x v="0"/>
    <x v="0"/>
    <x v="0"/>
    <x v="178"/>
    <x v="11"/>
    <s v="客戶名稱"/>
    <s v=""/>
    <s v=""/>
    <x v="0"/>
    <x v="60"/>
    <m/>
    <s v="^()$"/>
    <n v="9"/>
    <x v="0"/>
    <x v="8"/>
    <x v="0"/>
    <x v="1"/>
    <x v="1"/>
    <x v="1"/>
    <b v="0"/>
    <x v="0"/>
    <x v="1"/>
    <n v="0"/>
    <x v="0"/>
    <b v="0"/>
    <b v="0"/>
    <b v="0"/>
    <b v="0"/>
    <b v="0"/>
    <b v="0"/>
    <b v="0"/>
    <b v="0"/>
    <b v="0"/>
    <b v="0"/>
    <b v="0"/>
    <x v="0"/>
    <x v="0"/>
    <n v="0"/>
    <x v="12"/>
    <x v="0"/>
  </r>
  <r>
    <m/>
    <x v="8"/>
    <x v="17"/>
    <x v="251"/>
    <x v="251"/>
    <x v="104"/>
    <x v="261"/>
    <s v="格式為 YYYY"/>
    <x v="2"/>
    <x v="99"/>
    <m/>
    <s v="General"/>
    <s v="數值類"/>
    <m/>
    <x v="4"/>
    <m/>
    <x v="11"/>
    <x v="5"/>
    <x v="0"/>
    <x v="0"/>
    <s v="INT_PSG_EST_MONTHLY_REVENUE_DATA"/>
    <s v="PLAN_YEAR"/>
    <m/>
    <m/>
    <m/>
    <m/>
    <m/>
    <m/>
    <m/>
    <m/>
    <m/>
    <m/>
    <m/>
    <m/>
    <m/>
    <m/>
    <m/>
    <m/>
    <m/>
    <m/>
    <s v="資料清單"/>
    <x v="18"/>
    <x v="3"/>
    <x v="60"/>
    <x v="17"/>
    <e v="#N/A"/>
    <s v="Planned Year"/>
    <x v="251"/>
    <x v="104"/>
    <x v="0"/>
    <x v="261"/>
    <x v="11"/>
    <s v="IEC_STD_V10 &gt;&gt; Common &gt;&gt; AutoMetaDataPlanned Year"/>
    <x v="2"/>
    <x v="0"/>
    <s v="計畫年度 Relationship"/>
    <n v="487"/>
    <n v="1029"/>
    <n v="0"/>
    <s v=""/>
    <n v="0"/>
    <n v="0"/>
    <n v="487"/>
    <x v="110"/>
    <s v="Estimated Monthly Revenue Data by Customer"/>
    <x v="98"/>
    <e v="#N/A"/>
    <x v="0"/>
    <s v="P.3.5.0:"/>
    <x v="52"/>
    <x v="52"/>
    <x v="1030"/>
    <x v="251"/>
    <x v="251"/>
    <x v="217"/>
    <x v="0"/>
    <x v="0"/>
    <x v="0"/>
    <x v="4"/>
    <m/>
    <x v="0"/>
    <x v="2"/>
    <s v="Estimated Monthly Revenue Data by Customer_Planned Year"/>
    <x v="1014"/>
    <x v="2"/>
    <x v="0"/>
    <x v="5"/>
    <x v="8"/>
    <x v="0"/>
    <x v="0"/>
    <s v="INT_PSG_EST_MONTHLY_REVENUE_DATA"/>
    <s v="PLAN_YEAR"/>
    <x v="89"/>
    <x v="154"/>
    <x v="0"/>
    <n v="8"/>
    <x v="3"/>
    <x v="3"/>
    <x v="0"/>
    <s v=""/>
    <s v=""/>
    <n v="1030"/>
    <s v="-1030"/>
    <x v="0"/>
    <x v="0"/>
    <x v="0"/>
    <x v="251"/>
    <x v="11"/>
    <s v="計畫年度 "/>
    <s v=""/>
    <s v=""/>
    <x v="0"/>
    <x v="60"/>
    <m/>
    <s v="^()$"/>
    <n v="9"/>
    <x v="0"/>
    <x v="8"/>
    <x v="0"/>
    <x v="1"/>
    <x v="1"/>
    <x v="1"/>
    <b v="0"/>
    <x v="0"/>
    <x v="1"/>
    <n v="0"/>
    <x v="0"/>
    <b v="0"/>
    <b v="0"/>
    <b v="0"/>
    <b v="0"/>
    <b v="0"/>
    <b v="0"/>
    <b v="0"/>
    <b v="0"/>
    <b v="0"/>
    <b v="0"/>
    <b v="0"/>
    <x v="0"/>
    <x v="0"/>
    <n v="0"/>
    <x v="2"/>
    <x v="0"/>
  </r>
  <r>
    <m/>
    <x v="8"/>
    <x v="17"/>
    <x v="252"/>
    <x v="252"/>
    <x v="105"/>
    <x v="262"/>
    <s v="格式為 YYYYMM01"/>
    <x v="2"/>
    <x v="99"/>
    <m/>
    <s v="General"/>
    <s v="日期類"/>
    <m/>
    <x v="4"/>
    <m/>
    <x v="11"/>
    <x v="5"/>
    <x v="0"/>
    <x v="0"/>
    <s v="INT_PSG_EST_MONTHLY_REVENUE_DATA"/>
    <s v="PLAN_MONTH"/>
    <m/>
    <m/>
    <m/>
    <m/>
    <m/>
    <m/>
    <m/>
    <m/>
    <m/>
    <m/>
    <m/>
    <m/>
    <m/>
    <m/>
    <m/>
    <m/>
    <m/>
    <m/>
    <s v="資料清單"/>
    <x v="18"/>
    <x v="4"/>
    <x v="60"/>
    <x v="17"/>
    <e v="#N/A"/>
    <s v="Planned Month"/>
    <x v="252"/>
    <x v="105"/>
    <x v="0"/>
    <x v="262"/>
    <x v="11"/>
    <s v="IEC_STD_V10 &gt;&gt; Common &gt;&gt; AutoMetaDataPlanned Month"/>
    <x v="2"/>
    <x v="0"/>
    <s v="計畫月份 Relationship"/>
    <n v="488"/>
    <n v="1029"/>
    <n v="0"/>
    <s v=""/>
    <n v="0"/>
    <n v="0"/>
    <n v="488"/>
    <x v="208"/>
    <s v="Estimated Monthly Revenue Data by Customer"/>
    <x v="98"/>
    <e v="#N/A"/>
    <x v="0"/>
    <s v="P.3.5.0:"/>
    <x v="53"/>
    <x v="53"/>
    <x v="1031"/>
    <x v="252"/>
    <x v="252"/>
    <x v="218"/>
    <x v="0"/>
    <x v="0"/>
    <x v="0"/>
    <x v="3"/>
    <m/>
    <x v="0"/>
    <x v="2"/>
    <s v="Estimated Monthly Revenue Data by Customer_Planned Month"/>
    <x v="1015"/>
    <x v="2"/>
    <x v="0"/>
    <x v="5"/>
    <x v="8"/>
    <x v="0"/>
    <x v="0"/>
    <s v="INT_PSG_EST_MONTHLY_REVENUE_DATA"/>
    <s v="PLAN_MONTH"/>
    <x v="89"/>
    <x v="155"/>
    <x v="0"/>
    <n v="8"/>
    <x v="3"/>
    <x v="3"/>
    <x v="0"/>
    <s v=""/>
    <s v=""/>
    <n v="1031"/>
    <s v="-1031"/>
    <x v="0"/>
    <x v="0"/>
    <x v="0"/>
    <x v="252"/>
    <x v="11"/>
    <s v="計畫月份 "/>
    <s v=""/>
    <s v=""/>
    <x v="0"/>
    <x v="60"/>
    <m/>
    <s v="^()$"/>
    <n v="9"/>
    <x v="0"/>
    <x v="8"/>
    <x v="0"/>
    <x v="1"/>
    <x v="1"/>
    <x v="1"/>
    <b v="0"/>
    <x v="0"/>
    <x v="1"/>
    <n v="0"/>
    <x v="0"/>
    <b v="0"/>
    <b v="0"/>
    <b v="0"/>
    <b v="1"/>
    <b v="0"/>
    <b v="0"/>
    <b v="0"/>
    <b v="0"/>
    <b v="0"/>
    <b v="0"/>
    <b v="0"/>
    <x v="1"/>
    <x v="10"/>
    <n v="0"/>
    <x v="12"/>
    <x v="0"/>
  </r>
  <r>
    <m/>
    <x v="8"/>
    <x v="17"/>
    <x v="228"/>
    <x v="228"/>
    <x v="107"/>
    <x v="234"/>
    <s v="儲存單位為 台幣_x000a_顯示單位為 百萬台幣"/>
    <x v="2"/>
    <x v="99"/>
    <m/>
    <s v="General"/>
    <s v="金額類"/>
    <m/>
    <x v="4"/>
    <m/>
    <x v="11"/>
    <x v="5"/>
    <x v="0"/>
    <x v="0"/>
    <s v="INT_PSG_EST_MONTHLY_REVENUE_DATA"/>
    <s v="UTD_PLAN_REV"/>
    <m/>
    <m/>
    <m/>
    <m/>
    <m/>
    <m/>
    <m/>
    <m/>
    <m/>
    <m/>
    <m/>
    <m/>
    <m/>
    <m/>
    <m/>
    <m/>
    <m/>
    <m/>
    <s v="資料清單"/>
    <x v="18"/>
    <x v="5"/>
    <x v="60"/>
    <x v="17"/>
    <e v="#N/A"/>
    <s v="Up to date Monthly Estimated Revenue"/>
    <x v="228"/>
    <x v="107"/>
    <x v="0"/>
    <x v="234"/>
    <x v="11"/>
    <s v="IEC_STD_V10 &gt;&gt; Common &gt;&gt; AutoMetaDataUp to date Monthly Estimated Revenue"/>
    <x v="2"/>
    <x v="0"/>
    <s v="最新每月預估營業收入Relationship"/>
    <n v="408"/>
    <n v="1029"/>
    <n v="0"/>
    <s v=""/>
    <n v="0"/>
    <n v="0"/>
    <n v="490"/>
    <x v="93"/>
    <s v="Estimated Monthly Revenue Data by Customer"/>
    <x v="98"/>
    <e v="#N/A"/>
    <x v="0"/>
    <s v="P.3.5.0:"/>
    <x v="54"/>
    <x v="54"/>
    <x v="1032"/>
    <x v="228"/>
    <x v="228"/>
    <x v="220"/>
    <x v="0"/>
    <x v="0"/>
    <x v="0"/>
    <x v="6"/>
    <m/>
    <x v="0"/>
    <x v="2"/>
    <s v="Estimated Monthly Revenue Data by Customer_Up to date Monthly Estimated Revenue"/>
    <x v="1016"/>
    <x v="2"/>
    <x v="0"/>
    <x v="5"/>
    <x v="8"/>
    <x v="0"/>
    <x v="0"/>
    <s v="INT_PSG_EST_MONTHLY_REVENUE_DATA"/>
    <s v="UTD_PLAN_REV"/>
    <x v="89"/>
    <x v="157"/>
    <x v="0"/>
    <n v="8"/>
    <x v="3"/>
    <x v="3"/>
    <x v="0"/>
    <s v=""/>
    <s v=""/>
    <n v="1032"/>
    <s v="-1032"/>
    <x v="0"/>
    <x v="0"/>
    <x v="0"/>
    <x v="228"/>
    <x v="11"/>
    <s v="最新每月預估營業收入"/>
    <s v=""/>
    <s v=""/>
    <x v="0"/>
    <x v="60"/>
    <m/>
    <s v="^()$"/>
    <n v="9"/>
    <x v="0"/>
    <x v="8"/>
    <x v="0"/>
    <x v="1"/>
    <x v="1"/>
    <x v="1"/>
    <b v="0"/>
    <x v="0"/>
    <x v="1"/>
    <n v="0"/>
    <x v="0"/>
    <b v="0"/>
    <b v="0"/>
    <b v="0"/>
    <b v="0"/>
    <b v="0"/>
    <b v="0"/>
    <b v="0"/>
    <b v="0"/>
    <b v="0"/>
    <b v="0"/>
    <b v="0"/>
    <x v="0"/>
    <x v="0"/>
    <n v="0"/>
    <x v="39"/>
    <x v="0"/>
  </r>
  <r>
    <m/>
    <x v="8"/>
    <x v="17"/>
    <x v="446"/>
    <x v="447"/>
    <x v="1"/>
    <x v="471"/>
    <s v="PSG 客戶主檔"/>
    <x v="0"/>
    <x v="0"/>
    <s v="N/A"/>
    <s v="General"/>
    <m/>
    <m/>
    <x v="0"/>
    <s v="COS"/>
    <x v="11"/>
    <x v="5"/>
    <x v="0"/>
    <x v="0"/>
    <s v="INT_PSG_CUSTOMER"/>
    <m/>
    <m/>
    <m/>
    <m/>
    <m/>
    <m/>
    <m/>
    <m/>
    <m/>
    <m/>
    <m/>
    <m/>
    <m/>
    <m/>
    <m/>
    <m/>
    <m/>
    <m/>
    <m/>
    <s v="資料清單"/>
    <x v="19"/>
    <x v="0"/>
    <x v="60"/>
    <x v="17"/>
    <e v="#N/A"/>
    <s v="PSG  Customer"/>
    <x v="447"/>
    <x v="1"/>
    <x v="0"/>
    <x v="471"/>
    <x v="11"/>
    <s v="IEC_STD_V10 &gt;&gt; Common &gt;&gt; AutoMetaDataPSG  Customer"/>
    <x v="0"/>
    <x v="0"/>
    <s v="PSG 客戶主檔Concept"/>
    <n v="1035"/>
    <n v="0"/>
    <n v="0"/>
    <s v=""/>
    <n v="0"/>
    <n v="0"/>
    <n v="0"/>
    <x v="0"/>
    <s v=""/>
    <x v="0"/>
    <s v=""/>
    <x v="0"/>
    <s v="COS:"/>
    <x v="0"/>
    <x v="0"/>
    <x v="1033"/>
    <x v="446"/>
    <x v="447"/>
    <x v="363"/>
    <x v="0"/>
    <x v="0"/>
    <x v="0"/>
    <x v="0"/>
    <m/>
    <x v="0"/>
    <x v="0"/>
    <s v="PSG  Customer"/>
    <x v="1017"/>
    <x v="0"/>
    <x v="0"/>
    <x v="5"/>
    <x v="8"/>
    <x v="0"/>
    <x v="0"/>
    <s v="INT_PSG_CUSTOMER"/>
    <s v=""/>
    <x v="90"/>
    <x v="0"/>
    <x v="0"/>
    <n v="0"/>
    <x v="0"/>
    <x v="0"/>
    <x v="0"/>
    <s v=""/>
    <s v=""/>
    <n v="1033"/>
    <s v="-1033"/>
    <x v="0"/>
    <x v="0"/>
    <x v="0"/>
    <x v="447"/>
    <x v="11"/>
    <s v="PSG 客戶主檔"/>
    <s v=""/>
    <s v=""/>
    <x v="0"/>
    <x v="60"/>
    <m/>
    <s v="^()$"/>
    <n v="9"/>
    <x v="0"/>
    <x v="8"/>
    <x v="0"/>
    <x v="1"/>
    <x v="0"/>
    <x v="1"/>
    <b v="0"/>
    <x v="0"/>
    <x v="0"/>
    <n v="0"/>
    <x v="0"/>
    <b v="0"/>
    <b v="0"/>
    <b v="0"/>
    <b v="0"/>
    <b v="0"/>
    <b v="0"/>
    <b v="0"/>
    <b v="0"/>
    <b v="0"/>
    <b v="0"/>
    <b v="0"/>
    <x v="0"/>
    <x v="0"/>
    <n v="0"/>
    <x v="12"/>
    <x v="0"/>
  </r>
  <r>
    <m/>
    <x v="8"/>
    <x v="17"/>
    <x v="178"/>
    <x v="178"/>
    <x v="1"/>
    <x v="259"/>
    <s v="客戶名稱, ex. HP"/>
    <x v="1"/>
    <x v="100"/>
    <s v="N/A"/>
    <s v="General"/>
    <s v="代碼類"/>
    <m/>
    <x v="0"/>
    <s v="COS"/>
    <x v="11"/>
    <x v="5"/>
    <x v="0"/>
    <x v="0"/>
    <s v="INT_PSG_CUSTOMER"/>
    <s v="CUSTOMER_NAME"/>
    <m/>
    <m/>
    <m/>
    <m/>
    <m/>
    <m/>
    <m/>
    <m/>
    <m/>
    <m/>
    <m/>
    <m/>
    <m/>
    <m/>
    <m/>
    <m/>
    <m/>
    <m/>
    <s v="資料清單"/>
    <x v="19"/>
    <x v="1"/>
    <x v="60"/>
    <x v="17"/>
    <e v="#N/A"/>
    <s v="Customer Name"/>
    <x v="178"/>
    <x v="1"/>
    <x v="0"/>
    <x v="259"/>
    <x v="11"/>
    <s v="IEC_STD_V10 &gt;&gt; Common &gt;&gt; AutoMetaDataCustomer Name"/>
    <x v="1"/>
    <x v="0"/>
    <s v="客戶名稱Property"/>
    <n v="340"/>
    <n v="1035"/>
    <n v="0"/>
    <s v="Customer Name"/>
    <n v="1"/>
    <n v="0"/>
    <n v="0"/>
    <x v="0"/>
    <s v="PSG  Customer"/>
    <x v="99"/>
    <e v="#N/A"/>
    <x v="0"/>
    <s v="COS:"/>
    <x v="1"/>
    <x v="1"/>
    <x v="1034"/>
    <x v="178"/>
    <x v="178"/>
    <x v="364"/>
    <x v="0"/>
    <x v="0"/>
    <x v="0"/>
    <x v="2"/>
    <m/>
    <x v="0"/>
    <x v="1"/>
    <s v="PSG  Customer_Customer Name"/>
    <x v="1018"/>
    <x v="1"/>
    <x v="0"/>
    <x v="5"/>
    <x v="8"/>
    <x v="0"/>
    <x v="0"/>
    <s v="INT_PSG_CUSTOMER"/>
    <s v="CUSTOMER_NAME"/>
    <x v="90"/>
    <x v="97"/>
    <x v="0"/>
    <n v="0"/>
    <x v="0"/>
    <x v="0"/>
    <x v="0"/>
    <s v=""/>
    <s v=""/>
    <n v="1034"/>
    <s v="-1034"/>
    <x v="0"/>
    <x v="0"/>
    <x v="0"/>
    <x v="178"/>
    <x v="11"/>
    <s v="客戶名稱"/>
    <s v=""/>
    <s v=""/>
    <x v="0"/>
    <x v="60"/>
    <m/>
    <s v="^()$"/>
    <n v="9"/>
    <x v="0"/>
    <x v="8"/>
    <x v="0"/>
    <x v="1"/>
    <x v="1"/>
    <x v="1"/>
    <b v="0"/>
    <x v="0"/>
    <x v="1"/>
    <n v="0"/>
    <x v="0"/>
    <b v="0"/>
    <b v="0"/>
    <b v="0"/>
    <b v="0"/>
    <b v="0"/>
    <b v="0"/>
    <b v="0"/>
    <b v="0"/>
    <b v="0"/>
    <b v="0"/>
    <b v="0"/>
    <x v="0"/>
    <x v="0"/>
    <n v="0"/>
    <x v="12"/>
    <x v="0"/>
  </r>
  <r>
    <m/>
    <x v="8"/>
    <x v="17"/>
    <x v="447"/>
    <x v="448"/>
    <x v="1"/>
    <x v="472"/>
    <s v="N/A"/>
    <x v="0"/>
    <x v="0"/>
    <s v="N/A"/>
    <s v="General"/>
    <m/>
    <m/>
    <x v="0"/>
    <s v="COS"/>
    <x v="11"/>
    <x v="5"/>
    <x v="0"/>
    <x v="0"/>
    <s v="INT_PSG_PRODUCT_FAMILY"/>
    <m/>
    <m/>
    <m/>
    <m/>
    <m/>
    <m/>
    <m/>
    <m/>
    <m/>
    <m/>
    <m/>
    <m/>
    <m/>
    <m/>
    <m/>
    <m/>
    <m/>
    <m/>
    <m/>
    <s v="資料清單"/>
    <x v="19"/>
    <x v="2"/>
    <x v="60"/>
    <x v="17"/>
    <e v="#N/A"/>
    <s v="PSG Product Family"/>
    <x v="448"/>
    <x v="1"/>
    <x v="0"/>
    <x v="472"/>
    <x v="11"/>
    <s v="IEC_STD_V10 &gt;&gt; Common &gt;&gt; AutoMetaDataPSG Product Family"/>
    <x v="0"/>
    <x v="0"/>
    <s v="PSG 產品家族Concept"/>
    <n v="1037"/>
    <n v="0"/>
    <n v="0"/>
    <s v=""/>
    <n v="0"/>
    <n v="0"/>
    <n v="0"/>
    <x v="0"/>
    <s v=""/>
    <x v="0"/>
    <s v=""/>
    <x v="0"/>
    <s v="COS:"/>
    <x v="2"/>
    <x v="2"/>
    <x v="1035"/>
    <x v="447"/>
    <x v="448"/>
    <x v="189"/>
    <x v="0"/>
    <x v="0"/>
    <x v="0"/>
    <x v="0"/>
    <m/>
    <x v="0"/>
    <x v="0"/>
    <s v="PSG Product Family"/>
    <x v="1019"/>
    <x v="0"/>
    <x v="0"/>
    <x v="5"/>
    <x v="8"/>
    <x v="0"/>
    <x v="0"/>
    <s v="INT_PSG_PRODUCT_FAMILY"/>
    <s v=""/>
    <x v="91"/>
    <x v="0"/>
    <x v="0"/>
    <n v="0"/>
    <x v="0"/>
    <x v="0"/>
    <x v="0"/>
    <s v=""/>
    <s v=""/>
    <n v="1035"/>
    <s v="-1035"/>
    <x v="0"/>
    <x v="0"/>
    <x v="0"/>
    <x v="448"/>
    <x v="11"/>
    <s v="PSG 產品家族"/>
    <s v=""/>
    <s v=""/>
    <x v="0"/>
    <x v="60"/>
    <m/>
    <s v="^()$"/>
    <n v="9"/>
    <x v="0"/>
    <x v="8"/>
    <x v="0"/>
    <x v="1"/>
    <x v="0"/>
    <x v="1"/>
    <b v="0"/>
    <x v="0"/>
    <x v="0"/>
    <n v="0"/>
    <x v="0"/>
    <b v="0"/>
    <b v="0"/>
    <b v="0"/>
    <b v="0"/>
    <b v="0"/>
    <b v="0"/>
    <b v="0"/>
    <b v="0"/>
    <b v="0"/>
    <b v="0"/>
    <b v="0"/>
    <x v="0"/>
    <x v="0"/>
    <n v="0"/>
    <x v="33"/>
    <x v="0"/>
  </r>
  <r>
    <m/>
    <x v="8"/>
    <x v="17"/>
    <x v="448"/>
    <x v="449"/>
    <x v="1"/>
    <x v="473"/>
    <s v="F-Camellia 1.0 14&quot;...."/>
    <x v="1"/>
    <x v="101"/>
    <s v="N/A"/>
    <s v="General"/>
    <s v="文本類"/>
    <s v="　"/>
    <x v="0"/>
    <s v="COS"/>
    <x v="11"/>
    <x v="5"/>
    <x v="0"/>
    <x v="0"/>
    <s v="INT_PSG_PRODUCT_FAMILY"/>
    <s v="PRODUCT_FAMILY"/>
    <m/>
    <m/>
    <m/>
    <m/>
    <m/>
    <m/>
    <m/>
    <m/>
    <m/>
    <m/>
    <m/>
    <m/>
    <m/>
    <m/>
    <m/>
    <m/>
    <m/>
    <m/>
    <s v="資料清單"/>
    <x v="19"/>
    <x v="3"/>
    <x v="60"/>
    <x v="17"/>
    <e v="#N/A"/>
    <s v="Product Family"/>
    <x v="449"/>
    <x v="1"/>
    <x v="0"/>
    <x v="473"/>
    <x v="11"/>
    <s v="IEC_STD_V10 &gt;&gt; Common &gt;&gt; AutoMetaDataProduct Family"/>
    <x v="1"/>
    <x v="0"/>
    <s v="產品家族Property"/>
    <n v="1038"/>
    <n v="1037"/>
    <n v="0"/>
    <s v="Product Family"/>
    <n v="1"/>
    <n v="0"/>
    <n v="0"/>
    <x v="0"/>
    <s v="PSG Product Family"/>
    <x v="100"/>
    <e v="#N/A"/>
    <x v="0"/>
    <s v="COS:"/>
    <x v="3"/>
    <x v="3"/>
    <x v="1036"/>
    <x v="448"/>
    <x v="449"/>
    <x v="365"/>
    <x v="64"/>
    <x v="0"/>
    <x v="0"/>
    <x v="1"/>
    <m/>
    <x v="0"/>
    <x v="1"/>
    <s v="PSG Product Family_Product Family"/>
    <x v="1020"/>
    <x v="1"/>
    <x v="0"/>
    <x v="5"/>
    <x v="8"/>
    <x v="0"/>
    <x v="0"/>
    <s v="INT_PSG_PRODUCT_FAMILY"/>
    <s v="PRODUCT_FAMILY"/>
    <x v="91"/>
    <x v="306"/>
    <x v="0"/>
    <n v="0"/>
    <x v="0"/>
    <x v="0"/>
    <x v="0"/>
    <s v=""/>
    <s v=""/>
    <n v="1036"/>
    <s v="-1036"/>
    <x v="0"/>
    <x v="0"/>
    <x v="0"/>
    <x v="449"/>
    <x v="11"/>
    <s v="產品家族"/>
    <s v=""/>
    <s v=""/>
    <x v="0"/>
    <x v="60"/>
    <m/>
    <s v="^()$"/>
    <n v="9"/>
    <x v="0"/>
    <x v="8"/>
    <x v="0"/>
    <x v="1"/>
    <x v="0"/>
    <x v="1"/>
    <b v="0"/>
    <x v="0"/>
    <x v="1"/>
    <n v="0"/>
    <x v="0"/>
    <b v="0"/>
    <b v="0"/>
    <b v="0"/>
    <b v="0"/>
    <b v="0"/>
    <b v="0"/>
    <b v="0"/>
    <b v="0"/>
    <b v="0"/>
    <b v="0"/>
    <b v="0"/>
    <x v="0"/>
    <x v="0"/>
    <n v="0"/>
    <x v="0"/>
    <x v="0"/>
  </r>
  <r>
    <m/>
    <x v="8"/>
    <x v="17"/>
    <x v="449"/>
    <x v="450"/>
    <x v="1"/>
    <x v="474"/>
    <s v="SAL:SALES RFQ Project(人工)_x000a_LOG: LG RDP (人工)_x000a_FP:OpenOrder,Shipment include size_x000a_SAP:Material Group (SAP -&gt; FP)財務"/>
    <x v="1"/>
    <x v="101"/>
    <s v="N/A"/>
    <s v="General"/>
    <s v="代碼類"/>
    <m/>
    <x v="0"/>
    <s v="COS"/>
    <x v="11"/>
    <x v="5"/>
    <x v="0"/>
    <x v="0"/>
    <s v="INT_PSG_PRODUCT_FAMILY"/>
    <s v="DATA_SOURCE"/>
    <m/>
    <m/>
    <m/>
    <m/>
    <m/>
    <m/>
    <m/>
    <m/>
    <m/>
    <m/>
    <m/>
    <m/>
    <m/>
    <m/>
    <m/>
    <m/>
    <m/>
    <m/>
    <s v="資料清單"/>
    <x v="19"/>
    <x v="4"/>
    <x v="60"/>
    <x v="17"/>
    <e v="#N/A"/>
    <s v="Data Source"/>
    <x v="450"/>
    <x v="1"/>
    <x v="0"/>
    <x v="474"/>
    <x v="11"/>
    <s v="IEC_STD_V10 &gt;&gt; Common &gt;&gt; AutoMetaDataData Source"/>
    <x v="1"/>
    <x v="0"/>
    <s v="資料來源Property"/>
    <n v="1039"/>
    <n v="1037"/>
    <n v="0"/>
    <s v="Data Source"/>
    <n v="1"/>
    <n v="0"/>
    <n v="0"/>
    <x v="0"/>
    <s v="PSG Product Family"/>
    <x v="100"/>
    <e v="#N/A"/>
    <x v="0"/>
    <s v="COS:"/>
    <x v="4"/>
    <x v="4"/>
    <x v="1037"/>
    <x v="449"/>
    <x v="450"/>
    <x v="366"/>
    <x v="0"/>
    <x v="0"/>
    <x v="0"/>
    <x v="2"/>
    <m/>
    <x v="0"/>
    <x v="1"/>
    <s v="PSG Product Family_Data Source"/>
    <x v="1021"/>
    <x v="1"/>
    <x v="0"/>
    <x v="5"/>
    <x v="8"/>
    <x v="0"/>
    <x v="0"/>
    <s v="INT_PSG_PRODUCT_FAMILY"/>
    <s v="DATA_SOURCE"/>
    <x v="91"/>
    <x v="307"/>
    <x v="0"/>
    <n v="0"/>
    <x v="0"/>
    <x v="0"/>
    <x v="0"/>
    <s v=""/>
    <s v=""/>
    <n v="1037"/>
    <s v="-1037"/>
    <x v="0"/>
    <x v="0"/>
    <x v="0"/>
    <x v="450"/>
    <x v="11"/>
    <s v="資料來源"/>
    <s v=""/>
    <s v=""/>
    <x v="0"/>
    <x v="60"/>
    <m/>
    <s v="^()$"/>
    <n v="9"/>
    <x v="0"/>
    <x v="8"/>
    <x v="0"/>
    <x v="1"/>
    <x v="0"/>
    <x v="1"/>
    <b v="0"/>
    <x v="0"/>
    <x v="1"/>
    <n v="0"/>
    <x v="0"/>
    <b v="0"/>
    <b v="0"/>
    <b v="0"/>
    <b v="0"/>
    <b v="0"/>
    <b v="0"/>
    <b v="0"/>
    <b v="0"/>
    <b v="0"/>
    <b v="0"/>
    <b v="0"/>
    <x v="0"/>
    <x v="0"/>
    <n v="0"/>
    <x v="34"/>
    <x v="0"/>
  </r>
  <r>
    <m/>
    <x v="8"/>
    <x v="17"/>
    <x v="181"/>
    <x v="181"/>
    <x v="1"/>
    <x v="475"/>
    <s v="2021-Strix....."/>
    <x v="2"/>
    <x v="101"/>
    <s v="N/A"/>
    <s v="General"/>
    <s v="代碼類"/>
    <m/>
    <x v="0"/>
    <s v="COS"/>
    <x v="11"/>
    <x v="5"/>
    <x v="0"/>
    <x v="0"/>
    <s v="INT_PSG_PRODUCT_FAMILY"/>
    <s v="PRODUCT_SERIES"/>
    <m/>
    <m/>
    <m/>
    <m/>
    <m/>
    <m/>
    <m/>
    <m/>
    <m/>
    <m/>
    <m/>
    <m/>
    <m/>
    <m/>
    <m/>
    <m/>
    <m/>
    <m/>
    <s v="資料清單"/>
    <x v="19"/>
    <x v="5"/>
    <x v="60"/>
    <x v="17"/>
    <e v="#N/A"/>
    <s v="Product Series"/>
    <x v="181"/>
    <x v="1"/>
    <x v="0"/>
    <x v="475"/>
    <x v="11"/>
    <s v="IEC_STD_V10 &gt;&gt; Common &gt;&gt; AutoMetaDataProduct Series"/>
    <x v="2"/>
    <x v="0"/>
    <s v="產品系列Relationship"/>
    <n v="343"/>
    <n v="1037"/>
    <n v="0"/>
    <s v=""/>
    <n v="0"/>
    <n v="0"/>
    <n v="1042"/>
    <x v="84"/>
    <s v="PSG Product Family"/>
    <x v="100"/>
    <e v="#N/A"/>
    <x v="0"/>
    <s v="COS:"/>
    <x v="5"/>
    <x v="5"/>
    <x v="1038"/>
    <x v="181"/>
    <x v="181"/>
    <x v="367"/>
    <x v="0"/>
    <x v="0"/>
    <x v="0"/>
    <x v="2"/>
    <m/>
    <x v="0"/>
    <x v="2"/>
    <s v="PSG Product Family_Product Series"/>
    <x v="1022"/>
    <x v="2"/>
    <x v="0"/>
    <x v="5"/>
    <x v="8"/>
    <x v="0"/>
    <x v="0"/>
    <s v="INT_PSG_PRODUCT_FAMILY"/>
    <s v="PRODUCT_SERIES"/>
    <x v="91"/>
    <x v="281"/>
    <x v="0"/>
    <n v="0"/>
    <x v="0"/>
    <x v="0"/>
    <x v="0"/>
    <s v=""/>
    <s v=""/>
    <n v="1038"/>
    <s v="-1038"/>
    <x v="0"/>
    <x v="0"/>
    <x v="0"/>
    <x v="181"/>
    <x v="11"/>
    <s v="產品系列"/>
    <s v=""/>
    <s v=""/>
    <x v="0"/>
    <x v="60"/>
    <m/>
    <s v="^()$"/>
    <n v="9"/>
    <x v="0"/>
    <x v="8"/>
    <x v="0"/>
    <x v="1"/>
    <x v="1"/>
    <x v="1"/>
    <b v="0"/>
    <x v="0"/>
    <x v="1"/>
    <n v="0"/>
    <x v="0"/>
    <b v="0"/>
    <b v="0"/>
    <b v="0"/>
    <b v="0"/>
    <b v="0"/>
    <b v="0"/>
    <b v="0"/>
    <b v="0"/>
    <b v="0"/>
    <b v="0"/>
    <b v="0"/>
    <x v="0"/>
    <x v="0"/>
    <n v="0"/>
    <x v="0"/>
    <x v="0"/>
  </r>
  <r>
    <m/>
    <x v="8"/>
    <x v="17"/>
    <x v="450"/>
    <x v="451"/>
    <x v="1"/>
    <x v="476"/>
    <s v="N/A"/>
    <x v="0"/>
    <x v="0"/>
    <s v="N/A"/>
    <s v="General"/>
    <s v="代碼類"/>
    <m/>
    <x v="0"/>
    <s v="COS"/>
    <x v="11"/>
    <x v="5"/>
    <x v="0"/>
    <x v="0"/>
    <s v="INT_PSG_PRODUCT_SERIES"/>
    <m/>
    <m/>
    <m/>
    <m/>
    <m/>
    <m/>
    <m/>
    <m/>
    <m/>
    <m/>
    <m/>
    <m/>
    <m/>
    <m/>
    <m/>
    <m/>
    <m/>
    <m/>
    <m/>
    <s v="資料清單"/>
    <x v="19"/>
    <x v="6"/>
    <x v="60"/>
    <x v="17"/>
    <e v="#N/A"/>
    <s v="PSG Product Series"/>
    <x v="451"/>
    <x v="1"/>
    <x v="0"/>
    <x v="476"/>
    <x v="11"/>
    <s v="IEC_STD_V10 &gt;&gt; Common &gt;&gt; AutoMetaDataPSG Product Series"/>
    <x v="0"/>
    <x v="0"/>
    <s v="PSG 產品系列Concept"/>
    <n v="1041"/>
    <n v="0"/>
    <n v="0"/>
    <s v=""/>
    <n v="0"/>
    <n v="0"/>
    <n v="0"/>
    <x v="0"/>
    <s v=""/>
    <x v="0"/>
    <s v=""/>
    <x v="0"/>
    <s v="COS:"/>
    <x v="6"/>
    <x v="6"/>
    <x v="1039"/>
    <x v="450"/>
    <x v="451"/>
    <x v="189"/>
    <x v="0"/>
    <x v="0"/>
    <x v="0"/>
    <x v="2"/>
    <m/>
    <x v="0"/>
    <x v="0"/>
    <s v="PSG Product Series"/>
    <x v="1023"/>
    <x v="0"/>
    <x v="0"/>
    <x v="5"/>
    <x v="8"/>
    <x v="0"/>
    <x v="0"/>
    <s v="INT_PSG_PRODUCT_SERIES"/>
    <s v=""/>
    <x v="92"/>
    <x v="0"/>
    <x v="0"/>
    <n v="0"/>
    <x v="0"/>
    <x v="0"/>
    <x v="0"/>
    <s v=""/>
    <s v=""/>
    <n v="1039"/>
    <s v="-1039"/>
    <x v="0"/>
    <x v="0"/>
    <x v="0"/>
    <x v="451"/>
    <x v="11"/>
    <s v="PSG 產品系列"/>
    <s v=""/>
    <s v=""/>
    <x v="0"/>
    <x v="60"/>
    <m/>
    <s v="^()$"/>
    <n v="9"/>
    <x v="0"/>
    <x v="8"/>
    <x v="0"/>
    <x v="1"/>
    <x v="0"/>
    <x v="1"/>
    <b v="0"/>
    <x v="0"/>
    <x v="0"/>
    <n v="0"/>
    <x v="0"/>
    <b v="0"/>
    <b v="0"/>
    <b v="0"/>
    <b v="0"/>
    <b v="0"/>
    <b v="0"/>
    <b v="0"/>
    <b v="0"/>
    <b v="0"/>
    <b v="0"/>
    <b v="0"/>
    <x v="0"/>
    <x v="0"/>
    <n v="0"/>
    <x v="33"/>
    <x v="0"/>
  </r>
  <r>
    <m/>
    <x v="8"/>
    <x v="17"/>
    <x v="181"/>
    <x v="181"/>
    <x v="1"/>
    <x v="475"/>
    <s v="2021-Strix....."/>
    <x v="1"/>
    <x v="102"/>
    <s v="N/A"/>
    <s v="General"/>
    <s v="代碼類"/>
    <m/>
    <x v="0"/>
    <s v="COS"/>
    <x v="11"/>
    <x v="5"/>
    <x v="0"/>
    <x v="0"/>
    <s v="INT_PSG_PRODUCT_SERIES"/>
    <s v="PRODUCT_SERIES"/>
    <m/>
    <m/>
    <m/>
    <m/>
    <m/>
    <m/>
    <m/>
    <m/>
    <m/>
    <m/>
    <m/>
    <m/>
    <m/>
    <m/>
    <m/>
    <m/>
    <m/>
    <m/>
    <s v="資料清單"/>
    <x v="19"/>
    <x v="7"/>
    <x v="60"/>
    <x v="17"/>
    <e v="#N/A"/>
    <s v="Product Series"/>
    <x v="181"/>
    <x v="1"/>
    <x v="0"/>
    <x v="475"/>
    <x v="11"/>
    <s v="IEC_STD_V10 &gt;&gt; Common &gt;&gt; AutoMetaDataProduct Series"/>
    <x v="1"/>
    <x v="0"/>
    <s v="產品系列Property"/>
    <n v="343"/>
    <n v="1041"/>
    <n v="0"/>
    <s v="Product Series"/>
    <n v="1"/>
    <n v="0"/>
    <n v="0"/>
    <x v="0"/>
    <s v="PSG Product Series"/>
    <x v="101"/>
    <e v="#N/A"/>
    <x v="0"/>
    <s v="COS:"/>
    <x v="7"/>
    <x v="7"/>
    <x v="1040"/>
    <x v="181"/>
    <x v="181"/>
    <x v="367"/>
    <x v="0"/>
    <x v="0"/>
    <x v="0"/>
    <x v="2"/>
    <m/>
    <x v="0"/>
    <x v="1"/>
    <s v="PSG Product Series_Product Series"/>
    <x v="1024"/>
    <x v="1"/>
    <x v="0"/>
    <x v="5"/>
    <x v="8"/>
    <x v="0"/>
    <x v="0"/>
    <s v="INT_PSG_PRODUCT_SERIES"/>
    <s v="PRODUCT_SERIES"/>
    <x v="92"/>
    <x v="281"/>
    <x v="0"/>
    <n v="0"/>
    <x v="0"/>
    <x v="0"/>
    <x v="0"/>
    <s v=""/>
    <s v=""/>
    <n v="1040"/>
    <s v="-1040"/>
    <x v="0"/>
    <x v="0"/>
    <x v="0"/>
    <x v="181"/>
    <x v="11"/>
    <s v="產品系列"/>
    <s v=""/>
    <s v=""/>
    <x v="0"/>
    <x v="60"/>
    <m/>
    <s v="^()$"/>
    <n v="9"/>
    <x v="0"/>
    <x v="8"/>
    <x v="0"/>
    <x v="1"/>
    <x v="1"/>
    <x v="1"/>
    <b v="0"/>
    <x v="0"/>
    <x v="1"/>
    <n v="0"/>
    <x v="0"/>
    <b v="0"/>
    <b v="0"/>
    <b v="0"/>
    <b v="0"/>
    <b v="0"/>
    <b v="0"/>
    <b v="0"/>
    <b v="0"/>
    <b v="0"/>
    <b v="0"/>
    <b v="0"/>
    <x v="0"/>
    <x v="0"/>
    <n v="0"/>
    <x v="0"/>
    <x v="0"/>
  </r>
  <r>
    <m/>
    <x v="8"/>
    <x v="17"/>
    <x v="179"/>
    <x v="179"/>
    <x v="1"/>
    <x v="183"/>
    <s v="例如: _x000a_BU1A, BD2A...."/>
    <x v="2"/>
    <x v="102"/>
    <s v="N/A"/>
    <s v="General"/>
    <s v="代碼類"/>
    <m/>
    <x v="0"/>
    <s v="COS"/>
    <x v="11"/>
    <x v="5"/>
    <x v="0"/>
    <x v="0"/>
    <s v="INT_PSG_PRODUCT_SERIES"/>
    <s v="DIVISION_CODE"/>
    <m/>
    <m/>
    <m/>
    <m/>
    <m/>
    <m/>
    <m/>
    <m/>
    <m/>
    <m/>
    <m/>
    <m/>
    <m/>
    <m/>
    <m/>
    <m/>
    <m/>
    <m/>
    <s v="資料清單"/>
    <x v="19"/>
    <x v="8"/>
    <x v="60"/>
    <x v="17"/>
    <e v="#N/A"/>
    <s v="Division Code"/>
    <x v="179"/>
    <x v="1"/>
    <x v="0"/>
    <x v="183"/>
    <x v="11"/>
    <s v="IEC_STD_V10 &gt;&gt; Common &gt;&gt; AutoMetaDataDivision Code"/>
    <x v="2"/>
    <x v="0"/>
    <s v="產品事業部門代碼Relationship"/>
    <n v="341"/>
    <n v="1041"/>
    <n v="0"/>
    <s v=""/>
    <n v="0"/>
    <n v="0"/>
    <n v="1051"/>
    <x v="82"/>
    <s v="PSG Product Series"/>
    <x v="101"/>
    <e v="#N/A"/>
    <x v="0"/>
    <s v="COS:"/>
    <x v="8"/>
    <x v="8"/>
    <x v="1041"/>
    <x v="179"/>
    <x v="179"/>
    <x v="190"/>
    <x v="0"/>
    <x v="0"/>
    <x v="0"/>
    <x v="2"/>
    <m/>
    <x v="0"/>
    <x v="2"/>
    <s v="PSG Product Series_Division Code"/>
    <x v="1025"/>
    <x v="2"/>
    <x v="0"/>
    <x v="5"/>
    <x v="8"/>
    <x v="0"/>
    <x v="0"/>
    <s v="INT_PSG_PRODUCT_SERIES"/>
    <s v="DIVISION_CODE"/>
    <x v="92"/>
    <x v="98"/>
    <x v="0"/>
    <n v="0"/>
    <x v="0"/>
    <x v="0"/>
    <x v="0"/>
    <s v=""/>
    <s v=""/>
    <n v="1041"/>
    <s v="-1041"/>
    <x v="0"/>
    <x v="0"/>
    <x v="0"/>
    <x v="179"/>
    <x v="11"/>
    <s v="產品事業部門代碼"/>
    <s v=""/>
    <s v=""/>
    <x v="0"/>
    <x v="60"/>
    <m/>
    <s v="^()$"/>
    <n v="9"/>
    <x v="0"/>
    <x v="8"/>
    <x v="0"/>
    <x v="1"/>
    <x v="1"/>
    <x v="1"/>
    <b v="0"/>
    <x v="0"/>
    <x v="1"/>
    <n v="0"/>
    <x v="0"/>
    <b v="0"/>
    <b v="0"/>
    <b v="0"/>
    <b v="0"/>
    <b v="0"/>
    <b v="0"/>
    <b v="0"/>
    <b v="0"/>
    <b v="0"/>
    <b v="0"/>
    <b v="0"/>
    <x v="0"/>
    <x v="0"/>
    <n v="0"/>
    <x v="12"/>
    <x v="0"/>
  </r>
  <r>
    <m/>
    <x v="8"/>
    <x v="17"/>
    <x v="177"/>
    <x v="177"/>
    <x v="1"/>
    <x v="258"/>
    <s v="BU1/BU2 ......"/>
    <x v="2"/>
    <x v="102"/>
    <s v="N/A"/>
    <s v="General"/>
    <s v="代碼類"/>
    <m/>
    <x v="0"/>
    <s v="COS"/>
    <x v="11"/>
    <x v="5"/>
    <x v="0"/>
    <x v="0"/>
    <s v="INT_PSG_PRODUCT_SERIES"/>
    <s v="BU_CODE"/>
    <m/>
    <m/>
    <m/>
    <m/>
    <m/>
    <m/>
    <m/>
    <m/>
    <m/>
    <m/>
    <m/>
    <m/>
    <m/>
    <m/>
    <m/>
    <m/>
    <m/>
    <m/>
    <s v="資料清單"/>
    <x v="19"/>
    <x v="9"/>
    <x v="60"/>
    <x v="17"/>
    <e v="#N/A"/>
    <s v="BU Code"/>
    <x v="177"/>
    <x v="1"/>
    <x v="0"/>
    <x v="258"/>
    <x v="11"/>
    <s v="IEC_STD_V10 &gt;&gt; Common &gt;&gt; AutoMetaDataBU Code"/>
    <x v="2"/>
    <x v="0"/>
    <s v="事業處代碼Relationship"/>
    <n v="339"/>
    <n v="1041"/>
    <n v="0"/>
    <s v=""/>
    <n v="0"/>
    <n v="0"/>
    <n v="1055"/>
    <x v="80"/>
    <s v="PSG Product Series"/>
    <x v="101"/>
    <e v="#N/A"/>
    <x v="0"/>
    <s v="COS:"/>
    <x v="9"/>
    <x v="9"/>
    <x v="1042"/>
    <x v="177"/>
    <x v="177"/>
    <x v="368"/>
    <x v="0"/>
    <x v="0"/>
    <x v="0"/>
    <x v="2"/>
    <m/>
    <x v="0"/>
    <x v="2"/>
    <s v="PSG Product Series_BU Code"/>
    <x v="1026"/>
    <x v="2"/>
    <x v="0"/>
    <x v="5"/>
    <x v="8"/>
    <x v="0"/>
    <x v="0"/>
    <s v="INT_PSG_PRODUCT_SERIES"/>
    <s v="BU_CODE"/>
    <x v="92"/>
    <x v="96"/>
    <x v="0"/>
    <n v="0"/>
    <x v="0"/>
    <x v="0"/>
    <x v="0"/>
    <s v=""/>
    <s v=""/>
    <n v="1042"/>
    <s v="-1042"/>
    <x v="0"/>
    <x v="0"/>
    <x v="0"/>
    <x v="177"/>
    <x v="11"/>
    <s v="事業處代碼"/>
    <s v=""/>
    <s v=""/>
    <x v="0"/>
    <x v="60"/>
    <m/>
    <s v="^()$"/>
    <n v="9"/>
    <x v="0"/>
    <x v="8"/>
    <x v="0"/>
    <x v="1"/>
    <x v="1"/>
    <x v="1"/>
    <b v="0"/>
    <x v="0"/>
    <x v="1"/>
    <n v="0"/>
    <x v="0"/>
    <b v="0"/>
    <b v="0"/>
    <b v="0"/>
    <b v="0"/>
    <b v="0"/>
    <b v="0"/>
    <b v="0"/>
    <b v="0"/>
    <b v="0"/>
    <b v="0"/>
    <b v="0"/>
    <x v="0"/>
    <x v="0"/>
    <n v="0"/>
    <x v="1"/>
    <x v="0"/>
  </r>
  <r>
    <m/>
    <x v="8"/>
    <x v="17"/>
    <x v="178"/>
    <x v="178"/>
    <x v="1"/>
    <x v="259"/>
    <s v="HP, Asus ...."/>
    <x v="2"/>
    <x v="102"/>
    <s v="N/A"/>
    <s v="General"/>
    <s v="代碼類"/>
    <m/>
    <x v="0"/>
    <s v="COS"/>
    <x v="11"/>
    <x v="5"/>
    <x v="0"/>
    <x v="0"/>
    <s v="INT_PSG_PRODUCT_SERIES"/>
    <s v="CUSTOMER_NAME"/>
    <m/>
    <m/>
    <m/>
    <m/>
    <m/>
    <m/>
    <m/>
    <m/>
    <m/>
    <m/>
    <m/>
    <m/>
    <m/>
    <m/>
    <m/>
    <m/>
    <m/>
    <m/>
    <s v="資料清單"/>
    <x v="19"/>
    <x v="10"/>
    <x v="60"/>
    <x v="17"/>
    <e v="#N/A"/>
    <s v="Customer Name"/>
    <x v="178"/>
    <x v="1"/>
    <x v="0"/>
    <x v="259"/>
    <x v="11"/>
    <s v="IEC_STD_V10 &gt;&gt; Common &gt;&gt; AutoMetaDataCustomer Name"/>
    <x v="2"/>
    <x v="0"/>
    <s v="客戶名稱Relationship"/>
    <n v="340"/>
    <n v="1041"/>
    <n v="0"/>
    <s v=""/>
    <n v="0"/>
    <n v="0"/>
    <n v="1036"/>
    <x v="81"/>
    <s v="PSG Product Series"/>
    <x v="101"/>
    <e v="#N/A"/>
    <x v="0"/>
    <s v="COS:"/>
    <x v="10"/>
    <x v="10"/>
    <x v="1043"/>
    <x v="178"/>
    <x v="178"/>
    <x v="369"/>
    <x v="0"/>
    <x v="0"/>
    <x v="0"/>
    <x v="2"/>
    <m/>
    <x v="0"/>
    <x v="2"/>
    <s v="PSG Product Series_Customer Name"/>
    <x v="1027"/>
    <x v="2"/>
    <x v="0"/>
    <x v="5"/>
    <x v="8"/>
    <x v="0"/>
    <x v="0"/>
    <s v="INT_PSG_PRODUCT_SERIES"/>
    <s v="CUSTOMER_NAME"/>
    <x v="92"/>
    <x v="97"/>
    <x v="0"/>
    <n v="0"/>
    <x v="0"/>
    <x v="0"/>
    <x v="0"/>
    <s v=""/>
    <s v=""/>
    <n v="1043"/>
    <s v="-1043"/>
    <x v="0"/>
    <x v="0"/>
    <x v="0"/>
    <x v="178"/>
    <x v="11"/>
    <s v="客戶名稱"/>
    <s v=""/>
    <s v=""/>
    <x v="0"/>
    <x v="60"/>
    <m/>
    <s v="^()$"/>
    <n v="9"/>
    <x v="0"/>
    <x v="8"/>
    <x v="0"/>
    <x v="1"/>
    <x v="1"/>
    <x v="1"/>
    <b v="0"/>
    <x v="0"/>
    <x v="1"/>
    <n v="0"/>
    <x v="0"/>
    <b v="0"/>
    <b v="0"/>
    <b v="0"/>
    <b v="0"/>
    <b v="0"/>
    <b v="0"/>
    <b v="0"/>
    <b v="0"/>
    <b v="0"/>
    <b v="0"/>
    <b v="0"/>
    <x v="0"/>
    <x v="0"/>
    <n v="0"/>
    <x v="12"/>
    <x v="0"/>
  </r>
  <r>
    <m/>
    <x v="8"/>
    <x v="17"/>
    <x v="180"/>
    <x v="180"/>
    <x v="1"/>
    <x v="260"/>
    <s v="NB, DT, AIO, Docking…"/>
    <x v="1"/>
    <x v="102"/>
    <s v="N/A"/>
    <s v="General"/>
    <s v="代碼類"/>
    <m/>
    <x v="0"/>
    <s v="COS"/>
    <x v="11"/>
    <x v="5"/>
    <x v="0"/>
    <x v="0"/>
    <s v="INT_PSG_PRODUCT_SERIES"/>
    <s v="PRODUCT_CATEGORY"/>
    <m/>
    <m/>
    <m/>
    <m/>
    <m/>
    <m/>
    <m/>
    <m/>
    <m/>
    <m/>
    <m/>
    <m/>
    <m/>
    <m/>
    <m/>
    <m/>
    <m/>
    <m/>
    <s v="資料清單"/>
    <x v="19"/>
    <x v="11"/>
    <x v="60"/>
    <x v="17"/>
    <e v="#N/A"/>
    <s v="Product Category"/>
    <x v="180"/>
    <x v="1"/>
    <x v="0"/>
    <x v="260"/>
    <x v="11"/>
    <s v="IEC_STD_V10 &gt;&gt; Common &gt;&gt; AutoMetaDataProduct Category"/>
    <x v="1"/>
    <x v="0"/>
    <s v="產品型態分類Property"/>
    <n v="342"/>
    <n v="1041"/>
    <n v="0"/>
    <s v="Product Category"/>
    <n v="1"/>
    <n v="0"/>
    <n v="0"/>
    <x v="0"/>
    <s v="PSG Product Series"/>
    <x v="101"/>
    <e v="#N/A"/>
    <x v="0"/>
    <s v="COS:"/>
    <x v="11"/>
    <x v="11"/>
    <x v="1044"/>
    <x v="180"/>
    <x v="180"/>
    <x v="370"/>
    <x v="0"/>
    <x v="0"/>
    <x v="0"/>
    <x v="2"/>
    <m/>
    <x v="0"/>
    <x v="1"/>
    <s v="PSG Product Series_Product Category"/>
    <x v="1028"/>
    <x v="1"/>
    <x v="0"/>
    <x v="5"/>
    <x v="8"/>
    <x v="0"/>
    <x v="0"/>
    <s v="INT_PSG_PRODUCT_SERIES"/>
    <s v="PRODUCT_CATEGORY"/>
    <x v="92"/>
    <x v="280"/>
    <x v="0"/>
    <n v="0"/>
    <x v="0"/>
    <x v="0"/>
    <x v="0"/>
    <s v=""/>
    <s v=""/>
    <n v="1044"/>
    <s v="-1044"/>
    <x v="0"/>
    <x v="0"/>
    <x v="0"/>
    <x v="180"/>
    <x v="11"/>
    <s v="產品型態分類"/>
    <s v=""/>
    <s v=""/>
    <x v="0"/>
    <x v="60"/>
    <m/>
    <s v="^()$"/>
    <n v="9"/>
    <x v="0"/>
    <x v="8"/>
    <x v="0"/>
    <x v="1"/>
    <x v="1"/>
    <x v="1"/>
    <b v="0"/>
    <x v="0"/>
    <x v="1"/>
    <n v="0"/>
    <x v="0"/>
    <b v="0"/>
    <b v="0"/>
    <b v="0"/>
    <b v="0"/>
    <b v="0"/>
    <b v="0"/>
    <b v="0"/>
    <b v="0"/>
    <b v="0"/>
    <b v="0"/>
    <b v="0"/>
    <x v="0"/>
    <x v="0"/>
    <n v="0"/>
    <x v="11"/>
    <x v="0"/>
  </r>
  <r>
    <m/>
    <x v="8"/>
    <x v="17"/>
    <x v="451"/>
    <x v="452"/>
    <x v="1"/>
    <x v="477"/>
    <s v="H1, H2....."/>
    <x v="1"/>
    <x v="102"/>
    <s v="N/A"/>
    <s v="General"/>
    <s v="代碼類"/>
    <m/>
    <x v="0"/>
    <s v="COS"/>
    <x v="11"/>
    <x v="5"/>
    <x v="0"/>
    <x v="0"/>
    <s v="INT_PSG_PRODUCT_SERIES"/>
    <s v="PRODUCT_HORIZON"/>
    <m/>
    <m/>
    <m/>
    <m/>
    <m/>
    <m/>
    <m/>
    <m/>
    <m/>
    <m/>
    <m/>
    <m/>
    <m/>
    <m/>
    <m/>
    <m/>
    <m/>
    <m/>
    <s v="資料清單"/>
    <x v="19"/>
    <x v="12"/>
    <x v="60"/>
    <x v="17"/>
    <e v="#N/A"/>
    <s v="Product Horizon"/>
    <x v="452"/>
    <x v="1"/>
    <x v="0"/>
    <x v="477"/>
    <x v="11"/>
    <s v="IEC_STD_V10 &gt;&gt; Common &gt;&gt; AutoMetaDataProduct Horizon"/>
    <x v="1"/>
    <x v="0"/>
    <s v="產品視野Property"/>
    <n v="1047"/>
    <n v="1041"/>
    <n v="0"/>
    <s v="Product Horizon"/>
    <n v="1"/>
    <n v="0"/>
    <n v="0"/>
    <x v="0"/>
    <s v="PSG Product Series"/>
    <x v="101"/>
    <e v="#N/A"/>
    <x v="0"/>
    <s v="COS:"/>
    <x v="12"/>
    <x v="12"/>
    <x v="1045"/>
    <x v="451"/>
    <x v="452"/>
    <x v="371"/>
    <x v="0"/>
    <x v="0"/>
    <x v="0"/>
    <x v="2"/>
    <m/>
    <x v="0"/>
    <x v="1"/>
    <s v="PSG Product Series_Product Horizon"/>
    <x v="1029"/>
    <x v="1"/>
    <x v="0"/>
    <x v="5"/>
    <x v="8"/>
    <x v="0"/>
    <x v="0"/>
    <s v="INT_PSG_PRODUCT_SERIES"/>
    <s v="PRODUCT_HORIZON"/>
    <x v="92"/>
    <x v="308"/>
    <x v="0"/>
    <n v="0"/>
    <x v="0"/>
    <x v="0"/>
    <x v="0"/>
    <s v=""/>
    <s v=""/>
    <n v="1045"/>
    <s v="-1045"/>
    <x v="0"/>
    <x v="0"/>
    <x v="0"/>
    <x v="452"/>
    <x v="11"/>
    <s v="產品視野"/>
    <s v=""/>
    <s v=""/>
    <x v="0"/>
    <x v="60"/>
    <m/>
    <s v="^()$"/>
    <n v="9"/>
    <x v="0"/>
    <x v="8"/>
    <x v="0"/>
    <x v="1"/>
    <x v="0"/>
    <x v="1"/>
    <b v="0"/>
    <x v="0"/>
    <x v="1"/>
    <n v="0"/>
    <x v="0"/>
    <b v="0"/>
    <b v="0"/>
    <b v="0"/>
    <b v="0"/>
    <b v="0"/>
    <b v="0"/>
    <b v="0"/>
    <b v="0"/>
    <b v="0"/>
    <b v="0"/>
    <b v="0"/>
    <x v="0"/>
    <x v="0"/>
    <n v="0"/>
    <x v="18"/>
    <x v="0"/>
  </r>
  <r>
    <m/>
    <x v="8"/>
    <x v="17"/>
    <x v="452"/>
    <x v="453"/>
    <x v="1"/>
    <x v="478"/>
    <s v="PSG 產品事業部門部門, 按處級"/>
    <x v="0"/>
    <x v="0"/>
    <s v="N/A"/>
    <s v="General"/>
    <m/>
    <m/>
    <x v="0"/>
    <s v="COS"/>
    <x v="11"/>
    <x v="5"/>
    <x v="0"/>
    <x v="0"/>
    <s v="INT_PSG_DIVISION"/>
    <m/>
    <m/>
    <m/>
    <m/>
    <m/>
    <m/>
    <m/>
    <m/>
    <m/>
    <m/>
    <m/>
    <m/>
    <m/>
    <m/>
    <m/>
    <m/>
    <m/>
    <m/>
    <m/>
    <s v="資料清單"/>
    <x v="19"/>
    <x v="13"/>
    <x v="60"/>
    <x v="17"/>
    <e v="#N/A"/>
    <s v="PSG Division"/>
    <x v="453"/>
    <x v="1"/>
    <x v="0"/>
    <x v="478"/>
    <x v="11"/>
    <s v="IEC_STD_V10 &gt;&gt; Common &gt;&gt; AutoMetaDataPSG Division"/>
    <x v="0"/>
    <x v="0"/>
    <s v="產品事業部門Concept"/>
    <n v="1048"/>
    <n v="0"/>
    <n v="0"/>
    <s v=""/>
    <n v="0"/>
    <n v="0"/>
    <n v="0"/>
    <x v="0"/>
    <s v=""/>
    <x v="0"/>
    <s v=""/>
    <x v="0"/>
    <s v="COS:"/>
    <x v="13"/>
    <x v="13"/>
    <x v="1046"/>
    <x v="452"/>
    <x v="453"/>
    <x v="372"/>
    <x v="0"/>
    <x v="0"/>
    <x v="0"/>
    <x v="0"/>
    <m/>
    <x v="0"/>
    <x v="0"/>
    <s v="PSG Division"/>
    <x v="1030"/>
    <x v="0"/>
    <x v="0"/>
    <x v="5"/>
    <x v="8"/>
    <x v="0"/>
    <x v="0"/>
    <s v="INT_PSG_DIVISION"/>
    <s v=""/>
    <x v="93"/>
    <x v="0"/>
    <x v="0"/>
    <n v="0"/>
    <x v="0"/>
    <x v="0"/>
    <x v="0"/>
    <s v=""/>
    <s v=""/>
    <n v="1046"/>
    <s v="-1046"/>
    <x v="0"/>
    <x v="0"/>
    <x v="0"/>
    <x v="453"/>
    <x v="11"/>
    <s v="產品事業部門"/>
    <s v=""/>
    <s v=""/>
    <x v="0"/>
    <x v="60"/>
    <m/>
    <s v="^()$"/>
    <n v="9"/>
    <x v="0"/>
    <x v="8"/>
    <x v="0"/>
    <x v="1"/>
    <x v="0"/>
    <x v="1"/>
    <b v="0"/>
    <x v="0"/>
    <x v="0"/>
    <n v="0"/>
    <x v="0"/>
    <b v="0"/>
    <b v="0"/>
    <b v="0"/>
    <b v="0"/>
    <b v="0"/>
    <b v="0"/>
    <b v="0"/>
    <b v="0"/>
    <b v="0"/>
    <b v="0"/>
    <b v="0"/>
    <x v="0"/>
    <x v="0"/>
    <n v="0"/>
    <x v="2"/>
    <x v="0"/>
  </r>
  <r>
    <m/>
    <x v="8"/>
    <x v="17"/>
    <x v="453"/>
    <x v="454"/>
    <x v="1"/>
    <x v="479"/>
    <s v="例如: _x000a_一A產品事業部, 一B產品事業部"/>
    <x v="1"/>
    <x v="103"/>
    <s v="N/A"/>
    <s v="General"/>
    <s v="文本類"/>
    <m/>
    <x v="0"/>
    <s v="COS"/>
    <x v="11"/>
    <x v="5"/>
    <x v="0"/>
    <x v="0"/>
    <s v="INT_PSG_DIVISION"/>
    <s v="DIVISION_NAME"/>
    <m/>
    <m/>
    <m/>
    <m/>
    <m/>
    <m/>
    <m/>
    <m/>
    <m/>
    <m/>
    <m/>
    <m/>
    <m/>
    <m/>
    <m/>
    <m/>
    <m/>
    <m/>
    <s v="資料清單"/>
    <x v="19"/>
    <x v="14"/>
    <x v="60"/>
    <x v="17"/>
    <e v="#N/A"/>
    <s v="Division Name"/>
    <x v="454"/>
    <x v="1"/>
    <x v="0"/>
    <x v="479"/>
    <x v="11"/>
    <s v="IEC_STD_V10 &gt;&gt; Common &gt;&gt; AutoMetaDataDivision Name"/>
    <x v="1"/>
    <x v="0"/>
    <s v="產品事業部門名稱Property"/>
    <n v="1049"/>
    <n v="1048"/>
    <n v="0"/>
    <s v="Division Name"/>
    <n v="1"/>
    <n v="0"/>
    <n v="0"/>
    <x v="0"/>
    <s v="PSG Division"/>
    <x v="102"/>
    <e v="#N/A"/>
    <x v="0"/>
    <s v="COS:"/>
    <x v="14"/>
    <x v="14"/>
    <x v="1047"/>
    <x v="453"/>
    <x v="454"/>
    <x v="373"/>
    <x v="0"/>
    <x v="0"/>
    <x v="0"/>
    <x v="1"/>
    <m/>
    <x v="0"/>
    <x v="1"/>
    <s v="PSG Division_Division Name"/>
    <x v="1031"/>
    <x v="1"/>
    <x v="0"/>
    <x v="5"/>
    <x v="8"/>
    <x v="0"/>
    <x v="0"/>
    <s v="INT_PSG_DIVISION"/>
    <s v="DIVISION_NAME"/>
    <x v="93"/>
    <x v="309"/>
    <x v="0"/>
    <n v="0"/>
    <x v="0"/>
    <x v="0"/>
    <x v="0"/>
    <s v=""/>
    <s v=""/>
    <n v="1047"/>
    <s v="-1047"/>
    <x v="0"/>
    <x v="0"/>
    <x v="0"/>
    <x v="454"/>
    <x v="11"/>
    <s v="產品事業部門名稱"/>
    <s v=""/>
    <s v=""/>
    <x v="0"/>
    <x v="60"/>
    <m/>
    <s v="^()$"/>
    <n v="9"/>
    <x v="0"/>
    <x v="8"/>
    <x v="0"/>
    <x v="1"/>
    <x v="0"/>
    <x v="1"/>
    <b v="0"/>
    <x v="0"/>
    <x v="1"/>
    <n v="0"/>
    <x v="0"/>
    <b v="0"/>
    <b v="0"/>
    <b v="0"/>
    <b v="0"/>
    <b v="0"/>
    <b v="0"/>
    <b v="0"/>
    <b v="0"/>
    <b v="0"/>
    <b v="0"/>
    <b v="0"/>
    <x v="0"/>
    <x v="0"/>
    <n v="0"/>
    <x v="12"/>
    <x v="0"/>
  </r>
  <r>
    <m/>
    <x v="8"/>
    <x v="17"/>
    <x v="454"/>
    <x v="455"/>
    <x v="1"/>
    <x v="480"/>
    <s v="例如: _x000a_BU1A: Comsumer, BU1B: Comerical"/>
    <x v="1"/>
    <x v="103"/>
    <s v="N/A"/>
    <s v="General"/>
    <s v="文本類"/>
    <m/>
    <x v="0"/>
    <s v="COS"/>
    <x v="11"/>
    <x v="5"/>
    <x v="0"/>
    <x v="0"/>
    <s v="INT_PSG_DIVISION"/>
    <s v="DIVISION_ALIAS"/>
    <m/>
    <m/>
    <m/>
    <m/>
    <m/>
    <m/>
    <m/>
    <m/>
    <m/>
    <m/>
    <m/>
    <m/>
    <m/>
    <m/>
    <m/>
    <m/>
    <m/>
    <m/>
    <s v="資料清單"/>
    <x v="19"/>
    <x v="15"/>
    <x v="60"/>
    <x v="17"/>
    <e v="#N/A"/>
    <s v="Division Alias"/>
    <x v="455"/>
    <x v="1"/>
    <x v="0"/>
    <x v="480"/>
    <x v="11"/>
    <s v="IEC_STD_V10 &gt;&gt; Common &gt;&gt; AutoMetaDataDivision Alias"/>
    <x v="1"/>
    <x v="0"/>
    <s v="產品事業部門別名Property"/>
    <n v="1050"/>
    <n v="1048"/>
    <n v="0"/>
    <s v="Division Alias"/>
    <n v="1"/>
    <n v="0"/>
    <n v="0"/>
    <x v="0"/>
    <s v="PSG Division"/>
    <x v="102"/>
    <e v="#N/A"/>
    <x v="0"/>
    <s v="COS:"/>
    <x v="15"/>
    <x v="15"/>
    <x v="1048"/>
    <x v="454"/>
    <x v="455"/>
    <x v="374"/>
    <x v="0"/>
    <x v="0"/>
    <x v="0"/>
    <x v="1"/>
    <m/>
    <x v="0"/>
    <x v="1"/>
    <s v="PSG Division_Division Alias"/>
    <x v="1032"/>
    <x v="1"/>
    <x v="0"/>
    <x v="5"/>
    <x v="8"/>
    <x v="0"/>
    <x v="0"/>
    <s v="INT_PSG_DIVISION"/>
    <s v="DIVISION_ALIAS"/>
    <x v="93"/>
    <x v="310"/>
    <x v="0"/>
    <n v="0"/>
    <x v="0"/>
    <x v="0"/>
    <x v="0"/>
    <s v=""/>
    <s v=""/>
    <n v="1048"/>
    <s v="-1048"/>
    <x v="0"/>
    <x v="0"/>
    <x v="0"/>
    <x v="455"/>
    <x v="11"/>
    <s v="產品事業部門別名"/>
    <s v=""/>
    <s v=""/>
    <x v="0"/>
    <x v="60"/>
    <m/>
    <s v="^()$"/>
    <n v="9"/>
    <x v="0"/>
    <x v="8"/>
    <x v="0"/>
    <x v="1"/>
    <x v="0"/>
    <x v="1"/>
    <b v="0"/>
    <x v="0"/>
    <x v="1"/>
    <n v="0"/>
    <x v="0"/>
    <b v="0"/>
    <b v="0"/>
    <b v="0"/>
    <b v="0"/>
    <b v="0"/>
    <b v="0"/>
    <b v="0"/>
    <b v="0"/>
    <b v="0"/>
    <b v="0"/>
    <b v="0"/>
    <x v="0"/>
    <x v="0"/>
    <n v="0"/>
    <x v="0"/>
    <x v="0"/>
  </r>
  <r>
    <m/>
    <x v="8"/>
    <x v="17"/>
    <x v="179"/>
    <x v="179"/>
    <x v="1"/>
    <x v="183"/>
    <s v="例如: _x000a_BU1A, BD2A...."/>
    <x v="1"/>
    <x v="103"/>
    <s v="N/A"/>
    <s v="General"/>
    <s v="代碼類"/>
    <m/>
    <x v="0"/>
    <s v="COS"/>
    <x v="11"/>
    <x v="5"/>
    <x v="0"/>
    <x v="0"/>
    <s v="INT_PSG_DIVISION"/>
    <s v="DIVISION_CODE"/>
    <m/>
    <m/>
    <m/>
    <m/>
    <m/>
    <m/>
    <m/>
    <m/>
    <m/>
    <m/>
    <m/>
    <m/>
    <m/>
    <m/>
    <m/>
    <m/>
    <m/>
    <m/>
    <s v="資料清單"/>
    <x v="19"/>
    <x v="16"/>
    <x v="60"/>
    <x v="17"/>
    <e v="#N/A"/>
    <s v="Division Code"/>
    <x v="179"/>
    <x v="1"/>
    <x v="0"/>
    <x v="183"/>
    <x v="11"/>
    <s v="IEC_STD_V10 &gt;&gt; Common &gt;&gt; AutoMetaDataDivision Code"/>
    <x v="1"/>
    <x v="0"/>
    <s v="產品事業部門代碼Property"/>
    <n v="341"/>
    <n v="1048"/>
    <n v="0"/>
    <s v="Division Code"/>
    <n v="1"/>
    <n v="0"/>
    <n v="0"/>
    <x v="0"/>
    <s v="PSG Division"/>
    <x v="102"/>
    <e v="#N/A"/>
    <x v="0"/>
    <s v="COS:"/>
    <x v="16"/>
    <x v="16"/>
    <x v="1049"/>
    <x v="179"/>
    <x v="179"/>
    <x v="190"/>
    <x v="0"/>
    <x v="0"/>
    <x v="0"/>
    <x v="2"/>
    <m/>
    <x v="0"/>
    <x v="1"/>
    <s v="PSG Division_Division Code"/>
    <x v="1033"/>
    <x v="1"/>
    <x v="0"/>
    <x v="5"/>
    <x v="8"/>
    <x v="0"/>
    <x v="0"/>
    <s v="INT_PSG_DIVISION"/>
    <s v="DIVISION_CODE"/>
    <x v="93"/>
    <x v="98"/>
    <x v="0"/>
    <n v="0"/>
    <x v="0"/>
    <x v="0"/>
    <x v="0"/>
    <s v=""/>
    <s v=""/>
    <n v="1049"/>
    <s v="-1049"/>
    <x v="0"/>
    <x v="0"/>
    <x v="0"/>
    <x v="179"/>
    <x v="11"/>
    <s v="產品事業部門代碼"/>
    <s v=""/>
    <s v=""/>
    <x v="0"/>
    <x v="60"/>
    <m/>
    <s v="^()$"/>
    <n v="9"/>
    <x v="0"/>
    <x v="8"/>
    <x v="0"/>
    <x v="1"/>
    <x v="1"/>
    <x v="1"/>
    <b v="0"/>
    <x v="0"/>
    <x v="1"/>
    <n v="0"/>
    <x v="0"/>
    <b v="0"/>
    <b v="0"/>
    <b v="0"/>
    <b v="0"/>
    <b v="0"/>
    <b v="0"/>
    <b v="0"/>
    <b v="0"/>
    <b v="0"/>
    <b v="0"/>
    <b v="0"/>
    <x v="0"/>
    <x v="0"/>
    <n v="0"/>
    <x v="12"/>
    <x v="0"/>
  </r>
  <r>
    <m/>
    <x v="8"/>
    <x v="17"/>
    <x v="177"/>
    <x v="177"/>
    <x v="1"/>
    <x v="430"/>
    <s v="BU1/BU2 ......"/>
    <x v="2"/>
    <x v="103"/>
    <s v="N/A"/>
    <s v="Sensitive "/>
    <s v="代碼類"/>
    <s v="BU 1: 第一事業處_x000a_BU 2: 第二事業處"/>
    <x v="0"/>
    <s v="COS"/>
    <x v="11"/>
    <x v="5"/>
    <x v="0"/>
    <x v="0"/>
    <s v="INT_PSG_DIVISION"/>
    <s v="BU_CODE"/>
    <m/>
    <m/>
    <m/>
    <m/>
    <m/>
    <m/>
    <m/>
    <m/>
    <m/>
    <m/>
    <m/>
    <m/>
    <m/>
    <m/>
    <m/>
    <m/>
    <m/>
    <m/>
    <s v="資料清單"/>
    <x v="19"/>
    <x v="17"/>
    <x v="60"/>
    <x v="17"/>
    <e v="#N/A"/>
    <s v="BU Code"/>
    <x v="177"/>
    <x v="1"/>
    <x v="0"/>
    <x v="430"/>
    <x v="11"/>
    <s v="IEC_STD_V10 &gt;&gt; Common &gt;&gt; AutoMetaDataBU Code"/>
    <x v="2"/>
    <x v="2"/>
    <s v="事業處代碼Relationship"/>
    <n v="339"/>
    <n v="1048"/>
    <n v="0"/>
    <s v=""/>
    <n v="0"/>
    <n v="0"/>
    <n v="1055"/>
    <x v="80"/>
    <s v="PSG Division"/>
    <x v="102"/>
    <e v="#N/A"/>
    <x v="0"/>
    <s v="COS:"/>
    <x v="17"/>
    <x v="17"/>
    <x v="1050"/>
    <x v="177"/>
    <x v="177"/>
    <x v="368"/>
    <x v="59"/>
    <x v="0"/>
    <x v="0"/>
    <x v="2"/>
    <m/>
    <x v="0"/>
    <x v="2"/>
    <s v="PSG Division_BU Code"/>
    <x v="1034"/>
    <x v="2"/>
    <x v="0"/>
    <x v="5"/>
    <x v="8"/>
    <x v="0"/>
    <x v="0"/>
    <s v="INT_PSG_DIVISION"/>
    <s v="BU_CODE"/>
    <x v="93"/>
    <x v="96"/>
    <x v="0"/>
    <n v="0"/>
    <x v="0"/>
    <x v="0"/>
    <x v="0"/>
    <s v=""/>
    <s v=""/>
    <n v="1050"/>
    <s v="-1050"/>
    <x v="0"/>
    <x v="0"/>
    <x v="0"/>
    <x v="177"/>
    <x v="11"/>
    <s v="各事業處所負責的業務及客戶"/>
    <s v=""/>
    <s v=""/>
    <x v="0"/>
    <x v="60"/>
    <m/>
    <s v="^()$"/>
    <n v="9"/>
    <x v="0"/>
    <x v="8"/>
    <x v="0"/>
    <x v="1"/>
    <x v="1"/>
    <x v="1"/>
    <b v="0"/>
    <x v="0"/>
    <x v="1"/>
    <n v="0"/>
    <x v="0"/>
    <b v="0"/>
    <b v="0"/>
    <b v="0"/>
    <b v="0"/>
    <b v="0"/>
    <b v="0"/>
    <b v="0"/>
    <b v="0"/>
    <b v="0"/>
    <b v="0"/>
    <b v="0"/>
    <x v="0"/>
    <x v="0"/>
    <n v="0"/>
    <x v="1"/>
    <x v="0"/>
  </r>
  <r>
    <m/>
    <x v="8"/>
    <x v="17"/>
    <x v="455"/>
    <x v="456"/>
    <x v="99"/>
    <x v="481"/>
    <s v="PSG 事業處"/>
    <x v="0"/>
    <x v="0"/>
    <s v="N/A"/>
    <s v="General"/>
    <m/>
    <m/>
    <x v="0"/>
    <s v="COS"/>
    <x v="11"/>
    <x v="5"/>
    <x v="0"/>
    <x v="0"/>
    <s v="INT_PSG_BUSINESS_UNIT"/>
    <m/>
    <m/>
    <m/>
    <m/>
    <m/>
    <m/>
    <m/>
    <m/>
    <m/>
    <m/>
    <m/>
    <m/>
    <m/>
    <m/>
    <m/>
    <m/>
    <m/>
    <m/>
    <m/>
    <s v="資料清單"/>
    <x v="19"/>
    <x v="18"/>
    <x v="60"/>
    <x v="17"/>
    <e v="#N/A"/>
    <s v="PSG Business Unit"/>
    <x v="456"/>
    <x v="99"/>
    <x v="0"/>
    <x v="481"/>
    <x v="11"/>
    <s v="IEC_STD_V10 &gt;&gt; Common &gt;&gt; AutoMetaDataPSG Business Unit"/>
    <x v="0"/>
    <x v="0"/>
    <s v="PSG 事業處Concept"/>
    <n v="1053"/>
    <n v="0"/>
    <n v="0"/>
    <s v=""/>
    <n v="0"/>
    <n v="0"/>
    <n v="0"/>
    <x v="0"/>
    <s v=""/>
    <x v="0"/>
    <s v=""/>
    <x v="0"/>
    <s v="COS:"/>
    <x v="18"/>
    <x v="18"/>
    <x v="1051"/>
    <x v="455"/>
    <x v="456"/>
    <x v="375"/>
    <x v="0"/>
    <x v="0"/>
    <x v="0"/>
    <x v="0"/>
    <m/>
    <x v="0"/>
    <x v="0"/>
    <s v="PSG Business Unit"/>
    <x v="1035"/>
    <x v="0"/>
    <x v="0"/>
    <x v="5"/>
    <x v="8"/>
    <x v="0"/>
    <x v="0"/>
    <s v="INT_PSG_BUSINESS_UNIT"/>
    <s v=""/>
    <x v="94"/>
    <x v="0"/>
    <x v="0"/>
    <n v="0"/>
    <x v="0"/>
    <x v="0"/>
    <x v="0"/>
    <s v=""/>
    <s v=""/>
    <n v="1051"/>
    <s v="-1051"/>
    <x v="0"/>
    <x v="0"/>
    <x v="0"/>
    <x v="456"/>
    <x v="11"/>
    <s v="PSG 事業處"/>
    <s v=""/>
    <s v=""/>
    <x v="0"/>
    <x v="60"/>
    <m/>
    <s v="^()$"/>
    <n v="9"/>
    <x v="0"/>
    <x v="8"/>
    <x v="0"/>
    <x v="1"/>
    <x v="0"/>
    <x v="1"/>
    <b v="0"/>
    <x v="0"/>
    <x v="0"/>
    <n v="0"/>
    <x v="0"/>
    <b v="0"/>
    <b v="0"/>
    <b v="0"/>
    <b v="0"/>
    <b v="0"/>
    <b v="0"/>
    <b v="0"/>
    <b v="0"/>
    <b v="0"/>
    <b v="0"/>
    <b v="0"/>
    <x v="0"/>
    <x v="0"/>
    <n v="0"/>
    <x v="3"/>
    <x v="0"/>
  </r>
  <r>
    <m/>
    <x v="8"/>
    <x v="17"/>
    <x v="456"/>
    <x v="457"/>
    <x v="1"/>
    <x v="482"/>
    <s v="例如: _x000a_第一事業處, 第二事業處"/>
    <x v="1"/>
    <x v="104"/>
    <s v="N/A"/>
    <s v="General"/>
    <s v="文本類"/>
    <m/>
    <x v="0"/>
    <s v="COS"/>
    <x v="11"/>
    <x v="5"/>
    <x v="0"/>
    <x v="0"/>
    <s v="INT_PSG_BUSINESS_UNIT"/>
    <s v="BU_NAME"/>
    <m/>
    <m/>
    <m/>
    <m/>
    <m/>
    <m/>
    <m/>
    <m/>
    <m/>
    <m/>
    <m/>
    <m/>
    <m/>
    <m/>
    <m/>
    <m/>
    <m/>
    <m/>
    <s v="資料清單"/>
    <x v="19"/>
    <x v="19"/>
    <x v="60"/>
    <x v="17"/>
    <e v="#N/A"/>
    <s v="BU Name"/>
    <x v="457"/>
    <x v="1"/>
    <x v="0"/>
    <x v="482"/>
    <x v="11"/>
    <s v="IEC_STD_V10 &gt;&gt; Common &gt;&gt; AutoMetaDataBU Name"/>
    <x v="1"/>
    <x v="0"/>
    <s v="事業處名稱Property"/>
    <n v="1054"/>
    <n v="1053"/>
    <n v="0"/>
    <s v="BU Name"/>
    <n v="1"/>
    <n v="0"/>
    <n v="0"/>
    <x v="0"/>
    <s v="PSG Business Unit"/>
    <x v="103"/>
    <e v="#N/A"/>
    <x v="0"/>
    <s v="COS:"/>
    <x v="19"/>
    <x v="19"/>
    <x v="1052"/>
    <x v="456"/>
    <x v="457"/>
    <x v="376"/>
    <x v="0"/>
    <x v="0"/>
    <x v="0"/>
    <x v="1"/>
    <m/>
    <x v="0"/>
    <x v="1"/>
    <s v="PSG Business Unit_BU Name"/>
    <x v="1036"/>
    <x v="1"/>
    <x v="0"/>
    <x v="5"/>
    <x v="8"/>
    <x v="0"/>
    <x v="0"/>
    <s v="INT_PSG_BUSINESS_UNIT"/>
    <s v="BU_NAME"/>
    <x v="94"/>
    <x v="311"/>
    <x v="0"/>
    <n v="0"/>
    <x v="0"/>
    <x v="0"/>
    <x v="0"/>
    <s v=""/>
    <s v=""/>
    <n v="1052"/>
    <s v="-1052"/>
    <x v="0"/>
    <x v="0"/>
    <x v="0"/>
    <x v="457"/>
    <x v="11"/>
    <s v="事業處名稱"/>
    <s v=""/>
    <s v=""/>
    <x v="0"/>
    <x v="60"/>
    <m/>
    <s v="^()$"/>
    <n v="9"/>
    <x v="0"/>
    <x v="8"/>
    <x v="0"/>
    <x v="1"/>
    <x v="0"/>
    <x v="1"/>
    <b v="0"/>
    <x v="0"/>
    <x v="1"/>
    <n v="0"/>
    <x v="0"/>
    <b v="0"/>
    <b v="0"/>
    <b v="0"/>
    <b v="0"/>
    <b v="0"/>
    <b v="0"/>
    <b v="0"/>
    <b v="0"/>
    <b v="0"/>
    <b v="0"/>
    <b v="0"/>
    <x v="0"/>
    <x v="0"/>
    <n v="0"/>
    <x v="1"/>
    <x v="0"/>
  </r>
  <r>
    <m/>
    <x v="8"/>
    <x v="17"/>
    <x v="177"/>
    <x v="177"/>
    <x v="1"/>
    <x v="258"/>
    <s v="例如: _x000a_BU Type = BU: BU1, BU2_x000a_BU Type = Service: WW Service"/>
    <x v="1"/>
    <x v="104"/>
    <s v="N/A"/>
    <s v="General"/>
    <s v="代碼類"/>
    <s v="_x000a_PSG: BU1, BU2, WW Service"/>
    <x v="0"/>
    <s v="COS"/>
    <x v="11"/>
    <x v="5"/>
    <x v="0"/>
    <x v="0"/>
    <s v="INT_PSG_BUSINESS_UNIT"/>
    <s v="BU_CODE"/>
    <m/>
    <m/>
    <m/>
    <m/>
    <m/>
    <m/>
    <m/>
    <m/>
    <m/>
    <m/>
    <m/>
    <m/>
    <m/>
    <m/>
    <m/>
    <m/>
    <m/>
    <m/>
    <s v="資料清單"/>
    <x v="19"/>
    <x v="20"/>
    <x v="60"/>
    <x v="17"/>
    <e v="#N/A"/>
    <s v="BU Code"/>
    <x v="177"/>
    <x v="1"/>
    <x v="0"/>
    <x v="258"/>
    <x v="11"/>
    <s v="IEC_STD_V10 &gt;&gt; Common &gt;&gt; AutoMetaDataBU Code"/>
    <x v="1"/>
    <x v="0"/>
    <s v="事業處代碼Property"/>
    <n v="339"/>
    <n v="1053"/>
    <n v="0"/>
    <s v="BU Code"/>
    <n v="1"/>
    <n v="0"/>
    <n v="0"/>
    <x v="0"/>
    <s v="PSG Business Unit"/>
    <x v="103"/>
    <e v="#N/A"/>
    <x v="0"/>
    <s v="COS:"/>
    <x v="20"/>
    <x v="20"/>
    <x v="1053"/>
    <x v="177"/>
    <x v="177"/>
    <x v="377"/>
    <x v="65"/>
    <x v="0"/>
    <x v="0"/>
    <x v="2"/>
    <m/>
    <x v="0"/>
    <x v="1"/>
    <s v="PSG Business Unit_BU Code"/>
    <x v="1037"/>
    <x v="1"/>
    <x v="0"/>
    <x v="5"/>
    <x v="8"/>
    <x v="0"/>
    <x v="0"/>
    <s v="INT_PSG_BUSINESS_UNIT"/>
    <s v="BU_CODE"/>
    <x v="94"/>
    <x v="96"/>
    <x v="0"/>
    <n v="0"/>
    <x v="0"/>
    <x v="0"/>
    <x v="0"/>
    <s v=""/>
    <s v=""/>
    <n v="1053"/>
    <s v="-1053"/>
    <x v="0"/>
    <x v="0"/>
    <x v="0"/>
    <x v="177"/>
    <x v="11"/>
    <s v="事業處代碼"/>
    <s v=""/>
    <s v=""/>
    <x v="0"/>
    <x v="60"/>
    <m/>
    <s v="^()$"/>
    <n v="9"/>
    <x v="0"/>
    <x v="8"/>
    <x v="0"/>
    <x v="1"/>
    <x v="1"/>
    <x v="1"/>
    <b v="0"/>
    <x v="0"/>
    <x v="1"/>
    <n v="0"/>
    <x v="0"/>
    <b v="0"/>
    <b v="0"/>
    <b v="0"/>
    <b v="0"/>
    <b v="0"/>
    <b v="0"/>
    <b v="0"/>
    <b v="0"/>
    <b v="0"/>
    <b v="0"/>
    <b v="0"/>
    <x v="0"/>
    <x v="0"/>
    <n v="0"/>
    <x v="1"/>
    <x v="0"/>
  </r>
  <r>
    <m/>
    <x v="8"/>
    <x v="17"/>
    <x v="457"/>
    <x v="458"/>
    <x v="1"/>
    <x v="483"/>
    <s v="例如: _x000a_BU_x000a_Service"/>
    <x v="1"/>
    <x v="104"/>
    <s v="N/A"/>
    <s v="General"/>
    <s v="代碼類"/>
    <s v="BU_x000a_Service"/>
    <x v="0"/>
    <s v="COS"/>
    <x v="11"/>
    <x v="5"/>
    <x v="0"/>
    <x v="0"/>
    <s v="INT_PSG_BUSINESS_UNIT"/>
    <s v="BU_TYPE"/>
    <m/>
    <m/>
    <m/>
    <m/>
    <m/>
    <m/>
    <m/>
    <m/>
    <m/>
    <m/>
    <m/>
    <m/>
    <m/>
    <m/>
    <m/>
    <m/>
    <m/>
    <m/>
    <s v="資料清單"/>
    <x v="19"/>
    <x v="21"/>
    <x v="60"/>
    <x v="17"/>
    <e v="#N/A"/>
    <s v="BU Type"/>
    <x v="458"/>
    <x v="1"/>
    <x v="0"/>
    <x v="483"/>
    <x v="11"/>
    <s v="IEC_STD_V10 &gt;&gt; Common &gt;&gt; AutoMetaDataBU Type"/>
    <x v="1"/>
    <x v="0"/>
    <s v="事業處性質Property"/>
    <n v="1056"/>
    <n v="1053"/>
    <n v="0"/>
    <s v="BU Type"/>
    <n v="1"/>
    <n v="0"/>
    <n v="0"/>
    <x v="0"/>
    <s v="PSG Business Unit"/>
    <x v="103"/>
    <e v="#N/A"/>
    <x v="0"/>
    <s v="COS:"/>
    <x v="21"/>
    <x v="21"/>
    <x v="1054"/>
    <x v="457"/>
    <x v="458"/>
    <x v="378"/>
    <x v="66"/>
    <x v="0"/>
    <x v="0"/>
    <x v="2"/>
    <m/>
    <x v="0"/>
    <x v="1"/>
    <s v="PSG Business Unit_BU Type"/>
    <x v="1038"/>
    <x v="1"/>
    <x v="0"/>
    <x v="5"/>
    <x v="8"/>
    <x v="0"/>
    <x v="0"/>
    <s v="INT_PSG_BUSINESS_UNIT"/>
    <s v="BU_TYPE"/>
    <x v="94"/>
    <x v="312"/>
    <x v="0"/>
    <n v="0"/>
    <x v="0"/>
    <x v="0"/>
    <x v="0"/>
    <s v=""/>
    <s v=""/>
    <n v="1054"/>
    <s v="-1054"/>
    <x v="0"/>
    <x v="0"/>
    <x v="0"/>
    <x v="458"/>
    <x v="11"/>
    <s v="事業處性質"/>
    <s v=""/>
    <s v=""/>
    <x v="0"/>
    <x v="60"/>
    <m/>
    <s v="^()$"/>
    <n v="9"/>
    <x v="0"/>
    <x v="8"/>
    <x v="0"/>
    <x v="1"/>
    <x v="0"/>
    <x v="1"/>
    <b v="0"/>
    <x v="0"/>
    <x v="1"/>
    <n v="0"/>
    <x v="0"/>
    <b v="0"/>
    <b v="0"/>
    <b v="0"/>
    <b v="0"/>
    <b v="0"/>
    <b v="0"/>
    <b v="0"/>
    <b v="0"/>
    <b v="0"/>
    <b v="0"/>
    <b v="0"/>
    <x v="0"/>
    <x v="0"/>
    <n v="0"/>
    <x v="1"/>
    <x v="0"/>
  </r>
  <r>
    <m/>
    <x v="8"/>
    <x v="17"/>
    <x v="458"/>
    <x v="459"/>
    <x v="1"/>
    <x v="484"/>
    <s v="N/A"/>
    <x v="0"/>
    <x v="0"/>
    <m/>
    <s v="General"/>
    <s v="N/A"/>
    <s v="N/A"/>
    <x v="6"/>
    <s v="SAL"/>
    <x v="12"/>
    <x v="5"/>
    <x v="0"/>
    <x v="0"/>
    <s v="INT_TTP_PRODUCT_SERIES_FCS"/>
    <m/>
    <m/>
    <m/>
    <m/>
    <m/>
    <m/>
    <m/>
    <m/>
    <m/>
    <m/>
    <m/>
    <m/>
    <m/>
    <m/>
    <m/>
    <m/>
    <m/>
    <m/>
    <m/>
    <s v="資料清單"/>
    <x v="20"/>
    <x v="0"/>
    <x v="60"/>
    <x v="17"/>
    <e v="#N/A"/>
    <s v="Product Series FCS Status"/>
    <x v="459"/>
    <x v="1"/>
    <x v="0"/>
    <x v="484"/>
    <x v="12"/>
    <s v="IEC_STD_V10 &gt;&gt; Common &gt;&gt; AutoMetaDataProduct Series FCS Status"/>
    <x v="0"/>
    <x v="0"/>
    <s v="產品系列首批出貨開始日期資料Concept"/>
    <n v="1057"/>
    <n v="0"/>
    <n v="0"/>
    <s v=""/>
    <n v="0"/>
    <n v="0"/>
    <n v="0"/>
    <x v="0"/>
    <s v=""/>
    <x v="0"/>
    <s v=""/>
    <x v="0"/>
    <s v="P.2.2.0:"/>
    <x v="0"/>
    <x v="0"/>
    <x v="1055"/>
    <x v="458"/>
    <x v="459"/>
    <x v="189"/>
    <x v="26"/>
    <x v="0"/>
    <x v="0"/>
    <x v="7"/>
    <m/>
    <x v="0"/>
    <x v="0"/>
    <s v="Product Series FCS Status"/>
    <x v="1039"/>
    <x v="0"/>
    <x v="0"/>
    <x v="5"/>
    <x v="8"/>
    <x v="0"/>
    <x v="0"/>
    <s v="INT_TTP_PRODUCT_SERIES_FCS"/>
    <s v=""/>
    <x v="95"/>
    <x v="0"/>
    <x v="0"/>
    <n v="8"/>
    <x v="5"/>
    <x v="5"/>
    <x v="4"/>
    <s v=""/>
    <s v=""/>
    <n v="1055"/>
    <s v="-1055"/>
    <x v="0"/>
    <x v="0"/>
    <x v="0"/>
    <x v="459"/>
    <x v="12"/>
    <s v="產品系列首批出貨開始日期資料"/>
    <s v=""/>
    <s v=""/>
    <x v="0"/>
    <x v="60"/>
    <m/>
    <s v="^()$"/>
    <n v="9"/>
    <x v="0"/>
    <x v="8"/>
    <x v="0"/>
    <x v="1"/>
    <x v="0"/>
    <x v="1"/>
    <b v="0"/>
    <x v="0"/>
    <x v="0"/>
    <n v="0"/>
    <x v="0"/>
    <b v="0"/>
    <b v="0"/>
    <b v="0"/>
    <b v="0"/>
    <b v="0"/>
    <b v="0"/>
    <b v="0"/>
    <b v="0"/>
    <b v="0"/>
    <b v="0"/>
    <b v="0"/>
    <x v="0"/>
    <x v="0"/>
    <n v="0"/>
    <x v="4"/>
    <x v="0"/>
  </r>
  <r>
    <m/>
    <x v="8"/>
    <x v="17"/>
    <x v="177"/>
    <x v="177"/>
    <x v="1"/>
    <x v="258"/>
    <s v="事業處代碼"/>
    <x v="2"/>
    <x v="105"/>
    <m/>
    <s v="General"/>
    <s v="代碼類"/>
    <s v="BU1, BU2"/>
    <x v="7"/>
    <s v="SAL"/>
    <x v="12"/>
    <x v="5"/>
    <x v="0"/>
    <x v="0"/>
    <s v="INT_TTP_PRODUCT_SERIES_FCS"/>
    <s v="BU_CODE"/>
    <m/>
    <m/>
    <m/>
    <m/>
    <m/>
    <m/>
    <m/>
    <m/>
    <m/>
    <m/>
    <m/>
    <m/>
    <m/>
    <m/>
    <m/>
    <m/>
    <m/>
    <m/>
    <s v="資料清單"/>
    <x v="20"/>
    <x v="1"/>
    <x v="60"/>
    <x v="17"/>
    <e v="#N/A"/>
    <s v="BU Code"/>
    <x v="177"/>
    <x v="1"/>
    <x v="0"/>
    <x v="258"/>
    <x v="12"/>
    <s v="IEC_STD_V10 &gt;&gt; Common &gt;&gt; AutoMetaDataBU Code"/>
    <x v="2"/>
    <x v="0"/>
    <s v="事業處代碼Relationship"/>
    <n v="339"/>
    <n v="1057"/>
    <n v="0"/>
    <s v=""/>
    <n v="0"/>
    <n v="0"/>
    <n v="1055"/>
    <x v="80"/>
    <s v="Product Series FCS Status"/>
    <x v="104"/>
    <e v="#N/A"/>
    <x v="0"/>
    <s v="P.2.2.0:"/>
    <x v="1"/>
    <x v="1"/>
    <x v="1056"/>
    <x v="177"/>
    <x v="177"/>
    <x v="379"/>
    <x v="67"/>
    <x v="0"/>
    <x v="0"/>
    <x v="2"/>
    <m/>
    <x v="0"/>
    <x v="2"/>
    <s v="Product Series FCS Status_BU Code"/>
    <x v="1040"/>
    <x v="2"/>
    <x v="0"/>
    <x v="5"/>
    <x v="8"/>
    <x v="0"/>
    <x v="0"/>
    <s v="INT_TTP_PRODUCT_SERIES_FCS"/>
    <s v="BU_CODE"/>
    <x v="95"/>
    <x v="96"/>
    <x v="0"/>
    <n v="8"/>
    <x v="5"/>
    <x v="5"/>
    <x v="0"/>
    <s v=""/>
    <s v=""/>
    <n v="1056"/>
    <s v="-1056"/>
    <x v="0"/>
    <x v="0"/>
    <x v="0"/>
    <x v="177"/>
    <x v="12"/>
    <s v="事業處代碼"/>
    <s v=""/>
    <s v=""/>
    <x v="0"/>
    <x v="60"/>
    <m/>
    <s v="^()$"/>
    <n v="9"/>
    <x v="0"/>
    <x v="8"/>
    <x v="0"/>
    <x v="1"/>
    <x v="1"/>
    <x v="1"/>
    <b v="0"/>
    <x v="0"/>
    <x v="1"/>
    <n v="0"/>
    <x v="0"/>
    <b v="0"/>
    <b v="0"/>
    <b v="0"/>
    <b v="0"/>
    <b v="0"/>
    <b v="0"/>
    <b v="0"/>
    <b v="0"/>
    <b v="0"/>
    <b v="0"/>
    <b v="0"/>
    <x v="0"/>
    <x v="0"/>
    <n v="0"/>
    <x v="1"/>
    <x v="0"/>
  </r>
  <r>
    <m/>
    <x v="8"/>
    <x v="17"/>
    <x v="178"/>
    <x v="178"/>
    <x v="1"/>
    <x v="259"/>
    <s v="客戶名稱"/>
    <x v="2"/>
    <x v="105"/>
    <m/>
    <s v="General"/>
    <s v="代碼類"/>
    <s v="HP, Asus"/>
    <x v="7"/>
    <s v="SAL"/>
    <x v="12"/>
    <x v="5"/>
    <x v="0"/>
    <x v="0"/>
    <s v="INT_TTP_PRODUCT_SERIES_FCS"/>
    <s v="CUSTOMER_NAME"/>
    <m/>
    <m/>
    <m/>
    <m/>
    <m/>
    <m/>
    <m/>
    <m/>
    <m/>
    <m/>
    <m/>
    <m/>
    <m/>
    <m/>
    <m/>
    <m/>
    <m/>
    <m/>
    <s v="資料清單"/>
    <x v="20"/>
    <x v="2"/>
    <x v="60"/>
    <x v="17"/>
    <e v="#N/A"/>
    <s v="Customer Name"/>
    <x v="178"/>
    <x v="1"/>
    <x v="0"/>
    <x v="259"/>
    <x v="12"/>
    <s v="IEC_STD_V10 &gt;&gt; Common &gt;&gt; AutoMetaDataCustomer Name"/>
    <x v="2"/>
    <x v="0"/>
    <s v="客戶名稱Relationship"/>
    <n v="340"/>
    <n v="1057"/>
    <n v="0"/>
    <s v=""/>
    <n v="0"/>
    <n v="0"/>
    <n v="1036"/>
    <x v="81"/>
    <s v="Product Series FCS Status"/>
    <x v="104"/>
    <e v="#N/A"/>
    <x v="0"/>
    <s v="P.2.2.0:"/>
    <x v="2"/>
    <x v="2"/>
    <x v="1057"/>
    <x v="178"/>
    <x v="178"/>
    <x v="380"/>
    <x v="68"/>
    <x v="0"/>
    <x v="0"/>
    <x v="2"/>
    <m/>
    <x v="0"/>
    <x v="2"/>
    <s v="Product Series FCS Status_Customer Name"/>
    <x v="1041"/>
    <x v="2"/>
    <x v="0"/>
    <x v="5"/>
    <x v="8"/>
    <x v="0"/>
    <x v="0"/>
    <s v="INT_TTP_PRODUCT_SERIES_FCS"/>
    <s v="CUSTOMER_NAME"/>
    <x v="95"/>
    <x v="97"/>
    <x v="0"/>
    <n v="8"/>
    <x v="5"/>
    <x v="5"/>
    <x v="0"/>
    <s v=""/>
    <s v=""/>
    <n v="1057"/>
    <s v="-1057"/>
    <x v="0"/>
    <x v="0"/>
    <x v="0"/>
    <x v="178"/>
    <x v="12"/>
    <s v="客戶名稱"/>
    <s v=""/>
    <s v=""/>
    <x v="0"/>
    <x v="60"/>
    <m/>
    <s v="^()$"/>
    <n v="9"/>
    <x v="0"/>
    <x v="8"/>
    <x v="0"/>
    <x v="1"/>
    <x v="1"/>
    <x v="1"/>
    <b v="0"/>
    <x v="0"/>
    <x v="1"/>
    <n v="0"/>
    <x v="0"/>
    <b v="0"/>
    <b v="0"/>
    <b v="0"/>
    <b v="0"/>
    <b v="0"/>
    <b v="0"/>
    <b v="0"/>
    <b v="0"/>
    <b v="0"/>
    <b v="0"/>
    <b v="0"/>
    <x v="0"/>
    <x v="0"/>
    <n v="0"/>
    <x v="12"/>
    <x v="0"/>
  </r>
  <r>
    <m/>
    <x v="8"/>
    <x v="17"/>
    <x v="181"/>
    <x v="181"/>
    <x v="1"/>
    <x v="475"/>
    <s v="產品系列"/>
    <x v="2"/>
    <x v="105"/>
    <m/>
    <s v="General"/>
    <s v="代碼類"/>
    <s v="2022-800 ; 2022-Strix"/>
    <x v="7"/>
    <s v="SAL"/>
    <x v="12"/>
    <x v="5"/>
    <x v="0"/>
    <x v="0"/>
    <s v="INT_TTP_PRODUCT_SERIES_FCS"/>
    <s v="PRODUCT_SERIES"/>
    <m/>
    <m/>
    <m/>
    <m/>
    <m/>
    <m/>
    <m/>
    <m/>
    <m/>
    <m/>
    <m/>
    <m/>
    <m/>
    <m/>
    <m/>
    <m/>
    <m/>
    <m/>
    <s v="資料清單"/>
    <x v="20"/>
    <x v="3"/>
    <x v="60"/>
    <x v="17"/>
    <e v="#N/A"/>
    <s v="Product Series"/>
    <x v="181"/>
    <x v="1"/>
    <x v="0"/>
    <x v="475"/>
    <x v="12"/>
    <s v="IEC_STD_V10 &gt;&gt; Common &gt;&gt; AutoMetaDataProduct Series"/>
    <x v="2"/>
    <x v="0"/>
    <s v="產品系列Relationship"/>
    <n v="343"/>
    <n v="1057"/>
    <n v="0"/>
    <s v=""/>
    <n v="0"/>
    <n v="0"/>
    <n v="1042"/>
    <x v="84"/>
    <s v="Product Series FCS Status"/>
    <x v="104"/>
    <e v="#N/A"/>
    <x v="0"/>
    <s v="P.2.2.0:"/>
    <x v="3"/>
    <x v="3"/>
    <x v="1058"/>
    <x v="181"/>
    <x v="181"/>
    <x v="381"/>
    <x v="69"/>
    <x v="0"/>
    <x v="0"/>
    <x v="2"/>
    <m/>
    <x v="0"/>
    <x v="2"/>
    <s v="Product Series FCS Status_Product Series"/>
    <x v="1042"/>
    <x v="2"/>
    <x v="0"/>
    <x v="5"/>
    <x v="8"/>
    <x v="0"/>
    <x v="0"/>
    <s v="INT_TTP_PRODUCT_SERIES_FCS"/>
    <s v="PRODUCT_SERIES"/>
    <x v="95"/>
    <x v="281"/>
    <x v="0"/>
    <n v="8"/>
    <x v="5"/>
    <x v="5"/>
    <x v="0"/>
    <s v=""/>
    <s v=""/>
    <n v="1058"/>
    <s v="-1058"/>
    <x v="0"/>
    <x v="0"/>
    <x v="0"/>
    <x v="181"/>
    <x v="12"/>
    <s v="產品系列"/>
    <s v=""/>
    <s v=""/>
    <x v="0"/>
    <x v="60"/>
    <m/>
    <s v="^()$"/>
    <n v="9"/>
    <x v="0"/>
    <x v="8"/>
    <x v="0"/>
    <x v="1"/>
    <x v="1"/>
    <x v="1"/>
    <b v="0"/>
    <x v="0"/>
    <x v="1"/>
    <n v="0"/>
    <x v="0"/>
    <b v="0"/>
    <b v="0"/>
    <b v="0"/>
    <b v="0"/>
    <b v="0"/>
    <b v="0"/>
    <b v="0"/>
    <b v="0"/>
    <b v="0"/>
    <b v="0"/>
    <b v="0"/>
    <x v="0"/>
    <x v="0"/>
    <n v="0"/>
    <x v="0"/>
    <x v="0"/>
  </r>
  <r>
    <m/>
    <x v="8"/>
    <x v="17"/>
    <x v="459"/>
    <x v="460"/>
    <x v="214"/>
    <x v="485"/>
    <s v="取 SAL  【詢價相關資料】 Concept 指定 【產品系列】 中最早的 【首批出貨開始日期】值"/>
    <x v="2"/>
    <x v="105"/>
    <m/>
    <s v="General"/>
    <s v="日期類"/>
    <m/>
    <x v="7"/>
    <s v="SAL"/>
    <x v="12"/>
    <x v="5"/>
    <x v="0"/>
    <x v="0"/>
    <s v="INT_TTP_PRODUCT_SERIES_FCS"/>
    <s v="FCS_START_DATE"/>
    <m/>
    <m/>
    <m/>
    <m/>
    <m/>
    <m/>
    <m/>
    <m/>
    <m/>
    <m/>
    <m/>
    <m/>
    <m/>
    <m/>
    <m/>
    <m/>
    <m/>
    <m/>
    <s v="資料清單"/>
    <x v="20"/>
    <x v="4"/>
    <x v="60"/>
    <x v="17"/>
    <e v="#N/A"/>
    <s v="FCS Start Date"/>
    <x v="460"/>
    <x v="214"/>
    <x v="0"/>
    <x v="485"/>
    <x v="12"/>
    <s v="IEC_STD_V10 &gt;&gt; Common &gt;&gt; AutoMetaDataFCS Start Date"/>
    <x v="2"/>
    <x v="0"/>
    <s v="首批出貨開始日期Relationship"/>
    <n v="1061"/>
    <n v="1057"/>
    <n v="0"/>
    <s v=""/>
    <n v="0"/>
    <n v="0"/>
    <n v="1117"/>
    <x v="209"/>
    <s v="Product Series FCS Status"/>
    <x v="104"/>
    <e v="#N/A"/>
    <x v="0"/>
    <s v="P.2.2.0:"/>
    <x v="4"/>
    <x v="4"/>
    <x v="1059"/>
    <x v="459"/>
    <x v="460"/>
    <x v="382"/>
    <x v="0"/>
    <x v="0"/>
    <x v="0"/>
    <x v="3"/>
    <m/>
    <x v="0"/>
    <x v="2"/>
    <s v="Product Series FCS Status_FCS Start Date"/>
    <x v="1043"/>
    <x v="2"/>
    <x v="0"/>
    <x v="5"/>
    <x v="8"/>
    <x v="0"/>
    <x v="0"/>
    <s v="INT_TTP_PRODUCT_SERIES_FCS"/>
    <s v="FCS_START_DATE"/>
    <x v="95"/>
    <x v="313"/>
    <x v="0"/>
    <n v="8"/>
    <x v="5"/>
    <x v="5"/>
    <x v="4"/>
    <s v=""/>
    <s v=""/>
    <n v="1059"/>
    <s v="-1059"/>
    <x v="0"/>
    <x v="0"/>
    <x v="0"/>
    <x v="460"/>
    <x v="12"/>
    <s v="首批出貨開始日期"/>
    <s v=""/>
    <s v=""/>
    <x v="0"/>
    <x v="60"/>
    <m/>
    <s v="^()$"/>
    <n v="9"/>
    <x v="0"/>
    <x v="8"/>
    <x v="0"/>
    <x v="1"/>
    <x v="0"/>
    <x v="1"/>
    <b v="0"/>
    <x v="0"/>
    <x v="1"/>
    <n v="0"/>
    <x v="0"/>
    <b v="0"/>
    <b v="0"/>
    <b v="0"/>
    <b v="0"/>
    <b v="0"/>
    <b v="0"/>
    <b v="0"/>
    <b v="0"/>
    <b v="0"/>
    <b v="0"/>
    <b v="0"/>
    <x v="0"/>
    <x v="0"/>
    <n v="0"/>
    <x v="0"/>
    <x v="0"/>
  </r>
  <r>
    <m/>
    <x v="8"/>
    <x v="17"/>
    <x v="460"/>
    <x v="461"/>
    <x v="1"/>
    <x v="486"/>
    <s v="系列狀態"/>
    <x v="1"/>
    <x v="105"/>
    <m/>
    <s v="General"/>
    <s v="代碼類"/>
    <s v="On Going/EOL"/>
    <x v="7"/>
    <s v="SAL"/>
    <x v="12"/>
    <x v="5"/>
    <x v="0"/>
    <x v="0"/>
    <s v="INT_TTP_PRODUCT_SERIES_FCS"/>
    <s v="SERIES_STATUS"/>
    <m/>
    <m/>
    <m/>
    <m/>
    <m/>
    <m/>
    <m/>
    <m/>
    <m/>
    <m/>
    <m/>
    <m/>
    <m/>
    <m/>
    <m/>
    <m/>
    <m/>
    <m/>
    <s v="資料清單"/>
    <x v="20"/>
    <x v="5"/>
    <x v="60"/>
    <x v="17"/>
    <e v="#N/A"/>
    <s v="Series Status"/>
    <x v="461"/>
    <x v="1"/>
    <x v="0"/>
    <x v="486"/>
    <x v="12"/>
    <s v="IEC_STD_V10 &gt;&gt; Common &gt;&gt; AutoMetaDataSeries Status"/>
    <x v="1"/>
    <x v="0"/>
    <s v="系列狀態Property"/>
    <n v="1062"/>
    <n v="1057"/>
    <n v="0"/>
    <s v="Series Status"/>
    <n v="1"/>
    <n v="0"/>
    <n v="0"/>
    <x v="0"/>
    <s v="Product Series FCS Status"/>
    <x v="104"/>
    <e v="#N/A"/>
    <x v="0"/>
    <s v="P.2.2.0:"/>
    <x v="5"/>
    <x v="5"/>
    <x v="1060"/>
    <x v="460"/>
    <x v="461"/>
    <x v="383"/>
    <x v="70"/>
    <x v="0"/>
    <x v="0"/>
    <x v="2"/>
    <m/>
    <x v="0"/>
    <x v="1"/>
    <s v="Product Series FCS Status_Series Status"/>
    <x v="1044"/>
    <x v="1"/>
    <x v="0"/>
    <x v="5"/>
    <x v="8"/>
    <x v="0"/>
    <x v="0"/>
    <s v="INT_TTP_PRODUCT_SERIES_FCS"/>
    <s v="SERIES_STATUS"/>
    <x v="95"/>
    <x v="314"/>
    <x v="0"/>
    <n v="8"/>
    <x v="5"/>
    <x v="5"/>
    <x v="4"/>
    <s v=""/>
    <s v=""/>
    <n v="1060"/>
    <s v="-1060"/>
    <x v="0"/>
    <x v="0"/>
    <x v="0"/>
    <x v="461"/>
    <x v="12"/>
    <s v="系列狀態"/>
    <s v=""/>
    <s v=""/>
    <x v="0"/>
    <x v="60"/>
    <m/>
    <s v="^()$"/>
    <n v="9"/>
    <x v="0"/>
    <x v="8"/>
    <x v="0"/>
    <x v="1"/>
    <x v="0"/>
    <x v="1"/>
    <b v="0"/>
    <x v="0"/>
    <x v="1"/>
    <n v="0"/>
    <x v="0"/>
    <b v="0"/>
    <b v="0"/>
    <b v="0"/>
    <b v="0"/>
    <b v="0"/>
    <b v="0"/>
    <b v="0"/>
    <b v="0"/>
    <b v="0"/>
    <b v="0"/>
    <b v="0"/>
    <x v="0"/>
    <x v="0"/>
    <n v="0"/>
    <x v="12"/>
    <x v="0"/>
  </r>
  <r>
    <m/>
    <x v="8"/>
    <x v="17"/>
    <x v="461"/>
    <x v="462"/>
    <x v="1"/>
    <x v="487"/>
    <s v="N/A"/>
    <x v="0"/>
    <x v="0"/>
    <m/>
    <s v="General"/>
    <s v="N/A"/>
    <s v="N/A"/>
    <x v="6"/>
    <s v="SAL"/>
    <x v="12"/>
    <x v="5"/>
    <x v="0"/>
    <x v="0"/>
    <s v="INT_TTP_ACTUAL_REVENUE_COST_SHIPMENT"/>
    <m/>
    <m/>
    <m/>
    <m/>
    <m/>
    <m/>
    <m/>
    <m/>
    <m/>
    <m/>
    <m/>
    <m/>
    <m/>
    <m/>
    <m/>
    <m/>
    <m/>
    <m/>
    <m/>
    <s v="資料清單"/>
    <x v="20"/>
    <x v="6"/>
    <x v="60"/>
    <x v="17"/>
    <e v="#N/A"/>
    <s v="Actual Revenue Cost and Shipment Data"/>
    <x v="462"/>
    <x v="1"/>
    <x v="0"/>
    <x v="487"/>
    <x v="12"/>
    <s v="IEC_STD_V10 &gt;&gt; Common &gt;&gt; AutoMetaDataActual Revenue Cost and Shipment Data"/>
    <x v="0"/>
    <x v="0"/>
    <s v="實際收入成本與銷貨相關資訊Concept"/>
    <n v="1063"/>
    <n v="0"/>
    <n v="0"/>
    <s v=""/>
    <n v="0"/>
    <n v="0"/>
    <n v="0"/>
    <x v="0"/>
    <s v=""/>
    <x v="0"/>
    <s v=""/>
    <x v="0"/>
    <s v="P.2.2.0:"/>
    <x v="6"/>
    <x v="6"/>
    <x v="1061"/>
    <x v="461"/>
    <x v="462"/>
    <x v="189"/>
    <x v="26"/>
    <x v="0"/>
    <x v="0"/>
    <x v="7"/>
    <m/>
    <x v="0"/>
    <x v="0"/>
    <s v="Actual Revenue Cost and Shipment Data"/>
    <x v="1045"/>
    <x v="0"/>
    <x v="0"/>
    <x v="5"/>
    <x v="8"/>
    <x v="0"/>
    <x v="0"/>
    <s v="INT_TTP_ACTUAL_REVENUE_COST_SHIPMENT"/>
    <s v=""/>
    <x v="96"/>
    <x v="0"/>
    <x v="0"/>
    <n v="8"/>
    <x v="5"/>
    <x v="5"/>
    <x v="4"/>
    <s v=""/>
    <s v=""/>
    <n v="1061"/>
    <s v="-1061"/>
    <x v="0"/>
    <x v="0"/>
    <x v="0"/>
    <x v="462"/>
    <x v="12"/>
    <s v="實際收入成本與銷貨相關資訊"/>
    <s v=""/>
    <s v=""/>
    <x v="0"/>
    <x v="60"/>
    <m/>
    <s v="^()$"/>
    <n v="9"/>
    <x v="0"/>
    <x v="8"/>
    <x v="0"/>
    <x v="1"/>
    <x v="0"/>
    <x v="1"/>
    <b v="0"/>
    <x v="0"/>
    <x v="0"/>
    <n v="0"/>
    <x v="0"/>
    <b v="0"/>
    <b v="0"/>
    <b v="0"/>
    <b v="0"/>
    <b v="0"/>
    <b v="0"/>
    <b v="0"/>
    <b v="0"/>
    <b v="0"/>
    <b v="0"/>
    <b v="0"/>
    <x v="0"/>
    <x v="0"/>
    <n v="0"/>
    <x v="38"/>
    <x v="0"/>
  </r>
  <r>
    <m/>
    <x v="8"/>
    <x v="17"/>
    <x v="181"/>
    <x v="181"/>
    <x v="1"/>
    <x v="475"/>
    <s v="產品系列"/>
    <x v="2"/>
    <x v="106"/>
    <m/>
    <s v="General"/>
    <s v="代碼類"/>
    <s v="2022-800 ; 2022-Strix"/>
    <x v="7"/>
    <s v="SAL"/>
    <x v="12"/>
    <x v="5"/>
    <x v="0"/>
    <x v="0"/>
    <s v="INT_TTP_ACTUAL_REVENUE_COST_SHIPMENT"/>
    <s v="PRODUCT_SERIES"/>
    <m/>
    <m/>
    <m/>
    <m/>
    <m/>
    <m/>
    <m/>
    <m/>
    <m/>
    <m/>
    <m/>
    <m/>
    <m/>
    <m/>
    <m/>
    <m/>
    <m/>
    <m/>
    <s v="資料清單"/>
    <x v="20"/>
    <x v="7"/>
    <x v="60"/>
    <x v="17"/>
    <e v="#N/A"/>
    <s v="Product Series"/>
    <x v="181"/>
    <x v="1"/>
    <x v="0"/>
    <x v="475"/>
    <x v="12"/>
    <s v="IEC_STD_V10 &gt;&gt; Common &gt;&gt; AutoMetaDataProduct Series"/>
    <x v="2"/>
    <x v="0"/>
    <s v="產品系列Relationship"/>
    <n v="343"/>
    <n v="1063"/>
    <n v="0"/>
    <s v=""/>
    <n v="0"/>
    <n v="0"/>
    <n v="1042"/>
    <x v="84"/>
    <s v="Actual Revenue Cost and Shipment Data"/>
    <x v="105"/>
    <e v="#N/A"/>
    <x v="0"/>
    <s v="P.2.2.0:"/>
    <x v="7"/>
    <x v="7"/>
    <x v="1062"/>
    <x v="181"/>
    <x v="181"/>
    <x v="381"/>
    <x v="69"/>
    <x v="0"/>
    <x v="0"/>
    <x v="2"/>
    <m/>
    <x v="0"/>
    <x v="2"/>
    <s v="Actual Revenue Cost and Shipment Data_Product Series"/>
    <x v="1046"/>
    <x v="2"/>
    <x v="0"/>
    <x v="5"/>
    <x v="8"/>
    <x v="0"/>
    <x v="0"/>
    <s v="INT_TTP_ACTUAL_REVENUE_COST_SHIPMENT"/>
    <s v="PRODUCT_SERIES"/>
    <x v="96"/>
    <x v="281"/>
    <x v="0"/>
    <n v="8"/>
    <x v="5"/>
    <x v="5"/>
    <x v="0"/>
    <s v=""/>
    <s v=""/>
    <n v="1062"/>
    <s v="-1062"/>
    <x v="0"/>
    <x v="0"/>
    <x v="0"/>
    <x v="181"/>
    <x v="12"/>
    <s v="產品系列"/>
    <s v=""/>
    <s v=""/>
    <x v="0"/>
    <x v="60"/>
    <m/>
    <s v="^()$"/>
    <n v="9"/>
    <x v="0"/>
    <x v="8"/>
    <x v="0"/>
    <x v="1"/>
    <x v="1"/>
    <x v="1"/>
    <b v="0"/>
    <x v="0"/>
    <x v="1"/>
    <n v="0"/>
    <x v="0"/>
    <b v="0"/>
    <b v="0"/>
    <b v="0"/>
    <b v="0"/>
    <b v="0"/>
    <b v="0"/>
    <b v="0"/>
    <b v="0"/>
    <b v="0"/>
    <b v="0"/>
    <b v="0"/>
    <x v="0"/>
    <x v="0"/>
    <n v="0"/>
    <x v="0"/>
    <x v="0"/>
  </r>
  <r>
    <m/>
    <x v="8"/>
    <x v="17"/>
    <x v="462"/>
    <x v="463"/>
    <x v="1"/>
    <x v="488"/>
    <s v="資料格式為 YYYY/MM/DD"/>
    <x v="1"/>
    <x v="106"/>
    <m/>
    <s v="General"/>
    <s v="日期類"/>
    <m/>
    <x v="7"/>
    <s v="SAL"/>
    <x v="12"/>
    <x v="5"/>
    <x v="0"/>
    <x v="0"/>
    <s v="INT_TTP_ACTUAL_REVENUE_COST_SHIPMENT"/>
    <s v="PL_MONTHLY_DATE"/>
    <m/>
    <m/>
    <m/>
    <m/>
    <m/>
    <m/>
    <m/>
    <m/>
    <m/>
    <m/>
    <m/>
    <m/>
    <m/>
    <m/>
    <m/>
    <m/>
    <m/>
    <m/>
    <s v="資料清單"/>
    <x v="20"/>
    <x v="8"/>
    <x v="60"/>
    <x v="17"/>
    <e v="#N/A"/>
    <s v="PL Monthly Date"/>
    <x v="463"/>
    <x v="1"/>
    <x v="0"/>
    <x v="488"/>
    <x v="12"/>
    <s v="IEC_STD_V10 &gt;&gt; Common &gt;&gt; AutoMetaDataPL Monthly Date"/>
    <x v="1"/>
    <x v="0"/>
    <s v="P/L 月份Property"/>
    <n v="1065"/>
    <n v="1063"/>
    <n v="0"/>
    <s v="PL Monthly Date"/>
    <n v="1"/>
    <n v="0"/>
    <n v="0"/>
    <x v="0"/>
    <s v="Actual Revenue Cost and Shipment Data"/>
    <x v="105"/>
    <e v="#N/A"/>
    <x v="0"/>
    <s v="P.2.2.0:"/>
    <x v="8"/>
    <x v="8"/>
    <x v="1063"/>
    <x v="462"/>
    <x v="463"/>
    <x v="384"/>
    <x v="0"/>
    <x v="0"/>
    <x v="0"/>
    <x v="3"/>
    <m/>
    <x v="0"/>
    <x v="1"/>
    <s v="Actual Revenue Cost and Shipment Data_PL Monthly Date"/>
    <x v="1047"/>
    <x v="1"/>
    <x v="0"/>
    <x v="5"/>
    <x v="8"/>
    <x v="0"/>
    <x v="0"/>
    <s v="INT_TTP_ACTUAL_REVENUE_COST_SHIPMENT"/>
    <s v="PL_MONTHLY_DATE"/>
    <x v="96"/>
    <x v="315"/>
    <x v="0"/>
    <n v="8"/>
    <x v="5"/>
    <x v="5"/>
    <x v="4"/>
    <s v=""/>
    <s v=""/>
    <n v="1063"/>
    <s v="-1063"/>
    <x v="0"/>
    <x v="0"/>
    <x v="0"/>
    <x v="463"/>
    <x v="12"/>
    <s v="P/L 月份"/>
    <s v=""/>
    <s v=""/>
    <x v="0"/>
    <x v="60"/>
    <m/>
    <s v="^()$"/>
    <n v="9"/>
    <x v="0"/>
    <x v="8"/>
    <x v="0"/>
    <x v="1"/>
    <x v="0"/>
    <x v="1"/>
    <b v="0"/>
    <x v="0"/>
    <x v="1"/>
    <n v="0"/>
    <x v="0"/>
    <b v="0"/>
    <b v="0"/>
    <b v="0"/>
    <b v="0"/>
    <b v="0"/>
    <b v="0"/>
    <b v="0"/>
    <b v="0"/>
    <b v="0"/>
    <b v="0"/>
    <b v="0"/>
    <x v="0"/>
    <x v="0"/>
    <n v="0"/>
    <x v="18"/>
    <x v="0"/>
  </r>
  <r>
    <m/>
    <x v="8"/>
    <x v="17"/>
    <x v="463"/>
    <x v="464"/>
    <x v="1"/>
    <x v="489"/>
    <s v="單位為 千台"/>
    <x v="1"/>
    <x v="106"/>
    <m/>
    <s v="General"/>
    <s v="數值類"/>
    <m/>
    <x v="7"/>
    <s v="SAL"/>
    <x v="12"/>
    <x v="5"/>
    <x v="0"/>
    <x v="0"/>
    <s v="INT_TTP_ACTUAL_REVENUE_COST_SHIPMENT"/>
    <s v="MONTHLY_SHIPPING_VOLUME"/>
    <m/>
    <m/>
    <m/>
    <m/>
    <m/>
    <m/>
    <m/>
    <m/>
    <m/>
    <m/>
    <m/>
    <m/>
    <m/>
    <m/>
    <m/>
    <m/>
    <m/>
    <m/>
    <s v="資料清單"/>
    <x v="20"/>
    <x v="9"/>
    <x v="60"/>
    <x v="17"/>
    <e v="#N/A"/>
    <s v="Monthly Product Series Shipping Volume"/>
    <x v="464"/>
    <x v="1"/>
    <x v="0"/>
    <x v="489"/>
    <x v="12"/>
    <s v="IEC_STD_V10 &gt;&gt; Common &gt;&gt; AutoMetaDataMonthly Product Series Shipping Volume"/>
    <x v="1"/>
    <x v="0"/>
    <s v="每月專案出貨量Property"/>
    <n v="1066"/>
    <n v="1063"/>
    <n v="0"/>
    <s v="Monthly Product Series Shipping Volume"/>
    <n v="1"/>
    <n v="0"/>
    <n v="0"/>
    <x v="0"/>
    <s v="Actual Revenue Cost and Shipment Data"/>
    <x v="105"/>
    <e v="#N/A"/>
    <x v="0"/>
    <s v="P.2.2.0:"/>
    <x v="9"/>
    <x v="9"/>
    <x v="1064"/>
    <x v="463"/>
    <x v="464"/>
    <x v="385"/>
    <x v="0"/>
    <x v="0"/>
    <x v="0"/>
    <x v="4"/>
    <m/>
    <x v="0"/>
    <x v="1"/>
    <s v="Actual Revenue Cost and Shipment Data_Monthly Product Series Shipping Volume"/>
    <x v="1048"/>
    <x v="1"/>
    <x v="0"/>
    <x v="5"/>
    <x v="8"/>
    <x v="0"/>
    <x v="0"/>
    <s v="INT_TTP_ACTUAL_REVENUE_COST_SHIPMENT"/>
    <s v="MONTHLY_SHIPPING_VOLUME"/>
    <x v="96"/>
    <x v="316"/>
    <x v="0"/>
    <n v="8"/>
    <x v="5"/>
    <x v="5"/>
    <x v="4"/>
    <s v=""/>
    <s v=""/>
    <n v="1064"/>
    <s v="-1064"/>
    <x v="0"/>
    <x v="0"/>
    <x v="0"/>
    <x v="464"/>
    <x v="12"/>
    <s v="每月專案出貨量"/>
    <s v=""/>
    <s v=""/>
    <x v="0"/>
    <x v="60"/>
    <m/>
    <s v="^()$"/>
    <n v="9"/>
    <x v="0"/>
    <x v="8"/>
    <x v="0"/>
    <x v="1"/>
    <x v="0"/>
    <x v="1"/>
    <b v="0"/>
    <x v="0"/>
    <x v="1"/>
    <n v="0"/>
    <x v="0"/>
    <b v="0"/>
    <b v="0"/>
    <b v="0"/>
    <b v="0"/>
    <b v="0"/>
    <b v="0"/>
    <b v="0"/>
    <b v="0"/>
    <b v="0"/>
    <b v="0"/>
    <b v="0"/>
    <x v="0"/>
    <x v="0"/>
    <n v="0"/>
    <x v="40"/>
    <x v="0"/>
  </r>
  <r>
    <m/>
    <x v="8"/>
    <x v="17"/>
    <x v="464"/>
    <x v="465"/>
    <x v="1"/>
    <x v="490"/>
    <s v="每月專案銷貨收入"/>
    <x v="1"/>
    <x v="106"/>
    <m/>
    <s v="General"/>
    <s v="金額類"/>
    <m/>
    <x v="7"/>
    <s v="SAL"/>
    <x v="12"/>
    <x v="5"/>
    <x v="0"/>
    <x v="0"/>
    <s v="INT_TTP_ACTUAL_REVENUE_COST_SHIPMENT"/>
    <s v="MONTHLY_REVENUE"/>
    <m/>
    <m/>
    <m/>
    <m/>
    <m/>
    <m/>
    <m/>
    <m/>
    <m/>
    <m/>
    <m/>
    <m/>
    <m/>
    <m/>
    <m/>
    <m/>
    <m/>
    <m/>
    <s v="資料清單"/>
    <x v="20"/>
    <x v="10"/>
    <x v="60"/>
    <x v="17"/>
    <e v="#N/A"/>
    <s v="Monthly Product Series Revenue"/>
    <x v="465"/>
    <x v="1"/>
    <x v="0"/>
    <x v="490"/>
    <x v="12"/>
    <s v="IEC_STD_V10 &gt;&gt; Common &gt;&gt; AutoMetaDataMonthly Product Series Revenue"/>
    <x v="1"/>
    <x v="0"/>
    <s v="每月專案銷貨收入Property"/>
    <n v="1067"/>
    <n v="1063"/>
    <n v="0"/>
    <s v="Monthly Product Series Revenue"/>
    <n v="1"/>
    <n v="0"/>
    <n v="0"/>
    <x v="0"/>
    <s v="Actual Revenue Cost and Shipment Data"/>
    <x v="105"/>
    <e v="#N/A"/>
    <x v="0"/>
    <s v="P.2.2.0:"/>
    <x v="10"/>
    <x v="10"/>
    <x v="1065"/>
    <x v="464"/>
    <x v="465"/>
    <x v="386"/>
    <x v="0"/>
    <x v="0"/>
    <x v="0"/>
    <x v="6"/>
    <m/>
    <x v="0"/>
    <x v="1"/>
    <s v="Actual Revenue Cost and Shipment Data_Monthly Product Series Revenue"/>
    <x v="1049"/>
    <x v="1"/>
    <x v="0"/>
    <x v="5"/>
    <x v="8"/>
    <x v="0"/>
    <x v="0"/>
    <s v="INT_TTP_ACTUAL_REVENUE_COST_SHIPMENT"/>
    <s v="MONTHLY_REVENUE"/>
    <x v="96"/>
    <x v="317"/>
    <x v="0"/>
    <n v="8"/>
    <x v="5"/>
    <x v="5"/>
    <x v="4"/>
    <s v=""/>
    <s v=""/>
    <n v="1065"/>
    <s v="-1065"/>
    <x v="0"/>
    <x v="0"/>
    <x v="0"/>
    <x v="465"/>
    <x v="12"/>
    <s v="每月專案銷貨收入"/>
    <s v=""/>
    <s v=""/>
    <x v="0"/>
    <x v="60"/>
    <m/>
    <s v="^()$"/>
    <n v="9"/>
    <x v="0"/>
    <x v="8"/>
    <x v="0"/>
    <x v="1"/>
    <x v="0"/>
    <x v="1"/>
    <b v="0"/>
    <x v="0"/>
    <x v="1"/>
    <n v="0"/>
    <x v="0"/>
    <b v="0"/>
    <b v="0"/>
    <b v="0"/>
    <b v="0"/>
    <b v="0"/>
    <b v="0"/>
    <b v="0"/>
    <b v="0"/>
    <b v="0"/>
    <b v="0"/>
    <b v="0"/>
    <x v="0"/>
    <x v="0"/>
    <n v="0"/>
    <x v="26"/>
    <x v="0"/>
  </r>
  <r>
    <m/>
    <x v="8"/>
    <x v="17"/>
    <x v="465"/>
    <x v="466"/>
    <x v="1"/>
    <x v="491"/>
    <s v="每月專案材料成本"/>
    <x v="1"/>
    <x v="106"/>
    <m/>
    <s v="General"/>
    <s v="金額類"/>
    <m/>
    <x v="7"/>
    <s v="SAL"/>
    <x v="12"/>
    <x v="5"/>
    <x v="0"/>
    <x v="0"/>
    <s v="INT_TTP_ACTUAL_REVENUE_COST_SHIPMENT"/>
    <s v="MONTHLY_MATERIAL_COST"/>
    <m/>
    <m/>
    <m/>
    <m/>
    <m/>
    <m/>
    <m/>
    <m/>
    <m/>
    <m/>
    <m/>
    <m/>
    <m/>
    <m/>
    <m/>
    <m/>
    <m/>
    <m/>
    <s v="資料清單"/>
    <x v="20"/>
    <x v="11"/>
    <x v="60"/>
    <x v="17"/>
    <e v="#N/A"/>
    <s v="Monthly Product Series Material Cost"/>
    <x v="466"/>
    <x v="1"/>
    <x v="0"/>
    <x v="491"/>
    <x v="12"/>
    <s v="IEC_STD_V10 &gt;&gt; Common &gt;&gt; AutoMetaDataMonthly Product Series Material Cost"/>
    <x v="1"/>
    <x v="0"/>
    <s v="每月專案材料成本Property"/>
    <n v="1068"/>
    <n v="1063"/>
    <n v="0"/>
    <s v="Monthly Product Series Material Cost"/>
    <n v="1"/>
    <n v="0"/>
    <n v="0"/>
    <x v="0"/>
    <s v="Actual Revenue Cost and Shipment Data"/>
    <x v="105"/>
    <e v="#N/A"/>
    <x v="0"/>
    <s v="P.2.2.0:"/>
    <x v="11"/>
    <x v="11"/>
    <x v="1066"/>
    <x v="465"/>
    <x v="466"/>
    <x v="387"/>
    <x v="0"/>
    <x v="0"/>
    <x v="0"/>
    <x v="6"/>
    <m/>
    <x v="0"/>
    <x v="1"/>
    <s v="Actual Revenue Cost and Shipment Data_Monthly Product Series Material Cost"/>
    <x v="1050"/>
    <x v="1"/>
    <x v="0"/>
    <x v="5"/>
    <x v="8"/>
    <x v="0"/>
    <x v="0"/>
    <s v="INT_TTP_ACTUAL_REVENUE_COST_SHIPMENT"/>
    <s v="MONTHLY_MATERIAL_COST"/>
    <x v="96"/>
    <x v="318"/>
    <x v="0"/>
    <n v="8"/>
    <x v="5"/>
    <x v="5"/>
    <x v="4"/>
    <s v=""/>
    <s v=""/>
    <n v="1066"/>
    <s v="-1066"/>
    <x v="0"/>
    <x v="0"/>
    <x v="0"/>
    <x v="466"/>
    <x v="12"/>
    <s v="每月專案材料成本"/>
    <s v=""/>
    <s v=""/>
    <x v="0"/>
    <x v="60"/>
    <m/>
    <s v="^()$"/>
    <n v="9"/>
    <x v="0"/>
    <x v="8"/>
    <x v="0"/>
    <x v="1"/>
    <x v="0"/>
    <x v="1"/>
    <b v="0"/>
    <x v="0"/>
    <x v="1"/>
    <n v="0"/>
    <x v="0"/>
    <b v="0"/>
    <b v="0"/>
    <b v="0"/>
    <b v="0"/>
    <b v="0"/>
    <b v="0"/>
    <b v="0"/>
    <b v="0"/>
    <b v="0"/>
    <b v="0"/>
    <b v="0"/>
    <x v="0"/>
    <x v="0"/>
    <n v="0"/>
    <x v="39"/>
    <x v="0"/>
  </r>
  <r>
    <m/>
    <x v="8"/>
    <x v="17"/>
    <x v="466"/>
    <x v="467"/>
    <x v="1"/>
    <x v="492"/>
    <s v="每月專案生產營運成本"/>
    <x v="1"/>
    <x v="106"/>
    <m/>
    <s v="General"/>
    <s v="金額類"/>
    <m/>
    <x v="7"/>
    <s v="SAL"/>
    <x v="12"/>
    <x v="5"/>
    <x v="0"/>
    <x v="0"/>
    <s v="INT_TTP_ACTUAL_REVENUE_COST_SHIPMENT"/>
    <s v="MONTHLY_MVA_COST"/>
    <m/>
    <m/>
    <m/>
    <m/>
    <m/>
    <m/>
    <m/>
    <m/>
    <m/>
    <m/>
    <m/>
    <m/>
    <m/>
    <m/>
    <m/>
    <m/>
    <m/>
    <m/>
    <s v="資料清單"/>
    <x v="20"/>
    <x v="12"/>
    <x v="60"/>
    <x v="17"/>
    <e v="#N/A"/>
    <s v="Monthly Product Series MVA Cost"/>
    <x v="467"/>
    <x v="1"/>
    <x v="0"/>
    <x v="492"/>
    <x v="12"/>
    <s v="IEC_STD_V10 &gt;&gt; Common &gt;&gt; AutoMetaDataMonthly Product Series MVA Cost"/>
    <x v="1"/>
    <x v="0"/>
    <s v="每月專案生產營運成本Property"/>
    <n v="1069"/>
    <n v="1063"/>
    <n v="0"/>
    <s v="Monthly Product Series MVA Cost"/>
    <n v="1"/>
    <n v="0"/>
    <n v="0"/>
    <x v="0"/>
    <s v="Actual Revenue Cost and Shipment Data"/>
    <x v="105"/>
    <e v="#N/A"/>
    <x v="0"/>
    <s v="P.2.2.0:"/>
    <x v="12"/>
    <x v="12"/>
    <x v="1067"/>
    <x v="466"/>
    <x v="467"/>
    <x v="388"/>
    <x v="0"/>
    <x v="0"/>
    <x v="0"/>
    <x v="6"/>
    <m/>
    <x v="0"/>
    <x v="1"/>
    <s v="Actual Revenue Cost and Shipment Data_Monthly Product Series MVA Cost"/>
    <x v="1051"/>
    <x v="1"/>
    <x v="0"/>
    <x v="5"/>
    <x v="8"/>
    <x v="0"/>
    <x v="0"/>
    <s v="INT_TTP_ACTUAL_REVENUE_COST_SHIPMENT"/>
    <s v="MONTHLY_MVA_COST"/>
    <x v="96"/>
    <x v="319"/>
    <x v="0"/>
    <n v="8"/>
    <x v="5"/>
    <x v="5"/>
    <x v="4"/>
    <s v=""/>
    <s v=""/>
    <n v="1067"/>
    <s v="-1067"/>
    <x v="0"/>
    <x v="0"/>
    <x v="0"/>
    <x v="467"/>
    <x v="12"/>
    <s v="每月專案生產營運成本"/>
    <s v=""/>
    <s v=""/>
    <x v="0"/>
    <x v="60"/>
    <m/>
    <s v="^()$"/>
    <n v="9"/>
    <x v="0"/>
    <x v="8"/>
    <x v="0"/>
    <x v="1"/>
    <x v="0"/>
    <x v="1"/>
    <b v="0"/>
    <x v="0"/>
    <x v="1"/>
    <n v="0"/>
    <x v="0"/>
    <b v="0"/>
    <b v="0"/>
    <b v="0"/>
    <b v="0"/>
    <b v="0"/>
    <b v="0"/>
    <b v="0"/>
    <b v="0"/>
    <b v="0"/>
    <b v="0"/>
    <b v="0"/>
    <x v="0"/>
    <x v="0"/>
    <n v="0"/>
    <x v="13"/>
    <x v="0"/>
  </r>
  <r>
    <m/>
    <x v="8"/>
    <x v="17"/>
    <x v="467"/>
    <x v="468"/>
    <x v="1"/>
    <x v="493"/>
    <s v="自 首批出貨開始日期 累積迄今"/>
    <x v="1"/>
    <x v="106"/>
    <m/>
    <s v="General"/>
    <s v="數值類"/>
    <m/>
    <x v="7"/>
    <s v="SAL"/>
    <x v="12"/>
    <x v="5"/>
    <x v="0"/>
    <x v="0"/>
    <s v="INT_TTP_ACTUAL_REVENUE_COST_SHIPMENT"/>
    <s v="ACCUMULATIVE_SHIPPING_VOLUME"/>
    <m/>
    <m/>
    <m/>
    <m/>
    <m/>
    <m/>
    <m/>
    <m/>
    <m/>
    <m/>
    <m/>
    <m/>
    <m/>
    <m/>
    <m/>
    <m/>
    <m/>
    <m/>
    <s v="資料清單"/>
    <x v="20"/>
    <x v="13"/>
    <x v="60"/>
    <x v="17"/>
    <e v="#N/A"/>
    <s v="Accumulative Product Series Shipping Volume"/>
    <x v="468"/>
    <x v="1"/>
    <x v="0"/>
    <x v="493"/>
    <x v="12"/>
    <s v="IEC_STD_V10 &gt;&gt; Common &gt;&gt; AutoMetaDataAccumulative Product Series Shipping Volume"/>
    <x v="1"/>
    <x v="0"/>
    <s v="累計專案出貨量Property"/>
    <n v="1070"/>
    <n v="1063"/>
    <n v="0"/>
    <s v="Accumulative Product Series Shipping Volume"/>
    <n v="1"/>
    <n v="0"/>
    <n v="0"/>
    <x v="0"/>
    <s v="Actual Revenue Cost and Shipment Data"/>
    <x v="105"/>
    <e v="#N/A"/>
    <x v="0"/>
    <s v="P.2.2.0:"/>
    <x v="13"/>
    <x v="13"/>
    <x v="1068"/>
    <x v="467"/>
    <x v="468"/>
    <x v="389"/>
    <x v="0"/>
    <x v="0"/>
    <x v="0"/>
    <x v="4"/>
    <m/>
    <x v="0"/>
    <x v="1"/>
    <s v="Actual Revenue Cost and Shipment Data_Accumulative Product Series Shipping Volume"/>
    <x v="1052"/>
    <x v="1"/>
    <x v="0"/>
    <x v="5"/>
    <x v="8"/>
    <x v="0"/>
    <x v="0"/>
    <s v="INT_TTP_ACTUAL_REVENUE_COST_SHIPMENT"/>
    <s v="ACCUMULATIVE_SHIPPING_VOLUME"/>
    <x v="96"/>
    <x v="320"/>
    <x v="0"/>
    <n v="8"/>
    <x v="5"/>
    <x v="5"/>
    <x v="4"/>
    <s v=""/>
    <s v=""/>
    <n v="1068"/>
    <s v="-1068"/>
    <x v="0"/>
    <x v="0"/>
    <x v="0"/>
    <x v="468"/>
    <x v="12"/>
    <s v="累計專案出貨量"/>
    <s v=""/>
    <s v=""/>
    <x v="0"/>
    <x v="60"/>
    <m/>
    <s v="^()$"/>
    <n v="9"/>
    <x v="0"/>
    <x v="8"/>
    <x v="0"/>
    <x v="1"/>
    <x v="0"/>
    <x v="1"/>
    <b v="0"/>
    <x v="0"/>
    <x v="1"/>
    <n v="0"/>
    <x v="0"/>
    <b v="0"/>
    <b v="0"/>
    <b v="0"/>
    <b v="0"/>
    <b v="0"/>
    <b v="0"/>
    <b v="0"/>
    <b v="0"/>
    <b v="0"/>
    <b v="0"/>
    <b v="0"/>
    <x v="0"/>
    <x v="0"/>
    <n v="0"/>
    <x v="44"/>
    <x v="0"/>
  </r>
  <r>
    <m/>
    <x v="8"/>
    <x v="17"/>
    <x v="468"/>
    <x v="469"/>
    <x v="1"/>
    <x v="494"/>
    <s v="含NRE/others"/>
    <x v="1"/>
    <x v="106"/>
    <m/>
    <s v="General"/>
    <s v="金額類"/>
    <m/>
    <x v="7"/>
    <s v="SAL"/>
    <x v="12"/>
    <x v="5"/>
    <x v="0"/>
    <x v="0"/>
    <s v="INT_TTP_ACTUAL_REVENUE_COST_SHIPMENT"/>
    <s v="ACCUMULATIVE_REVENUE"/>
    <m/>
    <m/>
    <m/>
    <m/>
    <m/>
    <m/>
    <m/>
    <m/>
    <m/>
    <m/>
    <m/>
    <m/>
    <m/>
    <m/>
    <m/>
    <m/>
    <m/>
    <m/>
    <s v="資料清單"/>
    <x v="20"/>
    <x v="14"/>
    <x v="60"/>
    <x v="17"/>
    <e v="#N/A"/>
    <s v="Accumulative Product Series Revenue"/>
    <x v="469"/>
    <x v="1"/>
    <x v="0"/>
    <x v="494"/>
    <x v="12"/>
    <s v="IEC_STD_V10 &gt;&gt; Common &gt;&gt; AutoMetaDataAccumulative Product Series Revenue"/>
    <x v="1"/>
    <x v="0"/>
    <s v="累計專案銷貨收入Property"/>
    <n v="1071"/>
    <n v="1063"/>
    <n v="0"/>
    <s v="Accumulative Product Series Revenue"/>
    <n v="1"/>
    <n v="0"/>
    <n v="0"/>
    <x v="0"/>
    <s v="Actual Revenue Cost and Shipment Data"/>
    <x v="105"/>
    <e v="#N/A"/>
    <x v="0"/>
    <s v="P.2.2.0:"/>
    <x v="14"/>
    <x v="14"/>
    <x v="1069"/>
    <x v="468"/>
    <x v="469"/>
    <x v="390"/>
    <x v="0"/>
    <x v="0"/>
    <x v="0"/>
    <x v="6"/>
    <m/>
    <x v="0"/>
    <x v="1"/>
    <s v="Actual Revenue Cost and Shipment Data_Accumulative Product Series Revenue"/>
    <x v="1053"/>
    <x v="1"/>
    <x v="0"/>
    <x v="5"/>
    <x v="8"/>
    <x v="0"/>
    <x v="0"/>
    <s v="INT_TTP_ACTUAL_REVENUE_COST_SHIPMENT"/>
    <s v="ACCUMULATIVE_REVENUE"/>
    <x v="96"/>
    <x v="321"/>
    <x v="0"/>
    <n v="8"/>
    <x v="5"/>
    <x v="5"/>
    <x v="4"/>
    <s v=""/>
    <s v=""/>
    <n v="1069"/>
    <s v="-1069"/>
    <x v="0"/>
    <x v="0"/>
    <x v="0"/>
    <x v="469"/>
    <x v="12"/>
    <s v="累計專案銷貨收入"/>
    <s v=""/>
    <s v=""/>
    <x v="0"/>
    <x v="60"/>
    <m/>
    <s v="^()$"/>
    <n v="9"/>
    <x v="0"/>
    <x v="8"/>
    <x v="0"/>
    <x v="1"/>
    <x v="0"/>
    <x v="1"/>
    <b v="0"/>
    <x v="0"/>
    <x v="1"/>
    <n v="0"/>
    <x v="0"/>
    <b v="0"/>
    <b v="0"/>
    <b v="0"/>
    <b v="0"/>
    <b v="0"/>
    <b v="0"/>
    <b v="0"/>
    <b v="0"/>
    <b v="0"/>
    <b v="0"/>
    <b v="0"/>
    <x v="0"/>
    <x v="0"/>
    <n v="0"/>
    <x v="14"/>
    <x v="0"/>
  </r>
  <r>
    <m/>
    <x v="8"/>
    <x v="17"/>
    <x v="469"/>
    <x v="470"/>
    <x v="1"/>
    <x v="495"/>
    <s v="累計專案材料成本"/>
    <x v="1"/>
    <x v="106"/>
    <m/>
    <s v="General"/>
    <s v="金額類"/>
    <m/>
    <x v="7"/>
    <s v="SAL"/>
    <x v="12"/>
    <x v="5"/>
    <x v="0"/>
    <x v="0"/>
    <s v="INT_TTP_ACTUAL_REVENUE_COST_SHIPMENT"/>
    <s v="ACCUMULATIVE_MATERIAL_COST"/>
    <m/>
    <m/>
    <m/>
    <m/>
    <m/>
    <m/>
    <m/>
    <m/>
    <m/>
    <m/>
    <m/>
    <m/>
    <m/>
    <m/>
    <m/>
    <m/>
    <m/>
    <m/>
    <s v="資料清單"/>
    <x v="20"/>
    <x v="15"/>
    <x v="60"/>
    <x v="17"/>
    <e v="#N/A"/>
    <s v="Accumulative Product Series Material Cost"/>
    <x v="470"/>
    <x v="1"/>
    <x v="0"/>
    <x v="495"/>
    <x v="12"/>
    <s v="IEC_STD_V10 &gt;&gt; Common &gt;&gt; AutoMetaDataAccumulative Product Series Material Cost"/>
    <x v="1"/>
    <x v="0"/>
    <s v="累計專案材料成本Property"/>
    <n v="1072"/>
    <n v="1063"/>
    <n v="0"/>
    <s v="Accumulative Product Series Material Cost"/>
    <n v="1"/>
    <n v="0"/>
    <n v="0"/>
    <x v="0"/>
    <s v="Actual Revenue Cost and Shipment Data"/>
    <x v="105"/>
    <e v="#N/A"/>
    <x v="0"/>
    <s v="P.2.2.0:"/>
    <x v="15"/>
    <x v="15"/>
    <x v="1070"/>
    <x v="469"/>
    <x v="470"/>
    <x v="391"/>
    <x v="0"/>
    <x v="0"/>
    <x v="0"/>
    <x v="6"/>
    <m/>
    <x v="0"/>
    <x v="1"/>
    <s v="Actual Revenue Cost and Shipment Data_Accumulative Product Series Material Cost"/>
    <x v="1054"/>
    <x v="1"/>
    <x v="0"/>
    <x v="5"/>
    <x v="8"/>
    <x v="0"/>
    <x v="0"/>
    <s v="INT_TTP_ACTUAL_REVENUE_COST_SHIPMENT"/>
    <s v="ACCUMULATIVE_MATERIAL_COST"/>
    <x v="96"/>
    <x v="322"/>
    <x v="0"/>
    <n v="8"/>
    <x v="5"/>
    <x v="5"/>
    <x v="4"/>
    <s v=""/>
    <s v=""/>
    <n v="1070"/>
    <s v="-1070"/>
    <x v="0"/>
    <x v="0"/>
    <x v="0"/>
    <x v="470"/>
    <x v="12"/>
    <s v="累計專案材料成本"/>
    <s v=""/>
    <s v=""/>
    <x v="0"/>
    <x v="60"/>
    <m/>
    <s v="^()$"/>
    <n v="9"/>
    <x v="0"/>
    <x v="8"/>
    <x v="0"/>
    <x v="1"/>
    <x v="0"/>
    <x v="1"/>
    <b v="0"/>
    <x v="0"/>
    <x v="1"/>
    <n v="0"/>
    <x v="0"/>
    <b v="0"/>
    <b v="0"/>
    <b v="0"/>
    <b v="0"/>
    <b v="0"/>
    <b v="0"/>
    <b v="0"/>
    <b v="0"/>
    <b v="0"/>
    <b v="0"/>
    <b v="0"/>
    <x v="0"/>
    <x v="0"/>
    <n v="0"/>
    <x v="22"/>
    <x v="0"/>
  </r>
  <r>
    <m/>
    <x v="8"/>
    <x v="17"/>
    <x v="470"/>
    <x v="471"/>
    <x v="1"/>
    <x v="496"/>
    <s v="累計專案生產營運成本"/>
    <x v="1"/>
    <x v="106"/>
    <m/>
    <s v="General"/>
    <s v="金額類"/>
    <m/>
    <x v="7"/>
    <s v="SAL"/>
    <x v="12"/>
    <x v="5"/>
    <x v="0"/>
    <x v="0"/>
    <s v="INT_TTP_ACTUAL_REVENUE_COST_SHIPMENT"/>
    <s v="ACCUMULATIVE_MVA_COST"/>
    <m/>
    <m/>
    <m/>
    <m/>
    <m/>
    <m/>
    <m/>
    <m/>
    <m/>
    <m/>
    <m/>
    <m/>
    <m/>
    <m/>
    <m/>
    <m/>
    <m/>
    <m/>
    <s v="資料清單"/>
    <x v="20"/>
    <x v="16"/>
    <x v="60"/>
    <x v="17"/>
    <e v="#N/A"/>
    <s v="Accumulative Product Series MVA Cost"/>
    <x v="471"/>
    <x v="1"/>
    <x v="0"/>
    <x v="496"/>
    <x v="12"/>
    <s v="IEC_STD_V10 &gt;&gt; Common &gt;&gt; AutoMetaDataAccumulative Product Series MVA Cost"/>
    <x v="1"/>
    <x v="0"/>
    <s v="累計專案生產營運成本Property"/>
    <n v="1073"/>
    <n v="1063"/>
    <n v="0"/>
    <s v="Accumulative Product Series MVA Cost"/>
    <n v="1"/>
    <n v="0"/>
    <n v="0"/>
    <x v="0"/>
    <s v="Actual Revenue Cost and Shipment Data"/>
    <x v="105"/>
    <e v="#N/A"/>
    <x v="0"/>
    <s v="P.2.2.0:"/>
    <x v="16"/>
    <x v="16"/>
    <x v="1071"/>
    <x v="470"/>
    <x v="471"/>
    <x v="392"/>
    <x v="0"/>
    <x v="0"/>
    <x v="0"/>
    <x v="6"/>
    <m/>
    <x v="0"/>
    <x v="1"/>
    <s v="Actual Revenue Cost and Shipment Data_Accumulative Product Series MVA Cost"/>
    <x v="1055"/>
    <x v="1"/>
    <x v="0"/>
    <x v="5"/>
    <x v="8"/>
    <x v="0"/>
    <x v="0"/>
    <s v="INT_TTP_ACTUAL_REVENUE_COST_SHIPMENT"/>
    <s v="ACCUMULATIVE_MVA_COST"/>
    <x v="96"/>
    <x v="323"/>
    <x v="0"/>
    <n v="8"/>
    <x v="5"/>
    <x v="5"/>
    <x v="4"/>
    <s v=""/>
    <s v=""/>
    <n v="1071"/>
    <s v="-1071"/>
    <x v="0"/>
    <x v="0"/>
    <x v="0"/>
    <x v="471"/>
    <x v="12"/>
    <s v="累計專案生產營運成本"/>
    <s v=""/>
    <s v=""/>
    <x v="0"/>
    <x v="60"/>
    <m/>
    <s v="^()$"/>
    <n v="9"/>
    <x v="0"/>
    <x v="8"/>
    <x v="0"/>
    <x v="1"/>
    <x v="0"/>
    <x v="1"/>
    <b v="0"/>
    <x v="0"/>
    <x v="1"/>
    <n v="0"/>
    <x v="0"/>
    <b v="0"/>
    <b v="0"/>
    <b v="0"/>
    <b v="0"/>
    <b v="0"/>
    <b v="0"/>
    <b v="0"/>
    <b v="0"/>
    <b v="0"/>
    <b v="0"/>
    <b v="0"/>
    <x v="0"/>
    <x v="0"/>
    <n v="0"/>
    <x v="39"/>
    <x v="0"/>
  </r>
  <r>
    <m/>
    <x v="8"/>
    <x v="17"/>
    <x v="471"/>
    <x v="472"/>
    <x v="1"/>
    <x v="497"/>
    <s v="累計產品系列成本 = 累計材料成本+累計人工與其他成本_x000a_"/>
    <x v="1"/>
    <x v="106"/>
    <m/>
    <s v="General"/>
    <s v="金額類"/>
    <m/>
    <x v="7"/>
    <s v="SAL"/>
    <x v="12"/>
    <x v="5"/>
    <x v="0"/>
    <x v="0"/>
    <s v="INT_TTP_ACTUAL_REVENUE_COST_SHIPMENT"/>
    <s v="ACCUMULATIVE_COST"/>
    <m/>
    <m/>
    <m/>
    <m/>
    <m/>
    <m/>
    <m/>
    <m/>
    <m/>
    <m/>
    <m/>
    <m/>
    <m/>
    <m/>
    <m/>
    <m/>
    <m/>
    <m/>
    <s v="資料清單"/>
    <x v="20"/>
    <x v="17"/>
    <x v="60"/>
    <x v="17"/>
    <e v="#N/A"/>
    <s v="Accumulative Product Series  Cost"/>
    <x v="472"/>
    <x v="1"/>
    <x v="0"/>
    <x v="497"/>
    <x v="12"/>
    <s v="IEC_STD_V10 &gt;&gt; Common &gt;&gt; AutoMetaDataAccumulative Product Series  Cost"/>
    <x v="1"/>
    <x v="0"/>
    <s v="累計專案銷貨成本Property"/>
    <n v="1074"/>
    <n v="1063"/>
    <n v="0"/>
    <s v="Accumulative Product Series  Cost"/>
    <n v="1"/>
    <n v="0"/>
    <n v="0"/>
    <x v="0"/>
    <s v="Actual Revenue Cost and Shipment Data"/>
    <x v="105"/>
    <e v="#N/A"/>
    <x v="0"/>
    <s v="P.2.2.0:"/>
    <x v="17"/>
    <x v="17"/>
    <x v="1072"/>
    <x v="471"/>
    <x v="472"/>
    <x v="393"/>
    <x v="0"/>
    <x v="0"/>
    <x v="0"/>
    <x v="6"/>
    <m/>
    <x v="0"/>
    <x v="1"/>
    <s v="Actual Revenue Cost and Shipment Data_Accumulative Product Series  Cost"/>
    <x v="1056"/>
    <x v="1"/>
    <x v="0"/>
    <x v="5"/>
    <x v="8"/>
    <x v="0"/>
    <x v="0"/>
    <s v="INT_TTP_ACTUAL_REVENUE_COST_SHIPMENT"/>
    <s v="ACCUMULATIVE_COST"/>
    <x v="96"/>
    <x v="324"/>
    <x v="0"/>
    <n v="8"/>
    <x v="5"/>
    <x v="5"/>
    <x v="4"/>
    <s v=""/>
    <s v=""/>
    <n v="1072"/>
    <s v="-1072"/>
    <x v="0"/>
    <x v="0"/>
    <x v="0"/>
    <x v="472"/>
    <x v="12"/>
    <s v="累計專案銷貨成本"/>
    <s v=""/>
    <s v=""/>
    <x v="0"/>
    <x v="60"/>
    <m/>
    <s v="^()$"/>
    <n v="9"/>
    <x v="0"/>
    <x v="8"/>
    <x v="0"/>
    <x v="1"/>
    <x v="0"/>
    <x v="1"/>
    <b v="0"/>
    <x v="0"/>
    <x v="1"/>
    <n v="0"/>
    <x v="0"/>
    <b v="0"/>
    <b v="0"/>
    <b v="0"/>
    <b v="0"/>
    <b v="0"/>
    <b v="0"/>
    <b v="0"/>
    <b v="0"/>
    <b v="0"/>
    <b v="0"/>
    <b v="0"/>
    <x v="0"/>
    <x v="0"/>
    <n v="0"/>
    <x v="36"/>
    <x v="0"/>
  </r>
  <r>
    <m/>
    <x v="8"/>
    <x v="17"/>
    <x v="472"/>
    <x v="473"/>
    <x v="215"/>
    <x v="498"/>
    <s v="產品系列總體淨利額 = 累計產品系列收入 - 累計產品系列成本"/>
    <x v="1"/>
    <x v="106"/>
    <m/>
    <s v="General"/>
    <s v="金額類"/>
    <m/>
    <x v="7"/>
    <s v="SAL"/>
    <x v="12"/>
    <x v="5"/>
    <x v="0"/>
    <x v="0"/>
    <s v="INT_TTP_ACTUAL_REVENUE_COST_SHIPMENT"/>
    <s v="ACCUMULATIVE_NET_PROFIT"/>
    <m/>
    <m/>
    <m/>
    <m/>
    <m/>
    <m/>
    <m/>
    <m/>
    <m/>
    <m/>
    <m/>
    <m/>
    <m/>
    <m/>
    <m/>
    <m/>
    <m/>
    <m/>
    <s v="資料清單"/>
    <x v="20"/>
    <x v="18"/>
    <x v="60"/>
    <x v="17"/>
    <e v="#N/A"/>
    <s v="Accumulative Product Series Net Profit"/>
    <x v="473"/>
    <x v="215"/>
    <x v="0"/>
    <x v="498"/>
    <x v="12"/>
    <s v="IEC_STD_V10 &gt;&gt; Common &gt;&gt; AutoMetaDataAccumulative Product Series Net Profit"/>
    <x v="1"/>
    <x v="0"/>
    <s v="累計專案利益Property"/>
    <n v="1075"/>
    <n v="1063"/>
    <n v="0"/>
    <s v="Accumulative Product Series Net Profit"/>
    <n v="1"/>
    <n v="0"/>
    <n v="0"/>
    <x v="0"/>
    <s v="Actual Revenue Cost and Shipment Data"/>
    <x v="105"/>
    <e v="#N/A"/>
    <x v="0"/>
    <s v="P.2.2.0:"/>
    <x v="18"/>
    <x v="18"/>
    <x v="1073"/>
    <x v="472"/>
    <x v="473"/>
    <x v="394"/>
    <x v="0"/>
    <x v="0"/>
    <x v="0"/>
    <x v="6"/>
    <m/>
    <x v="0"/>
    <x v="1"/>
    <s v="Actual Revenue Cost and Shipment Data_Accumulative Product Series Net Profit"/>
    <x v="1057"/>
    <x v="1"/>
    <x v="0"/>
    <x v="5"/>
    <x v="8"/>
    <x v="0"/>
    <x v="0"/>
    <s v="INT_TTP_ACTUAL_REVENUE_COST_SHIPMENT"/>
    <s v="ACCUMULATIVE_NET_PROFIT"/>
    <x v="96"/>
    <x v="325"/>
    <x v="0"/>
    <n v="8"/>
    <x v="5"/>
    <x v="5"/>
    <x v="4"/>
    <s v=""/>
    <s v=""/>
    <n v="1073"/>
    <s v="-1073"/>
    <x v="0"/>
    <x v="0"/>
    <x v="0"/>
    <x v="473"/>
    <x v="12"/>
    <s v="累計專案利益"/>
    <s v=""/>
    <s v=""/>
    <x v="0"/>
    <x v="60"/>
    <m/>
    <s v="^()$"/>
    <n v="9"/>
    <x v="0"/>
    <x v="8"/>
    <x v="0"/>
    <x v="1"/>
    <x v="0"/>
    <x v="1"/>
    <b v="0"/>
    <x v="0"/>
    <x v="1"/>
    <n v="0"/>
    <x v="0"/>
    <b v="0"/>
    <b v="0"/>
    <b v="0"/>
    <b v="0"/>
    <b v="0"/>
    <b v="0"/>
    <b v="0"/>
    <b v="0"/>
    <b v="0"/>
    <b v="0"/>
    <b v="0"/>
    <x v="0"/>
    <x v="0"/>
    <n v="0"/>
    <x v="40"/>
    <x v="0"/>
  </r>
  <r>
    <m/>
    <x v="8"/>
    <x v="17"/>
    <x v="473"/>
    <x v="474"/>
    <x v="1"/>
    <x v="499"/>
    <s v="產品系列總體淨利率 = 產品系列總體淨利額/累計產品系列收入"/>
    <x v="1"/>
    <x v="106"/>
    <m/>
    <s v="General"/>
    <s v="比例類"/>
    <m/>
    <x v="7"/>
    <s v="SAL"/>
    <x v="12"/>
    <x v="5"/>
    <x v="0"/>
    <x v="0"/>
    <s v="INT_TTP_ACTUAL_REVENUE_COST_SHIPMENT"/>
    <s v="ACCUMULATIVE_NET_PROFIT_RATE"/>
    <m/>
    <m/>
    <m/>
    <m/>
    <m/>
    <m/>
    <m/>
    <m/>
    <m/>
    <m/>
    <m/>
    <m/>
    <m/>
    <m/>
    <m/>
    <m/>
    <m/>
    <m/>
    <s v="資料清單"/>
    <x v="20"/>
    <x v="19"/>
    <x v="60"/>
    <x v="17"/>
    <e v="#N/A"/>
    <s v="Accumulative Series Profitability Ratio"/>
    <x v="474"/>
    <x v="1"/>
    <x v="0"/>
    <x v="499"/>
    <x v="12"/>
    <s v="IEC_STD_V10 &gt;&gt; Common &gt;&gt; AutoMetaDataAccumulative Series Profitability Ratio"/>
    <x v="1"/>
    <x v="0"/>
    <s v="專案收益率Property"/>
    <n v="1076"/>
    <n v="1063"/>
    <n v="0"/>
    <s v="Accumulative Series Profitability Ratio"/>
    <n v="1"/>
    <n v="0"/>
    <n v="0"/>
    <x v="0"/>
    <s v="Actual Revenue Cost and Shipment Data"/>
    <x v="105"/>
    <e v="#N/A"/>
    <x v="0"/>
    <s v="P.2.2.0:"/>
    <x v="19"/>
    <x v="19"/>
    <x v="1074"/>
    <x v="473"/>
    <x v="474"/>
    <x v="395"/>
    <x v="0"/>
    <x v="0"/>
    <x v="0"/>
    <x v="5"/>
    <m/>
    <x v="0"/>
    <x v="1"/>
    <s v="Actual Revenue Cost and Shipment Data_Accumulative Series Profitability Ratio"/>
    <x v="1058"/>
    <x v="1"/>
    <x v="0"/>
    <x v="5"/>
    <x v="8"/>
    <x v="0"/>
    <x v="0"/>
    <s v="INT_TTP_ACTUAL_REVENUE_COST_SHIPMENT"/>
    <s v="ACCUMULATIVE_NET_PROFIT_RATE"/>
    <x v="96"/>
    <x v="326"/>
    <x v="0"/>
    <n v="8"/>
    <x v="5"/>
    <x v="5"/>
    <x v="4"/>
    <s v=""/>
    <s v=""/>
    <n v="1074"/>
    <s v="-1074"/>
    <x v="0"/>
    <x v="0"/>
    <x v="0"/>
    <x v="474"/>
    <x v="12"/>
    <s v="專案收益率"/>
    <s v=""/>
    <s v=""/>
    <x v="0"/>
    <x v="60"/>
    <m/>
    <s v="^()$"/>
    <n v="9"/>
    <x v="0"/>
    <x v="8"/>
    <x v="0"/>
    <x v="1"/>
    <x v="0"/>
    <x v="1"/>
    <b v="0"/>
    <x v="0"/>
    <x v="1"/>
    <n v="0"/>
    <x v="0"/>
    <b v="0"/>
    <b v="0"/>
    <b v="0"/>
    <b v="0"/>
    <b v="0"/>
    <b v="0"/>
    <b v="0"/>
    <b v="0"/>
    <b v="0"/>
    <b v="0"/>
    <b v="0"/>
    <x v="0"/>
    <x v="0"/>
    <n v="0"/>
    <x v="27"/>
    <x v="0"/>
  </r>
  <r>
    <m/>
    <x v="8"/>
    <x v="17"/>
    <x v="474"/>
    <x v="475"/>
    <x v="216"/>
    <x v="500"/>
    <s v="N/A"/>
    <x v="0"/>
    <x v="0"/>
    <m/>
    <s v="General"/>
    <s v="N/A"/>
    <s v="N/A"/>
    <x v="7"/>
    <s v="SAL"/>
    <x v="12"/>
    <x v="5"/>
    <x v="0"/>
    <x v="0"/>
    <s v="INT_PSG_YLY_SHIP_TGT_DATA"/>
    <m/>
    <m/>
    <m/>
    <m/>
    <m/>
    <m/>
    <m/>
    <m/>
    <m/>
    <m/>
    <m/>
    <m/>
    <m/>
    <m/>
    <m/>
    <m/>
    <m/>
    <m/>
    <m/>
    <s v="資料清單"/>
    <x v="20"/>
    <x v="20"/>
    <x v="60"/>
    <x v="17"/>
    <e v="#N/A"/>
    <s v="Yearly SHIPT TRGT Data"/>
    <x v="475"/>
    <x v="216"/>
    <x v="0"/>
    <x v="500"/>
    <x v="12"/>
    <s v="IEC_STD_V10 &gt;&gt; Common &gt;&gt; AutoMetaDataYearly SHIPT TRGT Data"/>
    <x v="0"/>
    <x v="0"/>
    <s v="年度出貨目標資料Concept"/>
    <n v="1077"/>
    <n v="0"/>
    <n v="0"/>
    <s v=""/>
    <n v="0"/>
    <n v="0"/>
    <n v="0"/>
    <x v="0"/>
    <s v=""/>
    <x v="0"/>
    <s v=""/>
    <x v="0"/>
    <s v="P.2.2.0:"/>
    <x v="20"/>
    <x v="20"/>
    <x v="1075"/>
    <x v="474"/>
    <x v="475"/>
    <x v="189"/>
    <x v="26"/>
    <x v="0"/>
    <x v="0"/>
    <x v="7"/>
    <m/>
    <x v="0"/>
    <x v="0"/>
    <s v="Yearly SHIPT TRGT Data"/>
    <x v="1059"/>
    <x v="0"/>
    <x v="0"/>
    <x v="5"/>
    <x v="8"/>
    <x v="0"/>
    <x v="0"/>
    <s v="INT_PSG_YLY_SHIP_TGT_DATA"/>
    <s v=""/>
    <x v="97"/>
    <x v="0"/>
    <x v="0"/>
    <n v="8"/>
    <x v="5"/>
    <x v="5"/>
    <x v="4"/>
    <s v=""/>
    <s v=""/>
    <n v="1075"/>
    <s v="-1075"/>
    <x v="0"/>
    <x v="0"/>
    <x v="0"/>
    <x v="475"/>
    <x v="12"/>
    <s v="年度出貨目標資料"/>
    <s v=""/>
    <s v=""/>
    <x v="0"/>
    <x v="60"/>
    <m/>
    <s v="^()$"/>
    <n v="9"/>
    <x v="0"/>
    <x v="8"/>
    <x v="0"/>
    <x v="1"/>
    <x v="0"/>
    <x v="1"/>
    <b v="0"/>
    <x v="0"/>
    <x v="0"/>
    <n v="0"/>
    <x v="0"/>
    <b v="0"/>
    <b v="0"/>
    <b v="0"/>
    <b v="0"/>
    <b v="0"/>
    <b v="0"/>
    <b v="0"/>
    <b v="0"/>
    <b v="0"/>
    <b v="0"/>
    <b v="0"/>
    <x v="0"/>
    <x v="0"/>
    <n v="0"/>
    <x v="17"/>
    <x v="0"/>
  </r>
  <r>
    <m/>
    <x v="8"/>
    <x v="17"/>
    <x v="177"/>
    <x v="177"/>
    <x v="99"/>
    <x v="258"/>
    <s v="N/A"/>
    <x v="2"/>
    <x v="107"/>
    <m/>
    <s v="General"/>
    <s v="代碼類"/>
    <s v="BU1: 第一事業部_x000a_BU2: 第二事業部"/>
    <x v="7"/>
    <s v="SAL"/>
    <x v="12"/>
    <x v="5"/>
    <x v="0"/>
    <x v="0"/>
    <s v="INT_PSG_YLY_SHIP_TGT_DATA"/>
    <s v="BU"/>
    <m/>
    <m/>
    <m/>
    <m/>
    <m/>
    <m/>
    <m/>
    <m/>
    <m/>
    <m/>
    <m/>
    <m/>
    <m/>
    <m/>
    <m/>
    <m/>
    <m/>
    <m/>
    <s v="資料清單"/>
    <x v="20"/>
    <x v="21"/>
    <x v="60"/>
    <x v="17"/>
    <e v="#N/A"/>
    <s v="BU Code"/>
    <x v="177"/>
    <x v="99"/>
    <x v="0"/>
    <x v="258"/>
    <x v="12"/>
    <s v="IEC_STD_V10 &gt;&gt; Common &gt;&gt; AutoMetaDataBU Code"/>
    <x v="2"/>
    <x v="0"/>
    <s v="事業處代碼Relationship"/>
    <n v="339"/>
    <n v="1077"/>
    <n v="0"/>
    <s v=""/>
    <n v="0"/>
    <n v="0"/>
    <n v="1055"/>
    <x v="80"/>
    <s v="Yearly SHIPT TRGT Data"/>
    <x v="106"/>
    <e v="#N/A"/>
    <x v="0"/>
    <s v="P.2.2.0:"/>
    <x v="21"/>
    <x v="21"/>
    <x v="1076"/>
    <x v="177"/>
    <x v="177"/>
    <x v="189"/>
    <x v="37"/>
    <x v="0"/>
    <x v="0"/>
    <x v="2"/>
    <m/>
    <x v="0"/>
    <x v="2"/>
    <s v="Yearly SHIPT TRGT Data_BU Code"/>
    <x v="1060"/>
    <x v="2"/>
    <x v="0"/>
    <x v="5"/>
    <x v="8"/>
    <x v="0"/>
    <x v="0"/>
    <s v="INT_PSG_YLY_SHIP_TGT_DATA"/>
    <s v="BU"/>
    <x v="97"/>
    <x v="150"/>
    <x v="0"/>
    <n v="8"/>
    <x v="5"/>
    <x v="5"/>
    <x v="0"/>
    <s v=""/>
    <s v=""/>
    <n v="1076"/>
    <s v="-1076"/>
    <x v="0"/>
    <x v="0"/>
    <x v="0"/>
    <x v="177"/>
    <x v="12"/>
    <s v="事業處代碼"/>
    <s v=""/>
    <s v=""/>
    <x v="0"/>
    <x v="60"/>
    <m/>
    <s v="^()$"/>
    <n v="9"/>
    <x v="0"/>
    <x v="8"/>
    <x v="0"/>
    <x v="1"/>
    <x v="1"/>
    <x v="1"/>
    <b v="0"/>
    <x v="0"/>
    <x v="1"/>
    <n v="0"/>
    <x v="0"/>
    <b v="0"/>
    <b v="0"/>
    <b v="0"/>
    <b v="0"/>
    <b v="0"/>
    <b v="0"/>
    <b v="0"/>
    <b v="0"/>
    <b v="0"/>
    <b v="0"/>
    <b v="0"/>
    <x v="0"/>
    <x v="0"/>
    <n v="0"/>
    <x v="1"/>
    <x v="0"/>
  </r>
  <r>
    <m/>
    <x v="8"/>
    <x v="17"/>
    <x v="178"/>
    <x v="178"/>
    <x v="93"/>
    <x v="259"/>
    <s v="N/A"/>
    <x v="2"/>
    <x v="107"/>
    <m/>
    <s v="General"/>
    <s v="代碼類"/>
    <s v="HP, Dynabook, ASUS, Tiny"/>
    <x v="7"/>
    <s v="SAL"/>
    <x v="12"/>
    <x v="5"/>
    <x v="0"/>
    <x v="0"/>
    <s v="INT_PSG_YLY_SHIP_TGT_DATA"/>
    <s v="CUSTOMER"/>
    <m/>
    <m/>
    <m/>
    <m/>
    <m/>
    <m/>
    <m/>
    <m/>
    <m/>
    <m/>
    <m/>
    <m/>
    <m/>
    <m/>
    <m/>
    <m/>
    <m/>
    <m/>
    <s v="資料清單"/>
    <x v="20"/>
    <x v="22"/>
    <x v="60"/>
    <x v="17"/>
    <e v="#N/A"/>
    <s v="Customer Name"/>
    <x v="178"/>
    <x v="93"/>
    <x v="0"/>
    <x v="259"/>
    <x v="12"/>
    <s v="IEC_STD_V10 &gt;&gt; Common &gt;&gt; AutoMetaDataCustomer Name"/>
    <x v="2"/>
    <x v="0"/>
    <s v="客戶名稱Relationship"/>
    <n v="340"/>
    <n v="1077"/>
    <n v="0"/>
    <s v=""/>
    <n v="0"/>
    <n v="0"/>
    <n v="1036"/>
    <x v="81"/>
    <s v="Yearly SHIPT TRGT Data"/>
    <x v="106"/>
    <e v="#N/A"/>
    <x v="0"/>
    <s v="P.2.2.0:"/>
    <x v="22"/>
    <x v="22"/>
    <x v="1077"/>
    <x v="178"/>
    <x v="178"/>
    <x v="189"/>
    <x v="39"/>
    <x v="0"/>
    <x v="0"/>
    <x v="2"/>
    <m/>
    <x v="0"/>
    <x v="2"/>
    <s v="Yearly SHIPT TRGT Data_Customer Name"/>
    <x v="1061"/>
    <x v="2"/>
    <x v="0"/>
    <x v="5"/>
    <x v="8"/>
    <x v="0"/>
    <x v="0"/>
    <s v="INT_PSG_YLY_SHIP_TGT_DATA"/>
    <s v="CUSTOMER"/>
    <x v="97"/>
    <x v="152"/>
    <x v="0"/>
    <n v="8"/>
    <x v="5"/>
    <x v="5"/>
    <x v="0"/>
    <s v=""/>
    <s v=""/>
    <n v="1077"/>
    <s v="-1077"/>
    <x v="0"/>
    <x v="0"/>
    <x v="0"/>
    <x v="178"/>
    <x v="12"/>
    <s v="客戶名稱"/>
    <s v=""/>
    <s v=""/>
    <x v="0"/>
    <x v="60"/>
    <m/>
    <s v="^()$"/>
    <n v="9"/>
    <x v="0"/>
    <x v="8"/>
    <x v="0"/>
    <x v="1"/>
    <x v="1"/>
    <x v="1"/>
    <b v="0"/>
    <x v="0"/>
    <x v="1"/>
    <n v="0"/>
    <x v="0"/>
    <b v="0"/>
    <b v="0"/>
    <b v="0"/>
    <b v="0"/>
    <b v="0"/>
    <b v="0"/>
    <b v="0"/>
    <b v="0"/>
    <b v="0"/>
    <b v="0"/>
    <b v="0"/>
    <x v="0"/>
    <x v="0"/>
    <n v="0"/>
    <x v="12"/>
    <x v="0"/>
  </r>
  <r>
    <m/>
    <x v="8"/>
    <x v="17"/>
    <x v="251"/>
    <x v="251"/>
    <x v="104"/>
    <x v="261"/>
    <s v="格式為 YYYY"/>
    <x v="2"/>
    <x v="107"/>
    <m/>
    <s v="General"/>
    <s v="數值類"/>
    <m/>
    <x v="7"/>
    <s v="SAL"/>
    <x v="12"/>
    <x v="5"/>
    <x v="0"/>
    <x v="0"/>
    <s v="INT_PSG_YLY_SHIP_TGT_DATA"/>
    <s v="PLAN_YEAR"/>
    <m/>
    <m/>
    <m/>
    <m/>
    <m/>
    <m/>
    <m/>
    <m/>
    <m/>
    <m/>
    <m/>
    <m/>
    <m/>
    <m/>
    <m/>
    <m/>
    <m/>
    <m/>
    <s v="資料清單"/>
    <x v="20"/>
    <x v="23"/>
    <x v="60"/>
    <x v="17"/>
    <e v="#N/A"/>
    <s v="Planned Year"/>
    <x v="251"/>
    <x v="104"/>
    <x v="0"/>
    <x v="261"/>
    <x v="12"/>
    <s v="IEC_STD_V10 &gt;&gt; Common &gt;&gt; AutoMetaDataPlanned Year"/>
    <x v="2"/>
    <x v="0"/>
    <s v="計畫年度 Relationship"/>
    <n v="487"/>
    <n v="1077"/>
    <n v="0"/>
    <s v=""/>
    <n v="0"/>
    <n v="0"/>
    <n v="487"/>
    <x v="110"/>
    <s v="Yearly SHIPT TRGT Data"/>
    <x v="106"/>
    <e v="#N/A"/>
    <x v="0"/>
    <s v="P.2.2.0:"/>
    <x v="23"/>
    <x v="23"/>
    <x v="1078"/>
    <x v="251"/>
    <x v="251"/>
    <x v="217"/>
    <x v="0"/>
    <x v="0"/>
    <x v="0"/>
    <x v="4"/>
    <m/>
    <x v="0"/>
    <x v="2"/>
    <s v="Yearly SHIPT TRGT Data_Planned Year"/>
    <x v="1062"/>
    <x v="2"/>
    <x v="0"/>
    <x v="5"/>
    <x v="8"/>
    <x v="0"/>
    <x v="0"/>
    <s v="INT_PSG_YLY_SHIP_TGT_DATA"/>
    <s v="PLAN_YEAR"/>
    <x v="97"/>
    <x v="154"/>
    <x v="0"/>
    <n v="8"/>
    <x v="5"/>
    <x v="5"/>
    <x v="0"/>
    <s v=""/>
    <s v=""/>
    <n v="1078"/>
    <s v="-1078"/>
    <x v="0"/>
    <x v="0"/>
    <x v="0"/>
    <x v="251"/>
    <x v="12"/>
    <s v="計畫年度 "/>
    <s v=""/>
    <s v=""/>
    <x v="0"/>
    <x v="60"/>
    <m/>
    <s v="^()$"/>
    <n v="9"/>
    <x v="0"/>
    <x v="8"/>
    <x v="0"/>
    <x v="1"/>
    <x v="1"/>
    <x v="1"/>
    <b v="0"/>
    <x v="0"/>
    <x v="1"/>
    <n v="0"/>
    <x v="0"/>
    <b v="0"/>
    <b v="0"/>
    <b v="0"/>
    <b v="0"/>
    <b v="0"/>
    <b v="0"/>
    <b v="0"/>
    <b v="0"/>
    <b v="0"/>
    <b v="0"/>
    <b v="0"/>
    <x v="0"/>
    <x v="0"/>
    <n v="0"/>
    <x v="2"/>
    <x v="0"/>
  </r>
  <r>
    <m/>
    <x v="8"/>
    <x v="17"/>
    <x v="308"/>
    <x v="309"/>
    <x v="217"/>
    <x v="318"/>
    <s v="以年資料的方式定義年度出貨目標_x000a_儲存單位為 台_x000a_顯示單位為 千台"/>
    <x v="1"/>
    <x v="107"/>
    <m/>
    <s v="General"/>
    <s v="數值類"/>
    <m/>
    <x v="7"/>
    <s v="SAL"/>
    <x v="12"/>
    <x v="5"/>
    <x v="0"/>
    <x v="0"/>
    <s v="INT_PSG_YLY_SHIP_TGT_DATA"/>
    <s v="YLY_SHIP_TGT"/>
    <m/>
    <m/>
    <m/>
    <m/>
    <m/>
    <m/>
    <m/>
    <m/>
    <m/>
    <m/>
    <m/>
    <m/>
    <m/>
    <m/>
    <m/>
    <m/>
    <m/>
    <m/>
    <s v="資料清單"/>
    <x v="20"/>
    <x v="24"/>
    <x v="60"/>
    <x v="17"/>
    <e v="#N/A"/>
    <s v="Yearly Shipment Target"/>
    <x v="309"/>
    <x v="217"/>
    <x v="0"/>
    <x v="318"/>
    <x v="12"/>
    <s v="IEC_STD_V10 &gt;&gt; Common &gt;&gt; AutoMetaDataYearly Shipment Target"/>
    <x v="1"/>
    <x v="0"/>
    <s v="年度出貨目標Property"/>
    <n v="632"/>
    <n v="1077"/>
    <n v="0"/>
    <s v="Yearly Shipment Target"/>
    <n v="1"/>
    <n v="0"/>
    <n v="0"/>
    <x v="0"/>
    <s v="Yearly SHIPT TRGT Data"/>
    <x v="106"/>
    <e v="#N/A"/>
    <x v="0"/>
    <s v="P.2.2.0:"/>
    <x v="24"/>
    <x v="24"/>
    <x v="1079"/>
    <x v="308"/>
    <x v="309"/>
    <x v="396"/>
    <x v="0"/>
    <x v="0"/>
    <x v="0"/>
    <x v="4"/>
    <m/>
    <x v="0"/>
    <x v="1"/>
    <s v="Yearly SHIPT TRGT Data_Yearly Shipment Target"/>
    <x v="1063"/>
    <x v="1"/>
    <x v="0"/>
    <x v="5"/>
    <x v="8"/>
    <x v="0"/>
    <x v="0"/>
    <s v="INT_PSG_YLY_SHIP_TGT_DATA"/>
    <s v="YLY_SHIP_TGT"/>
    <x v="97"/>
    <x v="327"/>
    <x v="0"/>
    <n v="8"/>
    <x v="5"/>
    <x v="5"/>
    <x v="4"/>
    <s v=""/>
    <s v=""/>
    <n v="1079"/>
    <s v="-1079"/>
    <x v="0"/>
    <x v="0"/>
    <x v="0"/>
    <x v="309"/>
    <x v="12"/>
    <s v="年度出貨目標"/>
    <s v=""/>
    <s v=""/>
    <x v="0"/>
    <x v="60"/>
    <m/>
    <s v="^()$"/>
    <n v="9"/>
    <x v="0"/>
    <x v="8"/>
    <x v="0"/>
    <x v="1"/>
    <x v="1"/>
    <x v="1"/>
    <b v="0"/>
    <x v="0"/>
    <x v="1"/>
    <n v="0"/>
    <x v="0"/>
    <b v="0"/>
    <b v="0"/>
    <b v="0"/>
    <b v="0"/>
    <b v="0"/>
    <b v="0"/>
    <b v="0"/>
    <b v="0"/>
    <b v="0"/>
    <b v="0"/>
    <b v="0"/>
    <x v="0"/>
    <x v="0"/>
    <n v="0"/>
    <x v="17"/>
    <x v="0"/>
  </r>
  <r>
    <m/>
    <x v="9"/>
    <x v="18"/>
    <x v="475"/>
    <x v="476"/>
    <x v="1"/>
    <x v="501"/>
    <s v="N/A"/>
    <x v="0"/>
    <x v="0"/>
    <m/>
    <s v="General"/>
    <s v="N/A"/>
    <s v="N/A"/>
    <x v="8"/>
    <s v="SAL"/>
    <x v="12"/>
    <x v="5"/>
    <x v="0"/>
    <x v="0"/>
    <s v="INT_RFQ_PROJECT_STAGE_MASTER"/>
    <m/>
    <m/>
    <m/>
    <m/>
    <m/>
    <m/>
    <m/>
    <m/>
    <m/>
    <m/>
    <m/>
    <m/>
    <m/>
    <m/>
    <m/>
    <m/>
    <m/>
    <m/>
    <m/>
    <s v="資料清單"/>
    <x v="21"/>
    <x v="0"/>
    <x v="60"/>
    <x v="18"/>
    <e v="#N/A"/>
    <s v="Project Stage Master"/>
    <x v="476"/>
    <x v="1"/>
    <x v="0"/>
    <x v="501"/>
    <x v="12"/>
    <s v="IEC_STD_V10 &gt;&gt; Common &gt;&gt; AutoMetaDataProject Stage Master"/>
    <x v="0"/>
    <x v="0"/>
    <s v="專案階段主檔Concept"/>
    <n v="1082"/>
    <n v="0"/>
    <n v="0"/>
    <s v=""/>
    <n v="0"/>
    <n v="0"/>
    <n v="0"/>
    <x v="0"/>
    <s v=""/>
    <x v="0"/>
    <s v=""/>
    <x v="0"/>
    <s v="P.2.2.0:"/>
    <x v="25"/>
    <x v="25"/>
    <x v="1080"/>
    <x v="475"/>
    <x v="476"/>
    <x v="189"/>
    <x v="26"/>
    <x v="0"/>
    <x v="0"/>
    <x v="7"/>
    <m/>
    <x v="0"/>
    <x v="0"/>
    <s v="Project Stage Master"/>
    <x v="1064"/>
    <x v="0"/>
    <x v="0"/>
    <x v="5"/>
    <x v="9"/>
    <x v="0"/>
    <x v="0"/>
    <s v="INT_RFQ_PROJECT_STAGE_MASTER"/>
    <s v=""/>
    <x v="98"/>
    <x v="0"/>
    <x v="0"/>
    <n v="8"/>
    <x v="5"/>
    <x v="5"/>
    <x v="4"/>
    <s v=""/>
    <s v=""/>
    <n v="1080"/>
    <s v="-1080"/>
    <x v="0"/>
    <x v="0"/>
    <x v="0"/>
    <x v="476"/>
    <x v="12"/>
    <s v="專案階段主檔"/>
    <s v=""/>
    <s v=""/>
    <x v="0"/>
    <x v="60"/>
    <m/>
    <s v="^()$"/>
    <n v="9"/>
    <x v="0"/>
    <x v="9"/>
    <x v="0"/>
    <x v="1"/>
    <x v="0"/>
    <x v="1"/>
    <b v="0"/>
    <x v="0"/>
    <x v="0"/>
    <n v="0"/>
    <x v="0"/>
    <b v="0"/>
    <b v="0"/>
    <b v="0"/>
    <b v="0"/>
    <b v="0"/>
    <b v="0"/>
    <b v="0"/>
    <b v="0"/>
    <b v="0"/>
    <b v="0"/>
    <b v="0"/>
    <x v="0"/>
    <x v="0"/>
    <n v="0"/>
    <x v="6"/>
    <x v="0"/>
  </r>
  <r>
    <m/>
    <x v="9"/>
    <x v="18"/>
    <x v="476"/>
    <x v="477"/>
    <x v="1"/>
    <x v="502"/>
    <s v="N/A"/>
    <x v="1"/>
    <x v="108"/>
    <m/>
    <s v="General"/>
    <s v="代碼類"/>
    <s v="DB, SI, PV, RTM, FCS"/>
    <x v="7"/>
    <s v="SAL"/>
    <x v="12"/>
    <x v="5"/>
    <x v="0"/>
    <x v="0"/>
    <s v="INT_RFQ_PROJECT_STAGE_MASTER"/>
    <s v="PROJECT_STAGE"/>
    <m/>
    <m/>
    <m/>
    <m/>
    <m/>
    <m/>
    <m/>
    <m/>
    <m/>
    <m/>
    <m/>
    <m/>
    <m/>
    <m/>
    <m/>
    <m/>
    <m/>
    <m/>
    <s v="資料清單"/>
    <x v="21"/>
    <x v="1"/>
    <x v="60"/>
    <x v="18"/>
    <e v="#N/A"/>
    <s v="Project Stage"/>
    <x v="477"/>
    <x v="1"/>
    <x v="0"/>
    <x v="502"/>
    <x v="12"/>
    <s v="IEC_STD_V10 &gt;&gt; Common &gt;&gt; AutoMetaDataProject Stage"/>
    <x v="1"/>
    <x v="0"/>
    <s v="專案階段Property"/>
    <n v="1083"/>
    <n v="1082"/>
    <n v="0"/>
    <s v="Project Stage"/>
    <n v="1"/>
    <n v="0"/>
    <n v="0"/>
    <x v="0"/>
    <s v="Project Stage Master"/>
    <x v="107"/>
    <e v="#N/A"/>
    <x v="0"/>
    <s v="P.2.2.0:"/>
    <x v="26"/>
    <x v="26"/>
    <x v="1081"/>
    <x v="476"/>
    <x v="477"/>
    <x v="189"/>
    <x v="71"/>
    <x v="0"/>
    <x v="0"/>
    <x v="2"/>
    <m/>
    <x v="0"/>
    <x v="1"/>
    <s v="Project Stage Master_Project Stage"/>
    <x v="1065"/>
    <x v="1"/>
    <x v="0"/>
    <x v="5"/>
    <x v="9"/>
    <x v="0"/>
    <x v="0"/>
    <s v="INT_RFQ_PROJECT_STAGE_MASTER"/>
    <s v="PROJECT_STAGE"/>
    <x v="98"/>
    <x v="328"/>
    <x v="0"/>
    <n v="8"/>
    <x v="5"/>
    <x v="5"/>
    <x v="4"/>
    <s v=""/>
    <s v=""/>
    <n v="1081"/>
    <s v="-1081"/>
    <x v="0"/>
    <x v="0"/>
    <x v="0"/>
    <x v="477"/>
    <x v="12"/>
    <s v="專案階段"/>
    <s v=""/>
    <s v=""/>
    <x v="0"/>
    <x v="60"/>
    <m/>
    <s v="^()$"/>
    <n v="9"/>
    <x v="0"/>
    <x v="9"/>
    <x v="0"/>
    <x v="1"/>
    <x v="0"/>
    <x v="1"/>
    <b v="0"/>
    <x v="0"/>
    <x v="1"/>
    <n v="0"/>
    <x v="0"/>
    <b v="0"/>
    <b v="0"/>
    <b v="0"/>
    <b v="0"/>
    <b v="0"/>
    <b v="0"/>
    <b v="0"/>
    <b v="0"/>
    <b v="0"/>
    <b v="0"/>
    <b v="0"/>
    <x v="0"/>
    <x v="0"/>
    <n v="0"/>
    <x v="12"/>
    <x v="0"/>
  </r>
  <r>
    <m/>
    <x v="9"/>
    <x v="18"/>
    <x v="477"/>
    <x v="478"/>
    <x v="1"/>
    <x v="503"/>
    <s v="N/A"/>
    <x v="0"/>
    <x v="0"/>
    <m/>
    <s v="General"/>
    <s v="N/A"/>
    <s v="N/A"/>
    <x v="8"/>
    <s v="SAL"/>
    <x v="12"/>
    <x v="5"/>
    <x v="0"/>
    <x v="0"/>
    <s v="INT_RFQ_SHIPMENT_TARGET"/>
    <m/>
    <m/>
    <m/>
    <m/>
    <m/>
    <m/>
    <m/>
    <m/>
    <m/>
    <m/>
    <m/>
    <m/>
    <m/>
    <m/>
    <m/>
    <m/>
    <m/>
    <m/>
    <m/>
    <s v="資料清單"/>
    <x v="21"/>
    <x v="2"/>
    <x v="60"/>
    <x v="18"/>
    <e v="#N/A"/>
    <s v="RFQ Shipment Target Data"/>
    <x v="478"/>
    <x v="1"/>
    <x v="0"/>
    <x v="503"/>
    <x v="12"/>
    <s v="IEC_STD_V10 &gt;&gt; Common &gt;&gt; AutoMetaDataRFQ Shipment Target Data"/>
    <x v="0"/>
    <x v="0"/>
    <s v="年度目標資料Concept"/>
    <n v="1084"/>
    <n v="0"/>
    <n v="0"/>
    <s v=""/>
    <n v="0"/>
    <n v="0"/>
    <n v="0"/>
    <x v="0"/>
    <s v=""/>
    <x v="0"/>
    <s v=""/>
    <x v="0"/>
    <s v="P.2.2.0:"/>
    <x v="27"/>
    <x v="27"/>
    <x v="1082"/>
    <x v="477"/>
    <x v="478"/>
    <x v="189"/>
    <x v="26"/>
    <x v="0"/>
    <x v="0"/>
    <x v="7"/>
    <m/>
    <x v="0"/>
    <x v="0"/>
    <s v="RFQ Shipment Target Data"/>
    <x v="1066"/>
    <x v="0"/>
    <x v="0"/>
    <x v="5"/>
    <x v="9"/>
    <x v="0"/>
    <x v="0"/>
    <s v="INT_RFQ_SHIPMENT_TARGET"/>
    <s v=""/>
    <x v="99"/>
    <x v="0"/>
    <x v="0"/>
    <n v="8"/>
    <x v="5"/>
    <x v="5"/>
    <x v="4"/>
    <s v=""/>
    <s v=""/>
    <n v="1082"/>
    <s v="-1082"/>
    <x v="0"/>
    <x v="0"/>
    <x v="0"/>
    <x v="478"/>
    <x v="12"/>
    <s v="年度目標資料"/>
    <s v=""/>
    <s v=""/>
    <x v="0"/>
    <x v="60"/>
    <m/>
    <s v="^()$"/>
    <n v="9"/>
    <x v="0"/>
    <x v="9"/>
    <x v="0"/>
    <x v="1"/>
    <x v="0"/>
    <x v="1"/>
    <b v="0"/>
    <x v="0"/>
    <x v="0"/>
    <n v="0"/>
    <x v="0"/>
    <b v="0"/>
    <b v="0"/>
    <b v="0"/>
    <b v="0"/>
    <b v="0"/>
    <b v="0"/>
    <b v="0"/>
    <b v="0"/>
    <b v="0"/>
    <b v="0"/>
    <b v="0"/>
    <x v="0"/>
    <x v="0"/>
    <n v="0"/>
    <x v="9"/>
    <x v="0"/>
  </r>
  <r>
    <m/>
    <x v="9"/>
    <x v="18"/>
    <x v="177"/>
    <x v="177"/>
    <x v="1"/>
    <x v="258"/>
    <s v="N/A"/>
    <x v="2"/>
    <x v="109"/>
    <m/>
    <s v="General"/>
    <s v="代碼類"/>
    <s v="BU1, BU2"/>
    <x v="7"/>
    <s v="SAL"/>
    <x v="12"/>
    <x v="5"/>
    <x v="0"/>
    <x v="0"/>
    <s v="INT_RFQ_SHIPMENT_TARGET"/>
    <s v="BU_CODE"/>
    <m/>
    <m/>
    <m/>
    <m/>
    <m/>
    <m/>
    <m/>
    <m/>
    <m/>
    <m/>
    <m/>
    <m/>
    <m/>
    <m/>
    <m/>
    <m/>
    <m/>
    <m/>
    <s v="資料清單"/>
    <x v="21"/>
    <x v="3"/>
    <x v="60"/>
    <x v="18"/>
    <e v="#N/A"/>
    <s v="BU Code"/>
    <x v="177"/>
    <x v="1"/>
    <x v="0"/>
    <x v="258"/>
    <x v="12"/>
    <s v="IEC_STD_V10 &gt;&gt; Common &gt;&gt; AutoMetaDataBU Code"/>
    <x v="2"/>
    <x v="0"/>
    <s v="事業處代碼Relationship"/>
    <n v="339"/>
    <n v="1084"/>
    <n v="0"/>
    <s v=""/>
    <n v="0"/>
    <n v="0"/>
    <n v="1055"/>
    <x v="80"/>
    <s v="RFQ Shipment Target Data"/>
    <x v="108"/>
    <e v="#N/A"/>
    <x v="0"/>
    <s v="P.2.2.0:"/>
    <x v="28"/>
    <x v="28"/>
    <x v="1083"/>
    <x v="177"/>
    <x v="177"/>
    <x v="189"/>
    <x v="67"/>
    <x v="0"/>
    <x v="0"/>
    <x v="2"/>
    <m/>
    <x v="0"/>
    <x v="2"/>
    <s v="RFQ Shipment Target Data_BU Code"/>
    <x v="1067"/>
    <x v="2"/>
    <x v="0"/>
    <x v="5"/>
    <x v="9"/>
    <x v="0"/>
    <x v="0"/>
    <s v="INT_RFQ_SHIPMENT_TARGET"/>
    <s v="BU_CODE"/>
    <x v="99"/>
    <x v="96"/>
    <x v="0"/>
    <n v="8"/>
    <x v="5"/>
    <x v="5"/>
    <x v="0"/>
    <s v=""/>
    <s v=""/>
    <n v="1083"/>
    <s v="-1083"/>
    <x v="0"/>
    <x v="0"/>
    <x v="0"/>
    <x v="177"/>
    <x v="12"/>
    <s v="事業處代碼"/>
    <s v=""/>
    <s v=""/>
    <x v="0"/>
    <x v="60"/>
    <m/>
    <s v="^()$"/>
    <n v="9"/>
    <x v="0"/>
    <x v="9"/>
    <x v="0"/>
    <x v="1"/>
    <x v="1"/>
    <x v="1"/>
    <b v="0"/>
    <x v="0"/>
    <x v="1"/>
    <n v="0"/>
    <x v="0"/>
    <b v="0"/>
    <b v="0"/>
    <b v="0"/>
    <b v="0"/>
    <b v="0"/>
    <b v="0"/>
    <b v="0"/>
    <b v="0"/>
    <b v="0"/>
    <b v="0"/>
    <b v="0"/>
    <x v="0"/>
    <x v="0"/>
    <n v="0"/>
    <x v="1"/>
    <x v="0"/>
  </r>
  <r>
    <m/>
    <x v="9"/>
    <x v="18"/>
    <x v="178"/>
    <x v="178"/>
    <x v="1"/>
    <x v="259"/>
    <s v="客戶名稱"/>
    <x v="2"/>
    <x v="109"/>
    <m/>
    <s v="General"/>
    <s v="代碼類"/>
    <m/>
    <x v="7"/>
    <s v="SAL"/>
    <x v="12"/>
    <x v="5"/>
    <x v="0"/>
    <x v="0"/>
    <s v="INT_RFQ_SHIPMENT_TARGET"/>
    <s v="CUSTOMER_NAME"/>
    <m/>
    <m/>
    <m/>
    <m/>
    <m/>
    <m/>
    <m/>
    <m/>
    <m/>
    <m/>
    <m/>
    <m/>
    <m/>
    <m/>
    <m/>
    <m/>
    <m/>
    <m/>
    <s v="資料清單"/>
    <x v="21"/>
    <x v="4"/>
    <x v="60"/>
    <x v="18"/>
    <e v="#N/A"/>
    <s v="Customer Name"/>
    <x v="178"/>
    <x v="1"/>
    <x v="0"/>
    <x v="259"/>
    <x v="12"/>
    <s v="IEC_STD_V10 &gt;&gt; Common &gt;&gt; AutoMetaDataCustomer Name"/>
    <x v="2"/>
    <x v="0"/>
    <s v="客戶名稱Relationship"/>
    <n v="340"/>
    <n v="1084"/>
    <n v="0"/>
    <s v=""/>
    <n v="0"/>
    <n v="0"/>
    <n v="1036"/>
    <x v="81"/>
    <s v="RFQ Shipment Target Data"/>
    <x v="108"/>
    <e v="#N/A"/>
    <x v="0"/>
    <s v="P.2.2.0:"/>
    <x v="29"/>
    <x v="29"/>
    <x v="1084"/>
    <x v="178"/>
    <x v="178"/>
    <x v="380"/>
    <x v="0"/>
    <x v="0"/>
    <x v="0"/>
    <x v="2"/>
    <m/>
    <x v="0"/>
    <x v="2"/>
    <s v="RFQ Shipment Target Data_Customer Name"/>
    <x v="1068"/>
    <x v="2"/>
    <x v="0"/>
    <x v="5"/>
    <x v="9"/>
    <x v="0"/>
    <x v="0"/>
    <s v="INT_RFQ_SHIPMENT_TARGET"/>
    <s v="CUSTOMER_NAME"/>
    <x v="99"/>
    <x v="97"/>
    <x v="0"/>
    <n v="8"/>
    <x v="5"/>
    <x v="5"/>
    <x v="0"/>
    <s v=""/>
    <s v=""/>
    <n v="1084"/>
    <s v="-1084"/>
    <x v="0"/>
    <x v="0"/>
    <x v="0"/>
    <x v="178"/>
    <x v="12"/>
    <s v="客戶名稱"/>
    <s v=""/>
    <s v=""/>
    <x v="0"/>
    <x v="60"/>
    <m/>
    <s v="^()$"/>
    <n v="9"/>
    <x v="0"/>
    <x v="9"/>
    <x v="0"/>
    <x v="1"/>
    <x v="1"/>
    <x v="1"/>
    <b v="0"/>
    <x v="0"/>
    <x v="1"/>
    <n v="0"/>
    <x v="0"/>
    <b v="0"/>
    <b v="0"/>
    <b v="0"/>
    <b v="0"/>
    <b v="0"/>
    <b v="0"/>
    <b v="0"/>
    <b v="0"/>
    <b v="0"/>
    <b v="0"/>
    <b v="0"/>
    <x v="0"/>
    <x v="0"/>
    <n v="0"/>
    <x v="12"/>
    <x v="0"/>
  </r>
  <r>
    <m/>
    <x v="9"/>
    <x v="18"/>
    <x v="308"/>
    <x v="309"/>
    <x v="1"/>
    <x v="318"/>
    <s v="年度出貨目標"/>
    <x v="2"/>
    <x v="109"/>
    <m/>
    <s v="General"/>
    <s v="數值類"/>
    <m/>
    <x v="7"/>
    <s v="SAL"/>
    <x v="12"/>
    <x v="5"/>
    <x v="0"/>
    <x v="0"/>
    <s v="INT_RFQ_SHIPMENT_TARGET"/>
    <s v="YEARLY_SHIPMENT_TARGET"/>
    <m/>
    <m/>
    <m/>
    <m/>
    <m/>
    <s v="MLY Rev and SHIPT Data of Yearly TRGT_Monthly Shipment of Yearly Target"/>
    <m/>
    <m/>
    <m/>
    <m/>
    <m/>
    <m/>
    <m/>
    <m/>
    <m/>
    <m/>
    <m/>
    <m/>
    <s v="資料清單"/>
    <x v="21"/>
    <x v="5"/>
    <x v="60"/>
    <x v="18"/>
    <e v="#N/A"/>
    <s v="Yearly Shipment Target"/>
    <x v="309"/>
    <x v="1"/>
    <x v="0"/>
    <x v="318"/>
    <x v="12"/>
    <s v="IEC_STD_V10 &gt;&gt; Common &gt;&gt; AutoMetaDataYearly Shipment Target"/>
    <x v="2"/>
    <x v="0"/>
    <s v="年度出貨目標Relationship"/>
    <n v="632"/>
    <n v="1084"/>
    <n v="0"/>
    <s v=""/>
    <n v="0"/>
    <e v="#N/A"/>
    <e v="#N/A"/>
    <x v="135"/>
    <s v="RFQ Shipment Target Data"/>
    <x v="108"/>
    <e v="#N/A"/>
    <x v="0"/>
    <s v="P.2.2.0:"/>
    <x v="30"/>
    <x v="30"/>
    <x v="1085"/>
    <x v="308"/>
    <x v="309"/>
    <x v="397"/>
    <x v="0"/>
    <x v="0"/>
    <x v="0"/>
    <x v="4"/>
    <m/>
    <x v="0"/>
    <x v="2"/>
    <s v="RFQ Shipment Target Data_Yearly Shipment Target"/>
    <x v="1069"/>
    <x v="2"/>
    <x v="0"/>
    <x v="5"/>
    <x v="9"/>
    <x v="0"/>
    <x v="0"/>
    <s v="INT_RFQ_SHIPMENT_TARGET"/>
    <s v="YEARLY_SHIPMENT_TARGET"/>
    <x v="99"/>
    <x v="329"/>
    <x v="0"/>
    <n v="8"/>
    <x v="5"/>
    <x v="5"/>
    <x v="2"/>
    <s v=""/>
    <s v=""/>
    <n v="1085"/>
    <s v="-1085"/>
    <x v="0"/>
    <x v="0"/>
    <x v="0"/>
    <x v="309"/>
    <x v="12"/>
    <s v="年度出貨目標"/>
    <s v=""/>
    <s v=""/>
    <x v="0"/>
    <x v="60"/>
    <m/>
    <s v="^()$"/>
    <n v="9"/>
    <x v="0"/>
    <x v="9"/>
    <x v="0"/>
    <x v="1"/>
    <x v="1"/>
    <x v="1"/>
    <b v="0"/>
    <x v="0"/>
    <x v="1"/>
    <n v="0"/>
    <x v="0"/>
    <b v="0"/>
    <b v="0"/>
    <b v="0"/>
    <b v="0"/>
    <b v="0"/>
    <b v="0"/>
    <b v="0"/>
    <b v="0"/>
    <e v="#N/A"/>
    <b v="0"/>
    <b v="0"/>
    <x v="2"/>
    <x v="7"/>
    <n v="0"/>
    <x v="17"/>
    <x v="0"/>
  </r>
  <r>
    <m/>
    <x v="9"/>
    <x v="18"/>
    <x v="478"/>
    <x v="479"/>
    <x v="1"/>
    <x v="504"/>
    <s v="目標年度"/>
    <x v="2"/>
    <x v="109"/>
    <m/>
    <s v="General"/>
    <s v="數值類"/>
    <m/>
    <x v="7"/>
    <s v="SAL"/>
    <x v="12"/>
    <x v="5"/>
    <x v="0"/>
    <x v="0"/>
    <s v="INT_RFQ_SHIPMENT_TARGET"/>
    <s v="TARGET_YEAR"/>
    <m/>
    <m/>
    <m/>
    <m/>
    <m/>
    <s v="MLY Rev and SHIPT Data of Yearly TRGT_Planned Year"/>
    <m/>
    <m/>
    <m/>
    <m/>
    <m/>
    <m/>
    <m/>
    <m/>
    <m/>
    <m/>
    <m/>
    <m/>
    <s v="資料清單"/>
    <x v="21"/>
    <x v="6"/>
    <x v="60"/>
    <x v="18"/>
    <e v="#N/A"/>
    <s v="Target Year"/>
    <x v="479"/>
    <x v="1"/>
    <x v="0"/>
    <x v="504"/>
    <x v="12"/>
    <s v="IEC_STD_V10 &gt;&gt; Common &gt;&gt; AutoMetaDataTarget Year"/>
    <x v="2"/>
    <x v="0"/>
    <s v="目標年度Relationship"/>
    <n v="1088"/>
    <n v="1084"/>
    <n v="0"/>
    <s v=""/>
    <n v="0"/>
    <e v="#N/A"/>
    <e v="#N/A"/>
    <x v="210"/>
    <s v="RFQ Shipment Target Data"/>
    <x v="108"/>
    <e v="#N/A"/>
    <x v="0"/>
    <s v="P.2.2.0:"/>
    <x v="31"/>
    <x v="31"/>
    <x v="1086"/>
    <x v="478"/>
    <x v="479"/>
    <x v="398"/>
    <x v="0"/>
    <x v="0"/>
    <x v="0"/>
    <x v="4"/>
    <m/>
    <x v="0"/>
    <x v="2"/>
    <s v="RFQ Shipment Target Data_Target Year"/>
    <x v="1070"/>
    <x v="2"/>
    <x v="0"/>
    <x v="5"/>
    <x v="9"/>
    <x v="0"/>
    <x v="0"/>
    <s v="INT_RFQ_SHIPMENT_TARGET"/>
    <s v="TARGET_YEAR"/>
    <x v="99"/>
    <x v="330"/>
    <x v="0"/>
    <n v="8"/>
    <x v="5"/>
    <x v="5"/>
    <x v="2"/>
    <s v=""/>
    <s v=""/>
    <n v="1086"/>
    <s v="-1086"/>
    <x v="0"/>
    <x v="0"/>
    <x v="0"/>
    <x v="479"/>
    <x v="12"/>
    <s v="目標年度"/>
    <s v=""/>
    <s v=""/>
    <x v="0"/>
    <x v="60"/>
    <m/>
    <s v="^()$"/>
    <n v="9"/>
    <x v="0"/>
    <x v="9"/>
    <x v="0"/>
    <x v="1"/>
    <x v="0"/>
    <x v="1"/>
    <b v="0"/>
    <x v="0"/>
    <x v="1"/>
    <n v="0"/>
    <x v="0"/>
    <b v="0"/>
    <b v="0"/>
    <b v="0"/>
    <b v="0"/>
    <b v="0"/>
    <b v="0"/>
    <b v="0"/>
    <b v="0"/>
    <e v="#N/A"/>
    <b v="0"/>
    <b v="0"/>
    <x v="2"/>
    <x v="7"/>
    <n v="0"/>
    <x v="34"/>
    <x v="0"/>
  </r>
  <r>
    <m/>
    <x v="9"/>
    <x v="18"/>
    <x v="479"/>
    <x v="480"/>
    <x v="1"/>
    <x v="505"/>
    <s v="N/A"/>
    <x v="0"/>
    <x v="0"/>
    <m/>
    <s v="General"/>
    <s v="N/A"/>
    <s v="N/A"/>
    <x v="7"/>
    <s v="SAL"/>
    <x v="12"/>
    <x v="5"/>
    <x v="0"/>
    <x v="0"/>
    <s v="INT_RFQ_PROJECT_STAGE_TIME"/>
    <m/>
    <m/>
    <m/>
    <m/>
    <m/>
    <m/>
    <m/>
    <m/>
    <m/>
    <m/>
    <m/>
    <m/>
    <m/>
    <m/>
    <m/>
    <m/>
    <m/>
    <m/>
    <m/>
    <s v="資料清單"/>
    <x v="21"/>
    <x v="7"/>
    <x v="60"/>
    <x v="18"/>
    <e v="#N/A"/>
    <s v="Project Stage Time Data"/>
    <x v="480"/>
    <x v="1"/>
    <x v="0"/>
    <x v="505"/>
    <x v="12"/>
    <s v="IEC_STD_V10 &gt;&gt; Common &gt;&gt; AutoMetaDataProject Stage Time Data"/>
    <x v="0"/>
    <x v="0"/>
    <s v="專案階段時程資料Concept"/>
    <n v="1089"/>
    <n v="0"/>
    <n v="0"/>
    <s v=""/>
    <n v="0"/>
    <n v="0"/>
    <n v="0"/>
    <x v="0"/>
    <s v=""/>
    <x v="0"/>
    <s v=""/>
    <x v="0"/>
    <s v="P.2.2.0:"/>
    <x v="32"/>
    <x v="32"/>
    <x v="1087"/>
    <x v="479"/>
    <x v="480"/>
    <x v="189"/>
    <x v="26"/>
    <x v="0"/>
    <x v="0"/>
    <x v="7"/>
    <m/>
    <x v="0"/>
    <x v="0"/>
    <s v="Project Stage Time Data"/>
    <x v="1071"/>
    <x v="0"/>
    <x v="0"/>
    <x v="5"/>
    <x v="9"/>
    <x v="0"/>
    <x v="0"/>
    <s v="INT_RFQ_PROJECT_STAGE_TIME"/>
    <s v=""/>
    <x v="100"/>
    <x v="0"/>
    <x v="0"/>
    <n v="8"/>
    <x v="5"/>
    <x v="5"/>
    <x v="4"/>
    <s v=""/>
    <s v=""/>
    <n v="1087"/>
    <s v="-1087"/>
    <x v="0"/>
    <x v="0"/>
    <x v="0"/>
    <x v="480"/>
    <x v="12"/>
    <s v="專案階段時程資料"/>
    <s v=""/>
    <s v=""/>
    <x v="0"/>
    <x v="60"/>
    <m/>
    <s v="^()$"/>
    <n v="9"/>
    <x v="0"/>
    <x v="9"/>
    <x v="0"/>
    <x v="1"/>
    <x v="0"/>
    <x v="1"/>
    <b v="0"/>
    <x v="0"/>
    <x v="0"/>
    <n v="0"/>
    <x v="0"/>
    <b v="0"/>
    <b v="0"/>
    <b v="0"/>
    <b v="0"/>
    <b v="0"/>
    <b v="0"/>
    <b v="0"/>
    <b v="0"/>
    <b v="0"/>
    <b v="0"/>
    <b v="0"/>
    <x v="0"/>
    <x v="0"/>
    <n v="0"/>
    <x v="23"/>
    <x v="0"/>
  </r>
  <r>
    <m/>
    <x v="9"/>
    <x v="18"/>
    <x v="448"/>
    <x v="449"/>
    <x v="1"/>
    <x v="473"/>
    <s v="N/A"/>
    <x v="2"/>
    <x v="110"/>
    <m/>
    <s v="General"/>
    <s v="代碼類"/>
    <s v="Eunice, Vlad"/>
    <x v="7"/>
    <s v="SAL"/>
    <x v="12"/>
    <x v="5"/>
    <x v="0"/>
    <x v="0"/>
    <s v="INT_RFQ_PROJECT_STAGE_TIME"/>
    <s v="PRODUCT_FAMILY"/>
    <m/>
    <m/>
    <m/>
    <m/>
    <m/>
    <m/>
    <m/>
    <m/>
    <m/>
    <m/>
    <m/>
    <m/>
    <m/>
    <m/>
    <m/>
    <m/>
    <m/>
    <m/>
    <s v="資料清單"/>
    <x v="21"/>
    <x v="8"/>
    <x v="60"/>
    <x v="18"/>
    <e v="#N/A"/>
    <s v="Product Family"/>
    <x v="449"/>
    <x v="1"/>
    <x v="0"/>
    <x v="473"/>
    <x v="12"/>
    <s v="IEC_STD_V10 &gt;&gt; Common &gt;&gt; AutoMetaDataProduct Family"/>
    <x v="2"/>
    <x v="0"/>
    <s v="產品家族Relationship"/>
    <n v="1038"/>
    <n v="1089"/>
    <n v="0"/>
    <s v=""/>
    <n v="0"/>
    <n v="0"/>
    <n v="1038"/>
    <x v="211"/>
    <s v="Project Stage Time Data"/>
    <x v="109"/>
    <e v="#N/A"/>
    <x v="0"/>
    <s v="P.2.2.0:"/>
    <x v="33"/>
    <x v="33"/>
    <x v="1088"/>
    <x v="448"/>
    <x v="449"/>
    <x v="189"/>
    <x v="72"/>
    <x v="0"/>
    <x v="0"/>
    <x v="2"/>
    <m/>
    <x v="0"/>
    <x v="2"/>
    <s v="Project Stage Time Data_Product Family"/>
    <x v="1072"/>
    <x v="2"/>
    <x v="0"/>
    <x v="5"/>
    <x v="9"/>
    <x v="0"/>
    <x v="0"/>
    <s v="INT_RFQ_PROJECT_STAGE_TIME"/>
    <s v="PRODUCT_FAMILY"/>
    <x v="100"/>
    <x v="306"/>
    <x v="0"/>
    <n v="8"/>
    <x v="5"/>
    <x v="5"/>
    <x v="0"/>
    <s v=""/>
    <s v=""/>
    <n v="1088"/>
    <s v="-1088"/>
    <x v="0"/>
    <x v="0"/>
    <x v="0"/>
    <x v="449"/>
    <x v="12"/>
    <s v="產品家族"/>
    <s v=""/>
    <s v=""/>
    <x v="0"/>
    <x v="60"/>
    <m/>
    <s v="^()$"/>
    <n v="9"/>
    <x v="0"/>
    <x v="9"/>
    <x v="0"/>
    <x v="1"/>
    <x v="1"/>
    <x v="1"/>
    <b v="0"/>
    <x v="0"/>
    <x v="1"/>
    <n v="0"/>
    <x v="0"/>
    <b v="0"/>
    <b v="0"/>
    <b v="0"/>
    <b v="0"/>
    <b v="0"/>
    <b v="0"/>
    <b v="0"/>
    <b v="0"/>
    <b v="1"/>
    <b v="0"/>
    <b v="0"/>
    <x v="1"/>
    <x v="4"/>
    <n v="1"/>
    <x v="0"/>
    <x v="0"/>
  </r>
  <r>
    <m/>
    <x v="9"/>
    <x v="18"/>
    <x v="480"/>
    <x v="481"/>
    <x v="1"/>
    <x v="506"/>
    <s v="詢價狀態"/>
    <x v="2"/>
    <x v="110"/>
    <m/>
    <s v="General"/>
    <s v="代碼類"/>
    <s v="Award, On-going"/>
    <x v="7"/>
    <s v="SAL"/>
    <x v="12"/>
    <x v="5"/>
    <x v="0"/>
    <x v="0"/>
    <s v="INT_RFQ_PROJECT_STAGE_TIME"/>
    <s v="RFQ_STATUS"/>
    <m/>
    <m/>
    <m/>
    <m/>
    <m/>
    <m/>
    <m/>
    <m/>
    <m/>
    <m/>
    <m/>
    <m/>
    <m/>
    <m/>
    <m/>
    <m/>
    <m/>
    <m/>
    <s v="資料清單"/>
    <x v="21"/>
    <x v="9"/>
    <x v="60"/>
    <x v="18"/>
    <e v="#N/A"/>
    <s v="RFQ Status"/>
    <x v="481"/>
    <x v="1"/>
    <x v="0"/>
    <x v="506"/>
    <x v="12"/>
    <s v="IEC_STD_V10 &gt;&gt; Common &gt;&gt; AutoMetaDataRFQ Status"/>
    <x v="2"/>
    <x v="0"/>
    <s v="詢價狀態Relationship"/>
    <n v="1091"/>
    <n v="1089"/>
    <n v="0"/>
    <s v=""/>
    <n v="0"/>
    <n v="0"/>
    <n v="1105"/>
    <x v="212"/>
    <s v="Project Stage Time Data"/>
    <x v="109"/>
    <e v="#N/A"/>
    <x v="0"/>
    <s v="P.2.2.0:"/>
    <x v="34"/>
    <x v="34"/>
    <x v="1089"/>
    <x v="480"/>
    <x v="481"/>
    <x v="399"/>
    <x v="73"/>
    <x v="0"/>
    <x v="0"/>
    <x v="2"/>
    <m/>
    <x v="0"/>
    <x v="2"/>
    <s v="Project Stage Time Data_RFQ Status"/>
    <x v="1073"/>
    <x v="2"/>
    <x v="0"/>
    <x v="5"/>
    <x v="9"/>
    <x v="0"/>
    <x v="0"/>
    <s v="INT_RFQ_PROJECT_STAGE_TIME"/>
    <s v="RFQ_STATUS"/>
    <x v="100"/>
    <x v="331"/>
    <x v="0"/>
    <n v="8"/>
    <x v="5"/>
    <x v="5"/>
    <x v="4"/>
    <s v=""/>
    <s v=""/>
    <n v="1089"/>
    <s v="-1089"/>
    <x v="0"/>
    <x v="0"/>
    <x v="0"/>
    <x v="481"/>
    <x v="12"/>
    <s v="詢價狀態"/>
    <s v=""/>
    <s v=""/>
    <x v="0"/>
    <x v="60"/>
    <m/>
    <s v="^()$"/>
    <n v="9"/>
    <x v="0"/>
    <x v="9"/>
    <x v="0"/>
    <x v="1"/>
    <x v="0"/>
    <x v="1"/>
    <b v="0"/>
    <x v="0"/>
    <x v="1"/>
    <n v="0"/>
    <x v="0"/>
    <b v="0"/>
    <b v="0"/>
    <b v="0"/>
    <b v="0"/>
    <b v="0"/>
    <b v="0"/>
    <b v="0"/>
    <b v="0"/>
    <b v="0"/>
    <b v="0"/>
    <b v="0"/>
    <x v="0"/>
    <x v="0"/>
    <n v="0"/>
    <x v="19"/>
    <x v="0"/>
  </r>
  <r>
    <m/>
    <x v="9"/>
    <x v="18"/>
    <x v="476"/>
    <x v="477"/>
    <x v="1"/>
    <x v="502"/>
    <s v="N/A"/>
    <x v="2"/>
    <x v="110"/>
    <m/>
    <s v="General"/>
    <s v="代碼類"/>
    <s v="DB, SI, PV, RTM, FCS"/>
    <x v="7"/>
    <s v="SAL"/>
    <x v="12"/>
    <x v="5"/>
    <x v="0"/>
    <x v="0"/>
    <s v="INT_RFQ_PROJECT_STAGE_TIME"/>
    <s v="PROJECT_STAGE"/>
    <m/>
    <m/>
    <m/>
    <m/>
    <m/>
    <m/>
    <m/>
    <m/>
    <m/>
    <m/>
    <m/>
    <m/>
    <m/>
    <m/>
    <m/>
    <m/>
    <m/>
    <m/>
    <s v="資料清單"/>
    <x v="21"/>
    <x v="10"/>
    <x v="60"/>
    <x v="18"/>
    <e v="#N/A"/>
    <s v="Project Stage"/>
    <x v="477"/>
    <x v="1"/>
    <x v="0"/>
    <x v="502"/>
    <x v="12"/>
    <s v="IEC_STD_V10 &gt;&gt; Common &gt;&gt; AutoMetaDataProject Stage"/>
    <x v="2"/>
    <x v="0"/>
    <s v="專案階段Relationship"/>
    <n v="1083"/>
    <n v="1089"/>
    <n v="0"/>
    <s v=""/>
    <n v="0"/>
    <n v="0"/>
    <n v="1083"/>
    <x v="213"/>
    <s v="Project Stage Time Data"/>
    <x v="109"/>
    <e v="#N/A"/>
    <x v="0"/>
    <s v="P.2.2.0:"/>
    <x v="35"/>
    <x v="35"/>
    <x v="1090"/>
    <x v="476"/>
    <x v="477"/>
    <x v="189"/>
    <x v="71"/>
    <x v="0"/>
    <x v="0"/>
    <x v="2"/>
    <m/>
    <x v="0"/>
    <x v="2"/>
    <s v="Project Stage Time Data_Project Stage"/>
    <x v="1074"/>
    <x v="2"/>
    <x v="0"/>
    <x v="5"/>
    <x v="9"/>
    <x v="0"/>
    <x v="0"/>
    <s v="INT_RFQ_PROJECT_STAGE_TIME"/>
    <s v="PROJECT_STAGE"/>
    <x v="100"/>
    <x v="328"/>
    <x v="0"/>
    <n v="8"/>
    <x v="5"/>
    <x v="5"/>
    <x v="4"/>
    <s v=""/>
    <s v=""/>
    <n v="1090"/>
    <s v="-1090"/>
    <x v="0"/>
    <x v="0"/>
    <x v="0"/>
    <x v="477"/>
    <x v="12"/>
    <s v="專案階段"/>
    <s v=""/>
    <s v=""/>
    <x v="0"/>
    <x v="60"/>
    <m/>
    <s v="^()$"/>
    <n v="9"/>
    <x v="0"/>
    <x v="9"/>
    <x v="0"/>
    <x v="1"/>
    <x v="1"/>
    <x v="1"/>
    <b v="0"/>
    <x v="0"/>
    <x v="1"/>
    <n v="0"/>
    <x v="0"/>
    <b v="0"/>
    <b v="0"/>
    <b v="0"/>
    <b v="0"/>
    <b v="0"/>
    <b v="0"/>
    <b v="0"/>
    <b v="0"/>
    <b v="0"/>
    <b v="0"/>
    <b v="0"/>
    <x v="0"/>
    <x v="0"/>
    <n v="0"/>
    <x v="12"/>
    <x v="0"/>
  </r>
  <r>
    <m/>
    <x v="9"/>
    <x v="18"/>
    <x v="481"/>
    <x v="482"/>
    <x v="1"/>
    <x v="507"/>
    <s v="N/A"/>
    <x v="1"/>
    <x v="110"/>
    <m/>
    <s v="General"/>
    <s v="數值類"/>
    <m/>
    <x v="7"/>
    <s v="SAL"/>
    <x v="12"/>
    <x v="5"/>
    <x v="0"/>
    <x v="0"/>
    <s v="INT_RFQ_PROJECT_STAGE_TIME"/>
    <s v="DVP_YEAR"/>
    <m/>
    <m/>
    <m/>
    <m/>
    <m/>
    <s v="RFQ Hit Rate Data_Shipment Year"/>
    <m/>
    <m/>
    <m/>
    <m/>
    <m/>
    <m/>
    <m/>
    <m/>
    <m/>
    <m/>
    <m/>
    <m/>
    <s v="資料清單"/>
    <x v="21"/>
    <x v="11"/>
    <x v="60"/>
    <x v="18"/>
    <e v="#N/A"/>
    <s v="Dvp Year"/>
    <x v="482"/>
    <x v="1"/>
    <x v="0"/>
    <x v="507"/>
    <x v="12"/>
    <s v="IEC_STD_V10 &gt;&gt; Common &gt;&gt; AutoMetaDataDvp Year"/>
    <x v="1"/>
    <x v="0"/>
    <s v="專案開發年度Property"/>
    <n v="1093"/>
    <n v="1089"/>
    <n v="0"/>
    <s v="Dvp Year"/>
    <n v="1"/>
    <n v="0"/>
    <n v="0"/>
    <x v="214"/>
    <s v="Project Stage Time Data"/>
    <x v="109"/>
    <e v="#N/A"/>
    <x v="0"/>
    <s v="P.2.2.0:"/>
    <x v="36"/>
    <x v="36"/>
    <x v="1091"/>
    <x v="481"/>
    <x v="482"/>
    <x v="189"/>
    <x v="0"/>
    <x v="0"/>
    <x v="0"/>
    <x v="4"/>
    <m/>
    <x v="0"/>
    <x v="1"/>
    <s v="Project Stage Time Data_Dvp Year"/>
    <x v="1075"/>
    <x v="1"/>
    <x v="0"/>
    <x v="5"/>
    <x v="9"/>
    <x v="0"/>
    <x v="0"/>
    <s v="INT_RFQ_PROJECT_STAGE_TIME"/>
    <s v="DVP_YEAR"/>
    <x v="100"/>
    <x v="332"/>
    <x v="0"/>
    <n v="8"/>
    <x v="5"/>
    <x v="5"/>
    <x v="4"/>
    <s v=""/>
    <s v=""/>
    <n v="1091"/>
    <s v="-1091"/>
    <x v="0"/>
    <x v="0"/>
    <x v="0"/>
    <x v="482"/>
    <x v="12"/>
    <s v="專案開發年度"/>
    <s v=""/>
    <s v=""/>
    <x v="0"/>
    <x v="60"/>
    <m/>
    <s v="^()$"/>
    <n v="9"/>
    <x v="0"/>
    <x v="9"/>
    <x v="0"/>
    <x v="1"/>
    <x v="0"/>
    <x v="1"/>
    <b v="0"/>
    <x v="0"/>
    <x v="1"/>
    <n v="0"/>
    <x v="0"/>
    <b v="0"/>
    <b v="0"/>
    <b v="0"/>
    <b v="0"/>
    <b v="0"/>
    <b v="0"/>
    <b v="0"/>
    <b v="0"/>
    <b v="0"/>
    <b v="0"/>
    <b v="0"/>
    <x v="0"/>
    <x v="0"/>
    <n v="0"/>
    <x v="42"/>
    <x v="0"/>
  </r>
  <r>
    <m/>
    <x v="9"/>
    <x v="18"/>
    <x v="482"/>
    <x v="483"/>
    <x v="1"/>
    <x v="508"/>
    <s v="N/A"/>
    <x v="1"/>
    <x v="110"/>
    <m/>
    <s v="General"/>
    <s v="日期類"/>
    <m/>
    <x v="7"/>
    <s v="SAL"/>
    <x v="12"/>
    <x v="5"/>
    <x v="0"/>
    <x v="0"/>
    <s v="INT_RFQ_PROJECT_STAGE_TIME"/>
    <s v="PROJECT_STAGE_ESTIMATED_START_DATE"/>
    <m/>
    <m/>
    <m/>
    <m/>
    <m/>
    <s v="RFQ Related Data_DB Start Date"/>
    <m/>
    <m/>
    <m/>
    <m/>
    <m/>
    <m/>
    <m/>
    <m/>
    <m/>
    <m/>
    <m/>
    <m/>
    <s v="資料清單"/>
    <x v="21"/>
    <x v="12"/>
    <x v="60"/>
    <x v="18"/>
    <e v="#N/A"/>
    <s v="Project Stage Estimated Start Date"/>
    <x v="483"/>
    <x v="1"/>
    <x v="0"/>
    <x v="508"/>
    <x v="12"/>
    <s v="IEC_STD_V10 &gt;&gt; Common &gt;&gt; AutoMetaDataProject Stage Estimated Start Date"/>
    <x v="1"/>
    <x v="0"/>
    <s v="計畫專案階段開始時間Property"/>
    <n v="1094"/>
    <n v="1089"/>
    <n v="0"/>
    <s v="Project Stage Estimated Start Date"/>
    <n v="1"/>
    <n v="0"/>
    <n v="0"/>
    <x v="215"/>
    <s v="Project Stage Time Data"/>
    <x v="109"/>
    <e v="#N/A"/>
    <x v="0"/>
    <s v="P.2.2.0:"/>
    <x v="37"/>
    <x v="37"/>
    <x v="1092"/>
    <x v="482"/>
    <x v="483"/>
    <x v="189"/>
    <x v="0"/>
    <x v="0"/>
    <x v="0"/>
    <x v="3"/>
    <m/>
    <x v="0"/>
    <x v="1"/>
    <s v="Project Stage Time Data_Project Stage Estimated Start Date"/>
    <x v="1076"/>
    <x v="1"/>
    <x v="0"/>
    <x v="5"/>
    <x v="9"/>
    <x v="0"/>
    <x v="0"/>
    <s v="INT_RFQ_PROJECT_STAGE_TIME"/>
    <s v="PROJECT_STAGE_ESTIMATED_START_DATE"/>
    <x v="100"/>
    <x v="333"/>
    <x v="0"/>
    <n v="8"/>
    <x v="5"/>
    <x v="5"/>
    <x v="4"/>
    <s v=""/>
    <s v=""/>
    <n v="1092"/>
    <s v="-1092"/>
    <x v="0"/>
    <x v="0"/>
    <x v="0"/>
    <x v="483"/>
    <x v="12"/>
    <s v="計畫專案階段開始時間"/>
    <s v=""/>
    <s v=""/>
    <x v="0"/>
    <x v="60"/>
    <m/>
    <s v="^()$"/>
    <n v="9"/>
    <x v="0"/>
    <x v="9"/>
    <x v="0"/>
    <x v="1"/>
    <x v="0"/>
    <x v="1"/>
    <b v="0"/>
    <x v="0"/>
    <x v="1"/>
    <n v="0"/>
    <x v="0"/>
    <b v="0"/>
    <b v="0"/>
    <b v="0"/>
    <b v="0"/>
    <b v="0"/>
    <b v="0"/>
    <b v="0"/>
    <b v="0"/>
    <b v="0"/>
    <b v="0"/>
    <b v="0"/>
    <x v="0"/>
    <x v="0"/>
    <n v="0"/>
    <x v="16"/>
    <x v="0"/>
  </r>
  <r>
    <m/>
    <x v="9"/>
    <x v="18"/>
    <x v="483"/>
    <x v="484"/>
    <x v="1"/>
    <x v="509"/>
    <s v="計畫專案階段結束時間 = 為下一專案階段的 計畫專案階段開始時間"/>
    <x v="1"/>
    <x v="110"/>
    <m/>
    <s v="General"/>
    <s v="日期類"/>
    <m/>
    <x v="7"/>
    <s v="SAL"/>
    <x v="12"/>
    <x v="5"/>
    <x v="0"/>
    <x v="0"/>
    <s v="INT_RFQ_PROJECT_STAGE_TIME"/>
    <s v="PROJECT_STAGE_ESTIMATED_END_DATE"/>
    <m/>
    <m/>
    <m/>
    <m/>
    <m/>
    <s v="RFQ Related Data_SI StartDate"/>
    <m/>
    <m/>
    <m/>
    <m/>
    <m/>
    <m/>
    <m/>
    <m/>
    <m/>
    <m/>
    <m/>
    <m/>
    <s v="資料清單"/>
    <x v="21"/>
    <x v="13"/>
    <x v="60"/>
    <x v="18"/>
    <e v="#N/A"/>
    <s v="Project Stage Estimated End Date"/>
    <x v="484"/>
    <x v="1"/>
    <x v="0"/>
    <x v="509"/>
    <x v="12"/>
    <s v="IEC_STD_V10 &gt;&gt; Common &gt;&gt; AutoMetaDataProject Stage Estimated End Date"/>
    <x v="1"/>
    <x v="0"/>
    <s v="計畫專案階段結束時間Property"/>
    <n v="1095"/>
    <n v="1089"/>
    <n v="0"/>
    <s v="Project Stage Estimated End Date"/>
    <n v="1"/>
    <n v="0"/>
    <n v="0"/>
    <x v="216"/>
    <s v="Project Stage Time Data"/>
    <x v="109"/>
    <e v="#N/A"/>
    <x v="0"/>
    <s v="P.2.2.0:"/>
    <x v="38"/>
    <x v="38"/>
    <x v="1093"/>
    <x v="483"/>
    <x v="484"/>
    <x v="400"/>
    <x v="0"/>
    <x v="0"/>
    <x v="0"/>
    <x v="3"/>
    <m/>
    <x v="0"/>
    <x v="1"/>
    <s v="Project Stage Time Data_Project Stage Estimated End Date"/>
    <x v="1077"/>
    <x v="1"/>
    <x v="0"/>
    <x v="5"/>
    <x v="9"/>
    <x v="0"/>
    <x v="0"/>
    <s v="INT_RFQ_PROJECT_STAGE_TIME"/>
    <s v="PROJECT_STAGE_ESTIMATED_END_DATE"/>
    <x v="100"/>
    <x v="334"/>
    <x v="0"/>
    <n v="8"/>
    <x v="5"/>
    <x v="5"/>
    <x v="4"/>
    <s v=""/>
    <s v=""/>
    <n v="1093"/>
    <s v="-1093"/>
    <x v="0"/>
    <x v="0"/>
    <x v="0"/>
    <x v="484"/>
    <x v="12"/>
    <s v="計畫專案階段結束時間"/>
    <s v=""/>
    <s v=""/>
    <x v="0"/>
    <x v="60"/>
    <m/>
    <s v="^()$"/>
    <n v="9"/>
    <x v="0"/>
    <x v="9"/>
    <x v="0"/>
    <x v="1"/>
    <x v="0"/>
    <x v="1"/>
    <b v="0"/>
    <x v="0"/>
    <x v="1"/>
    <n v="0"/>
    <x v="0"/>
    <b v="0"/>
    <b v="0"/>
    <b v="0"/>
    <b v="0"/>
    <b v="0"/>
    <b v="0"/>
    <b v="0"/>
    <b v="0"/>
    <b v="0"/>
    <b v="0"/>
    <b v="0"/>
    <x v="0"/>
    <x v="0"/>
    <n v="0"/>
    <x v="20"/>
    <x v="0"/>
  </r>
  <r>
    <m/>
    <x v="9"/>
    <x v="18"/>
    <x v="484"/>
    <x v="485"/>
    <x v="1"/>
    <x v="510"/>
    <s v="N/A"/>
    <x v="0"/>
    <x v="0"/>
    <m/>
    <s v="General"/>
    <s v="N/A"/>
    <s v="N/A"/>
    <x v="7"/>
    <s v="SAL"/>
    <x v="12"/>
    <x v="5"/>
    <x v="0"/>
    <x v="0"/>
    <s v="INT_RFQ_MASTER"/>
    <m/>
    <m/>
    <m/>
    <m/>
    <m/>
    <m/>
    <m/>
    <m/>
    <m/>
    <m/>
    <m/>
    <m/>
    <m/>
    <m/>
    <m/>
    <m/>
    <m/>
    <m/>
    <m/>
    <s v="資料清單"/>
    <x v="21"/>
    <x v="14"/>
    <x v="60"/>
    <x v="18"/>
    <e v="#N/A"/>
    <s v="RFQ Related Data"/>
    <x v="485"/>
    <x v="1"/>
    <x v="0"/>
    <x v="510"/>
    <x v="12"/>
    <s v="IEC_STD_V10 &gt;&gt; Common &gt;&gt; AutoMetaDataRFQ Related Data"/>
    <x v="0"/>
    <x v="0"/>
    <s v="詢價相關資料Concept"/>
    <n v="1096"/>
    <n v="0"/>
    <n v="0"/>
    <s v=""/>
    <n v="0"/>
    <n v="0"/>
    <n v="0"/>
    <x v="0"/>
    <s v=""/>
    <x v="0"/>
    <s v=""/>
    <x v="0"/>
    <s v="P.2.2.0:"/>
    <x v="39"/>
    <x v="39"/>
    <x v="1094"/>
    <x v="484"/>
    <x v="485"/>
    <x v="189"/>
    <x v="26"/>
    <x v="0"/>
    <x v="0"/>
    <x v="7"/>
    <m/>
    <x v="0"/>
    <x v="0"/>
    <s v="RFQ Related Data"/>
    <x v="1078"/>
    <x v="0"/>
    <x v="0"/>
    <x v="5"/>
    <x v="9"/>
    <x v="0"/>
    <x v="0"/>
    <s v="INT_RFQ_MASTER"/>
    <s v=""/>
    <x v="101"/>
    <x v="0"/>
    <x v="0"/>
    <n v="8"/>
    <x v="5"/>
    <x v="5"/>
    <x v="4"/>
    <s v=""/>
    <s v=""/>
    <n v="1094"/>
    <s v="-1094"/>
    <x v="0"/>
    <x v="0"/>
    <x v="0"/>
    <x v="485"/>
    <x v="12"/>
    <s v="詢價相關資料"/>
    <s v=""/>
    <s v=""/>
    <x v="0"/>
    <x v="60"/>
    <m/>
    <s v="^()$"/>
    <n v="9"/>
    <x v="0"/>
    <x v="9"/>
    <x v="0"/>
    <x v="1"/>
    <x v="0"/>
    <x v="1"/>
    <b v="0"/>
    <x v="0"/>
    <x v="0"/>
    <n v="0"/>
    <x v="0"/>
    <b v="0"/>
    <b v="0"/>
    <b v="0"/>
    <b v="0"/>
    <b v="0"/>
    <b v="0"/>
    <b v="0"/>
    <b v="0"/>
    <b v="0"/>
    <b v="0"/>
    <b v="0"/>
    <x v="0"/>
    <x v="0"/>
    <n v="0"/>
    <x v="11"/>
    <x v="0"/>
  </r>
  <r>
    <m/>
    <x v="9"/>
    <x v="18"/>
    <x v="177"/>
    <x v="177"/>
    <x v="1"/>
    <x v="258"/>
    <s v="事業處代碼"/>
    <x v="2"/>
    <x v="111"/>
    <m/>
    <s v="General"/>
    <s v="代碼類"/>
    <m/>
    <x v="7"/>
    <s v="SAL"/>
    <x v="12"/>
    <x v="5"/>
    <x v="0"/>
    <x v="0"/>
    <s v="INT_RFQ_MASTER"/>
    <s v="BU_CODE"/>
    <m/>
    <m/>
    <m/>
    <m/>
    <m/>
    <m/>
    <m/>
    <m/>
    <m/>
    <m/>
    <m/>
    <m/>
    <m/>
    <m/>
    <m/>
    <m/>
    <m/>
    <m/>
    <s v="資料清單"/>
    <x v="21"/>
    <x v="15"/>
    <x v="60"/>
    <x v="18"/>
    <e v="#N/A"/>
    <s v="BU Code"/>
    <x v="177"/>
    <x v="1"/>
    <x v="0"/>
    <x v="258"/>
    <x v="12"/>
    <s v="IEC_STD_V10 &gt;&gt; Common &gt;&gt; AutoMetaDataBU Code"/>
    <x v="2"/>
    <x v="0"/>
    <s v="事業處代碼Relationship"/>
    <n v="339"/>
    <n v="1096"/>
    <n v="0"/>
    <s v=""/>
    <n v="0"/>
    <n v="0"/>
    <n v="1055"/>
    <x v="80"/>
    <s v="RFQ Related Data"/>
    <x v="110"/>
    <e v="#N/A"/>
    <x v="0"/>
    <s v="P.2.2.0:"/>
    <x v="40"/>
    <x v="40"/>
    <x v="1095"/>
    <x v="177"/>
    <x v="177"/>
    <x v="379"/>
    <x v="0"/>
    <x v="0"/>
    <x v="0"/>
    <x v="2"/>
    <m/>
    <x v="0"/>
    <x v="2"/>
    <s v="RFQ Related Data_BU Code"/>
    <x v="1079"/>
    <x v="2"/>
    <x v="0"/>
    <x v="5"/>
    <x v="9"/>
    <x v="0"/>
    <x v="0"/>
    <s v="INT_RFQ_MASTER"/>
    <s v="BU_CODE"/>
    <x v="101"/>
    <x v="96"/>
    <x v="0"/>
    <n v="8"/>
    <x v="5"/>
    <x v="5"/>
    <x v="0"/>
    <s v=""/>
    <s v=""/>
    <n v="1095"/>
    <s v="-1095"/>
    <x v="0"/>
    <x v="0"/>
    <x v="0"/>
    <x v="177"/>
    <x v="12"/>
    <s v="事業處代碼"/>
    <s v=""/>
    <s v=""/>
    <x v="0"/>
    <x v="60"/>
    <m/>
    <s v="^()$"/>
    <n v="9"/>
    <x v="0"/>
    <x v="9"/>
    <x v="0"/>
    <x v="1"/>
    <x v="1"/>
    <x v="1"/>
    <b v="0"/>
    <x v="0"/>
    <x v="1"/>
    <n v="0"/>
    <x v="0"/>
    <b v="0"/>
    <b v="0"/>
    <b v="0"/>
    <b v="0"/>
    <b v="0"/>
    <b v="0"/>
    <b v="0"/>
    <b v="0"/>
    <b v="0"/>
    <b v="0"/>
    <b v="0"/>
    <x v="0"/>
    <x v="0"/>
    <n v="0"/>
    <x v="1"/>
    <x v="0"/>
  </r>
  <r>
    <m/>
    <x v="9"/>
    <x v="18"/>
    <x v="178"/>
    <x v="178"/>
    <x v="1"/>
    <x v="259"/>
    <s v="客戶名稱"/>
    <x v="2"/>
    <x v="111"/>
    <m/>
    <s v="General"/>
    <s v="代碼類"/>
    <m/>
    <x v="7"/>
    <s v="SAL"/>
    <x v="12"/>
    <x v="5"/>
    <x v="0"/>
    <x v="0"/>
    <s v="INT_RFQ_MASTER"/>
    <s v="CUSTOMER_NAME"/>
    <m/>
    <m/>
    <m/>
    <m/>
    <m/>
    <m/>
    <m/>
    <m/>
    <m/>
    <m/>
    <m/>
    <m/>
    <m/>
    <m/>
    <m/>
    <m/>
    <m/>
    <m/>
    <s v="資料清單"/>
    <x v="21"/>
    <x v="16"/>
    <x v="60"/>
    <x v="18"/>
    <e v="#N/A"/>
    <s v="Customer Name"/>
    <x v="178"/>
    <x v="1"/>
    <x v="0"/>
    <x v="259"/>
    <x v="12"/>
    <s v="IEC_STD_V10 &gt;&gt; Common &gt;&gt; AutoMetaDataCustomer Name"/>
    <x v="2"/>
    <x v="0"/>
    <s v="客戶名稱Relationship"/>
    <n v="340"/>
    <n v="1096"/>
    <n v="0"/>
    <s v=""/>
    <n v="0"/>
    <n v="0"/>
    <n v="1036"/>
    <x v="81"/>
    <s v="RFQ Related Data"/>
    <x v="110"/>
    <e v="#N/A"/>
    <x v="0"/>
    <s v="P.2.2.0:"/>
    <x v="41"/>
    <x v="41"/>
    <x v="1096"/>
    <x v="178"/>
    <x v="178"/>
    <x v="380"/>
    <x v="0"/>
    <x v="0"/>
    <x v="0"/>
    <x v="2"/>
    <m/>
    <x v="0"/>
    <x v="2"/>
    <s v="RFQ Related Data_Customer Name"/>
    <x v="1080"/>
    <x v="2"/>
    <x v="0"/>
    <x v="5"/>
    <x v="9"/>
    <x v="0"/>
    <x v="0"/>
    <s v="INT_RFQ_MASTER"/>
    <s v="CUSTOMER_NAME"/>
    <x v="101"/>
    <x v="97"/>
    <x v="0"/>
    <n v="8"/>
    <x v="5"/>
    <x v="5"/>
    <x v="0"/>
    <s v=""/>
    <s v=""/>
    <n v="1096"/>
    <s v="-1096"/>
    <x v="0"/>
    <x v="0"/>
    <x v="0"/>
    <x v="178"/>
    <x v="12"/>
    <s v="客戶名稱"/>
    <s v=""/>
    <s v=""/>
    <x v="0"/>
    <x v="60"/>
    <m/>
    <s v="^()$"/>
    <n v="9"/>
    <x v="0"/>
    <x v="9"/>
    <x v="0"/>
    <x v="1"/>
    <x v="1"/>
    <x v="1"/>
    <b v="0"/>
    <x v="0"/>
    <x v="1"/>
    <n v="0"/>
    <x v="0"/>
    <b v="0"/>
    <b v="0"/>
    <b v="0"/>
    <b v="0"/>
    <b v="0"/>
    <b v="0"/>
    <b v="0"/>
    <b v="0"/>
    <b v="0"/>
    <b v="0"/>
    <b v="0"/>
    <x v="0"/>
    <x v="0"/>
    <n v="0"/>
    <x v="12"/>
    <x v="0"/>
  </r>
  <r>
    <m/>
    <x v="9"/>
    <x v="18"/>
    <x v="181"/>
    <x v="181"/>
    <x v="1"/>
    <x v="475"/>
    <s v="產品系列"/>
    <x v="2"/>
    <x v="111"/>
    <m/>
    <s v="General"/>
    <s v="代碼類"/>
    <m/>
    <x v="7"/>
    <s v="SAL"/>
    <x v="12"/>
    <x v="5"/>
    <x v="0"/>
    <x v="0"/>
    <s v="INT_RFQ_MASTER"/>
    <s v="PRODUCT_SERIES"/>
    <m/>
    <m/>
    <m/>
    <m/>
    <m/>
    <m/>
    <m/>
    <m/>
    <m/>
    <m/>
    <m/>
    <m/>
    <m/>
    <m/>
    <m/>
    <m/>
    <m/>
    <m/>
    <s v="資料清單"/>
    <x v="21"/>
    <x v="17"/>
    <x v="60"/>
    <x v="18"/>
    <e v="#N/A"/>
    <s v="Product Series"/>
    <x v="181"/>
    <x v="1"/>
    <x v="0"/>
    <x v="475"/>
    <x v="12"/>
    <s v="IEC_STD_V10 &gt;&gt; Common &gt;&gt; AutoMetaDataProduct Series"/>
    <x v="2"/>
    <x v="0"/>
    <s v="產品系列Relationship"/>
    <n v="343"/>
    <n v="1096"/>
    <n v="0"/>
    <s v=""/>
    <n v="0"/>
    <n v="0"/>
    <n v="1042"/>
    <x v="84"/>
    <s v="RFQ Related Data"/>
    <x v="110"/>
    <e v="#N/A"/>
    <x v="0"/>
    <s v="P.2.2.0:"/>
    <x v="42"/>
    <x v="42"/>
    <x v="1097"/>
    <x v="181"/>
    <x v="181"/>
    <x v="381"/>
    <x v="0"/>
    <x v="0"/>
    <x v="0"/>
    <x v="2"/>
    <m/>
    <x v="0"/>
    <x v="2"/>
    <s v="RFQ Related Data_Product Series"/>
    <x v="1081"/>
    <x v="2"/>
    <x v="0"/>
    <x v="5"/>
    <x v="9"/>
    <x v="0"/>
    <x v="0"/>
    <s v="INT_RFQ_MASTER"/>
    <s v="PRODUCT_SERIES"/>
    <x v="101"/>
    <x v="281"/>
    <x v="0"/>
    <n v="8"/>
    <x v="5"/>
    <x v="5"/>
    <x v="0"/>
    <s v=""/>
    <s v=""/>
    <n v="1097"/>
    <s v="-1097"/>
    <x v="0"/>
    <x v="0"/>
    <x v="0"/>
    <x v="181"/>
    <x v="12"/>
    <s v="產品系列"/>
    <s v=""/>
    <s v=""/>
    <x v="0"/>
    <x v="60"/>
    <m/>
    <s v="^()$"/>
    <n v="9"/>
    <x v="0"/>
    <x v="9"/>
    <x v="0"/>
    <x v="1"/>
    <x v="1"/>
    <x v="1"/>
    <b v="0"/>
    <x v="0"/>
    <x v="1"/>
    <n v="0"/>
    <x v="0"/>
    <b v="0"/>
    <b v="0"/>
    <b v="0"/>
    <b v="0"/>
    <b v="0"/>
    <b v="0"/>
    <b v="0"/>
    <b v="0"/>
    <b v="0"/>
    <b v="0"/>
    <b v="0"/>
    <x v="0"/>
    <x v="0"/>
    <n v="0"/>
    <x v="0"/>
    <x v="0"/>
  </r>
  <r>
    <m/>
    <x v="9"/>
    <x v="18"/>
    <x v="451"/>
    <x v="452"/>
    <x v="1"/>
    <x v="477"/>
    <s v="產品視野"/>
    <x v="2"/>
    <x v="111"/>
    <m/>
    <s v="General"/>
    <s v="代碼類"/>
    <m/>
    <x v="7"/>
    <s v="SAL"/>
    <x v="12"/>
    <x v="5"/>
    <x v="0"/>
    <x v="0"/>
    <s v="INT_RFQ_MASTER"/>
    <s v="PRODUCT_HORIZON"/>
    <m/>
    <m/>
    <m/>
    <m/>
    <m/>
    <m/>
    <m/>
    <m/>
    <m/>
    <m/>
    <m/>
    <m/>
    <m/>
    <m/>
    <m/>
    <m/>
    <m/>
    <m/>
    <s v="資料清單"/>
    <x v="21"/>
    <x v="18"/>
    <x v="60"/>
    <x v="18"/>
    <e v="#N/A"/>
    <s v="Product Horizon"/>
    <x v="452"/>
    <x v="1"/>
    <x v="0"/>
    <x v="477"/>
    <x v="12"/>
    <s v="IEC_STD_V10 &gt;&gt; Common &gt;&gt; AutoMetaDataProduct Horizon"/>
    <x v="2"/>
    <x v="0"/>
    <s v="產品視野Relationship"/>
    <n v="1047"/>
    <n v="1096"/>
    <n v="0"/>
    <s v=""/>
    <n v="0"/>
    <n v="0"/>
    <n v="1047"/>
    <x v="217"/>
    <s v="RFQ Related Data"/>
    <x v="110"/>
    <e v="#N/A"/>
    <x v="0"/>
    <s v="P.2.2.0:"/>
    <x v="43"/>
    <x v="43"/>
    <x v="1098"/>
    <x v="451"/>
    <x v="452"/>
    <x v="401"/>
    <x v="0"/>
    <x v="0"/>
    <x v="0"/>
    <x v="2"/>
    <m/>
    <x v="0"/>
    <x v="2"/>
    <s v="RFQ Related Data_Product Horizon"/>
    <x v="1082"/>
    <x v="2"/>
    <x v="0"/>
    <x v="5"/>
    <x v="9"/>
    <x v="0"/>
    <x v="0"/>
    <s v="INT_RFQ_MASTER"/>
    <s v="PRODUCT_HORIZON"/>
    <x v="101"/>
    <x v="308"/>
    <x v="0"/>
    <n v="8"/>
    <x v="5"/>
    <x v="5"/>
    <x v="0"/>
    <s v=""/>
    <s v=""/>
    <n v="1098"/>
    <s v="-1098"/>
    <x v="0"/>
    <x v="0"/>
    <x v="0"/>
    <x v="452"/>
    <x v="12"/>
    <s v="產品視野"/>
    <s v=""/>
    <s v=""/>
    <x v="0"/>
    <x v="60"/>
    <m/>
    <s v="^()$"/>
    <n v="9"/>
    <x v="0"/>
    <x v="9"/>
    <x v="0"/>
    <x v="1"/>
    <x v="1"/>
    <x v="1"/>
    <b v="0"/>
    <x v="0"/>
    <x v="1"/>
    <n v="0"/>
    <x v="0"/>
    <b v="0"/>
    <b v="0"/>
    <b v="0"/>
    <b v="0"/>
    <b v="0"/>
    <b v="0"/>
    <b v="0"/>
    <b v="0"/>
    <b v="0"/>
    <b v="0"/>
    <b v="0"/>
    <x v="0"/>
    <x v="0"/>
    <n v="0"/>
    <x v="18"/>
    <x v="0"/>
  </r>
  <r>
    <m/>
    <x v="9"/>
    <x v="18"/>
    <x v="448"/>
    <x v="449"/>
    <x v="1"/>
    <x v="473"/>
    <s v="產品家族"/>
    <x v="2"/>
    <x v="111"/>
    <m/>
    <s v="General"/>
    <s v="代碼類"/>
    <m/>
    <x v="7"/>
    <s v="SAL"/>
    <x v="12"/>
    <x v="5"/>
    <x v="0"/>
    <x v="0"/>
    <s v="INT_RFQ_MASTER"/>
    <s v="PRODUCT_FAMILY"/>
    <m/>
    <m/>
    <m/>
    <m/>
    <m/>
    <m/>
    <m/>
    <m/>
    <m/>
    <m/>
    <m/>
    <m/>
    <m/>
    <m/>
    <m/>
    <m/>
    <m/>
    <m/>
    <s v="資料清單"/>
    <x v="21"/>
    <x v="19"/>
    <x v="60"/>
    <x v="18"/>
    <e v="#N/A"/>
    <s v="Product Family"/>
    <x v="449"/>
    <x v="1"/>
    <x v="0"/>
    <x v="473"/>
    <x v="12"/>
    <s v="IEC_STD_V10 &gt;&gt; Common &gt;&gt; AutoMetaDataProduct Family"/>
    <x v="2"/>
    <x v="0"/>
    <s v="產品家族Relationship"/>
    <n v="1038"/>
    <n v="1096"/>
    <n v="0"/>
    <s v=""/>
    <n v="0"/>
    <n v="0"/>
    <n v="1038"/>
    <x v="211"/>
    <s v="RFQ Related Data"/>
    <x v="110"/>
    <e v="#N/A"/>
    <x v="0"/>
    <s v="P.2.2.0:"/>
    <x v="44"/>
    <x v="44"/>
    <x v="1099"/>
    <x v="448"/>
    <x v="449"/>
    <x v="402"/>
    <x v="0"/>
    <x v="0"/>
    <x v="0"/>
    <x v="2"/>
    <m/>
    <x v="0"/>
    <x v="2"/>
    <s v="RFQ Related Data_Product Family"/>
    <x v="1083"/>
    <x v="2"/>
    <x v="0"/>
    <x v="5"/>
    <x v="9"/>
    <x v="0"/>
    <x v="0"/>
    <s v="INT_RFQ_MASTER"/>
    <s v="PRODUCT_FAMILY"/>
    <x v="101"/>
    <x v="306"/>
    <x v="0"/>
    <n v="8"/>
    <x v="5"/>
    <x v="5"/>
    <x v="0"/>
    <s v=""/>
    <s v=""/>
    <n v="1099"/>
    <s v="-1099"/>
    <x v="0"/>
    <x v="0"/>
    <x v="0"/>
    <x v="449"/>
    <x v="12"/>
    <s v="產品家族"/>
    <s v=""/>
    <s v=""/>
    <x v="0"/>
    <x v="60"/>
    <m/>
    <s v="^()$"/>
    <n v="9"/>
    <x v="0"/>
    <x v="9"/>
    <x v="0"/>
    <x v="1"/>
    <x v="1"/>
    <x v="1"/>
    <b v="0"/>
    <x v="0"/>
    <x v="1"/>
    <n v="0"/>
    <x v="0"/>
    <b v="0"/>
    <b v="0"/>
    <b v="0"/>
    <b v="0"/>
    <b v="0"/>
    <b v="0"/>
    <b v="0"/>
    <b v="0"/>
    <b v="1"/>
    <b v="0"/>
    <b v="0"/>
    <x v="1"/>
    <x v="4"/>
    <n v="1"/>
    <x v="0"/>
    <x v="0"/>
  </r>
  <r>
    <m/>
    <x v="9"/>
    <x v="18"/>
    <x v="179"/>
    <x v="179"/>
    <x v="1"/>
    <x v="183"/>
    <s v="產品事業部門名稱"/>
    <x v="2"/>
    <x v="111"/>
    <m/>
    <s v="General"/>
    <s v="代碼類"/>
    <s v="BU1A_x000a_BU2B"/>
    <x v="7"/>
    <s v="SAL"/>
    <x v="12"/>
    <x v="5"/>
    <x v="0"/>
    <x v="0"/>
    <s v="INT_RFQ_MASTER"/>
    <s v="DIVISION_CODE"/>
    <m/>
    <m/>
    <m/>
    <m/>
    <m/>
    <m/>
    <m/>
    <m/>
    <m/>
    <m/>
    <m/>
    <m/>
    <m/>
    <m/>
    <m/>
    <m/>
    <m/>
    <m/>
    <s v="資料清單"/>
    <x v="21"/>
    <x v="20"/>
    <x v="60"/>
    <x v="18"/>
    <e v="#N/A"/>
    <s v="Division Code"/>
    <x v="179"/>
    <x v="1"/>
    <x v="0"/>
    <x v="183"/>
    <x v="12"/>
    <s v="IEC_STD_V10 &gt;&gt; Common &gt;&gt; AutoMetaDataDivision Code"/>
    <x v="2"/>
    <x v="0"/>
    <s v="產品事業部門代碼Relationship"/>
    <n v="341"/>
    <n v="1096"/>
    <n v="0"/>
    <s v=""/>
    <n v="0"/>
    <n v="0"/>
    <n v="1051"/>
    <x v="82"/>
    <s v="RFQ Related Data"/>
    <x v="110"/>
    <e v="#N/A"/>
    <x v="0"/>
    <s v="P.2.2.0:"/>
    <x v="45"/>
    <x v="45"/>
    <x v="1100"/>
    <x v="179"/>
    <x v="179"/>
    <x v="403"/>
    <x v="38"/>
    <x v="0"/>
    <x v="0"/>
    <x v="2"/>
    <m/>
    <x v="0"/>
    <x v="2"/>
    <s v="RFQ Related Data_Division Code"/>
    <x v="1084"/>
    <x v="2"/>
    <x v="0"/>
    <x v="5"/>
    <x v="9"/>
    <x v="0"/>
    <x v="0"/>
    <s v="INT_RFQ_MASTER"/>
    <s v="DIVISION_CODE"/>
    <x v="101"/>
    <x v="98"/>
    <x v="0"/>
    <n v="8"/>
    <x v="5"/>
    <x v="5"/>
    <x v="0"/>
    <s v=""/>
    <s v=""/>
    <n v="1100"/>
    <s v="-1100"/>
    <x v="0"/>
    <x v="0"/>
    <x v="0"/>
    <x v="179"/>
    <x v="12"/>
    <s v="產品事業部門代碼"/>
    <s v=""/>
    <s v=""/>
    <x v="0"/>
    <x v="60"/>
    <m/>
    <s v="^()$"/>
    <n v="9"/>
    <x v="0"/>
    <x v="9"/>
    <x v="0"/>
    <x v="1"/>
    <x v="1"/>
    <x v="1"/>
    <b v="0"/>
    <x v="0"/>
    <x v="1"/>
    <n v="0"/>
    <x v="0"/>
    <b v="0"/>
    <b v="0"/>
    <b v="0"/>
    <b v="0"/>
    <b v="0"/>
    <b v="0"/>
    <b v="0"/>
    <b v="0"/>
    <b v="0"/>
    <b v="0"/>
    <b v="0"/>
    <x v="0"/>
    <x v="0"/>
    <n v="0"/>
    <x v="12"/>
    <x v="0"/>
  </r>
  <r>
    <m/>
    <x v="9"/>
    <x v="18"/>
    <x v="485"/>
    <x v="486"/>
    <x v="1"/>
    <x v="511"/>
    <s v="資料上傳日期"/>
    <x v="1"/>
    <x v="111"/>
    <m/>
    <s v="General"/>
    <s v="日期類"/>
    <m/>
    <x v="7"/>
    <s v="SAL"/>
    <x v="12"/>
    <x v="5"/>
    <x v="0"/>
    <x v="0"/>
    <s v="INT_RFQ_MASTER"/>
    <s v="DATA_UPLOAD_DATE"/>
    <m/>
    <m/>
    <m/>
    <m/>
    <m/>
    <m/>
    <m/>
    <m/>
    <m/>
    <m/>
    <m/>
    <m/>
    <m/>
    <m/>
    <m/>
    <m/>
    <m/>
    <m/>
    <s v="資料清單"/>
    <x v="21"/>
    <x v="21"/>
    <x v="60"/>
    <x v="18"/>
    <e v="#N/A"/>
    <s v="Data Upload Date"/>
    <x v="486"/>
    <x v="1"/>
    <x v="0"/>
    <x v="511"/>
    <x v="12"/>
    <s v="IEC_STD_V10 &gt;&gt; Common &gt;&gt; AutoMetaDataData Upload Date"/>
    <x v="1"/>
    <x v="0"/>
    <s v="資料上傳日期Property"/>
    <n v="1103"/>
    <n v="1096"/>
    <n v="0"/>
    <s v="Data Upload Date"/>
    <n v="1"/>
    <n v="0"/>
    <n v="0"/>
    <x v="0"/>
    <s v="RFQ Related Data"/>
    <x v="110"/>
    <e v="#N/A"/>
    <x v="0"/>
    <s v="P.2.2.0:"/>
    <x v="46"/>
    <x v="46"/>
    <x v="1101"/>
    <x v="485"/>
    <x v="486"/>
    <x v="404"/>
    <x v="0"/>
    <x v="0"/>
    <x v="0"/>
    <x v="3"/>
    <m/>
    <x v="0"/>
    <x v="1"/>
    <s v="RFQ Related Data_Data Upload Date"/>
    <x v="1085"/>
    <x v="1"/>
    <x v="0"/>
    <x v="5"/>
    <x v="9"/>
    <x v="0"/>
    <x v="0"/>
    <s v="INT_RFQ_MASTER"/>
    <s v="DATA_UPLOAD_DATE"/>
    <x v="101"/>
    <x v="335"/>
    <x v="0"/>
    <n v="8"/>
    <x v="5"/>
    <x v="5"/>
    <x v="4"/>
    <s v=""/>
    <s v=""/>
    <n v="1101"/>
    <s v="-1101"/>
    <x v="0"/>
    <x v="0"/>
    <x v="0"/>
    <x v="486"/>
    <x v="12"/>
    <s v="資料上傳日期"/>
    <s v=""/>
    <s v=""/>
    <x v="0"/>
    <x v="60"/>
    <m/>
    <s v="^()$"/>
    <n v="9"/>
    <x v="0"/>
    <x v="9"/>
    <x v="0"/>
    <x v="1"/>
    <x v="0"/>
    <x v="1"/>
    <b v="0"/>
    <x v="0"/>
    <x v="1"/>
    <n v="0"/>
    <x v="0"/>
    <b v="0"/>
    <b v="0"/>
    <b v="0"/>
    <b v="0"/>
    <b v="0"/>
    <b v="0"/>
    <b v="0"/>
    <b v="0"/>
    <b v="0"/>
    <b v="0"/>
    <b v="0"/>
    <x v="0"/>
    <x v="0"/>
    <n v="0"/>
    <x v="11"/>
    <x v="0"/>
  </r>
  <r>
    <m/>
    <x v="9"/>
    <x v="18"/>
    <x v="486"/>
    <x v="487"/>
    <x v="1"/>
    <x v="512"/>
    <s v="取得詢價日期"/>
    <x v="1"/>
    <x v="111"/>
    <m/>
    <s v="General"/>
    <s v="日期類"/>
    <m/>
    <x v="7"/>
    <s v="SAL"/>
    <x v="12"/>
    <x v="5"/>
    <x v="0"/>
    <x v="0"/>
    <s v="INT_RFQ_MASTER"/>
    <s v="RFQ_RECEIVE_DATE"/>
    <m/>
    <m/>
    <m/>
    <m/>
    <m/>
    <m/>
    <m/>
    <m/>
    <m/>
    <m/>
    <m/>
    <m/>
    <m/>
    <m/>
    <m/>
    <m/>
    <m/>
    <m/>
    <s v="資料清單"/>
    <x v="21"/>
    <x v="22"/>
    <x v="60"/>
    <x v="18"/>
    <e v="#N/A"/>
    <s v="RFQ Receive Date"/>
    <x v="487"/>
    <x v="1"/>
    <x v="0"/>
    <x v="512"/>
    <x v="12"/>
    <s v="IEC_STD_V10 &gt;&gt; Common &gt;&gt; AutoMetaDataRFQ Receive Date"/>
    <x v="1"/>
    <x v="0"/>
    <s v="取得詢價日期Property"/>
    <n v="1104"/>
    <n v="1096"/>
    <n v="0"/>
    <s v="RFQ Receive Date"/>
    <n v="1"/>
    <n v="0"/>
    <n v="0"/>
    <x v="0"/>
    <s v="RFQ Related Data"/>
    <x v="110"/>
    <e v="#N/A"/>
    <x v="0"/>
    <s v="P.2.2.0:"/>
    <x v="47"/>
    <x v="47"/>
    <x v="1102"/>
    <x v="486"/>
    <x v="487"/>
    <x v="405"/>
    <x v="0"/>
    <x v="0"/>
    <x v="0"/>
    <x v="3"/>
    <m/>
    <x v="0"/>
    <x v="1"/>
    <s v="RFQ Related Data_RFQ Receive Date"/>
    <x v="1086"/>
    <x v="1"/>
    <x v="0"/>
    <x v="5"/>
    <x v="9"/>
    <x v="0"/>
    <x v="0"/>
    <s v="INT_RFQ_MASTER"/>
    <s v="RFQ_RECEIVE_DATE"/>
    <x v="101"/>
    <x v="336"/>
    <x v="0"/>
    <n v="8"/>
    <x v="5"/>
    <x v="5"/>
    <x v="4"/>
    <s v=""/>
    <s v=""/>
    <n v="1102"/>
    <s v="-1102"/>
    <x v="0"/>
    <x v="0"/>
    <x v="0"/>
    <x v="487"/>
    <x v="12"/>
    <s v="取得詢價日期"/>
    <s v=""/>
    <s v=""/>
    <x v="0"/>
    <x v="60"/>
    <m/>
    <s v="^()$"/>
    <n v="9"/>
    <x v="0"/>
    <x v="9"/>
    <x v="0"/>
    <x v="1"/>
    <x v="0"/>
    <x v="1"/>
    <b v="0"/>
    <x v="0"/>
    <x v="1"/>
    <n v="0"/>
    <x v="0"/>
    <b v="0"/>
    <b v="0"/>
    <b v="0"/>
    <b v="0"/>
    <b v="0"/>
    <b v="0"/>
    <b v="0"/>
    <b v="0"/>
    <b v="0"/>
    <b v="0"/>
    <b v="0"/>
    <x v="0"/>
    <x v="0"/>
    <n v="0"/>
    <x v="11"/>
    <x v="0"/>
  </r>
  <r>
    <m/>
    <x v="9"/>
    <x v="18"/>
    <x v="480"/>
    <x v="481"/>
    <x v="1"/>
    <x v="506"/>
    <s v="詢價狀態"/>
    <x v="1"/>
    <x v="111"/>
    <m/>
    <s v="General"/>
    <s v="代碼類"/>
    <m/>
    <x v="7"/>
    <s v="SAL"/>
    <x v="12"/>
    <x v="5"/>
    <x v="0"/>
    <x v="0"/>
    <s v="INT_RFQ_MASTER"/>
    <s v="RFQ_STATUS"/>
    <m/>
    <m/>
    <m/>
    <m/>
    <m/>
    <m/>
    <m/>
    <m/>
    <m/>
    <m/>
    <m/>
    <m/>
    <m/>
    <m/>
    <m/>
    <m/>
    <m/>
    <m/>
    <s v="資料清單"/>
    <x v="21"/>
    <x v="23"/>
    <x v="60"/>
    <x v="18"/>
    <e v="#N/A"/>
    <s v="RFQ Status"/>
    <x v="481"/>
    <x v="1"/>
    <x v="0"/>
    <x v="506"/>
    <x v="12"/>
    <s v="IEC_STD_V10 &gt;&gt; Common &gt;&gt; AutoMetaDataRFQ Status"/>
    <x v="1"/>
    <x v="0"/>
    <s v="詢價狀態Property"/>
    <n v="1091"/>
    <n v="1096"/>
    <n v="0"/>
    <s v="RFQ Status"/>
    <n v="1"/>
    <n v="0"/>
    <n v="0"/>
    <x v="0"/>
    <s v="RFQ Related Data"/>
    <x v="110"/>
    <e v="#N/A"/>
    <x v="0"/>
    <s v="P.2.2.0:"/>
    <x v="48"/>
    <x v="48"/>
    <x v="1103"/>
    <x v="480"/>
    <x v="481"/>
    <x v="399"/>
    <x v="0"/>
    <x v="0"/>
    <x v="0"/>
    <x v="2"/>
    <m/>
    <x v="0"/>
    <x v="1"/>
    <s v="RFQ Related Data_RFQ Status"/>
    <x v="1087"/>
    <x v="1"/>
    <x v="0"/>
    <x v="5"/>
    <x v="9"/>
    <x v="0"/>
    <x v="0"/>
    <s v="INT_RFQ_MASTER"/>
    <s v="RFQ_STATUS"/>
    <x v="101"/>
    <x v="331"/>
    <x v="0"/>
    <n v="8"/>
    <x v="5"/>
    <x v="5"/>
    <x v="4"/>
    <s v=""/>
    <s v=""/>
    <n v="1103"/>
    <s v="-1103"/>
    <x v="0"/>
    <x v="0"/>
    <x v="0"/>
    <x v="481"/>
    <x v="12"/>
    <s v="詢價狀態"/>
    <s v=""/>
    <s v=""/>
    <x v="0"/>
    <x v="60"/>
    <m/>
    <s v="^()$"/>
    <n v="9"/>
    <x v="0"/>
    <x v="9"/>
    <x v="0"/>
    <x v="1"/>
    <x v="1"/>
    <x v="1"/>
    <b v="0"/>
    <x v="0"/>
    <x v="1"/>
    <n v="0"/>
    <x v="0"/>
    <b v="0"/>
    <b v="0"/>
    <b v="0"/>
    <b v="0"/>
    <b v="0"/>
    <b v="0"/>
    <b v="0"/>
    <b v="0"/>
    <b v="0"/>
    <b v="0"/>
    <b v="0"/>
    <x v="0"/>
    <x v="0"/>
    <n v="0"/>
    <x v="19"/>
    <x v="0"/>
  </r>
  <r>
    <m/>
    <x v="9"/>
    <x v="18"/>
    <x v="487"/>
    <x v="488"/>
    <x v="1"/>
    <x v="513"/>
    <s v="詢價結束年度"/>
    <x v="1"/>
    <x v="111"/>
    <m/>
    <s v="General"/>
    <s v="數值類"/>
    <m/>
    <x v="7"/>
    <s v="SAL"/>
    <x v="12"/>
    <x v="5"/>
    <x v="0"/>
    <x v="0"/>
    <s v="INT_RFQ_MASTER"/>
    <s v="RFQ_END_YEAR"/>
    <m/>
    <m/>
    <m/>
    <m/>
    <m/>
    <m/>
    <m/>
    <m/>
    <m/>
    <m/>
    <m/>
    <m/>
    <m/>
    <m/>
    <m/>
    <m/>
    <m/>
    <m/>
    <s v="資料清單"/>
    <x v="21"/>
    <x v="24"/>
    <x v="60"/>
    <x v="18"/>
    <e v="#N/A"/>
    <s v="RFQ End Year"/>
    <x v="488"/>
    <x v="1"/>
    <x v="0"/>
    <x v="513"/>
    <x v="12"/>
    <s v="IEC_STD_V10 &gt;&gt; Common &gt;&gt; AutoMetaDataRFQ End Year"/>
    <x v="1"/>
    <x v="0"/>
    <s v="詢價結束年度Property"/>
    <n v="1106"/>
    <n v="1096"/>
    <n v="0"/>
    <s v="RFQ End Year"/>
    <n v="1"/>
    <n v="0"/>
    <n v="0"/>
    <x v="0"/>
    <s v="RFQ Related Data"/>
    <x v="110"/>
    <e v="#N/A"/>
    <x v="0"/>
    <s v="P.2.2.0:"/>
    <x v="49"/>
    <x v="49"/>
    <x v="1104"/>
    <x v="487"/>
    <x v="488"/>
    <x v="406"/>
    <x v="0"/>
    <x v="0"/>
    <x v="0"/>
    <x v="4"/>
    <m/>
    <x v="0"/>
    <x v="1"/>
    <s v="RFQ Related Data_RFQ End Year"/>
    <x v="1088"/>
    <x v="1"/>
    <x v="0"/>
    <x v="5"/>
    <x v="9"/>
    <x v="0"/>
    <x v="0"/>
    <s v="INT_RFQ_MASTER"/>
    <s v="RFQ_END_YEAR"/>
    <x v="101"/>
    <x v="337"/>
    <x v="0"/>
    <n v="8"/>
    <x v="5"/>
    <x v="5"/>
    <x v="4"/>
    <s v=""/>
    <s v=""/>
    <n v="1104"/>
    <s v="-1104"/>
    <x v="0"/>
    <x v="0"/>
    <x v="0"/>
    <x v="488"/>
    <x v="12"/>
    <s v="詢價結束年度"/>
    <s v=""/>
    <s v=""/>
    <x v="0"/>
    <x v="60"/>
    <m/>
    <s v="^()$"/>
    <n v="9"/>
    <x v="0"/>
    <x v="9"/>
    <x v="0"/>
    <x v="1"/>
    <x v="0"/>
    <x v="1"/>
    <b v="0"/>
    <x v="0"/>
    <x v="1"/>
    <n v="0"/>
    <x v="0"/>
    <b v="0"/>
    <b v="0"/>
    <b v="0"/>
    <b v="0"/>
    <b v="0"/>
    <b v="0"/>
    <b v="0"/>
    <b v="0"/>
    <b v="0"/>
    <b v="0"/>
    <b v="0"/>
    <x v="0"/>
    <x v="0"/>
    <n v="0"/>
    <x v="2"/>
    <x v="0"/>
  </r>
  <r>
    <m/>
    <x v="9"/>
    <x v="18"/>
    <x v="488"/>
    <x v="489"/>
    <x v="1"/>
    <x v="514"/>
    <s v="詢價結束日期"/>
    <x v="1"/>
    <x v="111"/>
    <m/>
    <s v="General"/>
    <s v="日期類"/>
    <m/>
    <x v="7"/>
    <s v="SAL"/>
    <x v="12"/>
    <x v="5"/>
    <x v="0"/>
    <x v="0"/>
    <s v="INT_RFQ_MASTER"/>
    <s v="RFQ_END_DATE"/>
    <m/>
    <m/>
    <m/>
    <m/>
    <m/>
    <m/>
    <m/>
    <m/>
    <m/>
    <m/>
    <m/>
    <m/>
    <m/>
    <m/>
    <m/>
    <m/>
    <m/>
    <m/>
    <s v="資料清單"/>
    <x v="21"/>
    <x v="25"/>
    <x v="60"/>
    <x v="18"/>
    <e v="#N/A"/>
    <s v="RFQ End Date"/>
    <x v="489"/>
    <x v="1"/>
    <x v="0"/>
    <x v="514"/>
    <x v="12"/>
    <s v="IEC_STD_V10 &gt;&gt; Common &gt;&gt; AutoMetaDataRFQ End Date"/>
    <x v="1"/>
    <x v="0"/>
    <s v="詢價結束日期Property"/>
    <n v="1107"/>
    <n v="1096"/>
    <n v="0"/>
    <s v="RFQ End Date"/>
    <n v="1"/>
    <n v="0"/>
    <n v="0"/>
    <x v="0"/>
    <s v="RFQ Related Data"/>
    <x v="110"/>
    <e v="#N/A"/>
    <x v="0"/>
    <s v="P.2.2.0:"/>
    <x v="50"/>
    <x v="50"/>
    <x v="1105"/>
    <x v="488"/>
    <x v="489"/>
    <x v="407"/>
    <x v="0"/>
    <x v="0"/>
    <x v="0"/>
    <x v="3"/>
    <m/>
    <x v="0"/>
    <x v="1"/>
    <s v="RFQ Related Data_RFQ End Date"/>
    <x v="1089"/>
    <x v="1"/>
    <x v="0"/>
    <x v="5"/>
    <x v="9"/>
    <x v="0"/>
    <x v="0"/>
    <s v="INT_RFQ_MASTER"/>
    <s v="RFQ_END_DATE"/>
    <x v="101"/>
    <x v="338"/>
    <x v="0"/>
    <n v="8"/>
    <x v="5"/>
    <x v="5"/>
    <x v="4"/>
    <s v=""/>
    <s v=""/>
    <n v="1105"/>
    <s v="-1105"/>
    <x v="0"/>
    <x v="0"/>
    <x v="0"/>
    <x v="489"/>
    <x v="12"/>
    <s v="詢價結束日期"/>
    <s v=""/>
    <s v=""/>
    <x v="0"/>
    <x v="60"/>
    <m/>
    <s v="^()$"/>
    <n v="9"/>
    <x v="0"/>
    <x v="9"/>
    <x v="0"/>
    <x v="1"/>
    <x v="0"/>
    <x v="1"/>
    <b v="0"/>
    <x v="0"/>
    <x v="1"/>
    <n v="0"/>
    <x v="0"/>
    <b v="0"/>
    <b v="0"/>
    <b v="0"/>
    <b v="0"/>
    <b v="0"/>
    <b v="0"/>
    <b v="0"/>
    <b v="0"/>
    <b v="0"/>
    <b v="0"/>
    <b v="0"/>
    <x v="0"/>
    <x v="0"/>
    <n v="0"/>
    <x v="2"/>
    <x v="0"/>
  </r>
  <r>
    <m/>
    <x v="9"/>
    <x v="18"/>
    <x v="489"/>
    <x v="490"/>
    <x v="1"/>
    <x v="515"/>
    <s v="單位為 千美元"/>
    <x v="1"/>
    <x v="111"/>
    <m/>
    <s v="General"/>
    <s v="金額類"/>
    <m/>
    <x v="7"/>
    <s v="SAL"/>
    <x v="12"/>
    <x v="5"/>
    <x v="0"/>
    <x v="0"/>
    <s v="INT_RFQ_MASTER"/>
    <s v="ESTIMATED_PRODUCT_FAMILY_REVENUE"/>
    <m/>
    <m/>
    <m/>
    <m/>
    <m/>
    <m/>
    <m/>
    <m/>
    <m/>
    <m/>
    <m/>
    <m/>
    <m/>
    <m/>
    <m/>
    <m/>
    <m/>
    <m/>
    <s v="資料清單"/>
    <x v="21"/>
    <x v="26"/>
    <x v="60"/>
    <x v="18"/>
    <e v="#N/A"/>
    <s v="Estimated Product Family Revenue"/>
    <x v="490"/>
    <x v="1"/>
    <x v="0"/>
    <x v="515"/>
    <x v="12"/>
    <s v="IEC_STD_V10 &gt;&gt; Common &gt;&gt; AutoMetaDataEstimated Product Family Revenue"/>
    <x v="1"/>
    <x v="0"/>
    <s v="預估產品家族營收Property"/>
    <n v="1108"/>
    <n v="1096"/>
    <n v="0"/>
    <s v="Estimated Product Family Revenue"/>
    <n v="1"/>
    <n v="0"/>
    <n v="0"/>
    <x v="0"/>
    <s v="RFQ Related Data"/>
    <x v="110"/>
    <e v="#N/A"/>
    <x v="0"/>
    <s v="P.2.2.0:"/>
    <x v="51"/>
    <x v="51"/>
    <x v="1106"/>
    <x v="489"/>
    <x v="490"/>
    <x v="408"/>
    <x v="0"/>
    <x v="0"/>
    <x v="0"/>
    <x v="6"/>
    <m/>
    <x v="0"/>
    <x v="1"/>
    <s v="RFQ Related Data_Estimated Product Family Revenue"/>
    <x v="1090"/>
    <x v="1"/>
    <x v="0"/>
    <x v="5"/>
    <x v="9"/>
    <x v="0"/>
    <x v="0"/>
    <s v="INT_RFQ_MASTER"/>
    <s v="ESTIMATED_PRODUCT_FAMILY_REVENUE"/>
    <x v="101"/>
    <x v="339"/>
    <x v="0"/>
    <n v="8"/>
    <x v="5"/>
    <x v="5"/>
    <x v="4"/>
    <s v=""/>
    <s v=""/>
    <n v="1106"/>
    <s v="-1106"/>
    <x v="0"/>
    <x v="0"/>
    <x v="0"/>
    <x v="490"/>
    <x v="12"/>
    <s v="預估產品家族營收"/>
    <s v=""/>
    <s v=""/>
    <x v="0"/>
    <x v="60"/>
    <m/>
    <s v="^()$"/>
    <n v="9"/>
    <x v="0"/>
    <x v="9"/>
    <x v="0"/>
    <x v="1"/>
    <x v="0"/>
    <x v="1"/>
    <b v="0"/>
    <x v="0"/>
    <x v="1"/>
    <n v="0"/>
    <x v="0"/>
    <b v="0"/>
    <b v="0"/>
    <b v="0"/>
    <b v="0"/>
    <b v="0"/>
    <b v="0"/>
    <b v="0"/>
    <b v="0"/>
    <b v="0"/>
    <b v="0"/>
    <b v="0"/>
    <x v="0"/>
    <x v="0"/>
    <n v="0"/>
    <x v="20"/>
    <x v="0"/>
  </r>
  <r>
    <m/>
    <x v="9"/>
    <x v="18"/>
    <x v="490"/>
    <x v="491"/>
    <x v="1"/>
    <x v="516"/>
    <s v="只針對 詢價狀況 = Award的產品進行攤提計算_x000a_單位為 千台"/>
    <x v="1"/>
    <x v="111"/>
    <m/>
    <s v="General"/>
    <s v="數值類"/>
    <m/>
    <x v="7"/>
    <s v="SAL"/>
    <x v="12"/>
    <x v="5"/>
    <x v="0"/>
    <x v="0"/>
    <s v="INT_RFQ_MASTER"/>
    <s v="ESTIMATED_SALES_QUANTITY"/>
    <m/>
    <m/>
    <m/>
    <m/>
    <m/>
    <m/>
    <m/>
    <m/>
    <m/>
    <m/>
    <m/>
    <m/>
    <m/>
    <m/>
    <m/>
    <m/>
    <m/>
    <m/>
    <s v="資料清單"/>
    <x v="21"/>
    <x v="27"/>
    <x v="60"/>
    <x v="18"/>
    <e v="#N/A"/>
    <s v="Estimated Sales Quantity"/>
    <x v="491"/>
    <x v="1"/>
    <x v="0"/>
    <x v="516"/>
    <x v="12"/>
    <s v="IEC_STD_V10 &gt;&gt; Common &gt;&gt; AutoMetaDataEstimated Sales Quantity"/>
    <x v="1"/>
    <x v="0"/>
    <s v="預估銷售數量Property"/>
    <n v="1109"/>
    <n v="1096"/>
    <n v="0"/>
    <s v="Estimated Sales Quantity"/>
    <n v="1"/>
    <n v="0"/>
    <n v="0"/>
    <x v="0"/>
    <s v="RFQ Related Data"/>
    <x v="110"/>
    <e v="#N/A"/>
    <x v="0"/>
    <s v="P.2.2.0:"/>
    <x v="52"/>
    <x v="52"/>
    <x v="1107"/>
    <x v="490"/>
    <x v="491"/>
    <x v="409"/>
    <x v="0"/>
    <x v="0"/>
    <x v="0"/>
    <x v="4"/>
    <m/>
    <x v="0"/>
    <x v="1"/>
    <s v="RFQ Related Data_Estimated Sales Quantity"/>
    <x v="1091"/>
    <x v="1"/>
    <x v="0"/>
    <x v="5"/>
    <x v="9"/>
    <x v="0"/>
    <x v="0"/>
    <s v="INT_RFQ_MASTER"/>
    <s v="ESTIMATED_SALES_QUANTITY"/>
    <x v="101"/>
    <x v="340"/>
    <x v="0"/>
    <n v="8"/>
    <x v="5"/>
    <x v="5"/>
    <x v="4"/>
    <s v=""/>
    <s v=""/>
    <n v="1107"/>
    <s v="-1107"/>
    <x v="0"/>
    <x v="0"/>
    <x v="0"/>
    <x v="491"/>
    <x v="12"/>
    <s v="預估銷售數量"/>
    <s v=""/>
    <s v=""/>
    <x v="0"/>
    <x v="60"/>
    <m/>
    <s v="^()$"/>
    <n v="9"/>
    <x v="0"/>
    <x v="9"/>
    <x v="0"/>
    <x v="1"/>
    <x v="0"/>
    <x v="1"/>
    <b v="0"/>
    <x v="0"/>
    <x v="1"/>
    <n v="0"/>
    <x v="0"/>
    <b v="0"/>
    <b v="0"/>
    <b v="0"/>
    <b v="0"/>
    <b v="0"/>
    <b v="0"/>
    <b v="0"/>
    <b v="0"/>
    <b v="0"/>
    <b v="0"/>
    <b v="0"/>
    <x v="0"/>
    <x v="0"/>
    <n v="0"/>
    <x v="9"/>
    <x v="0"/>
  </r>
  <r>
    <m/>
    <x v="9"/>
    <x v="18"/>
    <x v="491"/>
    <x v="492"/>
    <x v="1"/>
    <x v="517"/>
    <s v="單位為 千美元"/>
    <x v="1"/>
    <x v="111"/>
    <m/>
    <s v="General"/>
    <s v="金額類"/>
    <m/>
    <x v="7"/>
    <s v="SAL"/>
    <x v="12"/>
    <x v="5"/>
    <x v="0"/>
    <x v="0"/>
    <s v="INT_RFQ_MASTER"/>
    <s v="ESTIMATE_PRODUCT_FAMILY_COST"/>
    <m/>
    <m/>
    <m/>
    <m/>
    <m/>
    <m/>
    <m/>
    <m/>
    <m/>
    <m/>
    <m/>
    <m/>
    <m/>
    <m/>
    <m/>
    <m/>
    <m/>
    <m/>
    <s v="資料清單"/>
    <x v="21"/>
    <x v="28"/>
    <x v="60"/>
    <x v="18"/>
    <e v="#N/A"/>
    <s v="Estimate Product Family Cost"/>
    <x v="492"/>
    <x v="1"/>
    <x v="0"/>
    <x v="517"/>
    <x v="12"/>
    <s v="IEC_STD_V10 &gt;&gt; Common &gt;&gt; AutoMetaDataEstimate Product Family Cost"/>
    <x v="1"/>
    <x v="0"/>
    <s v="預估產品家族成本Property"/>
    <n v="1110"/>
    <n v="1096"/>
    <n v="0"/>
    <s v="Estimate Product Family Cost"/>
    <n v="1"/>
    <n v="0"/>
    <n v="0"/>
    <x v="0"/>
    <s v="RFQ Related Data"/>
    <x v="110"/>
    <e v="#N/A"/>
    <x v="0"/>
    <s v="P.2.2.0:"/>
    <x v="53"/>
    <x v="53"/>
    <x v="1108"/>
    <x v="491"/>
    <x v="492"/>
    <x v="408"/>
    <x v="0"/>
    <x v="0"/>
    <x v="0"/>
    <x v="6"/>
    <m/>
    <x v="0"/>
    <x v="1"/>
    <s v="RFQ Related Data_Estimate Product Family Cost"/>
    <x v="1092"/>
    <x v="1"/>
    <x v="0"/>
    <x v="5"/>
    <x v="9"/>
    <x v="0"/>
    <x v="0"/>
    <s v="INT_RFQ_MASTER"/>
    <s v="ESTIMATE_PRODUCT_FAMILY_COST"/>
    <x v="101"/>
    <x v="341"/>
    <x v="0"/>
    <n v="8"/>
    <x v="5"/>
    <x v="5"/>
    <x v="4"/>
    <s v=""/>
    <s v=""/>
    <n v="1108"/>
    <s v="-1108"/>
    <x v="0"/>
    <x v="0"/>
    <x v="0"/>
    <x v="492"/>
    <x v="12"/>
    <s v="預估產品家族成本"/>
    <s v=""/>
    <s v=""/>
    <x v="0"/>
    <x v="60"/>
    <m/>
    <s v="^()$"/>
    <n v="9"/>
    <x v="0"/>
    <x v="9"/>
    <x v="0"/>
    <x v="1"/>
    <x v="0"/>
    <x v="1"/>
    <b v="0"/>
    <x v="0"/>
    <x v="1"/>
    <n v="0"/>
    <x v="0"/>
    <b v="0"/>
    <b v="0"/>
    <b v="0"/>
    <b v="0"/>
    <b v="0"/>
    <b v="0"/>
    <b v="0"/>
    <b v="0"/>
    <b v="0"/>
    <b v="0"/>
    <b v="0"/>
    <x v="0"/>
    <x v="0"/>
    <n v="0"/>
    <x v="10"/>
    <x v="0"/>
  </r>
  <r>
    <m/>
    <x v="9"/>
    <x v="18"/>
    <x v="492"/>
    <x v="493"/>
    <x v="1"/>
    <x v="518"/>
    <s v="預估產品家族淨利率 =( 預估產品家族營收-預估產品家族成本)/預估產品家族營收"/>
    <x v="1"/>
    <x v="111"/>
    <m/>
    <s v="General"/>
    <s v="比例類"/>
    <m/>
    <x v="7"/>
    <s v="SAL"/>
    <x v="12"/>
    <x v="5"/>
    <x v="0"/>
    <x v="0"/>
    <s v="INT_RFQ_MASTER"/>
    <s v="ESTIMATED_NET_PROFIT_MARGIN"/>
    <m/>
    <m/>
    <m/>
    <m/>
    <m/>
    <m/>
    <m/>
    <m/>
    <m/>
    <m/>
    <m/>
    <m/>
    <m/>
    <m/>
    <m/>
    <m/>
    <m/>
    <m/>
    <s v="資料清單"/>
    <x v="21"/>
    <x v="29"/>
    <x v="60"/>
    <x v="18"/>
    <e v="#N/A"/>
    <s v="Estimated Profitability Ratio"/>
    <x v="493"/>
    <x v="1"/>
    <x v="0"/>
    <x v="518"/>
    <x v="12"/>
    <s v="IEC_STD_V10 &gt;&gt; Common &gt;&gt; AutoMetaDataEstimated Profitability Ratio"/>
    <x v="1"/>
    <x v="0"/>
    <s v="預估產品家族收益率Property"/>
    <n v="1111"/>
    <n v="1096"/>
    <n v="0"/>
    <s v="Estimated Profitability Ratio"/>
    <n v="1"/>
    <n v="0"/>
    <n v="0"/>
    <x v="0"/>
    <s v="RFQ Related Data"/>
    <x v="110"/>
    <e v="#N/A"/>
    <x v="0"/>
    <s v="P.2.2.0:"/>
    <x v="54"/>
    <x v="54"/>
    <x v="1109"/>
    <x v="492"/>
    <x v="493"/>
    <x v="410"/>
    <x v="0"/>
    <x v="0"/>
    <x v="0"/>
    <x v="5"/>
    <m/>
    <x v="0"/>
    <x v="1"/>
    <s v="RFQ Related Data_Estimated Profitability Ratio"/>
    <x v="1093"/>
    <x v="1"/>
    <x v="0"/>
    <x v="5"/>
    <x v="9"/>
    <x v="0"/>
    <x v="0"/>
    <s v="INT_RFQ_MASTER"/>
    <s v="ESTIMATED_NET_PROFIT_MARGIN"/>
    <x v="101"/>
    <x v="342"/>
    <x v="0"/>
    <n v="8"/>
    <x v="5"/>
    <x v="5"/>
    <x v="4"/>
    <s v=""/>
    <s v=""/>
    <n v="1109"/>
    <s v="-1109"/>
    <x v="0"/>
    <x v="0"/>
    <x v="0"/>
    <x v="493"/>
    <x v="12"/>
    <s v="預估產品家族收益率"/>
    <s v=""/>
    <s v=""/>
    <x v="0"/>
    <x v="60"/>
    <m/>
    <s v="^()$"/>
    <n v="9"/>
    <x v="0"/>
    <x v="9"/>
    <x v="0"/>
    <x v="1"/>
    <x v="0"/>
    <x v="1"/>
    <b v="0"/>
    <x v="0"/>
    <x v="1"/>
    <n v="0"/>
    <x v="0"/>
    <b v="0"/>
    <b v="0"/>
    <b v="0"/>
    <b v="0"/>
    <b v="0"/>
    <b v="0"/>
    <b v="0"/>
    <b v="0"/>
    <b v="0"/>
    <b v="0"/>
    <b v="0"/>
    <x v="0"/>
    <x v="0"/>
    <n v="0"/>
    <x v="7"/>
    <x v="0"/>
  </r>
  <r>
    <m/>
    <x v="9"/>
    <x v="18"/>
    <x v="493"/>
    <x v="494"/>
    <x v="1"/>
    <x v="519"/>
    <s v="雛型設計開始年度"/>
    <x v="1"/>
    <x v="111"/>
    <m/>
    <s v="General"/>
    <s v="數值類"/>
    <m/>
    <x v="7"/>
    <s v="SAL"/>
    <x v="12"/>
    <x v="5"/>
    <x v="0"/>
    <x v="0"/>
    <s v="INT_RFQ_MASTER"/>
    <s v="DB_START_YEAR"/>
    <m/>
    <m/>
    <m/>
    <m/>
    <m/>
    <m/>
    <m/>
    <m/>
    <m/>
    <m/>
    <m/>
    <m/>
    <m/>
    <m/>
    <m/>
    <m/>
    <m/>
    <m/>
    <s v="資料清單"/>
    <x v="21"/>
    <x v="30"/>
    <x v="60"/>
    <x v="18"/>
    <e v="#N/A"/>
    <s v="DB Start Year"/>
    <x v="494"/>
    <x v="1"/>
    <x v="0"/>
    <x v="519"/>
    <x v="12"/>
    <s v="IEC_STD_V10 &gt;&gt; Common &gt;&gt; AutoMetaDataDB Start Year"/>
    <x v="1"/>
    <x v="0"/>
    <s v="雛型設計開始年度Property"/>
    <n v="1112"/>
    <n v="1096"/>
    <n v="0"/>
    <s v="DB Start Year"/>
    <n v="1"/>
    <n v="0"/>
    <n v="0"/>
    <x v="0"/>
    <s v="RFQ Related Data"/>
    <x v="110"/>
    <e v="#N/A"/>
    <x v="0"/>
    <s v="P.2.2.0:"/>
    <x v="55"/>
    <x v="55"/>
    <x v="1110"/>
    <x v="493"/>
    <x v="494"/>
    <x v="411"/>
    <x v="0"/>
    <x v="0"/>
    <x v="0"/>
    <x v="4"/>
    <m/>
    <x v="0"/>
    <x v="1"/>
    <s v="RFQ Related Data_DB Start Year"/>
    <x v="1094"/>
    <x v="1"/>
    <x v="0"/>
    <x v="5"/>
    <x v="9"/>
    <x v="0"/>
    <x v="0"/>
    <s v="INT_RFQ_MASTER"/>
    <s v="DB_START_YEAR"/>
    <x v="101"/>
    <x v="343"/>
    <x v="0"/>
    <n v="8"/>
    <x v="5"/>
    <x v="5"/>
    <x v="4"/>
    <s v=""/>
    <s v=""/>
    <n v="1110"/>
    <s v="-1110"/>
    <x v="0"/>
    <x v="0"/>
    <x v="0"/>
    <x v="494"/>
    <x v="12"/>
    <s v="雛型設計開始年度"/>
    <s v=""/>
    <s v=""/>
    <x v="0"/>
    <x v="60"/>
    <m/>
    <s v="^()$"/>
    <n v="9"/>
    <x v="0"/>
    <x v="9"/>
    <x v="0"/>
    <x v="1"/>
    <x v="0"/>
    <x v="1"/>
    <b v="0"/>
    <x v="0"/>
    <x v="1"/>
    <n v="0"/>
    <x v="0"/>
    <b v="0"/>
    <b v="0"/>
    <b v="0"/>
    <b v="0"/>
    <b v="0"/>
    <b v="0"/>
    <b v="0"/>
    <b v="0"/>
    <b v="0"/>
    <b v="0"/>
    <b v="0"/>
    <x v="0"/>
    <x v="0"/>
    <n v="0"/>
    <x v="12"/>
    <x v="0"/>
  </r>
  <r>
    <m/>
    <x v="9"/>
    <x v="18"/>
    <x v="494"/>
    <x v="495"/>
    <x v="1"/>
    <x v="520"/>
    <s v="雛型設計開始日期"/>
    <x v="1"/>
    <x v="111"/>
    <m/>
    <s v="General"/>
    <s v="日期類"/>
    <m/>
    <x v="7"/>
    <s v="SAL"/>
    <x v="12"/>
    <x v="5"/>
    <x v="0"/>
    <x v="0"/>
    <s v="INT_RFQ_MASTER"/>
    <s v="DB_START_DATE"/>
    <m/>
    <m/>
    <m/>
    <m/>
    <m/>
    <m/>
    <m/>
    <m/>
    <m/>
    <m/>
    <m/>
    <m/>
    <m/>
    <m/>
    <m/>
    <m/>
    <m/>
    <m/>
    <s v="資料清單"/>
    <x v="21"/>
    <x v="31"/>
    <x v="60"/>
    <x v="18"/>
    <e v="#N/A"/>
    <s v="DB Start Date"/>
    <x v="495"/>
    <x v="1"/>
    <x v="0"/>
    <x v="520"/>
    <x v="12"/>
    <s v="IEC_STD_V10 &gt;&gt; Common &gt;&gt; AutoMetaDataDB Start Date"/>
    <x v="1"/>
    <x v="0"/>
    <s v="雛型設計開始日期Property"/>
    <n v="1113"/>
    <n v="1096"/>
    <n v="0"/>
    <s v="DB Start Date"/>
    <n v="1"/>
    <n v="0"/>
    <n v="0"/>
    <x v="0"/>
    <s v="RFQ Related Data"/>
    <x v="110"/>
    <e v="#N/A"/>
    <x v="0"/>
    <s v="P.2.2.0:"/>
    <x v="56"/>
    <x v="56"/>
    <x v="1111"/>
    <x v="494"/>
    <x v="495"/>
    <x v="412"/>
    <x v="0"/>
    <x v="0"/>
    <x v="0"/>
    <x v="3"/>
    <m/>
    <x v="0"/>
    <x v="1"/>
    <s v="RFQ Related Data_DB Start Date"/>
    <x v="1095"/>
    <x v="1"/>
    <x v="0"/>
    <x v="5"/>
    <x v="9"/>
    <x v="0"/>
    <x v="0"/>
    <s v="INT_RFQ_MASTER"/>
    <s v="DB_START_DATE"/>
    <x v="101"/>
    <x v="344"/>
    <x v="0"/>
    <n v="8"/>
    <x v="5"/>
    <x v="5"/>
    <x v="4"/>
    <s v=""/>
    <s v=""/>
    <n v="1111"/>
    <s v="-1111"/>
    <x v="0"/>
    <x v="0"/>
    <x v="0"/>
    <x v="495"/>
    <x v="12"/>
    <s v="雛型設計開始日期"/>
    <s v=""/>
    <s v=""/>
    <x v="0"/>
    <x v="60"/>
    <m/>
    <s v="^()$"/>
    <n v="9"/>
    <x v="0"/>
    <x v="9"/>
    <x v="0"/>
    <x v="1"/>
    <x v="0"/>
    <x v="1"/>
    <b v="0"/>
    <x v="0"/>
    <x v="1"/>
    <n v="0"/>
    <x v="0"/>
    <b v="0"/>
    <b v="0"/>
    <b v="0"/>
    <b v="0"/>
    <b v="0"/>
    <b v="0"/>
    <b v="0"/>
    <b v="0"/>
    <b v="0"/>
    <b v="0"/>
    <b v="0"/>
    <x v="0"/>
    <x v="0"/>
    <n v="0"/>
    <x v="12"/>
    <x v="0"/>
  </r>
  <r>
    <m/>
    <x v="9"/>
    <x v="18"/>
    <x v="495"/>
    <x v="496"/>
    <x v="1"/>
    <x v="521"/>
    <s v="系統整合開始日期"/>
    <x v="1"/>
    <x v="111"/>
    <m/>
    <s v="General"/>
    <s v="日期類"/>
    <m/>
    <x v="7"/>
    <s v="SAL"/>
    <x v="12"/>
    <x v="5"/>
    <x v="0"/>
    <x v="0"/>
    <s v="INT_RFQ_MASTER"/>
    <s v="SI_STARTDATE"/>
    <m/>
    <m/>
    <m/>
    <m/>
    <m/>
    <m/>
    <m/>
    <m/>
    <m/>
    <m/>
    <m/>
    <m/>
    <m/>
    <m/>
    <m/>
    <m/>
    <m/>
    <m/>
    <s v="資料清單"/>
    <x v="21"/>
    <x v="32"/>
    <x v="60"/>
    <x v="18"/>
    <e v="#N/A"/>
    <s v="SI StartDate"/>
    <x v="496"/>
    <x v="1"/>
    <x v="0"/>
    <x v="521"/>
    <x v="12"/>
    <s v="IEC_STD_V10 &gt;&gt; Common &gt;&gt; AutoMetaDataSI StartDate"/>
    <x v="1"/>
    <x v="0"/>
    <s v="系統整合開始日期Property"/>
    <n v="1114"/>
    <n v="1096"/>
    <n v="0"/>
    <s v="SI StartDate"/>
    <n v="1"/>
    <n v="0"/>
    <n v="0"/>
    <x v="0"/>
    <s v="RFQ Related Data"/>
    <x v="110"/>
    <e v="#N/A"/>
    <x v="0"/>
    <s v="P.2.2.0:"/>
    <x v="57"/>
    <x v="57"/>
    <x v="1112"/>
    <x v="495"/>
    <x v="496"/>
    <x v="413"/>
    <x v="0"/>
    <x v="0"/>
    <x v="0"/>
    <x v="3"/>
    <m/>
    <x v="0"/>
    <x v="1"/>
    <s v="RFQ Related Data_SI StartDate"/>
    <x v="1096"/>
    <x v="1"/>
    <x v="0"/>
    <x v="5"/>
    <x v="9"/>
    <x v="0"/>
    <x v="0"/>
    <s v="INT_RFQ_MASTER"/>
    <s v="SI_STARTDATE"/>
    <x v="101"/>
    <x v="345"/>
    <x v="0"/>
    <n v="8"/>
    <x v="5"/>
    <x v="5"/>
    <x v="4"/>
    <s v=""/>
    <s v=""/>
    <n v="1112"/>
    <s v="-1112"/>
    <x v="0"/>
    <x v="0"/>
    <x v="0"/>
    <x v="496"/>
    <x v="12"/>
    <s v="系統整合開始日期"/>
    <s v=""/>
    <s v=""/>
    <x v="0"/>
    <x v="60"/>
    <m/>
    <s v="^()$"/>
    <n v="9"/>
    <x v="0"/>
    <x v="9"/>
    <x v="0"/>
    <x v="1"/>
    <x v="0"/>
    <x v="1"/>
    <b v="0"/>
    <x v="0"/>
    <x v="1"/>
    <n v="0"/>
    <x v="0"/>
    <b v="0"/>
    <b v="0"/>
    <b v="0"/>
    <b v="0"/>
    <b v="0"/>
    <b v="0"/>
    <b v="0"/>
    <b v="0"/>
    <b v="0"/>
    <b v="0"/>
    <b v="0"/>
    <x v="0"/>
    <x v="0"/>
    <n v="0"/>
    <x v="2"/>
    <x v="0"/>
  </r>
  <r>
    <m/>
    <x v="9"/>
    <x v="18"/>
    <x v="496"/>
    <x v="497"/>
    <x v="1"/>
    <x v="522"/>
    <s v="產品驗證開始日期"/>
    <x v="1"/>
    <x v="111"/>
    <m/>
    <s v="General"/>
    <s v="日期類"/>
    <m/>
    <x v="7"/>
    <s v="SAL"/>
    <x v="12"/>
    <x v="5"/>
    <x v="0"/>
    <x v="0"/>
    <s v="INT_RFQ_MASTER"/>
    <s v="PV_START_DATE"/>
    <m/>
    <m/>
    <m/>
    <m/>
    <m/>
    <m/>
    <m/>
    <m/>
    <m/>
    <m/>
    <m/>
    <m/>
    <m/>
    <m/>
    <m/>
    <m/>
    <m/>
    <m/>
    <s v="資料清單"/>
    <x v="21"/>
    <x v="33"/>
    <x v="60"/>
    <x v="18"/>
    <e v="#N/A"/>
    <s v="PV Start Date"/>
    <x v="497"/>
    <x v="1"/>
    <x v="0"/>
    <x v="522"/>
    <x v="12"/>
    <s v="IEC_STD_V10 &gt;&gt; Common &gt;&gt; AutoMetaDataPV Start Date"/>
    <x v="1"/>
    <x v="0"/>
    <s v="產品驗證開始日期Property"/>
    <n v="1115"/>
    <n v="1096"/>
    <n v="0"/>
    <s v="PV Start Date"/>
    <n v="1"/>
    <n v="0"/>
    <n v="0"/>
    <x v="0"/>
    <s v="RFQ Related Data"/>
    <x v="110"/>
    <e v="#N/A"/>
    <x v="0"/>
    <s v="P.2.2.0:"/>
    <x v="58"/>
    <x v="58"/>
    <x v="1113"/>
    <x v="496"/>
    <x v="497"/>
    <x v="414"/>
    <x v="0"/>
    <x v="0"/>
    <x v="0"/>
    <x v="3"/>
    <m/>
    <x v="0"/>
    <x v="1"/>
    <s v="RFQ Related Data_PV Start Date"/>
    <x v="1097"/>
    <x v="1"/>
    <x v="0"/>
    <x v="5"/>
    <x v="9"/>
    <x v="0"/>
    <x v="0"/>
    <s v="INT_RFQ_MASTER"/>
    <s v="PV_START_DATE"/>
    <x v="101"/>
    <x v="346"/>
    <x v="0"/>
    <n v="8"/>
    <x v="5"/>
    <x v="5"/>
    <x v="4"/>
    <s v=""/>
    <s v=""/>
    <n v="1113"/>
    <s v="-1113"/>
    <x v="0"/>
    <x v="0"/>
    <x v="0"/>
    <x v="497"/>
    <x v="12"/>
    <s v="產品驗證開始日期"/>
    <s v=""/>
    <s v=""/>
    <x v="0"/>
    <x v="60"/>
    <m/>
    <s v="^()$"/>
    <n v="9"/>
    <x v="0"/>
    <x v="9"/>
    <x v="0"/>
    <x v="1"/>
    <x v="0"/>
    <x v="1"/>
    <b v="0"/>
    <x v="0"/>
    <x v="1"/>
    <n v="0"/>
    <x v="0"/>
    <b v="0"/>
    <b v="0"/>
    <b v="0"/>
    <b v="0"/>
    <b v="0"/>
    <b v="0"/>
    <b v="0"/>
    <b v="0"/>
    <b v="0"/>
    <b v="0"/>
    <b v="0"/>
    <x v="0"/>
    <x v="0"/>
    <n v="0"/>
    <x v="12"/>
    <x v="0"/>
  </r>
  <r>
    <m/>
    <x v="9"/>
    <x v="18"/>
    <x v="497"/>
    <x v="498"/>
    <x v="1"/>
    <x v="523"/>
    <s v="量產評估開始日期"/>
    <x v="1"/>
    <x v="111"/>
    <m/>
    <s v="General"/>
    <s v="日期類"/>
    <m/>
    <x v="7"/>
    <s v="SAL"/>
    <x v="12"/>
    <x v="5"/>
    <x v="0"/>
    <x v="0"/>
    <s v="INT_RFQ_MASTER"/>
    <s v="RTM_START_DATE"/>
    <m/>
    <m/>
    <m/>
    <m/>
    <m/>
    <m/>
    <m/>
    <m/>
    <m/>
    <m/>
    <m/>
    <m/>
    <m/>
    <m/>
    <m/>
    <m/>
    <m/>
    <m/>
    <s v="資料清單"/>
    <x v="21"/>
    <x v="34"/>
    <x v="60"/>
    <x v="18"/>
    <e v="#N/A"/>
    <s v="RTM Start Date"/>
    <x v="498"/>
    <x v="1"/>
    <x v="0"/>
    <x v="523"/>
    <x v="12"/>
    <s v="IEC_STD_V10 &gt;&gt; Common &gt;&gt; AutoMetaDataRTM Start Date"/>
    <x v="1"/>
    <x v="0"/>
    <s v="量產評估開始日期Property"/>
    <n v="1116"/>
    <n v="1096"/>
    <n v="0"/>
    <s v="RTM Start Date"/>
    <n v="1"/>
    <n v="0"/>
    <n v="0"/>
    <x v="0"/>
    <s v="RFQ Related Data"/>
    <x v="110"/>
    <e v="#N/A"/>
    <x v="0"/>
    <s v="P.2.2.0:"/>
    <x v="59"/>
    <x v="59"/>
    <x v="1114"/>
    <x v="497"/>
    <x v="498"/>
    <x v="415"/>
    <x v="0"/>
    <x v="0"/>
    <x v="0"/>
    <x v="3"/>
    <m/>
    <x v="0"/>
    <x v="1"/>
    <s v="RFQ Related Data_RTM Start Date"/>
    <x v="1098"/>
    <x v="1"/>
    <x v="0"/>
    <x v="5"/>
    <x v="9"/>
    <x v="0"/>
    <x v="0"/>
    <s v="INT_RFQ_MASTER"/>
    <s v="RTM_START_DATE"/>
    <x v="101"/>
    <x v="347"/>
    <x v="0"/>
    <n v="8"/>
    <x v="5"/>
    <x v="5"/>
    <x v="4"/>
    <s v=""/>
    <s v=""/>
    <n v="1114"/>
    <s v="-1114"/>
    <x v="0"/>
    <x v="0"/>
    <x v="0"/>
    <x v="498"/>
    <x v="12"/>
    <s v="量產評估開始日期"/>
    <s v=""/>
    <s v=""/>
    <x v="0"/>
    <x v="60"/>
    <m/>
    <s v="^()$"/>
    <n v="9"/>
    <x v="0"/>
    <x v="9"/>
    <x v="0"/>
    <x v="1"/>
    <x v="0"/>
    <x v="1"/>
    <b v="0"/>
    <x v="0"/>
    <x v="1"/>
    <n v="0"/>
    <x v="0"/>
    <b v="0"/>
    <b v="0"/>
    <b v="0"/>
    <b v="0"/>
    <b v="0"/>
    <b v="0"/>
    <b v="0"/>
    <b v="0"/>
    <b v="0"/>
    <b v="0"/>
    <b v="0"/>
    <x v="0"/>
    <x v="0"/>
    <n v="0"/>
    <x v="0"/>
    <x v="0"/>
  </r>
  <r>
    <m/>
    <x v="9"/>
    <x v="18"/>
    <x v="459"/>
    <x v="460"/>
    <x v="1"/>
    <x v="485"/>
    <s v="首批出貨開始時間 為 量產評估階段的結束日期"/>
    <x v="1"/>
    <x v="111"/>
    <m/>
    <s v="General"/>
    <s v="日期類"/>
    <m/>
    <x v="7"/>
    <s v="SAL"/>
    <x v="12"/>
    <x v="5"/>
    <x v="0"/>
    <x v="0"/>
    <s v="INT_RFQ_MASTER"/>
    <s v="FCS_START_DATE"/>
    <m/>
    <m/>
    <m/>
    <m/>
    <m/>
    <m/>
    <m/>
    <m/>
    <m/>
    <m/>
    <m/>
    <m/>
    <m/>
    <m/>
    <m/>
    <m/>
    <m/>
    <m/>
    <s v="資料清單"/>
    <x v="21"/>
    <x v="35"/>
    <x v="60"/>
    <x v="18"/>
    <e v="#N/A"/>
    <s v="FCS Start Date"/>
    <x v="460"/>
    <x v="1"/>
    <x v="0"/>
    <x v="485"/>
    <x v="12"/>
    <s v="IEC_STD_V10 &gt;&gt; Common &gt;&gt; AutoMetaDataFCS Start Date"/>
    <x v="1"/>
    <x v="0"/>
    <s v="首批出貨開始日期Property"/>
    <n v="1061"/>
    <n v="1096"/>
    <n v="0"/>
    <s v="FCS Start Date"/>
    <n v="1"/>
    <n v="0"/>
    <n v="0"/>
    <x v="0"/>
    <s v="RFQ Related Data"/>
    <x v="110"/>
    <e v="#N/A"/>
    <x v="0"/>
    <s v="P.2.2.0:"/>
    <x v="60"/>
    <x v="60"/>
    <x v="1115"/>
    <x v="459"/>
    <x v="460"/>
    <x v="416"/>
    <x v="0"/>
    <x v="0"/>
    <x v="0"/>
    <x v="3"/>
    <m/>
    <x v="0"/>
    <x v="1"/>
    <s v="RFQ Related Data_FCS Start Date"/>
    <x v="1099"/>
    <x v="1"/>
    <x v="0"/>
    <x v="5"/>
    <x v="9"/>
    <x v="0"/>
    <x v="0"/>
    <s v="INT_RFQ_MASTER"/>
    <s v="FCS_START_DATE"/>
    <x v="101"/>
    <x v="313"/>
    <x v="0"/>
    <n v="8"/>
    <x v="5"/>
    <x v="5"/>
    <x v="4"/>
    <s v=""/>
    <s v=""/>
    <n v="1115"/>
    <s v="-1115"/>
    <x v="0"/>
    <x v="0"/>
    <x v="0"/>
    <x v="460"/>
    <x v="12"/>
    <s v="首批出貨開始日期"/>
    <s v=""/>
    <s v=""/>
    <x v="0"/>
    <x v="60"/>
    <m/>
    <s v="^()$"/>
    <n v="9"/>
    <x v="0"/>
    <x v="9"/>
    <x v="0"/>
    <x v="1"/>
    <x v="1"/>
    <x v="1"/>
    <b v="0"/>
    <x v="0"/>
    <x v="1"/>
    <n v="0"/>
    <x v="0"/>
    <b v="0"/>
    <b v="0"/>
    <b v="0"/>
    <b v="0"/>
    <b v="0"/>
    <b v="0"/>
    <b v="0"/>
    <b v="0"/>
    <b v="0"/>
    <b v="0"/>
    <b v="0"/>
    <x v="0"/>
    <x v="0"/>
    <n v="0"/>
    <x v="0"/>
    <x v="0"/>
  </r>
  <r>
    <m/>
    <x v="9"/>
    <x v="18"/>
    <x v="498"/>
    <x v="499"/>
    <x v="1"/>
    <x v="524"/>
    <s v="失敗原因代碼分為以下三種_x000a_1. [Quote]:  exceed client expected range_x000a_2. [Strategic bidding]: not to win_x000a_3. [Others]: Free Typing_x000a__x000a_失敗原因的筆數統計，畫面以圓餅圖占比顯示"/>
    <x v="1"/>
    <x v="111"/>
    <m/>
    <s v="General"/>
    <s v="代碼類"/>
    <s v="1. [Quote]_x000a_2. [Strategic bidding]_x000a_3. [Others]"/>
    <x v="7"/>
    <s v="SAL"/>
    <x v="12"/>
    <x v="5"/>
    <x v="0"/>
    <x v="0"/>
    <s v="INT_RFQ_MASTER"/>
    <s v="REASON_CODE_OF_LOSE"/>
    <m/>
    <m/>
    <m/>
    <m/>
    <m/>
    <m/>
    <m/>
    <m/>
    <m/>
    <m/>
    <m/>
    <m/>
    <m/>
    <m/>
    <m/>
    <m/>
    <m/>
    <m/>
    <s v="資料清單"/>
    <x v="21"/>
    <x v="36"/>
    <x v="60"/>
    <x v="18"/>
    <e v="#N/A"/>
    <s v="Reason Code of Lose"/>
    <x v="499"/>
    <x v="1"/>
    <x v="0"/>
    <x v="524"/>
    <x v="12"/>
    <s v="IEC_STD_V10 &gt;&gt; Common &gt;&gt; AutoMetaDataReason Code of Lose"/>
    <x v="1"/>
    <x v="0"/>
    <s v="失敗原因代碼Property"/>
    <n v="1118"/>
    <n v="1096"/>
    <n v="0"/>
    <s v="Reason Code of Lose"/>
    <n v="1"/>
    <n v="0"/>
    <n v="0"/>
    <x v="0"/>
    <s v="RFQ Related Data"/>
    <x v="110"/>
    <e v="#N/A"/>
    <x v="0"/>
    <s v="P.2.2.0:"/>
    <x v="61"/>
    <x v="61"/>
    <x v="1116"/>
    <x v="498"/>
    <x v="499"/>
    <x v="417"/>
    <x v="74"/>
    <x v="0"/>
    <x v="0"/>
    <x v="2"/>
    <m/>
    <x v="0"/>
    <x v="1"/>
    <s v="RFQ Related Data_Reason Code of Lose"/>
    <x v="1100"/>
    <x v="1"/>
    <x v="0"/>
    <x v="5"/>
    <x v="9"/>
    <x v="0"/>
    <x v="0"/>
    <s v="INT_RFQ_MASTER"/>
    <s v="REASON_CODE_OF_LOSE"/>
    <x v="101"/>
    <x v="348"/>
    <x v="0"/>
    <n v="8"/>
    <x v="5"/>
    <x v="5"/>
    <x v="4"/>
    <s v=""/>
    <s v=""/>
    <n v="1116"/>
    <s v="-1116"/>
    <x v="0"/>
    <x v="0"/>
    <x v="0"/>
    <x v="499"/>
    <x v="12"/>
    <s v="失敗原因代碼"/>
    <s v=""/>
    <s v=""/>
    <x v="0"/>
    <x v="60"/>
    <m/>
    <s v="^()$"/>
    <n v="9"/>
    <x v="0"/>
    <x v="9"/>
    <x v="0"/>
    <x v="1"/>
    <x v="0"/>
    <x v="1"/>
    <b v="0"/>
    <x v="0"/>
    <x v="1"/>
    <n v="0"/>
    <x v="0"/>
    <b v="0"/>
    <b v="0"/>
    <b v="0"/>
    <b v="0"/>
    <b v="0"/>
    <b v="0"/>
    <b v="0"/>
    <b v="0"/>
    <b v="0"/>
    <b v="0"/>
    <b v="0"/>
    <x v="0"/>
    <x v="0"/>
    <n v="0"/>
    <x v="5"/>
    <x v="0"/>
  </r>
  <r>
    <m/>
    <x v="9"/>
    <x v="18"/>
    <x v="499"/>
    <x v="500"/>
    <x v="1"/>
    <x v="525"/>
    <s v="失敗原因內容 為 失敗原因代碼 = 3. [Others]時對應的失敗原因"/>
    <x v="1"/>
    <x v="111"/>
    <m/>
    <s v="General"/>
    <s v="文本類"/>
    <m/>
    <x v="7"/>
    <s v="SAL"/>
    <x v="12"/>
    <x v="5"/>
    <x v="0"/>
    <x v="0"/>
    <s v="INT_RFQ_MASTER"/>
    <s v="REASON_CONTENT_OF_LOSE"/>
    <m/>
    <m/>
    <m/>
    <m/>
    <m/>
    <m/>
    <m/>
    <m/>
    <m/>
    <m/>
    <m/>
    <m/>
    <m/>
    <m/>
    <m/>
    <m/>
    <m/>
    <m/>
    <s v="資料清單"/>
    <x v="21"/>
    <x v="37"/>
    <x v="60"/>
    <x v="18"/>
    <e v="#N/A"/>
    <s v="Reason Content of Lose"/>
    <x v="500"/>
    <x v="1"/>
    <x v="0"/>
    <x v="525"/>
    <x v="12"/>
    <s v="IEC_STD_V10 &gt;&gt; Common &gt;&gt; AutoMetaDataReason Content of Lose"/>
    <x v="1"/>
    <x v="0"/>
    <s v="失敗原因內容Property"/>
    <n v="1119"/>
    <n v="1096"/>
    <n v="0"/>
    <s v="Reason Content of Lose"/>
    <n v="1"/>
    <n v="0"/>
    <n v="0"/>
    <x v="0"/>
    <s v="RFQ Related Data"/>
    <x v="110"/>
    <e v="#N/A"/>
    <x v="0"/>
    <s v="P.2.2.0:"/>
    <x v="62"/>
    <x v="62"/>
    <x v="1117"/>
    <x v="499"/>
    <x v="500"/>
    <x v="418"/>
    <x v="0"/>
    <x v="0"/>
    <x v="0"/>
    <x v="1"/>
    <m/>
    <x v="0"/>
    <x v="1"/>
    <s v="RFQ Related Data_Reason Content of Lose"/>
    <x v="1101"/>
    <x v="1"/>
    <x v="0"/>
    <x v="5"/>
    <x v="9"/>
    <x v="0"/>
    <x v="0"/>
    <s v="INT_RFQ_MASTER"/>
    <s v="REASON_CONTENT_OF_LOSE"/>
    <x v="101"/>
    <x v="349"/>
    <x v="0"/>
    <n v="8"/>
    <x v="5"/>
    <x v="5"/>
    <x v="4"/>
    <s v=""/>
    <s v=""/>
    <n v="1117"/>
    <s v="-1117"/>
    <x v="0"/>
    <x v="0"/>
    <x v="0"/>
    <x v="500"/>
    <x v="12"/>
    <s v="失敗原因內容"/>
    <s v=""/>
    <s v=""/>
    <x v="0"/>
    <x v="60"/>
    <m/>
    <s v="^()$"/>
    <n v="9"/>
    <x v="0"/>
    <x v="9"/>
    <x v="0"/>
    <x v="1"/>
    <x v="0"/>
    <x v="1"/>
    <b v="0"/>
    <x v="0"/>
    <x v="1"/>
    <n v="0"/>
    <x v="0"/>
    <b v="0"/>
    <b v="0"/>
    <b v="0"/>
    <b v="0"/>
    <b v="0"/>
    <b v="0"/>
    <b v="0"/>
    <b v="0"/>
    <b v="0"/>
    <b v="0"/>
    <b v="0"/>
    <x v="0"/>
    <x v="0"/>
    <n v="0"/>
    <x v="17"/>
    <x v="0"/>
  </r>
  <r>
    <m/>
    <x v="9"/>
    <x v="18"/>
    <x v="500"/>
    <x v="501"/>
    <x v="1"/>
    <x v="526"/>
    <s v="產品生命週期"/>
    <x v="1"/>
    <x v="111"/>
    <m/>
    <s v="General"/>
    <s v="數值類"/>
    <m/>
    <x v="7"/>
    <s v="SAL"/>
    <x v="12"/>
    <x v="5"/>
    <x v="0"/>
    <x v="0"/>
    <s v="INT_RFQ_MASTER"/>
    <s v="PRODUCT_LIFE_CYCLE"/>
    <m/>
    <m/>
    <m/>
    <m/>
    <m/>
    <m/>
    <m/>
    <m/>
    <m/>
    <m/>
    <m/>
    <m/>
    <m/>
    <m/>
    <m/>
    <m/>
    <m/>
    <m/>
    <s v="資料清單"/>
    <x v="21"/>
    <x v="38"/>
    <x v="60"/>
    <x v="18"/>
    <e v="#N/A"/>
    <s v="Product Life Cycle"/>
    <x v="501"/>
    <x v="1"/>
    <x v="0"/>
    <x v="526"/>
    <x v="12"/>
    <s v="IEC_STD_V10 &gt;&gt; Common &gt;&gt; AutoMetaDataProduct Life Cycle"/>
    <x v="1"/>
    <x v="0"/>
    <s v="產品生命週期Property"/>
    <n v="1120"/>
    <n v="1096"/>
    <n v="0"/>
    <s v="Product Life Cycle"/>
    <n v="1"/>
    <n v="0"/>
    <n v="0"/>
    <x v="0"/>
    <s v="RFQ Related Data"/>
    <x v="110"/>
    <e v="#N/A"/>
    <x v="0"/>
    <s v="P.2.2.0:"/>
    <x v="63"/>
    <x v="63"/>
    <x v="1118"/>
    <x v="500"/>
    <x v="501"/>
    <x v="419"/>
    <x v="0"/>
    <x v="0"/>
    <x v="0"/>
    <x v="4"/>
    <m/>
    <x v="0"/>
    <x v="1"/>
    <s v="RFQ Related Data_Product Life Cycle"/>
    <x v="1102"/>
    <x v="1"/>
    <x v="0"/>
    <x v="5"/>
    <x v="9"/>
    <x v="0"/>
    <x v="0"/>
    <s v="INT_RFQ_MASTER"/>
    <s v="PRODUCT_LIFE_CYCLE"/>
    <x v="101"/>
    <x v="350"/>
    <x v="0"/>
    <n v="8"/>
    <x v="5"/>
    <x v="5"/>
    <x v="4"/>
    <s v=""/>
    <s v=""/>
    <n v="1118"/>
    <s v="-1118"/>
    <x v="0"/>
    <x v="0"/>
    <x v="0"/>
    <x v="501"/>
    <x v="12"/>
    <s v="產品生命週期"/>
    <s v=""/>
    <s v=""/>
    <x v="0"/>
    <x v="60"/>
    <m/>
    <s v="^()$"/>
    <n v="9"/>
    <x v="0"/>
    <x v="9"/>
    <x v="0"/>
    <x v="1"/>
    <x v="0"/>
    <x v="1"/>
    <b v="0"/>
    <x v="0"/>
    <x v="1"/>
    <n v="0"/>
    <x v="0"/>
    <b v="0"/>
    <b v="0"/>
    <b v="0"/>
    <b v="0"/>
    <b v="0"/>
    <b v="0"/>
    <b v="0"/>
    <b v="0"/>
    <b v="0"/>
    <b v="0"/>
    <b v="0"/>
    <x v="0"/>
    <x v="0"/>
    <n v="0"/>
    <x v="33"/>
    <x v="0"/>
  </r>
  <r>
    <m/>
    <x v="9"/>
    <x v="18"/>
    <x v="501"/>
    <x v="502"/>
    <x v="218"/>
    <x v="527"/>
    <s v="Y:僅年度銷量分析用的Family"/>
    <x v="1"/>
    <x v="111"/>
    <m/>
    <s v="General"/>
    <s v="代碼類"/>
    <s v="Y"/>
    <x v="7"/>
    <s v="SAL"/>
    <x v="12"/>
    <x v="5"/>
    <x v="0"/>
    <x v="0"/>
    <s v="INT_RFQ_MASTER"/>
    <s v="YLY_SHIPMENT_ONLY"/>
    <m/>
    <m/>
    <m/>
    <m/>
    <m/>
    <m/>
    <m/>
    <m/>
    <m/>
    <m/>
    <m/>
    <m/>
    <m/>
    <m/>
    <m/>
    <m/>
    <m/>
    <m/>
    <s v="資料清單"/>
    <x v="21"/>
    <x v="39"/>
    <x v="60"/>
    <x v="18"/>
    <e v="#N/A"/>
    <s v="Yearly Shipment Use Only"/>
    <x v="502"/>
    <x v="218"/>
    <x v="0"/>
    <x v="527"/>
    <x v="12"/>
    <s v="IEC_STD_V10 &gt;&gt; Common &gt;&gt; AutoMetaDataYearly Shipment Use Only"/>
    <x v="1"/>
    <x v="0"/>
    <s v="僅年度銷量分析用標記Property"/>
    <n v="1121"/>
    <n v="1096"/>
    <n v="0"/>
    <s v="Yearly Shipment Use Only"/>
    <n v="1"/>
    <n v="0"/>
    <n v="0"/>
    <x v="0"/>
    <s v="RFQ Related Data"/>
    <x v="110"/>
    <e v="#N/A"/>
    <x v="0"/>
    <s v="P.2.2.0:"/>
    <x v="64"/>
    <x v="64"/>
    <x v="1119"/>
    <x v="501"/>
    <x v="502"/>
    <x v="420"/>
    <x v="75"/>
    <x v="0"/>
    <x v="0"/>
    <x v="2"/>
    <m/>
    <x v="0"/>
    <x v="1"/>
    <s v="RFQ Related Data_Yearly Shipment Use Only"/>
    <x v="1103"/>
    <x v="1"/>
    <x v="0"/>
    <x v="5"/>
    <x v="9"/>
    <x v="0"/>
    <x v="0"/>
    <s v="INT_RFQ_MASTER"/>
    <s v="YLY_SHIPMENT_ONLY"/>
    <x v="101"/>
    <x v="351"/>
    <x v="0"/>
    <n v="8"/>
    <x v="5"/>
    <x v="5"/>
    <x v="4"/>
    <s v=""/>
    <s v=""/>
    <n v="1119"/>
    <s v="-1119"/>
    <x v="0"/>
    <x v="0"/>
    <x v="0"/>
    <x v="502"/>
    <x v="12"/>
    <s v="僅年度銷量分析用標記"/>
    <s v=""/>
    <s v=""/>
    <x v="0"/>
    <x v="60"/>
    <m/>
    <s v="^()$"/>
    <n v="9"/>
    <x v="0"/>
    <x v="9"/>
    <x v="0"/>
    <x v="1"/>
    <x v="0"/>
    <x v="1"/>
    <b v="0"/>
    <x v="0"/>
    <x v="1"/>
    <n v="0"/>
    <x v="0"/>
    <b v="0"/>
    <b v="0"/>
    <b v="0"/>
    <b v="0"/>
    <b v="0"/>
    <b v="0"/>
    <b v="0"/>
    <b v="0"/>
    <b v="0"/>
    <b v="0"/>
    <b v="0"/>
    <x v="0"/>
    <x v="0"/>
    <n v="0"/>
    <x v="9"/>
    <x v="0"/>
  </r>
  <r>
    <m/>
    <x v="9"/>
    <x v="18"/>
    <x v="502"/>
    <x v="503"/>
    <x v="1"/>
    <x v="528"/>
    <s v="累計專案出貨量/預估銷貨數量"/>
    <x v="1"/>
    <x v="111"/>
    <s v="RFQ Related Data_Estimated Sales Quantity;Actual Revenue and Shipment Data_Accumulative Product Series Shipping Volume"/>
    <s v="General"/>
    <s v="比例類"/>
    <m/>
    <x v="7"/>
    <s v="SAL"/>
    <x v="12"/>
    <x v="5"/>
    <x v="0"/>
    <x v="0"/>
    <s v="INT_RFQ_MASTER"/>
    <s v="HITE_RATE_OF_SALES_QUANTITY"/>
    <m/>
    <m/>
    <m/>
    <m/>
    <m/>
    <m/>
    <m/>
    <m/>
    <m/>
    <m/>
    <m/>
    <m/>
    <m/>
    <m/>
    <m/>
    <m/>
    <m/>
    <m/>
    <s v="資料清單"/>
    <x v="21"/>
    <x v="40"/>
    <x v="60"/>
    <x v="18"/>
    <e v="#N/A"/>
    <s v="Hite Rate of Sales Quantity"/>
    <x v="503"/>
    <x v="1"/>
    <x v="0"/>
    <x v="528"/>
    <x v="12"/>
    <s v="IEC_STD_V10 &gt;&gt; Common &gt;&gt; AutoMetaDataHite Rate of Sales Quantity"/>
    <x v="1"/>
    <x v="0"/>
    <s v="專案銷量達成率Property"/>
    <n v="1122"/>
    <n v="1096"/>
    <e v="#N/A"/>
    <s v="Hite Rate of Sales Quantity"/>
    <n v="1"/>
    <n v="0"/>
    <n v="0"/>
    <x v="0"/>
    <s v="RFQ Related Data"/>
    <x v="110"/>
    <e v="#N/A"/>
    <x v="83"/>
    <s v="P.2.2.0:"/>
    <x v="65"/>
    <x v="65"/>
    <x v="1120"/>
    <x v="502"/>
    <x v="503"/>
    <x v="421"/>
    <x v="0"/>
    <x v="0"/>
    <x v="0"/>
    <x v="5"/>
    <m/>
    <x v="0"/>
    <x v="1"/>
    <s v="RFQ Related Data_Hite Rate of Sales Quantity"/>
    <x v="1104"/>
    <x v="1"/>
    <x v="0"/>
    <x v="5"/>
    <x v="9"/>
    <x v="0"/>
    <x v="0"/>
    <s v="INT_RFQ_MASTER"/>
    <s v="HITE_RATE_OF_SALES_QUANTITY"/>
    <x v="101"/>
    <x v="352"/>
    <x v="0"/>
    <n v="8"/>
    <x v="5"/>
    <x v="5"/>
    <x v="4"/>
    <s v=""/>
    <s v=""/>
    <n v="1120"/>
    <s v="-1120"/>
    <x v="0"/>
    <x v="0"/>
    <x v="0"/>
    <x v="503"/>
    <x v="12"/>
    <s v="專案銷量達成率"/>
    <s v=""/>
    <s v=""/>
    <x v="0"/>
    <x v="60"/>
    <m/>
    <s v="^()$"/>
    <n v="9"/>
    <x v="0"/>
    <x v="9"/>
    <x v="0"/>
    <x v="1"/>
    <x v="0"/>
    <x v="1"/>
    <b v="0"/>
    <x v="0"/>
    <x v="1"/>
    <n v="0"/>
    <x v="0"/>
    <b v="0"/>
    <b v="0"/>
    <b v="0"/>
    <b v="0"/>
    <b v="0"/>
    <b v="0"/>
    <b v="0"/>
    <b v="0"/>
    <b v="0"/>
    <b v="0"/>
    <b v="0"/>
    <x v="0"/>
    <x v="0"/>
    <n v="0"/>
    <x v="8"/>
    <x v="0"/>
  </r>
  <r>
    <m/>
    <x v="9"/>
    <x v="18"/>
    <x v="503"/>
    <x v="504"/>
    <x v="1"/>
    <x v="529"/>
    <s v="N/A"/>
    <x v="0"/>
    <x v="0"/>
    <m/>
    <s v="General"/>
    <s v="N/A"/>
    <s v="N/A"/>
    <x v="7"/>
    <s v="SAL"/>
    <x v="12"/>
    <x v="5"/>
    <x v="0"/>
    <x v="0"/>
    <s v="INT_RFQ_HIT_RATE"/>
    <m/>
    <m/>
    <m/>
    <m/>
    <m/>
    <m/>
    <m/>
    <m/>
    <m/>
    <m/>
    <m/>
    <m/>
    <m/>
    <m/>
    <m/>
    <m/>
    <m/>
    <m/>
    <m/>
    <s v="資料清單"/>
    <x v="21"/>
    <x v="41"/>
    <x v="60"/>
    <x v="18"/>
    <e v="#N/A"/>
    <s v="RFQ Hit Rate Data"/>
    <x v="504"/>
    <x v="1"/>
    <x v="0"/>
    <x v="529"/>
    <x v="12"/>
    <s v="IEC_STD_V10 &gt;&gt; Common &gt;&gt; AutoMetaDataRFQ Hit Rate Data"/>
    <x v="0"/>
    <x v="0"/>
    <s v="詢價達成率相關資料Concept"/>
    <n v="1123"/>
    <n v="0"/>
    <n v="0"/>
    <s v=""/>
    <n v="0"/>
    <n v="0"/>
    <n v="0"/>
    <x v="0"/>
    <s v=""/>
    <x v="0"/>
    <s v=""/>
    <x v="0"/>
    <s v="P.2.2.0:"/>
    <x v="66"/>
    <x v="66"/>
    <x v="1121"/>
    <x v="503"/>
    <x v="504"/>
    <x v="189"/>
    <x v="26"/>
    <x v="0"/>
    <x v="0"/>
    <x v="7"/>
    <m/>
    <x v="0"/>
    <x v="0"/>
    <s v="RFQ Hit Rate Data"/>
    <x v="1105"/>
    <x v="0"/>
    <x v="0"/>
    <x v="5"/>
    <x v="9"/>
    <x v="0"/>
    <x v="0"/>
    <s v="INT_RFQ_HIT_RATE"/>
    <s v=""/>
    <x v="102"/>
    <x v="0"/>
    <x v="0"/>
    <n v="8"/>
    <x v="5"/>
    <x v="5"/>
    <x v="4"/>
    <s v=""/>
    <s v=""/>
    <n v="1121"/>
    <s v="-1121"/>
    <x v="0"/>
    <x v="0"/>
    <x v="0"/>
    <x v="504"/>
    <x v="12"/>
    <s v="詢價達成率相關資料"/>
    <s v=""/>
    <s v=""/>
    <x v="0"/>
    <x v="60"/>
    <m/>
    <s v="^()$"/>
    <n v="9"/>
    <x v="0"/>
    <x v="9"/>
    <x v="0"/>
    <x v="1"/>
    <x v="0"/>
    <x v="1"/>
    <b v="0"/>
    <x v="0"/>
    <x v="0"/>
    <n v="0"/>
    <x v="0"/>
    <b v="0"/>
    <b v="0"/>
    <b v="0"/>
    <b v="0"/>
    <b v="0"/>
    <b v="0"/>
    <b v="0"/>
    <b v="0"/>
    <b v="0"/>
    <b v="0"/>
    <b v="0"/>
    <x v="0"/>
    <x v="0"/>
    <n v="0"/>
    <x v="3"/>
    <x v="0"/>
  </r>
  <r>
    <m/>
    <x v="9"/>
    <x v="18"/>
    <x v="177"/>
    <x v="177"/>
    <x v="1"/>
    <x v="258"/>
    <s v="事業處代碼"/>
    <x v="2"/>
    <x v="112"/>
    <m/>
    <s v="General"/>
    <s v="代碼類"/>
    <m/>
    <x v="7"/>
    <s v="SAL"/>
    <x v="12"/>
    <x v="5"/>
    <x v="0"/>
    <x v="0"/>
    <s v="INT_RFQ_HIT_RATE"/>
    <s v="BU_CODE"/>
    <m/>
    <m/>
    <m/>
    <m/>
    <m/>
    <m/>
    <m/>
    <m/>
    <m/>
    <m/>
    <m/>
    <m/>
    <m/>
    <m/>
    <m/>
    <m/>
    <m/>
    <m/>
    <s v="資料清單"/>
    <x v="21"/>
    <x v="42"/>
    <x v="60"/>
    <x v="18"/>
    <e v="#N/A"/>
    <s v="BU Code"/>
    <x v="177"/>
    <x v="1"/>
    <x v="0"/>
    <x v="258"/>
    <x v="12"/>
    <s v="IEC_STD_V10 &gt;&gt; Common &gt;&gt; AutoMetaDataBU Code"/>
    <x v="2"/>
    <x v="0"/>
    <s v="事業處代碼Relationship"/>
    <n v="339"/>
    <n v="1123"/>
    <n v="0"/>
    <s v=""/>
    <n v="0"/>
    <n v="0"/>
    <n v="1055"/>
    <x v="80"/>
    <s v="RFQ Hit Rate Data"/>
    <x v="111"/>
    <e v="#N/A"/>
    <x v="0"/>
    <s v="P.2.2.0:"/>
    <x v="67"/>
    <x v="67"/>
    <x v="1122"/>
    <x v="177"/>
    <x v="177"/>
    <x v="379"/>
    <x v="0"/>
    <x v="0"/>
    <x v="0"/>
    <x v="2"/>
    <m/>
    <x v="0"/>
    <x v="2"/>
    <s v="RFQ Hit Rate Data_BU Code"/>
    <x v="1106"/>
    <x v="2"/>
    <x v="0"/>
    <x v="5"/>
    <x v="9"/>
    <x v="0"/>
    <x v="0"/>
    <s v="INT_RFQ_HIT_RATE"/>
    <s v="BU_CODE"/>
    <x v="102"/>
    <x v="96"/>
    <x v="0"/>
    <n v="8"/>
    <x v="5"/>
    <x v="5"/>
    <x v="0"/>
    <s v=""/>
    <s v=""/>
    <n v="1122"/>
    <s v="-1122"/>
    <x v="0"/>
    <x v="0"/>
    <x v="0"/>
    <x v="177"/>
    <x v="12"/>
    <s v="事業處代碼"/>
    <s v=""/>
    <s v=""/>
    <x v="0"/>
    <x v="60"/>
    <m/>
    <s v="^()$"/>
    <n v="9"/>
    <x v="0"/>
    <x v="9"/>
    <x v="0"/>
    <x v="1"/>
    <x v="1"/>
    <x v="1"/>
    <b v="0"/>
    <x v="0"/>
    <x v="1"/>
    <n v="0"/>
    <x v="0"/>
    <b v="0"/>
    <b v="0"/>
    <b v="0"/>
    <b v="0"/>
    <b v="0"/>
    <b v="0"/>
    <b v="0"/>
    <b v="0"/>
    <b v="0"/>
    <b v="0"/>
    <b v="0"/>
    <x v="0"/>
    <x v="0"/>
    <n v="0"/>
    <x v="1"/>
    <x v="0"/>
  </r>
  <r>
    <m/>
    <x v="9"/>
    <x v="18"/>
    <x v="178"/>
    <x v="178"/>
    <x v="1"/>
    <x v="259"/>
    <s v="客戶名稱"/>
    <x v="2"/>
    <x v="112"/>
    <m/>
    <s v="General"/>
    <s v="代碼類"/>
    <m/>
    <x v="7"/>
    <s v="SAL"/>
    <x v="12"/>
    <x v="5"/>
    <x v="0"/>
    <x v="0"/>
    <s v="INT_RFQ_HIT_RATE"/>
    <s v="CUSTOMER_NAME"/>
    <m/>
    <m/>
    <m/>
    <m/>
    <m/>
    <m/>
    <m/>
    <m/>
    <m/>
    <m/>
    <m/>
    <m/>
    <m/>
    <m/>
    <m/>
    <m/>
    <m/>
    <m/>
    <s v="資料清單"/>
    <x v="21"/>
    <x v="43"/>
    <x v="60"/>
    <x v="18"/>
    <e v="#N/A"/>
    <s v="Customer Name"/>
    <x v="178"/>
    <x v="1"/>
    <x v="0"/>
    <x v="259"/>
    <x v="12"/>
    <s v="IEC_STD_V10 &gt;&gt; Common &gt;&gt; AutoMetaDataCustomer Name"/>
    <x v="2"/>
    <x v="0"/>
    <s v="客戶名稱Relationship"/>
    <n v="340"/>
    <n v="1123"/>
    <n v="0"/>
    <s v=""/>
    <n v="0"/>
    <n v="0"/>
    <n v="1036"/>
    <x v="81"/>
    <s v="RFQ Hit Rate Data"/>
    <x v="111"/>
    <e v="#N/A"/>
    <x v="0"/>
    <s v="P.2.2.0:"/>
    <x v="68"/>
    <x v="68"/>
    <x v="1123"/>
    <x v="178"/>
    <x v="178"/>
    <x v="380"/>
    <x v="0"/>
    <x v="0"/>
    <x v="0"/>
    <x v="2"/>
    <m/>
    <x v="0"/>
    <x v="2"/>
    <s v="RFQ Hit Rate Data_Customer Name"/>
    <x v="1107"/>
    <x v="2"/>
    <x v="0"/>
    <x v="5"/>
    <x v="9"/>
    <x v="0"/>
    <x v="0"/>
    <s v="INT_RFQ_HIT_RATE"/>
    <s v="CUSTOMER_NAME"/>
    <x v="102"/>
    <x v="97"/>
    <x v="0"/>
    <n v="8"/>
    <x v="5"/>
    <x v="5"/>
    <x v="0"/>
    <s v=""/>
    <s v=""/>
    <n v="1123"/>
    <s v="-1123"/>
    <x v="0"/>
    <x v="0"/>
    <x v="0"/>
    <x v="178"/>
    <x v="12"/>
    <s v="客戶名稱"/>
    <s v=""/>
    <s v=""/>
    <x v="0"/>
    <x v="60"/>
    <m/>
    <s v="^()$"/>
    <n v="9"/>
    <x v="0"/>
    <x v="9"/>
    <x v="0"/>
    <x v="1"/>
    <x v="1"/>
    <x v="1"/>
    <b v="0"/>
    <x v="0"/>
    <x v="1"/>
    <n v="0"/>
    <x v="0"/>
    <b v="0"/>
    <b v="0"/>
    <b v="0"/>
    <b v="0"/>
    <b v="0"/>
    <b v="0"/>
    <b v="0"/>
    <b v="0"/>
    <b v="0"/>
    <b v="0"/>
    <b v="0"/>
    <x v="0"/>
    <x v="0"/>
    <n v="0"/>
    <x v="12"/>
    <x v="0"/>
  </r>
  <r>
    <m/>
    <x v="9"/>
    <x v="18"/>
    <x v="181"/>
    <x v="181"/>
    <x v="1"/>
    <x v="475"/>
    <s v="產品系列"/>
    <x v="2"/>
    <x v="112"/>
    <m/>
    <s v="General"/>
    <s v="代碼類"/>
    <m/>
    <x v="7"/>
    <s v="SAL"/>
    <x v="12"/>
    <x v="5"/>
    <x v="0"/>
    <x v="0"/>
    <s v="INT_RFQ_HIT_RATE"/>
    <s v="PRODUCT_SERIES"/>
    <m/>
    <m/>
    <m/>
    <m/>
    <m/>
    <m/>
    <m/>
    <m/>
    <m/>
    <m/>
    <m/>
    <m/>
    <m/>
    <m/>
    <m/>
    <m/>
    <m/>
    <m/>
    <s v="資料清單"/>
    <x v="21"/>
    <x v="44"/>
    <x v="60"/>
    <x v="18"/>
    <e v="#N/A"/>
    <s v="Product Series"/>
    <x v="181"/>
    <x v="1"/>
    <x v="0"/>
    <x v="475"/>
    <x v="12"/>
    <s v="IEC_STD_V10 &gt;&gt; Common &gt;&gt; AutoMetaDataProduct Series"/>
    <x v="2"/>
    <x v="0"/>
    <s v="產品系列Relationship"/>
    <n v="343"/>
    <n v="1123"/>
    <n v="0"/>
    <s v=""/>
    <n v="0"/>
    <n v="0"/>
    <n v="1042"/>
    <x v="84"/>
    <s v="RFQ Hit Rate Data"/>
    <x v="111"/>
    <e v="#N/A"/>
    <x v="0"/>
    <s v="P.2.2.0:"/>
    <x v="69"/>
    <x v="69"/>
    <x v="1124"/>
    <x v="181"/>
    <x v="181"/>
    <x v="381"/>
    <x v="0"/>
    <x v="0"/>
    <x v="0"/>
    <x v="2"/>
    <m/>
    <x v="0"/>
    <x v="2"/>
    <s v="RFQ Hit Rate Data_Product Series"/>
    <x v="1108"/>
    <x v="2"/>
    <x v="0"/>
    <x v="5"/>
    <x v="9"/>
    <x v="0"/>
    <x v="0"/>
    <s v="INT_RFQ_HIT_RATE"/>
    <s v="PRODUCT_SERIES"/>
    <x v="102"/>
    <x v="281"/>
    <x v="0"/>
    <n v="8"/>
    <x v="5"/>
    <x v="5"/>
    <x v="0"/>
    <s v=""/>
    <s v=""/>
    <n v="1124"/>
    <s v="-1124"/>
    <x v="0"/>
    <x v="0"/>
    <x v="0"/>
    <x v="181"/>
    <x v="12"/>
    <s v="產品系列"/>
    <s v=""/>
    <s v=""/>
    <x v="0"/>
    <x v="60"/>
    <m/>
    <s v="^()$"/>
    <n v="9"/>
    <x v="0"/>
    <x v="9"/>
    <x v="0"/>
    <x v="1"/>
    <x v="1"/>
    <x v="1"/>
    <b v="0"/>
    <x v="0"/>
    <x v="1"/>
    <n v="0"/>
    <x v="0"/>
    <b v="0"/>
    <b v="0"/>
    <b v="0"/>
    <b v="0"/>
    <b v="0"/>
    <b v="0"/>
    <b v="0"/>
    <b v="0"/>
    <b v="0"/>
    <b v="0"/>
    <b v="0"/>
    <x v="0"/>
    <x v="0"/>
    <n v="0"/>
    <x v="0"/>
    <x v="0"/>
  </r>
  <r>
    <m/>
    <x v="9"/>
    <x v="18"/>
    <x v="451"/>
    <x v="452"/>
    <x v="1"/>
    <x v="477"/>
    <s v="產品視野"/>
    <x v="2"/>
    <x v="112"/>
    <m/>
    <s v="General"/>
    <s v="代碼類"/>
    <m/>
    <x v="7"/>
    <s v="SAL"/>
    <x v="12"/>
    <x v="5"/>
    <x v="0"/>
    <x v="0"/>
    <s v="INT_RFQ_HIT_RATE"/>
    <s v="PRODUCT_HORIZON"/>
    <m/>
    <m/>
    <m/>
    <m/>
    <m/>
    <m/>
    <m/>
    <m/>
    <m/>
    <m/>
    <m/>
    <m/>
    <m/>
    <m/>
    <m/>
    <m/>
    <m/>
    <m/>
    <s v="資料清單"/>
    <x v="21"/>
    <x v="45"/>
    <x v="60"/>
    <x v="18"/>
    <e v="#N/A"/>
    <s v="Product Horizon"/>
    <x v="452"/>
    <x v="1"/>
    <x v="0"/>
    <x v="477"/>
    <x v="12"/>
    <s v="IEC_STD_V10 &gt;&gt; Common &gt;&gt; AutoMetaDataProduct Horizon"/>
    <x v="2"/>
    <x v="0"/>
    <s v="產品視野Relationship"/>
    <n v="1047"/>
    <n v="1123"/>
    <n v="0"/>
    <s v=""/>
    <n v="0"/>
    <n v="0"/>
    <n v="1047"/>
    <x v="217"/>
    <s v="RFQ Hit Rate Data"/>
    <x v="111"/>
    <e v="#N/A"/>
    <x v="0"/>
    <s v="P.2.2.0:"/>
    <x v="70"/>
    <x v="70"/>
    <x v="1125"/>
    <x v="451"/>
    <x v="452"/>
    <x v="401"/>
    <x v="0"/>
    <x v="0"/>
    <x v="0"/>
    <x v="2"/>
    <m/>
    <x v="0"/>
    <x v="2"/>
    <s v="RFQ Hit Rate Data_Product Horizon"/>
    <x v="1109"/>
    <x v="2"/>
    <x v="0"/>
    <x v="5"/>
    <x v="9"/>
    <x v="0"/>
    <x v="0"/>
    <s v="INT_RFQ_HIT_RATE"/>
    <s v="PRODUCT_HORIZON"/>
    <x v="102"/>
    <x v="308"/>
    <x v="0"/>
    <n v="8"/>
    <x v="5"/>
    <x v="5"/>
    <x v="0"/>
    <s v=""/>
    <s v=""/>
    <n v="1125"/>
    <s v="-1125"/>
    <x v="0"/>
    <x v="0"/>
    <x v="0"/>
    <x v="452"/>
    <x v="12"/>
    <s v="產品視野"/>
    <s v=""/>
    <s v=""/>
    <x v="0"/>
    <x v="60"/>
    <m/>
    <s v="^()$"/>
    <n v="9"/>
    <x v="0"/>
    <x v="9"/>
    <x v="0"/>
    <x v="1"/>
    <x v="1"/>
    <x v="1"/>
    <b v="0"/>
    <x v="0"/>
    <x v="1"/>
    <n v="0"/>
    <x v="0"/>
    <b v="0"/>
    <b v="0"/>
    <b v="0"/>
    <b v="0"/>
    <b v="0"/>
    <b v="0"/>
    <b v="0"/>
    <b v="0"/>
    <b v="0"/>
    <b v="0"/>
    <b v="0"/>
    <x v="0"/>
    <x v="0"/>
    <n v="0"/>
    <x v="18"/>
    <x v="0"/>
  </r>
  <r>
    <m/>
    <x v="9"/>
    <x v="18"/>
    <x v="448"/>
    <x v="449"/>
    <x v="1"/>
    <x v="473"/>
    <s v="產品家族"/>
    <x v="2"/>
    <x v="112"/>
    <m/>
    <s v="General"/>
    <s v="代碼類"/>
    <m/>
    <x v="7"/>
    <s v="SAL"/>
    <x v="12"/>
    <x v="5"/>
    <x v="0"/>
    <x v="0"/>
    <s v="INT_RFQ_HIT_RATE"/>
    <s v="PRODUCT_FAMILY"/>
    <m/>
    <m/>
    <m/>
    <m/>
    <m/>
    <m/>
    <m/>
    <m/>
    <m/>
    <m/>
    <m/>
    <m/>
    <m/>
    <m/>
    <m/>
    <m/>
    <m/>
    <m/>
    <s v="資料清單"/>
    <x v="21"/>
    <x v="46"/>
    <x v="60"/>
    <x v="18"/>
    <e v="#N/A"/>
    <s v="Product Family"/>
    <x v="449"/>
    <x v="1"/>
    <x v="0"/>
    <x v="473"/>
    <x v="12"/>
    <s v="IEC_STD_V10 &gt;&gt; Common &gt;&gt; AutoMetaDataProduct Family"/>
    <x v="2"/>
    <x v="0"/>
    <s v="產品家族Relationship"/>
    <n v="1038"/>
    <n v="1123"/>
    <n v="0"/>
    <s v=""/>
    <n v="0"/>
    <n v="0"/>
    <n v="1038"/>
    <x v="211"/>
    <s v="RFQ Hit Rate Data"/>
    <x v="111"/>
    <e v="#N/A"/>
    <x v="0"/>
    <s v="P.2.2.0:"/>
    <x v="71"/>
    <x v="71"/>
    <x v="1126"/>
    <x v="448"/>
    <x v="449"/>
    <x v="402"/>
    <x v="0"/>
    <x v="0"/>
    <x v="0"/>
    <x v="2"/>
    <m/>
    <x v="0"/>
    <x v="2"/>
    <s v="RFQ Hit Rate Data_Product Family"/>
    <x v="1110"/>
    <x v="2"/>
    <x v="0"/>
    <x v="5"/>
    <x v="9"/>
    <x v="0"/>
    <x v="0"/>
    <s v="INT_RFQ_HIT_RATE"/>
    <s v="PRODUCT_FAMILY"/>
    <x v="102"/>
    <x v="306"/>
    <x v="0"/>
    <n v="8"/>
    <x v="5"/>
    <x v="5"/>
    <x v="0"/>
    <s v=""/>
    <s v=""/>
    <n v="1126"/>
    <s v="-1126"/>
    <x v="0"/>
    <x v="0"/>
    <x v="0"/>
    <x v="449"/>
    <x v="12"/>
    <s v="產品家族"/>
    <s v=""/>
    <s v=""/>
    <x v="0"/>
    <x v="60"/>
    <m/>
    <s v="^()$"/>
    <n v="9"/>
    <x v="0"/>
    <x v="9"/>
    <x v="0"/>
    <x v="1"/>
    <x v="1"/>
    <x v="1"/>
    <b v="0"/>
    <x v="0"/>
    <x v="1"/>
    <n v="0"/>
    <x v="0"/>
    <b v="0"/>
    <b v="0"/>
    <b v="0"/>
    <b v="0"/>
    <b v="0"/>
    <b v="0"/>
    <b v="0"/>
    <b v="0"/>
    <b v="1"/>
    <b v="0"/>
    <b v="0"/>
    <x v="1"/>
    <x v="4"/>
    <n v="1"/>
    <x v="0"/>
    <x v="0"/>
  </r>
  <r>
    <m/>
    <x v="9"/>
    <x v="18"/>
    <x v="179"/>
    <x v="179"/>
    <x v="1"/>
    <x v="183"/>
    <s v="產品事業部門名稱"/>
    <x v="2"/>
    <x v="112"/>
    <m/>
    <s v="General"/>
    <s v="代碼類"/>
    <s v="BU1A_x000a_BU2B"/>
    <x v="7"/>
    <s v="SAL"/>
    <x v="12"/>
    <x v="5"/>
    <x v="0"/>
    <x v="0"/>
    <s v="INT_RFQ_HIT_RATE"/>
    <s v="DIVISION_CODE"/>
    <m/>
    <m/>
    <m/>
    <m/>
    <m/>
    <m/>
    <m/>
    <m/>
    <m/>
    <m/>
    <m/>
    <m/>
    <m/>
    <m/>
    <m/>
    <m/>
    <m/>
    <m/>
    <s v="資料清單"/>
    <x v="21"/>
    <x v="47"/>
    <x v="60"/>
    <x v="18"/>
    <e v="#N/A"/>
    <s v="Division Code"/>
    <x v="179"/>
    <x v="1"/>
    <x v="0"/>
    <x v="183"/>
    <x v="12"/>
    <s v="IEC_STD_V10 &gt;&gt; Common &gt;&gt; AutoMetaDataDivision Code"/>
    <x v="2"/>
    <x v="0"/>
    <s v="產品事業部門代碼Relationship"/>
    <n v="341"/>
    <n v="1123"/>
    <n v="0"/>
    <s v=""/>
    <n v="0"/>
    <n v="0"/>
    <n v="1051"/>
    <x v="82"/>
    <s v="RFQ Hit Rate Data"/>
    <x v="111"/>
    <e v="#N/A"/>
    <x v="0"/>
    <s v="P.2.2.0:"/>
    <x v="72"/>
    <x v="72"/>
    <x v="1127"/>
    <x v="179"/>
    <x v="179"/>
    <x v="403"/>
    <x v="38"/>
    <x v="0"/>
    <x v="0"/>
    <x v="2"/>
    <m/>
    <x v="0"/>
    <x v="2"/>
    <s v="RFQ Hit Rate Data_Division Code"/>
    <x v="1111"/>
    <x v="2"/>
    <x v="0"/>
    <x v="5"/>
    <x v="9"/>
    <x v="0"/>
    <x v="0"/>
    <s v="INT_RFQ_HIT_RATE"/>
    <s v="DIVISION_CODE"/>
    <x v="102"/>
    <x v="98"/>
    <x v="0"/>
    <n v="8"/>
    <x v="5"/>
    <x v="5"/>
    <x v="0"/>
    <s v=""/>
    <s v=""/>
    <n v="1127"/>
    <s v="-1127"/>
    <x v="0"/>
    <x v="0"/>
    <x v="0"/>
    <x v="179"/>
    <x v="12"/>
    <s v="產品事業部門代碼"/>
    <s v=""/>
    <s v=""/>
    <x v="0"/>
    <x v="60"/>
    <m/>
    <s v="^()$"/>
    <n v="9"/>
    <x v="0"/>
    <x v="9"/>
    <x v="0"/>
    <x v="1"/>
    <x v="1"/>
    <x v="1"/>
    <b v="0"/>
    <x v="0"/>
    <x v="1"/>
    <n v="0"/>
    <x v="0"/>
    <b v="0"/>
    <b v="0"/>
    <b v="0"/>
    <b v="0"/>
    <b v="0"/>
    <b v="0"/>
    <b v="0"/>
    <b v="0"/>
    <b v="0"/>
    <b v="0"/>
    <b v="0"/>
    <x v="0"/>
    <x v="0"/>
    <n v="0"/>
    <x v="12"/>
    <x v="0"/>
  </r>
  <r>
    <m/>
    <x v="9"/>
    <x v="18"/>
    <x v="504"/>
    <x v="505"/>
    <x v="1"/>
    <x v="530"/>
    <s v="出貨年度"/>
    <x v="1"/>
    <x v="112"/>
    <m/>
    <s v="General"/>
    <s v="數值類"/>
    <m/>
    <x v="7"/>
    <s v="SAL"/>
    <x v="12"/>
    <x v="5"/>
    <x v="0"/>
    <x v="0"/>
    <s v="INT_RFQ_HIT_RATE"/>
    <s v="SHIPMENT_YEAR"/>
    <m/>
    <m/>
    <m/>
    <m/>
    <m/>
    <m/>
    <m/>
    <m/>
    <m/>
    <m/>
    <m/>
    <m/>
    <m/>
    <m/>
    <m/>
    <m/>
    <m/>
    <m/>
    <s v="資料清單"/>
    <x v="21"/>
    <x v="48"/>
    <x v="60"/>
    <x v="18"/>
    <e v="#N/A"/>
    <s v="Shipment Year"/>
    <x v="505"/>
    <x v="1"/>
    <x v="0"/>
    <x v="530"/>
    <x v="12"/>
    <s v="IEC_STD_V10 &gt;&gt; Common &gt;&gt; AutoMetaDataShipment Year"/>
    <x v="1"/>
    <x v="0"/>
    <s v="出貨年度Property"/>
    <n v="1130"/>
    <n v="1123"/>
    <n v="0"/>
    <s v="Shipment Year"/>
    <n v="1"/>
    <n v="0"/>
    <n v="0"/>
    <x v="0"/>
    <s v="RFQ Hit Rate Data"/>
    <x v="111"/>
    <e v="#N/A"/>
    <x v="0"/>
    <s v="P.2.2.0:"/>
    <x v="73"/>
    <x v="73"/>
    <x v="1128"/>
    <x v="504"/>
    <x v="505"/>
    <x v="422"/>
    <x v="0"/>
    <x v="0"/>
    <x v="0"/>
    <x v="4"/>
    <m/>
    <x v="0"/>
    <x v="1"/>
    <s v="RFQ Hit Rate Data_Shipment Year"/>
    <x v="1112"/>
    <x v="1"/>
    <x v="0"/>
    <x v="5"/>
    <x v="9"/>
    <x v="0"/>
    <x v="0"/>
    <s v="INT_RFQ_HIT_RATE"/>
    <s v="SHIPMENT_YEAR"/>
    <x v="102"/>
    <x v="353"/>
    <x v="0"/>
    <n v="8"/>
    <x v="5"/>
    <x v="5"/>
    <x v="4"/>
    <s v=""/>
    <s v=""/>
    <n v="1128"/>
    <s v="-1128"/>
    <x v="0"/>
    <x v="0"/>
    <x v="0"/>
    <x v="505"/>
    <x v="12"/>
    <s v="出貨年度"/>
    <s v=""/>
    <s v=""/>
    <x v="0"/>
    <x v="60"/>
    <m/>
    <s v="^()$"/>
    <n v="9"/>
    <x v="0"/>
    <x v="9"/>
    <x v="0"/>
    <x v="1"/>
    <x v="0"/>
    <x v="1"/>
    <b v="0"/>
    <x v="0"/>
    <x v="1"/>
    <n v="0"/>
    <x v="0"/>
    <b v="0"/>
    <b v="0"/>
    <b v="0"/>
    <b v="0"/>
    <b v="0"/>
    <b v="0"/>
    <b v="0"/>
    <b v="0"/>
    <b v="0"/>
    <b v="0"/>
    <b v="0"/>
    <x v="0"/>
    <x v="0"/>
    <n v="0"/>
    <x v="12"/>
    <x v="0"/>
  </r>
  <r>
    <m/>
    <x v="9"/>
    <x v="18"/>
    <x v="203"/>
    <x v="203"/>
    <x v="1"/>
    <x v="207"/>
    <s v="出貨月份"/>
    <x v="1"/>
    <x v="112"/>
    <m/>
    <s v="General"/>
    <s v="日期類"/>
    <m/>
    <x v="7"/>
    <s v="SAL"/>
    <x v="12"/>
    <x v="5"/>
    <x v="0"/>
    <x v="0"/>
    <s v="INT_RFQ_HIT_RATE"/>
    <s v="SHIPMENT_MONTH"/>
    <m/>
    <m/>
    <m/>
    <m/>
    <m/>
    <m/>
    <m/>
    <m/>
    <m/>
    <m/>
    <m/>
    <m/>
    <m/>
    <m/>
    <m/>
    <m/>
    <m/>
    <m/>
    <s v="資料清單"/>
    <x v="21"/>
    <x v="49"/>
    <x v="60"/>
    <x v="18"/>
    <e v="#N/A"/>
    <s v="Shipment Month"/>
    <x v="203"/>
    <x v="1"/>
    <x v="0"/>
    <x v="207"/>
    <x v="12"/>
    <s v="IEC_STD_V10 &gt;&gt; Common &gt;&gt; AutoMetaDataShipment Month"/>
    <x v="1"/>
    <x v="0"/>
    <s v="出貨月份Property"/>
    <n v="375"/>
    <n v="1123"/>
    <n v="0"/>
    <s v="Shipment Month"/>
    <n v="1"/>
    <n v="0"/>
    <n v="0"/>
    <x v="0"/>
    <s v="RFQ Hit Rate Data"/>
    <x v="111"/>
    <e v="#N/A"/>
    <x v="0"/>
    <s v="P.2.2.0:"/>
    <x v="74"/>
    <x v="74"/>
    <x v="1129"/>
    <x v="203"/>
    <x v="203"/>
    <x v="423"/>
    <x v="0"/>
    <x v="0"/>
    <x v="0"/>
    <x v="3"/>
    <m/>
    <x v="0"/>
    <x v="1"/>
    <s v="RFQ Hit Rate Data_Shipment Month"/>
    <x v="1113"/>
    <x v="1"/>
    <x v="0"/>
    <x v="5"/>
    <x v="9"/>
    <x v="0"/>
    <x v="0"/>
    <s v="INT_RFQ_HIT_RATE"/>
    <s v="SHIPMENT_MONTH"/>
    <x v="102"/>
    <x v="118"/>
    <x v="0"/>
    <n v="8"/>
    <x v="5"/>
    <x v="5"/>
    <x v="4"/>
    <s v=""/>
    <s v=""/>
    <n v="1129"/>
    <s v="-1129"/>
    <x v="0"/>
    <x v="0"/>
    <x v="0"/>
    <x v="203"/>
    <x v="12"/>
    <s v="出貨月份"/>
    <s v=""/>
    <s v=""/>
    <x v="0"/>
    <x v="60"/>
    <m/>
    <s v="^()$"/>
    <n v="9"/>
    <x v="0"/>
    <x v="9"/>
    <x v="0"/>
    <x v="1"/>
    <x v="1"/>
    <x v="1"/>
    <b v="0"/>
    <x v="0"/>
    <x v="1"/>
    <n v="0"/>
    <x v="0"/>
    <b v="0"/>
    <b v="0"/>
    <b v="0"/>
    <b v="0"/>
    <b v="0"/>
    <b v="0"/>
    <b v="0"/>
    <b v="0"/>
    <b v="0"/>
    <b v="0"/>
    <b v="0"/>
    <x v="0"/>
    <x v="0"/>
    <n v="0"/>
    <x v="0"/>
    <x v="0"/>
  </r>
  <r>
    <m/>
    <x v="9"/>
    <x v="18"/>
    <x v="505"/>
    <x v="506"/>
    <x v="1"/>
    <x v="531"/>
    <s v="只針對 詢價狀況 = Award的產品進行攤提計算_x000a__x000a_成功詢價機種年度出貨量 = 預估月攤提銷售數量 年度累積_x000a__x000a_若除不盡，則四捨五入取整數"/>
    <x v="1"/>
    <x v="112"/>
    <m/>
    <s v="General"/>
    <s v="數值類"/>
    <m/>
    <x v="7"/>
    <s v="SAL"/>
    <x v="12"/>
    <x v="5"/>
    <x v="0"/>
    <x v="0"/>
    <s v="INT_RFQ_HIT_RATE"/>
    <s v="ESTIMATED_MONTHLY_AMORTIZED_SALES_QUANTITY"/>
    <m/>
    <m/>
    <m/>
    <m/>
    <m/>
    <m/>
    <m/>
    <m/>
    <m/>
    <m/>
    <m/>
    <m/>
    <m/>
    <m/>
    <m/>
    <m/>
    <m/>
    <m/>
    <s v="資料清單"/>
    <x v="21"/>
    <x v="50"/>
    <x v="60"/>
    <x v="18"/>
    <e v="#N/A"/>
    <s v="Estimated Monthly Amortized Sales Quantity"/>
    <x v="506"/>
    <x v="1"/>
    <x v="0"/>
    <x v="531"/>
    <x v="12"/>
    <s v="IEC_STD_V10 &gt;&gt; Common &gt;&gt; AutoMetaDataEstimated Monthly Amortized Sales Quantity"/>
    <x v="1"/>
    <x v="0"/>
    <s v="預估月攤提銷售數量Property"/>
    <n v="1132"/>
    <n v="1123"/>
    <n v="0"/>
    <s v="Estimated Monthly Amortized Sales Quantity"/>
    <n v="1"/>
    <n v="0"/>
    <n v="0"/>
    <x v="0"/>
    <s v="RFQ Hit Rate Data"/>
    <x v="111"/>
    <e v="#N/A"/>
    <x v="0"/>
    <s v="P.2.2.0:"/>
    <x v="75"/>
    <x v="75"/>
    <x v="1130"/>
    <x v="505"/>
    <x v="506"/>
    <x v="424"/>
    <x v="0"/>
    <x v="0"/>
    <x v="0"/>
    <x v="4"/>
    <m/>
    <x v="0"/>
    <x v="1"/>
    <s v="RFQ Hit Rate Data_Estimated Monthly Amortized Sales Quantity"/>
    <x v="1114"/>
    <x v="1"/>
    <x v="0"/>
    <x v="5"/>
    <x v="9"/>
    <x v="0"/>
    <x v="0"/>
    <s v="INT_RFQ_HIT_RATE"/>
    <s v="ESTIMATED_MONTHLY_AMORTIZED_SALES_QUANTITY"/>
    <x v="102"/>
    <x v="354"/>
    <x v="0"/>
    <n v="8"/>
    <x v="5"/>
    <x v="5"/>
    <x v="4"/>
    <s v=""/>
    <s v=""/>
    <n v="1130"/>
    <s v="-1130"/>
    <x v="0"/>
    <x v="0"/>
    <x v="0"/>
    <x v="506"/>
    <x v="12"/>
    <s v="預估月攤提銷售數量"/>
    <s v=""/>
    <s v=""/>
    <x v="0"/>
    <x v="60"/>
    <m/>
    <s v="^()$"/>
    <n v="9"/>
    <x v="0"/>
    <x v="9"/>
    <x v="0"/>
    <x v="1"/>
    <x v="0"/>
    <x v="1"/>
    <b v="0"/>
    <x v="0"/>
    <x v="1"/>
    <n v="0"/>
    <x v="0"/>
    <b v="0"/>
    <b v="0"/>
    <b v="0"/>
    <b v="0"/>
    <b v="0"/>
    <b v="0"/>
    <b v="0"/>
    <b v="0"/>
    <b v="0"/>
    <b v="0"/>
    <b v="0"/>
    <x v="0"/>
    <x v="0"/>
    <n v="0"/>
    <x v="46"/>
    <x v="0"/>
  </r>
  <r>
    <m/>
    <x v="9"/>
    <x v="18"/>
    <x v="506"/>
    <x v="507"/>
    <x v="1"/>
    <x v="532"/>
    <s v="詢價達成率 = 預估月攤提銷售數量/年度出貨目標_x000a__x000a_年度詢價達成率 = 成功詢價機種年度出貨量/年度出貨目標"/>
    <x v="1"/>
    <x v="112"/>
    <s v="RFQ Related Data_Estimated Sales Quantity;RFQ Shipment Target Data_Yearly Shipment Target"/>
    <s v="General"/>
    <s v="比例類"/>
    <m/>
    <x v="7"/>
    <s v="SAL"/>
    <x v="12"/>
    <x v="5"/>
    <x v="0"/>
    <x v="0"/>
    <s v="INT_RFQ_HIT_RATE"/>
    <s v="RFQ_HIT_RATE"/>
    <m/>
    <m/>
    <m/>
    <m/>
    <m/>
    <m/>
    <m/>
    <m/>
    <m/>
    <m/>
    <m/>
    <m/>
    <m/>
    <m/>
    <m/>
    <m/>
    <m/>
    <m/>
    <s v="資料清單"/>
    <x v="21"/>
    <x v="51"/>
    <x v="60"/>
    <x v="18"/>
    <e v="#N/A"/>
    <s v="RFQ Hit Rate"/>
    <x v="507"/>
    <x v="1"/>
    <x v="0"/>
    <x v="532"/>
    <x v="12"/>
    <s v="IEC_STD_V10 &gt;&gt; Common &gt;&gt; AutoMetaDataRFQ Hit Rate"/>
    <x v="1"/>
    <x v="0"/>
    <s v="詢價達成率Property"/>
    <n v="1133"/>
    <n v="1123"/>
    <e v="#N/A"/>
    <s v="RFQ Hit Rate"/>
    <n v="1"/>
    <n v="0"/>
    <n v="0"/>
    <x v="0"/>
    <s v="RFQ Hit Rate Data"/>
    <x v="111"/>
    <e v="#N/A"/>
    <x v="84"/>
    <s v="P.2.2.0:"/>
    <x v="76"/>
    <x v="76"/>
    <x v="1131"/>
    <x v="506"/>
    <x v="507"/>
    <x v="425"/>
    <x v="0"/>
    <x v="0"/>
    <x v="0"/>
    <x v="5"/>
    <m/>
    <x v="0"/>
    <x v="1"/>
    <s v="RFQ Hit Rate Data_RFQ Hit Rate"/>
    <x v="1115"/>
    <x v="1"/>
    <x v="0"/>
    <x v="5"/>
    <x v="9"/>
    <x v="0"/>
    <x v="0"/>
    <s v="INT_RFQ_HIT_RATE"/>
    <s v="RFQ_HIT_RATE"/>
    <x v="102"/>
    <x v="355"/>
    <x v="0"/>
    <n v="8"/>
    <x v="5"/>
    <x v="5"/>
    <x v="4"/>
    <s v=""/>
    <s v=""/>
    <n v="1131"/>
    <s v="-1131"/>
    <x v="0"/>
    <x v="0"/>
    <x v="0"/>
    <x v="507"/>
    <x v="12"/>
    <s v="詢價達成率"/>
    <s v=""/>
    <s v=""/>
    <x v="0"/>
    <x v="60"/>
    <m/>
    <s v="^()$"/>
    <n v="9"/>
    <x v="0"/>
    <x v="9"/>
    <x v="0"/>
    <x v="1"/>
    <x v="0"/>
    <x v="1"/>
    <b v="0"/>
    <x v="0"/>
    <x v="1"/>
    <n v="0"/>
    <x v="0"/>
    <b v="0"/>
    <b v="0"/>
    <b v="0"/>
    <b v="0"/>
    <b v="0"/>
    <b v="0"/>
    <b v="0"/>
    <b v="0"/>
    <b v="0"/>
    <b v="0"/>
    <b v="0"/>
    <x v="0"/>
    <x v="0"/>
    <n v="0"/>
    <x v="2"/>
    <x v="0"/>
  </r>
  <r>
    <m/>
    <x v="9"/>
    <x v="18"/>
    <x v="507"/>
    <x v="508"/>
    <x v="1"/>
    <x v="533"/>
    <s v="N/A"/>
    <x v="0"/>
    <x v="0"/>
    <m/>
    <s v="General"/>
    <s v="N/A"/>
    <s v="N/A"/>
    <x v="6"/>
    <s v="SAL"/>
    <x v="12"/>
    <x v="5"/>
    <x v="0"/>
    <x v="0"/>
    <s v="INT_RFQ_ACTUAL_REVENUE_SHIPMENT"/>
    <m/>
    <m/>
    <m/>
    <m/>
    <m/>
    <m/>
    <m/>
    <m/>
    <m/>
    <m/>
    <m/>
    <m/>
    <m/>
    <m/>
    <m/>
    <m/>
    <m/>
    <m/>
    <m/>
    <s v="資料清單"/>
    <x v="21"/>
    <x v="52"/>
    <x v="60"/>
    <x v="18"/>
    <e v="#N/A"/>
    <s v="Actual Revenue and Shipment Data"/>
    <x v="508"/>
    <x v="1"/>
    <x v="0"/>
    <x v="533"/>
    <x v="12"/>
    <s v="IEC_STD_V10 &gt;&gt; Common &gt;&gt; AutoMetaDataActual Revenue and Shipment Data"/>
    <x v="0"/>
    <x v="0"/>
    <s v="實際營收銷貨相關資料Concept"/>
    <n v="1134"/>
    <n v="0"/>
    <n v="0"/>
    <s v=""/>
    <n v="0"/>
    <n v="0"/>
    <n v="0"/>
    <x v="0"/>
    <s v=""/>
    <x v="0"/>
    <s v=""/>
    <x v="0"/>
    <s v="P.2.2.0:"/>
    <x v="77"/>
    <x v="77"/>
    <x v="1132"/>
    <x v="507"/>
    <x v="508"/>
    <x v="189"/>
    <x v="26"/>
    <x v="0"/>
    <x v="0"/>
    <x v="7"/>
    <m/>
    <x v="0"/>
    <x v="0"/>
    <s v="Actual Revenue and Shipment Data"/>
    <x v="1116"/>
    <x v="0"/>
    <x v="0"/>
    <x v="5"/>
    <x v="9"/>
    <x v="0"/>
    <x v="0"/>
    <s v="INT_RFQ_ACTUAL_REVENUE_SHIPMENT"/>
    <s v=""/>
    <x v="103"/>
    <x v="0"/>
    <x v="0"/>
    <n v="8"/>
    <x v="5"/>
    <x v="5"/>
    <x v="4"/>
    <s v=""/>
    <s v=""/>
    <n v="1132"/>
    <s v="-1132"/>
    <x v="0"/>
    <x v="0"/>
    <x v="0"/>
    <x v="508"/>
    <x v="12"/>
    <s v="實際營收銷貨相關資料"/>
    <s v=""/>
    <s v=""/>
    <x v="0"/>
    <x v="60"/>
    <m/>
    <s v="^()$"/>
    <n v="9"/>
    <x v="0"/>
    <x v="9"/>
    <x v="0"/>
    <x v="1"/>
    <x v="0"/>
    <x v="1"/>
    <b v="0"/>
    <x v="0"/>
    <x v="0"/>
    <n v="0"/>
    <x v="0"/>
    <b v="0"/>
    <b v="0"/>
    <b v="0"/>
    <b v="0"/>
    <b v="0"/>
    <b v="0"/>
    <b v="0"/>
    <b v="0"/>
    <b v="0"/>
    <b v="0"/>
    <b v="0"/>
    <x v="0"/>
    <x v="0"/>
    <n v="0"/>
    <x v="20"/>
    <x v="0"/>
  </r>
  <r>
    <m/>
    <x v="9"/>
    <x v="18"/>
    <x v="177"/>
    <x v="177"/>
    <x v="1"/>
    <x v="258"/>
    <s v="事業處代碼"/>
    <x v="2"/>
    <x v="113"/>
    <m/>
    <s v="General"/>
    <s v="代碼類"/>
    <s v="BU1, BU2"/>
    <x v="7"/>
    <s v="SAL"/>
    <x v="12"/>
    <x v="5"/>
    <x v="0"/>
    <x v="0"/>
    <s v="INT_RFQ_ACTUAL_REVENUE_SHIPMENT"/>
    <s v="BU_CODE"/>
    <m/>
    <m/>
    <m/>
    <m/>
    <m/>
    <m/>
    <m/>
    <m/>
    <m/>
    <m/>
    <m/>
    <m/>
    <m/>
    <m/>
    <m/>
    <m/>
    <m/>
    <m/>
    <s v="資料清單"/>
    <x v="21"/>
    <x v="53"/>
    <x v="60"/>
    <x v="18"/>
    <e v="#N/A"/>
    <s v="BU Code"/>
    <x v="177"/>
    <x v="1"/>
    <x v="0"/>
    <x v="258"/>
    <x v="12"/>
    <s v="IEC_STD_V10 &gt;&gt; Common &gt;&gt; AutoMetaDataBU Code"/>
    <x v="2"/>
    <x v="0"/>
    <s v="事業處代碼Relationship"/>
    <n v="339"/>
    <n v="1134"/>
    <n v="0"/>
    <s v=""/>
    <n v="0"/>
    <n v="0"/>
    <n v="1055"/>
    <x v="80"/>
    <s v="Actual Revenue and Shipment Data"/>
    <x v="112"/>
    <e v="#N/A"/>
    <x v="0"/>
    <s v="P.2.2.0:"/>
    <x v="78"/>
    <x v="78"/>
    <x v="1133"/>
    <x v="177"/>
    <x v="177"/>
    <x v="379"/>
    <x v="67"/>
    <x v="0"/>
    <x v="0"/>
    <x v="2"/>
    <m/>
    <x v="0"/>
    <x v="2"/>
    <s v="Actual Revenue and Shipment Data_BU Code"/>
    <x v="1117"/>
    <x v="2"/>
    <x v="0"/>
    <x v="5"/>
    <x v="9"/>
    <x v="0"/>
    <x v="0"/>
    <s v="INT_RFQ_ACTUAL_REVENUE_SHIPMENT"/>
    <s v="BU_CODE"/>
    <x v="103"/>
    <x v="96"/>
    <x v="0"/>
    <n v="8"/>
    <x v="5"/>
    <x v="5"/>
    <x v="0"/>
    <s v=""/>
    <s v=""/>
    <n v="1133"/>
    <s v="-1133"/>
    <x v="0"/>
    <x v="0"/>
    <x v="0"/>
    <x v="177"/>
    <x v="12"/>
    <s v="事業處代碼"/>
    <s v=""/>
    <s v=""/>
    <x v="0"/>
    <x v="60"/>
    <m/>
    <s v="^()$"/>
    <n v="9"/>
    <x v="0"/>
    <x v="9"/>
    <x v="0"/>
    <x v="1"/>
    <x v="1"/>
    <x v="1"/>
    <b v="0"/>
    <x v="0"/>
    <x v="1"/>
    <n v="0"/>
    <x v="0"/>
    <b v="0"/>
    <b v="0"/>
    <b v="0"/>
    <b v="0"/>
    <b v="0"/>
    <b v="0"/>
    <b v="0"/>
    <b v="0"/>
    <b v="0"/>
    <b v="0"/>
    <b v="0"/>
    <x v="0"/>
    <x v="0"/>
    <n v="0"/>
    <x v="1"/>
    <x v="0"/>
  </r>
  <r>
    <m/>
    <x v="9"/>
    <x v="18"/>
    <x v="178"/>
    <x v="178"/>
    <x v="1"/>
    <x v="259"/>
    <s v="客戶名稱"/>
    <x v="2"/>
    <x v="113"/>
    <m/>
    <s v="General"/>
    <s v="代碼類"/>
    <s v="HP, Asus"/>
    <x v="7"/>
    <s v="SAL"/>
    <x v="12"/>
    <x v="5"/>
    <x v="0"/>
    <x v="0"/>
    <s v="INT_RFQ_ACTUAL_REVENUE_SHIPMENT"/>
    <s v="CUSTOMER_NAME"/>
    <m/>
    <m/>
    <m/>
    <m/>
    <m/>
    <m/>
    <m/>
    <m/>
    <m/>
    <m/>
    <m/>
    <m/>
    <m/>
    <m/>
    <m/>
    <m/>
    <m/>
    <m/>
    <s v="資料清單"/>
    <x v="21"/>
    <x v="54"/>
    <x v="60"/>
    <x v="18"/>
    <e v="#N/A"/>
    <s v="Customer Name"/>
    <x v="178"/>
    <x v="1"/>
    <x v="0"/>
    <x v="259"/>
    <x v="12"/>
    <s v="IEC_STD_V10 &gt;&gt; Common &gt;&gt; AutoMetaDataCustomer Name"/>
    <x v="2"/>
    <x v="0"/>
    <s v="客戶名稱Relationship"/>
    <n v="340"/>
    <n v="1134"/>
    <n v="0"/>
    <s v=""/>
    <n v="0"/>
    <n v="0"/>
    <n v="1036"/>
    <x v="81"/>
    <s v="Actual Revenue and Shipment Data"/>
    <x v="112"/>
    <e v="#N/A"/>
    <x v="0"/>
    <s v="P.2.2.0:"/>
    <x v="79"/>
    <x v="79"/>
    <x v="1134"/>
    <x v="178"/>
    <x v="178"/>
    <x v="380"/>
    <x v="68"/>
    <x v="0"/>
    <x v="0"/>
    <x v="2"/>
    <m/>
    <x v="0"/>
    <x v="2"/>
    <s v="Actual Revenue and Shipment Data_Customer Name"/>
    <x v="1118"/>
    <x v="2"/>
    <x v="0"/>
    <x v="5"/>
    <x v="9"/>
    <x v="0"/>
    <x v="0"/>
    <s v="INT_RFQ_ACTUAL_REVENUE_SHIPMENT"/>
    <s v="CUSTOMER_NAME"/>
    <x v="103"/>
    <x v="97"/>
    <x v="0"/>
    <n v="8"/>
    <x v="5"/>
    <x v="5"/>
    <x v="0"/>
    <s v=""/>
    <s v=""/>
    <n v="1134"/>
    <s v="-1134"/>
    <x v="0"/>
    <x v="0"/>
    <x v="0"/>
    <x v="178"/>
    <x v="12"/>
    <s v="客戶名稱"/>
    <s v=""/>
    <s v=""/>
    <x v="0"/>
    <x v="60"/>
    <m/>
    <s v="^()$"/>
    <n v="9"/>
    <x v="0"/>
    <x v="9"/>
    <x v="0"/>
    <x v="1"/>
    <x v="1"/>
    <x v="1"/>
    <b v="0"/>
    <x v="0"/>
    <x v="1"/>
    <n v="0"/>
    <x v="0"/>
    <b v="0"/>
    <b v="0"/>
    <b v="0"/>
    <b v="0"/>
    <b v="0"/>
    <b v="0"/>
    <b v="0"/>
    <b v="0"/>
    <b v="0"/>
    <b v="0"/>
    <b v="0"/>
    <x v="0"/>
    <x v="0"/>
    <n v="0"/>
    <x v="12"/>
    <x v="0"/>
  </r>
  <r>
    <m/>
    <x v="9"/>
    <x v="18"/>
    <x v="181"/>
    <x v="181"/>
    <x v="1"/>
    <x v="475"/>
    <s v="產品系列"/>
    <x v="2"/>
    <x v="113"/>
    <m/>
    <s v="General"/>
    <s v="代碼類"/>
    <s v="2022-800 ; 2022-Strix"/>
    <x v="7"/>
    <s v="SAL"/>
    <x v="12"/>
    <x v="5"/>
    <x v="0"/>
    <x v="0"/>
    <s v="INT_RFQ_ACTUAL_REVENUE_SHIPMENT"/>
    <s v="PRODUCT_SERIES"/>
    <m/>
    <m/>
    <m/>
    <m/>
    <m/>
    <m/>
    <m/>
    <m/>
    <m/>
    <m/>
    <m/>
    <m/>
    <m/>
    <m/>
    <m/>
    <m/>
    <m/>
    <m/>
    <s v="資料清單"/>
    <x v="21"/>
    <x v="55"/>
    <x v="60"/>
    <x v="18"/>
    <e v="#N/A"/>
    <s v="Product Series"/>
    <x v="181"/>
    <x v="1"/>
    <x v="0"/>
    <x v="475"/>
    <x v="12"/>
    <s v="IEC_STD_V10 &gt;&gt; Common &gt;&gt; AutoMetaDataProduct Series"/>
    <x v="2"/>
    <x v="0"/>
    <s v="產品系列Relationship"/>
    <n v="343"/>
    <n v="1134"/>
    <n v="0"/>
    <s v=""/>
    <n v="0"/>
    <n v="0"/>
    <n v="1042"/>
    <x v="84"/>
    <s v="Actual Revenue and Shipment Data"/>
    <x v="112"/>
    <e v="#N/A"/>
    <x v="0"/>
    <s v="P.2.2.0:"/>
    <x v="80"/>
    <x v="80"/>
    <x v="1135"/>
    <x v="181"/>
    <x v="181"/>
    <x v="381"/>
    <x v="69"/>
    <x v="0"/>
    <x v="0"/>
    <x v="2"/>
    <m/>
    <x v="0"/>
    <x v="2"/>
    <s v="Actual Revenue and Shipment Data_Product Series"/>
    <x v="1119"/>
    <x v="2"/>
    <x v="0"/>
    <x v="5"/>
    <x v="9"/>
    <x v="0"/>
    <x v="0"/>
    <s v="INT_RFQ_ACTUAL_REVENUE_SHIPMENT"/>
    <s v="PRODUCT_SERIES"/>
    <x v="103"/>
    <x v="281"/>
    <x v="0"/>
    <n v="8"/>
    <x v="5"/>
    <x v="5"/>
    <x v="0"/>
    <s v=""/>
    <s v=""/>
    <n v="1135"/>
    <s v="-1135"/>
    <x v="0"/>
    <x v="0"/>
    <x v="0"/>
    <x v="181"/>
    <x v="12"/>
    <s v="產品系列"/>
    <s v=""/>
    <s v=""/>
    <x v="0"/>
    <x v="60"/>
    <m/>
    <s v="^()$"/>
    <n v="9"/>
    <x v="0"/>
    <x v="9"/>
    <x v="0"/>
    <x v="1"/>
    <x v="1"/>
    <x v="1"/>
    <b v="0"/>
    <x v="0"/>
    <x v="1"/>
    <n v="0"/>
    <x v="0"/>
    <b v="0"/>
    <b v="0"/>
    <b v="0"/>
    <b v="0"/>
    <b v="0"/>
    <b v="0"/>
    <b v="0"/>
    <b v="0"/>
    <b v="0"/>
    <b v="0"/>
    <b v="0"/>
    <x v="0"/>
    <x v="0"/>
    <n v="0"/>
    <x v="0"/>
    <x v="0"/>
  </r>
  <r>
    <m/>
    <x v="9"/>
    <x v="18"/>
    <x v="468"/>
    <x v="469"/>
    <x v="1"/>
    <x v="494"/>
    <s v="含NRE/others_x000a__x000a_參考 P/L 月份 抓最新一版"/>
    <x v="2"/>
    <x v="113"/>
    <m/>
    <s v="General"/>
    <s v="金額類"/>
    <m/>
    <x v="7"/>
    <s v="SAL"/>
    <x v="12"/>
    <x v="5"/>
    <x v="0"/>
    <x v="0"/>
    <s v="INT_RFQ_ACTUAL_REVENUE_SHIPMENT"/>
    <s v="ACCUMULATIVE_REVENUE"/>
    <m/>
    <m/>
    <m/>
    <m/>
    <m/>
    <m/>
    <m/>
    <m/>
    <m/>
    <m/>
    <m/>
    <m/>
    <m/>
    <m/>
    <m/>
    <m/>
    <m/>
    <m/>
    <s v="資料清單"/>
    <x v="21"/>
    <x v="56"/>
    <x v="60"/>
    <x v="18"/>
    <e v="#N/A"/>
    <s v="Accumulative Product Series Revenue"/>
    <x v="469"/>
    <x v="1"/>
    <x v="0"/>
    <x v="494"/>
    <x v="12"/>
    <s v="IEC_STD_V10 &gt;&gt; Common &gt;&gt; AutoMetaDataAccumulative Product Series Revenue"/>
    <x v="2"/>
    <x v="0"/>
    <s v="累計專案銷貨收入Relationship"/>
    <n v="1071"/>
    <n v="1134"/>
    <n v="0"/>
    <s v=""/>
    <n v="0"/>
    <n v="0"/>
    <n v="1071"/>
    <x v="218"/>
    <s v="Actual Revenue and Shipment Data"/>
    <x v="112"/>
    <e v="#N/A"/>
    <x v="0"/>
    <s v="P.2.2.0:"/>
    <x v="81"/>
    <x v="81"/>
    <x v="1136"/>
    <x v="468"/>
    <x v="469"/>
    <x v="426"/>
    <x v="0"/>
    <x v="0"/>
    <x v="0"/>
    <x v="6"/>
    <m/>
    <x v="0"/>
    <x v="2"/>
    <s v="Actual Revenue and Shipment Data_Accumulative Product Series Revenue"/>
    <x v="1120"/>
    <x v="2"/>
    <x v="0"/>
    <x v="5"/>
    <x v="9"/>
    <x v="0"/>
    <x v="0"/>
    <s v="INT_RFQ_ACTUAL_REVENUE_SHIPMENT"/>
    <s v="ACCUMULATIVE_REVENUE"/>
    <x v="103"/>
    <x v="321"/>
    <x v="0"/>
    <n v="8"/>
    <x v="5"/>
    <x v="5"/>
    <x v="4"/>
    <s v=""/>
    <s v=""/>
    <n v="1136"/>
    <s v="-1136"/>
    <x v="0"/>
    <x v="0"/>
    <x v="0"/>
    <x v="469"/>
    <x v="12"/>
    <s v="累計專案銷貨收入"/>
    <s v=""/>
    <s v=""/>
    <x v="0"/>
    <x v="60"/>
    <m/>
    <s v="^()$"/>
    <n v="9"/>
    <x v="0"/>
    <x v="9"/>
    <x v="0"/>
    <x v="1"/>
    <x v="1"/>
    <x v="1"/>
    <b v="0"/>
    <x v="0"/>
    <x v="1"/>
    <n v="0"/>
    <x v="0"/>
    <b v="0"/>
    <b v="0"/>
    <b v="0"/>
    <b v="0"/>
    <b v="0"/>
    <b v="0"/>
    <b v="0"/>
    <b v="0"/>
    <b v="0"/>
    <b v="0"/>
    <b v="0"/>
    <x v="0"/>
    <x v="0"/>
    <n v="0"/>
    <x v="14"/>
    <x v="0"/>
  </r>
  <r>
    <m/>
    <x v="9"/>
    <x v="18"/>
    <x v="467"/>
    <x v="468"/>
    <x v="1"/>
    <x v="493"/>
    <s v="自 首批出貨開始日期 累積迄今_x000a__x000a_參考 P/L 月份 抓最新一版"/>
    <x v="2"/>
    <x v="113"/>
    <m/>
    <s v="General"/>
    <s v="數值類"/>
    <m/>
    <x v="7"/>
    <s v="SAL"/>
    <x v="12"/>
    <x v="5"/>
    <x v="0"/>
    <x v="0"/>
    <s v="INT_RFQ_ACTUAL_REVENUE_SHIPMENT"/>
    <s v="ACCUMULATIVE_SHIPPING_VOLUME"/>
    <m/>
    <m/>
    <m/>
    <m/>
    <m/>
    <m/>
    <m/>
    <m/>
    <m/>
    <m/>
    <m/>
    <m/>
    <m/>
    <m/>
    <m/>
    <m/>
    <m/>
    <m/>
    <s v="資料清單"/>
    <x v="21"/>
    <x v="57"/>
    <x v="60"/>
    <x v="18"/>
    <e v="#N/A"/>
    <s v="Accumulative Product Series Shipping Volume"/>
    <x v="468"/>
    <x v="1"/>
    <x v="0"/>
    <x v="493"/>
    <x v="12"/>
    <s v="IEC_STD_V10 &gt;&gt; Common &gt;&gt; AutoMetaDataAccumulative Product Series Shipping Volume"/>
    <x v="2"/>
    <x v="0"/>
    <s v="累計專案出貨量Relationship"/>
    <n v="1070"/>
    <n v="1134"/>
    <n v="0"/>
    <s v=""/>
    <n v="0"/>
    <n v="0"/>
    <n v="1070"/>
    <x v="219"/>
    <s v="Actual Revenue and Shipment Data"/>
    <x v="112"/>
    <e v="#N/A"/>
    <x v="0"/>
    <s v="P.2.2.0:"/>
    <x v="82"/>
    <x v="82"/>
    <x v="1137"/>
    <x v="467"/>
    <x v="468"/>
    <x v="427"/>
    <x v="0"/>
    <x v="0"/>
    <x v="0"/>
    <x v="4"/>
    <m/>
    <x v="0"/>
    <x v="2"/>
    <s v="Actual Revenue and Shipment Data_Accumulative Product Series Shipping Volume"/>
    <x v="1121"/>
    <x v="2"/>
    <x v="0"/>
    <x v="5"/>
    <x v="9"/>
    <x v="0"/>
    <x v="0"/>
    <s v="INT_RFQ_ACTUAL_REVENUE_SHIPMENT"/>
    <s v="ACCUMULATIVE_SHIPPING_VOLUME"/>
    <x v="103"/>
    <x v="320"/>
    <x v="0"/>
    <n v="8"/>
    <x v="5"/>
    <x v="5"/>
    <x v="4"/>
    <s v=""/>
    <s v=""/>
    <n v="1137"/>
    <s v="-1137"/>
    <x v="0"/>
    <x v="0"/>
    <x v="0"/>
    <x v="468"/>
    <x v="12"/>
    <s v="累計專案出貨量"/>
    <s v=""/>
    <s v=""/>
    <x v="0"/>
    <x v="60"/>
    <m/>
    <s v="^()$"/>
    <n v="9"/>
    <x v="0"/>
    <x v="9"/>
    <x v="0"/>
    <x v="1"/>
    <x v="1"/>
    <x v="1"/>
    <b v="0"/>
    <x v="0"/>
    <x v="1"/>
    <n v="0"/>
    <x v="0"/>
    <b v="0"/>
    <b v="0"/>
    <b v="0"/>
    <b v="0"/>
    <b v="0"/>
    <b v="0"/>
    <b v="0"/>
    <b v="0"/>
    <b v="0"/>
    <b v="0"/>
    <b v="0"/>
    <x v="0"/>
    <x v="0"/>
    <n v="0"/>
    <x v="44"/>
    <x v="0"/>
  </r>
  <r>
    <m/>
    <x v="9"/>
    <x v="18"/>
    <x v="473"/>
    <x v="474"/>
    <x v="1"/>
    <x v="499"/>
    <s v="產品系列總體淨利率 = 產品系列總體淨利額/累計產品系列收入_x000a__x000a_參考 P/L 月份 抓最新一版"/>
    <x v="2"/>
    <x v="113"/>
    <m/>
    <s v="General"/>
    <s v="比例類"/>
    <m/>
    <x v="7"/>
    <s v="SAL"/>
    <x v="12"/>
    <x v="5"/>
    <x v="0"/>
    <x v="0"/>
    <s v="INT_RFQ_ACTUAL_REVENUE_SHIPMENT"/>
    <s v="ACCUMULATIVE_NET_PROFIT_RATE"/>
    <m/>
    <m/>
    <m/>
    <m/>
    <m/>
    <m/>
    <m/>
    <m/>
    <m/>
    <m/>
    <m/>
    <m/>
    <m/>
    <m/>
    <m/>
    <m/>
    <m/>
    <m/>
    <s v="資料清單"/>
    <x v="21"/>
    <x v="58"/>
    <x v="60"/>
    <x v="18"/>
    <e v="#N/A"/>
    <s v="Accumulative Series Profitability Ratio"/>
    <x v="474"/>
    <x v="1"/>
    <x v="0"/>
    <x v="499"/>
    <x v="12"/>
    <s v="IEC_STD_V10 &gt;&gt; Common &gt;&gt; AutoMetaDataAccumulative Series Profitability Ratio"/>
    <x v="2"/>
    <x v="0"/>
    <s v="專案收益率Relationship"/>
    <n v="1076"/>
    <n v="1134"/>
    <n v="0"/>
    <s v=""/>
    <n v="0"/>
    <n v="0"/>
    <n v="1076"/>
    <x v="220"/>
    <s v="Actual Revenue and Shipment Data"/>
    <x v="112"/>
    <e v="#N/A"/>
    <x v="0"/>
    <s v="P.2.2.0:"/>
    <x v="83"/>
    <x v="83"/>
    <x v="1138"/>
    <x v="473"/>
    <x v="474"/>
    <x v="428"/>
    <x v="0"/>
    <x v="0"/>
    <x v="0"/>
    <x v="5"/>
    <m/>
    <x v="0"/>
    <x v="2"/>
    <s v="Actual Revenue and Shipment Data_Accumulative Series Profitability Ratio"/>
    <x v="1122"/>
    <x v="2"/>
    <x v="0"/>
    <x v="5"/>
    <x v="9"/>
    <x v="0"/>
    <x v="0"/>
    <s v="INT_RFQ_ACTUAL_REVENUE_SHIPMENT"/>
    <s v="ACCUMULATIVE_NET_PROFIT_RATE"/>
    <x v="103"/>
    <x v="326"/>
    <x v="0"/>
    <n v="8"/>
    <x v="5"/>
    <x v="5"/>
    <x v="4"/>
    <s v=""/>
    <s v=""/>
    <n v="1138"/>
    <s v="-1138"/>
    <x v="0"/>
    <x v="0"/>
    <x v="0"/>
    <x v="474"/>
    <x v="12"/>
    <s v="專案收益率"/>
    <s v=""/>
    <s v=""/>
    <x v="0"/>
    <x v="60"/>
    <m/>
    <s v="^()$"/>
    <n v="9"/>
    <x v="0"/>
    <x v="9"/>
    <x v="0"/>
    <x v="1"/>
    <x v="1"/>
    <x v="1"/>
    <b v="0"/>
    <x v="0"/>
    <x v="1"/>
    <n v="0"/>
    <x v="0"/>
    <b v="0"/>
    <b v="0"/>
    <b v="0"/>
    <b v="0"/>
    <b v="0"/>
    <b v="0"/>
    <b v="0"/>
    <b v="0"/>
    <b v="0"/>
    <b v="0"/>
    <b v="0"/>
    <x v="0"/>
    <x v="0"/>
    <n v="0"/>
    <x v="27"/>
    <x v="0"/>
  </r>
  <r>
    <m/>
    <x v="9"/>
    <x v="19"/>
    <x v="508"/>
    <x v="509"/>
    <x v="1"/>
    <x v="534"/>
    <s v="詢價命中率狀態"/>
    <x v="0"/>
    <x v="0"/>
    <m/>
    <s v="General"/>
    <s v="N/A"/>
    <s v="N/A"/>
    <x v="7"/>
    <s v="SAL"/>
    <x v="12"/>
    <x v="5"/>
    <x v="0"/>
    <x v="0"/>
    <s v="DM_RFQ_HIT_RATE"/>
    <m/>
    <m/>
    <m/>
    <m/>
    <m/>
    <m/>
    <m/>
    <m/>
    <m/>
    <m/>
    <m/>
    <m/>
    <m/>
    <m/>
    <m/>
    <m/>
    <m/>
    <m/>
    <m/>
    <s v="資料清單"/>
    <x v="22"/>
    <x v="0"/>
    <x v="60"/>
    <x v="19"/>
    <e v="#N/A"/>
    <s v="RFQ Hit Rate Status"/>
    <x v="509"/>
    <x v="1"/>
    <x v="0"/>
    <x v="534"/>
    <x v="12"/>
    <s v="IEC_STD_V10 &gt;&gt; Common &gt;&gt; AutoMetaDataRFQ Hit Rate Status"/>
    <x v="0"/>
    <x v="0"/>
    <s v="詢價命中率狀態Concept"/>
    <n v="1141"/>
    <n v="0"/>
    <n v="0"/>
    <s v=""/>
    <n v="0"/>
    <n v="0"/>
    <n v="0"/>
    <x v="0"/>
    <s v=""/>
    <x v="0"/>
    <s v=""/>
    <x v="0"/>
    <s v="P.2.2.0:"/>
    <x v="84"/>
    <x v="84"/>
    <x v="1139"/>
    <x v="508"/>
    <x v="509"/>
    <x v="429"/>
    <x v="26"/>
    <x v="0"/>
    <x v="0"/>
    <x v="7"/>
    <m/>
    <x v="0"/>
    <x v="0"/>
    <s v="RFQ Hit Rate Status"/>
    <x v="1123"/>
    <x v="0"/>
    <x v="0"/>
    <x v="5"/>
    <x v="9"/>
    <x v="0"/>
    <x v="0"/>
    <s v="DM_RFQ_HIT_RATE"/>
    <s v=""/>
    <x v="104"/>
    <x v="0"/>
    <x v="0"/>
    <n v="8"/>
    <x v="5"/>
    <x v="5"/>
    <x v="4"/>
    <s v=""/>
    <s v=""/>
    <n v="1139"/>
    <s v="-1139"/>
    <x v="0"/>
    <x v="0"/>
    <x v="0"/>
    <x v="509"/>
    <x v="12"/>
    <s v="詢價命中率狀態"/>
    <s v=""/>
    <s v=""/>
    <x v="0"/>
    <x v="60"/>
    <m/>
    <s v="^()$"/>
    <n v="9"/>
    <x v="0"/>
    <x v="9"/>
    <x v="0"/>
    <x v="1"/>
    <x v="0"/>
    <x v="1"/>
    <b v="0"/>
    <x v="1"/>
    <x v="0"/>
    <n v="0"/>
    <x v="0"/>
    <b v="0"/>
    <b v="0"/>
    <b v="0"/>
    <b v="0"/>
    <b v="0"/>
    <b v="0"/>
    <b v="0"/>
    <b v="0"/>
    <b v="0"/>
    <b v="0"/>
    <b v="0"/>
    <x v="0"/>
    <x v="0"/>
    <n v="0"/>
    <x v="5"/>
    <x v="0"/>
  </r>
  <r>
    <m/>
    <x v="9"/>
    <x v="19"/>
    <x v="504"/>
    <x v="505"/>
    <x v="1"/>
    <x v="530"/>
    <s v="出貨年度"/>
    <x v="3"/>
    <x v="114"/>
    <m/>
    <s v="General"/>
    <s v="數值類"/>
    <m/>
    <x v="7"/>
    <s v="SAL"/>
    <x v="12"/>
    <x v="5"/>
    <x v="0"/>
    <x v="0"/>
    <s v="DM_RFQ_HIT_RATE"/>
    <s v="SHIPMENT_YEAR"/>
    <m/>
    <m/>
    <m/>
    <m/>
    <m/>
    <m/>
    <m/>
    <m/>
    <m/>
    <m/>
    <m/>
    <m/>
    <m/>
    <m/>
    <m/>
    <m/>
    <m/>
    <m/>
    <s v="資料清單"/>
    <x v="22"/>
    <x v="1"/>
    <x v="60"/>
    <x v="19"/>
    <e v="#N/A"/>
    <s v="Shipment Year"/>
    <x v="505"/>
    <x v="1"/>
    <x v="0"/>
    <x v="530"/>
    <x v="12"/>
    <s v="IEC_STD_V10 &gt;&gt; Common &gt;&gt; AutoMetaDataShipment Year"/>
    <x v="3"/>
    <x v="0"/>
    <s v="出貨年度Dimension"/>
    <n v="1130"/>
    <n v="1141"/>
    <n v="0"/>
    <s v=""/>
    <n v="0"/>
    <n v="0"/>
    <n v="1130"/>
    <x v="221"/>
    <s v="RFQ Hit Rate Status"/>
    <x v="113"/>
    <e v="#N/A"/>
    <x v="0"/>
    <s v="P.2.2.0:"/>
    <x v="85"/>
    <x v="85"/>
    <x v="1140"/>
    <x v="504"/>
    <x v="505"/>
    <x v="422"/>
    <x v="0"/>
    <x v="0"/>
    <x v="0"/>
    <x v="4"/>
    <m/>
    <x v="0"/>
    <x v="3"/>
    <s v="RFQ Hit Rate Status_Shipment Year"/>
    <x v="1124"/>
    <x v="3"/>
    <x v="0"/>
    <x v="5"/>
    <x v="9"/>
    <x v="0"/>
    <x v="0"/>
    <s v="DM_RFQ_HIT_RATE"/>
    <s v="SHIPMENT_YEAR"/>
    <x v="104"/>
    <x v="353"/>
    <x v="0"/>
    <n v="8"/>
    <x v="5"/>
    <x v="5"/>
    <x v="4"/>
    <s v=""/>
    <s v=""/>
    <n v="1140"/>
    <s v="-1140"/>
    <x v="0"/>
    <x v="0"/>
    <x v="0"/>
    <x v="505"/>
    <x v="12"/>
    <s v="出貨年度"/>
    <s v=""/>
    <s v=""/>
    <x v="0"/>
    <x v="60"/>
    <m/>
    <s v="^()$"/>
    <n v="9"/>
    <x v="0"/>
    <x v="9"/>
    <x v="0"/>
    <x v="1"/>
    <x v="1"/>
    <x v="1"/>
    <b v="0"/>
    <x v="1"/>
    <x v="1"/>
    <n v="0"/>
    <x v="0"/>
    <b v="0"/>
    <b v="0"/>
    <b v="0"/>
    <b v="0"/>
    <b v="0"/>
    <b v="0"/>
    <b v="0"/>
    <b v="0"/>
    <b v="0"/>
    <b v="0"/>
    <b v="0"/>
    <x v="0"/>
    <x v="0"/>
    <n v="0"/>
    <x v="12"/>
    <x v="0"/>
  </r>
  <r>
    <m/>
    <x v="9"/>
    <x v="19"/>
    <x v="451"/>
    <x v="452"/>
    <x v="1"/>
    <x v="477"/>
    <s v="產品視野"/>
    <x v="3"/>
    <x v="114"/>
    <m/>
    <s v="General"/>
    <s v="代碼類"/>
    <s v="H1, H2, H3"/>
    <x v="7"/>
    <s v="SAL"/>
    <x v="12"/>
    <x v="5"/>
    <x v="0"/>
    <x v="0"/>
    <s v="DM_RFQ_HIT_RATE"/>
    <s v="PRODUCT_HORIZON"/>
    <m/>
    <m/>
    <m/>
    <m/>
    <m/>
    <m/>
    <m/>
    <m/>
    <m/>
    <m/>
    <m/>
    <m/>
    <m/>
    <m/>
    <m/>
    <m/>
    <m/>
    <m/>
    <s v="資料清單"/>
    <x v="22"/>
    <x v="2"/>
    <x v="60"/>
    <x v="19"/>
    <e v="#N/A"/>
    <s v="Product Horizon"/>
    <x v="452"/>
    <x v="1"/>
    <x v="0"/>
    <x v="477"/>
    <x v="12"/>
    <s v="IEC_STD_V10 &gt;&gt; Common &gt;&gt; AutoMetaDataProduct Horizon"/>
    <x v="3"/>
    <x v="0"/>
    <s v="產品視野Dimension"/>
    <n v="1047"/>
    <n v="1141"/>
    <n v="0"/>
    <s v=""/>
    <n v="0"/>
    <n v="0"/>
    <n v="1047"/>
    <x v="217"/>
    <s v="RFQ Hit Rate Status"/>
    <x v="113"/>
    <e v="#N/A"/>
    <x v="0"/>
    <s v="P.2.2.0:"/>
    <x v="86"/>
    <x v="86"/>
    <x v="1141"/>
    <x v="451"/>
    <x v="452"/>
    <x v="401"/>
    <x v="76"/>
    <x v="0"/>
    <x v="0"/>
    <x v="2"/>
    <m/>
    <x v="0"/>
    <x v="3"/>
    <s v="RFQ Hit Rate Status_Product Horizon"/>
    <x v="1125"/>
    <x v="3"/>
    <x v="0"/>
    <x v="5"/>
    <x v="9"/>
    <x v="0"/>
    <x v="0"/>
    <s v="DM_RFQ_HIT_RATE"/>
    <s v="PRODUCT_HORIZON"/>
    <x v="104"/>
    <x v="308"/>
    <x v="0"/>
    <n v="8"/>
    <x v="5"/>
    <x v="5"/>
    <x v="0"/>
    <s v=""/>
    <s v=""/>
    <n v="1141"/>
    <s v="-1141"/>
    <x v="0"/>
    <x v="0"/>
    <x v="0"/>
    <x v="452"/>
    <x v="12"/>
    <s v="產品視野"/>
    <s v=""/>
    <s v=""/>
    <x v="0"/>
    <x v="60"/>
    <m/>
    <s v="^()$"/>
    <n v="9"/>
    <x v="0"/>
    <x v="9"/>
    <x v="0"/>
    <x v="1"/>
    <x v="1"/>
    <x v="1"/>
    <b v="0"/>
    <x v="1"/>
    <x v="1"/>
    <n v="0"/>
    <x v="0"/>
    <b v="0"/>
    <b v="0"/>
    <b v="0"/>
    <b v="0"/>
    <b v="0"/>
    <b v="0"/>
    <b v="0"/>
    <b v="0"/>
    <b v="0"/>
    <b v="0"/>
    <b v="0"/>
    <x v="0"/>
    <x v="0"/>
    <n v="0"/>
    <x v="18"/>
    <x v="0"/>
  </r>
  <r>
    <m/>
    <x v="9"/>
    <x v="19"/>
    <x v="177"/>
    <x v="177"/>
    <x v="1"/>
    <x v="258"/>
    <s v="事業處代碼"/>
    <x v="3"/>
    <x v="114"/>
    <m/>
    <s v="General"/>
    <s v="代碼類"/>
    <s v="BU1, BU2"/>
    <x v="7"/>
    <s v="SAL"/>
    <x v="12"/>
    <x v="5"/>
    <x v="0"/>
    <x v="0"/>
    <s v="DM_RFQ_HIT_RATE"/>
    <s v="BU_CODE"/>
    <m/>
    <m/>
    <m/>
    <m/>
    <m/>
    <m/>
    <m/>
    <m/>
    <m/>
    <m/>
    <m/>
    <m/>
    <m/>
    <m/>
    <m/>
    <m/>
    <m/>
    <m/>
    <s v="資料清單"/>
    <x v="22"/>
    <x v="3"/>
    <x v="60"/>
    <x v="19"/>
    <e v="#N/A"/>
    <s v="BU Code"/>
    <x v="177"/>
    <x v="1"/>
    <x v="0"/>
    <x v="258"/>
    <x v="12"/>
    <s v="IEC_STD_V10 &gt;&gt; Common &gt;&gt; AutoMetaDataBU Code"/>
    <x v="3"/>
    <x v="0"/>
    <s v="事業處代碼Dimension"/>
    <n v="339"/>
    <n v="1141"/>
    <n v="0"/>
    <s v=""/>
    <n v="0"/>
    <n v="0"/>
    <n v="1055"/>
    <x v="80"/>
    <s v="RFQ Hit Rate Status"/>
    <x v="113"/>
    <e v="#N/A"/>
    <x v="0"/>
    <s v="P.2.2.0:"/>
    <x v="87"/>
    <x v="87"/>
    <x v="1142"/>
    <x v="177"/>
    <x v="177"/>
    <x v="379"/>
    <x v="67"/>
    <x v="0"/>
    <x v="0"/>
    <x v="2"/>
    <m/>
    <x v="0"/>
    <x v="3"/>
    <s v="RFQ Hit Rate Status_BU Code"/>
    <x v="1126"/>
    <x v="3"/>
    <x v="0"/>
    <x v="5"/>
    <x v="9"/>
    <x v="0"/>
    <x v="0"/>
    <s v="DM_RFQ_HIT_RATE"/>
    <s v="BU_CODE"/>
    <x v="104"/>
    <x v="96"/>
    <x v="0"/>
    <n v="8"/>
    <x v="5"/>
    <x v="5"/>
    <x v="0"/>
    <s v=""/>
    <s v=""/>
    <n v="1142"/>
    <s v="-1142"/>
    <x v="0"/>
    <x v="0"/>
    <x v="0"/>
    <x v="177"/>
    <x v="12"/>
    <s v="事業處代碼"/>
    <s v=""/>
    <s v=""/>
    <x v="0"/>
    <x v="60"/>
    <m/>
    <s v="^()$"/>
    <n v="9"/>
    <x v="0"/>
    <x v="9"/>
    <x v="0"/>
    <x v="1"/>
    <x v="1"/>
    <x v="1"/>
    <b v="0"/>
    <x v="1"/>
    <x v="1"/>
    <n v="0"/>
    <x v="0"/>
    <b v="0"/>
    <b v="0"/>
    <b v="0"/>
    <b v="0"/>
    <b v="0"/>
    <b v="0"/>
    <b v="0"/>
    <b v="0"/>
    <b v="0"/>
    <b v="0"/>
    <b v="0"/>
    <x v="0"/>
    <x v="0"/>
    <n v="0"/>
    <x v="1"/>
    <x v="0"/>
  </r>
  <r>
    <m/>
    <x v="9"/>
    <x v="19"/>
    <x v="179"/>
    <x v="179"/>
    <x v="1"/>
    <x v="183"/>
    <s v="產品事業部門名稱"/>
    <x v="3"/>
    <x v="114"/>
    <m/>
    <s v="General"/>
    <s v="代碼類"/>
    <s v="BU1A_x000a_BU2B"/>
    <x v="7"/>
    <s v="SAL"/>
    <x v="12"/>
    <x v="5"/>
    <x v="0"/>
    <x v="0"/>
    <s v="DM_RFQ_HIT_RATE"/>
    <s v="DIVISION_CODE"/>
    <m/>
    <m/>
    <m/>
    <m/>
    <m/>
    <m/>
    <m/>
    <m/>
    <m/>
    <m/>
    <m/>
    <m/>
    <m/>
    <m/>
    <m/>
    <m/>
    <m/>
    <m/>
    <s v="資料清單"/>
    <x v="22"/>
    <x v="4"/>
    <x v="60"/>
    <x v="19"/>
    <e v="#N/A"/>
    <s v="Division Code"/>
    <x v="179"/>
    <x v="1"/>
    <x v="0"/>
    <x v="183"/>
    <x v="12"/>
    <s v="IEC_STD_V10 &gt;&gt; Common &gt;&gt; AutoMetaDataDivision Code"/>
    <x v="3"/>
    <x v="0"/>
    <s v="產品事業部門代碼Dimension"/>
    <n v="341"/>
    <n v="1141"/>
    <n v="0"/>
    <s v=""/>
    <n v="0"/>
    <n v="0"/>
    <n v="1051"/>
    <x v="82"/>
    <s v="RFQ Hit Rate Status"/>
    <x v="113"/>
    <e v="#N/A"/>
    <x v="0"/>
    <s v="P.2.2.0:"/>
    <x v="88"/>
    <x v="88"/>
    <x v="1143"/>
    <x v="179"/>
    <x v="179"/>
    <x v="403"/>
    <x v="38"/>
    <x v="0"/>
    <x v="0"/>
    <x v="2"/>
    <m/>
    <x v="0"/>
    <x v="3"/>
    <s v="RFQ Hit Rate Status_Division Code"/>
    <x v="1127"/>
    <x v="3"/>
    <x v="0"/>
    <x v="5"/>
    <x v="9"/>
    <x v="0"/>
    <x v="0"/>
    <s v="DM_RFQ_HIT_RATE"/>
    <s v="DIVISION_CODE"/>
    <x v="104"/>
    <x v="98"/>
    <x v="0"/>
    <n v="8"/>
    <x v="5"/>
    <x v="5"/>
    <x v="0"/>
    <s v=""/>
    <s v=""/>
    <n v="1143"/>
    <s v="-1143"/>
    <x v="0"/>
    <x v="0"/>
    <x v="0"/>
    <x v="179"/>
    <x v="12"/>
    <s v="產品事業部門代碼"/>
    <s v=""/>
    <s v=""/>
    <x v="0"/>
    <x v="60"/>
    <m/>
    <s v="^()$"/>
    <n v="9"/>
    <x v="0"/>
    <x v="9"/>
    <x v="0"/>
    <x v="1"/>
    <x v="1"/>
    <x v="1"/>
    <b v="0"/>
    <x v="1"/>
    <x v="1"/>
    <n v="0"/>
    <x v="0"/>
    <b v="0"/>
    <b v="0"/>
    <b v="0"/>
    <b v="0"/>
    <b v="0"/>
    <b v="0"/>
    <b v="0"/>
    <b v="0"/>
    <b v="0"/>
    <b v="0"/>
    <b v="0"/>
    <x v="0"/>
    <x v="0"/>
    <n v="0"/>
    <x v="12"/>
    <x v="0"/>
  </r>
  <r>
    <m/>
    <x v="9"/>
    <x v="19"/>
    <x v="181"/>
    <x v="181"/>
    <x v="1"/>
    <x v="475"/>
    <s v="產品系列"/>
    <x v="3"/>
    <x v="114"/>
    <m/>
    <s v="General"/>
    <s v="代碼類"/>
    <m/>
    <x v="7"/>
    <s v="SAL"/>
    <x v="12"/>
    <x v="5"/>
    <x v="0"/>
    <x v="0"/>
    <s v="DM_RFQ_HIT_RATE"/>
    <s v="PRODUCT_SERIES"/>
    <m/>
    <m/>
    <m/>
    <m/>
    <m/>
    <m/>
    <m/>
    <m/>
    <m/>
    <m/>
    <m/>
    <m/>
    <m/>
    <m/>
    <m/>
    <m/>
    <m/>
    <m/>
    <s v="資料清單"/>
    <x v="22"/>
    <x v="5"/>
    <x v="60"/>
    <x v="19"/>
    <e v="#N/A"/>
    <s v="Product Series"/>
    <x v="181"/>
    <x v="1"/>
    <x v="0"/>
    <x v="475"/>
    <x v="12"/>
    <s v="IEC_STD_V10 &gt;&gt; Common &gt;&gt; AutoMetaDataProduct Series"/>
    <x v="3"/>
    <x v="0"/>
    <s v="產品系列Dimension"/>
    <n v="343"/>
    <n v="1141"/>
    <n v="0"/>
    <s v=""/>
    <n v="0"/>
    <n v="0"/>
    <n v="1042"/>
    <x v="84"/>
    <s v="RFQ Hit Rate Status"/>
    <x v="113"/>
    <e v="#N/A"/>
    <x v="0"/>
    <s v="P.2.2.0:"/>
    <x v="89"/>
    <x v="89"/>
    <x v="1144"/>
    <x v="181"/>
    <x v="181"/>
    <x v="381"/>
    <x v="0"/>
    <x v="0"/>
    <x v="0"/>
    <x v="2"/>
    <m/>
    <x v="0"/>
    <x v="3"/>
    <s v="RFQ Hit Rate Status_Product Series"/>
    <x v="1128"/>
    <x v="3"/>
    <x v="0"/>
    <x v="5"/>
    <x v="9"/>
    <x v="0"/>
    <x v="0"/>
    <s v="DM_RFQ_HIT_RATE"/>
    <s v="PRODUCT_SERIES"/>
    <x v="104"/>
    <x v="281"/>
    <x v="0"/>
    <n v="8"/>
    <x v="5"/>
    <x v="5"/>
    <x v="0"/>
    <s v=""/>
    <s v=""/>
    <n v="1144"/>
    <s v="-1144"/>
    <x v="0"/>
    <x v="0"/>
    <x v="0"/>
    <x v="181"/>
    <x v="12"/>
    <s v="產品系列"/>
    <s v=""/>
    <s v=""/>
    <x v="0"/>
    <x v="60"/>
    <m/>
    <s v="^()$"/>
    <n v="9"/>
    <x v="0"/>
    <x v="9"/>
    <x v="0"/>
    <x v="1"/>
    <x v="1"/>
    <x v="1"/>
    <b v="0"/>
    <x v="1"/>
    <x v="1"/>
    <n v="0"/>
    <x v="0"/>
    <b v="0"/>
    <b v="0"/>
    <b v="0"/>
    <b v="0"/>
    <b v="0"/>
    <b v="0"/>
    <b v="0"/>
    <b v="0"/>
    <b v="0"/>
    <b v="0"/>
    <b v="0"/>
    <x v="0"/>
    <x v="0"/>
    <n v="0"/>
    <x v="0"/>
    <x v="0"/>
  </r>
  <r>
    <m/>
    <x v="9"/>
    <x v="19"/>
    <x v="485"/>
    <x v="486"/>
    <x v="1"/>
    <x v="511"/>
    <s v="資料上傳日期"/>
    <x v="3"/>
    <x v="114"/>
    <m/>
    <s v="General"/>
    <s v="日期時間類"/>
    <m/>
    <x v="7"/>
    <s v="SAL"/>
    <x v="12"/>
    <x v="5"/>
    <x v="0"/>
    <x v="0"/>
    <s v="DM_RFQ_HIT_RATE"/>
    <s v="DATA_UPLOAD_DATE"/>
    <m/>
    <m/>
    <m/>
    <m/>
    <m/>
    <m/>
    <m/>
    <m/>
    <m/>
    <m/>
    <m/>
    <m/>
    <m/>
    <m/>
    <m/>
    <m/>
    <m/>
    <m/>
    <s v="資料清單"/>
    <x v="22"/>
    <x v="6"/>
    <x v="60"/>
    <x v="19"/>
    <e v="#N/A"/>
    <s v="Data Upload Date"/>
    <x v="486"/>
    <x v="1"/>
    <x v="0"/>
    <x v="511"/>
    <x v="12"/>
    <s v="IEC_STD_V10 &gt;&gt; Common &gt;&gt; AutoMetaDataData Upload Date"/>
    <x v="3"/>
    <x v="0"/>
    <s v="資料上傳日期Dimension"/>
    <n v="1103"/>
    <n v="1141"/>
    <n v="0"/>
    <s v=""/>
    <n v="0"/>
    <n v="0"/>
    <n v="1103"/>
    <x v="222"/>
    <s v="RFQ Hit Rate Status"/>
    <x v="113"/>
    <e v="#N/A"/>
    <x v="0"/>
    <s v="P.2.2.0:"/>
    <x v="90"/>
    <x v="90"/>
    <x v="1145"/>
    <x v="485"/>
    <x v="486"/>
    <x v="404"/>
    <x v="0"/>
    <x v="0"/>
    <x v="0"/>
    <x v="10"/>
    <m/>
    <x v="0"/>
    <x v="3"/>
    <s v="RFQ Hit Rate Status_Data Upload Date"/>
    <x v="1129"/>
    <x v="3"/>
    <x v="0"/>
    <x v="5"/>
    <x v="9"/>
    <x v="0"/>
    <x v="0"/>
    <s v="DM_RFQ_HIT_RATE"/>
    <s v="DATA_UPLOAD_DATE"/>
    <x v="104"/>
    <x v="335"/>
    <x v="0"/>
    <n v="8"/>
    <x v="5"/>
    <x v="5"/>
    <x v="4"/>
    <s v=""/>
    <s v=""/>
    <n v="1145"/>
    <s v="-1145"/>
    <x v="0"/>
    <x v="0"/>
    <x v="0"/>
    <x v="486"/>
    <x v="12"/>
    <s v="資料上傳日期"/>
    <s v=""/>
    <s v=""/>
    <x v="0"/>
    <x v="60"/>
    <m/>
    <s v="^()$"/>
    <n v="9"/>
    <x v="0"/>
    <x v="9"/>
    <x v="0"/>
    <x v="1"/>
    <x v="1"/>
    <x v="1"/>
    <b v="0"/>
    <x v="1"/>
    <x v="1"/>
    <n v="0"/>
    <x v="0"/>
    <b v="0"/>
    <b v="0"/>
    <b v="0"/>
    <b v="0"/>
    <b v="0"/>
    <b v="0"/>
    <b v="0"/>
    <b v="0"/>
    <b v="1"/>
    <b v="0"/>
    <b v="0"/>
    <x v="1"/>
    <x v="4"/>
    <n v="1"/>
    <x v="11"/>
    <x v="0"/>
  </r>
  <r>
    <m/>
    <x v="9"/>
    <x v="19"/>
    <x v="509"/>
    <x v="510"/>
    <x v="1"/>
    <x v="535"/>
    <s v="成功詢價機種年度出貨量"/>
    <x v="4"/>
    <x v="114"/>
    <m/>
    <s v="General"/>
    <s v="數值類"/>
    <m/>
    <x v="7"/>
    <s v="SAL"/>
    <x v="12"/>
    <x v="5"/>
    <x v="0"/>
    <x v="0"/>
    <s v="DM_RFQ_HIT_RATE"/>
    <s v="YEARLY_SHIPMENT_OF_AWARD_RFQ"/>
    <m/>
    <m/>
    <m/>
    <m/>
    <m/>
    <s v="RFQ Hit Rate Data_Estimated Monthly Amortized Sales Quantity"/>
    <m/>
    <m/>
    <m/>
    <m/>
    <m/>
    <m/>
    <m/>
    <m/>
    <m/>
    <m/>
    <m/>
    <m/>
    <s v="資料清單"/>
    <x v="22"/>
    <x v="7"/>
    <x v="60"/>
    <x v="19"/>
    <e v="#N/A"/>
    <s v="Yearly Shipment of Award RFQ"/>
    <x v="510"/>
    <x v="1"/>
    <x v="0"/>
    <x v="535"/>
    <x v="12"/>
    <s v="IEC_STD_V10 &gt;&gt; Common &gt;&gt; AutoMetaDataYearly Shipment of Award RFQ"/>
    <x v="4"/>
    <x v="0"/>
    <s v="成功詢價機種年度出貨量Measure"/>
    <n v="1148"/>
    <n v="1141"/>
    <n v="0"/>
    <s v=""/>
    <n v="0"/>
    <e v="#N/A"/>
    <e v="#N/A"/>
    <x v="223"/>
    <s v="RFQ Hit Rate Status"/>
    <x v="113"/>
    <e v="#N/A"/>
    <x v="0"/>
    <s v="P.2.2.0:"/>
    <x v="91"/>
    <x v="91"/>
    <x v="1146"/>
    <x v="509"/>
    <x v="510"/>
    <x v="430"/>
    <x v="0"/>
    <x v="0"/>
    <x v="0"/>
    <x v="4"/>
    <m/>
    <x v="0"/>
    <x v="4"/>
    <s v="RFQ Hit Rate Status_Yearly Shipment of Award RFQ"/>
    <x v="1130"/>
    <x v="4"/>
    <x v="0"/>
    <x v="5"/>
    <x v="9"/>
    <x v="0"/>
    <x v="0"/>
    <s v="DM_RFQ_HIT_RATE"/>
    <s v="YEARLY_SHIPMENT_OF_AWARD_RFQ"/>
    <x v="104"/>
    <x v="356"/>
    <x v="0"/>
    <n v="8"/>
    <x v="5"/>
    <x v="5"/>
    <x v="2"/>
    <s v=""/>
    <s v=""/>
    <n v="1146"/>
    <s v="-1146"/>
    <x v="0"/>
    <x v="0"/>
    <x v="0"/>
    <x v="510"/>
    <x v="12"/>
    <s v="成功詢價機種年度出貨量"/>
    <s v=""/>
    <s v=""/>
    <x v="0"/>
    <x v="60"/>
    <m/>
    <s v="^()$"/>
    <n v="9"/>
    <x v="0"/>
    <x v="9"/>
    <x v="0"/>
    <x v="1"/>
    <x v="0"/>
    <x v="1"/>
    <b v="0"/>
    <x v="1"/>
    <x v="1"/>
    <n v="0"/>
    <x v="0"/>
    <b v="0"/>
    <b v="0"/>
    <b v="0"/>
    <b v="0"/>
    <b v="0"/>
    <b v="0"/>
    <b v="0"/>
    <b v="0"/>
    <e v="#N/A"/>
    <b v="0"/>
    <b v="0"/>
    <x v="2"/>
    <x v="7"/>
    <n v="0"/>
    <x v="10"/>
    <x v="0"/>
  </r>
  <r>
    <m/>
    <x v="9"/>
    <x v="19"/>
    <x v="308"/>
    <x v="309"/>
    <x v="1"/>
    <x v="318"/>
    <s v="年度出貨目標"/>
    <x v="4"/>
    <x v="114"/>
    <m/>
    <s v="General"/>
    <s v="數值類"/>
    <m/>
    <x v="7"/>
    <s v="SAL"/>
    <x v="12"/>
    <x v="5"/>
    <x v="0"/>
    <x v="0"/>
    <s v="DM_RFQ_HIT_RATE"/>
    <s v="YEARLY_SHIPMENT_TARGET"/>
    <m/>
    <m/>
    <m/>
    <m/>
    <m/>
    <s v="MLY Rev and SHIPT Data of Yearly TRGT_Monthly Shipment of Yearly Target"/>
    <m/>
    <m/>
    <m/>
    <m/>
    <m/>
    <m/>
    <m/>
    <m/>
    <m/>
    <m/>
    <m/>
    <m/>
    <s v="資料清單"/>
    <x v="22"/>
    <x v="8"/>
    <x v="60"/>
    <x v="19"/>
    <e v="#N/A"/>
    <s v="Yearly Shipment Target"/>
    <x v="309"/>
    <x v="1"/>
    <x v="0"/>
    <x v="318"/>
    <x v="12"/>
    <s v="IEC_STD_V10 &gt;&gt; Common &gt;&gt; AutoMetaDataYearly Shipment Target"/>
    <x v="4"/>
    <x v="0"/>
    <s v="年度出貨目標Measure"/>
    <n v="632"/>
    <n v="1141"/>
    <n v="0"/>
    <s v=""/>
    <n v="0"/>
    <e v="#N/A"/>
    <e v="#N/A"/>
    <x v="135"/>
    <s v="RFQ Hit Rate Status"/>
    <x v="113"/>
    <e v="#N/A"/>
    <x v="0"/>
    <s v="P.2.2.0:"/>
    <x v="92"/>
    <x v="92"/>
    <x v="1147"/>
    <x v="308"/>
    <x v="309"/>
    <x v="397"/>
    <x v="0"/>
    <x v="0"/>
    <x v="0"/>
    <x v="4"/>
    <m/>
    <x v="0"/>
    <x v="4"/>
    <s v="RFQ Hit Rate Status_Yearly Shipment Target"/>
    <x v="1131"/>
    <x v="4"/>
    <x v="0"/>
    <x v="5"/>
    <x v="9"/>
    <x v="0"/>
    <x v="0"/>
    <s v="DM_RFQ_HIT_RATE"/>
    <s v="YEARLY_SHIPMENT_TARGET"/>
    <x v="104"/>
    <x v="329"/>
    <x v="0"/>
    <n v="8"/>
    <x v="5"/>
    <x v="5"/>
    <x v="2"/>
    <s v=""/>
    <s v=""/>
    <n v="1147"/>
    <s v="-1147"/>
    <x v="0"/>
    <x v="0"/>
    <x v="0"/>
    <x v="309"/>
    <x v="12"/>
    <s v="年度出貨目標"/>
    <s v=""/>
    <s v=""/>
    <x v="0"/>
    <x v="60"/>
    <m/>
    <s v="^()$"/>
    <n v="9"/>
    <x v="0"/>
    <x v="9"/>
    <x v="0"/>
    <x v="1"/>
    <x v="1"/>
    <x v="1"/>
    <b v="0"/>
    <x v="1"/>
    <x v="1"/>
    <n v="0"/>
    <x v="0"/>
    <b v="0"/>
    <b v="0"/>
    <b v="0"/>
    <b v="0"/>
    <b v="0"/>
    <b v="0"/>
    <b v="0"/>
    <b v="0"/>
    <e v="#N/A"/>
    <b v="0"/>
    <b v="0"/>
    <x v="2"/>
    <x v="7"/>
    <n v="0"/>
    <x v="17"/>
    <x v="0"/>
  </r>
  <r>
    <m/>
    <x v="9"/>
    <x v="19"/>
    <x v="510"/>
    <x v="511"/>
    <x v="1"/>
    <x v="536"/>
    <s v="專案時程分布總覽"/>
    <x v="0"/>
    <x v="0"/>
    <m/>
    <s v="General"/>
    <s v="N/A"/>
    <s v="N/A"/>
    <x v="7"/>
    <s v="SAL"/>
    <x v="12"/>
    <x v="5"/>
    <x v="0"/>
    <x v="0"/>
    <s v="DM_RFQ_PROJECT_STAGE_TIME"/>
    <m/>
    <m/>
    <m/>
    <m/>
    <m/>
    <m/>
    <m/>
    <m/>
    <m/>
    <m/>
    <m/>
    <m/>
    <m/>
    <m/>
    <m/>
    <m/>
    <m/>
    <m/>
    <m/>
    <s v="資料清單"/>
    <x v="22"/>
    <x v="9"/>
    <x v="60"/>
    <x v="19"/>
    <e v="#N/A"/>
    <s v="Overview of Project Time Distribution"/>
    <x v="511"/>
    <x v="1"/>
    <x v="0"/>
    <x v="536"/>
    <x v="12"/>
    <s v="IEC_STD_V10 &gt;&gt; Common &gt;&gt; AutoMetaDataOverview of Project Time Distribution"/>
    <x v="0"/>
    <x v="0"/>
    <s v="專案時程分布總覽Concept"/>
    <n v="1150"/>
    <n v="0"/>
    <n v="0"/>
    <s v=""/>
    <n v="0"/>
    <n v="0"/>
    <n v="0"/>
    <x v="0"/>
    <s v=""/>
    <x v="0"/>
    <s v=""/>
    <x v="0"/>
    <s v="P.2.2.0:"/>
    <x v="93"/>
    <x v="93"/>
    <x v="1148"/>
    <x v="510"/>
    <x v="511"/>
    <x v="431"/>
    <x v="26"/>
    <x v="0"/>
    <x v="0"/>
    <x v="7"/>
    <m/>
    <x v="0"/>
    <x v="0"/>
    <s v="Overview of Project Time Distribution"/>
    <x v="1132"/>
    <x v="0"/>
    <x v="0"/>
    <x v="5"/>
    <x v="9"/>
    <x v="0"/>
    <x v="0"/>
    <s v="DM_RFQ_PROJECT_STAGE_TIME"/>
    <s v=""/>
    <x v="105"/>
    <x v="0"/>
    <x v="0"/>
    <n v="8"/>
    <x v="5"/>
    <x v="5"/>
    <x v="4"/>
    <s v=""/>
    <s v=""/>
    <n v="1148"/>
    <s v="-1148"/>
    <x v="0"/>
    <x v="0"/>
    <x v="0"/>
    <x v="511"/>
    <x v="12"/>
    <s v="專案時程分布總覽"/>
    <s v=""/>
    <s v=""/>
    <x v="0"/>
    <x v="60"/>
    <m/>
    <s v="^()$"/>
    <n v="9"/>
    <x v="0"/>
    <x v="9"/>
    <x v="0"/>
    <x v="1"/>
    <x v="0"/>
    <x v="1"/>
    <b v="0"/>
    <x v="1"/>
    <x v="0"/>
    <n v="0"/>
    <x v="0"/>
    <b v="0"/>
    <b v="0"/>
    <b v="0"/>
    <b v="0"/>
    <b v="0"/>
    <b v="0"/>
    <b v="0"/>
    <b v="0"/>
    <b v="0"/>
    <b v="0"/>
    <b v="0"/>
    <x v="0"/>
    <x v="0"/>
    <n v="0"/>
    <x v="38"/>
    <x v="0"/>
  </r>
  <r>
    <m/>
    <x v="9"/>
    <x v="19"/>
    <x v="177"/>
    <x v="177"/>
    <x v="1"/>
    <x v="258"/>
    <s v="事業處代碼"/>
    <x v="3"/>
    <x v="115"/>
    <m/>
    <s v="General"/>
    <s v="代碼類"/>
    <s v="BU1, BU2"/>
    <x v="7"/>
    <s v="SAL"/>
    <x v="12"/>
    <x v="5"/>
    <x v="0"/>
    <x v="0"/>
    <s v="DM_RFQ_PROJECT_STAGE_TIME"/>
    <s v="BU_CODE"/>
    <m/>
    <m/>
    <m/>
    <m/>
    <m/>
    <m/>
    <m/>
    <m/>
    <m/>
    <m/>
    <m/>
    <m/>
    <m/>
    <m/>
    <m/>
    <m/>
    <m/>
    <m/>
    <s v="資料清單"/>
    <x v="22"/>
    <x v="10"/>
    <x v="60"/>
    <x v="19"/>
    <e v="#N/A"/>
    <s v="BU Code"/>
    <x v="177"/>
    <x v="1"/>
    <x v="0"/>
    <x v="258"/>
    <x v="12"/>
    <s v="IEC_STD_V10 &gt;&gt; Common &gt;&gt; AutoMetaDataBU Code"/>
    <x v="3"/>
    <x v="0"/>
    <s v="事業處代碼Dimension"/>
    <n v="339"/>
    <n v="1150"/>
    <n v="0"/>
    <s v=""/>
    <n v="0"/>
    <n v="0"/>
    <n v="1055"/>
    <x v="80"/>
    <s v="Overview of Project Time Distribution"/>
    <x v="114"/>
    <e v="#N/A"/>
    <x v="0"/>
    <s v="P.2.2.0:"/>
    <x v="94"/>
    <x v="94"/>
    <x v="1149"/>
    <x v="177"/>
    <x v="177"/>
    <x v="379"/>
    <x v="67"/>
    <x v="0"/>
    <x v="0"/>
    <x v="2"/>
    <m/>
    <x v="0"/>
    <x v="3"/>
    <s v="Overview of Project Time Distribution_BU Code"/>
    <x v="1133"/>
    <x v="3"/>
    <x v="0"/>
    <x v="5"/>
    <x v="9"/>
    <x v="0"/>
    <x v="0"/>
    <s v="DM_RFQ_PROJECT_STAGE_TIME"/>
    <s v="BU_CODE"/>
    <x v="105"/>
    <x v="96"/>
    <x v="0"/>
    <n v="8"/>
    <x v="5"/>
    <x v="5"/>
    <x v="0"/>
    <s v=""/>
    <s v=""/>
    <n v="1149"/>
    <s v="-1149"/>
    <x v="0"/>
    <x v="0"/>
    <x v="0"/>
    <x v="177"/>
    <x v="12"/>
    <s v="事業處代碼"/>
    <s v=""/>
    <s v=""/>
    <x v="0"/>
    <x v="60"/>
    <m/>
    <s v="^()$"/>
    <n v="9"/>
    <x v="0"/>
    <x v="9"/>
    <x v="0"/>
    <x v="1"/>
    <x v="1"/>
    <x v="1"/>
    <b v="0"/>
    <x v="1"/>
    <x v="1"/>
    <n v="0"/>
    <x v="0"/>
    <b v="0"/>
    <b v="0"/>
    <b v="0"/>
    <b v="0"/>
    <b v="0"/>
    <b v="0"/>
    <b v="0"/>
    <b v="0"/>
    <b v="0"/>
    <b v="0"/>
    <b v="0"/>
    <x v="0"/>
    <x v="0"/>
    <n v="0"/>
    <x v="1"/>
    <x v="0"/>
  </r>
  <r>
    <m/>
    <x v="9"/>
    <x v="19"/>
    <x v="179"/>
    <x v="179"/>
    <x v="1"/>
    <x v="183"/>
    <s v="產品事業部門名稱"/>
    <x v="3"/>
    <x v="115"/>
    <m/>
    <s v="General"/>
    <s v="代碼類"/>
    <s v="BU1A_x000a_BU2B"/>
    <x v="7"/>
    <s v="SAL"/>
    <x v="12"/>
    <x v="5"/>
    <x v="0"/>
    <x v="0"/>
    <s v="DM_RFQ_PROJECT_STAGE_TIME"/>
    <s v="DIVISION_CODE"/>
    <m/>
    <m/>
    <m/>
    <m/>
    <m/>
    <m/>
    <m/>
    <m/>
    <m/>
    <m/>
    <m/>
    <m/>
    <m/>
    <m/>
    <m/>
    <m/>
    <m/>
    <m/>
    <s v="資料清單"/>
    <x v="22"/>
    <x v="11"/>
    <x v="60"/>
    <x v="19"/>
    <e v="#N/A"/>
    <s v="Division Code"/>
    <x v="179"/>
    <x v="1"/>
    <x v="0"/>
    <x v="183"/>
    <x v="12"/>
    <s v="IEC_STD_V10 &gt;&gt; Common &gt;&gt; AutoMetaDataDivision Code"/>
    <x v="3"/>
    <x v="0"/>
    <s v="產品事業部門代碼Dimension"/>
    <n v="341"/>
    <n v="1150"/>
    <n v="0"/>
    <s v=""/>
    <n v="0"/>
    <n v="0"/>
    <n v="1051"/>
    <x v="82"/>
    <s v="Overview of Project Time Distribution"/>
    <x v="114"/>
    <e v="#N/A"/>
    <x v="0"/>
    <s v="P.2.2.0:"/>
    <x v="95"/>
    <x v="95"/>
    <x v="1150"/>
    <x v="179"/>
    <x v="179"/>
    <x v="403"/>
    <x v="38"/>
    <x v="0"/>
    <x v="0"/>
    <x v="2"/>
    <m/>
    <x v="0"/>
    <x v="3"/>
    <s v="Overview of Project Time Distribution_Division Code"/>
    <x v="1134"/>
    <x v="3"/>
    <x v="0"/>
    <x v="5"/>
    <x v="9"/>
    <x v="0"/>
    <x v="0"/>
    <s v="DM_RFQ_PROJECT_STAGE_TIME"/>
    <s v="DIVISION_CODE"/>
    <x v="105"/>
    <x v="98"/>
    <x v="0"/>
    <n v="8"/>
    <x v="5"/>
    <x v="5"/>
    <x v="0"/>
    <s v=""/>
    <s v=""/>
    <n v="1150"/>
    <s v="-1150"/>
    <x v="0"/>
    <x v="0"/>
    <x v="0"/>
    <x v="179"/>
    <x v="12"/>
    <s v="產品事業部門代碼"/>
    <s v=""/>
    <s v=""/>
    <x v="0"/>
    <x v="60"/>
    <m/>
    <s v="^()$"/>
    <n v="9"/>
    <x v="0"/>
    <x v="9"/>
    <x v="0"/>
    <x v="1"/>
    <x v="1"/>
    <x v="1"/>
    <b v="0"/>
    <x v="1"/>
    <x v="1"/>
    <n v="0"/>
    <x v="0"/>
    <b v="0"/>
    <b v="0"/>
    <b v="0"/>
    <b v="0"/>
    <b v="0"/>
    <b v="0"/>
    <b v="0"/>
    <b v="0"/>
    <b v="0"/>
    <b v="0"/>
    <b v="0"/>
    <x v="0"/>
    <x v="0"/>
    <n v="0"/>
    <x v="12"/>
    <x v="0"/>
  </r>
  <r>
    <m/>
    <x v="9"/>
    <x v="19"/>
    <x v="178"/>
    <x v="178"/>
    <x v="1"/>
    <x v="259"/>
    <s v="客戶名稱"/>
    <x v="3"/>
    <x v="115"/>
    <m/>
    <s v="General"/>
    <s v="代碼類"/>
    <s v="HP, ASUS, Dynabook"/>
    <x v="7"/>
    <s v="SAL"/>
    <x v="12"/>
    <x v="5"/>
    <x v="0"/>
    <x v="0"/>
    <s v="DM_RFQ_PROJECT_STAGE_TIME"/>
    <s v="CUSTOMER_NAME"/>
    <m/>
    <m/>
    <m/>
    <m/>
    <m/>
    <m/>
    <m/>
    <m/>
    <m/>
    <m/>
    <m/>
    <m/>
    <m/>
    <m/>
    <m/>
    <m/>
    <m/>
    <m/>
    <s v="資料清單"/>
    <x v="22"/>
    <x v="12"/>
    <x v="60"/>
    <x v="19"/>
    <e v="#N/A"/>
    <s v="Customer Name"/>
    <x v="178"/>
    <x v="1"/>
    <x v="0"/>
    <x v="259"/>
    <x v="12"/>
    <s v="IEC_STD_V10 &gt;&gt; Common &gt;&gt; AutoMetaDataCustomer Name"/>
    <x v="3"/>
    <x v="0"/>
    <s v="客戶名稱Dimension"/>
    <n v="340"/>
    <n v="1150"/>
    <n v="0"/>
    <s v=""/>
    <n v="0"/>
    <n v="0"/>
    <n v="1036"/>
    <x v="81"/>
    <s v="Overview of Project Time Distribution"/>
    <x v="114"/>
    <e v="#N/A"/>
    <x v="0"/>
    <s v="P.2.2.0:"/>
    <x v="96"/>
    <x v="96"/>
    <x v="1151"/>
    <x v="178"/>
    <x v="178"/>
    <x v="380"/>
    <x v="77"/>
    <x v="0"/>
    <x v="0"/>
    <x v="2"/>
    <m/>
    <x v="0"/>
    <x v="3"/>
    <s v="Overview of Project Time Distribution_Customer Name"/>
    <x v="1135"/>
    <x v="3"/>
    <x v="0"/>
    <x v="5"/>
    <x v="9"/>
    <x v="0"/>
    <x v="0"/>
    <s v="DM_RFQ_PROJECT_STAGE_TIME"/>
    <s v="CUSTOMER_NAME"/>
    <x v="105"/>
    <x v="97"/>
    <x v="0"/>
    <n v="8"/>
    <x v="5"/>
    <x v="5"/>
    <x v="0"/>
    <s v=""/>
    <s v=""/>
    <n v="1151"/>
    <s v="-1151"/>
    <x v="0"/>
    <x v="0"/>
    <x v="0"/>
    <x v="178"/>
    <x v="12"/>
    <s v="客戶名稱"/>
    <s v=""/>
    <s v=""/>
    <x v="0"/>
    <x v="60"/>
    <m/>
    <s v="^()$"/>
    <n v="9"/>
    <x v="0"/>
    <x v="9"/>
    <x v="0"/>
    <x v="1"/>
    <x v="1"/>
    <x v="1"/>
    <b v="0"/>
    <x v="1"/>
    <x v="1"/>
    <n v="0"/>
    <x v="0"/>
    <b v="0"/>
    <b v="0"/>
    <b v="0"/>
    <b v="0"/>
    <b v="0"/>
    <b v="0"/>
    <b v="0"/>
    <b v="0"/>
    <b v="0"/>
    <b v="0"/>
    <b v="0"/>
    <x v="0"/>
    <x v="0"/>
    <n v="0"/>
    <x v="12"/>
    <x v="0"/>
  </r>
  <r>
    <m/>
    <x v="9"/>
    <x v="19"/>
    <x v="481"/>
    <x v="482"/>
    <x v="1"/>
    <x v="507"/>
    <s v="專案開發年度"/>
    <x v="3"/>
    <x v="115"/>
    <m/>
    <s v="General"/>
    <s v="數值類"/>
    <m/>
    <x v="7"/>
    <s v="SAL"/>
    <x v="12"/>
    <x v="5"/>
    <x v="0"/>
    <x v="0"/>
    <s v="DM_RFQ_PROJECT_STAGE_TIME"/>
    <s v="DVP_YEAR"/>
    <m/>
    <m/>
    <m/>
    <m/>
    <m/>
    <m/>
    <m/>
    <m/>
    <m/>
    <m/>
    <m/>
    <m/>
    <m/>
    <m/>
    <m/>
    <m/>
    <m/>
    <m/>
    <s v="資料清單"/>
    <x v="22"/>
    <x v="13"/>
    <x v="60"/>
    <x v="19"/>
    <e v="#N/A"/>
    <s v="Dvp Year"/>
    <x v="482"/>
    <x v="1"/>
    <x v="0"/>
    <x v="507"/>
    <x v="12"/>
    <s v="IEC_STD_V10 &gt;&gt; Common &gt;&gt; AutoMetaDataDvp Year"/>
    <x v="3"/>
    <x v="0"/>
    <s v="專案開發年度Dimension"/>
    <n v="1093"/>
    <n v="1150"/>
    <n v="0"/>
    <s v=""/>
    <n v="0"/>
    <n v="0"/>
    <n v="1093"/>
    <x v="224"/>
    <s v="Overview of Project Time Distribution"/>
    <x v="114"/>
    <e v="#N/A"/>
    <x v="0"/>
    <s v="P.2.2.0:"/>
    <x v="97"/>
    <x v="97"/>
    <x v="1152"/>
    <x v="481"/>
    <x v="482"/>
    <x v="432"/>
    <x v="0"/>
    <x v="0"/>
    <x v="0"/>
    <x v="4"/>
    <m/>
    <x v="0"/>
    <x v="3"/>
    <s v="Overview of Project Time Distribution_Dvp Year"/>
    <x v="1136"/>
    <x v="3"/>
    <x v="0"/>
    <x v="5"/>
    <x v="9"/>
    <x v="0"/>
    <x v="0"/>
    <s v="DM_RFQ_PROJECT_STAGE_TIME"/>
    <s v="DVP_YEAR"/>
    <x v="105"/>
    <x v="332"/>
    <x v="0"/>
    <n v="8"/>
    <x v="5"/>
    <x v="5"/>
    <x v="4"/>
    <s v=""/>
    <s v=""/>
    <n v="1152"/>
    <s v="-1152"/>
    <x v="0"/>
    <x v="0"/>
    <x v="0"/>
    <x v="482"/>
    <x v="12"/>
    <s v="專案開發年度"/>
    <s v=""/>
    <s v=""/>
    <x v="0"/>
    <x v="60"/>
    <m/>
    <s v="^()$"/>
    <n v="9"/>
    <x v="0"/>
    <x v="9"/>
    <x v="0"/>
    <x v="1"/>
    <x v="1"/>
    <x v="1"/>
    <b v="0"/>
    <x v="1"/>
    <x v="1"/>
    <n v="0"/>
    <x v="0"/>
    <b v="0"/>
    <b v="0"/>
    <b v="0"/>
    <b v="0"/>
    <b v="0"/>
    <b v="0"/>
    <b v="0"/>
    <b v="0"/>
    <b v="0"/>
    <b v="0"/>
    <b v="0"/>
    <x v="0"/>
    <x v="0"/>
    <n v="0"/>
    <x v="42"/>
    <x v="0"/>
  </r>
  <r>
    <m/>
    <x v="9"/>
    <x v="19"/>
    <x v="451"/>
    <x v="452"/>
    <x v="1"/>
    <x v="477"/>
    <s v="產品視野"/>
    <x v="3"/>
    <x v="115"/>
    <m/>
    <s v="General"/>
    <s v="代碼類"/>
    <s v="H1, H2, H3"/>
    <x v="7"/>
    <s v="SAL"/>
    <x v="12"/>
    <x v="5"/>
    <x v="0"/>
    <x v="0"/>
    <s v="DM_RFQ_PROJECT_STAGE_TIME"/>
    <s v="PRODUCT_HORIZON"/>
    <m/>
    <m/>
    <m/>
    <m/>
    <m/>
    <m/>
    <m/>
    <m/>
    <m/>
    <m/>
    <m/>
    <m/>
    <m/>
    <m/>
    <m/>
    <m/>
    <m/>
    <m/>
    <s v="資料清單"/>
    <x v="22"/>
    <x v="14"/>
    <x v="60"/>
    <x v="19"/>
    <e v="#N/A"/>
    <s v="Product Horizon"/>
    <x v="452"/>
    <x v="1"/>
    <x v="0"/>
    <x v="477"/>
    <x v="12"/>
    <s v="IEC_STD_V10 &gt;&gt; Common &gt;&gt; AutoMetaDataProduct Horizon"/>
    <x v="3"/>
    <x v="0"/>
    <s v="產品視野Dimension"/>
    <n v="1047"/>
    <n v="1150"/>
    <n v="0"/>
    <s v=""/>
    <n v="0"/>
    <n v="0"/>
    <n v="1047"/>
    <x v="217"/>
    <s v="Overview of Project Time Distribution"/>
    <x v="114"/>
    <e v="#N/A"/>
    <x v="0"/>
    <s v="P.2.2.0:"/>
    <x v="98"/>
    <x v="98"/>
    <x v="1153"/>
    <x v="451"/>
    <x v="452"/>
    <x v="401"/>
    <x v="76"/>
    <x v="0"/>
    <x v="0"/>
    <x v="2"/>
    <m/>
    <x v="0"/>
    <x v="3"/>
    <s v="Overview of Project Time Distribution_Product Horizon"/>
    <x v="1137"/>
    <x v="3"/>
    <x v="0"/>
    <x v="5"/>
    <x v="9"/>
    <x v="0"/>
    <x v="0"/>
    <s v="DM_RFQ_PROJECT_STAGE_TIME"/>
    <s v="PRODUCT_HORIZON"/>
    <x v="105"/>
    <x v="308"/>
    <x v="0"/>
    <n v="8"/>
    <x v="5"/>
    <x v="5"/>
    <x v="0"/>
    <s v=""/>
    <s v=""/>
    <n v="1153"/>
    <s v="-1153"/>
    <x v="0"/>
    <x v="0"/>
    <x v="0"/>
    <x v="452"/>
    <x v="12"/>
    <s v="產品視野"/>
    <s v=""/>
    <s v=""/>
    <x v="0"/>
    <x v="60"/>
    <m/>
    <s v="^()$"/>
    <n v="9"/>
    <x v="0"/>
    <x v="9"/>
    <x v="0"/>
    <x v="1"/>
    <x v="1"/>
    <x v="1"/>
    <b v="0"/>
    <x v="1"/>
    <x v="1"/>
    <n v="0"/>
    <x v="0"/>
    <b v="0"/>
    <b v="0"/>
    <b v="0"/>
    <b v="0"/>
    <b v="0"/>
    <b v="0"/>
    <b v="0"/>
    <b v="0"/>
    <b v="0"/>
    <b v="0"/>
    <b v="0"/>
    <x v="0"/>
    <x v="0"/>
    <n v="0"/>
    <x v="18"/>
    <x v="0"/>
  </r>
  <r>
    <m/>
    <x v="9"/>
    <x v="19"/>
    <x v="480"/>
    <x v="481"/>
    <x v="1"/>
    <x v="506"/>
    <s v="詢價狀態"/>
    <x v="3"/>
    <x v="115"/>
    <m/>
    <s v="General"/>
    <s v="代碼類"/>
    <s v="Award, On-going"/>
    <x v="7"/>
    <s v="SAL"/>
    <x v="12"/>
    <x v="5"/>
    <x v="0"/>
    <x v="0"/>
    <s v="DM_RFQ_PROJECT_STAGE_TIME"/>
    <s v="RFQ_STATUS"/>
    <m/>
    <m/>
    <m/>
    <m/>
    <m/>
    <m/>
    <m/>
    <m/>
    <m/>
    <m/>
    <m/>
    <m/>
    <m/>
    <m/>
    <m/>
    <m/>
    <m/>
    <m/>
    <s v="資料清單"/>
    <x v="22"/>
    <x v="15"/>
    <x v="60"/>
    <x v="19"/>
    <e v="#N/A"/>
    <s v="RFQ Status"/>
    <x v="481"/>
    <x v="1"/>
    <x v="0"/>
    <x v="506"/>
    <x v="12"/>
    <s v="IEC_STD_V10 &gt;&gt; Common &gt;&gt; AutoMetaDataRFQ Status"/>
    <x v="3"/>
    <x v="0"/>
    <s v="詢價狀態Dimension"/>
    <n v="1091"/>
    <n v="1150"/>
    <n v="0"/>
    <s v=""/>
    <n v="0"/>
    <n v="0"/>
    <n v="1105"/>
    <x v="212"/>
    <s v="Overview of Project Time Distribution"/>
    <x v="114"/>
    <e v="#N/A"/>
    <x v="0"/>
    <s v="P.2.2.0:"/>
    <x v="99"/>
    <x v="99"/>
    <x v="1154"/>
    <x v="480"/>
    <x v="481"/>
    <x v="399"/>
    <x v="73"/>
    <x v="0"/>
    <x v="0"/>
    <x v="2"/>
    <m/>
    <x v="0"/>
    <x v="3"/>
    <s v="Overview of Project Time Distribution_RFQ Status"/>
    <x v="1138"/>
    <x v="3"/>
    <x v="0"/>
    <x v="5"/>
    <x v="9"/>
    <x v="0"/>
    <x v="0"/>
    <s v="DM_RFQ_PROJECT_STAGE_TIME"/>
    <s v="RFQ_STATUS"/>
    <x v="105"/>
    <x v="331"/>
    <x v="0"/>
    <n v="8"/>
    <x v="5"/>
    <x v="5"/>
    <x v="4"/>
    <s v=""/>
    <s v=""/>
    <n v="1154"/>
    <s v="-1154"/>
    <x v="0"/>
    <x v="0"/>
    <x v="0"/>
    <x v="481"/>
    <x v="12"/>
    <s v="詢價狀態"/>
    <s v=""/>
    <s v=""/>
    <x v="0"/>
    <x v="60"/>
    <m/>
    <s v="^()$"/>
    <n v="9"/>
    <x v="0"/>
    <x v="9"/>
    <x v="0"/>
    <x v="1"/>
    <x v="1"/>
    <x v="1"/>
    <b v="0"/>
    <x v="1"/>
    <x v="1"/>
    <n v="0"/>
    <x v="0"/>
    <b v="0"/>
    <b v="0"/>
    <b v="0"/>
    <b v="0"/>
    <b v="0"/>
    <b v="0"/>
    <b v="0"/>
    <b v="0"/>
    <b v="0"/>
    <b v="0"/>
    <b v="0"/>
    <x v="0"/>
    <x v="0"/>
    <n v="0"/>
    <x v="19"/>
    <x v="0"/>
  </r>
  <r>
    <m/>
    <x v="9"/>
    <x v="19"/>
    <x v="476"/>
    <x v="477"/>
    <x v="1"/>
    <x v="502"/>
    <s v="專案階段"/>
    <x v="3"/>
    <x v="115"/>
    <m/>
    <s v="General"/>
    <s v="代碼類"/>
    <s v="DB, SI, PV, RTM, FCS"/>
    <x v="7"/>
    <s v="SAL"/>
    <x v="12"/>
    <x v="5"/>
    <x v="0"/>
    <x v="0"/>
    <s v="DM_RFQ_PROJECT_STAGE_TIME"/>
    <s v="PROJECT_STAGE"/>
    <m/>
    <m/>
    <m/>
    <m/>
    <m/>
    <m/>
    <m/>
    <m/>
    <m/>
    <m/>
    <m/>
    <m/>
    <m/>
    <m/>
    <m/>
    <m/>
    <m/>
    <m/>
    <s v="資料清單"/>
    <x v="22"/>
    <x v="16"/>
    <x v="60"/>
    <x v="19"/>
    <e v="#N/A"/>
    <s v="Project Stage"/>
    <x v="477"/>
    <x v="1"/>
    <x v="0"/>
    <x v="502"/>
    <x v="12"/>
    <s v="IEC_STD_V10 &gt;&gt; Common &gt;&gt; AutoMetaDataProject Stage"/>
    <x v="3"/>
    <x v="0"/>
    <s v="專案階段Dimension"/>
    <n v="1083"/>
    <n v="1150"/>
    <n v="0"/>
    <s v=""/>
    <n v="0"/>
    <n v="0"/>
    <n v="1083"/>
    <x v="213"/>
    <s v="Overview of Project Time Distribution"/>
    <x v="114"/>
    <e v="#N/A"/>
    <x v="0"/>
    <s v="P.2.2.0:"/>
    <x v="100"/>
    <x v="100"/>
    <x v="1155"/>
    <x v="476"/>
    <x v="477"/>
    <x v="433"/>
    <x v="71"/>
    <x v="0"/>
    <x v="0"/>
    <x v="2"/>
    <m/>
    <x v="0"/>
    <x v="3"/>
    <s v="Overview of Project Time Distribution_Project Stage"/>
    <x v="1139"/>
    <x v="3"/>
    <x v="0"/>
    <x v="5"/>
    <x v="9"/>
    <x v="0"/>
    <x v="0"/>
    <s v="DM_RFQ_PROJECT_STAGE_TIME"/>
    <s v="PROJECT_STAGE"/>
    <x v="105"/>
    <x v="328"/>
    <x v="0"/>
    <n v="8"/>
    <x v="5"/>
    <x v="5"/>
    <x v="4"/>
    <s v=""/>
    <s v=""/>
    <n v="1155"/>
    <s v="-1155"/>
    <x v="0"/>
    <x v="0"/>
    <x v="0"/>
    <x v="477"/>
    <x v="12"/>
    <s v="專案階段"/>
    <s v=""/>
    <s v=""/>
    <x v="0"/>
    <x v="60"/>
    <m/>
    <s v="^()$"/>
    <n v="9"/>
    <x v="0"/>
    <x v="9"/>
    <x v="0"/>
    <x v="1"/>
    <x v="1"/>
    <x v="1"/>
    <b v="0"/>
    <x v="1"/>
    <x v="1"/>
    <n v="0"/>
    <x v="0"/>
    <b v="0"/>
    <b v="0"/>
    <b v="0"/>
    <b v="0"/>
    <b v="0"/>
    <b v="0"/>
    <b v="0"/>
    <b v="0"/>
    <b v="0"/>
    <b v="0"/>
    <b v="0"/>
    <x v="0"/>
    <x v="0"/>
    <n v="0"/>
    <x v="12"/>
    <x v="0"/>
  </r>
  <r>
    <m/>
    <x v="9"/>
    <x v="19"/>
    <x v="181"/>
    <x v="181"/>
    <x v="1"/>
    <x v="475"/>
    <s v="產品系列"/>
    <x v="3"/>
    <x v="115"/>
    <m/>
    <s v="General"/>
    <s v="代碼類"/>
    <m/>
    <x v="7"/>
    <s v="SAL"/>
    <x v="12"/>
    <x v="5"/>
    <x v="0"/>
    <x v="0"/>
    <s v="DM_RFQ_PROJECT_STAGE_TIME"/>
    <s v="PRODUCT_SERIES"/>
    <m/>
    <m/>
    <m/>
    <m/>
    <m/>
    <m/>
    <m/>
    <m/>
    <m/>
    <m/>
    <m/>
    <m/>
    <m/>
    <m/>
    <m/>
    <m/>
    <m/>
    <m/>
    <s v="資料清單"/>
    <x v="22"/>
    <x v="17"/>
    <x v="60"/>
    <x v="19"/>
    <e v="#N/A"/>
    <s v="Product Series"/>
    <x v="181"/>
    <x v="1"/>
    <x v="0"/>
    <x v="475"/>
    <x v="12"/>
    <s v="IEC_STD_V10 &gt;&gt; Common &gt;&gt; AutoMetaDataProduct Series"/>
    <x v="3"/>
    <x v="0"/>
    <s v="產品系列Dimension"/>
    <n v="343"/>
    <n v="1150"/>
    <n v="0"/>
    <s v=""/>
    <n v="0"/>
    <n v="0"/>
    <n v="1042"/>
    <x v="84"/>
    <s v="Overview of Project Time Distribution"/>
    <x v="114"/>
    <e v="#N/A"/>
    <x v="0"/>
    <s v="P.2.2.0:"/>
    <x v="101"/>
    <x v="101"/>
    <x v="1156"/>
    <x v="181"/>
    <x v="181"/>
    <x v="381"/>
    <x v="0"/>
    <x v="0"/>
    <x v="0"/>
    <x v="2"/>
    <m/>
    <x v="0"/>
    <x v="3"/>
    <s v="Overview of Project Time Distribution_Product Series"/>
    <x v="1140"/>
    <x v="3"/>
    <x v="0"/>
    <x v="5"/>
    <x v="9"/>
    <x v="0"/>
    <x v="0"/>
    <s v="DM_RFQ_PROJECT_STAGE_TIME"/>
    <s v="PRODUCT_SERIES"/>
    <x v="105"/>
    <x v="281"/>
    <x v="0"/>
    <n v="8"/>
    <x v="5"/>
    <x v="5"/>
    <x v="0"/>
    <s v=""/>
    <s v=""/>
    <n v="1156"/>
    <s v="-1156"/>
    <x v="0"/>
    <x v="0"/>
    <x v="0"/>
    <x v="181"/>
    <x v="12"/>
    <s v="產品系列"/>
    <s v=""/>
    <s v=""/>
    <x v="0"/>
    <x v="60"/>
    <m/>
    <s v="^()$"/>
    <n v="9"/>
    <x v="0"/>
    <x v="9"/>
    <x v="0"/>
    <x v="1"/>
    <x v="1"/>
    <x v="1"/>
    <b v="0"/>
    <x v="1"/>
    <x v="1"/>
    <n v="0"/>
    <x v="0"/>
    <b v="0"/>
    <b v="0"/>
    <b v="0"/>
    <b v="0"/>
    <b v="0"/>
    <b v="0"/>
    <b v="0"/>
    <b v="0"/>
    <b v="0"/>
    <b v="0"/>
    <b v="0"/>
    <x v="0"/>
    <x v="0"/>
    <n v="0"/>
    <x v="0"/>
    <x v="0"/>
  </r>
  <r>
    <m/>
    <x v="9"/>
    <x v="19"/>
    <x v="448"/>
    <x v="449"/>
    <x v="1"/>
    <x v="473"/>
    <s v="產品家族"/>
    <x v="3"/>
    <x v="115"/>
    <m/>
    <s v="General"/>
    <s v="代碼類"/>
    <s v="Eunice, Vlad"/>
    <x v="7"/>
    <s v="SAL"/>
    <x v="12"/>
    <x v="5"/>
    <x v="0"/>
    <x v="0"/>
    <s v="DM_RFQ_PROJECT_STAGE_TIME"/>
    <s v="PRODUCT_FAMILY"/>
    <m/>
    <m/>
    <m/>
    <m/>
    <m/>
    <m/>
    <m/>
    <m/>
    <m/>
    <m/>
    <m/>
    <m/>
    <m/>
    <m/>
    <m/>
    <m/>
    <m/>
    <m/>
    <s v="資料清單"/>
    <x v="22"/>
    <x v="18"/>
    <x v="60"/>
    <x v="19"/>
    <e v="#N/A"/>
    <s v="Product Family"/>
    <x v="449"/>
    <x v="1"/>
    <x v="0"/>
    <x v="473"/>
    <x v="12"/>
    <s v="IEC_STD_V10 &gt;&gt; Common &gt;&gt; AutoMetaDataProduct Family"/>
    <x v="3"/>
    <x v="0"/>
    <s v="產品家族Dimension"/>
    <n v="1038"/>
    <n v="1150"/>
    <n v="0"/>
    <s v=""/>
    <n v="0"/>
    <n v="0"/>
    <n v="1038"/>
    <x v="211"/>
    <s v="Overview of Project Time Distribution"/>
    <x v="114"/>
    <e v="#N/A"/>
    <x v="0"/>
    <s v="P.2.2.0:"/>
    <x v="102"/>
    <x v="102"/>
    <x v="1157"/>
    <x v="448"/>
    <x v="449"/>
    <x v="402"/>
    <x v="72"/>
    <x v="0"/>
    <x v="0"/>
    <x v="2"/>
    <m/>
    <x v="0"/>
    <x v="3"/>
    <s v="Overview of Project Time Distribution_Product Family"/>
    <x v="1141"/>
    <x v="3"/>
    <x v="0"/>
    <x v="5"/>
    <x v="9"/>
    <x v="0"/>
    <x v="0"/>
    <s v="DM_RFQ_PROJECT_STAGE_TIME"/>
    <s v="PRODUCT_FAMILY"/>
    <x v="105"/>
    <x v="306"/>
    <x v="0"/>
    <n v="8"/>
    <x v="5"/>
    <x v="5"/>
    <x v="0"/>
    <s v=""/>
    <s v=""/>
    <n v="1157"/>
    <s v="-1157"/>
    <x v="0"/>
    <x v="0"/>
    <x v="0"/>
    <x v="449"/>
    <x v="12"/>
    <s v="產品家族"/>
    <s v=""/>
    <s v=""/>
    <x v="0"/>
    <x v="60"/>
    <m/>
    <s v="^()$"/>
    <n v="9"/>
    <x v="0"/>
    <x v="9"/>
    <x v="0"/>
    <x v="1"/>
    <x v="1"/>
    <x v="1"/>
    <b v="0"/>
    <x v="1"/>
    <x v="1"/>
    <n v="0"/>
    <x v="0"/>
    <b v="0"/>
    <b v="0"/>
    <b v="0"/>
    <b v="0"/>
    <b v="0"/>
    <b v="0"/>
    <b v="0"/>
    <b v="0"/>
    <b v="1"/>
    <b v="0"/>
    <b v="0"/>
    <x v="1"/>
    <x v="4"/>
    <n v="1"/>
    <x v="0"/>
    <x v="0"/>
  </r>
  <r>
    <m/>
    <x v="9"/>
    <x v="19"/>
    <x v="482"/>
    <x v="483"/>
    <x v="1"/>
    <x v="508"/>
    <s v="計畫專案階段開始時間"/>
    <x v="4"/>
    <x v="115"/>
    <m/>
    <s v="General"/>
    <s v="日期類"/>
    <m/>
    <x v="7"/>
    <s v="SAL"/>
    <x v="12"/>
    <x v="5"/>
    <x v="0"/>
    <x v="0"/>
    <s v="DM_RFQ_PROJECT_STAGE_TIME"/>
    <s v="PROJECT_STAGE_ESTIMATED_START_DATE"/>
    <m/>
    <m/>
    <m/>
    <m/>
    <m/>
    <s v="RFQ Related Data_DB Start Date"/>
    <m/>
    <m/>
    <m/>
    <m/>
    <m/>
    <m/>
    <m/>
    <m/>
    <m/>
    <m/>
    <m/>
    <m/>
    <s v="資料清單"/>
    <x v="22"/>
    <x v="19"/>
    <x v="60"/>
    <x v="19"/>
    <e v="#N/A"/>
    <s v="Project Stage Estimated Start Date"/>
    <x v="483"/>
    <x v="1"/>
    <x v="0"/>
    <x v="508"/>
    <x v="12"/>
    <s v="IEC_STD_V10 &gt;&gt; Common &gt;&gt; AutoMetaDataProject Stage Estimated Start Date"/>
    <x v="4"/>
    <x v="0"/>
    <s v="計畫專案階段開始時間Measure"/>
    <n v="1094"/>
    <n v="1150"/>
    <n v="0"/>
    <s v=""/>
    <n v="0"/>
    <e v="#N/A"/>
    <e v="#N/A"/>
    <x v="215"/>
    <s v="Overview of Project Time Distribution"/>
    <x v="114"/>
    <e v="#N/A"/>
    <x v="0"/>
    <s v="P.2.2.0:"/>
    <x v="103"/>
    <x v="103"/>
    <x v="1158"/>
    <x v="482"/>
    <x v="483"/>
    <x v="434"/>
    <x v="0"/>
    <x v="0"/>
    <x v="0"/>
    <x v="3"/>
    <m/>
    <x v="0"/>
    <x v="4"/>
    <s v="Overview of Project Time Distribution_Project Stage Estimated Start Date"/>
    <x v="1142"/>
    <x v="4"/>
    <x v="0"/>
    <x v="5"/>
    <x v="9"/>
    <x v="0"/>
    <x v="0"/>
    <s v="DM_RFQ_PROJECT_STAGE_TIME"/>
    <s v="PROJECT_STAGE_ESTIMATED_START_DATE"/>
    <x v="105"/>
    <x v="333"/>
    <x v="0"/>
    <n v="8"/>
    <x v="5"/>
    <x v="5"/>
    <x v="2"/>
    <s v=""/>
    <s v=""/>
    <n v="1158"/>
    <s v="-1158"/>
    <x v="0"/>
    <x v="0"/>
    <x v="0"/>
    <x v="483"/>
    <x v="12"/>
    <s v="計畫專案階段開始時間"/>
    <s v=""/>
    <s v=""/>
    <x v="0"/>
    <x v="60"/>
    <m/>
    <s v="^()$"/>
    <n v="9"/>
    <x v="0"/>
    <x v="9"/>
    <x v="0"/>
    <x v="1"/>
    <x v="1"/>
    <x v="1"/>
    <b v="0"/>
    <x v="1"/>
    <x v="1"/>
    <n v="0"/>
    <x v="0"/>
    <b v="0"/>
    <b v="0"/>
    <b v="0"/>
    <b v="0"/>
    <b v="0"/>
    <b v="0"/>
    <b v="0"/>
    <b v="0"/>
    <e v="#N/A"/>
    <b v="0"/>
    <b v="0"/>
    <x v="2"/>
    <x v="7"/>
    <n v="0"/>
    <x v="16"/>
    <x v="0"/>
  </r>
  <r>
    <m/>
    <x v="9"/>
    <x v="19"/>
    <x v="483"/>
    <x v="484"/>
    <x v="1"/>
    <x v="509"/>
    <s v="計畫專案階段結束時間"/>
    <x v="4"/>
    <x v="115"/>
    <m/>
    <s v="General"/>
    <s v="日期類"/>
    <m/>
    <x v="7"/>
    <s v="SAL"/>
    <x v="12"/>
    <x v="5"/>
    <x v="0"/>
    <x v="0"/>
    <s v="DM_RFQ_PROJECT_STAGE_TIME"/>
    <s v="PROJECT_STAGE_ESTIMATED_END_DATE"/>
    <m/>
    <m/>
    <m/>
    <m/>
    <m/>
    <s v="RFQ Related Data_SI StartDate"/>
    <m/>
    <m/>
    <m/>
    <m/>
    <m/>
    <m/>
    <m/>
    <m/>
    <m/>
    <m/>
    <m/>
    <m/>
    <s v="資料清單"/>
    <x v="22"/>
    <x v="20"/>
    <x v="60"/>
    <x v="19"/>
    <e v="#N/A"/>
    <s v="Project Stage Estimated End Date"/>
    <x v="484"/>
    <x v="1"/>
    <x v="0"/>
    <x v="509"/>
    <x v="12"/>
    <s v="IEC_STD_V10 &gt;&gt; Common &gt;&gt; AutoMetaDataProject Stage Estimated End Date"/>
    <x v="4"/>
    <x v="0"/>
    <s v="計畫專案階段結束時間Measure"/>
    <n v="1095"/>
    <n v="1150"/>
    <n v="0"/>
    <s v=""/>
    <n v="0"/>
    <e v="#N/A"/>
    <e v="#N/A"/>
    <x v="216"/>
    <s v="Overview of Project Time Distribution"/>
    <x v="114"/>
    <e v="#N/A"/>
    <x v="0"/>
    <s v="P.2.2.0:"/>
    <x v="104"/>
    <x v="104"/>
    <x v="1159"/>
    <x v="483"/>
    <x v="484"/>
    <x v="435"/>
    <x v="0"/>
    <x v="0"/>
    <x v="0"/>
    <x v="3"/>
    <m/>
    <x v="0"/>
    <x v="4"/>
    <s v="Overview of Project Time Distribution_Project Stage Estimated End Date"/>
    <x v="1143"/>
    <x v="4"/>
    <x v="0"/>
    <x v="5"/>
    <x v="9"/>
    <x v="0"/>
    <x v="0"/>
    <s v="DM_RFQ_PROJECT_STAGE_TIME"/>
    <s v="PROJECT_STAGE_ESTIMATED_END_DATE"/>
    <x v="105"/>
    <x v="334"/>
    <x v="0"/>
    <n v="8"/>
    <x v="5"/>
    <x v="5"/>
    <x v="2"/>
    <s v=""/>
    <s v=""/>
    <n v="1159"/>
    <s v="-1159"/>
    <x v="0"/>
    <x v="0"/>
    <x v="0"/>
    <x v="484"/>
    <x v="12"/>
    <s v="計畫專案階段結束時間"/>
    <s v=""/>
    <s v=""/>
    <x v="0"/>
    <x v="60"/>
    <m/>
    <s v="^()$"/>
    <n v="9"/>
    <x v="0"/>
    <x v="9"/>
    <x v="0"/>
    <x v="1"/>
    <x v="1"/>
    <x v="1"/>
    <b v="0"/>
    <x v="1"/>
    <x v="1"/>
    <n v="0"/>
    <x v="0"/>
    <b v="0"/>
    <b v="0"/>
    <b v="0"/>
    <b v="0"/>
    <b v="0"/>
    <b v="0"/>
    <b v="0"/>
    <b v="0"/>
    <e v="#N/A"/>
    <b v="0"/>
    <b v="0"/>
    <x v="2"/>
    <x v="7"/>
    <n v="0"/>
    <x v="20"/>
    <x v="0"/>
  </r>
  <r>
    <m/>
    <x v="9"/>
    <x v="19"/>
    <x v="511"/>
    <x v="512"/>
    <x v="1"/>
    <x v="537"/>
    <s v="執行中詢價細節"/>
    <x v="0"/>
    <x v="0"/>
    <m/>
    <s v="General"/>
    <s v="N/A"/>
    <s v="N/A"/>
    <x v="7"/>
    <s v="SAL"/>
    <x v="12"/>
    <x v="5"/>
    <x v="0"/>
    <x v="0"/>
    <s v="DM_RFQ_PROJECT_ON_GOING"/>
    <m/>
    <m/>
    <m/>
    <m/>
    <m/>
    <m/>
    <m/>
    <m/>
    <m/>
    <m/>
    <m/>
    <m/>
    <m/>
    <m/>
    <m/>
    <m/>
    <m/>
    <m/>
    <m/>
    <s v="資料清單"/>
    <x v="22"/>
    <x v="21"/>
    <x v="60"/>
    <x v="19"/>
    <e v="#N/A"/>
    <s v="RFQ Detail of On going Project"/>
    <x v="512"/>
    <x v="1"/>
    <x v="0"/>
    <x v="537"/>
    <x v="12"/>
    <s v="IEC_STD_V10 &gt;&gt; Common &gt;&gt; AutoMetaDataRFQ Detail of On going Project"/>
    <x v="0"/>
    <x v="0"/>
    <s v="執行中詢價細節Concept"/>
    <n v="1162"/>
    <n v="0"/>
    <n v="0"/>
    <s v=""/>
    <n v="0"/>
    <n v="0"/>
    <n v="0"/>
    <x v="0"/>
    <s v=""/>
    <x v="0"/>
    <s v=""/>
    <x v="0"/>
    <s v="P.2.2.0:"/>
    <x v="105"/>
    <x v="105"/>
    <x v="1160"/>
    <x v="511"/>
    <x v="512"/>
    <x v="436"/>
    <x v="26"/>
    <x v="0"/>
    <x v="0"/>
    <x v="7"/>
    <m/>
    <x v="0"/>
    <x v="0"/>
    <s v="RFQ Detail of On going Project"/>
    <x v="1144"/>
    <x v="0"/>
    <x v="0"/>
    <x v="5"/>
    <x v="9"/>
    <x v="0"/>
    <x v="0"/>
    <s v="DM_RFQ_PROJECT_ON_GOING"/>
    <s v=""/>
    <x v="106"/>
    <x v="0"/>
    <x v="0"/>
    <n v="8"/>
    <x v="5"/>
    <x v="5"/>
    <x v="4"/>
    <s v=""/>
    <s v=""/>
    <n v="1160"/>
    <s v="-1160"/>
    <x v="0"/>
    <x v="0"/>
    <x v="0"/>
    <x v="512"/>
    <x v="12"/>
    <s v="執行中詢價細節"/>
    <s v=""/>
    <s v=""/>
    <x v="0"/>
    <x v="60"/>
    <m/>
    <s v="^()$"/>
    <n v="9"/>
    <x v="0"/>
    <x v="9"/>
    <x v="0"/>
    <x v="1"/>
    <x v="0"/>
    <x v="1"/>
    <b v="0"/>
    <x v="1"/>
    <x v="0"/>
    <n v="0"/>
    <x v="0"/>
    <b v="0"/>
    <b v="0"/>
    <b v="0"/>
    <b v="0"/>
    <b v="0"/>
    <b v="0"/>
    <b v="0"/>
    <b v="0"/>
    <b v="0"/>
    <b v="0"/>
    <b v="0"/>
    <x v="0"/>
    <x v="0"/>
    <n v="0"/>
    <x v="26"/>
    <x v="0"/>
  </r>
  <r>
    <m/>
    <x v="9"/>
    <x v="19"/>
    <x v="177"/>
    <x v="177"/>
    <x v="1"/>
    <x v="258"/>
    <s v="事業處代碼"/>
    <x v="3"/>
    <x v="116"/>
    <m/>
    <s v="General"/>
    <s v="代碼類"/>
    <s v="BU1, BU2"/>
    <x v="7"/>
    <s v="SAL"/>
    <x v="12"/>
    <x v="5"/>
    <x v="0"/>
    <x v="0"/>
    <s v="DM_RFQ_PROJECT_ON_GOING"/>
    <s v="BU_CODE"/>
    <m/>
    <m/>
    <m/>
    <m/>
    <m/>
    <m/>
    <m/>
    <m/>
    <m/>
    <m/>
    <m/>
    <m/>
    <m/>
    <m/>
    <m/>
    <m/>
    <m/>
    <m/>
    <s v="資料清單"/>
    <x v="22"/>
    <x v="22"/>
    <x v="60"/>
    <x v="19"/>
    <e v="#N/A"/>
    <s v="BU Code"/>
    <x v="177"/>
    <x v="1"/>
    <x v="0"/>
    <x v="258"/>
    <x v="12"/>
    <s v="IEC_STD_V10 &gt;&gt; Common &gt;&gt; AutoMetaDataBU Code"/>
    <x v="3"/>
    <x v="0"/>
    <s v="事業處代碼Dimension"/>
    <n v="339"/>
    <n v="1162"/>
    <n v="0"/>
    <s v=""/>
    <n v="0"/>
    <n v="0"/>
    <n v="1055"/>
    <x v="80"/>
    <s v="RFQ Detail of On going Project"/>
    <x v="115"/>
    <e v="#N/A"/>
    <x v="0"/>
    <s v="P.2.2.0:"/>
    <x v="106"/>
    <x v="106"/>
    <x v="1161"/>
    <x v="177"/>
    <x v="177"/>
    <x v="379"/>
    <x v="67"/>
    <x v="0"/>
    <x v="0"/>
    <x v="2"/>
    <m/>
    <x v="0"/>
    <x v="3"/>
    <s v="RFQ Detail of On going Project_BU Code"/>
    <x v="1145"/>
    <x v="3"/>
    <x v="0"/>
    <x v="5"/>
    <x v="9"/>
    <x v="0"/>
    <x v="0"/>
    <s v="DM_RFQ_PROJECT_ON_GOING"/>
    <s v="BU_CODE"/>
    <x v="106"/>
    <x v="96"/>
    <x v="0"/>
    <n v="8"/>
    <x v="5"/>
    <x v="5"/>
    <x v="0"/>
    <s v=""/>
    <s v=""/>
    <n v="1161"/>
    <s v="-1161"/>
    <x v="0"/>
    <x v="0"/>
    <x v="0"/>
    <x v="177"/>
    <x v="12"/>
    <s v="事業處代碼"/>
    <s v=""/>
    <s v=""/>
    <x v="0"/>
    <x v="60"/>
    <m/>
    <s v="^()$"/>
    <n v="9"/>
    <x v="0"/>
    <x v="9"/>
    <x v="0"/>
    <x v="1"/>
    <x v="1"/>
    <x v="1"/>
    <b v="0"/>
    <x v="1"/>
    <x v="1"/>
    <n v="0"/>
    <x v="0"/>
    <b v="0"/>
    <b v="0"/>
    <b v="0"/>
    <b v="0"/>
    <b v="0"/>
    <b v="0"/>
    <b v="0"/>
    <b v="0"/>
    <b v="0"/>
    <b v="0"/>
    <b v="0"/>
    <x v="0"/>
    <x v="0"/>
    <n v="0"/>
    <x v="1"/>
    <x v="0"/>
  </r>
  <r>
    <m/>
    <x v="9"/>
    <x v="19"/>
    <x v="179"/>
    <x v="179"/>
    <x v="1"/>
    <x v="183"/>
    <s v="產品事業部門名稱"/>
    <x v="3"/>
    <x v="116"/>
    <m/>
    <s v="General"/>
    <s v="代碼類"/>
    <s v="BU1A_x000a_BU2B"/>
    <x v="7"/>
    <s v="SAL"/>
    <x v="12"/>
    <x v="5"/>
    <x v="0"/>
    <x v="0"/>
    <s v="DM_RFQ_PROJECT_ON_GOING"/>
    <s v="DIVISION_CODE"/>
    <m/>
    <m/>
    <m/>
    <m/>
    <m/>
    <m/>
    <m/>
    <m/>
    <m/>
    <m/>
    <m/>
    <m/>
    <m/>
    <m/>
    <m/>
    <m/>
    <m/>
    <m/>
    <s v="資料清單"/>
    <x v="22"/>
    <x v="23"/>
    <x v="60"/>
    <x v="19"/>
    <e v="#N/A"/>
    <s v="Division Code"/>
    <x v="179"/>
    <x v="1"/>
    <x v="0"/>
    <x v="183"/>
    <x v="12"/>
    <s v="IEC_STD_V10 &gt;&gt; Common &gt;&gt; AutoMetaDataDivision Code"/>
    <x v="3"/>
    <x v="0"/>
    <s v="產品事業部門代碼Dimension"/>
    <n v="341"/>
    <n v="1162"/>
    <n v="0"/>
    <s v=""/>
    <n v="0"/>
    <n v="0"/>
    <n v="1051"/>
    <x v="82"/>
    <s v="RFQ Detail of On going Project"/>
    <x v="115"/>
    <e v="#N/A"/>
    <x v="0"/>
    <s v="P.2.2.0:"/>
    <x v="107"/>
    <x v="107"/>
    <x v="1162"/>
    <x v="179"/>
    <x v="179"/>
    <x v="403"/>
    <x v="38"/>
    <x v="0"/>
    <x v="0"/>
    <x v="2"/>
    <m/>
    <x v="0"/>
    <x v="3"/>
    <s v="RFQ Detail of On going Project_Division Code"/>
    <x v="1146"/>
    <x v="3"/>
    <x v="0"/>
    <x v="5"/>
    <x v="9"/>
    <x v="0"/>
    <x v="0"/>
    <s v="DM_RFQ_PROJECT_ON_GOING"/>
    <s v="DIVISION_CODE"/>
    <x v="106"/>
    <x v="98"/>
    <x v="0"/>
    <n v="8"/>
    <x v="5"/>
    <x v="5"/>
    <x v="0"/>
    <s v=""/>
    <s v=""/>
    <n v="1162"/>
    <s v="-1162"/>
    <x v="0"/>
    <x v="0"/>
    <x v="0"/>
    <x v="179"/>
    <x v="12"/>
    <s v="產品事業部門代碼"/>
    <s v=""/>
    <s v=""/>
    <x v="0"/>
    <x v="60"/>
    <m/>
    <s v="^()$"/>
    <n v="9"/>
    <x v="0"/>
    <x v="9"/>
    <x v="0"/>
    <x v="1"/>
    <x v="1"/>
    <x v="1"/>
    <b v="0"/>
    <x v="1"/>
    <x v="1"/>
    <n v="0"/>
    <x v="0"/>
    <b v="0"/>
    <b v="0"/>
    <b v="0"/>
    <b v="0"/>
    <b v="0"/>
    <b v="0"/>
    <b v="0"/>
    <b v="0"/>
    <b v="0"/>
    <b v="0"/>
    <b v="0"/>
    <x v="0"/>
    <x v="0"/>
    <n v="0"/>
    <x v="12"/>
    <x v="0"/>
  </r>
  <r>
    <m/>
    <x v="9"/>
    <x v="19"/>
    <x v="178"/>
    <x v="178"/>
    <x v="1"/>
    <x v="259"/>
    <s v="客戶名稱"/>
    <x v="3"/>
    <x v="116"/>
    <m/>
    <s v="General"/>
    <s v="代碼類"/>
    <s v="HP, ASUS, Dynabook"/>
    <x v="7"/>
    <s v="SAL"/>
    <x v="12"/>
    <x v="5"/>
    <x v="0"/>
    <x v="0"/>
    <s v="DM_RFQ_PROJECT_ON_GOING"/>
    <s v="CUSTOMER_NAME"/>
    <m/>
    <m/>
    <m/>
    <m/>
    <m/>
    <m/>
    <m/>
    <m/>
    <m/>
    <m/>
    <m/>
    <m/>
    <m/>
    <m/>
    <m/>
    <m/>
    <m/>
    <m/>
    <s v="資料清單"/>
    <x v="22"/>
    <x v="24"/>
    <x v="60"/>
    <x v="19"/>
    <e v="#N/A"/>
    <s v="Customer Name"/>
    <x v="178"/>
    <x v="1"/>
    <x v="0"/>
    <x v="259"/>
    <x v="12"/>
    <s v="IEC_STD_V10 &gt;&gt; Common &gt;&gt; AutoMetaDataCustomer Name"/>
    <x v="3"/>
    <x v="0"/>
    <s v="客戶名稱Dimension"/>
    <n v="340"/>
    <n v="1162"/>
    <n v="0"/>
    <s v=""/>
    <n v="0"/>
    <n v="0"/>
    <n v="1036"/>
    <x v="81"/>
    <s v="RFQ Detail of On going Project"/>
    <x v="115"/>
    <e v="#N/A"/>
    <x v="0"/>
    <s v="P.2.2.0:"/>
    <x v="108"/>
    <x v="108"/>
    <x v="1163"/>
    <x v="178"/>
    <x v="178"/>
    <x v="380"/>
    <x v="77"/>
    <x v="0"/>
    <x v="0"/>
    <x v="2"/>
    <m/>
    <x v="0"/>
    <x v="3"/>
    <s v="RFQ Detail of On going Project_Customer Name"/>
    <x v="1147"/>
    <x v="3"/>
    <x v="0"/>
    <x v="5"/>
    <x v="9"/>
    <x v="0"/>
    <x v="0"/>
    <s v="DM_RFQ_PROJECT_ON_GOING"/>
    <s v="CUSTOMER_NAME"/>
    <x v="106"/>
    <x v="97"/>
    <x v="0"/>
    <n v="8"/>
    <x v="5"/>
    <x v="5"/>
    <x v="0"/>
    <s v=""/>
    <s v=""/>
    <n v="1163"/>
    <s v="-1163"/>
    <x v="0"/>
    <x v="0"/>
    <x v="0"/>
    <x v="178"/>
    <x v="12"/>
    <s v="客戶名稱"/>
    <s v=""/>
    <s v=""/>
    <x v="0"/>
    <x v="60"/>
    <m/>
    <s v="^()$"/>
    <n v="9"/>
    <x v="0"/>
    <x v="9"/>
    <x v="0"/>
    <x v="1"/>
    <x v="1"/>
    <x v="1"/>
    <b v="0"/>
    <x v="1"/>
    <x v="1"/>
    <n v="0"/>
    <x v="0"/>
    <b v="0"/>
    <b v="0"/>
    <b v="0"/>
    <b v="0"/>
    <b v="0"/>
    <b v="0"/>
    <b v="0"/>
    <b v="0"/>
    <b v="0"/>
    <b v="0"/>
    <b v="0"/>
    <x v="0"/>
    <x v="0"/>
    <n v="0"/>
    <x v="12"/>
    <x v="0"/>
  </r>
  <r>
    <m/>
    <x v="9"/>
    <x v="19"/>
    <x v="451"/>
    <x v="452"/>
    <x v="1"/>
    <x v="477"/>
    <s v="產品視野"/>
    <x v="3"/>
    <x v="116"/>
    <m/>
    <s v="General"/>
    <s v="代碼類"/>
    <s v="H1, H2, H3"/>
    <x v="7"/>
    <s v="SAL"/>
    <x v="12"/>
    <x v="5"/>
    <x v="0"/>
    <x v="0"/>
    <s v="DM_RFQ_PROJECT_ON_GOING"/>
    <s v="PRODUCT_HORIZON"/>
    <m/>
    <m/>
    <m/>
    <m/>
    <m/>
    <m/>
    <m/>
    <m/>
    <m/>
    <m/>
    <m/>
    <m/>
    <m/>
    <m/>
    <m/>
    <m/>
    <m/>
    <m/>
    <s v="資料清單"/>
    <x v="22"/>
    <x v="25"/>
    <x v="60"/>
    <x v="19"/>
    <e v="#N/A"/>
    <s v="Product Horizon"/>
    <x v="452"/>
    <x v="1"/>
    <x v="0"/>
    <x v="477"/>
    <x v="12"/>
    <s v="IEC_STD_V10 &gt;&gt; Common &gt;&gt; AutoMetaDataProduct Horizon"/>
    <x v="3"/>
    <x v="0"/>
    <s v="產品視野Dimension"/>
    <n v="1047"/>
    <n v="1162"/>
    <n v="0"/>
    <s v=""/>
    <n v="0"/>
    <n v="0"/>
    <n v="1047"/>
    <x v="217"/>
    <s v="RFQ Detail of On going Project"/>
    <x v="115"/>
    <e v="#N/A"/>
    <x v="0"/>
    <s v="P.2.2.0:"/>
    <x v="109"/>
    <x v="109"/>
    <x v="1164"/>
    <x v="451"/>
    <x v="452"/>
    <x v="401"/>
    <x v="76"/>
    <x v="0"/>
    <x v="0"/>
    <x v="2"/>
    <m/>
    <x v="0"/>
    <x v="3"/>
    <s v="RFQ Detail of On going Project_Product Horizon"/>
    <x v="1148"/>
    <x v="3"/>
    <x v="0"/>
    <x v="5"/>
    <x v="9"/>
    <x v="0"/>
    <x v="0"/>
    <s v="DM_RFQ_PROJECT_ON_GOING"/>
    <s v="PRODUCT_HORIZON"/>
    <x v="106"/>
    <x v="308"/>
    <x v="0"/>
    <n v="8"/>
    <x v="5"/>
    <x v="5"/>
    <x v="0"/>
    <s v=""/>
    <s v=""/>
    <n v="1164"/>
    <s v="-1164"/>
    <x v="0"/>
    <x v="0"/>
    <x v="0"/>
    <x v="452"/>
    <x v="12"/>
    <s v="產品視野"/>
    <s v=""/>
    <s v=""/>
    <x v="0"/>
    <x v="60"/>
    <m/>
    <s v="^()$"/>
    <n v="9"/>
    <x v="0"/>
    <x v="9"/>
    <x v="0"/>
    <x v="1"/>
    <x v="1"/>
    <x v="1"/>
    <b v="0"/>
    <x v="1"/>
    <x v="1"/>
    <n v="0"/>
    <x v="0"/>
    <b v="0"/>
    <b v="0"/>
    <b v="0"/>
    <b v="0"/>
    <b v="0"/>
    <b v="0"/>
    <b v="0"/>
    <b v="0"/>
    <b v="0"/>
    <b v="0"/>
    <b v="0"/>
    <x v="0"/>
    <x v="0"/>
    <n v="0"/>
    <x v="18"/>
    <x v="0"/>
  </r>
  <r>
    <m/>
    <x v="9"/>
    <x v="19"/>
    <x v="181"/>
    <x v="181"/>
    <x v="1"/>
    <x v="475"/>
    <s v="產品系列"/>
    <x v="3"/>
    <x v="116"/>
    <m/>
    <s v="General"/>
    <s v="代碼類"/>
    <m/>
    <x v="7"/>
    <s v="SAL"/>
    <x v="12"/>
    <x v="5"/>
    <x v="0"/>
    <x v="0"/>
    <s v="DM_RFQ_PROJECT_ON_GOING"/>
    <s v="PRODUCT_SERIES"/>
    <m/>
    <m/>
    <m/>
    <m/>
    <m/>
    <m/>
    <m/>
    <m/>
    <m/>
    <m/>
    <m/>
    <m/>
    <m/>
    <m/>
    <m/>
    <m/>
    <m/>
    <m/>
    <s v="資料清單"/>
    <x v="22"/>
    <x v="26"/>
    <x v="60"/>
    <x v="19"/>
    <e v="#N/A"/>
    <s v="Product Series"/>
    <x v="181"/>
    <x v="1"/>
    <x v="0"/>
    <x v="475"/>
    <x v="12"/>
    <s v="IEC_STD_V10 &gt;&gt; Common &gt;&gt; AutoMetaDataProduct Series"/>
    <x v="3"/>
    <x v="0"/>
    <s v="產品系列Dimension"/>
    <n v="343"/>
    <n v="1162"/>
    <n v="0"/>
    <s v=""/>
    <n v="0"/>
    <n v="0"/>
    <n v="1042"/>
    <x v="84"/>
    <s v="RFQ Detail of On going Project"/>
    <x v="115"/>
    <e v="#N/A"/>
    <x v="0"/>
    <s v="P.2.2.0:"/>
    <x v="110"/>
    <x v="110"/>
    <x v="1165"/>
    <x v="181"/>
    <x v="181"/>
    <x v="381"/>
    <x v="0"/>
    <x v="0"/>
    <x v="0"/>
    <x v="2"/>
    <m/>
    <x v="0"/>
    <x v="3"/>
    <s v="RFQ Detail of On going Project_Product Series"/>
    <x v="1149"/>
    <x v="3"/>
    <x v="0"/>
    <x v="5"/>
    <x v="9"/>
    <x v="0"/>
    <x v="0"/>
    <s v="DM_RFQ_PROJECT_ON_GOING"/>
    <s v="PRODUCT_SERIES"/>
    <x v="106"/>
    <x v="281"/>
    <x v="0"/>
    <n v="8"/>
    <x v="5"/>
    <x v="5"/>
    <x v="0"/>
    <s v=""/>
    <s v=""/>
    <n v="1165"/>
    <s v="-1165"/>
    <x v="0"/>
    <x v="0"/>
    <x v="0"/>
    <x v="181"/>
    <x v="12"/>
    <s v="產品系列"/>
    <s v=""/>
    <s v=""/>
    <x v="0"/>
    <x v="60"/>
    <m/>
    <s v="^()$"/>
    <n v="9"/>
    <x v="0"/>
    <x v="9"/>
    <x v="0"/>
    <x v="1"/>
    <x v="1"/>
    <x v="1"/>
    <b v="0"/>
    <x v="1"/>
    <x v="1"/>
    <n v="0"/>
    <x v="0"/>
    <b v="0"/>
    <b v="0"/>
    <b v="0"/>
    <b v="0"/>
    <b v="0"/>
    <b v="0"/>
    <b v="0"/>
    <b v="0"/>
    <b v="0"/>
    <b v="0"/>
    <b v="0"/>
    <x v="0"/>
    <x v="0"/>
    <n v="0"/>
    <x v="0"/>
    <x v="0"/>
  </r>
  <r>
    <m/>
    <x v="9"/>
    <x v="19"/>
    <x v="448"/>
    <x v="449"/>
    <x v="1"/>
    <x v="473"/>
    <s v="產品家族"/>
    <x v="3"/>
    <x v="116"/>
    <m/>
    <s v="General"/>
    <s v="代碼類"/>
    <s v="Eunice, Vlad"/>
    <x v="7"/>
    <s v="SAL"/>
    <x v="12"/>
    <x v="5"/>
    <x v="0"/>
    <x v="0"/>
    <s v="DM_RFQ_PROJECT_ON_GOING"/>
    <s v="PRODUCT_FAMILY"/>
    <m/>
    <m/>
    <m/>
    <m/>
    <m/>
    <m/>
    <m/>
    <m/>
    <m/>
    <m/>
    <m/>
    <m/>
    <m/>
    <m/>
    <m/>
    <m/>
    <m/>
    <m/>
    <s v="資料清單"/>
    <x v="22"/>
    <x v="27"/>
    <x v="60"/>
    <x v="19"/>
    <e v="#N/A"/>
    <s v="Product Family"/>
    <x v="449"/>
    <x v="1"/>
    <x v="0"/>
    <x v="473"/>
    <x v="12"/>
    <s v="IEC_STD_V10 &gt;&gt; Common &gt;&gt; AutoMetaDataProduct Family"/>
    <x v="3"/>
    <x v="0"/>
    <s v="產品家族Dimension"/>
    <n v="1038"/>
    <n v="1162"/>
    <n v="0"/>
    <s v=""/>
    <n v="0"/>
    <n v="0"/>
    <n v="1038"/>
    <x v="211"/>
    <s v="RFQ Detail of On going Project"/>
    <x v="115"/>
    <e v="#N/A"/>
    <x v="0"/>
    <s v="P.2.2.0:"/>
    <x v="111"/>
    <x v="111"/>
    <x v="1166"/>
    <x v="448"/>
    <x v="449"/>
    <x v="402"/>
    <x v="72"/>
    <x v="0"/>
    <x v="0"/>
    <x v="2"/>
    <m/>
    <x v="0"/>
    <x v="3"/>
    <s v="RFQ Detail of On going Project_Product Family"/>
    <x v="1150"/>
    <x v="3"/>
    <x v="0"/>
    <x v="5"/>
    <x v="9"/>
    <x v="0"/>
    <x v="0"/>
    <s v="DM_RFQ_PROJECT_ON_GOING"/>
    <s v="PRODUCT_FAMILY"/>
    <x v="106"/>
    <x v="306"/>
    <x v="0"/>
    <n v="8"/>
    <x v="5"/>
    <x v="5"/>
    <x v="0"/>
    <s v=""/>
    <s v=""/>
    <n v="1166"/>
    <s v="-1166"/>
    <x v="0"/>
    <x v="0"/>
    <x v="0"/>
    <x v="449"/>
    <x v="12"/>
    <s v="產品家族"/>
    <s v=""/>
    <s v=""/>
    <x v="0"/>
    <x v="60"/>
    <m/>
    <s v="^()$"/>
    <n v="9"/>
    <x v="0"/>
    <x v="9"/>
    <x v="0"/>
    <x v="1"/>
    <x v="1"/>
    <x v="1"/>
    <b v="0"/>
    <x v="1"/>
    <x v="1"/>
    <n v="0"/>
    <x v="0"/>
    <b v="0"/>
    <b v="0"/>
    <b v="0"/>
    <b v="0"/>
    <b v="0"/>
    <b v="0"/>
    <b v="0"/>
    <b v="0"/>
    <b v="1"/>
    <b v="0"/>
    <b v="0"/>
    <x v="1"/>
    <x v="4"/>
    <n v="1"/>
    <x v="0"/>
    <x v="0"/>
  </r>
  <r>
    <m/>
    <x v="9"/>
    <x v="19"/>
    <x v="489"/>
    <x v="490"/>
    <x v="1"/>
    <x v="515"/>
    <s v="預估產品家族營收"/>
    <x v="4"/>
    <x v="116"/>
    <m/>
    <s v="General"/>
    <s v="金額類"/>
    <m/>
    <x v="7"/>
    <s v="SAL"/>
    <x v="12"/>
    <x v="5"/>
    <x v="0"/>
    <x v="0"/>
    <s v="DM_RFQ_PROJECT_ON_GOING"/>
    <s v="ESTIMATED_PRODUCT_FAMILY_REVENUE"/>
    <m/>
    <m/>
    <m/>
    <m/>
    <m/>
    <m/>
    <m/>
    <m/>
    <m/>
    <m/>
    <m/>
    <m/>
    <m/>
    <m/>
    <m/>
    <m/>
    <m/>
    <m/>
    <s v="資料清單"/>
    <x v="22"/>
    <x v="28"/>
    <x v="60"/>
    <x v="19"/>
    <e v="#N/A"/>
    <s v="Estimated Product Family Revenue"/>
    <x v="490"/>
    <x v="1"/>
    <x v="0"/>
    <x v="515"/>
    <x v="12"/>
    <s v="IEC_STD_V10 &gt;&gt; Common &gt;&gt; AutoMetaDataEstimated Product Family Revenue"/>
    <x v="4"/>
    <x v="0"/>
    <s v="預估產品家族營收Measure"/>
    <n v="1108"/>
    <n v="1162"/>
    <n v="0"/>
    <s v=""/>
    <n v="0"/>
    <n v="0"/>
    <n v="1108"/>
    <x v="225"/>
    <s v="RFQ Detail of On going Project"/>
    <x v="115"/>
    <e v="#N/A"/>
    <x v="0"/>
    <s v="P.2.2.0:"/>
    <x v="112"/>
    <x v="112"/>
    <x v="1167"/>
    <x v="489"/>
    <x v="490"/>
    <x v="437"/>
    <x v="0"/>
    <x v="0"/>
    <x v="0"/>
    <x v="6"/>
    <m/>
    <x v="0"/>
    <x v="4"/>
    <s v="RFQ Detail of On going Project_Estimated Product Family Revenue"/>
    <x v="1151"/>
    <x v="4"/>
    <x v="0"/>
    <x v="5"/>
    <x v="9"/>
    <x v="0"/>
    <x v="0"/>
    <s v="DM_RFQ_PROJECT_ON_GOING"/>
    <s v="ESTIMATED_PRODUCT_FAMILY_REVENUE"/>
    <x v="106"/>
    <x v="339"/>
    <x v="0"/>
    <n v="8"/>
    <x v="5"/>
    <x v="5"/>
    <x v="4"/>
    <s v=""/>
    <s v=""/>
    <n v="1167"/>
    <s v="-1167"/>
    <x v="0"/>
    <x v="0"/>
    <x v="0"/>
    <x v="490"/>
    <x v="12"/>
    <s v="預估產品家族營收"/>
    <s v=""/>
    <s v=""/>
    <x v="0"/>
    <x v="60"/>
    <m/>
    <s v="^()$"/>
    <n v="9"/>
    <x v="0"/>
    <x v="9"/>
    <x v="0"/>
    <x v="1"/>
    <x v="1"/>
    <x v="1"/>
    <b v="0"/>
    <x v="1"/>
    <x v="1"/>
    <n v="0"/>
    <x v="0"/>
    <b v="0"/>
    <b v="0"/>
    <b v="0"/>
    <b v="0"/>
    <b v="0"/>
    <b v="0"/>
    <b v="0"/>
    <b v="0"/>
    <b v="0"/>
    <b v="0"/>
    <b v="0"/>
    <x v="0"/>
    <x v="0"/>
    <n v="0"/>
    <x v="20"/>
    <x v="0"/>
  </r>
  <r>
    <m/>
    <x v="9"/>
    <x v="19"/>
    <x v="490"/>
    <x v="491"/>
    <x v="1"/>
    <x v="516"/>
    <s v="預估銷售數量"/>
    <x v="4"/>
    <x v="116"/>
    <m/>
    <s v="General"/>
    <s v="數值類"/>
    <m/>
    <x v="7"/>
    <s v="SAL"/>
    <x v="12"/>
    <x v="5"/>
    <x v="0"/>
    <x v="0"/>
    <s v="DM_RFQ_PROJECT_ON_GOING"/>
    <s v="ESTIMATED_SALES_QUANTITY"/>
    <m/>
    <m/>
    <m/>
    <m/>
    <m/>
    <m/>
    <m/>
    <m/>
    <m/>
    <m/>
    <m/>
    <m/>
    <m/>
    <m/>
    <m/>
    <m/>
    <m/>
    <m/>
    <s v="資料清單"/>
    <x v="22"/>
    <x v="29"/>
    <x v="60"/>
    <x v="19"/>
    <e v="#N/A"/>
    <s v="Estimated Sales Quantity"/>
    <x v="491"/>
    <x v="1"/>
    <x v="0"/>
    <x v="516"/>
    <x v="12"/>
    <s v="IEC_STD_V10 &gt;&gt; Common &gt;&gt; AutoMetaDataEstimated Sales Quantity"/>
    <x v="4"/>
    <x v="0"/>
    <s v="預估銷售數量Measure"/>
    <n v="1109"/>
    <n v="1162"/>
    <n v="0"/>
    <s v=""/>
    <n v="0"/>
    <n v="0"/>
    <n v="1109"/>
    <x v="226"/>
    <s v="RFQ Detail of On going Project"/>
    <x v="115"/>
    <e v="#N/A"/>
    <x v="0"/>
    <s v="P.2.2.0:"/>
    <x v="113"/>
    <x v="113"/>
    <x v="1168"/>
    <x v="490"/>
    <x v="491"/>
    <x v="438"/>
    <x v="0"/>
    <x v="0"/>
    <x v="0"/>
    <x v="4"/>
    <m/>
    <x v="0"/>
    <x v="4"/>
    <s v="RFQ Detail of On going Project_Estimated Sales Quantity"/>
    <x v="1152"/>
    <x v="4"/>
    <x v="0"/>
    <x v="5"/>
    <x v="9"/>
    <x v="0"/>
    <x v="0"/>
    <s v="DM_RFQ_PROJECT_ON_GOING"/>
    <s v="ESTIMATED_SALES_QUANTITY"/>
    <x v="106"/>
    <x v="340"/>
    <x v="0"/>
    <n v="8"/>
    <x v="5"/>
    <x v="5"/>
    <x v="4"/>
    <s v=""/>
    <s v=""/>
    <n v="1168"/>
    <s v="-1168"/>
    <x v="0"/>
    <x v="0"/>
    <x v="0"/>
    <x v="491"/>
    <x v="12"/>
    <s v="預估銷售數量"/>
    <s v=""/>
    <s v=""/>
    <x v="0"/>
    <x v="60"/>
    <m/>
    <s v="^()$"/>
    <n v="9"/>
    <x v="0"/>
    <x v="9"/>
    <x v="0"/>
    <x v="1"/>
    <x v="1"/>
    <x v="1"/>
    <b v="0"/>
    <x v="1"/>
    <x v="1"/>
    <n v="0"/>
    <x v="0"/>
    <b v="0"/>
    <b v="0"/>
    <b v="0"/>
    <b v="0"/>
    <b v="0"/>
    <b v="0"/>
    <b v="0"/>
    <b v="0"/>
    <b v="0"/>
    <b v="0"/>
    <b v="0"/>
    <x v="0"/>
    <x v="0"/>
    <n v="0"/>
    <x v="9"/>
    <x v="0"/>
  </r>
  <r>
    <m/>
    <x v="9"/>
    <x v="19"/>
    <x v="491"/>
    <x v="492"/>
    <x v="1"/>
    <x v="517"/>
    <s v="預估產品家族成本"/>
    <x v="4"/>
    <x v="116"/>
    <m/>
    <s v="General"/>
    <s v="金額類"/>
    <m/>
    <x v="7"/>
    <s v="SAL"/>
    <x v="12"/>
    <x v="5"/>
    <x v="0"/>
    <x v="0"/>
    <s v="DM_RFQ_PROJECT_ON_GOING"/>
    <s v="ESTIMATE_PRODUCT_FAMILY_COST"/>
    <m/>
    <m/>
    <m/>
    <m/>
    <m/>
    <m/>
    <m/>
    <m/>
    <m/>
    <m/>
    <m/>
    <m/>
    <m/>
    <m/>
    <m/>
    <m/>
    <m/>
    <m/>
    <s v="資料清單"/>
    <x v="22"/>
    <x v="30"/>
    <x v="60"/>
    <x v="19"/>
    <e v="#N/A"/>
    <s v="Estimate Product Family Cost"/>
    <x v="492"/>
    <x v="1"/>
    <x v="0"/>
    <x v="517"/>
    <x v="12"/>
    <s v="IEC_STD_V10 &gt;&gt; Common &gt;&gt; AutoMetaDataEstimate Product Family Cost"/>
    <x v="4"/>
    <x v="0"/>
    <s v="預估產品家族成本Measure"/>
    <n v="1110"/>
    <n v="1162"/>
    <n v="0"/>
    <s v=""/>
    <n v="0"/>
    <n v="0"/>
    <n v="1110"/>
    <x v="227"/>
    <s v="RFQ Detail of On going Project"/>
    <x v="115"/>
    <e v="#N/A"/>
    <x v="0"/>
    <s v="P.2.2.0:"/>
    <x v="114"/>
    <x v="114"/>
    <x v="1169"/>
    <x v="491"/>
    <x v="492"/>
    <x v="439"/>
    <x v="0"/>
    <x v="0"/>
    <x v="0"/>
    <x v="6"/>
    <m/>
    <x v="0"/>
    <x v="4"/>
    <s v="RFQ Detail of On going Project_Estimate Product Family Cost"/>
    <x v="1153"/>
    <x v="4"/>
    <x v="0"/>
    <x v="5"/>
    <x v="9"/>
    <x v="0"/>
    <x v="0"/>
    <s v="DM_RFQ_PROJECT_ON_GOING"/>
    <s v="ESTIMATE_PRODUCT_FAMILY_COST"/>
    <x v="106"/>
    <x v="341"/>
    <x v="0"/>
    <n v="8"/>
    <x v="5"/>
    <x v="5"/>
    <x v="4"/>
    <s v=""/>
    <s v=""/>
    <n v="1169"/>
    <s v="-1169"/>
    <x v="0"/>
    <x v="0"/>
    <x v="0"/>
    <x v="492"/>
    <x v="12"/>
    <s v="預估產品家族成本"/>
    <s v=""/>
    <s v=""/>
    <x v="0"/>
    <x v="60"/>
    <m/>
    <s v="^()$"/>
    <n v="9"/>
    <x v="0"/>
    <x v="9"/>
    <x v="0"/>
    <x v="1"/>
    <x v="1"/>
    <x v="1"/>
    <b v="0"/>
    <x v="1"/>
    <x v="1"/>
    <n v="0"/>
    <x v="0"/>
    <b v="0"/>
    <b v="0"/>
    <b v="0"/>
    <b v="0"/>
    <b v="0"/>
    <b v="0"/>
    <b v="0"/>
    <b v="0"/>
    <b v="0"/>
    <b v="0"/>
    <b v="0"/>
    <x v="0"/>
    <x v="0"/>
    <n v="0"/>
    <x v="10"/>
    <x v="0"/>
  </r>
  <r>
    <m/>
    <x v="9"/>
    <x v="19"/>
    <x v="512"/>
    <x v="513"/>
    <x v="1"/>
    <x v="538"/>
    <s v="詢價成功細節"/>
    <x v="0"/>
    <x v="0"/>
    <m/>
    <s v="General"/>
    <s v="N/A"/>
    <s v="N/A"/>
    <x v="7"/>
    <s v="SAL"/>
    <x v="12"/>
    <x v="5"/>
    <x v="0"/>
    <x v="0"/>
    <s v="DM_RFQ_PROJECT_AWARD"/>
    <m/>
    <m/>
    <m/>
    <m/>
    <m/>
    <m/>
    <m/>
    <m/>
    <m/>
    <m/>
    <m/>
    <m/>
    <m/>
    <m/>
    <m/>
    <m/>
    <m/>
    <m/>
    <m/>
    <s v="資料清單"/>
    <x v="22"/>
    <x v="31"/>
    <x v="60"/>
    <x v="19"/>
    <e v="#N/A"/>
    <s v="RFQ Detail of Award Project"/>
    <x v="513"/>
    <x v="1"/>
    <x v="0"/>
    <x v="538"/>
    <x v="12"/>
    <s v="IEC_STD_V10 &gt;&gt; Common &gt;&gt; AutoMetaDataRFQ Detail of Award Project"/>
    <x v="0"/>
    <x v="0"/>
    <s v="詢價成功細節Concept"/>
    <n v="1172"/>
    <n v="0"/>
    <n v="0"/>
    <s v=""/>
    <n v="0"/>
    <n v="0"/>
    <n v="0"/>
    <x v="0"/>
    <s v=""/>
    <x v="0"/>
    <s v=""/>
    <x v="0"/>
    <s v="P.2.2.0:"/>
    <x v="115"/>
    <x v="115"/>
    <x v="1170"/>
    <x v="512"/>
    <x v="513"/>
    <x v="440"/>
    <x v="26"/>
    <x v="0"/>
    <x v="0"/>
    <x v="7"/>
    <m/>
    <x v="0"/>
    <x v="0"/>
    <s v="RFQ Detail of Award Project"/>
    <x v="1154"/>
    <x v="0"/>
    <x v="0"/>
    <x v="5"/>
    <x v="9"/>
    <x v="0"/>
    <x v="0"/>
    <s v="DM_RFQ_PROJECT_AWARD"/>
    <s v=""/>
    <x v="107"/>
    <x v="0"/>
    <x v="0"/>
    <n v="8"/>
    <x v="5"/>
    <x v="5"/>
    <x v="4"/>
    <s v=""/>
    <s v=""/>
    <n v="1170"/>
    <s v="-1170"/>
    <x v="0"/>
    <x v="0"/>
    <x v="0"/>
    <x v="513"/>
    <x v="12"/>
    <s v="詢價成功細節"/>
    <s v=""/>
    <s v=""/>
    <x v="0"/>
    <x v="60"/>
    <m/>
    <s v="^()$"/>
    <n v="9"/>
    <x v="0"/>
    <x v="9"/>
    <x v="0"/>
    <x v="1"/>
    <x v="0"/>
    <x v="1"/>
    <b v="0"/>
    <x v="1"/>
    <x v="0"/>
    <n v="0"/>
    <x v="0"/>
    <b v="0"/>
    <b v="0"/>
    <b v="0"/>
    <b v="0"/>
    <b v="0"/>
    <b v="0"/>
    <b v="0"/>
    <b v="0"/>
    <b v="0"/>
    <b v="0"/>
    <b v="0"/>
    <x v="0"/>
    <x v="0"/>
    <n v="0"/>
    <x v="8"/>
    <x v="0"/>
  </r>
  <r>
    <m/>
    <x v="9"/>
    <x v="19"/>
    <x v="177"/>
    <x v="177"/>
    <x v="1"/>
    <x v="258"/>
    <s v="事業處代碼"/>
    <x v="3"/>
    <x v="117"/>
    <m/>
    <s v="General"/>
    <s v="代碼類"/>
    <s v="BU1, BU2"/>
    <x v="7"/>
    <s v="SAL"/>
    <x v="12"/>
    <x v="5"/>
    <x v="0"/>
    <x v="0"/>
    <s v="DM_RFQ_PROJECT_AWARD"/>
    <s v="BU_CODE"/>
    <m/>
    <m/>
    <m/>
    <m/>
    <m/>
    <m/>
    <m/>
    <m/>
    <m/>
    <m/>
    <m/>
    <m/>
    <m/>
    <m/>
    <m/>
    <m/>
    <m/>
    <m/>
    <s v="資料清單"/>
    <x v="22"/>
    <x v="32"/>
    <x v="60"/>
    <x v="19"/>
    <e v="#N/A"/>
    <s v="BU Code"/>
    <x v="177"/>
    <x v="1"/>
    <x v="0"/>
    <x v="258"/>
    <x v="12"/>
    <s v="IEC_STD_V10 &gt;&gt; Common &gt;&gt; AutoMetaDataBU Code"/>
    <x v="3"/>
    <x v="0"/>
    <s v="事業處代碼Dimension"/>
    <n v="339"/>
    <n v="1172"/>
    <n v="0"/>
    <s v=""/>
    <n v="0"/>
    <n v="0"/>
    <n v="1055"/>
    <x v="80"/>
    <s v="RFQ Detail of Award Project"/>
    <x v="116"/>
    <e v="#N/A"/>
    <x v="0"/>
    <s v="P.2.2.0:"/>
    <x v="116"/>
    <x v="116"/>
    <x v="1171"/>
    <x v="177"/>
    <x v="177"/>
    <x v="379"/>
    <x v="67"/>
    <x v="0"/>
    <x v="0"/>
    <x v="2"/>
    <m/>
    <x v="0"/>
    <x v="3"/>
    <s v="RFQ Detail of Award Project_BU Code"/>
    <x v="1155"/>
    <x v="3"/>
    <x v="0"/>
    <x v="5"/>
    <x v="9"/>
    <x v="0"/>
    <x v="0"/>
    <s v="DM_RFQ_PROJECT_AWARD"/>
    <s v="BU_CODE"/>
    <x v="107"/>
    <x v="96"/>
    <x v="0"/>
    <n v="8"/>
    <x v="5"/>
    <x v="5"/>
    <x v="0"/>
    <s v=""/>
    <s v=""/>
    <n v="1171"/>
    <s v="-1171"/>
    <x v="0"/>
    <x v="0"/>
    <x v="0"/>
    <x v="177"/>
    <x v="12"/>
    <s v="事業處代碼"/>
    <s v=""/>
    <s v=""/>
    <x v="0"/>
    <x v="60"/>
    <m/>
    <s v="^()$"/>
    <n v="9"/>
    <x v="0"/>
    <x v="9"/>
    <x v="0"/>
    <x v="1"/>
    <x v="1"/>
    <x v="1"/>
    <b v="0"/>
    <x v="1"/>
    <x v="1"/>
    <n v="0"/>
    <x v="0"/>
    <b v="0"/>
    <b v="0"/>
    <b v="0"/>
    <b v="0"/>
    <b v="0"/>
    <b v="0"/>
    <b v="0"/>
    <b v="0"/>
    <b v="0"/>
    <b v="0"/>
    <b v="0"/>
    <x v="0"/>
    <x v="0"/>
    <n v="0"/>
    <x v="1"/>
    <x v="0"/>
  </r>
  <r>
    <m/>
    <x v="9"/>
    <x v="19"/>
    <x v="179"/>
    <x v="179"/>
    <x v="1"/>
    <x v="183"/>
    <s v="產品事業部門名稱"/>
    <x v="3"/>
    <x v="117"/>
    <m/>
    <s v="General"/>
    <s v="代碼類"/>
    <s v="BU1A_x000a_BU2B"/>
    <x v="7"/>
    <s v="SAL"/>
    <x v="12"/>
    <x v="5"/>
    <x v="0"/>
    <x v="0"/>
    <s v="DM_RFQ_PROJECT_AWARD"/>
    <s v="DIVISION_CODE"/>
    <m/>
    <m/>
    <m/>
    <m/>
    <m/>
    <m/>
    <m/>
    <m/>
    <m/>
    <m/>
    <m/>
    <m/>
    <m/>
    <m/>
    <m/>
    <m/>
    <m/>
    <m/>
    <s v="資料清單"/>
    <x v="22"/>
    <x v="33"/>
    <x v="60"/>
    <x v="19"/>
    <e v="#N/A"/>
    <s v="Division Code"/>
    <x v="179"/>
    <x v="1"/>
    <x v="0"/>
    <x v="183"/>
    <x v="12"/>
    <s v="IEC_STD_V10 &gt;&gt; Common &gt;&gt; AutoMetaDataDivision Code"/>
    <x v="3"/>
    <x v="0"/>
    <s v="產品事業部門代碼Dimension"/>
    <n v="341"/>
    <n v="1172"/>
    <n v="0"/>
    <s v=""/>
    <n v="0"/>
    <n v="0"/>
    <n v="1051"/>
    <x v="82"/>
    <s v="RFQ Detail of Award Project"/>
    <x v="116"/>
    <e v="#N/A"/>
    <x v="0"/>
    <s v="P.2.2.0:"/>
    <x v="117"/>
    <x v="117"/>
    <x v="1172"/>
    <x v="179"/>
    <x v="179"/>
    <x v="403"/>
    <x v="38"/>
    <x v="0"/>
    <x v="0"/>
    <x v="2"/>
    <m/>
    <x v="0"/>
    <x v="3"/>
    <s v="RFQ Detail of Award Project_Division Code"/>
    <x v="1156"/>
    <x v="3"/>
    <x v="0"/>
    <x v="5"/>
    <x v="9"/>
    <x v="0"/>
    <x v="0"/>
    <s v="DM_RFQ_PROJECT_AWARD"/>
    <s v="DIVISION_CODE"/>
    <x v="107"/>
    <x v="98"/>
    <x v="0"/>
    <n v="8"/>
    <x v="5"/>
    <x v="5"/>
    <x v="0"/>
    <s v=""/>
    <s v=""/>
    <n v="1172"/>
    <s v="-1172"/>
    <x v="0"/>
    <x v="0"/>
    <x v="0"/>
    <x v="179"/>
    <x v="12"/>
    <s v="產品事業部門代碼"/>
    <s v=""/>
    <s v=""/>
    <x v="0"/>
    <x v="60"/>
    <m/>
    <s v="^()$"/>
    <n v="9"/>
    <x v="0"/>
    <x v="9"/>
    <x v="0"/>
    <x v="1"/>
    <x v="1"/>
    <x v="1"/>
    <b v="0"/>
    <x v="1"/>
    <x v="1"/>
    <n v="0"/>
    <x v="0"/>
    <b v="0"/>
    <b v="0"/>
    <b v="0"/>
    <b v="0"/>
    <b v="0"/>
    <b v="0"/>
    <b v="0"/>
    <b v="0"/>
    <b v="0"/>
    <b v="0"/>
    <b v="0"/>
    <x v="0"/>
    <x v="0"/>
    <n v="0"/>
    <x v="12"/>
    <x v="0"/>
  </r>
  <r>
    <m/>
    <x v="9"/>
    <x v="19"/>
    <x v="178"/>
    <x v="178"/>
    <x v="1"/>
    <x v="259"/>
    <s v="客戶名稱"/>
    <x v="3"/>
    <x v="117"/>
    <m/>
    <s v="General"/>
    <s v="代碼類"/>
    <s v="HP, ASUS, Dynabook"/>
    <x v="7"/>
    <s v="SAL"/>
    <x v="12"/>
    <x v="5"/>
    <x v="0"/>
    <x v="0"/>
    <s v="DM_RFQ_PROJECT_AWARD"/>
    <s v="CUSTOMER_NAME"/>
    <m/>
    <m/>
    <m/>
    <m/>
    <m/>
    <m/>
    <m/>
    <m/>
    <m/>
    <m/>
    <m/>
    <m/>
    <m/>
    <m/>
    <m/>
    <m/>
    <m/>
    <m/>
    <s v="資料清單"/>
    <x v="22"/>
    <x v="34"/>
    <x v="60"/>
    <x v="19"/>
    <e v="#N/A"/>
    <s v="Customer Name"/>
    <x v="178"/>
    <x v="1"/>
    <x v="0"/>
    <x v="259"/>
    <x v="12"/>
    <s v="IEC_STD_V10 &gt;&gt; Common &gt;&gt; AutoMetaDataCustomer Name"/>
    <x v="3"/>
    <x v="0"/>
    <s v="客戶名稱Dimension"/>
    <n v="340"/>
    <n v="1172"/>
    <n v="0"/>
    <s v=""/>
    <n v="0"/>
    <n v="0"/>
    <n v="1036"/>
    <x v="81"/>
    <s v="RFQ Detail of Award Project"/>
    <x v="116"/>
    <e v="#N/A"/>
    <x v="0"/>
    <s v="P.2.2.0:"/>
    <x v="118"/>
    <x v="118"/>
    <x v="1173"/>
    <x v="178"/>
    <x v="178"/>
    <x v="380"/>
    <x v="77"/>
    <x v="0"/>
    <x v="0"/>
    <x v="2"/>
    <m/>
    <x v="0"/>
    <x v="3"/>
    <s v="RFQ Detail of Award Project_Customer Name"/>
    <x v="1157"/>
    <x v="3"/>
    <x v="0"/>
    <x v="5"/>
    <x v="9"/>
    <x v="0"/>
    <x v="0"/>
    <s v="DM_RFQ_PROJECT_AWARD"/>
    <s v="CUSTOMER_NAME"/>
    <x v="107"/>
    <x v="97"/>
    <x v="0"/>
    <n v="8"/>
    <x v="5"/>
    <x v="5"/>
    <x v="0"/>
    <s v=""/>
    <s v=""/>
    <n v="1173"/>
    <s v="-1173"/>
    <x v="0"/>
    <x v="0"/>
    <x v="0"/>
    <x v="178"/>
    <x v="12"/>
    <s v="客戶名稱"/>
    <s v=""/>
    <s v=""/>
    <x v="0"/>
    <x v="60"/>
    <m/>
    <s v="^()$"/>
    <n v="9"/>
    <x v="0"/>
    <x v="9"/>
    <x v="0"/>
    <x v="1"/>
    <x v="1"/>
    <x v="1"/>
    <b v="0"/>
    <x v="1"/>
    <x v="1"/>
    <n v="0"/>
    <x v="0"/>
    <b v="0"/>
    <b v="0"/>
    <b v="0"/>
    <b v="0"/>
    <b v="0"/>
    <b v="0"/>
    <b v="0"/>
    <b v="0"/>
    <b v="0"/>
    <b v="0"/>
    <b v="0"/>
    <x v="0"/>
    <x v="0"/>
    <n v="0"/>
    <x v="12"/>
    <x v="0"/>
  </r>
  <r>
    <m/>
    <x v="9"/>
    <x v="19"/>
    <x v="451"/>
    <x v="452"/>
    <x v="1"/>
    <x v="477"/>
    <s v="產品視野"/>
    <x v="3"/>
    <x v="117"/>
    <m/>
    <s v="General"/>
    <s v="代碼類"/>
    <s v="H1, H2, H3"/>
    <x v="7"/>
    <s v="SAL"/>
    <x v="12"/>
    <x v="5"/>
    <x v="0"/>
    <x v="0"/>
    <s v="DM_RFQ_PROJECT_AWARD"/>
    <s v="PRODUCT_HORIZON"/>
    <m/>
    <m/>
    <m/>
    <m/>
    <m/>
    <m/>
    <m/>
    <m/>
    <m/>
    <m/>
    <m/>
    <m/>
    <m/>
    <m/>
    <m/>
    <m/>
    <m/>
    <m/>
    <s v="資料清單"/>
    <x v="22"/>
    <x v="35"/>
    <x v="60"/>
    <x v="19"/>
    <e v="#N/A"/>
    <s v="Product Horizon"/>
    <x v="452"/>
    <x v="1"/>
    <x v="0"/>
    <x v="477"/>
    <x v="12"/>
    <s v="IEC_STD_V10 &gt;&gt; Common &gt;&gt; AutoMetaDataProduct Horizon"/>
    <x v="3"/>
    <x v="0"/>
    <s v="產品視野Dimension"/>
    <n v="1047"/>
    <n v="1172"/>
    <n v="0"/>
    <s v=""/>
    <n v="0"/>
    <n v="0"/>
    <n v="1047"/>
    <x v="217"/>
    <s v="RFQ Detail of Award Project"/>
    <x v="116"/>
    <e v="#N/A"/>
    <x v="0"/>
    <s v="P.2.2.0:"/>
    <x v="119"/>
    <x v="119"/>
    <x v="1174"/>
    <x v="451"/>
    <x v="452"/>
    <x v="401"/>
    <x v="76"/>
    <x v="0"/>
    <x v="0"/>
    <x v="2"/>
    <m/>
    <x v="0"/>
    <x v="3"/>
    <s v="RFQ Detail of Award Project_Product Horizon"/>
    <x v="1158"/>
    <x v="3"/>
    <x v="0"/>
    <x v="5"/>
    <x v="9"/>
    <x v="0"/>
    <x v="0"/>
    <s v="DM_RFQ_PROJECT_AWARD"/>
    <s v="PRODUCT_HORIZON"/>
    <x v="107"/>
    <x v="308"/>
    <x v="0"/>
    <n v="8"/>
    <x v="5"/>
    <x v="5"/>
    <x v="0"/>
    <s v=""/>
    <s v=""/>
    <n v="1174"/>
    <s v="-1174"/>
    <x v="0"/>
    <x v="0"/>
    <x v="0"/>
    <x v="452"/>
    <x v="12"/>
    <s v="產品視野"/>
    <s v=""/>
    <s v=""/>
    <x v="0"/>
    <x v="60"/>
    <m/>
    <s v="^()$"/>
    <n v="9"/>
    <x v="0"/>
    <x v="9"/>
    <x v="0"/>
    <x v="1"/>
    <x v="1"/>
    <x v="1"/>
    <b v="0"/>
    <x v="1"/>
    <x v="1"/>
    <n v="0"/>
    <x v="0"/>
    <b v="0"/>
    <b v="0"/>
    <b v="0"/>
    <b v="0"/>
    <b v="0"/>
    <b v="0"/>
    <b v="0"/>
    <b v="0"/>
    <b v="0"/>
    <b v="0"/>
    <b v="0"/>
    <x v="0"/>
    <x v="0"/>
    <n v="0"/>
    <x v="18"/>
    <x v="0"/>
  </r>
  <r>
    <m/>
    <x v="9"/>
    <x v="19"/>
    <x v="181"/>
    <x v="181"/>
    <x v="1"/>
    <x v="475"/>
    <s v="產品系列"/>
    <x v="3"/>
    <x v="117"/>
    <m/>
    <s v="General"/>
    <s v="代碼類"/>
    <m/>
    <x v="7"/>
    <s v="SAL"/>
    <x v="12"/>
    <x v="5"/>
    <x v="0"/>
    <x v="0"/>
    <s v="DM_RFQ_PROJECT_AWARD"/>
    <s v="PRODUCT_SERIES"/>
    <m/>
    <m/>
    <m/>
    <m/>
    <m/>
    <m/>
    <m/>
    <m/>
    <m/>
    <m/>
    <m/>
    <m/>
    <m/>
    <m/>
    <m/>
    <m/>
    <m/>
    <m/>
    <s v="資料清單"/>
    <x v="22"/>
    <x v="36"/>
    <x v="60"/>
    <x v="19"/>
    <e v="#N/A"/>
    <s v="Product Series"/>
    <x v="181"/>
    <x v="1"/>
    <x v="0"/>
    <x v="475"/>
    <x v="12"/>
    <s v="IEC_STD_V10 &gt;&gt; Common &gt;&gt; AutoMetaDataProduct Series"/>
    <x v="3"/>
    <x v="0"/>
    <s v="產品系列Dimension"/>
    <n v="343"/>
    <n v="1172"/>
    <n v="0"/>
    <s v=""/>
    <n v="0"/>
    <n v="0"/>
    <n v="1042"/>
    <x v="84"/>
    <s v="RFQ Detail of Award Project"/>
    <x v="116"/>
    <e v="#N/A"/>
    <x v="0"/>
    <s v="P.2.2.0:"/>
    <x v="120"/>
    <x v="120"/>
    <x v="1175"/>
    <x v="181"/>
    <x v="181"/>
    <x v="381"/>
    <x v="0"/>
    <x v="0"/>
    <x v="0"/>
    <x v="2"/>
    <m/>
    <x v="0"/>
    <x v="3"/>
    <s v="RFQ Detail of Award Project_Product Series"/>
    <x v="1159"/>
    <x v="3"/>
    <x v="0"/>
    <x v="5"/>
    <x v="9"/>
    <x v="0"/>
    <x v="0"/>
    <s v="DM_RFQ_PROJECT_AWARD"/>
    <s v="PRODUCT_SERIES"/>
    <x v="107"/>
    <x v="281"/>
    <x v="0"/>
    <n v="8"/>
    <x v="5"/>
    <x v="5"/>
    <x v="0"/>
    <s v=""/>
    <s v=""/>
    <n v="1175"/>
    <s v="-1175"/>
    <x v="0"/>
    <x v="0"/>
    <x v="0"/>
    <x v="181"/>
    <x v="12"/>
    <s v="產品系列"/>
    <s v=""/>
    <s v=""/>
    <x v="0"/>
    <x v="60"/>
    <m/>
    <s v="^()$"/>
    <n v="9"/>
    <x v="0"/>
    <x v="9"/>
    <x v="0"/>
    <x v="1"/>
    <x v="1"/>
    <x v="1"/>
    <b v="0"/>
    <x v="1"/>
    <x v="1"/>
    <n v="0"/>
    <x v="0"/>
    <b v="0"/>
    <b v="0"/>
    <b v="0"/>
    <b v="0"/>
    <b v="0"/>
    <b v="0"/>
    <b v="0"/>
    <b v="0"/>
    <b v="0"/>
    <b v="0"/>
    <b v="0"/>
    <x v="0"/>
    <x v="0"/>
    <n v="0"/>
    <x v="0"/>
    <x v="0"/>
  </r>
  <r>
    <m/>
    <x v="9"/>
    <x v="19"/>
    <x v="487"/>
    <x v="488"/>
    <x v="219"/>
    <x v="513"/>
    <s v="詢價結束年度"/>
    <x v="3"/>
    <x v="117"/>
    <m/>
    <s v="General"/>
    <s v="數值類"/>
    <m/>
    <x v="7"/>
    <s v="SAL"/>
    <x v="12"/>
    <x v="5"/>
    <x v="0"/>
    <x v="0"/>
    <s v="DM_RFQ_PROJECT_AWARD"/>
    <s v="AWARD_YEAR"/>
    <m/>
    <m/>
    <m/>
    <m/>
    <m/>
    <m/>
    <m/>
    <m/>
    <m/>
    <m/>
    <m/>
    <m/>
    <m/>
    <m/>
    <m/>
    <m/>
    <m/>
    <m/>
    <s v="資料清單"/>
    <x v="22"/>
    <x v="37"/>
    <x v="60"/>
    <x v="19"/>
    <e v="#N/A"/>
    <s v="RFQ End Year"/>
    <x v="488"/>
    <x v="219"/>
    <x v="0"/>
    <x v="513"/>
    <x v="12"/>
    <s v="IEC_STD_V10 &gt;&gt; Common &gt;&gt; AutoMetaDataRFQ End Year"/>
    <x v="3"/>
    <x v="0"/>
    <s v="詢價結束年度Dimension"/>
    <n v="1106"/>
    <n v="1172"/>
    <n v="0"/>
    <s v=""/>
    <n v="0"/>
    <n v="0"/>
    <n v="1106"/>
    <x v="228"/>
    <s v="RFQ Detail of Award Project"/>
    <x v="116"/>
    <e v="#N/A"/>
    <x v="0"/>
    <s v="P.2.2.0:"/>
    <x v="121"/>
    <x v="121"/>
    <x v="1176"/>
    <x v="487"/>
    <x v="488"/>
    <x v="406"/>
    <x v="0"/>
    <x v="0"/>
    <x v="0"/>
    <x v="4"/>
    <m/>
    <x v="0"/>
    <x v="3"/>
    <s v="RFQ Detail of Award Project_RFQ End Year"/>
    <x v="1160"/>
    <x v="3"/>
    <x v="0"/>
    <x v="5"/>
    <x v="9"/>
    <x v="0"/>
    <x v="0"/>
    <s v="DM_RFQ_PROJECT_AWARD"/>
    <s v="AWARD_YEAR"/>
    <x v="107"/>
    <x v="357"/>
    <x v="0"/>
    <n v="8"/>
    <x v="5"/>
    <x v="5"/>
    <x v="4"/>
    <s v=""/>
    <s v=""/>
    <n v="1176"/>
    <s v="-1176"/>
    <x v="0"/>
    <x v="0"/>
    <x v="0"/>
    <x v="488"/>
    <x v="12"/>
    <s v="詢價結束年度"/>
    <s v=""/>
    <s v=""/>
    <x v="0"/>
    <x v="60"/>
    <m/>
    <s v="^()$"/>
    <n v="9"/>
    <x v="0"/>
    <x v="9"/>
    <x v="0"/>
    <x v="1"/>
    <x v="1"/>
    <x v="1"/>
    <b v="0"/>
    <x v="1"/>
    <x v="1"/>
    <n v="0"/>
    <x v="0"/>
    <b v="0"/>
    <b v="0"/>
    <b v="0"/>
    <b v="0"/>
    <b v="0"/>
    <b v="0"/>
    <b v="0"/>
    <b v="0"/>
    <b v="0"/>
    <b v="0"/>
    <b v="0"/>
    <x v="0"/>
    <x v="0"/>
    <n v="0"/>
    <x v="2"/>
    <x v="0"/>
  </r>
  <r>
    <m/>
    <x v="9"/>
    <x v="19"/>
    <x v="502"/>
    <x v="503"/>
    <x v="1"/>
    <x v="528"/>
    <s v="累計專案出貨量/預估銷貨數量"/>
    <x v="4"/>
    <x v="117"/>
    <s v="RFQ Detail of Award Project_Estimated Sales Quantity;RFQ Detail of Award Project_Accumulative Product Series Shipping Volume"/>
    <s v="General"/>
    <s v="比例類"/>
    <m/>
    <x v="7"/>
    <s v="SAL"/>
    <x v="12"/>
    <x v="5"/>
    <x v="0"/>
    <x v="0"/>
    <s v="DM_RFQ_PROJECT_AWARD"/>
    <s v="HITE_RATE_OF_SALES_QUANTITY"/>
    <m/>
    <m/>
    <m/>
    <m/>
    <m/>
    <m/>
    <m/>
    <m/>
    <m/>
    <m/>
    <m/>
    <m/>
    <m/>
    <m/>
    <m/>
    <m/>
    <m/>
    <m/>
    <s v="資料清單"/>
    <x v="22"/>
    <x v="38"/>
    <x v="60"/>
    <x v="19"/>
    <e v="#N/A"/>
    <s v="Hite Rate of Sales Quantity"/>
    <x v="503"/>
    <x v="1"/>
    <x v="0"/>
    <x v="528"/>
    <x v="12"/>
    <s v="IEC_STD_V10 &gt;&gt; Common &gt;&gt; AutoMetaDataHite Rate of Sales Quantity"/>
    <x v="4"/>
    <x v="0"/>
    <s v="專案銷量達成率Measure"/>
    <n v="1122"/>
    <n v="1172"/>
    <e v="#N/A"/>
    <s v=""/>
    <n v="0"/>
    <n v="0"/>
    <n v="1122"/>
    <x v="229"/>
    <s v="RFQ Detail of Award Project"/>
    <x v="116"/>
    <e v="#N/A"/>
    <x v="85"/>
    <s v="P.2.2.0:"/>
    <x v="122"/>
    <x v="122"/>
    <x v="1177"/>
    <x v="502"/>
    <x v="503"/>
    <x v="421"/>
    <x v="0"/>
    <x v="0"/>
    <x v="0"/>
    <x v="5"/>
    <m/>
    <x v="0"/>
    <x v="4"/>
    <s v="RFQ Detail of Award Project_Hite Rate of Sales Quantity"/>
    <x v="1161"/>
    <x v="4"/>
    <x v="0"/>
    <x v="5"/>
    <x v="9"/>
    <x v="0"/>
    <x v="0"/>
    <s v="DM_RFQ_PROJECT_AWARD"/>
    <s v="HITE_RATE_OF_SALES_QUANTITY"/>
    <x v="107"/>
    <x v="352"/>
    <x v="0"/>
    <n v="8"/>
    <x v="5"/>
    <x v="5"/>
    <x v="4"/>
    <s v=""/>
    <s v=""/>
    <n v="1177"/>
    <s v="-1177"/>
    <x v="0"/>
    <x v="0"/>
    <x v="0"/>
    <x v="503"/>
    <x v="12"/>
    <s v="專案銷量達成率"/>
    <s v=""/>
    <s v=""/>
    <x v="0"/>
    <x v="60"/>
    <m/>
    <s v="^()$"/>
    <n v="9"/>
    <x v="0"/>
    <x v="9"/>
    <x v="0"/>
    <x v="1"/>
    <x v="1"/>
    <x v="1"/>
    <b v="0"/>
    <x v="1"/>
    <x v="1"/>
    <n v="0"/>
    <x v="0"/>
    <b v="0"/>
    <b v="0"/>
    <b v="0"/>
    <b v="0"/>
    <b v="0"/>
    <b v="0"/>
    <b v="0"/>
    <b v="0"/>
    <b v="0"/>
    <b v="0"/>
    <b v="0"/>
    <x v="0"/>
    <x v="0"/>
    <n v="0"/>
    <x v="8"/>
    <x v="0"/>
  </r>
  <r>
    <m/>
    <x v="9"/>
    <x v="19"/>
    <x v="489"/>
    <x v="490"/>
    <x v="1"/>
    <x v="515"/>
    <s v="預估產品家族營收"/>
    <x v="4"/>
    <x v="117"/>
    <m/>
    <s v="General"/>
    <s v="金額類"/>
    <m/>
    <x v="7"/>
    <s v="SAL"/>
    <x v="12"/>
    <x v="5"/>
    <x v="0"/>
    <x v="0"/>
    <s v="DM_RFQ_PROJECT_AWARD"/>
    <s v="ESTIMATED_PRODUCT_FAMILY_REVENUE"/>
    <m/>
    <m/>
    <m/>
    <m/>
    <m/>
    <m/>
    <m/>
    <m/>
    <m/>
    <m/>
    <m/>
    <m/>
    <m/>
    <m/>
    <m/>
    <m/>
    <m/>
    <m/>
    <s v="資料清單"/>
    <x v="22"/>
    <x v="39"/>
    <x v="60"/>
    <x v="19"/>
    <e v="#N/A"/>
    <s v="Estimated Product Family Revenue"/>
    <x v="490"/>
    <x v="1"/>
    <x v="0"/>
    <x v="515"/>
    <x v="12"/>
    <s v="IEC_STD_V10 &gt;&gt; Common &gt;&gt; AutoMetaDataEstimated Product Family Revenue"/>
    <x v="4"/>
    <x v="0"/>
    <s v="預估產品家族營收Measure"/>
    <n v="1108"/>
    <n v="1172"/>
    <n v="0"/>
    <s v=""/>
    <n v="0"/>
    <n v="0"/>
    <n v="1108"/>
    <x v="225"/>
    <s v="RFQ Detail of Award Project"/>
    <x v="116"/>
    <e v="#N/A"/>
    <x v="0"/>
    <s v="P.2.2.0:"/>
    <x v="123"/>
    <x v="123"/>
    <x v="1178"/>
    <x v="489"/>
    <x v="490"/>
    <x v="437"/>
    <x v="0"/>
    <x v="0"/>
    <x v="0"/>
    <x v="6"/>
    <m/>
    <x v="0"/>
    <x v="4"/>
    <s v="RFQ Detail of Award Project_Estimated Product Family Revenue"/>
    <x v="1162"/>
    <x v="4"/>
    <x v="0"/>
    <x v="5"/>
    <x v="9"/>
    <x v="0"/>
    <x v="0"/>
    <s v="DM_RFQ_PROJECT_AWARD"/>
    <s v="ESTIMATED_PRODUCT_FAMILY_REVENUE"/>
    <x v="107"/>
    <x v="339"/>
    <x v="0"/>
    <n v="8"/>
    <x v="5"/>
    <x v="5"/>
    <x v="4"/>
    <s v=""/>
    <s v=""/>
    <n v="1178"/>
    <s v="-1178"/>
    <x v="0"/>
    <x v="0"/>
    <x v="0"/>
    <x v="490"/>
    <x v="12"/>
    <s v="預估產品家族營收"/>
    <s v=""/>
    <s v=""/>
    <x v="0"/>
    <x v="60"/>
    <m/>
    <s v="^()$"/>
    <n v="9"/>
    <x v="0"/>
    <x v="9"/>
    <x v="0"/>
    <x v="1"/>
    <x v="1"/>
    <x v="1"/>
    <b v="0"/>
    <x v="1"/>
    <x v="1"/>
    <n v="0"/>
    <x v="0"/>
    <b v="0"/>
    <b v="0"/>
    <b v="0"/>
    <b v="0"/>
    <b v="0"/>
    <b v="0"/>
    <b v="0"/>
    <b v="0"/>
    <b v="0"/>
    <b v="0"/>
    <b v="0"/>
    <x v="0"/>
    <x v="0"/>
    <n v="0"/>
    <x v="20"/>
    <x v="0"/>
  </r>
  <r>
    <m/>
    <x v="9"/>
    <x v="19"/>
    <x v="468"/>
    <x v="469"/>
    <x v="1"/>
    <x v="494"/>
    <s v="累計專案銷貨收入"/>
    <x v="4"/>
    <x v="117"/>
    <m/>
    <s v="General"/>
    <s v="金額類"/>
    <m/>
    <x v="7"/>
    <s v="SAL"/>
    <x v="12"/>
    <x v="5"/>
    <x v="0"/>
    <x v="0"/>
    <s v="DM_RFQ_PROJECT_AWARD"/>
    <s v="ACCUMULATIVE_REVENUE"/>
    <m/>
    <m/>
    <m/>
    <m/>
    <m/>
    <m/>
    <m/>
    <m/>
    <m/>
    <m/>
    <m/>
    <m/>
    <m/>
    <m/>
    <m/>
    <m/>
    <m/>
    <m/>
    <s v="資料清單"/>
    <x v="22"/>
    <x v="40"/>
    <x v="60"/>
    <x v="19"/>
    <e v="#N/A"/>
    <s v="Accumulative Product Series Revenue"/>
    <x v="469"/>
    <x v="1"/>
    <x v="0"/>
    <x v="494"/>
    <x v="12"/>
    <s v="IEC_STD_V10 &gt;&gt; Common &gt;&gt; AutoMetaDataAccumulative Product Series Revenue"/>
    <x v="4"/>
    <x v="0"/>
    <s v="累計專案銷貨收入Measure"/>
    <n v="1071"/>
    <n v="1172"/>
    <n v="0"/>
    <s v=""/>
    <n v="0"/>
    <n v="0"/>
    <n v="1071"/>
    <x v="218"/>
    <s v="RFQ Detail of Award Project"/>
    <x v="116"/>
    <e v="#N/A"/>
    <x v="0"/>
    <s v="P.2.2.0:"/>
    <x v="124"/>
    <x v="124"/>
    <x v="1179"/>
    <x v="468"/>
    <x v="469"/>
    <x v="441"/>
    <x v="0"/>
    <x v="0"/>
    <x v="0"/>
    <x v="6"/>
    <m/>
    <x v="0"/>
    <x v="4"/>
    <s v="RFQ Detail of Award Project_Accumulative Product Series Revenue"/>
    <x v="1163"/>
    <x v="4"/>
    <x v="0"/>
    <x v="5"/>
    <x v="9"/>
    <x v="0"/>
    <x v="0"/>
    <s v="DM_RFQ_PROJECT_AWARD"/>
    <s v="ACCUMULATIVE_REVENUE"/>
    <x v="107"/>
    <x v="321"/>
    <x v="0"/>
    <n v="8"/>
    <x v="5"/>
    <x v="5"/>
    <x v="4"/>
    <s v=""/>
    <s v=""/>
    <n v="1179"/>
    <s v="-1179"/>
    <x v="0"/>
    <x v="0"/>
    <x v="0"/>
    <x v="469"/>
    <x v="12"/>
    <s v="累計專案銷貨收入"/>
    <s v=""/>
    <s v=""/>
    <x v="0"/>
    <x v="60"/>
    <m/>
    <s v="^()$"/>
    <n v="9"/>
    <x v="0"/>
    <x v="9"/>
    <x v="0"/>
    <x v="1"/>
    <x v="1"/>
    <x v="1"/>
    <b v="0"/>
    <x v="1"/>
    <x v="1"/>
    <n v="0"/>
    <x v="0"/>
    <b v="0"/>
    <b v="0"/>
    <b v="0"/>
    <b v="0"/>
    <b v="0"/>
    <b v="0"/>
    <b v="0"/>
    <b v="0"/>
    <b v="0"/>
    <b v="0"/>
    <b v="0"/>
    <x v="0"/>
    <x v="0"/>
    <n v="0"/>
    <x v="14"/>
    <x v="0"/>
  </r>
  <r>
    <m/>
    <x v="9"/>
    <x v="19"/>
    <x v="490"/>
    <x v="491"/>
    <x v="1"/>
    <x v="516"/>
    <s v="預估銷售數量"/>
    <x v="4"/>
    <x v="117"/>
    <m/>
    <s v="General"/>
    <s v="數值類"/>
    <m/>
    <x v="7"/>
    <s v="SAL"/>
    <x v="12"/>
    <x v="5"/>
    <x v="0"/>
    <x v="0"/>
    <s v="DM_RFQ_PROJECT_AWARD"/>
    <s v="ESTIMATED_SALES_QUANTITY"/>
    <m/>
    <m/>
    <m/>
    <m/>
    <m/>
    <m/>
    <m/>
    <m/>
    <m/>
    <m/>
    <m/>
    <m/>
    <m/>
    <m/>
    <m/>
    <m/>
    <m/>
    <m/>
    <s v="資料清單"/>
    <x v="22"/>
    <x v="41"/>
    <x v="60"/>
    <x v="19"/>
    <e v="#N/A"/>
    <s v="Estimated Sales Quantity"/>
    <x v="491"/>
    <x v="1"/>
    <x v="0"/>
    <x v="516"/>
    <x v="12"/>
    <s v="IEC_STD_V10 &gt;&gt; Common &gt;&gt; AutoMetaDataEstimated Sales Quantity"/>
    <x v="4"/>
    <x v="0"/>
    <s v="預估銷售數量Measure"/>
    <n v="1109"/>
    <n v="1172"/>
    <n v="0"/>
    <s v=""/>
    <n v="0"/>
    <n v="0"/>
    <n v="1109"/>
    <x v="226"/>
    <s v="RFQ Detail of Award Project"/>
    <x v="116"/>
    <e v="#N/A"/>
    <x v="0"/>
    <s v="P.2.2.0:"/>
    <x v="125"/>
    <x v="125"/>
    <x v="1180"/>
    <x v="490"/>
    <x v="491"/>
    <x v="438"/>
    <x v="0"/>
    <x v="0"/>
    <x v="0"/>
    <x v="4"/>
    <m/>
    <x v="0"/>
    <x v="4"/>
    <s v="RFQ Detail of Award Project_Estimated Sales Quantity"/>
    <x v="1164"/>
    <x v="4"/>
    <x v="0"/>
    <x v="5"/>
    <x v="9"/>
    <x v="0"/>
    <x v="0"/>
    <s v="DM_RFQ_PROJECT_AWARD"/>
    <s v="ESTIMATED_SALES_QUANTITY"/>
    <x v="107"/>
    <x v="340"/>
    <x v="0"/>
    <n v="8"/>
    <x v="5"/>
    <x v="5"/>
    <x v="4"/>
    <s v=""/>
    <s v=""/>
    <n v="1180"/>
    <s v="-1180"/>
    <x v="0"/>
    <x v="0"/>
    <x v="0"/>
    <x v="491"/>
    <x v="12"/>
    <s v="預估銷售數量"/>
    <s v=""/>
    <s v=""/>
    <x v="0"/>
    <x v="60"/>
    <m/>
    <s v="^()$"/>
    <n v="9"/>
    <x v="0"/>
    <x v="9"/>
    <x v="0"/>
    <x v="1"/>
    <x v="1"/>
    <x v="1"/>
    <b v="0"/>
    <x v="1"/>
    <x v="1"/>
    <n v="0"/>
    <x v="0"/>
    <b v="0"/>
    <b v="0"/>
    <b v="0"/>
    <b v="0"/>
    <b v="0"/>
    <b v="0"/>
    <b v="0"/>
    <b v="0"/>
    <b v="0"/>
    <b v="0"/>
    <b v="0"/>
    <x v="0"/>
    <x v="0"/>
    <n v="0"/>
    <x v="9"/>
    <x v="0"/>
  </r>
  <r>
    <m/>
    <x v="9"/>
    <x v="19"/>
    <x v="467"/>
    <x v="468"/>
    <x v="1"/>
    <x v="493"/>
    <s v="累計專案出貨量"/>
    <x v="4"/>
    <x v="117"/>
    <m/>
    <s v="General"/>
    <s v="數值類"/>
    <m/>
    <x v="7"/>
    <s v="SAL"/>
    <x v="12"/>
    <x v="5"/>
    <x v="0"/>
    <x v="0"/>
    <s v="DM_RFQ_PROJECT_AWARD"/>
    <s v="ACCUMULATIVE_SHIPPING_VOLUME"/>
    <m/>
    <m/>
    <m/>
    <m/>
    <m/>
    <m/>
    <m/>
    <m/>
    <m/>
    <m/>
    <m/>
    <m/>
    <m/>
    <m/>
    <m/>
    <m/>
    <m/>
    <m/>
    <s v="資料清單"/>
    <x v="22"/>
    <x v="42"/>
    <x v="60"/>
    <x v="19"/>
    <e v="#N/A"/>
    <s v="Accumulative Product Series Shipping Volume"/>
    <x v="468"/>
    <x v="1"/>
    <x v="0"/>
    <x v="493"/>
    <x v="12"/>
    <s v="IEC_STD_V10 &gt;&gt; Common &gt;&gt; AutoMetaDataAccumulative Product Series Shipping Volume"/>
    <x v="4"/>
    <x v="0"/>
    <s v="累計專案出貨量Measure"/>
    <n v="1070"/>
    <n v="1172"/>
    <n v="0"/>
    <s v=""/>
    <n v="0"/>
    <n v="0"/>
    <n v="1070"/>
    <x v="219"/>
    <s v="RFQ Detail of Award Project"/>
    <x v="116"/>
    <e v="#N/A"/>
    <x v="0"/>
    <s v="P.2.2.0:"/>
    <x v="126"/>
    <x v="126"/>
    <x v="1181"/>
    <x v="467"/>
    <x v="468"/>
    <x v="442"/>
    <x v="0"/>
    <x v="0"/>
    <x v="0"/>
    <x v="4"/>
    <m/>
    <x v="0"/>
    <x v="4"/>
    <s v="RFQ Detail of Award Project_Accumulative Product Series Shipping Volume"/>
    <x v="1165"/>
    <x v="4"/>
    <x v="0"/>
    <x v="5"/>
    <x v="9"/>
    <x v="0"/>
    <x v="0"/>
    <s v="DM_RFQ_PROJECT_AWARD"/>
    <s v="ACCUMULATIVE_SHIPPING_VOLUME"/>
    <x v="107"/>
    <x v="320"/>
    <x v="0"/>
    <n v="8"/>
    <x v="5"/>
    <x v="5"/>
    <x v="4"/>
    <s v=""/>
    <s v=""/>
    <n v="1181"/>
    <s v="-1181"/>
    <x v="0"/>
    <x v="0"/>
    <x v="0"/>
    <x v="468"/>
    <x v="12"/>
    <s v="累計專案出貨量"/>
    <s v=""/>
    <s v=""/>
    <x v="0"/>
    <x v="60"/>
    <m/>
    <s v="^()$"/>
    <n v="9"/>
    <x v="0"/>
    <x v="9"/>
    <x v="0"/>
    <x v="1"/>
    <x v="1"/>
    <x v="1"/>
    <b v="0"/>
    <x v="1"/>
    <x v="1"/>
    <n v="0"/>
    <x v="0"/>
    <b v="0"/>
    <b v="0"/>
    <b v="0"/>
    <b v="0"/>
    <b v="0"/>
    <b v="0"/>
    <b v="0"/>
    <b v="0"/>
    <b v="0"/>
    <b v="0"/>
    <b v="0"/>
    <x v="0"/>
    <x v="0"/>
    <n v="0"/>
    <x v="44"/>
    <x v="0"/>
  </r>
  <r>
    <m/>
    <x v="9"/>
    <x v="19"/>
    <x v="491"/>
    <x v="492"/>
    <x v="1"/>
    <x v="517"/>
    <s v="預估產品家族成本"/>
    <x v="4"/>
    <x v="117"/>
    <m/>
    <s v="General"/>
    <s v="金額類"/>
    <m/>
    <x v="7"/>
    <s v="SAL"/>
    <x v="12"/>
    <x v="5"/>
    <x v="0"/>
    <x v="0"/>
    <s v="DM_RFQ_PROJECT_AWARD"/>
    <s v="ESTIMATE_PRODUCT_FAMILY_COST"/>
    <m/>
    <m/>
    <m/>
    <m/>
    <m/>
    <m/>
    <m/>
    <m/>
    <m/>
    <m/>
    <m/>
    <m/>
    <m/>
    <m/>
    <m/>
    <m/>
    <m/>
    <m/>
    <s v="資料清單"/>
    <x v="22"/>
    <x v="43"/>
    <x v="60"/>
    <x v="19"/>
    <e v="#N/A"/>
    <s v="Estimate Product Family Cost"/>
    <x v="492"/>
    <x v="1"/>
    <x v="0"/>
    <x v="517"/>
    <x v="12"/>
    <s v="IEC_STD_V10 &gt;&gt; Common &gt;&gt; AutoMetaDataEstimate Product Family Cost"/>
    <x v="4"/>
    <x v="0"/>
    <s v="預估產品家族成本Measure"/>
    <n v="1110"/>
    <n v="1172"/>
    <n v="0"/>
    <s v=""/>
    <n v="0"/>
    <n v="0"/>
    <n v="1110"/>
    <x v="227"/>
    <s v="RFQ Detail of Award Project"/>
    <x v="116"/>
    <e v="#N/A"/>
    <x v="0"/>
    <s v="P.2.2.0:"/>
    <x v="127"/>
    <x v="127"/>
    <x v="1182"/>
    <x v="491"/>
    <x v="492"/>
    <x v="439"/>
    <x v="0"/>
    <x v="0"/>
    <x v="0"/>
    <x v="6"/>
    <m/>
    <x v="0"/>
    <x v="4"/>
    <s v="RFQ Detail of Award Project_Estimate Product Family Cost"/>
    <x v="1166"/>
    <x v="4"/>
    <x v="0"/>
    <x v="5"/>
    <x v="9"/>
    <x v="0"/>
    <x v="0"/>
    <s v="DM_RFQ_PROJECT_AWARD"/>
    <s v="ESTIMATE_PRODUCT_FAMILY_COST"/>
    <x v="107"/>
    <x v="341"/>
    <x v="0"/>
    <n v="8"/>
    <x v="5"/>
    <x v="5"/>
    <x v="4"/>
    <s v=""/>
    <s v=""/>
    <n v="1182"/>
    <s v="-1182"/>
    <x v="0"/>
    <x v="0"/>
    <x v="0"/>
    <x v="492"/>
    <x v="12"/>
    <s v="預估產品家族成本"/>
    <s v=""/>
    <s v=""/>
    <x v="0"/>
    <x v="60"/>
    <m/>
    <s v="^()$"/>
    <n v="9"/>
    <x v="0"/>
    <x v="9"/>
    <x v="0"/>
    <x v="1"/>
    <x v="1"/>
    <x v="1"/>
    <b v="0"/>
    <x v="1"/>
    <x v="1"/>
    <n v="0"/>
    <x v="0"/>
    <b v="0"/>
    <b v="0"/>
    <b v="0"/>
    <b v="0"/>
    <b v="0"/>
    <b v="0"/>
    <b v="0"/>
    <b v="0"/>
    <b v="0"/>
    <b v="0"/>
    <b v="0"/>
    <x v="0"/>
    <x v="0"/>
    <n v="0"/>
    <x v="10"/>
    <x v="0"/>
  </r>
  <r>
    <m/>
    <x v="9"/>
    <x v="19"/>
    <x v="473"/>
    <x v="474"/>
    <x v="1"/>
    <x v="499"/>
    <s v="專案收益率"/>
    <x v="4"/>
    <x v="117"/>
    <m/>
    <s v="General"/>
    <s v="比例類"/>
    <m/>
    <x v="7"/>
    <s v="SAL"/>
    <x v="12"/>
    <x v="5"/>
    <x v="0"/>
    <x v="0"/>
    <s v="DM_RFQ_PROJECT_AWARD"/>
    <s v="ACCUMULATIVE_NET_PROFIT_RATE"/>
    <m/>
    <m/>
    <m/>
    <m/>
    <m/>
    <m/>
    <m/>
    <m/>
    <m/>
    <m/>
    <m/>
    <m/>
    <m/>
    <m/>
    <m/>
    <m/>
    <m/>
    <m/>
    <s v="資料清單"/>
    <x v="22"/>
    <x v="44"/>
    <x v="60"/>
    <x v="19"/>
    <e v="#N/A"/>
    <s v="Accumulative Series Profitability Ratio"/>
    <x v="474"/>
    <x v="1"/>
    <x v="0"/>
    <x v="499"/>
    <x v="12"/>
    <s v="IEC_STD_V10 &gt;&gt; Common &gt;&gt; AutoMetaDataAccumulative Series Profitability Ratio"/>
    <x v="4"/>
    <x v="0"/>
    <s v="專案收益率Measure"/>
    <n v="1076"/>
    <n v="1172"/>
    <n v="0"/>
    <s v=""/>
    <n v="0"/>
    <n v="0"/>
    <n v="1076"/>
    <x v="220"/>
    <s v="RFQ Detail of Award Project"/>
    <x v="116"/>
    <e v="#N/A"/>
    <x v="0"/>
    <s v="P.2.2.0:"/>
    <x v="128"/>
    <x v="128"/>
    <x v="1183"/>
    <x v="473"/>
    <x v="474"/>
    <x v="443"/>
    <x v="0"/>
    <x v="0"/>
    <x v="0"/>
    <x v="5"/>
    <m/>
    <x v="0"/>
    <x v="4"/>
    <s v="RFQ Detail of Award Project_Accumulative Series Profitability Ratio"/>
    <x v="1167"/>
    <x v="4"/>
    <x v="0"/>
    <x v="5"/>
    <x v="9"/>
    <x v="0"/>
    <x v="0"/>
    <s v="DM_RFQ_PROJECT_AWARD"/>
    <s v="ACCUMULATIVE_NET_PROFIT_RATE"/>
    <x v="107"/>
    <x v="326"/>
    <x v="0"/>
    <n v="8"/>
    <x v="5"/>
    <x v="5"/>
    <x v="4"/>
    <s v=""/>
    <s v=""/>
    <n v="1183"/>
    <s v="-1183"/>
    <x v="0"/>
    <x v="0"/>
    <x v="0"/>
    <x v="474"/>
    <x v="12"/>
    <s v="專案收益率"/>
    <s v=""/>
    <s v=""/>
    <x v="0"/>
    <x v="60"/>
    <m/>
    <s v="^()$"/>
    <n v="9"/>
    <x v="0"/>
    <x v="9"/>
    <x v="0"/>
    <x v="1"/>
    <x v="1"/>
    <x v="1"/>
    <b v="0"/>
    <x v="1"/>
    <x v="1"/>
    <n v="0"/>
    <x v="0"/>
    <b v="0"/>
    <b v="0"/>
    <b v="0"/>
    <b v="0"/>
    <b v="0"/>
    <b v="0"/>
    <b v="0"/>
    <b v="0"/>
    <b v="0"/>
    <b v="0"/>
    <b v="0"/>
    <x v="0"/>
    <x v="0"/>
    <n v="0"/>
    <x v="27"/>
    <x v="0"/>
  </r>
  <r>
    <m/>
    <x v="9"/>
    <x v="19"/>
    <x v="513"/>
    <x v="514"/>
    <x v="1"/>
    <x v="539"/>
    <s v="詢價失敗細節"/>
    <x v="0"/>
    <x v="0"/>
    <m/>
    <s v="General"/>
    <s v="N/A"/>
    <s v="N/A"/>
    <x v="7"/>
    <s v="SAL"/>
    <x v="12"/>
    <x v="5"/>
    <x v="0"/>
    <x v="0"/>
    <s v="DM_RFQ_PROJECT_LOST"/>
    <m/>
    <m/>
    <m/>
    <m/>
    <m/>
    <m/>
    <m/>
    <m/>
    <m/>
    <m/>
    <m/>
    <m/>
    <m/>
    <m/>
    <m/>
    <m/>
    <m/>
    <m/>
    <m/>
    <s v="資料清單"/>
    <x v="22"/>
    <x v="45"/>
    <x v="60"/>
    <x v="19"/>
    <e v="#N/A"/>
    <s v="RFQ Detail of Lose Project"/>
    <x v="514"/>
    <x v="1"/>
    <x v="0"/>
    <x v="539"/>
    <x v="12"/>
    <s v="IEC_STD_V10 &gt;&gt; Common &gt;&gt; AutoMetaDataRFQ Detail of Lose Project"/>
    <x v="0"/>
    <x v="0"/>
    <s v="詢價失敗細節Concept"/>
    <n v="1186"/>
    <n v="0"/>
    <n v="0"/>
    <s v=""/>
    <n v="0"/>
    <n v="0"/>
    <n v="0"/>
    <x v="0"/>
    <s v=""/>
    <x v="0"/>
    <s v=""/>
    <x v="0"/>
    <s v="P.2.2.0:"/>
    <x v="129"/>
    <x v="129"/>
    <x v="1184"/>
    <x v="513"/>
    <x v="514"/>
    <x v="444"/>
    <x v="26"/>
    <x v="0"/>
    <x v="0"/>
    <x v="7"/>
    <m/>
    <x v="0"/>
    <x v="0"/>
    <s v="RFQ Detail of Lose Project"/>
    <x v="1168"/>
    <x v="0"/>
    <x v="0"/>
    <x v="5"/>
    <x v="9"/>
    <x v="0"/>
    <x v="0"/>
    <s v="DM_RFQ_PROJECT_LOST"/>
    <s v=""/>
    <x v="108"/>
    <x v="0"/>
    <x v="0"/>
    <n v="8"/>
    <x v="5"/>
    <x v="5"/>
    <x v="4"/>
    <s v=""/>
    <s v=""/>
    <n v="1184"/>
    <s v="-1184"/>
    <x v="0"/>
    <x v="0"/>
    <x v="0"/>
    <x v="514"/>
    <x v="12"/>
    <s v="詢價失敗細節"/>
    <s v=""/>
    <s v=""/>
    <x v="0"/>
    <x v="60"/>
    <m/>
    <s v="^()$"/>
    <n v="9"/>
    <x v="0"/>
    <x v="9"/>
    <x v="0"/>
    <x v="1"/>
    <x v="0"/>
    <x v="1"/>
    <b v="0"/>
    <x v="1"/>
    <x v="0"/>
    <n v="0"/>
    <x v="0"/>
    <b v="0"/>
    <b v="0"/>
    <b v="0"/>
    <b v="0"/>
    <b v="0"/>
    <b v="0"/>
    <b v="0"/>
    <b v="0"/>
    <b v="0"/>
    <b v="0"/>
    <b v="0"/>
    <x v="0"/>
    <x v="0"/>
    <n v="0"/>
    <x v="21"/>
    <x v="0"/>
  </r>
  <r>
    <m/>
    <x v="9"/>
    <x v="19"/>
    <x v="177"/>
    <x v="177"/>
    <x v="1"/>
    <x v="258"/>
    <s v="事業處代碼"/>
    <x v="3"/>
    <x v="118"/>
    <m/>
    <s v="General"/>
    <s v="代碼類"/>
    <s v="BU1, BU2"/>
    <x v="7"/>
    <s v="SAL"/>
    <x v="12"/>
    <x v="5"/>
    <x v="0"/>
    <x v="0"/>
    <s v="DM_RFQ_PROJECT_LOST"/>
    <s v="BU_CODE"/>
    <m/>
    <m/>
    <m/>
    <m/>
    <m/>
    <m/>
    <m/>
    <m/>
    <m/>
    <m/>
    <m/>
    <m/>
    <m/>
    <m/>
    <m/>
    <m/>
    <m/>
    <m/>
    <s v="資料清單"/>
    <x v="22"/>
    <x v="46"/>
    <x v="60"/>
    <x v="19"/>
    <e v="#N/A"/>
    <s v="BU Code"/>
    <x v="177"/>
    <x v="1"/>
    <x v="0"/>
    <x v="258"/>
    <x v="12"/>
    <s v="IEC_STD_V10 &gt;&gt; Common &gt;&gt; AutoMetaDataBU Code"/>
    <x v="3"/>
    <x v="0"/>
    <s v="事業處代碼Dimension"/>
    <n v="339"/>
    <n v="1186"/>
    <n v="0"/>
    <s v=""/>
    <n v="0"/>
    <n v="0"/>
    <n v="1055"/>
    <x v="80"/>
    <s v="RFQ Detail of Lose Project"/>
    <x v="117"/>
    <e v="#N/A"/>
    <x v="0"/>
    <s v="P.2.2.0:"/>
    <x v="130"/>
    <x v="130"/>
    <x v="1185"/>
    <x v="177"/>
    <x v="177"/>
    <x v="379"/>
    <x v="67"/>
    <x v="0"/>
    <x v="0"/>
    <x v="2"/>
    <m/>
    <x v="0"/>
    <x v="3"/>
    <s v="RFQ Detail of Lose Project_BU Code"/>
    <x v="1169"/>
    <x v="3"/>
    <x v="0"/>
    <x v="5"/>
    <x v="9"/>
    <x v="0"/>
    <x v="0"/>
    <s v="DM_RFQ_PROJECT_LOST"/>
    <s v="BU_CODE"/>
    <x v="108"/>
    <x v="96"/>
    <x v="0"/>
    <n v="8"/>
    <x v="5"/>
    <x v="5"/>
    <x v="0"/>
    <s v=""/>
    <s v=""/>
    <n v="1185"/>
    <s v="-1185"/>
    <x v="0"/>
    <x v="0"/>
    <x v="0"/>
    <x v="177"/>
    <x v="12"/>
    <s v="事業處代碼"/>
    <s v=""/>
    <s v=""/>
    <x v="0"/>
    <x v="60"/>
    <m/>
    <s v="^()$"/>
    <n v="9"/>
    <x v="0"/>
    <x v="9"/>
    <x v="0"/>
    <x v="1"/>
    <x v="1"/>
    <x v="1"/>
    <b v="0"/>
    <x v="1"/>
    <x v="1"/>
    <n v="0"/>
    <x v="0"/>
    <b v="0"/>
    <b v="0"/>
    <b v="0"/>
    <b v="0"/>
    <b v="0"/>
    <b v="0"/>
    <b v="0"/>
    <b v="0"/>
    <b v="0"/>
    <b v="0"/>
    <b v="0"/>
    <x v="0"/>
    <x v="0"/>
    <n v="0"/>
    <x v="1"/>
    <x v="0"/>
  </r>
  <r>
    <m/>
    <x v="9"/>
    <x v="19"/>
    <x v="179"/>
    <x v="179"/>
    <x v="1"/>
    <x v="183"/>
    <s v="產品事業部門名稱"/>
    <x v="3"/>
    <x v="118"/>
    <m/>
    <s v="General"/>
    <s v="代碼類"/>
    <s v="BU1A_x000a_BU2B"/>
    <x v="7"/>
    <s v="SAL"/>
    <x v="12"/>
    <x v="5"/>
    <x v="0"/>
    <x v="0"/>
    <s v="DM_RFQ_PROJECT_LOST"/>
    <s v="DIVISION_CODE"/>
    <m/>
    <m/>
    <m/>
    <m/>
    <m/>
    <m/>
    <m/>
    <m/>
    <m/>
    <m/>
    <m/>
    <m/>
    <m/>
    <m/>
    <m/>
    <m/>
    <m/>
    <m/>
    <s v="資料清單"/>
    <x v="22"/>
    <x v="47"/>
    <x v="60"/>
    <x v="19"/>
    <e v="#N/A"/>
    <s v="Division Code"/>
    <x v="179"/>
    <x v="1"/>
    <x v="0"/>
    <x v="183"/>
    <x v="12"/>
    <s v="IEC_STD_V10 &gt;&gt; Common &gt;&gt; AutoMetaDataDivision Code"/>
    <x v="3"/>
    <x v="0"/>
    <s v="產品事業部門代碼Dimension"/>
    <n v="341"/>
    <n v="1186"/>
    <n v="0"/>
    <s v=""/>
    <n v="0"/>
    <n v="0"/>
    <n v="1051"/>
    <x v="82"/>
    <s v="RFQ Detail of Lose Project"/>
    <x v="117"/>
    <e v="#N/A"/>
    <x v="0"/>
    <s v="P.2.2.0:"/>
    <x v="131"/>
    <x v="131"/>
    <x v="1186"/>
    <x v="179"/>
    <x v="179"/>
    <x v="403"/>
    <x v="38"/>
    <x v="0"/>
    <x v="0"/>
    <x v="2"/>
    <m/>
    <x v="0"/>
    <x v="3"/>
    <s v="RFQ Detail of Lose Project_Division Code"/>
    <x v="1170"/>
    <x v="3"/>
    <x v="0"/>
    <x v="5"/>
    <x v="9"/>
    <x v="0"/>
    <x v="0"/>
    <s v="DM_RFQ_PROJECT_LOST"/>
    <s v="DIVISION_CODE"/>
    <x v="108"/>
    <x v="98"/>
    <x v="0"/>
    <n v="8"/>
    <x v="5"/>
    <x v="5"/>
    <x v="0"/>
    <s v=""/>
    <s v=""/>
    <n v="1186"/>
    <s v="-1186"/>
    <x v="0"/>
    <x v="0"/>
    <x v="0"/>
    <x v="179"/>
    <x v="12"/>
    <s v="產品事業部門代碼"/>
    <s v=""/>
    <s v=""/>
    <x v="0"/>
    <x v="60"/>
    <m/>
    <s v="^()$"/>
    <n v="9"/>
    <x v="0"/>
    <x v="9"/>
    <x v="0"/>
    <x v="1"/>
    <x v="1"/>
    <x v="1"/>
    <b v="0"/>
    <x v="1"/>
    <x v="1"/>
    <n v="0"/>
    <x v="0"/>
    <b v="0"/>
    <b v="0"/>
    <b v="0"/>
    <b v="0"/>
    <b v="0"/>
    <b v="0"/>
    <b v="0"/>
    <b v="0"/>
    <b v="0"/>
    <b v="0"/>
    <b v="0"/>
    <x v="0"/>
    <x v="0"/>
    <n v="0"/>
    <x v="12"/>
    <x v="0"/>
  </r>
  <r>
    <m/>
    <x v="9"/>
    <x v="19"/>
    <x v="178"/>
    <x v="178"/>
    <x v="1"/>
    <x v="259"/>
    <s v="客戶名稱"/>
    <x v="3"/>
    <x v="118"/>
    <m/>
    <s v="General"/>
    <s v="代碼類"/>
    <s v="HP, ASUS, Dynabook"/>
    <x v="7"/>
    <s v="SAL"/>
    <x v="12"/>
    <x v="5"/>
    <x v="0"/>
    <x v="0"/>
    <s v="DM_RFQ_PROJECT_LOST"/>
    <s v="CUSTOMER_NAME"/>
    <m/>
    <m/>
    <m/>
    <m/>
    <m/>
    <m/>
    <m/>
    <m/>
    <m/>
    <m/>
    <m/>
    <m/>
    <m/>
    <m/>
    <m/>
    <m/>
    <m/>
    <m/>
    <s v="資料清單"/>
    <x v="22"/>
    <x v="48"/>
    <x v="60"/>
    <x v="19"/>
    <e v="#N/A"/>
    <s v="Customer Name"/>
    <x v="178"/>
    <x v="1"/>
    <x v="0"/>
    <x v="259"/>
    <x v="12"/>
    <s v="IEC_STD_V10 &gt;&gt; Common &gt;&gt; AutoMetaDataCustomer Name"/>
    <x v="3"/>
    <x v="0"/>
    <s v="客戶名稱Dimension"/>
    <n v="340"/>
    <n v="1186"/>
    <n v="0"/>
    <s v=""/>
    <n v="0"/>
    <n v="0"/>
    <n v="1036"/>
    <x v="81"/>
    <s v="RFQ Detail of Lose Project"/>
    <x v="117"/>
    <e v="#N/A"/>
    <x v="0"/>
    <s v="P.2.2.0:"/>
    <x v="132"/>
    <x v="132"/>
    <x v="1187"/>
    <x v="178"/>
    <x v="178"/>
    <x v="380"/>
    <x v="77"/>
    <x v="0"/>
    <x v="0"/>
    <x v="2"/>
    <m/>
    <x v="0"/>
    <x v="3"/>
    <s v="RFQ Detail of Lose Project_Customer Name"/>
    <x v="1171"/>
    <x v="3"/>
    <x v="0"/>
    <x v="5"/>
    <x v="9"/>
    <x v="0"/>
    <x v="0"/>
    <s v="DM_RFQ_PROJECT_LOST"/>
    <s v="CUSTOMER_NAME"/>
    <x v="108"/>
    <x v="97"/>
    <x v="0"/>
    <n v="8"/>
    <x v="5"/>
    <x v="5"/>
    <x v="0"/>
    <s v=""/>
    <s v=""/>
    <n v="1187"/>
    <s v="-1187"/>
    <x v="0"/>
    <x v="0"/>
    <x v="0"/>
    <x v="178"/>
    <x v="12"/>
    <s v="客戶名稱"/>
    <s v=""/>
    <s v=""/>
    <x v="0"/>
    <x v="60"/>
    <m/>
    <s v="^()$"/>
    <n v="9"/>
    <x v="0"/>
    <x v="9"/>
    <x v="0"/>
    <x v="1"/>
    <x v="1"/>
    <x v="1"/>
    <b v="0"/>
    <x v="1"/>
    <x v="1"/>
    <n v="0"/>
    <x v="0"/>
    <b v="0"/>
    <b v="0"/>
    <b v="0"/>
    <b v="0"/>
    <b v="0"/>
    <b v="0"/>
    <b v="0"/>
    <b v="0"/>
    <b v="0"/>
    <b v="0"/>
    <b v="0"/>
    <x v="0"/>
    <x v="0"/>
    <n v="0"/>
    <x v="12"/>
    <x v="0"/>
  </r>
  <r>
    <m/>
    <x v="9"/>
    <x v="19"/>
    <x v="451"/>
    <x v="452"/>
    <x v="1"/>
    <x v="477"/>
    <s v="產品視野"/>
    <x v="3"/>
    <x v="118"/>
    <m/>
    <s v="General"/>
    <s v="代碼類"/>
    <s v="H1, H2, H3"/>
    <x v="7"/>
    <s v="SAL"/>
    <x v="12"/>
    <x v="5"/>
    <x v="0"/>
    <x v="0"/>
    <s v="DM_RFQ_PROJECT_LOST"/>
    <s v="PRODUCT_HORIZON"/>
    <m/>
    <m/>
    <m/>
    <m/>
    <m/>
    <m/>
    <m/>
    <m/>
    <m/>
    <m/>
    <m/>
    <m/>
    <m/>
    <m/>
    <m/>
    <m/>
    <m/>
    <m/>
    <s v="資料清單"/>
    <x v="22"/>
    <x v="49"/>
    <x v="60"/>
    <x v="19"/>
    <e v="#N/A"/>
    <s v="Product Horizon"/>
    <x v="452"/>
    <x v="1"/>
    <x v="0"/>
    <x v="477"/>
    <x v="12"/>
    <s v="IEC_STD_V10 &gt;&gt; Common &gt;&gt; AutoMetaDataProduct Horizon"/>
    <x v="3"/>
    <x v="0"/>
    <s v="產品視野Dimension"/>
    <n v="1047"/>
    <n v="1186"/>
    <n v="0"/>
    <s v=""/>
    <n v="0"/>
    <n v="0"/>
    <n v="1047"/>
    <x v="217"/>
    <s v="RFQ Detail of Lose Project"/>
    <x v="117"/>
    <e v="#N/A"/>
    <x v="0"/>
    <s v="P.2.2.0:"/>
    <x v="133"/>
    <x v="133"/>
    <x v="1188"/>
    <x v="451"/>
    <x v="452"/>
    <x v="401"/>
    <x v="76"/>
    <x v="0"/>
    <x v="0"/>
    <x v="2"/>
    <m/>
    <x v="0"/>
    <x v="3"/>
    <s v="RFQ Detail of Lose Project_Product Horizon"/>
    <x v="1172"/>
    <x v="3"/>
    <x v="0"/>
    <x v="5"/>
    <x v="9"/>
    <x v="0"/>
    <x v="0"/>
    <s v="DM_RFQ_PROJECT_LOST"/>
    <s v="PRODUCT_HORIZON"/>
    <x v="108"/>
    <x v="308"/>
    <x v="0"/>
    <n v="8"/>
    <x v="5"/>
    <x v="5"/>
    <x v="0"/>
    <s v=""/>
    <s v=""/>
    <n v="1188"/>
    <s v="-1188"/>
    <x v="0"/>
    <x v="0"/>
    <x v="0"/>
    <x v="452"/>
    <x v="12"/>
    <s v="產品視野"/>
    <s v=""/>
    <s v=""/>
    <x v="0"/>
    <x v="60"/>
    <m/>
    <s v="^()$"/>
    <n v="9"/>
    <x v="0"/>
    <x v="9"/>
    <x v="0"/>
    <x v="1"/>
    <x v="1"/>
    <x v="1"/>
    <b v="0"/>
    <x v="1"/>
    <x v="1"/>
    <n v="0"/>
    <x v="0"/>
    <b v="0"/>
    <b v="0"/>
    <b v="0"/>
    <b v="0"/>
    <b v="0"/>
    <b v="0"/>
    <b v="0"/>
    <b v="0"/>
    <b v="0"/>
    <b v="0"/>
    <b v="0"/>
    <x v="0"/>
    <x v="0"/>
    <n v="0"/>
    <x v="18"/>
    <x v="0"/>
  </r>
  <r>
    <m/>
    <x v="9"/>
    <x v="19"/>
    <x v="181"/>
    <x v="181"/>
    <x v="1"/>
    <x v="475"/>
    <s v="產品系列"/>
    <x v="3"/>
    <x v="118"/>
    <m/>
    <s v="General"/>
    <s v="代碼類"/>
    <m/>
    <x v="7"/>
    <s v="SAL"/>
    <x v="12"/>
    <x v="5"/>
    <x v="0"/>
    <x v="0"/>
    <s v="DM_RFQ_PROJECT_LOST"/>
    <s v="PRODUCT_SERIES"/>
    <m/>
    <m/>
    <m/>
    <m/>
    <m/>
    <m/>
    <m/>
    <m/>
    <m/>
    <m/>
    <m/>
    <m/>
    <m/>
    <m/>
    <m/>
    <m/>
    <m/>
    <m/>
    <s v="資料清單"/>
    <x v="22"/>
    <x v="50"/>
    <x v="60"/>
    <x v="19"/>
    <e v="#N/A"/>
    <s v="Product Series"/>
    <x v="181"/>
    <x v="1"/>
    <x v="0"/>
    <x v="475"/>
    <x v="12"/>
    <s v="IEC_STD_V10 &gt;&gt; Common &gt;&gt; AutoMetaDataProduct Series"/>
    <x v="3"/>
    <x v="0"/>
    <s v="產品系列Dimension"/>
    <n v="343"/>
    <n v="1186"/>
    <n v="0"/>
    <s v=""/>
    <n v="0"/>
    <n v="0"/>
    <n v="1042"/>
    <x v="84"/>
    <s v="RFQ Detail of Lose Project"/>
    <x v="117"/>
    <e v="#N/A"/>
    <x v="0"/>
    <s v="P.2.2.0:"/>
    <x v="134"/>
    <x v="134"/>
    <x v="1189"/>
    <x v="181"/>
    <x v="181"/>
    <x v="381"/>
    <x v="0"/>
    <x v="0"/>
    <x v="0"/>
    <x v="2"/>
    <m/>
    <x v="0"/>
    <x v="3"/>
    <s v="RFQ Detail of Lose Project_Product Series"/>
    <x v="1173"/>
    <x v="3"/>
    <x v="0"/>
    <x v="5"/>
    <x v="9"/>
    <x v="0"/>
    <x v="0"/>
    <s v="DM_RFQ_PROJECT_LOST"/>
    <s v="PRODUCT_SERIES"/>
    <x v="108"/>
    <x v="281"/>
    <x v="0"/>
    <n v="8"/>
    <x v="5"/>
    <x v="5"/>
    <x v="0"/>
    <s v=""/>
    <s v=""/>
    <n v="1189"/>
    <s v="-1189"/>
    <x v="0"/>
    <x v="0"/>
    <x v="0"/>
    <x v="181"/>
    <x v="12"/>
    <s v="產品系列"/>
    <s v=""/>
    <s v=""/>
    <x v="0"/>
    <x v="60"/>
    <m/>
    <s v="^()$"/>
    <n v="9"/>
    <x v="0"/>
    <x v="9"/>
    <x v="0"/>
    <x v="1"/>
    <x v="1"/>
    <x v="1"/>
    <b v="0"/>
    <x v="1"/>
    <x v="1"/>
    <n v="0"/>
    <x v="0"/>
    <b v="0"/>
    <b v="0"/>
    <b v="0"/>
    <b v="0"/>
    <b v="0"/>
    <b v="0"/>
    <b v="0"/>
    <b v="0"/>
    <b v="0"/>
    <b v="0"/>
    <b v="0"/>
    <x v="0"/>
    <x v="0"/>
    <n v="0"/>
    <x v="0"/>
    <x v="0"/>
  </r>
  <r>
    <m/>
    <x v="9"/>
    <x v="19"/>
    <x v="448"/>
    <x v="449"/>
    <x v="1"/>
    <x v="473"/>
    <s v="產品家族"/>
    <x v="3"/>
    <x v="118"/>
    <m/>
    <s v="General"/>
    <s v="代碼類"/>
    <s v="Eunice, Vlad"/>
    <x v="7"/>
    <s v="SAL"/>
    <x v="12"/>
    <x v="5"/>
    <x v="0"/>
    <x v="0"/>
    <s v="DM_RFQ_PROJECT_LOST"/>
    <s v="PRODUCT_FAMILY"/>
    <m/>
    <m/>
    <m/>
    <m/>
    <m/>
    <m/>
    <m/>
    <m/>
    <m/>
    <m/>
    <m/>
    <m/>
    <m/>
    <m/>
    <m/>
    <m/>
    <m/>
    <m/>
    <s v="資料清單"/>
    <x v="22"/>
    <x v="51"/>
    <x v="60"/>
    <x v="19"/>
    <e v="#N/A"/>
    <s v="Product Family"/>
    <x v="449"/>
    <x v="1"/>
    <x v="0"/>
    <x v="473"/>
    <x v="12"/>
    <s v="IEC_STD_V10 &gt;&gt; Common &gt;&gt; AutoMetaDataProduct Family"/>
    <x v="3"/>
    <x v="0"/>
    <s v="產品家族Dimension"/>
    <n v="1038"/>
    <n v="1186"/>
    <n v="0"/>
    <s v=""/>
    <n v="0"/>
    <n v="0"/>
    <n v="1038"/>
    <x v="211"/>
    <s v="RFQ Detail of Lose Project"/>
    <x v="117"/>
    <e v="#N/A"/>
    <x v="0"/>
    <s v="P.2.2.0:"/>
    <x v="135"/>
    <x v="135"/>
    <x v="1190"/>
    <x v="448"/>
    <x v="449"/>
    <x v="402"/>
    <x v="72"/>
    <x v="0"/>
    <x v="0"/>
    <x v="2"/>
    <m/>
    <x v="0"/>
    <x v="3"/>
    <s v="RFQ Detail of Lose Project_Product Family"/>
    <x v="1174"/>
    <x v="3"/>
    <x v="0"/>
    <x v="5"/>
    <x v="9"/>
    <x v="0"/>
    <x v="0"/>
    <s v="DM_RFQ_PROJECT_LOST"/>
    <s v="PRODUCT_FAMILY"/>
    <x v="108"/>
    <x v="306"/>
    <x v="0"/>
    <n v="8"/>
    <x v="5"/>
    <x v="5"/>
    <x v="0"/>
    <s v=""/>
    <s v=""/>
    <n v="1190"/>
    <s v="-1190"/>
    <x v="0"/>
    <x v="0"/>
    <x v="0"/>
    <x v="449"/>
    <x v="12"/>
    <s v="產品家族"/>
    <s v=""/>
    <s v=""/>
    <x v="0"/>
    <x v="60"/>
    <m/>
    <s v="^()$"/>
    <n v="9"/>
    <x v="0"/>
    <x v="9"/>
    <x v="0"/>
    <x v="1"/>
    <x v="1"/>
    <x v="1"/>
    <b v="0"/>
    <x v="1"/>
    <x v="1"/>
    <n v="0"/>
    <x v="0"/>
    <b v="0"/>
    <b v="0"/>
    <b v="0"/>
    <b v="0"/>
    <b v="0"/>
    <b v="0"/>
    <b v="0"/>
    <b v="0"/>
    <b v="1"/>
    <b v="0"/>
    <b v="0"/>
    <x v="1"/>
    <x v="4"/>
    <n v="1"/>
    <x v="0"/>
    <x v="0"/>
  </r>
  <r>
    <m/>
    <x v="9"/>
    <x v="19"/>
    <x v="487"/>
    <x v="488"/>
    <x v="220"/>
    <x v="513"/>
    <s v="詢價結束年度"/>
    <x v="3"/>
    <x v="118"/>
    <m/>
    <s v="General"/>
    <s v="數值類"/>
    <m/>
    <x v="7"/>
    <s v="SAL"/>
    <x v="12"/>
    <x v="5"/>
    <x v="0"/>
    <x v="0"/>
    <s v="DM_RFQ_PROJECT_LOST"/>
    <s v="LOST_YEAR"/>
    <m/>
    <m/>
    <m/>
    <m/>
    <m/>
    <m/>
    <m/>
    <m/>
    <m/>
    <m/>
    <m/>
    <m/>
    <m/>
    <m/>
    <m/>
    <m/>
    <m/>
    <m/>
    <s v="資料清單"/>
    <x v="22"/>
    <x v="52"/>
    <x v="60"/>
    <x v="19"/>
    <e v="#N/A"/>
    <s v="RFQ End Year"/>
    <x v="488"/>
    <x v="220"/>
    <x v="0"/>
    <x v="513"/>
    <x v="12"/>
    <s v="IEC_STD_V10 &gt;&gt; Common &gt;&gt; AutoMetaDataRFQ End Year"/>
    <x v="3"/>
    <x v="0"/>
    <s v="詢價結束年度Dimension"/>
    <n v="1106"/>
    <n v="1186"/>
    <n v="0"/>
    <s v=""/>
    <n v="0"/>
    <n v="0"/>
    <n v="1106"/>
    <x v="228"/>
    <s v="RFQ Detail of Lose Project"/>
    <x v="117"/>
    <e v="#N/A"/>
    <x v="0"/>
    <s v="P.2.2.0:"/>
    <x v="136"/>
    <x v="136"/>
    <x v="1191"/>
    <x v="487"/>
    <x v="488"/>
    <x v="406"/>
    <x v="0"/>
    <x v="0"/>
    <x v="0"/>
    <x v="4"/>
    <m/>
    <x v="0"/>
    <x v="3"/>
    <s v="RFQ Detail of Lose Project_RFQ End Year"/>
    <x v="1175"/>
    <x v="3"/>
    <x v="0"/>
    <x v="5"/>
    <x v="9"/>
    <x v="0"/>
    <x v="0"/>
    <s v="DM_RFQ_PROJECT_LOST"/>
    <s v="LOST_YEAR"/>
    <x v="108"/>
    <x v="358"/>
    <x v="0"/>
    <n v="8"/>
    <x v="5"/>
    <x v="5"/>
    <x v="4"/>
    <s v=""/>
    <s v=""/>
    <n v="1191"/>
    <s v="-1191"/>
    <x v="0"/>
    <x v="0"/>
    <x v="0"/>
    <x v="488"/>
    <x v="12"/>
    <s v="詢價結束年度"/>
    <s v=""/>
    <s v=""/>
    <x v="0"/>
    <x v="60"/>
    <m/>
    <s v="^()$"/>
    <n v="9"/>
    <x v="0"/>
    <x v="9"/>
    <x v="0"/>
    <x v="1"/>
    <x v="1"/>
    <x v="1"/>
    <b v="0"/>
    <x v="1"/>
    <x v="1"/>
    <n v="0"/>
    <x v="0"/>
    <b v="0"/>
    <b v="0"/>
    <b v="0"/>
    <b v="0"/>
    <b v="0"/>
    <b v="0"/>
    <b v="0"/>
    <b v="0"/>
    <b v="0"/>
    <b v="0"/>
    <b v="0"/>
    <x v="0"/>
    <x v="0"/>
    <n v="0"/>
    <x v="2"/>
    <x v="0"/>
  </r>
  <r>
    <m/>
    <x v="9"/>
    <x v="19"/>
    <x v="498"/>
    <x v="499"/>
    <x v="1"/>
    <x v="524"/>
    <s v="失敗原因代碼分為以下三種_x000a_1. [Quote]:  exceed client expected range_x000a_2. [Strategic bidding]: not to win_x000a_3. [Others]: Free Typing_x000a__x000a_失敗原因的筆數統計，畫面以圓餅圖占比顯示"/>
    <x v="4"/>
    <x v="118"/>
    <m/>
    <s v="General"/>
    <s v="代碼類"/>
    <s v="1. [Quote]_x000a_2. [Strategic bidding]_x000a_3. [Others]"/>
    <x v="7"/>
    <s v="SAL"/>
    <x v="12"/>
    <x v="5"/>
    <x v="0"/>
    <x v="0"/>
    <s v="DM_RFQ_PROJECT_LOST"/>
    <s v="REASON_CODE_OF_LOSE"/>
    <m/>
    <m/>
    <m/>
    <m/>
    <m/>
    <m/>
    <m/>
    <m/>
    <m/>
    <m/>
    <m/>
    <m/>
    <m/>
    <m/>
    <m/>
    <m/>
    <m/>
    <m/>
    <s v="資料清單"/>
    <x v="22"/>
    <x v="53"/>
    <x v="60"/>
    <x v="19"/>
    <e v="#N/A"/>
    <s v="Reason Code of Lose"/>
    <x v="499"/>
    <x v="1"/>
    <x v="0"/>
    <x v="524"/>
    <x v="12"/>
    <s v="IEC_STD_V10 &gt;&gt; Common &gt;&gt; AutoMetaDataReason Code of Lose"/>
    <x v="4"/>
    <x v="0"/>
    <s v="失敗原因代碼Measure"/>
    <n v="1118"/>
    <n v="1186"/>
    <n v="0"/>
    <s v=""/>
    <n v="0"/>
    <n v="0"/>
    <n v="1118"/>
    <x v="230"/>
    <s v="RFQ Detail of Lose Project"/>
    <x v="117"/>
    <e v="#N/A"/>
    <x v="0"/>
    <s v="P.2.2.0:"/>
    <x v="137"/>
    <x v="137"/>
    <x v="1192"/>
    <x v="498"/>
    <x v="499"/>
    <x v="417"/>
    <x v="74"/>
    <x v="0"/>
    <x v="0"/>
    <x v="2"/>
    <m/>
    <x v="0"/>
    <x v="4"/>
    <s v="RFQ Detail of Lose Project_Reason Code of Lose"/>
    <x v="1176"/>
    <x v="4"/>
    <x v="0"/>
    <x v="5"/>
    <x v="9"/>
    <x v="0"/>
    <x v="0"/>
    <s v="DM_RFQ_PROJECT_LOST"/>
    <s v="REASON_CODE_OF_LOSE"/>
    <x v="108"/>
    <x v="348"/>
    <x v="0"/>
    <n v="8"/>
    <x v="5"/>
    <x v="5"/>
    <x v="4"/>
    <s v=""/>
    <s v=""/>
    <n v="1192"/>
    <s v="-1192"/>
    <x v="0"/>
    <x v="0"/>
    <x v="0"/>
    <x v="499"/>
    <x v="12"/>
    <s v="失敗原因代碼"/>
    <s v=""/>
    <s v=""/>
    <x v="0"/>
    <x v="60"/>
    <m/>
    <s v="^()$"/>
    <n v="9"/>
    <x v="0"/>
    <x v="9"/>
    <x v="0"/>
    <x v="1"/>
    <x v="1"/>
    <x v="1"/>
    <b v="0"/>
    <x v="1"/>
    <x v="1"/>
    <n v="0"/>
    <x v="0"/>
    <b v="0"/>
    <b v="0"/>
    <b v="0"/>
    <b v="0"/>
    <b v="0"/>
    <b v="0"/>
    <b v="0"/>
    <b v="0"/>
    <b v="0"/>
    <b v="0"/>
    <b v="0"/>
    <x v="0"/>
    <x v="0"/>
    <n v="0"/>
    <x v="5"/>
    <x v="0"/>
  </r>
  <r>
    <m/>
    <x v="9"/>
    <x v="19"/>
    <x v="489"/>
    <x v="490"/>
    <x v="1"/>
    <x v="515"/>
    <s v="單位為 千美元"/>
    <x v="4"/>
    <x v="118"/>
    <m/>
    <s v="General"/>
    <s v="金額類"/>
    <m/>
    <x v="7"/>
    <s v="SAL"/>
    <x v="12"/>
    <x v="5"/>
    <x v="0"/>
    <x v="0"/>
    <s v="DM_RFQ_PROJECT_LOST"/>
    <s v="ESTIMATED_PRODUCT_FAMILY_REVENUE"/>
    <m/>
    <m/>
    <m/>
    <m/>
    <m/>
    <m/>
    <m/>
    <m/>
    <m/>
    <m/>
    <m/>
    <m/>
    <m/>
    <m/>
    <m/>
    <m/>
    <m/>
    <m/>
    <s v="資料清單"/>
    <x v="22"/>
    <x v="54"/>
    <x v="60"/>
    <x v="19"/>
    <e v="#N/A"/>
    <s v="Estimated Product Family Revenue"/>
    <x v="490"/>
    <x v="1"/>
    <x v="0"/>
    <x v="515"/>
    <x v="12"/>
    <s v="IEC_STD_V10 &gt;&gt; Common &gt;&gt; AutoMetaDataEstimated Product Family Revenue"/>
    <x v="4"/>
    <x v="0"/>
    <s v="預估產品家族營收Measure"/>
    <n v="1108"/>
    <n v="1186"/>
    <n v="0"/>
    <s v=""/>
    <n v="0"/>
    <n v="0"/>
    <n v="1108"/>
    <x v="225"/>
    <s v="RFQ Detail of Lose Project"/>
    <x v="117"/>
    <e v="#N/A"/>
    <x v="0"/>
    <s v="P.2.2.0:"/>
    <x v="138"/>
    <x v="138"/>
    <x v="1193"/>
    <x v="489"/>
    <x v="490"/>
    <x v="408"/>
    <x v="0"/>
    <x v="0"/>
    <x v="0"/>
    <x v="6"/>
    <m/>
    <x v="0"/>
    <x v="4"/>
    <s v="RFQ Detail of Lose Project_Estimated Product Family Revenue"/>
    <x v="1177"/>
    <x v="4"/>
    <x v="0"/>
    <x v="5"/>
    <x v="9"/>
    <x v="0"/>
    <x v="0"/>
    <s v="DM_RFQ_PROJECT_LOST"/>
    <s v="ESTIMATED_PRODUCT_FAMILY_REVENUE"/>
    <x v="108"/>
    <x v="339"/>
    <x v="0"/>
    <n v="8"/>
    <x v="5"/>
    <x v="5"/>
    <x v="4"/>
    <s v=""/>
    <s v=""/>
    <n v="1193"/>
    <s v="-1193"/>
    <x v="0"/>
    <x v="0"/>
    <x v="0"/>
    <x v="490"/>
    <x v="12"/>
    <s v="預估產品家族營收"/>
    <s v=""/>
    <s v=""/>
    <x v="0"/>
    <x v="60"/>
    <m/>
    <s v="^()$"/>
    <n v="9"/>
    <x v="0"/>
    <x v="9"/>
    <x v="0"/>
    <x v="1"/>
    <x v="1"/>
    <x v="1"/>
    <b v="0"/>
    <x v="1"/>
    <x v="1"/>
    <n v="0"/>
    <x v="0"/>
    <b v="0"/>
    <b v="0"/>
    <b v="0"/>
    <b v="0"/>
    <b v="0"/>
    <b v="0"/>
    <b v="0"/>
    <b v="0"/>
    <b v="0"/>
    <b v="0"/>
    <b v="0"/>
    <x v="0"/>
    <x v="0"/>
    <n v="0"/>
    <x v="20"/>
    <x v="0"/>
  </r>
  <r>
    <m/>
    <x v="9"/>
    <x v="19"/>
    <x v="490"/>
    <x v="491"/>
    <x v="1"/>
    <x v="516"/>
    <s v="單位為 千台"/>
    <x v="4"/>
    <x v="118"/>
    <m/>
    <s v="General"/>
    <s v="數值類"/>
    <m/>
    <x v="7"/>
    <s v="SAL"/>
    <x v="12"/>
    <x v="5"/>
    <x v="0"/>
    <x v="0"/>
    <s v="DM_RFQ_PROJECT_LOST"/>
    <s v="ESTIMATED_SALES_QUANTITY"/>
    <m/>
    <m/>
    <m/>
    <m/>
    <m/>
    <m/>
    <m/>
    <m/>
    <m/>
    <m/>
    <m/>
    <m/>
    <m/>
    <m/>
    <m/>
    <m/>
    <m/>
    <m/>
    <s v="資料清單"/>
    <x v="22"/>
    <x v="55"/>
    <x v="60"/>
    <x v="19"/>
    <e v="#N/A"/>
    <s v="Estimated Sales Quantity"/>
    <x v="491"/>
    <x v="1"/>
    <x v="0"/>
    <x v="516"/>
    <x v="12"/>
    <s v="IEC_STD_V10 &gt;&gt; Common &gt;&gt; AutoMetaDataEstimated Sales Quantity"/>
    <x v="4"/>
    <x v="0"/>
    <s v="預估銷售數量Measure"/>
    <n v="1109"/>
    <n v="1186"/>
    <n v="0"/>
    <s v=""/>
    <n v="0"/>
    <n v="0"/>
    <n v="1109"/>
    <x v="226"/>
    <s v="RFQ Detail of Lose Project"/>
    <x v="117"/>
    <e v="#N/A"/>
    <x v="0"/>
    <s v="P.2.2.0:"/>
    <x v="139"/>
    <x v="139"/>
    <x v="1194"/>
    <x v="490"/>
    <x v="491"/>
    <x v="385"/>
    <x v="0"/>
    <x v="0"/>
    <x v="0"/>
    <x v="4"/>
    <m/>
    <x v="0"/>
    <x v="4"/>
    <s v="RFQ Detail of Lose Project_Estimated Sales Quantity"/>
    <x v="1178"/>
    <x v="4"/>
    <x v="0"/>
    <x v="5"/>
    <x v="9"/>
    <x v="0"/>
    <x v="0"/>
    <s v="DM_RFQ_PROJECT_LOST"/>
    <s v="ESTIMATED_SALES_QUANTITY"/>
    <x v="108"/>
    <x v="340"/>
    <x v="0"/>
    <n v="8"/>
    <x v="5"/>
    <x v="5"/>
    <x v="4"/>
    <s v=""/>
    <s v=""/>
    <n v="1194"/>
    <s v="-1194"/>
    <x v="0"/>
    <x v="0"/>
    <x v="0"/>
    <x v="491"/>
    <x v="12"/>
    <s v="預估銷售數量"/>
    <s v=""/>
    <s v=""/>
    <x v="0"/>
    <x v="60"/>
    <m/>
    <s v="^()$"/>
    <n v="9"/>
    <x v="0"/>
    <x v="9"/>
    <x v="0"/>
    <x v="1"/>
    <x v="1"/>
    <x v="1"/>
    <b v="0"/>
    <x v="1"/>
    <x v="1"/>
    <n v="0"/>
    <x v="0"/>
    <b v="0"/>
    <b v="0"/>
    <b v="0"/>
    <b v="0"/>
    <b v="0"/>
    <b v="0"/>
    <b v="0"/>
    <b v="0"/>
    <b v="0"/>
    <b v="0"/>
    <b v="0"/>
    <x v="0"/>
    <x v="0"/>
    <n v="0"/>
    <x v="9"/>
    <x v="0"/>
  </r>
  <r>
    <m/>
    <x v="9"/>
    <x v="19"/>
    <x v="491"/>
    <x v="492"/>
    <x v="1"/>
    <x v="517"/>
    <s v="單位為 千美元"/>
    <x v="4"/>
    <x v="118"/>
    <m/>
    <s v="General"/>
    <s v="金額類"/>
    <m/>
    <x v="7"/>
    <s v="SAL"/>
    <x v="12"/>
    <x v="5"/>
    <x v="0"/>
    <x v="0"/>
    <s v="DM_RFQ_PROJECT_LOST"/>
    <s v="ESTIMATE_PRODUCT_FAMILY_COST"/>
    <m/>
    <m/>
    <m/>
    <m/>
    <m/>
    <m/>
    <m/>
    <m/>
    <m/>
    <m/>
    <m/>
    <m/>
    <m/>
    <m/>
    <m/>
    <m/>
    <m/>
    <m/>
    <s v="資料清單"/>
    <x v="22"/>
    <x v="56"/>
    <x v="60"/>
    <x v="19"/>
    <e v="#N/A"/>
    <s v="Estimate Product Family Cost"/>
    <x v="492"/>
    <x v="1"/>
    <x v="0"/>
    <x v="517"/>
    <x v="12"/>
    <s v="IEC_STD_V10 &gt;&gt; Common &gt;&gt; AutoMetaDataEstimate Product Family Cost"/>
    <x v="4"/>
    <x v="0"/>
    <s v="預估產品家族成本Measure"/>
    <n v="1110"/>
    <n v="1186"/>
    <n v="0"/>
    <s v=""/>
    <n v="0"/>
    <n v="0"/>
    <n v="1110"/>
    <x v="227"/>
    <s v="RFQ Detail of Lose Project"/>
    <x v="117"/>
    <e v="#N/A"/>
    <x v="0"/>
    <s v="P.2.2.0:"/>
    <x v="140"/>
    <x v="140"/>
    <x v="1195"/>
    <x v="491"/>
    <x v="492"/>
    <x v="408"/>
    <x v="0"/>
    <x v="0"/>
    <x v="0"/>
    <x v="6"/>
    <m/>
    <x v="0"/>
    <x v="4"/>
    <s v="RFQ Detail of Lose Project_Estimate Product Family Cost"/>
    <x v="1179"/>
    <x v="4"/>
    <x v="0"/>
    <x v="5"/>
    <x v="9"/>
    <x v="0"/>
    <x v="0"/>
    <s v="DM_RFQ_PROJECT_LOST"/>
    <s v="ESTIMATE_PRODUCT_FAMILY_COST"/>
    <x v="108"/>
    <x v="341"/>
    <x v="0"/>
    <n v="8"/>
    <x v="5"/>
    <x v="5"/>
    <x v="4"/>
    <s v=""/>
    <s v=""/>
    <n v="1195"/>
    <s v="-1195"/>
    <x v="0"/>
    <x v="0"/>
    <x v="0"/>
    <x v="492"/>
    <x v="12"/>
    <s v="預估產品家族成本"/>
    <s v=""/>
    <s v=""/>
    <x v="0"/>
    <x v="60"/>
    <m/>
    <s v="^()$"/>
    <n v="9"/>
    <x v="0"/>
    <x v="9"/>
    <x v="0"/>
    <x v="1"/>
    <x v="1"/>
    <x v="1"/>
    <b v="0"/>
    <x v="1"/>
    <x v="1"/>
    <n v="0"/>
    <x v="0"/>
    <b v="0"/>
    <b v="0"/>
    <b v="0"/>
    <b v="0"/>
    <b v="0"/>
    <b v="0"/>
    <b v="0"/>
    <b v="0"/>
    <b v="0"/>
    <b v="0"/>
    <b v="0"/>
    <x v="0"/>
    <x v="0"/>
    <n v="0"/>
    <x v="1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vtErrCheck" cacheId="78" applyNumberFormats="0" applyBorderFormats="0" applyFontFormats="0" applyPatternFormats="0" applyAlignmentFormats="0" applyWidthHeightFormats="1" dataCaption="值" updatedVersion="8" minRefreshableVersion="3" showDrill="0" useAutoFormatting="1" colGrandTotals="0" itemPrintTitles="1" createdVersion="6" indent="0" compact="0" compactData="0" multipleFieldFilters="0">
  <location ref="G6:L9" firstHeaderRow="1" firstDataRow="1" firstDataCol="5" rowPageCount="3" colPageCount="1"/>
  <pivotFields count="143">
    <pivotField compact="0" outline="0" showAll="0"/>
    <pivotField axis="axisRow" dataField="1" compact="0" outline="0" multipleItemSelectionAllowed="1" showAll="0" defaultSubtotal="0">
      <items count="10">
        <item x="0"/>
        <item x="1"/>
        <item x="2"/>
        <item x="9"/>
        <item x="6"/>
        <item x="5"/>
        <item x="3"/>
        <item x="7"/>
        <item x="8"/>
        <item x="4"/>
      </items>
    </pivotField>
    <pivotField compact="0" outline="0" showAll="0"/>
    <pivotField compact="0" outline="0" showAll="0"/>
    <pivotField axis="axisRow" compact="0" outline="0" showAll="0" defaultSubtotal="0">
      <items count="799">
        <item x="140"/>
        <item x="139"/>
        <item x="52"/>
        <item x="24"/>
        <item x="46"/>
        <item x="25"/>
        <item x="37"/>
        <item x="74"/>
        <item x="78"/>
        <item x="163"/>
        <item x="162"/>
        <item x="164"/>
        <item x="165"/>
        <item x="161"/>
        <item x="27"/>
        <item x="28"/>
        <item x="75"/>
        <item x="14"/>
        <item x="1"/>
        <item x="457"/>
        <item x="159"/>
        <item x="171"/>
        <item x="173"/>
        <item x="172"/>
        <item x="157"/>
        <item x="0"/>
        <item x="45"/>
        <item x="29"/>
        <item x="63"/>
        <item x="64"/>
        <item x="22"/>
        <item x="143"/>
        <item x="69"/>
        <item x="39"/>
        <item x="71"/>
        <item x="26"/>
        <item x="10"/>
        <item x="3"/>
        <item x="5"/>
        <item x="4"/>
        <item x="6"/>
        <item x="19"/>
        <item x="11"/>
        <item x="72"/>
        <item x="76"/>
        <item x="44"/>
        <item x="23"/>
        <item x="142"/>
        <item x="174"/>
        <item x="170"/>
        <item x="168"/>
        <item x="175"/>
        <item x="160"/>
        <item x="137"/>
        <item x="158"/>
        <item x="138"/>
        <item x="156"/>
        <item x="79"/>
        <item x="53"/>
        <item x="141"/>
        <item x="13"/>
        <item x="21"/>
        <item x="18"/>
        <item x="20"/>
        <item x="17"/>
        <item x="59"/>
        <item x="47"/>
        <item x="61"/>
        <item x="68"/>
        <item x="36"/>
        <item x="35"/>
        <item x="51"/>
        <item x="147"/>
        <item x="154"/>
        <item x="145"/>
        <item x="152"/>
        <item x="73"/>
        <item x="7"/>
        <item x="8"/>
        <item x="9"/>
        <item x="77"/>
        <item x="65"/>
        <item x="62"/>
        <item x="144"/>
        <item x="146"/>
        <item x="148"/>
        <item x="149"/>
        <item x="150"/>
        <item x="151"/>
        <item x="169"/>
        <item x="153"/>
        <item x="155"/>
        <item x="2"/>
        <item x="12"/>
        <item x="30"/>
        <item x="31"/>
        <item x="32"/>
        <item x="33"/>
        <item x="34"/>
        <item x="38"/>
        <item x="40"/>
        <item x="41"/>
        <item x="42"/>
        <item x="43"/>
        <item x="48"/>
        <item x="49"/>
        <item x="50"/>
        <item x="54"/>
        <item x="57"/>
        <item x="58"/>
        <item x="177"/>
        <item x="15"/>
        <item x="55"/>
        <item x="56"/>
        <item x="338"/>
        <item x="477"/>
        <item x="340"/>
        <item x="178"/>
        <item x="233"/>
        <item x="345"/>
        <item x="449"/>
        <item x="362"/>
        <item x="16"/>
        <item x="60"/>
        <item x="66"/>
        <item x="70"/>
        <item x="67"/>
        <item x="80"/>
        <item x="81"/>
        <item x="82"/>
        <item x="83"/>
        <item x="86"/>
        <item x="88"/>
        <item x="89"/>
        <item x="90"/>
        <item x="91"/>
        <item x="92"/>
        <item x="95"/>
        <item x="99"/>
        <item x="100"/>
        <item x="101"/>
        <item x="102"/>
        <item x="103"/>
        <item x="104"/>
        <item x="105"/>
        <item x="106"/>
        <item x="107"/>
        <item x="108"/>
        <item x="113"/>
        <item x="114"/>
        <item x="115"/>
        <item x="116"/>
        <item x="117"/>
        <item x="118"/>
        <item x="119"/>
        <item x="120"/>
        <item x="121"/>
        <item x="122"/>
        <item x="123"/>
        <item x="124"/>
        <item x="125"/>
        <item x="126"/>
        <item x="127"/>
        <item x="128"/>
        <item x="129"/>
        <item x="167"/>
        <item x="84"/>
        <item x="85"/>
        <item x="87"/>
        <item x="93"/>
        <item x="94"/>
        <item x="96"/>
        <item x="97"/>
        <item x="98"/>
        <item x="109"/>
        <item x="110"/>
        <item x="111"/>
        <item x="112"/>
        <item x="130"/>
        <item x="131"/>
        <item x="132"/>
        <item x="133"/>
        <item x="134"/>
        <item x="135"/>
        <item x="136"/>
        <item x="166"/>
        <item m="1" x="618"/>
        <item x="248"/>
        <item x="336"/>
        <item x="337"/>
        <item m="1" x="758"/>
        <item x="343"/>
        <item x="371"/>
        <item x="360"/>
        <item x="348"/>
        <item x="509"/>
        <item x="491"/>
        <item x="501"/>
        <item x="511"/>
        <item x="481"/>
        <item m="1" x="784"/>
        <item x="513"/>
        <item m="1" x="735"/>
        <item m="1" x="528"/>
        <item m="1" x="542"/>
        <item x="514"/>
        <item x="241"/>
        <item x="187"/>
        <item x="211"/>
        <item x="190"/>
        <item x="197"/>
        <item x="194"/>
        <item x="244"/>
        <item x="229"/>
        <item x="231"/>
        <item x="223"/>
        <item x="412"/>
        <item x="180"/>
        <item x="181"/>
        <item x="427"/>
        <item x="424"/>
        <item x="426"/>
        <item x="222"/>
        <item x="443"/>
        <item x="429"/>
        <item x="428"/>
        <item x="437"/>
        <item x="438"/>
        <item m="1" x="769"/>
        <item x="195"/>
        <item x="191"/>
        <item x="196"/>
        <item x="198"/>
        <item x="199"/>
        <item m="1" x="637"/>
        <item m="1" x="638"/>
        <item x="346"/>
        <item x="352"/>
        <item x="353"/>
        <item m="1" x="772"/>
        <item m="1" x="594"/>
        <item x="368"/>
        <item x="372"/>
        <item x="373"/>
        <item m="1" x="633"/>
        <item x="203"/>
        <item x="505"/>
        <item m="1" x="667"/>
        <item x="325"/>
        <item x="221"/>
        <item x="232"/>
        <item m="1" x="562"/>
        <item x="230"/>
        <item m="1" x="642"/>
        <item x="252"/>
        <item m="1" x="648"/>
        <item m="1" x="621"/>
        <item x="265"/>
        <item x="268"/>
        <item m="1" x="652"/>
        <item m="1" x="524"/>
        <item m="1" x="561"/>
        <item m="1" x="654"/>
        <item m="1" x="611"/>
        <item m="1" x="791"/>
        <item m="1" x="739"/>
        <item m="1" x="690"/>
        <item m="1" x="677"/>
        <item m="1" x="646"/>
        <item m="1" x="520"/>
        <item m="1" x="559"/>
        <item x="398"/>
        <item x="401"/>
        <item x="409"/>
        <item x="504"/>
        <item x="317"/>
        <item x="354"/>
        <item x="355"/>
        <item x="357"/>
        <item x="358"/>
        <item x="361"/>
        <item x="395"/>
        <item m="1" x="591"/>
        <item m="1" x="689"/>
        <item m="1" x="605"/>
        <item x="275"/>
        <item m="1" x="770"/>
        <item x="287"/>
        <item m="1" x="722"/>
        <item m="1" x="717"/>
        <item m="1" x="715"/>
        <item m="1" x="797"/>
        <item m="1" x="731"/>
        <item x="483"/>
        <item x="484"/>
        <item x="225"/>
        <item x="246"/>
        <item x="448"/>
        <item x="452"/>
        <item x="400"/>
        <item x="402"/>
        <item x="447"/>
        <item x="350"/>
        <item x="486"/>
        <item x="487"/>
        <item x="495"/>
        <item x="496"/>
        <item x="497"/>
        <item x="498"/>
        <item x="460"/>
        <item x="482"/>
        <item m="1" x="778"/>
        <item x="293"/>
        <item m="1" x="728"/>
        <item m="1" x="644"/>
        <item x="299"/>
        <item m="1" x="575"/>
        <item m="1" x="785"/>
        <item m="1" x="587"/>
        <item m="1" x="670"/>
        <item m="1" x="552"/>
        <item x="485"/>
        <item x="356"/>
        <item m="1" x="678"/>
        <item x="227"/>
        <item m="1" x="640"/>
        <item x="251"/>
        <item m="1" x="581"/>
        <item m="1" x="647"/>
        <item m="1" x="625"/>
        <item x="261"/>
        <item x="274"/>
        <item m="1" x="609"/>
        <item m="1" x="615"/>
        <item x="289"/>
        <item x="291"/>
        <item x="270"/>
        <item m="1" x="662"/>
        <item m="1" x="636"/>
        <item m="1" x="630"/>
        <item m="1" x="687"/>
        <item m="1" x="567"/>
        <item m="1" x="656"/>
        <item x="301"/>
        <item x="309"/>
        <item m="1" x="666"/>
        <item m="1" x="732"/>
        <item m="1" x="634"/>
        <item x="333"/>
        <item x="488"/>
        <item x="489"/>
        <item x="494"/>
        <item x="226"/>
        <item x="224"/>
        <item m="1" x="706"/>
        <item m="1" x="683"/>
        <item x="258"/>
        <item m="1" x="776"/>
        <item m="1" x="529"/>
        <item m="1" x="753"/>
        <item m="1" x="709"/>
        <item m="1" x="523"/>
        <item m="1" x="659"/>
        <item m="1" x="616"/>
        <item m="1" x="781"/>
        <item m="1" x="682"/>
        <item m="1" x="516"/>
        <item m="1" x="535"/>
        <item m="1" x="527"/>
        <item m="1" x="579"/>
        <item m="1" x="518"/>
        <item m="1" x="629"/>
        <item m="1" x="714"/>
        <item x="303"/>
        <item m="1" x="607"/>
        <item m="1" x="766"/>
        <item m="1" x="788"/>
        <item m="1" x="628"/>
        <item m="1" x="713"/>
        <item x="319"/>
        <item m="1" x="606"/>
        <item m="1" x="765"/>
        <item x="510"/>
        <item x="456"/>
        <item x="479"/>
        <item x="461"/>
        <item x="454"/>
        <item x="453"/>
        <item x="179"/>
        <item x="242"/>
        <item x="347"/>
        <item m="1" x="780"/>
        <item x="451"/>
        <item x="476"/>
        <item x="478"/>
        <item x="507"/>
        <item x="247"/>
        <item x="349"/>
        <item x="351"/>
        <item m="1" x="744"/>
        <item m="1" x="745"/>
        <item x="413"/>
        <item x="414"/>
        <item x="415"/>
        <item x="430"/>
        <item x="433"/>
        <item x="435"/>
        <item x="439"/>
        <item x="440"/>
        <item x="442"/>
        <item x="480"/>
        <item m="1" x="568"/>
        <item x="364"/>
        <item m="1" x="761"/>
        <item m="1" x="672"/>
        <item m="1" x="540"/>
        <item m="1" x="756"/>
        <item m="1" x="601"/>
        <item m="1" x="676"/>
        <item m="1" x="790"/>
        <item m="1" x="560"/>
        <item m="1" x="741"/>
        <item m="1" x="663"/>
        <item m="1" x="699"/>
        <item m="1" x="679"/>
        <item m="1" x="539"/>
        <item m="1" x="686"/>
        <item m="1" x="576"/>
        <item m="1" x="750"/>
        <item m="1" x="684"/>
        <item m="1" x="707"/>
        <item m="1" x="693"/>
        <item m="1" x="553"/>
        <item m="1" x="694"/>
        <item m="1" x="593"/>
        <item m="1" x="768"/>
        <item m="1" x="705"/>
        <item m="1" x="730"/>
        <item m="1" x="711"/>
        <item m="1" x="578"/>
        <item m="1" x="718"/>
        <item x="423"/>
        <item x="506"/>
        <item x="182"/>
        <item x="418"/>
        <item x="434"/>
        <item x="444"/>
        <item x="445"/>
        <item x="450"/>
        <item x="490"/>
        <item x="492"/>
        <item x="499"/>
        <item x="500"/>
        <item m="1" x="571"/>
        <item m="1" x="740"/>
        <item m="1" x="748"/>
        <item m="1" x="665"/>
        <item m="1" x="743"/>
        <item m="1" x="613"/>
        <item m="1" x="541"/>
        <item m="1" x="746"/>
        <item m="1" x="655"/>
        <item m="1" x="604"/>
        <item m="1" x="589"/>
        <item m="1" x="759"/>
        <item x="512"/>
        <item x="183"/>
        <item x="184"/>
        <item x="185"/>
        <item x="186"/>
        <item m="1" x="599"/>
        <item m="1" x="556"/>
        <item x="234"/>
        <item x="235"/>
        <item x="236"/>
        <item x="237"/>
        <item x="238"/>
        <item x="239"/>
        <item x="240"/>
        <item x="193"/>
        <item m="1" x="592"/>
        <item m="1" x="549"/>
        <item m="1" x="657"/>
        <item m="1" x="639"/>
        <item m="1" x="590"/>
        <item m="1" x="569"/>
        <item m="1" x="526"/>
        <item m="1" x="582"/>
        <item x="441"/>
        <item m="1" x="551"/>
        <item x="462"/>
        <item x="508"/>
        <item x="176"/>
        <item x="188"/>
        <item x="189"/>
        <item x="192"/>
        <item m="1" x="723"/>
        <item m="1" x="614"/>
        <item m="1" x="695"/>
        <item m="1" x="664"/>
        <item m="1" x="531"/>
        <item m="1" x="635"/>
        <item m="1" x="521"/>
        <item m="1" x="563"/>
        <item m="1" x="702"/>
        <item m="1" x="661"/>
        <item m="1" x="533"/>
        <item m="1" x="598"/>
        <item m="1" x="627"/>
        <item m="1" x="558"/>
        <item m="1" x="538"/>
        <item m="1" x="671"/>
        <item m="1" x="691"/>
        <item m="1" x="572"/>
        <item m="1" x="725"/>
        <item m="1" x="543"/>
        <item m="1" x="727"/>
        <item m="1" x="573"/>
        <item m="1" x="708"/>
        <item m="1" x="564"/>
        <item m="1" x="624"/>
        <item m="1" x="700"/>
        <item m="1" x="782"/>
        <item m="1" x="537"/>
        <item m="1" x="583"/>
        <item m="1" x="754"/>
        <item m="1" x="645"/>
        <item m="1" x="610"/>
        <item m="1" x="703"/>
        <item m="1" x="742"/>
        <item m="1" x="650"/>
        <item m="1" x="763"/>
        <item m="1" x="760"/>
        <item m="1" x="786"/>
        <item m="1" x="685"/>
        <item m="1" x="623"/>
        <item m="1" x="612"/>
        <item m="1" x="574"/>
        <item m="1" x="774"/>
        <item m="1" x="775"/>
        <item m="1" x="565"/>
        <item m="1" x="777"/>
        <item m="1" x="787"/>
        <item m="1" x="738"/>
        <item m="1" x="737"/>
        <item m="1" x="681"/>
        <item m="1" x="793"/>
        <item m="1" x="701"/>
        <item m="1" x="783"/>
        <item m="1" x="626"/>
        <item m="1" x="704"/>
        <item m="1" x="649"/>
        <item m="1" x="557"/>
        <item m="1" x="795"/>
        <item m="1" x="619"/>
        <item m="1" x="734"/>
        <item x="459"/>
        <item x="463"/>
        <item m="1" x="586"/>
        <item m="1" x="755"/>
        <item m="1" x="726"/>
        <item m="1" x="631"/>
        <item m="1" x="789"/>
        <item m="1" x="545"/>
        <item m="1" x="597"/>
        <item m="1" x="729"/>
        <item x="250"/>
        <item m="1" x="773"/>
        <item m="1" x="550"/>
        <item x="257"/>
        <item x="260"/>
        <item x="262"/>
        <item x="263"/>
        <item x="264"/>
        <item x="266"/>
        <item x="269"/>
        <item x="288"/>
        <item m="1" x="608"/>
        <item x="256"/>
        <item m="1" x="751"/>
        <item x="294"/>
        <item x="295"/>
        <item m="1" x="602"/>
        <item m="1" x="757"/>
        <item m="1" x="548"/>
        <item m="1" x="721"/>
        <item m="1" x="580"/>
        <item m="1" x="570"/>
        <item m="1" x="733"/>
        <item m="1" x="519"/>
        <item m="1" x="554"/>
        <item x="300"/>
        <item x="302"/>
        <item m="1" x="752"/>
        <item m="1" x="767"/>
        <item x="308"/>
        <item m="1" x="764"/>
        <item m="1" x="660"/>
        <item x="316"/>
        <item x="318"/>
        <item x="324"/>
        <item x="332"/>
        <item m="1" x="584"/>
        <item m="1" x="585"/>
        <item x="464"/>
        <item x="465"/>
        <item x="466"/>
        <item x="467"/>
        <item x="468"/>
        <item m="1" x="653"/>
        <item m="1" x="620"/>
        <item m="1" x="632"/>
        <item x="472"/>
        <item x="473"/>
        <item m="1" x="720"/>
        <item x="245"/>
        <item x="469"/>
        <item x="470"/>
        <item x="471"/>
        <item m="1" x="798"/>
        <item m="1" x="530"/>
        <item x="210"/>
        <item m="1" x="600"/>
        <item x="290"/>
        <item m="1" x="588"/>
        <item m="1" x="680"/>
        <item m="1" x="658"/>
        <item m="1" x="792"/>
        <item m="1" x="762"/>
        <item m="1" x="771"/>
        <item m="1" x="534"/>
        <item m="1" x="577"/>
        <item m="1" x="603"/>
        <item m="1" x="724"/>
        <item m="1" x="710"/>
        <item m="1" x="696"/>
        <item m="1" x="736"/>
        <item m="1" x="544"/>
        <item m="1" x="669"/>
        <item m="1" x="779"/>
        <item m="1" x="546"/>
        <item m="1" x="697"/>
        <item m="1" x="617"/>
        <item m="1" x="536"/>
        <item m="1" x="622"/>
        <item m="1" x="712"/>
        <item m="1" x="794"/>
        <item m="1" x="674"/>
        <item m="1" x="643"/>
        <item m="1" x="796"/>
        <item m="1" x="641"/>
        <item m="1" x="547"/>
        <item m="1" x="555"/>
        <item x="228"/>
        <item x="254"/>
        <item x="253"/>
        <item x="209"/>
        <item x="255"/>
        <item x="259"/>
        <item x="273"/>
        <item x="276"/>
        <item x="277"/>
        <item x="278"/>
        <item x="279"/>
        <item x="280"/>
        <item x="281"/>
        <item x="282"/>
        <item x="283"/>
        <item x="271"/>
        <item x="272"/>
        <item x="284"/>
        <item x="285"/>
        <item x="286"/>
        <item x="292"/>
        <item x="296"/>
        <item x="298"/>
        <item m="1" x="692"/>
        <item m="1" x="522"/>
        <item m="1" x="716"/>
        <item m="1" x="525"/>
        <item m="1" x="668"/>
        <item m="1" x="747"/>
        <item m="1" x="566"/>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1"/>
        <item m="1" x="675"/>
        <item x="387"/>
        <item x="388"/>
        <item x="404"/>
        <item x="408"/>
        <item m="1" x="749"/>
        <item x="344"/>
        <item x="403"/>
        <item m="1" x="698"/>
        <item m="1" x="596"/>
        <item m="1" x="595"/>
        <item m="1" x="688"/>
        <item x="384"/>
        <item x="397"/>
        <item x="399"/>
        <item m="1" x="532"/>
        <item m="1" x="719"/>
        <item x="411"/>
        <item x="366"/>
        <item m="1" x="673"/>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pivotField compact="0" outline="0" showAll="0"/>
    <pivotField compact="0" outline="0" showAll="0"/>
    <pivotField compact="0" outline="0" showAll="0"/>
    <pivotField axis="axisRow" compact="0" outline="0" showAll="0" defaultSubtotal="0">
      <items count="132">
        <item sd="0" x="18"/>
        <item sd="0" x="7"/>
        <item sd="0" x="8"/>
        <item sd="0" x="2"/>
        <item sd="0" x="4"/>
        <item sd="0" x="28"/>
        <item sd="0" x="26"/>
        <item sd="0" x="34"/>
        <item sd="0" x="31"/>
        <item sd="0" x="33"/>
        <item sd="0" x="32"/>
        <item sd="0" x="27"/>
        <item sd="0" x="1"/>
        <item sd="0" x="15"/>
        <item sd="0" x="17"/>
        <item sd="0" x="3"/>
        <item sd="0" x="6"/>
        <item sd="0" x="5"/>
        <item sd="0" x="9"/>
        <item sd="0" x="11"/>
        <item sd="0" x="12"/>
        <item sd="0" x="14"/>
        <item sd="0" x="13"/>
        <item sd="0" x="16"/>
        <item sd="0" x="0"/>
        <item sd="0" x="10"/>
        <item x="19"/>
        <item x="20"/>
        <item x="21"/>
        <item x="22"/>
        <item x="23"/>
        <item x="24"/>
        <item x="25"/>
        <item x="29"/>
        <item x="30"/>
        <item x="70"/>
        <item x="71"/>
        <item x="114"/>
        <item x="115"/>
        <item x="116"/>
        <item x="117"/>
        <item x="118"/>
        <item x="51"/>
        <item x="89"/>
        <item x="92"/>
        <item x="100"/>
        <item x="96"/>
        <item x="97"/>
        <item x="94"/>
        <item m="1" x="127"/>
        <item x="72"/>
        <item x="75"/>
        <item x="44"/>
        <item x="45"/>
        <item x="46"/>
        <item x="55"/>
        <item x="58"/>
        <item x="59"/>
        <item x="79"/>
        <item x="82"/>
        <item x="88"/>
        <item m="1" x="130"/>
        <item x="56"/>
        <item x="60"/>
        <item x="61"/>
        <item m="1" x="120"/>
        <item m="1" x="129"/>
        <item x="101"/>
        <item x="48"/>
        <item x="49"/>
        <item x="111"/>
        <item x="62"/>
        <item x="63"/>
        <item x="64"/>
        <item x="65"/>
        <item x="67"/>
        <item x="68"/>
        <item x="69"/>
        <item x="80"/>
        <item x="112"/>
        <item x="57"/>
        <item x="66"/>
        <item x="104"/>
        <item x="109"/>
        <item x="103"/>
        <item x="37"/>
        <item x="38"/>
        <item x="85"/>
        <item x="102"/>
        <item x="108"/>
        <item x="110"/>
        <item x="91"/>
        <item x="93"/>
        <item x="95"/>
        <item x="98"/>
        <item m="1" x="122"/>
        <item x="47"/>
        <item m="1" x="128"/>
        <item x="106"/>
        <item x="113"/>
        <item x="35"/>
        <item x="36"/>
        <item x="105"/>
        <item x="52"/>
        <item x="53"/>
        <item x="54"/>
        <item m="1" x="131"/>
        <item m="1" x="125"/>
        <item m="1" x="121"/>
        <item m="1" x="126"/>
        <item m="1" x="123"/>
        <item x="39"/>
        <item x="40"/>
        <item x="50"/>
        <item x="76"/>
        <item x="77"/>
        <item x="83"/>
        <item x="86"/>
        <item x="87"/>
        <item x="73"/>
        <item x="74"/>
        <item x="81"/>
        <item m="1" x="119"/>
        <item m="1" x="124"/>
        <item x="78"/>
        <item x="41"/>
        <item x="42"/>
        <item x="43"/>
        <item x="84"/>
        <item x="90"/>
        <item x="99"/>
        <item x="107"/>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3">
        <item x="0"/>
        <item x="1"/>
        <item x="5"/>
        <item x="2"/>
        <item x="3"/>
        <item m="1" x="9"/>
        <item m="1" x="6"/>
        <item x="4"/>
        <item m="1" x="8"/>
        <item m="1" x="10"/>
        <item m="1" x="7"/>
        <item m="1" x="11"/>
        <item t="default"/>
      </items>
    </pivotField>
    <pivotField compact="0" outline="0" showAll="0"/>
    <pivotField axis="axisRow" compact="0" outline="0" showAll="0" defaultSubtotal="0">
      <items count="10">
        <item x="0"/>
        <item x="1"/>
        <item x="3"/>
        <item x="5"/>
        <item m="1" x="9"/>
        <item m="1" x="7"/>
        <item x="4"/>
        <item x="2"/>
        <item x="6"/>
        <item m="1" x="8"/>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multipleItemSelectionAllowed="1" showAll="0">
      <items count="4">
        <item h="1" x="0"/>
        <item x="1"/>
        <item h="1" x="2"/>
        <item t="default"/>
      </items>
    </pivotField>
    <pivotField axis="axisRow" compact="0" outline="0" showAll="0" defaultSubtotal="0">
      <items count="25">
        <item x="0"/>
        <item x="8"/>
        <item x="3"/>
        <item x="6"/>
        <item m="1" x="18"/>
        <item x="1"/>
        <item x="2"/>
        <item m="1" x="22"/>
        <item x="9"/>
        <item m="1" x="15"/>
        <item x="10"/>
        <item m="1" x="12"/>
        <item m="1" x="23"/>
        <item m="1" x="20"/>
        <item m="1" x="16"/>
        <item m="1" x="19"/>
        <item m="1" x="13"/>
        <item m="1" x="17"/>
        <item m="1" x="14"/>
        <item m="1" x="11"/>
        <item m="1" x="24"/>
        <item m="1" x="21"/>
        <item x="7"/>
        <item x="4"/>
        <item x="5"/>
      </items>
    </pivotField>
    <pivotField compact="0" outline="0" showAll="0" defaultSubtotal="0"/>
    <pivotField compact="0" outline="0" showAll="0"/>
    <pivotField compact="0" outline="0" showAll="0"/>
  </pivotFields>
  <rowFields count="5">
    <field x="139"/>
    <field x="4"/>
    <field x="1"/>
    <field x="98"/>
    <field x="9"/>
  </rowFields>
  <rowItems count="3">
    <i>
      <x v="1"/>
      <x v="245"/>
      <x v="6"/>
      <x v="6"/>
      <x v="111"/>
    </i>
    <i>
      <x v="23"/>
      <x v="230"/>
      <x v="6"/>
      <x v="2"/>
      <x v="127"/>
    </i>
    <i t="grand">
      <x/>
    </i>
  </rowItems>
  <colItems count="1">
    <i/>
  </colItems>
  <pageFields count="3">
    <pageField fld="138" hier="-1"/>
    <pageField fld="126" hier="-1"/>
    <pageField fld="96" item="3" hier="-1"/>
  </pageFields>
  <dataFields count="1">
    <dataField name="計數 - 負責領域" fld="1"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樞紐分析表2" cacheId="78" applyNumberFormats="0" applyBorderFormats="0" applyFontFormats="0" applyPatternFormats="0" applyAlignmentFormats="0" applyWidthHeightFormats="1" dataCaption="值" updatedVersion="8" minRefreshableVersion="3" showDrill="0" useAutoFormatting="1" itemPrintTitles="1" createdVersion="6" indent="0" compact="0" compactData="0" gridDropZones="1" multipleFieldFilters="0">
  <location ref="BD5:BH9" firstHeaderRow="1" firstDataRow="2" firstDataCol="2" rowPageCount="1" colPageCount="1"/>
  <pivotFields count="143">
    <pivotField compact="0" outline="0" showAll="0"/>
    <pivotField axis="axisPage" dataField="1"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Col"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axis="axisRow" compact="0" outline="0" showAll="0" defaultSubtotal="0">
      <items count="1">
        <item x="0"/>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Row" compact="0" outline="0" showAll="0">
      <items count="4">
        <item x="0"/>
        <item x="1"/>
        <item x="2"/>
        <item t="default"/>
      </items>
    </pivotField>
    <pivotField compact="0" outline="0" showAll="0" sortType="ascending" defaultSubtotal="0"/>
    <pivotField compact="0" outline="0" showAll="0" defaultSubtotal="0"/>
    <pivotField compact="0" outline="0" showAll="0"/>
    <pivotField compact="0" outline="0" showAll="0"/>
  </pivotFields>
  <rowFields count="2">
    <field x="126"/>
    <field x="138"/>
  </rowFields>
  <rowItems count="3">
    <i>
      <x/>
      <x/>
    </i>
    <i r="1">
      <x v="1"/>
    </i>
    <i t="grand">
      <x/>
    </i>
  </rowItems>
  <colFields count="1">
    <field x="120"/>
  </colFields>
  <colItems count="3">
    <i>
      <x/>
    </i>
    <i>
      <x v="1"/>
    </i>
    <i t="grand">
      <x/>
    </i>
  </colItems>
  <pageFields count="1">
    <pageField fld="1" item="1" hier="-1"/>
  </pageFields>
  <dataFields count="1">
    <dataField name="計數 - 負責領域" fld="1"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樞紐分析表3" cacheId="2"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chartFormat="18">
  <location ref="CA3:CC6" firstHeaderRow="1" firstDataRow="2" firstDataCol="1" rowPageCount="1" colPageCount="1"/>
  <pivotFields count="5">
    <pivotField axis="axisPage" showAll="0">
      <items count="6">
        <item m="1" x="4"/>
        <item x="1"/>
        <item m="1" x="3"/>
        <item m="1" x="2"/>
        <item x="0"/>
        <item t="default"/>
      </items>
    </pivotField>
    <pivotField axis="axisRow" numFmtId="167" showAll="0" sortType="ascending">
      <items count="19">
        <item m="1" x="4"/>
        <item m="1" x="10"/>
        <item m="1" x="5"/>
        <item m="1" x="13"/>
        <item m="1" x="7"/>
        <item m="1" x="3"/>
        <item m="1" x="6"/>
        <item m="1" x="16"/>
        <item m="1" x="14"/>
        <item m="1" x="12"/>
        <item m="1" x="15"/>
        <item m="1" x="11"/>
        <item m="1" x="2"/>
        <item m="1" x="8"/>
        <item x="0"/>
        <item m="1" x="9"/>
        <item m="1" x="17"/>
        <item x="1"/>
        <item t="default"/>
      </items>
    </pivotField>
    <pivotField axis="axisCol" showAll="0" sortType="ascending">
      <items count="30">
        <item m="1" x="15"/>
        <item m="1" x="11"/>
        <item m="1" x="4"/>
        <item m="1" x="7"/>
        <item m="1" x="20"/>
        <item m="1" x="16"/>
        <item m="1" x="8"/>
        <item m="1" x="17"/>
        <item m="1" x="12"/>
        <item m="1" x="3"/>
        <item m="1" x="1"/>
        <item m="1" x="18"/>
        <item m="1" x="24"/>
        <item m="1" x="21"/>
        <item m="1" x="9"/>
        <item m="1" x="13"/>
        <item m="1" x="25"/>
        <item x="0"/>
        <item m="1" x="14"/>
        <item m="1" x="19"/>
        <item m="1" x="23"/>
        <item m="1" x="10"/>
        <item m="1" x="2"/>
        <item m="1" x="26"/>
        <item m="1" x="5"/>
        <item m="1" x="6"/>
        <item m="1" x="27"/>
        <item m="1" x="28"/>
        <item m="1" x="22"/>
        <item t="default"/>
      </items>
      <autoSortScope>
        <pivotArea dataOnly="0" outline="0" fieldPosition="0">
          <references count="1">
            <reference field="4294967294" count="1" selected="0">
              <x v="0"/>
            </reference>
          </references>
        </pivotArea>
      </autoSortScope>
    </pivotField>
    <pivotField showAll="0"/>
    <pivotField dataField="1" showAll="0"/>
  </pivotFields>
  <rowFields count="1">
    <field x="1"/>
  </rowFields>
  <rowItems count="2">
    <i>
      <x v="14"/>
    </i>
    <i t="grand">
      <x/>
    </i>
  </rowItems>
  <colFields count="1">
    <field x="2"/>
  </colFields>
  <colItems count="2">
    <i>
      <x v="17"/>
    </i>
    <i t="grand">
      <x/>
    </i>
  </colItems>
  <pageFields count="1">
    <pageField fld="0" item="4" hier="-1"/>
  </pageFields>
  <dataFields count="1">
    <dataField name="加總 - 合計" fld="4" baseField="0" baseItem="0"/>
  </dataFields>
  <chartFormats count="26">
    <chartFormat chart="7" format="10" series="1">
      <pivotArea type="data" outline="0" fieldPosition="0">
        <references count="2">
          <reference field="4294967294" count="1" selected="0">
            <x v="0"/>
          </reference>
          <reference field="2" count="1" selected="0">
            <x v="0"/>
          </reference>
        </references>
      </pivotArea>
    </chartFormat>
    <chartFormat chart="7" format="11" series="1">
      <pivotArea type="data" outline="0" fieldPosition="0">
        <references count="2">
          <reference field="4294967294" count="1" selected="0">
            <x v="0"/>
          </reference>
          <reference field="2" count="1" selected="0">
            <x v="1"/>
          </reference>
        </references>
      </pivotArea>
    </chartFormat>
    <chartFormat chart="7" format="12" series="1">
      <pivotArea type="data" outline="0" fieldPosition="0">
        <references count="2">
          <reference field="4294967294" count="1" selected="0">
            <x v="0"/>
          </reference>
          <reference field="2" count="1" selected="0">
            <x v="2"/>
          </reference>
        </references>
      </pivotArea>
    </chartFormat>
    <chartFormat chart="7" format="13" series="1">
      <pivotArea type="data" outline="0" fieldPosition="0">
        <references count="2">
          <reference field="4294967294" count="1" selected="0">
            <x v="0"/>
          </reference>
          <reference field="2" count="1" selected="0">
            <x v="3"/>
          </reference>
        </references>
      </pivotArea>
    </chartFormat>
    <chartFormat chart="7" format="14" series="1">
      <pivotArea type="data" outline="0" fieldPosition="0">
        <references count="2">
          <reference field="4294967294" count="1" selected="0">
            <x v="0"/>
          </reference>
          <reference field="2" count="1" selected="0">
            <x v="4"/>
          </reference>
        </references>
      </pivotArea>
    </chartFormat>
    <chartFormat chart="7" format="15" series="1">
      <pivotArea type="data" outline="0" fieldPosition="0">
        <references count="2">
          <reference field="4294967294" count="1" selected="0">
            <x v="0"/>
          </reference>
          <reference field="2" count="1" selected="0">
            <x v="5"/>
          </reference>
        </references>
      </pivotArea>
    </chartFormat>
    <chartFormat chart="8" format="16" series="1">
      <pivotArea type="data" outline="0" fieldPosition="0">
        <references count="2">
          <reference field="4294967294" count="1" selected="0">
            <x v="0"/>
          </reference>
          <reference field="2" count="1" selected="0">
            <x v="0"/>
          </reference>
        </references>
      </pivotArea>
    </chartFormat>
    <chartFormat chart="8" format="17" series="1">
      <pivotArea type="data" outline="0" fieldPosition="0">
        <references count="2">
          <reference field="4294967294" count="1" selected="0">
            <x v="0"/>
          </reference>
          <reference field="2" count="1" selected="0">
            <x v="1"/>
          </reference>
        </references>
      </pivotArea>
    </chartFormat>
    <chartFormat chart="8" format="18" series="1">
      <pivotArea type="data" outline="0" fieldPosition="0">
        <references count="2">
          <reference field="4294967294" count="1" selected="0">
            <x v="0"/>
          </reference>
          <reference field="2" count="1" selected="0">
            <x v="2"/>
          </reference>
        </references>
      </pivotArea>
    </chartFormat>
    <chartFormat chart="8" format="19" series="1">
      <pivotArea type="data" outline="0" fieldPosition="0">
        <references count="2">
          <reference field="4294967294" count="1" selected="0">
            <x v="0"/>
          </reference>
          <reference field="2" count="1" selected="0">
            <x v="3"/>
          </reference>
        </references>
      </pivotArea>
    </chartFormat>
    <chartFormat chart="8" format="20" series="1">
      <pivotArea type="data" outline="0" fieldPosition="0">
        <references count="2">
          <reference field="4294967294" count="1" selected="0">
            <x v="0"/>
          </reference>
          <reference field="2" count="1" selected="0">
            <x v="4"/>
          </reference>
        </references>
      </pivotArea>
    </chartFormat>
    <chartFormat chart="8" format="21" series="1">
      <pivotArea type="data" outline="0" fieldPosition="0">
        <references count="2">
          <reference field="4294967294" count="1" selected="0">
            <x v="0"/>
          </reference>
          <reference field="2" count="1" selected="0">
            <x v="5"/>
          </reference>
        </references>
      </pivotArea>
    </chartFormat>
    <chartFormat chart="9" format="11" series="1">
      <pivotArea type="data" outline="0" fieldPosition="0">
        <references count="2">
          <reference field="4294967294" count="1" selected="0">
            <x v="0"/>
          </reference>
          <reference field="2" count="1" selected="0">
            <x v="0"/>
          </reference>
        </references>
      </pivotArea>
    </chartFormat>
    <chartFormat chart="9" format="12" series="1">
      <pivotArea type="data" outline="0" fieldPosition="0">
        <references count="2">
          <reference field="4294967294" count="1" selected="0">
            <x v="0"/>
          </reference>
          <reference field="2" count="1" selected="0">
            <x v="1"/>
          </reference>
        </references>
      </pivotArea>
    </chartFormat>
    <chartFormat chart="9" format="13" series="1">
      <pivotArea type="data" outline="0" fieldPosition="0">
        <references count="2">
          <reference field="4294967294" count="1" selected="0">
            <x v="0"/>
          </reference>
          <reference field="2" count="1" selected="0">
            <x v="2"/>
          </reference>
        </references>
      </pivotArea>
    </chartFormat>
    <chartFormat chart="9" format="14" series="1">
      <pivotArea type="data" outline="0" fieldPosition="0">
        <references count="2">
          <reference field="4294967294" count="1" selected="0">
            <x v="0"/>
          </reference>
          <reference field="2" count="1" selected="0">
            <x v="3"/>
          </reference>
        </references>
      </pivotArea>
    </chartFormat>
    <chartFormat chart="9" format="15" series="1">
      <pivotArea type="data" outline="0" fieldPosition="0">
        <references count="2">
          <reference field="4294967294" count="1" selected="0">
            <x v="0"/>
          </reference>
          <reference field="2" count="1" selected="0">
            <x v="4"/>
          </reference>
        </references>
      </pivotArea>
    </chartFormat>
    <chartFormat chart="9" format="16" series="1">
      <pivotArea type="data" outline="0" fieldPosition="0">
        <references count="2">
          <reference field="4294967294" count="1" selected="0">
            <x v="0"/>
          </reference>
          <reference field="2" count="1" selected="0">
            <x v="5"/>
          </reference>
        </references>
      </pivotArea>
    </chartFormat>
    <chartFormat chart="9" format="17" series="1">
      <pivotArea type="data" outline="0" fieldPosition="0">
        <references count="2">
          <reference field="4294967294" count="1" selected="0">
            <x v="0"/>
          </reference>
          <reference field="2" count="1" selected="0">
            <x v="6"/>
          </reference>
        </references>
      </pivotArea>
    </chartFormat>
    <chartFormat chart="10" format="18" series="1">
      <pivotArea type="data" outline="0" fieldPosition="0">
        <references count="2">
          <reference field="4294967294" count="1" selected="0">
            <x v="0"/>
          </reference>
          <reference field="2" count="1" selected="0">
            <x v="0"/>
          </reference>
        </references>
      </pivotArea>
    </chartFormat>
    <chartFormat chart="10" format="19" series="1">
      <pivotArea type="data" outline="0" fieldPosition="0">
        <references count="2">
          <reference field="4294967294" count="1" selected="0">
            <x v="0"/>
          </reference>
          <reference field="2" count="1" selected="0">
            <x v="1"/>
          </reference>
        </references>
      </pivotArea>
    </chartFormat>
    <chartFormat chart="10" format="20" series="1">
      <pivotArea type="data" outline="0" fieldPosition="0">
        <references count="2">
          <reference field="4294967294" count="1" selected="0">
            <x v="0"/>
          </reference>
          <reference field="2" count="1" selected="0">
            <x v="2"/>
          </reference>
        </references>
      </pivotArea>
    </chartFormat>
    <chartFormat chart="10" format="21" series="1">
      <pivotArea type="data" outline="0" fieldPosition="0">
        <references count="2">
          <reference field="4294967294" count="1" selected="0">
            <x v="0"/>
          </reference>
          <reference field="2" count="1" selected="0">
            <x v="3"/>
          </reference>
        </references>
      </pivotArea>
    </chartFormat>
    <chartFormat chart="10" format="22" series="1">
      <pivotArea type="data" outline="0" fieldPosition="0">
        <references count="2">
          <reference field="4294967294" count="1" selected="0">
            <x v="0"/>
          </reference>
          <reference field="2" count="1" selected="0">
            <x v="4"/>
          </reference>
        </references>
      </pivotArea>
    </chartFormat>
    <chartFormat chart="10" format="23" series="1">
      <pivotArea type="data" outline="0" fieldPosition="0">
        <references count="2">
          <reference field="4294967294" count="1" selected="0">
            <x v="0"/>
          </reference>
          <reference field="2" count="1" selected="0">
            <x v="5"/>
          </reference>
        </references>
      </pivotArea>
    </chartFormat>
    <chartFormat chart="10" format="24" series="1">
      <pivotArea type="data" outline="0" fieldPosition="0">
        <references count="2">
          <reference field="4294967294" count="1" selected="0">
            <x v="0"/>
          </reference>
          <reference field="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B00-000004000000}" name="樞紐分析表5" cacheId="0"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DD11:DD20" firstHeaderRow="1" firstDataRow="1" firstDataCol="1" rowPageCount="3" colPageCount="1"/>
  <pivotFields count="5">
    <pivotField axis="axisPage" showAll="0">
      <items count="2">
        <item x="0"/>
        <item t="default"/>
      </items>
    </pivotField>
    <pivotField axis="axisRow" showAll="0">
      <items count="4">
        <item x="2"/>
        <item x="1"/>
        <item x="0"/>
        <item t="default"/>
      </items>
    </pivotField>
    <pivotField axis="axisRow" showAll="0">
      <items count="277">
        <item x="224"/>
        <item x="225"/>
        <item x="226"/>
        <item x="227"/>
        <item x="228"/>
        <item x="229"/>
        <item x="230"/>
        <item x="231"/>
        <item x="232"/>
        <item x="233"/>
        <item x="234"/>
        <item x="235"/>
        <item x="236"/>
        <item x="238"/>
        <item x="239"/>
        <item x="240"/>
        <item x="241"/>
        <item x="237"/>
        <item x="242"/>
        <item x="243"/>
        <item x="244"/>
        <item x="245"/>
        <item x="246"/>
        <item x="247"/>
        <item x="248"/>
        <item x="0"/>
        <item x="1"/>
        <item x="2"/>
        <item x="3"/>
        <item x="4"/>
        <item x="5"/>
        <item x="6"/>
        <item x="7"/>
        <item x="8"/>
        <item x="196"/>
        <item x="197"/>
        <item x="198"/>
        <item x="199"/>
        <item x="200"/>
        <item x="9"/>
        <item x="10"/>
        <item x="11"/>
        <item x="12"/>
        <item x="13"/>
        <item x="14"/>
        <item x="15"/>
        <item x="16"/>
        <item x="17"/>
        <item x="18"/>
        <item x="19"/>
        <item x="20"/>
        <item x="21"/>
        <item x="201"/>
        <item x="22"/>
        <item x="23"/>
        <item x="24"/>
        <item x="25"/>
        <item x="26"/>
        <item x="202"/>
        <item x="27"/>
        <item x="28"/>
        <item x="29"/>
        <item x="30"/>
        <item x="31"/>
        <item x="32"/>
        <item x="33"/>
        <item x="203"/>
        <item x="34"/>
        <item x="35"/>
        <item x="36"/>
        <item x="37"/>
        <item x="38"/>
        <item x="39"/>
        <item x="40"/>
        <item x="41"/>
        <item x="42"/>
        <item x="43"/>
        <item x="44"/>
        <item x="45"/>
        <item x="46"/>
        <item x="47"/>
        <item x="48"/>
        <item x="49"/>
        <item x="50"/>
        <item x="51"/>
        <item x="52"/>
        <item x="204"/>
        <item x="53"/>
        <item x="54"/>
        <item x="55"/>
        <item x="56"/>
        <item x="57"/>
        <item x="58"/>
        <item x="59"/>
        <item x="205"/>
        <item x="60"/>
        <item x="61"/>
        <item x="62"/>
        <item x="63"/>
        <item x="64"/>
        <item x="65"/>
        <item x="66"/>
        <item x="67"/>
        <item x="68"/>
        <item x="69"/>
        <item x="70"/>
        <item x="71"/>
        <item x="206"/>
        <item x="72"/>
        <item x="73"/>
        <item x="74"/>
        <item x="75"/>
        <item x="76"/>
        <item x="77"/>
        <item x="78"/>
        <item x="79"/>
        <item x="80"/>
        <item x="81"/>
        <item x="82"/>
        <item x="83"/>
        <item x="84"/>
        <item x="207"/>
        <item x="85"/>
        <item x="86"/>
        <item x="87"/>
        <item x="88"/>
        <item x="89"/>
        <item x="90"/>
        <item x="91"/>
        <item x="92"/>
        <item x="208"/>
        <item x="223"/>
        <item x="93"/>
        <item x="94"/>
        <item x="95"/>
        <item x="96"/>
        <item x="97"/>
        <item x="98"/>
        <item x="209"/>
        <item x="99"/>
        <item x="210"/>
        <item x="100"/>
        <item x="101"/>
        <item x="211"/>
        <item x="102"/>
        <item x="103"/>
        <item x="104"/>
        <item x="105"/>
        <item x="106"/>
        <item x="107"/>
        <item x="108"/>
        <item x="212"/>
        <item x="109"/>
        <item x="110"/>
        <item x="213"/>
        <item x="111"/>
        <item x="112"/>
        <item x="214"/>
        <item x="113"/>
        <item x="114"/>
        <item x="215"/>
        <item x="115"/>
        <item x="116"/>
        <item x="117"/>
        <item x="118"/>
        <item x="119"/>
        <item x="216"/>
        <item x="217"/>
        <item x="120"/>
        <item x="121"/>
        <item x="122"/>
        <item x="123"/>
        <item x="124"/>
        <item x="125"/>
        <item x="218"/>
        <item x="126"/>
        <item x="127"/>
        <item x="219"/>
        <item x="128"/>
        <item x="129"/>
        <item x="130"/>
        <item x="131"/>
        <item x="132"/>
        <item x="133"/>
        <item x="134"/>
        <item x="135"/>
        <item x="136"/>
        <item x="137"/>
        <item x="138"/>
        <item x="139"/>
        <item x="140"/>
        <item x="141"/>
        <item x="142"/>
        <item x="143"/>
        <item x="144"/>
        <item x="220"/>
        <item x="221"/>
        <item x="145"/>
        <item x="146"/>
        <item x="147"/>
        <item x="148"/>
        <item x="149"/>
        <item x="150"/>
        <item x="151"/>
        <item x="152"/>
        <item x="153"/>
        <item x="154"/>
        <item x="155"/>
        <item x="156"/>
        <item x="157"/>
        <item x="158"/>
        <item x="159"/>
        <item x="160"/>
        <item x="222"/>
        <item x="161"/>
        <item x="162"/>
        <item x="163"/>
        <item x="164"/>
        <item x="165"/>
        <item x="166"/>
        <item x="167"/>
        <item x="168"/>
        <item x="169"/>
        <item x="170"/>
        <item x="171"/>
        <item x="172"/>
        <item x="173"/>
        <item x="174"/>
        <item x="175"/>
        <item x="176"/>
        <item x="195"/>
        <item x="177"/>
        <item x="178"/>
        <item x="179"/>
        <item x="180"/>
        <item x="181"/>
        <item x="182"/>
        <item x="183"/>
        <item x="184"/>
        <item x="185"/>
        <item x="186"/>
        <item x="187"/>
        <item x="188"/>
        <item x="189"/>
        <item x="190"/>
        <item x="191"/>
        <item x="192"/>
        <item x="193"/>
        <item x="194"/>
        <item x="249"/>
        <item x="250"/>
        <item x="251"/>
        <item x="252"/>
        <item x="253"/>
        <item x="254"/>
        <item x="255"/>
        <item x="256"/>
        <item x="257"/>
        <item x="258"/>
        <item x="259"/>
        <item x="260"/>
        <item x="261"/>
        <item x="262"/>
        <item x="263"/>
        <item x="264"/>
        <item x="265"/>
        <item x="266"/>
        <item x="267"/>
        <item x="268"/>
        <item x="269"/>
        <item x="270"/>
        <item x="271"/>
        <item x="272"/>
        <item x="273"/>
        <item x="274"/>
        <item x="275"/>
        <item t="default"/>
      </items>
    </pivotField>
    <pivotField axis="axisPage" numFmtId="167" showAll="0">
      <items count="3">
        <item x="0"/>
        <item x="1"/>
        <item t="default"/>
      </items>
    </pivotField>
    <pivotField axis="axisPage" showAll="0">
      <items count="3">
        <item x="1"/>
        <item x="0"/>
        <item t="default"/>
      </items>
    </pivotField>
  </pivotFields>
  <rowFields count="2">
    <field x="1"/>
    <field x="2"/>
  </rowFields>
  <rowItems count="9">
    <i>
      <x v="1"/>
    </i>
    <i r="1">
      <x v="71"/>
    </i>
    <i r="1">
      <x v="217"/>
    </i>
    <i r="1">
      <x v="230"/>
    </i>
    <i>
      <x v="2"/>
    </i>
    <i r="1">
      <x v="71"/>
    </i>
    <i r="1">
      <x v="217"/>
    </i>
    <i r="1">
      <x v="230"/>
    </i>
    <i t="grand">
      <x/>
    </i>
  </rowItems>
  <colItems count="1">
    <i/>
  </colItems>
  <pageFields count="3">
    <pageField fld="4" item="0" hier="-1"/>
    <pageField fld="0" item="0" hier="-1"/>
    <pageField fld="3"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B00-000003000000}" name="樞紐分析表4"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U5:AW7" firstHeaderRow="2" firstDataRow="2" firstDataCol="2"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5">
        <item x="0"/>
        <item x="1"/>
        <item x="7"/>
        <item x="2"/>
        <item x="3"/>
        <item m="1" x="14"/>
        <item m="1" x="13"/>
        <item x="5"/>
        <item x="8"/>
        <item x="6"/>
        <item m="1" x="12"/>
        <item m="1" x="11"/>
        <item m="1" x="9"/>
        <item m="1" x="10"/>
        <item x="4"/>
      </items>
    </pivotField>
    <pivotField compact="0" outline="0" showAll="0"/>
    <pivotField compact="0" outline="0" showAll="0"/>
    <pivotField compact="0" outline="0" showAll="0"/>
    <pivotField axis="axisRow" compact="0" outline="0" showAll="0">
      <items count="7">
        <item n=" " x="0"/>
        <item x="1"/>
        <item x="4"/>
        <item x="2"/>
        <item x="3"/>
        <item m="1" x="5"/>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2">
    <field x="14"/>
    <field x="18"/>
  </rowFields>
  <rowItems count="1">
    <i>
      <x/>
      <x/>
    </i>
  </rowItems>
  <colItems count="1">
    <i/>
  </colItems>
  <pageFields count="2">
    <pageField fld="126" item="0" hier="-1"/>
    <pageField fld="1" item="1" hier="-1"/>
  </pageFields>
  <dataFields count="1">
    <dataField name="計數 - 英文名稱" fld="4"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B00-000006000000}" name="樞紐分析表7" cacheId="78" applyNumberFormats="0" applyBorderFormats="0" applyFontFormats="0" applyPatternFormats="0" applyAlignmentFormats="0" applyWidthHeightFormats="1" dataCaption="值" updatedVersion="8" minRefreshableVersion="3" showDrill="0" useAutoFormatting="1" itemPrintTitles="1" createdVersion="6" indent="0" compact="0" compactData="0" gridDropZones="1" multipleFieldFilters="0">
  <location ref="Z6:AE33" firstHeaderRow="1" firstDataRow="2" firstDataCol="3" rowPageCount="1" colPageCount="1"/>
  <pivotFields count="143">
    <pivotField compact="0" outline="0" showAll="0"/>
    <pivotField axis="axisRow" compact="0" outline="0" showAll="0" sortType="ascending" defaultSubtotal="0">
      <items count="10">
        <item x="0"/>
        <item x="8"/>
        <item x="1"/>
        <item x="3"/>
        <item x="4"/>
        <item x="5"/>
        <item x="6"/>
        <item x="7"/>
        <item x="9"/>
        <item x="2"/>
      </items>
    </pivotField>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defaultSubtotal="0">
      <items count="15">
        <item x="0"/>
        <item x="1"/>
        <item x="3"/>
        <item x="2"/>
        <item x="8"/>
        <item x="10"/>
        <item x="9"/>
        <item x="7"/>
        <item x="11"/>
        <item x="4"/>
        <item x="5"/>
        <item x="6"/>
        <item x="12"/>
        <item m="1" x="13"/>
        <item m="1" x="14"/>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33">
        <item x="0"/>
        <item x="1"/>
        <item x="2"/>
        <item x="4"/>
        <item x="6"/>
        <item x="3"/>
        <item x="5"/>
        <item m="1" x="24"/>
        <item x="21"/>
        <item x="22"/>
        <item x="7"/>
        <item x="8"/>
        <item x="10"/>
        <item m="1" x="27"/>
        <item m="1" x="26"/>
        <item x="12"/>
        <item x="13"/>
        <item m="1" x="25"/>
        <item x="9"/>
        <item m="1" x="29"/>
        <item x="20"/>
        <item x="19"/>
        <item x="11"/>
        <item m="1" x="23"/>
        <item m="1" x="30"/>
        <item m="1" x="32"/>
        <item m="1" x="28"/>
        <item x="14"/>
        <item x="15"/>
        <item m="1" x="31"/>
        <item x="16"/>
        <item x="17"/>
        <item x="18"/>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axis="axisCol" compact="0" outline="0" showAll="0">
      <items count="3">
        <item x="1"/>
        <item x="0"/>
        <item t="default"/>
      </items>
    </pivotField>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3">
    <field x="1"/>
    <field x="16"/>
    <field x="41"/>
  </rowFields>
  <rowItems count="26">
    <i>
      <x/>
      <x/>
      <x/>
    </i>
    <i>
      <x v="1"/>
      <x v="8"/>
      <x v="21"/>
    </i>
    <i r="2">
      <x v="32"/>
    </i>
    <i r="1">
      <x v="12"/>
      <x v="20"/>
    </i>
    <i>
      <x v="2"/>
      <x v="1"/>
      <x v="1"/>
    </i>
    <i r="2">
      <x v="2"/>
    </i>
    <i>
      <x v="3"/>
      <x v="9"/>
      <x v="10"/>
    </i>
    <i r="2">
      <x v="18"/>
    </i>
    <i r="1">
      <x v="10"/>
      <x v="11"/>
    </i>
    <i r="2">
      <x v="12"/>
    </i>
    <i>
      <x v="4"/>
      <x v="11"/>
      <x v="22"/>
    </i>
    <i>
      <x v="5"/>
      <x v="7"/>
      <x v="15"/>
    </i>
    <i r="2">
      <x v="16"/>
    </i>
    <i>
      <x v="6"/>
      <x v="4"/>
      <x v="27"/>
    </i>
    <i r="2">
      <x v="28"/>
    </i>
    <i r="1">
      <x v="6"/>
      <x v="27"/>
    </i>
    <i r="2">
      <x v="28"/>
    </i>
    <i>
      <x v="7"/>
      <x v="5"/>
      <x v="30"/>
    </i>
    <i r="2">
      <x v="31"/>
    </i>
    <i>
      <x v="8"/>
      <x v="12"/>
      <x v="8"/>
    </i>
    <i r="2">
      <x v="9"/>
    </i>
    <i>
      <x v="9"/>
      <x v="2"/>
      <x v="3"/>
    </i>
    <i r="2">
      <x v="4"/>
    </i>
    <i r="1">
      <x v="3"/>
      <x v="5"/>
    </i>
    <i r="2">
      <x v="6"/>
    </i>
    <i t="grand">
      <x/>
    </i>
  </rowItems>
  <colFields count="1">
    <field x="123"/>
  </colFields>
  <colItems count="3">
    <i>
      <x/>
    </i>
    <i>
      <x v="1"/>
    </i>
    <i t="grand">
      <x/>
    </i>
  </colItems>
  <pageFields count="1">
    <pageField fld="126" hier="-1"/>
  </pageFields>
  <dataFields count="1">
    <dataField name="計數 - 層級" fld="2"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B00-000007000000}" name="樞紐分析表8" cacheId="78" applyNumberFormats="0" applyBorderFormats="0" applyFontFormats="0" applyPatternFormats="0" applyAlignmentFormats="0" applyWidthHeightFormats="1" dataCaption="值" updatedVersion="8" minRefreshableVersion="3" showDrill="0" useAutoFormatting="1" itemPrintTitles="1" createdVersion="6" indent="0" compact="0" compactData="0" multipleFieldFilters="0">
  <location ref="P7:X20" firstHeaderRow="1" firstDataRow="1" firstDataCol="8" rowPageCount="3" colPageCount="1"/>
  <pivotFields count="143">
    <pivotField compact="0" outline="0" showAll="0"/>
    <pivotField axis="axisPage" dataField="1" compact="0" outline="0" multipleItemSelectionAllowed="1" showAll="0">
      <items count="11">
        <item x="0"/>
        <item x="1"/>
        <item x="2"/>
        <item x="9"/>
        <item x="6"/>
        <item x="5"/>
        <item x="3"/>
        <item x="7"/>
        <item x="8"/>
        <item x="4"/>
        <item t="default"/>
      </items>
    </pivotField>
    <pivotField compact="0" outline="0" showAll="0"/>
    <pivotField axis="axisRow" compact="0" outline="0" showAll="0" defaultSubtotal="0">
      <items count="640">
        <item m="1" x="542"/>
        <item x="355"/>
        <item x="64"/>
        <item x="63"/>
        <item x="221"/>
        <item x="230"/>
        <item x="224"/>
        <item x="244"/>
        <item x="231"/>
        <item x="229"/>
        <item x="127"/>
        <item x="79"/>
        <item x="89"/>
        <item x="81"/>
        <item x="128"/>
        <item x="131"/>
        <item x="130"/>
        <item x="135"/>
        <item x="134"/>
        <item x="132"/>
        <item x="133"/>
        <item x="129"/>
        <item x="87"/>
        <item x="166"/>
        <item x="90"/>
        <item x="85"/>
        <item x="86"/>
        <item x="107"/>
        <item x="112"/>
        <item x="99"/>
        <item x="94"/>
        <item x="91"/>
        <item x="98"/>
        <item x="97"/>
        <item x="96"/>
        <item x="95"/>
        <item x="167"/>
        <item x="118"/>
        <item x="117"/>
        <item x="125"/>
        <item x="124"/>
        <item x="165"/>
        <item x="80"/>
        <item x="88"/>
        <item x="123"/>
        <item x="122"/>
        <item x="116"/>
        <item x="115"/>
        <item x="119"/>
        <item x="114"/>
        <item x="126"/>
        <item x="121"/>
        <item x="82"/>
        <item x="100"/>
        <item x="106"/>
        <item x="104"/>
        <item x="101"/>
        <item x="105"/>
        <item x="120"/>
        <item x="113"/>
        <item x="102"/>
        <item m="1" x="602"/>
        <item x="140"/>
        <item m="1" x="570"/>
        <item x="394"/>
        <item m="1" x="622"/>
        <item x="455"/>
        <item x="446"/>
        <item m="1" x="529"/>
        <item x="450"/>
        <item x="447"/>
        <item m="1" x="623"/>
        <item x="36"/>
        <item x="35"/>
        <item x="17"/>
        <item x="59"/>
        <item x="60"/>
        <item x="18"/>
        <item x="15"/>
        <item m="1" x="606"/>
        <item m="1" x="590"/>
        <item x="286"/>
        <item x="441"/>
        <item x="47"/>
        <item x="43"/>
        <item x="295"/>
        <item m="1" x="589"/>
        <item m="1" x="566"/>
        <item x="281"/>
        <item x="280"/>
        <item x="294"/>
        <item x="247"/>
        <item x="203"/>
        <item x="504"/>
        <item x="111"/>
        <item x="54"/>
        <item x="58"/>
        <item x="14"/>
        <item x="56"/>
        <item x="55"/>
        <item x="57"/>
        <item x="62"/>
        <item x="61"/>
        <item x="437"/>
        <item x="427"/>
        <item x="478"/>
        <item x="293"/>
        <item x="298"/>
        <item x="3"/>
        <item x="5"/>
        <item x="4"/>
        <item x="6"/>
        <item x="10"/>
        <item x="439"/>
        <item x="438"/>
        <item m="1" x="582"/>
        <item x="342"/>
        <item x="44"/>
        <item x="26"/>
        <item x="23"/>
        <item x="40"/>
        <item x="324"/>
        <item x="316"/>
        <item x="315"/>
        <item x="318"/>
        <item x="317"/>
        <item x="326"/>
        <item x="328"/>
        <item x="325"/>
        <item x="327"/>
        <item x="320"/>
        <item x="322"/>
        <item x="319"/>
        <item x="321"/>
        <item x="323"/>
        <item x="308"/>
        <item x="289"/>
        <item x="291"/>
        <item x="261"/>
        <item x="260"/>
        <item x="259"/>
        <item x="477"/>
        <item x="161"/>
        <item x="160"/>
        <item x="163"/>
        <item x="302"/>
        <item x="301"/>
        <item x="162"/>
        <item x="332"/>
        <item x="300"/>
        <item x="299"/>
        <item x="310"/>
        <item x="312"/>
        <item x="309"/>
        <item x="311"/>
        <item x="303"/>
        <item x="305"/>
        <item x="331"/>
        <item x="307"/>
        <item x="288"/>
        <item x="290"/>
        <item x="509"/>
        <item m="1" x="569"/>
        <item x="346"/>
        <item x="109"/>
        <item x="136"/>
        <item x="157"/>
        <item x="175"/>
        <item x="159"/>
        <item x="168"/>
        <item x="169"/>
        <item x="138"/>
        <item x="139"/>
        <item x="156"/>
        <item x="174"/>
        <item x="170"/>
        <item x="137"/>
        <item x="149"/>
        <item x="143"/>
        <item x="146"/>
        <item x="153"/>
        <item x="148"/>
        <item x="155"/>
        <item x="147"/>
        <item x="154"/>
        <item x="150"/>
        <item x="144"/>
        <item x="145"/>
        <item x="152"/>
        <item x="151"/>
        <item x="337"/>
        <item x="336"/>
        <item x="339"/>
        <item x="262"/>
        <item x="258"/>
        <item x="257"/>
        <item m="1" x="577"/>
        <item m="1" x="515"/>
        <item x="270"/>
        <item m="1" x="517"/>
        <item m="1" x="534"/>
        <item m="1" x="561"/>
        <item m="1" x="630"/>
        <item x="277"/>
        <item x="279"/>
        <item x="276"/>
        <item x="278"/>
        <item x="269"/>
        <item x="255"/>
        <item x="250"/>
        <item x="266"/>
        <item x="103"/>
        <item m="1" x="603"/>
        <item x="460"/>
        <item x="495"/>
        <item x="177"/>
        <item x="0"/>
        <item x="2"/>
        <item x="1"/>
        <item x="397"/>
        <item m="1" x="550"/>
        <item x="347"/>
        <item x="352"/>
        <item x="399"/>
        <item x="292"/>
        <item x="314"/>
        <item x="297"/>
        <item x="330"/>
        <item x="296"/>
        <item x="329"/>
        <item x="313"/>
        <item x="333"/>
        <item x="486"/>
        <item x="412"/>
        <item m="1" x="559"/>
        <item m="1" x="584"/>
        <item m="1" x="541"/>
        <item m="1" x="610"/>
        <item x="70"/>
        <item x="34"/>
        <item x="53"/>
        <item x="50"/>
        <item x="349"/>
        <item x="178"/>
        <item x="356"/>
        <item x="357"/>
        <item x="361"/>
        <item x="252"/>
        <item x="251"/>
        <item x="483"/>
        <item x="482"/>
        <item x="275"/>
        <item x="274"/>
        <item x="287"/>
        <item x="39"/>
        <item x="76"/>
        <item x="78"/>
        <item x="77"/>
        <item x="459"/>
        <item x="242"/>
        <item x="241"/>
        <item m="1" x="619"/>
        <item m="1" x="565"/>
        <item m="1" x="627"/>
        <item m="1" x="605"/>
        <item m="1" x="549"/>
        <item m="1" x="617"/>
        <item m="1" x="524"/>
        <item m="1" x="608"/>
        <item m="1" x="531"/>
        <item m="1" x="555"/>
        <item m="1" x="522"/>
        <item m="1" x="572"/>
        <item x="405"/>
        <item x="370"/>
        <item m="1" x="620"/>
        <item x="371"/>
        <item x="13"/>
        <item x="7"/>
        <item x="8"/>
        <item x="9"/>
        <item x="232"/>
        <item x="227"/>
        <item x="225"/>
        <item x="223"/>
        <item x="353"/>
        <item x="429"/>
        <item x="428"/>
        <item x="432"/>
        <item x="434"/>
        <item x="19"/>
        <item x="16"/>
        <item x="11"/>
        <item x="110"/>
        <item x="511"/>
        <item x="510"/>
        <item x="481"/>
        <item x="476"/>
        <item x="475"/>
        <item x="479"/>
        <item x="335"/>
        <item x="334"/>
        <item x="408"/>
        <item x="350"/>
        <item x="345"/>
        <item x="45"/>
        <item x="41"/>
        <item x="29"/>
        <item x="65"/>
        <item x="68"/>
        <item x="436"/>
        <item x="500"/>
        <item x="181"/>
        <item x="417"/>
        <item x="423"/>
        <item x="425"/>
        <item x="443"/>
        <item x="452"/>
        <item x="179"/>
        <item x="453"/>
        <item x="180"/>
        <item x="448"/>
        <item m="1" x="607"/>
        <item x="426"/>
        <item x="496"/>
        <item x="413"/>
        <item x="142"/>
        <item x="38"/>
        <item x="37"/>
        <item x="31"/>
        <item m="1" x="609"/>
        <item m="1" x="573"/>
        <item m="1" x="527"/>
        <item m="1" x="544"/>
        <item x="69"/>
        <item x="72"/>
        <item m="1" x="539"/>
        <item x="51"/>
        <item x="48"/>
        <item x="30"/>
        <item x="108"/>
        <item x="497"/>
        <item m="1" x="615"/>
        <item m="1" x="519"/>
        <item m="1" x="634"/>
        <item m="1" x="560"/>
        <item m="1" x="564"/>
        <item m="1" x="581"/>
        <item x="12"/>
        <item x="141"/>
        <item x="71"/>
        <item x="513"/>
        <item x="512"/>
        <item x="508"/>
        <item x="480"/>
        <item x="484"/>
        <item x="488"/>
        <item x="487"/>
        <item x="506"/>
        <item x="503"/>
        <item x="93"/>
        <item x="92"/>
        <item x="485"/>
        <item x="73"/>
        <item x="75"/>
        <item x="74"/>
        <item x="351"/>
        <item m="1" x="579"/>
        <item x="359"/>
        <item x="360"/>
        <item m="1" x="597"/>
        <item m="1" x="540"/>
        <item m="1" x="611"/>
        <item x="505"/>
        <item x="490"/>
        <item x="158"/>
        <item x="171"/>
        <item x="164"/>
        <item x="173"/>
        <item x="172"/>
        <item x="84"/>
        <item x="83"/>
        <item x="265"/>
        <item x="264"/>
        <item m="1" x="604"/>
        <item m="1" x="518"/>
        <item m="1" x="612"/>
        <item m="1" x="523"/>
        <item m="1" x="613"/>
        <item m="1" x="516"/>
        <item m="1" x="568"/>
        <item m="1" x="636"/>
        <item m="1" x="583"/>
        <item m="1" x="633"/>
        <item m="1" x="580"/>
        <item m="1" x="521"/>
        <item m="1" x="596"/>
        <item m="1" x="525"/>
        <item m="1" x="592"/>
        <item m="1" x="514"/>
        <item x="273"/>
        <item m="1" x="548"/>
        <item x="226"/>
        <item x="197"/>
        <item x="198"/>
        <item x="199"/>
        <item x="190"/>
        <item x="187"/>
        <item x="195"/>
        <item x="191"/>
        <item x="196"/>
        <item m="1" x="614"/>
        <item x="344"/>
        <item x="22"/>
        <item x="414"/>
        <item x="411"/>
        <item x="442"/>
        <item m="1" x="632"/>
        <item x="354"/>
        <item x="66"/>
        <item x="52"/>
        <item x="49"/>
        <item x="27"/>
        <item x="24"/>
        <item x="67"/>
        <item x="28"/>
        <item x="25"/>
        <item x="42"/>
        <item x="46"/>
        <item x="263"/>
        <item x="268"/>
        <item x="20"/>
        <item x="21"/>
        <item x="33"/>
        <item x="32"/>
        <item x="494"/>
        <item x="493"/>
        <item x="400"/>
        <item x="401"/>
        <item m="1" x="535"/>
        <item m="1" x="571"/>
        <item m="1" x="558"/>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axis="axisRow" compact="0" outline="0" showAll="0" defaultSubtotal="0">
      <items count="799">
        <item h="1" x="140"/>
        <item h="1" x="139"/>
        <item h="1" x="52"/>
        <item h="1" x="24"/>
        <item h="1" x="46"/>
        <item h="1" x="25"/>
        <item h="1" x="37"/>
        <item h="1" x="74"/>
        <item h="1" x="78"/>
        <item h="1" x="163"/>
        <item h="1" x="162"/>
        <item h="1" x="164"/>
        <item h="1" x="165"/>
        <item h="1" x="161"/>
        <item h="1" x="27"/>
        <item h="1" x="28"/>
        <item h="1" x="75"/>
        <item h="1" x="14"/>
        <item h="1" x="1"/>
        <item h="1" x="457"/>
        <item h="1" x="159"/>
        <item h="1" x="171"/>
        <item h="1" x="173"/>
        <item h="1" x="172"/>
        <item h="1" x="157"/>
        <item h="1" x="0"/>
        <item h="1" x="45"/>
        <item h="1" x="29"/>
        <item h="1" x="63"/>
        <item h="1" x="64"/>
        <item h="1" x="22"/>
        <item h="1" x="143"/>
        <item h="1" x="69"/>
        <item h="1" x="39"/>
        <item h="1" x="71"/>
        <item h="1" x="26"/>
        <item h="1" x="10"/>
        <item h="1" x="3"/>
        <item h="1" x="5"/>
        <item h="1" x="4"/>
        <item h="1" x="6"/>
        <item h="1" x="19"/>
        <item h="1" x="11"/>
        <item h="1" x="72"/>
        <item h="1" x="76"/>
        <item h="1" x="44"/>
        <item h="1" x="23"/>
        <item h="1" x="142"/>
        <item h="1" x="174"/>
        <item h="1" x="170"/>
        <item h="1" x="168"/>
        <item h="1" x="175"/>
        <item h="1" x="160"/>
        <item h="1" x="137"/>
        <item h="1" x="158"/>
        <item h="1" x="138"/>
        <item h="1" x="156"/>
        <item h="1" x="79"/>
        <item h="1" x="53"/>
        <item h="1" x="141"/>
        <item h="1" x="13"/>
        <item h="1" x="21"/>
        <item h="1" x="18"/>
        <item h="1" x="20"/>
        <item h="1" x="17"/>
        <item h="1" x="59"/>
        <item h="1" x="47"/>
        <item h="1" x="61"/>
        <item h="1" x="68"/>
        <item h="1" x="36"/>
        <item h="1" x="35"/>
        <item h="1" x="51"/>
        <item h="1" x="147"/>
        <item h="1" x="154"/>
        <item h="1" x="145"/>
        <item h="1" x="152"/>
        <item h="1" x="73"/>
        <item h="1" x="7"/>
        <item h="1" x="8"/>
        <item h="1" x="9"/>
        <item h="1" x="77"/>
        <item h="1" x="65"/>
        <item h="1" x="62"/>
        <item h="1" x="144"/>
        <item h="1" x="146"/>
        <item h="1" x="148"/>
        <item h="1" x="149"/>
        <item h="1" x="150"/>
        <item h="1" x="151"/>
        <item h="1" x="169"/>
        <item h="1" x="153"/>
        <item h="1" x="155"/>
        <item h="1" x="2"/>
        <item h="1" x="12"/>
        <item h="1" x="30"/>
        <item h="1" x="31"/>
        <item h="1" x="32"/>
        <item h="1" x="33"/>
        <item h="1" x="34"/>
        <item h="1" x="38"/>
        <item h="1" x="40"/>
        <item h="1" x="41"/>
        <item h="1" x="42"/>
        <item h="1" x="43"/>
        <item h="1" x="48"/>
        <item h="1" x="49"/>
        <item h="1" x="50"/>
        <item h="1" x="54"/>
        <item h="1" x="57"/>
        <item h="1" x="58"/>
        <item h="1" x="177"/>
        <item h="1" x="15"/>
        <item h="1" x="55"/>
        <item h="1" x="56"/>
        <item h="1" x="338"/>
        <item h="1" x="477"/>
        <item h="1" x="340"/>
        <item h="1" x="178"/>
        <item h="1" x="233"/>
        <item h="1" x="345"/>
        <item h="1" x="449"/>
        <item h="1" x="362"/>
        <item h="1" x="16"/>
        <item h="1" x="60"/>
        <item h="1" x="66"/>
        <item h="1" x="70"/>
        <item h="1" x="67"/>
        <item h="1" x="80"/>
        <item h="1" x="81"/>
        <item h="1" x="82"/>
        <item h="1" x="83"/>
        <item h="1" x="86"/>
        <item h="1" x="88"/>
        <item h="1" x="89"/>
        <item h="1" x="90"/>
        <item h="1" x="91"/>
        <item h="1" x="92"/>
        <item h="1" x="95"/>
        <item h="1" x="99"/>
        <item h="1" x="100"/>
        <item h="1" x="101"/>
        <item h="1" x="102"/>
        <item h="1" x="103"/>
        <item h="1" x="104"/>
        <item h="1" x="105"/>
        <item h="1" x="106"/>
        <item h="1" x="107"/>
        <item h="1" x="108"/>
        <item h="1" x="113"/>
        <item h="1" x="114"/>
        <item h="1" x="115"/>
        <item h="1" x="116"/>
        <item h="1" x="117"/>
        <item h="1" x="118"/>
        <item h="1" x="119"/>
        <item h="1" x="120"/>
        <item h="1" x="121"/>
        <item h="1" x="122"/>
        <item h="1" x="123"/>
        <item h="1" x="124"/>
        <item h="1" x="125"/>
        <item h="1" x="126"/>
        <item h="1" x="127"/>
        <item h="1" x="128"/>
        <item h="1" x="129"/>
        <item h="1" x="167"/>
        <item h="1" x="84"/>
        <item h="1" x="85"/>
        <item h="1" x="87"/>
        <item h="1" x="93"/>
        <item h="1" x="94"/>
        <item h="1" x="96"/>
        <item h="1" x="97"/>
        <item h="1" x="98"/>
        <item h="1" x="109"/>
        <item h="1" x="110"/>
        <item h="1" x="111"/>
        <item h="1" x="112"/>
        <item h="1" x="130"/>
        <item h="1" x="131"/>
        <item h="1" x="132"/>
        <item h="1" x="133"/>
        <item h="1" x="134"/>
        <item h="1" x="135"/>
        <item h="1" x="136"/>
        <item h="1" x="166"/>
        <item h="1" m="1" x="618"/>
        <item h="1" x="248"/>
        <item h="1" x="336"/>
        <item h="1" x="337"/>
        <item h="1" m="1" x="758"/>
        <item h="1" x="343"/>
        <item h="1" x="371"/>
        <item h="1" x="360"/>
        <item h="1" x="348"/>
        <item h="1" x="509"/>
        <item h="1" x="491"/>
        <item h="1" x="501"/>
        <item h="1" x="511"/>
        <item h="1" x="481"/>
        <item h="1" m="1" x="784"/>
        <item h="1" x="513"/>
        <item h="1" m="1" x="735"/>
        <item h="1" m="1" x="528"/>
        <item h="1" m="1" x="542"/>
        <item h="1" x="514"/>
        <item h="1" x="241"/>
        <item h="1" x="187"/>
        <item h="1" x="211"/>
        <item h="1" x="190"/>
        <item h="1" x="197"/>
        <item h="1" x="194"/>
        <item h="1" x="244"/>
        <item h="1" x="229"/>
        <item h="1" x="231"/>
        <item h="1" x="223"/>
        <item h="1" x="412"/>
        <item h="1" x="180"/>
        <item h="1" x="181"/>
        <item h="1" x="427"/>
        <item h="1" x="424"/>
        <item h="1" x="426"/>
        <item h="1" x="222"/>
        <item h="1" x="443"/>
        <item h="1" x="429"/>
        <item h="1" x="428"/>
        <item h="1" x="437"/>
        <item h="1" x="438"/>
        <item h="1" m="1" x="769"/>
        <item h="1" x="195"/>
        <item h="1" x="191"/>
        <item h="1" x="196"/>
        <item h="1" x="198"/>
        <item h="1" x="199"/>
        <item h="1" m="1" x="637"/>
        <item h="1" m="1" x="638"/>
        <item h="1" x="346"/>
        <item h="1" x="352"/>
        <item h="1" x="353"/>
        <item h="1" m="1" x="772"/>
        <item h="1" m="1" x="594"/>
        <item h="1" x="368"/>
        <item h="1" x="372"/>
        <item x="373"/>
        <item h="1" m="1" x="633"/>
        <item h="1" x="203"/>
        <item h="1" x="505"/>
        <item h="1" m="1" x="667"/>
        <item h="1" x="325"/>
        <item h="1" x="221"/>
        <item h="1" x="232"/>
        <item h="1" m="1" x="562"/>
        <item h="1" x="230"/>
        <item h="1" m="1" x="642"/>
        <item h="1" x="252"/>
        <item h="1" m="1" x="648"/>
        <item h="1" m="1" x="621"/>
        <item h="1" x="265"/>
        <item h="1" x="268"/>
        <item h="1" m="1" x="652"/>
        <item h="1" m="1" x="524"/>
        <item h="1" m="1" x="561"/>
        <item h="1" m="1" x="654"/>
        <item h="1" m="1" x="611"/>
        <item h="1" m="1" x="791"/>
        <item h="1" m="1" x="739"/>
        <item h="1" m="1" x="690"/>
        <item h="1" m="1" x="677"/>
        <item h="1" m="1" x="646"/>
        <item h="1" m="1" x="520"/>
        <item h="1" m="1" x="559"/>
        <item h="1" x="398"/>
        <item h="1" x="401"/>
        <item h="1" x="409"/>
        <item h="1" x="504"/>
        <item h="1" x="317"/>
        <item h="1" x="354"/>
        <item h="1" x="355"/>
        <item h="1" x="357"/>
        <item h="1" x="358"/>
        <item h="1" x="361"/>
        <item h="1" x="395"/>
        <item h="1" m="1" x="591"/>
        <item h="1" m="1" x="689"/>
        <item h="1" m="1" x="605"/>
        <item h="1" x="275"/>
        <item h="1" m="1" x="770"/>
        <item h="1" x="287"/>
        <item h="1" m="1" x="722"/>
        <item h="1" m="1" x="717"/>
        <item h="1" m="1" x="715"/>
        <item h="1" m="1" x="797"/>
        <item h="1" m="1" x="731"/>
        <item h="1" x="483"/>
        <item h="1" x="484"/>
        <item h="1" x="225"/>
        <item h="1" x="246"/>
        <item h="1" x="448"/>
        <item h="1" x="452"/>
        <item h="1" x="400"/>
        <item h="1" x="402"/>
        <item h="1" x="447"/>
        <item h="1" x="350"/>
        <item h="1" x="486"/>
        <item h="1" x="487"/>
        <item h="1" x="495"/>
        <item h="1" x="496"/>
        <item h="1" x="497"/>
        <item h="1" x="498"/>
        <item h="1" x="460"/>
        <item h="1" x="482"/>
        <item h="1" m="1" x="778"/>
        <item h="1" x="293"/>
        <item h="1" m="1" x="728"/>
        <item h="1" m="1" x="644"/>
        <item h="1" x="299"/>
        <item h="1" m="1" x="575"/>
        <item h="1" m="1" x="785"/>
        <item h="1" m="1" x="587"/>
        <item h="1" m="1" x="670"/>
        <item h="1" m="1" x="552"/>
        <item h="1" x="485"/>
        <item h="1" x="356"/>
        <item h="1" m="1" x="678"/>
        <item h="1" x="227"/>
        <item h="1" m="1" x="640"/>
        <item h="1" x="251"/>
        <item h="1" m="1" x="581"/>
        <item h="1" m="1" x="647"/>
        <item h="1" m="1" x="625"/>
        <item h="1" x="261"/>
        <item h="1" x="274"/>
        <item h="1" m="1" x="609"/>
        <item h="1" m="1" x="615"/>
        <item h="1" x="289"/>
        <item h="1" x="291"/>
        <item h="1" x="270"/>
        <item h="1" m="1" x="662"/>
        <item h="1" m="1" x="636"/>
        <item h="1" m="1" x="630"/>
        <item h="1" m="1" x="687"/>
        <item h="1" m="1" x="567"/>
        <item h="1" m="1" x="656"/>
        <item h="1" x="301"/>
        <item h="1" x="309"/>
        <item h="1" m="1" x="666"/>
        <item h="1" m="1" x="732"/>
        <item h="1" m="1" x="634"/>
        <item h="1" x="333"/>
        <item h="1" x="488"/>
        <item h="1" x="489"/>
        <item h="1" x="494"/>
        <item h="1" x="226"/>
        <item h="1" x="224"/>
        <item h="1" m="1" x="706"/>
        <item h="1" m="1" x="683"/>
        <item h="1" x="258"/>
        <item h="1" m="1" x="776"/>
        <item h="1" m="1" x="529"/>
        <item h="1" m="1" x="753"/>
        <item h="1" m="1" x="709"/>
        <item h="1" m="1" x="523"/>
        <item h="1" m="1" x="659"/>
        <item h="1" m="1" x="616"/>
        <item h="1" m="1" x="781"/>
        <item h="1" m="1" x="682"/>
        <item h="1" m="1" x="516"/>
        <item h="1" m="1" x="535"/>
        <item h="1" m="1" x="527"/>
        <item h="1" m="1" x="579"/>
        <item h="1" m="1" x="518"/>
        <item h="1" m="1" x="629"/>
        <item h="1" m="1" x="714"/>
        <item h="1" x="303"/>
        <item h="1" m="1" x="607"/>
        <item h="1" m="1" x="766"/>
        <item h="1" m="1" x="788"/>
        <item h="1" m="1" x="628"/>
        <item h="1" m="1" x="713"/>
        <item h="1" x="319"/>
        <item h="1" m="1" x="606"/>
        <item h="1" m="1" x="765"/>
        <item h="1" x="510"/>
        <item h="1" x="456"/>
        <item h="1" x="479"/>
        <item h="1" x="461"/>
        <item h="1" x="454"/>
        <item h="1" x="453"/>
        <item h="1" x="179"/>
        <item h="1" x="242"/>
        <item h="1" x="347"/>
        <item h="1" m="1" x="780"/>
        <item h="1" x="451"/>
        <item h="1" x="476"/>
        <item h="1" x="478"/>
        <item h="1" x="507"/>
        <item h="1" x="247"/>
        <item h="1" x="349"/>
        <item h="1" x="351"/>
        <item h="1" m="1" x="744"/>
        <item h="1" m="1" x="745"/>
        <item h="1" x="413"/>
        <item h="1" x="414"/>
        <item h="1" x="415"/>
        <item h="1" x="430"/>
        <item h="1" x="433"/>
        <item h="1" x="435"/>
        <item h="1" x="439"/>
        <item h="1" x="440"/>
        <item h="1" x="442"/>
        <item h="1" x="480"/>
        <item h="1" m="1" x="568"/>
        <item h="1" x="364"/>
        <item h="1" m="1" x="761"/>
        <item h="1" m="1" x="672"/>
        <item h="1" m="1" x="540"/>
        <item h="1" m="1" x="756"/>
        <item h="1" m="1" x="601"/>
        <item h="1" m="1" x="676"/>
        <item h="1" m="1" x="790"/>
        <item h="1" m="1" x="560"/>
        <item h="1" m="1" x="741"/>
        <item h="1" m="1" x="663"/>
        <item h="1" m="1" x="699"/>
        <item h="1" m="1" x="679"/>
        <item h="1" m="1" x="539"/>
        <item h="1" m="1" x="686"/>
        <item h="1" m="1" x="576"/>
        <item h="1" m="1" x="750"/>
        <item h="1" m="1" x="684"/>
        <item h="1" m="1" x="707"/>
        <item h="1" m="1" x="693"/>
        <item h="1" m="1" x="553"/>
        <item h="1" m="1" x="694"/>
        <item h="1" m="1" x="593"/>
        <item h="1" m="1" x="768"/>
        <item h="1" m="1" x="705"/>
        <item h="1" m="1" x="730"/>
        <item h="1" m="1" x="711"/>
        <item h="1" m="1" x="578"/>
        <item h="1" m="1" x="718"/>
        <item h="1" x="423"/>
        <item h="1" x="506"/>
        <item h="1" x="182"/>
        <item h="1" x="418"/>
        <item h="1" x="434"/>
        <item h="1" x="444"/>
        <item h="1" x="445"/>
        <item h="1" x="450"/>
        <item h="1" x="490"/>
        <item h="1" x="492"/>
        <item h="1" x="499"/>
        <item h="1" x="500"/>
        <item h="1" m="1" x="571"/>
        <item h="1" m="1" x="740"/>
        <item h="1" m="1" x="748"/>
        <item h="1" m="1" x="665"/>
        <item h="1" m="1" x="743"/>
        <item h="1" m="1" x="613"/>
        <item h="1" m="1" x="541"/>
        <item h="1" m="1" x="746"/>
        <item h="1" m="1" x="655"/>
        <item h="1" m="1" x="604"/>
        <item h="1" m="1" x="589"/>
        <item h="1" m="1" x="759"/>
        <item h="1" x="512"/>
        <item h="1" x="183"/>
        <item h="1" x="184"/>
        <item h="1" x="185"/>
        <item h="1" x="186"/>
        <item h="1" m="1" x="599"/>
        <item h="1" m="1" x="556"/>
        <item h="1" x="234"/>
        <item h="1" x="235"/>
        <item h="1" x="236"/>
        <item h="1" x="237"/>
        <item h="1" x="238"/>
        <item h="1" x="239"/>
        <item h="1" x="240"/>
        <item h="1" x="193"/>
        <item h="1" m="1" x="592"/>
        <item h="1" m="1" x="549"/>
        <item h="1" m="1" x="657"/>
        <item h="1" m="1" x="639"/>
        <item h="1" m="1" x="590"/>
        <item h="1" m="1" x="569"/>
        <item h="1" m="1" x="526"/>
        <item h="1" m="1" x="582"/>
        <item h="1" x="441"/>
        <item h="1" m="1" x="551"/>
        <item h="1" x="462"/>
        <item h="1" x="508"/>
        <item h="1" x="176"/>
        <item h="1" x="188"/>
        <item h="1" x="189"/>
        <item h="1" x="192"/>
        <item h="1" m="1" x="723"/>
        <item h="1" m="1" x="614"/>
        <item h="1" m="1" x="695"/>
        <item h="1" m="1" x="664"/>
        <item h="1" m="1" x="531"/>
        <item h="1" m="1" x="635"/>
        <item h="1" m="1" x="521"/>
        <item h="1" m="1" x="563"/>
        <item h="1" m="1" x="702"/>
        <item h="1" m="1" x="661"/>
        <item h="1" m="1" x="533"/>
        <item h="1" m="1" x="598"/>
        <item h="1" m="1" x="627"/>
        <item h="1" m="1" x="558"/>
        <item h="1" m="1" x="538"/>
        <item h="1" m="1" x="671"/>
        <item h="1" m="1" x="691"/>
        <item h="1" m="1" x="572"/>
        <item h="1" m="1" x="725"/>
        <item h="1" m="1" x="543"/>
        <item h="1" m="1" x="727"/>
        <item h="1" m="1" x="573"/>
        <item h="1" m="1" x="708"/>
        <item h="1" m="1" x="564"/>
        <item h="1" m="1" x="624"/>
        <item h="1" m="1" x="700"/>
        <item h="1" m="1" x="782"/>
        <item h="1" m="1" x="537"/>
        <item h="1" m="1" x="583"/>
        <item h="1" m="1" x="754"/>
        <item h="1" m="1" x="645"/>
        <item h="1" m="1" x="610"/>
        <item h="1" m="1" x="703"/>
        <item h="1" m="1" x="742"/>
        <item h="1" m="1" x="650"/>
        <item h="1" m="1" x="763"/>
        <item h="1" m="1" x="760"/>
        <item h="1" m="1" x="786"/>
        <item h="1" m="1" x="685"/>
        <item h="1" m="1" x="623"/>
        <item h="1" m="1" x="612"/>
        <item h="1" m="1" x="574"/>
        <item h="1" m="1" x="774"/>
        <item h="1" m="1" x="775"/>
        <item h="1" m="1" x="565"/>
        <item h="1" m="1" x="777"/>
        <item h="1" m="1" x="787"/>
        <item h="1" m="1" x="738"/>
        <item h="1" m="1" x="737"/>
        <item h="1" m="1" x="681"/>
        <item h="1" m="1" x="793"/>
        <item h="1" m="1" x="701"/>
        <item h="1" m="1" x="783"/>
        <item h="1" m="1" x="626"/>
        <item h="1" m="1" x="704"/>
        <item h="1" m="1" x="649"/>
        <item h="1" m="1" x="557"/>
        <item h="1" m="1" x="795"/>
        <item h="1" m="1" x="619"/>
        <item h="1" m="1" x="734"/>
        <item h="1" x="459"/>
        <item h="1" x="463"/>
        <item h="1" m="1" x="586"/>
        <item h="1" m="1" x="755"/>
        <item h="1" m="1" x="726"/>
        <item h="1" m="1" x="631"/>
        <item h="1" m="1" x="789"/>
        <item h="1" m="1" x="545"/>
        <item h="1" m="1" x="597"/>
        <item h="1" m="1" x="729"/>
        <item h="1" x="250"/>
        <item h="1" m="1" x="773"/>
        <item h="1" m="1" x="550"/>
        <item h="1" x="257"/>
        <item h="1" x="260"/>
        <item h="1" x="262"/>
        <item h="1" x="263"/>
        <item h="1" x="264"/>
        <item h="1" x="266"/>
        <item h="1" x="269"/>
        <item h="1" x="288"/>
        <item h="1" m="1" x="608"/>
        <item h="1" x="256"/>
        <item h="1" m="1" x="751"/>
        <item h="1" x="294"/>
        <item h="1" x="295"/>
        <item h="1" m="1" x="602"/>
        <item h="1" m="1" x="757"/>
        <item h="1" m="1" x="548"/>
        <item h="1" m="1" x="721"/>
        <item h="1" m="1" x="580"/>
        <item h="1" m="1" x="570"/>
        <item h="1" m="1" x="733"/>
        <item h="1" m="1" x="519"/>
        <item h="1" m="1" x="554"/>
        <item h="1" x="300"/>
        <item h="1" x="302"/>
        <item h="1" m="1" x="752"/>
        <item h="1" m="1" x="767"/>
        <item h="1" x="308"/>
        <item h="1" m="1" x="764"/>
        <item h="1" m="1" x="660"/>
        <item h="1" x="316"/>
        <item h="1" x="318"/>
        <item h="1" x="324"/>
        <item h="1" x="332"/>
        <item h="1" m="1" x="584"/>
        <item h="1" m="1" x="585"/>
        <item h="1" x="464"/>
        <item h="1" x="465"/>
        <item h="1" x="466"/>
        <item h="1" x="467"/>
        <item h="1" x="468"/>
        <item h="1" m="1" x="653"/>
        <item h="1" m="1" x="620"/>
        <item h="1" m="1" x="632"/>
        <item h="1" x="472"/>
        <item h="1" x="473"/>
        <item h="1" m="1" x="720"/>
        <item h="1" x="245"/>
        <item h="1" x="469"/>
        <item h="1" x="470"/>
        <item h="1" x="471"/>
        <item h="1" m="1" x="798"/>
        <item h="1" m="1" x="530"/>
        <item h="1" x="210"/>
        <item h="1" m="1" x="600"/>
        <item h="1" x="290"/>
        <item h="1" m="1" x="588"/>
        <item h="1" m="1" x="680"/>
        <item h="1" m="1" x="658"/>
        <item h="1" m="1" x="792"/>
        <item h="1" m="1" x="762"/>
        <item h="1" m="1" x="771"/>
        <item h="1" m="1" x="534"/>
        <item h="1" m="1" x="577"/>
        <item h="1" m="1" x="603"/>
        <item h="1" m="1" x="724"/>
        <item h="1" m="1" x="710"/>
        <item h="1" m="1" x="696"/>
        <item h="1" m="1" x="736"/>
        <item h="1" m="1" x="544"/>
        <item h="1" m="1" x="669"/>
        <item h="1" m="1" x="779"/>
        <item h="1" m="1" x="546"/>
        <item h="1" m="1" x="697"/>
        <item h="1" m="1" x="617"/>
        <item h="1" m="1" x="536"/>
        <item h="1" m="1" x="622"/>
        <item h="1" m="1" x="712"/>
        <item h="1" m="1" x="794"/>
        <item h="1" m="1" x="674"/>
        <item h="1" m="1" x="643"/>
        <item h="1" m="1" x="796"/>
        <item h="1" m="1" x="641"/>
        <item h="1" m="1" x="547"/>
        <item h="1" m="1" x="555"/>
        <item h="1" x="228"/>
        <item h="1" x="254"/>
        <item h="1" x="253"/>
        <item h="1" x="209"/>
        <item h="1" x="255"/>
        <item h="1" x="259"/>
        <item h="1" x="273"/>
        <item h="1" x="276"/>
        <item h="1" x="277"/>
        <item h="1" x="278"/>
        <item h="1" x="279"/>
        <item h="1" x="280"/>
        <item h="1" x="281"/>
        <item h="1" x="282"/>
        <item h="1" x="283"/>
        <item h="1" x="271"/>
        <item h="1" x="272"/>
        <item h="1" x="284"/>
        <item h="1" x="285"/>
        <item h="1" x="286"/>
        <item h="1" x="292"/>
        <item h="1" x="296"/>
        <item h="1" x="298"/>
        <item h="1" m="1" x="692"/>
        <item h="1" m="1" x="522"/>
        <item h="1" m="1" x="716"/>
        <item h="1" m="1" x="525"/>
        <item h="1" m="1" x="668"/>
        <item h="1" m="1" x="747"/>
        <item h="1" m="1" x="566"/>
        <item h="1" m="1" x="515"/>
        <item h="1" x="314"/>
        <item h="1" x="315"/>
        <item h="1" x="320"/>
        <item h="1" x="321"/>
        <item h="1" x="322"/>
        <item h="1" x="323"/>
        <item h="1" x="326"/>
        <item h="1" x="327"/>
        <item h="1" x="328"/>
        <item h="1" x="329"/>
        <item h="1" x="330"/>
        <item h="1" x="331"/>
        <item h="1" x="334"/>
        <item h="1" x="200"/>
        <item h="1" x="201"/>
        <item h="1" x="202"/>
        <item h="1" x="204"/>
        <item h="1" x="205"/>
        <item h="1" x="206"/>
        <item h="1" x="207"/>
        <item h="1" x="208"/>
        <item h="1" x="243"/>
        <item h="1" x="359"/>
        <item h="1" x="375"/>
        <item h="1" x="376"/>
        <item h="1" x="377"/>
        <item h="1" x="378"/>
        <item h="1" x="379"/>
        <item h="1" x="380"/>
        <item h="1" x="381"/>
        <item h="1" x="382"/>
        <item h="1" x="383"/>
        <item m="1" x="651"/>
        <item m="1" x="675"/>
        <item x="387"/>
        <item x="388"/>
        <item x="404"/>
        <item x="408"/>
        <item h="1" m="1" x="749"/>
        <item h="1" x="344"/>
        <item h="1" x="403"/>
        <item h="1" m="1" x="698"/>
        <item h="1" m="1" x="596"/>
        <item h="1" m="1" x="595"/>
        <item h="1" m="1" x="688"/>
        <item x="384"/>
        <item h="1" x="397"/>
        <item h="1" x="399"/>
        <item m="1" x="532"/>
        <item h="1" m="1" x="719"/>
        <item h="1" x="411"/>
        <item h="1" x="366"/>
        <item h="1" m="1" x="673"/>
        <item h="1" x="369"/>
        <item h="1" x="370"/>
        <item h="1" x="335"/>
        <item h="1" x="363"/>
        <item h="1" m="1" x="517"/>
        <item h="1" x="365"/>
        <item h="1" x="367"/>
        <item h="1" x="212"/>
        <item h="1" x="213"/>
        <item h="1" x="214"/>
        <item h="1" x="215"/>
        <item h="1" x="216"/>
        <item h="1" x="217"/>
        <item h="1" x="218"/>
        <item h="1" x="219"/>
        <item h="1" x="220"/>
        <item h="1" x="249"/>
        <item h="1" x="267"/>
        <item h="1" x="297"/>
        <item h="1" x="304"/>
        <item h="1" x="305"/>
        <item h="1" x="306"/>
        <item h="1" x="307"/>
        <item h="1" x="310"/>
        <item h="1" x="311"/>
        <item h="1" x="312"/>
        <item h="1" x="313"/>
        <item h="1" x="339"/>
        <item h="1" x="341"/>
        <item h="1" x="342"/>
        <item h="1" x="374"/>
        <item h="1" x="385"/>
        <item h="1" x="386"/>
        <item h="1" x="389"/>
        <item h="1" x="390"/>
        <item h="1" x="391"/>
        <item h="1" x="392"/>
        <item h="1" x="393"/>
        <item h="1" x="394"/>
        <item h="1" x="396"/>
        <item h="1" x="405"/>
        <item h="1" x="406"/>
        <item h="1" x="407"/>
        <item h="1" x="410"/>
        <item h="1" x="416"/>
        <item h="1" x="417"/>
        <item h="1" x="419"/>
        <item h="1" x="420"/>
        <item h="1" x="421"/>
        <item h="1" x="422"/>
        <item h="1" x="425"/>
        <item h="1" x="431"/>
        <item h="1" x="432"/>
        <item h="1" x="436"/>
        <item h="1" x="446"/>
        <item h="1" x="455"/>
        <item h="1" x="458"/>
        <item h="1" x="474"/>
        <item h="1" x="475"/>
        <item h="1" x="493"/>
        <item h="1" x="502"/>
        <item h="1" x="503"/>
      </items>
    </pivotField>
    <pivotField axis="axisRow" compact="0" outline="0" showAll="0" defaultSubtotal="0">
      <items count="321">
        <item x="12"/>
        <item x="37"/>
        <item x="23"/>
        <item x="26"/>
        <item x="9"/>
        <item x="18"/>
        <item x="21"/>
        <item x="10"/>
        <item x="30"/>
        <item x="29"/>
        <item x="32"/>
        <item x="28"/>
        <item x="7"/>
        <item x="31"/>
        <item x="0"/>
        <item x="99"/>
        <item x="77"/>
        <item x="20"/>
        <item x="3"/>
        <item x="79"/>
        <item x="2"/>
        <item x="15"/>
        <item x="89"/>
        <item x="24"/>
        <item x="27"/>
        <item x="6"/>
        <item x="4"/>
        <item x="73"/>
        <item x="76"/>
        <item x="81"/>
        <item x="75"/>
        <item x="80"/>
        <item x="33"/>
        <item x="74"/>
        <item x="22"/>
        <item x="25"/>
        <item x="13"/>
        <item x="14"/>
        <item x="5"/>
        <item x="78"/>
        <item x="60"/>
        <item x="83"/>
        <item x="84"/>
        <item x="90"/>
        <item x="82"/>
        <item x="1"/>
        <item x="11"/>
        <item x="16"/>
        <item x="17"/>
        <item x="19"/>
        <item x="8"/>
        <item x="93"/>
        <item x="34"/>
        <item x="35"/>
        <item x="36"/>
        <item x="38"/>
        <item x="39"/>
        <item x="40"/>
        <item x="43"/>
        <item x="47"/>
        <item x="48"/>
        <item x="51"/>
        <item x="52"/>
        <item x="53"/>
        <item x="54"/>
        <item x="46"/>
        <item x="61"/>
        <item x="62"/>
        <item x="63"/>
        <item x="64"/>
        <item x="65"/>
        <item x="66"/>
        <item x="67"/>
        <item x="68"/>
        <item x="69"/>
        <item x="70"/>
        <item x="71"/>
        <item x="72"/>
        <item x="44"/>
        <item x="55"/>
        <item x="86"/>
        <item x="183"/>
        <item x="184"/>
        <item x="185"/>
        <item x="186"/>
        <item m="1" x="267"/>
        <item x="189"/>
        <item x="191"/>
        <item m="1" x="274"/>
        <item x="181"/>
        <item x="182"/>
        <item x="180"/>
        <item m="1" x="254"/>
        <item x="190"/>
        <item x="193"/>
        <item x="194"/>
        <item x="195"/>
        <item x="196"/>
        <item x="207"/>
        <item m="1" x="310"/>
        <item m="1" x="235"/>
        <item m="1" x="224"/>
        <item m="1" x="302"/>
        <item m="1" x="295"/>
        <item m="1" x="238"/>
        <item m="1" x="309"/>
        <item m="1" x="315"/>
        <item m="1" x="240"/>
        <item m="1" x="227"/>
        <item m="1" x="305"/>
        <item m="1" x="296"/>
        <item m="1" x="243"/>
        <item m="1" x="312"/>
        <item m="1" x="221"/>
        <item m="1" x="247"/>
        <item m="1" x="232"/>
        <item m="1" x="313"/>
        <item m="1" x="304"/>
        <item m="1" x="249"/>
        <item m="1" x="320"/>
        <item m="1" x="260"/>
        <item x="197"/>
        <item x="202"/>
        <item x="210"/>
        <item x="203"/>
        <item x="213"/>
        <item m="1" x="277"/>
        <item x="95"/>
        <item x="219"/>
        <item x="220"/>
        <item x="97"/>
        <item x="98"/>
        <item x="198"/>
        <item x="199"/>
        <item x="200"/>
        <item x="201"/>
        <item x="214"/>
        <item x="100"/>
        <item x="94"/>
        <item m="1" x="271"/>
        <item x="41"/>
        <item x="42"/>
        <item x="45"/>
        <item x="49"/>
        <item x="50"/>
        <item x="56"/>
        <item x="57"/>
        <item x="58"/>
        <item x="59"/>
        <item x="85"/>
        <item x="87"/>
        <item x="88"/>
        <item x="91"/>
        <item x="215"/>
        <item x="92"/>
        <item x="101"/>
        <item x="102"/>
        <item m="1" x="283"/>
        <item x="104"/>
        <item x="105"/>
        <item x="96"/>
        <item m="1" x="236"/>
        <item m="1" x="278"/>
        <item m="1" x="259"/>
        <item m="1" x="250"/>
        <item m="1" x="298"/>
        <item m="1" x="314"/>
        <item m="1" x="307"/>
        <item m="1" x="222"/>
        <item x="117"/>
        <item m="1" x="262"/>
        <item m="1" x="255"/>
        <item m="1" x="279"/>
        <item x="122"/>
        <item m="1" x="306"/>
        <item m="1" x="270"/>
        <item m="1" x="301"/>
        <item m="1" x="303"/>
        <item m="1" x="293"/>
        <item m="1" x="231"/>
        <item m="1" x="265"/>
        <item m="1" x="237"/>
        <item x="110"/>
        <item x="106"/>
        <item m="1" x="272"/>
        <item m="1" x="266"/>
        <item m="1" x="291"/>
        <item m="1" x="275"/>
        <item m="1" x="245"/>
        <item m="1" x="318"/>
        <item m="1" x="241"/>
        <item m="1" x="286"/>
        <item m="1" x="292"/>
        <item m="1" x="276"/>
        <item m="1" x="246"/>
        <item m="1" x="242"/>
        <item m="1" x="287"/>
        <item m="1" x="317"/>
        <item m="1" x="253"/>
        <item x="148"/>
        <item m="1" x="285"/>
        <item m="1" x="282"/>
        <item m="1" x="280"/>
        <item m="1" x="290"/>
        <item m="1" x="311"/>
        <item m="1" x="256"/>
        <item m="1" x="239"/>
        <item m="1" x="263"/>
        <item m="1" x="251"/>
        <item m="1" x="297"/>
        <item m="1" x="264"/>
        <item m="1" x="234"/>
        <item m="1" x="228"/>
        <item m="1" x="244"/>
        <item m="1" x="284"/>
        <item m="1" x="273"/>
        <item m="1" x="268"/>
        <item m="1" x="281"/>
        <item m="1" x="299"/>
        <item m="1" x="252"/>
        <item m="1" x="233"/>
        <item m="1" x="257"/>
        <item m="1" x="308"/>
        <item m="1" x="300"/>
        <item m="1" x="223"/>
        <item m="1" x="288"/>
        <item m="1" x="258"/>
        <item m="1" x="230"/>
        <item m="1" x="225"/>
        <item m="1" x="269"/>
        <item m="1" x="261"/>
        <item m="1" x="289"/>
        <item m="1" x="229"/>
        <item m="1" x="294"/>
        <item m="1" x="316"/>
        <item m="1" x="226"/>
        <item x="127"/>
        <item x="128"/>
        <item m="1" x="319"/>
        <item m="1" x="248"/>
        <item x="103"/>
        <item x="107"/>
        <item x="108"/>
        <item x="109"/>
        <item x="111"/>
        <item x="112"/>
        <item x="113"/>
        <item x="114"/>
        <item x="115"/>
        <item x="116"/>
        <item x="118"/>
        <item x="119"/>
        <item x="120"/>
        <item x="123"/>
        <item x="126"/>
        <item x="129"/>
        <item x="130"/>
        <item x="131"/>
        <item x="132"/>
        <item x="133"/>
        <item x="134"/>
        <item x="135"/>
        <item x="136"/>
        <item x="124"/>
        <item x="125"/>
        <item x="137"/>
        <item x="138"/>
        <item x="139"/>
        <item x="140"/>
        <item x="141"/>
        <item x="142"/>
        <item x="143"/>
        <item x="144"/>
        <item x="145"/>
        <item x="146"/>
        <item x="147"/>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7"/>
        <item x="192"/>
        <item x="205"/>
        <item x="212"/>
        <item x="204"/>
        <item x="121"/>
        <item x="188"/>
        <item x="206"/>
        <item x="208"/>
        <item x="209"/>
        <item x="211"/>
        <item x="216"/>
        <item x="217"/>
        <item x="218"/>
      </items>
    </pivotField>
    <pivotField compact="0" outline="0" showAll="0"/>
    <pivotField compact="0" outline="0" showAll="0"/>
    <pivotField axis="axisRow" compact="0" outline="0" showAll="0" defaultSubtotal="0">
      <items count="5">
        <item x="0"/>
        <item x="3"/>
        <item x="4"/>
        <item x="1"/>
        <item x="2"/>
      </items>
    </pivotField>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defaultSubtotal="0">
      <items count="15">
        <item x="0"/>
        <item x="3"/>
        <item x="1"/>
        <item x="2"/>
        <item x="8"/>
        <item x="10"/>
        <item x="9"/>
        <item x="7"/>
        <item x="11"/>
        <item x="4"/>
        <item x="5"/>
        <item x="6"/>
        <item x="12"/>
        <item m="1" x="13"/>
        <item m="1" x="14"/>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33">
        <item x="0"/>
        <item x="1"/>
        <item x="2"/>
        <item x="4"/>
        <item x="6"/>
        <item x="3"/>
        <item x="5"/>
        <item m="1" x="24"/>
        <item x="21"/>
        <item x="22"/>
        <item x="7"/>
        <item x="8"/>
        <item x="10"/>
        <item m="1" x="27"/>
        <item m="1" x="26"/>
        <item x="12"/>
        <item x="13"/>
        <item m="1" x="25"/>
        <item x="9"/>
        <item m="1" x="29"/>
        <item x="20"/>
        <item x="19"/>
        <item x="11"/>
        <item m="1" x="23"/>
        <item m="1" x="30"/>
        <item m="1" x="32"/>
        <item m="1" x="28"/>
        <item x="14"/>
        <item x="15"/>
        <item m="1" x="31"/>
        <item x="16"/>
        <item x="17"/>
        <item x="18"/>
      </items>
    </pivotField>
    <pivotField axis="axisRow" compact="0" outline="0" showAll="0" defaultSubtota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m="1" x="168"/>
        <item m="1" x="167"/>
        <item m="1" x="166"/>
        <item m="1" x="170"/>
        <item m="1" x="169"/>
      </items>
    </pivotField>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2">
        <item x="0"/>
        <item x="1"/>
        <item x="5"/>
        <item x="2"/>
        <item x="3"/>
        <item m="1" x="9"/>
        <item m="1" x="6"/>
        <item x="4"/>
        <item m="1" x="8"/>
        <item m="1" x="10"/>
        <item m="1" x="7"/>
        <item m="1" x="11"/>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x="2"/>
        <item t="default"/>
      </items>
    </pivotField>
    <pivotField compact="0" outline="0" showAll="0" sortType="ascending" defaultSubtotal="0"/>
    <pivotField compact="0" outline="0" showAll="0" defaultSubtotal="0"/>
    <pivotField compact="0" outline="0" showAll="0"/>
    <pivotField compact="0" outline="0" showAll="0"/>
  </pivotFields>
  <rowFields count="8">
    <field x="4"/>
    <field x="3"/>
    <field x="16"/>
    <field x="41"/>
    <field x="42"/>
    <field x="8"/>
    <field x="96"/>
    <field x="5"/>
  </rowFields>
  <rowItems count="13">
    <i>
      <x v="243"/>
      <x v="562"/>
      <x v="6"/>
      <x v="27"/>
      <x v="70"/>
      <x v="1"/>
      <x v="7"/>
      <x v="45"/>
    </i>
    <i r="4">
      <x v="83"/>
      <x v="1"/>
      <x v="7"/>
      <x v="45"/>
    </i>
    <i r="4">
      <x v="89"/>
      <x v="1"/>
      <x v="7"/>
      <x v="45"/>
    </i>
    <i r="4">
      <x v="94"/>
      <x v="1"/>
      <x v="7"/>
      <x v="45"/>
    </i>
    <i r="3">
      <x v="28"/>
      <x v="46"/>
      <x v="3"/>
      <x v="7"/>
      <x v="45"/>
    </i>
    <i r="4">
      <x v="72"/>
      <x v="4"/>
      <x v="7"/>
      <x v="45"/>
    </i>
    <i>
      <x v="718"/>
      <x v="575"/>
      <x v="6"/>
      <x v="27"/>
      <x v="87"/>
      <x/>
      <x v="7"/>
      <x v="45"/>
    </i>
    <i>
      <x v="719"/>
      <x v="576"/>
      <x v="6"/>
      <x v="27"/>
      <x v="92"/>
      <x v="2"/>
      <x v="7"/>
      <x v="45"/>
    </i>
    <i r="3">
      <x v="28"/>
      <x v="73"/>
      <x v="3"/>
      <x v="7"/>
      <x v="45"/>
    </i>
    <i>
      <x v="720"/>
      <x v="577"/>
      <x v="6"/>
      <x v="28"/>
      <x v="45"/>
      <x/>
      <x v="7"/>
      <x v="45"/>
    </i>
    <i>
      <x v="721"/>
      <x v="579"/>
      <x v="6"/>
      <x v="28"/>
      <x v="70"/>
      <x/>
      <x v="7"/>
      <x v="45"/>
    </i>
    <i>
      <x v="729"/>
      <x v="572"/>
      <x v="6"/>
      <x v="27"/>
      <x v="81"/>
      <x/>
      <x v="7"/>
      <x v="45"/>
    </i>
    <i t="grand">
      <x/>
    </i>
  </rowItems>
  <colItems count="1">
    <i/>
  </colItems>
  <pageFields count="3">
    <pageField fld="138" hier="-1"/>
    <pageField fld="126" hier="-1"/>
    <pageField fld="1" hier="-1"/>
  </pageFields>
  <dataFields count="1">
    <dataField name="計數 - 負責領域" fld="1"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B00-000005000000}" name="樞紐分析表6" cacheId="78" applyNumberFormats="0" applyBorderFormats="0" applyFontFormats="0" applyPatternFormats="0" applyAlignmentFormats="0" applyWidthHeightFormats="1" dataCaption="值" updatedVersion="8" minRefreshableVersion="3" showDrill="0" useAutoFormatting="1" itemPrintTitles="1" createdVersion="6" indent="0" compact="0" compactData="0" gridDropZones="1" multipleFieldFilters="0">
  <location ref="AJ6:AM18" firstHeaderRow="1" firstDataRow="2" firstDataCol="1" rowPageCount="1" colPageCount="1"/>
  <pivotFields count="143">
    <pivotField compact="0" outline="0" showAll="0"/>
    <pivotField axis="axisRow" compact="0" outline="0" showAll="0" sortType="descending">
      <items count="11">
        <item x="0"/>
        <item x="1"/>
        <item x="2"/>
        <item x="9"/>
        <item x="6"/>
        <item x="5"/>
        <item x="3"/>
        <item x="7"/>
        <item x="8"/>
        <item x="4"/>
        <item t="default"/>
      </items>
      <autoSortScope>
        <pivotArea dataOnly="0" outline="0" fieldPosition="0">
          <references count="1">
            <reference field="4294967294" count="1" selected="0">
              <x v="0"/>
            </reference>
          </references>
        </pivotArea>
      </autoSortScope>
    </pivotField>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axis="axisCol" compact="0" outline="0" showAll="0">
      <items count="3">
        <item x="1"/>
        <item x="0"/>
        <item t="default"/>
      </items>
    </pivotField>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
  </rowFields>
  <rowItems count="11">
    <i>
      <x v="5"/>
    </i>
    <i>
      <x v="4"/>
    </i>
    <i>
      <x v="2"/>
    </i>
    <i>
      <x v="1"/>
    </i>
    <i>
      <x v="6"/>
    </i>
    <i>
      <x v="3"/>
    </i>
    <i>
      <x v="7"/>
    </i>
    <i>
      <x v="8"/>
    </i>
    <i>
      <x v="9"/>
    </i>
    <i>
      <x/>
    </i>
    <i t="grand">
      <x/>
    </i>
  </rowItems>
  <colFields count="1">
    <field x="123"/>
  </colFields>
  <colItems count="3">
    <i>
      <x/>
    </i>
    <i>
      <x v="1"/>
    </i>
    <i t="grand">
      <x/>
    </i>
  </colItems>
  <pageFields count="1">
    <pageField fld="126" hier="-1"/>
  </pageFields>
  <dataFields count="1">
    <dataField name="計數 - 層級" fld="2"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樞紐分析表1" cacheId="1" applyNumberFormats="0" applyBorderFormats="0" applyFontFormats="0" applyPatternFormats="0" applyAlignmentFormats="0" applyWidthHeightFormats="1" dataCaption="值" updatedVersion="6" minRefreshableVersion="3" showDrill="0" useAutoFormatting="1" rowGrandTotals="0" itemPrintTitles="1" createdVersion="7" indent="0" compact="0" compactData="0" gridDropZones="1" multipleFieldFilters="0">
  <location ref="B5:J150" firstHeaderRow="2" firstDataRow="2" firstDataCol="8" rowPageCount="1" colPageCount="1"/>
  <pivotFields count="19">
    <pivotField axis="axisPage" compact="0" outline="0" multipleItemSelectionAllowed="1" showAll="0" defaultSubtotal="0">
      <items count="6">
        <item m="1" x="4"/>
        <item m="1" x="3"/>
        <item m="1" x="1"/>
        <item m="1" x="2"/>
        <item m="1" x="5"/>
        <item x="0"/>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7">
        <item m="1" x="5"/>
        <item m="1" x="4"/>
        <item m="1" x="2"/>
        <item m="1" x="3"/>
        <item m="1" x="1"/>
        <item m="1" x="6"/>
        <item x="0"/>
      </items>
      <extLst>
        <ext xmlns:x14="http://schemas.microsoft.com/office/spreadsheetml/2009/9/main" uri="{2946ED86-A175-432a-8AC1-64E0C546D7DE}">
          <x14:pivotField fillDownLabels="1"/>
        </ext>
      </extLst>
    </pivotField>
    <pivotField axis="axisRow" compact="0" outline="0" showAll="0" defaultSubtotal="0">
      <items count="134">
        <item x="24"/>
        <item x="22"/>
        <item x="8"/>
        <item m="1" x="77"/>
        <item m="1" x="76"/>
        <item m="1" x="132"/>
        <item m="1" x="83"/>
        <item m="1" x="94"/>
        <item m="1" x="114"/>
        <item m="1" x="109"/>
        <item m="1" x="103"/>
        <item m="1" x="121"/>
        <item m="1" x="96"/>
        <item m="1" x="122"/>
        <item m="1" x="88"/>
        <item m="1" x="106"/>
        <item m="1" x="91"/>
        <item m="1" x="125"/>
        <item m="1" x="75"/>
        <item m="1" x="102"/>
        <item m="1" x="92"/>
        <item m="1" x="126"/>
        <item m="1" x="89"/>
        <item m="1" x="85"/>
        <item m="1" x="127"/>
        <item m="1" x="107"/>
        <item m="1" x="82"/>
        <item m="1" x="93"/>
        <item m="1" x="120"/>
        <item x="9"/>
        <item x="17"/>
        <item m="1" x="105"/>
        <item m="1" x="124"/>
        <item m="1" x="99"/>
        <item m="1" x="84"/>
        <item m="1" x="110"/>
        <item m="1" x="128"/>
        <item m="1" x="79"/>
        <item m="1" x="86"/>
        <item m="1" x="100"/>
        <item m="1" x="87"/>
        <item m="1" x="95"/>
        <item m="1" x="123"/>
        <item m="1" x="133"/>
        <item m="1" x="111"/>
        <item m="1" x="90"/>
        <item m="1" x="97"/>
        <item m="1" x="112"/>
        <item m="1" x="104"/>
        <item m="1" x="119"/>
        <item m="1" x="131"/>
        <item m="1" x="98"/>
        <item m="1" x="101"/>
        <item m="1" x="129"/>
        <item m="1" x="130"/>
        <item m="1" x="81"/>
        <item m="1" x="80"/>
        <item m="1" x="116"/>
        <item m="1" x="108"/>
        <item m="1" x="74"/>
        <item m="1" x="118"/>
        <item x="1"/>
        <item x="2"/>
        <item x="3"/>
        <item x="4"/>
        <item x="5"/>
        <item x="6"/>
        <item x="7"/>
        <item x="10"/>
        <item x="11"/>
        <item x="12"/>
        <item x="13"/>
        <item x="15"/>
        <item x="16"/>
        <item x="19"/>
        <item x="23"/>
        <item x="25"/>
        <item x="26"/>
        <item x="27"/>
        <item x="28"/>
        <item x="29"/>
        <item x="30"/>
        <item x="31"/>
        <item x="32"/>
        <item m="1" x="113"/>
        <item x="34"/>
        <item x="35"/>
        <item x="36"/>
        <item x="37"/>
        <item x="38"/>
        <item x="39"/>
        <item x="40"/>
        <item x="41"/>
        <item x="42"/>
        <item x="43"/>
        <item x="44"/>
        <item x="45"/>
        <item x="46"/>
        <item x="47"/>
        <item x="48"/>
        <item x="49"/>
        <item x="50"/>
        <item m="1" x="115"/>
        <item x="52"/>
        <item x="53"/>
        <item m="1" x="78"/>
        <item x="73"/>
        <item x="56"/>
        <item x="57"/>
        <item x="58"/>
        <item x="59"/>
        <item m="1" x="117"/>
        <item x="61"/>
        <item x="62"/>
        <item x="63"/>
        <item x="64"/>
        <item x="65"/>
        <item x="66"/>
        <item x="67"/>
        <item x="68"/>
        <item x="69"/>
        <item x="70"/>
        <item x="71"/>
        <item x="72"/>
        <item x="33"/>
        <item x="51"/>
        <item x="54"/>
        <item x="60"/>
        <item x="0"/>
        <item x="14"/>
        <item x="18"/>
        <item x="20"/>
        <item x="21"/>
        <item x="55"/>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23">
        <item m="1" x="22"/>
        <item x="0"/>
        <item x="1"/>
        <item x="2"/>
        <item x="3"/>
        <item x="4"/>
        <item x="5"/>
        <item x="6"/>
        <item x="7"/>
        <item x="8"/>
        <item x="9"/>
        <item x="10"/>
        <item x="11"/>
        <item x="12"/>
        <item x="13"/>
        <item x="14"/>
        <item x="15"/>
        <item x="16"/>
        <item x="17"/>
        <item x="18"/>
        <item x="19"/>
        <item x="20"/>
        <item x="21"/>
      </items>
      <extLst>
        <ext xmlns:x14="http://schemas.microsoft.com/office/spreadsheetml/2009/9/main" uri="{2946ED86-A175-432a-8AC1-64E0C546D7DE}">
          <x14:pivotField fillDownLabels="1"/>
        </ext>
      </extLst>
    </pivotField>
    <pivotField axis="axisRow" compact="0" outline="0" showAll="0" defaultSubtotal="0">
      <items count="3">
        <item m="1" x="2"/>
        <item x="1"/>
        <item x="0"/>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items count="3">
        <item x="0"/>
        <item m="1" x="1"/>
        <item t="default"/>
      </items>
      <extLst>
        <ext xmlns:x14="http://schemas.microsoft.com/office/spreadsheetml/2009/9/main" uri="{2946ED86-A175-432a-8AC1-64E0C546D7DE}">
          <x14:pivotField fillDownLabels="1"/>
        </ext>
      </extLst>
    </pivotField>
    <pivotField axis="axisRow" compact="0" outline="0" showAll="0" defaultSubtotal="0">
      <items count="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s>
      <extLst>
        <ext xmlns:x14="http://schemas.microsoft.com/office/spreadsheetml/2009/9/main" uri="{2946ED86-A175-432a-8AC1-64E0C546D7DE}">
          <x14:pivotField fillDownLabels="1"/>
        </ext>
      </extLst>
    </pivotField>
  </pivotFields>
  <rowFields count="8">
    <field x="18"/>
    <field x="11"/>
    <field x="12"/>
    <field x="13"/>
    <field x="14"/>
    <field x="15"/>
    <field x="16"/>
    <field x="17"/>
  </rowFields>
  <rowItems count="144">
    <i>
      <x/>
      <x v="6"/>
      <x v="128"/>
      <x/>
      <x v="1"/>
      <x v="2"/>
      <x/>
      <x/>
    </i>
    <i>
      <x v="1"/>
      <x v="6"/>
      <x v="61"/>
      <x/>
      <x v="2"/>
      <x v="1"/>
      <x/>
      <x/>
    </i>
    <i>
      <x v="2"/>
      <x v="6"/>
      <x v="62"/>
      <x/>
      <x v="2"/>
      <x v="1"/>
      <x/>
      <x/>
    </i>
    <i>
      <x v="3"/>
      <x v="6"/>
      <x v="63"/>
      <x/>
      <x v="3"/>
      <x v="1"/>
      <x/>
      <x/>
    </i>
    <i>
      <x v="4"/>
      <x v="6"/>
      <x v="64"/>
      <x/>
      <x v="3"/>
      <x v="1"/>
      <x/>
      <x/>
    </i>
    <i>
      <x v="5"/>
      <x v="6"/>
      <x v="65"/>
      <x/>
      <x v="4"/>
      <x v="1"/>
      <x/>
      <x/>
    </i>
    <i>
      <x v="6"/>
      <x v="6"/>
      <x v="66"/>
      <x/>
      <x v="2"/>
      <x v="1"/>
      <x/>
      <x/>
    </i>
    <i>
      <x v="7"/>
      <x v="6"/>
      <x v="67"/>
      <x/>
      <x v="5"/>
      <x v="1"/>
      <x/>
      <x/>
    </i>
    <i>
      <x v="8"/>
      <x v="6"/>
      <x v="2"/>
      <x/>
      <x v="5"/>
      <x v="1"/>
      <x/>
      <x/>
    </i>
    <i>
      <x v="9"/>
      <x v="6"/>
      <x v="29"/>
      <x/>
      <x v="5"/>
      <x v="1"/>
      <x/>
      <x/>
    </i>
    <i>
      <x v="10"/>
      <x v="6"/>
      <x v="68"/>
      <x/>
      <x v="5"/>
      <x v="1"/>
      <x/>
      <x/>
    </i>
    <i>
      <x v="11"/>
      <x v="6"/>
      <x v="69"/>
      <x/>
      <x v="2"/>
      <x v="1"/>
      <x/>
      <x/>
    </i>
    <i>
      <x v="12"/>
      <x v="6"/>
      <x v="70"/>
      <x/>
      <x v="6"/>
      <x v="1"/>
      <x/>
      <x/>
    </i>
    <i>
      <x v="13"/>
      <x v="6"/>
      <x v="71"/>
      <x/>
      <x v="6"/>
      <x v="1"/>
      <x/>
      <x/>
    </i>
    <i r="2">
      <x v="129"/>
      <x/>
      <x v="6"/>
      <x v="1"/>
      <x/>
      <x/>
    </i>
    <i>
      <x v="14"/>
      <x v="6"/>
      <x v="72"/>
      <x/>
      <x v="6"/>
      <x v="1"/>
      <x/>
      <x/>
    </i>
    <i>
      <x v="15"/>
      <x v="6"/>
      <x v="73"/>
      <x/>
      <x v="6"/>
      <x v="1"/>
      <x/>
      <x/>
    </i>
    <i>
      <x v="16"/>
      <x v="6"/>
      <x v="30"/>
      <x/>
      <x v="6"/>
      <x v="1"/>
      <x/>
      <x/>
    </i>
    <i>
      <x v="17"/>
      <x v="6"/>
      <x v="74"/>
      <x/>
      <x v="6"/>
      <x v="1"/>
      <x/>
      <x/>
    </i>
    <i r="2">
      <x v="130"/>
      <x/>
      <x v="6"/>
      <x v="1"/>
      <x/>
      <x/>
    </i>
    <i>
      <x v="18"/>
      <x v="6"/>
      <x v="1"/>
      <x/>
      <x v="6"/>
      <x v="1"/>
      <x/>
      <x/>
    </i>
    <i r="2">
      <x v="131"/>
      <x/>
      <x v="6"/>
      <x v="1"/>
      <x/>
      <x/>
    </i>
    <i r="2">
      <x v="132"/>
      <x/>
      <x v="6"/>
      <x v="1"/>
      <x/>
      <x/>
    </i>
    <i>
      <x v="19"/>
      <x v="6"/>
      <x v="75"/>
      <x/>
      <x v="6"/>
      <x v="1"/>
      <x/>
      <x/>
    </i>
    <i>
      <x v="20"/>
      <x v="6"/>
      <x/>
      <x/>
      <x v="6"/>
      <x v="1"/>
      <x/>
      <x/>
    </i>
    <i>
      <x v="21"/>
      <x v="6"/>
      <x v="76"/>
      <x/>
      <x v="2"/>
      <x v="1"/>
      <x/>
      <x/>
    </i>
    <i>
      <x v="22"/>
      <x v="6"/>
      <x v="77"/>
      <x/>
      <x v="7"/>
      <x v="1"/>
      <x/>
      <x/>
    </i>
    <i>
      <x v="23"/>
      <x v="6"/>
      <x v="78"/>
      <x/>
      <x v="8"/>
      <x v="1"/>
      <x/>
      <x/>
    </i>
    <i>
      <x v="24"/>
      <x v="6"/>
      <x v="79"/>
      <x/>
      <x v="9"/>
      <x v="1"/>
      <x/>
      <x/>
    </i>
    <i>
      <x v="25"/>
      <x v="6"/>
      <x v="80"/>
      <x/>
      <x v="10"/>
      <x v="1"/>
      <x/>
      <x/>
    </i>
    <i>
      <x v="26"/>
      <x v="6"/>
      <x v="81"/>
      <x/>
      <x v="10"/>
      <x v="1"/>
      <x/>
      <x/>
    </i>
    <i>
      <x v="27"/>
      <x v="6"/>
      <x v="82"/>
      <x/>
      <x v="9"/>
      <x v="1"/>
      <x/>
      <x/>
    </i>
    <i>
      <x v="28"/>
      <x v="6"/>
      <x v="83"/>
      <x/>
      <x v="11"/>
      <x v="1"/>
      <x/>
      <x/>
    </i>
    <i>
      <x v="29"/>
      <x v="6"/>
      <x v="124"/>
      <x/>
      <x v="11"/>
      <x v="1"/>
      <x/>
      <x/>
    </i>
    <i>
      <x v="30"/>
      <x v="6"/>
      <x v="85"/>
      <x/>
      <x v="8"/>
      <x v="1"/>
      <x/>
      <x/>
    </i>
    <i>
      <x v="31"/>
      <x v="6"/>
      <x v="86"/>
      <x/>
      <x v="12"/>
      <x v="1"/>
      <x/>
      <x/>
    </i>
    <i>
      <x v="32"/>
      <x v="6"/>
      <x v="87"/>
      <x/>
      <x v="13"/>
      <x v="1"/>
      <x/>
      <x/>
    </i>
    <i>
      <x v="33"/>
      <x v="6"/>
      <x v="88"/>
      <x/>
      <x v="13"/>
      <x v="1"/>
      <x/>
      <x/>
    </i>
    <i>
      <x v="34"/>
      <x v="6"/>
      <x v="89"/>
      <x/>
      <x v="12"/>
      <x v="1"/>
      <x/>
      <x/>
    </i>
    <i>
      <x v="35"/>
      <x v="6"/>
      <x v="90"/>
      <x/>
      <x v="12"/>
      <x v="1"/>
      <x/>
      <x/>
    </i>
    <i>
      <x v="36"/>
      <x v="6"/>
      <x v="91"/>
      <x/>
      <x v="14"/>
      <x v="1"/>
      <x/>
      <x/>
    </i>
    <i>
      <x v="37"/>
      <x v="6"/>
      <x v="92"/>
      <x/>
      <x v="14"/>
      <x v="1"/>
      <x/>
      <x/>
    </i>
    <i>
      <x v="38"/>
      <x v="6"/>
      <x v="93"/>
      <x/>
      <x v="12"/>
      <x v="1"/>
      <x/>
      <x/>
    </i>
    <i>
      <x v="39"/>
      <x v="6"/>
      <x v="94"/>
      <x/>
      <x v="8"/>
      <x v="1"/>
      <x/>
      <x/>
    </i>
    <i>
      <x v="40"/>
      <x v="6"/>
      <x v="95"/>
      <x/>
      <x v="15"/>
      <x v="1"/>
      <x/>
      <x/>
    </i>
    <i>
      <x v="41"/>
      <x v="6"/>
      <x v="96"/>
      <x/>
      <x v="16"/>
      <x v="1"/>
      <x/>
      <x/>
    </i>
    <i>
      <x v="42"/>
      <x v="6"/>
      <x v="97"/>
      <x/>
      <x v="16"/>
      <x v="1"/>
      <x/>
      <x/>
    </i>
    <i>
      <x v="43"/>
      <x v="6"/>
      <x v="98"/>
      <x/>
      <x v="16"/>
      <x v="1"/>
      <x/>
      <x/>
    </i>
    <i>
      <x v="44"/>
      <x v="6"/>
      <x v="99"/>
      <x/>
      <x v="16"/>
      <x v="1"/>
      <x/>
      <x/>
    </i>
    <i>
      <x v="45"/>
      <x v="6"/>
      <x v="100"/>
      <x/>
      <x v="15"/>
      <x v="1"/>
      <x/>
      <x/>
    </i>
    <i>
      <x v="46"/>
      <x v="6"/>
      <x v="101"/>
      <x/>
      <x v="17"/>
      <x v="1"/>
      <x/>
      <x/>
    </i>
    <i>
      <x v="47"/>
      <x v="6"/>
      <x v="125"/>
      <x/>
      <x v="17"/>
      <x v="1"/>
      <x/>
      <x/>
    </i>
    <i>
      <x v="48"/>
      <x v="6"/>
      <x v="103"/>
      <x/>
      <x v="15"/>
      <x v="1"/>
      <x/>
      <x/>
    </i>
    <i>
      <x v="49"/>
      <x v="6"/>
      <x v="104"/>
      <x/>
      <x v="18"/>
      <x v="1"/>
      <x/>
      <x/>
    </i>
    <i>
      <x v="50"/>
      <x v="6"/>
      <x v="126"/>
      <x/>
      <x v="18"/>
      <x v="1"/>
      <x/>
      <x/>
    </i>
    <i>
      <x v="51"/>
      <x v="6"/>
      <x v="133"/>
      <x/>
      <x v="15"/>
      <x v="1"/>
      <x/>
      <x/>
    </i>
    <i>
      <x v="52"/>
      <x v="6"/>
      <x v="107"/>
      <x/>
      <x v="19"/>
      <x v="1"/>
      <x/>
      <x/>
    </i>
    <i>
      <x v="53"/>
      <x v="6"/>
      <x v="108"/>
      <x/>
      <x v="19"/>
      <x v="1"/>
      <x/>
      <x/>
    </i>
    <i>
      <x v="54"/>
      <x v="6"/>
      <x v="109"/>
      <x/>
      <x v="19"/>
      <x v="1"/>
      <x/>
      <x/>
    </i>
    <i>
      <x v="55"/>
      <x v="6"/>
      <x v="110"/>
      <x/>
      <x v="15"/>
      <x v="1"/>
      <x/>
      <x/>
    </i>
    <i>
      <x v="56"/>
      <x v="6"/>
      <x v="127"/>
      <x/>
      <x v="20"/>
      <x v="1"/>
      <x/>
      <x/>
    </i>
    <i>
      <x v="57"/>
      <x v="6"/>
      <x v="112"/>
      <x/>
      <x v="20"/>
      <x v="1"/>
      <x/>
      <x/>
    </i>
    <i>
      <x v="58"/>
      <x v="6"/>
      <x v="113"/>
      <x/>
      <x v="20"/>
      <x v="1"/>
      <x/>
      <x/>
    </i>
    <i>
      <x v="59"/>
      <x v="6"/>
      <x v="114"/>
      <x/>
      <x v="20"/>
      <x v="1"/>
      <x/>
      <x/>
    </i>
    <i>
      <x v="60"/>
      <x v="6"/>
      <x v="115"/>
      <x/>
      <x v="20"/>
      <x v="1"/>
      <x/>
      <x/>
    </i>
    <i>
      <x v="61"/>
      <x v="6"/>
      <x v="116"/>
      <x/>
      <x v="20"/>
      <x v="1"/>
      <x/>
      <x/>
    </i>
    <i>
      <x v="62"/>
      <x v="6"/>
      <x v="117"/>
      <x/>
      <x v="8"/>
      <x v="1"/>
      <x/>
      <x/>
    </i>
    <i>
      <x v="63"/>
      <x v="6"/>
      <x v="118"/>
      <x/>
      <x v="21"/>
      <x v="1"/>
      <x/>
      <x/>
    </i>
    <i>
      <x v="64"/>
      <x v="6"/>
      <x v="119"/>
      <x/>
      <x v="21"/>
      <x v="1"/>
      <x/>
      <x/>
    </i>
    <i>
      <x v="65"/>
      <x v="6"/>
      <x v="120"/>
      <x/>
      <x v="21"/>
      <x v="1"/>
      <x/>
      <x/>
    </i>
    <i>
      <x v="66"/>
      <x v="6"/>
      <x v="120"/>
      <x/>
      <x v="21"/>
      <x v="1"/>
      <x/>
      <x/>
    </i>
    <i>
      <x v="67"/>
      <x v="6"/>
      <x v="121"/>
      <x/>
      <x v="7"/>
      <x v="1"/>
      <x/>
      <x/>
    </i>
    <i>
      <x v="68"/>
      <x v="6"/>
      <x v="122"/>
      <x/>
      <x v="7"/>
      <x v="1"/>
      <x/>
      <x/>
    </i>
    <i>
      <x v="69"/>
      <x v="6"/>
      <x v="123"/>
      <x/>
      <x v="22"/>
      <x v="1"/>
      <x/>
      <x/>
    </i>
    <i>
      <x v="70"/>
      <x v="6"/>
      <x v="128"/>
      <x/>
      <x v="1"/>
      <x v="2"/>
      <x/>
      <x/>
    </i>
    <i>
      <x v="71"/>
      <x v="6"/>
      <x v="61"/>
      <x/>
      <x v="2"/>
      <x v="1"/>
      <x/>
      <x/>
    </i>
    <i>
      <x v="72"/>
      <x v="6"/>
      <x v="62"/>
      <x/>
      <x v="2"/>
      <x v="1"/>
      <x/>
      <x/>
    </i>
    <i>
      <x v="73"/>
      <x v="6"/>
      <x v="63"/>
      <x/>
      <x v="3"/>
      <x v="1"/>
      <x/>
      <x/>
    </i>
    <i>
      <x v="74"/>
      <x v="6"/>
      <x v="64"/>
      <x/>
      <x v="3"/>
      <x v="1"/>
      <x/>
      <x/>
    </i>
    <i>
      <x v="75"/>
      <x v="6"/>
      <x v="65"/>
      <x/>
      <x v="4"/>
      <x v="1"/>
      <x/>
      <x/>
    </i>
    <i>
      <x v="76"/>
      <x v="6"/>
      <x v="66"/>
      <x/>
      <x v="2"/>
      <x v="1"/>
      <x/>
      <x/>
    </i>
    <i>
      <x v="77"/>
      <x v="6"/>
      <x v="67"/>
      <x/>
      <x v="5"/>
      <x v="1"/>
      <x/>
      <x/>
    </i>
    <i>
      <x v="78"/>
      <x v="6"/>
      <x v="2"/>
      <x/>
      <x v="5"/>
      <x v="1"/>
      <x/>
      <x/>
    </i>
    <i>
      <x v="79"/>
      <x v="6"/>
      <x v="29"/>
      <x/>
      <x v="5"/>
      <x v="1"/>
      <x/>
      <x/>
    </i>
    <i>
      <x v="80"/>
      <x v="6"/>
      <x v="68"/>
      <x/>
      <x v="5"/>
      <x v="1"/>
      <x/>
      <x/>
    </i>
    <i>
      <x v="81"/>
      <x v="6"/>
      <x v="69"/>
      <x/>
      <x v="2"/>
      <x v="1"/>
      <x/>
      <x/>
    </i>
    <i>
      <x v="82"/>
      <x v="6"/>
      <x v="70"/>
      <x/>
      <x v="6"/>
      <x v="1"/>
      <x/>
      <x/>
    </i>
    <i>
      <x v="83"/>
      <x v="6"/>
      <x v="71"/>
      <x/>
      <x v="6"/>
      <x v="1"/>
      <x/>
      <x/>
    </i>
    <i>
      <x v="84"/>
      <x v="6"/>
      <x v="72"/>
      <x/>
      <x v="6"/>
      <x v="1"/>
      <x/>
      <x/>
    </i>
    <i>
      <x v="85"/>
      <x v="6"/>
      <x v="73"/>
      <x/>
      <x v="6"/>
      <x v="1"/>
      <x/>
      <x/>
    </i>
    <i>
      <x v="86"/>
      <x v="6"/>
      <x v="30"/>
      <x/>
      <x v="6"/>
      <x v="1"/>
      <x/>
      <x/>
    </i>
    <i>
      <x v="87"/>
      <x v="6"/>
      <x v="74"/>
      <x/>
      <x v="6"/>
      <x v="1"/>
      <x/>
      <x/>
    </i>
    <i>
      <x v="88"/>
      <x v="6"/>
      <x v="1"/>
      <x/>
      <x v="6"/>
      <x v="1"/>
      <x/>
      <x/>
    </i>
    <i>
      <x v="89"/>
      <x v="6"/>
      <x v="75"/>
      <x/>
      <x v="6"/>
      <x v="1"/>
      <x/>
      <x/>
    </i>
    <i>
      <x v="90"/>
      <x v="6"/>
      <x/>
      <x/>
      <x v="6"/>
      <x v="1"/>
      <x/>
      <x/>
    </i>
    <i>
      <x v="91"/>
      <x v="6"/>
      <x v="76"/>
      <x/>
      <x v="2"/>
      <x v="1"/>
      <x/>
      <x/>
    </i>
    <i>
      <x v="92"/>
      <x v="6"/>
      <x v="77"/>
      <x/>
      <x v="7"/>
      <x v="1"/>
      <x/>
      <x/>
    </i>
    <i>
      <x v="93"/>
      <x v="6"/>
      <x v="78"/>
      <x/>
      <x v="8"/>
      <x v="1"/>
      <x/>
      <x/>
    </i>
    <i>
      <x v="94"/>
      <x v="6"/>
      <x v="79"/>
      <x/>
      <x v="9"/>
      <x v="1"/>
      <x/>
      <x/>
    </i>
    <i>
      <x v="95"/>
      <x v="6"/>
      <x v="80"/>
      <x/>
      <x v="10"/>
      <x v="1"/>
      <x/>
      <x/>
    </i>
    <i>
      <x v="96"/>
      <x v="6"/>
      <x v="81"/>
      <x/>
      <x v="10"/>
      <x v="1"/>
      <x/>
      <x/>
    </i>
    <i>
      <x v="97"/>
      <x v="6"/>
      <x v="82"/>
      <x/>
      <x v="9"/>
      <x v="1"/>
      <x/>
      <x/>
    </i>
    <i>
      <x v="98"/>
      <x v="6"/>
      <x v="83"/>
      <x/>
      <x v="11"/>
      <x v="1"/>
      <x/>
      <x/>
    </i>
    <i>
      <x v="99"/>
      <x v="6"/>
      <x v="124"/>
      <x/>
      <x v="11"/>
      <x v="1"/>
      <x/>
      <x/>
    </i>
    <i>
      <x v="100"/>
      <x v="6"/>
      <x v="85"/>
      <x/>
      <x v="8"/>
      <x v="1"/>
      <x/>
      <x/>
    </i>
    <i>
      <x v="101"/>
      <x v="6"/>
      <x v="86"/>
      <x/>
      <x v="12"/>
      <x v="1"/>
      <x/>
      <x/>
    </i>
    <i>
      <x v="102"/>
      <x v="6"/>
      <x v="87"/>
      <x/>
      <x v="13"/>
      <x v="1"/>
      <x/>
      <x/>
    </i>
    <i>
      <x v="103"/>
      <x v="6"/>
      <x v="88"/>
      <x/>
      <x v="13"/>
      <x v="1"/>
      <x/>
      <x/>
    </i>
    <i>
      <x v="104"/>
      <x v="6"/>
      <x v="89"/>
      <x/>
      <x v="12"/>
      <x v="1"/>
      <x/>
      <x/>
    </i>
    <i>
      <x v="105"/>
      <x v="6"/>
      <x v="90"/>
      <x/>
      <x v="12"/>
      <x v="1"/>
      <x/>
      <x/>
    </i>
    <i>
      <x v="106"/>
      <x v="6"/>
      <x v="91"/>
      <x/>
      <x v="14"/>
      <x v="1"/>
      <x/>
      <x/>
    </i>
    <i>
      <x v="107"/>
      <x v="6"/>
      <x v="92"/>
      <x/>
      <x v="14"/>
      <x v="1"/>
      <x/>
      <x/>
    </i>
    <i>
      <x v="108"/>
      <x v="6"/>
      <x v="93"/>
      <x/>
      <x v="12"/>
      <x v="1"/>
      <x/>
      <x/>
    </i>
    <i>
      <x v="109"/>
      <x v="6"/>
      <x v="94"/>
      <x/>
      <x v="8"/>
      <x v="1"/>
      <x/>
      <x/>
    </i>
    <i>
      <x v="110"/>
      <x v="6"/>
      <x v="95"/>
      <x/>
      <x v="15"/>
      <x v="1"/>
      <x/>
      <x/>
    </i>
    <i>
      <x v="111"/>
      <x v="6"/>
      <x v="96"/>
      <x/>
      <x v="16"/>
      <x v="1"/>
      <x/>
      <x/>
    </i>
    <i>
      <x v="112"/>
      <x v="6"/>
      <x v="97"/>
      <x/>
      <x v="16"/>
      <x v="1"/>
      <x/>
      <x/>
    </i>
    <i>
      <x v="113"/>
      <x v="6"/>
      <x v="98"/>
      <x/>
      <x v="16"/>
      <x v="1"/>
      <x/>
      <x/>
    </i>
    <i>
      <x v="114"/>
      <x v="6"/>
      <x v="99"/>
      <x/>
      <x v="16"/>
      <x v="1"/>
      <x/>
      <x/>
    </i>
    <i>
      <x v="115"/>
      <x v="6"/>
      <x v="100"/>
      <x/>
      <x v="15"/>
      <x v="1"/>
      <x/>
      <x/>
    </i>
    <i>
      <x v="116"/>
      <x v="6"/>
      <x v="101"/>
      <x/>
      <x v="17"/>
      <x v="1"/>
      <x/>
      <x/>
    </i>
    <i>
      <x v="117"/>
      <x v="6"/>
      <x v="125"/>
      <x/>
      <x v="17"/>
      <x v="1"/>
      <x/>
      <x/>
    </i>
    <i>
      <x v="118"/>
      <x v="6"/>
      <x v="103"/>
      <x/>
      <x v="15"/>
      <x v="1"/>
      <x/>
      <x/>
    </i>
    <i>
      <x v="119"/>
      <x v="6"/>
      <x v="104"/>
      <x/>
      <x v="18"/>
      <x v="1"/>
      <x/>
      <x/>
    </i>
    <i>
      <x v="120"/>
      <x v="6"/>
      <x v="126"/>
      <x/>
      <x v="18"/>
      <x v="1"/>
      <x/>
      <x/>
    </i>
    <i>
      <x v="121"/>
      <x v="6"/>
      <x v="106"/>
      <x/>
      <x v="15"/>
      <x v="1"/>
      <x/>
      <x/>
    </i>
    <i>
      <x v="122"/>
      <x v="6"/>
      <x v="107"/>
      <x/>
      <x v="19"/>
      <x v="1"/>
      <x/>
      <x/>
    </i>
    <i>
      <x v="123"/>
      <x v="6"/>
      <x v="108"/>
      <x/>
      <x v="19"/>
      <x v="1"/>
      <x/>
      <x/>
    </i>
    <i>
      <x v="124"/>
      <x v="6"/>
      <x v="109"/>
      <x/>
      <x v="19"/>
      <x v="1"/>
      <x/>
      <x/>
    </i>
    <i>
      <x v="125"/>
      <x v="6"/>
      <x v="110"/>
      <x/>
      <x v="15"/>
      <x v="1"/>
      <x/>
      <x/>
    </i>
    <i>
      <x v="126"/>
      <x v="6"/>
      <x v="127"/>
      <x/>
      <x v="20"/>
      <x v="1"/>
      <x/>
      <x/>
    </i>
    <i>
      <x v="127"/>
      <x v="6"/>
      <x v="112"/>
      <x/>
      <x v="20"/>
      <x v="1"/>
      <x/>
      <x/>
    </i>
    <i>
      <x v="128"/>
      <x v="6"/>
      <x v="113"/>
      <x/>
      <x v="20"/>
      <x v="1"/>
      <x/>
      <x/>
    </i>
    <i>
      <x v="129"/>
      <x v="6"/>
      <x v="114"/>
      <x/>
      <x v="20"/>
      <x v="1"/>
      <x/>
      <x/>
    </i>
    <i>
      <x v="130"/>
      <x v="6"/>
      <x v="115"/>
      <x/>
      <x v="20"/>
      <x v="1"/>
      <x/>
      <x/>
    </i>
    <i>
      <x v="131"/>
      <x v="6"/>
      <x v="116"/>
      <x/>
      <x v="20"/>
      <x v="1"/>
      <x/>
      <x/>
    </i>
    <i>
      <x v="132"/>
      <x v="6"/>
      <x v="117"/>
      <x/>
      <x v="8"/>
      <x v="1"/>
      <x/>
      <x/>
    </i>
    <i>
      <x v="133"/>
      <x v="6"/>
      <x v="118"/>
      <x/>
      <x v="21"/>
      <x v="1"/>
      <x/>
      <x/>
    </i>
    <i>
      <x v="134"/>
      <x v="6"/>
      <x v="119"/>
      <x/>
      <x v="21"/>
      <x v="1"/>
      <x/>
      <x/>
    </i>
    <i>
      <x v="135"/>
      <x v="6"/>
      <x v="120"/>
      <x/>
      <x v="21"/>
      <x v="1"/>
      <x/>
      <x/>
    </i>
    <i>
      <x v="136"/>
      <x v="6"/>
      <x v="120"/>
      <x/>
      <x v="21"/>
      <x v="1"/>
      <x/>
      <x/>
    </i>
    <i>
      <x v="137"/>
      <x v="6"/>
      <x v="121"/>
      <x/>
      <x v="7"/>
      <x v="1"/>
      <x/>
      <x/>
    </i>
    <i>
      <x v="138"/>
      <x v="6"/>
      <x v="122"/>
      <x/>
      <x v="7"/>
      <x v="1"/>
      <x/>
      <x/>
    </i>
    <i>
      <x v="139"/>
      <x v="6"/>
      <x v="123"/>
      <x/>
      <x v="22"/>
      <x v="1"/>
      <x/>
      <x/>
    </i>
  </rowItems>
  <colItems count="1">
    <i/>
  </colItems>
  <pageFields count="1">
    <pageField fld="0" hier="-1"/>
  </pageFields>
  <dataFields count="1">
    <dataField name="計數 -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樞紐分析表1" cacheId="78" applyNumberFormats="0" applyBorderFormats="0" applyFontFormats="0" applyPatternFormats="0" applyAlignmentFormats="0" applyWidthHeightFormats="1" dataCaption="值" updatedVersion="8" minRefreshableVersion="3" showDrill="0" useAutoFormatting="1" itemPrintTitles="1" createdVersion="6" indent="0" compact="0" compactData="0" multipleFieldFilters="0">
  <location ref="AE6:AL28" firstHeaderRow="1" firstDataRow="2" firstDataCol="2" rowPageCount="4" colPageCount="1"/>
  <pivotFields count="143">
    <pivotField compact="0" outline="0" showAll="0"/>
    <pivotField axis="axisPage" dataField="1" compact="0" outline="0" multipleItemSelectionAllowed="1" showAll="0" defaultSubtotal="0">
      <items count="10">
        <item x="0"/>
        <item x="1"/>
        <item x="2"/>
        <item x="9"/>
        <item x="6"/>
        <item x="5"/>
        <item x="3"/>
        <item x="7"/>
        <item x="8"/>
        <item x="4"/>
      </items>
    </pivotField>
    <pivotField axis="axisRow" compact="0" outline="0" showAll="0">
      <items count="21">
        <item x="0"/>
        <item x="5"/>
        <item x="6"/>
        <item x="2"/>
        <item x="3"/>
        <item x="1"/>
        <item x="14"/>
        <item x="18"/>
        <item x="4"/>
        <item x="11"/>
        <item x="19"/>
        <item x="7"/>
        <item x="8"/>
        <item x="9"/>
        <item x="15"/>
        <item x="16"/>
        <item x="12"/>
        <item x="17"/>
        <item x="10"/>
        <item x="13"/>
        <item t="default"/>
      </items>
    </pivotField>
    <pivotField compact="0" outline="0" showAll="0"/>
    <pivotField compact="0" outline="0" showAll="0" defaultSubtotal="0"/>
    <pivotField compact="0" outline="0" showAll="0"/>
    <pivotField compact="0" outline="0" showAll="0"/>
    <pivotField compact="0" outline="0" showAll="0"/>
    <pivotField axis="axisCol" compact="0" outline="0" showAll="0">
      <items count="6">
        <item x="0"/>
        <item x="3"/>
        <item x="4"/>
        <item x="1"/>
        <item x="2"/>
        <item t="default"/>
      </items>
    </pivotField>
    <pivotField compact="0" outline="0" showAll="0" defaultSubtota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3">
        <item x="0"/>
        <item x="1"/>
        <item x="5"/>
        <item x="2"/>
        <item x="3"/>
        <item m="1" x="9"/>
        <item m="1" x="6"/>
        <item x="4"/>
        <item m="1" x="8"/>
        <item m="1" x="10"/>
        <item m="1" x="7"/>
        <item m="1" x="11"/>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1">
        <item x="0"/>
        <item x="1"/>
        <item x="6"/>
        <item x="9"/>
        <item x="2"/>
        <item x="5"/>
        <item x="3"/>
        <item x="7"/>
        <item x="8"/>
        <item x="4"/>
        <item t="default"/>
      </items>
    </pivotField>
    <pivotField axis="axisPage" compact="0" outline="0" showAll="0" defaultSubtotal="0">
      <items count="1">
        <item x="0"/>
      </items>
    </pivotField>
    <pivotField axis="axisPage" compact="0" outline="0" showAll="0" defaultSubtotal="0">
      <items count="2">
        <item x="0"/>
        <item x="1"/>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117"/>
    <field x="2"/>
  </rowFields>
  <rowItems count="21">
    <i>
      <x v="2"/>
      <x v="6"/>
    </i>
    <i r="1">
      <x v="19"/>
    </i>
    <i t="default">
      <x v="2"/>
    </i>
    <i>
      <x v="3"/>
      <x v="7"/>
    </i>
    <i r="1">
      <x v="10"/>
    </i>
    <i t="default">
      <x v="3"/>
    </i>
    <i>
      <x v="5"/>
      <x v="9"/>
    </i>
    <i r="1">
      <x v="16"/>
    </i>
    <i t="default">
      <x v="5"/>
    </i>
    <i>
      <x v="6"/>
      <x v="11"/>
    </i>
    <i r="1">
      <x v="12"/>
    </i>
    <i r="1">
      <x v="13"/>
    </i>
    <i t="default">
      <x v="6"/>
    </i>
    <i>
      <x v="7"/>
      <x v="14"/>
    </i>
    <i r="1">
      <x v="15"/>
    </i>
    <i t="default">
      <x v="7"/>
    </i>
    <i>
      <x v="8"/>
      <x v="17"/>
    </i>
    <i t="default">
      <x v="8"/>
    </i>
    <i>
      <x v="9"/>
      <x v="18"/>
    </i>
    <i t="default">
      <x v="9"/>
    </i>
    <i t="grand">
      <x/>
    </i>
  </rowItems>
  <colFields count="1">
    <field x="8"/>
  </colFields>
  <colItems count="6">
    <i>
      <x/>
    </i>
    <i>
      <x v="1"/>
    </i>
    <i>
      <x v="2"/>
    </i>
    <i>
      <x v="3"/>
    </i>
    <i>
      <x v="4"/>
    </i>
    <i t="grand">
      <x/>
    </i>
  </colItems>
  <pageFields count="4">
    <pageField fld="118" item="0" hier="-1"/>
    <pageField fld="119" item="1" hier="-1"/>
    <pageField fld="1" hier="-1"/>
    <pageField fld="96" hier="-1"/>
  </pageFields>
  <dataFields count="1">
    <dataField name="計數 - 負責領域" fld="1" subtotal="count" baseField="0" baseItem="0"/>
  </dataFields>
  <formats count="25">
    <format dxfId="205">
      <pivotArea dataOnly="0" labelOnly="1" outline="0" fieldPosition="0">
        <references count="1">
          <reference field="117" count="1" defaultSubtotal="1">
            <x v="0"/>
          </reference>
        </references>
      </pivotArea>
    </format>
    <format dxfId="204">
      <pivotArea dataOnly="0" labelOnly="1" outline="0" fieldPosition="0">
        <references count="1">
          <reference field="117" count="1" defaultSubtotal="1">
            <x v="1"/>
          </reference>
        </references>
      </pivotArea>
    </format>
    <format dxfId="203">
      <pivotArea dataOnly="0" labelOnly="1" outline="0" fieldPosition="0">
        <references count="1">
          <reference field="117" count="1" defaultSubtotal="1">
            <x v="2"/>
          </reference>
        </references>
      </pivotArea>
    </format>
    <format dxfId="202">
      <pivotArea dataOnly="0" labelOnly="1" outline="0" fieldPosition="0">
        <references count="1">
          <reference field="117" count="1" defaultSubtotal="1">
            <x v="3"/>
          </reference>
        </references>
      </pivotArea>
    </format>
    <format dxfId="201">
      <pivotArea dataOnly="0" labelOnly="1" outline="0" fieldPosition="0">
        <references count="1">
          <reference field="117" count="1" defaultSubtotal="1">
            <x v="4"/>
          </reference>
        </references>
      </pivotArea>
    </format>
    <format dxfId="200">
      <pivotArea dataOnly="0" labelOnly="1" outline="0" fieldPosition="0">
        <references count="1">
          <reference field="117" count="1" defaultSubtotal="1">
            <x v="5"/>
          </reference>
        </references>
      </pivotArea>
    </format>
    <format dxfId="199">
      <pivotArea dataOnly="0" labelOnly="1" outline="0" fieldPosition="0">
        <references count="1">
          <reference field="117" count="1" defaultSubtotal="1">
            <x v="6"/>
          </reference>
        </references>
      </pivotArea>
    </format>
    <format dxfId="198">
      <pivotArea dataOnly="0" labelOnly="1" outline="0" fieldPosition="0">
        <references count="1">
          <reference field="117" count="1" defaultSubtotal="1">
            <x v="7"/>
          </reference>
        </references>
      </pivotArea>
    </format>
    <format dxfId="197">
      <pivotArea type="all" dataOnly="0" outline="0" fieldPosition="0"/>
    </format>
    <format dxfId="196">
      <pivotArea outline="0" collapsedLevelsAreSubtotals="1" fieldPosition="0"/>
    </format>
    <format dxfId="195">
      <pivotArea type="origin" dataOnly="0" labelOnly="1" outline="0" fieldPosition="0"/>
    </format>
    <format dxfId="194">
      <pivotArea field="8" type="button" dataOnly="0" labelOnly="1" outline="0" axis="axisCol" fieldPosition="0"/>
    </format>
    <format dxfId="193">
      <pivotArea type="topRight" dataOnly="0" labelOnly="1" outline="0" fieldPosition="0"/>
    </format>
    <format dxfId="192">
      <pivotArea field="117" type="button" dataOnly="0" labelOnly="1" outline="0" axis="axisRow" fieldPosition="0"/>
    </format>
    <format dxfId="191">
      <pivotArea field="2" type="button" dataOnly="0" labelOnly="1" outline="0" axis="axisRow" fieldPosition="1"/>
    </format>
    <format dxfId="190">
      <pivotArea dataOnly="0" labelOnly="1" outline="0" fieldPosition="0">
        <references count="1">
          <reference field="117" count="6">
            <x v="2"/>
            <x v="3"/>
            <x v="5"/>
            <x v="6"/>
            <x v="7"/>
            <x v="8"/>
          </reference>
        </references>
      </pivotArea>
    </format>
    <format dxfId="189">
      <pivotArea dataOnly="0" labelOnly="1" outline="0" fieldPosition="0">
        <references count="1">
          <reference field="117" count="6" defaultSubtotal="1">
            <x v="2"/>
            <x v="3"/>
            <x v="5"/>
            <x v="6"/>
            <x v="7"/>
            <x v="8"/>
          </reference>
        </references>
      </pivotArea>
    </format>
    <format dxfId="188">
      <pivotArea dataOnly="0" labelOnly="1" grandRow="1" outline="0" fieldPosition="0"/>
    </format>
    <format dxfId="187">
      <pivotArea dataOnly="0" labelOnly="1" outline="0" fieldPosition="0">
        <references count="2">
          <reference field="2" count="1">
            <x v="6"/>
          </reference>
          <reference field="117" count="1" selected="0">
            <x v="2"/>
          </reference>
        </references>
      </pivotArea>
    </format>
    <format dxfId="186">
      <pivotArea dataOnly="0" labelOnly="1" outline="0" fieldPosition="0">
        <references count="2">
          <reference field="2" count="2">
            <x v="7"/>
            <x v="10"/>
          </reference>
          <reference field="117" count="1" selected="0">
            <x v="3"/>
          </reference>
        </references>
      </pivotArea>
    </format>
    <format dxfId="185">
      <pivotArea dataOnly="0" labelOnly="1" outline="0" fieldPosition="0">
        <references count="2">
          <reference field="2" count="2">
            <x v="9"/>
            <x v="16"/>
          </reference>
          <reference field="117" count="1" selected="0">
            <x v="5"/>
          </reference>
        </references>
      </pivotArea>
    </format>
    <format dxfId="184">
      <pivotArea dataOnly="0" labelOnly="1" outline="0" fieldPosition="0">
        <references count="2">
          <reference field="2" count="3">
            <x v="11"/>
            <x v="12"/>
            <x v="13"/>
          </reference>
          <reference field="117" count="1" selected="0">
            <x v="6"/>
          </reference>
        </references>
      </pivotArea>
    </format>
    <format dxfId="183">
      <pivotArea dataOnly="0" labelOnly="1" outline="0" fieldPosition="0">
        <references count="2">
          <reference field="2" count="2">
            <x v="14"/>
            <x v="15"/>
          </reference>
          <reference field="117" count="1" selected="0">
            <x v="7"/>
          </reference>
        </references>
      </pivotArea>
    </format>
    <format dxfId="182">
      <pivotArea dataOnly="0" labelOnly="1" outline="0" fieldPosition="0">
        <references count="2">
          <reference field="2" count="1">
            <x v="17"/>
          </reference>
          <reference field="117" count="1" selected="0">
            <x v="8"/>
          </reference>
        </references>
      </pivotArea>
    </format>
    <format dxfId="181">
      <pivotArea dataOnly="0" labelOnly="1" outline="0" fieldPosition="0">
        <references count="1">
          <reference field="8" count="0"/>
        </references>
      </pivotArea>
    </format>
  </formats>
  <pivotTableStyleInfo name="PivotStyleMedium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E00-000003000000}" name="樞紐分析表3" cacheId="3" applyNumberFormats="0" applyBorderFormats="0" applyFontFormats="0" applyPatternFormats="0" applyAlignmentFormats="0" applyWidthHeightFormats="1" dataCaption="數值" updatedVersion="8" minRefreshableVersion="3" useAutoFormatting="1" itemPrintTitles="1" createdVersion="5" indent="0" outline="1" outlineData="1" multipleFieldFilters="0" chartFormat="45">
  <location ref="P6:R47" firstHeaderRow="0" firstDataRow="1" firstDataCol="1"/>
  <pivotFields count="5">
    <pivotField axis="axisRow" numFmtId="171" showAll="0">
      <items count="42">
        <item x="0"/>
        <item x="1"/>
        <item m="1" x="4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t="default"/>
      </items>
    </pivotField>
    <pivotField showAll="0"/>
    <pivotField showAll="0"/>
    <pivotField dataField="1" showAll="0"/>
    <pivotField dataField="1" showAll="0"/>
  </pivotFields>
  <rowFields count="1">
    <field x="0"/>
  </rowFields>
  <rowItems count="41">
    <i>
      <x/>
    </i>
    <i>
      <x v="1"/>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2"/>
  </colFields>
  <colItems count="2">
    <i>
      <x/>
    </i>
    <i i="1">
      <x v="1"/>
    </i>
  </colItems>
  <dataFields count="2">
    <dataField name="加總 - 資料項" fld="4" baseField="0" baseItem="0"/>
    <dataField name="加總 - 資料表" fld="3" baseField="0" baseItem="0"/>
  </dataFields>
  <formats count="7">
    <format dxfId="212">
      <pivotArea type="all" dataOnly="0" outline="0" fieldPosition="0"/>
    </format>
    <format dxfId="211">
      <pivotArea outline="0" collapsedLevelsAreSubtotals="1" fieldPosition="0"/>
    </format>
    <format dxfId="210">
      <pivotArea field="0" type="button" dataOnly="0" labelOnly="1" outline="0" axis="axisRow" fieldPosition="0"/>
    </format>
    <format dxfId="209">
      <pivotArea dataOnly="0" labelOnly="1" fieldPosition="0">
        <references count="1">
          <reference field="0" count="0"/>
        </references>
      </pivotArea>
    </format>
    <format dxfId="208">
      <pivotArea dataOnly="0" labelOnly="1" grandRow="1" outline="0" fieldPosition="0"/>
    </format>
    <format dxfId="207">
      <pivotArea dataOnly="0" labelOnly="1" outline="0" fieldPosition="0">
        <references count="1">
          <reference field="4294967294" count="2">
            <x v="0"/>
            <x v="1"/>
          </reference>
        </references>
      </pivotArea>
    </format>
    <format dxfId="206">
      <pivotArea dataOnly="0" labelOnly="1" fieldPosition="0">
        <references count="1">
          <reference field="0" count="0"/>
        </references>
      </pivotArea>
    </format>
  </formats>
  <chartFormats count="22">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8" format="0"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1"/>
          </reference>
        </references>
      </pivotArea>
    </chartFormat>
    <chartFormat chart="21" format="2" series="1">
      <pivotArea type="data" outline="0" fieldPosition="0">
        <references count="1">
          <reference field="4294967294" count="1" selected="0">
            <x v="0"/>
          </reference>
        </references>
      </pivotArea>
    </chartFormat>
    <chartFormat chart="21" format="3" series="1">
      <pivotArea type="data" outline="0" fieldPosition="0">
        <references count="1">
          <reference field="4294967294" count="1" selected="0">
            <x v="1"/>
          </reference>
        </references>
      </pivotArea>
    </chartFormat>
    <chartFormat chart="22" format="4" series="1">
      <pivotArea type="data" outline="0" fieldPosition="0">
        <references count="1">
          <reference field="4294967294" count="1" selected="0">
            <x v="0"/>
          </reference>
        </references>
      </pivotArea>
    </chartFormat>
    <chartFormat chart="22" format="5" series="1">
      <pivotArea type="data" outline="0" fieldPosition="0">
        <references count="1">
          <reference field="4294967294" count="1" selected="0">
            <x v="1"/>
          </reference>
        </references>
      </pivotArea>
    </chartFormat>
    <chartFormat chart="29" format="2" series="1">
      <pivotArea type="data" outline="0" fieldPosition="0">
        <references count="1">
          <reference field="4294967294" count="1" selected="0">
            <x v="1"/>
          </reference>
        </references>
      </pivotArea>
    </chartFormat>
    <chartFormat chart="29" format="3" series="1">
      <pivotArea type="data" outline="0" fieldPosition="0">
        <references count="1">
          <reference field="4294967294" count="1" selected="0">
            <x v="0"/>
          </reference>
        </references>
      </pivotArea>
    </chartFormat>
    <chartFormat chart="30" format="4" series="1">
      <pivotArea type="data" outline="0" fieldPosition="0">
        <references count="1">
          <reference field="4294967294" count="1" selected="0">
            <x v="1"/>
          </reference>
        </references>
      </pivotArea>
    </chartFormat>
    <chartFormat chart="30" format="5" series="1">
      <pivotArea type="data" outline="0" fieldPosition="0">
        <references count="1">
          <reference field="4294967294" count="1" selected="0">
            <x v="0"/>
          </reference>
        </references>
      </pivotArea>
    </chartFormat>
    <chartFormat chart="41" format="2" series="1">
      <pivotArea type="data" outline="0" fieldPosition="0">
        <references count="1">
          <reference field="4294967294" count="1" selected="0">
            <x v="1"/>
          </reference>
        </references>
      </pivotArea>
    </chartFormat>
    <chartFormat chart="41" format="3" series="1">
      <pivotArea type="data" outline="0" fieldPosition="0">
        <references count="1">
          <reference field="4294967294" count="1" selected="0">
            <x v="0"/>
          </reference>
        </references>
      </pivotArea>
    </chartFormat>
    <chartFormat chart="42" format="4" series="1">
      <pivotArea type="data" outline="0" fieldPosition="0">
        <references count="1">
          <reference field="4294967294" count="1" selected="0">
            <x v="1"/>
          </reference>
        </references>
      </pivotArea>
    </chartFormat>
    <chartFormat chart="42" format="5" series="1">
      <pivotArea type="data" outline="0" fieldPosition="0">
        <references count="1">
          <reference field="4294967294" count="1" selected="0">
            <x v="0"/>
          </reference>
        </references>
      </pivotArea>
    </chartFormat>
    <chartFormat chart="43" format="2" series="1">
      <pivotArea type="data" outline="0" fieldPosition="0">
        <references count="1">
          <reference field="4294967294" count="1" selected="0">
            <x v="1"/>
          </reference>
        </references>
      </pivotArea>
    </chartFormat>
    <chartFormat chart="43" format="3" series="1">
      <pivotArea type="data" outline="0" fieldPosition="0">
        <references count="1">
          <reference field="4294967294" count="1" selected="0">
            <x v="0"/>
          </reference>
        </references>
      </pivotArea>
    </chartFormat>
    <chartFormat chart="44" format="4" series="1">
      <pivotArea type="data" outline="0" fieldPosition="0">
        <references count="1">
          <reference field="4294967294" count="1" selected="0">
            <x v="1"/>
          </reference>
        </references>
      </pivotArea>
    </chartFormat>
    <chartFormat chart="4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E00-000004000000}" name="樞紐分析表4"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AP8:AU79" firstHeaderRow="1" firstDataRow="1" firstDataCol="6" rowPageCount="5" colPageCount="1"/>
  <pivotFields count="143">
    <pivotField compact="0" outline="0" showAll="0"/>
    <pivotField axis="axisPage" compact="0" outline="0" showAll="0" defaultSubtotal="0">
      <items count="10">
        <item x="0"/>
        <item x="1"/>
        <item x="2"/>
        <item x="9"/>
        <item x="6"/>
        <item x="5"/>
        <item x="3"/>
        <item x="7"/>
        <item x="8"/>
        <item x="4"/>
      </items>
    </pivotField>
    <pivotField axis="axisRow" compact="0" outline="0" showAll="0">
      <items count="21">
        <item x="0"/>
        <item x="5"/>
        <item x="6"/>
        <item x="2"/>
        <item x="3"/>
        <item x="1"/>
        <item x="14"/>
        <item x="18"/>
        <item x="4"/>
        <item x="11"/>
        <item x="19"/>
        <item x="7"/>
        <item x="8"/>
        <item x="9"/>
        <item x="15"/>
        <item x="16"/>
        <item x="12"/>
        <item x="17"/>
        <item x="10"/>
        <item x="13"/>
        <item t="default"/>
      </items>
    </pivotField>
    <pivotField axis="axisRow" compact="0" outline="0" showAll="0" defaultSubtotal="0">
      <items count="640">
        <item m="1" x="542"/>
        <item x="64"/>
        <item x="63"/>
        <item x="221"/>
        <item x="230"/>
        <item x="244"/>
        <item x="231"/>
        <item x="229"/>
        <item x="127"/>
        <item x="79"/>
        <item x="89"/>
        <item x="81"/>
        <item x="128"/>
        <item x="131"/>
        <item x="130"/>
        <item x="135"/>
        <item x="134"/>
        <item x="132"/>
        <item x="133"/>
        <item x="129"/>
        <item x="87"/>
        <item x="166"/>
        <item x="90"/>
        <item x="85"/>
        <item x="86"/>
        <item x="107"/>
        <item x="112"/>
        <item x="99"/>
        <item x="94"/>
        <item x="91"/>
        <item x="98"/>
        <item x="97"/>
        <item x="96"/>
        <item x="95"/>
        <item x="167"/>
        <item x="118"/>
        <item x="117"/>
        <item x="125"/>
        <item x="124"/>
        <item x="165"/>
        <item x="80"/>
        <item x="88"/>
        <item x="123"/>
        <item x="122"/>
        <item x="116"/>
        <item x="115"/>
        <item x="119"/>
        <item x="114"/>
        <item x="126"/>
        <item x="121"/>
        <item x="82"/>
        <item x="100"/>
        <item x="106"/>
        <item x="104"/>
        <item x="101"/>
        <item x="105"/>
        <item x="120"/>
        <item x="113"/>
        <item x="102"/>
        <item m="1" x="602"/>
        <item x="140"/>
        <item m="1" x="570"/>
        <item x="394"/>
        <item m="1" x="622"/>
        <item x="446"/>
        <item m="1" x="529"/>
        <item x="36"/>
        <item x="35"/>
        <item x="17"/>
        <item x="59"/>
        <item x="60"/>
        <item x="18"/>
        <item x="15"/>
        <item m="1" x="590"/>
        <item x="286"/>
        <item x="47"/>
        <item x="43"/>
        <item x="295"/>
        <item m="1" x="589"/>
        <item m="1" x="566"/>
        <item x="281"/>
        <item x="280"/>
        <item x="294"/>
        <item x="203"/>
        <item x="111"/>
        <item x="54"/>
        <item x="58"/>
        <item x="14"/>
        <item x="56"/>
        <item x="55"/>
        <item x="57"/>
        <item x="62"/>
        <item x="61"/>
        <item x="427"/>
        <item x="3"/>
        <item x="5"/>
        <item x="4"/>
        <item x="6"/>
        <item x="10"/>
        <item x="342"/>
        <item x="44"/>
        <item x="26"/>
        <item x="23"/>
        <item x="40"/>
        <item x="316"/>
        <item x="315"/>
        <item x="318"/>
        <item x="317"/>
        <item x="326"/>
        <item x="328"/>
        <item x="325"/>
        <item x="327"/>
        <item x="320"/>
        <item x="322"/>
        <item x="319"/>
        <item x="321"/>
        <item x="323"/>
        <item x="308"/>
        <item x="161"/>
        <item x="160"/>
        <item x="163"/>
        <item x="162"/>
        <item m="1" x="569"/>
        <item x="346"/>
        <item x="109"/>
        <item x="136"/>
        <item x="157"/>
        <item x="175"/>
        <item x="159"/>
        <item x="168"/>
        <item x="169"/>
        <item x="138"/>
        <item x="139"/>
        <item x="156"/>
        <item x="174"/>
        <item x="170"/>
        <item x="137"/>
        <item x="149"/>
        <item x="143"/>
        <item x="146"/>
        <item x="153"/>
        <item x="148"/>
        <item x="155"/>
        <item x="147"/>
        <item x="154"/>
        <item x="150"/>
        <item x="144"/>
        <item x="145"/>
        <item x="152"/>
        <item x="151"/>
        <item x="337"/>
        <item x="336"/>
        <item x="339"/>
        <item x="262"/>
        <item x="270"/>
        <item m="1" x="517"/>
        <item m="1" x="534"/>
        <item m="1" x="561"/>
        <item m="1" x="630"/>
        <item x="277"/>
        <item x="279"/>
        <item x="276"/>
        <item x="278"/>
        <item x="269"/>
        <item x="255"/>
        <item x="266"/>
        <item x="103"/>
        <item m="1" x="603"/>
        <item x="177"/>
        <item x="0"/>
        <item x="2"/>
        <item x="1"/>
        <item x="397"/>
        <item m="1" x="550"/>
        <item x="347"/>
        <item x="352"/>
        <item m="1" x="559"/>
        <item m="1" x="584"/>
        <item m="1" x="541"/>
        <item m="1" x="610"/>
        <item x="70"/>
        <item x="34"/>
        <item x="53"/>
        <item x="50"/>
        <item x="349"/>
        <item x="178"/>
        <item x="356"/>
        <item x="357"/>
        <item x="252"/>
        <item x="483"/>
        <item x="482"/>
        <item x="275"/>
        <item x="287"/>
        <item x="39"/>
        <item x="76"/>
        <item x="78"/>
        <item x="77"/>
        <item m="1" x="619"/>
        <item m="1" x="565"/>
        <item m="1" x="627"/>
        <item m="1" x="605"/>
        <item m="1" x="549"/>
        <item m="1" x="617"/>
        <item m="1" x="524"/>
        <item m="1" x="608"/>
        <item m="1" x="531"/>
        <item m="1" x="555"/>
        <item m="1" x="522"/>
        <item m="1" x="572"/>
        <item x="370"/>
        <item m="1" x="620"/>
        <item x="371"/>
        <item x="13"/>
        <item x="7"/>
        <item x="8"/>
        <item x="9"/>
        <item x="227"/>
        <item x="225"/>
        <item x="223"/>
        <item x="353"/>
        <item x="428"/>
        <item x="432"/>
        <item x="434"/>
        <item x="19"/>
        <item x="16"/>
        <item x="11"/>
        <item x="110"/>
        <item x="511"/>
        <item x="510"/>
        <item x="476"/>
        <item x="335"/>
        <item x="334"/>
        <item x="408"/>
        <item x="350"/>
        <item x="345"/>
        <item x="45"/>
        <item x="41"/>
        <item x="29"/>
        <item x="65"/>
        <item x="68"/>
        <item x="436"/>
        <item x="500"/>
        <item x="417"/>
        <item x="423"/>
        <item x="425"/>
        <item x="443"/>
        <item x="180"/>
        <item x="426"/>
        <item x="413"/>
        <item x="142"/>
        <item x="38"/>
        <item x="37"/>
        <item x="31"/>
        <item m="1" x="609"/>
        <item m="1" x="573"/>
        <item m="1" x="527"/>
        <item m="1" x="544"/>
        <item x="69"/>
        <item x="72"/>
        <item m="1" x="539"/>
        <item x="51"/>
        <item x="48"/>
        <item x="30"/>
        <item x="108"/>
        <item m="1" x="615"/>
        <item m="1" x="519"/>
        <item m="1" x="634"/>
        <item m="1" x="560"/>
        <item m="1" x="564"/>
        <item m="1" x="581"/>
        <item x="12"/>
        <item x="141"/>
        <item x="71"/>
        <item x="513"/>
        <item x="512"/>
        <item x="508"/>
        <item x="480"/>
        <item x="93"/>
        <item x="92"/>
        <item x="73"/>
        <item x="75"/>
        <item x="74"/>
        <item x="351"/>
        <item m="1" x="579"/>
        <item x="359"/>
        <item x="360"/>
        <item m="1" x="597"/>
        <item m="1" x="540"/>
        <item m="1" x="611"/>
        <item x="490"/>
        <item x="158"/>
        <item x="171"/>
        <item x="164"/>
        <item x="173"/>
        <item x="172"/>
        <item x="84"/>
        <item x="83"/>
        <item x="265"/>
        <item x="264"/>
        <item m="1" x="604"/>
        <item m="1" x="518"/>
        <item m="1" x="612"/>
        <item m="1" x="523"/>
        <item m="1" x="613"/>
        <item m="1" x="516"/>
        <item m="1" x="568"/>
        <item m="1" x="636"/>
        <item m="1" x="583"/>
        <item m="1" x="633"/>
        <item m="1" x="580"/>
        <item m="1" x="521"/>
        <item m="1" x="596"/>
        <item m="1" x="525"/>
        <item m="1" x="592"/>
        <item m="1" x="514"/>
        <item x="273"/>
        <item m="1" x="548"/>
        <item x="344"/>
        <item x="22"/>
        <item x="411"/>
        <item x="442"/>
        <item m="1" x="632"/>
        <item x="354"/>
        <item x="66"/>
        <item x="52"/>
        <item x="49"/>
        <item x="27"/>
        <item x="24"/>
        <item x="67"/>
        <item x="28"/>
        <item x="25"/>
        <item x="42"/>
        <item x="46"/>
        <item x="263"/>
        <item x="268"/>
        <item x="20"/>
        <item x="21"/>
        <item x="33"/>
        <item x="32"/>
        <item x="400"/>
        <item m="1" x="535"/>
        <item m="1" x="571"/>
        <item m="1" x="558"/>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axis="axisRow" compact="0" outline="0" showAll="0" defaultSubtotal="0">
      <items count="799">
        <item x="140"/>
        <item x="139"/>
        <item x="12"/>
        <item x="49"/>
        <item x="52"/>
        <item x="24"/>
        <item x="42"/>
        <item x="46"/>
        <item x="25"/>
        <item x="31"/>
        <item x="38"/>
        <item x="37"/>
        <item m="1" x="633"/>
        <item m="1" x="648"/>
        <item x="265"/>
        <item m="1" x="605"/>
        <item m="1" x="542"/>
        <item m="1" x="621"/>
        <item x="268"/>
        <item m="1" x="735"/>
        <item m="1" x="528"/>
        <item x="74"/>
        <item x="78"/>
        <item x="163"/>
        <item x="162"/>
        <item x="164"/>
        <item x="165"/>
        <item x="161"/>
        <item x="27"/>
        <item x="28"/>
        <item x="75"/>
        <item x="56"/>
        <item x="55"/>
        <item x="54"/>
        <item x="14"/>
        <item x="58"/>
        <item x="57"/>
        <item x="343"/>
        <item x="287"/>
        <item x="2"/>
        <item x="1"/>
        <item x="177"/>
        <item x="457"/>
        <item x="159"/>
        <item x="171"/>
        <item x="173"/>
        <item x="172"/>
        <item x="157"/>
        <item x="0"/>
        <item x="244"/>
        <item x="41"/>
        <item x="45"/>
        <item x="29"/>
        <item x="63"/>
        <item x="67"/>
        <item x="66"/>
        <item x="64"/>
        <item x="337"/>
        <item x="22"/>
        <item x="360"/>
        <item x="401"/>
        <item x="143"/>
        <item x="69"/>
        <item x="178"/>
        <item m="1" x="770"/>
        <item x="104"/>
        <item x="39"/>
        <item x="71"/>
        <item x="438"/>
        <item x="352"/>
        <item x="437"/>
        <item x="426"/>
        <item m="1" x="561"/>
        <item m="1" x="791"/>
        <item m="1" x="677"/>
        <item m="1" x="717"/>
        <item m="1" x="797"/>
        <item m="1" x="524"/>
        <item m="1" x="654"/>
        <item m="1" x="739"/>
        <item m="1" x="646"/>
        <item m="1" x="715"/>
        <item m="1" x="731"/>
        <item x="26"/>
        <item x="229"/>
        <item x="221"/>
        <item x="231"/>
        <item x="230"/>
        <item x="111"/>
        <item x="87"/>
        <item x="93"/>
        <item x="94"/>
        <item x="97"/>
        <item x="167"/>
        <item x="98"/>
        <item x="96"/>
        <item x="134"/>
        <item x="130"/>
        <item x="136"/>
        <item x="132"/>
        <item x="135"/>
        <item x="131"/>
        <item x="133"/>
        <item x="128"/>
        <item x="101"/>
        <item x="106"/>
        <item x="103"/>
        <item x="105"/>
        <item x="107"/>
        <item x="102"/>
        <item x="80"/>
        <item x="91"/>
        <item x="126"/>
        <item x="125"/>
        <item x="89"/>
        <item x="113"/>
        <item x="108"/>
        <item x="88"/>
        <item x="119"/>
        <item x="118"/>
        <item x="92"/>
        <item x="95"/>
        <item x="166"/>
        <item x="129"/>
        <item x="82"/>
        <item x="81"/>
        <item x="90"/>
        <item x="100"/>
        <item x="86"/>
        <item x="121"/>
        <item x="114"/>
        <item x="122"/>
        <item x="127"/>
        <item x="115"/>
        <item x="120"/>
        <item x="117"/>
        <item x="116"/>
        <item x="124"/>
        <item x="123"/>
        <item x="83"/>
        <item x="109"/>
        <item x="84"/>
        <item x="85"/>
        <item x="110"/>
        <item x="112"/>
        <item x="10"/>
        <item x="3"/>
        <item x="5"/>
        <item x="4"/>
        <item x="6"/>
        <item m="1" x="642"/>
        <item m="1" x="784"/>
        <item x="491"/>
        <item x="190"/>
        <item x="19"/>
        <item x="16"/>
        <item x="11"/>
        <item x="197"/>
        <item x="198"/>
        <item x="199"/>
        <item x="187"/>
        <item x="195"/>
        <item x="191"/>
        <item x="196"/>
        <item x="99"/>
        <item m="1" x="758"/>
        <item x="357"/>
        <item m="1" x="611"/>
        <item m="1" x="690"/>
        <item m="1" x="520"/>
        <item m="1" x="559"/>
        <item x="362"/>
        <item x="72"/>
        <item x="76"/>
        <item x="211"/>
        <item x="429"/>
        <item x="428"/>
        <item x="40"/>
        <item x="232"/>
        <item x="44"/>
        <item x="23"/>
        <item x="142"/>
        <item x="174"/>
        <item x="170"/>
        <item x="168"/>
        <item x="175"/>
        <item x="160"/>
        <item x="137"/>
        <item x="169"/>
        <item x="158"/>
        <item x="138"/>
        <item x="156"/>
        <item x="15"/>
        <item x="79"/>
        <item x="50"/>
        <item x="53"/>
        <item x="141"/>
        <item x="373"/>
        <item x="338"/>
        <item x="371"/>
        <item x="275"/>
        <item m="1" x="562"/>
        <item m="1" x="652"/>
        <item x="13"/>
        <item x="21"/>
        <item x="18"/>
        <item x="20"/>
        <item x="17"/>
        <item x="59"/>
        <item x="60"/>
        <item x="358"/>
        <item x="412"/>
        <item x="443"/>
        <item x="511"/>
        <item x="340"/>
        <item x="354"/>
        <item x="223"/>
        <item x="252"/>
        <item x="233"/>
        <item x="43"/>
        <item x="47"/>
        <item x="180"/>
        <item x="449"/>
        <item x="427"/>
        <item x="501"/>
        <item x="181"/>
        <item x="424"/>
        <item x="61"/>
        <item x="30"/>
        <item x="477"/>
        <item x="484"/>
        <item x="483"/>
        <item x="241"/>
        <item m="1" x="769"/>
        <item x="395"/>
        <item x="248"/>
        <item x="346"/>
        <item x="336"/>
        <item m="1" x="618"/>
        <item x="409"/>
        <item x="68"/>
        <item x="70"/>
        <item x="372"/>
        <item x="513"/>
        <item x="514"/>
        <item x="504"/>
        <item x="509"/>
        <item x="481"/>
        <item x="36"/>
        <item x="35"/>
        <item x="34"/>
        <item x="203"/>
        <item x="505"/>
        <item x="48"/>
        <item x="51"/>
        <item x="222"/>
        <item m="1" x="591"/>
        <item x="355"/>
        <item x="149"/>
        <item x="151"/>
        <item x="147"/>
        <item x="154"/>
        <item x="148"/>
        <item x="155"/>
        <item x="145"/>
        <item x="152"/>
        <item x="146"/>
        <item x="153"/>
        <item x="144"/>
        <item x="150"/>
        <item x="353"/>
        <item m="1" x="772"/>
        <item x="32"/>
        <item x="33"/>
        <item x="73"/>
        <item x="7"/>
        <item x="8"/>
        <item x="9"/>
        <item x="77"/>
        <item x="65"/>
        <item x="62"/>
        <item m="1" x="594"/>
        <item x="361"/>
        <item x="348"/>
        <item x="398"/>
        <item x="345"/>
        <item m="1" x="637"/>
        <item m="1" x="638"/>
        <item m="1" x="689"/>
        <item x="194"/>
        <item m="1" x="722"/>
        <item x="317"/>
        <item m="1" x="667"/>
        <item x="325"/>
        <item x="368"/>
        <item x="225"/>
        <item x="246"/>
        <item x="448"/>
        <item x="452"/>
        <item x="400"/>
        <item x="402"/>
        <item x="447"/>
        <item x="350"/>
        <item x="486"/>
        <item x="487"/>
        <item x="495"/>
        <item x="496"/>
        <item x="497"/>
        <item x="498"/>
        <item x="460"/>
        <item x="482"/>
        <item m="1" x="778"/>
        <item x="293"/>
        <item m="1" x="728"/>
        <item m="1" x="644"/>
        <item x="299"/>
        <item m="1" x="575"/>
        <item m="1" x="785"/>
        <item m="1" x="587"/>
        <item m="1" x="670"/>
        <item m="1" x="552"/>
        <item x="485"/>
        <item x="356"/>
        <item m="1" x="678"/>
        <item x="227"/>
        <item m="1" x="640"/>
        <item x="251"/>
        <item m="1" x="581"/>
        <item m="1" x="647"/>
        <item m="1" x="625"/>
        <item x="261"/>
        <item x="274"/>
        <item m="1" x="609"/>
        <item m="1" x="615"/>
        <item x="289"/>
        <item x="291"/>
        <item x="270"/>
        <item m="1" x="662"/>
        <item m="1" x="636"/>
        <item m="1" x="630"/>
        <item m="1" x="687"/>
        <item m="1" x="567"/>
        <item m="1" x="656"/>
        <item x="301"/>
        <item x="309"/>
        <item m="1" x="666"/>
        <item m="1" x="732"/>
        <item m="1" x="634"/>
        <item x="333"/>
        <item x="488"/>
        <item x="489"/>
        <item x="494"/>
        <item x="226"/>
        <item x="224"/>
        <item m="1" x="706"/>
        <item m="1" x="683"/>
        <item x="258"/>
        <item m="1" x="776"/>
        <item m="1" x="529"/>
        <item m="1" x="753"/>
        <item m="1" x="709"/>
        <item m="1" x="523"/>
        <item m="1" x="659"/>
        <item m="1" x="616"/>
        <item m="1" x="781"/>
        <item m="1" x="682"/>
        <item m="1" x="516"/>
        <item m="1" x="535"/>
        <item m="1" x="527"/>
        <item m="1" x="579"/>
        <item m="1" x="518"/>
        <item m="1" x="629"/>
        <item m="1" x="714"/>
        <item x="303"/>
        <item m="1" x="607"/>
        <item m="1" x="766"/>
        <item m="1" x="788"/>
        <item m="1" x="628"/>
        <item m="1" x="713"/>
        <item x="319"/>
        <item m="1" x="606"/>
        <item m="1" x="765"/>
        <item x="510"/>
        <item x="456"/>
        <item x="479"/>
        <item x="461"/>
        <item x="454"/>
        <item x="453"/>
        <item x="179"/>
        <item x="242"/>
        <item x="347"/>
        <item m="1" x="780"/>
        <item x="451"/>
        <item x="476"/>
        <item x="478"/>
        <item x="507"/>
        <item x="247"/>
        <item x="349"/>
        <item x="351"/>
        <item m="1" x="744"/>
        <item m="1" x="745"/>
        <item x="413"/>
        <item x="414"/>
        <item x="415"/>
        <item x="430"/>
        <item x="433"/>
        <item x="435"/>
        <item x="439"/>
        <item x="440"/>
        <item x="442"/>
        <item x="480"/>
        <item m="1" x="568"/>
        <item x="364"/>
        <item m="1" x="761"/>
        <item m="1" x="672"/>
        <item m="1" x="540"/>
        <item m="1" x="756"/>
        <item m="1" x="601"/>
        <item m="1" x="676"/>
        <item m="1" x="790"/>
        <item m="1" x="560"/>
        <item m="1" x="741"/>
        <item m="1" x="663"/>
        <item m="1" x="699"/>
        <item m="1" x="679"/>
        <item m="1" x="539"/>
        <item m="1" x="686"/>
        <item m="1" x="576"/>
        <item m="1" x="750"/>
        <item m="1" x="684"/>
        <item m="1" x="707"/>
        <item m="1" x="693"/>
        <item m="1" x="553"/>
        <item m="1" x="694"/>
        <item m="1" x="593"/>
        <item m="1" x="768"/>
        <item m="1" x="705"/>
        <item m="1" x="730"/>
        <item m="1" x="711"/>
        <item m="1" x="578"/>
        <item m="1" x="718"/>
        <item x="423"/>
        <item x="506"/>
        <item x="182"/>
        <item x="418"/>
        <item x="434"/>
        <item x="444"/>
        <item x="445"/>
        <item x="450"/>
        <item x="490"/>
        <item x="492"/>
        <item x="499"/>
        <item x="500"/>
        <item m="1" x="571"/>
        <item m="1" x="740"/>
        <item m="1" x="748"/>
        <item m="1" x="665"/>
        <item m="1" x="743"/>
        <item m="1" x="613"/>
        <item m="1" x="541"/>
        <item m="1" x="746"/>
        <item m="1" x="655"/>
        <item m="1" x="604"/>
        <item m="1" x="589"/>
        <item m="1" x="759"/>
        <item x="512"/>
        <item x="183"/>
        <item x="184"/>
        <item x="185"/>
        <item x="186"/>
        <item m="1" x="599"/>
        <item m="1" x="556"/>
        <item x="234"/>
        <item x="235"/>
        <item x="236"/>
        <item x="237"/>
        <item x="238"/>
        <item x="239"/>
        <item x="240"/>
        <item x="193"/>
        <item m="1" x="592"/>
        <item m="1" x="549"/>
        <item m="1" x="657"/>
        <item m="1" x="639"/>
        <item m="1" x="590"/>
        <item m="1" x="569"/>
        <item m="1" x="526"/>
        <item m="1" x="582"/>
        <item x="441"/>
        <item m="1" x="551"/>
        <item x="462"/>
        <item x="508"/>
        <item x="176"/>
        <item x="188"/>
        <item x="189"/>
        <item x="192"/>
        <item m="1" x="723"/>
        <item m="1" x="614"/>
        <item m="1" x="695"/>
        <item m="1" x="664"/>
        <item m="1" x="531"/>
        <item m="1" x="635"/>
        <item m="1" x="521"/>
        <item m="1" x="563"/>
        <item m="1" x="702"/>
        <item m="1" x="661"/>
        <item m="1" x="533"/>
        <item m="1" x="598"/>
        <item m="1" x="627"/>
        <item m="1" x="558"/>
        <item m="1" x="538"/>
        <item m="1" x="671"/>
        <item m="1" x="691"/>
        <item m="1" x="572"/>
        <item m="1" x="725"/>
        <item m="1" x="543"/>
        <item m="1" x="727"/>
        <item m="1" x="573"/>
        <item m="1" x="708"/>
        <item m="1" x="564"/>
        <item m="1" x="624"/>
        <item m="1" x="700"/>
        <item m="1" x="782"/>
        <item m="1" x="537"/>
        <item m="1" x="583"/>
        <item m="1" x="754"/>
        <item m="1" x="645"/>
        <item m="1" x="610"/>
        <item m="1" x="703"/>
        <item m="1" x="742"/>
        <item m="1" x="650"/>
        <item m="1" x="763"/>
        <item m="1" x="760"/>
        <item m="1" x="786"/>
        <item m="1" x="685"/>
        <item m="1" x="623"/>
        <item m="1" x="612"/>
        <item m="1" x="574"/>
        <item m="1" x="774"/>
        <item m="1" x="775"/>
        <item m="1" x="565"/>
        <item m="1" x="777"/>
        <item m="1" x="787"/>
        <item m="1" x="738"/>
        <item m="1" x="737"/>
        <item m="1" x="681"/>
        <item m="1" x="793"/>
        <item m="1" x="701"/>
        <item m="1" x="783"/>
        <item m="1" x="626"/>
        <item m="1" x="704"/>
        <item m="1" x="649"/>
        <item m="1" x="557"/>
        <item m="1" x="795"/>
        <item m="1" x="619"/>
        <item m="1" x="734"/>
        <item x="459"/>
        <item x="463"/>
        <item m="1" x="586"/>
        <item m="1" x="755"/>
        <item m="1" x="726"/>
        <item m="1" x="631"/>
        <item m="1" x="789"/>
        <item m="1" x="545"/>
        <item m="1" x="597"/>
        <item m="1" x="729"/>
        <item x="250"/>
        <item m="1" x="773"/>
        <item m="1" x="550"/>
        <item x="257"/>
        <item x="260"/>
        <item x="262"/>
        <item x="263"/>
        <item x="264"/>
        <item x="266"/>
        <item x="269"/>
        <item x="288"/>
        <item m="1" x="608"/>
        <item x="256"/>
        <item m="1" x="751"/>
        <item x="294"/>
        <item x="295"/>
        <item m="1" x="602"/>
        <item m="1" x="757"/>
        <item m="1" x="548"/>
        <item m="1" x="721"/>
        <item m="1" x="580"/>
        <item m="1" x="570"/>
        <item m="1" x="733"/>
        <item m="1" x="519"/>
        <item m="1" x="554"/>
        <item x="300"/>
        <item x="302"/>
        <item m="1" x="752"/>
        <item m="1" x="767"/>
        <item x="308"/>
        <item m="1" x="764"/>
        <item m="1" x="660"/>
        <item x="316"/>
        <item x="318"/>
        <item x="324"/>
        <item x="332"/>
        <item m="1" x="584"/>
        <item m="1" x="585"/>
        <item x="464"/>
        <item x="465"/>
        <item x="466"/>
        <item x="467"/>
        <item x="468"/>
        <item m="1" x="653"/>
        <item m="1" x="620"/>
        <item m="1" x="632"/>
        <item x="472"/>
        <item x="473"/>
        <item m="1" x="720"/>
        <item x="245"/>
        <item x="469"/>
        <item x="470"/>
        <item x="471"/>
        <item m="1" x="798"/>
        <item m="1" x="530"/>
        <item x="210"/>
        <item m="1" x="600"/>
        <item x="290"/>
        <item m="1" x="588"/>
        <item m="1" x="680"/>
        <item m="1" x="658"/>
        <item m="1" x="792"/>
        <item m="1" x="762"/>
        <item m="1" x="771"/>
        <item m="1" x="534"/>
        <item m="1" x="577"/>
        <item m="1" x="603"/>
        <item m="1" x="724"/>
        <item m="1" x="710"/>
        <item m="1" x="696"/>
        <item m="1" x="736"/>
        <item m="1" x="544"/>
        <item m="1" x="669"/>
        <item m="1" x="779"/>
        <item m="1" x="546"/>
        <item m="1" x="697"/>
        <item m="1" x="617"/>
        <item m="1" x="536"/>
        <item m="1" x="622"/>
        <item m="1" x="712"/>
        <item m="1" x="794"/>
        <item m="1" x="674"/>
        <item m="1" x="643"/>
        <item m="1" x="796"/>
        <item m="1" x="641"/>
        <item m="1" x="547"/>
        <item m="1" x="555"/>
        <item x="228"/>
        <item x="254"/>
        <item x="253"/>
        <item x="209"/>
        <item x="255"/>
        <item x="259"/>
        <item x="273"/>
        <item x="276"/>
        <item x="277"/>
        <item x="278"/>
        <item x="279"/>
        <item x="280"/>
        <item x="281"/>
        <item x="282"/>
        <item x="283"/>
        <item x="271"/>
        <item x="272"/>
        <item x="284"/>
        <item x="285"/>
        <item x="286"/>
        <item x="292"/>
        <item x="296"/>
        <item x="298"/>
        <item m="1" x="692"/>
        <item m="1" x="522"/>
        <item m="1" x="716"/>
        <item m="1" x="525"/>
        <item m="1" x="668"/>
        <item m="1" x="747"/>
        <item m="1" x="566"/>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1"/>
        <item m="1" x="675"/>
        <item x="387"/>
        <item x="388"/>
        <item x="404"/>
        <item x="408"/>
        <item m="1" x="749"/>
        <item x="344"/>
        <item x="403"/>
        <item m="1" x="698"/>
        <item m="1" x="596"/>
        <item m="1" x="595"/>
        <item m="1" x="688"/>
        <item x="384"/>
        <item x="397"/>
        <item x="399"/>
        <item m="1" x="532"/>
        <item m="1" x="719"/>
        <item x="411"/>
        <item x="366"/>
        <item m="1" x="673"/>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pivotField axis="axisRow" compact="0" outline="0" showAll="0" defaultSubtotal="0">
      <items count="693">
        <item x="92"/>
        <item m="1" x="613"/>
        <item m="1" x="622"/>
        <item x="65"/>
        <item x="64"/>
        <item x="351"/>
        <item x="349"/>
        <item m="1" x="656"/>
        <item m="1" x="649"/>
        <item x="372"/>
        <item x="225"/>
        <item x="236"/>
        <item x="237"/>
        <item x="125"/>
        <item x="81"/>
        <item x="94"/>
        <item x="88"/>
        <item x="129"/>
        <item x="128"/>
        <item x="133"/>
        <item x="132"/>
        <item x="126"/>
        <item x="127"/>
        <item x="83"/>
        <item x="164"/>
        <item x="108"/>
        <item x="101"/>
        <item x="93"/>
        <item x="100"/>
        <item x="165"/>
        <item x="123"/>
        <item x="122"/>
        <item x="163"/>
        <item x="82"/>
        <item x="121"/>
        <item x="120"/>
        <item x="115"/>
        <item x="114"/>
        <item x="84"/>
        <item x="112"/>
        <item x="110"/>
        <item x="111"/>
        <item x="109"/>
        <item x="102"/>
        <item x="104"/>
        <item x="107"/>
        <item x="106"/>
        <item x="103"/>
        <item x="86"/>
        <item x="85"/>
        <item x="97"/>
        <item x="87"/>
        <item x="119"/>
        <item x="113"/>
        <item x="354"/>
        <item m="1" x="664"/>
        <item x="471"/>
        <item m="1" x="660"/>
        <item x="239"/>
        <item m="1" x="571"/>
        <item x="37"/>
        <item x="36"/>
        <item x="380"/>
        <item x="358"/>
        <item x="429"/>
        <item x="17"/>
        <item x="60"/>
        <item x="61"/>
        <item x="18"/>
        <item x="15"/>
        <item x="356"/>
        <item x="357"/>
        <item x="370"/>
        <item x="376"/>
        <item x="296"/>
        <item x="48"/>
        <item x="44"/>
        <item m="1" x="544"/>
        <item x="305"/>
        <item m="1" x="626"/>
        <item m="1" x="602"/>
        <item x="291"/>
        <item x="290"/>
        <item x="304"/>
        <item x="91"/>
        <item x="207"/>
        <item x="55"/>
        <item x="59"/>
        <item x="14"/>
        <item x="57"/>
        <item x="56"/>
        <item x="58"/>
        <item x="63"/>
        <item x="62"/>
        <item m="1" x="594"/>
        <item m="1" x="573"/>
        <item m="1" x="677"/>
        <item m="1" x="578"/>
        <item m="1" x="559"/>
        <item x="3"/>
        <item x="5"/>
        <item x="4"/>
        <item x="6"/>
        <item x="10"/>
        <item x="147"/>
        <item x="148"/>
        <item x="146"/>
        <item x="142"/>
        <item x="226"/>
        <item x="227"/>
        <item x="430"/>
        <item x="449"/>
        <item x="45"/>
        <item x="27"/>
        <item x="24"/>
        <item x="41"/>
        <item x="326"/>
        <item x="325"/>
        <item x="328"/>
        <item x="327"/>
        <item x="336"/>
        <item x="338"/>
        <item x="335"/>
        <item x="337"/>
        <item x="330"/>
        <item x="332"/>
        <item x="329"/>
        <item x="331"/>
        <item x="333"/>
        <item x="318"/>
        <item x="159"/>
        <item x="158"/>
        <item x="161"/>
        <item x="160"/>
        <item x="20"/>
        <item x="12"/>
        <item x="173"/>
        <item x="138"/>
        <item x="134"/>
        <item x="155"/>
        <item x="179"/>
        <item x="157"/>
        <item x="172"/>
        <item x="135"/>
        <item x="154"/>
        <item x="178"/>
        <item x="174"/>
        <item x="144"/>
        <item x="151"/>
        <item x="153"/>
        <item x="152"/>
        <item x="150"/>
        <item x="149"/>
        <item x="347"/>
        <item x="272"/>
        <item x="280"/>
        <item m="1" x="545"/>
        <item m="1" x="570"/>
        <item m="1" x="597"/>
        <item m="1" x="681"/>
        <item x="287"/>
        <item x="289"/>
        <item x="286"/>
        <item x="288"/>
        <item x="279"/>
        <item x="265"/>
        <item x="276"/>
        <item x="105"/>
        <item m="1" x="638"/>
        <item x="130"/>
        <item x="131"/>
        <item x="258"/>
        <item x="0"/>
        <item x="2"/>
        <item x="1"/>
        <item x="384"/>
        <item x="412"/>
        <item m="1" x="586"/>
        <item m="1" x="673"/>
        <item x="143"/>
        <item x="145"/>
        <item x="348"/>
        <item m="1" x="579"/>
        <item m="1" x="644"/>
        <item x="71"/>
        <item x="35"/>
        <item x="54"/>
        <item x="51"/>
        <item x="259"/>
        <item x="167"/>
        <item x="262"/>
        <item x="509"/>
        <item x="508"/>
        <item x="285"/>
        <item x="297"/>
        <item x="40"/>
        <item x="78"/>
        <item x="80"/>
        <item x="79"/>
        <item m="1" x="674"/>
        <item m="1" x="601"/>
        <item m="1" x="675"/>
        <item m="1" x="620"/>
        <item m="1" x="585"/>
        <item m="1" x="653"/>
        <item m="1" x="603"/>
        <item m="1" x="641"/>
        <item m="1" x="566"/>
        <item m="1" x="657"/>
        <item m="1" x="551"/>
        <item m="1" x="608"/>
        <item m="1" x="564"/>
        <item x="383"/>
        <item x="13"/>
        <item x="7"/>
        <item x="8"/>
        <item x="9"/>
        <item m="1" x="563"/>
        <item x="250"/>
        <item x="19"/>
        <item x="16"/>
        <item x="11"/>
        <item x="537"/>
        <item x="536"/>
        <item x="502"/>
        <item x="89"/>
        <item x="344"/>
        <item x="424"/>
        <item x="46"/>
        <item x="42"/>
        <item x="30"/>
        <item x="66"/>
        <item x="69"/>
        <item x="457"/>
        <item x="526"/>
        <item x="434"/>
        <item x="444"/>
        <item x="446"/>
        <item x="467"/>
        <item x="447"/>
        <item x="140"/>
        <item m="1" x="642"/>
        <item m="1" x="560"/>
        <item m="1" x="581"/>
        <item m="1" x="617"/>
        <item x="166"/>
        <item x="352"/>
        <item x="70"/>
        <item x="74"/>
        <item m="1" x="577"/>
        <item x="52"/>
        <item x="49"/>
        <item x="31"/>
        <item x="136"/>
        <item x="137"/>
        <item m="1" x="547"/>
        <item m="1" x="684"/>
        <item m="1" x="587"/>
        <item m="1" x="596"/>
        <item m="1" x="600"/>
        <item m="1" x="616"/>
        <item x="139"/>
        <item x="32"/>
        <item x="39"/>
        <item x="38"/>
        <item x="72"/>
        <item x="73"/>
        <item x="539"/>
        <item x="538"/>
        <item x="534"/>
        <item x="506"/>
        <item x="96"/>
        <item x="95"/>
        <item x="99"/>
        <item x="98"/>
        <item x="75"/>
        <item x="77"/>
        <item x="76"/>
        <item x="373"/>
        <item m="1" x="645"/>
        <item x="117"/>
        <item x="170"/>
        <item x="516"/>
        <item x="116"/>
        <item x="168"/>
        <item x="118"/>
        <item x="156"/>
        <item x="175"/>
        <item x="162"/>
        <item x="177"/>
        <item x="176"/>
        <item x="171"/>
        <item x="275"/>
        <item x="274"/>
        <item m="1" x="639"/>
        <item m="1" x="546"/>
        <item m="1" x="646"/>
        <item m="1" x="552"/>
        <item m="1" x="647"/>
        <item m="1" x="543"/>
        <item m="1" x="604"/>
        <item m="1" x="686"/>
        <item m="1" x="619"/>
        <item m="1" x="683"/>
        <item m="1" x="615"/>
        <item m="1" x="550"/>
        <item m="1" x="632"/>
        <item m="1" x="555"/>
        <item m="1" x="628"/>
        <item m="1" x="541"/>
        <item x="283"/>
        <item m="1" x="584"/>
        <item x="169"/>
        <item x="124"/>
        <item x="141"/>
        <item m="1" x="651"/>
        <item m="1" x="692"/>
        <item m="1" x="631"/>
        <item m="1" x="567"/>
        <item x="23"/>
        <item x="428"/>
        <item x="464"/>
        <item x="359"/>
        <item x="67"/>
        <item x="53"/>
        <item x="50"/>
        <item x="28"/>
        <item x="25"/>
        <item x="68"/>
        <item x="29"/>
        <item x="26"/>
        <item x="43"/>
        <item x="47"/>
        <item x="90"/>
        <item x="273"/>
        <item x="278"/>
        <item x="21"/>
        <item x="22"/>
        <item x="34"/>
        <item x="33"/>
        <item x="418"/>
        <item m="1" x="607"/>
        <item m="1" x="595"/>
        <item m="1" x="662"/>
        <item m="1" x="658"/>
        <item m="1" x="568"/>
        <item m="1" x="553"/>
        <item x="238"/>
        <item x="257"/>
        <item m="1" x="606"/>
        <item m="1" x="667"/>
        <item x="472"/>
        <item x="473"/>
        <item x="260"/>
        <item x="475"/>
        <item m="1" x="640"/>
        <item x="408"/>
        <item x="409"/>
        <item x="374"/>
        <item x="414"/>
        <item m="1" x="663"/>
        <item m="1" x="687"/>
        <item m="1" x="690"/>
        <item x="419"/>
        <item m="1" x="676"/>
        <item x="247"/>
        <item x="181"/>
        <item x="182"/>
        <item x="184"/>
        <item x="185"/>
        <item x="191"/>
        <item x="215"/>
        <item x="248"/>
        <item x="193"/>
        <item m="1" x="655"/>
        <item x="511"/>
        <item x="510"/>
        <item x="512"/>
        <item x="514"/>
        <item x="520"/>
        <item x="521"/>
        <item x="522"/>
        <item x="523"/>
        <item x="485"/>
        <item x="507"/>
        <item x="302"/>
        <item x="303"/>
        <item x="306"/>
        <item x="307"/>
        <item x="308"/>
        <item x="323"/>
        <item x="324"/>
        <item x="339"/>
        <item x="340"/>
        <item x="343"/>
        <item x="529"/>
        <item x="231"/>
        <item x="261"/>
        <item m="1" x="542"/>
        <item m="1" x="614"/>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654"/>
        <item x="334"/>
        <item x="481"/>
        <item x="503"/>
        <item x="504"/>
        <item x="486"/>
        <item x="478"/>
        <item x="479"/>
        <item x="183"/>
        <item x="186"/>
        <item x="198"/>
        <item x="194"/>
        <item x="200"/>
        <item x="201"/>
        <item m="1" x="574"/>
        <item m="1" x="590"/>
        <item m="1" x="557"/>
        <item m="1" x="580"/>
        <item m="1" x="666"/>
        <item x="476"/>
        <item x="501"/>
        <item x="532"/>
        <item x="433"/>
        <item x="254"/>
        <item x="345"/>
        <item x="346"/>
        <item x="431"/>
        <item m="1" x="624"/>
        <item x="435"/>
        <item m="1" x="659"/>
        <item m="1" x="643"/>
        <item x="450"/>
        <item m="1" x="668"/>
        <item x="455"/>
        <item x="458"/>
        <item x="459"/>
        <item x="460"/>
        <item x="461"/>
        <item x="463"/>
        <item x="505"/>
        <item x="443"/>
        <item x="482"/>
        <item x="187"/>
        <item x="188"/>
        <item x="189"/>
        <item x="190"/>
        <item m="1" x="556"/>
        <item x="454"/>
        <item x="462"/>
        <item x="469"/>
        <item x="474"/>
        <item x="477"/>
        <item x="515"/>
        <item x="517"/>
        <item m="1" x="569"/>
        <item x="524"/>
        <item x="525"/>
        <item m="1" x="593"/>
        <item m="1" x="582"/>
        <item m="1" x="627"/>
        <item m="1" x="689"/>
        <item m="1" x="592"/>
        <item m="1" x="633"/>
        <item m="1" x="599"/>
        <item m="1" x="609"/>
        <item m="1" x="682"/>
        <item m="1" x="629"/>
        <item m="1" x="685"/>
        <item m="1" x="623"/>
        <item x="240"/>
        <item x="241"/>
        <item x="242"/>
        <item x="243"/>
        <item x="244"/>
        <item x="245"/>
        <item x="246"/>
        <item m="1" x="583"/>
        <item m="1" x="548"/>
        <item m="1" x="691"/>
        <item m="1" x="575"/>
        <item m="1" x="591"/>
        <item m="1" x="671"/>
        <item m="1" x="688"/>
        <item m="1" x="561"/>
        <item m="1" x="670"/>
        <item x="487"/>
        <item x="533"/>
        <item x="180"/>
        <item x="192"/>
        <item m="1" x="635"/>
        <item x="195"/>
        <item x="484"/>
        <item x="488"/>
        <item x="234"/>
        <item x="264"/>
        <item x="266"/>
        <item x="263"/>
        <item x="292"/>
        <item x="293"/>
        <item x="281"/>
        <item x="282"/>
        <item x="294"/>
        <item x="295"/>
        <item x="314"/>
        <item x="316"/>
        <item m="1" x="650"/>
        <item x="489"/>
        <item x="490"/>
        <item x="491"/>
        <item x="492"/>
        <item x="493"/>
        <item x="494"/>
        <item x="495"/>
        <item x="496"/>
        <item x="497"/>
        <item x="498"/>
        <item m="1" x="565"/>
        <item x="251"/>
        <item x="252"/>
        <item x="253"/>
        <item x="228"/>
        <item x="255"/>
        <item x="199"/>
        <item x="196"/>
        <item x="202"/>
        <item m="1" x="680"/>
        <item m="1" x="665"/>
        <item m="1" x="562"/>
        <item m="1" x="669"/>
        <item x="206"/>
        <item m="1" x="652"/>
        <item m="1" x="572"/>
        <item m="1" x="661"/>
        <item m="1" x="589"/>
        <item m="1" x="612"/>
        <item m="1" x="540"/>
        <item m="1" x="679"/>
        <item m="1" x="611"/>
        <item m="1" x="618"/>
        <item m="1" x="588"/>
        <item m="1" x="610"/>
        <item m="1" x="598"/>
        <item m="1" x="549"/>
        <item m="1" x="605"/>
        <item m="1" x="554"/>
        <item m="1" x="672"/>
        <item m="1" x="621"/>
        <item m="1" x="637"/>
        <item m="1" x="648"/>
        <item m="1" x="625"/>
        <item m="1" x="636"/>
        <item m="1" x="576"/>
        <item x="212"/>
        <item x="213"/>
        <item x="432"/>
        <item x="448"/>
        <item x="203"/>
        <item x="204"/>
        <item x="205"/>
        <item x="208"/>
        <item x="209"/>
        <item x="210"/>
        <item x="211"/>
        <item x="214"/>
        <item x="249"/>
        <item x="371"/>
        <item x="387"/>
        <item x="388"/>
        <item x="389"/>
        <item x="390"/>
        <item x="391"/>
        <item x="392"/>
        <item x="393"/>
        <item x="394"/>
        <item x="395"/>
        <item x="396"/>
        <item m="1" x="634"/>
        <item m="1" x="678"/>
        <item x="353"/>
        <item x="400"/>
        <item x="421"/>
        <item x="399"/>
        <item x="423"/>
        <item x="360"/>
        <item m="1" x="558"/>
        <item x="377"/>
        <item x="355"/>
        <item x="410"/>
        <item x="411"/>
        <item x="413"/>
        <item x="420"/>
        <item x="426"/>
        <item x="378"/>
        <item x="379"/>
        <item x="381"/>
        <item x="382"/>
        <item x="375"/>
        <item m="1" x="63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compact="0" outline="0" showAll="0"/>
    <pivotField compact="0" outline="0" showAll="0"/>
    <pivotField axis="axisRow" showAll="0" defaultSubtotal="0">
      <items count="132">
        <item x="44"/>
        <item x="45"/>
        <item x="51"/>
        <item x="25"/>
        <item x="19"/>
        <item x="22"/>
        <item x="21"/>
        <item x="20"/>
        <item x="30"/>
        <item x="29"/>
        <item x="24"/>
        <item x="23"/>
        <item m="1" x="127"/>
        <item x="18"/>
        <item x="79"/>
        <item x="100"/>
        <item x="7"/>
        <item x="8"/>
        <item x="61"/>
        <item x="2"/>
        <item x="4"/>
        <item x="28"/>
        <item x="26"/>
        <item x="34"/>
        <item x="31"/>
        <item x="33"/>
        <item x="32"/>
        <item x="27"/>
        <item x="58"/>
        <item x="56"/>
        <item x="55"/>
        <item x="59"/>
        <item x="1"/>
        <item x="71"/>
        <item x="15"/>
        <item x="17"/>
        <item x="75"/>
        <item x="3"/>
        <item x="46"/>
        <item x="6"/>
        <item x="5"/>
        <item x="116"/>
        <item x="115"/>
        <item x="70"/>
        <item x="88"/>
        <item x="9"/>
        <item x="10"/>
        <item x="11"/>
        <item x="94"/>
        <item x="92"/>
        <item x="97"/>
        <item x="12"/>
        <item x="14"/>
        <item x="13"/>
        <item x="118"/>
        <item x="117"/>
        <item x="114"/>
        <item x="16"/>
        <item x="72"/>
        <item x="60"/>
        <item x="89"/>
        <item x="96"/>
        <item m="1" x="130"/>
        <item x="82"/>
        <item x="0"/>
        <item m="1" x="120"/>
        <item m="1" x="129"/>
        <item x="101"/>
        <item x="48"/>
        <item x="49"/>
        <item x="111"/>
        <item x="62"/>
        <item x="63"/>
        <item x="64"/>
        <item x="65"/>
        <item x="67"/>
        <item x="68"/>
        <item x="69"/>
        <item x="80"/>
        <item x="112"/>
        <item x="57"/>
        <item x="66"/>
        <item x="104"/>
        <item x="109"/>
        <item x="103"/>
        <item x="37"/>
        <item x="38"/>
        <item x="85"/>
        <item x="102"/>
        <item x="108"/>
        <item x="110"/>
        <item x="91"/>
        <item x="93"/>
        <item x="95"/>
        <item x="98"/>
        <item m="1" x="122"/>
        <item x="47"/>
        <item m="1" x="128"/>
        <item x="106"/>
        <item x="113"/>
        <item x="35"/>
        <item x="36"/>
        <item x="105"/>
        <item x="52"/>
        <item x="53"/>
        <item x="54"/>
        <item m="1" x="131"/>
        <item m="1" x="125"/>
        <item m="1" x="121"/>
        <item m="1" x="126"/>
        <item m="1" x="123"/>
        <item x="39"/>
        <item x="40"/>
        <item x="50"/>
        <item x="76"/>
        <item x="77"/>
        <item x="83"/>
        <item x="86"/>
        <item x="87"/>
        <item x="73"/>
        <item x="74"/>
        <item x="81"/>
        <item m="1" x="119"/>
        <item m="1" x="124"/>
        <item x="78"/>
        <item x="41"/>
        <item x="42"/>
        <item x="43"/>
        <item x="84"/>
        <item x="90"/>
        <item x="99"/>
        <item x="107"/>
      </items>
    </pivotField>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16">
        <item x="10"/>
        <item x="7"/>
        <item x="9"/>
        <item x="2"/>
        <item x="0"/>
        <item x="3"/>
        <item x="8"/>
        <item x="1"/>
        <item x="11"/>
        <item x="4"/>
        <item x="5"/>
        <item x="6"/>
        <item x="12"/>
        <item m="1" x="13"/>
        <item m="1" x="1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axis="axisRow" outline="0" showAll="0"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m="1" x="206"/>
        <item m="1" x="216"/>
        <item m="1" x="222"/>
        <item m="1" x="228"/>
        <item m="1" x="238"/>
        <item m="1" x="196"/>
        <item m="1" x="207"/>
        <item m="1" x="217"/>
        <item m="1" x="223"/>
        <item m="1" x="233"/>
        <item m="1" x="243"/>
        <item m="1" x="201"/>
        <item m="1" x="212"/>
        <item m="1" x="229"/>
        <item m="1" x="239"/>
        <item m="1" x="197"/>
        <item m="1" x="208"/>
        <item m="1" x="218"/>
        <item m="1" x="224"/>
        <item m="1" x="234"/>
        <item m="1" x="244"/>
        <item m="1" x="202"/>
        <item m="1" x="213"/>
        <item m="1" x="230"/>
        <item m="1" x="240"/>
        <item m="1" x="198"/>
        <item m="1" x="209"/>
        <item m="1" x="219"/>
        <item m="1" x="225"/>
        <item m="1" x="235"/>
        <item m="1" x="245"/>
        <item m="1" x="203"/>
        <item m="1" x="214"/>
        <item m="1" x="231"/>
        <item m="1" x="241"/>
        <item m="1" x="199"/>
        <item m="1" x="210"/>
        <item m="1" x="220"/>
        <item m="1" x="226"/>
        <item m="1" x="236"/>
        <item m="1" x="246"/>
        <item m="1" x="204"/>
        <item m="1" x="215"/>
        <item m="1" x="232"/>
        <item m="1" x="242"/>
        <item m="1" x="200"/>
        <item m="1" x="211"/>
        <item m="1" x="221"/>
        <item m="1" x="227"/>
        <item m="1" x="237"/>
        <item m="1" x="247"/>
        <item m="1" x="205"/>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x="1"/>
      </items>
    </pivotField>
    <pivotField compact="0" outline="0" showAll="0"/>
    <pivotField compact="0" outline="0" showAll="0"/>
    <pivotField compact="0" outline="0" showAll="0"/>
    <pivotField axis="axisPage" compact="0" outline="0" showAll="0">
      <items count="3">
        <item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7">
    <field x="2"/>
    <field x="9"/>
    <field x="70"/>
    <field x="3"/>
    <field x="4"/>
    <field x="6"/>
    <field x="16"/>
  </rowFields>
  <rowItems count="71">
    <i>
      <x v="14"/>
      <x v="48"/>
    </i>
    <i r="2">
      <x v="50"/>
      <x v="524"/>
      <x v="255"/>
      <x v="64"/>
      <x/>
    </i>
    <i r="2">
      <x v="51"/>
      <x v="168"/>
      <x v="41"/>
      <x v="110"/>
      <x/>
    </i>
    <i r="2">
      <x v="52"/>
      <x v="185"/>
      <x v="63"/>
      <x v="110"/>
      <x/>
    </i>
    <i r="2">
      <x v="53"/>
      <x v="246"/>
      <x v="221"/>
      <x v="456"/>
      <x/>
    </i>
    <i r="2">
      <x v="54"/>
      <x v="350"/>
      <x v="225"/>
      <x v="584"/>
      <x/>
    </i>
    <i r="2">
      <x v="55"/>
      <x v="247"/>
      <x v="223"/>
      <x v="239"/>
      <x/>
    </i>
    <i r="2">
      <x v="56"/>
      <x v="434"/>
      <x v="401"/>
      <x v="464"/>
      <x/>
    </i>
    <i r="2">
      <x v="57"/>
      <x v="437"/>
      <x v="68"/>
      <x v="465"/>
      <x/>
    </i>
    <i r="2">
      <x v="58"/>
      <x v="220"/>
      <x v="175"/>
      <x v="111"/>
      <x/>
    </i>
    <i r="2">
      <x v="59"/>
      <x v="438"/>
      <x v="407"/>
      <x v="466"/>
      <x/>
    </i>
    <i r="2">
      <x v="60"/>
      <x v="439"/>
      <x v="408"/>
      <x v="467"/>
      <x/>
    </i>
    <i r="1">
      <x v="49"/>
    </i>
    <i r="2">
      <x v="26"/>
      <x v="524"/>
      <x v="255"/>
      <x v="64"/>
      <x/>
    </i>
    <i r="2">
      <x v="27"/>
      <x v="168"/>
      <x v="41"/>
      <x v="110"/>
      <x/>
    </i>
    <i r="2">
      <x v="28"/>
      <x v="185"/>
      <x v="63"/>
      <x v="110"/>
      <x/>
    </i>
    <i r="2">
      <x v="29"/>
      <x v="246"/>
      <x v="221"/>
      <x v="456"/>
      <x/>
    </i>
    <i r="2">
      <x v="30"/>
      <x v="350"/>
      <x v="225"/>
      <x v="584"/>
      <x/>
    </i>
    <i r="2">
      <x v="31"/>
      <x v="247"/>
      <x v="223"/>
      <x v="239"/>
      <x/>
    </i>
    <i r="2">
      <x v="32"/>
      <x v="434"/>
      <x v="401"/>
      <x v="452"/>
      <x/>
    </i>
    <i r="2">
      <x v="33"/>
      <x v="93"/>
      <x v="176"/>
      <x v="585"/>
      <x/>
    </i>
    <i r="2">
      <x v="34"/>
      <x v="220"/>
      <x v="175"/>
      <x v="111"/>
      <x/>
    </i>
    <i r="2">
      <x v="35"/>
      <x v="436"/>
      <x v="404"/>
      <x v="461"/>
      <x/>
    </i>
    <i r="2">
      <x v="36"/>
      <x v="629"/>
      <x v="788"/>
      <x v="678"/>
      <x/>
    </i>
    <i r="2">
      <x v="37"/>
      <x v="630"/>
      <x v="789"/>
      <x v="679"/>
      <x/>
    </i>
    <i r="2">
      <x v="38"/>
      <x v="221"/>
      <x v="405"/>
      <x v="680"/>
      <x/>
    </i>
    <i r="1">
      <x v="60"/>
    </i>
    <i r="2">
      <x v="1"/>
      <x v="524"/>
      <x v="255"/>
      <x v="64"/>
      <x/>
    </i>
    <i r="2">
      <x v="2"/>
      <x v="168"/>
      <x v="41"/>
      <x v="110"/>
      <x/>
    </i>
    <i r="2">
      <x v="3"/>
      <x v="185"/>
      <x v="63"/>
      <x v="110"/>
      <x/>
    </i>
    <i r="2">
      <x v="4"/>
      <x v="246"/>
      <x v="221"/>
      <x v="456"/>
      <x/>
    </i>
    <i r="2">
      <x v="5"/>
      <x v="350"/>
      <x v="225"/>
      <x v="584"/>
      <x/>
    </i>
    <i r="2">
      <x v="6"/>
      <x v="434"/>
      <x v="401"/>
      <x v="452"/>
      <x/>
    </i>
    <i r="2">
      <x v="7"/>
      <x v="248"/>
      <x v="402"/>
      <x v="235"/>
      <x/>
    </i>
    <i r="2">
      <x v="8"/>
      <x v="435"/>
      <x v="403"/>
      <x v="458"/>
      <x/>
    </i>
    <i r="2">
      <x v="9"/>
      <x v="622"/>
      <x v="781"/>
      <x v="670"/>
      <x/>
    </i>
    <i r="2">
      <x v="10"/>
      <x v="623"/>
      <x v="782"/>
      <x v="671"/>
      <x/>
    </i>
    <i r="2">
      <x v="11"/>
      <x v="242"/>
      <x v="444"/>
      <x v="672"/>
      <x/>
    </i>
    <i r="1">
      <x v="91"/>
    </i>
    <i r="2">
      <x v="18"/>
      <x v="434"/>
      <x v="401"/>
      <x v="452"/>
      <x/>
    </i>
    <i r="2">
      <x v="19"/>
      <x v="524"/>
      <x v="255"/>
      <x v="64"/>
      <x/>
    </i>
    <i r="2">
      <x v="20"/>
      <x v="168"/>
      <x v="41"/>
      <x v="110"/>
      <x/>
    </i>
    <i r="2">
      <x v="21"/>
      <x v="185"/>
      <x v="63"/>
      <x v="110"/>
      <x/>
    </i>
    <i r="2">
      <x v="22"/>
      <x v="246"/>
      <x v="221"/>
      <x v="456"/>
      <x/>
    </i>
    <i r="2">
      <x v="23"/>
      <x v="243"/>
      <x v="226"/>
      <x v="236"/>
      <x/>
    </i>
    <i r="2">
      <x v="24"/>
      <x v="628"/>
      <x v="787"/>
      <x v="677"/>
      <x/>
    </i>
    <i r="1">
      <x v="92"/>
    </i>
    <i r="2">
      <x v="40"/>
      <x v="434"/>
      <x v="401"/>
      <x v="452"/>
      <x/>
    </i>
    <i r="2">
      <x v="41"/>
      <x v="524"/>
      <x v="255"/>
      <x v="64"/>
      <x/>
    </i>
    <i r="2">
      <x v="42"/>
      <x v="168"/>
      <x v="41"/>
      <x v="110"/>
      <x/>
    </i>
    <i r="2">
      <x v="43"/>
      <x v="185"/>
      <x v="63"/>
      <x v="110"/>
      <x/>
    </i>
    <i r="2">
      <x v="44"/>
      <x v="246"/>
      <x v="221"/>
      <x v="456"/>
      <x/>
    </i>
    <i r="2">
      <x v="45"/>
      <x v="247"/>
      <x v="223"/>
      <x v="239"/>
      <x/>
    </i>
    <i r="2">
      <x v="46"/>
      <x v="93"/>
      <x v="176"/>
      <x v="585"/>
      <x/>
    </i>
    <i r="2">
      <x v="47"/>
      <x v="222"/>
      <x v="406"/>
      <x v="463"/>
      <x/>
    </i>
    <i r="2">
      <x v="48"/>
      <x v="631"/>
      <x v="790"/>
      <x v="681"/>
      <x/>
    </i>
    <i r="1">
      <x v="93"/>
    </i>
    <i r="2">
      <x v="62"/>
      <x v="434"/>
      <x v="401"/>
      <x v="452"/>
      <x/>
    </i>
    <i r="2">
      <x v="63"/>
      <x v="524"/>
      <x v="255"/>
      <x v="64"/>
      <x/>
    </i>
    <i r="2">
      <x v="64"/>
      <x v="168"/>
      <x v="41"/>
      <x v="110"/>
      <x/>
    </i>
    <i r="2">
      <x v="65"/>
      <x v="185"/>
      <x v="63"/>
      <x v="110"/>
      <x/>
    </i>
    <i r="2">
      <x v="66"/>
      <x v="246"/>
      <x v="221"/>
      <x v="456"/>
      <x/>
    </i>
    <i r="2">
      <x v="67"/>
      <x v="247"/>
      <x v="223"/>
      <x v="239"/>
      <x/>
    </i>
    <i r="2">
      <x v="68"/>
      <x v="437"/>
      <x v="68"/>
      <x v="465"/>
      <x/>
    </i>
    <i r="2">
      <x v="69"/>
      <x v="440"/>
      <x v="409"/>
      <x v="468"/>
      <x/>
    </i>
    <i r="1">
      <x v="129"/>
    </i>
    <i r="2">
      <x v="13"/>
      <x v="625"/>
      <x v="784"/>
      <x v="674"/>
      <x/>
    </i>
    <i r="2">
      <x v="14"/>
      <x v="524"/>
      <x v="255"/>
      <x v="64"/>
      <x/>
    </i>
    <i r="2">
      <x v="15"/>
      <x v="626"/>
      <x v="785"/>
      <x v="675"/>
      <x/>
    </i>
    <i r="2">
      <x v="16"/>
      <x v="627"/>
      <x v="786"/>
      <x v="676"/>
      <x/>
    </i>
    <i t="default">
      <x v="14"/>
    </i>
  </rowItems>
  <colItems count="1">
    <i/>
  </colItems>
  <pageFields count="5">
    <pageField fld="118" item="0" hier="-1"/>
    <pageField fld="119" item="1" hier="-1"/>
    <pageField fld="123" item="1" hier="-1"/>
    <pageField fld="1" item="7" hier="-1"/>
    <pageField fld="124" item="0" hier="-1"/>
  </pageFields>
  <formats count="184">
    <format dxfId="396">
      <pivotArea type="all" dataOnly="0" outline="0" fieldPosition="0"/>
    </format>
    <format dxfId="395">
      <pivotArea field="2" type="button" dataOnly="0" labelOnly="1" outline="0" axis="axisRow" fieldPosition="0"/>
    </format>
    <format dxfId="394">
      <pivotArea field="9" type="button" dataOnly="0" labelOnly="1" outline="0" axis="axisRow" fieldPosition="1"/>
    </format>
    <format dxfId="393">
      <pivotArea field="3" type="button" dataOnly="0" labelOnly="1" outline="0" axis="axisRow" fieldPosition="3"/>
    </format>
    <format dxfId="392">
      <pivotArea field="4" type="button" dataOnly="0" labelOnly="1" outline="0" axis="axisRow" fieldPosition="4"/>
    </format>
    <format dxfId="391">
      <pivotArea field="6" type="button" dataOnly="0" labelOnly="1" outline="0" axis="axisRow" fieldPosition="5"/>
    </format>
    <format dxfId="390">
      <pivotArea field="16" type="button" dataOnly="0" labelOnly="1" outline="0" axis="axisRow" fieldPosition="6"/>
    </format>
    <format dxfId="389">
      <pivotArea dataOnly="0" labelOnly="1" outline="0" fieldPosition="0">
        <references count="1">
          <reference field="2" count="1">
            <x v="15"/>
          </reference>
        </references>
      </pivotArea>
    </format>
    <format dxfId="388">
      <pivotArea dataOnly="0" labelOnly="1" outline="0" fieldPosition="0">
        <references count="1">
          <reference field="2" count="1" defaultSubtotal="1">
            <x v="15"/>
          </reference>
        </references>
      </pivotArea>
    </format>
    <format dxfId="387">
      <pivotArea dataOnly="0" labelOnly="1" fieldPosition="0">
        <references count="2">
          <reference field="2" count="1" selected="0">
            <x v="15"/>
          </reference>
          <reference field="9" count="4">
            <x v="48"/>
            <x v="50"/>
            <x v="61"/>
            <x v="64"/>
          </reference>
        </references>
      </pivotArea>
    </format>
    <format dxfId="386">
      <pivotArea dataOnly="0" labelOnly="1" fieldPosition="0">
        <references count="3">
          <reference field="2" count="1" selected="0">
            <x v="15"/>
          </reference>
          <reference field="9" count="1" selected="0">
            <x v="48"/>
          </reference>
          <reference field="70" count="12">
            <x v="16"/>
            <x v="17"/>
            <x v="18"/>
            <x v="19"/>
            <x v="20"/>
            <x v="21"/>
            <x v="22"/>
            <x v="23"/>
            <x v="24"/>
            <x v="25"/>
            <x v="26"/>
            <x v="27"/>
          </reference>
        </references>
      </pivotArea>
    </format>
    <format dxfId="385">
      <pivotArea dataOnly="0" labelOnly="1" fieldPosition="0">
        <references count="3">
          <reference field="2" count="1" selected="0">
            <x v="15"/>
          </reference>
          <reference field="9" count="1" selected="0">
            <x v="50"/>
          </reference>
          <reference field="70" count="11">
            <x v="4"/>
            <x v="5"/>
            <x v="6"/>
            <x v="7"/>
            <x v="8"/>
            <x v="9"/>
            <x v="10"/>
            <x v="11"/>
            <x v="12"/>
            <x v="13"/>
            <x v="14"/>
          </reference>
        </references>
      </pivotArea>
    </format>
    <format dxfId="384">
      <pivotArea dataOnly="0" labelOnly="1" fieldPosition="0">
        <references count="3">
          <reference field="2" count="1" selected="0">
            <x v="15"/>
          </reference>
          <reference field="9" count="1" selected="0">
            <x v="61"/>
          </reference>
          <reference field="70" count="9">
            <x v="0"/>
            <x v="1"/>
            <x v="2"/>
            <x v="22"/>
            <x v="23"/>
            <x v="24"/>
            <x v="25"/>
            <x v="26"/>
            <x v="27"/>
          </reference>
        </references>
      </pivotArea>
    </format>
    <format dxfId="383">
      <pivotArea dataOnly="0" labelOnly="1" fieldPosition="0">
        <references count="3">
          <reference field="2" count="1" selected="0">
            <x v="15"/>
          </reference>
          <reference field="9" count="1" selected="0">
            <x v="64"/>
          </reference>
          <reference field="70" count="3">
            <x v="3"/>
            <x v="15"/>
            <x v="21"/>
          </reference>
        </references>
      </pivotArea>
    </format>
    <format dxfId="382">
      <pivotArea dataOnly="0" labelOnly="1" outline="0" fieldPosition="0">
        <references count="4">
          <reference field="2" count="1" selected="0">
            <x v="15"/>
          </reference>
          <reference field="3" count="1">
            <x v="168"/>
          </reference>
          <reference field="9" count="1" selected="0">
            <x v="48"/>
          </reference>
          <reference field="70" count="1" selected="0">
            <x v="17"/>
          </reference>
        </references>
      </pivotArea>
    </format>
    <format dxfId="381">
      <pivotArea dataOnly="0" labelOnly="1" outline="0" fieldPosition="0">
        <references count="4">
          <reference field="2" count="1" selected="0">
            <x v="15"/>
          </reference>
          <reference field="3" count="1">
            <x v="246"/>
          </reference>
          <reference field="9" count="1" selected="0">
            <x v="48"/>
          </reference>
          <reference field="70" count="1" selected="0">
            <x v="19"/>
          </reference>
        </references>
      </pivotArea>
    </format>
    <format dxfId="380">
      <pivotArea dataOnly="0" labelOnly="1" outline="0" fieldPosition="0">
        <references count="4">
          <reference field="2" count="1" selected="0">
            <x v="15"/>
          </reference>
          <reference field="3" count="1">
            <x v="247"/>
          </reference>
          <reference field="9" count="1" selected="0">
            <x v="48"/>
          </reference>
          <reference field="70" count="1" selected="0">
            <x v="22"/>
          </reference>
        </references>
      </pivotArea>
    </format>
    <format dxfId="379">
      <pivotArea dataOnly="0" labelOnly="1" outline="0" fieldPosition="0">
        <references count="4">
          <reference field="2" count="1" selected="0">
            <x v="15"/>
          </reference>
          <reference field="3" count="1">
            <x v="93"/>
          </reference>
          <reference field="9" count="1" selected="0">
            <x v="48"/>
          </reference>
          <reference field="70" count="1" selected="0">
            <x v="23"/>
          </reference>
        </references>
      </pivotArea>
    </format>
    <format dxfId="378">
      <pivotArea dataOnly="0" labelOnly="1" outline="0" fieldPosition="0">
        <references count="4">
          <reference field="2" count="1" selected="0">
            <x v="15"/>
          </reference>
          <reference field="3" count="1">
            <x v="220"/>
          </reference>
          <reference field="9" count="1" selected="0">
            <x v="48"/>
          </reference>
          <reference field="70" count="1" selected="0">
            <x v="25"/>
          </reference>
        </references>
      </pivotArea>
    </format>
    <format dxfId="377">
      <pivotArea dataOnly="0" labelOnly="1" outline="0" fieldPosition="0">
        <references count="4">
          <reference field="2" count="1" selected="0">
            <x v="15"/>
          </reference>
          <reference field="3" count="1">
            <x v="168"/>
          </reference>
          <reference field="9" count="1" selected="0">
            <x v="50"/>
          </reference>
          <reference field="70" count="1" selected="0">
            <x v="5"/>
          </reference>
        </references>
      </pivotArea>
    </format>
    <format dxfId="376">
      <pivotArea dataOnly="0" labelOnly="1" outline="0" fieldPosition="0">
        <references count="4">
          <reference field="2" count="1" selected="0">
            <x v="15"/>
          </reference>
          <reference field="3" count="1">
            <x v="246"/>
          </reference>
          <reference field="9" count="1" selected="0">
            <x v="50"/>
          </reference>
          <reference field="70" count="1" selected="0">
            <x v="7"/>
          </reference>
        </references>
      </pivotArea>
    </format>
    <format dxfId="375">
      <pivotArea dataOnly="0" labelOnly="1" outline="0" fieldPosition="0">
        <references count="4">
          <reference field="2" count="1" selected="0">
            <x v="15"/>
          </reference>
          <reference field="3" count="1">
            <x v="247"/>
          </reference>
          <reference field="9" count="1" selected="0">
            <x v="50"/>
          </reference>
          <reference field="70" count="1" selected="0">
            <x v="10"/>
          </reference>
        </references>
      </pivotArea>
    </format>
    <format dxfId="374">
      <pivotArea dataOnly="0" labelOnly="1" outline="0" fieldPosition="0">
        <references count="4">
          <reference field="2" count="1" selected="0">
            <x v="15"/>
          </reference>
          <reference field="3" count="1">
            <x v="93"/>
          </reference>
          <reference field="9" count="1" selected="0">
            <x v="50"/>
          </reference>
          <reference field="70" count="1" selected="0">
            <x v="11"/>
          </reference>
        </references>
      </pivotArea>
    </format>
    <format dxfId="373">
      <pivotArea dataOnly="0" labelOnly="1" outline="0" fieldPosition="0">
        <references count="4">
          <reference field="2" count="1" selected="0">
            <x v="15"/>
          </reference>
          <reference field="3" count="1">
            <x v="220"/>
          </reference>
          <reference field="9" count="1" selected="0">
            <x v="50"/>
          </reference>
          <reference field="70" count="1" selected="0">
            <x v="12"/>
          </reference>
        </references>
      </pivotArea>
    </format>
    <format dxfId="372">
      <pivotArea dataOnly="0" labelOnly="1" outline="0" fieldPosition="0">
        <references count="4">
          <reference field="2" count="1" selected="0">
            <x v="15"/>
          </reference>
          <reference field="3" count="1">
            <x v="221"/>
          </reference>
          <reference field="9" count="1" selected="0">
            <x v="50"/>
          </reference>
          <reference field="70" count="1" selected="0">
            <x v="13"/>
          </reference>
        </references>
      </pivotArea>
    </format>
    <format dxfId="371">
      <pivotArea dataOnly="0" labelOnly="1" outline="0" fieldPosition="0">
        <references count="4">
          <reference field="2" count="1" selected="0">
            <x v="15"/>
          </reference>
          <reference field="3" count="1">
            <x v="222"/>
          </reference>
          <reference field="9" count="1" selected="0">
            <x v="50"/>
          </reference>
          <reference field="70" count="1" selected="0">
            <x v="14"/>
          </reference>
        </references>
      </pivotArea>
    </format>
    <format dxfId="370">
      <pivotArea dataOnly="0" labelOnly="1" outline="0" fieldPosition="0">
        <references count="4">
          <reference field="2" count="1" selected="0">
            <x v="15"/>
          </reference>
          <reference field="3" count="1">
            <x v="248"/>
          </reference>
          <reference field="9" count="1" selected="0">
            <x v="61"/>
          </reference>
          <reference field="70" count="1" selected="0">
            <x v="0"/>
          </reference>
        </references>
      </pivotArea>
    </format>
    <format dxfId="369">
      <pivotArea dataOnly="0" labelOnly="1" outline="0" fieldPosition="0">
        <references count="4">
          <reference field="2" count="1" selected="0">
            <x v="15"/>
          </reference>
          <reference field="3" count="1">
            <x v="242"/>
          </reference>
          <reference field="9" count="1" selected="0">
            <x v="61"/>
          </reference>
          <reference field="70" count="1" selected="0">
            <x v="1"/>
          </reference>
        </references>
      </pivotArea>
    </format>
    <format dxfId="368">
      <pivotArea dataOnly="0" labelOnly="1" outline="0" fieldPosition="0">
        <references count="4">
          <reference field="2" count="1" selected="0">
            <x v="15"/>
          </reference>
          <reference field="3" count="1">
            <x v="243"/>
          </reference>
          <reference field="9" count="1" selected="0">
            <x v="61"/>
          </reference>
          <reference field="70" count="1" selected="0">
            <x v="2"/>
          </reference>
        </references>
      </pivotArea>
    </format>
    <format dxfId="367">
      <pivotArea dataOnly="0" labelOnly="1" outline="0" fieldPosition="0">
        <references count="4">
          <reference field="2" count="1" selected="0">
            <x v="15"/>
          </reference>
          <reference field="3" count="1">
            <x v="168"/>
          </reference>
          <reference field="9" count="1" selected="0">
            <x v="61"/>
          </reference>
          <reference field="70" count="1" selected="0">
            <x v="23"/>
          </reference>
        </references>
      </pivotArea>
    </format>
    <format dxfId="366">
      <pivotArea dataOnly="0" labelOnly="1" outline="0" fieldPosition="0">
        <references count="4">
          <reference field="2" count="1" selected="0">
            <x v="15"/>
          </reference>
          <reference field="3" count="1">
            <x v="185"/>
          </reference>
          <reference field="9" count="1" selected="0">
            <x v="61"/>
          </reference>
          <reference field="70" count="1" selected="0">
            <x v="24"/>
          </reference>
        </references>
      </pivotArea>
    </format>
    <format dxfId="365">
      <pivotArea dataOnly="0" labelOnly="1" outline="0" fieldPosition="0">
        <references count="4">
          <reference field="2" count="1" selected="0">
            <x v="15"/>
          </reference>
          <reference field="3" count="1">
            <x v="246"/>
          </reference>
          <reference field="9" count="1" selected="0">
            <x v="61"/>
          </reference>
          <reference field="70" count="1" selected="0">
            <x v="25"/>
          </reference>
        </references>
      </pivotArea>
    </format>
    <format dxfId="364">
      <pivotArea dataOnly="0" labelOnly="1" outline="0" fieldPosition="0">
        <references count="4">
          <reference field="2" count="1" selected="0">
            <x v="15"/>
          </reference>
          <reference field="3" count="1">
            <x v="245"/>
          </reference>
          <reference field="9" count="1" selected="0">
            <x v="64"/>
          </reference>
          <reference field="70" count="1" selected="0">
            <x v="3"/>
          </reference>
        </references>
      </pivotArea>
    </format>
    <format dxfId="363">
      <pivotArea dataOnly="0" labelOnly="1" outline="0" fieldPosition="0">
        <references count="4">
          <reference field="2" count="1" selected="0">
            <x v="15"/>
          </reference>
          <reference field="3" count="1">
            <x v="240"/>
          </reference>
          <reference field="9" count="1" selected="0">
            <x v="64"/>
          </reference>
          <reference field="70" count="1" selected="0">
            <x v="15"/>
          </reference>
        </references>
      </pivotArea>
    </format>
    <format dxfId="362">
      <pivotArea dataOnly="0" labelOnly="1" outline="0" fieldPosition="0">
        <references count="4">
          <reference field="2" count="1" selected="0">
            <x v="15"/>
          </reference>
          <reference field="3" count="1">
            <x v="320"/>
          </reference>
          <reference field="9" count="1" selected="0">
            <x v="64"/>
          </reference>
          <reference field="70" count="1" selected="0">
            <x v="21"/>
          </reference>
        </references>
      </pivotArea>
    </format>
    <format dxfId="361">
      <pivotArea dataOnly="0" labelOnly="1" outline="0" fieldPosition="0">
        <references count="5">
          <reference field="2" count="1" selected="0">
            <x v="15"/>
          </reference>
          <reference field="3" count="1" selected="0">
            <x v="168"/>
          </reference>
          <reference field="4" count="1">
            <x v="41"/>
          </reference>
          <reference field="9" count="1" selected="0">
            <x v="48"/>
          </reference>
          <reference field="70" count="1" selected="0">
            <x v="17"/>
          </reference>
        </references>
      </pivotArea>
    </format>
    <format dxfId="360">
      <pivotArea dataOnly="0" labelOnly="1" outline="0" fieldPosition="0">
        <references count="5">
          <reference field="2" count="1" selected="0">
            <x v="15"/>
          </reference>
          <reference field="3" count="1" selected="0">
            <x v="246"/>
          </reference>
          <reference field="4" count="1">
            <x v="221"/>
          </reference>
          <reference field="9" count="1" selected="0">
            <x v="48"/>
          </reference>
          <reference field="70" count="1" selected="0">
            <x v="19"/>
          </reference>
        </references>
      </pivotArea>
    </format>
    <format dxfId="359">
      <pivotArea dataOnly="0" labelOnly="1" outline="0" fieldPosition="0">
        <references count="5">
          <reference field="2" count="1" selected="0">
            <x v="15"/>
          </reference>
          <reference field="3" count="1" selected="0">
            <x v="247"/>
          </reference>
          <reference field="4" count="1">
            <x v="223"/>
          </reference>
          <reference field="9" count="1" selected="0">
            <x v="48"/>
          </reference>
          <reference field="70" count="1" selected="0">
            <x v="22"/>
          </reference>
        </references>
      </pivotArea>
    </format>
    <format dxfId="358">
      <pivotArea dataOnly="0" labelOnly="1" outline="0" fieldPosition="0">
        <references count="5">
          <reference field="2" count="1" selected="0">
            <x v="15"/>
          </reference>
          <reference field="3" count="1" selected="0">
            <x v="93"/>
          </reference>
          <reference field="4" count="1">
            <x v="176"/>
          </reference>
          <reference field="9" count="1" selected="0">
            <x v="48"/>
          </reference>
          <reference field="70" count="1" selected="0">
            <x v="23"/>
          </reference>
        </references>
      </pivotArea>
    </format>
    <format dxfId="357">
      <pivotArea dataOnly="0" labelOnly="1" outline="0" fieldPosition="0">
        <references count="5">
          <reference field="2" count="1" selected="0">
            <x v="15"/>
          </reference>
          <reference field="3" count="1" selected="0">
            <x v="220"/>
          </reference>
          <reference field="4" count="1">
            <x v="175"/>
          </reference>
          <reference field="9" count="1" selected="0">
            <x v="48"/>
          </reference>
          <reference field="70" count="1" selected="0">
            <x v="25"/>
          </reference>
        </references>
      </pivotArea>
    </format>
    <format dxfId="356">
      <pivotArea dataOnly="0" labelOnly="1" outline="0" fieldPosition="0">
        <references count="5">
          <reference field="2" count="1" selected="0">
            <x v="15"/>
          </reference>
          <reference field="3" count="1" selected="0">
            <x v="168"/>
          </reference>
          <reference field="4" count="1">
            <x v="41"/>
          </reference>
          <reference field="9" count="1" selected="0">
            <x v="50"/>
          </reference>
          <reference field="70" count="1" selected="0">
            <x v="5"/>
          </reference>
        </references>
      </pivotArea>
    </format>
    <format dxfId="355">
      <pivotArea dataOnly="0" labelOnly="1" outline="0" fieldPosition="0">
        <references count="5">
          <reference field="2" count="1" selected="0">
            <x v="15"/>
          </reference>
          <reference field="3" count="1" selected="0">
            <x v="246"/>
          </reference>
          <reference field="4" count="1">
            <x v="221"/>
          </reference>
          <reference field="9" count="1" selected="0">
            <x v="50"/>
          </reference>
          <reference field="70" count="1" selected="0">
            <x v="7"/>
          </reference>
        </references>
      </pivotArea>
    </format>
    <format dxfId="354">
      <pivotArea dataOnly="0" labelOnly="1" outline="0" fieldPosition="0">
        <references count="5">
          <reference field="2" count="1" selected="0">
            <x v="15"/>
          </reference>
          <reference field="3" count="1" selected="0">
            <x v="247"/>
          </reference>
          <reference field="4" count="1">
            <x v="223"/>
          </reference>
          <reference field="9" count="1" selected="0">
            <x v="50"/>
          </reference>
          <reference field="70" count="1" selected="0">
            <x v="10"/>
          </reference>
        </references>
      </pivotArea>
    </format>
    <format dxfId="353">
      <pivotArea dataOnly="0" labelOnly="1" outline="0" fieldPosition="0">
        <references count="5">
          <reference field="2" count="1" selected="0">
            <x v="15"/>
          </reference>
          <reference field="3" count="1" selected="0">
            <x v="93"/>
          </reference>
          <reference field="4" count="1">
            <x v="176"/>
          </reference>
          <reference field="9" count="1" selected="0">
            <x v="50"/>
          </reference>
          <reference field="70" count="1" selected="0">
            <x v="11"/>
          </reference>
        </references>
      </pivotArea>
    </format>
    <format dxfId="352">
      <pivotArea dataOnly="0" labelOnly="1" outline="0" fieldPosition="0">
        <references count="5">
          <reference field="2" count="1" selected="0">
            <x v="15"/>
          </reference>
          <reference field="3" count="1" selected="0">
            <x v="220"/>
          </reference>
          <reference field="4" count="1">
            <x v="175"/>
          </reference>
          <reference field="9" count="1" selected="0">
            <x v="50"/>
          </reference>
          <reference field="70" count="1" selected="0">
            <x v="12"/>
          </reference>
        </references>
      </pivotArea>
    </format>
    <format dxfId="351">
      <pivotArea dataOnly="0" labelOnly="1" outline="0" fieldPosition="0">
        <references count="5">
          <reference field="2" count="1" selected="0">
            <x v="15"/>
          </reference>
          <reference field="3" count="1" selected="0">
            <x v="248"/>
          </reference>
          <reference field="4" count="1">
            <x v="175"/>
          </reference>
          <reference field="9" count="1" selected="0">
            <x v="61"/>
          </reference>
          <reference field="70" count="1" selected="0">
            <x v="0"/>
          </reference>
        </references>
      </pivotArea>
    </format>
    <format dxfId="350">
      <pivotArea dataOnly="0" labelOnly="1" outline="0" fieldPosition="0">
        <references count="5">
          <reference field="2" count="1" selected="0">
            <x v="15"/>
          </reference>
          <reference field="3" count="1" selected="0">
            <x v="168"/>
          </reference>
          <reference field="4" count="1">
            <x v="41"/>
          </reference>
          <reference field="9" count="1" selected="0">
            <x v="61"/>
          </reference>
          <reference field="70" count="1" selected="0">
            <x v="23"/>
          </reference>
        </references>
      </pivotArea>
    </format>
    <format dxfId="349">
      <pivotArea dataOnly="0" labelOnly="1" outline="0" fieldPosition="0">
        <references count="5">
          <reference field="2" count="1" selected="0">
            <x v="15"/>
          </reference>
          <reference field="3" count="1" selected="0">
            <x v="185"/>
          </reference>
          <reference field="4" count="1">
            <x v="63"/>
          </reference>
          <reference field="9" count="1" selected="0">
            <x v="61"/>
          </reference>
          <reference field="70" count="1" selected="0">
            <x v="24"/>
          </reference>
        </references>
      </pivotArea>
    </format>
    <format dxfId="348">
      <pivotArea dataOnly="0" labelOnly="1" outline="0" fieldPosition="0">
        <references count="5">
          <reference field="2" count="1" selected="0">
            <x v="15"/>
          </reference>
          <reference field="3" count="1" selected="0">
            <x v="246"/>
          </reference>
          <reference field="4" count="1">
            <x v="221"/>
          </reference>
          <reference field="9" count="1" selected="0">
            <x v="61"/>
          </reference>
          <reference field="70" count="1" selected="0">
            <x v="25"/>
          </reference>
        </references>
      </pivotArea>
    </format>
    <format dxfId="347">
      <pivotArea dataOnly="0" labelOnly="1" outline="0" fieldPosition="0">
        <references count="5">
          <reference field="2" count="1" selected="0">
            <x v="15"/>
          </reference>
          <reference field="3" count="1" selected="0">
            <x v="240"/>
          </reference>
          <reference field="4" count="1">
            <x v="70"/>
          </reference>
          <reference field="9" count="1" selected="0">
            <x v="64"/>
          </reference>
          <reference field="70" count="1" selected="0">
            <x v="15"/>
          </reference>
        </references>
      </pivotArea>
    </format>
    <format dxfId="346">
      <pivotArea dataOnly="0" labelOnly="1" outline="0" fieldPosition="0">
        <references count="5">
          <reference field="2" count="1" selected="0">
            <x v="15"/>
          </reference>
          <reference field="3" count="1" selected="0">
            <x v="320"/>
          </reference>
          <reference field="4" count="1">
            <x v="212"/>
          </reference>
          <reference field="9" count="1" selected="0">
            <x v="64"/>
          </reference>
          <reference field="70" count="1" selected="0">
            <x v="21"/>
          </reference>
        </references>
      </pivotArea>
    </format>
    <format dxfId="345">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48"/>
          </reference>
          <reference field="70" count="1" selected="0">
            <x v="17"/>
          </reference>
        </references>
      </pivotArea>
    </format>
    <format dxfId="344">
      <pivotArea dataOnly="0" labelOnly="1" outline="0" fieldPosition="0">
        <references count="6">
          <reference field="2" count="1" selected="0">
            <x v="15"/>
          </reference>
          <reference field="3" count="1" selected="0">
            <x v="247"/>
          </reference>
          <reference field="4" count="1" selected="0">
            <x v="223"/>
          </reference>
          <reference field="6" count="1">
            <x v="239"/>
          </reference>
          <reference field="9" count="1" selected="0">
            <x v="48"/>
          </reference>
          <reference field="70" count="1" selected="0">
            <x v="22"/>
          </reference>
        </references>
      </pivotArea>
    </format>
    <format dxfId="343">
      <pivotArea dataOnly="0" labelOnly="1" outline="0" fieldPosition="0">
        <references count="6">
          <reference field="2" count="1" selected="0">
            <x v="15"/>
          </reference>
          <reference field="3" count="1" selected="0">
            <x v="220"/>
          </reference>
          <reference field="4" count="1" selected="0">
            <x v="175"/>
          </reference>
          <reference field="6" count="1">
            <x v="111"/>
          </reference>
          <reference field="9" count="1" selected="0">
            <x v="48"/>
          </reference>
          <reference field="70" count="1" selected="0">
            <x v="25"/>
          </reference>
        </references>
      </pivotArea>
    </format>
    <format dxfId="342">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50"/>
          </reference>
          <reference field="70" count="1" selected="0">
            <x v="5"/>
          </reference>
        </references>
      </pivotArea>
    </format>
    <format dxfId="341">
      <pivotArea dataOnly="0" labelOnly="1" outline="0" fieldPosition="0">
        <references count="6">
          <reference field="2" count="1" selected="0">
            <x v="15"/>
          </reference>
          <reference field="3" count="1" selected="0">
            <x v="247"/>
          </reference>
          <reference field="4" count="1" selected="0">
            <x v="223"/>
          </reference>
          <reference field="6" count="1">
            <x v="239"/>
          </reference>
          <reference field="9" count="1" selected="0">
            <x v="50"/>
          </reference>
          <reference field="70" count="1" selected="0">
            <x v="10"/>
          </reference>
        </references>
      </pivotArea>
    </format>
    <format dxfId="340">
      <pivotArea dataOnly="0" labelOnly="1" outline="0" fieldPosition="0">
        <references count="6">
          <reference field="2" count="1" selected="0">
            <x v="15"/>
          </reference>
          <reference field="3" count="1" selected="0">
            <x v="220"/>
          </reference>
          <reference field="4" count="1" selected="0">
            <x v="175"/>
          </reference>
          <reference field="6" count="1">
            <x v="111"/>
          </reference>
          <reference field="9" count="1" selected="0">
            <x v="50"/>
          </reference>
          <reference field="70" count="1" selected="0">
            <x v="12"/>
          </reference>
        </references>
      </pivotArea>
    </format>
    <format dxfId="339">
      <pivotArea dataOnly="0" labelOnly="1" outline="0" fieldPosition="0">
        <references count="6">
          <reference field="2" count="1" selected="0">
            <x v="15"/>
          </reference>
          <reference field="3" count="1" selected="0">
            <x v="248"/>
          </reference>
          <reference field="4" count="1" selected="0">
            <x v="175"/>
          </reference>
          <reference field="6" count="1">
            <x v="111"/>
          </reference>
          <reference field="9" count="1" selected="0">
            <x v="61"/>
          </reference>
          <reference field="70" count="1" selected="0">
            <x v="0"/>
          </reference>
        </references>
      </pivotArea>
    </format>
    <format dxfId="338">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61"/>
          </reference>
          <reference field="70" count="1" selected="0">
            <x v="23"/>
          </reference>
        </references>
      </pivotArea>
    </format>
    <format dxfId="337">
      <pivotArea dataOnly="0" labelOnly="1" outline="0" fieldPosition="0">
        <references count="6">
          <reference field="2" count="1" selected="0">
            <x v="15"/>
          </reference>
          <reference field="3" count="1" selected="0">
            <x v="240"/>
          </reference>
          <reference field="4" count="1" selected="0">
            <x v="70"/>
          </reference>
          <reference field="6" count="1">
            <x v="233"/>
          </reference>
          <reference field="9" count="1" selected="0">
            <x v="64"/>
          </reference>
          <reference field="70" count="1" selected="0">
            <x v="15"/>
          </reference>
        </references>
      </pivotArea>
    </format>
    <format dxfId="336">
      <pivotArea dataOnly="0" labelOnly="1" outline="0" fieldPosition="0">
        <references count="6">
          <reference field="2" count="1" selected="0">
            <x v="15"/>
          </reference>
          <reference field="3" count="1" selected="0">
            <x v="320"/>
          </reference>
          <reference field="4" count="1" selected="0">
            <x v="212"/>
          </reference>
          <reference field="6" count="1">
            <x v="321"/>
          </reference>
          <reference field="9" count="1" selected="0">
            <x v="64"/>
          </reference>
          <reference field="70" count="1" selected="0">
            <x v="21"/>
          </reference>
        </references>
      </pivotArea>
    </format>
    <format dxfId="335">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48"/>
          </reference>
          <reference field="16" count="1">
            <x v="0"/>
          </reference>
          <reference field="70" count="1" selected="0">
            <x v="17"/>
          </reference>
        </references>
      </pivotArea>
    </format>
    <format dxfId="334">
      <pivotArea dataOnly="0" labelOnly="1" outline="0" fieldPosition="0">
        <references count="7">
          <reference field="2" count="1" selected="0">
            <x v="15"/>
          </reference>
          <reference field="3" count="1" selected="0">
            <x v="247"/>
          </reference>
          <reference field="4" count="1" selected="0">
            <x v="223"/>
          </reference>
          <reference field="6" count="1" selected="0">
            <x v="239"/>
          </reference>
          <reference field="9" count="1" selected="0">
            <x v="48"/>
          </reference>
          <reference field="16" count="1">
            <x v="0"/>
          </reference>
          <reference field="70" count="1" selected="0">
            <x v="22"/>
          </reference>
        </references>
      </pivotArea>
    </format>
    <format dxfId="333">
      <pivotArea dataOnly="0" labelOnly="1" outline="0" fieldPosition="0">
        <references count="7">
          <reference field="2" count="1" selected="0">
            <x v="15"/>
          </reference>
          <reference field="3" count="1" selected="0">
            <x v="220"/>
          </reference>
          <reference field="4" count="1" selected="0">
            <x v="175"/>
          </reference>
          <reference field="6" count="1" selected="0">
            <x v="111"/>
          </reference>
          <reference field="9" count="1" selected="0">
            <x v="48"/>
          </reference>
          <reference field="16" count="1">
            <x v="0"/>
          </reference>
          <reference field="70" count="1" selected="0">
            <x v="25"/>
          </reference>
        </references>
      </pivotArea>
    </format>
    <format dxfId="332">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50"/>
          </reference>
          <reference field="16" count="1">
            <x v="0"/>
          </reference>
          <reference field="70" count="1" selected="0">
            <x v="5"/>
          </reference>
        </references>
      </pivotArea>
    </format>
    <format dxfId="331">
      <pivotArea dataOnly="0" labelOnly="1" outline="0" fieldPosition="0">
        <references count="7">
          <reference field="2" count="1" selected="0">
            <x v="15"/>
          </reference>
          <reference field="3" count="1" selected="0">
            <x v="247"/>
          </reference>
          <reference field="4" count="1" selected="0">
            <x v="223"/>
          </reference>
          <reference field="6" count="1" selected="0">
            <x v="239"/>
          </reference>
          <reference field="9" count="1" selected="0">
            <x v="50"/>
          </reference>
          <reference field="16" count="1">
            <x v="0"/>
          </reference>
          <reference field="70" count="1" selected="0">
            <x v="10"/>
          </reference>
        </references>
      </pivotArea>
    </format>
    <format dxfId="330">
      <pivotArea dataOnly="0" labelOnly="1" outline="0" fieldPosition="0">
        <references count="7">
          <reference field="2" count="1" selected="0">
            <x v="15"/>
          </reference>
          <reference field="3" count="1" selected="0">
            <x v="220"/>
          </reference>
          <reference field="4" count="1" selected="0">
            <x v="175"/>
          </reference>
          <reference field="6" count="1" selected="0">
            <x v="111"/>
          </reference>
          <reference field="9" count="1" selected="0">
            <x v="50"/>
          </reference>
          <reference field="16" count="1">
            <x v="0"/>
          </reference>
          <reference field="70" count="1" selected="0">
            <x v="12"/>
          </reference>
        </references>
      </pivotArea>
    </format>
    <format dxfId="329">
      <pivotArea dataOnly="0" labelOnly="1" outline="0" fieldPosition="0">
        <references count="7">
          <reference field="2" count="1" selected="0">
            <x v="15"/>
          </reference>
          <reference field="3" count="1" selected="0">
            <x v="248"/>
          </reference>
          <reference field="4" count="1" selected="0">
            <x v="175"/>
          </reference>
          <reference field="6" count="1" selected="0">
            <x v="111"/>
          </reference>
          <reference field="9" count="1" selected="0">
            <x v="61"/>
          </reference>
          <reference field="16" count="1">
            <x v="0"/>
          </reference>
          <reference field="70" count="1" selected="0">
            <x v="0"/>
          </reference>
        </references>
      </pivotArea>
    </format>
    <format dxfId="328">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61"/>
          </reference>
          <reference field="16" count="1">
            <x v="0"/>
          </reference>
          <reference field="70" count="1" selected="0">
            <x v="23"/>
          </reference>
        </references>
      </pivotArea>
    </format>
    <format dxfId="327">
      <pivotArea dataOnly="0" labelOnly="1" outline="0" fieldPosition="0">
        <references count="7">
          <reference field="2" count="1" selected="0">
            <x v="15"/>
          </reference>
          <reference field="3" count="1" selected="0">
            <x v="185"/>
          </reference>
          <reference field="4" count="1" selected="0">
            <x v="63"/>
          </reference>
          <reference field="6" count="1" selected="0">
            <x v="110"/>
          </reference>
          <reference field="9" count="1" selected="0">
            <x v="61"/>
          </reference>
          <reference field="16" count="1">
            <x v="0"/>
          </reference>
          <reference field="70" count="1" selected="0">
            <x v="24"/>
          </reference>
        </references>
      </pivotArea>
    </format>
    <format dxfId="326">
      <pivotArea dataOnly="0" labelOnly="1" outline="0" fieldPosition="0">
        <references count="7">
          <reference field="2" count="1" selected="0">
            <x v="15"/>
          </reference>
          <reference field="3" count="1" selected="0">
            <x v="240"/>
          </reference>
          <reference field="4" count="1" selected="0">
            <x v="70"/>
          </reference>
          <reference field="6" count="1" selected="0">
            <x v="233"/>
          </reference>
          <reference field="9" count="1" selected="0">
            <x v="64"/>
          </reference>
          <reference field="16" count="1">
            <x v="0"/>
          </reference>
          <reference field="70" count="1" selected="0">
            <x v="15"/>
          </reference>
        </references>
      </pivotArea>
    </format>
    <format dxfId="325">
      <pivotArea dataOnly="0" labelOnly="1" outline="0" fieldPosition="0">
        <references count="7">
          <reference field="2" count="1" selected="0">
            <x v="15"/>
          </reference>
          <reference field="3" count="1" selected="0">
            <x v="320"/>
          </reference>
          <reference field="4" count="1" selected="0">
            <x v="212"/>
          </reference>
          <reference field="6" count="1" selected="0">
            <x v="321"/>
          </reference>
          <reference field="9" count="1" selected="0">
            <x v="64"/>
          </reference>
          <reference field="16" count="1">
            <x v="0"/>
          </reference>
          <reference field="70" count="1" selected="0">
            <x v="21"/>
          </reference>
        </references>
      </pivotArea>
    </format>
    <format dxfId="324">
      <pivotArea type="all" dataOnly="0" outline="0" fieldPosition="0"/>
    </format>
    <format dxfId="323">
      <pivotArea field="2" type="button" dataOnly="0" labelOnly="1" outline="0" axis="axisRow" fieldPosition="0"/>
    </format>
    <format dxfId="322">
      <pivotArea field="9" type="button" dataOnly="0" labelOnly="1" outline="0" axis="axisRow" fieldPosition="1"/>
    </format>
    <format dxfId="321">
      <pivotArea field="3" type="button" dataOnly="0" labelOnly="1" outline="0" axis="axisRow" fieldPosition="3"/>
    </format>
    <format dxfId="320">
      <pivotArea field="4" type="button" dataOnly="0" labelOnly="1" outline="0" axis="axisRow" fieldPosition="4"/>
    </format>
    <format dxfId="319">
      <pivotArea field="6" type="button" dataOnly="0" labelOnly="1" outline="0" axis="axisRow" fieldPosition="5"/>
    </format>
    <format dxfId="318">
      <pivotArea field="16" type="button" dataOnly="0" labelOnly="1" outline="0" axis="axisRow" fieldPosition="6"/>
    </format>
    <format dxfId="317">
      <pivotArea dataOnly="0" labelOnly="1" outline="0" fieldPosition="0">
        <references count="1">
          <reference field="2" count="1">
            <x v="15"/>
          </reference>
        </references>
      </pivotArea>
    </format>
    <format dxfId="316">
      <pivotArea dataOnly="0" labelOnly="1" outline="0" fieldPosition="0">
        <references count="1">
          <reference field="2" count="1" defaultSubtotal="1">
            <x v="15"/>
          </reference>
        </references>
      </pivotArea>
    </format>
    <format dxfId="315">
      <pivotArea dataOnly="0" labelOnly="1" fieldPosition="0">
        <references count="2">
          <reference field="2" count="1" selected="0">
            <x v="15"/>
          </reference>
          <reference field="9" count="4">
            <x v="48"/>
            <x v="50"/>
            <x v="61"/>
            <x v="64"/>
          </reference>
        </references>
      </pivotArea>
    </format>
    <format dxfId="314">
      <pivotArea dataOnly="0" labelOnly="1" fieldPosition="0">
        <references count="3">
          <reference field="2" count="1" selected="0">
            <x v="15"/>
          </reference>
          <reference field="9" count="1" selected="0">
            <x v="48"/>
          </reference>
          <reference field="70" count="12">
            <x v="16"/>
            <x v="17"/>
            <x v="18"/>
            <x v="19"/>
            <x v="20"/>
            <x v="21"/>
            <x v="22"/>
            <x v="23"/>
            <x v="24"/>
            <x v="25"/>
            <x v="26"/>
            <x v="27"/>
          </reference>
        </references>
      </pivotArea>
    </format>
    <format dxfId="313">
      <pivotArea dataOnly="0" labelOnly="1" fieldPosition="0">
        <references count="3">
          <reference field="2" count="1" selected="0">
            <x v="15"/>
          </reference>
          <reference field="9" count="1" selected="0">
            <x v="50"/>
          </reference>
          <reference field="70" count="11">
            <x v="4"/>
            <x v="5"/>
            <x v="6"/>
            <x v="7"/>
            <x v="8"/>
            <x v="9"/>
            <x v="10"/>
            <x v="11"/>
            <x v="12"/>
            <x v="13"/>
            <x v="14"/>
          </reference>
        </references>
      </pivotArea>
    </format>
    <format dxfId="312">
      <pivotArea dataOnly="0" labelOnly="1" fieldPosition="0">
        <references count="3">
          <reference field="2" count="1" selected="0">
            <x v="15"/>
          </reference>
          <reference field="9" count="1" selected="0">
            <x v="61"/>
          </reference>
          <reference field="70" count="9">
            <x v="0"/>
            <x v="1"/>
            <x v="2"/>
            <x v="22"/>
            <x v="23"/>
            <x v="24"/>
            <x v="25"/>
            <x v="26"/>
            <x v="27"/>
          </reference>
        </references>
      </pivotArea>
    </format>
    <format dxfId="311">
      <pivotArea dataOnly="0" labelOnly="1" fieldPosition="0">
        <references count="3">
          <reference field="2" count="1" selected="0">
            <x v="15"/>
          </reference>
          <reference field="9" count="1" selected="0">
            <x v="64"/>
          </reference>
          <reference field="70" count="3">
            <x v="3"/>
            <x v="15"/>
            <x v="21"/>
          </reference>
        </references>
      </pivotArea>
    </format>
    <format dxfId="310">
      <pivotArea dataOnly="0" labelOnly="1" outline="0" fieldPosition="0">
        <references count="4">
          <reference field="2" count="1" selected="0">
            <x v="15"/>
          </reference>
          <reference field="3" count="1">
            <x v="168"/>
          </reference>
          <reference field="9" count="1" selected="0">
            <x v="48"/>
          </reference>
          <reference field="70" count="1" selected="0">
            <x v="17"/>
          </reference>
        </references>
      </pivotArea>
    </format>
    <format dxfId="309">
      <pivotArea dataOnly="0" labelOnly="1" outline="0" fieldPosition="0">
        <references count="4">
          <reference field="2" count="1" selected="0">
            <x v="15"/>
          </reference>
          <reference field="3" count="1">
            <x v="246"/>
          </reference>
          <reference field="9" count="1" selected="0">
            <x v="48"/>
          </reference>
          <reference field="70" count="1" selected="0">
            <x v="19"/>
          </reference>
        </references>
      </pivotArea>
    </format>
    <format dxfId="308">
      <pivotArea dataOnly="0" labelOnly="1" outline="0" fieldPosition="0">
        <references count="4">
          <reference field="2" count="1" selected="0">
            <x v="15"/>
          </reference>
          <reference field="3" count="1">
            <x v="247"/>
          </reference>
          <reference field="9" count="1" selected="0">
            <x v="48"/>
          </reference>
          <reference field="70" count="1" selected="0">
            <x v="22"/>
          </reference>
        </references>
      </pivotArea>
    </format>
    <format dxfId="307">
      <pivotArea dataOnly="0" labelOnly="1" outline="0" fieldPosition="0">
        <references count="4">
          <reference field="2" count="1" selected="0">
            <x v="15"/>
          </reference>
          <reference field="3" count="1">
            <x v="93"/>
          </reference>
          <reference field="9" count="1" selected="0">
            <x v="48"/>
          </reference>
          <reference field="70" count="1" selected="0">
            <x v="23"/>
          </reference>
        </references>
      </pivotArea>
    </format>
    <format dxfId="306">
      <pivotArea dataOnly="0" labelOnly="1" outline="0" fieldPosition="0">
        <references count="4">
          <reference field="2" count="1" selected="0">
            <x v="15"/>
          </reference>
          <reference field="3" count="1">
            <x v="220"/>
          </reference>
          <reference field="9" count="1" selected="0">
            <x v="48"/>
          </reference>
          <reference field="70" count="1" selected="0">
            <x v="25"/>
          </reference>
        </references>
      </pivotArea>
    </format>
    <format dxfId="305">
      <pivotArea dataOnly="0" labelOnly="1" outline="0" fieldPosition="0">
        <references count="4">
          <reference field="2" count="1" selected="0">
            <x v="15"/>
          </reference>
          <reference field="3" count="1">
            <x v="168"/>
          </reference>
          <reference field="9" count="1" selected="0">
            <x v="50"/>
          </reference>
          <reference field="70" count="1" selected="0">
            <x v="5"/>
          </reference>
        </references>
      </pivotArea>
    </format>
    <format dxfId="304">
      <pivotArea dataOnly="0" labelOnly="1" outline="0" fieldPosition="0">
        <references count="4">
          <reference field="2" count="1" selected="0">
            <x v="15"/>
          </reference>
          <reference field="3" count="1">
            <x v="246"/>
          </reference>
          <reference field="9" count="1" selected="0">
            <x v="50"/>
          </reference>
          <reference field="70" count="1" selected="0">
            <x v="7"/>
          </reference>
        </references>
      </pivotArea>
    </format>
    <format dxfId="303">
      <pivotArea dataOnly="0" labelOnly="1" outline="0" fieldPosition="0">
        <references count="4">
          <reference field="2" count="1" selected="0">
            <x v="15"/>
          </reference>
          <reference field="3" count="1">
            <x v="247"/>
          </reference>
          <reference field="9" count="1" selected="0">
            <x v="50"/>
          </reference>
          <reference field="70" count="1" selected="0">
            <x v="10"/>
          </reference>
        </references>
      </pivotArea>
    </format>
    <format dxfId="302">
      <pivotArea dataOnly="0" labelOnly="1" outline="0" fieldPosition="0">
        <references count="4">
          <reference field="2" count="1" selected="0">
            <x v="15"/>
          </reference>
          <reference field="3" count="1">
            <x v="93"/>
          </reference>
          <reference field="9" count="1" selected="0">
            <x v="50"/>
          </reference>
          <reference field="70" count="1" selected="0">
            <x v="11"/>
          </reference>
        </references>
      </pivotArea>
    </format>
    <format dxfId="301">
      <pivotArea dataOnly="0" labelOnly="1" outline="0" fieldPosition="0">
        <references count="4">
          <reference field="2" count="1" selected="0">
            <x v="15"/>
          </reference>
          <reference field="3" count="1">
            <x v="220"/>
          </reference>
          <reference field="9" count="1" selected="0">
            <x v="50"/>
          </reference>
          <reference field="70" count="1" selected="0">
            <x v="12"/>
          </reference>
        </references>
      </pivotArea>
    </format>
    <format dxfId="300">
      <pivotArea dataOnly="0" labelOnly="1" outline="0" fieldPosition="0">
        <references count="4">
          <reference field="2" count="1" selected="0">
            <x v="15"/>
          </reference>
          <reference field="3" count="1">
            <x v="221"/>
          </reference>
          <reference field="9" count="1" selected="0">
            <x v="50"/>
          </reference>
          <reference field="70" count="1" selected="0">
            <x v="13"/>
          </reference>
        </references>
      </pivotArea>
    </format>
    <format dxfId="299">
      <pivotArea dataOnly="0" labelOnly="1" outline="0" fieldPosition="0">
        <references count="4">
          <reference field="2" count="1" selected="0">
            <x v="15"/>
          </reference>
          <reference field="3" count="1">
            <x v="222"/>
          </reference>
          <reference field="9" count="1" selected="0">
            <x v="50"/>
          </reference>
          <reference field="70" count="1" selected="0">
            <x v="14"/>
          </reference>
        </references>
      </pivotArea>
    </format>
    <format dxfId="298">
      <pivotArea dataOnly="0" labelOnly="1" outline="0" fieldPosition="0">
        <references count="4">
          <reference field="2" count="1" selected="0">
            <x v="15"/>
          </reference>
          <reference field="3" count="1">
            <x v="248"/>
          </reference>
          <reference field="9" count="1" selected="0">
            <x v="61"/>
          </reference>
          <reference field="70" count="1" selected="0">
            <x v="0"/>
          </reference>
        </references>
      </pivotArea>
    </format>
    <format dxfId="297">
      <pivotArea dataOnly="0" labelOnly="1" outline="0" fieldPosition="0">
        <references count="4">
          <reference field="2" count="1" selected="0">
            <x v="15"/>
          </reference>
          <reference field="3" count="1">
            <x v="242"/>
          </reference>
          <reference field="9" count="1" selected="0">
            <x v="61"/>
          </reference>
          <reference field="70" count="1" selected="0">
            <x v="1"/>
          </reference>
        </references>
      </pivotArea>
    </format>
    <format dxfId="296">
      <pivotArea dataOnly="0" labelOnly="1" outline="0" fieldPosition="0">
        <references count="4">
          <reference field="2" count="1" selected="0">
            <x v="15"/>
          </reference>
          <reference field="3" count="1">
            <x v="243"/>
          </reference>
          <reference field="9" count="1" selected="0">
            <x v="61"/>
          </reference>
          <reference field="70" count="1" selected="0">
            <x v="2"/>
          </reference>
        </references>
      </pivotArea>
    </format>
    <format dxfId="295">
      <pivotArea dataOnly="0" labelOnly="1" outline="0" fieldPosition="0">
        <references count="4">
          <reference field="2" count="1" selected="0">
            <x v="15"/>
          </reference>
          <reference field="3" count="1">
            <x v="168"/>
          </reference>
          <reference field="9" count="1" selected="0">
            <x v="61"/>
          </reference>
          <reference field="70" count="1" selected="0">
            <x v="23"/>
          </reference>
        </references>
      </pivotArea>
    </format>
    <format dxfId="294">
      <pivotArea dataOnly="0" labelOnly="1" outline="0" fieldPosition="0">
        <references count="4">
          <reference field="2" count="1" selected="0">
            <x v="15"/>
          </reference>
          <reference field="3" count="1">
            <x v="185"/>
          </reference>
          <reference field="9" count="1" selected="0">
            <x v="61"/>
          </reference>
          <reference field="70" count="1" selected="0">
            <x v="24"/>
          </reference>
        </references>
      </pivotArea>
    </format>
    <format dxfId="293">
      <pivotArea dataOnly="0" labelOnly="1" outline="0" fieldPosition="0">
        <references count="4">
          <reference field="2" count="1" selected="0">
            <x v="15"/>
          </reference>
          <reference field="3" count="1">
            <x v="246"/>
          </reference>
          <reference field="9" count="1" selected="0">
            <x v="61"/>
          </reference>
          <reference field="70" count="1" selected="0">
            <x v="25"/>
          </reference>
        </references>
      </pivotArea>
    </format>
    <format dxfId="292">
      <pivotArea dataOnly="0" labelOnly="1" outline="0" fieldPosition="0">
        <references count="4">
          <reference field="2" count="1" selected="0">
            <x v="15"/>
          </reference>
          <reference field="3" count="1">
            <x v="245"/>
          </reference>
          <reference field="9" count="1" selected="0">
            <x v="64"/>
          </reference>
          <reference field="70" count="1" selected="0">
            <x v="3"/>
          </reference>
        </references>
      </pivotArea>
    </format>
    <format dxfId="291">
      <pivotArea dataOnly="0" labelOnly="1" outline="0" fieldPosition="0">
        <references count="4">
          <reference field="2" count="1" selected="0">
            <x v="15"/>
          </reference>
          <reference field="3" count="1">
            <x v="240"/>
          </reference>
          <reference field="9" count="1" selected="0">
            <x v="64"/>
          </reference>
          <reference field="70" count="1" selected="0">
            <x v="15"/>
          </reference>
        </references>
      </pivotArea>
    </format>
    <format dxfId="290">
      <pivotArea dataOnly="0" labelOnly="1" outline="0" fieldPosition="0">
        <references count="4">
          <reference field="2" count="1" selected="0">
            <x v="15"/>
          </reference>
          <reference field="3" count="1">
            <x v="320"/>
          </reference>
          <reference field="9" count="1" selected="0">
            <x v="64"/>
          </reference>
          <reference field="70" count="1" selected="0">
            <x v="21"/>
          </reference>
        </references>
      </pivotArea>
    </format>
    <format dxfId="289">
      <pivotArea dataOnly="0" labelOnly="1" outline="0" fieldPosition="0">
        <references count="5">
          <reference field="2" count="1" selected="0">
            <x v="15"/>
          </reference>
          <reference field="3" count="1" selected="0">
            <x v="168"/>
          </reference>
          <reference field="4" count="1">
            <x v="41"/>
          </reference>
          <reference field="9" count="1" selected="0">
            <x v="48"/>
          </reference>
          <reference field="70" count="1" selected="0">
            <x v="17"/>
          </reference>
        </references>
      </pivotArea>
    </format>
    <format dxfId="288">
      <pivotArea dataOnly="0" labelOnly="1" outline="0" fieldPosition="0">
        <references count="5">
          <reference field="2" count="1" selected="0">
            <x v="15"/>
          </reference>
          <reference field="3" count="1" selected="0">
            <x v="246"/>
          </reference>
          <reference field="4" count="1">
            <x v="221"/>
          </reference>
          <reference field="9" count="1" selected="0">
            <x v="48"/>
          </reference>
          <reference field="70" count="1" selected="0">
            <x v="19"/>
          </reference>
        </references>
      </pivotArea>
    </format>
    <format dxfId="287">
      <pivotArea dataOnly="0" labelOnly="1" outline="0" fieldPosition="0">
        <references count="5">
          <reference field="2" count="1" selected="0">
            <x v="15"/>
          </reference>
          <reference field="3" count="1" selected="0">
            <x v="247"/>
          </reference>
          <reference field="4" count="1">
            <x v="223"/>
          </reference>
          <reference field="9" count="1" selected="0">
            <x v="48"/>
          </reference>
          <reference field="70" count="1" selected="0">
            <x v="22"/>
          </reference>
        </references>
      </pivotArea>
    </format>
    <format dxfId="286">
      <pivotArea dataOnly="0" labelOnly="1" outline="0" fieldPosition="0">
        <references count="5">
          <reference field="2" count="1" selected="0">
            <x v="15"/>
          </reference>
          <reference field="3" count="1" selected="0">
            <x v="93"/>
          </reference>
          <reference field="4" count="1">
            <x v="176"/>
          </reference>
          <reference field="9" count="1" selected="0">
            <x v="48"/>
          </reference>
          <reference field="70" count="1" selected="0">
            <x v="23"/>
          </reference>
        </references>
      </pivotArea>
    </format>
    <format dxfId="285">
      <pivotArea dataOnly="0" labelOnly="1" outline="0" fieldPosition="0">
        <references count="5">
          <reference field="2" count="1" selected="0">
            <x v="15"/>
          </reference>
          <reference field="3" count="1" selected="0">
            <x v="220"/>
          </reference>
          <reference field="4" count="1">
            <x v="175"/>
          </reference>
          <reference field="9" count="1" selected="0">
            <x v="48"/>
          </reference>
          <reference field="70" count="1" selected="0">
            <x v="25"/>
          </reference>
        </references>
      </pivotArea>
    </format>
    <format dxfId="284">
      <pivotArea dataOnly="0" labelOnly="1" outline="0" fieldPosition="0">
        <references count="5">
          <reference field="2" count="1" selected="0">
            <x v="15"/>
          </reference>
          <reference field="3" count="1" selected="0">
            <x v="168"/>
          </reference>
          <reference field="4" count="1">
            <x v="41"/>
          </reference>
          <reference field="9" count="1" selected="0">
            <x v="50"/>
          </reference>
          <reference field="70" count="1" selected="0">
            <x v="5"/>
          </reference>
        </references>
      </pivotArea>
    </format>
    <format dxfId="283">
      <pivotArea dataOnly="0" labelOnly="1" outline="0" fieldPosition="0">
        <references count="5">
          <reference field="2" count="1" selected="0">
            <x v="15"/>
          </reference>
          <reference field="3" count="1" selected="0">
            <x v="246"/>
          </reference>
          <reference field="4" count="1">
            <x v="221"/>
          </reference>
          <reference field="9" count="1" selected="0">
            <x v="50"/>
          </reference>
          <reference field="70" count="1" selected="0">
            <x v="7"/>
          </reference>
        </references>
      </pivotArea>
    </format>
    <format dxfId="282">
      <pivotArea dataOnly="0" labelOnly="1" outline="0" fieldPosition="0">
        <references count="5">
          <reference field="2" count="1" selected="0">
            <x v="15"/>
          </reference>
          <reference field="3" count="1" selected="0">
            <x v="247"/>
          </reference>
          <reference field="4" count="1">
            <x v="223"/>
          </reference>
          <reference field="9" count="1" selected="0">
            <x v="50"/>
          </reference>
          <reference field="70" count="1" selected="0">
            <x v="10"/>
          </reference>
        </references>
      </pivotArea>
    </format>
    <format dxfId="281">
      <pivotArea dataOnly="0" labelOnly="1" outline="0" fieldPosition="0">
        <references count="5">
          <reference field="2" count="1" selected="0">
            <x v="15"/>
          </reference>
          <reference field="3" count="1" selected="0">
            <x v="93"/>
          </reference>
          <reference field="4" count="1">
            <x v="176"/>
          </reference>
          <reference field="9" count="1" selected="0">
            <x v="50"/>
          </reference>
          <reference field="70" count="1" selected="0">
            <x v="11"/>
          </reference>
        </references>
      </pivotArea>
    </format>
    <format dxfId="280">
      <pivotArea dataOnly="0" labelOnly="1" outline="0" fieldPosition="0">
        <references count="5">
          <reference field="2" count="1" selected="0">
            <x v="15"/>
          </reference>
          <reference field="3" count="1" selected="0">
            <x v="220"/>
          </reference>
          <reference field="4" count="1">
            <x v="175"/>
          </reference>
          <reference field="9" count="1" selected="0">
            <x v="50"/>
          </reference>
          <reference field="70" count="1" selected="0">
            <x v="12"/>
          </reference>
        </references>
      </pivotArea>
    </format>
    <format dxfId="279">
      <pivotArea dataOnly="0" labelOnly="1" outline="0" fieldPosition="0">
        <references count="5">
          <reference field="2" count="1" selected="0">
            <x v="15"/>
          </reference>
          <reference field="3" count="1" selected="0">
            <x v="248"/>
          </reference>
          <reference field="4" count="1">
            <x v="175"/>
          </reference>
          <reference field="9" count="1" selected="0">
            <x v="61"/>
          </reference>
          <reference field="70" count="1" selected="0">
            <x v="0"/>
          </reference>
        </references>
      </pivotArea>
    </format>
    <format dxfId="278">
      <pivotArea dataOnly="0" labelOnly="1" outline="0" fieldPosition="0">
        <references count="5">
          <reference field="2" count="1" selected="0">
            <x v="15"/>
          </reference>
          <reference field="3" count="1" selected="0">
            <x v="168"/>
          </reference>
          <reference field="4" count="1">
            <x v="41"/>
          </reference>
          <reference field="9" count="1" selected="0">
            <x v="61"/>
          </reference>
          <reference field="70" count="1" selected="0">
            <x v="23"/>
          </reference>
        </references>
      </pivotArea>
    </format>
    <format dxfId="277">
      <pivotArea dataOnly="0" labelOnly="1" outline="0" fieldPosition="0">
        <references count="5">
          <reference field="2" count="1" selected="0">
            <x v="15"/>
          </reference>
          <reference field="3" count="1" selected="0">
            <x v="185"/>
          </reference>
          <reference field="4" count="1">
            <x v="63"/>
          </reference>
          <reference field="9" count="1" selected="0">
            <x v="61"/>
          </reference>
          <reference field="70" count="1" selected="0">
            <x v="24"/>
          </reference>
        </references>
      </pivotArea>
    </format>
    <format dxfId="276">
      <pivotArea dataOnly="0" labelOnly="1" outline="0" fieldPosition="0">
        <references count="5">
          <reference field="2" count="1" selected="0">
            <x v="15"/>
          </reference>
          <reference field="3" count="1" selected="0">
            <x v="246"/>
          </reference>
          <reference field="4" count="1">
            <x v="221"/>
          </reference>
          <reference field="9" count="1" selected="0">
            <x v="61"/>
          </reference>
          <reference field="70" count="1" selected="0">
            <x v="25"/>
          </reference>
        </references>
      </pivotArea>
    </format>
    <format dxfId="275">
      <pivotArea dataOnly="0" labelOnly="1" outline="0" fieldPosition="0">
        <references count="5">
          <reference field="2" count="1" selected="0">
            <x v="15"/>
          </reference>
          <reference field="3" count="1" selected="0">
            <x v="240"/>
          </reference>
          <reference field="4" count="1">
            <x v="70"/>
          </reference>
          <reference field="9" count="1" selected="0">
            <x v="64"/>
          </reference>
          <reference field="70" count="1" selected="0">
            <x v="15"/>
          </reference>
        </references>
      </pivotArea>
    </format>
    <format dxfId="274">
      <pivotArea dataOnly="0" labelOnly="1" outline="0" fieldPosition="0">
        <references count="5">
          <reference field="2" count="1" selected="0">
            <x v="15"/>
          </reference>
          <reference field="3" count="1" selected="0">
            <x v="320"/>
          </reference>
          <reference field="4" count="1">
            <x v="212"/>
          </reference>
          <reference field="9" count="1" selected="0">
            <x v="64"/>
          </reference>
          <reference field="70" count="1" selected="0">
            <x v="21"/>
          </reference>
        </references>
      </pivotArea>
    </format>
    <format dxfId="273">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48"/>
          </reference>
          <reference field="70" count="1" selected="0">
            <x v="17"/>
          </reference>
        </references>
      </pivotArea>
    </format>
    <format dxfId="272">
      <pivotArea dataOnly="0" labelOnly="1" outline="0" fieldPosition="0">
        <references count="6">
          <reference field="2" count="1" selected="0">
            <x v="15"/>
          </reference>
          <reference field="3" count="1" selected="0">
            <x v="247"/>
          </reference>
          <reference field="4" count="1" selected="0">
            <x v="223"/>
          </reference>
          <reference field="6" count="1">
            <x v="239"/>
          </reference>
          <reference field="9" count="1" selected="0">
            <x v="48"/>
          </reference>
          <reference field="70" count="1" selected="0">
            <x v="22"/>
          </reference>
        </references>
      </pivotArea>
    </format>
    <format dxfId="271">
      <pivotArea dataOnly="0" labelOnly="1" outline="0" fieldPosition="0">
        <references count="6">
          <reference field="2" count="1" selected="0">
            <x v="15"/>
          </reference>
          <reference field="3" count="1" selected="0">
            <x v="220"/>
          </reference>
          <reference field="4" count="1" selected="0">
            <x v="175"/>
          </reference>
          <reference field="6" count="1">
            <x v="111"/>
          </reference>
          <reference field="9" count="1" selected="0">
            <x v="48"/>
          </reference>
          <reference field="70" count="1" selected="0">
            <x v="25"/>
          </reference>
        </references>
      </pivotArea>
    </format>
    <format dxfId="270">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50"/>
          </reference>
          <reference field="70" count="1" selected="0">
            <x v="5"/>
          </reference>
        </references>
      </pivotArea>
    </format>
    <format dxfId="269">
      <pivotArea dataOnly="0" labelOnly="1" outline="0" fieldPosition="0">
        <references count="6">
          <reference field="2" count="1" selected="0">
            <x v="15"/>
          </reference>
          <reference field="3" count="1" selected="0">
            <x v="247"/>
          </reference>
          <reference field="4" count="1" selected="0">
            <x v="223"/>
          </reference>
          <reference field="6" count="1">
            <x v="239"/>
          </reference>
          <reference field="9" count="1" selected="0">
            <x v="50"/>
          </reference>
          <reference field="70" count="1" selected="0">
            <x v="10"/>
          </reference>
        </references>
      </pivotArea>
    </format>
    <format dxfId="268">
      <pivotArea dataOnly="0" labelOnly="1" outline="0" fieldPosition="0">
        <references count="6">
          <reference field="2" count="1" selected="0">
            <x v="15"/>
          </reference>
          <reference field="3" count="1" selected="0">
            <x v="220"/>
          </reference>
          <reference field="4" count="1" selected="0">
            <x v="175"/>
          </reference>
          <reference field="6" count="1">
            <x v="111"/>
          </reference>
          <reference field="9" count="1" selected="0">
            <x v="50"/>
          </reference>
          <reference field="70" count="1" selected="0">
            <x v="12"/>
          </reference>
        </references>
      </pivotArea>
    </format>
    <format dxfId="267">
      <pivotArea dataOnly="0" labelOnly="1" outline="0" fieldPosition="0">
        <references count="6">
          <reference field="2" count="1" selected="0">
            <x v="15"/>
          </reference>
          <reference field="3" count="1" selected="0">
            <x v="248"/>
          </reference>
          <reference field="4" count="1" selected="0">
            <x v="175"/>
          </reference>
          <reference field="6" count="1">
            <x v="111"/>
          </reference>
          <reference field="9" count="1" selected="0">
            <x v="61"/>
          </reference>
          <reference field="70" count="1" selected="0">
            <x v="0"/>
          </reference>
        </references>
      </pivotArea>
    </format>
    <format dxfId="266">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61"/>
          </reference>
          <reference field="70" count="1" selected="0">
            <x v="23"/>
          </reference>
        </references>
      </pivotArea>
    </format>
    <format dxfId="265">
      <pivotArea dataOnly="0" labelOnly="1" outline="0" fieldPosition="0">
        <references count="6">
          <reference field="2" count="1" selected="0">
            <x v="15"/>
          </reference>
          <reference field="3" count="1" selected="0">
            <x v="240"/>
          </reference>
          <reference field="4" count="1" selected="0">
            <x v="70"/>
          </reference>
          <reference field="6" count="1">
            <x v="233"/>
          </reference>
          <reference field="9" count="1" selected="0">
            <x v="64"/>
          </reference>
          <reference field="70" count="1" selected="0">
            <x v="15"/>
          </reference>
        </references>
      </pivotArea>
    </format>
    <format dxfId="264">
      <pivotArea dataOnly="0" labelOnly="1" outline="0" fieldPosition="0">
        <references count="6">
          <reference field="2" count="1" selected="0">
            <x v="15"/>
          </reference>
          <reference field="3" count="1" selected="0">
            <x v="320"/>
          </reference>
          <reference field="4" count="1" selected="0">
            <x v="212"/>
          </reference>
          <reference field="6" count="1">
            <x v="321"/>
          </reference>
          <reference field="9" count="1" selected="0">
            <x v="64"/>
          </reference>
          <reference field="70" count="1" selected="0">
            <x v="21"/>
          </reference>
        </references>
      </pivotArea>
    </format>
    <format dxfId="263">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48"/>
          </reference>
          <reference field="16" count="1">
            <x v="0"/>
          </reference>
          <reference field="70" count="1" selected="0">
            <x v="17"/>
          </reference>
        </references>
      </pivotArea>
    </format>
    <format dxfId="262">
      <pivotArea dataOnly="0" labelOnly="1" outline="0" fieldPosition="0">
        <references count="7">
          <reference field="2" count="1" selected="0">
            <x v="15"/>
          </reference>
          <reference field="3" count="1" selected="0">
            <x v="247"/>
          </reference>
          <reference field="4" count="1" selected="0">
            <x v="223"/>
          </reference>
          <reference field="6" count="1" selected="0">
            <x v="239"/>
          </reference>
          <reference field="9" count="1" selected="0">
            <x v="48"/>
          </reference>
          <reference field="16" count="1">
            <x v="0"/>
          </reference>
          <reference field="70" count="1" selected="0">
            <x v="22"/>
          </reference>
        </references>
      </pivotArea>
    </format>
    <format dxfId="261">
      <pivotArea dataOnly="0" labelOnly="1" outline="0" fieldPosition="0">
        <references count="7">
          <reference field="2" count="1" selected="0">
            <x v="15"/>
          </reference>
          <reference field="3" count="1" selected="0">
            <x v="220"/>
          </reference>
          <reference field="4" count="1" selected="0">
            <x v="175"/>
          </reference>
          <reference field="6" count="1" selected="0">
            <x v="111"/>
          </reference>
          <reference field="9" count="1" selected="0">
            <x v="48"/>
          </reference>
          <reference field="16" count="1">
            <x v="0"/>
          </reference>
          <reference field="70" count="1" selected="0">
            <x v="25"/>
          </reference>
        </references>
      </pivotArea>
    </format>
    <format dxfId="260">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50"/>
          </reference>
          <reference field="16" count="1">
            <x v="0"/>
          </reference>
          <reference field="70" count="1" selected="0">
            <x v="5"/>
          </reference>
        </references>
      </pivotArea>
    </format>
    <format dxfId="259">
      <pivotArea dataOnly="0" labelOnly="1" outline="0" fieldPosition="0">
        <references count="7">
          <reference field="2" count="1" selected="0">
            <x v="15"/>
          </reference>
          <reference field="3" count="1" selected="0">
            <x v="247"/>
          </reference>
          <reference field="4" count="1" selected="0">
            <x v="223"/>
          </reference>
          <reference field="6" count="1" selected="0">
            <x v="239"/>
          </reference>
          <reference field="9" count="1" selected="0">
            <x v="50"/>
          </reference>
          <reference field="16" count="1">
            <x v="0"/>
          </reference>
          <reference field="70" count="1" selected="0">
            <x v="10"/>
          </reference>
        </references>
      </pivotArea>
    </format>
    <format dxfId="258">
      <pivotArea dataOnly="0" labelOnly="1" outline="0" fieldPosition="0">
        <references count="7">
          <reference field="2" count="1" selected="0">
            <x v="15"/>
          </reference>
          <reference field="3" count="1" selected="0">
            <x v="220"/>
          </reference>
          <reference field="4" count="1" selected="0">
            <x v="175"/>
          </reference>
          <reference field="6" count="1" selected="0">
            <x v="111"/>
          </reference>
          <reference field="9" count="1" selected="0">
            <x v="50"/>
          </reference>
          <reference field="16" count="1">
            <x v="0"/>
          </reference>
          <reference field="70" count="1" selected="0">
            <x v="12"/>
          </reference>
        </references>
      </pivotArea>
    </format>
    <format dxfId="257">
      <pivotArea dataOnly="0" labelOnly="1" outline="0" fieldPosition="0">
        <references count="7">
          <reference field="2" count="1" selected="0">
            <x v="15"/>
          </reference>
          <reference field="3" count="1" selected="0">
            <x v="248"/>
          </reference>
          <reference field="4" count="1" selected="0">
            <x v="175"/>
          </reference>
          <reference field="6" count="1" selected="0">
            <x v="111"/>
          </reference>
          <reference field="9" count="1" selected="0">
            <x v="61"/>
          </reference>
          <reference field="16" count="1">
            <x v="0"/>
          </reference>
          <reference field="70" count="1" selected="0">
            <x v="0"/>
          </reference>
        </references>
      </pivotArea>
    </format>
    <format dxfId="256">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61"/>
          </reference>
          <reference field="16" count="1">
            <x v="0"/>
          </reference>
          <reference field="70" count="1" selected="0">
            <x v="23"/>
          </reference>
        </references>
      </pivotArea>
    </format>
    <format dxfId="255">
      <pivotArea dataOnly="0" labelOnly="1" outline="0" fieldPosition="0">
        <references count="7">
          <reference field="2" count="1" selected="0">
            <x v="15"/>
          </reference>
          <reference field="3" count="1" selected="0">
            <x v="185"/>
          </reference>
          <reference field="4" count="1" selected="0">
            <x v="63"/>
          </reference>
          <reference field="6" count="1" selected="0">
            <x v="110"/>
          </reference>
          <reference field="9" count="1" selected="0">
            <x v="61"/>
          </reference>
          <reference field="16" count="1">
            <x v="0"/>
          </reference>
          <reference field="70" count="1" selected="0">
            <x v="24"/>
          </reference>
        </references>
      </pivotArea>
    </format>
    <format dxfId="254">
      <pivotArea dataOnly="0" labelOnly="1" outline="0" fieldPosition="0">
        <references count="7">
          <reference field="2" count="1" selected="0">
            <x v="15"/>
          </reference>
          <reference field="3" count="1" selected="0">
            <x v="240"/>
          </reference>
          <reference field="4" count="1" selected="0">
            <x v="70"/>
          </reference>
          <reference field="6" count="1" selected="0">
            <x v="233"/>
          </reference>
          <reference field="9" count="1" selected="0">
            <x v="64"/>
          </reference>
          <reference field="16" count="1">
            <x v="0"/>
          </reference>
          <reference field="70" count="1" selected="0">
            <x v="15"/>
          </reference>
        </references>
      </pivotArea>
    </format>
    <format dxfId="253">
      <pivotArea dataOnly="0" labelOnly="1" outline="0" fieldPosition="0">
        <references count="7">
          <reference field="2" count="1" selected="0">
            <x v="15"/>
          </reference>
          <reference field="3" count="1" selected="0">
            <x v="320"/>
          </reference>
          <reference field="4" count="1" selected="0">
            <x v="212"/>
          </reference>
          <reference field="6" count="1" selected="0">
            <x v="321"/>
          </reference>
          <reference field="9" count="1" selected="0">
            <x v="64"/>
          </reference>
          <reference field="16" count="1">
            <x v="0"/>
          </reference>
          <reference field="70" count="1" selected="0">
            <x v="21"/>
          </reference>
        </references>
      </pivotArea>
    </format>
    <format dxfId="252">
      <pivotArea dataOnly="0" labelOnly="1" fieldPosition="0">
        <references count="1">
          <reference field="70" count="0"/>
        </references>
      </pivotArea>
    </format>
    <format dxfId="251">
      <pivotArea type="all" dataOnly="0" outline="0" fieldPosition="0"/>
    </format>
    <format dxfId="250">
      <pivotArea field="2" type="button" dataOnly="0" labelOnly="1" outline="0" axis="axisRow" fieldPosition="0"/>
    </format>
    <format dxfId="249">
      <pivotArea field="9" type="button" dataOnly="0" labelOnly="1" outline="0" axis="axisRow" fieldPosition="1"/>
    </format>
    <format dxfId="248">
      <pivotArea field="3" type="button" dataOnly="0" labelOnly="1" outline="0" axis="axisRow" fieldPosition="3"/>
    </format>
    <format dxfId="247">
      <pivotArea field="4" type="button" dataOnly="0" labelOnly="1" outline="0" axis="axisRow" fieldPosition="4"/>
    </format>
    <format dxfId="246">
      <pivotArea field="6" type="button" dataOnly="0" labelOnly="1" outline="0" axis="axisRow" fieldPosition="5"/>
    </format>
    <format dxfId="245">
      <pivotArea field="16" type="button" dataOnly="0" labelOnly="1" outline="0" axis="axisRow" fieldPosition="6"/>
    </format>
    <format dxfId="244">
      <pivotArea dataOnly="0" labelOnly="1" outline="0" fieldPosition="0">
        <references count="1">
          <reference field="2" count="1">
            <x v="14"/>
          </reference>
        </references>
      </pivotArea>
    </format>
    <format dxfId="243">
      <pivotArea dataOnly="0" labelOnly="1" outline="0" fieldPosition="0">
        <references count="1">
          <reference field="2" count="1" defaultSubtotal="1">
            <x v="14"/>
          </reference>
        </references>
      </pivotArea>
    </format>
    <format dxfId="242">
      <pivotArea dataOnly="0" labelOnly="1" fieldPosition="0">
        <references count="2">
          <reference field="2" count="1" selected="0">
            <x v="14"/>
          </reference>
          <reference field="9" count="2">
            <x v="49"/>
            <x v="60"/>
          </reference>
        </references>
      </pivotArea>
    </format>
    <format dxfId="241">
      <pivotArea dataOnly="0" labelOnly="1" fieldPosition="0">
        <references count="3">
          <reference field="2" count="1" selected="0">
            <x v="14"/>
          </reference>
          <reference field="9" count="1" selected="0">
            <x v="49"/>
          </reference>
          <reference field="70" count="8">
            <x v="172"/>
            <x v="173"/>
            <x v="174"/>
            <x v="175"/>
            <x v="176"/>
            <x v="177"/>
            <x v="178"/>
            <x v="179"/>
          </reference>
        </references>
      </pivotArea>
    </format>
    <format dxfId="240">
      <pivotArea dataOnly="0" labelOnly="1" fieldPosition="0">
        <references count="3">
          <reference field="2" count="1" selected="0">
            <x v="14"/>
          </reference>
          <reference field="9" count="1" selected="0">
            <x v="60"/>
          </reference>
          <reference field="70" count="10">
            <x v="161"/>
            <x v="162"/>
            <x v="163"/>
            <x v="164"/>
            <x v="165"/>
            <x v="166"/>
            <x v="167"/>
            <x v="168"/>
            <x v="169"/>
            <x v="170"/>
          </reference>
        </references>
      </pivotArea>
    </format>
    <format dxfId="239">
      <pivotArea dataOnly="0" labelOnly="1" outline="0" fieldPosition="0">
        <references count="4">
          <reference field="2" count="1" selected="0">
            <x v="14"/>
          </reference>
          <reference field="3" count="1">
            <x v="93"/>
          </reference>
          <reference field="9" count="1" selected="0">
            <x v="49"/>
          </reference>
          <reference field="70" count="1" selected="0">
            <x v="174"/>
          </reference>
        </references>
      </pivotArea>
    </format>
    <format dxfId="238">
      <pivotArea dataOnly="0" labelOnly="1" outline="0" fieldPosition="0">
        <references count="4">
          <reference field="2" count="1" selected="0">
            <x v="14"/>
          </reference>
          <reference field="3" count="1">
            <x v="220"/>
          </reference>
          <reference field="9" count="1" selected="0">
            <x v="49"/>
          </reference>
          <reference field="70" count="1" selected="0">
            <x v="175"/>
          </reference>
        </references>
      </pivotArea>
    </format>
    <format dxfId="237">
      <pivotArea dataOnly="0" labelOnly="1" outline="0" fieldPosition="0">
        <references count="4">
          <reference field="2" count="1" selected="0">
            <x v="14"/>
          </reference>
          <reference field="3" count="1">
            <x v="221"/>
          </reference>
          <reference field="9" count="1" selected="0">
            <x v="49"/>
          </reference>
          <reference field="70" count="1" selected="0">
            <x v="176"/>
          </reference>
        </references>
      </pivotArea>
    </format>
    <format dxfId="236">
      <pivotArea dataOnly="0" labelOnly="1" outline="0" fieldPosition="0">
        <references count="4">
          <reference field="2" count="1" selected="0">
            <x v="14"/>
          </reference>
          <reference field="3" count="1">
            <x v="222"/>
          </reference>
          <reference field="9" count="1" selected="0">
            <x v="49"/>
          </reference>
          <reference field="70" count="1" selected="0">
            <x v="177"/>
          </reference>
        </references>
      </pivotArea>
    </format>
    <format dxfId="235">
      <pivotArea dataOnly="0" labelOnly="1" outline="0" fieldPosition="0">
        <references count="4">
          <reference field="2" count="1" selected="0">
            <x v="14"/>
          </reference>
          <reference field="3" count="1">
            <x v="168"/>
          </reference>
          <reference field="9" count="1" selected="0">
            <x v="60"/>
          </reference>
          <reference field="70" count="1" selected="0">
            <x v="162"/>
          </reference>
        </references>
      </pivotArea>
    </format>
    <format dxfId="234">
      <pivotArea dataOnly="0" labelOnly="1" outline="0" fieldPosition="0">
        <references count="4">
          <reference field="2" count="1" selected="0">
            <x v="14"/>
          </reference>
          <reference field="3" count="1">
            <x v="185"/>
          </reference>
          <reference field="9" count="1" selected="0">
            <x v="60"/>
          </reference>
          <reference field="70" count="1" selected="0">
            <x v="163"/>
          </reference>
        </references>
      </pivotArea>
    </format>
    <format dxfId="233">
      <pivotArea dataOnly="0" labelOnly="1" outline="0" fieldPosition="0">
        <references count="4">
          <reference field="2" count="1" selected="0">
            <x v="14"/>
          </reference>
          <reference field="3" count="1">
            <x v="246"/>
          </reference>
          <reference field="9" count="1" selected="0">
            <x v="60"/>
          </reference>
          <reference field="70" count="1" selected="0">
            <x v="164"/>
          </reference>
        </references>
      </pivotArea>
    </format>
    <format dxfId="232">
      <pivotArea dataOnly="0" labelOnly="1" outline="0" fieldPosition="0">
        <references count="4">
          <reference field="2" count="1" selected="0">
            <x v="14"/>
          </reference>
          <reference field="3" count="1">
            <x v="247"/>
          </reference>
          <reference field="9" count="1" selected="0">
            <x v="60"/>
          </reference>
          <reference field="70" count="1" selected="0">
            <x v="166"/>
          </reference>
        </references>
      </pivotArea>
    </format>
    <format dxfId="231">
      <pivotArea dataOnly="0" labelOnly="1" outline="0" fieldPosition="0">
        <references count="4">
          <reference field="2" count="1" selected="0">
            <x v="14"/>
          </reference>
          <reference field="3" count="1">
            <x v="248"/>
          </reference>
          <reference field="9" count="1" selected="0">
            <x v="60"/>
          </reference>
          <reference field="70" count="1" selected="0">
            <x v="168"/>
          </reference>
        </references>
      </pivotArea>
    </format>
    <format dxfId="230">
      <pivotArea dataOnly="0" labelOnly="1" outline="0" fieldPosition="0">
        <references count="4">
          <reference field="2" count="1" selected="0">
            <x v="14"/>
          </reference>
          <reference field="3" count="1">
            <x v="242"/>
          </reference>
          <reference field="9" count="1" selected="0">
            <x v="60"/>
          </reference>
          <reference field="70" count="1" selected="0">
            <x v="169"/>
          </reference>
        </references>
      </pivotArea>
    </format>
    <format dxfId="229">
      <pivotArea dataOnly="0" labelOnly="1" outline="0" fieldPosition="0">
        <references count="4">
          <reference field="2" count="1" selected="0">
            <x v="14"/>
          </reference>
          <reference field="3" count="1">
            <x v="243"/>
          </reference>
          <reference field="9" count="1" selected="0">
            <x v="60"/>
          </reference>
          <reference field="70" count="1" selected="0">
            <x v="170"/>
          </reference>
        </references>
      </pivotArea>
    </format>
    <format dxfId="228">
      <pivotArea dataOnly="0" labelOnly="1" outline="0" fieldPosition="0">
        <references count="5">
          <reference field="2" count="1" selected="0">
            <x v="14"/>
          </reference>
          <reference field="3" count="1" selected="0">
            <x v="93"/>
          </reference>
          <reference field="4" count="1">
            <x v="176"/>
          </reference>
          <reference field="9" count="1" selected="0">
            <x v="49"/>
          </reference>
          <reference field="70" count="1" selected="0">
            <x v="174"/>
          </reference>
        </references>
      </pivotArea>
    </format>
    <format dxfId="227">
      <pivotArea dataOnly="0" labelOnly="1" outline="0" fieldPosition="0">
        <references count="5">
          <reference field="2" count="1" selected="0">
            <x v="14"/>
          </reference>
          <reference field="3" count="1" selected="0">
            <x v="220"/>
          </reference>
          <reference field="4" count="1">
            <x v="175"/>
          </reference>
          <reference field="9" count="1" selected="0">
            <x v="49"/>
          </reference>
          <reference field="70" count="1" selected="0">
            <x v="175"/>
          </reference>
        </references>
      </pivotArea>
    </format>
    <format dxfId="226">
      <pivotArea dataOnly="0" labelOnly="1" outline="0" fieldPosition="0">
        <references count="5">
          <reference field="2" count="1" selected="0">
            <x v="14"/>
          </reference>
          <reference field="3" count="1" selected="0">
            <x v="168"/>
          </reference>
          <reference field="4" count="1">
            <x v="41"/>
          </reference>
          <reference field="9" count="1" selected="0">
            <x v="60"/>
          </reference>
          <reference field="70" count="1" selected="0">
            <x v="162"/>
          </reference>
        </references>
      </pivotArea>
    </format>
    <format dxfId="225">
      <pivotArea dataOnly="0" labelOnly="1" outline="0" fieldPosition="0">
        <references count="5">
          <reference field="2" count="1" selected="0">
            <x v="14"/>
          </reference>
          <reference field="3" count="1" selected="0">
            <x v="185"/>
          </reference>
          <reference field="4" count="1">
            <x v="63"/>
          </reference>
          <reference field="9" count="1" selected="0">
            <x v="60"/>
          </reference>
          <reference field="70" count="1" selected="0">
            <x v="163"/>
          </reference>
        </references>
      </pivotArea>
    </format>
    <format dxfId="224">
      <pivotArea dataOnly="0" labelOnly="1" outline="0" fieldPosition="0">
        <references count="5">
          <reference field="2" count="1" selected="0">
            <x v="14"/>
          </reference>
          <reference field="3" count="1" selected="0">
            <x v="246"/>
          </reference>
          <reference field="4" count="1">
            <x v="221"/>
          </reference>
          <reference field="9" count="1" selected="0">
            <x v="60"/>
          </reference>
          <reference field="70" count="1" selected="0">
            <x v="164"/>
          </reference>
        </references>
      </pivotArea>
    </format>
    <format dxfId="223">
      <pivotArea dataOnly="0" labelOnly="1" outline="0" fieldPosition="0">
        <references count="5">
          <reference field="2" count="1" selected="0">
            <x v="14"/>
          </reference>
          <reference field="3" count="1" selected="0">
            <x v="247"/>
          </reference>
          <reference field="4" count="1">
            <x v="223"/>
          </reference>
          <reference field="9" count="1" selected="0">
            <x v="60"/>
          </reference>
          <reference field="70" count="1" selected="0">
            <x v="166"/>
          </reference>
        </references>
      </pivotArea>
    </format>
    <format dxfId="222">
      <pivotArea dataOnly="0" labelOnly="1" outline="0" fieldPosition="0">
        <references count="5">
          <reference field="2" count="1" selected="0">
            <x v="14"/>
          </reference>
          <reference field="3" count="1" selected="0">
            <x v="243"/>
          </reference>
          <reference field="4" count="1">
            <x v="226"/>
          </reference>
          <reference field="9" count="1" selected="0">
            <x v="60"/>
          </reference>
          <reference field="70" count="1" selected="0">
            <x v="170"/>
          </reference>
        </references>
      </pivotArea>
    </format>
    <format dxfId="221">
      <pivotArea dataOnly="0" labelOnly="1" outline="0" fieldPosition="0">
        <references count="6">
          <reference field="2" count="1" selected="0">
            <x v="14"/>
          </reference>
          <reference field="3" count="1" selected="0">
            <x v="220"/>
          </reference>
          <reference field="4" count="1" selected="0">
            <x v="175"/>
          </reference>
          <reference field="6" count="1">
            <x v="111"/>
          </reference>
          <reference field="9" count="1" selected="0">
            <x v="49"/>
          </reference>
          <reference field="70" count="1" selected="0">
            <x v="175"/>
          </reference>
        </references>
      </pivotArea>
    </format>
    <format dxfId="220">
      <pivotArea dataOnly="0" labelOnly="1" outline="0" fieldPosition="0">
        <references count="6">
          <reference field="2" count="1" selected="0">
            <x v="14"/>
          </reference>
          <reference field="3" count="1" selected="0">
            <x v="168"/>
          </reference>
          <reference field="4" count="1" selected="0">
            <x v="41"/>
          </reference>
          <reference field="6" count="1">
            <x v="110"/>
          </reference>
          <reference field="9" count="1" selected="0">
            <x v="60"/>
          </reference>
          <reference field="70" count="1" selected="0">
            <x v="162"/>
          </reference>
        </references>
      </pivotArea>
    </format>
    <format dxfId="219">
      <pivotArea dataOnly="0" labelOnly="1" outline="0" fieldPosition="0">
        <references count="6">
          <reference field="2" count="1" selected="0">
            <x v="14"/>
          </reference>
          <reference field="3" count="1" selected="0">
            <x v="247"/>
          </reference>
          <reference field="4" count="1" selected="0">
            <x v="223"/>
          </reference>
          <reference field="6" count="1">
            <x v="239"/>
          </reference>
          <reference field="9" count="1" selected="0">
            <x v="60"/>
          </reference>
          <reference field="70" count="1" selected="0">
            <x v="166"/>
          </reference>
        </references>
      </pivotArea>
    </format>
    <format dxfId="218">
      <pivotArea dataOnly="0" labelOnly="1" outline="0" fieldPosition="0">
        <references count="6">
          <reference field="2" count="1" selected="0">
            <x v="14"/>
          </reference>
          <reference field="3" count="1" selected="0">
            <x v="243"/>
          </reference>
          <reference field="4" count="1" selected="0">
            <x v="226"/>
          </reference>
          <reference field="6" count="1">
            <x v="236"/>
          </reference>
          <reference field="9" count="1" selected="0">
            <x v="60"/>
          </reference>
          <reference field="70" count="1" selected="0">
            <x v="170"/>
          </reference>
        </references>
      </pivotArea>
    </format>
    <format dxfId="217">
      <pivotArea dataOnly="0" labelOnly="1" outline="0" fieldPosition="0">
        <references count="7">
          <reference field="2" count="1" selected="0">
            <x v="14"/>
          </reference>
          <reference field="3" count="1" selected="0">
            <x v="220"/>
          </reference>
          <reference field="4" count="1" selected="0">
            <x v="175"/>
          </reference>
          <reference field="6" count="1" selected="0">
            <x v="111"/>
          </reference>
          <reference field="9" count="1" selected="0">
            <x v="49"/>
          </reference>
          <reference field="16" count="1">
            <x v="0"/>
          </reference>
          <reference field="70" count="1" selected="0">
            <x v="175"/>
          </reference>
        </references>
      </pivotArea>
    </format>
    <format dxfId="216">
      <pivotArea dataOnly="0" labelOnly="1" outline="0" fieldPosition="0">
        <references count="7">
          <reference field="2" count="1" selected="0">
            <x v="14"/>
          </reference>
          <reference field="3" count="1" selected="0">
            <x v="168"/>
          </reference>
          <reference field="4" count="1" selected="0">
            <x v="41"/>
          </reference>
          <reference field="6" count="1" selected="0">
            <x v="110"/>
          </reference>
          <reference field="9" count="1" selected="0">
            <x v="60"/>
          </reference>
          <reference field="16" count="1">
            <x v="0"/>
          </reference>
          <reference field="70" count="1" selected="0">
            <x v="162"/>
          </reference>
        </references>
      </pivotArea>
    </format>
    <format dxfId="215">
      <pivotArea dataOnly="0" labelOnly="1" outline="0" fieldPosition="0">
        <references count="7">
          <reference field="2" count="1" selected="0">
            <x v="14"/>
          </reference>
          <reference field="3" count="1" selected="0">
            <x v="185"/>
          </reference>
          <reference field="4" count="1" selected="0">
            <x v="63"/>
          </reference>
          <reference field="6" count="1" selected="0">
            <x v="110"/>
          </reference>
          <reference field="9" count="1" selected="0">
            <x v="60"/>
          </reference>
          <reference field="16" count="1">
            <x v="0"/>
          </reference>
          <reference field="70" count="1" selected="0">
            <x v="163"/>
          </reference>
        </references>
      </pivotArea>
    </format>
    <format dxfId="214">
      <pivotArea dataOnly="0" labelOnly="1" outline="0" fieldPosition="0">
        <references count="7">
          <reference field="2" count="1" selected="0">
            <x v="14"/>
          </reference>
          <reference field="3" count="1" selected="0">
            <x v="247"/>
          </reference>
          <reference field="4" count="1" selected="0">
            <x v="223"/>
          </reference>
          <reference field="6" count="1" selected="0">
            <x v="239"/>
          </reference>
          <reference field="9" count="1" selected="0">
            <x v="60"/>
          </reference>
          <reference field="16" count="1">
            <x v="0"/>
          </reference>
          <reference field="70" count="1" selected="0">
            <x v="166"/>
          </reference>
        </references>
      </pivotArea>
    </format>
    <format dxfId="213">
      <pivotArea dataOnly="0" labelOnly="1" outline="0" fieldPosition="0">
        <references count="7">
          <reference field="2" count="1" selected="0">
            <x v="14"/>
          </reference>
          <reference field="3" count="1" selected="0">
            <x v="243"/>
          </reference>
          <reference field="4" count="1" selected="0">
            <x v="226"/>
          </reference>
          <reference field="6" count="1" selected="0">
            <x v="236"/>
          </reference>
          <reference field="9" count="1" selected="0">
            <x v="60"/>
          </reference>
          <reference field="16" count="1">
            <x v="0"/>
          </reference>
          <reference field="70" count="1" selected="0">
            <x v="170"/>
          </reference>
        </references>
      </pivotArea>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E00-000007000000}" name="樞紐分析表7"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AZ8:BA15" firstHeaderRow="1" firstDataRow="1" firstDataCol="1" rowPageCount="4" colPageCount="1"/>
  <pivotFields count="143">
    <pivotField compact="0" outline="0" showAll="0"/>
    <pivotField axis="axisRow" compact="0" outline="0" showAll="0" sortType="descending" defaultSubtotal="0">
      <items count="10">
        <item x="0"/>
        <item x="8"/>
        <item x="1"/>
        <item x="3"/>
        <item x="4"/>
        <item x="5"/>
        <item x="6"/>
        <item x="7"/>
        <item x="9"/>
        <item x="2"/>
      </items>
      <autoSortScope>
        <pivotArea dataOnly="0" outline="0" fieldPosition="0">
          <references count="1">
            <reference field="4294967294" count="1" selected="0">
              <x v="0"/>
            </reference>
          </references>
        </pivotArea>
      </autoSortScope>
    </pivotField>
    <pivotField compact="0" outline="0" showAll="0">
      <items count="21">
        <item x="0"/>
        <item x="5"/>
        <item x="6"/>
        <item x="2"/>
        <item x="3"/>
        <item x="1"/>
        <item x="14"/>
        <item x="18"/>
        <item x="4"/>
        <item x="11"/>
        <item x="19"/>
        <item x="7"/>
        <item x="8"/>
        <item x="9"/>
        <item x="15"/>
        <item x="16"/>
        <item x="12"/>
        <item x="17"/>
        <item x="10"/>
        <item x="13"/>
        <item t="default"/>
      </items>
    </pivotField>
    <pivotField compact="0" outline="0" showAll="0" defaultSubtotal="0">
      <items count="640">
        <item m="1" x="542"/>
        <item x="64"/>
        <item x="63"/>
        <item x="221"/>
        <item x="230"/>
        <item x="244"/>
        <item x="231"/>
        <item x="229"/>
        <item x="127"/>
        <item x="79"/>
        <item x="89"/>
        <item x="81"/>
        <item x="128"/>
        <item x="131"/>
        <item x="130"/>
        <item x="135"/>
        <item x="134"/>
        <item x="132"/>
        <item x="133"/>
        <item x="129"/>
        <item x="87"/>
        <item x="166"/>
        <item x="90"/>
        <item x="85"/>
        <item x="86"/>
        <item x="107"/>
        <item x="112"/>
        <item x="99"/>
        <item x="94"/>
        <item x="91"/>
        <item x="98"/>
        <item x="97"/>
        <item x="96"/>
        <item x="95"/>
        <item x="167"/>
        <item x="118"/>
        <item x="117"/>
        <item x="125"/>
        <item x="124"/>
        <item x="165"/>
        <item x="80"/>
        <item x="88"/>
        <item x="123"/>
        <item x="122"/>
        <item x="116"/>
        <item x="115"/>
        <item x="119"/>
        <item x="114"/>
        <item x="126"/>
        <item x="121"/>
        <item x="82"/>
        <item x="100"/>
        <item x="106"/>
        <item x="104"/>
        <item x="101"/>
        <item x="105"/>
        <item x="120"/>
        <item x="113"/>
        <item x="102"/>
        <item m="1" x="602"/>
        <item x="140"/>
        <item m="1" x="570"/>
        <item x="394"/>
        <item m="1" x="622"/>
        <item x="446"/>
        <item m="1" x="529"/>
        <item x="36"/>
        <item x="35"/>
        <item x="17"/>
        <item x="59"/>
        <item x="60"/>
        <item x="18"/>
        <item x="15"/>
        <item m="1" x="590"/>
        <item x="286"/>
        <item x="47"/>
        <item x="43"/>
        <item x="295"/>
        <item m="1" x="589"/>
        <item m="1" x="566"/>
        <item x="281"/>
        <item x="280"/>
        <item x="294"/>
        <item x="203"/>
        <item x="111"/>
        <item x="54"/>
        <item x="58"/>
        <item x="14"/>
        <item x="56"/>
        <item x="55"/>
        <item x="57"/>
        <item x="62"/>
        <item x="61"/>
        <item x="427"/>
        <item x="3"/>
        <item x="5"/>
        <item x="4"/>
        <item x="6"/>
        <item x="10"/>
        <item x="342"/>
        <item x="44"/>
        <item x="26"/>
        <item x="23"/>
        <item x="40"/>
        <item x="316"/>
        <item x="315"/>
        <item x="318"/>
        <item x="317"/>
        <item x="326"/>
        <item x="328"/>
        <item x="325"/>
        <item x="327"/>
        <item x="320"/>
        <item x="322"/>
        <item x="319"/>
        <item x="321"/>
        <item x="323"/>
        <item x="308"/>
        <item x="161"/>
        <item x="160"/>
        <item x="163"/>
        <item x="162"/>
        <item m="1" x="569"/>
        <item x="346"/>
        <item x="109"/>
        <item x="136"/>
        <item x="157"/>
        <item x="175"/>
        <item x="159"/>
        <item x="168"/>
        <item x="169"/>
        <item x="138"/>
        <item x="139"/>
        <item x="156"/>
        <item x="174"/>
        <item x="170"/>
        <item x="137"/>
        <item x="149"/>
        <item x="143"/>
        <item x="146"/>
        <item x="153"/>
        <item x="148"/>
        <item x="155"/>
        <item x="147"/>
        <item x="154"/>
        <item x="150"/>
        <item x="144"/>
        <item x="145"/>
        <item x="152"/>
        <item x="151"/>
        <item x="337"/>
        <item x="336"/>
        <item x="339"/>
        <item x="262"/>
        <item x="270"/>
        <item m="1" x="517"/>
        <item m="1" x="534"/>
        <item m="1" x="561"/>
        <item m="1" x="630"/>
        <item x="277"/>
        <item x="279"/>
        <item x="276"/>
        <item x="278"/>
        <item x="269"/>
        <item x="255"/>
        <item x="266"/>
        <item x="103"/>
        <item m="1" x="603"/>
        <item x="177"/>
        <item x="0"/>
        <item x="2"/>
        <item x="1"/>
        <item x="397"/>
        <item m="1" x="550"/>
        <item x="347"/>
        <item x="352"/>
        <item m="1" x="559"/>
        <item m="1" x="584"/>
        <item m="1" x="541"/>
        <item m="1" x="610"/>
        <item x="70"/>
        <item x="34"/>
        <item x="53"/>
        <item x="50"/>
        <item x="349"/>
        <item x="178"/>
        <item x="356"/>
        <item x="357"/>
        <item x="252"/>
        <item x="483"/>
        <item x="482"/>
        <item x="275"/>
        <item x="287"/>
        <item x="39"/>
        <item x="76"/>
        <item x="78"/>
        <item x="77"/>
        <item m="1" x="619"/>
        <item m="1" x="565"/>
        <item m="1" x="627"/>
        <item m="1" x="605"/>
        <item m="1" x="549"/>
        <item m="1" x="617"/>
        <item m="1" x="524"/>
        <item m="1" x="608"/>
        <item m="1" x="531"/>
        <item m="1" x="555"/>
        <item m="1" x="522"/>
        <item m="1" x="572"/>
        <item x="370"/>
        <item m="1" x="620"/>
        <item x="371"/>
        <item x="13"/>
        <item x="7"/>
        <item x="8"/>
        <item x="9"/>
        <item x="227"/>
        <item x="225"/>
        <item x="223"/>
        <item x="353"/>
        <item x="428"/>
        <item x="432"/>
        <item x="434"/>
        <item x="19"/>
        <item x="16"/>
        <item x="11"/>
        <item x="110"/>
        <item x="511"/>
        <item x="510"/>
        <item x="476"/>
        <item x="335"/>
        <item x="334"/>
        <item x="408"/>
        <item x="350"/>
        <item x="345"/>
        <item x="45"/>
        <item x="41"/>
        <item x="29"/>
        <item x="65"/>
        <item x="68"/>
        <item x="436"/>
        <item x="500"/>
        <item x="417"/>
        <item x="423"/>
        <item x="425"/>
        <item x="443"/>
        <item x="180"/>
        <item x="426"/>
        <item x="413"/>
        <item x="142"/>
        <item x="38"/>
        <item x="37"/>
        <item x="31"/>
        <item m="1" x="609"/>
        <item m="1" x="573"/>
        <item m="1" x="527"/>
        <item m="1" x="544"/>
        <item x="69"/>
        <item x="72"/>
        <item m="1" x="539"/>
        <item x="51"/>
        <item x="48"/>
        <item x="30"/>
        <item x="108"/>
        <item m="1" x="615"/>
        <item m="1" x="519"/>
        <item m="1" x="634"/>
        <item m="1" x="560"/>
        <item m="1" x="564"/>
        <item m="1" x="581"/>
        <item x="12"/>
        <item x="141"/>
        <item x="71"/>
        <item x="513"/>
        <item x="512"/>
        <item x="508"/>
        <item x="480"/>
        <item x="93"/>
        <item x="92"/>
        <item x="73"/>
        <item x="75"/>
        <item x="74"/>
        <item x="351"/>
        <item m="1" x="579"/>
        <item x="359"/>
        <item x="360"/>
        <item m="1" x="597"/>
        <item m="1" x="540"/>
        <item m="1" x="611"/>
        <item x="490"/>
        <item x="158"/>
        <item x="171"/>
        <item x="164"/>
        <item x="173"/>
        <item x="172"/>
        <item x="84"/>
        <item x="83"/>
        <item x="265"/>
        <item x="264"/>
        <item m="1" x="604"/>
        <item m="1" x="518"/>
        <item m="1" x="612"/>
        <item m="1" x="523"/>
        <item m="1" x="613"/>
        <item m="1" x="516"/>
        <item m="1" x="568"/>
        <item m="1" x="636"/>
        <item m="1" x="583"/>
        <item m="1" x="633"/>
        <item m="1" x="580"/>
        <item m="1" x="521"/>
        <item m="1" x="596"/>
        <item m="1" x="525"/>
        <item m="1" x="592"/>
        <item m="1" x="514"/>
        <item x="273"/>
        <item m="1" x="548"/>
        <item x="344"/>
        <item x="22"/>
        <item x="411"/>
        <item x="442"/>
        <item m="1" x="632"/>
        <item x="354"/>
        <item x="66"/>
        <item x="52"/>
        <item x="49"/>
        <item x="27"/>
        <item x="24"/>
        <item x="67"/>
        <item x="28"/>
        <item x="25"/>
        <item x="42"/>
        <item x="46"/>
        <item x="263"/>
        <item x="268"/>
        <item x="20"/>
        <item x="21"/>
        <item x="33"/>
        <item x="32"/>
        <item x="400"/>
        <item m="1" x="535"/>
        <item m="1" x="571"/>
        <item m="1" x="558"/>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compact="0" outline="0" showAll="0" defaultSubtotal="0">
      <items count="799">
        <item x="140"/>
        <item x="139"/>
        <item x="12"/>
        <item x="49"/>
        <item x="52"/>
        <item x="24"/>
        <item x="42"/>
        <item x="46"/>
        <item x="25"/>
        <item x="31"/>
        <item x="38"/>
        <item x="37"/>
        <item m="1" x="633"/>
        <item m="1" x="648"/>
        <item x="265"/>
        <item m="1" x="605"/>
        <item m="1" x="542"/>
        <item m="1" x="621"/>
        <item x="268"/>
        <item m="1" x="735"/>
        <item m="1" x="528"/>
        <item x="74"/>
        <item x="78"/>
        <item x="163"/>
        <item x="162"/>
        <item x="164"/>
        <item x="165"/>
        <item x="161"/>
        <item x="27"/>
        <item x="28"/>
        <item x="75"/>
        <item x="56"/>
        <item x="55"/>
        <item x="54"/>
        <item x="14"/>
        <item x="58"/>
        <item x="57"/>
        <item x="343"/>
        <item x="287"/>
        <item x="2"/>
        <item x="1"/>
        <item x="177"/>
        <item x="457"/>
        <item x="159"/>
        <item x="171"/>
        <item x="173"/>
        <item x="172"/>
        <item x="157"/>
        <item x="0"/>
        <item x="244"/>
        <item x="41"/>
        <item x="45"/>
        <item x="29"/>
        <item x="63"/>
        <item x="67"/>
        <item x="66"/>
        <item x="64"/>
        <item x="337"/>
        <item x="22"/>
        <item x="360"/>
        <item x="401"/>
        <item x="143"/>
        <item x="69"/>
        <item x="178"/>
        <item m="1" x="770"/>
        <item x="104"/>
        <item x="39"/>
        <item x="71"/>
        <item x="438"/>
        <item x="352"/>
        <item x="437"/>
        <item x="426"/>
        <item m="1" x="561"/>
        <item m="1" x="791"/>
        <item m="1" x="677"/>
        <item m="1" x="717"/>
        <item m="1" x="797"/>
        <item m="1" x="524"/>
        <item m="1" x="654"/>
        <item m="1" x="739"/>
        <item m="1" x="646"/>
        <item m="1" x="715"/>
        <item m="1" x="731"/>
        <item x="26"/>
        <item x="229"/>
        <item x="221"/>
        <item x="231"/>
        <item x="230"/>
        <item x="111"/>
        <item x="87"/>
        <item x="93"/>
        <item x="94"/>
        <item x="97"/>
        <item x="167"/>
        <item x="98"/>
        <item x="96"/>
        <item x="134"/>
        <item x="130"/>
        <item x="136"/>
        <item x="132"/>
        <item x="135"/>
        <item x="131"/>
        <item x="133"/>
        <item x="128"/>
        <item x="101"/>
        <item x="106"/>
        <item x="103"/>
        <item x="105"/>
        <item x="107"/>
        <item x="102"/>
        <item x="80"/>
        <item x="91"/>
        <item x="126"/>
        <item x="125"/>
        <item x="89"/>
        <item x="113"/>
        <item x="108"/>
        <item x="88"/>
        <item x="119"/>
        <item x="118"/>
        <item x="92"/>
        <item x="95"/>
        <item x="166"/>
        <item x="129"/>
        <item x="82"/>
        <item x="81"/>
        <item x="90"/>
        <item x="100"/>
        <item x="86"/>
        <item x="121"/>
        <item x="114"/>
        <item x="122"/>
        <item x="127"/>
        <item x="115"/>
        <item x="120"/>
        <item x="117"/>
        <item x="116"/>
        <item x="124"/>
        <item x="123"/>
        <item x="83"/>
        <item x="109"/>
        <item x="84"/>
        <item x="85"/>
        <item x="110"/>
        <item x="112"/>
        <item x="10"/>
        <item x="3"/>
        <item x="5"/>
        <item x="4"/>
        <item x="6"/>
        <item m="1" x="642"/>
        <item m="1" x="784"/>
        <item x="491"/>
        <item x="190"/>
        <item x="19"/>
        <item x="16"/>
        <item x="11"/>
        <item x="197"/>
        <item x="198"/>
        <item x="199"/>
        <item x="187"/>
        <item x="195"/>
        <item x="191"/>
        <item x="196"/>
        <item x="99"/>
        <item m="1" x="758"/>
        <item x="357"/>
        <item m="1" x="611"/>
        <item m="1" x="690"/>
        <item m="1" x="520"/>
        <item m="1" x="559"/>
        <item x="362"/>
        <item x="72"/>
        <item x="76"/>
        <item x="211"/>
        <item x="429"/>
        <item x="428"/>
        <item x="40"/>
        <item x="232"/>
        <item x="44"/>
        <item x="23"/>
        <item x="142"/>
        <item x="174"/>
        <item x="170"/>
        <item x="168"/>
        <item x="175"/>
        <item x="160"/>
        <item x="137"/>
        <item x="169"/>
        <item x="158"/>
        <item x="138"/>
        <item x="156"/>
        <item x="15"/>
        <item x="79"/>
        <item x="50"/>
        <item x="53"/>
        <item x="141"/>
        <item x="373"/>
        <item x="338"/>
        <item x="371"/>
        <item x="275"/>
        <item m="1" x="562"/>
        <item m="1" x="652"/>
        <item x="13"/>
        <item x="21"/>
        <item x="18"/>
        <item x="20"/>
        <item x="17"/>
        <item x="59"/>
        <item x="60"/>
        <item x="358"/>
        <item x="412"/>
        <item x="443"/>
        <item x="511"/>
        <item x="340"/>
        <item x="354"/>
        <item x="223"/>
        <item x="252"/>
        <item x="233"/>
        <item x="43"/>
        <item x="47"/>
        <item x="180"/>
        <item x="449"/>
        <item x="427"/>
        <item x="501"/>
        <item x="181"/>
        <item x="424"/>
        <item x="61"/>
        <item x="30"/>
        <item x="477"/>
        <item x="484"/>
        <item x="483"/>
        <item x="241"/>
        <item m="1" x="769"/>
        <item x="395"/>
        <item x="248"/>
        <item x="346"/>
        <item x="336"/>
        <item m="1" x="618"/>
        <item x="409"/>
        <item x="68"/>
        <item x="70"/>
        <item x="372"/>
        <item x="513"/>
        <item x="514"/>
        <item x="504"/>
        <item x="509"/>
        <item x="481"/>
        <item x="36"/>
        <item x="35"/>
        <item x="34"/>
        <item x="203"/>
        <item x="505"/>
        <item x="48"/>
        <item x="51"/>
        <item x="222"/>
        <item m="1" x="591"/>
        <item x="355"/>
        <item x="149"/>
        <item x="151"/>
        <item x="147"/>
        <item x="154"/>
        <item x="148"/>
        <item x="155"/>
        <item x="145"/>
        <item x="152"/>
        <item x="146"/>
        <item x="153"/>
        <item x="144"/>
        <item x="150"/>
        <item x="353"/>
        <item m="1" x="772"/>
        <item x="32"/>
        <item x="33"/>
        <item x="73"/>
        <item x="7"/>
        <item x="8"/>
        <item x="9"/>
        <item x="77"/>
        <item x="65"/>
        <item x="62"/>
        <item m="1" x="594"/>
        <item x="361"/>
        <item x="348"/>
        <item x="398"/>
        <item x="345"/>
        <item m="1" x="637"/>
        <item m="1" x="638"/>
        <item m="1" x="689"/>
        <item x="194"/>
        <item m="1" x="722"/>
        <item x="317"/>
        <item m="1" x="667"/>
        <item x="325"/>
        <item x="368"/>
        <item x="225"/>
        <item x="246"/>
        <item x="448"/>
        <item x="452"/>
        <item x="400"/>
        <item x="402"/>
        <item x="447"/>
        <item x="350"/>
        <item x="486"/>
        <item x="487"/>
        <item x="495"/>
        <item x="496"/>
        <item x="497"/>
        <item x="498"/>
        <item x="460"/>
        <item x="482"/>
        <item m="1" x="778"/>
        <item x="293"/>
        <item m="1" x="728"/>
        <item m="1" x="644"/>
        <item x="299"/>
        <item m="1" x="575"/>
        <item m="1" x="785"/>
        <item m="1" x="587"/>
        <item m="1" x="670"/>
        <item m="1" x="552"/>
        <item x="485"/>
        <item x="356"/>
        <item m="1" x="678"/>
        <item x="227"/>
        <item m="1" x="640"/>
        <item x="251"/>
        <item m="1" x="581"/>
        <item m="1" x="647"/>
        <item m="1" x="625"/>
        <item x="261"/>
        <item x="274"/>
        <item m="1" x="609"/>
        <item m="1" x="615"/>
        <item x="289"/>
        <item x="291"/>
        <item x="270"/>
        <item m="1" x="662"/>
        <item m="1" x="636"/>
        <item m="1" x="630"/>
        <item m="1" x="687"/>
        <item m="1" x="567"/>
        <item m="1" x="656"/>
        <item x="301"/>
        <item x="309"/>
        <item m="1" x="666"/>
        <item m="1" x="732"/>
        <item m="1" x="634"/>
        <item x="333"/>
        <item x="488"/>
        <item x="489"/>
        <item x="494"/>
        <item x="226"/>
        <item x="224"/>
        <item m="1" x="706"/>
        <item m="1" x="683"/>
        <item x="258"/>
        <item m="1" x="776"/>
        <item m="1" x="529"/>
        <item m="1" x="753"/>
        <item m="1" x="709"/>
        <item m="1" x="523"/>
        <item m="1" x="659"/>
        <item m="1" x="616"/>
        <item m="1" x="781"/>
        <item m="1" x="682"/>
        <item m="1" x="516"/>
        <item m="1" x="535"/>
        <item m="1" x="527"/>
        <item m="1" x="579"/>
        <item m="1" x="518"/>
        <item m="1" x="629"/>
        <item m="1" x="714"/>
        <item x="303"/>
        <item m="1" x="607"/>
        <item m="1" x="766"/>
        <item m="1" x="788"/>
        <item m="1" x="628"/>
        <item m="1" x="713"/>
        <item x="319"/>
        <item m="1" x="606"/>
        <item m="1" x="765"/>
        <item x="510"/>
        <item x="456"/>
        <item x="479"/>
        <item x="461"/>
        <item x="454"/>
        <item x="453"/>
        <item x="179"/>
        <item x="242"/>
        <item x="347"/>
        <item m="1" x="780"/>
        <item x="451"/>
        <item x="476"/>
        <item x="478"/>
        <item x="507"/>
        <item x="247"/>
        <item x="349"/>
        <item x="351"/>
        <item m="1" x="744"/>
        <item m="1" x="745"/>
        <item x="413"/>
        <item x="414"/>
        <item x="415"/>
        <item x="430"/>
        <item x="433"/>
        <item x="435"/>
        <item x="439"/>
        <item x="440"/>
        <item x="442"/>
        <item x="480"/>
        <item m="1" x="568"/>
        <item x="364"/>
        <item m="1" x="761"/>
        <item m="1" x="672"/>
        <item m="1" x="540"/>
        <item m="1" x="756"/>
        <item m="1" x="601"/>
        <item m="1" x="676"/>
        <item m="1" x="790"/>
        <item m="1" x="560"/>
        <item m="1" x="741"/>
        <item m="1" x="663"/>
        <item m="1" x="699"/>
        <item m="1" x="679"/>
        <item m="1" x="539"/>
        <item m="1" x="686"/>
        <item m="1" x="576"/>
        <item m="1" x="750"/>
        <item m="1" x="684"/>
        <item m="1" x="707"/>
        <item m="1" x="693"/>
        <item m="1" x="553"/>
        <item m="1" x="694"/>
        <item m="1" x="593"/>
        <item m="1" x="768"/>
        <item m="1" x="705"/>
        <item m="1" x="730"/>
        <item m="1" x="711"/>
        <item m="1" x="578"/>
        <item m="1" x="718"/>
        <item x="423"/>
        <item x="506"/>
        <item x="182"/>
        <item x="418"/>
        <item x="434"/>
        <item x="444"/>
        <item x="445"/>
        <item x="450"/>
        <item x="490"/>
        <item x="492"/>
        <item x="499"/>
        <item x="500"/>
        <item m="1" x="571"/>
        <item m="1" x="740"/>
        <item m="1" x="748"/>
        <item m="1" x="665"/>
        <item m="1" x="743"/>
        <item m="1" x="613"/>
        <item m="1" x="541"/>
        <item m="1" x="746"/>
        <item m="1" x="655"/>
        <item m="1" x="604"/>
        <item m="1" x="589"/>
        <item m="1" x="759"/>
        <item x="512"/>
        <item x="183"/>
        <item x="184"/>
        <item x="185"/>
        <item x="186"/>
        <item m="1" x="599"/>
        <item m="1" x="556"/>
        <item x="234"/>
        <item x="235"/>
        <item x="236"/>
        <item x="237"/>
        <item x="238"/>
        <item x="239"/>
        <item x="240"/>
        <item x="193"/>
        <item m="1" x="592"/>
        <item m="1" x="549"/>
        <item m="1" x="657"/>
        <item m="1" x="639"/>
        <item m="1" x="590"/>
        <item m="1" x="569"/>
        <item m="1" x="526"/>
        <item m="1" x="582"/>
        <item x="441"/>
        <item m="1" x="551"/>
        <item x="462"/>
        <item x="508"/>
        <item x="176"/>
        <item x="188"/>
        <item x="189"/>
        <item x="192"/>
        <item m="1" x="723"/>
        <item m="1" x="614"/>
        <item m="1" x="695"/>
        <item m="1" x="664"/>
        <item m="1" x="531"/>
        <item m="1" x="635"/>
        <item m="1" x="521"/>
        <item m="1" x="563"/>
        <item m="1" x="702"/>
        <item m="1" x="661"/>
        <item m="1" x="533"/>
        <item m="1" x="598"/>
        <item m="1" x="627"/>
        <item m="1" x="558"/>
        <item m="1" x="538"/>
        <item m="1" x="671"/>
        <item m="1" x="691"/>
        <item m="1" x="572"/>
        <item m="1" x="725"/>
        <item m="1" x="543"/>
        <item m="1" x="727"/>
        <item m="1" x="573"/>
        <item m="1" x="708"/>
        <item m="1" x="564"/>
        <item m="1" x="624"/>
        <item m="1" x="700"/>
        <item m="1" x="782"/>
        <item m="1" x="537"/>
        <item m="1" x="583"/>
        <item m="1" x="754"/>
        <item m="1" x="645"/>
        <item m="1" x="610"/>
        <item m="1" x="703"/>
        <item m="1" x="742"/>
        <item m="1" x="650"/>
        <item m="1" x="763"/>
        <item m="1" x="760"/>
        <item m="1" x="786"/>
        <item m="1" x="685"/>
        <item m="1" x="623"/>
        <item m="1" x="612"/>
        <item m="1" x="574"/>
        <item m="1" x="774"/>
        <item m="1" x="775"/>
        <item m="1" x="565"/>
        <item m="1" x="777"/>
        <item m="1" x="787"/>
        <item m="1" x="738"/>
        <item m="1" x="737"/>
        <item m="1" x="681"/>
        <item m="1" x="793"/>
        <item m="1" x="701"/>
        <item m="1" x="783"/>
        <item m="1" x="626"/>
        <item m="1" x="704"/>
        <item m="1" x="649"/>
        <item m="1" x="557"/>
        <item m="1" x="795"/>
        <item m="1" x="619"/>
        <item m="1" x="734"/>
        <item x="459"/>
        <item x="463"/>
        <item m="1" x="586"/>
        <item m="1" x="755"/>
        <item m="1" x="726"/>
        <item m="1" x="631"/>
        <item m="1" x="789"/>
        <item m="1" x="545"/>
        <item m="1" x="597"/>
        <item m="1" x="729"/>
        <item x="250"/>
        <item m="1" x="773"/>
        <item m="1" x="550"/>
        <item x="257"/>
        <item x="260"/>
        <item x="262"/>
        <item x="263"/>
        <item x="264"/>
        <item x="266"/>
        <item x="269"/>
        <item x="288"/>
        <item m="1" x="608"/>
        <item x="256"/>
        <item m="1" x="751"/>
        <item x="294"/>
        <item x="295"/>
        <item m="1" x="602"/>
        <item m="1" x="757"/>
        <item m="1" x="548"/>
        <item m="1" x="721"/>
        <item m="1" x="580"/>
        <item m="1" x="570"/>
        <item m="1" x="733"/>
        <item m="1" x="519"/>
        <item m="1" x="554"/>
        <item x="300"/>
        <item x="302"/>
        <item m="1" x="752"/>
        <item m="1" x="767"/>
        <item x="308"/>
        <item m="1" x="764"/>
        <item m="1" x="660"/>
        <item x="316"/>
        <item x="318"/>
        <item x="324"/>
        <item x="332"/>
        <item m="1" x="584"/>
        <item m="1" x="585"/>
        <item x="464"/>
        <item x="465"/>
        <item x="466"/>
        <item x="467"/>
        <item x="468"/>
        <item m="1" x="653"/>
        <item m="1" x="620"/>
        <item m="1" x="632"/>
        <item x="472"/>
        <item x="473"/>
        <item m="1" x="720"/>
        <item x="245"/>
        <item x="469"/>
        <item x="470"/>
        <item x="471"/>
        <item m="1" x="798"/>
        <item m="1" x="530"/>
        <item x="210"/>
        <item m="1" x="600"/>
        <item x="290"/>
        <item m="1" x="588"/>
        <item m="1" x="680"/>
        <item m="1" x="658"/>
        <item m="1" x="792"/>
        <item m="1" x="762"/>
        <item m="1" x="771"/>
        <item m="1" x="534"/>
        <item m="1" x="577"/>
        <item m="1" x="603"/>
        <item m="1" x="724"/>
        <item m="1" x="710"/>
        <item m="1" x="696"/>
        <item m="1" x="736"/>
        <item m="1" x="544"/>
        <item m="1" x="669"/>
        <item m="1" x="779"/>
        <item m="1" x="546"/>
        <item m="1" x="697"/>
        <item m="1" x="617"/>
        <item m="1" x="536"/>
        <item m="1" x="622"/>
        <item m="1" x="712"/>
        <item m="1" x="794"/>
        <item m="1" x="674"/>
        <item m="1" x="643"/>
        <item m="1" x="796"/>
        <item m="1" x="641"/>
        <item m="1" x="547"/>
        <item m="1" x="555"/>
        <item x="228"/>
        <item x="254"/>
        <item x="253"/>
        <item x="209"/>
        <item x="255"/>
        <item x="259"/>
        <item x="273"/>
        <item x="276"/>
        <item x="277"/>
        <item x="278"/>
        <item x="279"/>
        <item x="280"/>
        <item x="281"/>
        <item x="282"/>
        <item x="283"/>
        <item x="271"/>
        <item x="272"/>
        <item x="284"/>
        <item x="285"/>
        <item x="286"/>
        <item x="292"/>
        <item x="296"/>
        <item x="298"/>
        <item m="1" x="692"/>
        <item m="1" x="522"/>
        <item m="1" x="716"/>
        <item m="1" x="525"/>
        <item m="1" x="668"/>
        <item m="1" x="747"/>
        <item m="1" x="566"/>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1"/>
        <item m="1" x="675"/>
        <item x="387"/>
        <item x="388"/>
        <item x="404"/>
        <item x="408"/>
        <item m="1" x="749"/>
        <item x="344"/>
        <item x="403"/>
        <item m="1" x="698"/>
        <item m="1" x="596"/>
        <item m="1" x="595"/>
        <item m="1" x="688"/>
        <item x="384"/>
        <item x="397"/>
        <item x="399"/>
        <item m="1" x="532"/>
        <item m="1" x="719"/>
        <item x="411"/>
        <item x="366"/>
        <item m="1" x="673"/>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pivotField compact="0" outline="0" showAll="0" defaultSubtotal="0">
      <items count="693">
        <item x="92"/>
        <item m="1" x="613"/>
        <item m="1" x="622"/>
        <item x="65"/>
        <item x="64"/>
        <item x="351"/>
        <item x="349"/>
        <item m="1" x="656"/>
        <item m="1" x="649"/>
        <item x="372"/>
        <item x="225"/>
        <item x="236"/>
        <item x="237"/>
        <item x="125"/>
        <item x="81"/>
        <item x="94"/>
        <item x="88"/>
        <item x="129"/>
        <item x="128"/>
        <item x="133"/>
        <item x="132"/>
        <item x="126"/>
        <item x="127"/>
        <item x="83"/>
        <item x="164"/>
        <item x="108"/>
        <item x="101"/>
        <item x="93"/>
        <item x="100"/>
        <item x="165"/>
        <item x="123"/>
        <item x="122"/>
        <item x="163"/>
        <item x="82"/>
        <item x="121"/>
        <item x="120"/>
        <item x="115"/>
        <item x="114"/>
        <item x="84"/>
        <item x="112"/>
        <item x="110"/>
        <item x="111"/>
        <item x="109"/>
        <item x="102"/>
        <item x="104"/>
        <item x="107"/>
        <item x="106"/>
        <item x="103"/>
        <item x="86"/>
        <item x="85"/>
        <item x="97"/>
        <item x="87"/>
        <item x="119"/>
        <item x="113"/>
        <item x="354"/>
        <item m="1" x="664"/>
        <item x="471"/>
        <item m="1" x="660"/>
        <item x="239"/>
        <item m="1" x="571"/>
        <item x="37"/>
        <item x="36"/>
        <item x="380"/>
        <item x="358"/>
        <item x="429"/>
        <item x="17"/>
        <item x="60"/>
        <item x="61"/>
        <item x="18"/>
        <item x="15"/>
        <item x="356"/>
        <item x="357"/>
        <item x="370"/>
        <item x="376"/>
        <item x="296"/>
        <item x="48"/>
        <item x="44"/>
        <item m="1" x="544"/>
        <item x="305"/>
        <item m="1" x="626"/>
        <item m="1" x="602"/>
        <item x="291"/>
        <item x="290"/>
        <item x="304"/>
        <item x="91"/>
        <item x="207"/>
        <item x="55"/>
        <item x="59"/>
        <item x="14"/>
        <item x="57"/>
        <item x="56"/>
        <item x="58"/>
        <item x="63"/>
        <item x="62"/>
        <item m="1" x="594"/>
        <item m="1" x="573"/>
        <item m="1" x="677"/>
        <item m="1" x="578"/>
        <item m="1" x="559"/>
        <item x="3"/>
        <item x="5"/>
        <item x="4"/>
        <item x="6"/>
        <item x="10"/>
        <item x="147"/>
        <item x="148"/>
        <item x="146"/>
        <item x="142"/>
        <item x="226"/>
        <item x="227"/>
        <item x="430"/>
        <item x="449"/>
        <item x="45"/>
        <item x="27"/>
        <item x="24"/>
        <item x="41"/>
        <item x="326"/>
        <item x="325"/>
        <item x="328"/>
        <item x="327"/>
        <item x="336"/>
        <item x="338"/>
        <item x="335"/>
        <item x="337"/>
        <item x="330"/>
        <item x="332"/>
        <item x="329"/>
        <item x="331"/>
        <item x="333"/>
        <item x="318"/>
        <item x="159"/>
        <item x="158"/>
        <item x="161"/>
        <item x="160"/>
        <item x="20"/>
        <item x="12"/>
        <item x="173"/>
        <item x="138"/>
        <item x="134"/>
        <item x="155"/>
        <item x="179"/>
        <item x="157"/>
        <item x="172"/>
        <item x="135"/>
        <item x="154"/>
        <item x="178"/>
        <item x="174"/>
        <item x="144"/>
        <item x="151"/>
        <item x="153"/>
        <item x="152"/>
        <item x="150"/>
        <item x="149"/>
        <item x="347"/>
        <item x="272"/>
        <item x="280"/>
        <item m="1" x="545"/>
        <item m="1" x="570"/>
        <item m="1" x="597"/>
        <item m="1" x="681"/>
        <item x="287"/>
        <item x="289"/>
        <item x="286"/>
        <item x="288"/>
        <item x="279"/>
        <item x="265"/>
        <item x="276"/>
        <item x="105"/>
        <item m="1" x="638"/>
        <item x="130"/>
        <item x="131"/>
        <item x="258"/>
        <item x="0"/>
        <item x="2"/>
        <item x="1"/>
        <item x="384"/>
        <item x="412"/>
        <item m="1" x="586"/>
        <item m="1" x="673"/>
        <item x="143"/>
        <item x="145"/>
        <item x="348"/>
        <item m="1" x="579"/>
        <item m="1" x="644"/>
        <item x="71"/>
        <item x="35"/>
        <item x="54"/>
        <item x="51"/>
        <item x="259"/>
        <item x="167"/>
        <item x="262"/>
        <item x="509"/>
        <item x="508"/>
        <item x="285"/>
        <item x="297"/>
        <item x="40"/>
        <item x="78"/>
        <item x="80"/>
        <item x="79"/>
        <item m="1" x="674"/>
        <item m="1" x="601"/>
        <item m="1" x="675"/>
        <item m="1" x="620"/>
        <item m="1" x="585"/>
        <item m="1" x="653"/>
        <item m="1" x="603"/>
        <item m="1" x="641"/>
        <item m="1" x="566"/>
        <item m="1" x="657"/>
        <item m="1" x="551"/>
        <item m="1" x="608"/>
        <item m="1" x="564"/>
        <item x="383"/>
        <item x="13"/>
        <item x="7"/>
        <item x="8"/>
        <item x="9"/>
        <item m="1" x="563"/>
        <item x="250"/>
        <item x="19"/>
        <item x="16"/>
        <item x="11"/>
        <item x="537"/>
        <item x="536"/>
        <item x="502"/>
        <item x="89"/>
        <item x="344"/>
        <item x="424"/>
        <item x="46"/>
        <item x="42"/>
        <item x="30"/>
        <item x="66"/>
        <item x="69"/>
        <item x="457"/>
        <item x="526"/>
        <item x="434"/>
        <item x="444"/>
        <item x="446"/>
        <item x="467"/>
        <item x="447"/>
        <item x="140"/>
        <item m="1" x="642"/>
        <item m="1" x="560"/>
        <item m="1" x="581"/>
        <item m="1" x="617"/>
        <item x="166"/>
        <item x="352"/>
        <item x="70"/>
        <item x="74"/>
        <item m="1" x="577"/>
        <item x="52"/>
        <item x="49"/>
        <item x="31"/>
        <item x="136"/>
        <item x="137"/>
        <item m="1" x="547"/>
        <item m="1" x="684"/>
        <item m="1" x="587"/>
        <item m="1" x="596"/>
        <item m="1" x="600"/>
        <item m="1" x="616"/>
        <item x="139"/>
        <item x="32"/>
        <item x="39"/>
        <item x="38"/>
        <item x="72"/>
        <item x="73"/>
        <item x="539"/>
        <item x="538"/>
        <item x="534"/>
        <item x="506"/>
        <item x="96"/>
        <item x="95"/>
        <item x="99"/>
        <item x="98"/>
        <item x="75"/>
        <item x="77"/>
        <item x="76"/>
        <item x="373"/>
        <item m="1" x="645"/>
        <item x="117"/>
        <item x="170"/>
        <item x="516"/>
        <item x="116"/>
        <item x="168"/>
        <item x="118"/>
        <item x="156"/>
        <item x="175"/>
        <item x="162"/>
        <item x="177"/>
        <item x="176"/>
        <item x="171"/>
        <item x="275"/>
        <item x="274"/>
        <item m="1" x="639"/>
        <item m="1" x="546"/>
        <item m="1" x="646"/>
        <item m="1" x="552"/>
        <item m="1" x="647"/>
        <item m="1" x="543"/>
        <item m="1" x="604"/>
        <item m="1" x="686"/>
        <item m="1" x="619"/>
        <item m="1" x="683"/>
        <item m="1" x="615"/>
        <item m="1" x="550"/>
        <item m="1" x="632"/>
        <item m="1" x="555"/>
        <item m="1" x="628"/>
        <item m="1" x="541"/>
        <item x="283"/>
        <item m="1" x="584"/>
        <item x="169"/>
        <item x="124"/>
        <item x="141"/>
        <item m="1" x="651"/>
        <item m="1" x="692"/>
        <item m="1" x="631"/>
        <item m="1" x="567"/>
        <item x="23"/>
        <item x="428"/>
        <item x="464"/>
        <item x="359"/>
        <item x="67"/>
        <item x="53"/>
        <item x="50"/>
        <item x="28"/>
        <item x="25"/>
        <item x="68"/>
        <item x="29"/>
        <item x="26"/>
        <item x="43"/>
        <item x="47"/>
        <item x="90"/>
        <item x="273"/>
        <item x="278"/>
        <item x="21"/>
        <item x="22"/>
        <item x="34"/>
        <item x="33"/>
        <item x="418"/>
        <item m="1" x="607"/>
        <item m="1" x="595"/>
        <item m="1" x="662"/>
        <item m="1" x="658"/>
        <item m="1" x="568"/>
        <item m="1" x="553"/>
        <item x="238"/>
        <item x="257"/>
        <item m="1" x="606"/>
        <item m="1" x="667"/>
        <item x="472"/>
        <item x="473"/>
        <item x="260"/>
        <item x="475"/>
        <item m="1" x="640"/>
        <item x="408"/>
        <item x="409"/>
        <item x="374"/>
        <item x="414"/>
        <item m="1" x="663"/>
        <item m="1" x="687"/>
        <item m="1" x="690"/>
        <item x="419"/>
        <item m="1" x="676"/>
        <item x="247"/>
        <item x="181"/>
        <item x="182"/>
        <item x="184"/>
        <item x="185"/>
        <item x="191"/>
        <item x="215"/>
        <item x="248"/>
        <item x="193"/>
        <item m="1" x="655"/>
        <item x="511"/>
        <item x="510"/>
        <item x="512"/>
        <item x="514"/>
        <item x="520"/>
        <item x="521"/>
        <item x="522"/>
        <item x="523"/>
        <item x="485"/>
        <item x="507"/>
        <item x="302"/>
        <item x="303"/>
        <item x="306"/>
        <item x="307"/>
        <item x="308"/>
        <item x="323"/>
        <item x="324"/>
        <item x="339"/>
        <item x="340"/>
        <item x="343"/>
        <item x="529"/>
        <item x="231"/>
        <item x="261"/>
        <item m="1" x="542"/>
        <item m="1" x="614"/>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654"/>
        <item x="334"/>
        <item x="481"/>
        <item x="503"/>
        <item x="504"/>
        <item x="486"/>
        <item x="478"/>
        <item x="479"/>
        <item x="183"/>
        <item x="186"/>
        <item x="198"/>
        <item x="194"/>
        <item x="200"/>
        <item x="201"/>
        <item m="1" x="574"/>
        <item m="1" x="590"/>
        <item m="1" x="557"/>
        <item m="1" x="580"/>
        <item m="1" x="666"/>
        <item x="476"/>
        <item x="501"/>
        <item x="532"/>
        <item x="433"/>
        <item x="254"/>
        <item x="345"/>
        <item x="346"/>
        <item x="431"/>
        <item m="1" x="624"/>
        <item x="435"/>
        <item m="1" x="659"/>
        <item m="1" x="643"/>
        <item x="450"/>
        <item m="1" x="668"/>
        <item x="455"/>
        <item x="458"/>
        <item x="459"/>
        <item x="460"/>
        <item x="461"/>
        <item x="463"/>
        <item x="505"/>
        <item x="443"/>
        <item x="482"/>
        <item x="187"/>
        <item x="188"/>
        <item x="189"/>
        <item x="190"/>
        <item m="1" x="556"/>
        <item x="454"/>
        <item x="462"/>
        <item x="469"/>
        <item x="474"/>
        <item x="477"/>
        <item x="515"/>
        <item x="517"/>
        <item m="1" x="569"/>
        <item x="524"/>
        <item x="525"/>
        <item m="1" x="593"/>
        <item m="1" x="582"/>
        <item m="1" x="627"/>
        <item m="1" x="689"/>
        <item m="1" x="592"/>
        <item m="1" x="633"/>
        <item m="1" x="599"/>
        <item m="1" x="609"/>
        <item m="1" x="682"/>
        <item m="1" x="629"/>
        <item m="1" x="685"/>
        <item m="1" x="623"/>
        <item x="240"/>
        <item x="241"/>
        <item x="242"/>
        <item x="243"/>
        <item x="244"/>
        <item x="245"/>
        <item x="246"/>
        <item m="1" x="583"/>
        <item m="1" x="548"/>
        <item m="1" x="691"/>
        <item m="1" x="575"/>
        <item m="1" x="591"/>
        <item m="1" x="671"/>
        <item m="1" x="688"/>
        <item m="1" x="561"/>
        <item m="1" x="670"/>
        <item x="487"/>
        <item x="533"/>
        <item x="180"/>
        <item x="192"/>
        <item m="1" x="635"/>
        <item x="195"/>
        <item x="484"/>
        <item x="488"/>
        <item x="234"/>
        <item x="264"/>
        <item x="266"/>
        <item x="263"/>
        <item x="292"/>
        <item x="293"/>
        <item x="281"/>
        <item x="282"/>
        <item x="294"/>
        <item x="295"/>
        <item x="314"/>
        <item x="316"/>
        <item m="1" x="650"/>
        <item x="489"/>
        <item x="490"/>
        <item x="491"/>
        <item x="492"/>
        <item x="493"/>
        <item x="494"/>
        <item x="495"/>
        <item x="496"/>
        <item x="497"/>
        <item x="498"/>
        <item m="1" x="565"/>
        <item x="251"/>
        <item x="252"/>
        <item x="253"/>
        <item x="228"/>
        <item x="255"/>
        <item x="199"/>
        <item x="196"/>
        <item x="202"/>
        <item m="1" x="680"/>
        <item m="1" x="665"/>
        <item m="1" x="562"/>
        <item m="1" x="669"/>
        <item x="206"/>
        <item m="1" x="652"/>
        <item m="1" x="572"/>
        <item m="1" x="661"/>
        <item m="1" x="589"/>
        <item m="1" x="612"/>
        <item m="1" x="540"/>
        <item m="1" x="679"/>
        <item m="1" x="611"/>
        <item m="1" x="618"/>
        <item m="1" x="588"/>
        <item m="1" x="610"/>
        <item m="1" x="598"/>
        <item m="1" x="549"/>
        <item m="1" x="605"/>
        <item m="1" x="554"/>
        <item m="1" x="672"/>
        <item m="1" x="621"/>
        <item m="1" x="637"/>
        <item m="1" x="648"/>
        <item m="1" x="625"/>
        <item m="1" x="636"/>
        <item m="1" x="576"/>
        <item x="212"/>
        <item x="213"/>
        <item x="432"/>
        <item x="448"/>
        <item x="203"/>
        <item x="204"/>
        <item x="205"/>
        <item x="208"/>
        <item x="209"/>
        <item x="210"/>
        <item x="211"/>
        <item x="214"/>
        <item x="249"/>
        <item x="371"/>
        <item x="387"/>
        <item x="388"/>
        <item x="389"/>
        <item x="390"/>
        <item x="391"/>
        <item x="392"/>
        <item x="393"/>
        <item x="394"/>
        <item x="395"/>
        <item x="396"/>
        <item m="1" x="634"/>
        <item m="1" x="678"/>
        <item x="353"/>
        <item x="400"/>
        <item x="421"/>
        <item x="399"/>
        <item x="423"/>
        <item x="360"/>
        <item m="1" x="558"/>
        <item x="377"/>
        <item x="355"/>
        <item x="410"/>
        <item x="411"/>
        <item x="413"/>
        <item x="420"/>
        <item x="426"/>
        <item x="378"/>
        <item x="379"/>
        <item x="381"/>
        <item x="382"/>
        <item x="375"/>
        <item m="1" x="63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compact="0" outline="0" showAll="0"/>
    <pivotField compact="0" outline="0" showAll="0"/>
    <pivotField showAll="0" defaultSubtotal="0">
      <items count="132">
        <item x="44"/>
        <item x="45"/>
        <item x="51"/>
        <item x="25"/>
        <item x="19"/>
        <item x="22"/>
        <item x="21"/>
        <item x="20"/>
        <item x="30"/>
        <item x="29"/>
        <item x="24"/>
        <item x="23"/>
        <item m="1" x="127"/>
        <item x="18"/>
        <item x="79"/>
        <item x="100"/>
        <item x="7"/>
        <item x="8"/>
        <item x="61"/>
        <item x="2"/>
        <item x="4"/>
        <item x="28"/>
        <item x="26"/>
        <item x="34"/>
        <item x="31"/>
        <item x="33"/>
        <item x="32"/>
        <item x="27"/>
        <item x="58"/>
        <item x="56"/>
        <item x="55"/>
        <item x="59"/>
        <item x="1"/>
        <item x="71"/>
        <item x="15"/>
        <item x="17"/>
        <item x="75"/>
        <item x="3"/>
        <item x="46"/>
        <item x="6"/>
        <item x="5"/>
        <item x="116"/>
        <item x="115"/>
        <item x="70"/>
        <item x="88"/>
        <item x="9"/>
        <item x="10"/>
        <item x="11"/>
        <item x="94"/>
        <item x="92"/>
        <item x="97"/>
        <item x="12"/>
        <item x="14"/>
        <item x="13"/>
        <item x="118"/>
        <item x="117"/>
        <item x="114"/>
        <item x="16"/>
        <item x="72"/>
        <item x="60"/>
        <item x="89"/>
        <item x="96"/>
        <item m="1" x="130"/>
        <item x="82"/>
        <item x="0"/>
        <item m="1" x="120"/>
        <item m="1" x="129"/>
        <item x="101"/>
        <item x="48"/>
        <item x="49"/>
        <item x="111"/>
        <item x="62"/>
        <item x="63"/>
        <item x="64"/>
        <item x="65"/>
        <item x="67"/>
        <item x="68"/>
        <item x="69"/>
        <item x="80"/>
        <item x="112"/>
        <item x="57"/>
        <item x="66"/>
        <item x="104"/>
        <item x="109"/>
        <item x="103"/>
        <item x="37"/>
        <item x="38"/>
        <item x="85"/>
        <item x="102"/>
        <item x="108"/>
        <item x="110"/>
        <item x="91"/>
        <item x="93"/>
        <item x="95"/>
        <item x="98"/>
        <item m="1" x="122"/>
        <item x="47"/>
        <item m="1" x="128"/>
        <item x="106"/>
        <item x="113"/>
        <item x="35"/>
        <item x="36"/>
        <item x="105"/>
        <item x="52"/>
        <item x="53"/>
        <item x="54"/>
        <item m="1" x="131"/>
        <item m="1" x="125"/>
        <item m="1" x="121"/>
        <item m="1" x="126"/>
        <item m="1" x="123"/>
        <item x="39"/>
        <item x="40"/>
        <item x="50"/>
        <item x="76"/>
        <item x="77"/>
        <item x="83"/>
        <item x="86"/>
        <item x="87"/>
        <item x="73"/>
        <item x="74"/>
        <item x="81"/>
        <item m="1" x="119"/>
        <item m="1" x="124"/>
        <item x="78"/>
        <item x="41"/>
        <item x="42"/>
        <item x="43"/>
        <item x="84"/>
        <item x="90"/>
        <item x="99"/>
        <item x="107"/>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6">
        <item x="10"/>
        <item x="7"/>
        <item x="9"/>
        <item x="2"/>
        <item x="0"/>
        <item x="3"/>
        <item x="8"/>
        <item x="1"/>
        <item x="11"/>
        <item x="4"/>
        <item x="5"/>
        <item x="6"/>
        <item x="12"/>
        <item m="1" x="13"/>
        <item m="1" x="1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x="1"/>
      </items>
    </pivotField>
    <pivotField compact="0" outline="0" showAll="0"/>
    <pivotField compact="0" outline="0" showAll="0"/>
    <pivotField compact="0" outline="0" showAll="0"/>
    <pivotField axis="axisPage" compact="0" outline="0" showAll="0">
      <items count="3">
        <item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dataField="1" compact="0" outline="0" showAll="0"/>
    <pivotField compact="0" outline="0" showAll="0"/>
  </pivotFields>
  <rowFields count="1">
    <field x="1"/>
  </rowFields>
  <rowItems count="7">
    <i>
      <x v="5"/>
    </i>
    <i>
      <x v="7"/>
    </i>
    <i>
      <x v="1"/>
    </i>
    <i>
      <x v="8"/>
    </i>
    <i>
      <x v="6"/>
    </i>
    <i>
      <x v="3"/>
    </i>
    <i>
      <x v="4"/>
    </i>
  </rowItems>
  <colItems count="1">
    <i/>
  </colItems>
  <pageFields count="4">
    <pageField fld="118" item="0" hier="-1"/>
    <pageField fld="119" item="1" hier="-1"/>
    <pageField fld="123" hier="-1"/>
    <pageField fld="124" hier="-1"/>
  </pageFields>
  <dataFields count="1">
    <dataField name="平均值 - lenTerms" fld="141" subtotal="average" baseField="1" baseItem="7" numFmtId="172"/>
  </dataFields>
  <formats count="22">
    <format dxfId="418">
      <pivotArea type="all" dataOnly="0" outline="0" fieldPosition="0"/>
    </format>
    <format dxfId="417">
      <pivotArea field="2" type="button" dataOnly="0" labelOnly="1" outline="0"/>
    </format>
    <format dxfId="416">
      <pivotArea field="9" type="button" dataOnly="0" labelOnly="1" outline="0"/>
    </format>
    <format dxfId="415">
      <pivotArea field="3" type="button" dataOnly="0" labelOnly="1" outline="0"/>
    </format>
    <format dxfId="414">
      <pivotArea field="4" type="button" dataOnly="0" labelOnly="1" outline="0"/>
    </format>
    <format dxfId="413">
      <pivotArea field="6" type="button" dataOnly="0" labelOnly="1" outline="0"/>
    </format>
    <format dxfId="412">
      <pivotArea field="16" type="button" dataOnly="0" labelOnly="1" outline="0"/>
    </format>
    <format dxfId="411">
      <pivotArea type="all" dataOnly="0" outline="0" fieldPosition="0"/>
    </format>
    <format dxfId="410">
      <pivotArea field="2" type="button" dataOnly="0" labelOnly="1" outline="0"/>
    </format>
    <format dxfId="409">
      <pivotArea field="9" type="button" dataOnly="0" labelOnly="1" outline="0"/>
    </format>
    <format dxfId="408">
      <pivotArea field="3" type="button" dataOnly="0" labelOnly="1" outline="0"/>
    </format>
    <format dxfId="407">
      <pivotArea field="4" type="button" dataOnly="0" labelOnly="1" outline="0"/>
    </format>
    <format dxfId="406">
      <pivotArea field="6" type="button" dataOnly="0" labelOnly="1" outline="0"/>
    </format>
    <format dxfId="405">
      <pivotArea field="16" type="button" dataOnly="0" labelOnly="1" outline="0"/>
    </format>
    <format dxfId="404">
      <pivotArea type="all" dataOnly="0" outline="0" fieldPosition="0"/>
    </format>
    <format dxfId="403">
      <pivotArea field="2" type="button" dataOnly="0" labelOnly="1" outline="0"/>
    </format>
    <format dxfId="402">
      <pivotArea field="9" type="button" dataOnly="0" labelOnly="1" outline="0"/>
    </format>
    <format dxfId="401">
      <pivotArea field="3" type="button" dataOnly="0" labelOnly="1" outline="0"/>
    </format>
    <format dxfId="400">
      <pivotArea field="4" type="button" dataOnly="0" labelOnly="1" outline="0"/>
    </format>
    <format dxfId="399">
      <pivotArea field="6" type="button" dataOnly="0" labelOnly="1" outline="0"/>
    </format>
    <format dxfId="398">
      <pivotArea field="16" type="button" dataOnly="0" labelOnly="1" outline="0"/>
    </format>
    <format dxfId="397">
      <pivotArea outline="0" fieldPosition="0">
        <references count="1">
          <reference field="4294967294" count="1">
            <x v="0"/>
          </reference>
        </references>
      </pivotArea>
    </format>
  </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樞紐分析表10"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chartFormat="22">
  <location ref="BT8:BV8" firstHeaderRow="1" firstDataRow="1" firstDataCol="3" rowPageCount="5" colPageCount="1"/>
  <pivotFields count="143">
    <pivotField compact="0" outline="0" showAll="0"/>
    <pivotField compact="0" outline="0" showAll="0" defaultSubtotal="0"/>
    <pivotField compact="0" outline="0" showAll="0">
      <items count="21">
        <item x="0"/>
        <item x="5"/>
        <item x="6"/>
        <item x="2"/>
        <item x="3"/>
        <item x="1"/>
        <item x="14"/>
        <item x="18"/>
        <item x="4"/>
        <item x="11"/>
        <item x="19"/>
        <item x="7"/>
        <item x="8"/>
        <item x="9"/>
        <item x="15"/>
        <item x="16"/>
        <item x="12"/>
        <item x="17"/>
        <item x="10"/>
        <item x="13"/>
        <item t="default"/>
      </items>
    </pivotField>
    <pivotField axis="axisRow" compact="0" outline="0" showAll="0" defaultSubtotal="0">
      <items count="640">
        <item m="1" x="542"/>
        <item x="64"/>
        <item x="63"/>
        <item x="221"/>
        <item x="230"/>
        <item x="244"/>
        <item x="231"/>
        <item x="229"/>
        <item x="127"/>
        <item x="79"/>
        <item x="89"/>
        <item x="81"/>
        <item x="128"/>
        <item x="131"/>
        <item x="130"/>
        <item x="135"/>
        <item x="134"/>
        <item x="132"/>
        <item x="133"/>
        <item x="129"/>
        <item x="87"/>
        <item x="166"/>
        <item x="90"/>
        <item x="85"/>
        <item x="86"/>
        <item x="107"/>
        <item x="112"/>
        <item x="99"/>
        <item x="94"/>
        <item x="91"/>
        <item x="98"/>
        <item x="97"/>
        <item x="96"/>
        <item x="95"/>
        <item x="167"/>
        <item x="118"/>
        <item x="117"/>
        <item x="125"/>
        <item x="124"/>
        <item x="165"/>
        <item x="80"/>
        <item x="88"/>
        <item x="123"/>
        <item x="122"/>
        <item x="116"/>
        <item x="115"/>
        <item x="119"/>
        <item x="114"/>
        <item x="126"/>
        <item x="121"/>
        <item x="82"/>
        <item x="100"/>
        <item x="106"/>
        <item x="104"/>
        <item x="101"/>
        <item x="105"/>
        <item x="120"/>
        <item x="113"/>
        <item x="102"/>
        <item m="1" x="602"/>
        <item x="140"/>
        <item m="1" x="570"/>
        <item x="394"/>
        <item m="1" x="622"/>
        <item x="446"/>
        <item m="1" x="529"/>
        <item x="36"/>
        <item x="35"/>
        <item x="17"/>
        <item x="59"/>
        <item x="60"/>
        <item x="18"/>
        <item x="15"/>
        <item m="1" x="590"/>
        <item x="286"/>
        <item x="47"/>
        <item x="43"/>
        <item x="295"/>
        <item m="1" x="589"/>
        <item m="1" x="566"/>
        <item x="281"/>
        <item x="280"/>
        <item x="294"/>
        <item x="203"/>
        <item x="111"/>
        <item x="54"/>
        <item x="58"/>
        <item x="14"/>
        <item x="56"/>
        <item x="55"/>
        <item x="57"/>
        <item x="62"/>
        <item x="61"/>
        <item x="427"/>
        <item x="3"/>
        <item x="5"/>
        <item x="4"/>
        <item x="6"/>
        <item x="10"/>
        <item x="342"/>
        <item x="44"/>
        <item x="26"/>
        <item x="23"/>
        <item x="40"/>
        <item x="316"/>
        <item x="315"/>
        <item x="318"/>
        <item x="317"/>
        <item x="326"/>
        <item x="328"/>
        <item x="325"/>
        <item x="327"/>
        <item x="320"/>
        <item x="322"/>
        <item x="319"/>
        <item x="321"/>
        <item x="323"/>
        <item x="308"/>
        <item x="161"/>
        <item x="160"/>
        <item x="163"/>
        <item x="162"/>
        <item m="1" x="569"/>
        <item x="346"/>
        <item x="109"/>
        <item x="136"/>
        <item x="157"/>
        <item x="175"/>
        <item x="159"/>
        <item x="168"/>
        <item x="169"/>
        <item x="138"/>
        <item x="139"/>
        <item x="156"/>
        <item x="174"/>
        <item x="170"/>
        <item x="137"/>
        <item x="149"/>
        <item x="143"/>
        <item x="146"/>
        <item x="153"/>
        <item x="148"/>
        <item x="155"/>
        <item x="147"/>
        <item x="154"/>
        <item x="150"/>
        <item x="144"/>
        <item x="145"/>
        <item x="152"/>
        <item x="151"/>
        <item x="337"/>
        <item x="336"/>
        <item x="339"/>
        <item x="262"/>
        <item x="270"/>
        <item m="1" x="517"/>
        <item m="1" x="534"/>
        <item m="1" x="561"/>
        <item m="1" x="630"/>
        <item x="277"/>
        <item x="279"/>
        <item x="276"/>
        <item x="278"/>
        <item x="269"/>
        <item x="255"/>
        <item x="266"/>
        <item x="103"/>
        <item m="1" x="603"/>
        <item x="177"/>
        <item x="0"/>
        <item x="2"/>
        <item x="1"/>
        <item x="397"/>
        <item m="1" x="550"/>
        <item x="347"/>
        <item x="352"/>
        <item m="1" x="559"/>
        <item m="1" x="584"/>
        <item m="1" x="541"/>
        <item m="1" x="610"/>
        <item x="70"/>
        <item x="34"/>
        <item x="53"/>
        <item x="50"/>
        <item x="349"/>
        <item x="178"/>
        <item x="356"/>
        <item x="357"/>
        <item x="252"/>
        <item x="483"/>
        <item x="482"/>
        <item x="275"/>
        <item x="287"/>
        <item x="39"/>
        <item x="76"/>
        <item x="78"/>
        <item x="77"/>
        <item m="1" x="619"/>
        <item m="1" x="565"/>
        <item m="1" x="627"/>
        <item m="1" x="605"/>
        <item m="1" x="549"/>
        <item m="1" x="617"/>
        <item m="1" x="524"/>
        <item m="1" x="608"/>
        <item m="1" x="531"/>
        <item m="1" x="555"/>
        <item m="1" x="522"/>
        <item m="1" x="572"/>
        <item x="370"/>
        <item m="1" x="620"/>
        <item x="371"/>
        <item x="13"/>
        <item x="7"/>
        <item x="8"/>
        <item x="9"/>
        <item x="227"/>
        <item x="225"/>
        <item x="223"/>
        <item x="353"/>
        <item x="428"/>
        <item x="432"/>
        <item x="434"/>
        <item x="19"/>
        <item x="16"/>
        <item x="11"/>
        <item x="110"/>
        <item x="511"/>
        <item x="510"/>
        <item x="476"/>
        <item x="335"/>
        <item x="334"/>
        <item x="408"/>
        <item x="350"/>
        <item x="345"/>
        <item x="45"/>
        <item x="41"/>
        <item x="29"/>
        <item x="65"/>
        <item x="68"/>
        <item x="436"/>
        <item x="500"/>
        <item x="417"/>
        <item x="423"/>
        <item x="425"/>
        <item x="443"/>
        <item x="180"/>
        <item x="426"/>
        <item x="413"/>
        <item x="142"/>
        <item x="38"/>
        <item x="37"/>
        <item x="31"/>
        <item m="1" x="609"/>
        <item m="1" x="573"/>
        <item m="1" x="527"/>
        <item m="1" x="544"/>
        <item x="69"/>
        <item x="72"/>
        <item m="1" x="539"/>
        <item x="51"/>
        <item x="48"/>
        <item x="30"/>
        <item x="108"/>
        <item m="1" x="615"/>
        <item m="1" x="519"/>
        <item m="1" x="634"/>
        <item m="1" x="560"/>
        <item m="1" x="564"/>
        <item m="1" x="581"/>
        <item x="12"/>
        <item x="141"/>
        <item x="71"/>
        <item x="513"/>
        <item x="512"/>
        <item x="508"/>
        <item x="480"/>
        <item x="93"/>
        <item x="92"/>
        <item x="73"/>
        <item x="75"/>
        <item x="74"/>
        <item x="351"/>
        <item m="1" x="579"/>
        <item x="359"/>
        <item x="360"/>
        <item m="1" x="597"/>
        <item m="1" x="540"/>
        <item m="1" x="611"/>
        <item x="490"/>
        <item x="158"/>
        <item x="171"/>
        <item x="164"/>
        <item x="173"/>
        <item x="172"/>
        <item x="84"/>
        <item x="83"/>
        <item x="265"/>
        <item x="264"/>
        <item m="1" x="604"/>
        <item m="1" x="518"/>
        <item m="1" x="612"/>
        <item m="1" x="523"/>
        <item m="1" x="613"/>
        <item m="1" x="516"/>
        <item m="1" x="568"/>
        <item m="1" x="636"/>
        <item m="1" x="583"/>
        <item m="1" x="633"/>
        <item m="1" x="580"/>
        <item m="1" x="521"/>
        <item m="1" x="596"/>
        <item m="1" x="525"/>
        <item m="1" x="592"/>
        <item m="1" x="514"/>
        <item x="273"/>
        <item m="1" x="548"/>
        <item x="344"/>
        <item x="22"/>
        <item x="411"/>
        <item x="442"/>
        <item m="1" x="632"/>
        <item x="354"/>
        <item x="66"/>
        <item x="52"/>
        <item x="49"/>
        <item x="27"/>
        <item x="24"/>
        <item x="67"/>
        <item x="28"/>
        <item x="25"/>
        <item x="42"/>
        <item x="46"/>
        <item x="263"/>
        <item x="268"/>
        <item x="20"/>
        <item x="21"/>
        <item x="33"/>
        <item x="32"/>
        <item x="400"/>
        <item m="1" x="535"/>
        <item m="1" x="571"/>
        <item m="1" x="558"/>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axis="axisRow" compact="0" outline="0" showAll="0" defaultSubtotal="0">
      <items count="799">
        <item x="140"/>
        <item x="139"/>
        <item x="12"/>
        <item x="49"/>
        <item x="52"/>
        <item x="24"/>
        <item x="42"/>
        <item x="46"/>
        <item x="25"/>
        <item x="31"/>
        <item x="38"/>
        <item x="37"/>
        <item m="1" x="633"/>
        <item m="1" x="648"/>
        <item x="265"/>
        <item m="1" x="605"/>
        <item m="1" x="542"/>
        <item m="1" x="621"/>
        <item x="268"/>
        <item m="1" x="735"/>
        <item m="1" x="528"/>
        <item x="74"/>
        <item x="78"/>
        <item x="163"/>
        <item x="162"/>
        <item x="164"/>
        <item x="165"/>
        <item x="161"/>
        <item x="27"/>
        <item x="28"/>
        <item x="75"/>
        <item x="56"/>
        <item x="55"/>
        <item x="54"/>
        <item x="14"/>
        <item x="58"/>
        <item x="57"/>
        <item x="343"/>
        <item x="287"/>
        <item x="2"/>
        <item x="1"/>
        <item x="177"/>
        <item x="457"/>
        <item x="159"/>
        <item x="171"/>
        <item x="173"/>
        <item x="172"/>
        <item x="157"/>
        <item x="0"/>
        <item x="244"/>
        <item x="41"/>
        <item x="45"/>
        <item x="29"/>
        <item x="63"/>
        <item x="67"/>
        <item x="66"/>
        <item x="64"/>
        <item x="337"/>
        <item x="22"/>
        <item x="360"/>
        <item x="401"/>
        <item x="143"/>
        <item x="69"/>
        <item x="178"/>
        <item m="1" x="770"/>
        <item x="104"/>
        <item x="39"/>
        <item x="71"/>
        <item x="438"/>
        <item x="352"/>
        <item x="437"/>
        <item x="426"/>
        <item m="1" x="561"/>
        <item m="1" x="791"/>
        <item m="1" x="677"/>
        <item m="1" x="717"/>
        <item m="1" x="797"/>
        <item m="1" x="524"/>
        <item m="1" x="654"/>
        <item m="1" x="739"/>
        <item m="1" x="646"/>
        <item m="1" x="715"/>
        <item m="1" x="731"/>
        <item x="26"/>
        <item x="229"/>
        <item x="221"/>
        <item x="231"/>
        <item x="230"/>
        <item x="111"/>
        <item x="87"/>
        <item x="93"/>
        <item x="94"/>
        <item x="97"/>
        <item x="167"/>
        <item x="98"/>
        <item x="96"/>
        <item x="134"/>
        <item x="130"/>
        <item x="136"/>
        <item x="132"/>
        <item x="135"/>
        <item x="131"/>
        <item x="133"/>
        <item x="128"/>
        <item x="101"/>
        <item x="106"/>
        <item x="103"/>
        <item x="105"/>
        <item x="107"/>
        <item x="102"/>
        <item x="80"/>
        <item x="91"/>
        <item x="126"/>
        <item x="125"/>
        <item x="89"/>
        <item x="113"/>
        <item x="108"/>
        <item x="88"/>
        <item x="119"/>
        <item x="118"/>
        <item x="92"/>
        <item x="95"/>
        <item x="166"/>
        <item x="129"/>
        <item x="82"/>
        <item x="81"/>
        <item x="90"/>
        <item x="100"/>
        <item x="86"/>
        <item x="121"/>
        <item x="114"/>
        <item x="122"/>
        <item x="127"/>
        <item x="115"/>
        <item x="120"/>
        <item x="117"/>
        <item x="116"/>
        <item x="124"/>
        <item x="123"/>
        <item x="83"/>
        <item x="109"/>
        <item x="84"/>
        <item x="85"/>
        <item x="110"/>
        <item x="112"/>
        <item x="10"/>
        <item x="3"/>
        <item x="5"/>
        <item x="4"/>
        <item x="6"/>
        <item m="1" x="642"/>
        <item m="1" x="784"/>
        <item x="491"/>
        <item x="190"/>
        <item x="19"/>
        <item x="16"/>
        <item x="11"/>
        <item x="197"/>
        <item x="198"/>
        <item x="199"/>
        <item x="187"/>
        <item x="195"/>
        <item x="191"/>
        <item x="196"/>
        <item x="99"/>
        <item m="1" x="758"/>
        <item x="357"/>
        <item m="1" x="611"/>
        <item m="1" x="690"/>
        <item m="1" x="520"/>
        <item m="1" x="559"/>
        <item x="362"/>
        <item x="72"/>
        <item x="76"/>
        <item x="211"/>
        <item x="429"/>
        <item x="428"/>
        <item x="40"/>
        <item x="232"/>
        <item x="44"/>
        <item x="23"/>
        <item x="142"/>
        <item x="174"/>
        <item x="170"/>
        <item x="168"/>
        <item x="175"/>
        <item x="160"/>
        <item x="137"/>
        <item x="169"/>
        <item x="158"/>
        <item x="138"/>
        <item x="156"/>
        <item x="15"/>
        <item x="79"/>
        <item x="50"/>
        <item x="53"/>
        <item x="141"/>
        <item x="373"/>
        <item x="338"/>
        <item x="371"/>
        <item x="275"/>
        <item m="1" x="562"/>
        <item m="1" x="652"/>
        <item x="13"/>
        <item x="21"/>
        <item x="18"/>
        <item x="20"/>
        <item x="17"/>
        <item x="59"/>
        <item x="60"/>
        <item x="358"/>
        <item x="412"/>
        <item x="443"/>
        <item x="511"/>
        <item x="340"/>
        <item x="354"/>
        <item x="223"/>
        <item x="252"/>
        <item x="233"/>
        <item x="43"/>
        <item x="47"/>
        <item x="180"/>
        <item x="449"/>
        <item x="427"/>
        <item x="501"/>
        <item x="181"/>
        <item x="424"/>
        <item x="61"/>
        <item x="30"/>
        <item x="477"/>
        <item x="484"/>
        <item x="483"/>
        <item x="241"/>
        <item m="1" x="769"/>
        <item x="395"/>
        <item x="248"/>
        <item x="346"/>
        <item x="336"/>
        <item m="1" x="618"/>
        <item x="409"/>
        <item x="68"/>
        <item x="70"/>
        <item x="372"/>
        <item x="513"/>
        <item x="514"/>
        <item x="504"/>
        <item x="509"/>
        <item x="481"/>
        <item x="36"/>
        <item x="35"/>
        <item x="34"/>
        <item x="203"/>
        <item x="505"/>
        <item x="48"/>
        <item x="51"/>
        <item x="222"/>
        <item m="1" x="591"/>
        <item x="355"/>
        <item x="149"/>
        <item x="151"/>
        <item x="147"/>
        <item x="154"/>
        <item x="148"/>
        <item x="155"/>
        <item x="145"/>
        <item x="152"/>
        <item x="146"/>
        <item x="153"/>
        <item x="144"/>
        <item x="150"/>
        <item x="353"/>
        <item m="1" x="772"/>
        <item x="32"/>
        <item x="33"/>
        <item x="73"/>
        <item x="7"/>
        <item x="8"/>
        <item x="9"/>
        <item x="77"/>
        <item x="65"/>
        <item x="62"/>
        <item m="1" x="594"/>
        <item x="361"/>
        <item x="348"/>
        <item x="398"/>
        <item x="345"/>
        <item m="1" x="637"/>
        <item m="1" x="638"/>
        <item m="1" x="689"/>
        <item x="194"/>
        <item m="1" x="722"/>
        <item x="317"/>
        <item m="1" x="667"/>
        <item x="325"/>
        <item x="368"/>
        <item x="225"/>
        <item x="246"/>
        <item x="448"/>
        <item x="452"/>
        <item x="400"/>
        <item x="402"/>
        <item x="447"/>
        <item x="350"/>
        <item x="486"/>
        <item x="487"/>
        <item x="495"/>
        <item x="496"/>
        <item x="497"/>
        <item x="498"/>
        <item x="460"/>
        <item x="482"/>
        <item m="1" x="778"/>
        <item x="293"/>
        <item m="1" x="728"/>
        <item m="1" x="644"/>
        <item x="299"/>
        <item m="1" x="575"/>
        <item m="1" x="785"/>
        <item m="1" x="587"/>
        <item m="1" x="670"/>
        <item m="1" x="552"/>
        <item x="485"/>
        <item x="356"/>
        <item m="1" x="678"/>
        <item x="227"/>
        <item m="1" x="640"/>
        <item x="251"/>
        <item m="1" x="581"/>
        <item m="1" x="647"/>
        <item m="1" x="625"/>
        <item x="261"/>
        <item x="274"/>
        <item m="1" x="609"/>
        <item m="1" x="615"/>
        <item x="289"/>
        <item x="291"/>
        <item x="270"/>
        <item m="1" x="662"/>
        <item m="1" x="636"/>
        <item m="1" x="630"/>
        <item m="1" x="687"/>
        <item m="1" x="567"/>
        <item m="1" x="656"/>
        <item x="301"/>
        <item x="309"/>
        <item m="1" x="666"/>
        <item m="1" x="732"/>
        <item m="1" x="634"/>
        <item x="333"/>
        <item x="488"/>
        <item x="489"/>
        <item x="494"/>
        <item x="226"/>
        <item x="224"/>
        <item m="1" x="706"/>
        <item m="1" x="683"/>
        <item x="258"/>
        <item m="1" x="776"/>
        <item m="1" x="529"/>
        <item m="1" x="753"/>
        <item m="1" x="709"/>
        <item m="1" x="523"/>
        <item m="1" x="659"/>
        <item m="1" x="616"/>
        <item m="1" x="781"/>
        <item m="1" x="682"/>
        <item m="1" x="516"/>
        <item m="1" x="535"/>
        <item m="1" x="527"/>
        <item m="1" x="579"/>
        <item m="1" x="518"/>
        <item m="1" x="629"/>
        <item m="1" x="714"/>
        <item x="303"/>
        <item m="1" x="607"/>
        <item m="1" x="766"/>
        <item m="1" x="788"/>
        <item m="1" x="628"/>
        <item m="1" x="713"/>
        <item x="319"/>
        <item m="1" x="606"/>
        <item m="1" x="765"/>
        <item x="510"/>
        <item x="456"/>
        <item x="479"/>
        <item x="461"/>
        <item x="454"/>
        <item x="453"/>
        <item x="179"/>
        <item x="242"/>
        <item x="347"/>
        <item m="1" x="780"/>
        <item x="451"/>
        <item x="476"/>
        <item x="478"/>
        <item x="507"/>
        <item x="247"/>
        <item x="349"/>
        <item x="351"/>
        <item m="1" x="744"/>
        <item m="1" x="745"/>
        <item x="413"/>
        <item x="414"/>
        <item x="415"/>
        <item x="430"/>
        <item x="433"/>
        <item x="435"/>
        <item x="439"/>
        <item x="440"/>
        <item x="442"/>
        <item x="480"/>
        <item m="1" x="568"/>
        <item x="364"/>
        <item m="1" x="761"/>
        <item m="1" x="672"/>
        <item m="1" x="540"/>
        <item m="1" x="756"/>
        <item m="1" x="601"/>
        <item m="1" x="676"/>
        <item m="1" x="790"/>
        <item m="1" x="560"/>
        <item m="1" x="741"/>
        <item m="1" x="663"/>
        <item m="1" x="699"/>
        <item m="1" x="679"/>
        <item m="1" x="539"/>
        <item m="1" x="686"/>
        <item m="1" x="576"/>
        <item m="1" x="750"/>
        <item m="1" x="684"/>
        <item m="1" x="707"/>
        <item m="1" x="693"/>
        <item m="1" x="553"/>
        <item m="1" x="694"/>
        <item m="1" x="593"/>
        <item m="1" x="768"/>
        <item m="1" x="705"/>
        <item m="1" x="730"/>
        <item m="1" x="711"/>
        <item m="1" x="578"/>
        <item m="1" x="718"/>
        <item x="423"/>
        <item x="506"/>
        <item x="182"/>
        <item x="418"/>
        <item x="434"/>
        <item x="444"/>
        <item x="445"/>
        <item x="450"/>
        <item x="490"/>
        <item x="492"/>
        <item x="499"/>
        <item x="500"/>
        <item m="1" x="571"/>
        <item m="1" x="740"/>
        <item m="1" x="748"/>
        <item m="1" x="665"/>
        <item m="1" x="743"/>
        <item m="1" x="613"/>
        <item m="1" x="541"/>
        <item m="1" x="746"/>
        <item m="1" x="655"/>
        <item m="1" x="604"/>
        <item m="1" x="589"/>
        <item m="1" x="759"/>
        <item x="512"/>
        <item x="183"/>
        <item x="184"/>
        <item x="185"/>
        <item x="186"/>
        <item m="1" x="599"/>
        <item m="1" x="556"/>
        <item x="234"/>
        <item x="235"/>
        <item x="236"/>
        <item x="237"/>
        <item x="238"/>
        <item x="239"/>
        <item x="240"/>
        <item x="193"/>
        <item m="1" x="592"/>
        <item m="1" x="549"/>
        <item m="1" x="657"/>
        <item m="1" x="639"/>
        <item m="1" x="590"/>
        <item m="1" x="569"/>
        <item m="1" x="526"/>
        <item m="1" x="582"/>
        <item x="441"/>
        <item m="1" x="551"/>
        <item x="462"/>
        <item x="508"/>
        <item x="176"/>
        <item x="188"/>
        <item x="189"/>
        <item x="192"/>
        <item m="1" x="723"/>
        <item m="1" x="614"/>
        <item m="1" x="695"/>
        <item m="1" x="664"/>
        <item m="1" x="531"/>
        <item m="1" x="635"/>
        <item m="1" x="521"/>
        <item m="1" x="563"/>
        <item m="1" x="702"/>
        <item m="1" x="661"/>
        <item m="1" x="533"/>
        <item m="1" x="598"/>
        <item m="1" x="627"/>
        <item m="1" x="558"/>
        <item m="1" x="538"/>
        <item m="1" x="671"/>
        <item m="1" x="691"/>
        <item m="1" x="572"/>
        <item m="1" x="725"/>
        <item m="1" x="543"/>
        <item m="1" x="727"/>
        <item m="1" x="573"/>
        <item m="1" x="708"/>
        <item m="1" x="564"/>
        <item m="1" x="624"/>
        <item m="1" x="700"/>
        <item m="1" x="782"/>
        <item m="1" x="537"/>
        <item m="1" x="583"/>
        <item m="1" x="754"/>
        <item m="1" x="645"/>
        <item m="1" x="610"/>
        <item m="1" x="703"/>
        <item m="1" x="742"/>
        <item m="1" x="650"/>
        <item m="1" x="763"/>
        <item m="1" x="760"/>
        <item m="1" x="786"/>
        <item m="1" x="685"/>
        <item m="1" x="623"/>
        <item m="1" x="612"/>
        <item m="1" x="574"/>
        <item m="1" x="774"/>
        <item m="1" x="775"/>
        <item m="1" x="565"/>
        <item m="1" x="777"/>
        <item m="1" x="787"/>
        <item m="1" x="738"/>
        <item m="1" x="737"/>
        <item m="1" x="681"/>
        <item m="1" x="793"/>
        <item m="1" x="701"/>
        <item m="1" x="783"/>
        <item m="1" x="626"/>
        <item m="1" x="704"/>
        <item m="1" x="649"/>
        <item m="1" x="557"/>
        <item m="1" x="795"/>
        <item m="1" x="619"/>
        <item m="1" x="734"/>
        <item x="459"/>
        <item x="463"/>
        <item m="1" x="586"/>
        <item m="1" x="755"/>
        <item m="1" x="726"/>
        <item m="1" x="631"/>
        <item m="1" x="789"/>
        <item m="1" x="545"/>
        <item m="1" x="597"/>
        <item m="1" x="729"/>
        <item x="250"/>
        <item m="1" x="773"/>
        <item m="1" x="550"/>
        <item x="257"/>
        <item x="260"/>
        <item x="262"/>
        <item x="263"/>
        <item x="264"/>
        <item x="266"/>
        <item x="269"/>
        <item x="288"/>
        <item m="1" x="608"/>
        <item x="256"/>
        <item m="1" x="751"/>
        <item x="294"/>
        <item x="295"/>
        <item m="1" x="602"/>
        <item m="1" x="757"/>
        <item m="1" x="548"/>
        <item m="1" x="721"/>
        <item m="1" x="580"/>
        <item m="1" x="570"/>
        <item m="1" x="733"/>
        <item m="1" x="519"/>
        <item m="1" x="554"/>
        <item x="300"/>
        <item x="302"/>
        <item m="1" x="752"/>
        <item m="1" x="767"/>
        <item x="308"/>
        <item m="1" x="764"/>
        <item m="1" x="660"/>
        <item x="316"/>
        <item x="318"/>
        <item x="324"/>
        <item x="332"/>
        <item m="1" x="584"/>
        <item m="1" x="585"/>
        <item x="464"/>
        <item x="465"/>
        <item x="466"/>
        <item x="467"/>
        <item x="468"/>
        <item m="1" x="653"/>
        <item m="1" x="620"/>
        <item m="1" x="632"/>
        <item x="472"/>
        <item x="473"/>
        <item m="1" x="720"/>
        <item x="245"/>
        <item x="469"/>
        <item x="470"/>
        <item x="471"/>
        <item m="1" x="798"/>
        <item m="1" x="530"/>
        <item x="210"/>
        <item m="1" x="600"/>
        <item x="290"/>
        <item m="1" x="588"/>
        <item m="1" x="680"/>
        <item m="1" x="658"/>
        <item m="1" x="792"/>
        <item m="1" x="762"/>
        <item m="1" x="771"/>
        <item m="1" x="534"/>
        <item m="1" x="577"/>
        <item m="1" x="603"/>
        <item m="1" x="724"/>
        <item m="1" x="710"/>
        <item m="1" x="696"/>
        <item m="1" x="736"/>
        <item m="1" x="544"/>
        <item m="1" x="669"/>
        <item m="1" x="779"/>
        <item m="1" x="546"/>
        <item m="1" x="697"/>
        <item m="1" x="617"/>
        <item m="1" x="536"/>
        <item m="1" x="622"/>
        <item m="1" x="712"/>
        <item m="1" x="794"/>
        <item m="1" x="674"/>
        <item m="1" x="643"/>
        <item m="1" x="796"/>
        <item m="1" x="641"/>
        <item m="1" x="547"/>
        <item m="1" x="555"/>
        <item x="228"/>
        <item x="254"/>
        <item x="253"/>
        <item x="209"/>
        <item x="255"/>
        <item x="259"/>
        <item x="273"/>
        <item x="276"/>
        <item x="277"/>
        <item x="278"/>
        <item x="279"/>
        <item x="280"/>
        <item x="281"/>
        <item x="282"/>
        <item x="283"/>
        <item x="271"/>
        <item x="272"/>
        <item x="284"/>
        <item x="285"/>
        <item x="286"/>
        <item x="292"/>
        <item x="296"/>
        <item x="298"/>
        <item m="1" x="692"/>
        <item m="1" x="522"/>
        <item m="1" x="716"/>
        <item m="1" x="525"/>
        <item m="1" x="668"/>
        <item m="1" x="747"/>
        <item m="1" x="566"/>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1"/>
        <item m="1" x="675"/>
        <item x="387"/>
        <item x="388"/>
        <item x="404"/>
        <item x="408"/>
        <item m="1" x="749"/>
        <item x="344"/>
        <item x="403"/>
        <item m="1" x="698"/>
        <item m="1" x="596"/>
        <item m="1" x="595"/>
        <item m="1" x="688"/>
        <item x="384"/>
        <item x="397"/>
        <item x="399"/>
        <item m="1" x="532"/>
        <item m="1" x="719"/>
        <item x="411"/>
        <item x="366"/>
        <item m="1" x="673"/>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pivotField compact="0" outline="0" showAll="0" defaultSubtotal="0">
      <items count="693">
        <item x="92"/>
        <item m="1" x="613"/>
        <item m="1" x="622"/>
        <item x="65"/>
        <item x="64"/>
        <item x="351"/>
        <item x="349"/>
        <item m="1" x="656"/>
        <item m="1" x="649"/>
        <item x="372"/>
        <item x="225"/>
        <item x="236"/>
        <item x="237"/>
        <item x="125"/>
        <item x="81"/>
        <item x="94"/>
        <item x="88"/>
        <item x="129"/>
        <item x="128"/>
        <item x="133"/>
        <item x="132"/>
        <item x="126"/>
        <item x="127"/>
        <item x="83"/>
        <item x="164"/>
        <item x="108"/>
        <item x="101"/>
        <item x="93"/>
        <item x="100"/>
        <item x="165"/>
        <item x="123"/>
        <item x="122"/>
        <item x="163"/>
        <item x="82"/>
        <item x="121"/>
        <item x="120"/>
        <item x="115"/>
        <item x="114"/>
        <item x="84"/>
        <item x="112"/>
        <item x="110"/>
        <item x="111"/>
        <item x="109"/>
        <item x="102"/>
        <item x="104"/>
        <item x="107"/>
        <item x="106"/>
        <item x="103"/>
        <item x="86"/>
        <item x="85"/>
        <item x="97"/>
        <item x="87"/>
        <item x="119"/>
        <item x="113"/>
        <item x="354"/>
        <item m="1" x="664"/>
        <item x="471"/>
        <item m="1" x="660"/>
        <item x="239"/>
        <item m="1" x="571"/>
        <item x="37"/>
        <item x="36"/>
        <item x="380"/>
        <item x="358"/>
        <item x="429"/>
        <item x="17"/>
        <item x="60"/>
        <item x="61"/>
        <item x="18"/>
        <item x="15"/>
        <item x="356"/>
        <item x="357"/>
        <item x="370"/>
        <item x="376"/>
        <item x="296"/>
        <item x="48"/>
        <item x="44"/>
        <item m="1" x="544"/>
        <item x="305"/>
        <item m="1" x="626"/>
        <item m="1" x="602"/>
        <item x="291"/>
        <item x="290"/>
        <item x="304"/>
        <item x="91"/>
        <item x="207"/>
        <item x="55"/>
        <item x="59"/>
        <item x="14"/>
        <item x="57"/>
        <item x="56"/>
        <item x="58"/>
        <item x="63"/>
        <item x="62"/>
        <item m="1" x="594"/>
        <item m="1" x="573"/>
        <item m="1" x="677"/>
        <item m="1" x="578"/>
        <item m="1" x="559"/>
        <item x="3"/>
        <item x="5"/>
        <item x="4"/>
        <item x="6"/>
        <item x="10"/>
        <item x="147"/>
        <item x="148"/>
        <item x="146"/>
        <item x="142"/>
        <item x="226"/>
        <item x="227"/>
        <item x="430"/>
        <item x="449"/>
        <item x="45"/>
        <item x="27"/>
        <item x="24"/>
        <item x="41"/>
        <item x="326"/>
        <item x="325"/>
        <item x="328"/>
        <item x="327"/>
        <item x="336"/>
        <item x="338"/>
        <item x="335"/>
        <item x="337"/>
        <item x="330"/>
        <item x="332"/>
        <item x="329"/>
        <item x="331"/>
        <item x="333"/>
        <item x="318"/>
        <item x="159"/>
        <item x="158"/>
        <item x="161"/>
        <item x="160"/>
        <item x="20"/>
        <item x="12"/>
        <item x="173"/>
        <item x="138"/>
        <item x="134"/>
        <item x="155"/>
        <item x="179"/>
        <item x="157"/>
        <item x="172"/>
        <item x="135"/>
        <item x="154"/>
        <item x="178"/>
        <item x="174"/>
        <item x="144"/>
        <item x="151"/>
        <item x="153"/>
        <item x="152"/>
        <item x="150"/>
        <item x="149"/>
        <item x="347"/>
        <item x="272"/>
        <item x="280"/>
        <item m="1" x="545"/>
        <item m="1" x="570"/>
        <item m="1" x="597"/>
        <item m="1" x="681"/>
        <item x="287"/>
        <item x="289"/>
        <item x="286"/>
        <item x="288"/>
        <item x="279"/>
        <item x="265"/>
        <item x="276"/>
        <item x="105"/>
        <item m="1" x="638"/>
        <item x="130"/>
        <item x="131"/>
        <item x="258"/>
        <item x="0"/>
        <item x="2"/>
        <item x="1"/>
        <item x="384"/>
        <item x="412"/>
        <item m="1" x="586"/>
        <item m="1" x="673"/>
        <item x="143"/>
        <item x="145"/>
        <item x="348"/>
        <item m="1" x="579"/>
        <item m="1" x="644"/>
        <item x="71"/>
        <item x="35"/>
        <item x="54"/>
        <item x="51"/>
        <item x="259"/>
        <item x="167"/>
        <item x="262"/>
        <item x="509"/>
        <item x="508"/>
        <item x="285"/>
        <item x="297"/>
        <item x="40"/>
        <item x="78"/>
        <item x="80"/>
        <item x="79"/>
        <item m="1" x="674"/>
        <item m="1" x="601"/>
        <item m="1" x="675"/>
        <item m="1" x="620"/>
        <item m="1" x="585"/>
        <item m="1" x="653"/>
        <item m="1" x="603"/>
        <item m="1" x="641"/>
        <item m="1" x="566"/>
        <item m="1" x="657"/>
        <item m="1" x="551"/>
        <item m="1" x="608"/>
        <item m="1" x="564"/>
        <item x="383"/>
        <item x="13"/>
        <item x="7"/>
        <item x="8"/>
        <item x="9"/>
        <item m="1" x="563"/>
        <item x="250"/>
        <item x="19"/>
        <item x="16"/>
        <item x="11"/>
        <item x="537"/>
        <item x="536"/>
        <item x="502"/>
        <item x="89"/>
        <item x="344"/>
        <item x="424"/>
        <item x="46"/>
        <item x="42"/>
        <item x="30"/>
        <item x="66"/>
        <item x="69"/>
        <item x="457"/>
        <item x="526"/>
        <item x="434"/>
        <item x="444"/>
        <item x="446"/>
        <item x="467"/>
        <item x="447"/>
        <item x="140"/>
        <item m="1" x="642"/>
        <item m="1" x="560"/>
        <item m="1" x="581"/>
        <item m="1" x="617"/>
        <item x="166"/>
        <item x="352"/>
        <item x="70"/>
        <item x="74"/>
        <item m="1" x="577"/>
        <item x="52"/>
        <item x="49"/>
        <item x="31"/>
        <item x="136"/>
        <item x="137"/>
        <item m="1" x="547"/>
        <item m="1" x="684"/>
        <item m="1" x="587"/>
        <item m="1" x="596"/>
        <item m="1" x="600"/>
        <item m="1" x="616"/>
        <item x="139"/>
        <item x="32"/>
        <item x="39"/>
        <item x="38"/>
        <item x="72"/>
        <item x="73"/>
        <item x="539"/>
        <item x="538"/>
        <item x="534"/>
        <item x="506"/>
        <item x="96"/>
        <item x="95"/>
        <item x="99"/>
        <item x="98"/>
        <item x="75"/>
        <item x="77"/>
        <item x="76"/>
        <item x="373"/>
        <item m="1" x="645"/>
        <item x="117"/>
        <item x="170"/>
        <item x="516"/>
        <item x="116"/>
        <item x="168"/>
        <item x="118"/>
        <item x="156"/>
        <item x="175"/>
        <item x="162"/>
        <item x="177"/>
        <item x="176"/>
        <item x="171"/>
        <item x="275"/>
        <item x="274"/>
        <item m="1" x="639"/>
        <item m="1" x="546"/>
        <item m="1" x="646"/>
        <item m="1" x="552"/>
        <item m="1" x="647"/>
        <item m="1" x="543"/>
        <item m="1" x="604"/>
        <item m="1" x="686"/>
        <item m="1" x="619"/>
        <item m="1" x="683"/>
        <item m="1" x="615"/>
        <item m="1" x="550"/>
        <item m="1" x="632"/>
        <item m="1" x="555"/>
        <item m="1" x="628"/>
        <item m="1" x="541"/>
        <item x="283"/>
        <item m="1" x="584"/>
        <item x="169"/>
        <item x="124"/>
        <item x="141"/>
        <item m="1" x="651"/>
        <item m="1" x="692"/>
        <item m="1" x="631"/>
        <item m="1" x="567"/>
        <item x="23"/>
        <item x="428"/>
        <item x="464"/>
        <item x="359"/>
        <item x="67"/>
        <item x="53"/>
        <item x="50"/>
        <item x="28"/>
        <item x="25"/>
        <item x="68"/>
        <item x="29"/>
        <item x="26"/>
        <item x="43"/>
        <item x="47"/>
        <item x="90"/>
        <item x="273"/>
        <item x="278"/>
        <item x="21"/>
        <item x="22"/>
        <item x="34"/>
        <item x="33"/>
        <item x="418"/>
        <item m="1" x="607"/>
        <item m="1" x="595"/>
        <item m="1" x="662"/>
        <item m="1" x="658"/>
        <item m="1" x="568"/>
        <item m="1" x="553"/>
        <item x="238"/>
        <item x="257"/>
        <item m="1" x="606"/>
        <item m="1" x="667"/>
        <item x="472"/>
        <item x="473"/>
        <item x="260"/>
        <item x="475"/>
        <item m="1" x="640"/>
        <item x="408"/>
        <item x="409"/>
        <item x="374"/>
        <item x="414"/>
        <item m="1" x="663"/>
        <item m="1" x="687"/>
        <item m="1" x="690"/>
        <item x="419"/>
        <item m="1" x="676"/>
        <item x="247"/>
        <item x="181"/>
        <item x="182"/>
        <item x="184"/>
        <item x="185"/>
        <item x="191"/>
        <item x="215"/>
        <item x="248"/>
        <item x="193"/>
        <item m="1" x="655"/>
        <item x="511"/>
        <item x="510"/>
        <item x="512"/>
        <item x="514"/>
        <item x="520"/>
        <item x="521"/>
        <item x="522"/>
        <item x="523"/>
        <item x="485"/>
        <item x="507"/>
        <item x="302"/>
        <item x="303"/>
        <item x="306"/>
        <item x="307"/>
        <item x="308"/>
        <item x="323"/>
        <item x="324"/>
        <item x="339"/>
        <item x="340"/>
        <item x="343"/>
        <item x="529"/>
        <item x="231"/>
        <item x="261"/>
        <item m="1" x="542"/>
        <item m="1" x="614"/>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654"/>
        <item x="334"/>
        <item x="481"/>
        <item x="503"/>
        <item x="504"/>
        <item x="486"/>
        <item x="478"/>
        <item x="479"/>
        <item x="183"/>
        <item x="186"/>
        <item x="198"/>
        <item x="194"/>
        <item x="200"/>
        <item x="201"/>
        <item m="1" x="574"/>
        <item m="1" x="590"/>
        <item m="1" x="557"/>
        <item m="1" x="580"/>
        <item m="1" x="666"/>
        <item x="476"/>
        <item x="501"/>
        <item x="532"/>
        <item x="433"/>
        <item x="254"/>
        <item x="345"/>
        <item x="346"/>
        <item x="431"/>
        <item m="1" x="624"/>
        <item x="435"/>
        <item m="1" x="659"/>
        <item m="1" x="643"/>
        <item x="450"/>
        <item m="1" x="668"/>
        <item x="455"/>
        <item x="458"/>
        <item x="459"/>
        <item x="460"/>
        <item x="461"/>
        <item x="463"/>
        <item x="505"/>
        <item x="443"/>
        <item x="482"/>
        <item x="187"/>
        <item x="188"/>
        <item x="189"/>
        <item x="190"/>
        <item m="1" x="556"/>
        <item x="454"/>
        <item x="462"/>
        <item x="469"/>
        <item x="474"/>
        <item x="477"/>
        <item x="515"/>
        <item x="517"/>
        <item m="1" x="569"/>
        <item x="524"/>
        <item x="525"/>
        <item m="1" x="593"/>
        <item m="1" x="582"/>
        <item m="1" x="627"/>
        <item m="1" x="689"/>
        <item m="1" x="592"/>
        <item m="1" x="633"/>
        <item m="1" x="599"/>
        <item m="1" x="609"/>
        <item m="1" x="682"/>
        <item m="1" x="629"/>
        <item m="1" x="685"/>
        <item m="1" x="623"/>
        <item x="240"/>
        <item x="241"/>
        <item x="242"/>
        <item x="243"/>
        <item x="244"/>
        <item x="245"/>
        <item x="246"/>
        <item m="1" x="583"/>
        <item m="1" x="548"/>
        <item m="1" x="691"/>
        <item m="1" x="575"/>
        <item m="1" x="591"/>
        <item m="1" x="671"/>
        <item m="1" x="688"/>
        <item m="1" x="561"/>
        <item m="1" x="670"/>
        <item x="487"/>
        <item x="533"/>
        <item x="180"/>
        <item x="192"/>
        <item m="1" x="635"/>
        <item x="195"/>
        <item x="484"/>
        <item x="488"/>
        <item x="234"/>
        <item x="264"/>
        <item x="266"/>
        <item x="263"/>
        <item x="292"/>
        <item x="293"/>
        <item x="281"/>
        <item x="282"/>
        <item x="294"/>
        <item x="295"/>
        <item x="314"/>
        <item x="316"/>
        <item m="1" x="650"/>
        <item x="489"/>
        <item x="490"/>
        <item x="491"/>
        <item x="492"/>
        <item x="493"/>
        <item x="494"/>
        <item x="495"/>
        <item x="496"/>
        <item x="497"/>
        <item x="498"/>
        <item m="1" x="565"/>
        <item x="251"/>
        <item x="252"/>
        <item x="253"/>
        <item x="228"/>
        <item x="255"/>
        <item x="199"/>
        <item x="196"/>
        <item x="202"/>
        <item m="1" x="680"/>
        <item m="1" x="665"/>
        <item m="1" x="562"/>
        <item m="1" x="669"/>
        <item x="206"/>
        <item m="1" x="652"/>
        <item m="1" x="572"/>
        <item m="1" x="661"/>
        <item m="1" x="589"/>
        <item m="1" x="612"/>
        <item m="1" x="540"/>
        <item m="1" x="679"/>
        <item m="1" x="611"/>
        <item m="1" x="618"/>
        <item m="1" x="588"/>
        <item m="1" x="610"/>
        <item m="1" x="598"/>
        <item m="1" x="549"/>
        <item m="1" x="605"/>
        <item m="1" x="554"/>
        <item m="1" x="672"/>
        <item m="1" x="621"/>
        <item m="1" x="637"/>
        <item m="1" x="648"/>
        <item m="1" x="625"/>
        <item m="1" x="636"/>
        <item m="1" x="576"/>
        <item x="212"/>
        <item x="213"/>
        <item x="432"/>
        <item x="448"/>
        <item x="203"/>
        <item x="204"/>
        <item x="205"/>
        <item x="208"/>
        <item x="209"/>
        <item x="210"/>
        <item x="211"/>
        <item x="214"/>
        <item x="249"/>
        <item x="371"/>
        <item x="387"/>
        <item x="388"/>
        <item x="389"/>
        <item x="390"/>
        <item x="391"/>
        <item x="392"/>
        <item x="393"/>
        <item x="394"/>
        <item x="395"/>
        <item x="396"/>
        <item m="1" x="634"/>
        <item m="1" x="678"/>
        <item x="353"/>
        <item x="400"/>
        <item x="421"/>
        <item x="399"/>
        <item x="423"/>
        <item x="360"/>
        <item m="1" x="558"/>
        <item x="377"/>
        <item x="355"/>
        <item x="410"/>
        <item x="411"/>
        <item x="413"/>
        <item x="420"/>
        <item x="426"/>
        <item x="378"/>
        <item x="379"/>
        <item x="381"/>
        <item x="382"/>
        <item x="375"/>
        <item m="1" x="63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compact="0" outline="0" showAll="0"/>
    <pivotField compact="0" outline="0" showAll="0"/>
    <pivotField axis="axisRow" outline="0" showAll="0" defaultSubtotal="0">
      <items count="132">
        <item x="44"/>
        <item x="45"/>
        <item x="51"/>
        <item x="25"/>
        <item x="19"/>
        <item x="22"/>
        <item x="21"/>
        <item x="20"/>
        <item x="30"/>
        <item x="29"/>
        <item x="24"/>
        <item x="23"/>
        <item m="1" x="127"/>
        <item x="18"/>
        <item x="79"/>
        <item x="100"/>
        <item x="7"/>
        <item x="8"/>
        <item x="61"/>
        <item x="2"/>
        <item x="4"/>
        <item x="28"/>
        <item x="26"/>
        <item x="34"/>
        <item x="31"/>
        <item x="33"/>
        <item x="32"/>
        <item x="27"/>
        <item x="58"/>
        <item x="56"/>
        <item x="55"/>
        <item x="59"/>
        <item x="1"/>
        <item x="71"/>
        <item x="15"/>
        <item x="17"/>
        <item x="75"/>
        <item x="3"/>
        <item x="46"/>
        <item x="6"/>
        <item x="5"/>
        <item x="116"/>
        <item x="115"/>
        <item x="70"/>
        <item x="88"/>
        <item x="9"/>
        <item x="10"/>
        <item x="11"/>
        <item x="94"/>
        <item x="92"/>
        <item x="97"/>
        <item x="12"/>
        <item x="14"/>
        <item x="13"/>
        <item x="118"/>
        <item x="117"/>
        <item x="114"/>
        <item x="16"/>
        <item x="72"/>
        <item x="60"/>
        <item x="89"/>
        <item x="96"/>
        <item m="1" x="130"/>
        <item x="82"/>
        <item m="1" x="120"/>
        <item m="1" x="129"/>
        <item x="101"/>
        <item x="48"/>
        <item x="49"/>
        <item x="111"/>
        <item x="62"/>
        <item x="63"/>
        <item x="64"/>
        <item x="65"/>
        <item x="67"/>
        <item x="68"/>
        <item x="69"/>
        <item x="80"/>
        <item x="112"/>
        <item x="57"/>
        <item x="66"/>
        <item x="104"/>
        <item x="109"/>
        <item x="103"/>
        <item x="37"/>
        <item x="38"/>
        <item x="85"/>
        <item x="102"/>
        <item x="108"/>
        <item x="110"/>
        <item x="91"/>
        <item x="93"/>
        <item x="95"/>
        <item x="98"/>
        <item m="1" x="122"/>
        <item x="47"/>
        <item m="1" x="128"/>
        <item x="106"/>
        <item x="113"/>
        <item x="0"/>
        <item x="35"/>
        <item x="36"/>
        <item x="105"/>
        <item x="52"/>
        <item x="53"/>
        <item x="54"/>
        <item m="1" x="131"/>
        <item m="1" x="125"/>
        <item m="1" x="121"/>
        <item m="1" x="126"/>
        <item m="1" x="123"/>
        <item x="39"/>
        <item x="40"/>
        <item x="50"/>
        <item x="76"/>
        <item x="77"/>
        <item x="83"/>
        <item x="86"/>
        <item x="87"/>
        <item x="73"/>
        <item x="74"/>
        <item x="81"/>
        <item m="1" x="119"/>
        <item m="1" x="124"/>
        <item x="78"/>
        <item x="41"/>
        <item x="42"/>
        <item x="43"/>
        <item x="84"/>
        <item x="90"/>
        <item x="99"/>
        <item x="107"/>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6">
        <item x="10"/>
        <item x="7"/>
        <item x="9"/>
        <item x="2"/>
        <item x="0"/>
        <item x="3"/>
        <item x="8"/>
        <item x="1"/>
        <item x="11"/>
        <item x="4"/>
        <item x="5"/>
        <item x="6"/>
        <item x="12"/>
        <item m="1" x="13"/>
        <item m="1" x="1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x="1"/>
      </items>
    </pivotField>
    <pivotField compact="0" outline="0" showAll="0"/>
    <pivotField compact="0" outline="0" showAll="0"/>
    <pivotField compact="0" outline="0" showAll="0"/>
    <pivotField axis="axisPage" compact="0" outline="0" showAll="0">
      <items count="3">
        <item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axis="axisPage" compact="0" outline="0" showAll="0">
      <items count="3">
        <item x="0"/>
        <item x="1"/>
        <item t="default"/>
      </items>
    </pivotField>
  </pivotFields>
  <rowFields count="3">
    <field x="9"/>
    <field x="3"/>
    <field x="4"/>
  </rowFields>
  <colItems count="1">
    <i/>
  </colItems>
  <pageFields count="5">
    <pageField fld="118" item="0" hier="-1"/>
    <pageField fld="119" item="1" hier="-1"/>
    <pageField fld="123" hier="-1"/>
    <pageField fld="124" hier="-1"/>
    <pageField fld="142" item="1" hier="-1"/>
  </pageFields>
  <formats count="21">
    <format dxfId="439">
      <pivotArea type="all" dataOnly="0" outline="0" fieldPosition="0"/>
    </format>
    <format dxfId="438">
      <pivotArea field="2" type="button" dataOnly="0" labelOnly="1" outline="0"/>
    </format>
    <format dxfId="437">
      <pivotArea field="9" type="button" dataOnly="0" labelOnly="1" outline="0" axis="axisRow" fieldPosition="0"/>
    </format>
    <format dxfId="436">
      <pivotArea field="3" type="button" dataOnly="0" labelOnly="1" outline="0" axis="axisRow" fieldPosition="1"/>
    </format>
    <format dxfId="435">
      <pivotArea field="4" type="button" dataOnly="0" labelOnly="1" outline="0" axis="axisRow" fieldPosition="2"/>
    </format>
    <format dxfId="434">
      <pivotArea field="6" type="button" dataOnly="0" labelOnly="1" outline="0"/>
    </format>
    <format dxfId="433">
      <pivotArea field="16" type="button" dataOnly="0" labelOnly="1" outline="0"/>
    </format>
    <format dxfId="432">
      <pivotArea type="all" dataOnly="0" outline="0" fieldPosition="0"/>
    </format>
    <format dxfId="431">
      <pivotArea field="2" type="button" dataOnly="0" labelOnly="1" outline="0"/>
    </format>
    <format dxfId="430">
      <pivotArea field="9" type="button" dataOnly="0" labelOnly="1" outline="0" axis="axisRow" fieldPosition="0"/>
    </format>
    <format dxfId="429">
      <pivotArea field="3" type="button" dataOnly="0" labelOnly="1" outline="0" axis="axisRow" fieldPosition="1"/>
    </format>
    <format dxfId="428">
      <pivotArea field="4" type="button" dataOnly="0" labelOnly="1" outline="0" axis="axisRow" fieldPosition="2"/>
    </format>
    <format dxfId="427">
      <pivotArea field="6" type="button" dataOnly="0" labelOnly="1" outline="0"/>
    </format>
    <format dxfId="426">
      <pivotArea field="16" type="button" dataOnly="0" labelOnly="1" outline="0"/>
    </format>
    <format dxfId="425">
      <pivotArea type="all" dataOnly="0" outline="0" fieldPosition="0"/>
    </format>
    <format dxfId="424">
      <pivotArea field="2" type="button" dataOnly="0" labelOnly="1" outline="0"/>
    </format>
    <format dxfId="423">
      <pivotArea field="9" type="button" dataOnly="0" labelOnly="1" outline="0" axis="axisRow" fieldPosition="0"/>
    </format>
    <format dxfId="422">
      <pivotArea field="3" type="button" dataOnly="0" labelOnly="1" outline="0" axis="axisRow" fieldPosition="1"/>
    </format>
    <format dxfId="421">
      <pivotArea field="4" type="button" dataOnly="0" labelOnly="1" outline="0" axis="axisRow" fieldPosition="2"/>
    </format>
    <format dxfId="420">
      <pivotArea field="6" type="button" dataOnly="0" labelOnly="1" outline="0"/>
    </format>
    <format dxfId="419">
      <pivotArea field="16" type="button" dataOnly="0" labelOnly="1" outline="0"/>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E00-000008000000}" name="樞紐分析表8"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chartFormat="8">
  <location ref="BI8:BJ13" firstHeaderRow="1" firstDataRow="1" firstDataCol="1" rowPageCount="4" colPageCount="1"/>
  <pivotFields count="143">
    <pivotField compact="0" outline="0" showAll="0"/>
    <pivotField dataField="1" compact="0" outline="0" showAll="0" defaultSubtotal="0"/>
    <pivotField compact="0" outline="0" showAll="0">
      <items count="21">
        <item x="0"/>
        <item x="5"/>
        <item x="6"/>
        <item x="2"/>
        <item x="3"/>
        <item x="1"/>
        <item x="14"/>
        <item x="18"/>
        <item x="4"/>
        <item x="11"/>
        <item x="19"/>
        <item x="7"/>
        <item x="8"/>
        <item x="9"/>
        <item x="15"/>
        <item x="16"/>
        <item x="12"/>
        <item x="17"/>
        <item x="10"/>
        <item x="13"/>
        <item t="default"/>
      </items>
    </pivotField>
    <pivotField compact="0" outline="0" showAll="0" defaultSubtotal="0">
      <items count="640">
        <item m="1" x="542"/>
        <item x="64"/>
        <item x="63"/>
        <item x="221"/>
        <item x="230"/>
        <item x="244"/>
        <item x="231"/>
        <item x="229"/>
        <item x="127"/>
        <item x="79"/>
        <item x="89"/>
        <item x="81"/>
        <item x="128"/>
        <item x="131"/>
        <item x="130"/>
        <item x="135"/>
        <item x="134"/>
        <item x="132"/>
        <item x="133"/>
        <item x="129"/>
        <item x="87"/>
        <item x="166"/>
        <item x="90"/>
        <item x="85"/>
        <item x="86"/>
        <item x="107"/>
        <item x="112"/>
        <item x="99"/>
        <item x="94"/>
        <item x="91"/>
        <item x="98"/>
        <item x="97"/>
        <item x="96"/>
        <item x="95"/>
        <item x="167"/>
        <item x="118"/>
        <item x="117"/>
        <item x="125"/>
        <item x="124"/>
        <item x="165"/>
        <item x="80"/>
        <item x="88"/>
        <item x="123"/>
        <item x="122"/>
        <item x="116"/>
        <item x="115"/>
        <item x="119"/>
        <item x="114"/>
        <item x="126"/>
        <item x="121"/>
        <item x="82"/>
        <item x="100"/>
        <item x="106"/>
        <item x="104"/>
        <item x="101"/>
        <item x="105"/>
        <item x="120"/>
        <item x="113"/>
        <item x="102"/>
        <item m="1" x="602"/>
        <item x="140"/>
        <item m="1" x="570"/>
        <item x="394"/>
        <item m="1" x="622"/>
        <item x="446"/>
        <item m="1" x="529"/>
        <item x="36"/>
        <item x="35"/>
        <item x="17"/>
        <item x="59"/>
        <item x="60"/>
        <item x="18"/>
        <item x="15"/>
        <item m="1" x="590"/>
        <item x="286"/>
        <item x="47"/>
        <item x="43"/>
        <item x="295"/>
        <item m="1" x="589"/>
        <item m="1" x="566"/>
        <item x="281"/>
        <item x="280"/>
        <item x="294"/>
        <item x="203"/>
        <item x="111"/>
        <item x="54"/>
        <item x="58"/>
        <item x="14"/>
        <item x="56"/>
        <item x="55"/>
        <item x="57"/>
        <item x="62"/>
        <item x="61"/>
        <item x="427"/>
        <item x="3"/>
        <item x="5"/>
        <item x="4"/>
        <item x="6"/>
        <item x="10"/>
        <item x="342"/>
        <item x="44"/>
        <item x="26"/>
        <item x="23"/>
        <item x="40"/>
        <item x="316"/>
        <item x="315"/>
        <item x="318"/>
        <item x="317"/>
        <item x="326"/>
        <item x="328"/>
        <item x="325"/>
        <item x="327"/>
        <item x="320"/>
        <item x="322"/>
        <item x="319"/>
        <item x="321"/>
        <item x="323"/>
        <item x="308"/>
        <item x="161"/>
        <item x="160"/>
        <item x="163"/>
        <item x="162"/>
        <item m="1" x="569"/>
        <item x="346"/>
        <item x="109"/>
        <item x="136"/>
        <item x="157"/>
        <item x="175"/>
        <item x="159"/>
        <item x="168"/>
        <item x="169"/>
        <item x="138"/>
        <item x="139"/>
        <item x="156"/>
        <item x="174"/>
        <item x="170"/>
        <item x="137"/>
        <item x="149"/>
        <item x="143"/>
        <item x="146"/>
        <item x="153"/>
        <item x="148"/>
        <item x="155"/>
        <item x="147"/>
        <item x="154"/>
        <item x="150"/>
        <item x="144"/>
        <item x="145"/>
        <item x="152"/>
        <item x="151"/>
        <item x="337"/>
        <item x="336"/>
        <item x="339"/>
        <item x="262"/>
        <item x="270"/>
        <item m="1" x="517"/>
        <item m="1" x="534"/>
        <item m="1" x="561"/>
        <item m="1" x="630"/>
        <item x="277"/>
        <item x="279"/>
        <item x="276"/>
        <item x="278"/>
        <item x="269"/>
        <item x="255"/>
        <item x="266"/>
        <item x="103"/>
        <item m="1" x="603"/>
        <item x="177"/>
        <item x="0"/>
        <item x="2"/>
        <item x="1"/>
        <item x="397"/>
        <item m="1" x="550"/>
        <item x="347"/>
        <item x="352"/>
        <item m="1" x="559"/>
        <item m="1" x="584"/>
        <item m="1" x="541"/>
        <item m="1" x="610"/>
        <item x="70"/>
        <item x="34"/>
        <item x="53"/>
        <item x="50"/>
        <item x="349"/>
        <item x="178"/>
        <item x="356"/>
        <item x="357"/>
        <item x="252"/>
        <item x="483"/>
        <item x="482"/>
        <item x="275"/>
        <item x="287"/>
        <item x="39"/>
        <item x="76"/>
        <item x="78"/>
        <item x="77"/>
        <item m="1" x="619"/>
        <item m="1" x="565"/>
        <item m="1" x="627"/>
        <item m="1" x="605"/>
        <item m="1" x="549"/>
        <item m="1" x="617"/>
        <item m="1" x="524"/>
        <item m="1" x="608"/>
        <item m="1" x="531"/>
        <item m="1" x="555"/>
        <item m="1" x="522"/>
        <item m="1" x="572"/>
        <item x="370"/>
        <item m="1" x="620"/>
        <item x="371"/>
        <item x="13"/>
        <item x="7"/>
        <item x="8"/>
        <item x="9"/>
        <item x="227"/>
        <item x="225"/>
        <item x="223"/>
        <item x="353"/>
        <item x="428"/>
        <item x="432"/>
        <item x="434"/>
        <item x="19"/>
        <item x="16"/>
        <item x="11"/>
        <item x="110"/>
        <item x="511"/>
        <item x="510"/>
        <item x="476"/>
        <item x="335"/>
        <item x="334"/>
        <item x="408"/>
        <item x="350"/>
        <item x="345"/>
        <item x="45"/>
        <item x="41"/>
        <item x="29"/>
        <item x="65"/>
        <item x="68"/>
        <item x="436"/>
        <item x="500"/>
        <item x="417"/>
        <item x="423"/>
        <item x="425"/>
        <item x="443"/>
        <item x="180"/>
        <item x="426"/>
        <item x="413"/>
        <item x="142"/>
        <item x="38"/>
        <item x="37"/>
        <item x="31"/>
        <item m="1" x="609"/>
        <item m="1" x="573"/>
        <item m="1" x="527"/>
        <item m="1" x="544"/>
        <item x="69"/>
        <item x="72"/>
        <item m="1" x="539"/>
        <item x="51"/>
        <item x="48"/>
        <item x="30"/>
        <item x="108"/>
        <item m="1" x="615"/>
        <item m="1" x="519"/>
        <item m="1" x="634"/>
        <item m="1" x="560"/>
        <item m="1" x="564"/>
        <item m="1" x="581"/>
        <item x="12"/>
        <item x="141"/>
        <item x="71"/>
        <item x="513"/>
        <item x="512"/>
        <item x="508"/>
        <item x="480"/>
        <item x="93"/>
        <item x="92"/>
        <item x="73"/>
        <item x="75"/>
        <item x="74"/>
        <item x="351"/>
        <item m="1" x="579"/>
        <item x="359"/>
        <item x="360"/>
        <item m="1" x="597"/>
        <item m="1" x="540"/>
        <item m="1" x="611"/>
        <item x="490"/>
        <item x="158"/>
        <item x="171"/>
        <item x="164"/>
        <item x="173"/>
        <item x="172"/>
        <item x="84"/>
        <item x="83"/>
        <item x="265"/>
        <item x="264"/>
        <item m="1" x="604"/>
        <item m="1" x="518"/>
        <item m="1" x="612"/>
        <item m="1" x="523"/>
        <item m="1" x="613"/>
        <item m="1" x="516"/>
        <item m="1" x="568"/>
        <item m="1" x="636"/>
        <item m="1" x="583"/>
        <item m="1" x="633"/>
        <item m="1" x="580"/>
        <item m="1" x="521"/>
        <item m="1" x="596"/>
        <item m="1" x="525"/>
        <item m="1" x="592"/>
        <item m="1" x="514"/>
        <item x="273"/>
        <item m="1" x="548"/>
        <item x="344"/>
        <item x="22"/>
        <item x="411"/>
        <item x="442"/>
        <item m="1" x="632"/>
        <item x="354"/>
        <item x="66"/>
        <item x="52"/>
        <item x="49"/>
        <item x="27"/>
        <item x="24"/>
        <item x="67"/>
        <item x="28"/>
        <item x="25"/>
        <item x="42"/>
        <item x="46"/>
        <item x="263"/>
        <item x="268"/>
        <item x="20"/>
        <item x="21"/>
        <item x="33"/>
        <item x="32"/>
        <item x="400"/>
        <item m="1" x="535"/>
        <item m="1" x="571"/>
        <item m="1" x="558"/>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compact="0" outline="0" showAll="0" defaultSubtotal="0">
      <items count="799">
        <item x="140"/>
        <item x="139"/>
        <item x="12"/>
        <item x="49"/>
        <item x="52"/>
        <item x="24"/>
        <item x="42"/>
        <item x="46"/>
        <item x="25"/>
        <item x="31"/>
        <item x="38"/>
        <item x="37"/>
        <item m="1" x="633"/>
        <item m="1" x="648"/>
        <item x="265"/>
        <item m="1" x="605"/>
        <item m="1" x="542"/>
        <item m="1" x="621"/>
        <item x="268"/>
        <item m="1" x="735"/>
        <item m="1" x="528"/>
        <item x="74"/>
        <item x="78"/>
        <item x="163"/>
        <item x="162"/>
        <item x="164"/>
        <item x="165"/>
        <item x="161"/>
        <item x="27"/>
        <item x="28"/>
        <item x="75"/>
        <item x="56"/>
        <item x="55"/>
        <item x="54"/>
        <item x="14"/>
        <item x="58"/>
        <item x="57"/>
        <item x="343"/>
        <item x="287"/>
        <item x="2"/>
        <item x="1"/>
        <item x="177"/>
        <item x="457"/>
        <item x="159"/>
        <item x="171"/>
        <item x="173"/>
        <item x="172"/>
        <item x="157"/>
        <item x="0"/>
        <item x="244"/>
        <item x="41"/>
        <item x="45"/>
        <item x="29"/>
        <item x="63"/>
        <item x="67"/>
        <item x="66"/>
        <item x="64"/>
        <item x="337"/>
        <item x="22"/>
        <item x="360"/>
        <item x="401"/>
        <item x="143"/>
        <item x="69"/>
        <item x="178"/>
        <item m="1" x="770"/>
        <item x="104"/>
        <item x="39"/>
        <item x="71"/>
        <item x="438"/>
        <item x="352"/>
        <item x="437"/>
        <item x="426"/>
        <item m="1" x="561"/>
        <item m="1" x="791"/>
        <item m="1" x="677"/>
        <item m="1" x="717"/>
        <item m="1" x="797"/>
        <item m="1" x="524"/>
        <item m="1" x="654"/>
        <item m="1" x="739"/>
        <item m="1" x="646"/>
        <item m="1" x="715"/>
        <item m="1" x="731"/>
        <item x="26"/>
        <item x="229"/>
        <item x="221"/>
        <item x="231"/>
        <item x="230"/>
        <item x="111"/>
        <item x="87"/>
        <item x="93"/>
        <item x="94"/>
        <item x="97"/>
        <item x="167"/>
        <item x="98"/>
        <item x="96"/>
        <item x="134"/>
        <item x="130"/>
        <item x="136"/>
        <item x="132"/>
        <item x="135"/>
        <item x="131"/>
        <item x="133"/>
        <item x="128"/>
        <item x="101"/>
        <item x="106"/>
        <item x="103"/>
        <item x="105"/>
        <item x="107"/>
        <item x="102"/>
        <item x="80"/>
        <item x="91"/>
        <item x="126"/>
        <item x="125"/>
        <item x="89"/>
        <item x="113"/>
        <item x="108"/>
        <item x="88"/>
        <item x="119"/>
        <item x="118"/>
        <item x="92"/>
        <item x="95"/>
        <item x="166"/>
        <item x="129"/>
        <item x="82"/>
        <item x="81"/>
        <item x="90"/>
        <item x="100"/>
        <item x="86"/>
        <item x="121"/>
        <item x="114"/>
        <item x="122"/>
        <item x="127"/>
        <item x="115"/>
        <item x="120"/>
        <item x="117"/>
        <item x="116"/>
        <item x="124"/>
        <item x="123"/>
        <item x="83"/>
        <item x="109"/>
        <item x="84"/>
        <item x="85"/>
        <item x="110"/>
        <item x="112"/>
        <item x="10"/>
        <item x="3"/>
        <item x="5"/>
        <item x="4"/>
        <item x="6"/>
        <item m="1" x="642"/>
        <item m="1" x="784"/>
        <item x="491"/>
        <item x="190"/>
        <item x="19"/>
        <item x="16"/>
        <item x="11"/>
        <item x="197"/>
        <item x="198"/>
        <item x="199"/>
        <item x="187"/>
        <item x="195"/>
        <item x="191"/>
        <item x="196"/>
        <item x="99"/>
        <item m="1" x="758"/>
        <item x="357"/>
        <item m="1" x="611"/>
        <item m="1" x="690"/>
        <item m="1" x="520"/>
        <item m="1" x="559"/>
        <item x="362"/>
        <item x="72"/>
        <item x="76"/>
        <item x="211"/>
        <item x="429"/>
        <item x="428"/>
        <item x="40"/>
        <item x="232"/>
        <item x="44"/>
        <item x="23"/>
        <item x="142"/>
        <item x="174"/>
        <item x="170"/>
        <item x="168"/>
        <item x="175"/>
        <item x="160"/>
        <item x="137"/>
        <item x="169"/>
        <item x="158"/>
        <item x="138"/>
        <item x="156"/>
        <item x="15"/>
        <item x="79"/>
        <item x="50"/>
        <item x="53"/>
        <item x="141"/>
        <item x="373"/>
        <item x="338"/>
        <item x="371"/>
        <item x="275"/>
        <item m="1" x="562"/>
        <item m="1" x="652"/>
        <item x="13"/>
        <item x="21"/>
        <item x="18"/>
        <item x="20"/>
        <item x="17"/>
        <item x="59"/>
        <item x="60"/>
        <item x="358"/>
        <item x="412"/>
        <item x="443"/>
        <item x="511"/>
        <item x="340"/>
        <item x="354"/>
        <item x="223"/>
        <item x="252"/>
        <item x="233"/>
        <item x="43"/>
        <item x="47"/>
        <item x="180"/>
        <item x="449"/>
        <item x="427"/>
        <item x="501"/>
        <item x="181"/>
        <item x="424"/>
        <item x="61"/>
        <item x="30"/>
        <item x="477"/>
        <item x="484"/>
        <item x="483"/>
        <item x="241"/>
        <item m="1" x="769"/>
        <item x="395"/>
        <item x="248"/>
        <item x="346"/>
        <item x="336"/>
        <item m="1" x="618"/>
        <item x="409"/>
        <item x="68"/>
        <item x="70"/>
        <item x="372"/>
        <item x="513"/>
        <item x="514"/>
        <item x="504"/>
        <item x="509"/>
        <item x="481"/>
        <item x="36"/>
        <item x="35"/>
        <item x="34"/>
        <item x="203"/>
        <item x="505"/>
        <item x="48"/>
        <item x="51"/>
        <item x="222"/>
        <item m="1" x="591"/>
        <item x="355"/>
        <item x="149"/>
        <item x="151"/>
        <item x="147"/>
        <item x="154"/>
        <item x="148"/>
        <item x="155"/>
        <item x="145"/>
        <item x="152"/>
        <item x="146"/>
        <item x="153"/>
        <item x="144"/>
        <item x="150"/>
        <item x="353"/>
        <item m="1" x="772"/>
        <item x="32"/>
        <item x="33"/>
        <item x="73"/>
        <item x="7"/>
        <item x="8"/>
        <item x="9"/>
        <item x="77"/>
        <item x="65"/>
        <item x="62"/>
        <item m="1" x="594"/>
        <item x="361"/>
        <item x="348"/>
        <item x="398"/>
        <item x="345"/>
        <item m="1" x="637"/>
        <item m="1" x="638"/>
        <item m="1" x="689"/>
        <item x="194"/>
        <item m="1" x="722"/>
        <item x="317"/>
        <item m="1" x="667"/>
        <item x="325"/>
        <item x="368"/>
        <item x="225"/>
        <item x="246"/>
        <item x="448"/>
        <item x="452"/>
        <item x="400"/>
        <item x="402"/>
        <item x="447"/>
        <item x="350"/>
        <item x="486"/>
        <item x="487"/>
        <item x="495"/>
        <item x="496"/>
        <item x="497"/>
        <item x="498"/>
        <item x="460"/>
        <item x="482"/>
        <item m="1" x="778"/>
        <item x="293"/>
        <item m="1" x="728"/>
        <item m="1" x="644"/>
        <item x="299"/>
        <item m="1" x="575"/>
        <item m="1" x="785"/>
        <item m="1" x="587"/>
        <item m="1" x="670"/>
        <item m="1" x="552"/>
        <item x="485"/>
        <item x="356"/>
        <item m="1" x="678"/>
        <item x="227"/>
        <item m="1" x="640"/>
        <item x="251"/>
        <item m="1" x="581"/>
        <item m="1" x="647"/>
        <item m="1" x="625"/>
        <item x="261"/>
        <item x="274"/>
        <item m="1" x="609"/>
        <item m="1" x="615"/>
        <item x="289"/>
        <item x="291"/>
        <item x="270"/>
        <item m="1" x="662"/>
        <item m="1" x="636"/>
        <item m="1" x="630"/>
        <item m="1" x="687"/>
        <item m="1" x="567"/>
        <item m="1" x="656"/>
        <item x="301"/>
        <item x="309"/>
        <item m="1" x="666"/>
        <item m="1" x="732"/>
        <item m="1" x="634"/>
        <item x="333"/>
        <item x="488"/>
        <item x="489"/>
        <item x="494"/>
        <item x="226"/>
        <item x="224"/>
        <item m="1" x="706"/>
        <item m="1" x="683"/>
        <item x="258"/>
        <item m="1" x="776"/>
        <item m="1" x="529"/>
        <item m="1" x="753"/>
        <item m="1" x="709"/>
        <item m="1" x="523"/>
        <item m="1" x="659"/>
        <item m="1" x="616"/>
        <item m="1" x="781"/>
        <item m="1" x="682"/>
        <item m="1" x="516"/>
        <item m="1" x="535"/>
        <item m="1" x="527"/>
        <item m="1" x="579"/>
        <item m="1" x="518"/>
        <item m="1" x="629"/>
        <item m="1" x="714"/>
        <item x="303"/>
        <item m="1" x="607"/>
        <item m="1" x="766"/>
        <item m="1" x="788"/>
        <item m="1" x="628"/>
        <item m="1" x="713"/>
        <item x="319"/>
        <item m="1" x="606"/>
        <item m="1" x="765"/>
        <item x="510"/>
        <item x="456"/>
        <item x="479"/>
        <item x="461"/>
        <item x="454"/>
        <item x="453"/>
        <item x="179"/>
        <item x="242"/>
        <item x="347"/>
        <item m="1" x="780"/>
        <item x="451"/>
        <item x="476"/>
        <item x="478"/>
        <item x="507"/>
        <item x="247"/>
        <item x="349"/>
        <item x="351"/>
        <item m="1" x="744"/>
        <item m="1" x="745"/>
        <item x="413"/>
        <item x="414"/>
        <item x="415"/>
        <item x="430"/>
        <item x="433"/>
        <item x="435"/>
        <item x="439"/>
        <item x="440"/>
        <item x="442"/>
        <item x="480"/>
        <item m="1" x="568"/>
        <item x="364"/>
        <item m="1" x="761"/>
        <item m="1" x="672"/>
        <item m="1" x="540"/>
        <item m="1" x="756"/>
        <item m="1" x="601"/>
        <item m="1" x="676"/>
        <item m="1" x="790"/>
        <item m="1" x="560"/>
        <item m="1" x="741"/>
        <item m="1" x="663"/>
        <item m="1" x="699"/>
        <item m="1" x="679"/>
        <item m="1" x="539"/>
        <item m="1" x="686"/>
        <item m="1" x="576"/>
        <item m="1" x="750"/>
        <item m="1" x="684"/>
        <item m="1" x="707"/>
        <item m="1" x="693"/>
        <item m="1" x="553"/>
        <item m="1" x="694"/>
        <item m="1" x="593"/>
        <item m="1" x="768"/>
        <item m="1" x="705"/>
        <item m="1" x="730"/>
        <item m="1" x="711"/>
        <item m="1" x="578"/>
        <item m="1" x="718"/>
        <item x="423"/>
        <item x="506"/>
        <item x="182"/>
        <item x="418"/>
        <item x="434"/>
        <item x="444"/>
        <item x="445"/>
        <item x="450"/>
        <item x="490"/>
        <item x="492"/>
        <item x="499"/>
        <item x="500"/>
        <item m="1" x="571"/>
        <item m="1" x="740"/>
        <item m="1" x="748"/>
        <item m="1" x="665"/>
        <item m="1" x="743"/>
        <item m="1" x="613"/>
        <item m="1" x="541"/>
        <item m="1" x="746"/>
        <item m="1" x="655"/>
        <item m="1" x="604"/>
        <item m="1" x="589"/>
        <item m="1" x="759"/>
        <item x="512"/>
        <item x="183"/>
        <item x="184"/>
        <item x="185"/>
        <item x="186"/>
        <item m="1" x="599"/>
        <item m="1" x="556"/>
        <item x="234"/>
        <item x="235"/>
        <item x="236"/>
        <item x="237"/>
        <item x="238"/>
        <item x="239"/>
        <item x="240"/>
        <item x="193"/>
        <item m="1" x="592"/>
        <item m="1" x="549"/>
        <item m="1" x="657"/>
        <item m="1" x="639"/>
        <item m="1" x="590"/>
        <item m="1" x="569"/>
        <item m="1" x="526"/>
        <item m="1" x="582"/>
        <item x="441"/>
        <item m="1" x="551"/>
        <item x="462"/>
        <item x="508"/>
        <item x="176"/>
        <item x="188"/>
        <item x="189"/>
        <item x="192"/>
        <item m="1" x="723"/>
        <item m="1" x="614"/>
        <item m="1" x="695"/>
        <item m="1" x="664"/>
        <item m="1" x="531"/>
        <item m="1" x="635"/>
        <item m="1" x="521"/>
        <item m="1" x="563"/>
        <item m="1" x="702"/>
        <item m="1" x="661"/>
        <item m="1" x="533"/>
        <item m="1" x="598"/>
        <item m="1" x="627"/>
        <item m="1" x="558"/>
        <item m="1" x="538"/>
        <item m="1" x="671"/>
        <item m="1" x="691"/>
        <item m="1" x="572"/>
        <item m="1" x="725"/>
        <item m="1" x="543"/>
        <item m="1" x="727"/>
        <item m="1" x="573"/>
        <item m="1" x="708"/>
        <item m="1" x="564"/>
        <item m="1" x="624"/>
        <item m="1" x="700"/>
        <item m="1" x="782"/>
        <item m="1" x="537"/>
        <item m="1" x="583"/>
        <item m="1" x="754"/>
        <item m="1" x="645"/>
        <item m="1" x="610"/>
        <item m="1" x="703"/>
        <item m="1" x="742"/>
        <item m="1" x="650"/>
        <item m="1" x="763"/>
        <item m="1" x="760"/>
        <item m="1" x="786"/>
        <item m="1" x="685"/>
        <item m="1" x="623"/>
        <item m="1" x="612"/>
        <item m="1" x="574"/>
        <item m="1" x="774"/>
        <item m="1" x="775"/>
        <item m="1" x="565"/>
        <item m="1" x="777"/>
        <item m="1" x="787"/>
        <item m="1" x="738"/>
        <item m="1" x="737"/>
        <item m="1" x="681"/>
        <item m="1" x="793"/>
        <item m="1" x="701"/>
        <item m="1" x="783"/>
        <item m="1" x="626"/>
        <item m="1" x="704"/>
        <item m="1" x="649"/>
        <item m="1" x="557"/>
        <item m="1" x="795"/>
        <item m="1" x="619"/>
        <item m="1" x="734"/>
        <item x="459"/>
        <item x="463"/>
        <item m="1" x="586"/>
        <item m="1" x="755"/>
        <item m="1" x="726"/>
        <item m="1" x="631"/>
        <item m="1" x="789"/>
        <item m="1" x="545"/>
        <item m="1" x="597"/>
        <item m="1" x="729"/>
        <item x="250"/>
        <item m="1" x="773"/>
        <item m="1" x="550"/>
        <item x="257"/>
        <item x="260"/>
        <item x="262"/>
        <item x="263"/>
        <item x="264"/>
        <item x="266"/>
        <item x="269"/>
        <item x="288"/>
        <item m="1" x="608"/>
        <item x="256"/>
        <item m="1" x="751"/>
        <item x="294"/>
        <item x="295"/>
        <item m="1" x="602"/>
        <item m="1" x="757"/>
        <item m="1" x="548"/>
        <item m="1" x="721"/>
        <item m="1" x="580"/>
        <item m="1" x="570"/>
        <item m="1" x="733"/>
        <item m="1" x="519"/>
        <item m="1" x="554"/>
        <item x="300"/>
        <item x="302"/>
        <item m="1" x="752"/>
        <item m="1" x="767"/>
        <item x="308"/>
        <item m="1" x="764"/>
        <item m="1" x="660"/>
        <item x="316"/>
        <item x="318"/>
        <item x="324"/>
        <item x="332"/>
        <item m="1" x="584"/>
        <item m="1" x="585"/>
        <item x="464"/>
        <item x="465"/>
        <item x="466"/>
        <item x="467"/>
        <item x="468"/>
        <item m="1" x="653"/>
        <item m="1" x="620"/>
        <item m="1" x="632"/>
        <item x="472"/>
        <item x="473"/>
        <item m="1" x="720"/>
        <item x="245"/>
        <item x="469"/>
        <item x="470"/>
        <item x="471"/>
        <item m="1" x="798"/>
        <item m="1" x="530"/>
        <item x="210"/>
        <item m="1" x="600"/>
        <item x="290"/>
        <item m="1" x="588"/>
        <item m="1" x="680"/>
        <item m="1" x="658"/>
        <item m="1" x="792"/>
        <item m="1" x="762"/>
        <item m="1" x="771"/>
        <item m="1" x="534"/>
        <item m="1" x="577"/>
        <item m="1" x="603"/>
        <item m="1" x="724"/>
        <item m="1" x="710"/>
        <item m="1" x="696"/>
        <item m="1" x="736"/>
        <item m="1" x="544"/>
        <item m="1" x="669"/>
        <item m="1" x="779"/>
        <item m="1" x="546"/>
        <item m="1" x="697"/>
        <item m="1" x="617"/>
        <item m="1" x="536"/>
        <item m="1" x="622"/>
        <item m="1" x="712"/>
        <item m="1" x="794"/>
        <item m="1" x="674"/>
        <item m="1" x="643"/>
        <item m="1" x="796"/>
        <item m="1" x="641"/>
        <item m="1" x="547"/>
        <item m="1" x="555"/>
        <item x="228"/>
        <item x="254"/>
        <item x="253"/>
        <item x="209"/>
        <item x="255"/>
        <item x="259"/>
        <item x="273"/>
        <item x="276"/>
        <item x="277"/>
        <item x="278"/>
        <item x="279"/>
        <item x="280"/>
        <item x="281"/>
        <item x="282"/>
        <item x="283"/>
        <item x="271"/>
        <item x="272"/>
        <item x="284"/>
        <item x="285"/>
        <item x="286"/>
        <item x="292"/>
        <item x="296"/>
        <item x="298"/>
        <item m="1" x="692"/>
        <item m="1" x="522"/>
        <item m="1" x="716"/>
        <item m="1" x="525"/>
        <item m="1" x="668"/>
        <item m="1" x="747"/>
        <item m="1" x="566"/>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1"/>
        <item m="1" x="675"/>
        <item x="387"/>
        <item x="388"/>
        <item x="404"/>
        <item x="408"/>
        <item m="1" x="749"/>
        <item x="344"/>
        <item x="403"/>
        <item m="1" x="698"/>
        <item m="1" x="596"/>
        <item m="1" x="595"/>
        <item m="1" x="688"/>
        <item x="384"/>
        <item x="397"/>
        <item x="399"/>
        <item m="1" x="532"/>
        <item m="1" x="719"/>
        <item x="411"/>
        <item x="366"/>
        <item m="1" x="673"/>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pivotField compact="0" outline="0" showAll="0" defaultSubtotal="0">
      <items count="693">
        <item x="92"/>
        <item m="1" x="613"/>
        <item m="1" x="622"/>
        <item x="65"/>
        <item x="64"/>
        <item x="351"/>
        <item x="349"/>
        <item m="1" x="656"/>
        <item m="1" x="649"/>
        <item x="372"/>
        <item x="225"/>
        <item x="236"/>
        <item x="237"/>
        <item x="125"/>
        <item x="81"/>
        <item x="94"/>
        <item x="88"/>
        <item x="129"/>
        <item x="128"/>
        <item x="133"/>
        <item x="132"/>
        <item x="126"/>
        <item x="127"/>
        <item x="83"/>
        <item x="164"/>
        <item x="108"/>
        <item x="101"/>
        <item x="93"/>
        <item x="100"/>
        <item x="165"/>
        <item x="123"/>
        <item x="122"/>
        <item x="163"/>
        <item x="82"/>
        <item x="121"/>
        <item x="120"/>
        <item x="115"/>
        <item x="114"/>
        <item x="84"/>
        <item x="112"/>
        <item x="110"/>
        <item x="111"/>
        <item x="109"/>
        <item x="102"/>
        <item x="104"/>
        <item x="107"/>
        <item x="106"/>
        <item x="103"/>
        <item x="86"/>
        <item x="85"/>
        <item x="97"/>
        <item x="87"/>
        <item x="119"/>
        <item x="113"/>
        <item x="354"/>
        <item m="1" x="664"/>
        <item x="471"/>
        <item m="1" x="660"/>
        <item x="239"/>
        <item m="1" x="571"/>
        <item x="37"/>
        <item x="36"/>
        <item x="380"/>
        <item x="358"/>
        <item x="429"/>
        <item x="17"/>
        <item x="60"/>
        <item x="61"/>
        <item x="18"/>
        <item x="15"/>
        <item x="356"/>
        <item x="357"/>
        <item x="370"/>
        <item x="376"/>
        <item x="296"/>
        <item x="48"/>
        <item x="44"/>
        <item m="1" x="544"/>
        <item x="305"/>
        <item m="1" x="626"/>
        <item m="1" x="602"/>
        <item x="291"/>
        <item x="290"/>
        <item x="304"/>
        <item x="91"/>
        <item x="207"/>
        <item x="55"/>
        <item x="59"/>
        <item x="14"/>
        <item x="57"/>
        <item x="56"/>
        <item x="58"/>
        <item x="63"/>
        <item x="62"/>
        <item m="1" x="594"/>
        <item m="1" x="573"/>
        <item m="1" x="677"/>
        <item m="1" x="578"/>
        <item m="1" x="559"/>
        <item x="3"/>
        <item x="5"/>
        <item x="4"/>
        <item x="6"/>
        <item x="10"/>
        <item x="147"/>
        <item x="148"/>
        <item x="146"/>
        <item x="142"/>
        <item x="226"/>
        <item x="227"/>
        <item x="430"/>
        <item x="449"/>
        <item x="45"/>
        <item x="27"/>
        <item x="24"/>
        <item x="41"/>
        <item x="326"/>
        <item x="325"/>
        <item x="328"/>
        <item x="327"/>
        <item x="336"/>
        <item x="338"/>
        <item x="335"/>
        <item x="337"/>
        <item x="330"/>
        <item x="332"/>
        <item x="329"/>
        <item x="331"/>
        <item x="333"/>
        <item x="318"/>
        <item x="159"/>
        <item x="158"/>
        <item x="161"/>
        <item x="160"/>
        <item x="20"/>
        <item x="12"/>
        <item x="173"/>
        <item x="138"/>
        <item x="134"/>
        <item x="155"/>
        <item x="179"/>
        <item x="157"/>
        <item x="172"/>
        <item x="135"/>
        <item x="154"/>
        <item x="178"/>
        <item x="174"/>
        <item x="144"/>
        <item x="151"/>
        <item x="153"/>
        <item x="152"/>
        <item x="150"/>
        <item x="149"/>
        <item x="347"/>
        <item x="272"/>
        <item x="280"/>
        <item m="1" x="545"/>
        <item m="1" x="570"/>
        <item m="1" x="597"/>
        <item m="1" x="681"/>
        <item x="287"/>
        <item x="289"/>
        <item x="286"/>
        <item x="288"/>
        <item x="279"/>
        <item x="265"/>
        <item x="276"/>
        <item x="105"/>
        <item m="1" x="638"/>
        <item x="130"/>
        <item x="131"/>
        <item x="258"/>
        <item x="0"/>
        <item x="2"/>
        <item x="1"/>
        <item x="384"/>
        <item x="412"/>
        <item m="1" x="586"/>
        <item m="1" x="673"/>
        <item x="143"/>
        <item x="145"/>
        <item x="348"/>
        <item m="1" x="579"/>
        <item m="1" x="644"/>
        <item x="71"/>
        <item x="35"/>
        <item x="54"/>
        <item x="51"/>
        <item x="259"/>
        <item x="167"/>
        <item x="262"/>
        <item x="509"/>
        <item x="508"/>
        <item x="285"/>
        <item x="297"/>
        <item x="40"/>
        <item x="78"/>
        <item x="80"/>
        <item x="79"/>
        <item m="1" x="674"/>
        <item m="1" x="601"/>
        <item m="1" x="675"/>
        <item m="1" x="620"/>
        <item m="1" x="585"/>
        <item m="1" x="653"/>
        <item m="1" x="603"/>
        <item m="1" x="641"/>
        <item m="1" x="566"/>
        <item m="1" x="657"/>
        <item m="1" x="551"/>
        <item m="1" x="608"/>
        <item m="1" x="564"/>
        <item x="383"/>
        <item x="13"/>
        <item x="7"/>
        <item x="8"/>
        <item x="9"/>
        <item m="1" x="563"/>
        <item x="250"/>
        <item x="19"/>
        <item x="16"/>
        <item x="11"/>
        <item x="537"/>
        <item x="536"/>
        <item x="502"/>
        <item x="89"/>
        <item x="344"/>
        <item x="424"/>
        <item x="46"/>
        <item x="42"/>
        <item x="30"/>
        <item x="66"/>
        <item x="69"/>
        <item x="457"/>
        <item x="526"/>
        <item x="434"/>
        <item x="444"/>
        <item x="446"/>
        <item x="467"/>
        <item x="447"/>
        <item x="140"/>
        <item m="1" x="642"/>
        <item m="1" x="560"/>
        <item m="1" x="581"/>
        <item m="1" x="617"/>
        <item x="166"/>
        <item x="352"/>
        <item x="70"/>
        <item x="74"/>
        <item m="1" x="577"/>
        <item x="52"/>
        <item x="49"/>
        <item x="31"/>
        <item x="136"/>
        <item x="137"/>
        <item m="1" x="547"/>
        <item m="1" x="684"/>
        <item m="1" x="587"/>
        <item m="1" x="596"/>
        <item m="1" x="600"/>
        <item m="1" x="616"/>
        <item x="139"/>
        <item x="32"/>
        <item x="39"/>
        <item x="38"/>
        <item x="72"/>
        <item x="73"/>
        <item x="539"/>
        <item x="538"/>
        <item x="534"/>
        <item x="506"/>
        <item x="96"/>
        <item x="95"/>
        <item x="99"/>
        <item x="98"/>
        <item x="75"/>
        <item x="77"/>
        <item x="76"/>
        <item x="373"/>
        <item m="1" x="645"/>
        <item x="117"/>
        <item x="170"/>
        <item x="516"/>
        <item x="116"/>
        <item x="168"/>
        <item x="118"/>
        <item x="156"/>
        <item x="175"/>
        <item x="162"/>
        <item x="177"/>
        <item x="176"/>
        <item x="171"/>
        <item x="275"/>
        <item x="274"/>
        <item m="1" x="639"/>
        <item m="1" x="546"/>
        <item m="1" x="646"/>
        <item m="1" x="552"/>
        <item m="1" x="647"/>
        <item m="1" x="543"/>
        <item m="1" x="604"/>
        <item m="1" x="686"/>
        <item m="1" x="619"/>
        <item m="1" x="683"/>
        <item m="1" x="615"/>
        <item m="1" x="550"/>
        <item m="1" x="632"/>
        <item m="1" x="555"/>
        <item m="1" x="628"/>
        <item m="1" x="541"/>
        <item x="283"/>
        <item m="1" x="584"/>
        <item x="169"/>
        <item x="124"/>
        <item x="141"/>
        <item m="1" x="651"/>
        <item m="1" x="692"/>
        <item m="1" x="631"/>
        <item m="1" x="567"/>
        <item x="23"/>
        <item x="428"/>
        <item x="464"/>
        <item x="359"/>
        <item x="67"/>
        <item x="53"/>
        <item x="50"/>
        <item x="28"/>
        <item x="25"/>
        <item x="68"/>
        <item x="29"/>
        <item x="26"/>
        <item x="43"/>
        <item x="47"/>
        <item x="90"/>
        <item x="273"/>
        <item x="278"/>
        <item x="21"/>
        <item x="22"/>
        <item x="34"/>
        <item x="33"/>
        <item x="418"/>
        <item m="1" x="607"/>
        <item m="1" x="595"/>
        <item m="1" x="662"/>
        <item m="1" x="658"/>
        <item m="1" x="568"/>
        <item m="1" x="553"/>
        <item x="238"/>
        <item x="257"/>
        <item m="1" x="606"/>
        <item m="1" x="667"/>
        <item x="472"/>
        <item x="473"/>
        <item x="260"/>
        <item x="475"/>
        <item m="1" x="640"/>
        <item x="408"/>
        <item x="409"/>
        <item x="374"/>
        <item x="414"/>
        <item m="1" x="663"/>
        <item m="1" x="687"/>
        <item m="1" x="690"/>
        <item x="419"/>
        <item m="1" x="676"/>
        <item x="247"/>
        <item x="181"/>
        <item x="182"/>
        <item x="184"/>
        <item x="185"/>
        <item x="191"/>
        <item x="215"/>
        <item x="248"/>
        <item x="193"/>
        <item m="1" x="655"/>
        <item x="511"/>
        <item x="510"/>
        <item x="512"/>
        <item x="514"/>
        <item x="520"/>
        <item x="521"/>
        <item x="522"/>
        <item x="523"/>
        <item x="485"/>
        <item x="507"/>
        <item x="302"/>
        <item x="303"/>
        <item x="306"/>
        <item x="307"/>
        <item x="308"/>
        <item x="323"/>
        <item x="324"/>
        <item x="339"/>
        <item x="340"/>
        <item x="343"/>
        <item x="529"/>
        <item x="231"/>
        <item x="261"/>
        <item m="1" x="542"/>
        <item m="1" x="614"/>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654"/>
        <item x="334"/>
        <item x="481"/>
        <item x="503"/>
        <item x="504"/>
        <item x="486"/>
        <item x="478"/>
        <item x="479"/>
        <item x="183"/>
        <item x="186"/>
        <item x="198"/>
        <item x="194"/>
        <item x="200"/>
        <item x="201"/>
        <item m="1" x="574"/>
        <item m="1" x="590"/>
        <item m="1" x="557"/>
        <item m="1" x="580"/>
        <item m="1" x="666"/>
        <item x="476"/>
        <item x="501"/>
        <item x="532"/>
        <item x="433"/>
        <item x="254"/>
        <item x="345"/>
        <item x="346"/>
        <item x="431"/>
        <item m="1" x="624"/>
        <item x="435"/>
        <item m="1" x="659"/>
        <item m="1" x="643"/>
        <item x="450"/>
        <item m="1" x="668"/>
        <item x="455"/>
        <item x="458"/>
        <item x="459"/>
        <item x="460"/>
        <item x="461"/>
        <item x="463"/>
        <item x="505"/>
        <item x="443"/>
        <item x="482"/>
        <item x="187"/>
        <item x="188"/>
        <item x="189"/>
        <item x="190"/>
        <item m="1" x="556"/>
        <item x="454"/>
        <item x="462"/>
        <item x="469"/>
        <item x="474"/>
        <item x="477"/>
        <item x="515"/>
        <item x="517"/>
        <item m="1" x="569"/>
        <item x="524"/>
        <item x="525"/>
        <item m="1" x="593"/>
        <item m="1" x="582"/>
        <item m="1" x="627"/>
        <item m="1" x="689"/>
        <item m="1" x="592"/>
        <item m="1" x="633"/>
        <item m="1" x="599"/>
        <item m="1" x="609"/>
        <item m="1" x="682"/>
        <item m="1" x="629"/>
        <item m="1" x="685"/>
        <item m="1" x="623"/>
        <item x="240"/>
        <item x="241"/>
        <item x="242"/>
        <item x="243"/>
        <item x="244"/>
        <item x="245"/>
        <item x="246"/>
        <item m="1" x="583"/>
        <item m="1" x="548"/>
        <item m="1" x="691"/>
        <item m="1" x="575"/>
        <item m="1" x="591"/>
        <item m="1" x="671"/>
        <item m="1" x="688"/>
        <item m="1" x="561"/>
        <item m="1" x="670"/>
        <item x="487"/>
        <item x="533"/>
        <item x="180"/>
        <item x="192"/>
        <item m="1" x="635"/>
        <item x="195"/>
        <item x="484"/>
        <item x="488"/>
        <item x="234"/>
        <item x="264"/>
        <item x="266"/>
        <item x="263"/>
        <item x="292"/>
        <item x="293"/>
        <item x="281"/>
        <item x="282"/>
        <item x="294"/>
        <item x="295"/>
        <item x="314"/>
        <item x="316"/>
        <item m="1" x="650"/>
        <item x="489"/>
        <item x="490"/>
        <item x="491"/>
        <item x="492"/>
        <item x="493"/>
        <item x="494"/>
        <item x="495"/>
        <item x="496"/>
        <item x="497"/>
        <item x="498"/>
        <item m="1" x="565"/>
        <item x="251"/>
        <item x="252"/>
        <item x="253"/>
        <item x="228"/>
        <item x="255"/>
        <item x="199"/>
        <item x="196"/>
        <item x="202"/>
        <item m="1" x="680"/>
        <item m="1" x="665"/>
        <item m="1" x="562"/>
        <item m="1" x="669"/>
        <item x="206"/>
        <item m="1" x="652"/>
        <item m="1" x="572"/>
        <item m="1" x="661"/>
        <item m="1" x="589"/>
        <item m="1" x="612"/>
        <item m="1" x="540"/>
        <item m="1" x="679"/>
        <item m="1" x="611"/>
        <item m="1" x="618"/>
        <item m="1" x="588"/>
        <item m="1" x="610"/>
        <item m="1" x="598"/>
        <item m="1" x="549"/>
        <item m="1" x="605"/>
        <item m="1" x="554"/>
        <item m="1" x="672"/>
        <item m="1" x="621"/>
        <item m="1" x="637"/>
        <item m="1" x="648"/>
        <item m="1" x="625"/>
        <item m="1" x="636"/>
        <item m="1" x="576"/>
        <item x="212"/>
        <item x="213"/>
        <item x="432"/>
        <item x="448"/>
        <item x="203"/>
        <item x="204"/>
        <item x="205"/>
        <item x="208"/>
        <item x="209"/>
        <item x="210"/>
        <item x="211"/>
        <item x="214"/>
        <item x="249"/>
        <item x="371"/>
        <item x="387"/>
        <item x="388"/>
        <item x="389"/>
        <item x="390"/>
        <item x="391"/>
        <item x="392"/>
        <item x="393"/>
        <item x="394"/>
        <item x="395"/>
        <item x="396"/>
        <item m="1" x="634"/>
        <item m="1" x="678"/>
        <item x="353"/>
        <item x="400"/>
        <item x="421"/>
        <item x="399"/>
        <item x="423"/>
        <item x="360"/>
        <item m="1" x="558"/>
        <item x="377"/>
        <item x="355"/>
        <item x="410"/>
        <item x="411"/>
        <item x="413"/>
        <item x="420"/>
        <item x="426"/>
        <item x="378"/>
        <item x="379"/>
        <item x="381"/>
        <item x="382"/>
        <item x="375"/>
        <item m="1" x="63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compact="0" outline="0" showAll="0"/>
    <pivotField compact="0" outline="0" showAll="0"/>
    <pivotField showAll="0" defaultSubtotal="0">
      <items count="132">
        <item x="44"/>
        <item x="45"/>
        <item x="51"/>
        <item x="25"/>
        <item x="19"/>
        <item x="22"/>
        <item x="21"/>
        <item x="20"/>
        <item x="30"/>
        <item x="29"/>
        <item x="24"/>
        <item x="23"/>
        <item m="1" x="127"/>
        <item x="18"/>
        <item x="79"/>
        <item x="100"/>
        <item x="7"/>
        <item x="8"/>
        <item x="61"/>
        <item x="2"/>
        <item x="4"/>
        <item x="28"/>
        <item x="26"/>
        <item x="34"/>
        <item x="31"/>
        <item x="33"/>
        <item x="32"/>
        <item x="27"/>
        <item x="58"/>
        <item x="56"/>
        <item x="55"/>
        <item x="59"/>
        <item x="1"/>
        <item x="71"/>
        <item x="15"/>
        <item x="17"/>
        <item x="75"/>
        <item x="3"/>
        <item x="46"/>
        <item x="6"/>
        <item x="5"/>
        <item x="116"/>
        <item x="115"/>
        <item x="70"/>
        <item x="88"/>
        <item x="9"/>
        <item x="10"/>
        <item x="11"/>
        <item x="94"/>
        <item x="92"/>
        <item x="97"/>
        <item x="12"/>
        <item x="14"/>
        <item x="13"/>
        <item x="118"/>
        <item x="117"/>
        <item x="114"/>
        <item x="16"/>
        <item x="72"/>
        <item x="60"/>
        <item x="89"/>
        <item x="96"/>
        <item m="1" x="130"/>
        <item x="82"/>
        <item x="0"/>
        <item m="1" x="120"/>
        <item m="1" x="129"/>
        <item x="101"/>
        <item x="48"/>
        <item x="49"/>
        <item x="111"/>
        <item x="62"/>
        <item x="63"/>
        <item x="64"/>
        <item x="65"/>
        <item x="67"/>
        <item x="68"/>
        <item x="69"/>
        <item x="80"/>
        <item x="112"/>
        <item x="57"/>
        <item x="66"/>
        <item x="104"/>
        <item x="109"/>
        <item x="103"/>
        <item x="37"/>
        <item x="38"/>
        <item x="85"/>
        <item x="102"/>
        <item x="108"/>
        <item x="110"/>
        <item x="91"/>
        <item x="93"/>
        <item x="95"/>
        <item x="98"/>
        <item m="1" x="122"/>
        <item x="47"/>
        <item m="1" x="128"/>
        <item x="106"/>
        <item x="113"/>
        <item x="35"/>
        <item x="36"/>
        <item x="105"/>
        <item x="52"/>
        <item x="53"/>
        <item x="54"/>
        <item m="1" x="131"/>
        <item m="1" x="125"/>
        <item m="1" x="121"/>
        <item m="1" x="126"/>
        <item m="1" x="123"/>
        <item x="39"/>
        <item x="40"/>
        <item x="50"/>
        <item x="76"/>
        <item x="77"/>
        <item x="83"/>
        <item x="86"/>
        <item x="87"/>
        <item x="73"/>
        <item x="74"/>
        <item x="81"/>
        <item m="1" x="119"/>
        <item m="1" x="124"/>
        <item x="78"/>
        <item x="41"/>
        <item x="42"/>
        <item x="43"/>
        <item x="84"/>
        <item x="90"/>
        <item x="99"/>
        <item x="107"/>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6">
        <item x="10"/>
        <item x="7"/>
        <item x="9"/>
        <item x="2"/>
        <item x="0"/>
        <item x="3"/>
        <item x="8"/>
        <item x="1"/>
        <item x="11"/>
        <item x="4"/>
        <item x="5"/>
        <item x="6"/>
        <item x="12"/>
        <item m="1" x="13"/>
        <item m="1" x="1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x="1"/>
      </items>
    </pivotField>
    <pivotField compact="0" outline="0" showAll="0"/>
    <pivotField compact="0" outline="0" showAll="0"/>
    <pivotField compact="0" outline="0" showAll="0"/>
    <pivotField axis="axisPage" compact="0" outline="0" showAll="0">
      <items count="3">
        <item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axis="axisRow" compact="0" outline="0" showAll="0">
      <items count="12">
        <item x="0"/>
        <item x="1"/>
        <item x="2"/>
        <item x="3"/>
        <item x="4"/>
        <item x="5"/>
        <item x="6"/>
        <item x="7"/>
        <item x="8"/>
        <item x="9"/>
        <item x="10"/>
        <item t="default"/>
      </items>
    </pivotField>
    <pivotField compact="0" outline="0" showAll="0"/>
  </pivotFields>
  <rowFields count="1">
    <field x="141"/>
  </rowFields>
  <rowItems count="5">
    <i>
      <x v="1"/>
    </i>
    <i>
      <x v="2"/>
    </i>
    <i>
      <x v="3"/>
    </i>
    <i>
      <x v="4"/>
    </i>
    <i>
      <x v="5"/>
    </i>
  </rowItems>
  <colItems count="1">
    <i/>
  </colItems>
  <pageFields count="4">
    <pageField fld="118" item="0" hier="-1"/>
    <pageField fld="119" item="1" hier="-1"/>
    <pageField fld="123" hier="-1"/>
    <pageField fld="124" hier="-1"/>
  </pageFields>
  <dataFields count="1">
    <dataField name="計數 - 負責領域" fld="1" subtotal="count" baseField="0" baseItem="0"/>
  </dataFields>
  <formats count="21">
    <format dxfId="460">
      <pivotArea type="all" dataOnly="0" outline="0" fieldPosition="0"/>
    </format>
    <format dxfId="459">
      <pivotArea field="2" type="button" dataOnly="0" labelOnly="1" outline="0"/>
    </format>
    <format dxfId="458">
      <pivotArea field="9" type="button" dataOnly="0" labelOnly="1" outline="0"/>
    </format>
    <format dxfId="457">
      <pivotArea field="3" type="button" dataOnly="0" labelOnly="1" outline="0"/>
    </format>
    <format dxfId="456">
      <pivotArea field="4" type="button" dataOnly="0" labelOnly="1" outline="0"/>
    </format>
    <format dxfId="455">
      <pivotArea field="6" type="button" dataOnly="0" labelOnly="1" outline="0"/>
    </format>
    <format dxfId="454">
      <pivotArea field="16" type="button" dataOnly="0" labelOnly="1" outline="0"/>
    </format>
    <format dxfId="453">
      <pivotArea type="all" dataOnly="0" outline="0" fieldPosition="0"/>
    </format>
    <format dxfId="452">
      <pivotArea field="2" type="button" dataOnly="0" labelOnly="1" outline="0"/>
    </format>
    <format dxfId="451">
      <pivotArea field="9" type="button" dataOnly="0" labelOnly="1" outline="0"/>
    </format>
    <format dxfId="450">
      <pivotArea field="3" type="button" dataOnly="0" labelOnly="1" outline="0"/>
    </format>
    <format dxfId="449">
      <pivotArea field="4" type="button" dataOnly="0" labelOnly="1" outline="0"/>
    </format>
    <format dxfId="448">
      <pivotArea field="6" type="button" dataOnly="0" labelOnly="1" outline="0"/>
    </format>
    <format dxfId="447">
      <pivotArea field="16" type="button" dataOnly="0" labelOnly="1" outline="0"/>
    </format>
    <format dxfId="446">
      <pivotArea type="all" dataOnly="0" outline="0" fieldPosition="0"/>
    </format>
    <format dxfId="445">
      <pivotArea field="2" type="button" dataOnly="0" labelOnly="1" outline="0"/>
    </format>
    <format dxfId="444">
      <pivotArea field="9" type="button" dataOnly="0" labelOnly="1" outline="0"/>
    </format>
    <format dxfId="443">
      <pivotArea field="3" type="button" dataOnly="0" labelOnly="1" outline="0"/>
    </format>
    <format dxfId="442">
      <pivotArea field="4" type="button" dataOnly="0" labelOnly="1" outline="0"/>
    </format>
    <format dxfId="441">
      <pivotArea field="6" type="button" dataOnly="0" labelOnly="1" outline="0"/>
    </format>
    <format dxfId="440">
      <pivotArea field="16" type="button" dataOnly="0" labelOnly="1" outline="0"/>
    </format>
  </formats>
  <chartFormats count="1">
    <chartFormat chart="5" format="2" series="1">
      <pivotArea type="data" outline="0" fieldPosition="0">
        <references count="1">
          <reference field="4294967294" count="1" selected="0">
            <x v="0"/>
          </reference>
        </references>
      </pivotArea>
    </chartFormat>
  </chart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樞紐分析表2" cacheId="78" applyNumberFormats="0" applyBorderFormats="0" applyFontFormats="0" applyPatternFormats="0" applyAlignmentFormats="0" applyWidthHeightFormats="1" dataCaption="值" updatedVersion="8" minRefreshableVersion="3" showDrill="0" useAutoFormatting="1" colGrandTotals="0" itemPrintTitles="1" createdVersion="6" indent="0" compact="0" compactData="0" multipleFieldFilters="0">
  <location ref="F7:I22" firstHeaderRow="1" firstDataRow="2" firstDataCol="2" rowPageCount="5" colPageCount="1"/>
  <pivotFields count="143">
    <pivotField compact="0" outline="0" showAll="0"/>
    <pivotField axis="axisPage" compact="0" outline="0" multipleItemSelectionAllowed="1" showAll="0" defaultSubtotal="0">
      <items count="10">
        <item x="0"/>
        <item x="1"/>
        <item x="2"/>
        <item x="9"/>
        <item x="6"/>
        <item x="5"/>
        <item x="3"/>
        <item x="7"/>
        <item x="8"/>
        <item x="4"/>
      </items>
    </pivotField>
    <pivotField axis="axisRow" compact="0" outline="0" showAll="0">
      <items count="21">
        <item x="0"/>
        <item x="5"/>
        <item x="6"/>
        <item x="2"/>
        <item x="3"/>
        <item x="1"/>
        <item x="14"/>
        <item x="18"/>
        <item x="4"/>
        <item x="11"/>
        <item x="19"/>
        <item x="7"/>
        <item x="8"/>
        <item x="9"/>
        <item x="15"/>
        <item x="16"/>
        <item x="12"/>
        <item x="17"/>
        <item x="10"/>
        <item x="13"/>
        <item t="default"/>
      </items>
    </pivotField>
    <pivotField compact="0" outline="0" showAll="0"/>
    <pivotField dataField="1" compact="0" outline="0" showAll="0" defaultSubtota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3">
        <item x="0"/>
        <item x="1"/>
        <item x="5"/>
        <item x="2"/>
        <item x="3"/>
        <item m="1" x="9"/>
        <item m="1" x="6"/>
        <item x="4"/>
        <item m="1" x="8"/>
        <item m="1" x="10"/>
        <item m="1" x="7"/>
        <item m="1" x="11"/>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0">
        <item x="0"/>
        <item x="1"/>
        <item x="6"/>
        <item x="9"/>
        <item x="2"/>
        <item x="5"/>
        <item x="3"/>
        <item x="7"/>
        <item x="8"/>
        <item x="4"/>
      </items>
      <extLst>
        <ext xmlns:x14="http://schemas.microsoft.com/office/spreadsheetml/2009/9/main" uri="{2946ED86-A175-432a-8AC1-64E0C546D7DE}">
          <x14:pivotField fillDownLabels="1"/>
        </ext>
      </extLst>
    </pivotField>
    <pivotField axis="axisPage" compact="0" outline="0" showAll="0" defaultSubtotal="0">
      <items count="1">
        <item x="0"/>
      </items>
    </pivotField>
    <pivotField axis="axisPage" compact="0" outline="0" showAll="0" defaultSubtotal="0">
      <items count="2">
        <item x="0"/>
        <item x="1"/>
      </items>
    </pivotField>
    <pivotField compact="0" outline="0" showAll="0"/>
    <pivotField compact="0" outline="0" showAll="0"/>
    <pivotField compact="0" outline="0" showAll="0"/>
    <pivotField axis="axisPage" compact="0" outline="0" showAll="0">
      <items count="3">
        <item x="1"/>
        <item x="0"/>
        <item t="default"/>
      </items>
    </pivotField>
    <pivotField axis="axisCol" compact="0" outline="0" showAll="0">
      <items count="3">
        <item n="資料表" x="0"/>
        <item n="資料項" x="1"/>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117"/>
    <field x="2"/>
  </rowFields>
  <rowItems count="14">
    <i>
      <x v="2"/>
      <x v="6"/>
    </i>
    <i r="1">
      <x v="19"/>
    </i>
    <i>
      <x v="3"/>
      <x v="7"/>
    </i>
    <i r="1">
      <x v="10"/>
    </i>
    <i>
      <x v="5"/>
      <x v="9"/>
    </i>
    <i r="1">
      <x v="16"/>
    </i>
    <i>
      <x v="6"/>
      <x v="11"/>
    </i>
    <i r="1">
      <x v="12"/>
    </i>
    <i r="1">
      <x v="13"/>
    </i>
    <i>
      <x v="7"/>
      <x v="14"/>
    </i>
    <i r="1">
      <x v="15"/>
    </i>
    <i>
      <x v="8"/>
      <x v="17"/>
    </i>
    <i>
      <x v="9"/>
      <x v="18"/>
    </i>
    <i t="grand">
      <x/>
    </i>
  </rowItems>
  <colFields count="1">
    <field x="124"/>
  </colFields>
  <colItems count="2">
    <i>
      <x/>
    </i>
    <i>
      <x v="1"/>
    </i>
  </colItems>
  <pageFields count="5">
    <pageField fld="118" item="0" hier="-1"/>
    <pageField fld="119" item="1" hier="-1"/>
    <pageField fld="96" hier="-1"/>
    <pageField fld="1" hier="-1"/>
    <pageField fld="123" hier="-1"/>
  </pageFields>
  <dataFields count="1">
    <dataField name="計數 - 英文名稱" fld="4" subtotal="count" baseField="0" baseItem="0"/>
  </dataFields>
  <formats count="21">
    <format dxfId="481">
      <pivotArea dataOnly="0" labelOnly="1" outline="0" fieldPosition="0">
        <references count="1">
          <reference field="117" count="1" defaultSubtotal="1">
            <x v="2"/>
          </reference>
        </references>
      </pivotArea>
    </format>
    <format dxfId="480">
      <pivotArea dataOnly="0" labelOnly="1" outline="0" fieldPosition="0">
        <references count="1">
          <reference field="117" count="1" defaultSubtotal="1">
            <x v="3"/>
          </reference>
        </references>
      </pivotArea>
    </format>
    <format dxfId="479">
      <pivotArea dataOnly="0" labelOnly="1" outline="0" fieldPosition="0">
        <references count="1">
          <reference field="117" count="1" defaultSubtotal="1">
            <x v="5"/>
          </reference>
        </references>
      </pivotArea>
    </format>
    <format dxfId="478">
      <pivotArea dataOnly="0" labelOnly="1" outline="0" fieldPosition="0">
        <references count="1">
          <reference field="117" count="1" defaultSubtotal="1">
            <x v="6"/>
          </reference>
        </references>
      </pivotArea>
    </format>
    <format dxfId="477">
      <pivotArea dataOnly="0" labelOnly="1" outline="0" fieldPosition="0">
        <references count="1">
          <reference field="117" count="1" defaultSubtotal="1">
            <x v="7"/>
          </reference>
        </references>
      </pivotArea>
    </format>
    <format dxfId="476">
      <pivotArea type="all" dataOnly="0" outline="0" fieldPosition="0"/>
    </format>
    <format dxfId="475">
      <pivotArea outline="0" collapsedLevelsAreSubtotals="1" fieldPosition="0"/>
    </format>
    <format dxfId="474">
      <pivotArea type="origin" dataOnly="0" labelOnly="1" outline="0" fieldPosition="0"/>
    </format>
    <format dxfId="473">
      <pivotArea field="124" type="button" dataOnly="0" labelOnly="1" outline="0" axis="axisCol" fieldPosition="0"/>
    </format>
    <format dxfId="472">
      <pivotArea type="topRight" dataOnly="0" labelOnly="1" outline="0" fieldPosition="0"/>
    </format>
    <format dxfId="471">
      <pivotArea field="117" type="button" dataOnly="0" labelOnly="1" outline="0" axis="axisRow" fieldPosition="0"/>
    </format>
    <format dxfId="470">
      <pivotArea field="2" type="button" dataOnly="0" labelOnly="1" outline="0" axis="axisRow" fieldPosition="1"/>
    </format>
    <format dxfId="469">
      <pivotArea dataOnly="0" labelOnly="1" outline="0" fieldPosition="0">
        <references count="1">
          <reference field="117" count="6">
            <x v="2"/>
            <x v="3"/>
            <x v="5"/>
            <x v="6"/>
            <x v="7"/>
            <x v="8"/>
          </reference>
        </references>
      </pivotArea>
    </format>
    <format dxfId="468">
      <pivotArea dataOnly="0" labelOnly="1" grandRow="1" outline="0" fieldPosition="0"/>
    </format>
    <format dxfId="467">
      <pivotArea dataOnly="0" labelOnly="1" outline="0" fieldPosition="0">
        <references count="2">
          <reference field="2" count="1">
            <x v="6"/>
          </reference>
          <reference field="117" count="1" selected="0">
            <x v="2"/>
          </reference>
        </references>
      </pivotArea>
    </format>
    <format dxfId="466">
      <pivotArea dataOnly="0" labelOnly="1" outline="0" fieldPosition="0">
        <references count="2">
          <reference field="2" count="2">
            <x v="7"/>
            <x v="10"/>
          </reference>
          <reference field="117" count="1" selected="0">
            <x v="3"/>
          </reference>
        </references>
      </pivotArea>
    </format>
    <format dxfId="465">
      <pivotArea dataOnly="0" labelOnly="1" outline="0" fieldPosition="0">
        <references count="2">
          <reference field="2" count="2">
            <x v="9"/>
            <x v="16"/>
          </reference>
          <reference field="117" count="1" selected="0">
            <x v="5"/>
          </reference>
        </references>
      </pivotArea>
    </format>
    <format dxfId="464">
      <pivotArea dataOnly="0" labelOnly="1" outline="0" fieldPosition="0">
        <references count="2">
          <reference field="2" count="3">
            <x v="11"/>
            <x v="12"/>
            <x v="13"/>
          </reference>
          <reference field="117" count="1" selected="0">
            <x v="6"/>
          </reference>
        </references>
      </pivotArea>
    </format>
    <format dxfId="463">
      <pivotArea dataOnly="0" labelOnly="1" outline="0" fieldPosition="0">
        <references count="2">
          <reference field="2" count="2">
            <x v="14"/>
            <x v="15"/>
          </reference>
          <reference field="117" count="1" selected="0">
            <x v="7"/>
          </reference>
        </references>
      </pivotArea>
    </format>
    <format dxfId="462">
      <pivotArea dataOnly="0" labelOnly="1" outline="0" fieldPosition="0">
        <references count="2">
          <reference field="2" count="1">
            <x v="17"/>
          </reference>
          <reference field="117" count="1" selected="0">
            <x v="8"/>
          </reference>
        </references>
      </pivotArea>
    </format>
    <format dxfId="461">
      <pivotArea dataOnly="0" labelOnly="1" outline="0" fieldPosition="0">
        <references count="1">
          <reference field="124" count="0"/>
        </references>
      </pivotArea>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E00-000009000000}" name="樞紐分析表9"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chartFormat="22">
  <location ref="BO8:BP9" firstHeaderRow="1" firstDataRow="1" firstDataCol="1" rowPageCount="4" colPageCount="1"/>
  <pivotFields count="143">
    <pivotField compact="0" outline="0" showAll="0"/>
    <pivotField compact="0" outline="0" showAll="0" defaultSubtotal="0"/>
    <pivotField compact="0" outline="0" showAll="0">
      <items count="21">
        <item x="0"/>
        <item x="5"/>
        <item x="6"/>
        <item x="2"/>
        <item x="3"/>
        <item x="1"/>
        <item x="14"/>
        <item x="18"/>
        <item x="4"/>
        <item x="11"/>
        <item x="19"/>
        <item x="7"/>
        <item x="8"/>
        <item x="9"/>
        <item x="15"/>
        <item x="16"/>
        <item x="12"/>
        <item x="17"/>
        <item x="10"/>
        <item x="13"/>
        <item t="default"/>
      </items>
    </pivotField>
    <pivotField compact="0" outline="0" showAll="0" defaultSubtotal="0">
      <items count="640">
        <item m="1" x="542"/>
        <item x="64"/>
        <item x="63"/>
        <item x="221"/>
        <item x="230"/>
        <item x="244"/>
        <item x="231"/>
        <item x="229"/>
        <item x="127"/>
        <item x="79"/>
        <item x="89"/>
        <item x="81"/>
        <item x="128"/>
        <item x="131"/>
        <item x="130"/>
        <item x="135"/>
        <item x="134"/>
        <item x="132"/>
        <item x="133"/>
        <item x="129"/>
        <item x="87"/>
        <item x="166"/>
        <item x="90"/>
        <item x="85"/>
        <item x="86"/>
        <item x="107"/>
        <item x="112"/>
        <item x="99"/>
        <item x="94"/>
        <item x="91"/>
        <item x="98"/>
        <item x="97"/>
        <item x="96"/>
        <item x="95"/>
        <item x="167"/>
        <item x="118"/>
        <item x="117"/>
        <item x="125"/>
        <item x="124"/>
        <item x="165"/>
        <item x="80"/>
        <item x="88"/>
        <item x="123"/>
        <item x="122"/>
        <item x="116"/>
        <item x="115"/>
        <item x="119"/>
        <item x="114"/>
        <item x="126"/>
        <item x="121"/>
        <item x="82"/>
        <item x="100"/>
        <item x="106"/>
        <item x="104"/>
        <item x="101"/>
        <item x="105"/>
        <item x="120"/>
        <item x="113"/>
        <item x="102"/>
        <item m="1" x="602"/>
        <item x="140"/>
        <item m="1" x="570"/>
        <item x="394"/>
        <item m="1" x="622"/>
        <item x="446"/>
        <item m="1" x="529"/>
        <item x="36"/>
        <item x="35"/>
        <item x="17"/>
        <item x="59"/>
        <item x="60"/>
        <item x="18"/>
        <item x="15"/>
        <item m="1" x="590"/>
        <item x="286"/>
        <item x="47"/>
        <item x="43"/>
        <item x="295"/>
        <item m="1" x="589"/>
        <item m="1" x="566"/>
        <item x="281"/>
        <item x="280"/>
        <item x="294"/>
        <item x="203"/>
        <item x="111"/>
        <item x="54"/>
        <item x="58"/>
        <item x="14"/>
        <item x="56"/>
        <item x="55"/>
        <item x="57"/>
        <item x="62"/>
        <item x="61"/>
        <item x="427"/>
        <item x="3"/>
        <item x="5"/>
        <item x="4"/>
        <item x="6"/>
        <item x="10"/>
        <item x="342"/>
        <item x="44"/>
        <item x="26"/>
        <item x="23"/>
        <item x="40"/>
        <item x="316"/>
        <item x="315"/>
        <item x="318"/>
        <item x="317"/>
        <item x="326"/>
        <item x="328"/>
        <item x="325"/>
        <item x="327"/>
        <item x="320"/>
        <item x="322"/>
        <item x="319"/>
        <item x="321"/>
        <item x="323"/>
        <item x="308"/>
        <item x="161"/>
        <item x="160"/>
        <item x="163"/>
        <item x="162"/>
        <item m="1" x="569"/>
        <item x="346"/>
        <item x="109"/>
        <item x="136"/>
        <item x="157"/>
        <item x="175"/>
        <item x="159"/>
        <item x="168"/>
        <item x="169"/>
        <item x="138"/>
        <item x="139"/>
        <item x="156"/>
        <item x="174"/>
        <item x="170"/>
        <item x="137"/>
        <item x="149"/>
        <item x="143"/>
        <item x="146"/>
        <item x="153"/>
        <item x="148"/>
        <item x="155"/>
        <item x="147"/>
        <item x="154"/>
        <item x="150"/>
        <item x="144"/>
        <item x="145"/>
        <item x="152"/>
        <item x="151"/>
        <item x="337"/>
        <item x="336"/>
        <item x="339"/>
        <item x="262"/>
        <item x="270"/>
        <item m="1" x="517"/>
        <item m="1" x="534"/>
        <item m="1" x="561"/>
        <item m="1" x="630"/>
        <item x="277"/>
        <item x="279"/>
        <item x="276"/>
        <item x="278"/>
        <item x="269"/>
        <item x="255"/>
        <item x="266"/>
        <item x="103"/>
        <item m="1" x="603"/>
        <item x="177"/>
        <item x="0"/>
        <item x="2"/>
        <item x="1"/>
        <item x="397"/>
        <item m="1" x="550"/>
        <item x="347"/>
        <item x="352"/>
        <item m="1" x="559"/>
        <item m="1" x="584"/>
        <item m="1" x="541"/>
        <item m="1" x="610"/>
        <item x="70"/>
        <item x="34"/>
        <item x="53"/>
        <item x="50"/>
        <item x="349"/>
        <item x="178"/>
        <item x="356"/>
        <item x="357"/>
        <item x="252"/>
        <item x="483"/>
        <item x="482"/>
        <item x="275"/>
        <item x="287"/>
        <item x="39"/>
        <item x="76"/>
        <item x="78"/>
        <item x="77"/>
        <item m="1" x="619"/>
        <item m="1" x="565"/>
        <item m="1" x="627"/>
        <item m="1" x="605"/>
        <item m="1" x="549"/>
        <item m="1" x="617"/>
        <item m="1" x="524"/>
        <item m="1" x="608"/>
        <item m="1" x="531"/>
        <item m="1" x="555"/>
        <item m="1" x="522"/>
        <item m="1" x="572"/>
        <item x="370"/>
        <item m="1" x="620"/>
        <item x="371"/>
        <item x="13"/>
        <item x="7"/>
        <item x="8"/>
        <item x="9"/>
        <item x="227"/>
        <item x="225"/>
        <item x="223"/>
        <item x="353"/>
        <item x="428"/>
        <item x="432"/>
        <item x="434"/>
        <item x="19"/>
        <item x="16"/>
        <item x="11"/>
        <item x="110"/>
        <item x="511"/>
        <item x="510"/>
        <item x="476"/>
        <item x="335"/>
        <item x="334"/>
        <item x="408"/>
        <item x="350"/>
        <item x="345"/>
        <item x="45"/>
        <item x="41"/>
        <item x="29"/>
        <item x="65"/>
        <item x="68"/>
        <item x="436"/>
        <item x="500"/>
        <item x="417"/>
        <item x="423"/>
        <item x="425"/>
        <item x="443"/>
        <item x="180"/>
        <item x="426"/>
        <item x="413"/>
        <item x="142"/>
        <item x="38"/>
        <item x="37"/>
        <item x="31"/>
        <item m="1" x="609"/>
        <item m="1" x="573"/>
        <item m="1" x="527"/>
        <item m="1" x="544"/>
        <item x="69"/>
        <item x="72"/>
        <item m="1" x="539"/>
        <item x="51"/>
        <item x="48"/>
        <item x="30"/>
        <item x="108"/>
        <item m="1" x="615"/>
        <item m="1" x="519"/>
        <item m="1" x="634"/>
        <item m="1" x="560"/>
        <item m="1" x="564"/>
        <item m="1" x="581"/>
        <item x="12"/>
        <item x="141"/>
        <item x="71"/>
        <item x="513"/>
        <item x="512"/>
        <item x="508"/>
        <item x="480"/>
        <item x="93"/>
        <item x="92"/>
        <item x="73"/>
        <item x="75"/>
        <item x="74"/>
        <item x="351"/>
        <item m="1" x="579"/>
        <item x="359"/>
        <item x="360"/>
        <item m="1" x="597"/>
        <item m="1" x="540"/>
        <item m="1" x="611"/>
        <item x="490"/>
        <item x="158"/>
        <item x="171"/>
        <item x="164"/>
        <item x="173"/>
        <item x="172"/>
        <item x="84"/>
        <item x="83"/>
        <item x="265"/>
        <item x="264"/>
        <item m="1" x="604"/>
        <item m="1" x="518"/>
        <item m="1" x="612"/>
        <item m="1" x="523"/>
        <item m="1" x="613"/>
        <item m="1" x="516"/>
        <item m="1" x="568"/>
        <item m="1" x="636"/>
        <item m="1" x="583"/>
        <item m="1" x="633"/>
        <item m="1" x="580"/>
        <item m="1" x="521"/>
        <item m="1" x="596"/>
        <item m="1" x="525"/>
        <item m="1" x="592"/>
        <item m="1" x="514"/>
        <item x="273"/>
        <item m="1" x="548"/>
        <item x="344"/>
        <item x="22"/>
        <item x="411"/>
        <item x="442"/>
        <item m="1" x="632"/>
        <item x="354"/>
        <item x="66"/>
        <item x="52"/>
        <item x="49"/>
        <item x="27"/>
        <item x="24"/>
        <item x="67"/>
        <item x="28"/>
        <item x="25"/>
        <item x="42"/>
        <item x="46"/>
        <item x="263"/>
        <item x="268"/>
        <item x="20"/>
        <item x="21"/>
        <item x="33"/>
        <item x="32"/>
        <item x="400"/>
        <item m="1" x="535"/>
        <item m="1" x="571"/>
        <item m="1" x="558"/>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compact="0" outline="0" showAll="0" defaultSubtotal="0">
      <items count="799">
        <item x="140"/>
        <item x="139"/>
        <item x="12"/>
        <item x="49"/>
        <item x="52"/>
        <item x="24"/>
        <item x="42"/>
        <item x="46"/>
        <item x="25"/>
        <item x="31"/>
        <item x="38"/>
        <item x="37"/>
        <item m="1" x="633"/>
        <item m="1" x="648"/>
        <item x="265"/>
        <item m="1" x="605"/>
        <item m="1" x="542"/>
        <item m="1" x="621"/>
        <item x="268"/>
        <item m="1" x="735"/>
        <item m="1" x="528"/>
        <item x="74"/>
        <item x="78"/>
        <item x="163"/>
        <item x="162"/>
        <item x="164"/>
        <item x="165"/>
        <item x="161"/>
        <item x="27"/>
        <item x="28"/>
        <item x="75"/>
        <item x="56"/>
        <item x="55"/>
        <item x="54"/>
        <item x="14"/>
        <item x="58"/>
        <item x="57"/>
        <item x="343"/>
        <item x="287"/>
        <item x="2"/>
        <item x="1"/>
        <item x="177"/>
        <item x="457"/>
        <item x="159"/>
        <item x="171"/>
        <item x="173"/>
        <item x="172"/>
        <item x="157"/>
        <item x="0"/>
        <item x="244"/>
        <item x="41"/>
        <item x="45"/>
        <item x="29"/>
        <item x="63"/>
        <item x="67"/>
        <item x="66"/>
        <item x="64"/>
        <item x="337"/>
        <item x="22"/>
        <item x="360"/>
        <item x="401"/>
        <item x="143"/>
        <item x="69"/>
        <item x="178"/>
        <item m="1" x="770"/>
        <item x="104"/>
        <item x="39"/>
        <item x="71"/>
        <item x="438"/>
        <item x="352"/>
        <item x="437"/>
        <item x="426"/>
        <item m="1" x="561"/>
        <item m="1" x="791"/>
        <item m="1" x="677"/>
        <item m="1" x="717"/>
        <item m="1" x="797"/>
        <item m="1" x="524"/>
        <item m="1" x="654"/>
        <item m="1" x="739"/>
        <item m="1" x="646"/>
        <item m="1" x="715"/>
        <item m="1" x="731"/>
        <item x="26"/>
        <item x="229"/>
        <item x="221"/>
        <item x="231"/>
        <item x="230"/>
        <item x="111"/>
        <item x="87"/>
        <item x="93"/>
        <item x="94"/>
        <item x="97"/>
        <item x="167"/>
        <item x="98"/>
        <item x="96"/>
        <item x="134"/>
        <item x="130"/>
        <item x="136"/>
        <item x="132"/>
        <item x="135"/>
        <item x="131"/>
        <item x="133"/>
        <item x="128"/>
        <item x="101"/>
        <item x="106"/>
        <item x="103"/>
        <item x="105"/>
        <item x="107"/>
        <item x="102"/>
        <item x="80"/>
        <item x="91"/>
        <item x="126"/>
        <item x="125"/>
        <item x="89"/>
        <item x="113"/>
        <item x="108"/>
        <item x="88"/>
        <item x="119"/>
        <item x="118"/>
        <item x="92"/>
        <item x="95"/>
        <item x="166"/>
        <item x="129"/>
        <item x="82"/>
        <item x="81"/>
        <item x="90"/>
        <item x="100"/>
        <item x="86"/>
        <item x="121"/>
        <item x="114"/>
        <item x="122"/>
        <item x="127"/>
        <item x="115"/>
        <item x="120"/>
        <item x="117"/>
        <item x="116"/>
        <item x="124"/>
        <item x="123"/>
        <item x="83"/>
        <item x="109"/>
        <item x="84"/>
        <item x="85"/>
        <item x="110"/>
        <item x="112"/>
        <item x="10"/>
        <item x="3"/>
        <item x="5"/>
        <item x="4"/>
        <item x="6"/>
        <item m="1" x="642"/>
        <item m="1" x="784"/>
        <item x="491"/>
        <item x="190"/>
        <item x="19"/>
        <item x="16"/>
        <item x="11"/>
        <item x="197"/>
        <item x="198"/>
        <item x="199"/>
        <item x="187"/>
        <item x="195"/>
        <item x="191"/>
        <item x="196"/>
        <item x="99"/>
        <item m="1" x="758"/>
        <item x="357"/>
        <item m="1" x="611"/>
        <item m="1" x="690"/>
        <item m="1" x="520"/>
        <item m="1" x="559"/>
        <item x="362"/>
        <item x="72"/>
        <item x="76"/>
        <item x="211"/>
        <item x="429"/>
        <item x="428"/>
        <item x="40"/>
        <item x="232"/>
        <item x="44"/>
        <item x="23"/>
        <item x="142"/>
        <item x="174"/>
        <item x="170"/>
        <item x="168"/>
        <item x="175"/>
        <item x="160"/>
        <item x="137"/>
        <item x="169"/>
        <item x="158"/>
        <item x="138"/>
        <item x="156"/>
        <item x="15"/>
        <item x="79"/>
        <item x="50"/>
        <item x="53"/>
        <item x="141"/>
        <item x="373"/>
        <item x="338"/>
        <item x="371"/>
        <item x="275"/>
        <item m="1" x="562"/>
        <item m="1" x="652"/>
        <item x="13"/>
        <item x="21"/>
        <item x="18"/>
        <item x="20"/>
        <item x="17"/>
        <item x="59"/>
        <item x="60"/>
        <item x="358"/>
        <item x="412"/>
        <item x="443"/>
        <item x="511"/>
        <item x="340"/>
        <item x="354"/>
        <item x="223"/>
        <item x="252"/>
        <item x="233"/>
        <item x="43"/>
        <item x="47"/>
        <item x="180"/>
        <item x="449"/>
        <item x="427"/>
        <item x="501"/>
        <item x="181"/>
        <item x="424"/>
        <item x="61"/>
        <item x="30"/>
        <item x="477"/>
        <item x="484"/>
        <item x="483"/>
        <item x="241"/>
        <item m="1" x="769"/>
        <item x="395"/>
        <item x="248"/>
        <item x="346"/>
        <item x="336"/>
        <item m="1" x="618"/>
        <item x="409"/>
        <item x="68"/>
        <item x="70"/>
        <item x="372"/>
        <item x="513"/>
        <item x="514"/>
        <item x="504"/>
        <item x="509"/>
        <item x="481"/>
        <item x="36"/>
        <item x="35"/>
        <item x="34"/>
        <item x="203"/>
        <item x="505"/>
        <item x="48"/>
        <item x="51"/>
        <item x="222"/>
        <item m="1" x="591"/>
        <item x="355"/>
        <item x="149"/>
        <item x="151"/>
        <item x="147"/>
        <item x="154"/>
        <item x="148"/>
        <item x="155"/>
        <item x="145"/>
        <item x="152"/>
        <item x="146"/>
        <item x="153"/>
        <item x="144"/>
        <item x="150"/>
        <item x="353"/>
        <item m="1" x="772"/>
        <item x="32"/>
        <item x="33"/>
        <item x="73"/>
        <item x="7"/>
        <item x="8"/>
        <item x="9"/>
        <item x="77"/>
        <item x="65"/>
        <item x="62"/>
        <item m="1" x="594"/>
        <item x="361"/>
        <item x="348"/>
        <item x="398"/>
        <item x="345"/>
        <item m="1" x="637"/>
        <item m="1" x="638"/>
        <item m="1" x="689"/>
        <item x="194"/>
        <item m="1" x="722"/>
        <item x="317"/>
        <item m="1" x="667"/>
        <item x="325"/>
        <item x="368"/>
        <item x="225"/>
        <item x="246"/>
        <item x="448"/>
        <item x="452"/>
        <item x="400"/>
        <item x="402"/>
        <item x="447"/>
        <item x="350"/>
        <item x="486"/>
        <item x="487"/>
        <item x="495"/>
        <item x="496"/>
        <item x="497"/>
        <item x="498"/>
        <item x="460"/>
        <item x="482"/>
        <item m="1" x="778"/>
        <item x="293"/>
        <item m="1" x="728"/>
        <item m="1" x="644"/>
        <item x="299"/>
        <item m="1" x="575"/>
        <item m="1" x="785"/>
        <item m="1" x="587"/>
        <item m="1" x="670"/>
        <item m="1" x="552"/>
        <item x="485"/>
        <item x="356"/>
        <item m="1" x="678"/>
        <item x="227"/>
        <item m="1" x="640"/>
        <item x="251"/>
        <item m="1" x="581"/>
        <item m="1" x="647"/>
        <item m="1" x="625"/>
        <item x="261"/>
        <item x="274"/>
        <item m="1" x="609"/>
        <item m="1" x="615"/>
        <item x="289"/>
        <item x="291"/>
        <item x="270"/>
        <item m="1" x="662"/>
        <item m="1" x="636"/>
        <item m="1" x="630"/>
        <item m="1" x="687"/>
        <item m="1" x="567"/>
        <item m="1" x="656"/>
        <item x="301"/>
        <item x="309"/>
        <item m="1" x="666"/>
        <item m="1" x="732"/>
        <item m="1" x="634"/>
        <item x="333"/>
        <item x="488"/>
        <item x="489"/>
        <item x="494"/>
        <item x="226"/>
        <item x="224"/>
        <item m="1" x="706"/>
        <item m="1" x="683"/>
        <item x="258"/>
        <item m="1" x="776"/>
        <item m="1" x="529"/>
        <item m="1" x="753"/>
        <item m="1" x="709"/>
        <item m="1" x="523"/>
        <item m="1" x="659"/>
        <item m="1" x="616"/>
        <item m="1" x="781"/>
        <item m="1" x="682"/>
        <item m="1" x="516"/>
        <item m="1" x="535"/>
        <item m="1" x="527"/>
        <item m="1" x="579"/>
        <item m="1" x="518"/>
        <item m="1" x="629"/>
        <item m="1" x="714"/>
        <item x="303"/>
        <item m="1" x="607"/>
        <item m="1" x="766"/>
        <item m="1" x="788"/>
        <item m="1" x="628"/>
        <item m="1" x="713"/>
        <item x="319"/>
        <item m="1" x="606"/>
        <item m="1" x="765"/>
        <item x="510"/>
        <item x="456"/>
        <item x="479"/>
        <item x="461"/>
        <item x="454"/>
        <item x="453"/>
        <item x="179"/>
        <item x="242"/>
        <item x="347"/>
        <item m="1" x="780"/>
        <item x="451"/>
        <item x="476"/>
        <item x="478"/>
        <item x="507"/>
        <item x="247"/>
        <item x="349"/>
        <item x="351"/>
        <item m="1" x="744"/>
        <item m="1" x="745"/>
        <item x="413"/>
        <item x="414"/>
        <item x="415"/>
        <item x="430"/>
        <item x="433"/>
        <item x="435"/>
        <item x="439"/>
        <item x="440"/>
        <item x="442"/>
        <item x="480"/>
        <item m="1" x="568"/>
        <item x="364"/>
        <item m="1" x="761"/>
        <item m="1" x="672"/>
        <item m="1" x="540"/>
        <item m="1" x="756"/>
        <item m="1" x="601"/>
        <item m="1" x="676"/>
        <item m="1" x="790"/>
        <item m="1" x="560"/>
        <item m="1" x="741"/>
        <item m="1" x="663"/>
        <item m="1" x="699"/>
        <item m="1" x="679"/>
        <item m="1" x="539"/>
        <item m="1" x="686"/>
        <item m="1" x="576"/>
        <item m="1" x="750"/>
        <item m="1" x="684"/>
        <item m="1" x="707"/>
        <item m="1" x="693"/>
        <item m="1" x="553"/>
        <item m="1" x="694"/>
        <item m="1" x="593"/>
        <item m="1" x="768"/>
        <item m="1" x="705"/>
        <item m="1" x="730"/>
        <item m="1" x="711"/>
        <item m="1" x="578"/>
        <item m="1" x="718"/>
        <item x="423"/>
        <item x="506"/>
        <item x="182"/>
        <item x="418"/>
        <item x="434"/>
        <item x="444"/>
        <item x="445"/>
        <item x="450"/>
        <item x="490"/>
        <item x="492"/>
        <item x="499"/>
        <item x="500"/>
        <item m="1" x="571"/>
        <item m="1" x="740"/>
        <item m="1" x="748"/>
        <item m="1" x="665"/>
        <item m="1" x="743"/>
        <item m="1" x="613"/>
        <item m="1" x="541"/>
        <item m="1" x="746"/>
        <item m="1" x="655"/>
        <item m="1" x="604"/>
        <item m="1" x="589"/>
        <item m="1" x="759"/>
        <item x="512"/>
        <item x="183"/>
        <item x="184"/>
        <item x="185"/>
        <item x="186"/>
        <item m="1" x="599"/>
        <item m="1" x="556"/>
        <item x="234"/>
        <item x="235"/>
        <item x="236"/>
        <item x="237"/>
        <item x="238"/>
        <item x="239"/>
        <item x="240"/>
        <item x="193"/>
        <item m="1" x="592"/>
        <item m="1" x="549"/>
        <item m="1" x="657"/>
        <item m="1" x="639"/>
        <item m="1" x="590"/>
        <item m="1" x="569"/>
        <item m="1" x="526"/>
        <item m="1" x="582"/>
        <item x="441"/>
        <item m="1" x="551"/>
        <item x="462"/>
        <item x="508"/>
        <item x="176"/>
        <item x="188"/>
        <item x="189"/>
        <item x="192"/>
        <item m="1" x="723"/>
        <item m="1" x="614"/>
        <item m="1" x="695"/>
        <item m="1" x="664"/>
        <item m="1" x="531"/>
        <item m="1" x="635"/>
        <item m="1" x="521"/>
        <item m="1" x="563"/>
        <item m="1" x="702"/>
        <item m="1" x="661"/>
        <item m="1" x="533"/>
        <item m="1" x="598"/>
        <item m="1" x="627"/>
        <item m="1" x="558"/>
        <item m="1" x="538"/>
        <item m="1" x="671"/>
        <item m="1" x="691"/>
        <item m="1" x="572"/>
        <item m="1" x="725"/>
        <item m="1" x="543"/>
        <item m="1" x="727"/>
        <item m="1" x="573"/>
        <item m="1" x="708"/>
        <item m="1" x="564"/>
        <item m="1" x="624"/>
        <item m="1" x="700"/>
        <item m="1" x="782"/>
        <item m="1" x="537"/>
        <item m="1" x="583"/>
        <item m="1" x="754"/>
        <item m="1" x="645"/>
        <item m="1" x="610"/>
        <item m="1" x="703"/>
        <item m="1" x="742"/>
        <item m="1" x="650"/>
        <item m="1" x="763"/>
        <item m="1" x="760"/>
        <item m="1" x="786"/>
        <item m="1" x="685"/>
        <item m="1" x="623"/>
        <item m="1" x="612"/>
        <item m="1" x="574"/>
        <item m="1" x="774"/>
        <item m="1" x="775"/>
        <item m="1" x="565"/>
        <item m="1" x="777"/>
        <item m="1" x="787"/>
        <item m="1" x="738"/>
        <item m="1" x="737"/>
        <item m="1" x="681"/>
        <item m="1" x="793"/>
        <item m="1" x="701"/>
        <item m="1" x="783"/>
        <item m="1" x="626"/>
        <item m="1" x="704"/>
        <item m="1" x="649"/>
        <item m="1" x="557"/>
        <item m="1" x="795"/>
        <item m="1" x="619"/>
        <item m="1" x="734"/>
        <item x="459"/>
        <item x="463"/>
        <item m="1" x="586"/>
        <item m="1" x="755"/>
        <item m="1" x="726"/>
        <item m="1" x="631"/>
        <item m="1" x="789"/>
        <item m="1" x="545"/>
        <item m="1" x="597"/>
        <item m="1" x="729"/>
        <item x="250"/>
        <item m="1" x="773"/>
        <item m="1" x="550"/>
        <item x="257"/>
        <item x="260"/>
        <item x="262"/>
        <item x="263"/>
        <item x="264"/>
        <item x="266"/>
        <item x="269"/>
        <item x="288"/>
        <item m="1" x="608"/>
        <item x="256"/>
        <item m="1" x="751"/>
        <item x="294"/>
        <item x="295"/>
        <item m="1" x="602"/>
        <item m="1" x="757"/>
        <item m="1" x="548"/>
        <item m="1" x="721"/>
        <item m="1" x="580"/>
        <item m="1" x="570"/>
        <item m="1" x="733"/>
        <item m="1" x="519"/>
        <item m="1" x="554"/>
        <item x="300"/>
        <item x="302"/>
        <item m="1" x="752"/>
        <item m="1" x="767"/>
        <item x="308"/>
        <item m="1" x="764"/>
        <item m="1" x="660"/>
        <item x="316"/>
        <item x="318"/>
        <item x="324"/>
        <item x="332"/>
        <item m="1" x="584"/>
        <item m="1" x="585"/>
        <item x="464"/>
        <item x="465"/>
        <item x="466"/>
        <item x="467"/>
        <item x="468"/>
        <item m="1" x="653"/>
        <item m="1" x="620"/>
        <item m="1" x="632"/>
        <item x="472"/>
        <item x="473"/>
        <item m="1" x="720"/>
        <item x="245"/>
        <item x="469"/>
        <item x="470"/>
        <item x="471"/>
        <item m="1" x="798"/>
        <item m="1" x="530"/>
        <item x="210"/>
        <item m="1" x="600"/>
        <item x="290"/>
        <item m="1" x="588"/>
        <item m="1" x="680"/>
        <item m="1" x="658"/>
        <item m="1" x="792"/>
        <item m="1" x="762"/>
        <item m="1" x="771"/>
        <item m="1" x="534"/>
        <item m="1" x="577"/>
        <item m="1" x="603"/>
        <item m="1" x="724"/>
        <item m="1" x="710"/>
        <item m="1" x="696"/>
        <item m="1" x="736"/>
        <item m="1" x="544"/>
        <item m="1" x="669"/>
        <item m="1" x="779"/>
        <item m="1" x="546"/>
        <item m="1" x="697"/>
        <item m="1" x="617"/>
        <item m="1" x="536"/>
        <item m="1" x="622"/>
        <item m="1" x="712"/>
        <item m="1" x="794"/>
        <item m="1" x="674"/>
        <item m="1" x="643"/>
        <item m="1" x="796"/>
        <item m="1" x="641"/>
        <item m="1" x="547"/>
        <item m="1" x="555"/>
        <item x="228"/>
        <item x="254"/>
        <item x="253"/>
        <item x="209"/>
        <item x="255"/>
        <item x="259"/>
        <item x="273"/>
        <item x="276"/>
        <item x="277"/>
        <item x="278"/>
        <item x="279"/>
        <item x="280"/>
        <item x="281"/>
        <item x="282"/>
        <item x="283"/>
        <item x="271"/>
        <item x="272"/>
        <item x="284"/>
        <item x="285"/>
        <item x="286"/>
        <item x="292"/>
        <item x="296"/>
        <item x="298"/>
        <item m="1" x="692"/>
        <item m="1" x="522"/>
        <item m="1" x="716"/>
        <item m="1" x="525"/>
        <item m="1" x="668"/>
        <item m="1" x="747"/>
        <item m="1" x="566"/>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1"/>
        <item m="1" x="675"/>
        <item x="387"/>
        <item x="388"/>
        <item x="404"/>
        <item x="408"/>
        <item m="1" x="749"/>
        <item x="344"/>
        <item x="403"/>
        <item m="1" x="698"/>
        <item m="1" x="596"/>
        <item m="1" x="595"/>
        <item m="1" x="688"/>
        <item x="384"/>
        <item x="397"/>
        <item x="399"/>
        <item m="1" x="532"/>
        <item m="1" x="719"/>
        <item x="411"/>
        <item x="366"/>
        <item m="1" x="673"/>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pivotField compact="0" outline="0" showAll="0" defaultSubtotal="0">
      <items count="693">
        <item x="92"/>
        <item m="1" x="613"/>
        <item m="1" x="622"/>
        <item x="65"/>
        <item x="64"/>
        <item x="351"/>
        <item x="349"/>
        <item m="1" x="656"/>
        <item m="1" x="649"/>
        <item x="372"/>
        <item x="225"/>
        <item x="236"/>
        <item x="237"/>
        <item x="125"/>
        <item x="81"/>
        <item x="94"/>
        <item x="88"/>
        <item x="129"/>
        <item x="128"/>
        <item x="133"/>
        <item x="132"/>
        <item x="126"/>
        <item x="127"/>
        <item x="83"/>
        <item x="164"/>
        <item x="108"/>
        <item x="101"/>
        <item x="93"/>
        <item x="100"/>
        <item x="165"/>
        <item x="123"/>
        <item x="122"/>
        <item x="163"/>
        <item x="82"/>
        <item x="121"/>
        <item x="120"/>
        <item x="115"/>
        <item x="114"/>
        <item x="84"/>
        <item x="112"/>
        <item x="110"/>
        <item x="111"/>
        <item x="109"/>
        <item x="102"/>
        <item x="104"/>
        <item x="107"/>
        <item x="106"/>
        <item x="103"/>
        <item x="86"/>
        <item x="85"/>
        <item x="97"/>
        <item x="87"/>
        <item x="119"/>
        <item x="113"/>
        <item x="354"/>
        <item m="1" x="664"/>
        <item x="471"/>
        <item m="1" x="660"/>
        <item x="239"/>
        <item m="1" x="571"/>
        <item x="37"/>
        <item x="36"/>
        <item x="380"/>
        <item x="358"/>
        <item x="429"/>
        <item x="17"/>
        <item x="60"/>
        <item x="61"/>
        <item x="18"/>
        <item x="15"/>
        <item x="356"/>
        <item x="357"/>
        <item x="370"/>
        <item x="376"/>
        <item x="296"/>
        <item x="48"/>
        <item x="44"/>
        <item m="1" x="544"/>
        <item x="305"/>
        <item m="1" x="626"/>
        <item m="1" x="602"/>
        <item x="291"/>
        <item x="290"/>
        <item x="304"/>
        <item x="91"/>
        <item x="207"/>
        <item x="55"/>
        <item x="59"/>
        <item x="14"/>
        <item x="57"/>
        <item x="56"/>
        <item x="58"/>
        <item x="63"/>
        <item x="62"/>
        <item m="1" x="594"/>
        <item m="1" x="573"/>
        <item m="1" x="677"/>
        <item m="1" x="578"/>
        <item m="1" x="559"/>
        <item x="3"/>
        <item x="5"/>
        <item x="4"/>
        <item x="6"/>
        <item x="10"/>
        <item x="147"/>
        <item x="148"/>
        <item x="146"/>
        <item x="142"/>
        <item x="226"/>
        <item x="227"/>
        <item x="430"/>
        <item x="449"/>
        <item x="45"/>
        <item x="27"/>
        <item x="24"/>
        <item x="41"/>
        <item x="326"/>
        <item x="325"/>
        <item x="328"/>
        <item x="327"/>
        <item x="336"/>
        <item x="338"/>
        <item x="335"/>
        <item x="337"/>
        <item x="330"/>
        <item x="332"/>
        <item x="329"/>
        <item x="331"/>
        <item x="333"/>
        <item x="318"/>
        <item x="159"/>
        <item x="158"/>
        <item x="161"/>
        <item x="160"/>
        <item x="20"/>
        <item x="12"/>
        <item x="173"/>
        <item x="138"/>
        <item x="134"/>
        <item x="155"/>
        <item x="179"/>
        <item x="157"/>
        <item x="172"/>
        <item x="135"/>
        <item x="154"/>
        <item x="178"/>
        <item x="174"/>
        <item x="144"/>
        <item x="151"/>
        <item x="153"/>
        <item x="152"/>
        <item x="150"/>
        <item x="149"/>
        <item x="347"/>
        <item x="272"/>
        <item x="280"/>
        <item m="1" x="545"/>
        <item m="1" x="570"/>
        <item m="1" x="597"/>
        <item m="1" x="681"/>
        <item x="287"/>
        <item x="289"/>
        <item x="286"/>
        <item x="288"/>
        <item x="279"/>
        <item x="265"/>
        <item x="276"/>
        <item x="105"/>
        <item m="1" x="638"/>
        <item x="130"/>
        <item x="131"/>
        <item x="258"/>
        <item x="0"/>
        <item x="2"/>
        <item x="1"/>
        <item x="384"/>
        <item x="412"/>
        <item m="1" x="586"/>
        <item m="1" x="673"/>
        <item x="143"/>
        <item x="145"/>
        <item x="348"/>
        <item m="1" x="579"/>
        <item m="1" x="644"/>
        <item x="71"/>
        <item x="35"/>
        <item x="54"/>
        <item x="51"/>
        <item x="259"/>
        <item x="167"/>
        <item x="262"/>
        <item x="509"/>
        <item x="508"/>
        <item x="285"/>
        <item x="297"/>
        <item x="40"/>
        <item x="78"/>
        <item x="80"/>
        <item x="79"/>
        <item m="1" x="674"/>
        <item m="1" x="601"/>
        <item m="1" x="675"/>
        <item m="1" x="620"/>
        <item m="1" x="585"/>
        <item m="1" x="653"/>
        <item m="1" x="603"/>
        <item m="1" x="641"/>
        <item m="1" x="566"/>
        <item m="1" x="657"/>
        <item m="1" x="551"/>
        <item m="1" x="608"/>
        <item m="1" x="564"/>
        <item x="383"/>
        <item x="13"/>
        <item x="7"/>
        <item x="8"/>
        <item x="9"/>
        <item m="1" x="563"/>
        <item x="250"/>
        <item x="19"/>
        <item x="16"/>
        <item x="11"/>
        <item x="537"/>
        <item x="536"/>
        <item x="502"/>
        <item x="89"/>
        <item x="344"/>
        <item x="424"/>
        <item x="46"/>
        <item x="42"/>
        <item x="30"/>
        <item x="66"/>
        <item x="69"/>
        <item x="457"/>
        <item x="526"/>
        <item x="434"/>
        <item x="444"/>
        <item x="446"/>
        <item x="467"/>
        <item x="447"/>
        <item x="140"/>
        <item m="1" x="642"/>
        <item m="1" x="560"/>
        <item m="1" x="581"/>
        <item m="1" x="617"/>
        <item x="166"/>
        <item x="352"/>
        <item x="70"/>
        <item x="74"/>
        <item m="1" x="577"/>
        <item x="52"/>
        <item x="49"/>
        <item x="31"/>
        <item x="136"/>
        <item x="137"/>
        <item m="1" x="547"/>
        <item m="1" x="684"/>
        <item m="1" x="587"/>
        <item m="1" x="596"/>
        <item m="1" x="600"/>
        <item m="1" x="616"/>
        <item x="139"/>
        <item x="32"/>
        <item x="39"/>
        <item x="38"/>
        <item x="72"/>
        <item x="73"/>
        <item x="539"/>
        <item x="538"/>
        <item x="534"/>
        <item x="506"/>
        <item x="96"/>
        <item x="95"/>
        <item x="99"/>
        <item x="98"/>
        <item x="75"/>
        <item x="77"/>
        <item x="76"/>
        <item x="373"/>
        <item m="1" x="645"/>
        <item x="117"/>
        <item x="170"/>
        <item x="516"/>
        <item x="116"/>
        <item x="168"/>
        <item x="118"/>
        <item x="156"/>
        <item x="175"/>
        <item x="162"/>
        <item x="177"/>
        <item x="176"/>
        <item x="171"/>
        <item x="275"/>
        <item x="274"/>
        <item m="1" x="639"/>
        <item m="1" x="546"/>
        <item m="1" x="646"/>
        <item m="1" x="552"/>
        <item m="1" x="647"/>
        <item m="1" x="543"/>
        <item m="1" x="604"/>
        <item m="1" x="686"/>
        <item m="1" x="619"/>
        <item m="1" x="683"/>
        <item m="1" x="615"/>
        <item m="1" x="550"/>
        <item m="1" x="632"/>
        <item m="1" x="555"/>
        <item m="1" x="628"/>
        <item m="1" x="541"/>
        <item x="283"/>
        <item m="1" x="584"/>
        <item x="169"/>
        <item x="124"/>
        <item x="141"/>
        <item m="1" x="651"/>
        <item m="1" x="692"/>
        <item m="1" x="631"/>
        <item m="1" x="567"/>
        <item x="23"/>
        <item x="428"/>
        <item x="464"/>
        <item x="359"/>
        <item x="67"/>
        <item x="53"/>
        <item x="50"/>
        <item x="28"/>
        <item x="25"/>
        <item x="68"/>
        <item x="29"/>
        <item x="26"/>
        <item x="43"/>
        <item x="47"/>
        <item x="90"/>
        <item x="273"/>
        <item x="278"/>
        <item x="21"/>
        <item x="22"/>
        <item x="34"/>
        <item x="33"/>
        <item x="418"/>
        <item m="1" x="607"/>
        <item m="1" x="595"/>
        <item m="1" x="662"/>
        <item m="1" x="658"/>
        <item m="1" x="568"/>
        <item m="1" x="553"/>
        <item x="238"/>
        <item x="257"/>
        <item m="1" x="606"/>
        <item m="1" x="667"/>
        <item x="472"/>
        <item x="473"/>
        <item x="260"/>
        <item x="475"/>
        <item m="1" x="640"/>
        <item x="408"/>
        <item x="409"/>
        <item x="374"/>
        <item x="414"/>
        <item m="1" x="663"/>
        <item m="1" x="687"/>
        <item m="1" x="690"/>
        <item x="419"/>
        <item m="1" x="676"/>
        <item x="247"/>
        <item x="181"/>
        <item x="182"/>
        <item x="184"/>
        <item x="185"/>
        <item x="191"/>
        <item x="215"/>
        <item x="248"/>
        <item x="193"/>
        <item m="1" x="655"/>
        <item x="511"/>
        <item x="510"/>
        <item x="512"/>
        <item x="514"/>
        <item x="520"/>
        <item x="521"/>
        <item x="522"/>
        <item x="523"/>
        <item x="485"/>
        <item x="507"/>
        <item x="302"/>
        <item x="303"/>
        <item x="306"/>
        <item x="307"/>
        <item x="308"/>
        <item x="323"/>
        <item x="324"/>
        <item x="339"/>
        <item x="340"/>
        <item x="343"/>
        <item x="529"/>
        <item x="231"/>
        <item x="261"/>
        <item m="1" x="542"/>
        <item m="1" x="614"/>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654"/>
        <item x="334"/>
        <item x="481"/>
        <item x="503"/>
        <item x="504"/>
        <item x="486"/>
        <item x="478"/>
        <item x="479"/>
        <item x="183"/>
        <item x="186"/>
        <item x="198"/>
        <item x="194"/>
        <item x="200"/>
        <item x="201"/>
        <item m="1" x="574"/>
        <item m="1" x="590"/>
        <item m="1" x="557"/>
        <item m="1" x="580"/>
        <item m="1" x="666"/>
        <item x="476"/>
        <item x="501"/>
        <item x="532"/>
        <item x="433"/>
        <item x="254"/>
        <item x="345"/>
        <item x="346"/>
        <item x="431"/>
        <item m="1" x="624"/>
        <item x="435"/>
        <item m="1" x="659"/>
        <item m="1" x="643"/>
        <item x="450"/>
        <item m="1" x="668"/>
        <item x="455"/>
        <item x="458"/>
        <item x="459"/>
        <item x="460"/>
        <item x="461"/>
        <item x="463"/>
        <item x="505"/>
        <item x="443"/>
        <item x="482"/>
        <item x="187"/>
        <item x="188"/>
        <item x="189"/>
        <item x="190"/>
        <item m="1" x="556"/>
        <item x="454"/>
        <item x="462"/>
        <item x="469"/>
        <item x="474"/>
        <item x="477"/>
        <item x="515"/>
        <item x="517"/>
        <item m="1" x="569"/>
        <item x="524"/>
        <item x="525"/>
        <item m="1" x="593"/>
        <item m="1" x="582"/>
        <item m="1" x="627"/>
        <item m="1" x="689"/>
        <item m="1" x="592"/>
        <item m="1" x="633"/>
        <item m="1" x="599"/>
        <item m="1" x="609"/>
        <item m="1" x="682"/>
        <item m="1" x="629"/>
        <item m="1" x="685"/>
        <item m="1" x="623"/>
        <item x="240"/>
        <item x="241"/>
        <item x="242"/>
        <item x="243"/>
        <item x="244"/>
        <item x="245"/>
        <item x="246"/>
        <item m="1" x="583"/>
        <item m="1" x="548"/>
        <item m="1" x="691"/>
        <item m="1" x="575"/>
        <item m="1" x="591"/>
        <item m="1" x="671"/>
        <item m="1" x="688"/>
        <item m="1" x="561"/>
        <item m="1" x="670"/>
        <item x="487"/>
        <item x="533"/>
        <item x="180"/>
        <item x="192"/>
        <item m="1" x="635"/>
        <item x="195"/>
        <item x="484"/>
        <item x="488"/>
        <item x="234"/>
        <item x="264"/>
        <item x="266"/>
        <item x="263"/>
        <item x="292"/>
        <item x="293"/>
        <item x="281"/>
        <item x="282"/>
        <item x="294"/>
        <item x="295"/>
        <item x="314"/>
        <item x="316"/>
        <item m="1" x="650"/>
        <item x="489"/>
        <item x="490"/>
        <item x="491"/>
        <item x="492"/>
        <item x="493"/>
        <item x="494"/>
        <item x="495"/>
        <item x="496"/>
        <item x="497"/>
        <item x="498"/>
        <item m="1" x="565"/>
        <item x="251"/>
        <item x="252"/>
        <item x="253"/>
        <item x="228"/>
        <item x="255"/>
        <item x="199"/>
        <item x="196"/>
        <item x="202"/>
        <item m="1" x="680"/>
        <item m="1" x="665"/>
        <item m="1" x="562"/>
        <item m="1" x="669"/>
        <item x="206"/>
        <item m="1" x="652"/>
        <item m="1" x="572"/>
        <item m="1" x="661"/>
        <item m="1" x="589"/>
        <item m="1" x="612"/>
        <item m="1" x="540"/>
        <item m="1" x="679"/>
        <item m="1" x="611"/>
        <item m="1" x="618"/>
        <item m="1" x="588"/>
        <item m="1" x="610"/>
        <item m="1" x="598"/>
        <item m="1" x="549"/>
        <item m="1" x="605"/>
        <item m="1" x="554"/>
        <item m="1" x="672"/>
        <item m="1" x="621"/>
        <item m="1" x="637"/>
        <item m="1" x="648"/>
        <item m="1" x="625"/>
        <item m="1" x="636"/>
        <item m="1" x="576"/>
        <item x="212"/>
        <item x="213"/>
        <item x="432"/>
        <item x="448"/>
        <item x="203"/>
        <item x="204"/>
        <item x="205"/>
        <item x="208"/>
        <item x="209"/>
        <item x="210"/>
        <item x="211"/>
        <item x="214"/>
        <item x="249"/>
        <item x="371"/>
        <item x="387"/>
        <item x="388"/>
        <item x="389"/>
        <item x="390"/>
        <item x="391"/>
        <item x="392"/>
        <item x="393"/>
        <item x="394"/>
        <item x="395"/>
        <item x="396"/>
        <item m="1" x="634"/>
        <item m="1" x="678"/>
        <item x="353"/>
        <item x="400"/>
        <item x="421"/>
        <item x="399"/>
        <item x="423"/>
        <item x="360"/>
        <item m="1" x="558"/>
        <item x="377"/>
        <item x="355"/>
        <item x="410"/>
        <item x="411"/>
        <item x="413"/>
        <item x="420"/>
        <item x="426"/>
        <item x="378"/>
        <item x="379"/>
        <item x="381"/>
        <item x="382"/>
        <item x="375"/>
        <item m="1" x="63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compact="0" outline="0" showAll="0"/>
    <pivotField compact="0" outline="0" showAll="0"/>
    <pivotField showAll="0" defaultSubtotal="0">
      <items count="132">
        <item x="44"/>
        <item x="45"/>
        <item x="51"/>
        <item x="25"/>
        <item x="19"/>
        <item x="22"/>
        <item x="21"/>
        <item x="20"/>
        <item x="30"/>
        <item x="29"/>
        <item x="24"/>
        <item x="23"/>
        <item m="1" x="127"/>
        <item x="18"/>
        <item x="79"/>
        <item x="100"/>
        <item x="7"/>
        <item x="8"/>
        <item x="61"/>
        <item x="2"/>
        <item x="4"/>
        <item x="28"/>
        <item x="26"/>
        <item x="34"/>
        <item x="31"/>
        <item x="33"/>
        <item x="32"/>
        <item x="27"/>
        <item x="58"/>
        <item x="56"/>
        <item x="55"/>
        <item x="59"/>
        <item x="1"/>
        <item x="71"/>
        <item x="15"/>
        <item x="17"/>
        <item x="75"/>
        <item x="3"/>
        <item x="46"/>
        <item x="6"/>
        <item x="5"/>
        <item x="116"/>
        <item x="115"/>
        <item x="70"/>
        <item x="88"/>
        <item x="9"/>
        <item x="10"/>
        <item x="11"/>
        <item x="94"/>
        <item x="92"/>
        <item x="97"/>
        <item x="12"/>
        <item x="14"/>
        <item x="13"/>
        <item x="118"/>
        <item x="117"/>
        <item x="114"/>
        <item x="16"/>
        <item x="72"/>
        <item x="60"/>
        <item x="89"/>
        <item x="96"/>
        <item m="1" x="130"/>
        <item x="82"/>
        <item x="0"/>
        <item m="1" x="120"/>
        <item m="1" x="129"/>
        <item x="101"/>
        <item x="48"/>
        <item x="49"/>
        <item x="111"/>
        <item x="62"/>
        <item x="63"/>
        <item x="64"/>
        <item x="65"/>
        <item x="67"/>
        <item x="68"/>
        <item x="69"/>
        <item x="80"/>
        <item x="112"/>
        <item x="57"/>
        <item x="66"/>
        <item x="104"/>
        <item x="109"/>
        <item x="103"/>
        <item x="37"/>
        <item x="38"/>
        <item x="85"/>
        <item x="102"/>
        <item x="108"/>
        <item x="110"/>
        <item x="91"/>
        <item x="93"/>
        <item x="95"/>
        <item x="98"/>
        <item m="1" x="122"/>
        <item x="47"/>
        <item m="1" x="128"/>
        <item x="106"/>
        <item x="113"/>
        <item x="35"/>
        <item x="36"/>
        <item x="105"/>
        <item x="52"/>
        <item x="53"/>
        <item x="54"/>
        <item m="1" x="131"/>
        <item m="1" x="125"/>
        <item m="1" x="121"/>
        <item m="1" x="126"/>
        <item m="1" x="123"/>
        <item x="39"/>
        <item x="40"/>
        <item x="50"/>
        <item x="76"/>
        <item x="77"/>
        <item x="83"/>
        <item x="86"/>
        <item x="87"/>
        <item x="73"/>
        <item x="74"/>
        <item x="81"/>
        <item m="1" x="119"/>
        <item m="1" x="124"/>
        <item x="78"/>
        <item x="41"/>
        <item x="42"/>
        <item x="43"/>
        <item x="84"/>
        <item x="90"/>
        <item x="99"/>
        <item x="107"/>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6">
        <item x="10"/>
        <item x="7"/>
        <item x="9"/>
        <item x="2"/>
        <item x="0"/>
        <item x="3"/>
        <item x="8"/>
        <item x="1"/>
        <item x="11"/>
        <item x="4"/>
        <item x="5"/>
        <item x="6"/>
        <item x="12"/>
        <item m="1" x="13"/>
        <item m="1" x="1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x="1"/>
      </items>
    </pivotField>
    <pivotField compact="0" outline="0" showAll="0"/>
    <pivotField compact="0" outline="0" showAll="0"/>
    <pivotField compact="0" outline="0" showAll="0"/>
    <pivotField axis="axisPage" compact="0" outline="0" showAll="0">
      <items count="3">
        <item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dataField="1" compact="0" outline="0" showAll="0"/>
    <pivotField axis="axisRow" compact="0" outline="0" showAll="0">
      <items count="3">
        <item x="0"/>
        <item x="1"/>
        <item t="default"/>
      </items>
    </pivotField>
  </pivotFields>
  <rowFields count="1">
    <field x="142"/>
  </rowFields>
  <rowItems count="1">
    <i>
      <x/>
    </i>
  </rowItems>
  <colItems count="1">
    <i/>
  </colItems>
  <pageFields count="4">
    <pageField fld="118" item="0" hier="-1"/>
    <pageField fld="119" item="1" hier="-1"/>
    <pageField fld="123" hier="-1"/>
    <pageField fld="124" hier="-1"/>
  </pageFields>
  <dataFields count="1">
    <dataField name="計數 - lenTerms" fld="141" subtotal="count" baseField="0" baseItem="0"/>
  </dataFields>
  <formats count="21">
    <format dxfId="502">
      <pivotArea type="all" dataOnly="0" outline="0" fieldPosition="0"/>
    </format>
    <format dxfId="501">
      <pivotArea field="2" type="button" dataOnly="0" labelOnly="1" outline="0"/>
    </format>
    <format dxfId="500">
      <pivotArea field="9" type="button" dataOnly="0" labelOnly="1" outline="0"/>
    </format>
    <format dxfId="499">
      <pivotArea field="3" type="button" dataOnly="0" labelOnly="1" outline="0"/>
    </format>
    <format dxfId="498">
      <pivotArea field="4" type="button" dataOnly="0" labelOnly="1" outline="0"/>
    </format>
    <format dxfId="497">
      <pivotArea field="6" type="button" dataOnly="0" labelOnly="1" outline="0"/>
    </format>
    <format dxfId="496">
      <pivotArea field="16" type="button" dataOnly="0" labelOnly="1" outline="0"/>
    </format>
    <format dxfId="495">
      <pivotArea type="all" dataOnly="0" outline="0" fieldPosition="0"/>
    </format>
    <format dxfId="494">
      <pivotArea field="2" type="button" dataOnly="0" labelOnly="1" outline="0"/>
    </format>
    <format dxfId="493">
      <pivotArea field="9" type="button" dataOnly="0" labelOnly="1" outline="0"/>
    </format>
    <format dxfId="492">
      <pivotArea field="3" type="button" dataOnly="0" labelOnly="1" outline="0"/>
    </format>
    <format dxfId="491">
      <pivotArea field="4" type="button" dataOnly="0" labelOnly="1" outline="0"/>
    </format>
    <format dxfId="490">
      <pivotArea field="6" type="button" dataOnly="0" labelOnly="1" outline="0"/>
    </format>
    <format dxfId="489">
      <pivotArea field="16" type="button" dataOnly="0" labelOnly="1" outline="0"/>
    </format>
    <format dxfId="488">
      <pivotArea type="all" dataOnly="0" outline="0" fieldPosition="0"/>
    </format>
    <format dxfId="487">
      <pivotArea field="2" type="button" dataOnly="0" labelOnly="1" outline="0"/>
    </format>
    <format dxfId="486">
      <pivotArea field="9" type="button" dataOnly="0" labelOnly="1" outline="0"/>
    </format>
    <format dxfId="485">
      <pivotArea field="3" type="button" dataOnly="0" labelOnly="1" outline="0"/>
    </format>
    <format dxfId="484">
      <pivotArea field="4" type="button" dataOnly="0" labelOnly="1" outline="0"/>
    </format>
    <format dxfId="483">
      <pivotArea field="6" type="button" dataOnly="0" labelOnly="1" outline="0"/>
    </format>
    <format dxfId="482">
      <pivotArea field="16" type="button" dataOnly="0" labelOnly="1" outline="0"/>
    </format>
  </formats>
  <chartFormats count="4">
    <chartFormat chart="19" format="0" series="1">
      <pivotArea type="data" outline="0" fieldPosition="0">
        <references count="1">
          <reference field="4294967294" count="1" selected="0">
            <x v="0"/>
          </reference>
        </references>
      </pivotArea>
    </chartFormat>
    <chartFormat chart="19" format="1">
      <pivotArea type="data" outline="0" fieldPosition="0">
        <references count="2">
          <reference field="4294967294" count="1" selected="0">
            <x v="0"/>
          </reference>
          <reference field="142" count="1" selected="0">
            <x v="0"/>
          </reference>
        </references>
      </pivotArea>
    </chartFormat>
    <chartFormat chart="19" format="2">
      <pivotArea type="data" outline="0" fieldPosition="0">
        <references count="2">
          <reference field="4294967294" count="1" selected="0">
            <x v="0"/>
          </reference>
          <reference field="142" count="1" selected="0">
            <x v="1"/>
          </reference>
        </references>
      </pivotArea>
    </chartFormat>
    <chartFormat chart="19" format="4">
      <pivotArea type="data" outline="0" fieldPosition="0">
        <references count="1">
          <reference field="4294967294" count="1" selected="0">
            <x v="0"/>
          </reference>
        </references>
      </pivotArea>
    </chartFormat>
  </chart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E00-000006000000}" name="樞紐分析表6" cacheId="3" applyNumberFormats="0" applyBorderFormats="0" applyFontFormats="0" applyPatternFormats="0" applyAlignmentFormats="0" applyWidthHeightFormats="1" dataCaption="值" updatedVersion="8" minRefreshableVersion="3" useAutoFormatting="1" rowGrandTotals="0" itemPrintTitles="1" createdVersion="5" indent="0" outline="1" outlineData="1" multipleFieldFilters="0" chartFormat="9">
  <location ref="F43:N84" firstHeaderRow="1" firstDataRow="2" firstDataCol="1"/>
  <pivotFields count="5">
    <pivotField axis="axisRow" numFmtId="14" showAll="0">
      <items count="42">
        <item x="0"/>
        <item x="1"/>
        <item m="1" x="4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t="default"/>
      </items>
    </pivotField>
    <pivotField axis="axisCol" showAll="0">
      <items count="9">
        <item m="1" x="7"/>
        <item x="5"/>
        <item x="3"/>
        <item x="6"/>
        <item x="2"/>
        <item x="0"/>
        <item x="4"/>
        <item x="1"/>
        <item t="default"/>
      </items>
    </pivotField>
    <pivotField showAll="0"/>
    <pivotField showAll="0"/>
    <pivotField dataField="1" showAll="0"/>
  </pivotFields>
  <rowFields count="1">
    <field x="0"/>
  </rowFields>
  <rowItems count="40">
    <i>
      <x/>
    </i>
    <i>
      <x v="1"/>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rowItems>
  <colFields count="1">
    <field x="1"/>
  </colFields>
  <colItems count="8">
    <i>
      <x v="1"/>
    </i>
    <i>
      <x v="2"/>
    </i>
    <i>
      <x v="3"/>
    </i>
    <i>
      <x v="4"/>
    </i>
    <i>
      <x v="5"/>
    </i>
    <i>
      <x v="6"/>
    </i>
    <i>
      <x v="7"/>
    </i>
    <i t="grand">
      <x/>
    </i>
  </colItems>
  <dataFields count="1">
    <dataField name="加總 - 資料項" fld="4" baseField="0" baseItem="0"/>
  </dataFields>
  <chartFormats count="8">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2">
          <reference field="4294967294" count="1" selected="0">
            <x v="0"/>
          </reference>
          <reference field="1" count="1" selected="0">
            <x v="1"/>
          </reference>
        </references>
      </pivotArea>
    </chartFormat>
    <chartFormat chart="4" format="2" series="1">
      <pivotArea type="data" outline="0" fieldPosition="0">
        <references count="2">
          <reference field="4294967294" count="1" selected="0">
            <x v="0"/>
          </reference>
          <reference field="1" count="1" selected="0">
            <x v="2"/>
          </reference>
        </references>
      </pivotArea>
    </chartFormat>
    <chartFormat chart="4" format="3" series="1">
      <pivotArea type="data" outline="0" fieldPosition="0">
        <references count="2">
          <reference field="4294967294" count="1" selected="0">
            <x v="0"/>
          </reference>
          <reference field="1" count="1" selected="0">
            <x v="3"/>
          </reference>
        </references>
      </pivotArea>
    </chartFormat>
    <chartFormat chart="4" format="4" series="1">
      <pivotArea type="data" outline="0" fieldPosition="0">
        <references count="2">
          <reference field="4294967294" count="1" selected="0">
            <x v="0"/>
          </reference>
          <reference field="1" count="1" selected="0">
            <x v="4"/>
          </reference>
        </references>
      </pivotArea>
    </chartFormat>
    <chartFormat chart="4" format="5" series="1">
      <pivotArea type="data" outline="0" fieldPosition="0">
        <references count="2">
          <reference field="4294967294" count="1" selected="0">
            <x v="0"/>
          </reference>
          <reference field="1" count="1" selected="0">
            <x v="5"/>
          </reference>
        </references>
      </pivotArea>
    </chartFormat>
    <chartFormat chart="4" format="6" series="1">
      <pivotArea type="data" outline="0" fieldPosition="0">
        <references count="2">
          <reference field="4294967294" count="1" selected="0">
            <x v="0"/>
          </reference>
          <reference field="1" count="1" selected="0">
            <x v="6"/>
          </reference>
        </references>
      </pivotArea>
    </chartFormat>
    <chartFormat chart="4" format="7" series="1">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E00-000005000000}" name="樞紐分析表5"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K8:O33" firstHeaderRow="1" firstDataRow="3" firstDataCol="2" rowPageCount="5" colPageCount="1"/>
  <pivotFields count="143">
    <pivotField compact="0" outline="0" showAll="0"/>
    <pivotField axis="axisPage" dataField="1" compact="0" outline="0" showAll="0" defaultSubtotal="0">
      <items count="10">
        <item x="0"/>
        <item x="1"/>
        <item x="2"/>
        <item x="9"/>
        <item x="6"/>
        <item x="5"/>
        <item x="3"/>
        <item x="7"/>
        <item x="8"/>
        <item x="4"/>
      </items>
    </pivotField>
    <pivotField axis="axisCol" compact="0" outline="0" showAll="0" defaultSubtotal="0">
      <items count="20">
        <item x="0"/>
        <item x="5"/>
        <item x="6"/>
        <item x="2"/>
        <item x="3"/>
        <item x="1"/>
        <item x="14"/>
        <item x="18"/>
        <item x="4"/>
        <item x="11"/>
        <item x="19"/>
        <item x="7"/>
        <item x="8"/>
        <item x="9"/>
        <item x="15"/>
        <item x="16"/>
        <item x="12"/>
        <item x="17"/>
        <item x="10"/>
        <item x="13"/>
      </items>
    </pivotField>
    <pivotField axis="axisRow" compact="0" outline="0" showAll="0" defaultSubtotal="0">
      <items count="640">
        <item m="1" x="542"/>
        <item x="64"/>
        <item x="63"/>
        <item x="221"/>
        <item x="230"/>
        <item x="244"/>
        <item x="231"/>
        <item x="229"/>
        <item x="127"/>
        <item x="79"/>
        <item x="89"/>
        <item x="81"/>
        <item x="128"/>
        <item x="131"/>
        <item x="130"/>
        <item x="135"/>
        <item x="134"/>
        <item x="132"/>
        <item x="133"/>
        <item x="129"/>
        <item x="87"/>
        <item x="166"/>
        <item x="90"/>
        <item x="85"/>
        <item x="86"/>
        <item x="107"/>
        <item x="112"/>
        <item x="99"/>
        <item x="94"/>
        <item x="91"/>
        <item x="98"/>
        <item x="97"/>
        <item x="96"/>
        <item x="95"/>
        <item x="167"/>
        <item x="118"/>
        <item x="117"/>
        <item x="125"/>
        <item x="124"/>
        <item x="165"/>
        <item x="80"/>
        <item x="88"/>
        <item x="123"/>
        <item x="122"/>
        <item x="116"/>
        <item x="115"/>
        <item x="119"/>
        <item x="114"/>
        <item x="126"/>
        <item x="121"/>
        <item x="82"/>
        <item x="100"/>
        <item x="106"/>
        <item x="104"/>
        <item x="101"/>
        <item x="105"/>
        <item x="120"/>
        <item x="113"/>
        <item x="102"/>
        <item m="1" x="602"/>
        <item x="140"/>
        <item m="1" x="570"/>
        <item x="394"/>
        <item m="1" x="622"/>
        <item x="446"/>
        <item m="1" x="529"/>
        <item x="36"/>
        <item x="35"/>
        <item x="17"/>
        <item x="59"/>
        <item x="60"/>
        <item x="18"/>
        <item x="15"/>
        <item m="1" x="590"/>
        <item x="286"/>
        <item x="47"/>
        <item x="43"/>
        <item x="295"/>
        <item m="1" x="589"/>
        <item m="1" x="566"/>
        <item x="281"/>
        <item x="280"/>
        <item x="294"/>
        <item x="203"/>
        <item x="111"/>
        <item x="54"/>
        <item x="58"/>
        <item x="14"/>
        <item x="56"/>
        <item x="55"/>
        <item x="57"/>
        <item x="62"/>
        <item x="61"/>
        <item x="427"/>
        <item x="3"/>
        <item x="5"/>
        <item x="4"/>
        <item x="6"/>
        <item x="10"/>
        <item x="342"/>
        <item x="44"/>
        <item x="26"/>
        <item x="23"/>
        <item x="40"/>
        <item x="316"/>
        <item x="315"/>
        <item x="318"/>
        <item x="317"/>
        <item x="326"/>
        <item x="328"/>
        <item x="325"/>
        <item x="327"/>
        <item x="320"/>
        <item x="322"/>
        <item x="319"/>
        <item x="321"/>
        <item x="323"/>
        <item x="308"/>
        <item x="161"/>
        <item x="160"/>
        <item x="163"/>
        <item x="162"/>
        <item m="1" x="569"/>
        <item x="346"/>
        <item x="109"/>
        <item x="136"/>
        <item x="157"/>
        <item x="175"/>
        <item x="159"/>
        <item x="168"/>
        <item x="169"/>
        <item x="138"/>
        <item x="139"/>
        <item x="156"/>
        <item x="174"/>
        <item x="170"/>
        <item x="137"/>
        <item x="149"/>
        <item x="143"/>
        <item x="146"/>
        <item x="153"/>
        <item x="148"/>
        <item x="155"/>
        <item x="147"/>
        <item x="154"/>
        <item x="150"/>
        <item x="144"/>
        <item x="145"/>
        <item x="152"/>
        <item x="151"/>
        <item x="337"/>
        <item x="336"/>
        <item x="339"/>
        <item x="262"/>
        <item x="270"/>
        <item m="1" x="517"/>
        <item m="1" x="534"/>
        <item m="1" x="561"/>
        <item m="1" x="630"/>
        <item x="277"/>
        <item x="279"/>
        <item x="276"/>
        <item x="278"/>
        <item x="269"/>
        <item x="255"/>
        <item x="266"/>
        <item x="103"/>
        <item m="1" x="603"/>
        <item x="177"/>
        <item x="0"/>
        <item x="2"/>
        <item x="1"/>
        <item x="397"/>
        <item m="1" x="550"/>
        <item x="347"/>
        <item x="352"/>
        <item m="1" x="559"/>
        <item m="1" x="584"/>
        <item m="1" x="541"/>
        <item m="1" x="610"/>
        <item x="70"/>
        <item x="34"/>
        <item x="53"/>
        <item x="50"/>
        <item x="349"/>
        <item x="178"/>
        <item x="356"/>
        <item x="357"/>
        <item x="252"/>
        <item x="483"/>
        <item x="482"/>
        <item x="275"/>
        <item x="287"/>
        <item x="39"/>
        <item x="76"/>
        <item x="78"/>
        <item x="77"/>
        <item m="1" x="619"/>
        <item m="1" x="565"/>
        <item m="1" x="627"/>
        <item m="1" x="605"/>
        <item m="1" x="549"/>
        <item m="1" x="617"/>
        <item m="1" x="524"/>
        <item m="1" x="608"/>
        <item m="1" x="531"/>
        <item m="1" x="555"/>
        <item m="1" x="522"/>
        <item m="1" x="572"/>
        <item x="370"/>
        <item m="1" x="620"/>
        <item x="371"/>
        <item x="13"/>
        <item x="7"/>
        <item x="8"/>
        <item x="9"/>
        <item x="227"/>
        <item x="225"/>
        <item x="223"/>
        <item x="353"/>
        <item x="428"/>
        <item x="432"/>
        <item x="434"/>
        <item x="19"/>
        <item x="16"/>
        <item x="11"/>
        <item x="110"/>
        <item x="511"/>
        <item x="510"/>
        <item x="476"/>
        <item x="335"/>
        <item x="334"/>
        <item x="408"/>
        <item x="350"/>
        <item x="345"/>
        <item x="45"/>
        <item x="41"/>
        <item x="29"/>
        <item x="65"/>
        <item x="68"/>
        <item x="436"/>
        <item x="500"/>
        <item x="417"/>
        <item x="423"/>
        <item x="425"/>
        <item x="443"/>
        <item x="180"/>
        <item x="426"/>
        <item x="413"/>
        <item x="142"/>
        <item x="38"/>
        <item x="37"/>
        <item x="31"/>
        <item m="1" x="609"/>
        <item m="1" x="573"/>
        <item m="1" x="527"/>
        <item m="1" x="544"/>
        <item x="69"/>
        <item x="72"/>
        <item m="1" x="539"/>
        <item x="51"/>
        <item x="48"/>
        <item x="30"/>
        <item x="108"/>
        <item m="1" x="615"/>
        <item m="1" x="519"/>
        <item m="1" x="634"/>
        <item m="1" x="560"/>
        <item m="1" x="564"/>
        <item m="1" x="581"/>
        <item x="12"/>
        <item x="141"/>
        <item x="71"/>
        <item x="513"/>
        <item x="512"/>
        <item x="508"/>
        <item x="480"/>
        <item x="93"/>
        <item x="92"/>
        <item x="73"/>
        <item x="75"/>
        <item x="74"/>
        <item x="351"/>
        <item m="1" x="579"/>
        <item x="359"/>
        <item x="360"/>
        <item m="1" x="597"/>
        <item m="1" x="540"/>
        <item m="1" x="611"/>
        <item x="490"/>
        <item x="158"/>
        <item x="171"/>
        <item x="164"/>
        <item x="173"/>
        <item x="172"/>
        <item x="84"/>
        <item x="83"/>
        <item x="265"/>
        <item x="264"/>
        <item m="1" x="604"/>
        <item m="1" x="518"/>
        <item m="1" x="612"/>
        <item m="1" x="523"/>
        <item m="1" x="613"/>
        <item m="1" x="516"/>
        <item m="1" x="568"/>
        <item m="1" x="636"/>
        <item m="1" x="583"/>
        <item m="1" x="633"/>
        <item m="1" x="580"/>
        <item m="1" x="521"/>
        <item m="1" x="596"/>
        <item m="1" x="525"/>
        <item m="1" x="592"/>
        <item m="1" x="514"/>
        <item x="273"/>
        <item m="1" x="548"/>
        <item x="344"/>
        <item x="22"/>
        <item x="411"/>
        <item x="442"/>
        <item m="1" x="632"/>
        <item x="354"/>
        <item x="66"/>
        <item x="52"/>
        <item x="49"/>
        <item x="27"/>
        <item x="24"/>
        <item x="67"/>
        <item x="28"/>
        <item x="25"/>
        <item x="42"/>
        <item x="46"/>
        <item x="263"/>
        <item x="268"/>
        <item x="20"/>
        <item x="21"/>
        <item x="33"/>
        <item x="32"/>
        <item x="400"/>
        <item m="1" x="535"/>
        <item m="1" x="571"/>
        <item m="1" x="558"/>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compact="0" outline="0" showAll="0" defaultSubtotal="0">
      <items count="799">
        <item x="140"/>
        <item x="139"/>
        <item x="12"/>
        <item x="49"/>
        <item x="52"/>
        <item x="24"/>
        <item x="42"/>
        <item x="46"/>
        <item x="25"/>
        <item x="31"/>
        <item x="38"/>
        <item x="37"/>
        <item m="1" x="633"/>
        <item m="1" x="648"/>
        <item x="265"/>
        <item m="1" x="605"/>
        <item m="1" x="542"/>
        <item m="1" x="621"/>
        <item x="268"/>
        <item m="1" x="735"/>
        <item m="1" x="528"/>
        <item x="74"/>
        <item x="78"/>
        <item x="163"/>
        <item x="162"/>
        <item x="164"/>
        <item x="165"/>
        <item x="161"/>
        <item x="27"/>
        <item x="28"/>
        <item x="75"/>
        <item x="56"/>
        <item x="55"/>
        <item x="54"/>
        <item x="14"/>
        <item x="58"/>
        <item x="57"/>
        <item x="343"/>
        <item x="287"/>
        <item x="2"/>
        <item x="1"/>
        <item x="177"/>
        <item x="457"/>
        <item x="159"/>
        <item x="171"/>
        <item x="173"/>
        <item x="172"/>
        <item x="157"/>
        <item x="0"/>
        <item x="244"/>
        <item x="41"/>
        <item x="45"/>
        <item x="29"/>
        <item x="63"/>
        <item x="67"/>
        <item x="66"/>
        <item x="64"/>
        <item x="337"/>
        <item x="22"/>
        <item x="360"/>
        <item x="401"/>
        <item x="143"/>
        <item x="69"/>
        <item x="178"/>
        <item m="1" x="770"/>
        <item x="104"/>
        <item x="39"/>
        <item x="71"/>
        <item x="438"/>
        <item x="352"/>
        <item x="437"/>
        <item x="426"/>
        <item m="1" x="561"/>
        <item m="1" x="791"/>
        <item m="1" x="677"/>
        <item m="1" x="717"/>
        <item m="1" x="797"/>
        <item m="1" x="524"/>
        <item m="1" x="654"/>
        <item m="1" x="739"/>
        <item m="1" x="646"/>
        <item m="1" x="715"/>
        <item m="1" x="731"/>
        <item x="26"/>
        <item x="229"/>
        <item x="221"/>
        <item x="231"/>
        <item x="230"/>
        <item x="111"/>
        <item x="87"/>
        <item x="93"/>
        <item x="94"/>
        <item x="97"/>
        <item x="167"/>
        <item x="98"/>
        <item x="96"/>
        <item x="134"/>
        <item x="130"/>
        <item x="136"/>
        <item x="132"/>
        <item x="135"/>
        <item x="131"/>
        <item x="133"/>
        <item x="128"/>
        <item x="101"/>
        <item x="106"/>
        <item x="103"/>
        <item x="105"/>
        <item x="107"/>
        <item x="102"/>
        <item x="80"/>
        <item x="91"/>
        <item x="126"/>
        <item x="125"/>
        <item x="89"/>
        <item x="113"/>
        <item x="108"/>
        <item x="88"/>
        <item x="119"/>
        <item x="118"/>
        <item x="92"/>
        <item x="95"/>
        <item x="166"/>
        <item x="129"/>
        <item x="82"/>
        <item x="81"/>
        <item x="90"/>
        <item x="100"/>
        <item x="86"/>
        <item x="121"/>
        <item x="114"/>
        <item x="122"/>
        <item x="127"/>
        <item x="115"/>
        <item x="120"/>
        <item x="117"/>
        <item x="116"/>
        <item x="124"/>
        <item x="123"/>
        <item x="83"/>
        <item x="109"/>
        <item x="84"/>
        <item x="85"/>
        <item x="110"/>
        <item x="112"/>
        <item x="10"/>
        <item x="3"/>
        <item x="5"/>
        <item x="4"/>
        <item x="6"/>
        <item m="1" x="642"/>
        <item m="1" x="784"/>
        <item x="491"/>
        <item x="190"/>
        <item x="19"/>
        <item x="16"/>
        <item x="11"/>
        <item x="197"/>
        <item x="198"/>
        <item x="199"/>
        <item x="187"/>
        <item x="195"/>
        <item x="191"/>
        <item x="196"/>
        <item x="99"/>
        <item m="1" x="758"/>
        <item x="357"/>
        <item m="1" x="611"/>
        <item m="1" x="690"/>
        <item m="1" x="520"/>
        <item m="1" x="559"/>
        <item x="362"/>
        <item x="72"/>
        <item x="76"/>
        <item x="211"/>
        <item x="429"/>
        <item x="428"/>
        <item x="40"/>
        <item x="232"/>
        <item x="44"/>
        <item x="23"/>
        <item x="142"/>
        <item x="174"/>
        <item x="170"/>
        <item x="168"/>
        <item x="175"/>
        <item x="160"/>
        <item x="137"/>
        <item x="169"/>
        <item x="158"/>
        <item x="138"/>
        <item x="156"/>
        <item x="15"/>
        <item x="79"/>
        <item x="50"/>
        <item x="53"/>
        <item x="141"/>
        <item x="373"/>
        <item x="338"/>
        <item x="371"/>
        <item x="275"/>
        <item m="1" x="562"/>
        <item m="1" x="652"/>
        <item x="13"/>
        <item x="21"/>
        <item x="18"/>
        <item x="20"/>
        <item x="17"/>
        <item x="59"/>
        <item x="60"/>
        <item x="358"/>
        <item x="412"/>
        <item x="443"/>
        <item x="511"/>
        <item x="340"/>
        <item x="354"/>
        <item x="223"/>
        <item x="252"/>
        <item x="233"/>
        <item x="43"/>
        <item x="47"/>
        <item x="180"/>
        <item x="449"/>
        <item x="427"/>
        <item x="501"/>
        <item x="181"/>
        <item x="424"/>
        <item x="61"/>
        <item x="30"/>
        <item x="477"/>
        <item x="484"/>
        <item x="483"/>
        <item x="241"/>
        <item m="1" x="769"/>
        <item x="395"/>
        <item x="248"/>
        <item x="346"/>
        <item x="336"/>
        <item m="1" x="618"/>
        <item x="409"/>
        <item x="68"/>
        <item x="70"/>
        <item x="372"/>
        <item x="513"/>
        <item x="514"/>
        <item x="504"/>
        <item x="509"/>
        <item x="481"/>
        <item x="36"/>
        <item x="35"/>
        <item x="34"/>
        <item x="203"/>
        <item x="505"/>
        <item x="48"/>
        <item x="51"/>
        <item x="222"/>
        <item m="1" x="591"/>
        <item x="355"/>
        <item x="149"/>
        <item x="151"/>
        <item x="147"/>
        <item x="154"/>
        <item x="148"/>
        <item x="155"/>
        <item x="145"/>
        <item x="152"/>
        <item x="146"/>
        <item x="153"/>
        <item x="144"/>
        <item x="150"/>
        <item x="353"/>
        <item m="1" x="772"/>
        <item x="32"/>
        <item x="33"/>
        <item x="73"/>
        <item x="7"/>
        <item x="8"/>
        <item x="9"/>
        <item x="77"/>
        <item x="65"/>
        <item x="62"/>
        <item m="1" x="594"/>
        <item x="361"/>
        <item x="348"/>
        <item x="398"/>
        <item x="345"/>
        <item m="1" x="637"/>
        <item m="1" x="638"/>
        <item m="1" x="689"/>
        <item x="194"/>
        <item m="1" x="722"/>
        <item x="317"/>
        <item m="1" x="667"/>
        <item x="325"/>
        <item x="368"/>
        <item x="225"/>
        <item x="246"/>
        <item x="448"/>
        <item x="452"/>
        <item x="400"/>
        <item x="402"/>
        <item x="447"/>
        <item x="350"/>
        <item x="486"/>
        <item x="487"/>
        <item x="495"/>
        <item x="496"/>
        <item x="497"/>
        <item x="498"/>
        <item x="460"/>
        <item x="482"/>
        <item m="1" x="778"/>
        <item x="293"/>
        <item m="1" x="728"/>
        <item m="1" x="644"/>
        <item x="299"/>
        <item m="1" x="575"/>
        <item m="1" x="785"/>
        <item m="1" x="587"/>
        <item m="1" x="670"/>
        <item m="1" x="552"/>
        <item x="485"/>
        <item x="356"/>
        <item m="1" x="678"/>
        <item x="227"/>
        <item m="1" x="640"/>
        <item x="251"/>
        <item m="1" x="581"/>
        <item m="1" x="647"/>
        <item m="1" x="625"/>
        <item x="261"/>
        <item x="274"/>
        <item m="1" x="609"/>
        <item m="1" x="615"/>
        <item x="289"/>
        <item x="291"/>
        <item x="270"/>
        <item m="1" x="662"/>
        <item m="1" x="636"/>
        <item m="1" x="630"/>
        <item m="1" x="687"/>
        <item m="1" x="567"/>
        <item m="1" x="656"/>
        <item x="301"/>
        <item x="309"/>
        <item m="1" x="666"/>
        <item m="1" x="732"/>
        <item m="1" x="634"/>
        <item x="333"/>
        <item x="488"/>
        <item x="489"/>
        <item x="494"/>
        <item x="226"/>
        <item x="224"/>
        <item m="1" x="706"/>
        <item m="1" x="683"/>
        <item x="258"/>
        <item m="1" x="776"/>
        <item m="1" x="529"/>
        <item m="1" x="753"/>
        <item m="1" x="709"/>
        <item m="1" x="523"/>
        <item m="1" x="659"/>
        <item m="1" x="616"/>
        <item m="1" x="781"/>
        <item m="1" x="682"/>
        <item m="1" x="516"/>
        <item m="1" x="535"/>
        <item m="1" x="527"/>
        <item m="1" x="579"/>
        <item m="1" x="518"/>
        <item m="1" x="629"/>
        <item m="1" x="714"/>
        <item x="303"/>
        <item m="1" x="607"/>
        <item m="1" x="766"/>
        <item m="1" x="788"/>
        <item m="1" x="628"/>
        <item m="1" x="713"/>
        <item x="319"/>
        <item m="1" x="606"/>
        <item m="1" x="765"/>
        <item x="510"/>
        <item x="456"/>
        <item x="479"/>
        <item x="461"/>
        <item x="454"/>
        <item x="453"/>
        <item x="179"/>
        <item x="242"/>
        <item x="347"/>
        <item m="1" x="780"/>
        <item x="451"/>
        <item x="476"/>
        <item x="478"/>
        <item x="507"/>
        <item x="247"/>
        <item x="349"/>
        <item x="351"/>
        <item m="1" x="744"/>
        <item m="1" x="745"/>
        <item x="413"/>
        <item x="414"/>
        <item x="415"/>
        <item x="430"/>
        <item x="433"/>
        <item x="435"/>
        <item x="439"/>
        <item x="440"/>
        <item x="442"/>
        <item x="480"/>
        <item m="1" x="568"/>
        <item x="364"/>
        <item m="1" x="761"/>
        <item m="1" x="672"/>
        <item m="1" x="540"/>
        <item m="1" x="756"/>
        <item m="1" x="601"/>
        <item m="1" x="676"/>
        <item m="1" x="790"/>
        <item m="1" x="560"/>
        <item m="1" x="741"/>
        <item m="1" x="663"/>
        <item m="1" x="699"/>
        <item m="1" x="679"/>
        <item m="1" x="539"/>
        <item m="1" x="686"/>
        <item m="1" x="576"/>
        <item m="1" x="750"/>
        <item m="1" x="684"/>
        <item m="1" x="707"/>
        <item m="1" x="693"/>
        <item m="1" x="553"/>
        <item m="1" x="694"/>
        <item m="1" x="593"/>
        <item m="1" x="768"/>
        <item m="1" x="705"/>
        <item m="1" x="730"/>
        <item m="1" x="711"/>
        <item m="1" x="578"/>
        <item m="1" x="718"/>
        <item x="423"/>
        <item x="506"/>
        <item x="182"/>
        <item x="418"/>
        <item x="434"/>
        <item x="444"/>
        <item x="445"/>
        <item x="450"/>
        <item x="490"/>
        <item x="492"/>
        <item x="499"/>
        <item x="500"/>
        <item m="1" x="571"/>
        <item m="1" x="740"/>
        <item m="1" x="748"/>
        <item m="1" x="665"/>
        <item m="1" x="743"/>
        <item m="1" x="613"/>
        <item m="1" x="541"/>
        <item m="1" x="746"/>
        <item m="1" x="655"/>
        <item m="1" x="604"/>
        <item m="1" x="589"/>
        <item m="1" x="759"/>
        <item x="512"/>
        <item x="183"/>
        <item x="184"/>
        <item x="185"/>
        <item x="186"/>
        <item m="1" x="599"/>
        <item m="1" x="556"/>
        <item x="234"/>
        <item x="235"/>
        <item x="236"/>
        <item x="237"/>
        <item x="238"/>
        <item x="239"/>
        <item x="240"/>
        <item x="193"/>
        <item m="1" x="592"/>
        <item m="1" x="549"/>
        <item m="1" x="657"/>
        <item m="1" x="639"/>
        <item m="1" x="590"/>
        <item m="1" x="569"/>
        <item m="1" x="526"/>
        <item m="1" x="582"/>
        <item x="441"/>
        <item m="1" x="551"/>
        <item x="462"/>
        <item x="508"/>
        <item x="176"/>
        <item x="188"/>
        <item x="189"/>
        <item x="192"/>
        <item m="1" x="723"/>
        <item m="1" x="614"/>
        <item m="1" x="695"/>
        <item m="1" x="664"/>
        <item m="1" x="531"/>
        <item m="1" x="635"/>
        <item m="1" x="521"/>
        <item m="1" x="563"/>
        <item m="1" x="702"/>
        <item m="1" x="661"/>
        <item m="1" x="533"/>
        <item m="1" x="598"/>
        <item m="1" x="627"/>
        <item m="1" x="558"/>
        <item m="1" x="538"/>
        <item m="1" x="671"/>
        <item m="1" x="691"/>
        <item m="1" x="572"/>
        <item m="1" x="725"/>
        <item m="1" x="543"/>
        <item m="1" x="727"/>
        <item m="1" x="573"/>
        <item m="1" x="708"/>
        <item m="1" x="564"/>
        <item m="1" x="624"/>
        <item m="1" x="700"/>
        <item m="1" x="782"/>
        <item m="1" x="537"/>
        <item m="1" x="583"/>
        <item m="1" x="754"/>
        <item m="1" x="645"/>
        <item m="1" x="610"/>
        <item m="1" x="703"/>
        <item m="1" x="742"/>
        <item m="1" x="650"/>
        <item m="1" x="763"/>
        <item m="1" x="760"/>
        <item m="1" x="786"/>
        <item m="1" x="685"/>
        <item m="1" x="623"/>
        <item m="1" x="612"/>
        <item m="1" x="574"/>
        <item m="1" x="774"/>
        <item m="1" x="775"/>
        <item m="1" x="565"/>
        <item m="1" x="777"/>
        <item m="1" x="787"/>
        <item m="1" x="738"/>
        <item m="1" x="737"/>
        <item m="1" x="681"/>
        <item m="1" x="793"/>
        <item m="1" x="701"/>
        <item m="1" x="783"/>
        <item m="1" x="626"/>
        <item m="1" x="704"/>
        <item m="1" x="649"/>
        <item m="1" x="557"/>
        <item m="1" x="795"/>
        <item m="1" x="619"/>
        <item m="1" x="734"/>
        <item x="459"/>
        <item x="463"/>
        <item m="1" x="586"/>
        <item m="1" x="755"/>
        <item m="1" x="726"/>
        <item m="1" x="631"/>
        <item m="1" x="789"/>
        <item m="1" x="545"/>
        <item m="1" x="597"/>
        <item m="1" x="729"/>
        <item x="250"/>
        <item m="1" x="773"/>
        <item m="1" x="550"/>
        <item x="257"/>
        <item x="260"/>
        <item x="262"/>
        <item x="263"/>
        <item x="264"/>
        <item x="266"/>
        <item x="269"/>
        <item x="288"/>
        <item m="1" x="608"/>
        <item x="256"/>
        <item m="1" x="751"/>
        <item x="294"/>
        <item x="295"/>
        <item m="1" x="602"/>
        <item m="1" x="757"/>
        <item m="1" x="548"/>
        <item m="1" x="721"/>
        <item m="1" x="580"/>
        <item m="1" x="570"/>
        <item m="1" x="733"/>
        <item m="1" x="519"/>
        <item m="1" x="554"/>
        <item x="300"/>
        <item x="302"/>
        <item m="1" x="752"/>
        <item m="1" x="767"/>
        <item x="308"/>
        <item m="1" x="764"/>
        <item m="1" x="660"/>
        <item x="316"/>
        <item x="318"/>
        <item x="324"/>
        <item x="332"/>
        <item m="1" x="584"/>
        <item m="1" x="585"/>
        <item x="464"/>
        <item x="465"/>
        <item x="466"/>
        <item x="467"/>
        <item x="468"/>
        <item m="1" x="653"/>
        <item m="1" x="620"/>
        <item m="1" x="632"/>
        <item x="472"/>
        <item x="473"/>
        <item m="1" x="720"/>
        <item x="245"/>
        <item x="469"/>
        <item x="470"/>
        <item x="471"/>
        <item m="1" x="798"/>
        <item m="1" x="530"/>
        <item x="210"/>
        <item m="1" x="600"/>
        <item x="290"/>
        <item m="1" x="588"/>
        <item m="1" x="680"/>
        <item m="1" x="658"/>
        <item m="1" x="792"/>
        <item m="1" x="762"/>
        <item m="1" x="771"/>
        <item m="1" x="534"/>
        <item m="1" x="577"/>
        <item m="1" x="603"/>
        <item m="1" x="724"/>
        <item m="1" x="710"/>
        <item m="1" x="696"/>
        <item m="1" x="736"/>
        <item m="1" x="544"/>
        <item m="1" x="669"/>
        <item m="1" x="779"/>
        <item m="1" x="546"/>
        <item m="1" x="697"/>
        <item m="1" x="617"/>
        <item m="1" x="536"/>
        <item m="1" x="622"/>
        <item m="1" x="712"/>
        <item m="1" x="794"/>
        <item m="1" x="674"/>
        <item m="1" x="643"/>
        <item m="1" x="796"/>
        <item m="1" x="641"/>
        <item m="1" x="547"/>
        <item m="1" x="555"/>
        <item x="228"/>
        <item x="254"/>
        <item x="253"/>
        <item x="209"/>
        <item x="255"/>
        <item x="259"/>
        <item x="273"/>
        <item x="276"/>
        <item x="277"/>
        <item x="278"/>
        <item x="279"/>
        <item x="280"/>
        <item x="281"/>
        <item x="282"/>
        <item x="283"/>
        <item x="271"/>
        <item x="272"/>
        <item x="284"/>
        <item x="285"/>
        <item x="286"/>
        <item x="292"/>
        <item x="296"/>
        <item x="298"/>
        <item m="1" x="692"/>
        <item m="1" x="522"/>
        <item m="1" x="716"/>
        <item m="1" x="525"/>
        <item m="1" x="668"/>
        <item m="1" x="747"/>
        <item m="1" x="566"/>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1"/>
        <item m="1" x="675"/>
        <item x="387"/>
        <item x="388"/>
        <item x="404"/>
        <item x="408"/>
        <item m="1" x="749"/>
        <item x="344"/>
        <item x="403"/>
        <item m="1" x="698"/>
        <item m="1" x="596"/>
        <item m="1" x="595"/>
        <item m="1" x="688"/>
        <item x="384"/>
        <item x="397"/>
        <item x="399"/>
        <item m="1" x="532"/>
        <item m="1" x="719"/>
        <item x="411"/>
        <item x="366"/>
        <item m="1" x="673"/>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pivotField compact="0" outline="0" showAll="0" defaultSubtotal="0">
      <items count="693">
        <item x="92"/>
        <item m="1" x="613"/>
        <item m="1" x="622"/>
        <item x="65"/>
        <item x="64"/>
        <item x="351"/>
        <item x="349"/>
        <item m="1" x="656"/>
        <item m="1" x="649"/>
        <item x="372"/>
        <item x="225"/>
        <item x="236"/>
        <item x="237"/>
        <item x="125"/>
        <item x="81"/>
        <item x="94"/>
        <item x="88"/>
        <item x="129"/>
        <item x="128"/>
        <item x="133"/>
        <item x="132"/>
        <item x="126"/>
        <item x="127"/>
        <item x="83"/>
        <item x="164"/>
        <item x="108"/>
        <item x="101"/>
        <item x="93"/>
        <item x="100"/>
        <item x="165"/>
        <item x="123"/>
        <item x="122"/>
        <item x="163"/>
        <item x="82"/>
        <item x="121"/>
        <item x="120"/>
        <item x="115"/>
        <item x="114"/>
        <item x="84"/>
        <item x="112"/>
        <item x="110"/>
        <item x="111"/>
        <item x="109"/>
        <item x="102"/>
        <item x="104"/>
        <item x="107"/>
        <item x="106"/>
        <item x="103"/>
        <item x="86"/>
        <item x="85"/>
        <item x="97"/>
        <item x="87"/>
        <item x="119"/>
        <item x="113"/>
        <item x="354"/>
        <item m="1" x="664"/>
        <item x="471"/>
        <item m="1" x="660"/>
        <item x="239"/>
        <item m="1" x="571"/>
        <item x="37"/>
        <item x="36"/>
        <item x="380"/>
        <item x="358"/>
        <item x="429"/>
        <item x="17"/>
        <item x="60"/>
        <item x="61"/>
        <item x="18"/>
        <item x="15"/>
        <item x="356"/>
        <item x="357"/>
        <item x="370"/>
        <item x="376"/>
        <item x="296"/>
        <item x="48"/>
        <item x="44"/>
        <item m="1" x="544"/>
        <item x="305"/>
        <item m="1" x="626"/>
        <item m="1" x="602"/>
        <item x="291"/>
        <item x="290"/>
        <item x="304"/>
        <item x="91"/>
        <item x="207"/>
        <item x="55"/>
        <item x="59"/>
        <item x="14"/>
        <item x="57"/>
        <item x="56"/>
        <item x="58"/>
        <item x="63"/>
        <item x="62"/>
        <item m="1" x="594"/>
        <item m="1" x="573"/>
        <item m="1" x="677"/>
        <item m="1" x="578"/>
        <item m="1" x="559"/>
        <item x="3"/>
        <item x="5"/>
        <item x="4"/>
        <item x="6"/>
        <item x="10"/>
        <item x="147"/>
        <item x="148"/>
        <item x="146"/>
        <item x="142"/>
        <item x="226"/>
        <item x="227"/>
        <item x="430"/>
        <item x="449"/>
        <item x="45"/>
        <item x="27"/>
        <item x="24"/>
        <item x="41"/>
        <item x="326"/>
        <item x="325"/>
        <item x="328"/>
        <item x="327"/>
        <item x="336"/>
        <item x="338"/>
        <item x="335"/>
        <item x="337"/>
        <item x="330"/>
        <item x="332"/>
        <item x="329"/>
        <item x="331"/>
        <item x="333"/>
        <item x="318"/>
        <item x="159"/>
        <item x="158"/>
        <item x="161"/>
        <item x="160"/>
        <item x="20"/>
        <item x="12"/>
        <item x="173"/>
        <item x="138"/>
        <item x="134"/>
        <item x="155"/>
        <item x="179"/>
        <item x="157"/>
        <item x="172"/>
        <item x="135"/>
        <item x="154"/>
        <item x="178"/>
        <item x="174"/>
        <item x="144"/>
        <item x="151"/>
        <item x="153"/>
        <item x="152"/>
        <item x="150"/>
        <item x="149"/>
        <item x="347"/>
        <item x="272"/>
        <item x="280"/>
        <item m="1" x="545"/>
        <item m="1" x="570"/>
        <item m="1" x="597"/>
        <item m="1" x="681"/>
        <item x="287"/>
        <item x="289"/>
        <item x="286"/>
        <item x="288"/>
        <item x="279"/>
        <item x="265"/>
        <item x="276"/>
        <item x="105"/>
        <item m="1" x="638"/>
        <item x="130"/>
        <item x="131"/>
        <item x="258"/>
        <item x="0"/>
        <item x="2"/>
        <item x="1"/>
        <item x="384"/>
        <item x="412"/>
        <item m="1" x="586"/>
        <item m="1" x="673"/>
        <item x="143"/>
        <item x="145"/>
        <item x="348"/>
        <item m="1" x="579"/>
        <item m="1" x="644"/>
        <item x="71"/>
        <item x="35"/>
        <item x="54"/>
        <item x="51"/>
        <item x="259"/>
        <item x="167"/>
        <item x="262"/>
        <item x="509"/>
        <item x="508"/>
        <item x="285"/>
        <item x="297"/>
        <item x="40"/>
        <item x="78"/>
        <item x="80"/>
        <item x="79"/>
        <item m="1" x="674"/>
        <item m="1" x="601"/>
        <item m="1" x="675"/>
        <item m="1" x="620"/>
        <item m="1" x="585"/>
        <item m="1" x="653"/>
        <item m="1" x="603"/>
        <item m="1" x="641"/>
        <item m="1" x="566"/>
        <item m="1" x="657"/>
        <item m="1" x="551"/>
        <item m="1" x="608"/>
        <item m="1" x="564"/>
        <item x="383"/>
        <item x="13"/>
        <item x="7"/>
        <item x="8"/>
        <item x="9"/>
        <item m="1" x="563"/>
        <item x="250"/>
        <item x="19"/>
        <item x="16"/>
        <item x="11"/>
        <item x="537"/>
        <item x="536"/>
        <item x="502"/>
        <item x="89"/>
        <item x="344"/>
        <item x="424"/>
        <item x="46"/>
        <item x="42"/>
        <item x="30"/>
        <item x="66"/>
        <item x="69"/>
        <item x="457"/>
        <item x="526"/>
        <item x="434"/>
        <item x="444"/>
        <item x="446"/>
        <item x="467"/>
        <item x="447"/>
        <item x="140"/>
        <item m="1" x="642"/>
        <item m="1" x="560"/>
        <item m="1" x="581"/>
        <item m="1" x="617"/>
        <item x="166"/>
        <item x="352"/>
        <item x="70"/>
        <item x="74"/>
        <item m="1" x="577"/>
        <item x="52"/>
        <item x="49"/>
        <item x="31"/>
        <item x="136"/>
        <item x="137"/>
        <item m="1" x="547"/>
        <item m="1" x="684"/>
        <item m="1" x="587"/>
        <item m="1" x="596"/>
        <item m="1" x="600"/>
        <item m="1" x="616"/>
        <item x="139"/>
        <item x="32"/>
        <item x="39"/>
        <item x="38"/>
        <item x="72"/>
        <item x="73"/>
        <item x="539"/>
        <item x="538"/>
        <item x="534"/>
        <item x="506"/>
        <item x="96"/>
        <item x="95"/>
        <item x="99"/>
        <item x="98"/>
        <item x="75"/>
        <item x="77"/>
        <item x="76"/>
        <item x="373"/>
        <item m="1" x="645"/>
        <item x="117"/>
        <item x="170"/>
        <item x="516"/>
        <item x="116"/>
        <item x="168"/>
        <item x="118"/>
        <item x="156"/>
        <item x="175"/>
        <item x="162"/>
        <item x="177"/>
        <item x="176"/>
        <item x="171"/>
        <item x="275"/>
        <item x="274"/>
        <item m="1" x="639"/>
        <item m="1" x="546"/>
        <item m="1" x="646"/>
        <item m="1" x="552"/>
        <item m="1" x="647"/>
        <item m="1" x="543"/>
        <item m="1" x="604"/>
        <item m="1" x="686"/>
        <item m="1" x="619"/>
        <item m="1" x="683"/>
        <item m="1" x="615"/>
        <item m="1" x="550"/>
        <item m="1" x="632"/>
        <item m="1" x="555"/>
        <item m="1" x="628"/>
        <item m="1" x="541"/>
        <item x="283"/>
        <item m="1" x="584"/>
        <item x="169"/>
        <item x="124"/>
        <item x="141"/>
        <item m="1" x="651"/>
        <item m="1" x="692"/>
        <item m="1" x="631"/>
        <item m="1" x="567"/>
        <item x="23"/>
        <item x="428"/>
        <item x="464"/>
        <item x="359"/>
        <item x="67"/>
        <item x="53"/>
        <item x="50"/>
        <item x="28"/>
        <item x="25"/>
        <item x="68"/>
        <item x="29"/>
        <item x="26"/>
        <item x="43"/>
        <item x="47"/>
        <item x="90"/>
        <item x="273"/>
        <item x="278"/>
        <item x="21"/>
        <item x="22"/>
        <item x="34"/>
        <item x="33"/>
        <item x="418"/>
        <item m="1" x="607"/>
        <item m="1" x="595"/>
        <item m="1" x="662"/>
        <item m="1" x="658"/>
        <item m="1" x="568"/>
        <item m="1" x="553"/>
        <item x="238"/>
        <item x="257"/>
        <item m="1" x="606"/>
        <item m="1" x="667"/>
        <item x="472"/>
        <item x="473"/>
        <item x="260"/>
        <item x="475"/>
        <item m="1" x="640"/>
        <item x="408"/>
        <item x="409"/>
        <item x="374"/>
        <item x="414"/>
        <item m="1" x="663"/>
        <item m="1" x="687"/>
        <item m="1" x="690"/>
        <item x="419"/>
        <item m="1" x="676"/>
        <item x="247"/>
        <item x="181"/>
        <item x="182"/>
        <item x="184"/>
        <item x="185"/>
        <item x="191"/>
        <item x="215"/>
        <item x="248"/>
        <item x="193"/>
        <item m="1" x="655"/>
        <item x="511"/>
        <item x="510"/>
        <item x="512"/>
        <item x="514"/>
        <item x="520"/>
        <item x="521"/>
        <item x="522"/>
        <item x="523"/>
        <item x="485"/>
        <item x="507"/>
        <item x="302"/>
        <item x="303"/>
        <item x="306"/>
        <item x="307"/>
        <item x="308"/>
        <item x="323"/>
        <item x="324"/>
        <item x="339"/>
        <item x="340"/>
        <item x="343"/>
        <item x="529"/>
        <item x="231"/>
        <item x="261"/>
        <item m="1" x="542"/>
        <item m="1" x="614"/>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654"/>
        <item x="334"/>
        <item x="481"/>
        <item x="503"/>
        <item x="504"/>
        <item x="486"/>
        <item x="478"/>
        <item x="479"/>
        <item x="183"/>
        <item x="186"/>
        <item x="198"/>
        <item x="194"/>
        <item x="200"/>
        <item x="201"/>
        <item m="1" x="574"/>
        <item m="1" x="590"/>
        <item m="1" x="557"/>
        <item m="1" x="580"/>
        <item m="1" x="666"/>
        <item x="476"/>
        <item x="501"/>
        <item x="532"/>
        <item x="433"/>
        <item x="254"/>
        <item x="345"/>
        <item x="346"/>
        <item x="431"/>
        <item m="1" x="624"/>
        <item x="435"/>
        <item m="1" x="659"/>
        <item m="1" x="643"/>
        <item x="450"/>
        <item m="1" x="668"/>
        <item x="455"/>
        <item x="458"/>
        <item x="459"/>
        <item x="460"/>
        <item x="461"/>
        <item x="463"/>
        <item x="505"/>
        <item x="443"/>
        <item x="482"/>
        <item x="187"/>
        <item x="188"/>
        <item x="189"/>
        <item x="190"/>
        <item m="1" x="556"/>
        <item x="454"/>
        <item x="462"/>
        <item x="469"/>
        <item x="474"/>
        <item x="477"/>
        <item x="515"/>
        <item x="517"/>
        <item m="1" x="569"/>
        <item x="524"/>
        <item x="525"/>
        <item m="1" x="593"/>
        <item m="1" x="582"/>
        <item m="1" x="627"/>
        <item m="1" x="689"/>
        <item m="1" x="592"/>
        <item m="1" x="633"/>
        <item m="1" x="599"/>
        <item m="1" x="609"/>
        <item m="1" x="682"/>
        <item m="1" x="629"/>
        <item m="1" x="685"/>
        <item m="1" x="623"/>
        <item x="240"/>
        <item x="241"/>
        <item x="242"/>
        <item x="243"/>
        <item x="244"/>
        <item x="245"/>
        <item x="246"/>
        <item m="1" x="583"/>
        <item m="1" x="548"/>
        <item m="1" x="691"/>
        <item m="1" x="575"/>
        <item m="1" x="591"/>
        <item m="1" x="671"/>
        <item m="1" x="688"/>
        <item m="1" x="561"/>
        <item m="1" x="670"/>
        <item x="487"/>
        <item x="533"/>
        <item x="180"/>
        <item x="192"/>
        <item m="1" x="635"/>
        <item x="195"/>
        <item x="484"/>
        <item x="488"/>
        <item x="234"/>
        <item x="264"/>
        <item x="266"/>
        <item x="263"/>
        <item x="292"/>
        <item x="293"/>
        <item x="281"/>
        <item x="282"/>
        <item x="294"/>
        <item x="295"/>
        <item x="314"/>
        <item x="316"/>
        <item m="1" x="650"/>
        <item x="489"/>
        <item x="490"/>
        <item x="491"/>
        <item x="492"/>
        <item x="493"/>
        <item x="494"/>
        <item x="495"/>
        <item x="496"/>
        <item x="497"/>
        <item x="498"/>
        <item m="1" x="565"/>
        <item x="251"/>
        <item x="252"/>
        <item x="253"/>
        <item x="228"/>
        <item x="255"/>
        <item x="199"/>
        <item x="196"/>
        <item x="202"/>
        <item m="1" x="680"/>
        <item m="1" x="665"/>
        <item m="1" x="562"/>
        <item m="1" x="669"/>
        <item x="206"/>
        <item m="1" x="652"/>
        <item m="1" x="572"/>
        <item m="1" x="661"/>
        <item m="1" x="589"/>
        <item m="1" x="612"/>
        <item m="1" x="540"/>
        <item m="1" x="679"/>
        <item m="1" x="611"/>
        <item m="1" x="618"/>
        <item m="1" x="588"/>
        <item m="1" x="610"/>
        <item m="1" x="598"/>
        <item m="1" x="549"/>
        <item m="1" x="605"/>
        <item m="1" x="554"/>
        <item m="1" x="672"/>
        <item m="1" x="621"/>
        <item m="1" x="637"/>
        <item m="1" x="648"/>
        <item m="1" x="625"/>
        <item m="1" x="636"/>
        <item m="1" x="576"/>
        <item x="212"/>
        <item x="213"/>
        <item x="432"/>
        <item x="448"/>
        <item x="203"/>
        <item x="204"/>
        <item x="205"/>
        <item x="208"/>
        <item x="209"/>
        <item x="210"/>
        <item x="211"/>
        <item x="214"/>
        <item x="249"/>
        <item x="371"/>
        <item x="387"/>
        <item x="388"/>
        <item x="389"/>
        <item x="390"/>
        <item x="391"/>
        <item x="392"/>
        <item x="393"/>
        <item x="394"/>
        <item x="395"/>
        <item x="396"/>
        <item m="1" x="634"/>
        <item m="1" x="678"/>
        <item x="353"/>
        <item x="400"/>
        <item x="421"/>
        <item x="399"/>
        <item x="423"/>
        <item x="360"/>
        <item m="1" x="558"/>
        <item x="377"/>
        <item x="355"/>
        <item x="410"/>
        <item x="411"/>
        <item x="413"/>
        <item x="420"/>
        <item x="426"/>
        <item x="378"/>
        <item x="379"/>
        <item x="381"/>
        <item x="382"/>
        <item x="375"/>
        <item m="1" x="63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compact="0" outline="0" showAll="0"/>
    <pivotField compact="0" outline="0" showAll="0"/>
    <pivotField axis="axisCol" showAll="0" defaultSubtotal="0">
      <items count="132">
        <item x="44"/>
        <item x="45"/>
        <item x="51"/>
        <item x="25"/>
        <item x="19"/>
        <item x="22"/>
        <item x="21"/>
        <item x="20"/>
        <item x="30"/>
        <item x="29"/>
        <item x="24"/>
        <item x="23"/>
        <item m="1" x="127"/>
        <item x="18"/>
        <item x="79"/>
        <item x="100"/>
        <item x="7"/>
        <item x="8"/>
        <item x="61"/>
        <item x="2"/>
        <item x="4"/>
        <item x="28"/>
        <item x="26"/>
        <item x="34"/>
        <item x="31"/>
        <item x="33"/>
        <item x="32"/>
        <item x="27"/>
        <item x="58"/>
        <item x="56"/>
        <item x="55"/>
        <item x="59"/>
        <item x="1"/>
        <item x="71"/>
        <item x="15"/>
        <item x="17"/>
        <item x="75"/>
        <item x="3"/>
        <item x="46"/>
        <item x="6"/>
        <item x="5"/>
        <item x="116"/>
        <item x="115"/>
        <item x="70"/>
        <item x="88"/>
        <item x="9"/>
        <item x="10"/>
        <item x="11"/>
        <item x="94"/>
        <item x="92"/>
        <item x="97"/>
        <item x="12"/>
        <item x="14"/>
        <item x="13"/>
        <item x="118"/>
        <item x="117"/>
        <item x="114"/>
        <item x="16"/>
        <item x="72"/>
        <item x="60"/>
        <item x="89"/>
        <item x="96"/>
        <item m="1" x="130"/>
        <item x="82"/>
        <item x="0"/>
        <item m="1" x="120"/>
        <item m="1" x="129"/>
        <item x="101"/>
        <item x="48"/>
        <item x="49"/>
        <item x="111"/>
        <item x="62"/>
        <item x="63"/>
        <item x="64"/>
        <item x="65"/>
        <item x="67"/>
        <item x="68"/>
        <item x="69"/>
        <item x="80"/>
        <item x="112"/>
        <item x="57"/>
        <item x="66"/>
        <item x="104"/>
        <item x="109"/>
        <item x="103"/>
        <item x="37"/>
        <item x="38"/>
        <item x="85"/>
        <item x="102"/>
        <item x="108"/>
        <item x="110"/>
        <item x="91"/>
        <item x="93"/>
        <item x="95"/>
        <item x="98"/>
        <item m="1" x="122"/>
        <item x="47"/>
        <item m="1" x="128"/>
        <item x="106"/>
        <item x="113"/>
        <item x="35"/>
        <item x="36"/>
        <item x="105"/>
        <item x="52"/>
        <item x="53"/>
        <item x="54"/>
        <item m="1" x="131"/>
        <item m="1" x="125"/>
        <item m="1" x="121"/>
        <item m="1" x="126"/>
        <item m="1" x="123"/>
        <item x="39"/>
        <item x="40"/>
        <item x="50"/>
        <item x="76"/>
        <item x="77"/>
        <item x="83"/>
        <item x="86"/>
        <item x="87"/>
        <item x="73"/>
        <item x="74"/>
        <item x="81"/>
        <item m="1" x="119"/>
        <item m="1" x="124"/>
        <item x="78"/>
        <item x="41"/>
        <item x="42"/>
        <item x="43"/>
        <item x="84"/>
        <item x="90"/>
        <item x="99"/>
        <item x="107"/>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6">
        <item x="10"/>
        <item x="7"/>
        <item x="9"/>
        <item x="2"/>
        <item x="0"/>
        <item x="3"/>
        <item x="8"/>
        <item x="1"/>
        <item x="11"/>
        <item x="4"/>
        <item x="5"/>
        <item x="6"/>
        <item x="12"/>
        <item m="1" x="13"/>
        <item m="1" x="1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defaultSubtotal="0">
      <items count="5">
        <item x="0"/>
        <item x="3"/>
        <item x="4"/>
        <item x="1"/>
        <item x="2"/>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x="1"/>
      </items>
    </pivotField>
    <pivotField compact="0" outline="0" showAll="0"/>
    <pivotField compact="0" outline="0" showAll="0"/>
    <pivotField compact="0" outline="0" showAll="0"/>
    <pivotField axis="axisPage" compact="0" outline="0" showAll="0">
      <items count="3">
        <item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84"/>
    <field x="3"/>
  </rowFields>
  <rowItems count="23">
    <i>
      <x v="1"/>
      <x v="93"/>
    </i>
    <i r="1">
      <x v="168"/>
    </i>
    <i r="1">
      <x v="185"/>
    </i>
    <i r="1">
      <x v="246"/>
    </i>
    <i r="1">
      <x v="247"/>
    </i>
    <i r="1">
      <x v="350"/>
    </i>
    <i r="1">
      <x v="434"/>
    </i>
    <i r="1">
      <x v="437"/>
    </i>
    <i r="1">
      <x v="524"/>
    </i>
    <i>
      <x v="2"/>
      <x v="220"/>
    </i>
    <i r="1">
      <x v="222"/>
    </i>
    <i r="1">
      <x v="243"/>
    </i>
    <i r="1">
      <x v="248"/>
    </i>
    <i r="1">
      <x v="435"/>
    </i>
    <i r="1">
      <x v="436"/>
    </i>
    <i r="1">
      <x v="438"/>
    </i>
    <i r="1">
      <x v="440"/>
    </i>
    <i r="1">
      <x v="623"/>
    </i>
    <i r="1">
      <x v="626"/>
    </i>
    <i r="1">
      <x v="627"/>
    </i>
    <i r="1">
      <x v="628"/>
    </i>
    <i r="1">
      <x v="630"/>
    </i>
    <i r="1">
      <x v="631"/>
    </i>
  </rowItems>
  <colFields count="2">
    <field x="2"/>
    <field x="9"/>
  </colFields>
  <colItems count="3">
    <i>
      <x v="15"/>
      <x v="50"/>
    </i>
    <i r="1">
      <x v="61"/>
    </i>
    <i r="1">
      <x v="94"/>
    </i>
  </colItems>
  <pageFields count="5">
    <pageField fld="118" item="0" hier="-1"/>
    <pageField fld="119" item="1" hier="-1"/>
    <pageField fld="123" item="0" hier="-1"/>
    <pageField fld="1" item="7" hier="-1"/>
    <pageField fld="124" item="0" hier="-1"/>
  </pageFields>
  <dataFields count="1">
    <dataField name="計數 - 負責領域" fld="1" subtotal="count" baseField="0" baseItem="0"/>
  </dataFields>
  <formats count="34">
    <format dxfId="166">
      <pivotArea type="all" dataOnly="0" outline="0" fieldPosition="0"/>
    </format>
    <format dxfId="165">
      <pivotArea field="2" type="button" dataOnly="0" labelOnly="1" outline="0" axis="axisCol" fieldPosition="0"/>
    </format>
    <format dxfId="164">
      <pivotArea field="9" type="button" dataOnly="0" labelOnly="1" outline="0" axis="axisCol" fieldPosition="1"/>
    </format>
    <format dxfId="163">
      <pivotArea field="3" type="button" dataOnly="0" labelOnly="1" outline="0" axis="axisRow" fieldPosition="1"/>
    </format>
    <format dxfId="162">
      <pivotArea field="4" type="button" dataOnly="0" labelOnly="1" outline="0"/>
    </format>
    <format dxfId="161">
      <pivotArea field="6" type="button" dataOnly="0" labelOnly="1" outline="0"/>
    </format>
    <format dxfId="160">
      <pivotArea field="16" type="button" dataOnly="0" labelOnly="1" outline="0"/>
    </format>
    <format dxfId="159">
      <pivotArea dataOnly="0" labelOnly="1" outline="0" fieldPosition="0">
        <references count="1">
          <reference field="2" count="1">
            <x v="15"/>
          </reference>
        </references>
      </pivotArea>
    </format>
    <format dxfId="158">
      <pivotArea dataOnly="0" labelOnly="1" outline="0" fieldPosition="0">
        <references count="1">
          <reference field="2" count="1" defaultSubtotal="1">
            <x v="15"/>
          </reference>
        </references>
      </pivotArea>
    </format>
    <format dxfId="157">
      <pivotArea dataOnly="0" labelOnly="1" fieldPosition="0">
        <references count="2">
          <reference field="2" count="1" selected="0">
            <x v="15"/>
          </reference>
          <reference field="9" count="4">
            <x v="48"/>
            <x v="50"/>
            <x v="61"/>
            <x v="64"/>
          </reference>
        </references>
      </pivotArea>
    </format>
    <format dxfId="156">
      <pivotArea type="all" dataOnly="0" outline="0" fieldPosition="0"/>
    </format>
    <format dxfId="155">
      <pivotArea field="2" type="button" dataOnly="0" labelOnly="1" outline="0" axis="axisCol" fieldPosition="0"/>
    </format>
    <format dxfId="154">
      <pivotArea field="9" type="button" dataOnly="0" labelOnly="1" outline="0" axis="axisCol" fieldPosition="1"/>
    </format>
    <format dxfId="153">
      <pivotArea field="3" type="button" dataOnly="0" labelOnly="1" outline="0" axis="axisRow" fieldPosition="1"/>
    </format>
    <format dxfId="152">
      <pivotArea field="4" type="button" dataOnly="0" labelOnly="1" outline="0"/>
    </format>
    <format dxfId="151">
      <pivotArea field="6" type="button" dataOnly="0" labelOnly="1" outline="0"/>
    </format>
    <format dxfId="150">
      <pivotArea field="16" type="button" dataOnly="0" labelOnly="1" outline="0"/>
    </format>
    <format dxfId="149">
      <pivotArea dataOnly="0" labelOnly="1" outline="0" fieldPosition="0">
        <references count="1">
          <reference field="2" count="1">
            <x v="15"/>
          </reference>
        </references>
      </pivotArea>
    </format>
    <format dxfId="148">
      <pivotArea dataOnly="0" labelOnly="1" outline="0" fieldPosition="0">
        <references count="1">
          <reference field="2" count="1" defaultSubtotal="1">
            <x v="15"/>
          </reference>
        </references>
      </pivotArea>
    </format>
    <format dxfId="147">
      <pivotArea dataOnly="0" labelOnly="1" fieldPosition="0">
        <references count="2">
          <reference field="2" count="1" selected="0">
            <x v="15"/>
          </reference>
          <reference field="9" count="4">
            <x v="48"/>
            <x v="50"/>
            <x v="61"/>
            <x v="64"/>
          </reference>
        </references>
      </pivotArea>
    </format>
    <format dxfId="146">
      <pivotArea outline="0" collapsedLevelsAreSubtotals="1" fieldPosition="0"/>
    </format>
    <format dxfId="145">
      <pivotArea type="all" dataOnly="0" outline="0" fieldPosition="0"/>
    </format>
    <format dxfId="144">
      <pivotArea outline="0" collapsedLevelsAreSubtotals="1" fieldPosition="0"/>
    </format>
    <format dxfId="143">
      <pivotArea type="origin" dataOnly="0" labelOnly="1" outline="0" fieldPosition="0"/>
    </format>
    <format dxfId="142">
      <pivotArea field="2" type="button" dataOnly="0" labelOnly="1" outline="0" axis="axisCol" fieldPosition="0"/>
    </format>
    <format dxfId="141">
      <pivotArea field="9" type="button" dataOnly="0" labelOnly="1" outline="0" axis="axisCol" fieldPosition="1"/>
    </format>
    <format dxfId="140">
      <pivotArea type="topRight" dataOnly="0" labelOnly="1" outline="0" fieldPosition="0"/>
    </format>
    <format dxfId="139">
      <pivotArea field="84" type="button" dataOnly="0" labelOnly="1" outline="0" axis="axisRow" fieldPosition="0"/>
    </format>
    <format dxfId="138">
      <pivotArea field="3" type="button" dataOnly="0" labelOnly="1" outline="0" axis="axisRow" fieldPosition="1"/>
    </format>
    <format dxfId="137">
      <pivotArea dataOnly="0" labelOnly="1" outline="0" fieldPosition="0">
        <references count="1">
          <reference field="84" count="2">
            <x v="1"/>
            <x v="2"/>
          </reference>
        </references>
      </pivotArea>
    </format>
    <format dxfId="136">
      <pivotArea dataOnly="0" labelOnly="1" outline="0" fieldPosition="0">
        <references count="2">
          <reference field="3" count="5">
            <x v="93"/>
            <x v="168"/>
            <x v="185"/>
            <x v="246"/>
            <x v="247"/>
          </reference>
          <reference field="84" count="1" selected="0">
            <x v="1"/>
          </reference>
        </references>
      </pivotArea>
    </format>
    <format dxfId="135">
      <pivotArea dataOnly="0" labelOnly="1" outline="0" fieldPosition="0">
        <references count="2">
          <reference field="3" count="6">
            <x v="220"/>
            <x v="221"/>
            <x v="222"/>
            <x v="242"/>
            <x v="243"/>
            <x v="248"/>
          </reference>
          <reference field="84" count="1" selected="0">
            <x v="2"/>
          </reference>
        </references>
      </pivotArea>
    </format>
    <format dxfId="134">
      <pivotArea dataOnly="0" labelOnly="1" outline="0" fieldPosition="0">
        <references count="1">
          <reference field="2" count="1">
            <x v="15"/>
          </reference>
        </references>
      </pivotArea>
    </format>
    <format dxfId="133">
      <pivotArea dataOnly="0" labelOnly="1" fieldPosition="0">
        <references count="2">
          <reference field="2" count="1" selected="0">
            <x v="15"/>
          </reference>
          <reference field="9" count="3">
            <x v="48"/>
            <x v="50"/>
            <x v="61"/>
          </reference>
        </references>
      </pivotArea>
    </format>
  </formats>
  <conditionalFormats count="1">
    <conditionalFormat priority="1">
      <pivotAreas count="1">
        <pivotArea type="data" outline="0" collapsedLevelsAreSubtotals="1" fieldPosition="0">
          <references count="1">
            <reference field="4294967294" count="1" selected="0">
              <x v="0"/>
            </reference>
          </references>
        </pivotArea>
      </pivotAreas>
    </conditionalFormat>
  </conditional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vtTerms" cacheId="78" dataOnRows="1"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B7:AG62" firstHeaderRow="1" firstDataRow="1" firstDataCol="31" rowPageCount="5" colPageCount="1"/>
  <pivotFields count="143">
    <pivotField compact="0" outline="0" showAll="0"/>
    <pivotField axis="axisPage" compact="0" outline="0" multipleItemSelectionAllowed="1" showAll="0">
      <items count="11">
        <item x="0"/>
        <item x="1"/>
        <item x="2"/>
        <item x="9"/>
        <item x="6"/>
        <item x="5"/>
        <item x="3"/>
        <item x="7"/>
        <item x="8"/>
        <item x="4"/>
        <item t="default"/>
      </items>
    </pivotField>
    <pivotField compact="0" outline="0" showAll="0"/>
    <pivotField compact="0" outline="0" showAll="0" defaultSubtotal="0"/>
    <pivotField axis="axisRow" compact="0" outline="0" showAll="0" defaultSubtotal="0">
      <items count="799">
        <item x="0"/>
        <item x="1"/>
        <item x="457"/>
        <item x="3"/>
        <item x="4"/>
        <item x="5"/>
        <item x="6"/>
        <item x="7"/>
        <item x="8"/>
        <item x="9"/>
        <item x="11"/>
        <item x="13"/>
        <item x="18"/>
        <item x="19"/>
        <item x="21"/>
        <item x="22"/>
        <item x="23"/>
        <item x="24"/>
        <item x="25"/>
        <item x="26"/>
        <item x="27"/>
        <item x="28"/>
        <item x="29"/>
        <item x="35"/>
        <item x="36"/>
        <item x="37"/>
        <item x="39"/>
        <item x="44"/>
        <item x="45"/>
        <item x="46"/>
        <item x="47"/>
        <item x="51"/>
        <item x="52"/>
        <item x="53"/>
        <item x="14"/>
        <item x="61"/>
        <item x="62"/>
        <item x="63"/>
        <item x="64"/>
        <item x="65"/>
        <item x="68"/>
        <item x="69"/>
        <item x="71"/>
        <item x="72"/>
        <item x="73"/>
        <item x="74"/>
        <item x="75"/>
        <item x="76"/>
        <item x="77"/>
        <item x="78"/>
        <item x="79"/>
        <item x="156"/>
        <item x="157"/>
        <item x="138"/>
        <item x="158"/>
        <item x="159"/>
        <item x="160"/>
        <item x="162"/>
        <item x="164"/>
        <item x="165"/>
        <item x="137"/>
        <item x="139"/>
        <item x="140"/>
        <item x="141"/>
        <item x="142"/>
        <item x="143"/>
        <item x="145"/>
        <item x="147"/>
        <item x="152"/>
        <item x="154"/>
        <item x="170"/>
        <item x="171"/>
        <item x="172"/>
        <item x="173"/>
        <item x="174"/>
        <item x="175"/>
        <item x="168"/>
        <item x="161"/>
        <item x="163"/>
        <item x="10"/>
        <item x="17"/>
        <item x="20"/>
        <item x="59"/>
        <item x="144"/>
        <item x="146"/>
        <item x="148"/>
        <item x="149"/>
        <item x="150"/>
        <item x="151"/>
        <item x="169"/>
        <item x="153"/>
        <item x="155"/>
        <item x="2"/>
        <item x="12"/>
        <item x="30"/>
        <item x="31"/>
        <item x="32"/>
        <item x="33"/>
        <item x="34"/>
        <item x="38"/>
        <item x="40"/>
        <item x="41"/>
        <item x="42"/>
        <item x="43"/>
        <item x="48"/>
        <item x="49"/>
        <item x="50"/>
        <item x="54"/>
        <item x="57"/>
        <item x="58"/>
        <item n="BU Code" x="177"/>
        <item x="15"/>
        <item x="55"/>
        <item x="56"/>
        <item x="338"/>
        <item x="477"/>
        <item x="340"/>
        <item x="178"/>
        <item x="233"/>
        <item x="345"/>
        <item x="449"/>
        <item x="362"/>
        <item x="16"/>
        <item x="60"/>
        <item x="66"/>
        <item x="70"/>
        <item x="67"/>
        <item x="80"/>
        <item x="81"/>
        <item x="82"/>
        <item x="83"/>
        <item x="86"/>
        <item x="88"/>
        <item x="89"/>
        <item x="90"/>
        <item x="91"/>
        <item x="92"/>
        <item x="95"/>
        <item x="99"/>
        <item x="100"/>
        <item x="101"/>
        <item x="102"/>
        <item x="103"/>
        <item x="104"/>
        <item x="105"/>
        <item x="106"/>
        <item x="107"/>
        <item x="108"/>
        <item x="113"/>
        <item x="114"/>
        <item x="115"/>
        <item x="116"/>
        <item x="117"/>
        <item x="118"/>
        <item x="119"/>
        <item x="120"/>
        <item x="121"/>
        <item x="122"/>
        <item x="123"/>
        <item x="124"/>
        <item x="125"/>
        <item x="126"/>
        <item x="127"/>
        <item x="128"/>
        <item x="129"/>
        <item x="167"/>
        <item x="84"/>
        <item x="85"/>
        <item x="87"/>
        <item x="93"/>
        <item x="94"/>
        <item x="96"/>
        <item x="97"/>
        <item x="98"/>
        <item x="109"/>
        <item x="110"/>
        <item x="111"/>
        <item x="112"/>
        <item x="130"/>
        <item x="131"/>
        <item x="132"/>
        <item x="133"/>
        <item x="134"/>
        <item x="135"/>
        <item x="136"/>
        <item x="166"/>
        <item m="1" x="618"/>
        <item x="248"/>
        <item x="336"/>
        <item x="337"/>
        <item m="1" x="758"/>
        <item x="343"/>
        <item x="371"/>
        <item x="360"/>
        <item x="348"/>
        <item x="509"/>
        <item x="491"/>
        <item x="501"/>
        <item x="511"/>
        <item x="481"/>
        <item m="1" x="784"/>
        <item x="513"/>
        <item m="1" x="735"/>
        <item m="1" x="528"/>
        <item m="1" x="542"/>
        <item x="514"/>
        <item x="241"/>
        <item x="187"/>
        <item x="211"/>
        <item x="190"/>
        <item x="197"/>
        <item x="194"/>
        <item x="244"/>
        <item x="229"/>
        <item x="231"/>
        <item x="223"/>
        <item x="412"/>
        <item x="180"/>
        <item x="181"/>
        <item x="427"/>
        <item x="424"/>
        <item x="426"/>
        <item x="222"/>
        <item x="443"/>
        <item x="429"/>
        <item x="428"/>
        <item x="437"/>
        <item x="438"/>
        <item m="1" x="769"/>
        <item x="195"/>
        <item x="191"/>
        <item x="196"/>
        <item x="198"/>
        <item x="199"/>
        <item m="1" x="637"/>
        <item m="1" x="638"/>
        <item x="346"/>
        <item x="352"/>
        <item x="353"/>
        <item m="1" x="772"/>
        <item m="1" x="594"/>
        <item x="368"/>
        <item x="372"/>
        <item x="373"/>
        <item m="1" x="633"/>
        <item x="203"/>
        <item x="505"/>
        <item m="1" x="667"/>
        <item x="325"/>
        <item x="221"/>
        <item x="232"/>
        <item m="1" x="562"/>
        <item x="230"/>
        <item m="1" x="642"/>
        <item x="252"/>
        <item m="1" x="648"/>
        <item m="1" x="621"/>
        <item x="265"/>
        <item x="268"/>
        <item m="1" x="652"/>
        <item m="1" x="524"/>
        <item m="1" x="561"/>
        <item m="1" x="654"/>
        <item m="1" x="611"/>
        <item m="1" x="791"/>
        <item m="1" x="739"/>
        <item m="1" x="690"/>
        <item m="1" x="677"/>
        <item m="1" x="646"/>
        <item m="1" x="520"/>
        <item m="1" x="559"/>
        <item x="398"/>
        <item x="401"/>
        <item x="409"/>
        <item x="504"/>
        <item x="317"/>
        <item x="354"/>
        <item x="355"/>
        <item x="357"/>
        <item x="358"/>
        <item x="361"/>
        <item x="395"/>
        <item m="1" x="591"/>
        <item m="1" x="689"/>
        <item m="1" x="605"/>
        <item x="275"/>
        <item m="1" x="770"/>
        <item x="287"/>
        <item m="1" x="722"/>
        <item m="1" x="717"/>
        <item m="1" x="715"/>
        <item m="1" x="797"/>
        <item m="1" x="731"/>
        <item x="483"/>
        <item x="484"/>
        <item x="225"/>
        <item x="246"/>
        <item x="448"/>
        <item x="452"/>
        <item x="400"/>
        <item x="402"/>
        <item x="447"/>
        <item x="350"/>
        <item x="486"/>
        <item x="487"/>
        <item x="495"/>
        <item x="496"/>
        <item x="497"/>
        <item x="498"/>
        <item x="460"/>
        <item x="482"/>
        <item m="1" x="778"/>
        <item x="293"/>
        <item m="1" x="728"/>
        <item m="1" x="644"/>
        <item x="299"/>
        <item m="1" x="575"/>
        <item m="1" x="785"/>
        <item m="1" x="587"/>
        <item m="1" x="670"/>
        <item m="1" x="552"/>
        <item x="485"/>
        <item x="356"/>
        <item m="1" x="678"/>
        <item x="227"/>
        <item m="1" x="640"/>
        <item x="251"/>
        <item m="1" x="581"/>
        <item m="1" x="647"/>
        <item m="1" x="625"/>
        <item x="261"/>
        <item x="274"/>
        <item m="1" x="609"/>
        <item m="1" x="615"/>
        <item x="289"/>
        <item x="291"/>
        <item x="270"/>
        <item m="1" x="662"/>
        <item m="1" x="636"/>
        <item m="1" x="630"/>
        <item m="1" x="687"/>
        <item m="1" x="567"/>
        <item m="1" x="656"/>
        <item x="301"/>
        <item x="309"/>
        <item m="1" x="666"/>
        <item m="1" x="732"/>
        <item m="1" x="634"/>
        <item x="333"/>
        <item x="488"/>
        <item x="489"/>
        <item x="494"/>
        <item x="226"/>
        <item x="224"/>
        <item m="1" x="706"/>
        <item m="1" x="683"/>
        <item x="258"/>
        <item m="1" x="776"/>
        <item m="1" x="529"/>
        <item m="1" x="753"/>
        <item m="1" x="709"/>
        <item m="1" x="523"/>
        <item m="1" x="659"/>
        <item m="1" x="616"/>
        <item m="1" x="781"/>
        <item m="1" x="682"/>
        <item m="1" x="516"/>
        <item m="1" x="535"/>
        <item m="1" x="527"/>
        <item m="1" x="579"/>
        <item m="1" x="518"/>
        <item m="1" x="629"/>
        <item m="1" x="714"/>
        <item x="303"/>
        <item m="1" x="607"/>
        <item m="1" x="766"/>
        <item m="1" x="788"/>
        <item m="1" x="628"/>
        <item m="1" x="713"/>
        <item x="319"/>
        <item m="1" x="606"/>
        <item m="1" x="765"/>
        <item x="510"/>
        <item x="456"/>
        <item x="479"/>
        <item x="461"/>
        <item x="454"/>
        <item x="453"/>
        <item x="179"/>
        <item x="242"/>
        <item x="347"/>
        <item m="1" x="780"/>
        <item x="451"/>
        <item x="476"/>
        <item x="478"/>
        <item x="507"/>
        <item x="247"/>
        <item x="349"/>
        <item x="351"/>
        <item m="1" x="744"/>
        <item m="1" x="745"/>
        <item x="413"/>
        <item x="414"/>
        <item x="415"/>
        <item x="430"/>
        <item x="433"/>
        <item x="435"/>
        <item x="439"/>
        <item x="440"/>
        <item x="442"/>
        <item x="480"/>
        <item m="1" x="568"/>
        <item x="364"/>
        <item m="1" x="761"/>
        <item m="1" x="672"/>
        <item m="1" x="540"/>
        <item m="1" x="756"/>
        <item m="1" x="601"/>
        <item m="1" x="676"/>
        <item m="1" x="790"/>
        <item m="1" x="560"/>
        <item m="1" x="741"/>
        <item m="1" x="663"/>
        <item m="1" x="699"/>
        <item m="1" x="679"/>
        <item m="1" x="539"/>
        <item m="1" x="686"/>
        <item m="1" x="576"/>
        <item m="1" x="750"/>
        <item m="1" x="684"/>
        <item m="1" x="707"/>
        <item m="1" x="693"/>
        <item m="1" x="553"/>
        <item m="1" x="694"/>
        <item m="1" x="593"/>
        <item m="1" x="768"/>
        <item m="1" x="705"/>
        <item m="1" x="730"/>
        <item m="1" x="711"/>
        <item m="1" x="578"/>
        <item m="1" x="718"/>
        <item x="423"/>
        <item x="506"/>
        <item x="182"/>
        <item x="418"/>
        <item x="434"/>
        <item x="444"/>
        <item x="445"/>
        <item x="450"/>
        <item x="490"/>
        <item x="492"/>
        <item x="499"/>
        <item x="500"/>
        <item m="1" x="571"/>
        <item m="1" x="740"/>
        <item m="1" x="748"/>
        <item m="1" x="665"/>
        <item m="1" x="743"/>
        <item m="1" x="613"/>
        <item m="1" x="541"/>
        <item m="1" x="746"/>
        <item m="1" x="655"/>
        <item m="1" x="604"/>
        <item m="1" x="589"/>
        <item m="1" x="759"/>
        <item x="512"/>
        <item x="183"/>
        <item x="184"/>
        <item x="185"/>
        <item x="186"/>
        <item m="1" x="599"/>
        <item m="1" x="556"/>
        <item x="234"/>
        <item x="235"/>
        <item x="236"/>
        <item x="237"/>
        <item x="238"/>
        <item x="239"/>
        <item x="240"/>
        <item x="193"/>
        <item m="1" x="592"/>
        <item m="1" x="549"/>
        <item m="1" x="657"/>
        <item m="1" x="639"/>
        <item m="1" x="590"/>
        <item m="1" x="569"/>
        <item m="1" x="526"/>
        <item m="1" x="582"/>
        <item x="441"/>
        <item m="1" x="551"/>
        <item x="462"/>
        <item x="508"/>
        <item x="176"/>
        <item x="188"/>
        <item x="189"/>
        <item x="192"/>
        <item m="1" x="723"/>
        <item m="1" x="614"/>
        <item m="1" x="695"/>
        <item m="1" x="664"/>
        <item m="1" x="531"/>
        <item m="1" x="635"/>
        <item m="1" x="521"/>
        <item m="1" x="563"/>
        <item m="1" x="702"/>
        <item m="1" x="661"/>
        <item m="1" x="533"/>
        <item m="1" x="598"/>
        <item m="1" x="627"/>
        <item m="1" x="558"/>
        <item m="1" x="538"/>
        <item m="1" x="671"/>
        <item m="1" x="691"/>
        <item m="1" x="572"/>
        <item m="1" x="725"/>
        <item m="1" x="543"/>
        <item m="1" x="727"/>
        <item m="1" x="573"/>
        <item m="1" x="708"/>
        <item m="1" x="564"/>
        <item m="1" x="624"/>
        <item m="1" x="700"/>
        <item m="1" x="782"/>
        <item m="1" x="537"/>
        <item m="1" x="583"/>
        <item m="1" x="754"/>
        <item m="1" x="645"/>
        <item m="1" x="610"/>
        <item m="1" x="703"/>
        <item m="1" x="742"/>
        <item m="1" x="650"/>
        <item m="1" x="763"/>
        <item m="1" x="760"/>
        <item m="1" x="786"/>
        <item m="1" x="685"/>
        <item m="1" x="623"/>
        <item m="1" x="612"/>
        <item m="1" x="574"/>
        <item m="1" x="774"/>
        <item m="1" x="775"/>
        <item m="1" x="565"/>
        <item m="1" x="777"/>
        <item m="1" x="787"/>
        <item m="1" x="738"/>
        <item m="1" x="737"/>
        <item m="1" x="681"/>
        <item m="1" x="793"/>
        <item m="1" x="701"/>
        <item m="1" x="783"/>
        <item m="1" x="626"/>
        <item m="1" x="704"/>
        <item m="1" x="649"/>
        <item m="1" x="557"/>
        <item m="1" x="795"/>
        <item m="1" x="619"/>
        <item m="1" x="734"/>
        <item x="459"/>
        <item x="463"/>
        <item m="1" x="586"/>
        <item m="1" x="755"/>
        <item m="1" x="726"/>
        <item m="1" x="631"/>
        <item m="1" x="789"/>
        <item m="1" x="545"/>
        <item m="1" x="597"/>
        <item m="1" x="729"/>
        <item x="250"/>
        <item m="1" x="773"/>
        <item m="1" x="550"/>
        <item x="257"/>
        <item x="260"/>
        <item x="262"/>
        <item x="263"/>
        <item x="264"/>
        <item x="266"/>
        <item x="269"/>
        <item x="288"/>
        <item m="1" x="608"/>
        <item x="256"/>
        <item m="1" x="751"/>
        <item x="294"/>
        <item x="295"/>
        <item m="1" x="602"/>
        <item m="1" x="757"/>
        <item m="1" x="548"/>
        <item m="1" x="721"/>
        <item m="1" x="580"/>
        <item m="1" x="570"/>
        <item m="1" x="733"/>
        <item m="1" x="519"/>
        <item m="1" x="554"/>
        <item x="300"/>
        <item x="302"/>
        <item m="1" x="752"/>
        <item m="1" x="767"/>
        <item x="308"/>
        <item m="1" x="764"/>
        <item m="1" x="660"/>
        <item x="316"/>
        <item x="318"/>
        <item x="324"/>
        <item x="332"/>
        <item m="1" x="584"/>
        <item m="1" x="585"/>
        <item x="464"/>
        <item x="465"/>
        <item x="466"/>
        <item x="467"/>
        <item x="468"/>
        <item m="1" x="653"/>
        <item m="1" x="620"/>
        <item m="1" x="632"/>
        <item x="472"/>
        <item x="473"/>
        <item m="1" x="720"/>
        <item x="245"/>
        <item x="469"/>
        <item x="470"/>
        <item x="471"/>
        <item m="1" x="798"/>
        <item m="1" x="530"/>
        <item x="210"/>
        <item m="1" x="600"/>
        <item x="290"/>
        <item m="1" x="588"/>
        <item m="1" x="680"/>
        <item m="1" x="658"/>
        <item m="1" x="792"/>
        <item m="1" x="762"/>
        <item m="1" x="771"/>
        <item m="1" x="534"/>
        <item m="1" x="577"/>
        <item m="1" x="603"/>
        <item m="1" x="724"/>
        <item m="1" x="710"/>
        <item m="1" x="696"/>
        <item m="1" x="736"/>
        <item m="1" x="544"/>
        <item m="1" x="669"/>
        <item m="1" x="779"/>
        <item m="1" x="546"/>
        <item m="1" x="697"/>
        <item m="1" x="617"/>
        <item m="1" x="536"/>
        <item m="1" x="622"/>
        <item m="1" x="712"/>
        <item m="1" x="794"/>
        <item m="1" x="674"/>
        <item m="1" x="643"/>
        <item m="1" x="796"/>
        <item m="1" x="641"/>
        <item m="1" x="547"/>
        <item m="1" x="555"/>
        <item x="228"/>
        <item x="254"/>
        <item x="253"/>
        <item x="209"/>
        <item x="255"/>
        <item x="259"/>
        <item x="273"/>
        <item x="276"/>
        <item x="277"/>
        <item x="278"/>
        <item x="279"/>
        <item x="280"/>
        <item x="281"/>
        <item x="282"/>
        <item x="283"/>
        <item x="271"/>
        <item x="272"/>
        <item x="284"/>
        <item x="285"/>
        <item x="286"/>
        <item x="292"/>
        <item x="296"/>
        <item x="298"/>
        <item m="1" x="692"/>
        <item m="1" x="522"/>
        <item m="1" x="716"/>
        <item m="1" x="525"/>
        <item m="1" x="668"/>
        <item m="1" x="747"/>
        <item m="1" x="566"/>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1"/>
        <item m="1" x="675"/>
        <item x="387"/>
        <item x="388"/>
        <item x="404"/>
        <item x="408"/>
        <item m="1" x="749"/>
        <item x="344"/>
        <item x="403"/>
        <item m="1" x="698"/>
        <item m="1" x="596"/>
        <item m="1" x="595"/>
        <item m="1" x="688"/>
        <item x="384"/>
        <item x="397"/>
        <item x="399"/>
        <item m="1" x="532"/>
        <item m="1" x="719"/>
        <item x="411"/>
        <item x="366"/>
        <item m="1" x="673"/>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UpdateSource" axis="axisRow" compact="0" outline="0" showAll="0" defaultSubtotal="0">
      <items count="33">
        <item x="0"/>
        <item x="1"/>
        <item x="2"/>
        <item x="4"/>
        <item x="6"/>
        <item x="3"/>
        <item x="5"/>
        <item m="1" x="24"/>
        <item x="21"/>
        <item x="22"/>
        <item x="7"/>
        <item x="8"/>
        <item x="10"/>
        <item m="1" x="27"/>
        <item m="1" x="26"/>
        <item x="12"/>
        <item x="13"/>
        <item m="1" x="25"/>
        <item x="9"/>
        <item m="1" x="29"/>
        <item x="20"/>
        <item x="19"/>
        <item x="11"/>
        <item m="1" x="23"/>
        <item m="1" x="30"/>
        <item m="1" x="32"/>
        <item m="1" x="28"/>
        <item x="14"/>
        <item x="15"/>
        <item m="1" x="31"/>
        <item x="16"/>
        <item x="17"/>
        <item x="18"/>
      </items>
    </pivotField>
    <pivotField compact="0" outline="0" showAll="0"/>
    <pivotField compact="0" outline="0" showAll="0" defaultSubtotal="0"/>
    <pivotField axis="axisRow" compact="0" outline="0" showAll="0" defaultSubtotal="0">
      <items count="20">
        <item x="1"/>
        <item x="4"/>
        <item x="18"/>
        <item x="14"/>
        <item x="0"/>
        <item x="2"/>
        <item x="3"/>
        <item x="6"/>
        <item x="5"/>
        <item x="11"/>
        <item x="19"/>
        <item x="7"/>
        <item x="8"/>
        <item x="9"/>
        <item x="15"/>
        <item x="16"/>
        <item x="12"/>
        <item x="17"/>
        <item x="10"/>
        <item x="13"/>
      </items>
    </pivotField>
    <pivotField compact="0" outline="0" showAll="0"/>
    <pivotField compact="0" outline="0" showAll="0" defaultSubtotal="0"/>
    <pivotField name="Name" axis="axisRow" compact="0" outline="0" showAll="0" sortType="ascending" defaultSubtotal="0">
      <items count="799">
        <item m="1" x="592"/>
        <item m="1" x="687"/>
        <item m="1" x="565"/>
        <item m="1" x="567"/>
        <item m="1" x="720"/>
        <item m="1" x="572"/>
        <item m="1" x="758"/>
        <item m="1" x="537"/>
        <item x="140"/>
        <item x="139"/>
        <item x="12"/>
        <item x="49"/>
        <item x="52"/>
        <item x="24"/>
        <item x="42"/>
        <item x="46"/>
        <item x="25"/>
        <item m="1" x="538"/>
        <item x="367"/>
        <item x="366"/>
        <item m="1" x="593"/>
        <item m="1" x="594"/>
        <item x="31"/>
        <item x="38"/>
        <item x="37"/>
        <item m="1" x="649"/>
        <item m="1" x="617"/>
        <item x="472"/>
        <item m="1" x="655"/>
        <item m="1" x="750"/>
        <item x="470"/>
        <item m="1" x="688"/>
        <item x="471"/>
        <item x="473"/>
        <item x="469"/>
        <item x="468"/>
        <item m="1" x="641"/>
        <item m="1" x="776"/>
        <item m="1" x="543"/>
        <item m="1" x="532"/>
        <item x="474"/>
        <item m="1" x="603"/>
        <item m="1" x="661"/>
        <item m="1" x="694"/>
        <item m="1" x="578"/>
        <item x="262"/>
        <item x="264"/>
        <item x="265"/>
        <item m="1" x="658"/>
        <item x="266"/>
        <item m="1" x="607"/>
        <item m="1" x="552"/>
        <item x="268"/>
        <item m="1" x="677"/>
        <item x="508"/>
        <item x="263"/>
        <item x="462"/>
        <item m="1" x="791"/>
        <item m="1" x="587"/>
        <item m="1" x="585"/>
        <item m="1" x="747"/>
        <item x="74"/>
        <item x="78"/>
        <item x="163"/>
        <item x="164"/>
        <item x="165"/>
        <item x="161"/>
        <item x="162"/>
        <item x="27"/>
        <item x="28"/>
        <item x="75"/>
        <item x="220"/>
        <item x="56"/>
        <item x="55"/>
        <item x="54"/>
        <item x="14"/>
        <item x="58"/>
        <item x="57"/>
        <item x="397"/>
        <item x="343"/>
        <item x="287"/>
        <item x="2"/>
        <item x="1"/>
        <item x="255"/>
        <item m="1" x="540"/>
        <item m="1" x="674"/>
        <item x="256"/>
        <item m="1" x="702"/>
        <item m="1" x="733"/>
        <item x="207"/>
        <item x="210"/>
        <item x="177"/>
        <item x="457"/>
        <item x="458"/>
        <item m="1" x="757"/>
        <item x="159"/>
        <item x="171"/>
        <item x="173"/>
        <item x="172"/>
        <item x="157"/>
        <item x="0"/>
        <item x="244"/>
        <item x="245"/>
        <item m="1" x="515"/>
        <item x="356"/>
        <item m="1" x="739"/>
        <item m="1" x="637"/>
        <item x="41"/>
        <item x="45"/>
        <item x="66"/>
        <item x="67"/>
        <item x="63"/>
        <item x="64"/>
        <item x="29"/>
        <item x="339"/>
        <item x="410"/>
        <item x="337"/>
        <item x="239"/>
        <item x="236"/>
        <item x="235"/>
        <item x="240"/>
        <item x="22"/>
        <item x="351"/>
        <item m="1" x="707"/>
        <item x="202"/>
        <item m="1" x="654"/>
        <item x="360"/>
        <item x="402"/>
        <item x="401"/>
        <item x="143"/>
        <item x="234"/>
        <item x="226"/>
        <item x="69"/>
        <item m="1" x="732"/>
        <item x="178"/>
        <item m="1" x="634"/>
        <item x="450"/>
        <item x="486"/>
        <item x="495"/>
        <item x="494"/>
        <item x="104"/>
        <item x="71"/>
        <item x="39"/>
        <item x="430"/>
        <item x="440"/>
        <item x="441"/>
        <item x="438"/>
        <item x="439"/>
        <item x="442"/>
        <item x="352"/>
        <item x="445"/>
        <item x="437"/>
        <item x="444"/>
        <item x="426"/>
        <item x="276"/>
        <item x="282"/>
        <item x="277"/>
        <item x="283"/>
        <item m="1" x="647"/>
        <item m="1" x="629"/>
        <item m="1" x="518"/>
        <item m="1" x="789"/>
        <item x="304"/>
        <item x="305"/>
        <item x="310"/>
        <item x="311"/>
        <item x="320"/>
        <item x="326"/>
        <item x="321"/>
        <item x="327"/>
        <item x="273"/>
        <item x="278"/>
        <item x="271"/>
        <item x="279"/>
        <item x="272"/>
        <item x="286"/>
        <item m="1" x="609"/>
        <item m="1" x="577"/>
        <item m="1" x="534"/>
        <item m="1" x="523"/>
        <item x="306"/>
        <item x="307"/>
        <item x="312"/>
        <item x="313"/>
        <item x="322"/>
        <item x="328"/>
        <item x="323"/>
        <item x="329"/>
        <item m="1" x="562"/>
        <item m="1" x="626"/>
        <item m="1" x="600"/>
        <item m="1" x="700"/>
        <item m="1" x="773"/>
        <item m="1" x="779"/>
        <item m="1" x="548"/>
        <item m="1" x="781"/>
        <item m="1" x="596"/>
        <item m="1" x="663"/>
        <item m="1" x="721"/>
        <item m="1" x="546"/>
        <item m="1" x="627"/>
        <item m="1" x="522"/>
        <item m="1" x="549"/>
        <item m="1" x="737"/>
        <item m="1" x="568"/>
        <item m="1" x="704"/>
        <item m="1" x="692"/>
        <item m="1" x="590"/>
        <item m="1" x="597"/>
        <item m="1" x="669"/>
        <item m="1" x="709"/>
        <item m="1" x="550"/>
        <item m="1" x="705"/>
        <item m="1" x="529"/>
        <item m="1" x="651"/>
        <item m="1" x="541"/>
        <item m="1" x="796"/>
        <item m="1" x="636"/>
        <item m="1" x="763"/>
        <item m="1" x="696"/>
        <item m="1" x="792"/>
        <item m="1" x="683"/>
        <item m="1" x="542"/>
        <item m="1" x="684"/>
        <item m="1" x="680"/>
        <item m="1" x="738"/>
        <item m="1" x="664"/>
        <item m="1" x="797"/>
        <item m="1" x="569"/>
        <item m="1" x="657"/>
        <item m="1" x="581"/>
        <item m="1" x="666"/>
        <item m="1" x="602"/>
        <item m="1" x="652"/>
        <item m="1" x="755"/>
        <item m="1" x="686"/>
        <item m="1" x="558"/>
        <item m="1" x="610"/>
        <item m="1" x="689"/>
        <item m="1" x="775"/>
        <item m="1" x="665"/>
        <item m="1" x="553"/>
        <item m="1" x="764"/>
        <item m="1" x="611"/>
        <item m="1" x="798"/>
        <item m="1" x="667"/>
        <item m="1" x="710"/>
        <item m="1" x="662"/>
        <item m="1" x="524"/>
        <item m="1" x="794"/>
        <item m="1" x="759"/>
        <item m="1" x="650"/>
        <item m="1" x="613"/>
        <item m="1" x="539"/>
        <item m="1" x="561"/>
        <item m="1" x="734"/>
        <item m="1" x="786"/>
        <item m="1" x="708"/>
        <item m="1" x="525"/>
        <item m="1" x="706"/>
        <item m="1" x="614"/>
        <item m="1" x="646"/>
        <item m="1" x="672"/>
        <item m="1" x="527"/>
        <item m="1" x="615"/>
        <item m="1" x="673"/>
        <item m="1" x="736"/>
        <item m="1" x="726"/>
        <item x="288"/>
        <item x="289"/>
        <item m="1" x="633"/>
        <item m="1" x="604"/>
        <item m="1" x="559"/>
        <item m="1" x="531"/>
        <item m="1" x="742"/>
        <item m="1" x="766"/>
        <item m="1" x="642"/>
        <item m="1" x="516"/>
        <item m="1" x="723"/>
        <item m="1" x="748"/>
        <item m="1" x="745"/>
        <item m="1" x="660"/>
        <item m="1" x="635"/>
        <item m="1" x="685"/>
        <item m="1" x="743"/>
        <item m="1" x="724"/>
        <item m="1" x="714"/>
        <item m="1" x="681"/>
        <item m="1" x="588"/>
        <item m="1" x="746"/>
        <item m="1" x="725"/>
        <item m="1" x="682"/>
        <item m="1" x="589"/>
        <item x="290"/>
        <item x="291"/>
        <item x="455"/>
        <item x="179"/>
        <item x="454"/>
        <item x="229"/>
        <item x="224"/>
        <item x="221"/>
        <item x="230"/>
        <item x="231"/>
        <item x="26"/>
        <item x="482"/>
        <item x="111"/>
        <item x="87"/>
        <item x="93"/>
        <item x="94"/>
        <item x="97"/>
        <item x="167"/>
        <item x="98"/>
        <item x="96"/>
        <item x="134"/>
        <item x="130"/>
        <item x="136"/>
        <item x="132"/>
        <item x="135"/>
        <item x="131"/>
        <item x="133"/>
        <item x="128"/>
        <item x="106"/>
        <item x="103"/>
        <item x="105"/>
        <item x="107"/>
        <item x="102"/>
        <item x="101"/>
        <item x="91"/>
        <item x="126"/>
        <item x="125"/>
        <item x="89"/>
        <item x="113"/>
        <item x="108"/>
        <item x="88"/>
        <item x="119"/>
        <item x="118"/>
        <item x="92"/>
        <item x="95"/>
        <item x="166"/>
        <item x="129"/>
        <item x="82"/>
        <item x="81"/>
        <item x="90"/>
        <item x="100"/>
        <item x="86"/>
        <item x="114"/>
        <item x="121"/>
        <item x="80"/>
        <item x="122"/>
        <item x="127"/>
        <item x="115"/>
        <item x="120"/>
        <item x="117"/>
        <item x="116"/>
        <item x="124"/>
        <item x="123"/>
        <item x="83"/>
        <item x="109"/>
        <item x="84"/>
        <item x="85"/>
        <item x="110"/>
        <item x="112"/>
        <item x="184"/>
        <item x="186"/>
        <item x="10"/>
        <item x="5"/>
        <item x="4"/>
        <item x="6"/>
        <item x="3"/>
        <item x="492"/>
        <item x="506"/>
        <item m="1" x="785"/>
        <item x="250"/>
        <item x="446"/>
        <item m="1" x="632"/>
        <item x="490"/>
        <item x="493"/>
        <item x="491"/>
        <item m="1" x="653"/>
        <item x="460"/>
        <item x="190"/>
        <item x="370"/>
        <item x="369"/>
        <item x="16"/>
        <item x="19"/>
        <item x="11"/>
        <item x="431"/>
        <item x="198"/>
        <item x="199"/>
        <item x="197"/>
        <item x="192"/>
        <item m="1" x="533"/>
        <item x="216"/>
        <item x="187"/>
        <item m="1" x="762"/>
        <item m="1" x="760"/>
        <item x="191"/>
        <item x="196"/>
        <item x="195"/>
        <item x="436"/>
        <item x="99"/>
        <item x="342"/>
        <item m="1" x="693"/>
        <item x="341"/>
        <item m="1" x="790"/>
        <item x="347"/>
        <item x="357"/>
        <item x="182"/>
        <item m="1" x="703"/>
        <item m="1" x="744"/>
        <item m="1" x="576"/>
        <item m="1" x="517"/>
        <item m="1" x="668"/>
        <item m="1" x="630"/>
        <item m="1" x="595"/>
        <item m="1" x="580"/>
        <item x="214"/>
        <item x="215"/>
        <item m="1" x="591"/>
        <item m="1" x="761"/>
        <item m="1" x="628"/>
        <item m="1" x="566"/>
        <item x="280"/>
        <item x="284"/>
        <item x="281"/>
        <item x="285"/>
        <item m="1" x="570"/>
        <item m="1" x="716"/>
        <item m="1" x="782"/>
        <item m="1" x="582"/>
        <item m="1" x="722"/>
        <item m="1" x="676"/>
        <item m="1" x="767"/>
        <item x="217"/>
        <item x="218"/>
        <item x="212"/>
        <item x="213"/>
        <item x="503"/>
        <item m="1" x="624"/>
        <item x="362"/>
        <item x="72"/>
        <item x="76"/>
        <item x="211"/>
        <item x="429"/>
        <item x="428"/>
        <item x="40"/>
        <item x="232"/>
        <item x="44"/>
        <item x="23"/>
        <item x="142"/>
        <item x="174"/>
        <item x="170"/>
        <item x="168"/>
        <item x="160"/>
        <item x="175"/>
        <item x="137"/>
        <item x="169"/>
        <item x="158"/>
        <item x="156"/>
        <item x="138"/>
        <item x="411"/>
        <item x="293"/>
        <item x="299"/>
        <item x="15"/>
        <item x="380"/>
        <item x="381"/>
        <item x="297"/>
        <item x="267"/>
        <item x="79"/>
        <item x="50"/>
        <item x="53"/>
        <item x="205"/>
        <item m="1" x="560"/>
        <item x="365"/>
        <item x="364"/>
        <item m="1" x="679"/>
        <item x="389"/>
        <item x="404"/>
        <item x="141"/>
        <item x="408"/>
        <item x="387"/>
        <item x="388"/>
        <item m="1" x="545"/>
        <item x="384"/>
        <item m="1" x="648"/>
        <item x="407"/>
        <item m="1" x="605"/>
        <item x="373"/>
        <item x="377"/>
        <item x="382"/>
        <item x="383"/>
        <item x="338"/>
        <item x="371"/>
        <item m="1" x="780"/>
        <item x="406"/>
        <item x="243"/>
        <item x="292"/>
        <item x="296"/>
        <item x="259"/>
        <item m="1" x="670"/>
        <item m="1" x="573"/>
        <item m="1" x="563"/>
        <item m="1" x="554"/>
        <item m="1" x="643"/>
        <item m="1" x="717"/>
        <item m="1" x="729"/>
        <item m="1" x="638"/>
        <item m="1" x="770"/>
        <item m="1" x="752"/>
        <item m="1" x="544"/>
        <item m="1" x="783"/>
        <item x="275"/>
        <item m="1" x="606"/>
        <item m="1" x="774"/>
        <item x="294"/>
        <item x="295"/>
        <item m="1" x="699"/>
        <item x="269"/>
        <item x="270"/>
        <item m="1" x="526"/>
        <item x="257"/>
        <item x="258"/>
        <item m="1" x="601"/>
        <item x="208"/>
        <item x="396"/>
        <item m="1" x="740"/>
        <item m="1" x="741"/>
        <item x="209"/>
        <item x="193"/>
        <item m="1" x="756"/>
        <item m="1" x="701"/>
        <item m="1" x="795"/>
        <item x="466"/>
        <item x="467"/>
        <item x="465"/>
        <item x="464"/>
        <item x="260"/>
        <item m="1" x="678"/>
        <item m="1" x="586"/>
        <item x="261"/>
        <item m="1" x="520"/>
        <item m="1" x="519"/>
        <item m="1" x="623"/>
        <item m="1" x="675"/>
        <item x="183"/>
        <item x="432"/>
        <item x="13"/>
        <item x="392"/>
        <item x="18"/>
        <item x="21"/>
        <item x="60"/>
        <item x="59"/>
        <item x="17"/>
        <item x="20"/>
        <item x="358"/>
        <item m="1" x="583"/>
        <item m="1" x="598"/>
        <item x="419"/>
        <item x="443"/>
        <item x="423"/>
        <item x="412"/>
        <item x="415"/>
        <item x="417"/>
        <item x="511"/>
        <item m="1" x="547"/>
        <item x="340"/>
        <item x="363"/>
        <item x="354"/>
        <item x="405"/>
        <item x="223"/>
        <item x="463"/>
        <item m="1" x="612"/>
        <item x="252"/>
        <item x="251"/>
        <item x="233"/>
        <item x="43"/>
        <item x="47"/>
        <item m="1" x="690"/>
        <item x="247"/>
        <item x="180"/>
        <item x="449"/>
        <item x="416"/>
        <item x="425"/>
        <item x="452"/>
        <item x="427"/>
        <item x="501"/>
        <item x="459"/>
        <item x="181"/>
        <item x="422"/>
        <item x="420"/>
        <item x="421"/>
        <item x="424"/>
        <item x="418"/>
        <item x="414"/>
        <item x="61"/>
        <item x="30"/>
        <item x="484"/>
        <item x="483"/>
        <item x="476"/>
        <item x="480"/>
        <item x="477"/>
        <item x="447"/>
        <item m="1" x="749"/>
        <item x="456"/>
        <item m="1" x="618"/>
        <item m="1" x="619"/>
        <item x="453"/>
        <item x="241"/>
        <item m="1" x="713"/>
        <item x="176"/>
        <item m="1" x="751"/>
        <item m="1" x="631"/>
        <item m="1" x="768"/>
        <item x="188"/>
        <item x="242"/>
        <item x="227"/>
        <item x="395"/>
        <item m="1" x="620"/>
        <item m="1" x="621"/>
        <item x="246"/>
        <item x="448"/>
        <item x="451"/>
        <item x="248"/>
        <item x="346"/>
        <item m="1" x="530"/>
        <item x="335"/>
        <item x="336"/>
        <item x="409"/>
        <item x="497"/>
        <item m="1" x="557"/>
        <item m="1" x="555"/>
        <item m="1" x="644"/>
        <item m="1" x="718"/>
        <item m="1" x="730"/>
        <item m="1" x="639"/>
        <item m="1" x="771"/>
        <item m="1" x="753"/>
        <item m="1" x="616"/>
        <item m="1" x="535"/>
        <item m="1" x="579"/>
        <item m="1" x="765"/>
        <item x="350"/>
        <item x="70"/>
        <item x="68"/>
        <item x="379"/>
        <item x="378"/>
        <item x="372"/>
        <item x="219"/>
        <item x="204"/>
        <item x="499"/>
        <item x="500"/>
        <item x="185"/>
        <item x="331"/>
        <item x="334"/>
        <item m="1" x="584"/>
        <item m="1" x="608"/>
        <item x="513"/>
        <item x="514"/>
        <item x="512"/>
        <item x="489"/>
        <item x="488"/>
        <item x="504"/>
        <item x="509"/>
        <item x="507"/>
        <item x="487"/>
        <item x="485"/>
        <item x="478"/>
        <item x="481"/>
        <item x="36"/>
        <item x="35"/>
        <item x="393"/>
        <item x="498"/>
        <item x="390"/>
        <item x="391"/>
        <item x="461"/>
        <item x="34"/>
        <item x="203"/>
        <item x="505"/>
        <item m="1" x="659"/>
        <item x="48"/>
        <item x="51"/>
        <item x="496"/>
        <item x="222"/>
        <item x="249"/>
        <item m="1" x="769"/>
        <item x="355"/>
        <item x="237"/>
        <item x="376"/>
        <item m="1" x="521"/>
        <item m="1" x="711"/>
        <item x="206"/>
        <item x="225"/>
        <item x="385"/>
        <item x="386"/>
        <item x="374"/>
        <item x="149"/>
        <item x="151"/>
        <item x="154"/>
        <item x="147"/>
        <item x="155"/>
        <item x="148"/>
        <item x="152"/>
        <item x="153"/>
        <item x="146"/>
        <item x="145"/>
        <item x="144"/>
        <item x="150"/>
        <item x="375"/>
        <item x="394"/>
        <item x="353"/>
        <item x="238"/>
        <item x="479"/>
        <item m="1" x="691"/>
        <item m="1" x="788"/>
        <item x="32"/>
        <item x="33"/>
        <item x="73"/>
        <item x="8"/>
        <item x="9"/>
        <item x="7"/>
        <item x="77"/>
        <item x="253"/>
        <item x="228"/>
        <item x="254"/>
        <item m="1" x="793"/>
        <item m="1" x="656"/>
        <item m="1" x="564"/>
        <item x="359"/>
        <item x="65"/>
        <item x="62"/>
        <item m="1" x="697"/>
        <item x="344"/>
        <item x="349"/>
        <item x="361"/>
        <item x="403"/>
        <item x="348"/>
        <item x="398"/>
        <item x="345"/>
        <item x="399"/>
        <item x="400"/>
        <item m="1" x="777"/>
        <item x="200"/>
        <item m="1" x="778"/>
        <item x="201"/>
        <item x="189"/>
        <item m="1" x="784"/>
        <item x="194"/>
        <item m="1" x="712"/>
        <item m="1" x="728"/>
        <item x="413"/>
        <item x="274"/>
        <item m="1" x="715"/>
        <item x="316"/>
        <item x="317"/>
        <item m="1" x="787"/>
        <item x="318"/>
        <item x="319"/>
        <item m="1" x="575"/>
        <item x="324"/>
        <item x="325"/>
        <item m="1" x="622"/>
        <item m="1" x="551"/>
        <item m="1" x="727"/>
        <item x="300"/>
        <item x="301"/>
        <item m="1" x="599"/>
        <item x="332"/>
        <item x="333"/>
        <item m="1" x="698"/>
        <item x="302"/>
        <item x="303"/>
        <item m="1" x="528"/>
        <item x="298"/>
        <item x="314"/>
        <item m="1" x="625"/>
        <item m="1" x="695"/>
        <item x="308"/>
        <item x="510"/>
        <item x="309"/>
        <item x="502"/>
        <item x="475"/>
        <item m="1" x="735"/>
        <item m="1" x="571"/>
        <item x="433"/>
        <item x="434"/>
        <item x="435"/>
        <item m="1" x="556"/>
        <item m="1" x="645"/>
        <item m="1" x="719"/>
        <item m="1" x="731"/>
        <item m="1" x="640"/>
        <item m="1" x="772"/>
        <item m="1" x="754"/>
        <item m="1" x="536"/>
        <item x="368"/>
        <item x="315"/>
        <item x="330"/>
        <item m="1" x="671"/>
        <item m="1" x="574"/>
      </items>
    </pivotField>
    <pivotField axis="axisRow" compact="0" outline="0" showAll="0" defaultSubtotal="0">
      <items count="321">
        <item x="1"/>
        <item x="0"/>
        <item x="99"/>
        <item x="2"/>
        <item x="3"/>
        <item x="5"/>
        <item x="6"/>
        <item x="9"/>
        <item x="10"/>
        <item x="15"/>
        <item x="18"/>
        <item x="20"/>
        <item x="21"/>
        <item x="22"/>
        <item x="23"/>
        <item x="24"/>
        <item x="25"/>
        <item x="26"/>
        <item x="27"/>
        <item x="33"/>
        <item x="37"/>
        <item x="82"/>
        <item x="83"/>
        <item x="84"/>
        <item x="60"/>
        <item x="73"/>
        <item x="90"/>
        <item x="89"/>
        <item x="78"/>
        <item x="74"/>
        <item x="75"/>
        <item x="76"/>
        <item x="77"/>
        <item x="79"/>
        <item x="4"/>
        <item x="80"/>
        <item x="81"/>
        <item x="7"/>
        <item x="12"/>
        <item x="13"/>
        <item x="14"/>
        <item x="28"/>
        <item x="29"/>
        <item x="30"/>
        <item x="31"/>
        <item x="32"/>
        <item x="11"/>
        <item x="16"/>
        <item x="17"/>
        <item x="19"/>
        <item x="8"/>
        <item x="93"/>
        <item x="34"/>
        <item x="35"/>
        <item x="36"/>
        <item x="38"/>
        <item x="39"/>
        <item x="40"/>
        <item x="43"/>
        <item x="47"/>
        <item x="48"/>
        <item x="51"/>
        <item x="52"/>
        <item x="53"/>
        <item x="54"/>
        <item x="46"/>
        <item x="61"/>
        <item x="62"/>
        <item x="63"/>
        <item x="64"/>
        <item x="65"/>
        <item x="66"/>
        <item x="67"/>
        <item x="68"/>
        <item x="69"/>
        <item x="70"/>
        <item x="71"/>
        <item x="72"/>
        <item x="44"/>
        <item x="55"/>
        <item x="86"/>
        <item x="183"/>
        <item x="184"/>
        <item x="185"/>
        <item x="186"/>
        <item m="1" x="315"/>
        <item x="189"/>
        <item x="191"/>
        <item m="1" x="229"/>
        <item x="181"/>
        <item x="182"/>
        <item x="180"/>
        <item m="1" x="268"/>
        <item x="190"/>
        <item x="193"/>
        <item x="194"/>
        <item x="195"/>
        <item x="196"/>
        <item x="207"/>
        <item m="1" x="297"/>
        <item m="1" x="263"/>
        <item m="1" x="290"/>
        <item m="1" x="289"/>
        <item m="1" x="269"/>
        <item m="1" x="272"/>
        <item m="1" x="278"/>
        <item m="1" x="307"/>
        <item m="1" x="277"/>
        <item m="1" x="305"/>
        <item m="1" x="304"/>
        <item m="1" x="270"/>
        <item m="1" x="280"/>
        <item m="1" x="288"/>
        <item m="1" x="224"/>
        <item m="1" x="299"/>
        <item m="1" x="222"/>
        <item m="1" x="221"/>
        <item m="1" x="271"/>
        <item m="1" x="306"/>
        <item m="1" x="308"/>
        <item m="1" x="235"/>
        <item x="197"/>
        <item x="202"/>
        <item x="210"/>
        <item x="203"/>
        <item x="213"/>
        <item m="1" x="260"/>
        <item x="95"/>
        <item x="219"/>
        <item x="220"/>
        <item x="97"/>
        <item x="98"/>
        <item x="198"/>
        <item x="199"/>
        <item x="200"/>
        <item x="201"/>
        <item x="214"/>
        <item x="100"/>
        <item x="94"/>
        <item m="1" x="273"/>
        <item x="41"/>
        <item x="42"/>
        <item x="45"/>
        <item x="49"/>
        <item x="50"/>
        <item x="56"/>
        <item x="57"/>
        <item x="58"/>
        <item x="59"/>
        <item x="85"/>
        <item x="87"/>
        <item x="88"/>
        <item x="91"/>
        <item x="215"/>
        <item x="92"/>
        <item x="101"/>
        <item x="102"/>
        <item m="1" x="230"/>
        <item x="104"/>
        <item x="105"/>
        <item x="96"/>
        <item m="1" x="254"/>
        <item m="1" x="281"/>
        <item m="1" x="238"/>
        <item m="1" x="251"/>
        <item m="1" x="282"/>
        <item m="1" x="242"/>
        <item m="1" x="256"/>
        <item m="1" x="239"/>
        <item x="117"/>
        <item m="1" x="237"/>
        <item m="1" x="250"/>
        <item m="1" x="240"/>
        <item x="122"/>
        <item m="1" x="291"/>
        <item m="1" x="252"/>
        <item m="1" x="298"/>
        <item m="1" x="309"/>
        <item m="1" x="310"/>
        <item m="1" x="311"/>
        <item m="1" x="225"/>
        <item m="1" x="318"/>
        <item x="110"/>
        <item x="106"/>
        <item m="1" x="241"/>
        <item m="1" x="253"/>
        <item m="1" x="261"/>
        <item m="1" x="226"/>
        <item m="1" x="231"/>
        <item m="1" x="312"/>
        <item m="1" x="274"/>
        <item m="1" x="233"/>
        <item m="1" x="262"/>
        <item m="1" x="227"/>
        <item m="1" x="232"/>
        <item m="1" x="275"/>
        <item m="1" x="234"/>
        <item m="1" x="319"/>
        <item m="1" x="266"/>
        <item x="148"/>
        <item m="1" x="286"/>
        <item m="1" x="255"/>
        <item m="1" x="245"/>
        <item m="1" x="292"/>
        <item m="1" x="265"/>
        <item m="1" x="247"/>
        <item m="1" x="294"/>
        <item m="1" x="300"/>
        <item m="1" x="296"/>
        <item m="1" x="285"/>
        <item m="1" x="301"/>
        <item m="1" x="316"/>
        <item m="1" x="320"/>
        <item m="1" x="267"/>
        <item m="1" x="243"/>
        <item m="1" x="257"/>
        <item m="1" x="223"/>
        <item m="1" x="293"/>
        <item m="1" x="284"/>
        <item m="1" x="248"/>
        <item m="1" x="295"/>
        <item m="1" x="302"/>
        <item m="1" x="244"/>
        <item m="1" x="258"/>
        <item m="1" x="249"/>
        <item m="1" x="283"/>
        <item m="1" x="303"/>
        <item m="1" x="317"/>
        <item m="1" x="264"/>
        <item m="1" x="246"/>
        <item m="1" x="228"/>
        <item m="1" x="279"/>
        <item m="1" x="314"/>
        <item m="1" x="287"/>
        <item m="1" x="259"/>
        <item m="1" x="276"/>
        <item x="127"/>
        <item x="128"/>
        <item m="1" x="313"/>
        <item m="1" x="236"/>
        <item x="103"/>
        <item x="107"/>
        <item x="108"/>
        <item x="109"/>
        <item x="111"/>
        <item x="112"/>
        <item x="113"/>
        <item x="114"/>
        <item x="115"/>
        <item x="116"/>
        <item x="118"/>
        <item x="119"/>
        <item x="120"/>
        <item x="123"/>
        <item x="126"/>
        <item x="129"/>
        <item x="130"/>
        <item x="131"/>
        <item x="132"/>
        <item x="133"/>
        <item x="134"/>
        <item x="135"/>
        <item x="136"/>
        <item x="124"/>
        <item x="125"/>
        <item x="137"/>
        <item x="138"/>
        <item x="139"/>
        <item x="140"/>
        <item x="141"/>
        <item x="142"/>
        <item x="143"/>
        <item x="144"/>
        <item x="145"/>
        <item x="146"/>
        <item x="147"/>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7"/>
        <item x="192"/>
        <item x="205"/>
        <item x="212"/>
        <item x="204"/>
        <item x="121"/>
        <item x="188"/>
        <item x="206"/>
        <item x="208"/>
        <item x="209"/>
        <item x="211"/>
        <item x="216"/>
        <item x="217"/>
        <item x="218"/>
      </items>
    </pivotField>
    <pivotField axis="axisRow" compact="0" outline="0" showAll="0" defaultSubtotal="0">
      <items count="1">
        <item x="0"/>
      </items>
      <extLst>
        <ext xmlns:x14="http://schemas.microsoft.com/office/spreadsheetml/2009/9/main" uri="{2946ED86-A175-432a-8AC1-64E0C546D7DE}">
          <x14:pivotField fillDownLabels="1"/>
        </ext>
      </extLst>
    </pivotField>
    <pivotField name="Description" axis="axisRow" compact="0" outline="0" showAll="0" defaultSubtotal="0">
      <items count="693">
        <item x="0"/>
        <item x="1"/>
        <item x="3"/>
        <item x="4"/>
        <item x="5"/>
        <item x="6"/>
        <item x="7"/>
        <item x="8"/>
        <item x="9"/>
        <item x="10"/>
        <item x="11"/>
        <item x="12"/>
        <item x="13"/>
        <item x="16"/>
        <item x="17"/>
        <item x="18"/>
        <item x="19"/>
        <item x="20"/>
        <item x="22"/>
        <item x="23"/>
        <item x="24"/>
        <item x="25"/>
        <item x="26"/>
        <item x="27"/>
        <item x="28"/>
        <item x="29"/>
        <item x="30"/>
        <item x="31"/>
        <item x="33"/>
        <item x="34"/>
        <item x="71"/>
        <item x="36"/>
        <item x="37"/>
        <item x="40"/>
        <item x="45"/>
        <item x="46"/>
        <item x="47"/>
        <item x="48"/>
        <item x="52"/>
        <item x="53"/>
        <item x="54"/>
        <item x="14"/>
        <item x="55"/>
        <item x="56"/>
        <item x="57"/>
        <item x="58"/>
        <item x="59"/>
        <item x="60"/>
        <item x="61"/>
        <item x="62"/>
        <item x="63"/>
        <item x="64"/>
        <item x="65"/>
        <item x="67"/>
        <item x="68"/>
        <item x="69"/>
        <item x="70"/>
        <item x="72"/>
        <item x="38"/>
        <item x="74"/>
        <item x="75"/>
        <item x="76"/>
        <item x="77"/>
        <item x="78"/>
        <item x="79"/>
        <item x="80"/>
        <item x="153"/>
        <item x="154"/>
        <item x="155"/>
        <item x="157"/>
        <item x="158"/>
        <item x="159"/>
        <item x="160"/>
        <item x="161"/>
        <item x="162"/>
        <item x="134"/>
        <item x="136"/>
        <item x="137"/>
        <item x="138"/>
        <item x="139"/>
        <item x="140"/>
        <item x="141"/>
        <item x="142"/>
        <item x="143"/>
        <item x="144"/>
        <item x="145"/>
        <item x="146"/>
        <item x="147"/>
        <item x="148"/>
        <item x="174"/>
        <item x="175"/>
        <item x="176"/>
        <item x="177"/>
        <item x="178"/>
        <item x="179"/>
        <item x="172"/>
        <item x="135"/>
        <item x="173"/>
        <item x="21"/>
        <item x="149"/>
        <item x="151"/>
        <item x="150"/>
        <item x="152"/>
        <item x="156"/>
        <item x="2"/>
        <item x="32"/>
        <item x="35"/>
        <item x="39"/>
        <item x="73"/>
        <item x="41"/>
        <item x="42"/>
        <item x="43"/>
        <item x="44"/>
        <item x="49"/>
        <item x="50"/>
        <item x="51"/>
        <item x="258"/>
        <item x="15"/>
        <item x="475"/>
        <item x="502"/>
        <item x="259"/>
        <item x="66"/>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63"/>
        <item x="164"/>
        <item x="165"/>
        <item x="166"/>
        <item x="167"/>
        <item x="168"/>
        <item x="169"/>
        <item x="170"/>
        <item x="171"/>
        <item x="344"/>
        <item x="430"/>
        <item m="1" x="617"/>
        <item x="239"/>
        <item x="347"/>
        <item x="348"/>
        <item x="349"/>
        <item x="351"/>
        <item x="354"/>
        <item x="359"/>
        <item m="1" x="619"/>
        <item m="1" x="593"/>
        <item m="1" x="595"/>
        <item m="1" x="562"/>
        <item m="1" x="685"/>
        <item m="1" x="609"/>
        <item m="1" x="686"/>
        <item m="1" x="581"/>
        <item m="1" x="679"/>
        <item m="1" x="618"/>
        <item m="1" x="597"/>
        <item m="1" x="664"/>
        <item m="1" x="557"/>
        <item m="1" x="599"/>
        <item m="1" x="657"/>
        <item m="1" x="578"/>
        <item m="1" x="590"/>
        <item x="534"/>
        <item x="516"/>
        <item x="526"/>
        <item x="318"/>
        <item x="536"/>
        <item x="506"/>
        <item x="508"/>
        <item x="509"/>
        <item x="537"/>
        <item x="538"/>
        <item m="1" x="643"/>
        <item m="1" x="616"/>
        <item m="1" x="550"/>
        <item x="539"/>
        <item m="1" x="631"/>
        <item m="1" x="542"/>
        <item m="1" x="637"/>
        <item x="250"/>
        <item x="226"/>
        <item x="227"/>
        <item x="237"/>
        <item x="428"/>
        <item x="447"/>
        <item x="434"/>
        <item x="444"/>
        <item x="446"/>
        <item x="471"/>
        <item x="464"/>
        <item x="449"/>
        <item x="467"/>
        <item x="457"/>
        <item m="1" x="687"/>
        <item x="352"/>
        <item x="356"/>
        <item x="357"/>
        <item x="358"/>
        <item m="1" x="677"/>
        <item x="372"/>
        <item m="1" x="606"/>
        <item m="1" x="540"/>
        <item m="1" x="680"/>
        <item m="1" x="602"/>
        <item x="376"/>
        <item x="380"/>
        <item x="383"/>
        <item x="384"/>
        <item m="1" x="654"/>
        <item m="1" x="621"/>
        <item m="1" x="556"/>
        <item m="1" x="629"/>
        <item m="1" x="649"/>
        <item m="1" x="648"/>
        <item m="1" x="584"/>
        <item m="1" x="585"/>
        <item m="1" x="652"/>
        <item m="1" x="575"/>
        <item m="1" x="574"/>
        <item m="1" x="668"/>
        <item m="1" x="669"/>
        <item m="1" x="670"/>
        <item m="1" x="671"/>
        <item m="1" x="625"/>
        <item m="1" x="650"/>
        <item m="1" x="646"/>
        <item m="1" x="566"/>
        <item m="1" x="568"/>
        <item m="1" x="570"/>
        <item m="1" x="572"/>
        <item m="1" x="563"/>
        <item m="1" x="651"/>
        <item m="1" x="647"/>
        <item m="1" x="567"/>
        <item m="1" x="569"/>
        <item m="1" x="571"/>
        <item m="1" x="573"/>
        <item m="1" x="564"/>
        <item x="274"/>
        <item x="333"/>
        <item x="327"/>
        <item x="325"/>
        <item x="328"/>
        <item x="326"/>
        <item x="304"/>
        <item x="290"/>
        <item m="1" x="688"/>
        <item x="305"/>
        <item x="291"/>
        <item m="1" x="604"/>
        <item x="429"/>
        <item x="225"/>
        <item x="236"/>
        <item x="238"/>
        <item x="257"/>
        <item x="272"/>
        <item x="273"/>
        <item x="275"/>
        <item x="276"/>
        <item x="278"/>
        <item x="279"/>
        <item x="280"/>
        <item m="1" x="603"/>
        <item m="1" x="605"/>
        <item m="1" x="690"/>
        <item m="1" x="628"/>
        <item x="262"/>
        <item x="412"/>
        <item x="424"/>
        <item m="1" x="552"/>
        <item x="373"/>
        <item x="370"/>
        <item x="418"/>
        <item x="265"/>
        <item m="1" x="624"/>
        <item x="283"/>
        <item x="285"/>
        <item x="296"/>
        <item x="297"/>
        <item x="286"/>
        <item x="288"/>
        <item m="1" x="666"/>
        <item m="1" x="579"/>
        <item x="207"/>
        <item x="287"/>
        <item x="289"/>
        <item m="1" x="640"/>
        <item m="1" x="630"/>
        <item m="1" x="634"/>
        <item m="1" x="615"/>
        <item x="329"/>
        <item x="331"/>
        <item x="335"/>
        <item x="337"/>
        <item x="330"/>
        <item x="332"/>
        <item x="336"/>
        <item x="338"/>
        <item m="1" x="635"/>
        <item m="1" x="659"/>
        <item m="1" x="656"/>
        <item m="1" x="541"/>
        <item m="1" x="614"/>
        <item x="472"/>
        <item x="473"/>
        <item x="260"/>
        <item m="1" x="587"/>
        <item x="408"/>
        <item x="409"/>
        <item x="374"/>
        <item x="414"/>
        <item m="1" x="613"/>
        <item m="1" x="623"/>
        <item m="1" x="611"/>
        <item x="419"/>
        <item m="1" x="554"/>
        <item x="247"/>
        <item x="181"/>
        <item x="182"/>
        <item x="184"/>
        <item x="185"/>
        <item x="191"/>
        <item x="215"/>
        <item x="248"/>
        <item x="193"/>
        <item m="1" x="684"/>
        <item x="511"/>
        <item x="510"/>
        <item x="512"/>
        <item x="514"/>
        <item x="520"/>
        <item x="521"/>
        <item x="522"/>
        <item x="523"/>
        <item x="485"/>
        <item x="507"/>
        <item x="302"/>
        <item x="303"/>
        <item x="306"/>
        <item x="307"/>
        <item x="308"/>
        <item x="323"/>
        <item x="324"/>
        <item x="339"/>
        <item x="340"/>
        <item x="343"/>
        <item x="529"/>
        <item x="231"/>
        <item x="261"/>
        <item m="1" x="551"/>
        <item m="1" x="633"/>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582"/>
        <item x="334"/>
        <item x="481"/>
        <item x="503"/>
        <item x="504"/>
        <item x="486"/>
        <item x="478"/>
        <item x="479"/>
        <item x="183"/>
        <item x="186"/>
        <item x="198"/>
        <item x="194"/>
        <item x="200"/>
        <item x="201"/>
        <item m="1" x="600"/>
        <item m="1" x="601"/>
        <item m="1" x="586"/>
        <item m="1" x="612"/>
        <item m="1" x="672"/>
        <item x="476"/>
        <item x="501"/>
        <item x="532"/>
        <item x="433"/>
        <item x="254"/>
        <item x="345"/>
        <item x="346"/>
        <item x="431"/>
        <item m="1" x="610"/>
        <item x="435"/>
        <item m="1" x="620"/>
        <item m="1" x="553"/>
        <item x="450"/>
        <item m="1" x="588"/>
        <item x="455"/>
        <item x="458"/>
        <item x="459"/>
        <item x="460"/>
        <item x="461"/>
        <item x="463"/>
        <item x="505"/>
        <item x="443"/>
        <item x="482"/>
        <item x="187"/>
        <item x="188"/>
        <item x="189"/>
        <item x="190"/>
        <item m="1" x="627"/>
        <item x="454"/>
        <item x="462"/>
        <item x="469"/>
        <item x="474"/>
        <item x="477"/>
        <item x="515"/>
        <item x="517"/>
        <item m="1" x="548"/>
        <item x="524"/>
        <item x="525"/>
        <item m="1" x="608"/>
        <item m="1" x="674"/>
        <item m="1" x="589"/>
        <item m="1" x="675"/>
        <item m="1" x="660"/>
        <item m="1" x="607"/>
        <item m="1" x="678"/>
        <item m="1" x="676"/>
        <item m="1" x="661"/>
        <item m="1" x="683"/>
        <item m="1" x="655"/>
        <item m="1" x="547"/>
        <item x="240"/>
        <item x="241"/>
        <item x="242"/>
        <item x="243"/>
        <item x="244"/>
        <item x="245"/>
        <item x="246"/>
        <item m="1" x="598"/>
        <item m="1" x="558"/>
        <item m="1" x="658"/>
        <item m="1" x="591"/>
        <item m="1" x="667"/>
        <item m="1" x="580"/>
        <item m="1" x="641"/>
        <item m="1" x="673"/>
        <item m="1" x="544"/>
        <item x="487"/>
        <item x="533"/>
        <item x="180"/>
        <item x="192"/>
        <item m="1" x="596"/>
        <item x="195"/>
        <item x="484"/>
        <item x="488"/>
        <item x="234"/>
        <item x="264"/>
        <item x="266"/>
        <item x="263"/>
        <item x="292"/>
        <item x="293"/>
        <item x="281"/>
        <item x="282"/>
        <item x="294"/>
        <item x="295"/>
        <item x="314"/>
        <item x="316"/>
        <item m="1" x="653"/>
        <item x="489"/>
        <item x="490"/>
        <item x="491"/>
        <item x="492"/>
        <item x="493"/>
        <item x="494"/>
        <item x="495"/>
        <item x="496"/>
        <item x="497"/>
        <item x="498"/>
        <item m="1" x="594"/>
        <item x="251"/>
        <item x="252"/>
        <item x="253"/>
        <item x="228"/>
        <item x="255"/>
        <item x="199"/>
        <item x="196"/>
        <item x="202"/>
        <item m="1" x="691"/>
        <item m="1" x="577"/>
        <item m="1" x="636"/>
        <item m="1" x="565"/>
        <item x="206"/>
        <item m="1" x="642"/>
        <item m="1" x="543"/>
        <item m="1" x="663"/>
        <item m="1" x="576"/>
        <item m="1" x="546"/>
        <item m="1" x="638"/>
        <item m="1" x="665"/>
        <item m="1" x="692"/>
        <item m="1" x="592"/>
        <item m="1" x="583"/>
        <item m="1" x="561"/>
        <item m="1" x="639"/>
        <item m="1" x="681"/>
        <item m="1" x="545"/>
        <item m="1" x="622"/>
        <item m="1" x="632"/>
        <item m="1" x="626"/>
        <item m="1" x="682"/>
        <item m="1" x="559"/>
        <item m="1" x="549"/>
        <item m="1" x="689"/>
        <item m="1" x="662"/>
        <item x="212"/>
        <item x="213"/>
        <item x="432"/>
        <item x="448"/>
        <item x="203"/>
        <item x="204"/>
        <item x="205"/>
        <item x="208"/>
        <item x="209"/>
        <item x="210"/>
        <item x="211"/>
        <item x="214"/>
        <item x="249"/>
        <item x="371"/>
        <item x="387"/>
        <item x="388"/>
        <item x="389"/>
        <item x="390"/>
        <item x="391"/>
        <item x="392"/>
        <item x="393"/>
        <item x="394"/>
        <item x="395"/>
        <item x="396"/>
        <item m="1" x="645"/>
        <item m="1" x="644"/>
        <item x="353"/>
        <item x="400"/>
        <item x="421"/>
        <item x="399"/>
        <item x="423"/>
        <item x="360"/>
        <item m="1" x="555"/>
        <item x="377"/>
        <item x="355"/>
        <item x="410"/>
        <item x="411"/>
        <item x="413"/>
        <item x="420"/>
        <item x="426"/>
        <item x="378"/>
        <item x="379"/>
        <item x="381"/>
        <item x="382"/>
        <item x="375"/>
        <item m="1" x="56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axis="axisRow" compact="0" outline="0" showAll="0" defaultSubtotal="0">
      <items count="15">
        <item x="0"/>
        <item x="1"/>
        <item x="3"/>
        <item x="2"/>
        <item x="8"/>
        <item x="10"/>
        <item x="9"/>
        <item x="7"/>
        <item x="11"/>
        <item x="4"/>
        <item x="5"/>
        <item x="6"/>
        <item x="12"/>
        <item m="1" x="13"/>
        <item m="1" x="14"/>
      </items>
    </pivotField>
    <pivotField compact="0" outline="0" showAll="0"/>
    <pivotField axis="axisRow" compact="0" outline="0" showAll="0" defaultSubtotal="0">
      <items count="5">
        <item x="0"/>
        <item x="1"/>
        <item x="4"/>
        <item x="2"/>
        <item x="3"/>
      </items>
      <extLst>
        <ext xmlns:x14="http://schemas.microsoft.com/office/spreadsheetml/2009/9/main" uri="{2946ED86-A175-432a-8AC1-64E0C546D7DE}">
          <x14:pivotField fillDownLabels="1"/>
        </ext>
      </extLst>
    </pivotField>
    <pivotField axis="axisRow" compact="0" outline="0" showAll="0" defaultSubtotal="0">
      <items count="4">
        <item x="0"/>
        <item x="1"/>
        <item x="2"/>
        <item m="1" x="3"/>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30">
        <item x="0"/>
        <item x="61"/>
        <item x="72"/>
        <item m="1" x="296"/>
        <item m="1" x="316"/>
        <item m="1" x="353"/>
        <item m="1" x="317"/>
        <item m="1" x="290"/>
        <item m="1" x="268"/>
        <item m="1" x="408"/>
        <item m="1" x="411"/>
        <item m="1" x="349"/>
        <item m="1" x="282"/>
        <item m="1" x="272"/>
        <item m="1" x="352"/>
        <item m="1" x="303"/>
        <item m="1" x="364"/>
        <item m="1" x="246"/>
        <item m="1" x="365"/>
        <item m="1" x="360"/>
        <item m="1" x="333"/>
        <item m="1" x="401"/>
        <item m="1" x="358"/>
        <item m="1" x="369"/>
        <item m="1" x="384"/>
        <item m="1" x="395"/>
        <item m="1" x="318"/>
        <item m="1" x="295"/>
        <item m="1" x="33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2"/>
        <item x="63"/>
        <item x="64"/>
        <item x="65"/>
        <item x="66"/>
        <item x="67"/>
        <item x="68"/>
        <item x="69"/>
        <item x="70"/>
        <item x="71"/>
        <item x="73"/>
        <item x="74"/>
        <item x="75"/>
        <item x="76"/>
        <item x="77"/>
        <item x="78"/>
        <item x="79"/>
        <item x="80"/>
        <item x="81"/>
        <item x="89"/>
        <item x="90"/>
        <item x="91"/>
        <item x="92"/>
        <item m="1" x="298"/>
        <item x="94"/>
        <item m="1" x="350"/>
        <item m="1" x="240"/>
        <item x="107"/>
        <item m="1" x="370"/>
        <item m="1" x="423"/>
        <item m="1" x="328"/>
        <item m="1" x="310"/>
        <item m="1" x="312"/>
        <item m="1" x="357"/>
        <item m="1" x="378"/>
        <item m="1" x="276"/>
        <item x="88"/>
        <item x="142"/>
        <item x="143"/>
        <item x="144"/>
        <item x="146"/>
        <item m="1" x="324"/>
        <item x="148"/>
        <item x="150"/>
        <item x="151"/>
        <item m="1" x="277"/>
        <item m="1" x="341"/>
        <item m="1" x="299"/>
        <item m="1" x="262"/>
        <item m="1" x="263"/>
        <item m="1" x="260"/>
        <item m="1" x="405"/>
        <item m="1" x="406"/>
        <item m="1" x="233"/>
        <item m="1" x="354"/>
        <item m="1" x="261"/>
        <item m="1" x="305"/>
        <item x="167"/>
        <item x="163"/>
        <item x="192"/>
        <item x="211"/>
        <item x="212"/>
        <item x="226"/>
        <item x="228"/>
        <item x="84"/>
        <item m="1" x="259"/>
        <item x="152"/>
        <item m="1" x="306"/>
        <item m="1" x="412"/>
        <item x="217"/>
        <item x="209"/>
        <item m="1" x="342"/>
        <item x="221"/>
        <item x="222"/>
        <item x="214"/>
        <item x="213"/>
        <item x="215"/>
        <item x="216"/>
        <item x="106"/>
        <item m="1" x="313"/>
        <item m="1" x="284"/>
        <item m="1" x="286"/>
        <item x="191"/>
        <item x="224"/>
        <item x="165"/>
        <item m="1" x="368"/>
        <item m="1" x="344"/>
        <item m="1" x="314"/>
        <item m="1" x="426"/>
        <item m="1" x="264"/>
        <item m="1" x="288"/>
        <item m="1" x="355"/>
        <item m="1" x="321"/>
        <item m="1" x="413"/>
        <item m="1" x="396"/>
        <item m="1" x="234"/>
        <item m="1" x="279"/>
        <item m="1" x="416"/>
        <item m="1" x="379"/>
        <item m="1" x="322"/>
        <item m="1" x="414"/>
        <item m="1" x="397"/>
        <item m="1" x="235"/>
        <item m="1" x="280"/>
        <item m="1" x="417"/>
        <item m="1" x="380"/>
        <item m="1" x="323"/>
        <item m="1" x="415"/>
        <item m="1" x="398"/>
        <item m="1" x="236"/>
        <item m="1" x="281"/>
        <item m="1" x="418"/>
        <item m="1" x="381"/>
        <item x="190"/>
        <item x="193"/>
        <item x="194"/>
        <item x="195"/>
        <item x="196"/>
        <item x="202"/>
        <item x="206"/>
        <item x="83"/>
        <item m="1" x="302"/>
        <item x="109"/>
        <item x="198"/>
        <item x="204"/>
        <item x="223"/>
        <item x="225"/>
        <item m="1" x="392"/>
        <item m="1" x="399"/>
        <item m="1" x="362"/>
        <item m="1" x="325"/>
        <item m="1" x="421"/>
        <item m="1" x="248"/>
        <item m="1" x="335"/>
        <item m="1" x="361"/>
        <item m="1" x="243"/>
        <item x="207"/>
        <item x="82"/>
        <item m="1" x="407"/>
        <item m="1" x="251"/>
        <item m="1" x="376"/>
        <item x="227"/>
        <item x="230"/>
        <item x="100"/>
        <item x="87"/>
        <item x="95"/>
        <item x="96"/>
        <item x="97"/>
        <item x="98"/>
        <item m="1" x="258"/>
        <item x="99"/>
        <item x="101"/>
        <item x="102"/>
        <item m="1" x="256"/>
        <item m="1" x="410"/>
        <item m="1" x="345"/>
        <item m="1" x="278"/>
        <item m="1" x="265"/>
        <item m="1" x="383"/>
        <item m="1" x="377"/>
        <item m="1" x="330"/>
        <item m="1" x="238"/>
        <item m="1" x="275"/>
        <item m="1" x="242"/>
        <item m="1" x="244"/>
        <item m="1" x="311"/>
        <item m="1" x="308"/>
        <item m="1" x="294"/>
        <item m="1" x="420"/>
        <item m="1" x="336"/>
        <item m="1" x="347"/>
        <item m="1" x="337"/>
        <item m="1" x="371"/>
        <item m="1" x="422"/>
        <item m="1" x="372"/>
        <item m="1" x="373"/>
        <item m="1" x="231"/>
        <item m="1" x="257"/>
        <item m="1" x="343"/>
        <item m="1" x="359"/>
        <item m="1" x="241"/>
        <item m="1" x="297"/>
        <item m="1" x="331"/>
        <item m="1" x="425"/>
        <item x="111"/>
        <item x="114"/>
        <item x="115"/>
        <item x="116"/>
        <item m="1" x="301"/>
        <item m="1" x="394"/>
        <item m="1" x="320"/>
        <item m="1" x="429"/>
        <item m="1" x="307"/>
        <item m="1" x="428"/>
        <item m="1" x="271"/>
        <item m="1" x="346"/>
        <item x="127"/>
        <item m="1" x="367"/>
        <item m="1" x="390"/>
        <item m="1" x="419"/>
        <item x="136"/>
        <item m="1" x="385"/>
        <item m="1" x="273"/>
        <item m="1" x="382"/>
        <item m="1" x="283"/>
        <item m="1" x="285"/>
        <item m="1" x="329"/>
        <item x="219"/>
        <item m="1" x="252"/>
        <item x="218"/>
        <item m="1" x="327"/>
        <item m="1" x="348"/>
        <item m="1" x="293"/>
        <item m="1" x="326"/>
        <item m="1" x="386"/>
        <item m="1" x="402"/>
        <item m="1" x="375"/>
        <item m="1" x="403"/>
        <item m="1" x="287"/>
        <item m="1" x="404"/>
        <item m="1" x="255"/>
        <item m="1" x="366"/>
        <item m="1" x="232"/>
        <item m="1" x="289"/>
        <item m="1" x="356"/>
        <item m="1" x="300"/>
        <item m="1" x="340"/>
        <item m="1" x="338"/>
        <item x="93"/>
        <item x="124"/>
        <item m="1" x="304"/>
        <item x="117"/>
        <item x="118"/>
        <item m="1" x="387"/>
        <item m="1" x="393"/>
        <item m="1" x="247"/>
        <item x="122"/>
        <item x="123"/>
        <item m="1" x="391"/>
        <item x="128"/>
        <item x="131"/>
        <item m="1" x="267"/>
        <item x="137"/>
        <item m="1" x="309"/>
        <item m="1" x="363"/>
        <item m="1" x="400"/>
        <item x="135"/>
        <item m="1" x="339"/>
        <item m="1" x="374"/>
        <item x="138"/>
        <item x="139"/>
        <item x="140"/>
        <item x="141"/>
        <item x="85"/>
        <item x="86"/>
        <item x="103"/>
        <item x="104"/>
        <item x="105"/>
        <item x="108"/>
        <item x="112"/>
        <item x="113"/>
        <item x="169"/>
        <item m="1" x="334"/>
        <item m="1" x="424"/>
        <item m="1" x="351"/>
        <item m="1" x="319"/>
        <item m="1" x="409"/>
        <item m="1" x="274"/>
        <item m="1" x="315"/>
        <item m="1" x="254"/>
        <item m="1" x="292"/>
        <item m="1" x="253"/>
        <item m="1" x="291"/>
        <item m="1" x="388"/>
        <item x="149"/>
        <item x="153"/>
        <item x="154"/>
        <item x="155"/>
        <item x="156"/>
        <item x="157"/>
        <item x="158"/>
        <item x="159"/>
        <item x="160"/>
        <item x="161"/>
        <item m="1" x="269"/>
        <item m="1" x="266"/>
        <item m="1" x="427"/>
        <item m="1" x="245"/>
        <item m="1" x="389"/>
        <item x="188"/>
        <item x="189"/>
        <item m="1" x="250"/>
        <item m="1" x="249"/>
        <item x="182"/>
        <item m="1" x="237"/>
        <item x="164"/>
        <item m="1" x="270"/>
        <item x="162"/>
        <item m="1" x="239"/>
        <item x="166"/>
        <item x="110"/>
        <item x="119"/>
        <item x="120"/>
        <item x="121"/>
        <item x="125"/>
        <item x="126"/>
        <item x="129"/>
        <item x="130"/>
        <item x="132"/>
        <item x="133"/>
        <item x="134"/>
        <item x="145"/>
        <item x="147"/>
        <item x="168"/>
        <item x="170"/>
        <item x="171"/>
        <item x="172"/>
        <item x="173"/>
        <item x="174"/>
        <item x="175"/>
        <item x="176"/>
        <item x="177"/>
        <item x="178"/>
        <item x="179"/>
        <item x="180"/>
        <item x="181"/>
        <item x="183"/>
        <item x="184"/>
        <item x="185"/>
        <item x="186"/>
        <item x="187"/>
        <item x="197"/>
        <item x="199"/>
        <item x="200"/>
        <item x="201"/>
        <item x="203"/>
        <item x="205"/>
        <item x="208"/>
        <item x="210"/>
        <item x="220"/>
        <item x="229"/>
      </items>
    </pivotField>
    <pivotField compact="0" outline="0" showAll="0" defaultSubtotal="0"/>
    <pivotField axis="axisRow" compact="0" outline="0" showAll="0" defaultSubtotal="0">
      <items count="161">
        <item x="0"/>
        <item x="1"/>
        <item x="2"/>
        <item x="3"/>
        <item x="6"/>
        <item x="12"/>
        <item x="13"/>
        <item x="16"/>
        <item x="17"/>
        <item x="26"/>
        <item x="25"/>
        <item x="31"/>
        <item x="32"/>
        <item x="33"/>
        <item x="30"/>
        <item x="27"/>
        <item x="4"/>
        <item x="7"/>
        <item x="9"/>
        <item x="15"/>
        <item x="5"/>
        <item x="8"/>
        <item x="10"/>
        <item x="14"/>
        <item x="11"/>
        <item x="18"/>
        <item x="19"/>
        <item x="20"/>
        <item x="21"/>
        <item x="22"/>
        <item x="23"/>
        <item x="24"/>
        <item x="29"/>
        <item x="28"/>
        <item m="1" x="150"/>
        <item x="70"/>
        <item x="113"/>
        <item x="114"/>
        <item x="116"/>
        <item x="117"/>
        <item x="47"/>
        <item x="50"/>
        <item x="88"/>
        <item x="91"/>
        <item x="53"/>
        <item x="95"/>
        <item m="1" x="139"/>
        <item x="36"/>
        <item x="37"/>
        <item x="71"/>
        <item x="74"/>
        <item x="43"/>
        <item x="45"/>
        <item x="44"/>
        <item m="1" x="142"/>
        <item m="1" x="140"/>
        <item m="1" x="130"/>
        <item x="81"/>
        <item x="111"/>
        <item x="78"/>
        <item x="87"/>
        <item m="1" x="155"/>
        <item m="1" x="144"/>
        <item m="1" x="137"/>
        <item x="52"/>
        <item x="100"/>
        <item x="99"/>
        <item m="1" x="159"/>
        <item m="1" x="132"/>
        <item m="1" x="160"/>
        <item m="1" x="119"/>
        <item m="1" x="141"/>
        <item m="1" x="124"/>
        <item m="1" x="148"/>
        <item x="79"/>
        <item x="110"/>
        <item m="1" x="128"/>
        <item m="1" x="122"/>
        <item m="1" x="147"/>
        <item x="103"/>
        <item x="102"/>
        <item x="48"/>
        <item m="1" x="136"/>
        <item x="101"/>
        <item x="107"/>
        <item x="108"/>
        <item x="109"/>
        <item x="90"/>
        <item x="93"/>
        <item x="92"/>
        <item x="96"/>
        <item x="97"/>
        <item x="115"/>
        <item m="1" x="133"/>
        <item x="46"/>
        <item x="94"/>
        <item m="1" x="135"/>
        <item x="105"/>
        <item x="112"/>
        <item x="34"/>
        <item x="35"/>
        <item m="1" x="149"/>
        <item m="1" x="131"/>
        <item m="1" x="154"/>
        <item m="1" x="118"/>
        <item m="1" x="126"/>
        <item m="1" x="151"/>
        <item m="1" x="125"/>
        <item m="1" x="134"/>
        <item m="1" x="127"/>
        <item m="1" x="152"/>
        <item m="1" x="145"/>
        <item m="1" x="157"/>
        <item x="104"/>
        <item x="54"/>
        <item x="57"/>
        <item x="58"/>
        <item x="51"/>
        <item m="1" x="146"/>
        <item m="1" x="129"/>
        <item x="40"/>
        <item m="1" x="156"/>
        <item m="1" x="138"/>
        <item m="1" x="123"/>
        <item m="1" x="158"/>
        <item x="55"/>
        <item x="56"/>
        <item x="59"/>
        <item x="60"/>
        <item x="61"/>
        <item x="62"/>
        <item x="63"/>
        <item x="64"/>
        <item x="65"/>
        <item x="66"/>
        <item x="67"/>
        <item x="68"/>
        <item x="38"/>
        <item x="39"/>
        <item x="49"/>
        <item x="76"/>
        <item x="82"/>
        <item x="86"/>
        <item m="1" x="121"/>
        <item x="75"/>
        <item x="80"/>
        <item m="1" x="153"/>
        <item m="1" x="120"/>
        <item x="72"/>
        <item x="73"/>
        <item x="69"/>
        <item m="1" x="143"/>
        <item x="41"/>
        <item x="42"/>
        <item x="77"/>
        <item x="83"/>
        <item x="84"/>
        <item x="85"/>
        <item x="89"/>
        <item x="98"/>
        <item x="106"/>
      </items>
    </pivotField>
    <pivotField compact="0" outline="0" showAll="0"/>
    <pivotField axis="axisRow" compact="0" outline="0" showAll="0" defaultSubtotal="0">
      <items count="210">
        <item x="0"/>
        <item x="8"/>
        <item x="41"/>
        <item x="43"/>
        <item x="39"/>
        <item x="40"/>
        <item x="50"/>
        <item x="51"/>
        <item x="42"/>
        <item x="44"/>
        <item x="46"/>
        <item x="52"/>
        <item x="53"/>
        <item x="2"/>
        <item x="12"/>
        <item x="27"/>
        <item x="28"/>
        <item x="9"/>
        <item x="10"/>
        <item x="1"/>
        <item x="3"/>
        <item x="4"/>
        <item x="5"/>
        <item x="6"/>
        <item x="22"/>
        <item x="25"/>
        <item x="26"/>
        <item x="7"/>
        <item x="45"/>
        <item x="19"/>
        <item x="21"/>
        <item x="23"/>
        <item x="24"/>
        <item x="20"/>
        <item x="13"/>
        <item x="14"/>
        <item x="15"/>
        <item x="16"/>
        <item x="17"/>
        <item x="11"/>
        <item x="18"/>
        <item x="29"/>
        <item x="30"/>
        <item x="31"/>
        <item x="32"/>
        <item x="33"/>
        <item x="34"/>
        <item x="37"/>
        <item m="1" x="122"/>
        <item m="1" x="196"/>
        <item m="1" x="117"/>
        <item m="1" x="97"/>
        <item m="1" x="174"/>
        <item m="1" x="185"/>
        <item m="1" x="201"/>
        <item m="1" x="111"/>
        <item m="1" x="145"/>
        <item m="1" x="157"/>
        <item m="1" x="154"/>
        <item m="1" x="138"/>
        <item m="1" x="173"/>
        <item m="1" x="170"/>
        <item m="1" x="190"/>
        <item m="1" x="177"/>
        <item m="1" x="183"/>
        <item m="1" x="94"/>
        <item m="1" x="147"/>
        <item m="1" x="187"/>
        <item m="1" x="133"/>
        <item m="1" x="208"/>
        <item m="1" x="188"/>
        <item m="1" x="144"/>
        <item m="1" x="203"/>
        <item m="1" x="132"/>
        <item m="1" x="209"/>
        <item m="1" x="148"/>
        <item m="1" x="159"/>
        <item m="1" x="186"/>
        <item m="1" x="126"/>
        <item m="1" x="104"/>
        <item m="1" x="184"/>
        <item m="1" x="99"/>
        <item m="1" x="89"/>
        <item m="1" x="162"/>
        <item m="1" x="158"/>
        <item m="1" x="152"/>
        <item m="1" x="164"/>
        <item m="1" x="204"/>
        <item m="1" x="198"/>
        <item m="1" x="166"/>
        <item m="1" x="115"/>
        <item m="1" x="200"/>
        <item m="1" x="171"/>
        <item m="1" x="189"/>
        <item m="1" x="141"/>
        <item m="1" x="136"/>
        <item m="1" x="161"/>
        <item m="1" x="178"/>
        <item x="35"/>
        <item x="36"/>
        <item x="38"/>
        <item x="47"/>
        <item x="48"/>
        <item x="49"/>
        <item m="1" x="109"/>
        <item m="1" x="150"/>
        <item m="1" x="101"/>
        <item m="1" x="105"/>
        <item m="1" x="168"/>
        <item m="1" x="163"/>
        <item m="1" x="107"/>
        <item x="54"/>
        <item m="1" x="155"/>
        <item m="1" x="127"/>
        <item m="1" x="181"/>
        <item m="1" x="100"/>
        <item m="1" x="131"/>
        <item m="1" x="87"/>
        <item m="1" x="165"/>
        <item m="1" x="139"/>
        <item m="1" x="143"/>
        <item m="1" x="119"/>
        <item m="1" x="202"/>
        <item m="1" x="108"/>
        <item m="1" x="160"/>
        <item m="1" x="194"/>
        <item m="1" x="91"/>
        <item m="1" x="175"/>
        <item m="1" x="191"/>
        <item m="1" x="134"/>
        <item m="1" x="98"/>
        <item m="1" x="176"/>
        <item m="1" x="151"/>
        <item m="1" x="156"/>
        <item m="1" x="118"/>
        <item m="1" x="169"/>
        <item m="1" x="114"/>
        <item m="1" x="199"/>
        <item m="1" x="102"/>
        <item m="1" x="182"/>
        <item m="1" x="137"/>
        <item m="1" x="193"/>
        <item m="1" x="142"/>
        <item m="1" x="129"/>
        <item m="1" x="106"/>
        <item m="1" x="167"/>
        <item m="1" x="149"/>
        <item m="1" x="205"/>
        <item m="1" x="135"/>
        <item m="1" x="124"/>
        <item m="1" x="207"/>
        <item m="1" x="140"/>
        <item m="1" x="88"/>
        <item m="1" x="90"/>
        <item m="1" x="130"/>
        <item m="1" x="206"/>
        <item x="62"/>
        <item m="1" x="110"/>
        <item m="1" x="113"/>
        <item m="1" x="123"/>
        <item m="1" x="116"/>
        <item m="1" x="120"/>
        <item m="1" x="93"/>
        <item m="1" x="146"/>
        <item m="1" x="192"/>
        <item m="1" x="95"/>
        <item m="1" x="179"/>
        <item m="1" x="180"/>
        <item m="1" x="103"/>
        <item m="1" x="153"/>
        <item m="1" x="172"/>
        <item m="1" x="112"/>
        <item m="1" x="96"/>
        <item x="58"/>
        <item x="59"/>
        <item x="56"/>
        <item x="57"/>
        <item m="1" x="128"/>
        <item m="1" x="197"/>
        <item m="1" x="195"/>
        <item m="1" x="125"/>
        <item m="1" x="86"/>
        <item m="1" x="121"/>
        <item m="1" x="92"/>
        <item x="55"/>
        <item x="60"/>
        <item x="61"/>
        <item x="63"/>
        <item x="64"/>
        <item x="65"/>
        <item x="66"/>
        <item x="67"/>
        <item x="68"/>
        <item x="69"/>
        <item x="70"/>
        <item x="71"/>
        <item x="72"/>
        <item x="73"/>
        <item x="74"/>
        <item x="75"/>
        <item x="76"/>
        <item x="77"/>
        <item x="78"/>
        <item x="79"/>
        <item x="80"/>
        <item x="81"/>
        <item x="82"/>
        <item x="83"/>
        <item x="84"/>
        <item x="85"/>
      </items>
    </pivotField>
    <pivotField compact="0" outline="0" showAll="0"/>
    <pivotField axis="axisRow" compact="0" outline="0" showAll="0"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m="1" x="247"/>
        <item m="1" x="245"/>
        <item m="1" x="243"/>
        <item m="1" x="241"/>
        <item m="1" x="239"/>
        <item m="1" x="237"/>
        <item m="1" x="235"/>
        <item m="1" x="233"/>
        <item m="1" x="231"/>
        <item m="1" x="229"/>
        <item m="1" x="227"/>
        <item m="1" x="225"/>
        <item m="1" x="223"/>
        <item m="1" x="221"/>
        <item m="1" x="219"/>
        <item m="1" x="217"/>
        <item m="1" x="215"/>
        <item m="1" x="213"/>
        <item m="1" x="211"/>
        <item m="1" x="209"/>
        <item m="1" x="207"/>
        <item m="1" x="205"/>
        <item m="1" x="203"/>
        <item m="1" x="201"/>
        <item m="1" x="199"/>
        <item m="1" x="197"/>
        <item m="1" x="196"/>
        <item m="1" x="246"/>
        <item m="1" x="244"/>
        <item m="1" x="242"/>
        <item m="1" x="240"/>
        <item m="1" x="238"/>
        <item m="1" x="236"/>
        <item m="1" x="234"/>
        <item m="1" x="232"/>
        <item m="1" x="230"/>
        <item m="1" x="228"/>
        <item m="1" x="226"/>
        <item m="1" x="224"/>
        <item m="1" x="222"/>
        <item m="1" x="220"/>
        <item m="1" x="218"/>
        <item m="1" x="216"/>
        <item m="1" x="214"/>
        <item m="1" x="212"/>
        <item m="1" x="210"/>
        <item m="1" x="208"/>
        <item m="1" x="206"/>
        <item m="1" x="204"/>
        <item m="1" x="202"/>
        <item m="1" x="200"/>
        <item m="1" x="198"/>
      </items>
    </pivotField>
    <pivotField axis="axisRow" compact="0" outline="0" showAll="0" sortType="ascending"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m="1" x="206"/>
        <item m="1" x="216"/>
        <item m="1" x="222"/>
        <item m="1" x="228"/>
        <item m="1" x="238"/>
        <item m="1" x="196"/>
        <item m="1" x="207"/>
        <item m="1" x="217"/>
        <item m="1" x="223"/>
        <item m="1" x="233"/>
        <item m="1" x="243"/>
        <item m="1" x="201"/>
        <item m="1" x="212"/>
        <item m="1" x="229"/>
        <item m="1" x="239"/>
        <item m="1" x="197"/>
        <item m="1" x="208"/>
        <item m="1" x="218"/>
        <item m="1" x="224"/>
        <item m="1" x="234"/>
        <item m="1" x="244"/>
        <item m="1" x="202"/>
        <item m="1" x="213"/>
        <item m="1" x="230"/>
        <item m="1" x="240"/>
        <item m="1" x="198"/>
        <item m="1" x="209"/>
        <item m="1" x="219"/>
        <item m="1" x="225"/>
        <item m="1" x="235"/>
        <item m="1" x="245"/>
        <item m="1" x="203"/>
        <item m="1" x="214"/>
        <item m="1" x="231"/>
        <item m="1" x="241"/>
        <item m="1" x="199"/>
        <item m="1" x="210"/>
        <item m="1" x="220"/>
        <item m="1" x="226"/>
        <item m="1" x="236"/>
        <item m="1" x="246"/>
        <item m="1" x="204"/>
        <item m="1" x="215"/>
        <item m="1" x="232"/>
        <item m="1" x="242"/>
        <item m="1" x="200"/>
        <item m="1" x="211"/>
        <item m="1" x="221"/>
        <item m="1" x="227"/>
        <item m="1" x="237"/>
        <item m="1" x="247"/>
        <item m="1" x="205"/>
      </items>
    </pivotField>
    <pivotField axis="axisRow" compact="0" outline="0" showAll="0" defaultSubtotal="0">
      <items count="8000">
        <item m="1" x="1752"/>
        <item m="1" x="1759"/>
        <item m="1" x="1769"/>
        <item m="1" x="1789"/>
        <item m="1" x="1795"/>
        <item m="1" x="1814"/>
        <item m="1" x="1819"/>
        <item m="1" x="1841"/>
        <item m="1" x="1847"/>
        <item m="1" x="7436"/>
        <item m="1" x="7453"/>
        <item m="1" x="7456"/>
        <item m="1" x="7471"/>
        <item m="1" x="7492"/>
        <item m="1" x="7507"/>
        <item m="1" x="7521"/>
        <item m="1" x="7534"/>
        <item m="1" x="7552"/>
        <item m="1" x="7566"/>
        <item m="1" x="6270"/>
        <item m="1" x="6286"/>
        <item m="1" x="6291"/>
        <item m="1" x="6300"/>
        <item m="1" x="6332"/>
        <item m="1" x="6341"/>
        <item m="1" x="6375"/>
        <item m="1" x="6379"/>
        <item m="1" x="6414"/>
        <item m="1" x="6418"/>
        <item m="1" x="5112"/>
        <item m="1" x="5122"/>
        <item m="1" x="5131"/>
        <item m="1" x="5138"/>
        <item m="1" x="5145"/>
        <item m="1" x="5153"/>
        <item m="1" x="5161"/>
        <item m="1" x="5180"/>
        <item m="1" x="5186"/>
        <item m="1" x="5202"/>
        <item m="1" x="4011"/>
        <item m="1" x="4032"/>
        <item m="1" x="4048"/>
        <item m="1" x="4069"/>
        <item m="1" x="4083"/>
        <item m="1" x="4098"/>
        <item m="1" x="4106"/>
        <item m="1" x="4124"/>
        <item m="1" x="4131"/>
        <item m="1" x="4148"/>
        <item m="1" x="2657"/>
        <item m="1" x="2670"/>
        <item m="1" x="2678"/>
        <item m="1" x="2691"/>
        <item m="1" x="2698"/>
        <item m="1" x="2723"/>
        <item m="1" x="2733"/>
        <item m="1" x="2757"/>
        <item m="1" x="1635"/>
        <item m="1" x="1643"/>
        <item m="1" x="5227"/>
        <item m="1" x="4756"/>
        <item m="1" x="4173"/>
        <item m="1" x="3520"/>
        <item m="1" x="7121"/>
        <item m="1" x="6546"/>
        <item m="1" x="5946"/>
        <item m="1" x="5265"/>
        <item m="1" x="4809"/>
        <item m="1" x="1574"/>
        <item m="1" x="7742"/>
        <item m="1" x="7176"/>
        <item m="1" x="6651"/>
        <item m="1" x="5987"/>
        <item m="1" x="2762"/>
        <item m="1" x="2184"/>
        <item m="1" x="1658"/>
        <item m="1" x="7837"/>
        <item m="1" x="7231"/>
        <item m="1" x="4244"/>
        <item m="1" x="3564"/>
        <item m="1" x="2847"/>
        <item m="1" x="2307"/>
        <item m="1" x="1705"/>
        <item m="1" x="5291"/>
        <item m="1" x="4837"/>
        <item m="1" x="4279"/>
        <item m="1" x="3660"/>
        <item m="1" x="2912"/>
        <item m="1" x="6707"/>
        <item m="1" x="6020"/>
        <item m="1" x="5368"/>
        <item m="1" x="4908"/>
        <item m="1" x="4323"/>
        <item m="1" x="7905"/>
        <item m="1" x="7274"/>
        <item m="1" x="7288"/>
        <item m="1" x="7299"/>
        <item m="1" x="7310"/>
        <item m="1" x="7324"/>
        <item m="1" x="6104"/>
        <item m="1" x="6114"/>
        <item m="1" x="6125"/>
        <item m="1" x="6133"/>
        <item m="1" x="6147"/>
        <item m="1" x="6155"/>
        <item m="1" x="6169"/>
        <item m="1" x="6186"/>
        <item m="1" x="6204"/>
        <item m="1" x="4979"/>
        <item m="1" x="4991"/>
        <item m="1" x="3277"/>
        <item m="1" x="3288"/>
        <item m="1" x="3305"/>
        <item m="1" x="3321"/>
        <item m="1" x="3339"/>
        <item m="1" x="3358"/>
        <item m="1" x="5862"/>
        <item m="1" x="5782"/>
        <item m="1" x="5865"/>
        <item m="1" x="5785"/>
        <item m="1" x="5868"/>
        <item m="1" x="5787"/>
        <item m="1" x="5872"/>
        <item m="1" x="2039"/>
        <item m="1" x="3478"/>
        <item m="1" x="4795"/>
        <item m="1" x="5977"/>
        <item m="1" x="7201"/>
        <item m="1" x="2060"/>
        <item m="1" x="3502"/>
        <item m="1" x="4805"/>
        <item m="1" x="5984"/>
        <item m="1" x="7213"/>
        <item m="1" x="2096"/>
        <item m="1" x="3524"/>
        <item m="1" x="4812"/>
        <item m="1" x="5989"/>
        <item m="1" x="7234"/>
        <item m="1" x="6280"/>
        <item m="1" x="6294"/>
        <item m="1" x="6336"/>
        <item m="1" x="6254"/>
        <item m="1" x="6281"/>
        <item m="1" x="6295"/>
        <item m="1" x="6337"/>
        <item m="1" x="6256"/>
        <item m="1" x="6283"/>
        <item m="1" x="6296"/>
        <item m="1" x="6338"/>
        <item m="1" x="2135"/>
        <item m="1" x="3544"/>
        <item m="1" x="4823"/>
        <item m="1" x="6007"/>
        <item m="1" x="7261"/>
        <item m="1" x="2180"/>
        <item m="1" x="3563"/>
        <item m="1" x="4836"/>
        <item m="1" x="6019"/>
        <item m="1" x="2222"/>
        <item m="1" x="6257"/>
        <item m="1" x="6284"/>
        <item m="1" x="6298"/>
        <item m="1" x="6339"/>
        <item m="1" x="1250"/>
        <item m="1" x="2454"/>
        <item m="1" x="3851"/>
        <item m="1" x="1234"/>
        <item m="1" x="1258"/>
        <item m="1" x="1289"/>
        <item m="1" x="1213"/>
        <item m="1" x="1236"/>
        <item m="1" x="1260"/>
        <item m="1" x="1291"/>
        <item m="1" x="1215"/>
        <item m="1" x="1238"/>
        <item m="1" x="1262"/>
        <item m="1" x="1293"/>
        <item m="1" x="1217"/>
        <item m="1" x="1240"/>
        <item m="1" x="1264"/>
        <item m="1" x="1295"/>
        <item m="1" x="1219"/>
        <item m="1" x="1242"/>
        <item m="1" x="1266"/>
        <item m="1" x="1297"/>
        <item m="1" x="1222"/>
        <item m="1" x="1245"/>
        <item m="1" x="1270"/>
        <item m="1" x="1299"/>
        <item m="1" x="1224"/>
        <item m="1" x="1247"/>
        <item m="1" x="1272"/>
        <item m="1" x="1301"/>
        <item m="1" x="1226"/>
        <item m="1" x="1249"/>
        <item m="1" x="1274"/>
        <item m="1" x="1303"/>
        <item m="1" x="1228"/>
        <item m="1" x="1252"/>
        <item m="1" x="1277"/>
        <item m="1" x="1306"/>
        <item m="1" x="1230"/>
        <item m="1" x="1255"/>
        <item m="1" x="1279"/>
        <item m="1" x="1308"/>
        <item m="1" x="4684"/>
        <item m="1" x="4710"/>
        <item m="1" x="4735"/>
        <item m="1" x="4659"/>
        <item m="1" x="4686"/>
        <item m="1" x="4712"/>
        <item m="1" x="4736"/>
        <item m="1" x="4660"/>
        <item m="1" x="4687"/>
        <item m="1" x="4713"/>
        <item m="1" x="4737"/>
        <item m="1" x="4661"/>
        <item m="1" x="4688"/>
        <item m="1" x="4714"/>
        <item m="1" x="4738"/>
        <item m="1" x="4663"/>
        <item m="1" x="4690"/>
        <item m="1" x="4716"/>
        <item m="1" x="4740"/>
        <item m="1" x="4666"/>
        <item m="1" x="4693"/>
        <item m="1" x="4720"/>
        <item m="1" x="4742"/>
        <item m="1" x="4667"/>
        <item m="1" x="4695"/>
        <item m="1" x="4722"/>
        <item m="1" x="4744"/>
        <item m="1" x="4668"/>
        <item m="1" x="4696"/>
        <item m="1" x="4723"/>
        <item m="1" x="4745"/>
        <item m="1" x="4669"/>
        <item m="1" x="4697"/>
        <item m="1" x="4724"/>
        <item m="1" x="4746"/>
        <item m="1" x="4670"/>
        <item m="1" x="4698"/>
        <item m="1" x="4725"/>
        <item m="1" x="4747"/>
        <item m="1" x="5090"/>
        <item m="1" x="6285"/>
        <item m="1" x="1275"/>
        <item m="1" x="2474"/>
        <item m="1" x="3866"/>
        <item m="1" x="5096"/>
        <item m="1" x="6299"/>
        <item m="1" x="1304"/>
        <item m="1" x="2492"/>
        <item m="1" x="3879"/>
        <item m="1" x="5099"/>
        <item m="1" x="6340"/>
        <item m="1" x="1330"/>
        <item m="1" x="2512"/>
        <item m="1" x="3898"/>
        <item m="1" x="5109"/>
        <item m="1" x="6378"/>
        <item m="1" x="1354"/>
        <item m="1" x="2529"/>
        <item m="1" x="3915"/>
        <item m="1" x="5126"/>
        <item m="1" x="1371"/>
        <item m="1" x="2547"/>
        <item m="1" x="3938"/>
        <item m="1" x="1388"/>
        <item m="1" x="2559"/>
        <item m="1" x="5851"/>
        <item m="1" x="1409"/>
        <item m="1" x="4658"/>
        <item m="1" x="5869"/>
        <item m="1" x="3375"/>
        <item m="1" x="4685"/>
        <item m="1" x="5898"/>
        <item m="1" x="1944"/>
        <item m="1" x="3386"/>
        <item m="1" x="4711"/>
        <item m="1" x="5923"/>
        <item m="1" x="1253"/>
        <item m="1" x="2457"/>
        <item m="1" x="3852"/>
        <item m="1" x="5091"/>
        <item m="1" x="6287"/>
        <item m="1" x="2446"/>
        <item m="1" x="2465"/>
        <item m="1" x="2484"/>
        <item m="1" x="2429"/>
        <item m="1" x="2447"/>
        <item m="1" x="2466"/>
        <item m="1" x="2485"/>
        <item m="1" x="2430"/>
        <item m="1" x="2448"/>
        <item m="1" x="2467"/>
        <item m="1" x="2486"/>
        <item m="1" x="2431"/>
        <item m="1" x="2449"/>
        <item m="1" x="2468"/>
        <item m="1" x="2487"/>
        <item m="1" x="2432"/>
        <item m="1" x="2450"/>
        <item m="1" x="2469"/>
        <item m="1" x="2488"/>
        <item m="1" x="2433"/>
        <item m="1" x="2451"/>
        <item m="1" x="2471"/>
        <item m="1" x="2489"/>
        <item m="1" x="2434"/>
        <item m="1" x="2452"/>
        <item m="1" x="2472"/>
        <item m="1" x="2490"/>
        <item m="1" x="2435"/>
        <item m="1" x="2453"/>
        <item m="1" x="2473"/>
        <item m="1" x="2491"/>
        <item m="1" x="2437"/>
        <item m="1" x="2456"/>
        <item m="1" x="2476"/>
        <item m="1" x="2494"/>
        <item m="1" x="2438"/>
        <item m="1" x="2458"/>
        <item m="1" x="2477"/>
        <item m="1" x="2495"/>
        <item m="1" x="5764"/>
        <item m="1" x="5777"/>
        <item m="1" x="5784"/>
        <item m="1" x="5794"/>
        <item m="1" x="5803"/>
        <item m="1" x="5823"/>
        <item m="1" x="5830"/>
        <item m="1" x="5838"/>
        <item m="1" x="5847"/>
        <item m="1" x="4637"/>
        <item m="1" x="4641"/>
        <item m="1" x="4649"/>
        <item m="1" x="4654"/>
        <item m="1" x="4664"/>
        <item m="1" x="4674"/>
        <item m="1" x="4691"/>
        <item m="1" x="4704"/>
        <item m="1" x="4717"/>
        <item m="1" x="4728"/>
        <item m="1" x="3384"/>
        <item m="1" x="3388"/>
        <item m="1" x="3405"/>
        <item m="1" x="3409"/>
        <item m="1" x="3425"/>
        <item m="1" x="3429"/>
        <item m="1" x="3445"/>
        <item m="1" x="3453"/>
        <item m="1" x="3473"/>
        <item m="1" x="3481"/>
        <item m="1" x="2080"/>
        <item m="1" x="2090"/>
        <item m="1" x="2114"/>
        <item m="1" x="2128"/>
        <item m="1" x="2154"/>
        <item m="1" x="2173"/>
        <item m="1" x="7824"/>
        <item m="1" x="6427"/>
        <item m="1" x="7673"/>
        <item m="1" x="2024"/>
        <item m="1" x="3461"/>
        <item m="1" x="3979"/>
        <item m="1" x="5164"/>
        <item m="1" x="6466"/>
        <item m="1" x="7706"/>
        <item m="1" x="2067"/>
        <item m="1" x="1747"/>
        <item m="1" x="1311"/>
        <item m="1" x="7441"/>
        <item m="1" x="6980"/>
        <item m="1" x="6277"/>
        <item m="1" x="3189"/>
        <item m="1" x="2497"/>
        <item m="1" x="1837"/>
        <item m="1" x="1389"/>
        <item m="1" x="7548"/>
        <item m="1" x="4562"/>
        <item m="1" x="3880"/>
        <item m="1" x="3300"/>
        <item m="1" x="2560"/>
        <item m="1" x="1926"/>
        <item m="1" x="5745"/>
        <item m="1" x="5100"/>
        <item m="1" x="4619"/>
        <item m="1" x="3970"/>
        <item m="1" x="3365"/>
        <item m="1" x="7010"/>
        <item m="1" x="6350"/>
        <item m="1" x="5813"/>
        <item m="1" x="5155"/>
        <item m="1" x="4680"/>
        <item m="1" x="1445"/>
        <item m="1" x="7625"/>
        <item m="1" x="7074"/>
        <item m="1" x="6458"/>
        <item m="1" x="5891"/>
        <item m="1" x="2595"/>
        <item m="1" x="1974"/>
        <item m="1" x="1512"/>
        <item m="1" x="7700"/>
        <item m="1" x="7131"/>
        <item m="1" x="5533"/>
        <item m="1" x="5545"/>
        <item m="1" x="5563"/>
        <item m="1" x="5578"/>
        <item m="1" x="5599"/>
        <item m="1" x="5610"/>
        <item m="1" x="5630"/>
        <item m="1" x="5639"/>
        <item m="1" x="5659"/>
        <item m="1" x="4384"/>
        <item m="1" x="4411"/>
        <item m="1" x="4418"/>
        <item m="1" x="4447"/>
        <item m="1" x="4456"/>
        <item m="1" x="4484"/>
        <item m="1" x="4492"/>
        <item m="1" x="4510"/>
        <item m="1" x="4514"/>
        <item m="1" x="4531"/>
        <item m="1" x="3079"/>
        <item m="1" x="3105"/>
        <item m="1" x="3116"/>
        <item m="1" x="3142"/>
        <item m="1" x="3153"/>
        <item m="1" x="3178"/>
        <item m="1" x="3192"/>
        <item m="1" x="3218"/>
        <item m="1" x="3231"/>
        <item m="1" x="3264"/>
        <item m="1" x="1765"/>
        <item m="1" x="1778"/>
        <item m="1" x="5870"/>
        <item m="1" x="5789"/>
        <item m="1" x="5873"/>
        <item m="1" x="5790"/>
        <item m="1" x="5875"/>
        <item m="1" x="5795"/>
        <item m="1" x="5880"/>
        <item m="1" x="2119"/>
        <item m="1" x="3538"/>
        <item m="1" x="4815"/>
        <item m="1" x="5993"/>
        <item m="1" x="7249"/>
        <item m="1" x="2161"/>
        <item m="1" x="3556"/>
        <item m="1" x="4826"/>
        <item m="1" x="6013"/>
        <item m="1" x="7277"/>
        <item m="1" x="2204"/>
        <item m="1" x="3577"/>
        <item m="1" x="4839"/>
        <item m="1" x="6023"/>
        <item m="1" x="2245"/>
        <item m="1" x="3602"/>
        <item m="1" x="4859"/>
        <item m="1" x="6822"/>
        <item m="1" x="7170"/>
        <item m="1" x="7179"/>
        <item m="1" x="7190"/>
        <item m="1" x="7202"/>
        <item m="1" x="7214"/>
        <item m="1" x="7235"/>
        <item m="1" x="7262"/>
        <item m="1" x="7289"/>
        <item m="1" x="7320"/>
        <item m="1" x="7156"/>
        <item m="1" x="7171"/>
        <item m="1" x="7180"/>
        <item m="1" x="7191"/>
        <item m="1" x="7203"/>
        <item m="1" x="7215"/>
        <item m="1" x="7236"/>
        <item m="1" x="7263"/>
        <item m="1" x="7291"/>
        <item m="1" x="7322"/>
        <item m="1" x="7157"/>
        <item m="1" x="7172"/>
        <item m="1" x="7181"/>
        <item m="1" x="7192"/>
        <item m="1" x="7204"/>
        <item m="1" x="7216"/>
        <item m="1" x="7237"/>
        <item m="1" x="7264"/>
        <item m="1" x="7292"/>
        <item m="1" x="7323"/>
        <item m="1" x="2273"/>
        <item m="1" x="3623"/>
        <item m="1" x="5387"/>
        <item m="1" x="6853"/>
        <item m="1" x="2295"/>
        <item m="1" x="4286"/>
        <item m="1" x="5431"/>
        <item m="1" x="6882"/>
        <item m="1" x="7159"/>
        <item m="1" x="7174"/>
        <item m="1" x="7183"/>
        <item m="1" x="7194"/>
        <item m="1" x="7206"/>
        <item m="1" x="7218"/>
        <item m="1" x="7240"/>
        <item m="1" x="7267"/>
        <item m="1" x="7294"/>
        <item m="1" x="1318"/>
        <item m="1" x="2501"/>
        <item m="1" x="3889"/>
        <item m="1" x="1972"/>
        <item m="1" x="1995"/>
        <item m="1" x="2018"/>
        <item m="1" x="2044"/>
        <item m="1" x="2063"/>
        <item m="1" x="2099"/>
        <item m="1" x="2138"/>
        <item m="1" x="2186"/>
        <item m="1" x="2228"/>
        <item m="1" x="1951"/>
        <item m="1" x="1973"/>
        <item m="1" x="1996"/>
        <item m="1" x="2019"/>
        <item m="1" x="2045"/>
        <item m="1" x="2064"/>
        <item m="1" x="2100"/>
        <item m="1" x="2139"/>
        <item m="1" x="2187"/>
        <item m="1" x="2229"/>
        <item m="1" x="1952"/>
        <item m="1" x="1976"/>
        <item m="1" x="1997"/>
        <item m="1" x="2022"/>
        <item m="1" x="2046"/>
        <item m="1" x="2065"/>
        <item m="1" x="2101"/>
        <item m="1" x="2140"/>
        <item m="1" x="2188"/>
        <item m="1" x="2230"/>
        <item m="1" x="1953"/>
        <item m="1" x="1977"/>
        <item m="1" x="1998"/>
        <item m="1" x="2023"/>
        <item m="1" x="2047"/>
        <item m="1" x="2066"/>
        <item m="1" x="2102"/>
        <item m="1" x="2141"/>
        <item m="1" x="2189"/>
        <item m="1" x="2232"/>
        <item m="1" x="1954"/>
        <item m="1" x="1978"/>
        <item m="1" x="1999"/>
        <item m="1" x="2025"/>
        <item m="1" x="2048"/>
        <item m="1" x="2069"/>
        <item m="1" x="2103"/>
        <item m="1" x="2143"/>
        <item m="1" x="2190"/>
        <item m="1" x="2234"/>
        <item m="1" x="1957"/>
        <item m="1" x="1982"/>
        <item m="1" x="2004"/>
        <item m="1" x="2028"/>
        <item m="1" x="2050"/>
        <item m="1" x="2070"/>
        <item m="1" x="2105"/>
        <item m="1" x="2145"/>
        <item m="1" x="2192"/>
        <item m="1" x="2237"/>
        <item m="1" x="1958"/>
        <item m="1" x="1983"/>
        <item m="1" x="2005"/>
        <item m="1" x="2030"/>
        <item m="1" x="2052"/>
        <item m="1" x="2074"/>
        <item m="1" x="2108"/>
        <item m="1" x="2148"/>
        <item m="1" x="2194"/>
        <item m="1" x="2238"/>
        <item m="1" x="1959"/>
        <item m="1" x="1984"/>
        <item m="1" x="2006"/>
        <item m="1" x="2031"/>
        <item m="1" x="2053"/>
        <item m="1" x="2076"/>
        <item m="1" x="2110"/>
        <item m="1" x="2150"/>
        <item m="1" x="2196"/>
        <item m="1" x="2239"/>
        <item m="1" x="1960"/>
        <item m="1" x="1985"/>
        <item m="1" x="2007"/>
        <item m="1" x="2032"/>
        <item m="1" x="2054"/>
        <item m="1" x="2078"/>
        <item m="1" x="2112"/>
        <item m="1" x="2152"/>
        <item m="1" x="2198"/>
        <item m="1" x="2240"/>
        <item m="1" x="1961"/>
        <item m="1" x="1986"/>
        <item m="1" x="2008"/>
        <item m="1" x="2033"/>
        <item m="1" x="2055"/>
        <item m="1" x="2082"/>
        <item m="1" x="2116"/>
        <item m="1" x="2157"/>
        <item m="1" x="2201"/>
        <item m="1" x="2242"/>
        <item m="1" x="5305"/>
        <item m="1" x="5337"/>
        <item m="1" x="5371"/>
        <item m="1" x="5414"/>
        <item m="1" x="5461"/>
        <item m="1" x="5507"/>
        <item m="1" x="5306"/>
        <item m="1" x="5339"/>
        <item m="1" x="5373"/>
        <item m="1" x="5416"/>
        <item m="1" x="5464"/>
        <item m="1" x="5510"/>
        <item m="1" x="5308"/>
        <item m="1" x="5341"/>
        <item m="1" x="5375"/>
        <item m="1" x="5418"/>
        <item m="1" x="5467"/>
        <item m="1" x="5513"/>
        <item m="1" x="5310"/>
        <item m="1" x="5344"/>
        <item m="1" x="5378"/>
        <item m="1" x="5421"/>
        <item m="1" x="5470"/>
        <item m="1" x="5516"/>
        <item m="1" x="5313"/>
        <item m="1" x="5347"/>
        <item m="1" x="5381"/>
        <item m="1" x="5425"/>
        <item m="1" x="5474"/>
        <item m="1" x="5520"/>
        <item m="1" x="5316"/>
        <item m="1" x="5350"/>
        <item m="1" x="5384"/>
        <item m="1" x="5428"/>
        <item m="1" x="5477"/>
        <item m="1" x="5523"/>
        <item m="1" x="5319"/>
        <item m="1" x="5353"/>
        <item m="1" x="5389"/>
        <item m="1" x="5433"/>
        <item m="1" x="5481"/>
        <item m="1" x="5526"/>
        <item m="1" x="5322"/>
        <item m="1" x="5356"/>
        <item m="1" x="5392"/>
        <item m="1" x="5436"/>
        <item m="1" x="5484"/>
        <item m="1" x="5529"/>
        <item m="1" x="5325"/>
        <item m="1" x="5360"/>
        <item m="1" x="5396"/>
        <item m="1" x="5440"/>
        <item m="1" x="5488"/>
        <item m="1" x="5534"/>
        <item m="1" x="5328"/>
        <item m="1" x="5363"/>
        <item m="1" x="5399"/>
        <item m="1" x="5443"/>
        <item m="1" x="5491"/>
        <item m="1" x="5537"/>
        <item m="1" x="5343"/>
        <item m="1" x="5377"/>
        <item m="1" x="5420"/>
        <item m="1" x="5469"/>
        <item m="1" x="5515"/>
        <item m="1" x="5556"/>
        <item m="1" x="5593"/>
        <item m="1" x="5624"/>
        <item m="1" x="5653"/>
        <item m="1" x="5312"/>
        <item m="1" x="5346"/>
        <item m="1" x="5380"/>
        <item m="1" x="5423"/>
        <item m="1" x="5472"/>
        <item m="1" x="5518"/>
        <item m="1" x="5557"/>
        <item m="1" x="5594"/>
        <item m="1" x="5625"/>
        <item m="1" x="5654"/>
        <item m="1" x="5315"/>
        <item m="1" x="5349"/>
        <item m="1" x="5383"/>
        <item m="1" x="5427"/>
        <item m="1" x="5476"/>
        <item m="1" x="5522"/>
        <item m="1" x="5559"/>
        <item m="1" x="5595"/>
        <item m="1" x="5626"/>
        <item m="1" x="5655"/>
        <item m="1" x="5318"/>
        <item m="1" x="5352"/>
        <item m="1" x="5386"/>
        <item m="1" x="5430"/>
        <item m="1" x="5479"/>
        <item m="1" x="5525"/>
        <item m="1" x="5560"/>
        <item m="1" x="5596"/>
        <item m="1" x="5627"/>
        <item m="1" x="5656"/>
        <item m="1" x="5321"/>
        <item m="1" x="5355"/>
        <item m="1" x="5391"/>
        <item m="1" x="5435"/>
        <item m="1" x="5483"/>
        <item m="1" x="5528"/>
        <item m="1" x="5561"/>
        <item m="1" x="5597"/>
        <item m="1" x="5628"/>
        <item m="1" x="5657"/>
        <item m="1" x="5324"/>
        <item m="1" x="5358"/>
        <item m="1" x="5394"/>
        <item m="1" x="5438"/>
        <item m="1" x="5486"/>
        <item m="1" x="5531"/>
        <item m="1" x="5562"/>
        <item m="1" x="5598"/>
        <item m="1" x="5629"/>
        <item m="1" x="5658"/>
        <item m="1" x="5327"/>
        <item m="1" x="5362"/>
        <item m="1" x="5398"/>
        <item m="1" x="5442"/>
        <item m="1" x="5490"/>
        <item m="1" x="5536"/>
        <item m="1" x="5564"/>
        <item m="1" x="5600"/>
        <item m="1" x="5631"/>
        <item m="1" x="5661"/>
        <item m="1" x="5330"/>
        <item m="1" x="5365"/>
        <item m="1" x="5401"/>
        <item m="1" x="5445"/>
        <item m="1" x="5493"/>
        <item m="1" x="5539"/>
        <item m="1" x="5565"/>
        <item m="1" x="5601"/>
        <item m="1" x="5632"/>
        <item m="1" x="5662"/>
        <item m="1" x="5331"/>
        <item m="1" x="5366"/>
        <item m="1" x="5402"/>
        <item m="1" x="5446"/>
        <item m="1" x="5494"/>
        <item m="1" x="5540"/>
        <item m="1" x="5566"/>
        <item m="1" x="5602"/>
        <item m="1" x="5633"/>
        <item m="1" x="5663"/>
        <item m="1" x="5333"/>
        <item m="1" x="5367"/>
        <item m="1" x="5403"/>
        <item m="1" x="5448"/>
        <item m="1" x="5495"/>
        <item m="1" x="5541"/>
        <item m="1" x="5567"/>
        <item m="1" x="5603"/>
        <item m="1" x="5634"/>
        <item m="1" x="5664"/>
        <item m="1" x="1771"/>
        <item m="1" x="1797"/>
        <item m="1" x="1821"/>
        <item m="1" x="1849"/>
        <item m="1" x="1881"/>
        <item m="1" x="1904"/>
        <item m="1" x="1772"/>
        <item m="1" x="1799"/>
        <item m="1" x="1823"/>
        <item m="1" x="1852"/>
        <item m="1" x="1883"/>
        <item m="1" x="1906"/>
        <item m="1" x="1774"/>
        <item m="1" x="1801"/>
        <item m="1" x="1825"/>
        <item m="1" x="1854"/>
        <item m="1" x="1885"/>
        <item m="1" x="1908"/>
        <item m="1" x="1776"/>
        <item m="1" x="1803"/>
        <item m="1" x="1827"/>
        <item m="1" x="1856"/>
        <item m="1" x="1888"/>
        <item m="1" x="1910"/>
        <item m="1" x="1780"/>
        <item m="1" x="1806"/>
        <item m="1" x="1830"/>
        <item m="1" x="1859"/>
        <item m="1" x="1891"/>
        <item m="1" x="1912"/>
        <item m="1" x="1782"/>
        <item m="1" x="1808"/>
        <item m="1" x="1833"/>
        <item m="1" x="1863"/>
        <item m="1" x="1894"/>
        <item m="1" x="1915"/>
        <item m="1" x="1785"/>
        <item m="1" x="5104"/>
        <item m="1" x="6373"/>
        <item m="1" x="1342"/>
        <item m="1" x="2519"/>
        <item m="1" x="3906"/>
        <item m="1" x="5116"/>
        <item m="1" x="6411"/>
        <item m="1" x="1365"/>
        <item m="1" x="2536"/>
        <item m="1" x="3925"/>
        <item m="1" x="5134"/>
        <item m="1" x="1379"/>
        <item m="1" x="2552"/>
        <item m="1" x="3953"/>
        <item m="1" x="5841"/>
        <item m="1" x="1401"/>
        <item m="1" x="2567"/>
        <item m="1" x="4652"/>
        <item m="1" x="5859"/>
        <item m="1" x="1421"/>
        <item m="1" x="3354"/>
        <item m="1" x="4672"/>
        <item m="1" x="5883"/>
        <item m="1" x="1934"/>
        <item m="1" x="3379"/>
        <item m="1" x="4702"/>
        <item m="1" x="5915"/>
        <item m="1" x="7595"/>
        <item m="1" x="1955"/>
        <item m="1" x="3394"/>
        <item m="1" x="4726"/>
        <item m="1" x="5928"/>
        <item m="1" x="7627"/>
        <item m="1" x="1979"/>
        <item m="1" x="3416"/>
        <item m="1" x="4749"/>
        <item m="1" x="5941"/>
        <item m="1" x="7649"/>
        <item m="1" x="2000"/>
        <item m="1" x="3436"/>
        <item m="1" x="4764"/>
        <item m="1" x="5951"/>
        <item m="1" x="1319"/>
        <item m="1" x="2503"/>
        <item m="1" x="3891"/>
        <item m="1" x="5105"/>
        <item m="1" x="6377"/>
        <item m="1" x="3408"/>
        <item m="1" x="3428"/>
        <item m="1" x="3452"/>
        <item m="1" x="3480"/>
        <item m="1" x="3504"/>
        <item m="1" x="3525"/>
        <item m="1" x="3545"/>
        <item m="1" x="3565"/>
        <item m="1" x="3587"/>
        <item m="1" x="3390"/>
        <item m="1" x="3411"/>
        <item m="1" x="3431"/>
        <item m="1" x="3455"/>
        <item m="1" x="3484"/>
        <item m="1" x="3506"/>
        <item m="1" x="3527"/>
        <item m="1" x="3547"/>
        <item m="1" x="3567"/>
        <item m="1" x="3588"/>
        <item m="1" x="3391"/>
        <item m="1" x="3413"/>
        <item m="1" x="3433"/>
        <item m="1" x="3459"/>
        <item m="1" x="3487"/>
        <item m="1" x="3509"/>
        <item m="1" x="3530"/>
        <item m="1" x="3548"/>
        <item m="1" x="3568"/>
        <item m="1" x="3589"/>
        <item m="1" x="3392"/>
        <item m="1" x="3414"/>
        <item m="1" x="3434"/>
        <item m="1" x="3460"/>
        <item m="1" x="3488"/>
        <item m="1" x="3510"/>
        <item m="1" x="3531"/>
        <item m="1" x="3549"/>
        <item m="1" x="3569"/>
        <item m="1" x="3591"/>
        <item m="1" x="3393"/>
        <item m="1" x="3415"/>
        <item m="1" x="3435"/>
        <item m="1" x="3462"/>
        <item m="1" x="3489"/>
        <item m="1" x="3512"/>
        <item m="1" x="3532"/>
        <item m="1" x="3550"/>
        <item m="1" x="3570"/>
        <item m="1" x="3593"/>
        <item m="1" x="3397"/>
        <item m="1" x="3419"/>
        <item m="1" x="3439"/>
        <item m="1" x="3464"/>
        <item m="1" x="3490"/>
        <item m="1" x="3513"/>
        <item m="1" x="3533"/>
        <item m="1" x="3551"/>
        <item m="1" x="3572"/>
        <item m="1" x="3596"/>
        <item m="1" x="3398"/>
        <item m="1" x="3420"/>
        <item m="1" x="3440"/>
        <item m="1" x="3466"/>
        <item m="1" x="3492"/>
        <item m="1" x="3515"/>
        <item m="1" x="3534"/>
        <item m="1" x="3552"/>
        <item m="1" x="3573"/>
        <item m="1" x="3597"/>
        <item m="1" x="3399"/>
        <item m="1" x="3421"/>
        <item m="1" x="3441"/>
        <item m="1" x="3467"/>
        <item m="1" x="3493"/>
        <item m="1" x="3516"/>
        <item m="1" x="3535"/>
        <item m="1" x="3553"/>
        <item m="1" x="3574"/>
        <item m="1" x="3598"/>
        <item m="1" x="3401"/>
        <item m="1" x="3423"/>
        <item m="1" x="3443"/>
        <item m="1" x="3469"/>
        <item m="1" x="3494"/>
        <item m="1" x="3517"/>
        <item m="1" x="3536"/>
        <item m="1" x="3554"/>
        <item m="1" x="3575"/>
        <item m="1" x="3599"/>
        <item m="1" x="3402"/>
        <item m="1" x="3424"/>
        <item m="1" x="3444"/>
        <item m="1" x="3470"/>
        <item m="1" x="3495"/>
        <item m="1" x="3518"/>
        <item m="1" x="3537"/>
        <item m="1" x="3555"/>
        <item m="1" x="3576"/>
        <item m="1" x="3601"/>
        <item m="1" x="6769"/>
        <item m="1" x="6810"/>
        <item m="1" x="6842"/>
        <item m="1" x="6872"/>
        <item m="1" x="6898"/>
        <item m="1" x="6923"/>
        <item m="1" x="6772"/>
        <item m="1" x="6814"/>
        <item m="1" x="6846"/>
        <item m="1" x="6875"/>
        <item m="1" x="6901"/>
        <item m="1" x="6926"/>
        <item m="1" x="6774"/>
        <item m="1" x="6816"/>
        <item m="1" x="6848"/>
        <item m="1" x="6877"/>
        <item m="1" x="6903"/>
        <item m="1" x="6929"/>
        <item m="1" x="4642"/>
        <item m="1" x="4650"/>
        <item m="1" x="4655"/>
        <item m="1" x="4665"/>
        <item m="1" x="4675"/>
        <item m="1" x="4692"/>
        <item m="1" x="4705"/>
        <item m="1" x="4718"/>
        <item m="1" x="4729"/>
        <item m="1" x="3385"/>
        <item m="1" x="3389"/>
        <item m="1" x="3406"/>
        <item m="1" x="3410"/>
        <item m="1" x="3426"/>
        <item m="1" x="3430"/>
        <item m="1" x="3446"/>
        <item m="1" x="3454"/>
        <item m="1" x="3474"/>
        <item m="1" x="3482"/>
        <item m="1" x="2081"/>
        <item m="1" x="2091"/>
        <item m="1" x="2115"/>
        <item m="1" x="2129"/>
        <item m="1" x="2155"/>
        <item m="1" x="2174"/>
        <item m="1" x="7825"/>
        <item m="1" x="3980"/>
        <item m="1" x="5165"/>
        <item m="1" x="6467"/>
        <item m="1" x="7707"/>
        <item m="1" x="2068"/>
        <item m="1" x="3511"/>
        <item m="1" x="1439"/>
        <item m="1" x="2590"/>
        <item m="1" x="4054"/>
        <item m="1" x="5211"/>
        <item m="1" x="6518"/>
        <item m="1" x="7728"/>
        <item m="1" x="2142"/>
        <item m="1" x="3190"/>
        <item m="1" x="2498"/>
        <item m="1" x="1838"/>
        <item m="1" x="1390"/>
        <item m="1" x="7549"/>
        <item m="1" x="4563"/>
        <item m="1" x="3881"/>
        <item m="1" x="3301"/>
        <item m="1" x="2561"/>
        <item m="1" x="1927"/>
        <item m="1" x="5746"/>
        <item m="1" x="5101"/>
        <item m="1" x="4620"/>
        <item m="1" x="3971"/>
        <item m="1" x="3366"/>
        <item m="1" x="7011"/>
        <item m="1" x="6351"/>
        <item m="1" x="5814"/>
        <item m="1" x="5156"/>
        <item m="1" x="4681"/>
        <item m="1" x="1446"/>
        <item m="1" x="7626"/>
        <item m="1" x="7075"/>
        <item m="1" x="6459"/>
        <item m="1" x="5892"/>
        <item m="1" x="2596"/>
        <item m="1" x="1975"/>
        <item m="1" x="1513"/>
        <item m="1" x="7701"/>
        <item m="1" x="7132"/>
        <item m="1" x="4072"/>
        <item m="1" x="3412"/>
        <item m="1" x="2672"/>
        <item m="1" x="2059"/>
        <item m="1" x="1594"/>
        <item m="1" x="4412"/>
        <item m="1" x="4419"/>
        <item m="1" x="4448"/>
        <item m="1" x="4457"/>
        <item m="1" x="4485"/>
        <item m="1" x="4493"/>
        <item m="1" x="4511"/>
        <item m="1" x="4515"/>
        <item m="1" x="4532"/>
        <item m="1" x="3080"/>
        <item m="1" x="3106"/>
        <item m="1" x="3117"/>
        <item m="1" x="3143"/>
        <item m="1" x="3154"/>
        <item m="1" x="3179"/>
        <item m="1" x="3193"/>
        <item m="1" x="3219"/>
        <item m="1" x="3232"/>
        <item m="1" x="3265"/>
        <item m="1" x="1766"/>
        <item m="1" x="1779"/>
        <item m="1" x="1793"/>
        <item m="1" x="1805"/>
        <item m="1" x="1817"/>
        <item m="1" x="1829"/>
        <item m="1" x="1843"/>
        <item m="1" x="1858"/>
        <item m="1" x="1875"/>
        <item m="1" x="1890"/>
        <item m="1" x="7466"/>
        <item m="1" x="7483"/>
        <item m="1" x="5874"/>
        <item m="1" x="5791"/>
        <item m="1" x="5876"/>
        <item m="1" x="5796"/>
        <item m="1" x="5881"/>
        <item m="1" x="5797"/>
        <item m="1" x="5886"/>
        <item m="1" x="2162"/>
        <item m="1" x="3557"/>
        <item m="1" x="4827"/>
        <item m="1" x="6014"/>
        <item m="1" x="7278"/>
        <item m="1" x="2205"/>
        <item m="1" x="3578"/>
        <item m="1" x="4840"/>
        <item m="1" x="6024"/>
        <item m="1" x="2246"/>
        <item m="1" x="3603"/>
        <item m="1" x="4860"/>
        <item m="1" x="6823"/>
        <item m="1" x="2274"/>
        <item m="1" x="3624"/>
        <item m="1" x="5388"/>
        <item m="1" x="6854"/>
        <item m="1" x="4842"/>
        <item m="1" x="4862"/>
        <item m="1" x="4884"/>
        <item m="1" x="4901"/>
        <item m="1" x="4915"/>
        <item m="1" x="4940"/>
        <item m="1" x="4968"/>
        <item m="1" x="4996"/>
        <item m="1" x="5019"/>
        <item m="1" x="4831"/>
        <item m="1" x="4846"/>
        <item m="1" x="4867"/>
        <item m="1" x="4888"/>
        <item m="1" x="4905"/>
        <item m="1" x="4918"/>
        <item m="1" x="4943"/>
        <item m="1" x="4969"/>
        <item m="1" x="4997"/>
        <item m="1" x="5020"/>
        <item m="1" x="4832"/>
        <item m="1" x="4847"/>
        <item m="1" x="4868"/>
        <item m="1" x="4889"/>
        <item m="1" x="4906"/>
        <item m="1" x="4919"/>
        <item m="1" x="4944"/>
        <item m="1" x="4970"/>
        <item m="1" x="4998"/>
        <item m="1" x="5021"/>
        <item m="1" x="2296"/>
        <item m="1" x="4287"/>
        <item m="1" x="5432"/>
        <item m="1" x="6883"/>
        <item m="1" x="2897"/>
        <item m="1" x="4307"/>
        <item m="1" x="5480"/>
        <item m="1" x="6908"/>
        <item m="1" x="1702"/>
        <item m="1" x="4833"/>
        <item m="1" x="4848"/>
        <item m="1" x="4869"/>
        <item m="1" x="4891"/>
        <item m="1" x="4907"/>
        <item m="1" x="4920"/>
        <item m="1" x="4946"/>
        <item m="1" x="4972"/>
        <item m="1" x="5000"/>
        <item m="1" x="1343"/>
        <item m="1" x="2520"/>
        <item m="1" x="3907"/>
        <item m="1" x="6566"/>
        <item m="1" x="6604"/>
        <item m="1" x="6627"/>
        <item m="1" x="6643"/>
        <item m="1" x="6658"/>
        <item m="1" x="6683"/>
        <item m="1" x="6712"/>
        <item m="1" x="6742"/>
        <item m="1" x="6779"/>
        <item m="1" x="6532"/>
        <item m="1" x="6567"/>
        <item m="1" x="6605"/>
        <item m="1" x="6628"/>
        <item m="1" x="6644"/>
        <item m="1" x="6659"/>
        <item m="1" x="6684"/>
        <item m="1" x="6713"/>
        <item m="1" x="6743"/>
        <item m="1" x="6781"/>
        <item m="1" x="6533"/>
        <item m="1" x="6568"/>
        <item m="1" x="6606"/>
        <item m="1" x="6629"/>
        <item m="1" x="6645"/>
        <item m="1" x="6660"/>
        <item m="1" x="6685"/>
        <item m="1" x="6714"/>
        <item m="1" x="6744"/>
        <item m="1" x="6784"/>
        <item m="1" x="6534"/>
        <item m="1" x="6569"/>
        <item m="1" x="6608"/>
        <item m="1" x="6630"/>
        <item m="1" x="6646"/>
        <item m="1" x="6661"/>
        <item m="1" x="6687"/>
        <item m="1" x="6715"/>
        <item m="1" x="6745"/>
        <item m="1" x="6786"/>
        <item m="1" x="6535"/>
        <item m="1" x="6570"/>
        <item m="1" x="6609"/>
        <item m="1" x="6631"/>
        <item m="1" x="6647"/>
        <item m="1" x="6662"/>
        <item m="1" x="6688"/>
        <item m="1" x="6716"/>
        <item m="1" x="6746"/>
        <item m="1" x="6788"/>
        <item m="1" x="6537"/>
        <item m="1" x="6572"/>
        <item m="1" x="6611"/>
        <item m="1" x="6634"/>
        <item m="1" x="6649"/>
        <item m="1" x="6664"/>
        <item m="1" x="6691"/>
        <item m="1" x="6719"/>
        <item m="1" x="6748"/>
        <item m="1" x="6791"/>
        <item m="1" x="6539"/>
        <item m="1" x="6573"/>
        <item m="1" x="6612"/>
        <item m="1" x="6635"/>
        <item m="1" x="6650"/>
        <item m="1" x="6666"/>
        <item m="1" x="6693"/>
        <item m="1" x="6721"/>
        <item m="1" x="6751"/>
        <item m="1" x="6794"/>
        <item m="1" x="6540"/>
        <item m="1" x="6574"/>
        <item m="1" x="6614"/>
        <item m="1" x="6636"/>
        <item m="1" x="6652"/>
        <item m="1" x="6671"/>
        <item m="1" x="6697"/>
        <item m="1" x="6724"/>
        <item m="1" x="6753"/>
        <item m="1" x="6796"/>
        <item m="1" x="6541"/>
        <item m="1" x="6575"/>
        <item m="1" x="6615"/>
        <item m="1" x="6637"/>
        <item m="1" x="6653"/>
        <item m="1" x="6673"/>
        <item m="1" x="6699"/>
        <item m="1" x="6726"/>
        <item m="1" x="6755"/>
        <item m="1" x="6798"/>
        <item m="1" x="6542"/>
        <item m="1" x="6576"/>
        <item m="1" x="6616"/>
        <item m="1" x="6638"/>
        <item m="1" x="6654"/>
        <item m="1" x="6675"/>
        <item m="1" x="6701"/>
        <item m="1" x="6728"/>
        <item m="1" x="6757"/>
        <item m="1" x="6800"/>
        <item m="1" x="2920"/>
        <item m="1" x="2949"/>
        <item m="1" x="2980"/>
        <item m="1" x="3013"/>
        <item m="1" x="3045"/>
        <item m="1" x="3082"/>
        <item m="1" x="3118"/>
        <item m="1" x="3155"/>
        <item m="1" x="3196"/>
        <item m="1" x="3242"/>
        <item m="1" x="2921"/>
        <item m="1" x="2951"/>
        <item m="1" x="2982"/>
        <item m="1" x="3015"/>
        <item m="1" x="3047"/>
        <item m="1" x="3084"/>
        <item m="1" x="3121"/>
        <item m="1" x="3157"/>
        <item m="1" x="3198"/>
        <item m="1" x="3244"/>
        <item m="1" x="2923"/>
        <item m="1" x="2953"/>
        <item m="1" x="2984"/>
        <item m="1" x="3017"/>
        <item m="1" x="3049"/>
        <item m="1" x="3086"/>
        <item m="1" x="3123"/>
        <item m="1" x="3159"/>
        <item m="1" x="3200"/>
        <item m="1" x="3246"/>
        <item m="1" x="2925"/>
        <item m="1" x="2956"/>
        <item m="1" x="2987"/>
        <item m="1" x="3020"/>
        <item m="1" x="3052"/>
        <item m="1" x="3089"/>
        <item m="1" x="3126"/>
        <item m="1" x="3162"/>
        <item m="1" x="3203"/>
        <item m="1" x="3249"/>
        <item m="1" x="2928"/>
        <item m="1" x="2959"/>
        <item m="1" x="2990"/>
        <item m="1" x="3024"/>
        <item m="1" x="3056"/>
        <item m="1" x="3093"/>
        <item m="1" x="3130"/>
        <item m="1" x="3166"/>
        <item m="1" x="3206"/>
        <item m="1" x="3252"/>
        <item m="1" x="2931"/>
        <item m="1" x="2962"/>
        <item m="1" x="2993"/>
        <item m="1" x="3027"/>
        <item m="1" x="3059"/>
        <item m="1" x="3096"/>
        <item m="1" x="3133"/>
        <item m="1" x="3169"/>
        <item m="1" x="3209"/>
        <item m="1" x="3255"/>
        <item m="1" x="2934"/>
        <item m="1" x="2965"/>
        <item m="1" x="2996"/>
        <item m="1" x="3030"/>
        <item m="1" x="3062"/>
        <item m="1" x="3099"/>
        <item m="1" x="3136"/>
        <item m="1" x="3172"/>
        <item m="1" x="3212"/>
        <item m="1" x="3258"/>
        <item m="1" x="2937"/>
        <item m="1" x="2968"/>
        <item m="1" x="2999"/>
        <item m="1" x="3033"/>
        <item m="1" x="3065"/>
        <item m="1" x="3102"/>
        <item m="1" x="3139"/>
        <item m="1" x="3175"/>
        <item m="1" x="3215"/>
        <item m="1" x="3261"/>
        <item m="1" x="2940"/>
        <item m="1" x="2971"/>
        <item m="1" x="3002"/>
        <item m="1" x="3036"/>
        <item m="1" x="3069"/>
        <item m="1" x="3107"/>
        <item m="1" x="3144"/>
        <item m="1" x="3180"/>
        <item m="1" x="3220"/>
        <item m="1" x="3266"/>
        <item m="1" x="2943"/>
        <item m="1" x="2974"/>
        <item m="1" x="3006"/>
        <item m="1" x="3039"/>
        <item m="1" x="3072"/>
        <item m="1" x="3110"/>
        <item m="1" x="3147"/>
        <item m="1" x="3184"/>
        <item m="1" x="3224"/>
        <item m="1" x="3270"/>
        <item m="1" x="6302"/>
        <item m="1" x="6342"/>
        <item m="1" x="6380"/>
        <item m="1" x="6304"/>
        <item m="1" x="6344"/>
        <item m="1" x="6382"/>
        <item m="1" x="6306"/>
        <item m="1" x="6346"/>
        <item m="1" x="6384"/>
        <item m="1" x="6309"/>
        <item m="1" x="6352"/>
        <item m="1" x="6389"/>
        <item m="1" x="2955"/>
        <item m="1" x="2986"/>
        <item m="1" x="3019"/>
        <item m="1" x="3051"/>
        <item m="1" x="3088"/>
        <item m="1" x="3125"/>
        <item m="1" x="3161"/>
        <item m="1" x="3202"/>
        <item m="1" x="3248"/>
        <item m="1" x="2927"/>
        <item m="1" x="2958"/>
        <item m="1" x="2989"/>
        <item m="1" x="3022"/>
        <item m="1" x="3054"/>
        <item m="1" x="3091"/>
        <item m="1" x="3128"/>
        <item m="1" x="3164"/>
        <item m="1" x="3205"/>
        <item m="1" x="3251"/>
        <item m="1" x="2930"/>
        <item m="1" x="2961"/>
        <item m="1" x="2992"/>
        <item m="1" x="3026"/>
        <item m="1" x="3058"/>
        <item m="1" x="3095"/>
        <item m="1" x="3132"/>
        <item m="1" x="3168"/>
        <item m="1" x="3208"/>
        <item m="1" x="3254"/>
        <item m="1" x="2933"/>
        <item m="1" x="2964"/>
        <item m="1" x="2995"/>
        <item m="1" x="3029"/>
        <item m="1" x="3061"/>
        <item m="1" x="3098"/>
        <item m="1" x="3135"/>
        <item m="1" x="3171"/>
        <item m="1" x="3211"/>
        <item m="1" x="3257"/>
        <item m="1" x="2936"/>
        <item m="1" x="2967"/>
        <item m="1" x="2998"/>
        <item m="1" x="3032"/>
        <item m="1" x="3064"/>
        <item m="1" x="3101"/>
        <item m="1" x="3138"/>
        <item m="1" x="3174"/>
        <item m="1" x="3214"/>
        <item m="1" x="3260"/>
        <item m="1" x="2939"/>
        <item m="1" x="2970"/>
        <item m="1" x="3001"/>
        <item m="1" x="3035"/>
        <item m="1" x="3067"/>
        <item m="1" x="3104"/>
        <item m="1" x="3141"/>
        <item m="1" x="3177"/>
        <item m="1" x="3217"/>
        <item m="1" x="3263"/>
        <item m="1" x="2942"/>
        <item m="1" x="2973"/>
        <item m="1" x="3004"/>
        <item m="1" x="3038"/>
        <item m="1" x="3071"/>
        <item m="1" x="3109"/>
        <item m="1" x="3146"/>
        <item m="1" x="3182"/>
        <item m="1" x="3222"/>
        <item m="1" x="3268"/>
        <item m="1" x="2945"/>
        <item m="1" x="2976"/>
        <item m="1" x="3008"/>
        <item m="1" x="3041"/>
        <item m="1" x="3074"/>
        <item m="1" x="3112"/>
        <item m="1" x="3149"/>
        <item m="1" x="3186"/>
        <item m="1" x="3226"/>
        <item m="1" x="3272"/>
        <item m="1" x="2946"/>
        <item m="1" x="2977"/>
        <item m="1" x="3009"/>
        <item m="1" x="3042"/>
        <item m="1" x="3075"/>
        <item m="1" x="3113"/>
        <item m="1" x="3150"/>
        <item m="1" x="3187"/>
        <item m="1" x="3227"/>
        <item m="1" x="3273"/>
        <item m="1" x="2947"/>
        <item m="1" x="2978"/>
        <item m="1" x="3010"/>
        <item m="1" x="3043"/>
        <item m="1" x="3076"/>
        <item m="1" x="3114"/>
        <item m="1" x="3151"/>
        <item m="1" x="3188"/>
        <item m="1" x="3228"/>
        <item m="1" x="3274"/>
        <item m="1" x="6308"/>
        <item m="1" x="6348"/>
        <item m="1" x="6386"/>
        <item m="1" x="6419"/>
        <item m="1" x="6440"/>
        <item m="1" x="6460"/>
        <item m="1" x="6486"/>
        <item m="1" x="6512"/>
        <item m="1" x="6547"/>
        <item m="1" x="6582"/>
        <item m="1" x="6311"/>
        <item m="1" x="6354"/>
        <item m="1" x="6391"/>
        <item m="1" x="6423"/>
        <item m="1" x="6442"/>
        <item m="1" x="6462"/>
        <item m="1" x="6488"/>
        <item m="1" x="6514"/>
        <item m="1" x="6549"/>
        <item m="1" x="6584"/>
        <item m="1" x="6314"/>
        <item m="1" x="6357"/>
        <item m="1" x="6394"/>
        <item m="1" x="6425"/>
        <item m="1" x="6444"/>
        <item m="1" x="6464"/>
        <item m="1" x="6490"/>
        <item m="1" x="6516"/>
        <item m="1" x="6551"/>
        <item m="1" x="6586"/>
        <item m="1" x="6317"/>
        <item m="1" x="6360"/>
        <item m="1" x="6397"/>
        <item m="1" x="6428"/>
        <item m="1" x="6446"/>
        <item m="1" x="6468"/>
        <item m="1" x="6492"/>
        <item m="1" x="6519"/>
        <item m="1" x="6553"/>
        <item m="1" x="6588"/>
        <item m="1" x="6320"/>
        <item m="1" x="6363"/>
        <item m="1" x="6400"/>
        <item m="1" x="6431"/>
        <item m="1" x="6449"/>
        <item m="1" x="6470"/>
        <item m="1" x="6494"/>
        <item m="1" x="6521"/>
        <item m="1" x="6555"/>
        <item m="1" x="6591"/>
        <item m="1" x="6323"/>
        <item m="1" x="6366"/>
        <item m="1" x="6404"/>
        <item m="1" x="6434"/>
        <item m="1" x="6452"/>
        <item m="1" x="6474"/>
        <item m="1" x="6497"/>
        <item m="1" x="6524"/>
        <item m="1" x="6557"/>
        <item m="1" x="6593"/>
        <item m="1" x="6326"/>
        <item m="1" x="5117"/>
        <item m="1" x="6412"/>
        <item m="1" x="1366"/>
        <item m="1" x="2537"/>
        <item m="1" x="3926"/>
        <item m="1" x="5135"/>
        <item m="1" x="1380"/>
        <item m="1" x="2553"/>
        <item m="1" x="3954"/>
        <item m="1" x="5842"/>
        <item m="1" x="1402"/>
        <item m="1" x="2568"/>
        <item m="1" x="4653"/>
        <item m="1" x="5860"/>
        <item m="1" x="1422"/>
        <item m="1" x="3355"/>
        <item m="1" x="4673"/>
        <item m="1" x="5884"/>
        <item m="1" x="1935"/>
        <item m="1" x="3380"/>
        <item m="1" x="4703"/>
        <item m="1" x="5916"/>
        <item m="1" x="7596"/>
        <item m="1" x="1956"/>
        <item m="1" x="3395"/>
        <item m="1" x="4727"/>
        <item m="1" x="5929"/>
        <item m="1" x="7628"/>
        <item m="1" x="1980"/>
        <item m="1" x="3417"/>
        <item m="1" x="4750"/>
        <item m="1" x="5942"/>
        <item m="1" x="7650"/>
        <item m="1" x="2001"/>
        <item m="1" x="3437"/>
        <item m="1" x="4765"/>
        <item m="1" x="5952"/>
        <item m="1" x="7674"/>
        <item m="1" x="2026"/>
        <item m="1" x="3463"/>
        <item m="1" x="4784"/>
        <item m="1" x="5973"/>
        <item m="1" x="1344"/>
        <item m="1" x="2522"/>
        <item m="1" x="3909"/>
        <item m="1" x="5118"/>
        <item m="1" x="6416"/>
        <item m="1" x="7744"/>
        <item m="1" x="7768"/>
        <item m="1" x="7796"/>
        <item m="1" x="7823"/>
        <item m="1" x="7851"/>
        <item m="1" x="7880"/>
        <item m="1" x="7909"/>
        <item m="1" x="7932"/>
        <item m="1" x="7954"/>
        <item m="1" x="7731"/>
        <item m="1" x="7745"/>
        <item m="1" x="7769"/>
        <item m="1" x="7797"/>
        <item m="1" x="7826"/>
        <item m="1" x="7852"/>
        <item m="1" x="7881"/>
        <item m="1" x="7910"/>
        <item m="1" x="7933"/>
        <item m="1" x="7955"/>
        <item m="1" x="7732"/>
        <item m="1" x="7746"/>
        <item m="1" x="7772"/>
        <item m="1" x="7800"/>
        <item m="1" x="7829"/>
        <item m="1" x="7855"/>
        <item m="1" x="7884"/>
        <item m="1" x="7911"/>
        <item m="1" x="7934"/>
        <item m="1" x="7956"/>
        <item m="1" x="7734"/>
        <item m="1" x="7749"/>
        <item m="1" x="7776"/>
        <item m="1" x="7804"/>
        <item m="1" x="7833"/>
        <item m="1" x="7859"/>
        <item m="1" x="7887"/>
        <item m="1" x="7914"/>
        <item m="1" x="7936"/>
        <item m="1" x="7958"/>
        <item m="1" x="7735"/>
        <item m="1" x="7750"/>
        <item m="1" x="7777"/>
        <item m="1" x="7805"/>
        <item m="1" x="7834"/>
        <item m="1" x="7860"/>
        <item m="1" x="7888"/>
        <item m="1" x="7915"/>
        <item m="1" x="7937"/>
        <item m="1" x="7959"/>
        <item m="1" x="7736"/>
        <item m="1" x="7751"/>
        <item m="1" x="7780"/>
        <item m="1" x="7807"/>
        <item m="1" x="7835"/>
        <item m="1" x="7861"/>
        <item m="1" x="7889"/>
        <item m="1" x="7916"/>
        <item m="1" x="7938"/>
        <item m="1" x="7961"/>
        <item m="1" x="7738"/>
        <item m="1" x="7753"/>
        <item m="1" x="7781"/>
        <item m="1" x="7808"/>
        <item m="1" x="7836"/>
        <item m="1" x="7862"/>
        <item m="1" x="7890"/>
        <item m="1" x="7917"/>
        <item m="1" x="7939"/>
        <item m="1" x="7962"/>
        <item m="1" x="7739"/>
        <item m="1" x="7754"/>
        <item m="1" x="7782"/>
        <item m="1" x="7809"/>
        <item m="1" x="7838"/>
        <item m="1" x="7866"/>
        <item m="1" x="7893"/>
        <item m="1" x="7919"/>
        <item m="1" x="7940"/>
        <item m="1" x="7963"/>
        <item m="1" x="7740"/>
        <item m="1" x="7755"/>
        <item m="1" x="7783"/>
        <item m="1" x="7810"/>
        <item m="1" x="7839"/>
        <item m="1" x="7867"/>
        <item m="1" x="7894"/>
        <item m="1" x="7920"/>
        <item m="1" x="7941"/>
        <item m="1" x="7964"/>
        <item m="1" x="7741"/>
        <item m="1" x="7756"/>
        <item m="1" x="7784"/>
        <item m="1" x="7811"/>
        <item m="1" x="7840"/>
        <item m="1" x="7869"/>
        <item m="1" x="7895"/>
        <item m="1" x="7921"/>
        <item m="1" x="7942"/>
        <item m="1" x="7965"/>
        <item m="1" x="4357"/>
        <item m="1" x="4385"/>
        <item m="1" x="4420"/>
        <item m="1" x="4458"/>
        <item m="1" x="4494"/>
        <item m="1" x="4516"/>
        <item m="1" x="4534"/>
        <item m="1" x="4548"/>
        <item m="1" x="4566"/>
        <item m="1" x="4582"/>
        <item m="1" x="4358"/>
        <item m="1" x="4387"/>
        <item m="1" x="4422"/>
        <item m="1" x="4460"/>
        <item m="1" x="4496"/>
        <item m="1" x="4518"/>
        <item m="1" x="4537"/>
        <item m="1" x="4550"/>
        <item m="1" x="4568"/>
        <item m="1" x="4584"/>
        <item m="1" x="4360"/>
        <item m="1" x="4389"/>
        <item m="1" x="4424"/>
        <item m="1" x="4462"/>
        <item m="1" x="4498"/>
        <item m="1" x="4520"/>
        <item m="1" x="4539"/>
        <item m="1" x="4552"/>
        <item m="1" x="5708"/>
        <item m="1" x="5711"/>
        <item m="1" x="5714"/>
        <item m="1" x="5717"/>
        <item m="1" x="5719"/>
        <item m="1" x="5724"/>
        <item m="1" x="5728"/>
        <item m="1" x="5749"/>
        <item m="1" x="5752"/>
        <item m="1" x="4556"/>
        <item m="1" x="4565"/>
        <item m="1" x="4573"/>
        <item m="1" x="4581"/>
        <item m="1" x="4591"/>
        <item m="1" x="4601"/>
        <item m="1" x="4607"/>
        <item m="1" x="4612"/>
        <item m="1" x="4623"/>
        <item m="1" x="4629"/>
        <item m="1" x="3296"/>
        <item m="1" x="3303"/>
        <item m="1" x="3313"/>
        <item m="1" x="3319"/>
        <item m="1" x="3329"/>
        <item m="1" x="3337"/>
        <item m="1" x="3347"/>
        <item m="1" x="3352"/>
        <item m="1" x="3369"/>
        <item m="1" x="3377"/>
        <item m="1" x="1923"/>
        <item m="1" x="1931"/>
        <item m="1" x="1938"/>
        <item m="1" x="1946"/>
        <item m="1" x="1963"/>
        <item m="1" x="1969"/>
        <item m="1" x="1987"/>
        <item m="1" x="1991"/>
        <item m="1" x="2009"/>
        <item m="1" x="2014"/>
        <item m="1" x="7646"/>
        <item m="1" x="7663"/>
        <item m="1" x="7670"/>
        <item m="1" x="7686"/>
        <item m="1" x="7691"/>
        <item m="1" x="7696"/>
        <item m="1" x="7703"/>
        <item m="1" x="7712"/>
        <item m="1" x="7716"/>
        <item m="1" x="7721"/>
        <item m="1" x="6483"/>
        <item m="1" x="6501"/>
        <item m="1" x="6509"/>
        <item m="1" x="6528"/>
        <item m="1" x="6543"/>
        <item m="1" x="6562"/>
        <item m="1" x="6577"/>
        <item m="1" x="6598"/>
        <item m="1" x="6617"/>
        <item m="1" x="6623"/>
        <item m="1" x="5241"/>
        <item m="1" x="5246"/>
        <item m="1" x="5250"/>
        <item m="1" x="5257"/>
        <item m="1" x="5262"/>
        <item m="1" x="5267"/>
        <item m="1" x="5271"/>
        <item m="1" x="5279"/>
        <item m="1" x="5284"/>
        <item m="1" x="4113"/>
        <item m="1" x="3449"/>
        <item m="1" x="2705"/>
        <item m="1" x="2120"/>
        <item m="1" x="5906"/>
        <item m="1" x="5239"/>
        <item m="1" x="4777"/>
        <item m="1" x="4204"/>
        <item m="1" x="3539"/>
        <item m="1" x="7138"/>
        <item m="1" x="6580"/>
        <item m="1" x="5959"/>
        <item m="1" x="5274"/>
        <item m="1" x="4816"/>
        <item m="1" x="1598"/>
        <item m="1" x="7759"/>
        <item m="1" x="7185"/>
        <item m="1" x="6668"/>
        <item m="1" x="5994"/>
        <item m="1" x="2784"/>
        <item m="1" x="2225"/>
        <item m="1" x="1674"/>
        <item m="1" x="7863"/>
        <item m="1" x="7254"/>
        <item m="1" x="4252"/>
        <item m="1" x="3584"/>
        <item m="1" x="2868"/>
        <item m="1" x="2325"/>
        <item m="1" x="1709"/>
        <item m="1" x="5298"/>
        <item m="1" x="4850"/>
        <item m="1" x="4280"/>
        <item m="1" x="3680"/>
        <item m="1" x="2913"/>
        <item m="1" x="6735"/>
        <item m="1" x="7307"/>
        <item m="1" x="7326"/>
        <item m="1" x="7340"/>
        <item m="1" x="7353"/>
        <item m="1" x="7365"/>
        <item m="1" x="7378"/>
        <item m="1" x="7392"/>
        <item m="1" x="7308"/>
        <item m="1" x="7327"/>
        <item m="1" x="7341"/>
        <item m="1" x="7354"/>
        <item m="1" x="7367"/>
        <item m="1" x="7380"/>
        <item m="1" x="7393"/>
        <item m="1" x="7309"/>
        <item m="1" x="7328"/>
        <item m="1" x="7342"/>
        <item m="1" x="7355"/>
        <item m="1" x="7368"/>
        <item m="1" x="7381"/>
        <item m="1" x="7394"/>
        <item m="1" x="7311"/>
        <item m="1" x="7329"/>
        <item m="1" x="7343"/>
        <item m="1" x="7356"/>
        <item m="1" x="7369"/>
        <item m="1" x="7382"/>
        <item m="1" x="7397"/>
        <item m="1" x="7312"/>
        <item m="1" x="7330"/>
        <item m="1" x="7344"/>
        <item m="1" x="7357"/>
        <item m="1" x="7370"/>
        <item m="1" x="7383"/>
        <item m="1" x="7398"/>
        <item m="1" x="7313"/>
        <item m="1" x="7331"/>
        <item m="1" x="7345"/>
        <item m="1" x="7358"/>
        <item m="1" x="7371"/>
        <item m="1" x="7384"/>
        <item m="1" x="7399"/>
        <item m="1" x="7314"/>
        <item m="1" x="7332"/>
        <item m="1" x="7346"/>
        <item m="1" x="7359"/>
        <item m="1" x="7372"/>
        <item m="1" x="7385"/>
        <item m="1" x="7400"/>
        <item m="1" x="7315"/>
        <item m="1" x="2917"/>
        <item m="1" x="1726"/>
        <item m="1" x="1728"/>
        <item m="1" x="7333"/>
        <item m="1" x="7347"/>
        <item m="1" x="7360"/>
        <item m="1" x="7373"/>
        <item m="1" x="7386"/>
        <item m="1" x="7402"/>
        <item m="1" x="7316"/>
        <item m="1" x="7334"/>
        <item m="1" x="7348"/>
        <item m="1" x="7361"/>
        <item m="1" x="7374"/>
        <item m="1" x="7387"/>
        <item m="1" x="7403"/>
        <item m="1" x="7319"/>
        <item m="1" x="7336"/>
        <item m="1" x="7349"/>
        <item m="1" x="7362"/>
        <item m="1" x="7375"/>
        <item m="1" x="7388"/>
        <item m="1" x="7404"/>
        <item m="1" x="3837"/>
        <item m="1" x="3853"/>
        <item m="1" x="3867"/>
        <item m="1" x="3883"/>
        <item m="1" x="3900"/>
        <item m="1" x="3919"/>
        <item m="1" x="3946"/>
        <item m="1" x="3982"/>
        <item m="1" x="4019"/>
        <item m="1" x="4056"/>
        <item m="1" x="3838"/>
        <item m="1" x="3855"/>
        <item m="1" x="3869"/>
        <item m="1" x="6051"/>
        <item m="1" x="6158"/>
        <item m="1" x="6220"/>
        <item m="1" x="6258"/>
        <item m="1" x="6052"/>
        <item m="1" x="6159"/>
        <item m="1" x="6221"/>
        <item m="1" x="6260"/>
        <item m="1" x="6058"/>
        <item m="1" x="6164"/>
        <item m="1" x="6222"/>
        <item m="1" x="6261"/>
        <item m="1" x="7724"/>
        <item m="1" x="2121"/>
        <item m="1" x="3543"/>
        <item m="1" x="4818"/>
        <item m="1" x="6000"/>
        <item m="1" x="7733"/>
        <item m="1" x="2165"/>
        <item m="1" x="3560"/>
        <item m="1" x="4829"/>
        <item m="1" x="6018"/>
        <item m="1" x="7747"/>
        <item m="1" x="2207"/>
        <item m="1" x="3580"/>
        <item m="1" x="4843"/>
        <item m="1" x="6028"/>
        <item m="1" x="7773"/>
        <item m="1" x="2247"/>
        <item m="1" x="3607"/>
        <item m="1" x="4863"/>
        <item m="1" x="6048"/>
        <item m="1" x="7801"/>
        <item m="1" x="2275"/>
        <item m="1" x="3630"/>
        <item m="1" x="4885"/>
        <item m="1" x="6085"/>
        <item m="1" x="7830"/>
        <item m="1" x="2300"/>
        <item m="1" x="3654"/>
        <item m="1" x="4902"/>
        <item m="1" x="6116"/>
        <item m="1" x="7856"/>
        <item m="1" x="6955"/>
        <item m="1" x="1320"/>
        <item m="1" x="2509"/>
        <item m="1" x="3896"/>
        <item m="1" x="5106"/>
        <item m="1" x="6964"/>
        <item m="1" x="1345"/>
        <item m="1" x="2527"/>
        <item m="1" x="3914"/>
        <item m="1" x="5121"/>
        <item m="1" x="6967"/>
        <item m="1" x="1367"/>
        <item m="1" x="2543"/>
        <item m="1" x="3934"/>
        <item m="1" x="5136"/>
        <item m="1" x="6976"/>
        <item m="1" x="1381"/>
        <item m="1" x="2554"/>
        <item m="1" x="3964"/>
        <item m="1" x="5150"/>
        <item m="1" x="6987"/>
        <item m="1" x="1404"/>
        <item m="1" x="2570"/>
        <item m="1" x="4007"/>
        <item m="1" x="5177"/>
        <item m="1" x="7001"/>
        <item m="1" x="1426"/>
        <item m="1" x="2582"/>
        <item m="1" x="4043"/>
        <item m="1" x="5199"/>
        <item m="1" x="7012"/>
        <item m="1" x="1448"/>
        <item m="1" x="2597"/>
        <item m="1" x="4080"/>
        <item m="1" x="5221"/>
        <item m="1" x="7024"/>
        <item m="1" x="1465"/>
        <item m="1" x="2607"/>
        <item m="1" x="4102"/>
        <item m="1" x="7045"/>
        <item m="1" x="1490"/>
        <item m="1" x="2634"/>
        <item m="1" x="7064"/>
        <item m="1" x="1503"/>
        <item m="1" x="4770"/>
        <item m="1" x="6956"/>
        <item m="1" x="1322"/>
        <item m="1" x="2510"/>
        <item m="1" x="3897"/>
        <item m="1" x="5107"/>
        <item m="1" x="3304"/>
        <item m="1" x="3314"/>
        <item m="1" x="3320"/>
        <item m="1" x="3330"/>
        <item m="1" x="3338"/>
        <item m="1" x="3348"/>
        <item m="1" x="3353"/>
        <item m="1" x="3370"/>
        <item m="1" x="3378"/>
        <item m="1" x="1924"/>
        <item m="1" x="1932"/>
        <item m="1" x="1939"/>
        <item m="1" x="1947"/>
        <item m="1" x="1964"/>
        <item m="1" x="1970"/>
        <item m="1" x="1988"/>
        <item m="1" x="1992"/>
        <item m="1" x="2010"/>
        <item m="1" x="2015"/>
        <item m="1" x="7647"/>
        <item m="1" x="7664"/>
        <item m="1" x="7671"/>
        <item m="1" x="7687"/>
        <item m="1" x="7692"/>
        <item m="1" x="7697"/>
        <item m="1" x="7704"/>
        <item m="1" x="7713"/>
        <item m="1" x="7717"/>
        <item m="1" x="7722"/>
        <item m="1" x="6484"/>
        <item m="1" x="6502"/>
        <item m="1" x="6510"/>
        <item m="1" x="6529"/>
        <item m="1" x="6544"/>
        <item m="1" x="6563"/>
        <item m="1" x="6578"/>
        <item m="1" x="6599"/>
        <item m="1" x="6618"/>
        <item m="1" x="6624"/>
        <item m="1" x="5242"/>
        <item m="1" x="5247"/>
        <item m="1" x="5251"/>
        <item m="1" x="5258"/>
        <item m="1" x="5263"/>
        <item m="1" x="5268"/>
        <item m="1" x="5272"/>
        <item m="1" x="5280"/>
        <item m="1" x="5285"/>
        <item m="1" x="5288"/>
        <item m="1" x="4248"/>
        <item m="1" x="4255"/>
        <item m="1" x="4260"/>
        <item m="1" x="4266"/>
        <item m="1" x="4270"/>
        <item m="1" x="4275"/>
        <item m="1" x="4277"/>
        <item m="1" x="2899"/>
        <item m="1" x="2906"/>
        <item m="1" x="3396"/>
        <item m="1" x="7651"/>
        <item m="1" x="2002"/>
        <item m="1" x="6581"/>
        <item m="1" x="5960"/>
        <item m="1" x="5275"/>
        <item m="1" x="4817"/>
        <item m="1" x="1599"/>
        <item m="1" x="7760"/>
        <item m="1" x="7186"/>
        <item m="1" x="6669"/>
        <item m="1" x="5995"/>
        <item m="1" x="2785"/>
        <item m="1" x="2226"/>
        <item m="1" x="1675"/>
        <item m="1" x="7864"/>
        <item m="1" x="7255"/>
        <item m="1" x="4253"/>
        <item m="1" x="3585"/>
        <item m="1" x="2869"/>
        <item m="1" x="2326"/>
        <item m="1" x="1710"/>
        <item m="1" x="5299"/>
        <item m="1" x="4851"/>
        <item m="1" x="4281"/>
        <item m="1" x="3681"/>
        <item m="1" x="2914"/>
        <item m="1" x="6736"/>
        <item m="1" x="6032"/>
        <item m="1" x="5407"/>
        <item m="1" x="4923"/>
        <item m="1" x="4336"/>
        <item m="1" x="7927"/>
        <item m="1" x="7317"/>
        <item m="1" x="6867"/>
        <item m="1" x="6138"/>
        <item m="1" x="5568"/>
        <item m="1" x="2372"/>
        <item m="1" x="1727"/>
        <item m="1" x="1729"/>
        <item m="1" x="1733"/>
        <item m="1" x="1735"/>
        <item m="1" x="1738"/>
        <item m="1" x="7395"/>
        <item m="1" x="7407"/>
        <item m="1" x="7410"/>
        <item m="1" x="7416"/>
        <item m="1" x="7419"/>
        <item m="1" x="7423"/>
        <item m="1" x="7428"/>
        <item m="1" x="7434"/>
        <item m="1" x="7449"/>
        <item m="1" x="6233"/>
        <item m="1" x="6237"/>
        <item m="1" x="5937"/>
        <item m="1" x="5948"/>
        <item m="1" x="5965"/>
        <item m="1" x="5978"/>
        <item m="1" x="5985"/>
        <item m="1" x="5990"/>
        <item m="1" x="6059"/>
        <item m="1" x="6165"/>
        <item m="1" x="6223"/>
        <item m="1" x="6262"/>
        <item m="1" x="6068"/>
        <item m="1" x="6173"/>
        <item m="1" x="6226"/>
        <item m="1" x="6266"/>
        <item m="1" x="6075"/>
        <item m="1" x="6179"/>
        <item m="1" x="6229"/>
        <item m="1" x="6272"/>
        <item m="1" x="7748"/>
        <item m="1" x="2208"/>
        <item m="1" x="3581"/>
        <item m="1" x="4844"/>
        <item m="1" x="6029"/>
        <item m="1" x="7774"/>
        <item m="1" x="2248"/>
        <item m="1" x="3608"/>
        <item m="1" x="4864"/>
        <item m="1" x="6049"/>
        <item m="1" x="7802"/>
        <item m="1" x="2276"/>
        <item m="1" x="3631"/>
        <item m="1" x="4886"/>
        <item m="1" x="6086"/>
        <item m="1" x="7831"/>
        <item m="1" x="2301"/>
        <item m="1" x="3655"/>
        <item m="1" x="4903"/>
        <item m="1" x="6117"/>
        <item m="1" x="7857"/>
        <item m="1" x="2319"/>
        <item m="1" x="2104"/>
        <item m="1" x="2144"/>
        <item m="1" x="2191"/>
        <item m="1" x="2071"/>
        <item m="1" x="2106"/>
        <item m="1" x="2146"/>
        <item m="1" x="2193"/>
        <item m="1" x="2075"/>
        <item m="1" x="2109"/>
        <item m="1" x="2149"/>
        <item m="1" x="2195"/>
        <item m="1" x="3676"/>
        <item m="1" x="4916"/>
        <item m="1" x="6136"/>
        <item m="1" x="7885"/>
        <item m="1" x="2337"/>
        <item m="1" x="3698"/>
        <item m="1" x="4941"/>
        <item m="1" x="7912"/>
        <item m="1" x="2355"/>
        <item m="1" x="3719"/>
        <item m="1" x="2077"/>
        <item m="1" x="2111"/>
        <item m="1" x="2151"/>
        <item m="1" x="2197"/>
        <item m="1" x="2079"/>
        <item m="1" x="2113"/>
        <item m="1" x="2153"/>
        <item m="1" x="2199"/>
        <item m="1" x="6968"/>
        <item m="1" x="1368"/>
        <item m="1" x="2544"/>
        <item m="1" x="4015"/>
        <item m="1" x="4052"/>
        <item m="1" x="4089"/>
        <item m="1" x="3978"/>
        <item m="1" x="4017"/>
        <item m="1" x="4053"/>
        <item m="1" x="4090"/>
        <item m="1" x="3981"/>
        <item m="1" x="4018"/>
        <item m="1" x="4055"/>
        <item m="1" x="4091"/>
        <item m="1" x="3984"/>
        <item m="1" x="4021"/>
        <item m="1" x="4058"/>
        <item m="1" x="4092"/>
        <item m="1" x="3989"/>
        <item m="1" x="4024"/>
        <item m="1" x="4061"/>
        <item m="1" x="4093"/>
        <item m="1" x="3991"/>
        <item m="1" x="4026"/>
        <item m="1" x="4063"/>
        <item m="1" x="4094"/>
        <item m="1" x="3993"/>
        <item m="1" x="4028"/>
        <item m="1" x="4065"/>
        <item m="1" x="4095"/>
        <item m="1" x="3995"/>
        <item m="1" x="4030"/>
        <item m="1" x="4067"/>
        <item m="1" x="4096"/>
        <item m="1" x="3997"/>
        <item m="1" x="4034"/>
        <item m="1" x="4071"/>
        <item m="1" x="4099"/>
        <item m="1" x="3999"/>
        <item m="1" x="4037"/>
        <item m="1" x="4074"/>
        <item m="1" x="4100"/>
        <item m="1" x="7238"/>
        <item m="1" x="7265"/>
        <item m="1" x="7293"/>
        <item m="1" x="7219"/>
        <item m="1" x="7241"/>
        <item m="1" x="7268"/>
        <item m="1" x="7295"/>
        <item m="1" x="7220"/>
        <item m="1" x="7242"/>
        <item m="1" x="7269"/>
        <item m="1" x="7296"/>
        <item m="1" x="7221"/>
        <item m="1" x="7243"/>
        <item m="1" x="7270"/>
        <item m="1" x="7297"/>
        <item m="1" x="7222"/>
        <item m="1" x="7244"/>
        <item m="1" x="7271"/>
        <item m="1" x="7298"/>
        <item m="1" x="7225"/>
        <item m="1" x="7247"/>
        <item m="1" x="7275"/>
        <item m="1" x="7300"/>
        <item m="1" x="7226"/>
        <item m="1" x="7248"/>
        <item m="1" x="7276"/>
        <item m="1" x="7301"/>
        <item m="1" x="7228"/>
        <item m="1" x="7251"/>
        <item m="1" x="7280"/>
        <item m="1" x="7302"/>
        <item m="1" x="7229"/>
        <item m="1" x="7252"/>
        <item m="1" x="7281"/>
        <item m="1" x="7303"/>
        <item m="1" x="7230"/>
        <item m="1" x="7253"/>
        <item m="1" x="7282"/>
        <item m="1" x="7304"/>
        <item m="1" x="3935"/>
        <item m="1" x="5137"/>
        <item m="1" x="6977"/>
        <item m="1" x="1382"/>
        <item m="1" x="2555"/>
        <item m="1" x="3965"/>
        <item m="1" x="5151"/>
        <item m="1" x="6988"/>
        <item m="1" x="1405"/>
        <item m="1" x="2571"/>
        <item m="1" x="4008"/>
        <item m="1" x="5178"/>
        <item m="1" x="7002"/>
        <item m="1" x="1427"/>
        <item m="1" x="2583"/>
        <item m="1" x="4044"/>
        <item m="1" x="5200"/>
        <item m="1" x="7013"/>
        <item m="1" x="1449"/>
        <item m="1" x="2598"/>
        <item m="1" x="4081"/>
        <item m="1" x="5222"/>
        <item m="1" x="7025"/>
        <item m="1" x="1466"/>
        <item m="1" x="2608"/>
        <item m="1" x="4103"/>
        <item m="1" x="7046"/>
        <item m="1" x="1491"/>
        <item m="1" x="2635"/>
        <item m="1" x="7065"/>
        <item m="1" x="1504"/>
        <item m="1" x="4771"/>
        <item m="1" x="7082"/>
        <item m="1" x="3471"/>
        <item m="1" x="4788"/>
        <item m="1" x="2056"/>
        <item m="1" x="3496"/>
        <item m="1" x="4801"/>
        <item m="1" x="6969"/>
        <item m="1" x="1370"/>
        <item m="1" x="2545"/>
        <item m="1" x="3937"/>
        <item m="1" x="5139"/>
        <item m="1" x="5187"/>
        <item m="1" x="5209"/>
        <item m="1" x="5229"/>
        <item m="1" x="5163"/>
        <item m="1" x="5189"/>
        <item m="1" x="5210"/>
        <item m="1" x="5230"/>
        <item m="1" x="5166"/>
        <item m="1" x="5190"/>
        <item m="1" x="5212"/>
        <item m="1" x="5231"/>
        <item m="1" x="5167"/>
        <item m="1" x="5191"/>
        <item m="1" x="5213"/>
        <item m="1" x="5232"/>
        <item m="1" x="5170"/>
        <item m="1" x="5193"/>
        <item m="1" x="5215"/>
        <item m="1" x="5233"/>
        <item m="1" x="5171"/>
        <item m="1" x="5194"/>
        <item m="1" x="5216"/>
        <item m="1" x="5234"/>
        <item m="1" x="5172"/>
        <item m="1" x="5195"/>
        <item m="1" x="5217"/>
        <item m="1" x="5235"/>
        <item m="1" x="5173"/>
        <item m="1" x="5196"/>
        <item m="1" x="5218"/>
        <item m="1" x="5236"/>
        <item m="1" x="5174"/>
        <item m="1" x="5197"/>
        <item m="1" x="5219"/>
        <item m="1" x="5237"/>
        <item m="1" x="5175"/>
        <item m="1" x="5198"/>
        <item m="1" x="5220"/>
        <item m="1" x="5238"/>
        <item m="1" x="2565"/>
        <item m="1" x="2573"/>
        <item m="1" x="2578"/>
        <item m="1" x="2585"/>
        <item m="1" x="2589"/>
        <item m="1" x="2600"/>
        <item m="1" x="2604"/>
        <item m="1" x="2610"/>
        <item m="1" x="2625"/>
        <item m="1" x="1463"/>
        <item m="1" x="1472"/>
        <item m="1" x="1488"/>
        <item m="1" x="1496"/>
        <item m="1" x="1501"/>
        <item m="1" x="1508"/>
        <item m="1" x="1516"/>
        <item m="1" x="1521"/>
        <item m="1" x="1528"/>
        <item m="1" x="1543"/>
        <item m="1" x="7092"/>
        <item m="1" x="7098"/>
        <item m="1" x="7107"/>
        <item m="1" x="7113"/>
        <item m="1" x="7120"/>
        <item m="1" x="7127"/>
        <item m="1" x="7136"/>
        <item m="1" x="7146"/>
        <item m="1" x="7152"/>
        <item m="1" x="7161"/>
        <item m="1" x="5921"/>
        <item m="1" x="5926"/>
        <item m="1" x="5934"/>
        <item m="1" x="5940"/>
        <item m="1" x="5945"/>
        <item m="1" x="5949"/>
        <item m="1" x="5955"/>
        <item m="1" x="5971"/>
        <item m="1" x="5974"/>
        <item m="1" x="5979"/>
        <item m="1" x="4793"/>
        <item m="1" x="4799"/>
        <item m="1" x="4804"/>
        <item m="1" x="4807"/>
        <item m="1" x="4810"/>
        <item m="1" x="4813"/>
        <item m="1" x="4821"/>
        <item m="1" x="4824"/>
        <item m="1" x="4834"/>
        <item m="1" x="3605"/>
        <item m="1" x="3616"/>
        <item m="1" x="3627"/>
        <item m="1" x="3639"/>
        <item m="1" x="3649"/>
        <item m="1" x="1981"/>
        <item m="1" x="3418"/>
        <item m="1" x="6430"/>
        <item m="1" x="7675"/>
        <item m="1" x="2027"/>
        <item m="1" x="7412"/>
        <item m="1" x="6961"/>
        <item m="1" x="6241"/>
        <item m="1" x="5718"/>
        <item m="1" x="5093"/>
        <item m="1" x="1762"/>
        <item m="1" x="1335"/>
        <item m="1" x="7460"/>
        <item m="1" x="6992"/>
        <item m="1" x="6293"/>
        <item m="1" x="3229"/>
        <item m="1" x="2515"/>
        <item m="1" x="1868"/>
        <item m="1" x="1410"/>
        <item m="1" x="7577"/>
        <item m="1" x="4579"/>
        <item m="1" x="3899"/>
        <item m="1" x="3318"/>
        <item m="1" x="2575"/>
        <item m="1" x="1942"/>
        <item m="1" x="5756"/>
        <item m="1" x="5111"/>
        <item m="1" x="4636"/>
        <item m="1" x="4010"/>
        <item m="1" x="3383"/>
        <item m="1" x="7021"/>
        <item m="1" x="6388"/>
        <item m="1" x="5834"/>
        <item m="1" x="5181"/>
        <item m="1" x="4708"/>
        <item m="1" x="1462"/>
        <item m="1" x="7645"/>
        <item m="1" x="7091"/>
        <item m="1" x="6482"/>
        <item m="1" x="5920"/>
        <item m="1" x="2399"/>
        <item m="1" x="2403"/>
        <item m="1" x="1210"/>
        <item m="1" x="1220"/>
        <item m="1" x="1233"/>
        <item m="1" x="1243"/>
        <item m="1" x="1257"/>
        <item m="1" x="1268"/>
        <item m="1" x="1287"/>
        <item m="1" x="6952"/>
        <item m="1" x="6954"/>
        <item m="1" x="6960"/>
        <item m="1" x="6963"/>
        <item m="1" x="6965"/>
        <item m="1" x="6966"/>
        <item m="1" x="6971"/>
        <item m="1" x="6975"/>
        <item m="1" x="6983"/>
        <item m="1" x="6986"/>
        <item m="1" x="5712"/>
        <item m="1" x="5716"/>
        <item m="1" x="4819"/>
        <item m="1" x="4830"/>
        <item m="1" x="4845"/>
        <item m="1" x="4866"/>
        <item m="1" x="6062"/>
        <item m="1" x="6168"/>
        <item m="1" x="6224"/>
        <item m="1" x="6263"/>
        <item m="1" x="6073"/>
        <item m="1" x="6177"/>
        <item m="1" x="6228"/>
        <item m="1" x="6269"/>
        <item m="1" x="6077"/>
        <item m="1" x="6181"/>
        <item m="1" x="6231"/>
        <item m="1" x="6274"/>
        <item m="1" x="7764"/>
        <item m="1" x="2231"/>
        <item m="1" x="3590"/>
        <item m="1" x="4854"/>
        <item m="1" x="6040"/>
        <item m="1" x="7793"/>
        <item m="1" x="2267"/>
        <item m="1" x="3618"/>
        <item m="1" x="4876"/>
        <item m="1" x="6067"/>
        <item m="1" x="7820"/>
        <item m="1" x="2291"/>
        <item m="1" x="3641"/>
        <item m="1" x="4896"/>
        <item m="1" x="6107"/>
        <item m="1" x="7848"/>
        <item m="1" x="2317"/>
        <item m="1" x="3663"/>
        <item m="1" x="4910"/>
        <item m="1" x="6128"/>
        <item m="1" x="7878"/>
        <item m="1" x="2335"/>
        <item m="1" x="7785"/>
        <item m="1" x="7812"/>
        <item m="1" x="7841"/>
        <item m="1" x="7870"/>
        <item m="1" x="7897"/>
        <item m="1" x="7757"/>
        <item m="1" x="7786"/>
        <item m="1" x="7813"/>
        <item m="1" x="7842"/>
        <item m="1" x="7872"/>
        <item m="1" x="7898"/>
        <item m="1" x="7758"/>
        <item m="1" x="7787"/>
        <item m="1" x="7814"/>
        <item m="1" x="7843"/>
        <item m="1" x="7873"/>
        <item m="1" x="7899"/>
        <item m="1" x="3685"/>
        <item m="1" x="4934"/>
        <item m="1" x="6150"/>
        <item m="1" x="7903"/>
        <item m="1" x="5981"/>
        <item m="1" x="3705"/>
        <item m="1" x="7925"/>
        <item m="1" x="2370"/>
        <item m="1" x="3726"/>
        <item m="1" x="5587"/>
        <item m="1" x="7946"/>
        <item m="1" x="2386"/>
        <item m="1" x="4376"/>
        <item m="1" x="5617"/>
        <item m="1" x="2979"/>
        <item m="1" x="4407"/>
        <item m="1" x="5647"/>
        <item m="1" x="1722"/>
        <item m="1" x="5674"/>
        <item m="1" x="7765"/>
        <item m="1" x="2233"/>
        <item m="1" x="3592"/>
        <item m="1" x="4855"/>
        <item m="1" x="6042"/>
        <item m="1" x="7794"/>
        <item m="1" x="2268"/>
        <item m="1" x="3619"/>
        <item m="1" x="4877"/>
        <item m="1" x="6071"/>
        <item m="1" x="7821"/>
        <item m="1" x="2292"/>
        <item m="1" x="3642"/>
        <item m="1" x="4897"/>
        <item m="1" x="6109"/>
        <item m="1" x="7849"/>
        <item m="1" x="7762"/>
        <item m="1" x="7789"/>
        <item m="1" x="7816"/>
        <item m="1" x="7844"/>
        <item m="1" x="7874"/>
        <item m="1" x="7900"/>
        <item m="1" x="7763"/>
        <item m="1" x="7790"/>
        <item m="1" x="7817"/>
        <item m="1" x="7845"/>
        <item m="1" x="7875"/>
        <item m="1" x="6972"/>
        <item m="1" x="1373"/>
        <item m="1" x="2550"/>
        <item m="1" x="3943"/>
        <item m="1" x="5144"/>
        <item m="1" x="6984"/>
        <item m="1" x="2640"/>
        <item m="1" x="2661"/>
        <item m="1" x="2682"/>
        <item m="1" x="2711"/>
        <item m="1" x="2746"/>
        <item m="1" x="2614"/>
        <item m="1" x="2642"/>
        <item m="1" x="2662"/>
        <item m="1" x="2683"/>
        <item m="1" x="2713"/>
        <item m="1" x="2748"/>
        <item m="1" x="2615"/>
        <item m="1" x="2643"/>
        <item m="1" x="2663"/>
        <item m="1" x="2684"/>
        <item m="1" x="2715"/>
        <item m="1" x="2750"/>
        <item m="1" x="2616"/>
        <item m="1" x="2644"/>
        <item m="1" x="2664"/>
        <item m="1" x="2685"/>
        <item m="1" x="2716"/>
        <item m="1" x="2751"/>
        <item m="1" x="2617"/>
        <item m="1" x="2645"/>
        <item m="1" x="2665"/>
        <item m="1" x="2686"/>
        <item m="1" x="2718"/>
        <item m="1" x="2752"/>
        <item m="1" x="2618"/>
        <item m="1" x="2646"/>
        <item m="1" x="2666"/>
        <item m="1" x="2687"/>
        <item m="1" x="2719"/>
        <item m="1" x="2753"/>
        <item m="1" x="2619"/>
        <item m="1" x="2647"/>
        <item m="1" x="2667"/>
        <item m="1" x="2688"/>
        <item m="1" x="2720"/>
        <item m="1" x="2754"/>
        <item m="1" x="2620"/>
        <item m="1" x="2648"/>
        <item m="1" x="2668"/>
        <item m="1" x="2689"/>
        <item m="1" x="2721"/>
        <item m="1" x="2755"/>
        <item m="1" x="2623"/>
        <item m="1" x="2651"/>
        <item m="1" x="2671"/>
        <item m="1" x="2692"/>
        <item m="1" x="2724"/>
        <item m="1" x="2758"/>
        <item m="1" x="2626"/>
        <item m="1" x="2652"/>
        <item m="1" x="2673"/>
        <item m="1" x="2694"/>
        <item m="1" x="2728"/>
        <item m="1" x="2761"/>
        <item m="1" x="6053"/>
        <item m="1" x="6095"/>
        <item m="1" x="6120"/>
        <item m="1" x="6141"/>
        <item m="1" x="6161"/>
        <item m="1" x="6030"/>
        <item m="1" x="6054"/>
        <item m="1" x="6096"/>
        <item m="1" x="6121"/>
        <item m="1" x="6143"/>
        <item m="1" x="6162"/>
        <item m="1" x="6031"/>
        <item m="1" x="6055"/>
        <item m="1" x="6098"/>
        <item m="1" x="6122"/>
        <item m="1" x="6144"/>
        <item m="1" x="6163"/>
        <item m="1" x="6034"/>
        <item m="1" x="6060"/>
        <item m="1" x="6099"/>
        <item m="1" x="6123"/>
        <item m="1" x="6145"/>
        <item m="1" x="6166"/>
        <item m="1" x="6035"/>
        <item m="1" x="6061"/>
        <item m="1" x="6101"/>
        <item m="1" x="6124"/>
        <item m="1" x="6146"/>
        <item m="1" x="6167"/>
        <item m="1" x="6038"/>
        <item m="1" x="6065"/>
        <item m="1" x="6105"/>
        <item m="1" x="6126"/>
        <item m="1" x="6148"/>
        <item m="1" x="6170"/>
        <item m="1" x="6039"/>
        <item m="1" x="6066"/>
        <item m="1" x="6106"/>
        <item m="1" x="6127"/>
        <item m="1" x="6149"/>
        <item m="1" x="6172"/>
        <item m="1" x="6041"/>
        <item m="1" x="6070"/>
        <item m="1" x="6108"/>
        <item m="1" x="6129"/>
        <item m="1" x="6151"/>
        <item m="1" x="6175"/>
        <item m="1" x="6043"/>
        <item m="1" x="6072"/>
        <item m="1" x="6110"/>
        <item m="1" x="6130"/>
        <item m="1" x="6152"/>
        <item m="1" x="6176"/>
        <item m="1" x="6045"/>
        <item m="1" x="6074"/>
        <item m="1" x="6111"/>
        <item m="1" x="6131"/>
        <item m="1" x="6153"/>
        <item m="1" x="6178"/>
        <item m="1" x="1394"/>
        <item m="1" x="2563"/>
        <item m="1" x="3976"/>
        <item m="1" x="5160"/>
        <item m="1" x="6996"/>
        <item m="1" x="1414"/>
        <item m="1" x="2576"/>
        <item m="1" x="4014"/>
        <item m="1" x="5185"/>
        <item m="1" x="7006"/>
        <item m="1" x="1435"/>
        <item m="1" x="2588"/>
        <item m="1" x="4051"/>
        <item m="1" x="5208"/>
        <item m="1" x="7017"/>
        <item m="1" x="1455"/>
        <item m="1" x="2603"/>
        <item m="1" x="4088"/>
        <item m="1" x="5228"/>
        <item m="1" x="7034"/>
        <item m="1" x="1475"/>
        <item m="1" x="2621"/>
        <item m="1" x="4119"/>
        <item m="1" x="7057"/>
        <item m="1" x="1497"/>
        <item m="1" x="2649"/>
        <item m="1" x="4761"/>
        <item m="1" x="7072"/>
        <item m="1" x="1510"/>
        <item m="1" x="3451"/>
        <item m="1" x="4781"/>
        <item m="1" x="7089"/>
        <item m="1" x="2041"/>
        <item m="1" x="3479"/>
        <item m="1" x="4796"/>
        <item m="1" x="7702"/>
        <item m="1" x="2061"/>
        <item m="1" x="3503"/>
        <item m="1" x="4806"/>
        <item m="1" x="7029"/>
        <item m="1" x="6973"/>
        <item m="1" x="7868"/>
        <item m="1" x="3945"/>
        <item m="1" x="5146"/>
        <item m="1" x="6762"/>
        <item m="1" x="6783"/>
        <item m="1" x="2564"/>
        <item m="1" x="3977"/>
        <item m="1" x="5162"/>
        <item m="1" x="6997"/>
        <item m="1" x="1416"/>
        <item m="1" x="2577"/>
        <item m="1" x="4016"/>
        <item m="1" x="5188"/>
        <item m="1" x="7007"/>
        <item m="1" x="1437"/>
        <item m="1" x="4132"/>
        <item m="1" x="4153"/>
        <item m="1" x="4177"/>
        <item m="1" x="4209"/>
        <item m="1" x="4232"/>
        <item m="1" x="4109"/>
        <item m="1" x="4135"/>
        <item m="1" x="4155"/>
        <item m="1" x="4179"/>
        <item m="1" x="4211"/>
        <item m="1" x="4233"/>
        <item m="1" x="4110"/>
        <item m="1" x="4136"/>
        <item m="1" x="4156"/>
        <item m="1" x="4180"/>
        <item m="1" x="4212"/>
        <item m="1" x="4234"/>
        <item m="1" x="4111"/>
        <item m="1" x="4137"/>
        <item m="1" x="4157"/>
        <item m="1" x="4181"/>
        <item m="1" x="4213"/>
        <item m="1" x="4235"/>
        <item m="1" x="4112"/>
        <item m="1" x="4138"/>
        <item m="1" x="4158"/>
        <item m="1" x="4183"/>
        <item m="1" x="4215"/>
        <item m="1" x="4236"/>
        <item m="1" x="4114"/>
        <item m="1" x="4139"/>
        <item m="1" x="4160"/>
        <item m="1" x="4184"/>
        <item m="1" x="4216"/>
        <item m="1" x="4237"/>
        <item m="1" x="4116"/>
        <item m="1" x="4141"/>
        <item m="1" x="4162"/>
        <item m="1" x="4186"/>
        <item m="1" x="4218"/>
        <item m="1" x="4239"/>
        <item m="1" x="4118"/>
        <item m="1" x="4143"/>
        <item m="1" x="4163"/>
        <item m="1" x="4187"/>
        <item m="1" x="4219"/>
        <item m="1" x="4240"/>
        <item m="1" x="4120"/>
        <item m="1" x="4144"/>
        <item m="1" x="4165"/>
        <item m="1" x="4189"/>
        <item m="1" x="4220"/>
        <item m="1" x="4241"/>
        <item m="1" x="4121"/>
        <item m="1" x="4145"/>
        <item m="1" x="4166"/>
        <item m="1" x="4190"/>
        <item m="1" x="4221"/>
        <item m="1" x="4242"/>
        <item m="1" x="1933"/>
        <item m="1" x="1940"/>
        <item m="1" x="1948"/>
        <item m="1" x="1965"/>
        <item m="1" x="1971"/>
        <item m="1" x="1989"/>
        <item m="1" x="1993"/>
        <item m="1" x="2011"/>
        <item m="1" x="2016"/>
        <item m="1" x="7648"/>
        <item m="1" x="7665"/>
        <item m="1" x="7672"/>
        <item m="1" x="7688"/>
        <item m="1" x="7693"/>
        <item m="1" x="7698"/>
        <item m="1" x="7705"/>
        <item m="1" x="7714"/>
        <item m="1" x="7718"/>
        <item m="1" x="7723"/>
        <item m="1" x="6485"/>
        <item m="1" x="6503"/>
        <item m="1" x="6511"/>
        <item m="1" x="6530"/>
        <item m="1" x="6545"/>
        <item m="1" x="6564"/>
        <item m="1" x="6579"/>
        <item m="1" x="6600"/>
        <item m="1" x="6619"/>
        <item m="1" x="6625"/>
        <item m="1" x="5243"/>
        <item m="1" x="5248"/>
        <item m="1" x="5252"/>
        <item m="1" x="5259"/>
        <item m="1" x="5264"/>
        <item m="1" x="5269"/>
        <item m="1" x="5273"/>
        <item m="1" x="5281"/>
        <item m="1" x="5286"/>
        <item m="1" x="5289"/>
        <item m="1" x="4249"/>
        <item m="1" x="4256"/>
        <item m="1" x="4261"/>
        <item m="1" x="4267"/>
        <item m="1" x="4271"/>
        <item m="1" x="4276"/>
        <item m="1" x="4278"/>
        <item m="1" x="2900"/>
        <item m="1" x="2907"/>
        <item m="1" x="2910"/>
        <item m="1" x="7652"/>
        <item m="1" x="2003"/>
        <item m="1" x="3438"/>
        <item m="1" x="5147"/>
        <item m="1" x="6448"/>
        <item m="1" x="7694"/>
        <item m="1" x="2049"/>
        <item m="1" x="7761"/>
        <item m="1" x="7187"/>
        <item m="1" x="6670"/>
        <item m="1" x="5996"/>
        <item m="1" x="2786"/>
        <item m="1" x="2227"/>
        <item m="1" x="1676"/>
        <item m="1" x="7865"/>
        <item m="1" x="7256"/>
        <item m="1" x="4254"/>
        <item m="1" x="3586"/>
        <item m="1" x="2870"/>
        <item m="1" x="2327"/>
        <item m="1" x="1711"/>
        <item m="1" x="5300"/>
        <item m="1" x="4852"/>
        <item m="1" x="4282"/>
        <item m="1" x="3682"/>
        <item m="1" x="2915"/>
        <item m="1" x="6737"/>
        <item m="1" x="6033"/>
        <item m="1" x="5408"/>
        <item m="1" x="4924"/>
        <item m="1" x="4337"/>
        <item m="1" x="7928"/>
        <item m="1" x="7318"/>
        <item m="1" x="6868"/>
        <item m="1" x="6139"/>
        <item m="1" x="5569"/>
        <item m="1" x="2373"/>
        <item m="1" x="1720"/>
        <item m="1" x="7994"/>
        <item m="1" x="7366"/>
        <item m="1" x="6949"/>
        <item m="1" x="3728"/>
        <item m="1" x="1730"/>
        <item m="1" x="1734"/>
        <item m="1" x="1736"/>
        <item m="1" x="1739"/>
        <item m="1" x="7396"/>
        <item m="1" x="7408"/>
        <item m="1" x="7411"/>
        <item m="1" x="7417"/>
        <item m="1" x="7420"/>
        <item m="1" x="7424"/>
        <item m="1" x="7429"/>
        <item m="1" x="7435"/>
        <item m="1" x="7450"/>
        <item m="1" x="6234"/>
        <item m="1" x="6238"/>
        <item m="1" x="6240"/>
        <item m="1" x="6244"/>
        <item m="1" x="6247"/>
        <item m="1" x="6250"/>
        <item m="1" x="6255"/>
        <item m="1" x="6264"/>
        <item m="1" x="6282"/>
        <item m="1" x="6289"/>
        <item m="1" x="5088"/>
        <item m="1" x="5092"/>
        <item m="1" x="3665"/>
        <item m="1" x="3687"/>
        <item m="1" x="6069"/>
        <item m="1" x="6174"/>
        <item m="1" x="6227"/>
        <item m="1" x="6267"/>
        <item m="1" x="6076"/>
        <item m="1" x="6180"/>
        <item m="1" x="6230"/>
        <item m="1" x="6273"/>
        <item m="1" x="6079"/>
        <item m="1" x="6183"/>
        <item m="1" x="6232"/>
        <item m="1" x="6276"/>
        <item m="1" x="7775"/>
        <item m="1" x="2249"/>
        <item m="1" x="3609"/>
        <item m="1" x="4865"/>
        <item m="1" x="6050"/>
        <item m="1" x="7803"/>
        <item m="1" x="2277"/>
        <item m="1" x="3632"/>
        <item m="1" x="4887"/>
        <item m="1" x="6087"/>
        <item m="1" x="7832"/>
        <item m="1" x="2302"/>
        <item m="1" x="3656"/>
        <item m="1" x="4904"/>
        <item m="1" x="6118"/>
        <item m="1" x="7858"/>
        <item m="1" x="2320"/>
        <item m="1" x="3677"/>
        <item m="1" x="4917"/>
        <item m="1" x="6137"/>
        <item m="1" x="7886"/>
        <item m="1" x="2338"/>
        <item m="1" x="3699"/>
        <item m="1" x="6689"/>
        <item m="1" x="6717"/>
        <item m="1" x="6747"/>
        <item m="1" x="6789"/>
        <item m="1" x="6831"/>
        <item m="1" x="6861"/>
        <item m="1" x="6889"/>
        <item m="1" x="6665"/>
        <item m="1" x="6692"/>
        <item m="1" x="6720"/>
        <item m="1" x="6749"/>
        <item m="1" x="6792"/>
        <item m="1" x="6832"/>
        <item m="1" x="6862"/>
        <item m="1" x="6890"/>
        <item m="1" x="6667"/>
        <item m="1" x="6694"/>
        <item m="1" x="6722"/>
        <item m="1" x="6752"/>
        <item m="1" x="6795"/>
        <item m="1" x="6833"/>
        <item m="1" x="6863"/>
        <item m="1" x="6891"/>
        <item m="1" x="4942"/>
        <item m="1" x="7913"/>
        <item m="1" x="2356"/>
        <item m="1" x="3720"/>
        <item m="1" x="7935"/>
        <item m="1" x="2380"/>
        <item m="1" x="5604"/>
        <item m="1" x="7957"/>
        <item m="1" x="6672"/>
        <item m="1" x="6698"/>
        <item m="1" x="6725"/>
        <item m="1" x="6754"/>
        <item m="1" x="6797"/>
        <item m="1" x="6835"/>
        <item m="1" x="6864"/>
        <item m="1" x="6892"/>
        <item m="1" x="6674"/>
        <item m="1" x="6700"/>
        <item m="1" x="6727"/>
        <item m="1" x="6756"/>
        <item m="1" x="6799"/>
        <item m="1" x="6978"/>
        <item m="1" x="1383"/>
        <item m="1" x="2556"/>
        <item m="1" x="1559"/>
        <item m="1" x="1583"/>
        <item m="1" x="1609"/>
        <item m="1" x="1627"/>
        <item m="1" x="1646"/>
        <item m="1" x="1662"/>
        <item m="1" x="1680"/>
        <item m="1" x="1564"/>
        <item m="1" x="1533"/>
        <item m="1" x="1560"/>
        <item m="1" x="1584"/>
        <item m="1" x="1610"/>
        <item m="1" x="1628"/>
        <item m="1" x="1647"/>
        <item m="1" x="1663"/>
        <item m="1" x="1681"/>
        <item m="1" x="1534"/>
        <item m="1" x="1561"/>
        <item m="1" x="1585"/>
        <item m="1" x="1611"/>
        <item m="1" x="1629"/>
        <item m="1" x="1648"/>
        <item m="1" x="1664"/>
        <item m="1" x="1682"/>
        <item m="1" x="1535"/>
        <item m="1" x="1562"/>
        <item m="1" x="1586"/>
        <item m="1" x="1612"/>
        <item m="1" x="1630"/>
        <item m="1" x="1649"/>
        <item m="1" x="1665"/>
        <item m="1" x="1684"/>
        <item m="1" x="1536"/>
        <item m="1" x="1563"/>
        <item m="1" x="1587"/>
        <item m="1" x="1613"/>
        <item m="1" x="1631"/>
        <item m="1" x="1650"/>
        <item m="1" x="1666"/>
        <item m="1" x="1685"/>
        <item m="1" x="1537"/>
        <item m="1" x="1565"/>
        <item m="1" x="1588"/>
        <item m="1" x="1614"/>
        <item m="1" x="1632"/>
        <item m="1" x="1651"/>
        <item m="1" x="1667"/>
        <item m="1" x="1686"/>
        <item m="1" x="1538"/>
        <item m="1" x="1566"/>
        <item m="1" x="1589"/>
        <item m="1" x="1615"/>
        <item m="1" x="1633"/>
        <item m="1" x="1652"/>
        <item m="1" x="1668"/>
        <item m="1" x="1687"/>
        <item m="1" x="1539"/>
        <item m="1" x="1567"/>
        <item m="1" x="1590"/>
        <item m="1" x="1616"/>
        <item m="1" x="1634"/>
        <item m="1" x="1653"/>
        <item m="1" x="1669"/>
        <item m="1" x="1688"/>
        <item m="1" x="1542"/>
        <item m="1" x="1570"/>
        <item m="1" x="1593"/>
        <item m="1" x="1619"/>
        <item m="1" x="1636"/>
        <item m="1" x="1654"/>
        <item m="1" x="1670"/>
        <item m="1" x="1689"/>
        <item m="1" x="1544"/>
        <item m="1" x="1571"/>
        <item m="1" x="1595"/>
        <item m="1" x="1622"/>
        <item m="1" x="1640"/>
        <item m="1" x="1657"/>
        <item m="1" x="1673"/>
        <item m="1" x="1692"/>
        <item m="1" x="4914"/>
        <item m="1" x="4945"/>
        <item m="1" x="4971"/>
        <item m="1" x="4999"/>
        <item m="1" x="5022"/>
        <item m="1" x="5041"/>
        <item m="1" x="5058"/>
        <item m="1" x="5074"/>
        <item m="1" x="4921"/>
        <item m="1" x="4947"/>
        <item m="1" x="4973"/>
        <item m="1" x="5001"/>
        <item m="1" x="5024"/>
        <item m="1" x="5042"/>
        <item m="1" x="5060"/>
        <item m="1" x="5075"/>
        <item m="1" x="4922"/>
        <item m="1" x="4948"/>
        <item m="1" x="4974"/>
        <item m="1" x="5002"/>
        <item m="1" x="5025"/>
        <item m="1" x="5043"/>
        <item m="1" x="5061"/>
        <item m="1" x="5076"/>
        <item m="1" x="4925"/>
        <item m="1" x="4951"/>
        <item m="1" x="4975"/>
        <item m="1" x="5003"/>
        <item m="1" x="5026"/>
        <item m="1" x="5044"/>
        <item m="1" x="5062"/>
        <item m="1" x="5077"/>
        <item m="1" x="4926"/>
        <item m="1" x="4952"/>
        <item m="1" x="4976"/>
        <item m="1" x="5004"/>
        <item m="1" x="5027"/>
        <item m="1" x="5045"/>
        <item m="1" x="5063"/>
        <item m="1" x="5078"/>
        <item m="1" x="4928"/>
        <item m="1" x="4955"/>
        <item m="1" x="4980"/>
        <item m="1" x="5005"/>
        <item m="1" x="5028"/>
        <item m="1" x="5046"/>
        <item m="1" x="5064"/>
        <item m="1" x="5079"/>
        <item m="1" x="4929"/>
        <item m="1" x="4956"/>
        <item m="1" x="4981"/>
        <item m="1" x="5006"/>
        <item m="1" x="5029"/>
        <item m="1" x="5047"/>
        <item m="1" x="5065"/>
        <item m="1" x="5081"/>
        <item m="1" x="4930"/>
        <item m="1" x="4958"/>
        <item m="1" x="4984"/>
        <item m="1" x="5009"/>
        <item m="1" x="5032"/>
        <item m="1" x="5050"/>
        <item m="1" x="5068"/>
        <item m="1" x="5082"/>
        <item m="1" x="4931"/>
        <item m="1" x="4959"/>
        <item m="1" x="4985"/>
        <item m="1" x="5010"/>
        <item m="1" x="5033"/>
        <item m="1" x="5051"/>
        <item m="1" x="5069"/>
        <item m="1" x="5083"/>
        <item m="1" x="4933"/>
        <item m="1" x="4960"/>
        <item m="1" x="4987"/>
        <item m="1" x="5011"/>
        <item m="1" x="5034"/>
        <item m="1" x="5052"/>
        <item m="1" x="5070"/>
        <item m="1" x="5084"/>
        <item m="1" x="3966"/>
        <item m="1" x="5152"/>
        <item m="1" x="6989"/>
        <item m="1" x="1406"/>
        <item m="1" x="2572"/>
        <item m="1" x="4009"/>
        <item m="1" x="5179"/>
        <item m="1" x="7003"/>
        <item m="1" x="1428"/>
        <item m="1" x="2584"/>
        <item m="1" x="4045"/>
        <item m="1" x="5201"/>
        <item m="1" x="7014"/>
        <item m="1" x="1450"/>
        <item m="1" x="2599"/>
        <item m="1" x="4082"/>
        <item m="1" x="5223"/>
        <item m="1" x="7026"/>
        <item m="1" x="1467"/>
        <item m="1" x="2609"/>
        <item m="1" x="4104"/>
        <item m="1" x="7047"/>
        <item m="1" x="1492"/>
        <item m="1" x="2636"/>
        <item m="1" x="7066"/>
        <item m="1" x="1505"/>
        <item m="1" x="4772"/>
        <item m="1" x="7083"/>
        <item m="1" x="3472"/>
        <item m="1" x="4789"/>
        <item m="1" x="2057"/>
        <item m="1" x="3497"/>
        <item m="1" x="4802"/>
        <item m="1" x="7711"/>
        <item m="1" x="2083"/>
        <item m="1" x="3519"/>
        <item m="1" x="4808"/>
        <item m="1" x="6979"/>
        <item m="1" x="1385"/>
        <item m="1" x="2557"/>
        <item m="1" x="3968"/>
        <item m="1" x="5154"/>
        <item m="1" x="2734"/>
        <item m="1" x="2766"/>
        <item m="1" x="2789"/>
        <item m="1" x="2813"/>
        <item m="1" x="2836"/>
        <item m="1" x="2857"/>
        <item m="1" x="2876"/>
        <item m="1" x="2701"/>
        <item m="1" x="2737"/>
        <item m="1" x="2769"/>
        <item m="1" x="2792"/>
        <item m="1" x="2816"/>
        <item m="1" x="2837"/>
        <item m="1" x="2858"/>
        <item m="1" x="2877"/>
        <item m="1" x="2702"/>
        <item m="1" x="2738"/>
        <item m="1" x="2770"/>
        <item m="1" x="2793"/>
        <item m="1" x="2817"/>
        <item m="1" x="2838"/>
        <item m="1" x="2859"/>
        <item m="1" x="2878"/>
        <item m="1" x="2703"/>
        <item m="1" x="2739"/>
        <item m="1" x="2771"/>
        <item m="1" x="2794"/>
        <item m="1" x="2818"/>
        <item m="1" x="2839"/>
        <item m="1" x="2860"/>
        <item m="1" x="2880"/>
        <item m="1" x="2704"/>
        <item m="1" x="2740"/>
        <item m="1" x="2772"/>
        <item m="1" x="2795"/>
        <item m="1" x="2819"/>
        <item m="1" x="2840"/>
        <item m="1" x="2861"/>
        <item m="1" x="2881"/>
        <item m="1" x="2706"/>
        <item m="1" x="2741"/>
        <item m="1" x="2774"/>
        <item m="1" x="2796"/>
        <item m="1" x="2820"/>
        <item m="1" x="2841"/>
        <item m="1" x="2862"/>
        <item m="1" x="2882"/>
        <item m="1" x="2707"/>
        <item m="1" x="2742"/>
        <item m="1" x="2775"/>
        <item m="1" x="2797"/>
        <item m="1" x="2821"/>
        <item m="1" x="2842"/>
        <item m="1" x="2863"/>
        <item m="1" x="2883"/>
        <item m="1" x="2708"/>
        <item m="1" x="2743"/>
        <item m="1" x="2776"/>
        <item m="1" x="2798"/>
        <item m="1" x="2822"/>
        <item m="1" x="2843"/>
        <item m="1" x="2864"/>
        <item m="1" x="2884"/>
        <item m="1" x="2712"/>
        <item m="1" x="2747"/>
        <item m="1" x="2779"/>
        <item m="1" x="2799"/>
        <item m="1" x="2823"/>
        <item m="1" x="2844"/>
        <item m="1" x="2865"/>
        <item m="1" x="2886"/>
        <item m="1" x="2714"/>
        <item m="1" x="2749"/>
        <item m="1" x="2780"/>
        <item m="1" x="2800"/>
        <item m="1" x="2824"/>
        <item m="1" x="2845"/>
        <item m="1" x="2866"/>
        <item m="1" x="2887"/>
        <item m="1" x="6135"/>
        <item m="1" x="7015"/>
        <item m="1" x="7018"/>
        <item m="1" x="7028"/>
        <item m="1" x="7038"/>
        <item m="1" x="7050"/>
        <item m="1" x="7060"/>
        <item m="1" x="7068"/>
        <item m="1" x="7077"/>
        <item m="1" x="7085"/>
        <item m="1" x="5805"/>
        <item m="1" x="5825"/>
        <item m="1" x="5831"/>
        <item m="1" x="5840"/>
        <item m="1" x="5849"/>
        <item m="1" x="5858"/>
        <item m="1" x="5867"/>
        <item m="1" x="5882"/>
        <item m="1" x="5895"/>
        <item m="1" x="5913"/>
        <item m="1" x="4677"/>
        <item m="1" x="4694"/>
        <item m="1" x="4706"/>
        <item m="1" x="4721"/>
        <item m="1" x="4731"/>
        <item m="1" x="4743"/>
        <item m="1" x="4753"/>
        <item m="1" x="4760"/>
        <item m="1" x="4769"/>
        <item m="1" x="4780"/>
        <item m="1" x="3432"/>
        <item m="1" x="3447"/>
        <item m="1" x="3457"/>
        <item m="1" x="3476"/>
        <item m="1" x="3485"/>
        <item m="1" x="3499"/>
        <item m="1" x="3507"/>
        <item m="1" x="3522"/>
        <item m="1" x="3528"/>
        <item m="1" x="3541"/>
        <item m="1" x="2093"/>
        <item m="1" x="2117"/>
        <item m="1" x="2132"/>
        <item m="1" x="2159"/>
        <item m="1" x="2177"/>
        <item m="1" x="2202"/>
        <item m="1" x="2219"/>
        <item m="1" x="2243"/>
        <item m="1" x="2260"/>
        <item m="1" x="2271"/>
        <item m="1" x="7770"/>
        <item m="1" x="7791"/>
        <item m="1" x="7798"/>
        <item m="1" x="7818"/>
        <item m="1" x="7827"/>
        <item m="1" x="7846"/>
        <item m="1" x="7853"/>
        <item m="1" x="7876"/>
        <item m="1" x="7882"/>
        <item m="1" x="7901"/>
        <item m="1" x="6678"/>
        <item m="1" x="6702"/>
        <item m="1" x="6708"/>
        <item m="1" x="6729"/>
        <item m="1" x="6738"/>
        <item m="1" x="6758"/>
        <item m="1" x="6767"/>
        <item m="1" x="6801"/>
        <item m="1" x="6808"/>
        <item m="1" x="5245"/>
        <item m="1" x="4792"/>
        <item m="1" x="4229"/>
        <item m="1" x="3558"/>
        <item m="1" x="7154"/>
        <item m="1" x="6622"/>
        <item m="1" x="5976"/>
        <item m="1" x="5287"/>
        <item m="1" x="4828"/>
        <item m="1" x="1624"/>
        <item m="1" x="7788"/>
        <item m="1" x="7198"/>
        <item m="1" x="6695"/>
        <item m="1" x="6015"/>
        <item m="1" x="2804"/>
        <item m="1" x="2265"/>
        <item m="1" x="1693"/>
        <item m="1" x="7891"/>
        <item m="1" x="7283"/>
        <item m="1" x="4264"/>
        <item m="1" x="3613"/>
        <item m="1" x="2890"/>
        <item m="1" x="2343"/>
        <item m="1" x="1715"/>
        <item m="1" x="5303"/>
        <item m="1" x="4873"/>
        <item m="1" x="4292"/>
        <item m="1" x="3701"/>
        <item m="1" x="2918"/>
        <item m="1" x="6765"/>
        <item m="1" x="6056"/>
        <item m="1" x="5450"/>
        <item m="1" x="4949"/>
        <item m="1" x="4354"/>
        <item m="1" x="7948"/>
        <item m="1" x="3278"/>
        <item m="1" x="3289"/>
        <item m="1" x="3306"/>
        <item m="1" x="3322"/>
        <item m="1" x="3340"/>
        <item m="1" x="3359"/>
        <item m="1" x="3279"/>
        <item m="1" x="3290"/>
        <item m="1" x="3307"/>
        <item m="1" x="3323"/>
        <item m="1" x="3341"/>
        <item m="1" x="3360"/>
        <item m="1" x="3233"/>
        <item m="1" x="3280"/>
        <item m="1" x="3291"/>
        <item m="1" x="3308"/>
        <item m="1" x="3324"/>
        <item m="1" x="3342"/>
        <item m="1" x="3361"/>
        <item m="1" x="3235"/>
        <item m="1" x="3281"/>
        <item m="1" x="3292"/>
        <item m="1" x="3309"/>
        <item m="1" x="3325"/>
        <item m="1" x="3343"/>
        <item m="1" x="3362"/>
        <item m="1" x="3236"/>
        <item m="1" x="3282"/>
        <item m="1" x="3293"/>
        <item m="1" x="3310"/>
        <item m="1" x="3326"/>
        <item m="1" x="3344"/>
        <item m="1" x="3363"/>
        <item m="1" x="3237"/>
        <item m="1" x="3283"/>
        <item m="1" x="3294"/>
        <item m="1" x="3311"/>
        <item m="1" x="3327"/>
        <item m="1" x="3345"/>
        <item m="1" x="3364"/>
        <item m="1" x="3238"/>
        <item m="1" x="3284"/>
        <item m="1" x="3295"/>
        <item m="1" x="3312"/>
        <item m="1" x="3328"/>
        <item m="1" x="3346"/>
        <item m="1" x="3367"/>
        <item m="1" x="3239"/>
        <item m="1" x="4487"/>
        <item m="1" x="3183"/>
        <item m="1" x="3194"/>
        <item m="1" x="3285"/>
        <item m="1" x="3297"/>
        <item m="1" x="3315"/>
        <item m="1" x="3331"/>
        <item m="1" x="3349"/>
        <item m="1" x="3371"/>
        <item m="1" x="3240"/>
        <item m="1" x="3286"/>
        <item m="1" x="3298"/>
        <item m="1" x="3316"/>
        <item m="1" x="3332"/>
        <item m="1" x="3350"/>
        <item m="1" x="3372"/>
        <item m="1" x="3241"/>
        <item m="1" x="3287"/>
        <item m="1" x="3299"/>
        <item m="1" x="3317"/>
        <item m="1" x="3334"/>
        <item m="1" x="3351"/>
        <item m="1" x="3374"/>
        <item m="1" x="6480"/>
        <item m="1" x="6505"/>
        <item m="1" x="6536"/>
        <item m="1" x="6571"/>
        <item m="1" x="6610"/>
        <item m="1" x="6633"/>
        <item m="1" x="6648"/>
        <item m="1" x="6663"/>
        <item m="1" x="6690"/>
        <item m="1" x="6718"/>
        <item m="1" x="6481"/>
        <item m="1" x="6506"/>
        <item m="1" x="6538"/>
        <item m="1" x="5725"/>
        <item m="1" x="5799"/>
        <item m="1" x="5887"/>
        <item m="1" x="5953"/>
        <item m="1" x="5992"/>
        <item m="1" x="6078"/>
        <item m="1" x="6182"/>
        <item m="1" x="5726"/>
        <item m="1" x="5800"/>
        <item m="1" x="5888"/>
        <item m="1" x="5954"/>
        <item m="1" x="5997"/>
        <item m="1" x="6080"/>
        <item m="1" x="6185"/>
        <item m="1" x="5679"/>
        <item m="1" x="5727"/>
        <item m="1" x="5804"/>
        <item m="1" x="5894"/>
        <item m="1" x="5956"/>
        <item m="1" x="5998"/>
        <item m="1" x="6084"/>
        <item m="1" x="6188"/>
        <item m="1" x="5682"/>
        <item m="1" x="5731"/>
        <item m="1" x="5807"/>
        <item m="1" x="6641"/>
        <item m="1" x="7822"/>
        <item m="1" x="2297"/>
        <item m="1" x="3645"/>
        <item m="1" x="4899"/>
        <item m="1" x="6656"/>
        <item m="1" x="7850"/>
        <item m="1" x="2318"/>
        <item m="1" x="3664"/>
        <item m="1" x="4912"/>
        <item m="1" x="6680"/>
        <item m="1" x="7879"/>
        <item m="1" x="2336"/>
        <item m="1" x="3686"/>
        <item m="1" x="4937"/>
        <item m="1" x="6710"/>
        <item m="1" x="7906"/>
        <item m="1" x="2353"/>
        <item m="1" x="3707"/>
        <item m="1" x="4964"/>
        <item m="1" x="6740"/>
        <item m="1" x="7929"/>
        <item m="1" x="2375"/>
        <item m="1" x="3729"/>
        <item m="1" x="4992"/>
        <item m="1" x="6770"/>
        <item m="1" x="7950"/>
        <item m="1" x="2389"/>
        <item m="1" x="3748"/>
        <item m="1" x="5015"/>
        <item m="1" x="6812"/>
        <item m="1" x="7970"/>
        <item m="1" x="2396"/>
        <item m="1" x="3763"/>
        <item m="1" x="5036"/>
        <item m="1" x="6844"/>
        <item m="1" x="7978"/>
        <item m="1" x="5722"/>
        <item m="1" x="6998"/>
        <item m="1" x="1423"/>
        <item m="1" x="2580"/>
        <item m="1" x="4031"/>
        <item m="1" x="5742"/>
        <item m="1" x="7008"/>
        <item m="1" x="1444"/>
        <item m="1" x="2594"/>
        <item m="1" x="4068"/>
        <item m="1" x="5754"/>
        <item m="1" x="7019"/>
        <item m="1" x="1461"/>
        <item m="1" x="2606"/>
        <item m="1" x="4097"/>
        <item m="1" x="5771"/>
        <item m="1" x="7039"/>
        <item m="1" x="1483"/>
        <item m="1" x="2628"/>
        <item m="1" x="4122"/>
        <item m="1" x="5792"/>
        <item m="1" x="7061"/>
        <item m="1" x="1499"/>
        <item m="1" x="2654"/>
        <item m="1" x="4146"/>
        <item m="1" x="5819"/>
        <item m="1" x="7078"/>
        <item m="1" x="1514"/>
        <item m="1" x="2675"/>
        <item m="1" x="4167"/>
        <item m="1" x="5836"/>
        <item m="1" x="7094"/>
        <item m="1" x="1525"/>
        <item m="1" x="2695"/>
        <item m="1" x="4192"/>
        <item m="1" x="5855"/>
        <item m="1" x="7109"/>
        <item m="1" x="1551"/>
        <item m="1" x="2729"/>
        <item m="1" x="4224"/>
        <item m="1" x="5877"/>
        <item m="1" x="7122"/>
        <item m="1" x="1576"/>
        <item m="1" x="2763"/>
        <item m="1" x="5909"/>
        <item m="1" x="7139"/>
        <item m="1" x="1601"/>
        <item m="1" x="5723"/>
        <item m="1" x="7000"/>
        <item m="1" x="1424"/>
        <item m="1" x="2581"/>
        <item m="1" x="4035"/>
        <item m="1" x="4108"/>
        <item m="1" x="4127"/>
        <item m="1" x="4134"/>
        <item m="1" x="4149"/>
        <item m="1" x="4154"/>
        <item m="1" x="4170"/>
        <item m="1" x="4178"/>
        <item m="1" x="4195"/>
        <item m="1" x="4210"/>
        <item m="1" x="2693"/>
        <item m="1" x="2699"/>
        <item m="1" x="2726"/>
        <item m="1" x="2735"/>
        <item m="1" x="2759"/>
        <item m="1" x="2767"/>
        <item m="1" x="2782"/>
        <item m="1" x="2790"/>
        <item m="1" x="2802"/>
        <item m="1" x="2814"/>
        <item m="1" x="1620"/>
        <item m="1" x="1625"/>
        <item m="1" x="1638"/>
        <item m="1" x="1644"/>
        <item m="1" x="1655"/>
        <item m="1" x="1660"/>
        <item m="1" x="1671"/>
        <item m="1" x="1678"/>
        <item m="1" x="1690"/>
        <item m="1" x="1696"/>
        <item m="1" x="7195"/>
        <item m="1" x="7199"/>
        <item m="1" x="7207"/>
        <item m="1" x="7211"/>
        <item m="1" x="7223"/>
        <item m="1" x="7232"/>
        <item m="1" x="7245"/>
        <item m="1" x="7259"/>
        <item m="1" x="7272"/>
        <item m="1" x="7286"/>
        <item m="1" x="6016"/>
        <item m="1" x="6021"/>
        <item m="1" x="6026"/>
        <item m="1" x="6036"/>
        <item m="1" x="6046"/>
        <item m="1" x="6063"/>
        <item m="1" x="6081"/>
        <item m="1" x="6102"/>
        <item m="1" x="6112"/>
        <item m="1" x="4935"/>
        <item m="1" x="4953"/>
        <item m="1" x="4962"/>
        <item m="1" x="4977"/>
        <item m="1" x="4989"/>
        <item m="1" x="6433"/>
        <item m="1" x="7676"/>
        <item m="1" x="2029"/>
        <item m="1" x="3465"/>
        <item m="1" x="3985"/>
        <item m="1" x="5168"/>
        <item m="1" x="6472"/>
        <item m="1" x="7708"/>
        <item m="1" x="2072"/>
        <item m="1" x="1791"/>
        <item m="1" x="1359"/>
        <item m="1" x="7498"/>
        <item m="1" x="7004"/>
        <item m="1" x="6335"/>
        <item m="1" x="3275"/>
        <item m="1" x="2532"/>
        <item m="1" x="1898"/>
        <item m="1" x="1431"/>
        <item m="1" x="7607"/>
        <item m="1" x="4597"/>
        <item m="1" x="3916"/>
        <item m="1" x="3335"/>
        <item m="1" x="2586"/>
        <item m="1" x="1967"/>
        <item m="1" x="5775"/>
        <item m="1" x="5129"/>
        <item m="1" x="4647"/>
        <item m="1" x="4046"/>
        <item m="1" x="3403"/>
        <item m="1" x="7042"/>
        <item m="1" x="6421"/>
        <item m="1" x="5853"/>
        <item m="1" x="5203"/>
        <item m="1" x="4732"/>
        <item m="1" x="1486"/>
        <item m="1" x="7668"/>
        <item m="1" x="7105"/>
        <item m="1" x="6507"/>
        <item m="1" x="5932"/>
        <item m="1" x="2631"/>
        <item m="1" x="2020"/>
        <item m="1" x="1548"/>
        <item m="1" x="7726"/>
        <item m="1" x="7165"/>
        <item m="1" x="3836"/>
        <item m="1" x="3841"/>
        <item m="1" x="2496"/>
        <item m="1" x="2507"/>
        <item m="1" x="2513"/>
        <item m="1" x="2525"/>
        <item m="1" x="2530"/>
        <item m="1" x="2541"/>
        <item m="1" x="2548"/>
        <item m="1" x="1386"/>
        <item m="1" x="1399"/>
        <item m="1" x="1407"/>
        <item m="1" x="1419"/>
        <item m="1" x="1429"/>
        <item m="1" x="1442"/>
        <item m="1" x="1451"/>
        <item m="1" x="1459"/>
        <item m="1" x="1468"/>
        <item m="1" x="1481"/>
        <item m="1" x="7022"/>
        <item m="1" x="7032"/>
        <item m="1" x="7390"/>
        <item m="1" x="7406"/>
        <item m="1" x="7415"/>
        <item m="1" x="7422"/>
        <item m="1" x="5680"/>
        <item m="1" x="5729"/>
        <item m="1" x="5806"/>
        <item m="1" x="5897"/>
        <item m="1" x="5958"/>
        <item m="1" x="6002"/>
        <item m="1" x="6088"/>
        <item m="1" x="6190"/>
        <item m="1" x="5684"/>
        <item m="1" x="5733"/>
        <item m="1" x="5810"/>
        <item m="1" x="5901"/>
        <item m="1" x="5962"/>
        <item m="1" x="6004"/>
        <item m="1" x="6090"/>
        <item m="1" x="6193"/>
        <item m="1" x="5689"/>
        <item m="1" x="5738"/>
        <item m="1" x="5816"/>
        <item m="1" x="5904"/>
        <item m="1" x="5967"/>
        <item m="1" x="6008"/>
        <item m="1" x="6093"/>
        <item m="1" x="6198"/>
        <item m="1" x="5696"/>
        <item m="1" x="5743"/>
        <item m="1" x="5821"/>
        <item m="1" x="6704"/>
        <item m="1" x="7896"/>
        <item m="1" x="2349"/>
        <item m="1" x="3703"/>
        <item m="1" x="4957"/>
        <item m="1" x="6731"/>
        <item m="1" x="7922"/>
        <item m="1" x="2366"/>
        <item m="1" x="3723"/>
        <item m="1" x="4982"/>
        <item m="1" x="6760"/>
        <item m="1" x="7943"/>
        <item m="1" x="2382"/>
        <item m="1" x="3742"/>
        <item m="1" x="5007"/>
        <item m="1" x="6803"/>
        <item m="1" x="7966"/>
        <item m="1" x="2393"/>
        <item m="1" x="3757"/>
        <item m="1" x="5030"/>
        <item m="1" x="6837"/>
        <item m="1" x="7974"/>
        <item m="1" x="2400"/>
        <item m="1" x="3765"/>
        <item m="1" x="3781"/>
        <item m="1" x="3799"/>
        <item m="1" x="3818"/>
        <item m="1" x="3831"/>
        <item m="1" x="3750"/>
        <item m="1" x="3767"/>
        <item m="1" x="3783"/>
        <item m="1" x="3802"/>
        <item m="1" x="3821"/>
        <item m="1" x="3832"/>
        <item m="1" x="3751"/>
        <item m="1" x="3768"/>
        <item m="1" x="3784"/>
        <item m="1" x="3803"/>
        <item m="1" x="3822"/>
        <item m="1" x="3833"/>
        <item m="1" x="3774"/>
        <item m="1" x="5048"/>
        <item m="1" x="6865"/>
        <item m="1" x="7992"/>
        <item m="1" x="2406"/>
        <item m="1" x="3790"/>
        <item m="1" x="5066"/>
        <item m="1" x="6893"/>
        <item m="1" x="2411"/>
        <item m="1" x="3809"/>
        <item m="1" x="6915"/>
        <item m="1" x="1208"/>
        <item m="1" x="3752"/>
        <item m="1" x="3769"/>
        <item m="1" x="3785"/>
        <item m="1" x="3804"/>
        <item m="1" x="3823"/>
        <item m="1" x="3834"/>
        <item m="1" x="3754"/>
        <item m="1" x="3771"/>
        <item m="1" x="3786"/>
        <item m="1" x="3805"/>
        <item m="1" x="3824"/>
        <item m="1" x="3835"/>
        <item m="1" x="5761"/>
        <item m="1" x="7030"/>
        <item m="1" x="1470"/>
        <item m="1" x="5338"/>
        <item m="1" x="5372"/>
        <item m="1" x="5415"/>
        <item m="1" x="5462"/>
        <item m="1" x="5508"/>
        <item m="1" x="5307"/>
        <item m="1" x="5340"/>
        <item m="1" x="5374"/>
        <item m="1" x="5417"/>
        <item m="1" x="5465"/>
        <item m="1" x="5511"/>
        <item m="1" x="5309"/>
        <item m="1" x="5342"/>
        <item m="1" x="5376"/>
        <item m="1" x="5419"/>
        <item m="1" x="5468"/>
        <item m="1" x="5514"/>
        <item m="1" x="5311"/>
        <item m="1" x="5345"/>
        <item m="1" x="5379"/>
        <item m="1" x="5422"/>
        <item m="1" x="5471"/>
        <item m="1" x="5517"/>
        <item m="1" x="5314"/>
        <item m="1" x="5348"/>
        <item m="1" x="5382"/>
        <item m="1" x="5426"/>
        <item m="1" x="5475"/>
        <item m="1" x="5521"/>
        <item m="1" x="5317"/>
        <item m="1" x="5351"/>
        <item m="1" x="5385"/>
        <item m="1" x="5429"/>
        <item m="1" x="5478"/>
        <item m="1" x="5524"/>
        <item m="1" x="5320"/>
        <item m="1" x="5354"/>
        <item m="1" x="5390"/>
        <item m="1" x="5434"/>
        <item m="1" x="5482"/>
        <item m="1" x="5527"/>
        <item m="1" x="5323"/>
        <item m="1" x="5357"/>
        <item m="1" x="5393"/>
        <item m="1" x="5437"/>
        <item m="1" x="5485"/>
        <item m="1" x="5530"/>
        <item m="1" x="5326"/>
        <item m="1" x="5361"/>
        <item m="1" x="5397"/>
        <item m="1" x="5441"/>
        <item m="1" x="5489"/>
        <item m="1" x="5535"/>
        <item m="1" x="5329"/>
        <item m="1" x="5364"/>
        <item m="1" x="5400"/>
        <item m="1" x="5444"/>
        <item m="1" x="5492"/>
        <item m="1" x="5538"/>
        <item m="1" x="1798"/>
        <item m="1" x="1822"/>
        <item m="1" x="1850"/>
        <item m="1" x="1882"/>
        <item m="1" x="1905"/>
        <item m="1" x="1773"/>
        <item m="1" x="1800"/>
        <item m="1" x="1824"/>
        <item m="1" x="1853"/>
        <item m="1" x="1884"/>
        <item m="1" x="1907"/>
        <item m="1" x="1775"/>
        <item m="1" x="1802"/>
        <item m="1" x="1826"/>
        <item m="1" x="1855"/>
        <item m="1" x="1886"/>
        <item m="1" x="1909"/>
        <item m="1" x="1777"/>
        <item m="1" x="1804"/>
        <item m="1" x="1828"/>
        <item m="1" x="1857"/>
        <item m="1" x="1889"/>
        <item m="1" x="1911"/>
        <item m="1" x="1781"/>
        <item m="1" x="1807"/>
        <item m="1" x="1831"/>
        <item m="1" x="1860"/>
        <item m="1" x="1892"/>
        <item m="1" x="1913"/>
        <item m="1" x="1783"/>
        <item m="1" x="1809"/>
        <item m="1" x="1834"/>
        <item m="1" x="1864"/>
        <item m="1" x="1895"/>
        <item m="1" x="1916"/>
        <item m="1" x="1786"/>
        <item m="1" x="1811"/>
        <item m="1" x="1835"/>
        <item m="1" x="1865"/>
        <item m="1" x="1896"/>
        <item m="1" x="1917"/>
        <item m="1" x="1787"/>
        <item m="1" x="1812"/>
        <item m="1" x="1836"/>
        <item m="1" x="1867"/>
        <item m="1" x="1897"/>
        <item m="1" x="1918"/>
        <item m="1" x="1788"/>
        <item m="1" x="1813"/>
        <item m="1" x="1839"/>
        <item m="1" x="1869"/>
        <item m="1" x="1900"/>
        <item m="1" x="1919"/>
        <item m="1" x="1790"/>
        <item m="1" x="1815"/>
        <item m="1" x="1842"/>
        <item m="1" x="1870"/>
        <item m="1" x="1901"/>
        <item m="1" x="1920"/>
        <item m="1" x="2612"/>
        <item m="1" x="4105"/>
        <item m="1" x="5780"/>
        <item m="1" x="7052"/>
        <item m="1" x="1493"/>
        <item m="1" x="2638"/>
        <item m="1" x="4129"/>
        <item m="1" x="5801"/>
        <item m="1" x="7069"/>
        <item m="1" x="1506"/>
        <item m="1" x="2659"/>
        <item m="1" x="4151"/>
        <item m="1" x="5828"/>
        <item m="1" x="7086"/>
        <item m="1" x="1519"/>
        <item m="1" x="2680"/>
        <item m="1" x="4174"/>
        <item m="1" x="5845"/>
        <item m="1" x="7100"/>
        <item m="1" x="1540"/>
        <item m="1" x="2709"/>
        <item m="1" x="4207"/>
        <item m="1" x="5863"/>
        <item m="1" x="7116"/>
        <item m="1" x="1568"/>
        <item m="1" x="2744"/>
        <item m="1" x="4230"/>
        <item m="1" x="5889"/>
        <item m="1" x="7129"/>
        <item m="1" x="1591"/>
        <item m="1" x="2777"/>
        <item m="1" x="5918"/>
        <item m="1" x="7148"/>
        <item m="1" x="1617"/>
        <item m="1" x="3561"/>
        <item m="1" x="5930"/>
        <item m="1" x="7163"/>
        <item m="1" x="2211"/>
        <item m="1" x="3582"/>
        <item m="1" x="5943"/>
        <item m="1" x="7778"/>
        <item m="1" x="2252"/>
        <item m="1" x="3610"/>
        <item m="1" x="5763"/>
        <item m="1" x="7031"/>
        <item m="1" x="1471"/>
        <item m="1" x="2613"/>
        <item m="1" x="4107"/>
        <item m="1" x="6811"/>
        <item m="1" x="6843"/>
        <item m="1" x="6873"/>
        <item m="1" x="6899"/>
        <item m="1" x="6924"/>
        <item m="1" x="6773"/>
        <item m="1" x="6815"/>
        <item m="1" x="6847"/>
        <item m="1" x="6876"/>
        <item m="1" x="6902"/>
        <item m="1" x="6927"/>
        <item m="1" x="6775"/>
        <item m="1" x="6817"/>
        <item m="1" x="6849"/>
        <item m="1" x="6878"/>
        <item m="1" x="6904"/>
        <item m="1" x="6930"/>
        <item m="1" x="6776"/>
        <item m="1" x="6818"/>
        <item m="1" x="6850"/>
        <item m="1" x="6879"/>
        <item m="1" x="6905"/>
        <item m="1" x="6931"/>
        <item m="1" x="6777"/>
        <item m="1" x="6819"/>
        <item m="1" x="6851"/>
        <item m="1" x="6880"/>
        <item m="1" x="6906"/>
        <item m="1" x="6932"/>
        <item m="1" x="6778"/>
        <item m="1" x="6821"/>
        <item m="1" x="6852"/>
        <item m="1" x="6881"/>
        <item m="1" x="6907"/>
        <item m="1" x="6934"/>
        <item m="1" x="6780"/>
        <item m="1" x="6825"/>
        <item m="1" x="6856"/>
        <item m="1" x="6884"/>
        <item m="1" x="6909"/>
        <item m="1" x="6936"/>
        <item m="1" x="6782"/>
        <item m="1" x="6826"/>
        <item m="1" x="6857"/>
        <item m="1" x="6885"/>
        <item m="1" x="6911"/>
        <item m="1" x="6937"/>
        <item m="1" x="6785"/>
        <item m="1" x="6827"/>
        <item m="1" x="6858"/>
        <item m="1" x="6886"/>
        <item m="1" x="6912"/>
        <item m="1" x="6938"/>
        <item m="1" x="6787"/>
        <item m="1" x="6829"/>
        <item m="1" x="6859"/>
        <item m="1" x="6887"/>
        <item m="1" x="6913"/>
        <item m="1" x="6940"/>
        <item m="1" x="3448"/>
        <item m="1" x="3458"/>
        <item m="1" x="3477"/>
        <item m="1" x="3486"/>
        <item m="1" x="3500"/>
        <item m="1" x="3508"/>
        <item m="1" x="3523"/>
        <item m="1" x="3529"/>
        <item m="1" x="3542"/>
        <item m="1" x="2094"/>
        <item m="1" x="2118"/>
        <item m="1" x="2133"/>
        <item m="1" x="2160"/>
        <item m="1" x="2178"/>
        <item m="1" x="2203"/>
        <item m="1" x="2220"/>
        <item m="1" x="2244"/>
        <item m="1" x="2261"/>
        <item m="1" x="2272"/>
        <item m="1" x="7771"/>
        <item m="1" x="7792"/>
        <item m="1" x="7799"/>
        <item m="1" x="7819"/>
        <item m="1" x="7828"/>
        <item m="1" x="7847"/>
        <item m="1" x="7854"/>
        <item m="1" x="7877"/>
        <item m="1" x="7883"/>
        <item m="1" x="7902"/>
        <item m="1" x="6679"/>
        <item m="1" x="6703"/>
        <item m="1" x="6709"/>
        <item m="1" x="6730"/>
        <item m="1" x="6739"/>
        <item m="1" x="6759"/>
        <item m="1" x="6768"/>
        <item m="1" x="6802"/>
        <item m="1" x="6809"/>
        <item m="1" x="6836"/>
        <item m="1" x="5334"/>
        <item m="1" x="5359"/>
        <item m="1" x="5369"/>
        <item m="1" x="5395"/>
        <item m="1" x="5410"/>
        <item m="1" x="5439"/>
        <item m="1" x="5452"/>
        <item m="1" x="5487"/>
        <item m="1" x="5497"/>
        <item m="1" x="5532"/>
        <item m="1" x="4332"/>
        <item m="1" x="4338"/>
        <item m="1" x="4350"/>
        <item m="1" x="4356"/>
        <item m="1" x="4379"/>
        <item m="1" x="4383"/>
        <item m="1" x="4410"/>
        <item m="1" x="3068"/>
        <item m="1" x="3078"/>
        <item m="1" x="5148"/>
        <item m="1" x="6451"/>
        <item m="1" x="7695"/>
        <item m="1" x="2051"/>
        <item m="1" x="3491"/>
        <item m="1" x="2579"/>
        <item m="1" x="4022"/>
        <item m="1" x="5192"/>
        <item m="1" x="6496"/>
        <item m="1" x="7719"/>
        <item m="1" x="2107"/>
        <item m="1" x="2266"/>
        <item m="1" x="1694"/>
        <item m="1" x="7892"/>
        <item m="1" x="7284"/>
        <item m="1" x="4265"/>
        <item m="1" x="3614"/>
        <item m="1" x="2891"/>
        <item m="1" x="2344"/>
        <item m="1" x="1716"/>
        <item m="1" x="5304"/>
        <item m="1" x="4874"/>
        <item m="1" x="4293"/>
        <item m="1" x="3702"/>
        <item m="1" x="2919"/>
        <item m="1" x="6766"/>
        <item m="1" x="6057"/>
        <item m="1" x="5451"/>
        <item m="1" x="4950"/>
        <item m="1" x="4355"/>
        <item m="1" x="7949"/>
        <item m="1" x="7335"/>
        <item m="1" x="6895"/>
        <item m="1" x="6157"/>
        <item m="1" x="5605"/>
        <item m="1" x="2388"/>
        <item m="1" x="1723"/>
        <item m="1" x="7379"/>
        <item m="1" x="6951"/>
        <item m="1" x="3747"/>
        <item m="1" x="3011"/>
        <item m="1" x="2413"/>
        <item m="1" x="1742"/>
        <item m="1" x="1281"/>
        <item m="1" x="5014"/>
        <item m="1" x="3195"/>
        <item m="1" x="3223"/>
        <item m="1" x="3234"/>
        <item m="1" x="3269"/>
        <item m="1" x="1832"/>
        <item m="1" x="1844"/>
        <item m="1" x="1862"/>
        <item m="1" x="1876"/>
        <item m="1" x="1893"/>
        <item m="1" x="1902"/>
        <item m="1" x="1914"/>
        <item m="1" x="1921"/>
        <item m="1" x="1930"/>
        <item m="1" x="7544"/>
        <item m="1" x="7563"/>
        <item m="1" x="7573"/>
        <item m="1" x="7589"/>
        <item m="1" x="7603"/>
        <item m="1" x="7619"/>
        <item m="1" x="7635"/>
        <item m="1" x="7641"/>
        <item m="1" x="7658"/>
        <item m="1" x="7667"/>
        <item m="1" x="6402"/>
        <item m="1" x="6417"/>
        <item m="1" x="6243"/>
        <item m="1" x="6249"/>
        <item m="1" x="5683"/>
        <item m="1" x="5732"/>
        <item m="1" x="5808"/>
        <item m="1" x="5899"/>
        <item m="1" x="5961"/>
        <item m="1" x="6003"/>
        <item m="1" x="6089"/>
        <item m="1" x="6191"/>
        <item m="1" x="5688"/>
        <item m="1" x="5737"/>
        <item m="1" x="5815"/>
        <item m="1" x="5903"/>
        <item m="1" x="5964"/>
        <item m="1" x="6006"/>
        <item m="1" x="6092"/>
        <item m="1" x="6195"/>
        <item m="1" x="5693"/>
        <item m="1" x="5741"/>
        <item m="1" x="5818"/>
        <item m="1" x="5907"/>
        <item m="1" x="5969"/>
        <item m="1" x="6010"/>
        <item m="1" x="6097"/>
        <item m="1" x="6201"/>
        <item m="1" x="5701"/>
        <item m="1" x="5748"/>
        <item m="1" x="5824"/>
        <item m="1" x="6711"/>
        <item m="1" x="7907"/>
        <item m="1" x="2354"/>
        <item m="1" x="3708"/>
        <item m="1" x="4965"/>
        <item m="1" x="6741"/>
        <item m="1" x="7930"/>
        <item m="1" x="2376"/>
        <item m="1" x="3730"/>
        <item m="1" x="4993"/>
        <item m="1" x="6771"/>
        <item m="1" x="7951"/>
        <item m="1" x="2390"/>
        <item m="1" x="3749"/>
        <item m="1" x="5016"/>
        <item m="1" x="6813"/>
        <item m="1" x="7971"/>
        <item m="1" x="2397"/>
        <item m="1" x="3764"/>
        <item m="1" x="5037"/>
        <item m="1" x="6845"/>
        <item m="1" x="7979"/>
        <item m="1" x="2404"/>
        <item m="1" x="2423"/>
        <item m="1" x="2439"/>
        <item m="1" x="2459"/>
        <item m="1" x="2478"/>
        <item m="1" x="2500"/>
        <item m="1" x="2518"/>
        <item m="1" x="2535"/>
        <item m="1" x="2416"/>
        <item m="1" x="2425"/>
        <item m="1" x="2441"/>
        <item m="1" x="2461"/>
        <item m="1" x="2480"/>
        <item m="1" x="2502"/>
        <item m="1" x="2521"/>
        <item m="1" x="2538"/>
        <item m="1" x="2417"/>
        <item m="1" x="2426"/>
        <item m="1" x="2442"/>
        <item m="1" x="2462"/>
        <item m="1" x="2481"/>
        <item m="1" x="2504"/>
        <item m="1" x="2523"/>
        <item m="1" x="2539"/>
        <item m="1" x="3780"/>
        <item m="1" x="5055"/>
        <item m="1" x="6874"/>
        <item m="1" x="7996"/>
        <item m="1" x="2409"/>
        <item m="1" x="3798"/>
        <item m="1" x="6900"/>
        <item m="1" x="1197"/>
        <item m="1" x="2420"/>
        <item m="1" x="6925"/>
        <item m="1" x="1211"/>
        <item m="1" x="2418"/>
        <item m="1" x="2427"/>
        <item m="1" x="2443"/>
        <item m="1" x="2463"/>
        <item m="1" x="2482"/>
        <item m="1" x="2505"/>
        <item m="1" x="2524"/>
        <item m="1" x="2540"/>
        <item m="1" x="2419"/>
        <item m="1" x="2428"/>
        <item m="1" x="2444"/>
        <item m="1" x="2464"/>
        <item m="1" x="2483"/>
        <item m="1" x="2506"/>
        <item m="1" x="5772"/>
        <item m="1" x="7040"/>
        <item m="1" x="1484"/>
        <item m="1" x="4312"/>
        <item m="1" x="4324"/>
        <item m="1" x="4340"/>
        <item m="1" x="4367"/>
        <item m="1" x="4397"/>
        <item m="1" x="4433"/>
        <item m="1" x="4471"/>
        <item m="1" x="4506"/>
        <item m="1" x="4295"/>
        <item m="1" x="4313"/>
        <item m="1" x="4325"/>
        <item m="1" x="4341"/>
        <item m="1" x="4369"/>
        <item m="1" x="4399"/>
        <item m="1" x="4436"/>
        <item m="1" x="4473"/>
        <item m="1" x="4296"/>
        <item m="1" x="4314"/>
        <item m="1" x="4326"/>
        <item m="1" x="4343"/>
        <item m="1" x="4371"/>
        <item m="1" x="4401"/>
        <item m="1" x="4438"/>
        <item m="1" x="4475"/>
        <item m="1" x="4297"/>
        <item m="1" x="4315"/>
        <item m="1" x="4327"/>
        <item m="1" x="4344"/>
        <item m="1" x="4372"/>
        <item m="1" x="4402"/>
        <item m="1" x="4439"/>
        <item m="1" x="4476"/>
        <item m="1" x="4299"/>
        <item m="1" x="4317"/>
        <item m="1" x="4328"/>
        <item m="1" x="4346"/>
        <item m="1" x="4374"/>
        <item m="1" x="4405"/>
        <item m="1" x="4442"/>
        <item m="1" x="4479"/>
        <item m="1" x="4300"/>
        <item m="1" x="4318"/>
        <item m="1" x="4329"/>
        <item m="1" x="4347"/>
        <item m="1" x="4375"/>
        <item m="1" x="4406"/>
        <item m="1" x="4443"/>
        <item m="1" x="4480"/>
        <item m="1" x="4301"/>
        <item m="1" x="4319"/>
        <item m="1" x="4330"/>
        <item m="1" x="4348"/>
        <item m="1" x="4377"/>
        <item m="1" x="4408"/>
        <item m="1" x="4444"/>
        <item m="1" x="4481"/>
        <item m="1" x="4302"/>
        <item m="1" x="4320"/>
        <item m="1" x="4331"/>
        <item m="1" x="4349"/>
        <item m="1" x="4378"/>
        <item m="1" x="4409"/>
        <item m="1" x="4445"/>
        <item m="1" x="4482"/>
        <item m="1" x="4304"/>
        <item m="1" x="4321"/>
        <item m="1" x="4333"/>
        <item m="1" x="4351"/>
        <item m="1" x="4380"/>
        <item m="1" x="4413"/>
        <item m="1" x="4449"/>
        <item m="1" x="4486"/>
        <item m="1" x="4305"/>
        <item m="1" x="4322"/>
        <item m="1" x="4334"/>
        <item m="1" x="4352"/>
        <item m="1" x="4381"/>
        <item m="1" x="4414"/>
        <item m="1" x="4450"/>
        <item m="1" x="4488"/>
        <item m="1" x="7473"/>
        <item m="1" x="7474"/>
        <item m="1" x="7476"/>
        <item m="1" x="7477"/>
        <item m="1" x="7479"/>
        <item m="1" x="7481"/>
        <item m="1" x="7484"/>
        <item m="1" x="7486"/>
        <item m="1" x="7488"/>
        <item m="1" x="7510"/>
        <item m="1" x="7537"/>
        <item m="1" x="7567"/>
        <item m="1" x="7597"/>
        <item m="1" x="7629"/>
        <item m="1" x="7653"/>
        <item m="1" x="7677"/>
        <item m="1" x="7478"/>
        <item m="1" x="7511"/>
        <item m="1" x="7539"/>
        <item m="1" x="7569"/>
        <item m="1" x="7599"/>
        <item m="1" x="7631"/>
        <item m="1" x="7654"/>
        <item m="1" x="7678"/>
        <item m="1" x="7480"/>
        <item m="1" x="7512"/>
        <item m="1" x="7541"/>
        <item m="1" x="7570"/>
        <item m="1" x="7600"/>
        <item m="1" x="7632"/>
        <item m="1" x="7655"/>
        <item m="1" x="7679"/>
        <item m="1" x="7482"/>
        <item m="1" x="7513"/>
        <item m="1" x="7542"/>
        <item m="1" x="7571"/>
        <item m="1" x="7601"/>
        <item m="1" x="7633"/>
        <item m="1" x="7656"/>
        <item m="1" x="7680"/>
        <item m="1" x="4342"/>
        <item m="1" x="4699"/>
        <item m="1" x="7485"/>
        <item m="1" x="7514"/>
        <item m="1" x="7543"/>
        <item m="1" x="7572"/>
        <item m="1" x="7602"/>
        <item m="1" x="7634"/>
        <item m="1" x="7657"/>
        <item m="1" x="7681"/>
        <item m="1" x="5581"/>
        <item m="1" x="5908"/>
        <item m="1" x="7487"/>
        <item m="1" x="7516"/>
        <item m="1" x="7545"/>
        <item m="1" x="7574"/>
        <item m="1" x="7604"/>
        <item m="1" x="7636"/>
        <item m="1" x="7659"/>
        <item m="1" x="7682"/>
        <item m="1" x="7489"/>
        <item m="1" x="7517"/>
        <item m="1" x="7546"/>
        <item m="1" x="7575"/>
        <item m="1" x="7605"/>
        <item m="1" x="7637"/>
        <item m="1" x="7660"/>
        <item m="1" x="7683"/>
        <item m="1" x="7490"/>
        <item m="1" x="7518"/>
        <item m="1" x="7547"/>
        <item m="1" x="7576"/>
        <item m="1" x="7606"/>
        <item m="1" x="7638"/>
        <item m="1" x="7661"/>
        <item m="1" x="7684"/>
        <item m="1" x="7491"/>
        <item m="1" x="7519"/>
        <item m="1" x="7550"/>
        <item m="1" x="7578"/>
        <item m="1" x="7609"/>
        <item m="1" x="7639"/>
        <item m="1" x="7662"/>
        <item m="1" x="7685"/>
        <item m="1" x="7493"/>
        <item m="1" x="7522"/>
        <item m="1" x="7553"/>
        <item m="1" x="7579"/>
        <item m="1" x="7610"/>
        <item m="1" x="7640"/>
        <item m="1" x="7666"/>
        <item m="1" x="7689"/>
        <item m="1" x="4198"/>
        <item m="1" x="4199"/>
        <item m="1" x="4201"/>
        <item m="1" x="4203"/>
        <item m="1" x="4205"/>
        <item m="1" x="2629"/>
        <item m="1" x="4123"/>
        <item m="1" x="5793"/>
        <item m="1" x="7062"/>
        <item m="1" x="1500"/>
        <item m="1" x="2655"/>
        <item m="1" x="4147"/>
        <item m="1" x="5820"/>
        <item m="1" x="7079"/>
        <item m="1" x="1515"/>
        <item m="1" x="2676"/>
        <item m="1" x="4168"/>
        <item m="1" x="5837"/>
        <item m="1" x="7095"/>
        <item m="1" x="1526"/>
        <item m="1" x="2696"/>
        <item m="1" x="4193"/>
        <item m="1" x="5856"/>
        <item m="1" x="7110"/>
        <item m="1" x="1552"/>
        <item m="1" x="2730"/>
        <item m="1" x="4225"/>
        <item m="1" x="5878"/>
        <item m="1" x="7123"/>
        <item m="1" x="1577"/>
        <item m="1" x="2764"/>
        <item m="1" x="5910"/>
        <item m="1" x="7140"/>
        <item m="1" x="1602"/>
        <item m="1" x="5925"/>
        <item m="1" x="7155"/>
        <item m="1" x="3571"/>
        <item m="1" x="5939"/>
        <item m="1" x="2235"/>
        <item m="1" x="3594"/>
        <item m="1" x="7795"/>
        <item m="1" x="2269"/>
        <item m="1" x="3620"/>
        <item m="1" x="5774"/>
        <item m="1" x="7041"/>
        <item m="1" x="1485"/>
        <item m="1" x="2630"/>
        <item m="1" x="4125"/>
        <item m="1" x="5498"/>
        <item m="1" x="5546"/>
        <item m="1" x="5579"/>
        <item m="1" x="5611"/>
        <item m="1" x="5641"/>
        <item m="1" x="5667"/>
        <item m="1" x="5692"/>
        <item m="1" x="5710"/>
        <item m="1" x="5454"/>
        <item m="1" x="5500"/>
        <item m="1" x="5547"/>
        <item m="1" x="5580"/>
        <item m="1" x="5612"/>
        <item m="1" x="5642"/>
        <item m="1" x="5669"/>
        <item m="1" x="5694"/>
        <item m="1" x="5455"/>
        <item m="1" x="5501"/>
        <item m="1" x="5548"/>
        <item m="1" x="5582"/>
        <item m="1" x="5613"/>
        <item m="1" x="5643"/>
        <item m="1" x="5670"/>
        <item m="1" x="5695"/>
        <item m="1" x="5456"/>
        <item m="1" x="5502"/>
        <item m="1" x="5549"/>
        <item m="1" x="5583"/>
        <item m="1" x="5614"/>
        <item m="1" x="5644"/>
        <item m="1" x="5671"/>
        <item m="1" x="5698"/>
        <item m="1" x="5457"/>
        <item m="1" x="5503"/>
        <item m="1" x="5550"/>
        <item m="1" x="5585"/>
        <item m="1" x="5615"/>
        <item m="1" x="5645"/>
        <item m="1" x="5672"/>
        <item m="1" x="5700"/>
        <item m="1" x="5458"/>
        <item m="1" x="5504"/>
        <item m="1" x="5551"/>
        <item m="1" x="5586"/>
        <item m="1" x="5616"/>
        <item m="1" x="5646"/>
        <item m="1" x="5673"/>
        <item m="1" x="5702"/>
        <item m="1" x="5459"/>
        <item m="1" x="5505"/>
        <item m="1" x="5552"/>
        <item m="1" x="5588"/>
        <item m="1" x="5618"/>
        <item m="1" x="5648"/>
        <item m="1" x="5675"/>
        <item m="1" x="5703"/>
        <item m="1" x="5460"/>
        <item m="1" x="5506"/>
        <item m="1" x="5553"/>
        <item m="1" x="5589"/>
        <item m="1" x="5620"/>
        <item m="1" x="5649"/>
        <item m="1" x="5676"/>
        <item m="1" x="5705"/>
        <item m="1" x="5463"/>
        <item m="1" x="5509"/>
        <item m="1" x="5554"/>
        <item m="1" x="5590"/>
        <item m="1" x="5621"/>
        <item m="1" x="5650"/>
        <item m="1" x="5677"/>
        <item m="1" x="5706"/>
        <item m="1" x="5466"/>
        <item m="1" x="5512"/>
        <item m="1" x="5555"/>
        <item m="1" x="5591"/>
        <item m="1" x="5622"/>
        <item m="1" x="5651"/>
        <item m="1" x="5678"/>
        <item m="1" x="5707"/>
        <item m="1" x="1878"/>
        <item m="1" x="1879"/>
        <item m="1" x="1880"/>
        <item m="1" x="7515"/>
        <item m="1" x="7520"/>
        <item m="1" x="4206"/>
        <item m="1" x="7257"/>
        <item m="1" x="2700"/>
        <item m="1" x="2727"/>
        <item m="1" x="2736"/>
        <item m="1" x="2760"/>
        <item m="1" x="2768"/>
        <item m="1" x="2783"/>
        <item m="1" x="2791"/>
        <item m="1" x="2803"/>
        <item m="1" x="2815"/>
        <item m="1" x="1621"/>
        <item m="1" x="1626"/>
        <item m="1" x="1639"/>
        <item m="1" x="1645"/>
        <item m="1" x="1656"/>
        <item m="1" x="1661"/>
        <item m="1" x="1672"/>
        <item m="1" x="1679"/>
        <item m="1" x="1691"/>
        <item m="1" x="1697"/>
        <item m="1" x="7196"/>
        <item m="1" x="7200"/>
        <item m="1" x="7208"/>
        <item m="1" x="7212"/>
        <item m="1" x="7224"/>
        <item m="1" x="7233"/>
        <item m="1" x="7246"/>
        <item m="1" x="7260"/>
        <item m="1" x="7273"/>
        <item m="1" x="7287"/>
        <item m="1" x="6012"/>
        <item m="1" x="6017"/>
        <item m="1" x="6022"/>
        <item m="1" x="6027"/>
        <item m="1" x="6037"/>
        <item m="1" x="6047"/>
        <item m="1" x="6064"/>
        <item m="1" x="6082"/>
        <item m="1" x="6103"/>
        <item m="1" x="6113"/>
        <item m="1" x="4898"/>
        <item m="1" x="4909"/>
        <item m="1" x="4911"/>
        <item m="1" x="4927"/>
        <item m="1" x="4936"/>
        <item m="1" x="4954"/>
        <item m="1" x="4963"/>
        <item m="1" x="4978"/>
        <item m="1" x="4990"/>
        <item m="1" x="3760"/>
        <item m="1" x="3772"/>
        <item m="1" x="3777"/>
        <item m="1" x="3787"/>
        <item m="1" x="3794"/>
        <item m="1" x="3986"/>
        <item m="1" x="5169"/>
        <item m="1" x="6473"/>
        <item m="1" x="7709"/>
        <item m="1" x="2073"/>
        <item m="1" x="3514"/>
        <item m="1" x="1441"/>
        <item m="1" x="2592"/>
        <item m="1" x="4059"/>
        <item m="1" x="5214"/>
        <item m="1" x="6523"/>
        <item m="1" x="7729"/>
        <item m="1" x="2147"/>
        <item m="1" x="3276"/>
        <item m="1" x="2533"/>
        <item m="1" x="1899"/>
        <item m="1" x="1432"/>
        <item m="1" x="7608"/>
        <item m="1" x="4598"/>
        <item m="1" x="3917"/>
        <item m="1" x="3336"/>
        <item m="1" x="2587"/>
        <item m="1" x="1968"/>
        <item m="1" x="5776"/>
        <item m="1" x="5130"/>
        <item m="1" x="4648"/>
        <item m="1" x="4047"/>
        <item m="1" x="3404"/>
        <item m="1" x="7043"/>
        <item m="1" x="6422"/>
        <item m="1" x="5854"/>
        <item m="1" x="5204"/>
        <item m="1" x="4733"/>
        <item m="1" x="1487"/>
        <item m="1" x="7669"/>
        <item m="1" x="7106"/>
        <item m="1" x="6508"/>
        <item m="1" x="5933"/>
        <item m="1" x="2632"/>
        <item m="1" x="2021"/>
        <item m="1" x="1549"/>
        <item m="1" x="7727"/>
        <item m="1" x="7166"/>
        <item m="1" x="4126"/>
        <item m="1" x="3456"/>
        <item m="1" x="2725"/>
        <item m="1" x="2131"/>
        <item m="1" x="1637"/>
        <item m="1" x="2508"/>
        <item m="1" x="2514"/>
        <item m="1" x="2526"/>
        <item m="1" x="2531"/>
        <item m="1" x="2542"/>
        <item m="1" x="2549"/>
        <item m="1" x="1387"/>
        <item m="1" x="1400"/>
        <item m="1" x="1408"/>
        <item m="1" x="1420"/>
        <item m="1" x="1430"/>
        <item m="1" x="1443"/>
        <item m="1" x="1452"/>
        <item m="1" x="1460"/>
        <item m="1" x="1469"/>
        <item m="1" x="1482"/>
        <item m="1" x="7023"/>
        <item m="1" x="7033"/>
        <item m="1" x="7044"/>
        <item m="1" x="7056"/>
        <item m="1" x="7063"/>
        <item m="1" x="7071"/>
        <item m="1" x="7081"/>
        <item m="1" x="7088"/>
        <item m="1" x="7097"/>
        <item m="1" x="7103"/>
        <item m="1" x="5835"/>
        <item m="1" x="5844"/>
        <item m="1" x="5685"/>
        <item m="1" x="5734"/>
        <item m="1" x="5811"/>
        <item m="1" x="5902"/>
        <item m="1" x="5963"/>
        <item m="1" x="6005"/>
        <item m="1" x="6091"/>
        <item m="1" x="6194"/>
        <item m="1" x="5690"/>
        <item m="1" x="5739"/>
        <item m="1" x="5817"/>
        <item m="1" x="5905"/>
        <item m="1" x="5968"/>
        <item m="1" x="6009"/>
        <item m="1" x="6094"/>
        <item m="1" x="6199"/>
        <item m="1" x="5697"/>
        <item m="1" x="5744"/>
        <item m="1" x="5822"/>
        <item m="1" x="5911"/>
        <item m="1" x="5970"/>
        <item m="1" x="6011"/>
        <item m="1" x="6100"/>
        <item m="1" x="6203"/>
        <item m="1" x="5704"/>
        <item m="1" x="5750"/>
        <item m="1" x="5826"/>
        <item m="1" x="6732"/>
        <item m="1" x="7923"/>
        <item m="1" x="2367"/>
        <item m="1" x="3724"/>
        <item m="1" x="4983"/>
        <item m="1" x="6761"/>
        <item m="1" x="7944"/>
        <item m="1" x="2383"/>
        <item m="1" x="3743"/>
        <item m="1" x="5008"/>
        <item m="1" x="6804"/>
        <item m="1" x="7967"/>
        <item m="1" x="2394"/>
        <item m="1" x="3758"/>
        <item m="1" x="5031"/>
        <item m="1" x="6838"/>
        <item m="1" x="7975"/>
        <item m="1" x="2401"/>
        <item m="1" x="3775"/>
        <item m="1" x="5049"/>
        <item m="1" x="6866"/>
        <item m="1" x="7993"/>
        <item m="1" x="2407"/>
        <item m="1" x="1310"/>
        <item m="1" x="1334"/>
        <item m="1" x="1358"/>
        <item m="1" x="1372"/>
        <item m="1" x="1393"/>
        <item m="1" x="1413"/>
        <item m="1" x="1434"/>
        <item m="1" x="1454"/>
        <item m="1" x="1474"/>
        <item m="1" x="1283"/>
        <item m="1" x="1313"/>
        <item m="1" x="1337"/>
        <item m="1" x="1361"/>
        <item m="1" x="1375"/>
        <item m="1" x="1395"/>
        <item m="1" x="1415"/>
        <item m="1" x="1436"/>
        <item m="1" x="1456"/>
        <item m="1" x="1477"/>
        <item m="1" x="1284"/>
        <item m="1" x="1315"/>
        <item m="1" x="1338"/>
        <item m="1" x="1362"/>
        <item m="1" x="1376"/>
        <item m="1" x="1396"/>
        <item m="1" x="1417"/>
        <item m="1" x="1438"/>
        <item m="1" x="1457"/>
        <item m="1" x="1479"/>
        <item m="1" x="3791"/>
        <item m="1" x="5067"/>
        <item m="1" x="6894"/>
        <item m="1" x="2412"/>
        <item m="1" x="3810"/>
        <item m="1" x="6916"/>
        <item m="1" x="1209"/>
        <item m="1" x="2422"/>
        <item m="1" x="4525"/>
        <item m="1" x="6945"/>
        <item m="1" x="1232"/>
        <item m="1" x="1285"/>
        <item m="1" x="1316"/>
        <item m="1" x="1339"/>
        <item m="1" x="1363"/>
        <item m="1" x="1377"/>
        <item m="1" x="1397"/>
        <item m="1" x="1418"/>
        <item m="1" x="1440"/>
        <item m="1" x="1458"/>
        <item m="1" x="1480"/>
        <item m="1" x="1286"/>
        <item m="1" x="1317"/>
        <item m="1" x="1340"/>
        <item m="1" x="1364"/>
        <item m="1" x="1378"/>
        <item m="1" x="1398"/>
        <item m="1" x="5781"/>
        <item m="1" x="7053"/>
        <item m="1" x="1494"/>
        <item m="1" x="2950"/>
        <item m="1" x="2981"/>
        <item m="1" x="3014"/>
        <item m="1" x="3046"/>
        <item m="1" x="3083"/>
        <item m="1" x="3119"/>
        <item m="1" x="3156"/>
        <item m="1" x="3197"/>
        <item m="1" x="3243"/>
        <item m="1" x="2922"/>
        <item m="1" x="2952"/>
        <item m="1" x="2983"/>
        <item m="1" x="3016"/>
        <item m="1" x="3048"/>
        <item m="1" x="3085"/>
        <item m="1" x="3122"/>
        <item m="1" x="3158"/>
        <item m="1" x="3199"/>
        <item m="1" x="3245"/>
        <item m="1" x="2924"/>
        <item m="1" x="2954"/>
        <item m="1" x="2985"/>
        <item m="1" x="3018"/>
        <item m="1" x="3050"/>
        <item m="1" x="3087"/>
        <item m="1" x="3124"/>
        <item m="1" x="3160"/>
        <item m="1" x="3201"/>
        <item m="1" x="3247"/>
        <item m="1" x="2926"/>
        <item m="1" x="2957"/>
        <item m="1" x="2988"/>
        <item m="1" x="3021"/>
        <item m="1" x="3053"/>
        <item m="1" x="3090"/>
        <item m="1" x="3127"/>
        <item m="1" x="3163"/>
        <item m="1" x="3204"/>
        <item m="1" x="3250"/>
        <item m="1" x="2929"/>
        <item m="1" x="2960"/>
        <item m="1" x="2991"/>
        <item m="1" x="3025"/>
        <item m="1" x="3057"/>
        <item m="1" x="3094"/>
        <item m="1" x="3131"/>
        <item m="1" x="3167"/>
        <item m="1" x="3207"/>
        <item m="1" x="3253"/>
        <item m="1" x="2932"/>
        <item m="1" x="2963"/>
        <item m="1" x="2994"/>
        <item m="1" x="3028"/>
        <item m="1" x="3060"/>
        <item m="1" x="3097"/>
        <item m="1" x="3134"/>
        <item m="1" x="3170"/>
        <item m="1" x="3210"/>
        <item m="1" x="3256"/>
        <item m="1" x="2935"/>
        <item m="1" x="2966"/>
        <item m="1" x="2997"/>
        <item m="1" x="3031"/>
        <item m="1" x="3063"/>
        <item m="1" x="3100"/>
        <item m="1" x="3137"/>
        <item m="1" x="3173"/>
        <item m="1" x="3213"/>
        <item m="1" x="3259"/>
        <item m="1" x="2938"/>
        <item m="1" x="2969"/>
        <item m="1" x="3000"/>
        <item m="1" x="3034"/>
        <item m="1" x="3066"/>
        <item m="1" x="3103"/>
        <item m="1" x="3140"/>
        <item m="1" x="3176"/>
        <item m="1" x="3216"/>
        <item m="1" x="3262"/>
        <item m="1" x="2941"/>
        <item m="1" x="2972"/>
        <item m="1" x="3003"/>
        <item m="1" x="3037"/>
        <item m="1" x="3070"/>
        <item m="1" x="3108"/>
        <item m="1" x="3145"/>
        <item m="1" x="3181"/>
        <item m="1" x="3221"/>
        <item m="1" x="3267"/>
        <item m="1" x="2944"/>
        <item m="1" x="2975"/>
        <item m="1" x="3007"/>
        <item m="1" x="3040"/>
        <item m="1" x="3073"/>
        <item m="1" x="3111"/>
        <item m="1" x="3148"/>
        <item m="1" x="3185"/>
        <item m="1" x="3225"/>
        <item m="1" x="3271"/>
        <item m="1" x="6303"/>
        <item m="1" x="6343"/>
        <item m="1" x="6381"/>
        <item m="1" x="6305"/>
        <item m="1" x="6345"/>
        <item m="1" x="6383"/>
        <item m="1" x="6307"/>
        <item m="1" x="6347"/>
        <item m="1" x="6385"/>
        <item m="1" x="6310"/>
        <item m="1" x="6353"/>
        <item m="1" x="6390"/>
        <item m="1" x="6313"/>
        <item m="1" x="6356"/>
        <item m="1" x="6393"/>
        <item m="1" x="6316"/>
        <item m="1" x="6359"/>
        <item m="1" x="6396"/>
        <item m="1" x="6319"/>
        <item m="1" x="6362"/>
        <item m="1" x="6399"/>
        <item m="1" x="6322"/>
        <item m="1" x="6365"/>
        <item m="1" x="6403"/>
        <item m="1" x="6325"/>
        <item m="1" x="6368"/>
        <item m="1" x="6406"/>
        <item m="1" x="6328"/>
        <item m="1" x="6370"/>
        <item m="1" x="6408"/>
        <item m="1" x="6349"/>
        <item m="1" x="6387"/>
        <item m="1" x="6420"/>
        <item m="1" x="6441"/>
        <item m="1" x="6461"/>
        <item m="1" x="6487"/>
        <item m="1" x="6513"/>
        <item m="1" x="6548"/>
        <item m="1" x="6583"/>
        <item m="1" x="6312"/>
        <item m="1" x="6355"/>
        <item m="1" x="6392"/>
        <item m="1" x="6424"/>
        <item m="1" x="6443"/>
        <item m="1" x="6463"/>
        <item m="1" x="6489"/>
        <item m="1" x="6515"/>
        <item m="1" x="6550"/>
        <item m="1" x="6585"/>
        <item m="1" x="6315"/>
        <item m="1" x="6358"/>
        <item m="1" x="6395"/>
        <item m="1" x="6426"/>
        <item m="1" x="6445"/>
        <item m="1" x="6465"/>
        <item m="1" x="6491"/>
        <item m="1" x="6517"/>
        <item m="1" x="6552"/>
        <item m="1" x="6587"/>
        <item m="1" x="6318"/>
        <item m="1" x="6361"/>
        <item m="1" x="6398"/>
        <item m="1" x="6429"/>
        <item m="1" x="6447"/>
        <item m="1" x="6469"/>
        <item m="1" x="6493"/>
        <item m="1" x="6520"/>
        <item m="1" x="6554"/>
        <item m="1" x="6589"/>
        <item m="1" x="6321"/>
        <item m="1" x="6364"/>
        <item m="1" x="6401"/>
        <item m="1" x="6432"/>
        <item m="1" x="6450"/>
        <item m="1" x="6471"/>
        <item m="1" x="6495"/>
        <item m="1" x="6522"/>
        <item m="1" x="6556"/>
        <item m="1" x="6592"/>
        <item m="1" x="6324"/>
        <item m="1" x="6367"/>
        <item m="1" x="6405"/>
        <item m="1" x="6435"/>
        <item m="1" x="6453"/>
        <item m="1" x="6475"/>
        <item m="1" x="6498"/>
        <item m="1" x="6525"/>
        <item m="1" x="6558"/>
        <item m="1" x="6594"/>
        <item m="1" x="6327"/>
        <item m="1" x="6369"/>
        <item m="1" x="6407"/>
        <item m="1" x="6436"/>
        <item m="1" x="6454"/>
        <item m="1" x="6476"/>
        <item m="1" x="6499"/>
        <item m="1" x="6526"/>
        <item m="1" x="6559"/>
        <item m="1" x="6595"/>
        <item m="1" x="6329"/>
        <item m="1" x="6371"/>
        <item m="1" x="6409"/>
        <item m="1" x="6437"/>
        <item m="1" x="6455"/>
        <item m="1" x="6477"/>
        <item m="1" x="6500"/>
        <item m="1" x="6527"/>
        <item m="1" x="6560"/>
        <item m="1" x="6596"/>
        <item m="1" x="6330"/>
        <item m="1" x="6372"/>
        <item m="1" x="6410"/>
        <item m="1" x="6438"/>
        <item m="1" x="6456"/>
        <item m="1" x="6561"/>
        <item m="1" x="6597"/>
        <item m="1" x="6333"/>
        <item m="1" x="6376"/>
        <item m="1" x="6415"/>
        <item m="1" x="6439"/>
        <item m="1" x="6457"/>
        <item m="1" x="6478"/>
        <item m="1" x="6504"/>
        <item m="1" x="6531"/>
        <item m="1" x="6565"/>
        <item m="1" x="6601"/>
        <item m="1" x="2805"/>
        <item m="1" x="2828"/>
        <item m="1" x="2849"/>
        <item m="1" x="2806"/>
        <item m="1" x="2829"/>
        <item m="1" x="2850"/>
        <item m="1" x="2808"/>
        <item m="1" x="2831"/>
        <item m="1" x="2852"/>
        <item m="1" x="2809"/>
        <item m="1" x="2832"/>
        <item m="1" x="2853"/>
        <item m="1" x="2810"/>
        <item m="1" x="2833"/>
        <item m="1" x="2854"/>
        <item m="1" x="2811"/>
        <item m="1" x="2834"/>
        <item m="1" x="2855"/>
        <item m="1" x="2812"/>
        <item m="1" x="2835"/>
        <item m="1" x="2856"/>
        <item m="1" x="2639"/>
        <item m="1" x="4130"/>
        <item m="1" x="5802"/>
        <item m="1" x="7070"/>
        <item m="1" x="1507"/>
        <item m="1" x="2660"/>
        <item m="1" x="4152"/>
        <item m="1" x="5829"/>
        <item m="1" x="7087"/>
        <item m="1" x="1520"/>
        <item m="1" x="2681"/>
        <item m="1" x="4175"/>
        <item m="1" x="5846"/>
        <item m="1" x="7101"/>
        <item m="1" x="1541"/>
        <item m="1" x="2710"/>
        <item m="1" x="4208"/>
        <item m="1" x="5864"/>
        <item m="1" x="7117"/>
        <item m="1" x="1569"/>
        <item m="1" x="2745"/>
        <item m="1" x="4231"/>
        <item m="1" x="5890"/>
        <item m="1" x="7130"/>
        <item m="1" x="1592"/>
        <item m="1" x="2778"/>
        <item m="1" x="5919"/>
        <item m="1" x="7149"/>
        <item m="1" x="1618"/>
        <item m="1" x="3562"/>
        <item m="1" x="5931"/>
        <item m="1" x="7164"/>
        <item m="1" x="2212"/>
        <item m="1" x="3583"/>
        <item m="1" x="5944"/>
        <item m="1" x="7779"/>
        <item m="1" x="2253"/>
        <item m="1" x="3611"/>
        <item m="1" x="6632"/>
        <item m="1" x="7806"/>
        <item m="1" x="2280"/>
        <item m="1" x="3633"/>
        <item m="1" x="5783"/>
        <item m="1" x="7054"/>
        <item m="1" x="1495"/>
        <item m="1" x="2641"/>
        <item m="1" x="4133"/>
        <item m="1" x="4386"/>
        <item m="1" x="4421"/>
        <item m="1" x="4459"/>
        <item m="1" x="4495"/>
        <item m="1" x="4517"/>
        <item m="1" x="4535"/>
        <item m="1" x="4549"/>
        <item m="1" x="4567"/>
        <item m="1" x="4583"/>
        <item m="1" x="4359"/>
        <item m="1" x="4388"/>
        <item m="1" x="4423"/>
        <item m="1" x="4461"/>
        <item m="1" x="4497"/>
        <item m="1" x="4519"/>
        <item m="1" x="4538"/>
        <item m="1" x="4551"/>
        <item m="1" x="4569"/>
        <item m="1" x="4585"/>
        <item m="1" x="4361"/>
        <item m="1" x="4390"/>
        <item m="1" x="4425"/>
        <item m="1" x="4463"/>
        <item m="1" x="4499"/>
        <item m="1" x="4521"/>
        <item m="1" x="4540"/>
        <item m="1" x="4553"/>
        <item m="1" x="4570"/>
        <item m="1" x="4586"/>
        <item m="1" x="4362"/>
        <item m="1" x="4391"/>
        <item m="1" x="4426"/>
        <item m="1" x="4464"/>
        <item m="1" x="4500"/>
        <item m="1" x="4522"/>
        <item m="1" x="4541"/>
        <item m="1" x="4554"/>
        <item m="1" x="4571"/>
        <item m="1" x="4588"/>
        <item m="1" x="4363"/>
        <item m="1" x="4393"/>
        <item m="1" x="4428"/>
        <item m="1" x="4466"/>
        <item m="1" x="4501"/>
        <item m="1" x="4523"/>
        <item m="1" x="4542"/>
        <item m="1" x="4555"/>
        <item m="1" x="4572"/>
        <item m="1" x="4590"/>
        <item m="1" x="4364"/>
        <item m="1" x="4394"/>
        <item m="1" x="4429"/>
        <item m="1" x="4467"/>
        <item m="1" x="4502"/>
        <item m="1" x="4524"/>
        <item m="1" x="4543"/>
        <item m="1" x="4557"/>
        <item m="1" x="4574"/>
        <item m="1" x="4592"/>
        <item m="1" x="4365"/>
        <item m="1" x="4395"/>
        <item m="1" x="4430"/>
        <item m="1" x="4468"/>
        <item m="1" x="4503"/>
        <item m="1" x="4526"/>
        <item m="1" x="4544"/>
        <item m="1" x="4558"/>
        <item m="1" x="4575"/>
        <item m="1" x="4593"/>
        <item m="1" x="4366"/>
        <item m="1" x="4396"/>
        <item m="1" x="4431"/>
        <item m="1" x="4469"/>
        <item m="1" x="4504"/>
        <item m="1" x="4527"/>
        <item m="1" x="4545"/>
        <item m="1" x="4559"/>
        <item m="1" x="4576"/>
        <item m="1" x="4594"/>
        <item m="1" x="4368"/>
        <item m="1" x="4398"/>
        <item m="1" x="4434"/>
        <item m="1" x="4472"/>
        <item m="1" x="4507"/>
        <item m="1" x="4528"/>
        <item m="1" x="4546"/>
        <item m="1" x="4560"/>
        <item m="1" x="4577"/>
        <item m="1" x="4595"/>
        <item m="1" x="4370"/>
        <item m="1" x="4400"/>
        <item m="1" x="4437"/>
        <item m="1" x="4474"/>
        <item m="1" x="4508"/>
        <item m="1" x="4529"/>
        <item m="1" x="4547"/>
        <item m="1" x="4561"/>
        <item m="1" x="4578"/>
        <item m="1" x="4596"/>
        <item m="1" x="7592"/>
        <item m="1" x="7622"/>
        <item m="1" x="7642"/>
        <item m="1" x="7593"/>
        <item m="1" x="7623"/>
        <item m="1" x="7643"/>
        <item m="1" x="7594"/>
        <item m="1" x="7624"/>
        <item m="1" x="7644"/>
        <item m="1" x="7135"/>
        <item m="1" x="7145"/>
        <item m="1" x="7151"/>
        <item m="1" x="3940"/>
        <item m="1" x="3958"/>
        <item m="1" x="3973"/>
        <item m="1" x="4000"/>
        <item m="1" x="4012"/>
        <item m="1" x="4038"/>
        <item m="1" x="4049"/>
        <item m="1" x="4075"/>
        <item m="1" x="4084"/>
        <item m="1" x="2591"/>
        <item m="1" x="2601"/>
        <item m="1" x="2605"/>
        <item m="1" x="2611"/>
        <item m="1" x="2627"/>
        <item m="1" x="2637"/>
        <item m="1" x="2653"/>
        <item m="1" x="2658"/>
        <item m="1" x="2674"/>
        <item m="1" x="2679"/>
        <item m="1" x="1509"/>
        <item m="1" x="1517"/>
        <item m="1" x="1522"/>
        <item m="1" x="1530"/>
        <item m="1" x="1545"/>
        <item m="1" x="1555"/>
        <item m="1" x="1572"/>
        <item m="1" x="1580"/>
        <item m="1" x="1596"/>
        <item m="1" x="1605"/>
        <item m="1" x="7128"/>
        <item m="1" x="7137"/>
        <item m="1" x="7147"/>
        <item m="1" x="7153"/>
        <item m="1" x="7162"/>
        <item m="1" x="7168"/>
        <item m="1" x="7175"/>
        <item m="1" x="7178"/>
        <item m="1" x="7184"/>
        <item m="1" x="7188"/>
        <item m="1" x="5950"/>
        <item m="1" x="5957"/>
        <item m="1" x="5972"/>
        <item m="1" x="5975"/>
        <item m="1" x="5980"/>
        <item m="1" x="5982"/>
        <item m="1" x="5986"/>
        <item m="1" x="5988"/>
        <item m="1" x="5991"/>
        <item m="1" x="5999"/>
        <item m="1" x="4811"/>
        <item m="1" x="4814"/>
        <item m="1" x="4822"/>
        <item m="1" x="4825"/>
        <item m="1" x="4835"/>
        <item m="1" x="4838"/>
        <item m="1" x="4849"/>
        <item m="1" x="4858"/>
        <item m="1" x="4871"/>
        <item m="1" x="4880"/>
        <item m="1" x="3606"/>
        <item m="1" x="3617"/>
        <item m="1" x="3629"/>
        <item m="1" x="3640"/>
        <item m="1" x="3652"/>
        <item m="1" x="3662"/>
        <item m="1" x="3674"/>
        <item m="1" x="3684"/>
        <item m="1" x="3696"/>
        <item m="1" x="4159"/>
        <item m="1" x="3501"/>
        <item m="1" x="2773"/>
        <item m="1" x="2206"/>
        <item m="1" x="5938"/>
        <item m="1" x="5255"/>
        <item m="1" x="4803"/>
        <item m="1" x="4247"/>
        <item m="1" x="3579"/>
        <item m="1" x="7169"/>
        <item m="1" x="6640"/>
        <item m="1" x="5983"/>
        <item m="1" x="5292"/>
        <item m="1" x="4841"/>
        <item m="1" x="1642"/>
        <item m="1" x="7815"/>
        <item m="1" x="7210"/>
        <item m="1" x="6723"/>
        <item m="1" x="6025"/>
        <item m="1" x="2827"/>
        <item m="1" x="2290"/>
        <item m="1" x="1700"/>
        <item m="1" x="7918"/>
        <item m="1" x="7305"/>
        <item m="1" x="4274"/>
        <item m="1" x="3637"/>
        <item m="1" x="2905"/>
        <item m="1" x="2361"/>
        <item m="1" x="1719"/>
        <item m="1" x="5336"/>
        <item m="1" x="4894"/>
        <item m="1" x="4311"/>
        <item m="1" x="3722"/>
        <item m="1" x="2948"/>
        <item m="1" x="6807"/>
        <item m="1" x="3854"/>
        <item m="1" x="3868"/>
        <item m="1" x="3884"/>
        <item m="1" x="3901"/>
        <item m="1" x="3920"/>
        <item m="1" x="3947"/>
        <item m="1" x="3983"/>
        <item m="1" x="4020"/>
        <item m="1" x="4057"/>
        <item m="1" x="3839"/>
        <item m="1" x="3856"/>
        <item m="1" x="3870"/>
        <item m="1" x="3885"/>
        <item m="1" x="3902"/>
        <item m="1" x="3921"/>
        <item m="1" x="3949"/>
        <item m="1" x="3988"/>
        <item m="1" x="4023"/>
        <item m="1" x="4060"/>
        <item m="1" x="3842"/>
        <item m="1" x="3857"/>
        <item m="1" x="3871"/>
        <item m="1" x="3886"/>
        <item m="1" x="3903"/>
        <item m="1" x="3922"/>
        <item m="1" x="3950"/>
        <item m="1" x="3990"/>
        <item m="1" x="4025"/>
        <item m="1" x="4062"/>
        <item m="1" x="3843"/>
        <item m="1" x="3858"/>
        <item m="1" x="3872"/>
        <item m="1" x="3887"/>
        <item m="1" x="3904"/>
        <item m="1" x="3923"/>
        <item m="1" x="3951"/>
        <item m="1" x="3992"/>
        <item m="1" x="4027"/>
        <item m="1" x="4064"/>
        <item m="1" x="3844"/>
        <item m="1" x="3859"/>
        <item m="1" x="3873"/>
        <item m="1" x="3888"/>
        <item m="1" x="3905"/>
        <item m="1" x="3924"/>
        <item m="1" x="3952"/>
        <item m="1" x="3994"/>
        <item m="1" x="4029"/>
        <item m="1" x="4066"/>
        <item m="1" x="3845"/>
        <item m="1" x="3860"/>
        <item m="1" x="3874"/>
        <item m="1" x="3890"/>
        <item m="1" x="3908"/>
        <item m="1" x="3928"/>
        <item m="1" x="3956"/>
        <item m="1" x="3996"/>
        <item m="1" x="4033"/>
        <item m="1" x="4070"/>
        <item m="1" x="3846"/>
        <item m="1" x="3861"/>
        <item m="1" x="3875"/>
        <item m="1" x="3892"/>
        <item m="1" x="3910"/>
        <item m="1" x="3929"/>
        <item m="1" x="3957"/>
        <item m="1" x="3998"/>
        <item m="1" x="4036"/>
        <item m="1" x="4073"/>
        <item m="1" x="3847"/>
        <item m="1" x="3862"/>
        <item m="1" x="3876"/>
        <item m="1" x="3893"/>
        <item m="1" x="3911"/>
        <item m="1" x="3930"/>
        <item m="1" x="3959"/>
        <item m="1" x="4001"/>
        <item m="1" x="4039"/>
        <item m="1" x="4076"/>
        <item m="1" x="3848"/>
        <item m="1" x="3863"/>
        <item m="1" x="3877"/>
        <item m="1" x="3894"/>
        <item m="1" x="3912"/>
        <item m="1" x="3931"/>
        <item m="1" x="3960"/>
        <item m="1" x="4002"/>
        <item m="1" x="4040"/>
        <item m="1" x="4077"/>
        <item m="1" x="3849"/>
        <item m="1" x="3864"/>
        <item m="1" x="3878"/>
        <item m="1" x="3895"/>
        <item m="1" x="3913"/>
        <item m="1" x="3932"/>
        <item m="1" x="3962"/>
        <item m="1" x="4004"/>
        <item m="1" x="4041"/>
        <item m="1" x="4078"/>
        <item m="1" x="7125"/>
        <item m="1" x="7143"/>
        <item m="1" x="7158"/>
        <item m="1" x="7173"/>
        <item m="1" x="7182"/>
        <item m="1" x="7193"/>
        <item m="1" x="7205"/>
        <item m="1" x="7217"/>
        <item m="1" x="7239"/>
        <item m="1" x="7266"/>
        <item m="1" x="7126"/>
        <item m="1" x="7144"/>
        <item m="1" x="7160"/>
        <item m="1" x="5293"/>
        <item m="1" x="5404"/>
        <item m="1" x="5570"/>
        <item m="1" x="5681"/>
        <item m="1" x="5730"/>
        <item m="1" x="5254"/>
        <item m="1" x="5294"/>
        <item m="1" x="5405"/>
        <item m="1" x="5574"/>
        <item m="1" x="5687"/>
        <item m="1" x="5736"/>
        <item m="1" x="5256"/>
        <item m="1" x="5295"/>
        <item m="1" x="5409"/>
        <item m="1" x="5577"/>
        <item m="1" x="5691"/>
        <item m="1" x="5740"/>
        <item m="1" x="5260"/>
        <item m="1" x="5297"/>
        <item m="1" x="5413"/>
        <item m="1" x="5584"/>
        <item m="1" x="5699"/>
        <item m="1" x="5290"/>
        <item m="1" x="6706"/>
        <item m="1" x="7904"/>
        <item m="1" x="2352"/>
        <item m="1" x="3706"/>
        <item m="1" x="5296"/>
        <item m="1" x="6733"/>
        <item m="1" x="7926"/>
        <item m="1" x="2371"/>
        <item m="1" x="3727"/>
        <item m="1" x="5302"/>
        <item m="1" x="6763"/>
        <item m="1" x="7947"/>
        <item m="1" x="2387"/>
        <item m="1" x="3746"/>
        <item m="1" x="5335"/>
        <item m="1" x="6805"/>
        <item m="1" x="7969"/>
        <item m="1" x="2395"/>
        <item m="1" x="3762"/>
        <item m="1" x="5370"/>
        <item m="1" x="6840"/>
        <item m="1" x="7977"/>
        <item m="1" x="2402"/>
        <item m="1" x="3779"/>
        <item m="1" x="5411"/>
        <item m="1" x="6869"/>
        <item m="1" x="7995"/>
        <item m="1" x="2408"/>
        <item m="1" x="3796"/>
        <item m="1" x="5453"/>
        <item m="1" x="6896"/>
        <item m="1" x="2414"/>
        <item m="1" x="3815"/>
        <item m="1" x="5499"/>
        <item m="1" x="6919"/>
        <item m="1" x="4587"/>
        <item m="1" x="5766"/>
        <item m="1" x="7035"/>
        <item m="1" x="5141"/>
        <item m="1" x="5157"/>
        <item m="1" x="5182"/>
        <item m="1" x="5205"/>
        <item m="1" x="5224"/>
        <item m="1" x="5142"/>
        <item m="1" x="5158"/>
        <item m="1" x="5183"/>
        <item m="1" x="5206"/>
        <item m="1" x="5225"/>
        <item m="1" x="5143"/>
        <item m="1" x="5159"/>
        <item m="1" x="5184"/>
        <item m="1" x="5207"/>
        <item m="1" x="5226"/>
        <item m="1" x="1476"/>
        <item m="1" x="2622"/>
        <item m="1" x="4605"/>
        <item m="1" x="5786"/>
        <item m="1" x="7058"/>
        <item m="1" x="1498"/>
        <item m="1" x="2650"/>
        <item m="1" x="4618"/>
        <item m="1" x="5809"/>
        <item m="1" x="7073"/>
        <item m="1" x="1511"/>
        <item m="1" x="2669"/>
        <item m="1" x="4635"/>
        <item m="1" x="5832"/>
        <item m="1" x="7090"/>
        <item m="1" x="1523"/>
        <item m="1" x="2690"/>
        <item m="1" x="4646"/>
        <item m="1" x="5852"/>
        <item m="1" x="7104"/>
        <item m="1" x="1547"/>
        <item m="1" x="2722"/>
        <item m="1" x="4662"/>
        <item m="1" x="5871"/>
        <item m="1" x="7119"/>
        <item m="1" x="1573"/>
        <item m="1" x="2756"/>
        <item m="1" x="4689"/>
        <item m="1" x="5900"/>
        <item m="1" x="7134"/>
        <item m="1" x="1597"/>
        <item m="1" x="2781"/>
        <item m="1" x="4715"/>
        <item m="1" x="5924"/>
        <item m="1" x="7150"/>
        <item m="1" x="1623"/>
        <item m="1" x="2801"/>
        <item m="1" x="4739"/>
        <item m="1" x="5936"/>
        <item m="1" x="7167"/>
        <item m="1" x="1641"/>
        <item m="1" x="2826"/>
        <item m="1" x="4757"/>
        <item m="1" x="5947"/>
        <item m="1" x="7177"/>
        <item m="1" x="1659"/>
        <item m="1" x="2848"/>
        <item m="1" x="4589"/>
        <item m="1" x="5769"/>
        <item m="1" x="7036"/>
        <item m="1" x="1478"/>
        <item m="1" x="2624"/>
        <item m="1" x="2511"/>
        <item m="1" x="2516"/>
        <item m="1" x="2528"/>
        <item m="1" x="2534"/>
        <item m="1" x="2546"/>
        <item m="1" x="2551"/>
        <item m="1" x="2558"/>
        <item m="1" x="2566"/>
        <item m="1" x="2574"/>
        <item m="1" x="1392"/>
        <item m="1" x="1403"/>
        <item m="1" x="1411"/>
        <item m="1" x="1425"/>
        <item m="1" x="1433"/>
        <item m="1" x="1447"/>
        <item m="1" x="1453"/>
        <item m="1" x="1464"/>
        <item m="1" x="1473"/>
        <item m="1" x="1489"/>
        <item m="1" x="7027"/>
        <item m="1" x="7037"/>
        <item m="1" x="7048"/>
        <item m="1" x="7059"/>
        <item m="1" x="7067"/>
        <item m="1" x="7076"/>
        <item m="1" x="7084"/>
        <item m="1" x="7093"/>
        <item m="1" x="7099"/>
        <item m="1" x="7108"/>
        <item m="1" x="5839"/>
        <item m="1" x="5848"/>
        <item m="1" x="5857"/>
        <item m="1" x="5866"/>
        <item m="1" x="5879"/>
        <item m="1" x="5893"/>
        <item m="1" x="5912"/>
        <item m="1" x="5922"/>
        <item m="1" x="5927"/>
        <item m="1" x="5935"/>
        <item m="1" x="4719"/>
        <item m="1" x="4730"/>
        <item m="1" x="4741"/>
        <item m="1" x="4752"/>
        <item m="1" x="4759"/>
        <item m="1" x="4768"/>
        <item m="1" x="4779"/>
        <item m="1" x="4787"/>
        <item m="1" x="4794"/>
        <item m="1" x="4800"/>
        <item m="1" x="3475"/>
        <item m="1" x="3483"/>
        <item m="1" x="3498"/>
        <item m="1" x="3505"/>
        <item m="1" x="3521"/>
        <item m="1" x="3526"/>
        <item m="1" x="3540"/>
        <item m="1" x="3546"/>
        <item m="1" x="3559"/>
        <item m="1" x="3566"/>
        <item m="1" x="2156"/>
        <item m="1" x="2175"/>
        <item m="1" x="2200"/>
        <item m="1" x="2217"/>
        <item m="1" x="2241"/>
        <item m="1" x="2258"/>
        <item m="1" x="2270"/>
        <item m="1" x="2285"/>
        <item m="1" x="2293"/>
        <item m="1" x="7111"/>
        <item m="1" x="1557"/>
        <item m="1" x="2731"/>
        <item m="1" x="4226"/>
        <item m="1" x="5283"/>
        <item m="1" x="6681"/>
        <item m="1" x="4701"/>
        <item m="1" x="5914"/>
        <item m="1" x="7141"/>
        <item m="1" x="1607"/>
        <item m="1" x="2787"/>
        <item m="1" x="4257"/>
        <item m="1" x="5301"/>
        <item m="1" x="4986"/>
        <item m="1" x="4392"/>
        <item m="1" x="3789"/>
        <item m="1" x="3081"/>
        <item m="1" x="2445"/>
        <item m="1" x="6200"/>
        <item m="1" x="5638"/>
        <item m="1" x="5059"/>
        <item m="1" x="4513"/>
        <item m="1" x="3850"/>
        <item m="1" x="7401"/>
        <item m="1" x="6953"/>
        <item m="1" x="6236"/>
        <item m="1" x="5713"/>
        <item m="1" x="5089"/>
        <item m="1" x="1749"/>
        <item m="1" x="1314"/>
        <item m="1" x="7444"/>
        <item m="1" x="6982"/>
        <item m="1" x="6278"/>
        <item m="1" x="3191"/>
        <item m="1" x="2499"/>
        <item m="1" x="1840"/>
        <item m="1" x="1391"/>
        <item m="1" x="7551"/>
        <item m="1" x="4564"/>
        <item m="1" x="3882"/>
        <item m="1" x="3302"/>
        <item m="1" x="2562"/>
        <item m="1" x="1928"/>
        <item m="1" x="5747"/>
        <item m="1" x="5102"/>
        <item m="1" x="4622"/>
        <item m="1" x="3972"/>
        <item m="1" x="3368"/>
        <item m="1" x="7981"/>
        <item m="1" x="7997"/>
        <item m="1" x="1198"/>
        <item m="1" x="1212"/>
        <item m="1" x="1235"/>
        <item m="1" x="1259"/>
        <item m="1" x="1290"/>
        <item m="1" x="1323"/>
        <item m="1" x="1347"/>
        <item m="1" x="7982"/>
        <item m="1" x="7998"/>
        <item m="1" x="1199"/>
        <item m="1" x="1214"/>
        <item m="1" x="1237"/>
        <item m="1" x="1261"/>
        <item m="1" x="1292"/>
        <item m="1" x="1324"/>
        <item m="1" x="1348"/>
        <item m="1" x="7984"/>
        <item m="1" x="7999"/>
        <item m="1" x="1200"/>
        <item m="1" x="1216"/>
        <item m="1" x="1239"/>
        <item m="1" x="1263"/>
        <item m="1" x="1294"/>
        <item m="1" x="1325"/>
        <item m="1" x="1349"/>
        <item m="1" x="7985"/>
        <item m="1" x="1201"/>
        <item m="1" x="1218"/>
        <item m="1" x="1241"/>
        <item m="1" x="1265"/>
        <item m="1" x="1296"/>
        <item m="1" x="1326"/>
        <item m="1" x="1350"/>
        <item m="1" x="7986"/>
        <item m="1" x="1202"/>
        <item m="1" x="1221"/>
        <item m="1" x="1244"/>
        <item m="1" x="1269"/>
        <item m="1" x="1298"/>
        <item m="1" x="1327"/>
        <item m="1" x="1351"/>
        <item m="1" x="7987"/>
        <item m="1" x="1203"/>
        <item m="1" x="1223"/>
        <item m="1" x="1246"/>
        <item m="1" x="1271"/>
        <item m="1" x="1300"/>
        <item m="1" x="1328"/>
        <item m="1" x="1352"/>
        <item m="1" x="7988"/>
        <item m="1" x="1204"/>
        <item m="1" x="1225"/>
        <item m="1" x="1248"/>
        <item m="1" x="1273"/>
        <item m="1" x="1302"/>
        <item m="1" x="1329"/>
        <item m="1" x="1353"/>
        <item m="1" x="7989"/>
        <item m="1" x="1205"/>
        <item m="1" x="5640"/>
        <item m="1" x="5660"/>
        <item m="1" x="1227"/>
        <item m="1" x="1251"/>
        <item m="1" x="1276"/>
        <item m="1" x="1305"/>
        <item m="1" x="1331"/>
        <item m="1" x="1355"/>
        <item m="1" x="7990"/>
        <item m="1" x="1206"/>
        <item m="1" x="1229"/>
        <item m="1" x="1254"/>
        <item m="1" x="1278"/>
        <item m="1" x="1307"/>
        <item m="1" x="1332"/>
        <item m="1" x="1356"/>
        <item m="1" x="7991"/>
        <item m="1" x="1207"/>
        <item m="1" x="1231"/>
        <item m="1" x="1256"/>
        <item m="1" x="1280"/>
        <item m="1" x="1309"/>
        <item m="1" x="1333"/>
        <item m="1" x="1357"/>
        <item m="1" x="4603"/>
        <item m="1" x="4615"/>
        <item m="1" x="4632"/>
        <item m="1" x="4644"/>
        <item m="1" x="4657"/>
        <item m="1" x="4682"/>
        <item m="1" x="4709"/>
        <item m="1" x="4734"/>
        <item m="1" x="4755"/>
        <item m="1" x="4775"/>
        <item m="1" x="4604"/>
        <item m="1" x="4616"/>
        <item m="1" x="4633"/>
        <item m="1" x="6603"/>
        <item m="1" x="6682"/>
        <item m="1" x="6820"/>
        <item m="1" x="6933"/>
        <item m="1" x="6957"/>
        <item m="1" x="6990"/>
        <item m="1" x="7049"/>
        <item m="1" x="7114"/>
        <item m="1" x="6607"/>
        <item m="1" x="6686"/>
        <item m="1" x="6828"/>
        <item m="1" x="6939"/>
        <item m="1" x="6958"/>
        <item m="1" x="6991"/>
        <item m="1" x="7051"/>
        <item m="1" x="7115"/>
        <item m="1" x="6613"/>
        <item m="1" x="6696"/>
        <item m="1" x="6834"/>
        <item m="1" x="6943"/>
        <item m="1" x="6959"/>
        <item m="1" x="6994"/>
        <item m="1" x="7055"/>
        <item m="1" x="7118"/>
        <item m="1" x="6620"/>
        <item m="1" x="6705"/>
        <item m="1" x="6839"/>
        <item m="1" x="7197"/>
        <item m="1" x="1683"/>
        <item m="1" x="2879"/>
        <item m="1" x="4289"/>
        <item m="1" x="5447"/>
        <item m="1" x="7209"/>
        <item m="1" x="1698"/>
        <item m="1" x="2901"/>
        <item m="1" x="4308"/>
        <item m="1" x="7227"/>
        <item m="1" x="1703"/>
        <item m="1" x="2911"/>
        <item m="1" x="4938"/>
        <item m="1" x="7250"/>
        <item m="1" x="1707"/>
        <item m="1" x="3714"/>
        <item m="1" x="4966"/>
        <item m="1" x="7279"/>
        <item m="1" x="2378"/>
        <item m="1" x="3736"/>
        <item m="1" x="4994"/>
        <item m="1" x="7953"/>
        <item m="1" x="2391"/>
        <item m="1" x="3753"/>
        <item m="1" x="5017"/>
        <item m="1" x="6824"/>
        <item m="1" x="7973"/>
        <item m="1" x="2398"/>
        <item m="1" x="3770"/>
        <item m="1" x="5038"/>
        <item m="1" x="6855"/>
        <item m="1" x="7983"/>
        <item m="1" x="2405"/>
        <item m="1" x="6268"/>
        <item m="1" x="7538"/>
        <item m="1" x="1922"/>
        <item m="1" x="3356"/>
        <item m="1" x="4676"/>
        <item m="1" x="6290"/>
        <item m="1" x="7568"/>
        <item m="1" x="1936"/>
        <item m="1" x="3382"/>
        <item m="1" x="6331"/>
        <item m="1" x="7598"/>
        <item m="1" x="1962"/>
        <item m="1" x="4101"/>
        <item m="1" x="6374"/>
        <item m="1" x="7630"/>
        <item m="1" x="2633"/>
        <item m="1" x="4128"/>
        <item m="1" x="6413"/>
        <item m="1" x="1502"/>
        <item m="1" x="2656"/>
        <item m="1" x="4150"/>
        <item m="1" x="7080"/>
        <item m="1" x="1518"/>
        <item m="1" x="2677"/>
        <item m="1" x="4171"/>
        <item m="1" x="5843"/>
        <item m="1" x="7096"/>
        <item m="1" x="1532"/>
        <item m="1" x="2697"/>
        <item m="1" x="4197"/>
        <item m="1" x="5861"/>
        <item m="1" x="7112"/>
        <item m="1" x="1558"/>
        <item m="1" x="2732"/>
        <item m="1" x="4227"/>
        <item m="1" x="5885"/>
        <item m="1" x="7124"/>
        <item m="1" x="1582"/>
        <item m="1" x="2765"/>
        <item m="1" x="4245"/>
        <item m="1" x="5917"/>
        <item m="1" x="7142"/>
        <item m="1" x="1608"/>
        <item m="1" x="2788"/>
        <item m="1" x="4258"/>
        <item m="1" x="6271"/>
        <item m="1" x="7540"/>
        <item m="1" x="1925"/>
        <item m="1" x="3357"/>
        <item m="1" x="4678"/>
        <item m="1" x="7494"/>
        <item m="1" x="1887"/>
        <item m="1" x="3333"/>
        <item m="1" x="4645"/>
        <item m="1" x="5850"/>
        <item m="1" x="7102"/>
        <item m="1" x="1546"/>
        <item m="1" x="2717"/>
        <item m="1" x="6279"/>
        <item m="1" x="7554"/>
        <item m="1" x="1929"/>
        <item m="1" x="3373"/>
        <item m="1" x="4683"/>
        <item m="1" x="5896"/>
        <item m="1" x="7133"/>
        <item m="1" x="1721"/>
        <item m="1" x="7376"/>
        <item m="1" x="6950"/>
        <item m="1" x="3745"/>
        <item m="1" x="3005"/>
        <item m="1" x="2410"/>
        <item m="1" x="1740"/>
        <item m="1" x="1267"/>
        <item m="1" x="5013"/>
        <item m="1" x="4435"/>
        <item m="1" x="3808"/>
        <item m="1" x="3120"/>
        <item m="1" x="2470"/>
        <item m="1" x="6216"/>
        <item m="1" x="5668"/>
        <item m="1" x="5080"/>
        <item m="1" x="4536"/>
        <item m="1" x="3865"/>
        <item m="1" x="7414"/>
        <item m="1" x="6962"/>
        <item m="1" x="6242"/>
        <item m="1" x="5720"/>
        <item m="1" x="5094"/>
        <item m="1" x="1768"/>
        <item m="1" x="1341"/>
        <item m="1" x="7469"/>
        <item m="1" x="6995"/>
        <item m="1" x="6297"/>
        <item m="1" x="3230"/>
        <item m="1" x="2517"/>
        <item m="1" x="1872"/>
        <item m="1" x="1412"/>
        <item m="1" x="7581"/>
        <item m="1" x="4580"/>
        <item m="1" x="2122"/>
        <item m="1" x="2166"/>
        <item m="1" x="2209"/>
        <item m="1" x="2250"/>
        <item m="1" x="2278"/>
        <item m="1" x="2303"/>
        <item m="1" x="2321"/>
        <item m="1" x="2339"/>
        <item m="1" x="2357"/>
        <item m="1" x="2085"/>
        <item m="1" x="2123"/>
        <item m="1" x="2167"/>
        <item m="1" x="2210"/>
        <item m="1" x="2251"/>
        <item m="1" x="2279"/>
        <item m="1" x="2304"/>
        <item m="1" x="2322"/>
        <item m="1" x="2340"/>
        <item m="1" x="2358"/>
        <item m="1" x="2086"/>
        <item m="1" x="2124"/>
        <item m="1" x="2168"/>
        <item m="1" x="2213"/>
        <item m="1" x="2254"/>
        <item m="1" x="2281"/>
        <item m="1" x="2305"/>
        <item m="1" x="2323"/>
        <item m="1" x="2341"/>
        <item m="1" x="2359"/>
        <item m="1" x="2087"/>
        <item m="1" x="2125"/>
        <item m="1" x="2169"/>
        <item m="1" x="2214"/>
        <item m="1" x="2255"/>
        <item m="1" x="2282"/>
        <item m="1" x="2306"/>
        <item m="1" x="2324"/>
        <item m="1" x="2342"/>
        <item m="1" x="2360"/>
        <item m="1" x="2088"/>
        <item m="1" x="2126"/>
        <item m="1" x="2170"/>
        <item m="1" x="2215"/>
        <item m="1" x="2256"/>
        <item m="1" x="2283"/>
        <item m="1" x="2308"/>
        <item m="1" x="2328"/>
        <item m="1" x="2345"/>
        <item m="1" x="2362"/>
        <item m="1" x="2089"/>
        <item m="1" x="2127"/>
        <item m="1" x="2172"/>
        <item m="1" x="2216"/>
        <item m="1" x="2257"/>
        <item m="1" x="2284"/>
        <item m="1" x="2310"/>
        <item m="1" x="2329"/>
        <item m="1" x="2346"/>
        <item m="1" x="2363"/>
        <item m="1" x="2092"/>
        <item m="1" x="2130"/>
        <item m="1" x="2176"/>
        <item m="1" x="2218"/>
        <item m="1" x="2259"/>
        <item m="1" x="2286"/>
        <item m="1" x="2311"/>
        <item m="1" x="2330"/>
        <item m="1" x="2347"/>
        <item m="1" x="2364"/>
        <item m="1" x="2095"/>
        <item m="1" x="2134"/>
        <item m="1" x="2179"/>
        <item m="1" x="2221"/>
        <item m="1" x="6246"/>
        <item m="1" x="6248"/>
        <item m="1" x="6252"/>
        <item m="1" x="6259"/>
        <item m="1" x="6275"/>
        <item m="1" x="6288"/>
        <item m="1" x="6292"/>
        <item m="1" x="6301"/>
        <item m="1" x="6334"/>
        <item m="1" x="5095"/>
        <item m="1" x="5097"/>
        <item m="1" x="5098"/>
        <item m="1" x="5103"/>
        <item m="1" x="5108"/>
        <item m="1" x="5114"/>
        <item m="1" x="5124"/>
        <item m="1" x="5133"/>
        <item m="1" x="5140"/>
        <item m="1" x="5149"/>
        <item m="1" x="3933"/>
        <item m="1" x="3942"/>
        <item m="1" x="3963"/>
        <item m="1" x="3975"/>
        <item m="1" x="4005"/>
        <item m="1" x="4013"/>
        <item m="1" x="4042"/>
        <item m="1" x="4050"/>
        <item m="1" x="4079"/>
        <item m="1" x="4085"/>
        <item m="1" x="2593"/>
        <item m="1" x="2602"/>
        <item m="1" x="2262"/>
        <item m="1" x="2287"/>
        <item m="1" x="2312"/>
        <item m="1" x="2331"/>
        <item m="1" x="2348"/>
        <item m="1" x="2365"/>
        <item m="1" x="2097"/>
        <item m="1" x="2136"/>
        <item m="1" x="2181"/>
        <item m="1" x="2223"/>
        <item m="1" x="2263"/>
        <item m="1" x="2288"/>
        <item m="1" x="2313"/>
        <item m="1" x="2332"/>
        <item m="1" x="2350"/>
        <item m="1" x="2368"/>
        <item m="1" x="2098"/>
        <item m="1" x="2137"/>
        <item m="1" x="2183"/>
        <item m="1" x="2224"/>
        <item m="1" x="2264"/>
        <item m="1" x="2289"/>
        <item m="1" x="2315"/>
        <item m="1" x="2333"/>
        <item m="1" x="2351"/>
        <item m="1" x="2369"/>
        <item m="1" x="5542"/>
        <item m="1" x="5572"/>
        <item m="1" x="5608"/>
        <item m="1" x="5637"/>
        <item m="1" x="5666"/>
        <item m="1" x="5686"/>
        <item m="1" x="5709"/>
        <item m="1" x="5715"/>
        <item m="1" x="5721"/>
        <item m="1" x="5735"/>
        <item m="1" x="5544"/>
        <item m="1" x="5576"/>
        <item m="1" x="5609"/>
        <item m="1" x="1751"/>
        <item m="1" x="1846"/>
        <item m="1" x="1937"/>
        <item m="1" x="2034"/>
        <item m="1" x="2158"/>
        <item m="1" x="2294"/>
        <item m="1" x="2374"/>
        <item m="1" x="1753"/>
        <item m="1" x="1848"/>
        <item m="1" x="1941"/>
        <item m="1" x="2035"/>
        <item m="1" x="2163"/>
        <item m="1" x="2298"/>
        <item m="1" x="2377"/>
        <item m="1" x="1755"/>
        <item m="1" x="1851"/>
        <item m="1" x="1943"/>
        <item m="1" x="2037"/>
        <item m="1" x="2164"/>
        <item m="1" x="2299"/>
        <item m="1" x="2379"/>
        <item m="1" x="1756"/>
        <item m="1" x="1861"/>
        <item m="1" x="3628"/>
        <item m="1" x="4883"/>
        <item m="1" x="6083"/>
        <item m="1" x="7338"/>
        <item m="1" x="1725"/>
        <item m="1" x="3651"/>
        <item m="1" x="4900"/>
        <item m="1" x="6115"/>
        <item m="1" x="7351"/>
        <item m="1" x="1731"/>
        <item m="1" x="3673"/>
        <item m="1" x="4913"/>
        <item m="1" x="6134"/>
        <item m="1" x="7364"/>
        <item m="1" x="1737"/>
        <item m="1" x="3695"/>
        <item m="1" x="4939"/>
        <item m="1" x="6156"/>
        <item m="1" x="7377"/>
        <item m="1" x="1741"/>
        <item m="1" x="3717"/>
        <item m="1" x="4967"/>
        <item m="1" x="6187"/>
        <item m="1" x="7391"/>
        <item m="1" x="1746"/>
        <item m="1" x="3739"/>
        <item m="1" x="4995"/>
        <item m="1" x="6211"/>
        <item m="1" x="7409"/>
        <item m="1" x="1757"/>
        <item m="1" x="3755"/>
        <item m="1" x="5018"/>
        <item m="1" x="6217"/>
        <item m="1" x="7418"/>
        <item m="1" x="1784"/>
        <item m="1" x="3773"/>
        <item m="1" x="5039"/>
        <item m="1" x="6219"/>
        <item m="1" x="7425"/>
        <item m="1" x="1810"/>
        <item m="1" x="3788"/>
        <item m="1" x="5056"/>
        <item m="1" x="6235"/>
        <item m="1" x="7438"/>
        <item m="1" x="2569"/>
        <item m="1" x="4006"/>
        <item m="1" x="5176"/>
        <item m="1" x="6479"/>
        <item m="1" x="5240"/>
        <item m="1" x="5244"/>
        <item m="1" x="5249"/>
        <item m="1" x="5253"/>
        <item m="1" x="5261"/>
        <item m="1" x="5266"/>
        <item m="1" x="5270"/>
        <item m="1" x="5278"/>
        <item m="1" x="5282"/>
        <item m="1" x="4200"/>
        <item m="1" x="4222"/>
        <item m="1" x="4228"/>
        <item m="1" x="4243"/>
        <item m="1" x="4246"/>
        <item m="1" x="4251"/>
        <item m="1" x="4259"/>
        <item m="1" x="4263"/>
        <item m="1" x="4269"/>
        <item m="1" x="4273"/>
        <item m="1" x="2807"/>
        <item m="1" x="2825"/>
        <item m="1" x="2830"/>
        <item m="1" x="2846"/>
        <item m="1" x="2851"/>
        <item m="1" x="2867"/>
        <item m="1" x="2874"/>
        <item m="1" x="2888"/>
        <item m="1" x="2895"/>
        <item m="1" x="2903"/>
        <item m="1" x="1695"/>
        <item m="1" x="1699"/>
        <item m="1" x="1701"/>
        <item m="1" x="1704"/>
        <item m="1" x="1706"/>
        <item m="1" x="1708"/>
        <item m="1" x="1713"/>
        <item m="1" x="1714"/>
        <item m="1" x="1717"/>
        <item m="1" x="1718"/>
        <item m="1" x="7285"/>
        <item m="1" x="7290"/>
        <item m="1" x="7306"/>
        <item m="1" x="7321"/>
        <item m="1" x="7325"/>
        <item m="1" x="7337"/>
        <item m="1" x="7339"/>
        <item m="1" x="7350"/>
        <item m="1" x="7352"/>
        <item m="1" x="7363"/>
        <item m="1" x="6119"/>
        <item m="1" x="6132"/>
        <item m="1" x="6140"/>
        <item m="1" x="6154"/>
        <item m="1" x="6160"/>
        <item m="1" x="6184"/>
        <item m="1" x="6197"/>
        <item m="1" x="6209"/>
        <item m="1" x="6214"/>
        <item m="1" x="5040"/>
        <item m="1" x="5054"/>
        <item m="1" x="5057"/>
        <item m="1" x="5072"/>
        <item m="1" x="5073"/>
        <item m="1" x="4403"/>
        <item m="1" x="4599"/>
        <item m="1" x="4748"/>
        <item m="1" x="4853"/>
        <item m="1" x="3600"/>
        <item m="1" x="4415"/>
        <item m="1" x="4600"/>
        <item m="1" x="4751"/>
        <item m="1" x="4857"/>
        <item m="1" x="3604"/>
        <item m="1" x="4416"/>
        <item m="1" x="4602"/>
        <item m="1" x="4754"/>
        <item m="1" x="4861"/>
        <item m="1" x="3612"/>
        <item m="1" x="4427"/>
        <item m="1" x="4606"/>
        <item m="1" x="4758"/>
        <item m="1" x="4870"/>
        <item m="1" x="3615"/>
        <item m="1" x="4440"/>
        <item m="1" x="4609"/>
        <item m="1" x="4763"/>
        <item m="1" x="4875"/>
        <item m="1" x="3622"/>
        <item m="1" x="4451"/>
        <item m="1" x="4611"/>
        <item m="1" x="4767"/>
        <item m="1" x="4879"/>
        <item m="1" x="3626"/>
        <item m="1" x="4453"/>
        <item m="1" x="4614"/>
        <item m="1" x="4774"/>
        <item m="1" x="4882"/>
        <item m="1" x="3635"/>
        <item m="1" x="4465"/>
        <item m="1" x="4621"/>
        <item m="1" x="4778"/>
        <item m="1" x="4892"/>
        <item m="1" x="3638"/>
        <item m="1" x="4477"/>
        <item m="1" x="4626"/>
        <item m="1" x="4783"/>
        <item m="1" x="4895"/>
        <item m="1" x="3644"/>
        <item m="1" x="4489"/>
        <item m="1" x="4628"/>
        <item m="1" x="4786"/>
        <item m="1" x="2871"/>
        <item m="1" x="3792"/>
        <item m="1" x="3918"/>
        <item m="1" x="4164"/>
        <item m="1" x="4283"/>
        <item m="1" x="2873"/>
        <item m="1" x="3797"/>
        <item m="1" x="3927"/>
        <item m="1" x="4169"/>
        <item m="1" x="4285"/>
        <item m="1" x="2875"/>
        <item m="1" x="3800"/>
        <item m="1" x="3936"/>
        <item m="1" x="4172"/>
        <item m="1" x="4288"/>
        <item m="1" x="2885"/>
        <item m="1" x="3806"/>
        <item m="1" x="3939"/>
        <item m="1" x="4176"/>
        <item m="1" x="4290"/>
        <item m="1" x="2892"/>
        <item m="1" x="3811"/>
        <item m="1" x="3944"/>
        <item m="1" x="4188"/>
        <item m="1" x="4294"/>
        <item m="1" x="2894"/>
        <item m="1" x="3816"/>
        <item m="1" x="3955"/>
        <item m="1" x="4194"/>
        <item m="1" x="4303"/>
        <item m="1" x="2898"/>
        <item m="1" x="3819"/>
        <item m="1" x="3967"/>
        <item m="1" x="3666"/>
        <item m="1" x="3688"/>
        <item m="1" x="3709"/>
        <item m="1" x="3731"/>
        <item m="1" x="3667"/>
        <item m="1" x="3689"/>
        <item m="1" x="3710"/>
        <item m="1" x="3732"/>
        <item m="1" x="3668"/>
        <item m="1" x="3690"/>
        <item m="1" x="3711"/>
        <item m="1" x="3733"/>
        <item m="1" x="3669"/>
        <item m="1" x="3691"/>
        <item m="1" x="3712"/>
        <item m="1" x="3734"/>
        <item m="1" x="3647"/>
        <item m="1" x="3670"/>
        <item m="1" x="3692"/>
        <item m="1" x="3713"/>
        <item m="1" x="3735"/>
        <item m="1" x="3648"/>
        <item m="1" x="3671"/>
        <item m="1" x="3693"/>
        <item m="1" x="3715"/>
        <item m="1" x="3737"/>
        <item m="1" x="3650"/>
        <item m="1" x="3672"/>
        <item m="1" x="3694"/>
        <item m="1" x="3716"/>
        <item m="1" x="3738"/>
        <item m="1" x="3653"/>
        <item m="1" x="3675"/>
        <item m="1" x="3697"/>
        <item m="1" x="3718"/>
        <item m="1" x="3740"/>
        <item m="1" x="3657"/>
        <item m="1" x="3678"/>
        <item m="1" x="3700"/>
        <item m="1" x="3721"/>
        <item m="1" x="3741"/>
        <item m="1" x="3658"/>
        <item m="1" x="3679"/>
        <item m="1" x="6734"/>
        <item m="1" x="6750"/>
        <item m="1" x="6764"/>
        <item m="1" x="6793"/>
        <item m="1" x="6806"/>
        <item m="1" x="5406"/>
        <item m="1" x="5424"/>
        <item m="1" x="5449"/>
        <item m="1" x="5473"/>
        <item m="1" x="5496"/>
        <item m="1" x="5519"/>
        <item m="1" x="5543"/>
        <item m="1" x="5558"/>
        <item m="1" x="5575"/>
        <item m="1" x="4335"/>
        <item m="1" x="4345"/>
        <item m="1" x="4353"/>
        <item m="1" x="4373"/>
        <item m="1" x="4382"/>
        <item m="1" x="4404"/>
        <item m="1" x="4417"/>
        <item m="1" x="4441"/>
        <item m="1" x="4454"/>
        <item m="1" x="4478"/>
        <item m="1" x="3012"/>
        <item m="1" x="3023"/>
        <item m="1" x="3044"/>
        <item m="1" x="3055"/>
        <item m="1" x="3077"/>
        <item m="1" x="3092"/>
        <item m="1" x="3115"/>
        <item m="1" x="3129"/>
        <item m="1" x="3152"/>
        <item m="1" x="3165"/>
        <item m="1" x="1743"/>
        <item m="1" x="1745"/>
        <item m="1" x="1748"/>
        <item m="1" x="1754"/>
        <item m="1" x="1763"/>
        <item m="1" x="1770"/>
        <item m="1" x="1792"/>
        <item m="1" x="1796"/>
        <item m="1" x="1816"/>
        <item m="1" x="1820"/>
        <item m="1" x="7426"/>
        <item m="1" x="7433"/>
        <item m="1" x="7442"/>
        <item m="1" x="7455"/>
        <item m="1" x="7461"/>
        <item m="1" x="7475"/>
        <item m="1" x="7499"/>
        <item m="1" x="7509"/>
        <item m="1" x="7526"/>
        <item m="1" x="7536"/>
        <item m="1" x="6253"/>
        <item m="1" x="6917"/>
        <item m="1" x="6918"/>
        <item m="1" x="6920"/>
        <item m="1" x="6922"/>
        <item m="1" x="6928"/>
        <item m="1" x="6935"/>
        <item m="1" x="6941"/>
        <item m="1" x="6944"/>
        <item m="1" x="6946"/>
        <item m="1" x="6947"/>
        <item m="1" x="6189"/>
        <item m="1" x="6192"/>
        <item m="1" x="6196"/>
        <item m="1" x="6202"/>
        <item m="1" x="6206"/>
        <item m="1" x="6207"/>
        <item m="1" x="6208"/>
        <item m="1" x="6210"/>
        <item m="1" x="6212"/>
        <item m="1" x="6213"/>
        <item m="1" x="1524"/>
        <item m="1" x="1550"/>
        <item m="1" x="1575"/>
        <item m="1" x="1600"/>
        <item m="1" x="1527"/>
        <item m="1" x="1553"/>
        <item m="1" x="1578"/>
        <item m="1" x="1603"/>
        <item m="1" x="1529"/>
        <item m="1" x="1554"/>
        <item m="1" x="1579"/>
        <item m="1" x="1604"/>
        <item m="1" x="1531"/>
        <item m="1" x="1556"/>
        <item m="1" x="1581"/>
        <item m="1" x="1606"/>
        <item m="1" x="5606"/>
        <item m="1" x="5619"/>
        <item m="1" x="5635"/>
        <item m="1" x="7690"/>
        <item m="1" x="6590"/>
        <item m="1" x="5966"/>
        <item m="1" x="5277"/>
        <item m="1" x="4820"/>
        <item m="1" x="4268"/>
        <item m="1" x="7766"/>
        <item m="1" x="7189"/>
        <item m="1" x="6676"/>
        <item m="1" x="6001"/>
        <item m="1" x="5332"/>
        <item m="1" x="2236"/>
        <item m="1" x="1677"/>
        <item m="1" x="7871"/>
        <item m="1" x="7258"/>
        <item m="1" x="6790"/>
        <item m="1" x="3595"/>
        <item m="1" x="2872"/>
        <item m="1" x="2334"/>
        <item m="1" x="1712"/>
        <item m="1" x="7960"/>
        <item m="1" x="4856"/>
        <item m="1" x="4284"/>
        <item m="1" x="3683"/>
        <item m="1" x="2916"/>
        <item m="1" x="2392"/>
        <item m="1" x="6044"/>
        <item m="1" x="5412"/>
        <item m="1" x="4932"/>
        <item m="1" x="4339"/>
        <item m="1" x="3756"/>
        <item m="1" x="6871"/>
        <item m="1" x="6142"/>
        <item m="1" x="5573"/>
        <item m="1" x="5023"/>
        <item m="1" x="1966"/>
        <item m="1" x="7437"/>
        <item m="1" x="7457"/>
        <item m="1" x="7495"/>
        <item m="1" x="7523"/>
        <item m="1" x="7555"/>
        <item m="1" x="7580"/>
        <item m="1" x="7611"/>
        <item m="1" x="7439"/>
        <item m="1" x="7458"/>
        <item m="1" x="7496"/>
        <item m="1" x="7524"/>
        <item m="1" x="7556"/>
        <item m="1" x="7582"/>
        <item m="1" x="7612"/>
        <item m="1" x="7440"/>
        <item m="1" x="7459"/>
        <item m="1" x="7497"/>
        <item m="1" x="7525"/>
        <item m="1" x="7557"/>
        <item m="1" x="7583"/>
        <item m="1" x="7613"/>
        <item m="1" x="7443"/>
        <item m="1" x="7462"/>
        <item m="1" x="7500"/>
        <item m="1" x="7527"/>
        <item m="1" x="7558"/>
        <item m="1" x="7584"/>
        <item m="1" x="7614"/>
        <item m="1" x="7445"/>
        <item m="1" x="7463"/>
        <item m="1" x="7501"/>
        <item m="1" x="7528"/>
        <item m="1" x="7559"/>
        <item m="1" x="7585"/>
        <item m="1" x="7615"/>
        <item m="1" x="7446"/>
        <item m="1" x="7464"/>
        <item m="1" x="7502"/>
        <item m="1" x="7529"/>
        <item m="1" x="7560"/>
        <item m="1" x="7586"/>
        <item m="1" x="7616"/>
        <item m="1" x="7447"/>
        <item m="1" x="7465"/>
        <item m="1" x="7503"/>
        <item m="1" x="7530"/>
        <item m="1" x="7561"/>
        <item m="1" x="7587"/>
        <item m="1" x="7617"/>
        <item m="1" x="7427"/>
        <item m="1" x="7448"/>
        <item m="1" x="1990"/>
        <item m="1" x="1994"/>
        <item m="1" x="2012"/>
        <item m="1" x="2017"/>
        <item m="1" x="2036"/>
        <item m="1" x="2042"/>
        <item m="1" x="2058"/>
        <item m="1" x="2062"/>
        <item m="1" x="2084"/>
        <item m="1" x="7699"/>
        <item m="1" x="7710"/>
        <item m="1" x="7715"/>
        <item m="1" x="7720"/>
        <item m="1" x="7725"/>
        <item m="1" x="7730"/>
        <item m="1" x="7737"/>
        <item m="1" x="7743"/>
        <item m="1" x="7752"/>
        <item m="1" x="7767"/>
        <item m="1" x="6602"/>
        <item m="1" x="6621"/>
        <item m="1" x="6626"/>
        <item m="1" x="6639"/>
        <item m="1" x="6642"/>
        <item m="1" x="6655"/>
        <item m="1" x="6657"/>
        <item m="1" x="6677"/>
        <item m="1" x="7467"/>
        <item m="1" x="7504"/>
        <item m="1" x="7531"/>
        <item m="1" x="7562"/>
        <item m="1" x="7588"/>
        <item m="1" x="7618"/>
        <item m="1" x="7430"/>
        <item m="1" x="7451"/>
        <item m="1" x="7468"/>
        <item m="1" x="7505"/>
        <item m="1" x="7532"/>
        <item m="1" x="7564"/>
        <item m="1" x="7590"/>
        <item m="1" x="7620"/>
        <item m="1" x="7431"/>
        <item m="1" x="7452"/>
        <item m="1" x="7470"/>
        <item m="1" x="7506"/>
        <item m="1" x="7533"/>
        <item m="1" x="7565"/>
        <item m="1" x="7591"/>
        <item m="1" x="7621"/>
        <item m="1" x="4086"/>
        <item m="1" x="4115"/>
        <item m="1" x="4140"/>
        <item m="1" x="4161"/>
        <item m="1" x="4185"/>
        <item m="1" x="4217"/>
        <item m="1" x="4238"/>
        <item m="1" x="4250"/>
        <item m="1" x="4262"/>
        <item m="1" x="4272"/>
        <item m="1" x="4087"/>
        <item m="1" x="4117"/>
        <item m="1" x="4142"/>
        <item m="1" x="1758"/>
        <item m="1" x="1866"/>
        <item m="1" x="1945"/>
        <item m="1" x="2038"/>
        <item m="1" x="2171"/>
        <item m="1" x="2309"/>
        <item m="1" x="2381"/>
        <item m="1" x="1760"/>
        <item m="1" x="1871"/>
        <item m="1" x="1949"/>
        <item m="1" x="2040"/>
        <item m="1" x="2182"/>
        <item m="1" x="2314"/>
        <item m="1" x="2384"/>
        <item m="1" x="1761"/>
        <item m="1" x="1873"/>
        <item m="1" x="1950"/>
        <item m="1" x="2043"/>
        <item m="1" x="2185"/>
        <item m="1" x="2316"/>
        <item m="1" x="2385"/>
        <item m="1" x="1764"/>
        <item m="1" x="1874"/>
        <item m="1" x="3704"/>
        <item m="1" x="4961"/>
        <item m="1" x="6171"/>
        <item m="1" x="7389"/>
        <item m="1" x="1744"/>
        <item m="1" x="3725"/>
        <item m="1" x="4988"/>
        <item m="1" x="6205"/>
        <item m="1" x="7405"/>
        <item m="1" x="1750"/>
        <item m="1" x="3744"/>
        <item m="1" x="5012"/>
        <item m="1" x="6215"/>
        <item m="1" x="7413"/>
        <item m="1" x="1767"/>
        <item m="1" x="3761"/>
        <item m="1" x="5035"/>
        <item m="1" x="6218"/>
        <item m="1" x="7421"/>
        <item m="1" x="1794"/>
        <item m="1" x="3778"/>
        <item m="1" x="5053"/>
        <item m="1" x="6225"/>
        <item m="1" x="7432"/>
        <item m="1" x="1818"/>
        <item m="1" x="3795"/>
        <item m="1" x="5071"/>
        <item m="1" x="6239"/>
        <item m="1" x="7454"/>
        <item m="1" x="1845"/>
        <item m="1" x="3814"/>
        <item m="1" x="5085"/>
        <item m="1" x="6245"/>
        <item m="1" x="7472"/>
        <item m="1" x="1877"/>
        <item m="1" x="3829"/>
        <item m="1" x="5086"/>
        <item m="1" x="6251"/>
        <item m="1" x="7508"/>
        <item m="1" x="1903"/>
        <item m="1" x="3840"/>
        <item m="1" x="5087"/>
        <item m="1" x="6265"/>
        <item m="1" x="7535"/>
        <item m="1" x="7908"/>
        <item m="1" x="7924"/>
        <item m="1" x="7931"/>
        <item m="1" x="7945"/>
        <item m="1" x="7952"/>
        <item m="1" x="7968"/>
        <item m="1" x="7972"/>
        <item m="1" x="7976"/>
        <item m="1" x="7980"/>
        <item m="1" x="6830"/>
        <item m="1" x="6841"/>
        <item m="1" x="6860"/>
        <item m="1" x="6870"/>
        <item m="1" x="6888"/>
        <item m="1" x="6897"/>
        <item m="1" x="6914"/>
        <item m="1" x="6921"/>
        <item m="1" x="6942"/>
        <item m="1" x="6948"/>
        <item m="1" x="5571"/>
        <item m="1" x="5592"/>
        <item m="1" x="5607"/>
        <item m="1" x="5623"/>
        <item m="1" x="5636"/>
        <item m="1" x="5652"/>
        <item m="1" x="5665"/>
        <item m="1" x="4512"/>
        <item m="1" x="4530"/>
        <item m="1" x="4533"/>
        <item m="1" x="4432"/>
        <item m="1" x="4608"/>
        <item m="1" x="4762"/>
        <item m="1" x="4872"/>
        <item m="1" x="3621"/>
        <item m="1" x="4446"/>
        <item m="1" x="4610"/>
        <item m="1" x="4766"/>
        <item m="1" x="4878"/>
        <item m="1" x="3625"/>
        <item m="1" x="4452"/>
        <item m="1" x="4613"/>
        <item m="1" x="4773"/>
        <item m="1" x="4881"/>
        <item m="1" x="3634"/>
        <item m="1" x="4455"/>
        <item m="1" x="4617"/>
        <item m="1" x="4776"/>
        <item m="1" x="4890"/>
        <item m="1" x="3636"/>
        <item m="1" x="4470"/>
        <item m="1" x="4624"/>
        <item m="1" x="4782"/>
        <item m="1" x="4893"/>
        <item m="1" x="3643"/>
        <item m="1" x="4483"/>
        <item m="1" x="4627"/>
        <item m="1" x="4785"/>
        <item m="1" x="3646"/>
        <item m="1" x="4490"/>
        <item m="1" x="4630"/>
        <item m="1" x="4790"/>
        <item m="1" x="3659"/>
        <item m="1" x="4491"/>
        <item m="1" x="4634"/>
        <item m="1" x="4791"/>
        <item m="1" x="3661"/>
        <item m="1" x="4505"/>
        <item m="1" x="4638"/>
        <item m="1" x="4797"/>
        <item m="1" x="4509"/>
        <item m="1" x="4640"/>
        <item m="1" x="4798"/>
        <item m="1" x="2889"/>
        <item m="1" x="3807"/>
        <item m="1" x="3941"/>
        <item m="1" x="4182"/>
        <item m="1" x="4291"/>
        <item m="1" x="2893"/>
        <item m="1" x="3813"/>
        <item m="1" x="3948"/>
        <item m="1" x="4191"/>
        <item m="1" x="4298"/>
        <item m="1" x="2896"/>
        <item m="1" x="3817"/>
        <item m="1" x="3961"/>
        <item m="1" x="4196"/>
        <item m="1" x="4306"/>
        <item m="1" x="2902"/>
        <item m="1" x="3825"/>
        <item m="1" x="3969"/>
        <item m="1" x="4202"/>
        <item m="1" x="4309"/>
        <item m="1" x="2904"/>
        <item m="1" x="3826"/>
        <item m="1" x="3974"/>
        <item m="1" x="4214"/>
        <item m="1" x="4310"/>
        <item m="1" x="2908"/>
        <item m="1" x="3828"/>
        <item m="1" x="3987"/>
        <item m="1" x="4223"/>
        <item m="1" x="4316"/>
        <item m="1" x="2909"/>
        <item m="1" x="3830"/>
        <item m="1" x="4003"/>
        <item m="1" x="3759"/>
        <item m="1" x="3766"/>
        <item m="1" x="3776"/>
        <item m="1" x="3782"/>
        <item m="1" x="3793"/>
        <item m="1" x="3801"/>
        <item m="1" x="3812"/>
        <item m="1" x="3820"/>
        <item m="1" x="3827"/>
        <item m="1" x="2415"/>
        <item m="1" x="2421"/>
        <item m="1" x="2424"/>
        <item m="1" x="2436"/>
        <item m="1" x="2440"/>
        <item m="1" x="2455"/>
        <item m="1" x="2460"/>
        <item m="1" x="2475"/>
        <item m="1" x="2479"/>
        <item m="1" x="2493"/>
        <item m="1" x="1282"/>
        <item m="1" x="1288"/>
        <item m="1" x="1312"/>
        <item m="1" x="1321"/>
        <item m="1" x="1336"/>
        <item m="1" x="1346"/>
        <item m="1" x="1360"/>
        <item m="1" x="1369"/>
        <item m="1" x="1374"/>
        <item m="1" x="1384"/>
        <item m="1" x="6970"/>
        <item m="1" x="6974"/>
        <item m="1" x="6981"/>
        <item m="1" x="6985"/>
        <item m="1" x="6993"/>
        <item m="1" x="6999"/>
        <item m="1" x="7005"/>
        <item m="1" x="7009"/>
        <item m="1" x="7016"/>
        <item m="1" x="7020"/>
        <item m="1" x="5751"/>
        <item m="1" x="5753"/>
        <item m="1" x="5759"/>
        <item m="1" x="5768"/>
        <item m="1" x="5779"/>
        <item m="1" x="5788"/>
        <item m="1" x="5798"/>
        <item m="1" x="5812"/>
        <item m="1" x="5827"/>
        <item m="1" x="5833"/>
        <item m="1" x="4625"/>
        <item m="1" x="4631"/>
        <item m="1" x="4639"/>
        <item m="1" x="4643"/>
        <item m="1" x="4651"/>
        <item m="1" x="4656"/>
        <item m="1" x="4671"/>
        <item m="1" x="4679"/>
        <item m="1" x="4700"/>
        <item m="1" x="4707"/>
        <item m="1" x="3376"/>
        <item m="1" x="3381"/>
        <item m="1" x="3387"/>
        <item m="1" x="3400"/>
        <item m="1" x="3407"/>
        <item m="1" x="3422"/>
        <item m="1" x="3427"/>
        <item m="1" x="3442"/>
        <item m="1" x="3450"/>
        <item m="1" x="3468"/>
        <item m="1" x="2013"/>
        <item m="1" x="5755"/>
        <item m="1" x="5757"/>
        <item m="1" x="5758"/>
        <item m="1" x="5760"/>
        <item m="1" x="5762"/>
        <item m="1" x="5765"/>
        <item m="1" x="5767"/>
        <item m="1" x="5770"/>
        <item m="1" x="5773"/>
        <item m="1" x="5778"/>
        <item m="1" x="5110"/>
        <item m="1" x="5113"/>
        <item m="1" x="5115"/>
        <item m="1" x="5119"/>
        <item m="1" x="5120"/>
        <item m="1" x="5123"/>
        <item m="1" x="5125"/>
        <item m="1" x="5127"/>
        <item m="1" x="5128"/>
        <item m="1" x="5132"/>
        <item m="1" x="5276"/>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m="1" x="1724"/>
        <item m="1" x="1196"/>
        <item m="1" x="1732"/>
        <item m="1" x="6910"/>
        <item x="0"/>
      </items>
    </pivotField>
    <pivotField axis="axisRow" compact="0" outline="0" showAll="0" defaultSubtotal="0">
      <items count="640">
        <item x="0"/>
        <item x="1"/>
        <item x="2"/>
        <item x="1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6"/>
        <item x="67"/>
        <item x="68"/>
        <item x="69"/>
        <item x="70"/>
        <item x="71"/>
        <item x="72"/>
        <item x="73"/>
        <item x="74"/>
        <item x="75"/>
        <item x="76"/>
        <item x="77"/>
        <item x="78"/>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8"/>
        <item x="169"/>
        <item x="170"/>
        <item x="171"/>
        <item x="172"/>
        <item x="173"/>
        <item x="174"/>
        <item x="175"/>
        <item x="476"/>
        <item x="178"/>
        <item x="346"/>
        <item x="335"/>
        <item x="345"/>
        <item x="65"/>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65"/>
        <item x="166"/>
        <item x="167"/>
        <item x="334"/>
        <item x="336"/>
        <item x="337"/>
        <item x="339"/>
        <item m="1" x="569"/>
        <item x="342"/>
        <item x="344"/>
        <item x="370"/>
        <item x="359"/>
        <item x="347"/>
        <item x="349"/>
        <item x="350"/>
        <item x="351"/>
        <item x="354"/>
        <item x="356"/>
        <item x="357"/>
        <item m="1" x="633"/>
        <item m="1" x="523"/>
        <item m="1" x="580"/>
        <item m="1" x="613"/>
        <item m="1" x="568"/>
        <item m="1" x="604"/>
        <item m="1" x="636"/>
        <item m="1" x="518"/>
        <item x="508"/>
        <item x="490"/>
        <item x="500"/>
        <item x="308"/>
        <item x="510"/>
        <item x="480"/>
        <item x="482"/>
        <item x="511"/>
        <item x="512"/>
        <item m="1" x="525"/>
        <item m="1" x="610"/>
        <item x="244"/>
        <item x="229"/>
        <item x="231"/>
        <item x="223"/>
        <item x="225"/>
        <item x="227"/>
        <item x="411"/>
        <item x="180"/>
        <item x="426"/>
        <item x="413"/>
        <item x="417"/>
        <item x="423"/>
        <item x="425"/>
        <item x="427"/>
        <item x="428"/>
        <item x="432"/>
        <item x="434"/>
        <item x="446"/>
        <item x="442"/>
        <item x="443"/>
        <item x="436"/>
        <item m="1" x="602"/>
        <item m="1" x="559"/>
        <item m="1" x="584"/>
        <item m="1" x="570"/>
        <item x="352"/>
        <item x="353"/>
        <item m="1" x="540"/>
        <item m="1" x="597"/>
        <item m="1" x="542"/>
        <item m="1" x="579"/>
        <item m="1" x="590"/>
        <item x="371"/>
        <item m="1" x="620"/>
        <item m="1" x="622"/>
        <item m="1" x="529"/>
        <item m="1" x="564"/>
        <item m="1" x="581"/>
        <item m="1" x="609"/>
        <item m="1" x="603"/>
        <item m="1" x="560"/>
        <item m="1" x="539"/>
        <item m="1" x="611"/>
        <item m="1" x="535"/>
        <item m="1" x="615"/>
        <item m="1" x="619"/>
        <item m="1" x="605"/>
        <item m="1" x="524"/>
        <item m="1" x="555"/>
        <item m="1" x="573"/>
        <item m="1" x="558"/>
        <item m="1" x="634"/>
        <item m="1" x="627"/>
        <item m="1" x="617"/>
        <item m="1" x="531"/>
        <item m="1" x="572"/>
        <item m="1" x="544"/>
        <item m="1" x="571"/>
        <item m="1" x="519"/>
        <item m="1" x="565"/>
        <item m="1" x="549"/>
        <item m="1" x="608"/>
        <item m="1" x="522"/>
        <item m="1" x="527"/>
        <item m="1" x="548"/>
        <item m="1" x="596"/>
        <item x="513"/>
        <item x="264"/>
        <item x="323"/>
        <item x="317"/>
        <item x="315"/>
        <item x="318"/>
        <item x="316"/>
        <item x="294"/>
        <item x="280"/>
        <item m="1" x="566"/>
        <item x="295"/>
        <item x="281"/>
        <item m="1" x="589"/>
        <item x="221"/>
        <item x="230"/>
        <item x="262"/>
        <item x="263"/>
        <item x="265"/>
        <item x="266"/>
        <item x="268"/>
        <item x="269"/>
        <item x="270"/>
        <item m="1" x="521"/>
        <item m="1" x="516"/>
        <item m="1" x="583"/>
        <item m="1" x="612"/>
        <item x="252"/>
        <item x="397"/>
        <item x="408"/>
        <item m="1" x="550"/>
        <item x="360"/>
        <item x="394"/>
        <item x="400"/>
        <item m="1" x="632"/>
        <item x="255"/>
        <item m="1" x="541"/>
        <item x="273"/>
        <item x="275"/>
        <item x="286"/>
        <item x="287"/>
        <item x="276"/>
        <item x="278"/>
        <item m="1" x="561"/>
        <item m="1" x="630"/>
        <item x="203"/>
        <item x="277"/>
        <item x="279"/>
        <item m="1" x="517"/>
        <item m="1" x="534"/>
        <item m="1" x="592"/>
        <item m="1" x="514"/>
        <item x="319"/>
        <item x="321"/>
        <item x="325"/>
        <item x="327"/>
        <item x="320"/>
        <item x="322"/>
        <item x="326"/>
        <item x="328"/>
        <item x="483"/>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axis="axisRow" compact="0" outline="0" showAll="0" defaultSubtotal="0">
      <items count="799">
        <item x="0"/>
        <item x="1"/>
        <item x="457"/>
        <item x="3"/>
        <item x="4"/>
        <item x="5"/>
        <item x="6"/>
        <item x="7"/>
        <item x="8"/>
        <item x="9"/>
        <item x="11"/>
        <item x="13"/>
        <item x="18"/>
        <item x="19"/>
        <item x="21"/>
        <item x="22"/>
        <item x="23"/>
        <item x="24"/>
        <item x="25"/>
        <item x="26"/>
        <item x="27"/>
        <item x="28"/>
        <item x="29"/>
        <item x="35"/>
        <item x="36"/>
        <item x="37"/>
        <item x="39"/>
        <item x="44"/>
        <item x="45"/>
        <item x="46"/>
        <item x="47"/>
        <item x="51"/>
        <item x="52"/>
        <item x="53"/>
        <item x="14"/>
        <item x="61"/>
        <item x="62"/>
        <item x="63"/>
        <item x="64"/>
        <item x="65"/>
        <item x="68"/>
        <item x="69"/>
        <item x="71"/>
        <item x="72"/>
        <item x="73"/>
        <item x="74"/>
        <item x="75"/>
        <item x="76"/>
        <item x="77"/>
        <item x="78"/>
        <item x="79"/>
        <item x="156"/>
        <item x="157"/>
        <item x="138"/>
        <item x="158"/>
        <item x="159"/>
        <item x="160"/>
        <item x="162"/>
        <item x="164"/>
        <item x="165"/>
        <item x="137"/>
        <item x="139"/>
        <item x="140"/>
        <item x="141"/>
        <item x="142"/>
        <item x="143"/>
        <item x="145"/>
        <item x="147"/>
        <item x="152"/>
        <item x="154"/>
        <item x="170"/>
        <item x="171"/>
        <item x="172"/>
        <item x="173"/>
        <item x="174"/>
        <item x="175"/>
        <item x="168"/>
        <item x="161"/>
        <item x="163"/>
        <item x="10"/>
        <item x="17"/>
        <item x="20"/>
        <item x="59"/>
        <item x="144"/>
        <item x="146"/>
        <item x="148"/>
        <item x="149"/>
        <item x="150"/>
        <item x="151"/>
        <item x="169"/>
        <item x="153"/>
        <item x="155"/>
        <item x="2"/>
        <item x="12"/>
        <item x="30"/>
        <item x="31"/>
        <item x="32"/>
        <item x="33"/>
        <item x="34"/>
        <item x="38"/>
        <item x="40"/>
        <item x="41"/>
        <item x="42"/>
        <item x="43"/>
        <item x="48"/>
        <item x="49"/>
        <item x="50"/>
        <item x="54"/>
        <item x="57"/>
        <item x="58"/>
        <item x="177"/>
        <item x="15"/>
        <item x="55"/>
        <item x="56"/>
        <item x="338"/>
        <item x="477"/>
        <item x="340"/>
        <item x="178"/>
        <item x="233"/>
        <item x="345"/>
        <item x="449"/>
        <item x="362"/>
        <item x="16"/>
        <item x="60"/>
        <item x="66"/>
        <item x="70"/>
        <item x="67"/>
        <item x="80"/>
        <item x="81"/>
        <item x="82"/>
        <item x="83"/>
        <item x="86"/>
        <item x="88"/>
        <item x="89"/>
        <item x="90"/>
        <item x="91"/>
        <item x="92"/>
        <item x="95"/>
        <item x="99"/>
        <item x="100"/>
        <item x="101"/>
        <item x="102"/>
        <item x="103"/>
        <item x="104"/>
        <item x="105"/>
        <item x="106"/>
        <item x="107"/>
        <item x="108"/>
        <item x="113"/>
        <item x="114"/>
        <item x="115"/>
        <item x="116"/>
        <item x="117"/>
        <item x="118"/>
        <item x="119"/>
        <item x="120"/>
        <item x="121"/>
        <item x="122"/>
        <item x="123"/>
        <item x="124"/>
        <item x="125"/>
        <item x="126"/>
        <item x="127"/>
        <item x="128"/>
        <item x="129"/>
        <item x="167"/>
        <item x="84"/>
        <item x="85"/>
        <item x="87"/>
        <item x="93"/>
        <item x="94"/>
        <item x="96"/>
        <item x="97"/>
        <item x="98"/>
        <item x="109"/>
        <item x="110"/>
        <item x="111"/>
        <item x="112"/>
        <item x="130"/>
        <item x="131"/>
        <item x="132"/>
        <item x="133"/>
        <item x="134"/>
        <item x="135"/>
        <item x="136"/>
        <item x="166"/>
        <item m="1" x="531"/>
        <item x="248"/>
        <item x="336"/>
        <item x="337"/>
        <item m="1" x="692"/>
        <item x="343"/>
        <item x="371"/>
        <item x="360"/>
        <item x="348"/>
        <item x="509"/>
        <item x="491"/>
        <item x="501"/>
        <item x="511"/>
        <item x="481"/>
        <item m="1" x="631"/>
        <item x="513"/>
        <item m="1" x="676"/>
        <item m="1" x="790"/>
        <item m="1" x="606"/>
        <item x="514"/>
        <item x="241"/>
        <item x="187"/>
        <item x="211"/>
        <item x="190"/>
        <item x="197"/>
        <item x="194"/>
        <item x="244"/>
        <item x="229"/>
        <item x="231"/>
        <item x="223"/>
        <item x="412"/>
        <item x="180"/>
        <item x="181"/>
        <item x="427"/>
        <item x="424"/>
        <item x="426"/>
        <item x="222"/>
        <item x="443"/>
        <item x="429"/>
        <item x="428"/>
        <item x="437"/>
        <item x="438"/>
        <item m="1" x="750"/>
        <item x="195"/>
        <item x="191"/>
        <item x="196"/>
        <item x="198"/>
        <item x="199"/>
        <item m="1" x="775"/>
        <item m="1" x="776"/>
        <item x="346"/>
        <item x="352"/>
        <item x="353"/>
        <item m="1" x="787"/>
        <item m="1" x="696"/>
        <item x="368"/>
        <item x="372"/>
        <item x="373"/>
        <item m="1" x="578"/>
        <item x="203"/>
        <item x="505"/>
        <item m="1" x="575"/>
        <item x="325"/>
        <item x="221"/>
        <item x="232"/>
        <item m="1" x="605"/>
        <item x="230"/>
        <item m="1" x="784"/>
        <item x="252"/>
        <item m="1" x="693"/>
        <item m="1" x="552"/>
        <item x="265"/>
        <item x="268"/>
        <item m="1" x="698"/>
        <item m="1" x="632"/>
        <item m="1" x="524"/>
        <item m="1" x="741"/>
        <item m="1" x="743"/>
        <item m="1" x="649"/>
        <item m="1" x="516"/>
        <item m="1" x="517"/>
        <item m="1" x="539"/>
        <item m="1" x="659"/>
        <item m="1" x="629"/>
        <item m="1" x="580"/>
        <item x="398"/>
        <item x="401"/>
        <item x="409"/>
        <item x="504"/>
        <item x="317"/>
        <item x="354"/>
        <item x="355"/>
        <item x="357"/>
        <item x="358"/>
        <item x="361"/>
        <item x="395"/>
        <item m="1" x="767"/>
        <item m="1" x="783"/>
        <item m="1" x="657"/>
        <item x="275"/>
        <item m="1" x="633"/>
        <item x="287"/>
        <item m="1" x="714"/>
        <item m="1" x="705"/>
        <item m="1" x="713"/>
        <item m="1" x="645"/>
        <item m="1" x="587"/>
        <item x="483"/>
        <item x="484"/>
        <item x="225"/>
        <item x="246"/>
        <item x="448"/>
        <item x="452"/>
        <item x="400"/>
        <item x="402"/>
        <item x="447"/>
        <item x="350"/>
        <item x="486"/>
        <item x="487"/>
        <item x="495"/>
        <item x="496"/>
        <item x="497"/>
        <item x="498"/>
        <item x="460"/>
        <item x="482"/>
        <item m="1" x="519"/>
        <item x="293"/>
        <item m="1" x="622"/>
        <item m="1" x="734"/>
        <item x="299"/>
        <item m="1" x="571"/>
        <item m="1" x="621"/>
        <item m="1" x="551"/>
        <item m="1" x="521"/>
        <item m="1" x="710"/>
        <item x="485"/>
        <item x="356"/>
        <item m="1" x="536"/>
        <item x="227"/>
        <item m="1" x="739"/>
        <item x="251"/>
        <item m="1" x="740"/>
        <item m="1" x="700"/>
        <item m="1" x="795"/>
        <item x="261"/>
        <item x="274"/>
        <item m="1" x="725"/>
        <item m="1" x="603"/>
        <item x="289"/>
        <item x="291"/>
        <item x="270"/>
        <item m="1" x="525"/>
        <item m="1" x="742"/>
        <item m="1" x="726"/>
        <item m="1" x="529"/>
        <item m="1" x="527"/>
        <item m="1" x="745"/>
        <item x="301"/>
        <item x="309"/>
        <item m="1" x="735"/>
        <item m="1" x="588"/>
        <item m="1" x="598"/>
        <item x="333"/>
        <item x="488"/>
        <item x="489"/>
        <item x="494"/>
        <item x="226"/>
        <item x="224"/>
        <item m="1" x="673"/>
        <item m="1" x="526"/>
        <item x="258"/>
        <item m="1" x="794"/>
        <item m="1" x="764"/>
        <item m="1" x="702"/>
        <item m="1" x="612"/>
        <item m="1" x="722"/>
        <item m="1" x="576"/>
        <item m="1" x="772"/>
        <item m="1" x="561"/>
        <item m="1" x="747"/>
        <item m="1" x="667"/>
        <item m="1" x="785"/>
        <item m="1" x="634"/>
        <item m="1" x="594"/>
        <item m="1" x="697"/>
        <item m="1" x="614"/>
        <item m="1" x="724"/>
        <item x="303"/>
        <item m="1" x="672"/>
        <item m="1" x="681"/>
        <item m="1" x="786"/>
        <item m="1" x="613"/>
        <item m="1" x="723"/>
        <item x="319"/>
        <item m="1" x="671"/>
        <item m="1" x="680"/>
        <item x="510"/>
        <item x="456"/>
        <item x="479"/>
        <item x="461"/>
        <item x="454"/>
        <item x="453"/>
        <item x="179"/>
        <item x="242"/>
        <item x="347"/>
        <item m="1" x="779"/>
        <item x="451"/>
        <item x="476"/>
        <item x="478"/>
        <item x="507"/>
        <item x="247"/>
        <item x="349"/>
        <item x="351"/>
        <item m="1" x="618"/>
        <item m="1" x="620"/>
        <item x="413"/>
        <item x="414"/>
        <item x="415"/>
        <item x="430"/>
        <item x="433"/>
        <item x="435"/>
        <item x="439"/>
        <item x="440"/>
        <item x="442"/>
        <item x="480"/>
        <item m="1" x="690"/>
        <item x="364"/>
        <item m="1" x="738"/>
        <item m="1" x="636"/>
        <item m="1" x="557"/>
        <item m="1" x="579"/>
        <item m="1" x="535"/>
        <item m="1" x="763"/>
        <item m="1" x="615"/>
        <item m="1" x="554"/>
        <item m="1" x="751"/>
        <item m="1" x="716"/>
        <item m="1" x="642"/>
        <item m="1" x="637"/>
        <item m="1" x="728"/>
        <item m="1" x="768"/>
        <item m="1" x="555"/>
        <item m="1" x="752"/>
        <item m="1" x="717"/>
        <item m="1" x="643"/>
        <item m="1" x="638"/>
        <item m="1" x="729"/>
        <item m="1" x="769"/>
        <item m="1" x="556"/>
        <item m="1" x="753"/>
        <item m="1" x="718"/>
        <item m="1" x="644"/>
        <item m="1" x="639"/>
        <item m="1" x="730"/>
        <item m="1" x="770"/>
        <item x="423"/>
        <item x="506"/>
        <item x="182"/>
        <item x="418"/>
        <item x="434"/>
        <item x="444"/>
        <item x="445"/>
        <item x="450"/>
        <item x="490"/>
        <item x="492"/>
        <item x="499"/>
        <item x="500"/>
        <item m="1" x="546"/>
        <item m="1" x="586"/>
        <item m="1" x="677"/>
        <item m="1" x="755"/>
        <item m="1" x="674"/>
        <item m="1" x="537"/>
        <item m="1" x="757"/>
        <item m="1" x="686"/>
        <item m="1" x="565"/>
        <item m="1" x="567"/>
        <item m="1" x="572"/>
        <item m="1" x="719"/>
        <item x="512"/>
        <item x="183"/>
        <item x="184"/>
        <item x="185"/>
        <item x="186"/>
        <item m="1" x="706"/>
        <item m="1" x="653"/>
        <item x="234"/>
        <item x="235"/>
        <item x="236"/>
        <item x="237"/>
        <item x="238"/>
        <item x="239"/>
        <item x="240"/>
        <item x="193"/>
        <item m="1" x="661"/>
        <item m="1" x="532"/>
        <item m="1" x="758"/>
        <item m="1" x="641"/>
        <item m="1" x="733"/>
        <item m="1" x="744"/>
        <item m="1" x="707"/>
        <item m="1" x="684"/>
        <item x="441"/>
        <item m="1" x="652"/>
        <item x="462"/>
        <item x="508"/>
        <item x="176"/>
        <item x="188"/>
        <item x="189"/>
        <item x="192"/>
        <item m="1" x="540"/>
        <item m="1" x="563"/>
        <item m="1" x="635"/>
        <item m="1" x="599"/>
        <item m="1" x="695"/>
        <item m="1" x="562"/>
        <item m="1" x="682"/>
        <item m="1" x="625"/>
        <item m="1" x="791"/>
        <item m="1" x="760"/>
        <item m="1" x="590"/>
        <item m="1" x="699"/>
        <item m="1" x="542"/>
        <item m="1" x="771"/>
        <item m="1" x="683"/>
        <item m="1" x="777"/>
        <item m="1" x="679"/>
        <item m="1" x="627"/>
        <item m="1" x="566"/>
        <item m="1" x="754"/>
        <item m="1" x="669"/>
        <item m="1" x="780"/>
        <item m="1" x="595"/>
        <item m="1" x="663"/>
        <item m="1" x="737"/>
        <item m="1" x="547"/>
        <item m="1" x="797"/>
        <item m="1" x="570"/>
        <item m="1" x="715"/>
        <item m="1" x="522"/>
        <item m="1" x="601"/>
        <item m="1" x="626"/>
        <item m="1" x="665"/>
        <item m="1" x="548"/>
        <item m="1" x="651"/>
        <item m="1" x="675"/>
        <item m="1" x="765"/>
        <item m="1" x="573"/>
        <item m="1" x="624"/>
        <item m="1" x="736"/>
        <item m="1" x="685"/>
        <item m="1" x="596"/>
        <item m="1" x="664"/>
        <item m="1" x="589"/>
        <item m="1" x="773"/>
        <item m="1" x="708"/>
        <item m="1" x="762"/>
        <item m="1" x="694"/>
        <item m="1" x="670"/>
        <item m="1" x="704"/>
        <item m="1" x="610"/>
        <item m="1" x="549"/>
        <item m="1" x="798"/>
        <item m="1" x="541"/>
        <item m="1" x="666"/>
        <item m="1" x="650"/>
        <item m="1" x="709"/>
        <item m="1" x="574"/>
        <item m="1" x="584"/>
        <item m="1" x="607"/>
        <item x="459"/>
        <item x="463"/>
        <item m="1" x="520"/>
        <item m="1" x="660"/>
        <item m="1" x="602"/>
        <item m="1" x="648"/>
        <item m="1" x="616"/>
        <item m="1" x="640"/>
        <item m="1" x="533"/>
        <item m="1" x="774"/>
        <item x="250"/>
        <item m="1" x="655"/>
        <item m="1" x="564"/>
        <item x="257"/>
        <item x="260"/>
        <item x="262"/>
        <item x="263"/>
        <item x="264"/>
        <item x="266"/>
        <item x="269"/>
        <item x="288"/>
        <item m="1" x="559"/>
        <item x="256"/>
        <item m="1" x="792"/>
        <item x="294"/>
        <item x="295"/>
        <item m="1" x="720"/>
        <item m="1" x="656"/>
        <item m="1" x="582"/>
        <item m="1" x="662"/>
        <item m="1" x="545"/>
        <item m="1" x="569"/>
        <item m="1" x="581"/>
        <item m="1" x="781"/>
        <item m="1" x="721"/>
        <item x="300"/>
        <item x="302"/>
        <item m="1" x="568"/>
        <item m="1" x="558"/>
        <item x="308"/>
        <item m="1" x="668"/>
        <item m="1" x="553"/>
        <item x="316"/>
        <item x="318"/>
        <item x="324"/>
        <item x="332"/>
        <item m="1" x="617"/>
        <item m="1" x="619"/>
        <item x="464"/>
        <item x="465"/>
        <item x="466"/>
        <item x="467"/>
        <item x="468"/>
        <item m="1" x="654"/>
        <item m="1" x="749"/>
        <item m="1" x="687"/>
        <item x="472"/>
        <item x="473"/>
        <item m="1" x="543"/>
        <item x="245"/>
        <item x="469"/>
        <item x="470"/>
        <item x="471"/>
        <item m="1" x="658"/>
        <item m="1" x="756"/>
        <item x="210"/>
        <item m="1" x="761"/>
        <item x="290"/>
        <item m="1" x="591"/>
        <item m="1" x="703"/>
        <item m="1" x="691"/>
        <item m="1" x="609"/>
        <item m="1" x="688"/>
        <item m="1" x="530"/>
        <item m="1" x="796"/>
        <item m="1" x="611"/>
        <item m="1" x="600"/>
        <item m="1" x="515"/>
        <item m="1" x="597"/>
        <item m="1" x="528"/>
        <item m="1" x="585"/>
        <item m="1" x="550"/>
        <item m="1" x="727"/>
        <item m="1" x="711"/>
        <item m="1" x="583"/>
        <item m="1" x="712"/>
        <item m="1" x="782"/>
        <item m="1" x="793"/>
        <item m="1" x="759"/>
        <item m="1" x="630"/>
        <item m="1" x="778"/>
        <item m="1" x="766"/>
        <item m="1" x="748"/>
        <item m="1" x="732"/>
        <item m="1" x="746"/>
        <item m="1" x="701"/>
        <item m="1" x="731"/>
        <item x="228"/>
        <item x="254"/>
        <item x="253"/>
        <item x="209"/>
        <item x="255"/>
        <item x="259"/>
        <item x="273"/>
        <item x="276"/>
        <item x="277"/>
        <item x="278"/>
        <item x="279"/>
        <item x="280"/>
        <item x="281"/>
        <item x="282"/>
        <item x="283"/>
        <item x="271"/>
        <item x="272"/>
        <item x="284"/>
        <item x="285"/>
        <item x="286"/>
        <item x="292"/>
        <item x="296"/>
        <item x="298"/>
        <item m="1" x="646"/>
        <item m="1" x="628"/>
        <item m="1" x="608"/>
        <item m="1" x="577"/>
        <item m="1" x="518"/>
        <item m="1" x="788"/>
        <item m="1" x="534"/>
        <item m="1" x="523"/>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544"/>
        <item m="1" x="604"/>
        <item x="387"/>
        <item x="388"/>
        <item x="404"/>
        <item x="408"/>
        <item m="1" x="789"/>
        <item x="344"/>
        <item x="403"/>
        <item m="1" x="560"/>
        <item m="1" x="593"/>
        <item m="1" x="592"/>
        <item m="1" x="623"/>
        <item x="384"/>
        <item x="397"/>
        <item x="399"/>
        <item m="1" x="647"/>
        <item m="1" x="689"/>
        <item x="411"/>
        <item x="366"/>
        <item m="1" x="538"/>
        <item x="369"/>
        <item x="370"/>
        <item x="335"/>
        <item x="363"/>
        <item m="1" x="678"/>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axis="axisRow" compact="0" outline="0" showAll="0" defaultSubtotal="0">
      <items count="589">
        <item x="0"/>
        <item x="2"/>
        <item x="3"/>
        <item x="4"/>
        <item x="5"/>
        <item x="6"/>
        <item x="7"/>
        <item x="8"/>
        <item x="9"/>
        <item x="10"/>
        <item x="53"/>
        <item x="14"/>
        <item x="17"/>
        <item x="19"/>
        <item x="20"/>
        <item x="22"/>
        <item x="24"/>
        <item x="25"/>
        <item x="26"/>
        <item x="28"/>
        <item x="29"/>
        <item x="30"/>
        <item x="31"/>
        <item x="32"/>
        <item x="34"/>
        <item x="35"/>
        <item x="38"/>
        <item x="39"/>
        <item x="40"/>
        <item x="41"/>
        <item x="42"/>
        <item x="43"/>
        <item x="44"/>
        <item x="45"/>
        <item x="15"/>
        <item x="46"/>
        <item x="47"/>
        <item x="48"/>
        <item x="49"/>
        <item x="50"/>
        <item x="51"/>
        <item x="52"/>
        <item x="55"/>
        <item x="56"/>
        <item x="57"/>
        <item x="60"/>
        <item x="61"/>
        <item x="62"/>
        <item x="65"/>
        <item x="66"/>
        <item x="67"/>
        <item x="68"/>
        <item x="69"/>
        <item x="70"/>
        <item x="71"/>
        <item x="72"/>
        <item x="73"/>
        <item x="74"/>
        <item x="75"/>
        <item x="76"/>
        <item x="77"/>
        <item x="79"/>
        <item x="81"/>
        <item x="82"/>
        <item x="83"/>
        <item x="85"/>
        <item x="86"/>
        <item x="157"/>
        <item x="158"/>
        <item x="159"/>
        <item x="161"/>
        <item x="162"/>
        <item x="163"/>
        <item x="164"/>
        <item x="166"/>
        <item x="138"/>
        <item x="142"/>
        <item x="143"/>
        <item x="144"/>
        <item x="146"/>
        <item x="152"/>
        <item x="181"/>
        <item x="182"/>
        <item x="183"/>
        <item x="184"/>
        <item x="185"/>
        <item x="186"/>
        <item x="187"/>
        <item x="188"/>
        <item x="178"/>
        <item x="180"/>
        <item x="64"/>
        <item x="36"/>
        <item x="18"/>
        <item x="23"/>
        <item x="27"/>
        <item x="59"/>
        <item x="80"/>
        <item x="139"/>
        <item x="140"/>
        <item x="141"/>
        <item x="145"/>
        <item x="147"/>
        <item x="148"/>
        <item x="149"/>
        <item x="150"/>
        <item x="151"/>
        <item x="179"/>
        <item x="153"/>
        <item x="154"/>
        <item x="155"/>
        <item x="156"/>
        <item x="160"/>
        <item x="11"/>
        <item x="12"/>
        <item x="13"/>
        <item x="21"/>
        <item x="33"/>
        <item x="37"/>
        <item x="54"/>
        <item x="78"/>
        <item x="16"/>
        <item x="58"/>
        <item x="203"/>
        <item x="380"/>
        <item x="381"/>
        <item x="165"/>
        <item x="63"/>
        <item x="84"/>
        <item x="87"/>
        <item x="88"/>
        <item x="89"/>
        <item x="90"/>
        <item x="91"/>
        <item x="92"/>
        <item x="93"/>
        <item x="94"/>
        <item x="95"/>
        <item x="96"/>
        <item x="97"/>
        <item x="98"/>
        <item x="99"/>
        <item x="100"/>
        <item x="101"/>
        <item x="102"/>
        <item x="103"/>
        <item x="104"/>
        <item x="105"/>
        <item x="106"/>
        <item x="108"/>
        <item x="109"/>
        <item x="110"/>
        <item x="111"/>
        <item x="112"/>
        <item x="115"/>
        <item x="116"/>
        <item x="117"/>
        <item x="118"/>
        <item x="119"/>
        <item x="120"/>
        <item x="121"/>
        <item x="122"/>
        <item x="123"/>
        <item x="124"/>
        <item x="125"/>
        <item x="126"/>
        <item x="127"/>
        <item x="128"/>
        <item x="129"/>
        <item x="130"/>
        <item x="131"/>
        <item x="132"/>
        <item x="133"/>
        <item x="134"/>
        <item x="135"/>
        <item x="136"/>
        <item x="167"/>
        <item x="168"/>
        <item x="169"/>
        <item x="170"/>
        <item x="171"/>
        <item x="172"/>
        <item x="173"/>
        <item x="174"/>
        <item x="175"/>
        <item x="176"/>
        <item x="177"/>
        <item x="282"/>
        <item m="1" x="459"/>
        <item x="210"/>
        <item x="284"/>
        <item x="285"/>
        <item x="286"/>
        <item x="288"/>
        <item x="289"/>
        <item x="290"/>
        <item x="291"/>
        <item x="294"/>
        <item x="296"/>
        <item m="1" x="520"/>
        <item m="1" x="478"/>
        <item x="300"/>
        <item x="189"/>
        <item m="1" x="563"/>
        <item x="228"/>
        <item x="224"/>
        <item x="227"/>
        <item x="229"/>
        <item x="225"/>
        <item m="1" x="529"/>
        <item x="363"/>
        <item m="1" x="494"/>
        <item x="292"/>
        <item x="293"/>
        <item x="305"/>
        <item m="1" x="578"/>
        <item m="1" x="577"/>
        <item m="1" x="516"/>
        <item x="309"/>
        <item x="308"/>
        <item m="1" x="560"/>
        <item m="1" x="515"/>
        <item m="1" x="567"/>
        <item m="1" x="534"/>
        <item m="1" x="533"/>
        <item m="1" x="479"/>
        <item m="1" x="493"/>
        <item m="1" x="461"/>
        <item m="1" x="496"/>
        <item m="1" x="551"/>
        <item m="1" x="455"/>
        <item m="1" x="456"/>
        <item m="1" x="580"/>
        <item m="1" x="527"/>
        <item m="1" x="542"/>
        <item m="1" x="554"/>
        <item m="1" x="553"/>
        <item m="1" x="445"/>
        <item m="1" x="452"/>
        <item m="1" x="562"/>
        <item m="1" x="561"/>
        <item m="1" x="539"/>
        <item m="1" x="475"/>
        <item m="1" x="454"/>
        <item m="1" x="525"/>
        <item m="1" x="526"/>
        <item m="1" x="457"/>
        <item m="1" x="582"/>
        <item x="214"/>
        <item m="1" x="468"/>
        <item x="230"/>
        <item m="1" x="480"/>
        <item x="233"/>
        <item x="231"/>
        <item m="1" x="450"/>
        <item m="1" x="514"/>
        <item m="1" x="469"/>
        <item m="1" x="532"/>
        <item m="1" x="570"/>
        <item x="238"/>
        <item x="237"/>
        <item x="239"/>
        <item m="1" x="569"/>
        <item m="1" x="566"/>
        <item m="1" x="585"/>
        <item m="1" x="498"/>
        <item m="1" x="484"/>
        <item m="1" x="547"/>
        <item m="1" x="541"/>
        <item m="1" x="571"/>
        <item m="1" x="466"/>
        <item m="1" x="517"/>
        <item m="1" x="518"/>
        <item m="1" x="476"/>
        <item m="1" x="513"/>
        <item x="259"/>
        <item m="1" x="449"/>
        <item m="1" x="535"/>
        <item m="1" x="536"/>
        <item m="1" x="540"/>
        <item m="1" x="465"/>
        <item x="260"/>
        <item m="1" x="531"/>
        <item m="1" x="565"/>
        <item m="1" x="549"/>
        <item x="267"/>
        <item x="269"/>
        <item x="271"/>
        <item x="273"/>
        <item m="1" x="584"/>
        <item m="1" x="502"/>
        <item x="268"/>
        <item x="270"/>
        <item x="272"/>
        <item x="274"/>
        <item m="1" x="568"/>
        <item m="1" x="509"/>
        <item x="277"/>
        <item x="279"/>
        <item m="1" x="576"/>
        <item x="278"/>
        <item x="280"/>
        <item m="1" x="586"/>
        <item x="400"/>
        <item m="1" x="528"/>
        <item m="1" x="448"/>
        <item m="1" x="505"/>
        <item x="326"/>
        <item x="306"/>
        <item x="328"/>
        <item x="329"/>
        <item x="330"/>
        <item x="331"/>
        <item x="332"/>
        <item x="333"/>
        <item x="334"/>
        <item m="1" x="572"/>
        <item x="364"/>
        <item x="196"/>
        <item m="1" x="511"/>
        <item x="327"/>
        <item x="416"/>
        <item x="419"/>
        <item x="397"/>
        <item m="1" x="491"/>
        <item x="402"/>
        <item x="405"/>
        <item x="399"/>
        <item x="407"/>
        <item x="412"/>
        <item x="413"/>
        <item x="414"/>
        <item x="415"/>
        <item x="423"/>
        <item x="217"/>
        <item x="218"/>
        <item m="1" x="462"/>
        <item m="1" x="579"/>
        <item x="219"/>
        <item x="406"/>
        <item x="411"/>
        <item x="422"/>
        <item m="1" x="522"/>
        <item m="1" x="530"/>
        <item m="1" x="519"/>
        <item x="375"/>
        <item x="398"/>
        <item x="383"/>
        <item x="372"/>
        <item x="403"/>
        <item x="191"/>
        <item x="404"/>
        <item x="1"/>
        <item x="107"/>
        <item x="113"/>
        <item x="114"/>
        <item x="137"/>
        <item x="212"/>
        <item x="339"/>
        <item x="365"/>
        <item x="368"/>
        <item x="369"/>
        <item x="370"/>
        <item x="367"/>
        <item x="371"/>
        <item m="1" x="548"/>
        <item m="1" x="537"/>
        <item x="283"/>
        <item x="295"/>
        <item x="338"/>
        <item m="1" x="555"/>
        <item x="341"/>
        <item m="1" x="481"/>
        <item m="1" x="467"/>
        <item x="356"/>
        <item x="358"/>
        <item m="1" x="558"/>
        <item x="350"/>
        <item x="355"/>
        <item m="1" x="500"/>
        <item x="190"/>
        <item x="373"/>
        <item x="376"/>
        <item m="1" x="575"/>
        <item x="379"/>
        <item x="425"/>
        <item x="192"/>
        <item x="193"/>
        <item x="195"/>
        <item m="1" x="557"/>
        <item x="207"/>
        <item x="208"/>
        <item x="209"/>
        <item m="1" x="474"/>
        <item x="408"/>
        <item x="409"/>
        <item x="410"/>
        <item x="417"/>
        <item x="418"/>
        <item x="385"/>
        <item m="1" x="501"/>
        <item x="389"/>
        <item x="390"/>
        <item m="1" x="523"/>
        <item m="1" x="487"/>
        <item x="395"/>
        <item m="1" x="486"/>
        <item m="1" x="581"/>
        <item x="194"/>
        <item m="1" x="483"/>
        <item m="1" x="587"/>
        <item m="1" x="521"/>
        <item m="1" x="464"/>
        <item m="1" x="543"/>
        <item x="235"/>
        <item m="1" x="477"/>
        <item m="1" x="472"/>
        <item m="1" x="504"/>
        <item m="1" x="451"/>
        <item m="1" x="588"/>
        <item x="366"/>
        <item x="382"/>
        <item x="384"/>
        <item m="1" x="573"/>
        <item m="1" x="564"/>
        <item m="1" x="458"/>
        <item m="1" x="492"/>
        <item m="1" x="460"/>
        <item x="197"/>
        <item x="198"/>
        <item m="1" x="497"/>
        <item x="401"/>
        <item x="240"/>
        <item x="241"/>
        <item x="242"/>
        <item x="243"/>
        <item x="244"/>
        <item x="245"/>
        <item x="246"/>
        <item x="247"/>
        <item x="248"/>
        <item x="249"/>
        <item x="250"/>
        <item m="1" x="499"/>
        <item m="1" x="446"/>
        <item m="1" x="470"/>
        <item m="1" x="489"/>
        <item x="255"/>
        <item x="256"/>
        <item x="257"/>
        <item x="258"/>
        <item x="261"/>
        <item x="262"/>
        <item m="1" x="559"/>
        <item x="386"/>
        <item x="387"/>
        <item x="388"/>
        <item x="391"/>
        <item x="392"/>
        <item x="393"/>
        <item x="394"/>
        <item x="424"/>
        <item x="426"/>
        <item x="427"/>
        <item x="428"/>
        <item x="429"/>
        <item x="430"/>
        <item x="431"/>
        <item x="432"/>
        <item x="433"/>
        <item x="434"/>
        <item x="435"/>
        <item x="436"/>
        <item x="437"/>
        <item x="438"/>
        <item x="439"/>
        <item x="440"/>
        <item x="441"/>
        <item x="442"/>
        <item m="1" x="495"/>
        <item x="444"/>
        <item m="1" x="508"/>
        <item x="211"/>
        <item x="213"/>
        <item x="215"/>
        <item m="1" x="510"/>
        <item x="226"/>
        <item x="232"/>
        <item x="234"/>
        <item x="236"/>
        <item m="1" x="482"/>
        <item x="201"/>
        <item m="1" x="490"/>
        <item m="1" x="471"/>
        <item m="1" x="453"/>
        <item m="1" x="507"/>
        <item m="1" x="506"/>
        <item m="1" x="503"/>
        <item m="1" x="512"/>
        <item m="1" x="550"/>
        <item m="1" x="545"/>
        <item m="1" x="556"/>
        <item m="1" x="447"/>
        <item m="1" x="488"/>
        <item m="1" x="463"/>
        <item m="1" x="546"/>
        <item m="1" x="538"/>
        <item x="340"/>
        <item m="1" x="552"/>
        <item x="314"/>
        <item x="315"/>
        <item x="316"/>
        <item x="336"/>
        <item x="297"/>
        <item x="298"/>
        <item x="299"/>
        <item x="304"/>
        <item x="335"/>
        <item m="1" x="473"/>
        <item x="310"/>
        <item x="311"/>
        <item m="1" x="583"/>
        <item m="1" x="485"/>
        <item m="1" x="574"/>
        <item x="307"/>
        <item m="1" x="524"/>
        <item x="318"/>
        <item x="199"/>
        <item x="200"/>
        <item x="202"/>
        <item m="1" x="544"/>
        <item x="205"/>
        <item x="206"/>
        <item x="216"/>
        <item x="220"/>
        <item x="221"/>
        <item x="222"/>
        <item x="223"/>
        <item x="251"/>
        <item x="252"/>
        <item x="253"/>
        <item x="254"/>
        <item x="263"/>
        <item x="264"/>
        <item x="265"/>
        <item x="266"/>
        <item x="275"/>
        <item x="276"/>
        <item x="281"/>
        <item x="287"/>
        <item x="301"/>
        <item x="302"/>
        <item x="303"/>
        <item x="312"/>
        <item x="313"/>
        <item x="317"/>
        <item x="319"/>
        <item x="320"/>
        <item x="321"/>
        <item x="322"/>
        <item x="323"/>
        <item x="324"/>
        <item x="325"/>
        <item x="337"/>
        <item x="342"/>
        <item x="343"/>
        <item x="344"/>
        <item x="345"/>
        <item x="346"/>
        <item x="347"/>
        <item x="348"/>
        <item x="349"/>
        <item x="351"/>
        <item x="352"/>
        <item x="353"/>
        <item x="354"/>
        <item x="357"/>
        <item x="359"/>
        <item x="360"/>
        <item x="361"/>
        <item x="362"/>
        <item x="374"/>
        <item x="377"/>
        <item x="378"/>
        <item x="396"/>
        <item x="420"/>
        <item x="421"/>
        <item x="443"/>
        <item x="204"/>
      </items>
    </pivotField>
    <pivotField axis="axisRow" compact="0" outline="0" showAll="0" defaultSubtotal="0">
      <items count="98">
        <item x="0"/>
        <item x="2"/>
        <item x="3"/>
        <item x="4"/>
        <item x="5"/>
        <item x="6"/>
        <item x="8"/>
        <item x="10"/>
        <item x="14"/>
        <item x="15"/>
        <item x="16"/>
        <item x="13"/>
        <item x="7"/>
        <item x="9"/>
        <item x="11"/>
        <item x="12"/>
        <item x="64"/>
        <item x="1"/>
        <item x="17"/>
        <item x="18"/>
        <item x="20"/>
        <item x="21"/>
        <item x="22"/>
        <item x="23"/>
        <item m="1" x="90"/>
        <item m="1" x="85"/>
        <item x="35"/>
        <item x="44"/>
        <item x="45"/>
        <item x="46"/>
        <item x="48"/>
        <item x="49"/>
        <item x="50"/>
        <item x="51"/>
        <item x="26"/>
        <item x="42"/>
        <item x="76"/>
        <item x="67"/>
        <item x="77"/>
        <item x="73"/>
        <item x="72"/>
        <item m="1" x="87"/>
        <item m="1" x="80"/>
        <item x="31"/>
        <item x="32"/>
        <item m="1" x="91"/>
        <item x="58"/>
        <item x="59"/>
        <item x="61"/>
        <item m="1" x="88"/>
        <item x="37"/>
        <item x="39"/>
        <item x="40"/>
        <item x="71"/>
        <item x="24"/>
        <item x="25"/>
        <item x="27"/>
        <item x="28"/>
        <item m="1" x="94"/>
        <item x="38"/>
        <item m="1" x="84"/>
        <item m="1" x="86"/>
        <item x="41"/>
        <item x="19"/>
        <item x="36"/>
        <item x="43"/>
        <item x="52"/>
        <item x="60"/>
        <item x="62"/>
        <item x="63"/>
        <item m="1" x="93"/>
        <item m="1" x="97"/>
        <item x="74"/>
        <item x="68"/>
        <item x="69"/>
        <item x="70"/>
        <item m="1" x="79"/>
        <item x="29"/>
        <item m="1" x="95"/>
        <item x="30"/>
        <item m="1" x="81"/>
        <item m="1" x="92"/>
        <item m="1" x="82"/>
        <item m="1" x="89"/>
        <item m="1" x="83"/>
        <item m="1" x="96"/>
        <item m="1" x="78"/>
        <item x="33"/>
        <item x="34"/>
        <item x="47"/>
        <item x="53"/>
        <item x="54"/>
        <item x="55"/>
        <item x="56"/>
        <item x="57"/>
        <item x="65"/>
        <item x="66"/>
        <item x="75"/>
      </items>
    </pivotField>
    <pivotField name="custom_SourceSystem" axis="axisRow" compact="0" outline="0" showAll="0" defaultSubtotal="0">
      <items count="15">
        <item x="0"/>
        <item x="1"/>
        <item x="2"/>
        <item x="3"/>
        <item x="4"/>
        <item x="5"/>
        <item x="6"/>
        <item x="7"/>
        <item m="1" x="12"/>
        <item m="1" x="14"/>
        <item x="10"/>
        <item x="11"/>
        <item m="1" x="13"/>
        <item x="8"/>
        <item x="9"/>
      </items>
    </pivotField>
    <pivotField axis="axisRow" compact="0" outline="0" showAll="0" defaultSubtotal="0">
      <items count="58">
        <item x="0"/>
        <item x="1"/>
        <item x="23"/>
        <item m="1" x="47"/>
        <item x="2"/>
        <item x="4"/>
        <item x="5"/>
        <item x="6"/>
        <item x="8"/>
        <item x="9"/>
        <item x="10"/>
        <item x="11"/>
        <item x="12"/>
        <item x="13"/>
        <item x="14"/>
        <item x="15"/>
        <item x="16"/>
        <item x="17"/>
        <item x="20"/>
        <item m="1" x="39"/>
        <item x="24"/>
        <item m="1" x="37"/>
        <item x="18"/>
        <item x="19"/>
        <item m="1" x="28"/>
        <item m="1" x="38"/>
        <item m="1" x="30"/>
        <item m="1" x="29"/>
        <item m="1" x="49"/>
        <item m="1" x="44"/>
        <item m="1" x="41"/>
        <item m="1" x="42"/>
        <item m="1" x="46"/>
        <item m="1" x="32"/>
        <item m="1" x="33"/>
        <item m="1" x="45"/>
        <item m="1" x="55"/>
        <item m="1" x="43"/>
        <item m="1" x="51"/>
        <item m="1" x="50"/>
        <item m="1" x="48"/>
        <item m="1" x="57"/>
        <item m="1" x="36"/>
        <item m="1" x="35"/>
        <item m="1" x="56"/>
        <item m="1" x="52"/>
        <item m="1" x="31"/>
        <item m="1" x="53"/>
        <item m="1" x="54"/>
        <item m="1" x="34"/>
        <item m="1" x="40"/>
        <item x="3"/>
        <item m="1" x="27"/>
        <item x="7"/>
        <item x="21"/>
        <item x="22"/>
        <item x="25"/>
        <item x="26"/>
      </items>
    </pivotField>
    <pivotField axis="axisRow" compact="0" outline="0" showAll="0" defaultSubtotal="0">
      <items count="12">
        <item x="2"/>
        <item x="4"/>
        <item x="1"/>
        <item x="3"/>
        <item x="0"/>
        <item x="5"/>
        <item x="6"/>
        <item x="7"/>
        <item x="8"/>
        <item x="10"/>
        <item m="1" x="11"/>
        <item x="9"/>
      </items>
    </pivotField>
    <pivotField compact="0" outline="0" showAll="0"/>
    <pivotField compact="0" outline="0" showAll="0"/>
    <pivotField compact="0" outline="0" showAll="0"/>
    <pivotField compact="0" outline="0" showAll="0" defaultSubtotal="0"/>
    <pivotField axis="axisRow" compact="0" outline="0" showAll="0" defaultSubtotal="0">
      <items count="2109">
        <item x="0"/>
        <item x="1"/>
        <item x="3"/>
        <item x="4"/>
        <item x="5"/>
        <item x="6"/>
        <item x="7"/>
        <item x="8"/>
        <item x="9"/>
        <item x="27"/>
        <item x="28"/>
        <item x="30"/>
        <item x="33"/>
        <item x="34"/>
        <item x="35"/>
        <item x="36"/>
        <item x="37"/>
        <item x="38"/>
        <item x="39"/>
        <item x="40"/>
        <item x="41"/>
        <item x="47"/>
        <item x="48"/>
        <item x="49"/>
        <item x="51"/>
        <item x="56"/>
        <item x="57"/>
        <item x="58"/>
        <item x="59"/>
        <item x="63"/>
        <item x="64"/>
        <item x="65"/>
        <item x="89"/>
        <item x="113"/>
        <item x="114"/>
        <item x="119"/>
        <item x="120"/>
        <item x="121"/>
        <item x="122"/>
        <item x="127"/>
        <item x="138"/>
        <item x="145"/>
        <item x="146"/>
        <item x="148"/>
        <item x="149"/>
        <item x="150"/>
        <item x="151"/>
        <item x="152"/>
        <item x="153"/>
        <item x="155"/>
        <item x="156"/>
        <item x="157"/>
        <item x="158"/>
        <item x="251"/>
        <item x="252"/>
        <item x="253"/>
        <item x="254"/>
        <item x="255"/>
        <item x="256"/>
        <item x="232"/>
        <item x="233"/>
        <item x="234"/>
        <item x="235"/>
        <item x="236"/>
        <item x="237"/>
        <item x="238"/>
        <item x="240"/>
        <item x="242"/>
        <item x="247"/>
        <item x="249"/>
        <item x="302"/>
        <item x="303"/>
        <item x="304"/>
        <item x="305"/>
        <item x="306"/>
        <item x="307"/>
        <item x="309"/>
        <item x="310"/>
        <item x="311"/>
        <item x="312"/>
        <item x="313"/>
        <item x="314"/>
        <item x="315"/>
        <item x="316"/>
        <item x="317"/>
        <item x="318"/>
        <item x="319"/>
        <item x="286"/>
        <item x="287"/>
        <item x="288"/>
        <item x="289"/>
        <item x="290"/>
        <item x="292"/>
        <item x="293"/>
        <item x="295"/>
        <item x="297"/>
        <item x="257"/>
        <item x="258"/>
        <item x="259"/>
        <item x="260"/>
        <item x="261"/>
        <item x="262"/>
        <item x="308"/>
        <item x="10"/>
        <item x="11"/>
        <item x="13"/>
        <item x="15"/>
        <item x="16"/>
        <item x="17"/>
        <item x="32"/>
        <item x="71"/>
        <item x="72"/>
        <item x="74"/>
        <item x="76"/>
        <item x="77"/>
        <item x="78"/>
        <item x="79"/>
        <item x="80"/>
        <item x="81"/>
        <item x="239"/>
        <item x="241"/>
        <item x="243"/>
        <item x="244"/>
        <item x="245"/>
        <item x="246"/>
        <item x="291"/>
        <item x="294"/>
        <item x="296"/>
        <item x="298"/>
        <item x="299"/>
        <item x="300"/>
        <item x="301"/>
        <item x="248"/>
        <item x="250"/>
        <item x="2"/>
        <item x="12"/>
        <item x="14"/>
        <item x="29"/>
        <item x="31"/>
        <item x="42"/>
        <item x="43"/>
        <item x="44"/>
        <item x="45"/>
        <item x="46"/>
        <item x="50"/>
        <item x="75"/>
        <item x="124"/>
        <item x="128"/>
        <item x="90"/>
        <item x="92"/>
        <item x="93"/>
        <item x="94"/>
        <item x="95"/>
        <item x="139"/>
        <item x="141"/>
        <item x="144"/>
        <item x="73"/>
        <item x="91"/>
        <item x="115"/>
        <item x="116"/>
        <item x="117"/>
        <item x="118"/>
        <item x="123"/>
        <item x="125"/>
        <item x="126"/>
        <item x="140"/>
        <item x="142"/>
        <item x="143"/>
        <item x="147"/>
        <item x="154"/>
        <item x="52"/>
        <item x="53"/>
        <item x="54"/>
        <item x="55"/>
        <item x="60"/>
        <item x="61"/>
        <item x="62"/>
        <item x="66"/>
        <item x="69"/>
        <item x="70"/>
        <item x="18"/>
        <item x="67"/>
        <item x="68"/>
        <item x="19"/>
        <item x="20"/>
        <item x="21"/>
        <item x="22"/>
        <item x="23"/>
        <item x="24"/>
        <item x="25"/>
        <item x="26"/>
        <item x="82"/>
        <item x="83"/>
        <item x="84"/>
        <item x="85"/>
        <item x="86"/>
        <item x="87"/>
        <item x="88"/>
        <item x="96"/>
        <item x="97"/>
        <item x="98"/>
        <item x="99"/>
        <item x="100"/>
        <item x="101"/>
        <item x="102"/>
        <item x="103"/>
        <item x="104"/>
        <item x="129"/>
        <item x="130"/>
        <item x="131"/>
        <item x="132"/>
        <item x="133"/>
        <item x="134"/>
        <item x="135"/>
        <item x="136"/>
        <item x="137"/>
        <item x="105"/>
        <item x="106"/>
        <item x="107"/>
        <item x="108"/>
        <item x="109"/>
        <item x="110"/>
        <item x="111"/>
        <item x="112"/>
        <item x="159"/>
        <item x="160"/>
        <item x="161"/>
        <item x="162"/>
        <item x="165"/>
        <item x="167"/>
        <item x="168"/>
        <item x="169"/>
        <item x="170"/>
        <item x="171"/>
        <item x="172"/>
        <item x="173"/>
        <item x="176"/>
        <item x="180"/>
        <item x="181"/>
        <item x="182"/>
        <item x="183"/>
        <item x="184"/>
        <item x="185"/>
        <item x="186"/>
        <item x="187"/>
        <item x="188"/>
        <item x="189"/>
        <item x="190"/>
        <item x="191"/>
        <item x="192"/>
        <item x="193"/>
        <item x="194"/>
        <item x="199"/>
        <item x="200"/>
        <item x="201"/>
        <item x="202"/>
        <item x="203"/>
        <item x="204"/>
        <item x="205"/>
        <item x="206"/>
        <item x="207"/>
        <item x="208"/>
        <item x="209"/>
        <item x="210"/>
        <item x="211"/>
        <item x="212"/>
        <item x="213"/>
        <item x="214"/>
        <item x="215"/>
        <item x="216"/>
        <item x="217"/>
        <item x="218"/>
        <item x="219"/>
        <item x="220"/>
        <item x="221"/>
        <item x="222"/>
        <item x="223"/>
        <item x="224"/>
        <item x="276"/>
        <item x="277"/>
        <item x="280"/>
        <item x="284"/>
        <item x="285"/>
        <item x="163"/>
        <item x="164"/>
        <item x="166"/>
        <item x="174"/>
        <item x="175"/>
        <item x="177"/>
        <item x="178"/>
        <item x="179"/>
        <item x="195"/>
        <item x="196"/>
        <item x="197"/>
        <item x="198"/>
        <item x="225"/>
        <item x="226"/>
        <item x="227"/>
        <item x="228"/>
        <item x="229"/>
        <item x="230"/>
        <item x="231"/>
        <item x="278"/>
        <item x="279"/>
        <item x="281"/>
        <item x="282"/>
        <item x="283"/>
        <item x="263"/>
        <item x="264"/>
        <item x="265"/>
        <item x="266"/>
        <item x="267"/>
        <item x="268"/>
        <item x="269"/>
        <item x="270"/>
        <item x="271"/>
        <item x="272"/>
        <item x="273"/>
        <item x="274"/>
        <item x="275"/>
        <item m="1" x="1466"/>
        <item m="1" x="1907"/>
        <item m="1" x="1881"/>
        <item m="1" x="1469"/>
        <item m="1" x="1908"/>
        <item m="1" x="1204"/>
        <item m="1" x="1500"/>
        <item m="1" x="1827"/>
        <item m="1" x="1817"/>
        <item m="1" x="1587"/>
        <item x="773"/>
        <item x="743"/>
        <item x="720"/>
        <item x="725"/>
        <item x="726"/>
        <item x="1123"/>
        <item x="1126"/>
        <item x="1132"/>
        <item x="1133"/>
        <item x="1138"/>
        <item x="1139"/>
        <item x="1154"/>
        <item x="1155"/>
        <item m="1" x="1184"/>
        <item x="1164"/>
        <item m="1" x="1397"/>
        <item m="1" x="1574"/>
        <item x="1168"/>
        <item x="1169"/>
        <item x="1178"/>
        <item x="412"/>
        <item m="1" x="1928"/>
        <item x="439"/>
        <item x="440"/>
        <item x="441"/>
        <item x="447"/>
        <item x="443"/>
        <item x="901"/>
        <item x="903"/>
        <item x="904"/>
        <item x="905"/>
        <item x="906"/>
        <item x="926"/>
        <item x="461"/>
        <item x="462"/>
        <item x="971"/>
        <item x="973"/>
        <item x="974"/>
        <item x="975"/>
        <item x="976"/>
        <item x="950"/>
        <item m="1" x="1808"/>
        <item m="1" x="1314"/>
        <item m="1" x="1381"/>
        <item m="1" x="1899"/>
        <item x="344"/>
        <item x="345"/>
        <item x="346"/>
        <item x="347"/>
        <item x="348"/>
        <item x="349"/>
        <item m="1" x="1948"/>
        <item m="1" x="1949"/>
        <item m="1" x="2028"/>
        <item x="733"/>
        <item x="734"/>
        <item m="1" x="1199"/>
        <item m="1" x="1436"/>
        <item m="1" x="1561"/>
        <item m="1" x="1865"/>
        <item m="1" x="1211"/>
        <item m="1" x="1929"/>
        <item m="1" x="1611"/>
        <item m="1" x="1903"/>
        <item x="749"/>
        <item m="1" x="1535"/>
        <item m="1" x="1301"/>
        <item m="1" x="1630"/>
        <item x="754"/>
        <item x="774"/>
        <item x="775"/>
        <item x="934"/>
        <item x="935"/>
        <item x="381"/>
        <item x="382"/>
        <item x="383"/>
        <item x="391"/>
        <item x="396"/>
        <item x="397"/>
        <item x="902"/>
        <item x="392"/>
        <item x="393"/>
        <item x="394"/>
        <item x="401"/>
        <item m="1" x="1798"/>
        <item m="1" x="1441"/>
        <item m="1" x="1496"/>
        <item m="1" x="1999"/>
        <item m="1" x="1790"/>
        <item m="1" x="1910"/>
        <item m="1" x="1988"/>
        <item m="1" x="1822"/>
        <item m="1" x="1982"/>
        <item m="1" x="1310"/>
        <item m="1" x="1369"/>
        <item m="1" x="1262"/>
        <item m="1" x="1198"/>
        <item m="1" x="1722"/>
        <item m="1" x="1916"/>
        <item m="1" x="1349"/>
        <item m="1" x="1940"/>
        <item m="1" x="1794"/>
        <item m="1" x="1407"/>
        <item m="1" x="1182"/>
        <item x="1135"/>
        <item x="1157"/>
        <item x="1171"/>
        <item x="385"/>
        <item x="395"/>
        <item x="827"/>
        <item x="730"/>
        <item x="845"/>
        <item x="848"/>
        <item m="1" x="2019"/>
        <item x="884"/>
        <item x="1105"/>
        <item x="1106"/>
        <item x="735"/>
        <item x="736"/>
        <item x="738"/>
        <item x="739"/>
        <item x="810"/>
        <item m="1" x="1367"/>
        <item x="812"/>
        <item m="1" x="1942"/>
        <item x="823"/>
        <item x="821"/>
        <item x="825"/>
        <item m="1" x="1713"/>
        <item m="1" x="2011"/>
        <item x="854"/>
        <item x="890"/>
        <item x="891"/>
        <item x="892"/>
        <item x="895"/>
        <item m="1" x="1271"/>
        <item m="1" x="1870"/>
        <item m="1" x="1789"/>
        <item m="1" x="1797"/>
        <item m="1" x="1235"/>
        <item m="1" x="2104"/>
        <item m="1" x="1638"/>
        <item m="1" x="1896"/>
        <item m="1" x="2031"/>
        <item m="1" x="2084"/>
        <item m="1" x="1622"/>
        <item m="1" x="2070"/>
        <item m="1" x="1747"/>
        <item m="1" x="1405"/>
        <item m="1" x="1311"/>
        <item m="1" x="2061"/>
        <item x="1142"/>
        <item x="1143"/>
        <item x="1124"/>
        <item x="387"/>
        <item x="398"/>
        <item x="402"/>
        <item x="449"/>
        <item x="457"/>
        <item x="458"/>
        <item x="460"/>
        <item x="1019"/>
        <item x="1020"/>
        <item x="1022"/>
        <item m="1" x="1883"/>
        <item m="1" x="1191"/>
        <item x="350"/>
        <item x="413"/>
        <item x="414"/>
        <item x="846"/>
        <item x="1017"/>
        <item x="1018"/>
        <item x="416"/>
        <item x="417"/>
        <item x="824"/>
        <item x="731"/>
        <item m="1" x="1956"/>
        <item x="1129"/>
        <item x="1136"/>
        <item m="1" x="1304"/>
        <item m="1" x="1392"/>
        <item m="1" x="1729"/>
        <item m="1" x="1781"/>
        <item m="1" x="1551"/>
        <item m="1" x="1841"/>
        <item m="1" x="1779"/>
        <item m="1" x="1538"/>
        <item m="1" x="1387"/>
        <item m="1" x="1989"/>
        <item m="1" x="1762"/>
        <item m="1" x="1450"/>
        <item m="1" x="2091"/>
        <item m="1" x="1344"/>
        <item m="1" x="1599"/>
        <item m="1" x="1189"/>
        <item m="1" x="1275"/>
        <item m="1" x="1868"/>
        <item m="1" x="1771"/>
        <item m="1" x="1885"/>
        <item m="1" x="1309"/>
        <item m="1" x="1423"/>
        <item m="1" x="1389"/>
        <item m="1" x="1341"/>
        <item m="1" x="1181"/>
        <item m="1" x="1268"/>
        <item m="1" x="1591"/>
        <item m="1" x="1401"/>
        <item m="1" x="1458"/>
        <item m="1" x="1295"/>
        <item m="1" x="1688"/>
        <item m="1" x="1254"/>
        <item m="1" x="1857"/>
        <item m="1" x="2008"/>
        <item m="1" x="1241"/>
        <item m="1" x="1958"/>
        <item m="1" x="1909"/>
        <item m="1" x="1279"/>
        <item m="1" x="1661"/>
        <item m="1" x="1447"/>
        <item m="1" x="1728"/>
        <item m="1" x="1229"/>
        <item m="1" x="1810"/>
        <item m="1" x="1290"/>
        <item m="1" x="1246"/>
        <item m="1" x="1926"/>
        <item m="1" x="1835"/>
        <item m="1" x="1660"/>
        <item m="1" x="1328"/>
        <item m="1" x="1549"/>
        <item m="1" x="1843"/>
        <item m="1" x="1482"/>
        <item m="1" x="1980"/>
        <item m="1" x="1559"/>
        <item m="1" x="1935"/>
        <item m="1" x="1597"/>
        <item m="1" x="1227"/>
        <item m="1" x="1360"/>
        <item x="813"/>
        <item x="814"/>
        <item x="815"/>
        <item x="817"/>
        <item m="1" x="2072"/>
        <item x="831"/>
        <item x="829"/>
        <item m="1" x="1997"/>
        <item m="1" x="1205"/>
        <item m="1" x="2044"/>
        <item m="1" x="1193"/>
        <item m="1" x="1478"/>
        <item m="1" x="2005"/>
        <item m="1" x="1834"/>
        <item x="849"/>
        <item x="885"/>
        <item x="1078"/>
        <item x="1079"/>
        <item x="1080"/>
        <item x="1081"/>
        <item x="1082"/>
        <item x="1083"/>
        <item x="1086"/>
        <item x="1087"/>
        <item x="1091"/>
        <item m="1" x="1765"/>
        <item x="1095"/>
        <item x="1096"/>
        <item x="1097"/>
        <item x="1098"/>
        <item x="1099"/>
        <item x="1102"/>
        <item m="1" x="1468"/>
        <item m="1" x="1371"/>
        <item m="1" x="1782"/>
        <item x="745"/>
        <item x="737"/>
        <item x="728"/>
        <item m="1" x="1573"/>
        <item m="1" x="1767"/>
        <item x="811"/>
        <item m="1" x="1821"/>
        <item m="1" x="1869"/>
        <item x="927"/>
        <item x="972"/>
        <item x="389"/>
        <item m="1" x="1580"/>
        <item x="404"/>
        <item x="445"/>
        <item m="1" x="1613"/>
        <item m="1" x="1906"/>
        <item m="1" x="1703"/>
        <item m="1" x="1470"/>
        <item m="1" x="1220"/>
        <item m="1" x="2054"/>
        <item m="1" x="2000"/>
        <item m="1" x="1370"/>
        <item m="1" x="1726"/>
        <item m="1" x="1708"/>
        <item m="1" x="1887"/>
        <item m="1" x="1772"/>
        <item m="1" x="1422"/>
        <item m="1" x="1694"/>
        <item m="1" x="2032"/>
        <item m="1" x="1565"/>
        <item m="1" x="1967"/>
        <item m="1" x="1840"/>
        <item m="1" x="1261"/>
        <item m="1" x="1245"/>
        <item m="1" x="1740"/>
        <item m="1" x="1584"/>
        <item m="1" x="2082"/>
        <item m="1" x="1692"/>
        <item m="1" x="1705"/>
        <item m="1" x="1374"/>
        <item m="1" x="1517"/>
        <item m="1" x="1410"/>
        <item m="1" x="1231"/>
        <item m="1" x="1876"/>
        <item m="1" x="1232"/>
        <item m="1" x="1647"/>
        <item m="1" x="1610"/>
        <item m="1" x="2027"/>
        <item m="1" x="1222"/>
        <item m="1" x="1258"/>
        <item m="1" x="1768"/>
        <item m="1" x="1363"/>
        <item m="1" x="1884"/>
        <item m="1" x="1194"/>
        <item m="1" x="1721"/>
        <item m="1" x="1874"/>
        <item m="1" x="1608"/>
        <item m="1" x="1203"/>
        <item m="1" x="2035"/>
        <item m="1" x="2066"/>
        <item m="1" x="2086"/>
        <item m="1" x="1850"/>
        <item m="1" x="2065"/>
        <item m="1" x="2071"/>
        <item m="1" x="1643"/>
        <item m="1" x="1430"/>
        <item m="1" x="1615"/>
        <item m="1" x="1921"/>
        <item x="1088"/>
        <item x="1089"/>
        <item x="1094"/>
        <item x="1160"/>
        <item x="1175"/>
        <item x="388"/>
        <item x="400"/>
        <item x="403"/>
        <item x="444"/>
        <item m="1" x="1596"/>
        <item m="1" x="1719"/>
        <item m="1" x="2016"/>
        <item m="1" x="1454"/>
        <item m="1" x="1871"/>
        <item m="1" x="1725"/>
        <item m="1" x="1897"/>
        <item m="1" x="1741"/>
        <item m="1" x="1931"/>
        <item m="1" x="1505"/>
        <item m="1" x="1922"/>
        <item m="1" x="1780"/>
        <item m="1" x="1403"/>
        <item m="1" x="2042"/>
        <item m="1" x="2078"/>
        <item m="1" x="1858"/>
        <item m="1" x="1670"/>
        <item m="1" x="1307"/>
        <item m="1" x="1513"/>
        <item m="1" x="1849"/>
        <item m="1" x="1736"/>
        <item m="1" x="1732"/>
        <item m="1" x="1514"/>
        <item m="1" x="1358"/>
        <item m="1" x="2026"/>
        <item m="1" x="1351"/>
        <item m="1" x="1525"/>
        <item m="1" x="1386"/>
        <item m="1" x="1704"/>
        <item m="1" x="1180"/>
        <item m="1" x="2009"/>
        <item m="1" x="1914"/>
        <item m="1" x="1785"/>
        <item m="1" x="1224"/>
        <item m="1" x="1581"/>
        <item m="1" x="1364"/>
        <item m="1" x="1607"/>
        <item m="1" x="1487"/>
        <item m="1" x="1854"/>
        <item m="1" x="2048"/>
        <item m="1" x="1457"/>
        <item m="1" x="1751"/>
        <item m="1" x="1453"/>
        <item m="1" x="2014"/>
        <item m="1" x="1455"/>
        <item m="1" x="1578"/>
        <item m="1" x="1568"/>
        <item m="1" x="2017"/>
        <item m="1" x="1859"/>
        <item m="1" x="2025"/>
        <item m="1" x="1563"/>
        <item m="1" x="1737"/>
        <item m="1" x="1507"/>
        <item m="1" x="1592"/>
        <item m="1" x="1801"/>
        <item m="1" x="1239"/>
        <item m="1" x="1904"/>
        <item m="1" x="2030"/>
        <item m="1" x="1800"/>
        <item m="1" x="1471"/>
        <item m="1" x="1743"/>
        <item m="1" x="1365"/>
        <item m="1" x="2015"/>
        <item x="1130"/>
        <item x="1035"/>
        <item x="1036"/>
        <item x="1037"/>
        <item x="1107"/>
        <item m="1" x="1495"/>
        <item m="1" x="1614"/>
        <item m="1" x="1606"/>
        <item m="1" x="1531"/>
        <item m="1" x="1462"/>
        <item m="1" x="1444"/>
        <item m="1" x="1953"/>
        <item m="1" x="1451"/>
        <item m="1" x="1793"/>
        <item m="1" x="1864"/>
        <item m="1" x="2055"/>
        <item m="1" x="1718"/>
        <item m="1" x="1548"/>
        <item m="1" x="1758"/>
        <item x="1030"/>
        <item x="1031"/>
        <item x="1033"/>
        <item x="1034"/>
        <item m="1" x="1598"/>
        <item m="1" x="1493"/>
        <item m="1" x="1206"/>
        <item m="1" x="1685"/>
        <item x="423"/>
        <item x="424"/>
        <item x="425"/>
        <item x="427"/>
        <item x="428"/>
        <item x="430"/>
        <item m="1" x="1336"/>
        <item m="1" x="1889"/>
        <item x="826"/>
        <item m="1" x="1831"/>
        <item m="1" x="1605"/>
        <item m="1" x="1706"/>
        <item x="1023"/>
        <item x="1024"/>
        <item x="1029"/>
        <item x="1064"/>
        <item x="1065"/>
        <item x="1066"/>
        <item x="1067"/>
        <item x="1068"/>
        <item x="1069"/>
        <item x="1070"/>
        <item m="1" x="2093"/>
        <item x="1085"/>
        <item x="1108"/>
        <item x="1109"/>
        <item x="1110"/>
        <item m="1" x="1971"/>
        <item x="1112"/>
        <item x="1113"/>
        <item x="1125"/>
        <item x="1137"/>
        <item x="1140"/>
        <item x="1141"/>
        <item x="1158"/>
        <item x="1159"/>
        <item x="1172"/>
        <item x="1173"/>
        <item x="1174"/>
        <item x="386"/>
        <item x="928"/>
        <item x="929"/>
        <item x="930"/>
        <item x="931"/>
        <item x="932"/>
        <item x="1131"/>
        <item x="459"/>
        <item m="1" x="2051"/>
        <item m="1" x="1577"/>
        <item m="1" x="2074"/>
        <item m="1" x="1666"/>
        <item m="1" x="1566"/>
        <item m="1" x="1415"/>
        <item m="1" x="1303"/>
        <item m="1" x="1604"/>
        <item m="1" x="1601"/>
        <item x="721"/>
        <item x="732"/>
        <item m="1" x="1335"/>
        <item m="1" x="1773"/>
        <item m="1" x="1319"/>
        <item m="1" x="1891"/>
        <item m="1" x="1947"/>
        <item x="909"/>
        <item x="933"/>
        <item x="936"/>
        <item x="939"/>
        <item x="977"/>
        <item x="978"/>
        <item x="979"/>
        <item x="981"/>
        <item x="1071"/>
        <item x="1072"/>
        <item x="1073"/>
        <item x="1074"/>
        <item x="1075"/>
        <item x="1076"/>
        <item x="1077"/>
        <item m="1" x="1939"/>
        <item m="1" x="1786"/>
        <item m="1" x="1557"/>
        <item m="1" x="1936"/>
        <item x="744"/>
        <item x="750"/>
        <item m="1" x="1333"/>
        <item m="1" x="1686"/>
        <item m="1" x="1437"/>
        <item m="1" x="1667"/>
        <item m="1" x="1383"/>
        <item m="1" x="1238"/>
        <item m="1" x="1247"/>
        <item m="1" x="1518"/>
        <item m="1" x="1943"/>
        <item m="1" x="1621"/>
        <item m="1" x="1426"/>
        <item m="1" x="1644"/>
        <item m="1" x="1384"/>
        <item m="1" x="1368"/>
        <item m="1" x="1300"/>
        <item m="1" x="1700"/>
        <item m="1" x="1398"/>
        <item m="1" x="1207"/>
        <item m="1" x="1413"/>
        <item m="1" x="2083"/>
        <item m="1" x="2067"/>
        <item m="1" x="1760"/>
        <item m="1" x="1242"/>
        <item m="1" x="1848"/>
        <item m="1" x="1650"/>
        <item m="1" x="1867"/>
        <item m="1" x="1588"/>
        <item m="1" x="1562"/>
        <item x="852"/>
        <item m="1" x="1293"/>
        <item m="1" x="1512"/>
        <item m="1" x="1376"/>
        <item m="1" x="1449"/>
        <item m="1" x="1714"/>
        <item m="1" x="1396"/>
        <item m="1" x="1523"/>
        <item m="1" x="1877"/>
        <item m="1" x="1977"/>
        <item m="1" x="1270"/>
        <item m="1" x="1361"/>
        <item m="1" x="1923"/>
        <item m="1" x="1528"/>
        <item m="1" x="1540"/>
        <item m="1" x="1633"/>
        <item m="1" x="1735"/>
        <item m="1" x="1955"/>
        <item m="1" x="2047"/>
        <item m="1" x="1680"/>
        <item m="1" x="1313"/>
        <item m="1" x="1334"/>
        <item m="1" x="2107"/>
        <item m="1" x="1266"/>
        <item m="1" x="1484"/>
        <item m="1" x="1550"/>
        <item m="1" x="1219"/>
        <item m="1" x="1774"/>
        <item m="1" x="1792"/>
        <item x="907"/>
        <item x="908"/>
        <item x="918"/>
        <item x="919"/>
        <item x="922"/>
        <item x="924"/>
        <item x="951"/>
        <item x="952"/>
        <item x="953"/>
        <item x="954"/>
        <item x="955"/>
        <item x="956"/>
        <item x="957"/>
        <item x="958"/>
        <item x="959"/>
        <item x="960"/>
        <item x="961"/>
        <item x="1114"/>
        <item m="1" x="1809"/>
        <item x="418"/>
        <item m="1" x="1400"/>
        <item x="912"/>
        <item x="940"/>
        <item x="941"/>
        <item x="944"/>
        <item x="947"/>
        <item x="948"/>
        <item x="985"/>
        <item x="986"/>
        <item x="987"/>
        <item x="988"/>
        <item x="989"/>
        <item x="990"/>
        <item x="991"/>
        <item x="992"/>
        <item x="993"/>
        <item x="994"/>
        <item x="995"/>
        <item x="997"/>
        <item x="999"/>
        <item x="1000"/>
        <item x="1001"/>
        <item x="1002"/>
        <item x="1003"/>
        <item x="1004"/>
        <item x="1005"/>
        <item x="1006"/>
        <item x="1007"/>
        <item x="1008"/>
        <item x="1009"/>
        <item x="1010"/>
        <item x="1021"/>
        <item x="1026"/>
        <item x="1027"/>
        <item x="1028"/>
        <item x="1090"/>
        <item x="1092"/>
        <item x="1100"/>
        <item x="1101"/>
        <item x="1144"/>
        <item x="1145"/>
        <item x="1147"/>
        <item x="1148"/>
        <item x="1149"/>
        <item x="1150"/>
        <item x="1151"/>
        <item x="1152"/>
        <item x="1153"/>
        <item x="1162"/>
        <item x="1166"/>
        <item x="1176"/>
        <item x="1177"/>
        <item x="1179"/>
        <item m="1" x="1289"/>
        <item m="1" x="1425"/>
        <item m="1" x="1981"/>
        <item m="1" x="1593"/>
        <item m="1" x="1717"/>
        <item m="1" x="2080"/>
        <item m="1" x="1594"/>
        <item m="1" x="1653"/>
        <item m="1" x="1927"/>
        <item x="405"/>
        <item x="406"/>
        <item x="407"/>
        <item x="408"/>
        <item x="409"/>
        <item x="410"/>
        <item x="411"/>
        <item x="419"/>
        <item x="420"/>
        <item x="421"/>
        <item x="422"/>
        <item x="433"/>
        <item m="1" x="1394"/>
        <item m="1" x="1346"/>
        <item m="1" x="1428"/>
        <item m="1" x="1987"/>
        <item m="1" x="1448"/>
        <item m="1" x="1432"/>
        <item m="1" x="1742"/>
        <item m="1" x="1323"/>
        <item m="1" x="1230"/>
        <item m="1" x="1677"/>
        <item m="1" x="1846"/>
        <item m="1" x="1727"/>
        <item m="1" x="1938"/>
        <item m="1" x="2004"/>
        <item m="1" x="1252"/>
        <item m="1" x="1752"/>
        <item x="946"/>
        <item x="962"/>
        <item x="963"/>
        <item x="966"/>
        <item x="968"/>
        <item x="969"/>
        <item x="970"/>
        <item x="1025"/>
        <item m="1" x="1492"/>
        <item m="1" x="1570"/>
        <item m="1" x="1820"/>
        <item m="1" x="1214"/>
        <item m="1" x="1733"/>
        <item m="1" x="1284"/>
        <item x="1045"/>
        <item x="1046"/>
        <item m="1" x="1720"/>
        <item m="1" x="1711"/>
        <item m="1" x="1388"/>
        <item m="1" x="1248"/>
        <item m="1" x="1527"/>
        <item m="1" x="1991"/>
        <item m="1" x="1541"/>
        <item m="1" x="1281"/>
        <item m="1" x="1438"/>
        <item m="1" x="1359"/>
        <item m="1" x="1995"/>
        <item m="1" x="1748"/>
        <item x="1116"/>
        <item x="1117"/>
        <item x="1118"/>
        <item x="1119"/>
        <item m="1" x="2096"/>
        <item m="1" x="1826"/>
        <item m="1" x="1915"/>
        <item x="320"/>
        <item x="321"/>
        <item x="322"/>
        <item x="323"/>
        <item x="324"/>
        <item x="325"/>
        <item x="326"/>
        <item x="327"/>
        <item x="328"/>
        <item x="329"/>
        <item x="330"/>
        <item x="331"/>
        <item m="1" x="2034"/>
        <item x="332"/>
        <item x="333"/>
        <item x="334"/>
        <item x="335"/>
        <item x="336"/>
        <item x="337"/>
        <item x="338"/>
        <item x="339"/>
        <item m="1" x="1345"/>
        <item x="342"/>
        <item x="343"/>
        <item m="1" x="1626"/>
        <item x="415"/>
        <item x="426"/>
        <item x="429"/>
        <item x="432"/>
        <item m="1" x="2094"/>
        <item m="1" x="1485"/>
        <item m="1" x="1476"/>
        <item m="1" x="2102"/>
        <item m="1" x="1946"/>
        <item m="1" x="1209"/>
        <item m="1" x="1213"/>
        <item m="1" x="2089"/>
        <item m="1" x="1825"/>
        <item m="1" x="1682"/>
        <item m="1" x="2029"/>
        <item m="1" x="1959"/>
        <item m="1" x="1382"/>
        <item m="1" x="1675"/>
        <item m="1" x="1646"/>
        <item m="1" x="1723"/>
        <item m="1" x="2001"/>
        <item m="1" x="1440"/>
        <item m="1" x="1342"/>
        <item m="1" x="1986"/>
        <item m="1" x="2022"/>
        <item m="1" x="1375"/>
        <item m="1" x="1481"/>
        <item m="1" x="1257"/>
        <item m="1" x="1856"/>
        <item m="1" x="1838"/>
        <item m="1" x="1479"/>
        <item m="1" x="1308"/>
        <item m="1" x="1696"/>
        <item m="1" x="1524"/>
        <item m="1" x="1474"/>
        <item m="1" x="1972"/>
        <item m="1" x="1237"/>
        <item m="1" x="1424"/>
        <item m="1" x="2041"/>
        <item m="1" x="1616"/>
        <item m="1" x="1272"/>
        <item m="1" x="1970"/>
        <item m="1" x="1924"/>
        <item m="1" x="1390"/>
        <item m="1" x="1264"/>
        <item m="1" x="1673"/>
        <item m="1" x="1640"/>
        <item m="1" x="1542"/>
        <item m="1" x="1545"/>
        <item m="1" x="1560"/>
        <item m="1" x="1941"/>
        <item m="1" x="1339"/>
        <item m="1" x="1480"/>
        <item m="1" x="1902"/>
        <item m="1" x="1330"/>
        <item m="1" x="1504"/>
        <item m="1" x="1805"/>
        <item m="1" x="1187"/>
        <item m="1" x="1744"/>
        <item m="1" x="1572"/>
        <item m="1" x="1443"/>
        <item m="1" x="1431"/>
        <item m="1" x="2040"/>
        <item m="1" x="1460"/>
        <item m="1" x="1892"/>
        <item m="1" x="1353"/>
        <item m="1" x="1974"/>
        <item m="1" x="1553"/>
        <item m="1" x="1212"/>
        <item m="1" x="2018"/>
        <item m="1" x="1265"/>
        <item m="1" x="1913"/>
        <item m="1" x="1411"/>
        <item m="1" x="1473"/>
        <item m="1" x="2056"/>
        <item m="1" x="1218"/>
        <item m="1" x="1190"/>
        <item m="1" x="1620"/>
        <item m="1" x="1526"/>
        <item m="1" x="1919"/>
        <item m="1" x="1315"/>
        <item m="1" x="1750"/>
        <item m="1" x="1853"/>
        <item m="1" x="1404"/>
        <item m="1" x="1250"/>
        <item m="1" x="1716"/>
        <item m="1" x="1302"/>
        <item m="1" x="1486"/>
        <item m="1" x="1406"/>
        <item m="1" x="1316"/>
        <item m="1" x="1693"/>
        <item m="1" x="1757"/>
        <item m="1" x="1418"/>
        <item m="1" x="1555"/>
        <item m="1" x="1932"/>
        <item m="1" x="1804"/>
        <item m="1" x="1354"/>
        <item m="1" x="2101"/>
        <item m="1" x="1590"/>
        <item m="1" x="1600"/>
        <item m="1" x="1992"/>
        <item m="1" x="1699"/>
        <item m="1" x="2063"/>
        <item m="1" x="1483"/>
        <item m="1" x="1192"/>
        <item m="1" x="1240"/>
        <item m="1" x="1851"/>
        <item m="1" x="1442"/>
        <item m="1" x="1654"/>
        <item m="1" x="1575"/>
        <item m="1" x="1882"/>
        <item m="1" x="1689"/>
        <item m="1" x="1745"/>
        <item m="1" x="1917"/>
        <item m="1" x="1879"/>
        <item m="1" x="1950"/>
        <item m="1" x="2049"/>
        <item m="1" x="1195"/>
        <item m="1" x="1350"/>
        <item m="1" x="1274"/>
        <item m="1" x="1511"/>
        <item m="1" x="1687"/>
        <item m="1" x="1734"/>
        <item m="1" x="1416"/>
        <item m="1" x="1546"/>
        <item m="1" x="1690"/>
        <item m="1" x="1749"/>
        <item m="1" x="2038"/>
        <item m="1" x="2106"/>
        <item m="1" x="2033"/>
        <item m="1" x="1216"/>
        <item m="1" x="1552"/>
        <item m="1" x="1911"/>
        <item m="1" x="1886"/>
        <item m="1" x="2075"/>
        <item m="1" x="1312"/>
        <item m="1" x="1961"/>
        <item m="1" x="1537"/>
        <item m="1" x="1417"/>
        <item m="1" x="1863"/>
        <item m="1" x="1465"/>
        <item m="1" x="1595"/>
        <item m="1" x="1960"/>
        <item m="1" x="1327"/>
        <item m="1" x="1356"/>
        <item m="1" x="1684"/>
        <item m="1" x="1255"/>
        <item m="1" x="2024"/>
        <item m="1" x="2052"/>
        <item m="1" x="1976"/>
        <item m="1" x="1249"/>
        <item m="1" x="1900"/>
        <item m="1" x="1739"/>
        <item m="1" x="1236"/>
        <item m="1" x="1188"/>
        <item m="1" x="1529"/>
        <item m="1" x="1399"/>
        <item m="1" x="1652"/>
        <item m="1" x="1612"/>
        <item m="1" x="2037"/>
        <item m="1" x="1759"/>
        <item m="1" x="1788"/>
        <item m="1" x="2060"/>
        <item m="1" x="1429"/>
        <item m="1" x="2002"/>
        <item m="1" x="1379"/>
        <item m="1" x="1698"/>
        <item m="1" x="2087"/>
        <item m="1" x="1866"/>
        <item m="1" x="1645"/>
        <item m="1" x="1619"/>
        <item m="1" x="2012"/>
        <item m="1" x="1669"/>
        <item m="1" x="2076"/>
        <item m="1" x="1842"/>
        <item m="1" x="1221"/>
        <item m="1" x="1715"/>
        <item m="1" x="1543"/>
        <item m="1" x="1292"/>
        <item m="1" x="1990"/>
        <item m="1" x="1763"/>
        <item m="1" x="1761"/>
        <item m="1" x="1658"/>
        <item m="1" x="1547"/>
        <item m="1" x="1954"/>
        <item m="1" x="2013"/>
        <item m="1" x="1567"/>
        <item m="1" x="1833"/>
        <item m="1" x="1951"/>
        <item m="1" x="1589"/>
        <item m="1" x="1973"/>
        <item m="1" x="1223"/>
        <item m="1" x="1318"/>
        <item m="1" x="1695"/>
        <item m="1" x="1520"/>
        <item m="1" x="1802"/>
        <item m="1" x="1325"/>
        <item m="1" x="2007"/>
        <item m="1" x="1320"/>
        <item m="1" x="1754"/>
        <item m="1" x="1391"/>
        <item m="1" x="1516"/>
        <item m="1" x="1459"/>
        <item m="1" x="1233"/>
        <item m="1" x="1253"/>
        <item m="1" x="1278"/>
        <item m="1" x="1215"/>
        <item m="1" x="2073"/>
        <item m="1" x="1625"/>
        <item m="1" x="1427"/>
        <item m="1" x="1510"/>
        <item m="1" x="1623"/>
        <item m="1" x="1918"/>
        <item m="1" x="1683"/>
        <item m="1" x="1945"/>
        <item m="1" x="1395"/>
        <item m="1" x="1787"/>
        <item m="1" x="1724"/>
        <item m="1" x="1380"/>
        <item m="1" x="1888"/>
        <item m="1" x="1766"/>
        <item m="1" x="1186"/>
        <item m="1" x="1494"/>
        <item m="1" x="1795"/>
        <item m="1" x="1993"/>
        <item m="1" x="1434"/>
        <item x="1039"/>
        <item x="1040"/>
        <item x="1041"/>
        <item x="1042"/>
        <item x="1043"/>
        <item x="1044"/>
        <item x="1047"/>
        <item m="1" x="1287"/>
        <item m="1" x="1299"/>
        <item m="1" x="1753"/>
        <item m="1" x="1998"/>
        <item m="1" x="2090"/>
        <item m="1" x="1277"/>
        <item m="1" x="1571"/>
        <item m="1" x="1920"/>
        <item x="1084"/>
        <item x="1111"/>
        <item x="1115"/>
        <item m="1" x="1285"/>
        <item m="1" x="1709"/>
        <item m="1" x="1632"/>
        <item m="1" x="1489"/>
        <item m="1" x="1217"/>
        <item m="1" x="2003"/>
        <item x="464"/>
        <item x="465"/>
        <item m="1" x="1348"/>
        <item x="467"/>
        <item x="468"/>
        <item x="469"/>
        <item x="470"/>
        <item m="1" x="1872"/>
        <item m="1" x="1930"/>
        <item m="1" x="1937"/>
        <item m="1" x="1508"/>
        <item x="493"/>
        <item x="494"/>
        <item m="1" x="1533"/>
        <item x="496"/>
        <item x="497"/>
        <item x="498"/>
        <item x="499"/>
        <item x="500"/>
        <item x="501"/>
        <item x="503"/>
        <item m="1" x="1816"/>
        <item x="505"/>
        <item x="506"/>
        <item x="507"/>
        <item m="1" x="2043"/>
        <item x="508"/>
        <item x="509"/>
        <item m="1" x="2036"/>
        <item m="1" x="1355"/>
        <item m="1" x="2079"/>
        <item m="1" x="1298"/>
        <item m="1" x="1530"/>
        <item m="1" x="1338"/>
        <item m="1" x="1811"/>
        <item m="1" x="1558"/>
        <item m="1" x="2108"/>
        <item m="1" x="1208"/>
        <item m="1" x="1738"/>
        <item m="1" x="1952"/>
        <item m="1" x="1746"/>
        <item m="1" x="1463"/>
        <item m="1" x="1994"/>
        <item m="1" x="2006"/>
        <item m="1" x="1828"/>
        <item m="1" x="1730"/>
        <item m="1" x="1642"/>
        <item m="1" x="1297"/>
        <item m="1" x="1845"/>
        <item m="1" x="1280"/>
        <item m="1" x="1317"/>
        <item m="1" x="1322"/>
        <item m="1" x="1627"/>
        <item m="1" x="1855"/>
        <item m="1" x="1837"/>
        <item m="1" x="1269"/>
        <item m="1" x="2068"/>
        <item m="1" x="1256"/>
        <item m="1" x="1456"/>
        <item m="1" x="1862"/>
        <item m="1" x="1357"/>
        <item m="1" x="1707"/>
        <item m="1" x="2099"/>
        <item m="1" x="1477"/>
        <item m="1" x="1636"/>
        <item m="1" x="1979"/>
        <item m="1" x="2095"/>
        <item m="1" x="1532"/>
        <item m="1" x="1829"/>
        <item m="1" x="1283"/>
        <item m="1" x="1861"/>
        <item m="1" x="2058"/>
        <item m="1" x="2088"/>
        <item m="1" x="1905"/>
        <item m="1" x="1875"/>
        <item m="1" x="1263"/>
        <item m="1" x="1475"/>
        <item m="1" x="1617"/>
        <item m="1" x="2057"/>
        <item m="1" x="2059"/>
        <item m="1" x="2039"/>
        <item m="1" x="1814"/>
        <item m="1" x="1964"/>
        <item m="1" x="2053"/>
        <item m="1" x="1185"/>
        <item m="1" x="1710"/>
        <item m="1" x="1362"/>
        <item m="1" x="1515"/>
        <item m="1" x="1702"/>
        <item m="1" x="1305"/>
        <item m="1" x="1679"/>
        <item m="1" x="1609"/>
        <item m="1" x="1830"/>
        <item m="1" x="2064"/>
        <item m="1" x="1243"/>
        <item m="1" x="1681"/>
        <item m="1" x="1202"/>
        <item m="1" x="1890"/>
        <item m="1" x="1944"/>
        <item x="1048"/>
        <item x="1049"/>
        <item x="1050"/>
        <item x="1051"/>
        <item x="1052"/>
        <item m="1" x="1659"/>
        <item m="1" x="1712"/>
        <item m="1" x="1291"/>
        <item x="1056"/>
        <item x="1057"/>
        <item m="1" x="2098"/>
        <item m="1" x="1629"/>
        <item x="1121"/>
        <item m="1" x="1509"/>
        <item m="1" x="1461"/>
        <item x="1165"/>
        <item m="1" x="1824"/>
        <item m="1" x="1201"/>
        <item m="1" x="1731"/>
        <item x="450"/>
        <item x="451"/>
        <item x="453"/>
        <item x="454"/>
        <item x="455"/>
        <item x="456"/>
        <item x="466"/>
        <item m="1" x="1984"/>
        <item m="1" x="1569"/>
        <item x="495"/>
        <item x="504"/>
        <item m="1" x="1832"/>
        <item m="1" x="2103"/>
        <item m="1" x="1503"/>
        <item m="1" x="1452"/>
        <item m="1" x="2077"/>
        <item m="1" x="1839"/>
        <item m="1" x="1624"/>
        <item m="1" x="1823"/>
        <item m="1" x="1996"/>
        <item m="1" x="1676"/>
        <item m="1" x="1439"/>
        <item m="1" x="1603"/>
        <item m="1" x="1756"/>
        <item m="1" x="1331"/>
        <item m="1" x="1764"/>
        <item m="1" x="1251"/>
        <item m="1" x="1306"/>
        <item m="1" x="1799"/>
        <item m="1" x="2020"/>
        <item m="1" x="1497"/>
        <item m="1" x="1576"/>
        <item m="1" x="2021"/>
        <item x="1053"/>
        <item x="1054"/>
        <item x="1055"/>
        <item x="1120"/>
        <item x="1163"/>
        <item m="1" x="1446"/>
        <item m="1" x="1267"/>
        <item m="1" x="1901"/>
        <item m="1" x="1420"/>
        <item m="1" x="1697"/>
        <item m="1" x="1244"/>
        <item m="1" x="1501"/>
        <item m="1" x="1664"/>
        <item m="1" x="1634"/>
        <item m="1" x="1668"/>
        <item m="1" x="1631"/>
        <item m="1" x="1894"/>
        <item m="1" x="1197"/>
        <item m="1" x="1665"/>
        <item m="1" x="1419"/>
        <item m="1" x="1655"/>
        <item m="1" x="1499"/>
        <item m="1" x="1556"/>
        <item m="1" x="1880"/>
        <item m="1" x="1983"/>
        <item m="1" x="1352"/>
        <item m="1" x="1402"/>
        <item m="1" x="1502"/>
        <item m="1" x="1662"/>
        <item m="1" x="1755"/>
        <item m="1" x="1775"/>
        <item m="1" x="1472"/>
        <item m="1" x="1506"/>
        <item m="1" x="1968"/>
        <item m="1" x="1519"/>
        <item m="1" x="1878"/>
        <item m="1" x="1412"/>
        <item m="1" x="1657"/>
        <item m="1" x="1671"/>
        <item m="1" x="1343"/>
        <item m="1" x="1818"/>
        <item m="1" x="1674"/>
        <item m="1" x="1373"/>
        <item m="1" x="1282"/>
        <item m="1" x="1836"/>
        <item m="1" x="2069"/>
        <item m="1" x="1288"/>
        <item m="1" x="1844"/>
        <item m="1" x="1648"/>
        <item m="1" x="1196"/>
        <item m="1" x="1366"/>
        <item m="1" x="1618"/>
        <item x="366"/>
        <item x="367"/>
        <item m="1" x="2081"/>
        <item m="1" x="1294"/>
        <item m="1" x="1585"/>
        <item m="1" x="2023"/>
        <item m="1" x="1498"/>
        <item m="1" x="1852"/>
        <item m="1" x="1554"/>
        <item m="1" x="1445"/>
        <item m="1" x="1637"/>
        <item m="1" x="1273"/>
        <item m="1" x="1769"/>
        <item m="1" x="1691"/>
        <item m="1" x="1812"/>
        <item m="1" x="1340"/>
        <item m="1" x="1260"/>
        <item m="1" x="1791"/>
        <item m="1" x="2092"/>
        <item m="1" x="1602"/>
        <item m="1" x="2045"/>
        <item m="1" x="1895"/>
        <item m="1" x="1228"/>
        <item m="1" x="1408"/>
        <item m="1" x="1678"/>
        <item m="1" x="1803"/>
        <item m="1" x="2050"/>
        <item m="1" x="1583"/>
        <item m="1" x="1539"/>
        <item m="1" x="2105"/>
        <item m="1" x="1985"/>
        <item m="1" x="1378"/>
        <item m="1" x="1409"/>
        <item m="1" x="1579"/>
        <item m="1" x="1210"/>
        <item m="1" x="1925"/>
        <item m="1" x="1672"/>
        <item m="1" x="1324"/>
        <item m="1" x="1435"/>
        <item m="1" x="1491"/>
        <item m="1" x="1663"/>
        <item m="1" x="1783"/>
        <item m="1" x="1582"/>
        <item m="1" x="1421"/>
        <item m="1" x="1234"/>
        <item m="1" x="1893"/>
        <item m="1" x="1433"/>
        <item m="1" x="1490"/>
        <item m="1" x="1847"/>
        <item m="1" x="1777"/>
        <item m="1" x="1873"/>
        <item m="1" x="1326"/>
        <item m="1" x="1934"/>
        <item m="1" x="2010"/>
        <item m="1" x="2046"/>
        <item m="1" x="1815"/>
        <item m="1" x="1225"/>
        <item x="472"/>
        <item x="473"/>
        <item m="1" x="1337"/>
        <item m="1" x="1641"/>
        <item m="1" x="1296"/>
        <item m="1" x="1321"/>
        <item m="1" x="1635"/>
        <item m="1" x="1978"/>
        <item m="1" x="1975"/>
        <item m="1" x="1776"/>
        <item x="390"/>
        <item x="446"/>
        <item x="471"/>
        <item x="474"/>
        <item x="475"/>
        <item x="476"/>
        <item x="477"/>
        <item x="478"/>
        <item x="480"/>
        <item x="481"/>
        <item x="479"/>
        <item x="482"/>
        <item x="483"/>
        <item x="484"/>
        <item x="485"/>
        <item x="486"/>
        <item x="487"/>
        <item x="488"/>
        <item x="489"/>
        <item x="490"/>
        <item x="491"/>
        <item x="492"/>
        <item x="512"/>
        <item x="513"/>
        <item x="514"/>
        <item x="515"/>
        <item x="516"/>
        <item x="517"/>
        <item x="518"/>
        <item x="519"/>
        <item x="520"/>
        <item x="521"/>
        <item x="522"/>
        <item x="523"/>
        <item x="524"/>
        <item x="525"/>
        <item x="526"/>
        <item x="510"/>
        <item x="511"/>
        <item x="527"/>
        <item x="528"/>
        <item x="529"/>
        <item x="530"/>
        <item x="531"/>
        <item x="532"/>
        <item x="533"/>
        <item x="534"/>
        <item x="535"/>
        <item x="536"/>
        <item x="537"/>
        <item x="538"/>
        <item x="539"/>
        <item x="540"/>
        <item x="541"/>
        <item x="542"/>
        <item x="543"/>
        <item x="546"/>
        <item x="547"/>
        <item x="548"/>
        <item x="549"/>
        <item x="550"/>
        <item x="551"/>
        <item x="552"/>
        <item x="553"/>
        <item x="554"/>
        <item x="555"/>
        <item x="556"/>
        <item x="557"/>
        <item x="558"/>
        <item x="559"/>
        <item x="560"/>
        <item x="561"/>
        <item x="562"/>
        <item x="563"/>
        <item x="564"/>
        <item x="565"/>
        <item x="566"/>
        <item x="567"/>
        <item x="569"/>
        <item x="570"/>
        <item x="571"/>
        <item x="572"/>
        <item x="573"/>
        <item x="574"/>
        <item x="577"/>
        <item x="578"/>
        <item x="579"/>
        <item x="580"/>
        <item x="581"/>
        <item x="582"/>
        <item x="583"/>
        <item x="584"/>
        <item x="585"/>
        <item x="586"/>
        <item x="587"/>
        <item x="588"/>
        <item x="589"/>
        <item x="590"/>
        <item x="591"/>
        <item x="592"/>
        <item x="593"/>
        <item x="594"/>
        <item x="595"/>
        <item x="596"/>
        <item x="597"/>
        <item x="598"/>
        <item x="600"/>
        <item x="601"/>
        <item x="602"/>
        <item x="603"/>
        <item x="604"/>
        <item x="605"/>
        <item x="606"/>
        <item x="607"/>
        <item x="608"/>
        <item x="609"/>
        <item x="610"/>
        <item x="611"/>
        <item x="612"/>
        <item x="613"/>
        <item x="615"/>
        <item x="616"/>
        <item x="617"/>
        <item x="618"/>
        <item x="620"/>
        <item x="621"/>
        <item x="622"/>
        <item x="623"/>
        <item x="624"/>
        <item x="625"/>
        <item x="626"/>
        <item x="627"/>
        <item x="628"/>
        <item x="629"/>
        <item x="630"/>
        <item x="631"/>
        <item x="632"/>
        <item x="633"/>
        <item x="634"/>
        <item x="636"/>
        <item x="637"/>
        <item x="638"/>
        <item x="639"/>
        <item x="641"/>
        <item x="642"/>
        <item x="643"/>
        <item x="644"/>
        <item x="645"/>
        <item x="646"/>
        <item x="647"/>
        <item x="648"/>
        <item x="649"/>
        <item x="650"/>
        <item x="651"/>
        <item x="652"/>
        <item x="653"/>
        <item x="654"/>
        <item x="655"/>
        <item x="656"/>
        <item x="657"/>
        <item x="658"/>
        <item x="659"/>
        <item x="661"/>
        <item x="662"/>
        <item x="663"/>
        <item x="664"/>
        <item x="665"/>
        <item x="666"/>
        <item x="667"/>
        <item x="668"/>
        <item x="669"/>
        <item x="670"/>
        <item x="671"/>
        <item x="672"/>
        <item x="673"/>
        <item x="674"/>
        <item x="675"/>
        <item x="676"/>
        <item x="677"/>
        <item x="678"/>
        <item x="679"/>
        <item x="680"/>
        <item x="682"/>
        <item x="683"/>
        <item x="684"/>
        <item x="685"/>
        <item x="686"/>
        <item x="687"/>
        <item x="688"/>
        <item x="689"/>
        <item x="690"/>
        <item x="691"/>
        <item x="692"/>
        <item x="693"/>
        <item x="694"/>
        <item x="695"/>
        <item x="696"/>
        <item x="697"/>
        <item x="698"/>
        <item x="699"/>
        <item x="700"/>
        <item x="701"/>
        <item x="702"/>
        <item x="703"/>
        <item x="704"/>
        <item x="340"/>
        <item x="351"/>
        <item x="352"/>
        <item x="353"/>
        <item x="354"/>
        <item x="355"/>
        <item x="357"/>
        <item x="358"/>
        <item x="359"/>
        <item x="360"/>
        <item x="361"/>
        <item x="362"/>
        <item x="363"/>
        <item x="364"/>
        <item x="365"/>
        <item x="431"/>
        <item x="434"/>
        <item x="435"/>
        <item x="436"/>
        <item x="437"/>
        <item x="438"/>
        <item x="448"/>
        <item x="544"/>
        <item x="545"/>
        <item x="575"/>
        <item x="576"/>
        <item m="1" x="1933"/>
        <item x="741"/>
        <item x="777"/>
        <item x="778"/>
        <item x="779"/>
        <item x="780"/>
        <item x="781"/>
        <item x="782"/>
        <item x="783"/>
        <item x="784"/>
        <item x="785"/>
        <item m="1" x="2100"/>
        <item m="1" x="1276"/>
        <item x="792"/>
        <item x="793"/>
        <item x="794"/>
        <item x="797"/>
        <item m="1" x="1536"/>
        <item x="855"/>
        <item x="856"/>
        <item x="858"/>
        <item m="1" x="1628"/>
        <item m="1" x="1639"/>
        <item m="1" x="1286"/>
        <item m="1" x="1969"/>
        <item m="1" x="1898"/>
        <item m="1" x="2062"/>
        <item m="1" x="1957"/>
        <item m="1" x="1488"/>
        <item m="1" x="1701"/>
        <item m="1" x="2085"/>
        <item m="1" x="1372"/>
        <item x="880"/>
        <item x="881"/>
        <item x="882"/>
        <item x="883"/>
        <item x="356"/>
        <item m="1" x="1962"/>
        <item m="1" x="1912"/>
        <item m="1" x="1807"/>
        <item m="1" x="1784"/>
        <item m="1" x="1656"/>
        <item m="1" x="1651"/>
        <item m="1" x="1183"/>
        <item m="1" x="1586"/>
        <item x="786"/>
        <item x="787"/>
        <item x="788"/>
        <item m="1" x="1649"/>
        <item m="1" x="1778"/>
        <item x="820"/>
        <item x="822"/>
        <item x="828"/>
        <item x="830"/>
        <item x="832"/>
        <item x="833"/>
        <item x="835"/>
        <item x="836"/>
        <item x="837"/>
        <item x="838"/>
        <item x="839"/>
        <item x="840"/>
        <item x="841"/>
        <item x="842"/>
        <item x="843"/>
        <item x="844"/>
        <item x="847"/>
        <item x="850"/>
        <item x="851"/>
        <item m="1" x="1467"/>
        <item m="1" x="1522"/>
        <item m="1" x="1965"/>
        <item m="1" x="1385"/>
        <item m="1" x="1770"/>
        <item m="1" x="1860"/>
        <item x="887"/>
        <item x="896"/>
        <item x="722"/>
        <item x="723"/>
        <item x="724"/>
        <item m="1" x="1226"/>
        <item m="1" x="1329"/>
        <item m="1" x="1332"/>
        <item m="1" x="1813"/>
        <item m="1" x="1377"/>
        <item m="1" x="1534"/>
        <item x="888"/>
        <item x="889"/>
        <item x="752"/>
        <item m="1" x="1966"/>
        <item m="1" x="1564"/>
        <item m="1" x="2097"/>
        <item x="755"/>
        <item x="756"/>
        <item x="758"/>
        <item x="761"/>
        <item m="1" x="1464"/>
        <item x="763"/>
        <item m="1" x="1347"/>
        <item x="764"/>
        <item x="765"/>
        <item x="766"/>
        <item x="770"/>
        <item m="1" x="1414"/>
        <item x="772"/>
        <item m="1" x="1819"/>
        <item x="705"/>
        <item x="729"/>
        <item x="740"/>
        <item x="746"/>
        <item x="747"/>
        <item x="748"/>
        <item m="1" x="1200"/>
        <item m="1" x="1544"/>
        <item m="1" x="1521"/>
        <item x="834"/>
        <item x="886"/>
        <item x="706"/>
        <item x="707"/>
        <item x="708"/>
        <item x="709"/>
        <item x="710"/>
        <item x="712"/>
        <item m="1" x="1963"/>
        <item x="715"/>
        <item x="716"/>
        <item x="717"/>
        <item x="718"/>
        <item x="719"/>
        <item x="757"/>
        <item x="759"/>
        <item m="1" x="1259"/>
        <item x="768"/>
        <item m="1" x="1796"/>
        <item m="1" x="1393"/>
        <item m="1" x="1806"/>
        <item x="751"/>
        <item x="753"/>
        <item x="760"/>
        <item x="762"/>
        <item x="769"/>
        <item x="771"/>
        <item x="853"/>
        <item x="341"/>
        <item x="368"/>
        <item x="369"/>
        <item x="370"/>
        <item x="371"/>
        <item x="372"/>
        <item x="373"/>
        <item x="374"/>
        <item x="375"/>
        <item x="376"/>
        <item x="377"/>
        <item x="378"/>
        <item x="379"/>
        <item x="380"/>
        <item x="384"/>
        <item x="399"/>
        <item x="442"/>
        <item x="452"/>
        <item x="463"/>
        <item x="502"/>
        <item x="568"/>
        <item x="599"/>
        <item x="614"/>
        <item x="619"/>
        <item x="635"/>
        <item x="640"/>
        <item x="660"/>
        <item x="681"/>
        <item x="711"/>
        <item x="713"/>
        <item x="714"/>
        <item x="727"/>
        <item x="742"/>
        <item x="767"/>
        <item x="776"/>
        <item x="789"/>
        <item x="790"/>
        <item x="791"/>
        <item x="795"/>
        <item x="796"/>
        <item x="798"/>
        <item x="799"/>
        <item x="800"/>
        <item x="801"/>
        <item x="802"/>
        <item x="803"/>
        <item x="804"/>
        <item x="805"/>
        <item x="806"/>
        <item x="807"/>
        <item x="808"/>
        <item x="809"/>
        <item x="816"/>
        <item x="818"/>
        <item x="819"/>
        <item x="857"/>
        <item x="859"/>
        <item x="860"/>
        <item x="861"/>
        <item x="862"/>
        <item x="863"/>
        <item x="864"/>
        <item x="865"/>
        <item x="866"/>
        <item x="867"/>
        <item x="868"/>
        <item x="869"/>
        <item x="870"/>
        <item x="871"/>
        <item x="872"/>
        <item x="873"/>
        <item x="874"/>
        <item x="875"/>
        <item x="876"/>
        <item x="877"/>
        <item x="878"/>
        <item x="879"/>
        <item x="893"/>
        <item x="894"/>
        <item x="897"/>
        <item x="898"/>
        <item x="899"/>
        <item x="900"/>
        <item x="910"/>
        <item x="911"/>
        <item x="913"/>
        <item x="914"/>
        <item x="915"/>
        <item x="916"/>
        <item x="917"/>
        <item x="920"/>
        <item x="921"/>
        <item x="923"/>
        <item x="925"/>
        <item x="937"/>
        <item x="938"/>
        <item x="942"/>
        <item x="943"/>
        <item x="945"/>
        <item x="949"/>
        <item x="964"/>
        <item x="965"/>
        <item x="967"/>
        <item x="980"/>
        <item x="982"/>
        <item x="983"/>
        <item x="984"/>
        <item x="996"/>
        <item x="998"/>
        <item x="1011"/>
        <item x="1012"/>
        <item x="1013"/>
        <item x="1014"/>
        <item x="1015"/>
        <item x="1016"/>
        <item x="1032"/>
        <item x="1038"/>
        <item x="1058"/>
        <item x="1059"/>
        <item x="1060"/>
        <item x="1061"/>
        <item x="1062"/>
        <item x="1063"/>
        <item x="1093"/>
        <item x="1103"/>
        <item x="1104"/>
        <item x="1122"/>
        <item x="1127"/>
        <item x="1128"/>
        <item x="1134"/>
        <item x="1146"/>
        <item x="1156"/>
        <item x="1161"/>
        <item x="1167"/>
        <item x="1170"/>
      </items>
    </pivotField>
    <pivotField compact="0" outline="0" showAll="0"/>
    <pivotField axis="axisRow" compact="0" outline="0" showAll="0" defaultSubtotal="0">
      <items count="3">
        <item x="0"/>
        <item m="1" x="1"/>
        <item m="1" x="2"/>
      </items>
    </pivotField>
    <pivotField axis="axisRow" compact="0" outline="0" showAll="0" defaultSubtotal="0">
      <items count="15">
        <item x="1"/>
        <item x="2"/>
        <item x="0"/>
        <item x="7"/>
        <item x="5"/>
        <item x="3"/>
        <item x="12"/>
        <item x="6"/>
        <item x="4"/>
        <item x="8"/>
        <item m="1" x="13"/>
        <item m="1" x="14"/>
        <item x="9"/>
        <item x="10"/>
        <item x="11"/>
      </items>
    </pivotField>
    <pivotField axis="axisRow" compact="0" outline="0" showAll="0" defaultSubtotal="0">
      <items count="10">
        <item x="0"/>
        <item x="1"/>
        <item x="2"/>
        <item x="6"/>
        <item x="5"/>
        <item x="9"/>
        <item x="3"/>
        <item x="7"/>
        <item x="8"/>
        <item x="4"/>
      </items>
    </pivotField>
    <pivotField compact="0" outline="0" showAll="0"/>
    <pivotField compact="0" outline="0" showAll="0"/>
    <pivotField compact="0" outline="0" showAll="0"/>
    <pivotField compact="0" outline="0" showAll="0"/>
    <pivotField axis="axisRow" compact="0" outline="0" showAll="0" defaultSubtotal="0">
      <items count="223">
        <item x="0"/>
        <item m="1" x="144"/>
        <item x="1"/>
        <item x="2"/>
        <item x="4"/>
        <item x="5"/>
        <item x="6"/>
        <item x="7"/>
        <item x="8"/>
        <item x="9"/>
        <item x="10"/>
        <item x="11"/>
        <item x="12"/>
        <item x="13"/>
        <item x="14"/>
        <item x="15"/>
        <item x="16"/>
        <item x="19"/>
        <item x="20"/>
        <item x="18"/>
        <item x="22"/>
        <item x="23"/>
        <item x="24"/>
        <item x="21"/>
        <item x="3"/>
        <item m="1" x="113"/>
        <item m="1" x="184"/>
        <item m="1" x="166"/>
        <item m="1" x="177"/>
        <item m="1" x="214"/>
        <item m="1" x="125"/>
        <item m="1" x="217"/>
        <item m="1" x="109"/>
        <item m="1" x="179"/>
        <item x="90"/>
        <item x="44"/>
        <item m="1" x="199"/>
        <item m="1" x="191"/>
        <item m="1" x="163"/>
        <item m="1" x="183"/>
        <item m="1" x="196"/>
        <item x="34"/>
        <item m="1" x="209"/>
        <item x="35"/>
        <item m="1" x="116"/>
        <item m="1" x="141"/>
        <item m="1" x="133"/>
        <item m="1" x="118"/>
        <item m="1" x="167"/>
        <item m="1" x="207"/>
        <item m="1" x="150"/>
        <item m="1" x="219"/>
        <item x="43"/>
        <item x="91"/>
        <item m="1" x="159"/>
        <item m="1" x="212"/>
        <item m="1" x="194"/>
        <item m="1" x="189"/>
        <item m="1" x="190"/>
        <item m="1" x="143"/>
        <item m="1" x="222"/>
        <item m="1" x="216"/>
        <item m="1" x="111"/>
        <item m="1" x="170"/>
        <item m="1" x="156"/>
        <item m="1" x="124"/>
        <item m="1" x="221"/>
        <item m="1" x="187"/>
        <item m="1" x="215"/>
        <item m="1" x="202"/>
        <item m="1" x="117"/>
        <item m="1" x="157"/>
        <item m="1" x="134"/>
        <item x="93"/>
        <item m="1" x="195"/>
        <item m="1" x="211"/>
        <item x="92"/>
        <item m="1" x="119"/>
        <item m="1" x="131"/>
        <item x="17"/>
        <item m="1" x="142"/>
        <item m="1" x="169"/>
        <item m="1" x="220"/>
        <item m="1" x="149"/>
        <item m="1" x="147"/>
        <item m="1" x="171"/>
        <item m="1" x="201"/>
        <item m="1" x="200"/>
        <item m="1" x="126"/>
        <item m="1" x="110"/>
        <item m="1" x="218"/>
        <item m="1" x="138"/>
        <item m="1" x="162"/>
        <item m="1" x="208"/>
        <item m="1" x="185"/>
        <item m="1" x="132"/>
        <item m="1" x="135"/>
        <item m="1" x="120"/>
        <item m="1" x="182"/>
        <item m="1" x="173"/>
        <item m="1" x="130"/>
        <item m="1" x="128"/>
        <item m="1" x="188"/>
        <item m="1" x="203"/>
        <item m="1" x="213"/>
        <item m="1" x="198"/>
        <item m="1" x="154"/>
        <item m="1" x="153"/>
        <item m="1" x="178"/>
        <item m="1" x="206"/>
        <item m="1" x="139"/>
        <item m="1" x="197"/>
        <item m="1" x="122"/>
        <item m="1" x="186"/>
        <item m="1" x="152"/>
        <item m="1" x="192"/>
        <item m="1" x="160"/>
        <item m="1" x="193"/>
        <item m="1" x="161"/>
        <item m="1" x="165"/>
        <item m="1" x="164"/>
        <item m="1" x="123"/>
        <item m="1" x="136"/>
        <item m="1" x="181"/>
        <item m="1" x="151"/>
        <item m="1" x="204"/>
        <item m="1" x="180"/>
        <item m="1" x="140"/>
        <item m="1" x="148"/>
        <item m="1" x="155"/>
        <item m="1" x="174"/>
        <item m="1" x="158"/>
        <item m="1" x="145"/>
        <item m="1" x="127"/>
        <item m="1" x="137"/>
        <item m="1" x="114"/>
        <item m="1" x="210"/>
        <item m="1" x="168"/>
        <item m="1" x="115"/>
        <item m="1" x="205"/>
        <item m="1" x="129"/>
        <item m="1" x="176"/>
        <item m="1" x="175"/>
        <item m="1" x="146"/>
        <item m="1" x="121"/>
        <item m="1" x="112"/>
        <item m="1" x="172"/>
        <item x="25"/>
        <item x="26"/>
        <item x="27"/>
        <item x="28"/>
        <item x="29"/>
        <item x="30"/>
        <item x="31"/>
        <item x="32"/>
        <item x="33"/>
        <item x="36"/>
        <item x="37"/>
        <item x="38"/>
        <item x="39"/>
        <item x="40"/>
        <item x="41"/>
        <item x="42"/>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4"/>
        <item x="95"/>
        <item x="96"/>
        <item x="97"/>
        <item x="98"/>
        <item x="99"/>
        <item x="100"/>
        <item x="101"/>
        <item x="102"/>
        <item x="103"/>
        <item x="104"/>
        <item x="105"/>
        <item x="106"/>
        <item x="107"/>
        <item x="108"/>
      </items>
    </pivotField>
    <pivotField axis="axisRow" compact="0" outline="0" showAll="0" defaultSubtotal="0">
      <items count="602">
        <item x="0"/>
        <item x="1"/>
        <item x="2"/>
        <item x="311"/>
        <item x="3"/>
        <item x="4"/>
        <item x="5"/>
        <item x="6"/>
        <item x="7"/>
        <item x="8"/>
        <item x="9"/>
        <item x="10"/>
        <item x="11"/>
        <item x="12"/>
        <item x="13"/>
        <item x="17"/>
        <item x="19"/>
        <item x="20"/>
        <item x="21"/>
        <item x="22"/>
        <item x="23"/>
        <item x="24"/>
        <item x="25"/>
        <item x="26"/>
        <item x="27"/>
        <item x="28"/>
        <item x="30"/>
        <item x="31"/>
        <item x="32"/>
        <item x="33"/>
        <item x="34"/>
        <item x="35"/>
        <item x="37"/>
        <item x="40"/>
        <item x="42"/>
        <item x="43"/>
        <item x="44"/>
        <item x="45"/>
        <item x="46"/>
        <item x="47"/>
        <item x="48"/>
        <item x="49"/>
        <item x="50"/>
        <item x="51"/>
        <item x="14"/>
        <item x="52"/>
        <item x="53"/>
        <item x="54"/>
        <item x="55"/>
        <item x="56"/>
        <item x="57"/>
        <item x="58"/>
        <item x="59"/>
        <item x="60"/>
        <item x="61"/>
        <item x="62"/>
        <item x="63"/>
        <item x="64"/>
        <item x="65"/>
        <item x="66"/>
        <item x="85"/>
        <item x="67"/>
        <item x="86"/>
        <item x="87"/>
        <item x="88"/>
        <item x="89"/>
        <item x="90"/>
        <item x="91"/>
        <item x="92"/>
        <item x="68"/>
        <item x="69"/>
        <item x="70"/>
        <item x="71"/>
        <item x="72"/>
        <item x="73"/>
        <item x="74"/>
        <item x="75"/>
        <item x="76"/>
        <item x="77"/>
        <item x="78"/>
        <item x="79"/>
        <item x="80"/>
        <item x="81"/>
        <item x="82"/>
        <item x="83"/>
        <item x="84"/>
        <item x="93"/>
        <item x="94"/>
        <item x="95"/>
        <item x="16"/>
        <item x="18"/>
        <item x="29"/>
        <item x="36"/>
        <item x="38"/>
        <item x="39"/>
        <item x="41"/>
        <item x="96"/>
        <item x="15"/>
        <item x="224"/>
        <item x="306"/>
        <item x="328"/>
        <item x="226"/>
        <item x="97"/>
        <item x="141"/>
        <item x="132"/>
        <item m="1" x="448"/>
        <item x="231"/>
        <item x="246"/>
        <item m="1" x="441"/>
        <item m="1" x="464"/>
        <item m="1" x="590"/>
        <item m="1" x="552"/>
        <item x="340"/>
        <item x="350"/>
        <item x="331"/>
        <item x="342"/>
        <item x="357"/>
        <item m="1" x="434"/>
        <item m="1" x="593"/>
        <item m="1" x="390"/>
        <item m="1" x="549"/>
        <item x="106"/>
        <item m="1" x="560"/>
        <item x="108"/>
        <item x="112"/>
        <item x="133"/>
        <item x="280"/>
        <item x="281"/>
        <item x="293"/>
        <item x="291"/>
        <item x="294"/>
        <item x="302"/>
        <item x="109"/>
        <item x="113"/>
        <item x="114"/>
        <item x="115"/>
        <item m="1" x="468"/>
        <item m="1" x="469"/>
        <item m="1" x="466"/>
        <item m="1" x="419"/>
        <item m="1" x="485"/>
        <item m="1" x="473"/>
        <item x="118"/>
        <item x="353"/>
        <item m="1" x="565"/>
        <item m="1" x="433"/>
        <item m="1" x="364"/>
        <item m="1" x="471"/>
        <item m="1" x="514"/>
        <item m="1" x="518"/>
        <item m="1" x="535"/>
        <item m="1" x="369"/>
        <item m="1" x="483"/>
        <item m="1" x="366"/>
        <item m="1" x="418"/>
        <item m="1" x="515"/>
        <item m="1" x="516"/>
        <item m="1" x="499"/>
        <item m="1" x="600"/>
        <item m="1" x="404"/>
        <item m="1" x="490"/>
        <item m="1" x="491"/>
        <item m="1" x="540"/>
        <item m="1" x="529"/>
        <item m="1" x="416"/>
        <item m="1" x="450"/>
        <item m="1" x="545"/>
        <item x="333"/>
        <item x="334"/>
        <item x="135"/>
        <item x="335"/>
        <item x="308"/>
        <item x="336"/>
        <item x="344"/>
        <item x="345"/>
        <item x="346"/>
        <item x="347"/>
        <item x="313"/>
        <item x="332"/>
        <item x="358"/>
        <item m="1" x="554"/>
        <item m="1" x="435"/>
        <item x="222"/>
        <item x="223"/>
        <item m="1" x="585"/>
        <item x="229"/>
        <item x="232"/>
        <item x="234"/>
        <item x="236"/>
        <item x="237"/>
        <item x="238"/>
        <item x="239"/>
        <item x="240"/>
        <item x="242"/>
        <item x="243"/>
        <item x="245"/>
        <item m="1" x="583"/>
        <item m="1" x="436"/>
        <item x="252"/>
        <item x="253"/>
        <item x="254"/>
        <item m="1" x="538"/>
        <item m="1" x="539"/>
        <item m="1" x="578"/>
        <item m="1" x="533"/>
        <item m="1" x="569"/>
        <item m="1" x="443"/>
        <item m="1" x="398"/>
        <item m="1" x="558"/>
        <item m="1" x="495"/>
        <item m="1" x="522"/>
        <item m="1" x="510"/>
        <item m="1" x="381"/>
        <item m="1" x="537"/>
        <item m="1" x="408"/>
        <item m="1" x="563"/>
        <item m="1" x="512"/>
        <item m="1" x="526"/>
        <item m="1" x="519"/>
        <item m="1" x="388"/>
        <item m="1" x="547"/>
        <item m="1" x="431"/>
        <item m="1" x="580"/>
        <item m="1" x="524"/>
        <item m="1" x="542"/>
        <item m="1" x="531"/>
        <item m="1" x="410"/>
        <item m="1" x="567"/>
        <item x="275"/>
        <item x="235"/>
        <item x="276"/>
        <item x="241"/>
        <item m="1" x="377"/>
        <item m="1" x="470"/>
        <item m="1" x="457"/>
        <item m="1" x="430"/>
        <item m="1" x="461"/>
        <item m="1" x="413"/>
        <item m="1" x="479"/>
        <item m="1" x="375"/>
        <item m="1" x="587"/>
        <item m="1" x="532"/>
        <item m="1" x="426"/>
        <item m="1" x="527"/>
        <item m="1" x="439"/>
        <item m="1" x="507"/>
        <item m="1" x="442"/>
        <item m="1" x="465"/>
        <item x="329"/>
        <item m="1" x="449"/>
        <item m="1" x="544"/>
        <item m="1" x="462"/>
        <item m="1" x="403"/>
        <item x="337"/>
        <item x="338"/>
        <item x="343"/>
        <item x="134"/>
        <item m="1" x="509"/>
        <item m="1" x="551"/>
        <item m="1" x="467"/>
        <item m="1" x="373"/>
        <item m="1" x="452"/>
        <item m="1" x="543"/>
        <item m="1" x="601"/>
        <item m="1" x="489"/>
        <item m="1" x="572"/>
        <item m="1" x="504"/>
        <item m="1" x="365"/>
        <item m="1" x="506"/>
        <item m="1" x="492"/>
        <item m="1" x="414"/>
        <item m="1" x="488"/>
        <item m="1" x="455"/>
        <item m="1" x="594"/>
        <item m="1" x="472"/>
        <item m="1" x="445"/>
        <item m="1" x="576"/>
        <item m="1" x="476"/>
        <item m="1" x="456"/>
        <item m="1" x="595"/>
        <item m="1" x="562"/>
        <item m="1" x="446"/>
        <item m="1" x="577"/>
        <item x="356"/>
        <item x="330"/>
        <item x="314"/>
        <item m="1" x="406"/>
        <item x="309"/>
        <item x="98"/>
        <item x="136"/>
        <item x="137"/>
        <item x="139"/>
        <item x="140"/>
        <item m="1" x="458"/>
        <item x="233"/>
        <item x="295"/>
        <item x="355"/>
        <item x="148"/>
        <item m="1" x="361"/>
        <item x="284"/>
        <item x="282"/>
        <item x="296"/>
        <item x="299"/>
        <item x="300"/>
        <item x="303"/>
        <item x="283"/>
        <item x="304"/>
        <item x="305"/>
        <item m="1" x="402"/>
        <item x="248"/>
        <item m="1" x="383"/>
        <item m="1" x="508"/>
        <item m="1" x="597"/>
        <item x="354"/>
        <item x="101"/>
        <item x="287"/>
        <item x="339"/>
        <item x="341"/>
        <item x="348"/>
        <item x="349"/>
        <item m="1" x="474"/>
        <item m="1" x="553"/>
        <item m="1" x="447"/>
        <item m="1" x="438"/>
        <item m="1" x="384"/>
        <item m="1" x="423"/>
        <item m="1" x="412"/>
        <item x="142"/>
        <item x="143"/>
        <item x="144"/>
        <item x="145"/>
        <item x="146"/>
        <item x="147"/>
        <item x="111"/>
        <item m="1" x="421"/>
        <item m="1" x="386"/>
        <item m="1" x="550"/>
        <item m="1" x="399"/>
        <item m="1" x="463"/>
        <item m="1" x="367"/>
        <item m="1" x="368"/>
        <item m="1" x="393"/>
        <item x="107"/>
        <item x="110"/>
        <item m="1" x="372"/>
        <item m="1" x="500"/>
        <item m="1" x="454"/>
        <item m="1" x="584"/>
        <item m="1" x="385"/>
        <item m="1" x="511"/>
        <item m="1" x="498"/>
        <item m="1" x="374"/>
        <item m="1" x="437"/>
        <item m="1" x="574"/>
        <item m="1" x="389"/>
        <item m="1" x="513"/>
        <item m="1" x="478"/>
        <item m="1" x="517"/>
        <item m="1" x="400"/>
        <item m="1" x="425"/>
        <item m="1" x="401"/>
        <item m="1" x="475"/>
        <item m="1" x="427"/>
        <item m="1" x="459"/>
        <item m="1" x="520"/>
        <item m="1" x="359"/>
        <item m="1" x="378"/>
        <item m="1" x="411"/>
        <item m="1" x="548"/>
        <item m="1" x="477"/>
        <item m="1" x="451"/>
        <item m="1" x="556"/>
        <item m="1" x="564"/>
        <item m="1" x="482"/>
        <item m="1" x="561"/>
        <item m="1" x="568"/>
        <item m="1" x="496"/>
        <item m="1" x="591"/>
        <item m="1" x="589"/>
        <item m="1" x="598"/>
        <item m="1" x="575"/>
        <item m="1" x="392"/>
        <item m="1" x="523"/>
        <item m="1" x="362"/>
        <item m="1" x="497"/>
        <item m="1" x="592"/>
        <item m="1" x="521"/>
        <item m="1" x="360"/>
        <item m="1" x="573"/>
        <item m="1" x="557"/>
        <item m="1" x="391"/>
        <item m="1" x="394"/>
        <item x="315"/>
        <item m="1" x="599"/>
        <item m="1" x="582"/>
        <item m="1" x="536"/>
        <item m="1" x="379"/>
        <item m="1" x="541"/>
        <item x="150"/>
        <item x="151"/>
        <item x="152"/>
        <item x="153"/>
        <item x="154"/>
        <item x="155"/>
        <item x="157"/>
        <item x="158"/>
        <item x="160"/>
        <item x="161"/>
        <item x="162"/>
        <item x="163"/>
        <item x="164"/>
        <item x="165"/>
        <item x="166"/>
        <item x="168"/>
        <item m="1" x="566"/>
        <item x="169"/>
        <item x="170"/>
        <item m="1" x="501"/>
        <item m="1" x="596"/>
        <item m="1" x="424"/>
        <item m="1" x="444"/>
        <item m="1" x="371"/>
        <item m="1" x="415"/>
        <item m="1" x="417"/>
        <item m="1" x="559"/>
        <item m="1" x="579"/>
        <item m="1" x="405"/>
        <item m="1" x="484"/>
        <item m="1" x="429"/>
        <item m="1" x="409"/>
        <item m="1" x="528"/>
        <item m="1" x="363"/>
        <item m="1" x="481"/>
        <item m="1" x="420"/>
        <item m="1" x="546"/>
        <item m="1" x="486"/>
        <item m="1" x="382"/>
        <item x="159"/>
        <item x="156"/>
        <item x="189"/>
        <item x="190"/>
        <item x="175"/>
        <item x="176"/>
        <item x="177"/>
        <item x="178"/>
        <item x="179"/>
        <item x="180"/>
        <item x="181"/>
        <item x="182"/>
        <item x="171"/>
        <item x="183"/>
        <item x="184"/>
        <item x="191"/>
        <item x="192"/>
        <item x="193"/>
        <item x="194"/>
        <item x="195"/>
        <item x="196"/>
        <item x="197"/>
        <item x="198"/>
        <item x="199"/>
        <item x="200"/>
        <item x="201"/>
        <item x="202"/>
        <item x="203"/>
        <item x="204"/>
        <item x="205"/>
        <item x="206"/>
        <item x="207"/>
        <item x="208"/>
        <item x="209"/>
        <item x="210"/>
        <item x="211"/>
        <item x="212"/>
        <item x="213"/>
        <item x="214"/>
        <item x="215"/>
        <item x="216"/>
        <item x="217"/>
        <item x="185"/>
        <item x="186"/>
        <item x="187"/>
        <item x="188"/>
        <item m="1" x="395"/>
        <item m="1" x="396"/>
        <item m="1" x="397"/>
        <item m="1" x="503"/>
        <item m="1" x="534"/>
        <item x="138"/>
        <item x="173"/>
        <item x="174"/>
        <item x="172"/>
        <item m="1" x="588"/>
        <item x="124"/>
        <item m="1" x="407"/>
        <item m="1" x="440"/>
        <item m="1" x="525"/>
        <item m="1" x="432"/>
        <item m="1" x="502"/>
        <item m="1" x="380"/>
        <item m="1" x="505"/>
        <item m="1" x="581"/>
        <item m="1" x="387"/>
        <item m="1" x="460"/>
        <item m="1" x="586"/>
        <item m="1" x="571"/>
        <item m="1" x="494"/>
        <item m="1" x="370"/>
        <item m="1" x="376"/>
        <item m="1" x="530"/>
        <item x="123"/>
        <item x="116"/>
        <item x="117"/>
        <item x="119"/>
        <item x="120"/>
        <item x="121"/>
        <item x="122"/>
        <item x="244"/>
        <item x="256"/>
        <item x="257"/>
        <item x="258"/>
        <item x="259"/>
        <item x="260"/>
        <item x="261"/>
        <item x="262"/>
        <item x="263"/>
        <item x="264"/>
        <item m="1" x="428"/>
        <item m="1" x="453"/>
        <item x="267"/>
        <item m="1" x="570"/>
        <item x="230"/>
        <item x="277"/>
        <item x="249"/>
        <item m="1" x="555"/>
        <item m="1" x="487"/>
        <item m="1" x="493"/>
        <item x="274"/>
        <item m="1" x="480"/>
        <item x="279"/>
        <item x="250"/>
        <item x="251"/>
        <item x="247"/>
        <item m="1" x="422"/>
        <item x="99"/>
        <item x="100"/>
        <item x="102"/>
        <item x="103"/>
        <item x="104"/>
        <item x="105"/>
        <item x="125"/>
        <item x="126"/>
        <item x="127"/>
        <item x="128"/>
        <item x="129"/>
        <item x="130"/>
        <item x="131"/>
        <item x="149"/>
        <item x="167"/>
        <item x="218"/>
        <item x="219"/>
        <item x="220"/>
        <item x="221"/>
        <item x="225"/>
        <item x="227"/>
        <item x="228"/>
        <item x="255"/>
        <item x="265"/>
        <item x="266"/>
        <item x="268"/>
        <item x="269"/>
        <item x="270"/>
        <item x="271"/>
        <item x="272"/>
        <item x="273"/>
        <item x="278"/>
        <item x="285"/>
        <item x="286"/>
        <item x="288"/>
        <item x="289"/>
        <item x="290"/>
        <item x="292"/>
        <item x="297"/>
        <item x="298"/>
        <item x="301"/>
        <item x="307"/>
        <item x="310"/>
        <item x="312"/>
        <item x="316"/>
        <item x="317"/>
        <item x="318"/>
        <item x="319"/>
        <item x="320"/>
        <item x="321"/>
        <item x="322"/>
        <item x="323"/>
        <item x="324"/>
        <item x="325"/>
        <item x="326"/>
        <item x="327"/>
        <item x="351"/>
        <item x="352"/>
      </items>
    </pivotField>
    <pivotField axis="axisRow" compact="0" outline="0" showAll="0" defaultSubtotal="0">
      <items count="3">
        <item x="0"/>
        <item x="1"/>
        <item m="1" x="2"/>
      </items>
    </pivotField>
    <pivotField compact="0" outline="0" showAll="0"/>
    <pivotField axis="axisPage" compact="0" outline="0" showAll="0">
      <items count="13">
        <item x="0"/>
        <item x="1"/>
        <item x="5"/>
        <item x="2"/>
        <item x="3"/>
        <item m="1" x="9"/>
        <item m="1" x="6"/>
        <item x="4"/>
        <item m="1" x="8"/>
        <item m="1" x="10"/>
        <item m="1" x="7"/>
        <item m="1" x="11"/>
        <item t="default"/>
      </items>
    </pivotField>
    <pivotField axis="axisRow" compact="0" outline="0" showAll="0">
      <items count="13">
        <item x="0"/>
        <item x="1"/>
        <item x="5"/>
        <item x="2"/>
        <item x="3"/>
        <item m="1" x="9"/>
        <item m="1" x="6"/>
        <item x="4"/>
        <item m="1" x="8"/>
        <item m="1" x="10"/>
        <item m="1" x="7"/>
        <item m="1"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x="2"/>
        <item t="default"/>
      </items>
    </pivotField>
    <pivotField compact="0" outline="0" showAll="0"/>
    <pivotField dataField="1" compact="0" outline="0" showAll="0" defaultSubtotal="0"/>
    <pivotField compact="0" outline="0" showAll="0"/>
    <pivotField compact="0" outline="0" showAll="0"/>
  </pivotFields>
  <rowFields count="31">
    <field x="70"/>
    <field x="4"/>
    <field x="83"/>
    <field x="49"/>
    <field x="53"/>
    <field x="71"/>
    <field x="47"/>
    <field x="44"/>
    <field x="72"/>
    <field x="73"/>
    <field x="48"/>
    <field x="50"/>
    <field x="54"/>
    <field x="51"/>
    <field x="65"/>
    <field x="67"/>
    <field x="76"/>
    <field x="74"/>
    <field x="69"/>
    <field x="77"/>
    <field x="78"/>
    <field x="85"/>
    <field x="86"/>
    <field x="87"/>
    <field x="92"/>
    <field x="93"/>
    <field x="94"/>
    <field x="75"/>
    <field x="63"/>
    <field x="41"/>
    <field x="97"/>
  </rowFields>
  <rowItems count="55">
    <i>
      <x/>
      <x v="249"/>
      <x v="403"/>
      <x/>
      <x/>
      <x v="7196"/>
      <x v="300"/>
      <x v="11"/>
      <x v="296"/>
      <x v="249"/>
      <x/>
      <x v="300"/>
      <x/>
      <x v="10"/>
      <x/>
      <x/>
      <x/>
      <x v="202"/>
      <x/>
      <x/>
      <x v="4"/>
      <x/>
      <x v="8"/>
      <x v="6"/>
      <x v="41"/>
      <x/>
      <x/>
      <x/>
      <x/>
      <x v="11"/>
      <x v="4"/>
    </i>
    <i>
      <x v="1"/>
      <x v="110"/>
      <x v="404"/>
      <x/>
      <x v="3"/>
      <x v="7197"/>
      <x v="91"/>
      <x v="11"/>
      <x v="3"/>
      <x v="110"/>
      <x/>
      <x v="229"/>
      <x/>
      <x v="10"/>
      <x v="51"/>
      <x/>
      <x/>
      <x v="202"/>
      <x v="1"/>
      <x/>
      <x/>
      <x/>
      <x v="8"/>
      <x v="6"/>
      <x v="41"/>
      <x v="96"/>
      <x/>
      <x v="43"/>
      <x v="106"/>
      <x v="11"/>
      <x v="4"/>
    </i>
    <i>
      <x v="2"/>
      <x v="117"/>
      <x v="405"/>
      <x/>
      <x v="3"/>
      <x v="7198"/>
      <x v="134"/>
      <x v="11"/>
      <x v="117"/>
      <x v="117"/>
      <x v="51"/>
      <x v="230"/>
      <x/>
      <x v="10"/>
      <x v="51"/>
      <x/>
      <x/>
      <x v="202"/>
      <x v="2"/>
      <x/>
      <x/>
      <x/>
      <x v="8"/>
      <x v="6"/>
      <x v="41"/>
      <x v="102"/>
      <x/>
      <x v="44"/>
      <x v="107"/>
      <x v="11"/>
      <x v="4"/>
    </i>
    <i>
      <x v="3"/>
      <x v="222"/>
      <x v="1988"/>
      <x/>
      <x v="3"/>
      <x v="7199"/>
      <x v="682"/>
      <x v="11"/>
      <x v="524"/>
      <x v="222"/>
      <x v="138"/>
      <x v="550"/>
      <x/>
      <x v="10"/>
      <x v="51"/>
      <x/>
      <x/>
      <x v="588"/>
      <x v="3"/>
      <x/>
      <x v="2"/>
      <x/>
      <x v="8"/>
      <x v="6"/>
      <x v="41"/>
      <x v="104"/>
      <x/>
      <x/>
      <x v="125"/>
      <x v="11"/>
      <x v="4"/>
    </i>
    <i>
      <x v="4"/>
      <x v="215"/>
      <x v="437"/>
      <x/>
      <x v="3"/>
      <x v="7200"/>
      <x v="569"/>
      <x v="11"/>
      <x v="220"/>
      <x v="215"/>
      <x/>
      <x v="638"/>
      <x/>
      <x v="10"/>
      <x v="51"/>
      <x/>
      <x/>
      <x v="202"/>
      <x v="4"/>
      <x/>
      <x v="3"/>
      <x/>
      <x v="8"/>
      <x v="6"/>
      <x v="41"/>
      <x v="125"/>
      <x/>
      <x v="34"/>
      <x v="108"/>
      <x v="11"/>
      <x v="4"/>
    </i>
    <i>
      <x v="5"/>
      <x v="353"/>
      <x v="808"/>
      <x/>
      <x v="1"/>
      <x v="7201"/>
      <x v="299"/>
      <x v="11"/>
      <x v="415"/>
      <x v="353"/>
      <x/>
      <x v="639"/>
      <x/>
      <x v="10"/>
      <x v="51"/>
      <x/>
      <x/>
      <x v="202"/>
      <x v="5"/>
      <x/>
      <x/>
      <x/>
      <x v="8"/>
      <x v="6"/>
      <x v="41"/>
      <x v="256"/>
      <x/>
      <x v="87"/>
      <x/>
      <x v="11"/>
      <x v="4"/>
    </i>
    <i>
      <x v="6"/>
      <x v="295"/>
      <x v="484"/>
      <x/>
      <x v="3"/>
      <x v="7202"/>
      <x v="691"/>
      <x v="11"/>
      <x v="221"/>
      <x v="295"/>
      <x/>
      <x v="396"/>
      <x/>
      <x v="10"/>
      <x v="51"/>
      <x/>
      <x/>
      <x v="202"/>
      <x v="6"/>
      <x/>
      <x/>
      <x/>
      <x v="8"/>
      <x v="6"/>
      <x v="41"/>
      <x v="169"/>
      <x/>
      <x v="88"/>
      <x v="109"/>
      <x v="11"/>
      <x v="4"/>
    </i>
    <i>
      <x v="7"/>
      <x v="352"/>
      <x v="675"/>
      <x/>
      <x v="3"/>
      <x v="7203"/>
      <x v="131"/>
      <x v="11"/>
      <x v="414"/>
      <x v="352"/>
      <x/>
      <x v="428"/>
      <x/>
      <x v="10"/>
      <x v="51"/>
      <x/>
      <x/>
      <x v="202"/>
      <x v="7"/>
      <x/>
      <x/>
      <x/>
      <x v="8"/>
      <x v="6"/>
      <x v="41"/>
      <x v="289"/>
      <x/>
      <x/>
      <x v="110"/>
      <x v="11"/>
      <x v="4"/>
    </i>
    <i>
      <x v="8"/>
      <x v="324"/>
      <x v="612"/>
      <x/>
      <x v="3"/>
      <x v="7204"/>
      <x v="615"/>
      <x v="11"/>
      <x v="222"/>
      <x v="324"/>
      <x v="127"/>
      <x v="429"/>
      <x/>
      <x v="10"/>
      <x v="51"/>
      <x/>
      <x/>
      <x v="531"/>
      <x v="8"/>
      <x/>
      <x v="6"/>
      <x/>
      <x v="8"/>
      <x v="6"/>
      <x v="41"/>
      <x v="290"/>
      <x/>
      <x v="34"/>
      <x v="111"/>
      <x v="11"/>
      <x v="4"/>
    </i>
    <i>
      <x v="9"/>
      <x v="653"/>
      <x v="1600"/>
      <x/>
      <x v="3"/>
      <x v="7205"/>
      <x v="722"/>
      <x v="11"/>
      <x v="498"/>
      <x v="653"/>
      <x v="160"/>
      <x v="523"/>
      <x/>
      <x v="10"/>
      <x v="51"/>
      <x/>
      <x/>
      <x v="531"/>
      <x v="9"/>
      <x/>
      <x v="6"/>
      <x/>
      <x v="8"/>
      <x v="6"/>
      <x v="41"/>
      <x v="488"/>
      <x/>
      <x/>
      <x v="317"/>
      <x v="11"/>
      <x v="4"/>
    </i>
    <i>
      <x v="10"/>
      <x v="213"/>
      <x v="406"/>
      <x/>
      <x v="1"/>
      <x v="7206"/>
      <x v="298"/>
      <x v="11"/>
      <x v="218"/>
      <x v="213"/>
      <x v="130"/>
      <x v="640"/>
      <x/>
      <x v="10"/>
      <x v="51"/>
      <x v="184"/>
      <x/>
      <x v="532"/>
      <x v="10"/>
      <x/>
      <x v="1"/>
      <x/>
      <x v="8"/>
      <x v="6"/>
      <x v="41"/>
      <x v="291"/>
      <x/>
      <x v="34"/>
      <x/>
      <x v="11"/>
      <x v="4"/>
    </i>
    <i>
      <x v="11"/>
      <x v="252"/>
      <x v="410"/>
      <x/>
      <x/>
      <x v="7207"/>
      <x v="301"/>
      <x v="11"/>
      <x v="297"/>
      <x v="252"/>
      <x/>
      <x v="301"/>
      <x/>
      <x v="10"/>
      <x/>
      <x/>
      <x/>
      <x v="202"/>
      <x v="11"/>
      <x/>
      <x v="4"/>
      <x/>
      <x v="8"/>
      <x v="6"/>
      <x v="43"/>
      <x/>
      <x/>
      <x/>
      <x/>
      <x v="11"/>
      <x v="4"/>
    </i>
    <i>
      <x v="12"/>
      <x v="110"/>
      <x v="411"/>
      <x/>
      <x v="3"/>
      <x v="7208"/>
      <x v="91"/>
      <x v="11"/>
      <x v="3"/>
      <x v="110"/>
      <x/>
      <x v="229"/>
      <x/>
      <x v="10"/>
      <x v="53"/>
      <x/>
      <x/>
      <x v="390"/>
      <x v="12"/>
      <x/>
      <x/>
      <x/>
      <x v="8"/>
      <x v="6"/>
      <x v="43"/>
      <x v="96"/>
      <x/>
      <x v="43"/>
      <x v="106"/>
      <x v="11"/>
      <x v="4"/>
    </i>
    <i>
      <x v="13"/>
      <x v="117"/>
      <x v="412"/>
      <x/>
      <x v="3"/>
      <x v="7209"/>
      <x v="134"/>
      <x v="11"/>
      <x v="117"/>
      <x v="117"/>
      <x v="51"/>
      <x v="230"/>
      <x/>
      <x v="10"/>
      <x v="53"/>
      <x/>
      <x/>
      <x v="391"/>
      <x v="13"/>
      <x/>
      <x/>
      <x/>
      <x v="8"/>
      <x v="6"/>
      <x v="43"/>
      <x v="102"/>
      <x/>
      <x v="44"/>
      <x v="107"/>
      <x v="11"/>
      <x v="4"/>
    </i>
    <i>
      <x v="14"/>
      <x v="214"/>
      <x v="438"/>
      <x/>
      <x v="1"/>
      <x v="7210"/>
      <x v="302"/>
      <x v="11"/>
      <x v="219"/>
      <x v="214"/>
      <x v="131"/>
      <x v="231"/>
      <x/>
      <x v="10"/>
      <x v="53"/>
      <x/>
      <x/>
      <x v="392"/>
      <x v="14"/>
      <x/>
      <x v="1"/>
      <x/>
      <x v="8"/>
      <x v="6"/>
      <x v="43"/>
      <x v="292"/>
      <x/>
      <x v="34"/>
      <x/>
      <x v="11"/>
      <x v="4"/>
    </i>
    <i>
      <x v="15"/>
      <x v="250"/>
      <x v="407"/>
      <x/>
      <x/>
      <x v="7211"/>
      <x v="446"/>
      <x v="11"/>
      <x v="343"/>
      <x v="250"/>
      <x/>
      <x v="302"/>
      <x/>
      <x v="10"/>
      <x/>
      <x/>
      <x/>
      <x v="202"/>
      <x v="15"/>
      <x/>
      <x v="4"/>
      <x/>
      <x v="8"/>
      <x v="6"/>
      <x v="156"/>
      <x/>
      <x/>
      <x/>
      <x/>
      <x v="11"/>
      <x v="4"/>
    </i>
    <i>
      <x v="16"/>
      <x v="110"/>
      <x v="408"/>
      <x/>
      <x v="3"/>
      <x v="7212"/>
      <x v="91"/>
      <x v="11"/>
      <x v="3"/>
      <x v="110"/>
      <x/>
      <x v="229"/>
      <x/>
      <x v="10"/>
      <x v="52"/>
      <x/>
      <x/>
      <x v="202"/>
      <x v="16"/>
      <x/>
      <x/>
      <x/>
      <x v="8"/>
      <x v="6"/>
      <x v="156"/>
      <x v="96"/>
      <x/>
      <x v="43"/>
      <x v="106"/>
      <x v="11"/>
      <x v="4"/>
    </i>
    <i>
      <x v="17"/>
      <x v="117"/>
      <x v="485"/>
      <x/>
      <x v="3"/>
      <x v="7213"/>
      <x v="134"/>
      <x v="11"/>
      <x v="117"/>
      <x v="117"/>
      <x v="51"/>
      <x v="230"/>
      <x/>
      <x v="10"/>
      <x v="52"/>
      <x/>
      <x/>
      <x v="202"/>
      <x v="17"/>
      <x/>
      <x/>
      <x/>
      <x v="8"/>
      <x v="6"/>
      <x v="156"/>
      <x v="102"/>
      <x/>
      <x v="44"/>
      <x v="107"/>
      <x v="11"/>
      <x v="4"/>
    </i>
    <i>
      <x v="18"/>
      <x v="222"/>
      <x v="1989"/>
      <x/>
      <x v="3"/>
      <x v="7214"/>
      <x v="682"/>
      <x v="11"/>
      <x v="524"/>
      <x v="222"/>
      <x v="138"/>
      <x v="550"/>
      <x/>
      <x v="10"/>
      <x v="52"/>
      <x/>
      <x/>
      <x v="588"/>
      <x v="18"/>
      <x/>
      <x v="2"/>
      <x/>
      <x v="8"/>
      <x v="6"/>
      <x v="156"/>
      <x v="104"/>
      <x/>
      <x/>
      <x v="125"/>
      <x v="11"/>
      <x v="4"/>
    </i>
    <i>
      <x v="19"/>
      <x v="118"/>
      <x v="676"/>
      <x/>
      <x v="3"/>
      <x v="7215"/>
      <x v="574"/>
      <x v="11"/>
      <x v="523"/>
      <x v="118"/>
      <x/>
      <x v="187"/>
      <x/>
      <x v="10"/>
      <x v="52"/>
      <x/>
      <x/>
      <x v="189"/>
      <x v="19"/>
      <x/>
      <x/>
      <x/>
      <x v="8"/>
      <x v="6"/>
      <x v="156"/>
      <x v="103"/>
      <x/>
      <x v="26"/>
      <x v="113"/>
      <x v="11"/>
      <x v="4"/>
    </i>
    <i>
      <x v="20"/>
      <x v="215"/>
      <x v="413"/>
      <x/>
      <x v="1"/>
      <x v="7216"/>
      <x v="569"/>
      <x v="11"/>
      <x v="220"/>
      <x v="215"/>
      <x/>
      <x v="638"/>
      <x/>
      <x v="10"/>
      <x v="52"/>
      <x/>
      <x/>
      <x v="202"/>
      <x v="20"/>
      <x/>
      <x v="3"/>
      <x/>
      <x v="8"/>
      <x v="6"/>
      <x v="156"/>
      <x v="125"/>
      <x/>
      <x v="34"/>
      <x/>
      <x v="11"/>
      <x v="4"/>
    </i>
    <i>
      <x v="21"/>
      <x v="295"/>
      <x v="486"/>
      <x/>
      <x v="1"/>
      <x v="7217"/>
      <x v="691"/>
      <x v="11"/>
      <x v="221"/>
      <x v="295"/>
      <x/>
      <x v="396"/>
      <x/>
      <x v="10"/>
      <x v="52"/>
      <x/>
      <x/>
      <x v="202"/>
      <x v="21"/>
      <x/>
      <x/>
      <x/>
      <x v="8"/>
      <x v="6"/>
      <x v="156"/>
      <x v="169"/>
      <x/>
      <x v="88"/>
      <x/>
      <x v="11"/>
      <x v="4"/>
    </i>
    <i>
      <x v="22"/>
      <x v="352"/>
      <x v="677"/>
      <x/>
      <x v="1"/>
      <x v="7218"/>
      <x v="131"/>
      <x v="11"/>
      <x v="414"/>
      <x v="352"/>
      <x/>
      <x v="428"/>
      <x/>
      <x v="10"/>
      <x v="52"/>
      <x/>
      <x/>
      <x v="202"/>
      <x v="22"/>
      <x/>
      <x/>
      <x/>
      <x v="8"/>
      <x v="6"/>
      <x v="156"/>
      <x v="289"/>
      <x/>
      <x v="34"/>
      <x/>
      <x v="11"/>
      <x v="4"/>
    </i>
    <i>
      <x v="23"/>
      <x v="324"/>
      <x v="614"/>
      <x/>
      <x v="1"/>
      <x v="7219"/>
      <x v="615"/>
      <x v="11"/>
      <x v="222"/>
      <x v="324"/>
      <x v="127"/>
      <x v="429"/>
      <x/>
      <x v="10"/>
      <x v="52"/>
      <x/>
      <x/>
      <x v="531"/>
      <x v="23"/>
      <x/>
      <x v="6"/>
      <x/>
      <x v="8"/>
      <x v="6"/>
      <x v="156"/>
      <x v="290"/>
      <x/>
      <x v="34"/>
      <x/>
      <x v="11"/>
      <x v="4"/>
    </i>
    <i>
      <x v="24"/>
      <x v="472"/>
      <x v="992"/>
      <x/>
      <x/>
      <x v="7220"/>
      <x v="130"/>
      <x v="11"/>
      <x v="473"/>
      <x v="472"/>
      <x/>
      <x v="499"/>
      <x/>
      <x v="10"/>
      <x/>
      <x/>
      <x/>
      <x v="202"/>
      <x v="24"/>
      <x/>
      <x v="4"/>
      <x/>
      <x v="8"/>
      <x v="6"/>
      <x v="157"/>
      <x/>
      <x/>
      <x/>
      <x/>
      <x v="11"/>
      <x v="4"/>
    </i>
    <i>
      <x v="25"/>
      <x v="473"/>
      <x v="993"/>
      <x/>
      <x v="1"/>
      <x v="7221"/>
      <x v="119"/>
      <x v="11"/>
      <x v="474"/>
      <x v="473"/>
      <x/>
      <x v="500"/>
      <x/>
      <x v="10"/>
      <x v="94"/>
      <x/>
      <x/>
      <x v="202"/>
      <x v="25"/>
      <x/>
      <x v="3"/>
      <x/>
      <x v="8"/>
      <x v="6"/>
      <x v="157"/>
      <x v="327"/>
      <x/>
      <x v="34"/>
      <x/>
      <x v="11"/>
      <x v="4"/>
    </i>
    <i>
      <x v="26"/>
      <x v="474"/>
      <x v="994"/>
      <x/>
      <x v="1"/>
      <x v="7222"/>
      <x v="118"/>
      <x v="11"/>
      <x v="475"/>
      <x v="474"/>
      <x/>
      <x v="501"/>
      <x/>
      <x v="10"/>
      <x v="94"/>
      <x/>
      <x/>
      <x v="202"/>
      <x v="26"/>
      <x/>
      <x v="3"/>
      <x/>
      <x v="8"/>
      <x v="6"/>
      <x v="157"/>
      <x v="328"/>
      <x/>
      <x v="34"/>
      <x/>
      <x v="11"/>
      <x v="4"/>
    </i>
    <i>
      <x v="27"/>
      <x v="475"/>
      <x v="995"/>
      <x/>
      <x v="1"/>
      <x v="7223"/>
      <x v="686"/>
      <x v="11"/>
      <x v="476"/>
      <x v="475"/>
      <x/>
      <x v="502"/>
      <x/>
      <x v="10"/>
      <x v="94"/>
      <x/>
      <x/>
      <x v="202"/>
      <x v="27"/>
      <x/>
      <x/>
      <x/>
      <x v="8"/>
      <x v="6"/>
      <x v="157"/>
      <x v="329"/>
      <x/>
      <x v="34"/>
      <x/>
      <x v="11"/>
      <x v="4"/>
    </i>
    <i>
      <x v="28"/>
      <x v="476"/>
      <x v="996"/>
      <x/>
      <x v="1"/>
      <x v="7224"/>
      <x v="710"/>
      <x v="11"/>
      <x v="477"/>
      <x v="476"/>
      <x/>
      <x v="503"/>
      <x/>
      <x v="10"/>
      <x v="94"/>
      <x/>
      <x/>
      <x v="202"/>
      <x v="28"/>
      <x/>
      <x/>
      <x/>
      <x v="8"/>
      <x v="6"/>
      <x v="157"/>
      <x v="330"/>
      <x/>
      <x v="34"/>
      <x/>
      <x v="11"/>
      <x v="4"/>
    </i>
    <i>
      <x v="29"/>
      <x v="477"/>
      <x v="997"/>
      <x/>
      <x v="1"/>
      <x v="7225"/>
      <x v="117"/>
      <x v="11"/>
      <x v="478"/>
      <x v="477"/>
      <x/>
      <x v="504"/>
      <x/>
      <x v="10"/>
      <x v="94"/>
      <x/>
      <x/>
      <x v="202"/>
      <x v="29"/>
      <x/>
      <x/>
      <x/>
      <x v="8"/>
      <x v="6"/>
      <x v="157"/>
      <x v="331"/>
      <x/>
      <x v="34"/>
      <x/>
      <x v="11"/>
      <x v="4"/>
    </i>
    <i>
      <x v="30"/>
      <x v="478"/>
      <x v="998"/>
      <x/>
      <x v="1"/>
      <x v="7226"/>
      <x v="120"/>
      <x v="11"/>
      <x v="479"/>
      <x v="478"/>
      <x/>
      <x v="505"/>
      <x/>
      <x v="10"/>
      <x v="94"/>
      <x/>
      <x/>
      <x v="202"/>
      <x v="30"/>
      <x/>
      <x v="1"/>
      <x/>
      <x v="8"/>
      <x v="6"/>
      <x v="157"/>
      <x v="332"/>
      <x/>
      <x v="34"/>
      <x/>
      <x v="11"/>
      <x v="4"/>
    </i>
    <i>
      <x v="31"/>
      <x v="212"/>
      <x v="352"/>
      <x/>
      <x/>
      <x v="7254"/>
      <x v="101"/>
      <x v="13"/>
      <x v="217"/>
      <x v="212"/>
      <x/>
      <x v="228"/>
      <x/>
      <x v="10"/>
      <x/>
      <x/>
      <x/>
      <x v="202"/>
      <x v="31"/>
      <x/>
      <x v="4"/>
      <x/>
      <x v="8"/>
      <x v="6"/>
      <x v="161"/>
      <x/>
      <x/>
      <x/>
      <x/>
      <x v="12"/>
      <x v="4"/>
    </i>
    <i>
      <x v="32"/>
      <x v="110"/>
      <x v="353"/>
      <x/>
      <x v="4"/>
      <x v="7255"/>
      <x v="91"/>
      <x v="13"/>
      <x v="3"/>
      <x v="110"/>
      <x v="2"/>
      <x v="229"/>
      <x/>
      <x v="10"/>
      <x v="41"/>
      <x/>
      <x/>
      <x v="202"/>
      <x v="32"/>
      <x/>
      <x/>
      <x/>
      <x v="8"/>
      <x v="6"/>
      <x v="161"/>
      <x v="96"/>
      <x/>
      <x v="43"/>
      <x v="106"/>
      <x v="12"/>
      <x v="4"/>
    </i>
    <i>
      <x v="33"/>
      <x v="117"/>
      <x v="354"/>
      <x/>
      <x v="4"/>
      <x v="7256"/>
      <x v="134"/>
      <x v="13"/>
      <x v="117"/>
      <x v="117"/>
      <x v="51"/>
      <x v="230"/>
      <x/>
      <x v="10"/>
      <x v="41"/>
      <x/>
      <x/>
      <x v="202"/>
      <x v="33"/>
      <x/>
      <x/>
      <x/>
      <x v="8"/>
      <x v="6"/>
      <x v="161"/>
      <x v="102"/>
      <x/>
      <x v="44"/>
      <x v="107"/>
      <x v="12"/>
      <x v="4"/>
    </i>
    <i>
      <x v="34"/>
      <x v="222"/>
      <x v="1990"/>
      <x/>
      <x v="4"/>
      <x v="7257"/>
      <x v="682"/>
      <x v="13"/>
      <x v="524"/>
      <x v="222"/>
      <x v="138"/>
      <x v="550"/>
      <x/>
      <x v="10"/>
      <x v="41"/>
      <x/>
      <x/>
      <x v="588"/>
      <x v="34"/>
      <x/>
      <x v="2"/>
      <x/>
      <x v="8"/>
      <x v="6"/>
      <x v="161"/>
      <x v="104"/>
      <x/>
      <x/>
      <x v="125"/>
      <x v="12"/>
      <x v="4"/>
    </i>
    <i>
      <x v="35"/>
      <x v="215"/>
      <x v="356"/>
      <x/>
      <x v="4"/>
      <x v="7258"/>
      <x v="569"/>
      <x v="13"/>
      <x v="220"/>
      <x v="215"/>
      <x/>
      <x v="638"/>
      <x/>
      <x v="10"/>
      <x v="41"/>
      <x/>
      <x/>
      <x v="202"/>
      <x v="35"/>
      <x/>
      <x v="3"/>
      <x/>
      <x v="8"/>
      <x v="6"/>
      <x v="161"/>
      <x v="125"/>
      <x/>
      <x/>
      <x v="108"/>
      <x v="12"/>
      <x v="4"/>
    </i>
    <i>
      <x v="36"/>
      <x v="353"/>
      <x v="678"/>
      <x/>
      <x v="4"/>
      <x v="7259"/>
      <x v="299"/>
      <x v="13"/>
      <x v="415"/>
      <x v="353"/>
      <x/>
      <x v="639"/>
      <x/>
      <x v="10"/>
      <x v="41"/>
      <x/>
      <x/>
      <x v="202"/>
      <x v="36"/>
      <x/>
      <x/>
      <x/>
      <x v="8"/>
      <x v="6"/>
      <x v="161"/>
      <x v="256"/>
      <x/>
      <x v="87"/>
      <x v="167"/>
      <x v="12"/>
      <x v="4"/>
    </i>
    <i>
      <x v="37"/>
      <x v="324"/>
      <x v="615"/>
      <x/>
      <x v="2"/>
      <x v="7260"/>
      <x v="615"/>
      <x v="13"/>
      <x v="222"/>
      <x v="324"/>
      <x v="127"/>
      <x v="429"/>
      <x/>
      <x v="10"/>
      <x v="41"/>
      <x/>
      <x/>
      <x v="531"/>
      <x v="37"/>
      <x/>
      <x v="6"/>
      <x/>
      <x v="8"/>
      <x v="6"/>
      <x v="161"/>
      <x v="290"/>
      <x/>
      <x v="34"/>
      <x v="111"/>
      <x v="12"/>
      <x v="4"/>
    </i>
    <i>
      <x v="38"/>
      <x v="653"/>
      <x v="1601"/>
      <x/>
      <x v="2"/>
      <x v="7261"/>
      <x v="722"/>
      <x v="13"/>
      <x v="498"/>
      <x v="653"/>
      <x v="160"/>
      <x v="523"/>
      <x/>
      <x v="10"/>
      <x v="41"/>
      <x/>
      <x/>
      <x v="531"/>
      <x v="38"/>
      <x/>
      <x v="6"/>
      <x/>
      <x v="8"/>
      <x v="6"/>
      <x v="161"/>
      <x v="488"/>
      <x/>
      <x/>
      <x v="317"/>
      <x v="12"/>
      <x v="4"/>
    </i>
    <i>
      <x v="39"/>
      <x v="214"/>
      <x v="355"/>
      <x/>
      <x v="2"/>
      <x v="7262"/>
      <x v="302"/>
      <x v="13"/>
      <x v="219"/>
      <x v="214"/>
      <x v="131"/>
      <x v="231"/>
      <x/>
      <x v="10"/>
      <x v="41"/>
      <x/>
      <x/>
      <x v="202"/>
      <x v="39"/>
      <x/>
      <x v="1"/>
      <x/>
      <x v="8"/>
      <x v="6"/>
      <x v="161"/>
      <x v="292"/>
      <x/>
      <x v="34"/>
      <x v="116"/>
      <x v="12"/>
      <x v="4"/>
    </i>
    <i>
      <x v="40"/>
      <x v="213"/>
      <x v="1826"/>
      <x/>
      <x v="2"/>
      <x v="7263"/>
      <x v="298"/>
      <x v="13"/>
      <x v="218"/>
      <x v="213"/>
      <x v="130"/>
      <x v="640"/>
      <x/>
      <x v="10"/>
      <x v="41"/>
      <x v="184"/>
      <x/>
      <x v="532"/>
      <x v="40"/>
      <x/>
      <x v="1"/>
      <x/>
      <x v="8"/>
      <x v="6"/>
      <x v="161"/>
      <x v="291"/>
      <x/>
      <x v="34"/>
      <x v="347"/>
      <x v="12"/>
      <x v="4"/>
    </i>
    <i>
      <x v="41"/>
      <x v="615"/>
      <x v="487"/>
      <x/>
      <x/>
      <x v="7264"/>
      <x v="102"/>
      <x v="13"/>
      <x v="521"/>
      <x v="615"/>
      <x/>
      <x v="547"/>
      <x/>
      <x v="10"/>
      <x/>
      <x/>
      <x/>
      <x v="202"/>
      <x v="41"/>
      <x/>
      <x v="4"/>
      <x/>
      <x v="8"/>
      <x v="6"/>
      <x v="162"/>
      <x/>
      <x/>
      <x/>
      <x/>
      <x v="12"/>
      <x v="4"/>
    </i>
    <i>
      <x v="42"/>
      <x v="110"/>
      <x v="1448"/>
      <x/>
      <x v="4"/>
      <x v="7265"/>
      <x v="91"/>
      <x v="13"/>
      <x v="3"/>
      <x v="110"/>
      <x v="2"/>
      <x v="229"/>
      <x/>
      <x v="10"/>
      <x v="117"/>
      <x/>
      <x/>
      <x v="202"/>
      <x v="42"/>
      <x/>
      <x/>
      <x/>
      <x v="8"/>
      <x v="6"/>
      <x v="162"/>
      <x v="96"/>
      <x/>
      <x v="43"/>
      <x v="106"/>
      <x v="12"/>
      <x v="4"/>
    </i>
    <i>
      <x v="43"/>
      <x v="117"/>
      <x v="1449"/>
      <x/>
      <x v="4"/>
      <x v="7266"/>
      <x v="134"/>
      <x v="13"/>
      <x v="117"/>
      <x v="117"/>
      <x v="51"/>
      <x v="230"/>
      <x/>
      <x v="10"/>
      <x v="117"/>
      <x/>
      <x/>
      <x v="202"/>
      <x v="43"/>
      <x/>
      <x/>
      <x/>
      <x v="8"/>
      <x v="6"/>
      <x v="162"/>
      <x v="102"/>
      <x/>
      <x v="44"/>
      <x v="107"/>
      <x v="12"/>
      <x v="4"/>
    </i>
    <i>
      <x v="44"/>
      <x v="222"/>
      <x v="1991"/>
      <x/>
      <x v="4"/>
      <x v="7267"/>
      <x v="682"/>
      <x v="13"/>
      <x v="524"/>
      <x v="222"/>
      <x v="138"/>
      <x v="550"/>
      <x/>
      <x v="10"/>
      <x v="117"/>
      <x/>
      <x/>
      <x v="588"/>
      <x v="44"/>
      <x/>
      <x v="2"/>
      <x/>
      <x v="8"/>
      <x v="6"/>
      <x v="162"/>
      <x v="104"/>
      <x/>
      <x/>
      <x v="125"/>
      <x v="12"/>
      <x v="4"/>
    </i>
    <i>
      <x v="45"/>
      <x v="215"/>
      <x v="1450"/>
      <x/>
      <x v="4"/>
      <x v="7268"/>
      <x v="569"/>
      <x v="13"/>
      <x v="220"/>
      <x v="215"/>
      <x/>
      <x v="638"/>
      <x/>
      <x v="10"/>
      <x v="117"/>
      <x/>
      <x/>
      <x v="202"/>
      <x v="45"/>
      <x/>
      <x v="3"/>
      <x/>
      <x v="8"/>
      <x v="6"/>
      <x v="162"/>
      <x v="125"/>
      <x/>
      <x/>
      <x v="108"/>
      <x v="12"/>
      <x v="4"/>
    </i>
    <i>
      <x v="46"/>
      <x v="353"/>
      <x v="1451"/>
      <x/>
      <x v="4"/>
      <x v="7269"/>
      <x v="299"/>
      <x v="13"/>
      <x v="415"/>
      <x v="353"/>
      <x/>
      <x v="639"/>
      <x/>
      <x v="10"/>
      <x v="117"/>
      <x/>
      <x/>
      <x v="202"/>
      <x v="46"/>
      <x/>
      <x/>
      <x/>
      <x v="8"/>
      <x v="6"/>
      <x v="162"/>
      <x v="256"/>
      <x/>
      <x v="87"/>
      <x v="167"/>
      <x v="12"/>
      <x v="4"/>
    </i>
    <i>
      <x v="47"/>
      <x v="295"/>
      <x v="1452"/>
      <x/>
      <x v="4"/>
      <x v="7270"/>
      <x v="691"/>
      <x v="13"/>
      <x v="221"/>
      <x v="295"/>
      <x/>
      <x v="396"/>
      <x/>
      <x v="10"/>
      <x v="117"/>
      <x/>
      <x/>
      <x v="202"/>
      <x v="47"/>
      <x/>
      <x/>
      <x/>
      <x v="8"/>
      <x v="6"/>
      <x v="162"/>
      <x v="169"/>
      <x/>
      <x v="88"/>
      <x v="109"/>
      <x v="12"/>
      <x v="4"/>
    </i>
    <i>
      <x v="48"/>
      <x v="324"/>
      <x v="1453"/>
      <x/>
      <x v="2"/>
      <x v="7271"/>
      <x v="615"/>
      <x v="13"/>
      <x v="222"/>
      <x v="324"/>
      <x v="127"/>
      <x v="429"/>
      <x/>
      <x v="10"/>
      <x v="117"/>
      <x/>
      <x/>
      <x v="531"/>
      <x v="48"/>
      <x/>
      <x v="6"/>
      <x/>
      <x v="8"/>
      <x v="6"/>
      <x v="162"/>
      <x v="290"/>
      <x/>
      <x v="34"/>
      <x v="111"/>
      <x v="12"/>
      <x v="4"/>
    </i>
    <i>
      <x v="49"/>
      <x v="791"/>
      <x v="2083"/>
      <x/>
      <x/>
      <x v="7826"/>
      <x v="373"/>
      <x v="17"/>
      <x v="632"/>
      <x v="791"/>
      <x/>
      <x v="685"/>
      <x/>
      <x v="8"/>
      <x/>
      <x/>
      <x/>
      <x v="202"/>
      <x v="49"/>
      <x/>
      <x v="7"/>
      <x/>
      <x v="4"/>
      <x v="8"/>
      <x v="207"/>
      <x/>
      <x/>
      <x v="34"/>
      <x/>
      <x v="32"/>
      <x v="4"/>
    </i>
    <i>
      <x v="50"/>
      <x v="110"/>
      <x v="2084"/>
      <x/>
      <x v="3"/>
      <x v="7827"/>
      <x v="91"/>
      <x v="17"/>
      <x v="3"/>
      <x v="110"/>
      <x v="2"/>
      <x v="116"/>
      <x/>
      <x v="8"/>
      <x v="159"/>
      <x/>
      <x/>
      <x v="202"/>
      <x v="50"/>
      <x/>
      <x/>
      <x/>
      <x v="4"/>
      <x v="8"/>
      <x v="207"/>
      <x v="398"/>
      <x/>
      <x v="50"/>
      <x v="106"/>
      <x v="32"/>
      <x v="4"/>
    </i>
    <i>
      <x v="51"/>
      <x v="117"/>
      <x v="2085"/>
      <x/>
      <x v="3"/>
      <x v="7828"/>
      <x v="134"/>
      <x v="17"/>
      <x v="117"/>
      <x v="117"/>
      <x v="51"/>
      <x v="120"/>
      <x/>
      <x v="8"/>
      <x v="159"/>
      <x/>
      <x/>
      <x v="202"/>
      <x v="51"/>
      <x/>
      <x/>
      <x/>
      <x v="4"/>
      <x v="8"/>
      <x v="207"/>
      <x v="400"/>
      <x/>
      <x v="51"/>
      <x v="107"/>
      <x v="32"/>
      <x v="4"/>
    </i>
    <i>
      <x v="52"/>
      <x v="326"/>
      <x v="2086"/>
      <x/>
      <x v="3"/>
      <x v="7829"/>
      <x v="573"/>
      <x v="17"/>
      <x v="384"/>
      <x v="326"/>
      <x v="158"/>
      <x v="397"/>
      <x/>
      <x v="8"/>
      <x v="159"/>
      <x/>
      <x/>
      <x v="334"/>
      <x v="52"/>
      <x/>
      <x v="1"/>
      <x/>
      <x v="4"/>
      <x v="8"/>
      <x v="207"/>
      <x v="402"/>
      <x/>
      <x/>
      <x v="389"/>
      <x v="32"/>
      <x v="4"/>
    </i>
    <i>
      <x v="53"/>
      <x v="254"/>
      <x v="2087"/>
      <x/>
      <x v="3"/>
      <x v="7830"/>
      <x v="572"/>
      <x v="17"/>
      <x v="309"/>
      <x v="254"/>
      <x v="159"/>
      <x v="315"/>
      <x/>
      <x v="8"/>
      <x v="159"/>
      <x/>
      <x/>
      <x v="335"/>
      <x v="53"/>
      <x/>
      <x v="3"/>
      <x/>
      <x v="4"/>
      <x v="8"/>
      <x v="207"/>
      <x v="403"/>
      <x/>
      <x/>
      <x v="426"/>
      <x v="32"/>
      <x v="4"/>
    </i>
    <i>
      <x v="54"/>
      <x v="653"/>
      <x v="2088"/>
      <x/>
      <x v="3"/>
      <x v="7831"/>
      <x v="722"/>
      <x v="17"/>
      <x v="498"/>
      <x v="653"/>
      <x v="241"/>
      <x v="523"/>
      <x/>
      <x v="8"/>
      <x v="159"/>
      <x/>
      <x/>
      <x v="534"/>
      <x v="54"/>
      <x/>
      <x v="6"/>
      <x/>
      <x v="4"/>
      <x v="8"/>
      <x v="207"/>
      <x v="404"/>
      <x/>
      <x/>
      <x v="317"/>
      <x v="32"/>
      <x v="4"/>
    </i>
  </rowItems>
  <colItems count="1">
    <i/>
  </colItems>
  <pageFields count="5">
    <pageField fld="126" hier="-1"/>
    <pageField fld="120" hier="-1"/>
    <pageField fld="138" hier="-1"/>
    <pageField fld="1" hier="-1"/>
    <pageField fld="96" item="4" hier="-1"/>
  </pageFields>
  <dataFields count="1">
    <dataField name="加總 - ErrCount" fld="140" baseField="0" baseItem="0"/>
  </dataFields>
  <formats count="47">
    <format dxfId="128">
      <pivotArea type="all" dataOnly="0" outline="0" fieldPosition="0"/>
    </format>
    <format dxfId="127">
      <pivotArea field="49" type="button" dataOnly="0" labelOnly="1" outline="0" axis="axisRow" fieldPosition="3"/>
    </format>
    <format dxfId="126">
      <pivotArea field="53" type="button" dataOnly="0" labelOnly="1" outline="0" axis="axisRow" fieldPosition="4"/>
    </format>
    <format dxfId="125">
      <pivotArea field="71" type="button" dataOnly="0" labelOnly="1" outline="0" axis="axisRow" fieldPosition="5"/>
    </format>
    <format dxfId="124">
      <pivotArea field="47" type="button" dataOnly="0" labelOnly="1" outline="0" axis="axisRow" fieldPosition="6"/>
    </format>
    <format dxfId="123">
      <pivotArea field="44" type="button" dataOnly="0" labelOnly="1" outline="0" axis="axisRow" fieldPosition="7"/>
    </format>
    <format dxfId="122">
      <pivotArea field="72" type="button" dataOnly="0" labelOnly="1" outline="0" axis="axisRow" fieldPosition="8"/>
    </format>
    <format dxfId="121">
      <pivotArea field="73" type="button" dataOnly="0" labelOnly="1" outline="0" axis="axisRow" fieldPosition="9"/>
    </format>
    <format dxfId="120">
      <pivotArea field="48" type="button" dataOnly="0" labelOnly="1" outline="0" axis="axisRow" fieldPosition="10"/>
    </format>
    <format dxfId="119">
      <pivotArea field="50" type="button" dataOnly="0" labelOnly="1" outline="0" axis="axisRow" fieldPosition="11"/>
    </format>
    <format dxfId="118">
      <pivotArea field="74" type="button" dataOnly="0" labelOnly="1" outline="0" axis="axisRow" fieldPosition="17"/>
    </format>
    <format dxfId="117">
      <pivotArea field="54" type="button" dataOnly="0" labelOnly="1" outline="0" axis="axisRow" fieldPosition="12"/>
    </format>
    <format dxfId="116">
      <pivotArea field="51" type="button" dataOnly="0" labelOnly="1" outline="0" axis="axisRow" fieldPosition="13"/>
    </format>
    <format dxfId="115">
      <pivotArea field="65" type="button" dataOnly="0" labelOnly="1" outline="0" axis="axisRow" fieldPosition="14"/>
    </format>
    <format dxfId="114">
      <pivotArea field="76" type="button" dataOnly="0" labelOnly="1" outline="0" axis="axisRow" fieldPosition="16"/>
    </format>
    <format dxfId="113">
      <pivotArea field="69" type="button" dataOnly="0" labelOnly="1" outline="0" axis="axisRow" fieldPosition="18"/>
    </format>
    <format dxfId="112">
      <pivotArea dataOnly="0" labelOnly="1" outline="0" fieldPosition="0">
        <references count="1">
          <reference field="49" count="0"/>
        </references>
      </pivotArea>
    </format>
    <format dxfId="111">
      <pivotArea dataOnly="0" labelOnly="1" outline="0" fieldPosition="0">
        <references count="2">
          <reference field="49" count="0" selected="0"/>
          <reference field="53" count="0"/>
        </references>
      </pivotArea>
    </format>
    <format dxfId="110">
      <pivotArea dataOnly="0" labelOnly="1" outline="0" fieldPosition="0">
        <references count="3">
          <reference field="49" count="0" selected="0"/>
          <reference field="53" count="0" selected="0"/>
          <reference field="71" count="0"/>
        </references>
      </pivotArea>
    </format>
    <format dxfId="109">
      <pivotArea type="all" dataOnly="0" outline="0" fieldPosition="0"/>
    </format>
    <format dxfId="108">
      <pivotArea field="70" type="button" dataOnly="0" labelOnly="1" outline="0" axis="axisRow" fieldPosition="0"/>
    </format>
    <format dxfId="107">
      <pivotArea field="83" type="button" dataOnly="0" labelOnly="1" outline="0" axis="axisRow" fieldPosition="2"/>
    </format>
    <format dxfId="106">
      <pivotArea field="49" type="button" dataOnly="0" labelOnly="1" outline="0" axis="axisRow" fieldPosition="3"/>
    </format>
    <format dxfId="105">
      <pivotArea field="53" type="button" dataOnly="0" labelOnly="1" outline="0" axis="axisRow" fieldPosition="4"/>
    </format>
    <format dxfId="104">
      <pivotArea field="71" type="button" dataOnly="0" labelOnly="1" outline="0" axis="axisRow" fieldPosition="5"/>
    </format>
    <format dxfId="103">
      <pivotArea field="47" type="button" dataOnly="0" labelOnly="1" outline="0" axis="axisRow" fieldPosition="6"/>
    </format>
    <format dxfId="102">
      <pivotArea field="44" type="button" dataOnly="0" labelOnly="1" outline="0" axis="axisRow" fieldPosition="7"/>
    </format>
    <format dxfId="101">
      <pivotArea field="72" type="button" dataOnly="0" labelOnly="1" outline="0" axis="axisRow" fieldPosition="8"/>
    </format>
    <format dxfId="100">
      <pivotArea field="73" type="button" dataOnly="0" labelOnly="1" outline="0" axis="axisRow" fieldPosition="9"/>
    </format>
    <format dxfId="99">
      <pivotArea field="48" type="button" dataOnly="0" labelOnly="1" outline="0" axis="axisRow" fieldPosition="10"/>
    </format>
    <format dxfId="98">
      <pivotArea field="50" type="button" dataOnly="0" labelOnly="1" outline="0" axis="axisRow" fieldPosition="11"/>
    </format>
    <format dxfId="97">
      <pivotArea field="54" type="button" dataOnly="0" labelOnly="1" outline="0" axis="axisRow" fieldPosition="12"/>
    </format>
    <format dxfId="96">
      <pivotArea field="51" type="button" dataOnly="0" labelOnly="1" outline="0" axis="axisRow" fieldPosition="13"/>
    </format>
    <format dxfId="95">
      <pivotArea field="65" type="button" dataOnly="0" labelOnly="1" outline="0" axis="axisRow" fieldPosition="14"/>
    </format>
    <format dxfId="94">
      <pivotArea field="67" type="button" dataOnly="0" labelOnly="1" outline="0" axis="axisRow" fieldPosition="15"/>
    </format>
    <format dxfId="93">
      <pivotArea field="76" type="button" dataOnly="0" labelOnly="1" outline="0" axis="axisRow" fieldPosition="16"/>
    </format>
    <format dxfId="92">
      <pivotArea field="74" type="button" dataOnly="0" labelOnly="1" outline="0" axis="axisRow" fieldPosition="17"/>
    </format>
    <format dxfId="91">
      <pivotArea field="69" type="button" dataOnly="0" labelOnly="1" outline="0" axis="axisRow" fieldPosition="18"/>
    </format>
    <format dxfId="90">
      <pivotArea field="77" type="button" dataOnly="0" labelOnly="1" outline="0" axis="axisRow" fieldPosition="19"/>
    </format>
    <format dxfId="89">
      <pivotArea field="78" type="button" dataOnly="0" labelOnly="1" outline="0" axis="axisRow" fieldPosition="20"/>
    </format>
    <format dxfId="88">
      <pivotArea field="85" type="button" dataOnly="0" labelOnly="1" outline="0" axis="axisRow" fieldPosition="21"/>
    </format>
    <format dxfId="87">
      <pivotArea field="86" type="button" dataOnly="0" labelOnly="1" outline="0" axis="axisRow" fieldPosition="22"/>
    </format>
    <format dxfId="86">
      <pivotArea field="87" type="button" dataOnly="0" labelOnly="1" outline="0" axis="axisRow" fieldPosition="23"/>
    </format>
    <format dxfId="85">
      <pivotArea field="92" type="button" dataOnly="0" labelOnly="1" outline="0" axis="axisRow" fieldPosition="24"/>
    </format>
    <format dxfId="84">
      <pivotArea field="93" type="button" dataOnly="0" labelOnly="1" outline="0" axis="axisRow" fieldPosition="25"/>
    </format>
    <format dxfId="83">
      <pivotArea field="94" type="button" dataOnly="0" labelOnly="1" outline="0" axis="axisRow" fieldPosition="26"/>
    </format>
    <format dxfId="82">
      <pivotArea dataOnly="0" labelOnly="1" outline="0" fieldPosition="0">
        <references count="1">
          <reference field="70" count="4">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1000-000000000000}" name="pvtMtdMatch"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B8:E63" firstHeaderRow="1" firstDataRow="1" firstDataCol="3" rowPageCount="5" colPageCount="1"/>
  <pivotFields count="143">
    <pivotField compact="0" outline="0" showAll="0"/>
    <pivotField axis="axisPage" dataField="1"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multipleItemSelectionAllowed="1"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items count="20">
        <item x="0"/>
        <item x="1"/>
        <item x="4"/>
        <item x="18"/>
        <item x="14"/>
        <item x="2"/>
        <item x="3"/>
        <item x="6"/>
        <item x="5"/>
        <item x="11"/>
        <item x="19"/>
        <item x="7"/>
        <item x="8"/>
        <item x="9"/>
        <item x="15"/>
        <item x="16"/>
        <item x="12"/>
        <item x="17"/>
        <item x="10"/>
        <item x="13"/>
      </items>
    </pivotField>
    <pivotField compact="0" outline="0" showAll="0"/>
    <pivotField compact="0" outline="0" showAll="0" defaultSubtotal="0"/>
    <pivotField name="Name" compact="0" outline="0" showAll="0" sortType="ascending" defaultSubtotal="0">
      <items count="799">
        <item m="1" x="592"/>
        <item m="1" x="687"/>
        <item m="1" x="565"/>
        <item m="1" x="567"/>
        <item m="1" x="720"/>
        <item m="1" x="572"/>
        <item m="1" x="758"/>
        <item m="1" x="537"/>
        <item x="140"/>
        <item x="139"/>
        <item x="12"/>
        <item x="49"/>
        <item x="52"/>
        <item x="24"/>
        <item x="42"/>
        <item x="46"/>
        <item x="25"/>
        <item m="1" x="538"/>
        <item x="367"/>
        <item x="366"/>
        <item m="1" x="593"/>
        <item m="1" x="594"/>
        <item x="31"/>
        <item x="38"/>
        <item x="37"/>
        <item m="1" x="649"/>
        <item m="1" x="617"/>
        <item x="472"/>
        <item m="1" x="655"/>
        <item m="1" x="750"/>
        <item x="470"/>
        <item m="1" x="688"/>
        <item x="471"/>
        <item x="473"/>
        <item x="469"/>
        <item x="468"/>
        <item m="1" x="641"/>
        <item m="1" x="776"/>
        <item m="1" x="543"/>
        <item m="1" x="532"/>
        <item x="474"/>
        <item m="1" x="603"/>
        <item m="1" x="661"/>
        <item m="1" x="694"/>
        <item m="1" x="578"/>
        <item x="262"/>
        <item x="264"/>
        <item x="265"/>
        <item m="1" x="658"/>
        <item x="266"/>
        <item m="1" x="607"/>
        <item m="1" x="552"/>
        <item x="268"/>
        <item m="1" x="677"/>
        <item x="508"/>
        <item x="263"/>
        <item x="462"/>
        <item m="1" x="791"/>
        <item m="1" x="587"/>
        <item m="1" x="585"/>
        <item m="1" x="747"/>
        <item x="74"/>
        <item x="78"/>
        <item x="163"/>
        <item x="164"/>
        <item x="165"/>
        <item x="161"/>
        <item x="162"/>
        <item x="27"/>
        <item x="28"/>
        <item x="75"/>
        <item x="220"/>
        <item x="56"/>
        <item x="55"/>
        <item x="54"/>
        <item x="14"/>
        <item x="58"/>
        <item x="57"/>
        <item x="397"/>
        <item x="343"/>
        <item x="287"/>
        <item x="2"/>
        <item x="1"/>
        <item x="255"/>
        <item m="1" x="540"/>
        <item m="1" x="674"/>
        <item x="256"/>
        <item m="1" x="702"/>
        <item m="1" x="733"/>
        <item x="207"/>
        <item x="210"/>
        <item x="177"/>
        <item x="457"/>
        <item x="458"/>
        <item m="1" x="757"/>
        <item x="159"/>
        <item x="171"/>
        <item x="173"/>
        <item x="172"/>
        <item x="157"/>
        <item x="0"/>
        <item x="244"/>
        <item x="245"/>
        <item m="1" x="515"/>
        <item x="356"/>
        <item m="1" x="739"/>
        <item m="1" x="637"/>
        <item x="41"/>
        <item x="45"/>
        <item x="66"/>
        <item x="67"/>
        <item x="63"/>
        <item x="64"/>
        <item x="29"/>
        <item x="339"/>
        <item x="410"/>
        <item x="337"/>
        <item x="239"/>
        <item x="236"/>
        <item x="235"/>
        <item x="240"/>
        <item x="22"/>
        <item x="351"/>
        <item m="1" x="707"/>
        <item x="202"/>
        <item m="1" x="654"/>
        <item x="360"/>
        <item x="402"/>
        <item x="401"/>
        <item x="143"/>
        <item x="234"/>
        <item x="226"/>
        <item x="69"/>
        <item m="1" x="732"/>
        <item x="178"/>
        <item m="1" x="634"/>
        <item x="450"/>
        <item x="486"/>
        <item x="495"/>
        <item x="494"/>
        <item x="104"/>
        <item x="71"/>
        <item x="39"/>
        <item x="430"/>
        <item x="440"/>
        <item x="441"/>
        <item x="438"/>
        <item x="439"/>
        <item x="442"/>
        <item x="352"/>
        <item x="445"/>
        <item x="437"/>
        <item x="444"/>
        <item x="426"/>
        <item x="276"/>
        <item x="282"/>
        <item x="277"/>
        <item x="283"/>
        <item m="1" x="647"/>
        <item m="1" x="629"/>
        <item m="1" x="518"/>
        <item m="1" x="789"/>
        <item x="304"/>
        <item x="305"/>
        <item x="310"/>
        <item x="311"/>
        <item x="320"/>
        <item x="326"/>
        <item x="321"/>
        <item x="327"/>
        <item x="273"/>
        <item x="278"/>
        <item x="271"/>
        <item x="279"/>
        <item x="272"/>
        <item x="286"/>
        <item m="1" x="609"/>
        <item m="1" x="577"/>
        <item m="1" x="534"/>
        <item m="1" x="523"/>
        <item x="306"/>
        <item x="307"/>
        <item x="312"/>
        <item x="313"/>
        <item x="322"/>
        <item x="328"/>
        <item x="323"/>
        <item x="329"/>
        <item m="1" x="562"/>
        <item m="1" x="626"/>
        <item m="1" x="600"/>
        <item m="1" x="700"/>
        <item m="1" x="773"/>
        <item m="1" x="779"/>
        <item m="1" x="548"/>
        <item m="1" x="781"/>
        <item m="1" x="596"/>
        <item m="1" x="663"/>
        <item m="1" x="721"/>
        <item m="1" x="546"/>
        <item m="1" x="627"/>
        <item m="1" x="522"/>
        <item m="1" x="549"/>
        <item m="1" x="737"/>
        <item m="1" x="568"/>
        <item m="1" x="704"/>
        <item m="1" x="692"/>
        <item m="1" x="590"/>
        <item m="1" x="597"/>
        <item m="1" x="669"/>
        <item m="1" x="709"/>
        <item m="1" x="550"/>
        <item m="1" x="705"/>
        <item m="1" x="529"/>
        <item m="1" x="651"/>
        <item m="1" x="541"/>
        <item m="1" x="796"/>
        <item m="1" x="636"/>
        <item m="1" x="763"/>
        <item m="1" x="696"/>
        <item m="1" x="792"/>
        <item m="1" x="683"/>
        <item m="1" x="542"/>
        <item m="1" x="684"/>
        <item m="1" x="680"/>
        <item m="1" x="738"/>
        <item m="1" x="664"/>
        <item m="1" x="797"/>
        <item m="1" x="569"/>
        <item m="1" x="657"/>
        <item m="1" x="581"/>
        <item m="1" x="666"/>
        <item m="1" x="602"/>
        <item m="1" x="652"/>
        <item m="1" x="755"/>
        <item m="1" x="686"/>
        <item m="1" x="558"/>
        <item m="1" x="610"/>
        <item m="1" x="689"/>
        <item m="1" x="775"/>
        <item m="1" x="665"/>
        <item m="1" x="553"/>
        <item m="1" x="764"/>
        <item m="1" x="611"/>
        <item m="1" x="798"/>
        <item m="1" x="667"/>
        <item m="1" x="710"/>
        <item m="1" x="662"/>
        <item m="1" x="524"/>
        <item m="1" x="794"/>
        <item m="1" x="759"/>
        <item m="1" x="650"/>
        <item m="1" x="613"/>
        <item m="1" x="539"/>
        <item m="1" x="561"/>
        <item m="1" x="734"/>
        <item m="1" x="786"/>
        <item m="1" x="708"/>
        <item m="1" x="525"/>
        <item m="1" x="706"/>
        <item m="1" x="614"/>
        <item m="1" x="646"/>
        <item m="1" x="672"/>
        <item m="1" x="527"/>
        <item m="1" x="615"/>
        <item m="1" x="673"/>
        <item m="1" x="736"/>
        <item m="1" x="726"/>
        <item x="288"/>
        <item x="289"/>
        <item m="1" x="633"/>
        <item m="1" x="604"/>
        <item m="1" x="559"/>
        <item m="1" x="531"/>
        <item m="1" x="742"/>
        <item m="1" x="766"/>
        <item m="1" x="642"/>
        <item m="1" x="516"/>
        <item m="1" x="723"/>
        <item m="1" x="748"/>
        <item m="1" x="745"/>
        <item m="1" x="660"/>
        <item m="1" x="635"/>
        <item m="1" x="685"/>
        <item m="1" x="743"/>
        <item m="1" x="724"/>
        <item m="1" x="714"/>
        <item m="1" x="681"/>
        <item m="1" x="588"/>
        <item m="1" x="746"/>
        <item m="1" x="725"/>
        <item m="1" x="682"/>
        <item m="1" x="589"/>
        <item x="290"/>
        <item x="291"/>
        <item x="455"/>
        <item x="179"/>
        <item x="454"/>
        <item x="229"/>
        <item x="224"/>
        <item x="221"/>
        <item x="230"/>
        <item x="231"/>
        <item x="26"/>
        <item x="482"/>
        <item x="111"/>
        <item x="87"/>
        <item x="93"/>
        <item x="94"/>
        <item x="97"/>
        <item x="167"/>
        <item x="98"/>
        <item x="96"/>
        <item x="134"/>
        <item x="130"/>
        <item x="136"/>
        <item x="132"/>
        <item x="135"/>
        <item x="131"/>
        <item x="133"/>
        <item x="128"/>
        <item x="106"/>
        <item x="103"/>
        <item x="105"/>
        <item x="107"/>
        <item x="102"/>
        <item x="101"/>
        <item x="91"/>
        <item x="126"/>
        <item x="125"/>
        <item x="89"/>
        <item x="113"/>
        <item x="108"/>
        <item x="88"/>
        <item x="119"/>
        <item x="118"/>
        <item x="92"/>
        <item x="95"/>
        <item x="166"/>
        <item x="129"/>
        <item x="82"/>
        <item x="81"/>
        <item x="90"/>
        <item x="100"/>
        <item x="86"/>
        <item x="114"/>
        <item x="121"/>
        <item x="80"/>
        <item x="122"/>
        <item x="127"/>
        <item x="115"/>
        <item x="120"/>
        <item x="117"/>
        <item x="116"/>
        <item x="124"/>
        <item x="123"/>
        <item x="83"/>
        <item x="109"/>
        <item x="84"/>
        <item x="85"/>
        <item x="110"/>
        <item x="112"/>
        <item x="184"/>
        <item x="186"/>
        <item x="10"/>
        <item x="5"/>
        <item x="4"/>
        <item x="6"/>
        <item x="3"/>
        <item x="492"/>
        <item x="506"/>
        <item m="1" x="785"/>
        <item x="250"/>
        <item x="446"/>
        <item m="1" x="632"/>
        <item x="490"/>
        <item x="493"/>
        <item x="491"/>
        <item m="1" x="653"/>
        <item x="460"/>
        <item x="190"/>
        <item x="370"/>
        <item x="369"/>
        <item x="16"/>
        <item x="19"/>
        <item x="11"/>
        <item x="431"/>
        <item x="198"/>
        <item x="199"/>
        <item x="197"/>
        <item x="192"/>
        <item m="1" x="533"/>
        <item x="216"/>
        <item x="187"/>
        <item m="1" x="762"/>
        <item m="1" x="760"/>
        <item x="191"/>
        <item x="196"/>
        <item x="195"/>
        <item x="436"/>
        <item x="99"/>
        <item x="342"/>
        <item m="1" x="693"/>
        <item x="341"/>
        <item m="1" x="790"/>
        <item x="347"/>
        <item x="357"/>
        <item x="182"/>
        <item m="1" x="703"/>
        <item m="1" x="744"/>
        <item m="1" x="576"/>
        <item m="1" x="517"/>
        <item m="1" x="668"/>
        <item m="1" x="630"/>
        <item m="1" x="595"/>
        <item m="1" x="580"/>
        <item x="214"/>
        <item x="215"/>
        <item m="1" x="591"/>
        <item m="1" x="761"/>
        <item m="1" x="628"/>
        <item m="1" x="566"/>
        <item x="280"/>
        <item x="284"/>
        <item x="281"/>
        <item x="285"/>
        <item m="1" x="570"/>
        <item m="1" x="716"/>
        <item m="1" x="782"/>
        <item m="1" x="582"/>
        <item m="1" x="722"/>
        <item m="1" x="676"/>
        <item m="1" x="767"/>
        <item x="217"/>
        <item x="218"/>
        <item x="212"/>
        <item x="213"/>
        <item x="503"/>
        <item m="1" x="624"/>
        <item x="362"/>
        <item x="72"/>
        <item x="76"/>
        <item x="211"/>
        <item x="429"/>
        <item x="428"/>
        <item x="40"/>
        <item x="232"/>
        <item x="44"/>
        <item x="23"/>
        <item x="142"/>
        <item x="174"/>
        <item x="170"/>
        <item x="168"/>
        <item x="160"/>
        <item x="175"/>
        <item x="137"/>
        <item x="169"/>
        <item x="158"/>
        <item x="156"/>
        <item x="138"/>
        <item x="411"/>
        <item x="293"/>
        <item x="299"/>
        <item x="15"/>
        <item x="380"/>
        <item x="381"/>
        <item x="297"/>
        <item x="267"/>
        <item x="79"/>
        <item x="50"/>
        <item x="53"/>
        <item x="205"/>
        <item m="1" x="560"/>
        <item x="365"/>
        <item x="364"/>
        <item m="1" x="679"/>
        <item x="389"/>
        <item x="404"/>
        <item x="141"/>
        <item x="408"/>
        <item x="387"/>
        <item x="388"/>
        <item m="1" x="545"/>
        <item x="384"/>
        <item m="1" x="648"/>
        <item x="407"/>
        <item m="1" x="605"/>
        <item x="373"/>
        <item x="377"/>
        <item x="382"/>
        <item x="383"/>
        <item x="338"/>
        <item x="371"/>
        <item m="1" x="780"/>
        <item x="406"/>
        <item x="243"/>
        <item x="292"/>
        <item x="296"/>
        <item x="259"/>
        <item m="1" x="670"/>
        <item m="1" x="573"/>
        <item m="1" x="563"/>
        <item m="1" x="554"/>
        <item m="1" x="643"/>
        <item m="1" x="717"/>
        <item m="1" x="729"/>
        <item m="1" x="638"/>
        <item m="1" x="770"/>
        <item m="1" x="752"/>
        <item m="1" x="544"/>
        <item m="1" x="783"/>
        <item x="275"/>
        <item m="1" x="606"/>
        <item m="1" x="774"/>
        <item x="294"/>
        <item x="295"/>
        <item m="1" x="699"/>
        <item x="269"/>
        <item x="270"/>
        <item m="1" x="526"/>
        <item x="257"/>
        <item x="258"/>
        <item m="1" x="601"/>
        <item x="208"/>
        <item x="396"/>
        <item m="1" x="740"/>
        <item m="1" x="741"/>
        <item x="209"/>
        <item x="193"/>
        <item m="1" x="756"/>
        <item m="1" x="701"/>
        <item m="1" x="795"/>
        <item x="466"/>
        <item x="467"/>
        <item x="465"/>
        <item x="464"/>
        <item x="260"/>
        <item m="1" x="678"/>
        <item m="1" x="586"/>
        <item x="261"/>
        <item m="1" x="520"/>
        <item m="1" x="519"/>
        <item m="1" x="623"/>
        <item m="1" x="675"/>
        <item x="183"/>
        <item x="432"/>
        <item x="13"/>
        <item x="392"/>
        <item x="18"/>
        <item x="21"/>
        <item x="60"/>
        <item x="59"/>
        <item x="17"/>
        <item x="20"/>
        <item x="358"/>
        <item m="1" x="583"/>
        <item m="1" x="598"/>
        <item x="419"/>
        <item x="443"/>
        <item x="423"/>
        <item x="412"/>
        <item x="415"/>
        <item x="417"/>
        <item x="511"/>
        <item m="1" x="547"/>
        <item x="340"/>
        <item x="363"/>
        <item x="354"/>
        <item x="405"/>
        <item x="223"/>
        <item x="463"/>
        <item m="1" x="612"/>
        <item x="252"/>
        <item x="251"/>
        <item x="233"/>
        <item x="43"/>
        <item x="47"/>
        <item m="1" x="690"/>
        <item x="247"/>
        <item x="180"/>
        <item x="449"/>
        <item x="416"/>
        <item x="425"/>
        <item x="452"/>
        <item x="427"/>
        <item x="501"/>
        <item x="459"/>
        <item x="181"/>
        <item x="422"/>
        <item x="420"/>
        <item x="421"/>
        <item x="424"/>
        <item x="418"/>
        <item x="414"/>
        <item x="61"/>
        <item x="30"/>
        <item x="484"/>
        <item x="483"/>
        <item x="476"/>
        <item x="480"/>
        <item x="477"/>
        <item x="447"/>
        <item m="1" x="749"/>
        <item x="456"/>
        <item m="1" x="618"/>
        <item m="1" x="619"/>
        <item x="453"/>
        <item x="241"/>
        <item m="1" x="713"/>
        <item x="176"/>
        <item m="1" x="751"/>
        <item m="1" x="631"/>
        <item m="1" x="768"/>
        <item x="188"/>
        <item x="242"/>
        <item x="227"/>
        <item x="395"/>
        <item m="1" x="620"/>
        <item m="1" x="621"/>
        <item x="246"/>
        <item x="448"/>
        <item x="451"/>
        <item x="248"/>
        <item x="346"/>
        <item m="1" x="530"/>
        <item x="335"/>
        <item x="336"/>
        <item x="409"/>
        <item x="497"/>
        <item m="1" x="557"/>
        <item m="1" x="555"/>
        <item m="1" x="644"/>
        <item m="1" x="718"/>
        <item m="1" x="730"/>
        <item m="1" x="639"/>
        <item m="1" x="771"/>
        <item m="1" x="753"/>
        <item m="1" x="616"/>
        <item m="1" x="535"/>
        <item m="1" x="579"/>
        <item m="1" x="765"/>
        <item x="350"/>
        <item x="70"/>
        <item x="68"/>
        <item x="379"/>
        <item x="378"/>
        <item x="372"/>
        <item x="219"/>
        <item x="204"/>
        <item x="499"/>
        <item x="500"/>
        <item x="185"/>
        <item x="331"/>
        <item x="334"/>
        <item m="1" x="584"/>
        <item m="1" x="608"/>
        <item x="513"/>
        <item x="514"/>
        <item x="512"/>
        <item x="489"/>
        <item x="488"/>
        <item x="504"/>
        <item x="509"/>
        <item x="507"/>
        <item x="487"/>
        <item x="485"/>
        <item x="478"/>
        <item x="481"/>
        <item x="36"/>
        <item x="35"/>
        <item x="393"/>
        <item x="498"/>
        <item x="390"/>
        <item x="391"/>
        <item x="461"/>
        <item x="34"/>
        <item x="203"/>
        <item x="505"/>
        <item m="1" x="659"/>
        <item x="48"/>
        <item x="51"/>
        <item x="496"/>
        <item x="222"/>
        <item x="249"/>
        <item m="1" x="769"/>
        <item x="355"/>
        <item x="237"/>
        <item x="376"/>
        <item m="1" x="521"/>
        <item m="1" x="711"/>
        <item x="206"/>
        <item x="225"/>
        <item x="385"/>
        <item x="386"/>
        <item x="374"/>
        <item x="149"/>
        <item x="151"/>
        <item x="154"/>
        <item x="147"/>
        <item x="155"/>
        <item x="148"/>
        <item x="152"/>
        <item x="153"/>
        <item x="146"/>
        <item x="145"/>
        <item x="144"/>
        <item x="150"/>
        <item x="375"/>
        <item x="394"/>
        <item x="353"/>
        <item x="238"/>
        <item x="479"/>
        <item m="1" x="691"/>
        <item m="1" x="788"/>
        <item x="32"/>
        <item x="33"/>
        <item x="73"/>
        <item x="8"/>
        <item x="9"/>
        <item x="7"/>
        <item x="77"/>
        <item x="253"/>
        <item x="228"/>
        <item x="254"/>
        <item m="1" x="793"/>
        <item m="1" x="656"/>
        <item m="1" x="564"/>
        <item x="359"/>
        <item x="65"/>
        <item x="62"/>
        <item m="1" x="697"/>
        <item x="344"/>
        <item x="349"/>
        <item x="361"/>
        <item x="403"/>
        <item x="348"/>
        <item x="398"/>
        <item x="345"/>
        <item x="399"/>
        <item x="400"/>
        <item m="1" x="777"/>
        <item x="200"/>
        <item m="1" x="778"/>
        <item x="201"/>
        <item x="189"/>
        <item m="1" x="784"/>
        <item x="194"/>
        <item m="1" x="712"/>
        <item m="1" x="728"/>
        <item x="413"/>
        <item x="274"/>
        <item m="1" x="715"/>
        <item x="316"/>
        <item x="317"/>
        <item m="1" x="787"/>
        <item x="318"/>
        <item x="319"/>
        <item m="1" x="575"/>
        <item x="324"/>
        <item x="325"/>
        <item m="1" x="622"/>
        <item m="1" x="551"/>
        <item m="1" x="727"/>
        <item x="300"/>
        <item x="301"/>
        <item m="1" x="599"/>
        <item x="332"/>
        <item x="333"/>
        <item m="1" x="698"/>
        <item x="302"/>
        <item x="303"/>
        <item m="1" x="528"/>
        <item x="298"/>
        <item x="314"/>
        <item m="1" x="625"/>
        <item m="1" x="695"/>
        <item x="308"/>
        <item x="510"/>
        <item x="309"/>
        <item x="502"/>
        <item x="475"/>
        <item m="1" x="735"/>
        <item m="1" x="571"/>
        <item x="433"/>
        <item x="434"/>
        <item x="435"/>
        <item m="1" x="556"/>
        <item m="1" x="645"/>
        <item m="1" x="719"/>
        <item m="1" x="731"/>
        <item m="1" x="640"/>
        <item m="1" x="772"/>
        <item m="1" x="754"/>
        <item m="1" x="536"/>
        <item x="368"/>
        <item x="315"/>
        <item x="330"/>
        <item m="1" x="671"/>
        <item m="1" x="574"/>
      </items>
    </pivotField>
    <pivotField compact="0" outline="0" showAll="0" defaultSubtotal="0">
      <items count="321">
        <item x="1"/>
        <item x="0"/>
        <item x="99"/>
        <item x="2"/>
        <item x="3"/>
        <item x="5"/>
        <item x="6"/>
        <item x="9"/>
        <item x="10"/>
        <item x="15"/>
        <item x="18"/>
        <item x="20"/>
        <item x="21"/>
        <item x="22"/>
        <item x="23"/>
        <item x="24"/>
        <item x="25"/>
        <item x="26"/>
        <item x="27"/>
        <item x="33"/>
        <item x="37"/>
        <item x="82"/>
        <item x="83"/>
        <item x="84"/>
        <item x="60"/>
        <item x="73"/>
        <item x="90"/>
        <item x="89"/>
        <item x="78"/>
        <item x="74"/>
        <item x="75"/>
        <item x="76"/>
        <item x="77"/>
        <item x="79"/>
        <item x="4"/>
        <item x="80"/>
        <item x="81"/>
        <item x="7"/>
        <item x="12"/>
        <item x="13"/>
        <item x="14"/>
        <item x="28"/>
        <item x="29"/>
        <item x="30"/>
        <item x="31"/>
        <item x="32"/>
        <item x="11"/>
        <item x="16"/>
        <item x="17"/>
        <item x="19"/>
        <item x="8"/>
        <item x="93"/>
        <item x="34"/>
        <item x="35"/>
        <item x="36"/>
        <item x="38"/>
        <item x="39"/>
        <item x="40"/>
        <item x="43"/>
        <item x="47"/>
        <item x="48"/>
        <item x="51"/>
        <item x="52"/>
        <item x="53"/>
        <item x="54"/>
        <item x="46"/>
        <item x="61"/>
        <item x="62"/>
        <item x="63"/>
        <item x="64"/>
        <item x="65"/>
        <item x="66"/>
        <item x="67"/>
        <item x="68"/>
        <item x="69"/>
        <item x="70"/>
        <item x="71"/>
        <item x="72"/>
        <item x="44"/>
        <item x="55"/>
        <item x="86"/>
        <item x="183"/>
        <item x="184"/>
        <item x="185"/>
        <item x="186"/>
        <item m="1" x="315"/>
        <item x="189"/>
        <item x="191"/>
        <item m="1" x="229"/>
        <item x="181"/>
        <item x="182"/>
        <item x="180"/>
        <item m="1" x="268"/>
        <item x="190"/>
        <item x="193"/>
        <item x="194"/>
        <item x="195"/>
        <item x="196"/>
        <item x="207"/>
        <item m="1" x="297"/>
        <item m="1" x="263"/>
        <item m="1" x="290"/>
        <item m="1" x="289"/>
        <item m="1" x="269"/>
        <item m="1" x="272"/>
        <item m="1" x="278"/>
        <item m="1" x="307"/>
        <item m="1" x="277"/>
        <item m="1" x="305"/>
        <item m="1" x="304"/>
        <item m="1" x="270"/>
        <item m="1" x="280"/>
        <item m="1" x="288"/>
        <item m="1" x="224"/>
        <item m="1" x="299"/>
        <item m="1" x="222"/>
        <item m="1" x="221"/>
        <item m="1" x="271"/>
        <item m="1" x="306"/>
        <item m="1" x="308"/>
        <item m="1" x="235"/>
        <item x="197"/>
        <item x="202"/>
        <item x="210"/>
        <item x="203"/>
        <item x="213"/>
        <item m="1" x="260"/>
        <item x="95"/>
        <item x="219"/>
        <item x="220"/>
        <item x="97"/>
        <item x="98"/>
        <item x="198"/>
        <item x="199"/>
        <item x="200"/>
        <item x="201"/>
        <item x="214"/>
        <item x="100"/>
        <item x="94"/>
        <item m="1" x="273"/>
        <item x="41"/>
        <item x="42"/>
        <item x="45"/>
        <item x="49"/>
        <item x="50"/>
        <item x="56"/>
        <item x="57"/>
        <item x="58"/>
        <item x="59"/>
        <item x="85"/>
        <item x="87"/>
        <item x="88"/>
        <item x="91"/>
        <item x="215"/>
        <item x="92"/>
        <item x="101"/>
        <item x="102"/>
        <item m="1" x="230"/>
        <item x="104"/>
        <item x="105"/>
        <item x="96"/>
        <item m="1" x="254"/>
        <item m="1" x="281"/>
        <item m="1" x="238"/>
        <item m="1" x="251"/>
        <item m="1" x="282"/>
        <item m="1" x="242"/>
        <item m="1" x="256"/>
        <item m="1" x="239"/>
        <item x="117"/>
        <item m="1" x="237"/>
        <item m="1" x="250"/>
        <item m="1" x="240"/>
        <item x="122"/>
        <item m="1" x="291"/>
        <item m="1" x="252"/>
        <item m="1" x="298"/>
        <item m="1" x="309"/>
        <item m="1" x="310"/>
        <item m="1" x="311"/>
        <item m="1" x="225"/>
        <item m="1" x="318"/>
        <item x="110"/>
        <item x="106"/>
        <item m="1" x="241"/>
        <item m="1" x="253"/>
        <item m="1" x="261"/>
        <item m="1" x="226"/>
        <item m="1" x="231"/>
        <item m="1" x="312"/>
        <item m="1" x="274"/>
        <item m="1" x="233"/>
        <item m="1" x="262"/>
        <item m="1" x="227"/>
        <item m="1" x="232"/>
        <item m="1" x="275"/>
        <item m="1" x="234"/>
        <item m="1" x="319"/>
        <item m="1" x="266"/>
        <item x="148"/>
        <item m="1" x="286"/>
        <item m="1" x="255"/>
        <item m="1" x="245"/>
        <item m="1" x="292"/>
        <item m="1" x="265"/>
        <item m="1" x="247"/>
        <item m="1" x="294"/>
        <item m="1" x="300"/>
        <item m="1" x="296"/>
        <item m="1" x="285"/>
        <item m="1" x="301"/>
        <item m="1" x="316"/>
        <item m="1" x="320"/>
        <item m="1" x="267"/>
        <item m="1" x="243"/>
        <item m="1" x="257"/>
        <item m="1" x="223"/>
        <item m="1" x="293"/>
        <item m="1" x="284"/>
        <item m="1" x="248"/>
        <item m="1" x="295"/>
        <item m="1" x="302"/>
        <item m="1" x="244"/>
        <item m="1" x="258"/>
        <item m="1" x="249"/>
        <item m="1" x="283"/>
        <item m="1" x="303"/>
        <item m="1" x="317"/>
        <item m="1" x="264"/>
        <item m="1" x="246"/>
        <item m="1" x="228"/>
        <item m="1" x="279"/>
        <item m="1" x="314"/>
        <item m="1" x="287"/>
        <item m="1" x="259"/>
        <item m="1" x="276"/>
        <item x="127"/>
        <item x="128"/>
        <item m="1" x="313"/>
        <item m="1" x="236"/>
        <item x="103"/>
        <item x="107"/>
        <item x="108"/>
        <item x="109"/>
        <item x="111"/>
        <item x="112"/>
        <item x="113"/>
        <item x="114"/>
        <item x="115"/>
        <item x="116"/>
        <item x="118"/>
        <item x="119"/>
        <item x="120"/>
        <item x="123"/>
        <item x="126"/>
        <item x="129"/>
        <item x="130"/>
        <item x="131"/>
        <item x="132"/>
        <item x="133"/>
        <item x="134"/>
        <item x="135"/>
        <item x="136"/>
        <item x="124"/>
        <item x="125"/>
        <item x="137"/>
        <item x="138"/>
        <item x="139"/>
        <item x="140"/>
        <item x="141"/>
        <item x="142"/>
        <item x="143"/>
        <item x="144"/>
        <item x="145"/>
        <item x="146"/>
        <item x="147"/>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7"/>
        <item x="192"/>
        <item x="205"/>
        <item x="212"/>
        <item x="204"/>
        <item x="121"/>
        <item x="188"/>
        <item x="206"/>
        <item x="208"/>
        <item x="209"/>
        <item x="211"/>
        <item x="216"/>
        <item x="217"/>
        <item x="218"/>
      </items>
    </pivotField>
    <pivotField compact="0" outline="0" showAll="0" defaultSubtotal="0">
      <items count="1">
        <item x="0"/>
      </items>
      <extLst>
        <ext xmlns:x14="http://schemas.microsoft.com/office/spreadsheetml/2009/9/main" uri="{2946ED86-A175-432a-8AC1-64E0C546D7DE}">
          <x14:pivotField fillDownLabels="1"/>
        </ext>
      </extLst>
    </pivotField>
    <pivotField name="Description" compact="0" outline="0" showAll="0" defaultSubtotal="0">
      <items count="693">
        <item x="0"/>
        <item x="1"/>
        <item x="3"/>
        <item x="4"/>
        <item x="5"/>
        <item x="6"/>
        <item x="7"/>
        <item x="8"/>
        <item x="9"/>
        <item x="10"/>
        <item x="11"/>
        <item x="12"/>
        <item x="13"/>
        <item x="16"/>
        <item x="17"/>
        <item x="18"/>
        <item x="19"/>
        <item x="20"/>
        <item x="22"/>
        <item x="23"/>
        <item x="24"/>
        <item x="25"/>
        <item x="26"/>
        <item x="27"/>
        <item x="28"/>
        <item x="29"/>
        <item x="30"/>
        <item x="31"/>
        <item x="33"/>
        <item x="34"/>
        <item x="71"/>
        <item x="36"/>
        <item x="37"/>
        <item x="40"/>
        <item x="45"/>
        <item x="46"/>
        <item x="47"/>
        <item x="48"/>
        <item x="52"/>
        <item x="53"/>
        <item x="54"/>
        <item x="14"/>
        <item x="55"/>
        <item x="56"/>
        <item x="57"/>
        <item x="58"/>
        <item x="59"/>
        <item x="60"/>
        <item x="61"/>
        <item x="62"/>
        <item x="63"/>
        <item x="64"/>
        <item x="65"/>
        <item x="67"/>
        <item x="68"/>
        <item x="69"/>
        <item x="70"/>
        <item x="72"/>
        <item x="38"/>
        <item x="74"/>
        <item x="75"/>
        <item x="76"/>
        <item x="77"/>
        <item x="78"/>
        <item x="79"/>
        <item x="80"/>
        <item x="153"/>
        <item x="154"/>
        <item x="155"/>
        <item x="157"/>
        <item x="158"/>
        <item x="159"/>
        <item x="160"/>
        <item x="161"/>
        <item x="162"/>
        <item x="134"/>
        <item x="136"/>
        <item x="137"/>
        <item x="138"/>
        <item x="139"/>
        <item x="140"/>
        <item x="141"/>
        <item x="142"/>
        <item x="143"/>
        <item x="144"/>
        <item x="145"/>
        <item x="146"/>
        <item x="147"/>
        <item x="148"/>
        <item x="174"/>
        <item x="175"/>
        <item x="176"/>
        <item x="177"/>
        <item x="178"/>
        <item x="179"/>
        <item x="172"/>
        <item x="135"/>
        <item x="173"/>
        <item x="21"/>
        <item x="149"/>
        <item x="151"/>
        <item x="150"/>
        <item x="152"/>
        <item x="156"/>
        <item x="2"/>
        <item x="32"/>
        <item x="35"/>
        <item x="39"/>
        <item x="73"/>
        <item x="41"/>
        <item x="42"/>
        <item x="43"/>
        <item x="44"/>
        <item x="49"/>
        <item x="50"/>
        <item x="51"/>
        <item x="258"/>
        <item x="15"/>
        <item x="475"/>
        <item x="502"/>
        <item x="259"/>
        <item x="66"/>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63"/>
        <item x="164"/>
        <item x="165"/>
        <item x="166"/>
        <item x="167"/>
        <item x="168"/>
        <item x="169"/>
        <item x="170"/>
        <item x="171"/>
        <item x="344"/>
        <item x="430"/>
        <item m="1" x="617"/>
        <item x="239"/>
        <item x="347"/>
        <item x="348"/>
        <item x="349"/>
        <item x="351"/>
        <item x="354"/>
        <item x="359"/>
        <item m="1" x="619"/>
        <item m="1" x="593"/>
        <item m="1" x="595"/>
        <item m="1" x="562"/>
        <item m="1" x="685"/>
        <item m="1" x="609"/>
        <item m="1" x="686"/>
        <item m="1" x="581"/>
        <item m="1" x="679"/>
        <item m="1" x="618"/>
        <item m="1" x="597"/>
        <item m="1" x="664"/>
        <item m="1" x="557"/>
        <item m="1" x="599"/>
        <item m="1" x="657"/>
        <item m="1" x="578"/>
        <item m="1" x="590"/>
        <item x="534"/>
        <item x="516"/>
        <item x="526"/>
        <item x="318"/>
        <item x="536"/>
        <item x="506"/>
        <item x="508"/>
        <item x="509"/>
        <item x="537"/>
        <item x="538"/>
        <item m="1" x="643"/>
        <item m="1" x="616"/>
        <item m="1" x="550"/>
        <item x="539"/>
        <item m="1" x="631"/>
        <item m="1" x="542"/>
        <item m="1" x="637"/>
        <item x="250"/>
        <item x="226"/>
        <item x="227"/>
        <item x="237"/>
        <item x="428"/>
        <item x="447"/>
        <item x="434"/>
        <item x="444"/>
        <item x="446"/>
        <item x="471"/>
        <item x="464"/>
        <item x="449"/>
        <item x="467"/>
        <item x="457"/>
        <item m="1" x="687"/>
        <item x="352"/>
        <item x="356"/>
        <item x="357"/>
        <item x="358"/>
        <item m="1" x="677"/>
        <item x="372"/>
        <item m="1" x="606"/>
        <item m="1" x="540"/>
        <item m="1" x="680"/>
        <item m="1" x="602"/>
        <item x="376"/>
        <item x="380"/>
        <item x="383"/>
        <item x="384"/>
        <item m="1" x="654"/>
        <item m="1" x="621"/>
        <item m="1" x="556"/>
        <item m="1" x="629"/>
        <item m="1" x="649"/>
        <item m="1" x="648"/>
        <item m="1" x="584"/>
        <item m="1" x="585"/>
        <item m="1" x="652"/>
        <item m="1" x="575"/>
        <item m="1" x="574"/>
        <item m="1" x="668"/>
        <item m="1" x="669"/>
        <item m="1" x="670"/>
        <item m="1" x="671"/>
        <item m="1" x="625"/>
        <item m="1" x="650"/>
        <item m="1" x="646"/>
        <item m="1" x="566"/>
        <item m="1" x="568"/>
        <item m="1" x="570"/>
        <item m="1" x="572"/>
        <item m="1" x="563"/>
        <item m="1" x="651"/>
        <item m="1" x="647"/>
        <item m="1" x="567"/>
        <item m="1" x="569"/>
        <item m="1" x="571"/>
        <item m="1" x="573"/>
        <item m="1" x="564"/>
        <item x="274"/>
        <item x="333"/>
        <item x="327"/>
        <item x="325"/>
        <item x="328"/>
        <item x="326"/>
        <item x="304"/>
        <item x="290"/>
        <item m="1" x="688"/>
        <item x="305"/>
        <item x="291"/>
        <item m="1" x="604"/>
        <item x="429"/>
        <item x="225"/>
        <item x="236"/>
        <item x="238"/>
        <item x="257"/>
        <item x="272"/>
        <item x="273"/>
        <item x="275"/>
        <item x="276"/>
        <item x="278"/>
        <item x="279"/>
        <item x="280"/>
        <item m="1" x="603"/>
        <item m="1" x="605"/>
        <item m="1" x="690"/>
        <item m="1" x="628"/>
        <item x="262"/>
        <item x="412"/>
        <item x="424"/>
        <item m="1" x="552"/>
        <item x="373"/>
        <item x="370"/>
        <item x="418"/>
        <item x="265"/>
        <item m="1" x="624"/>
        <item x="283"/>
        <item x="285"/>
        <item x="296"/>
        <item x="297"/>
        <item x="286"/>
        <item x="288"/>
        <item m="1" x="666"/>
        <item m="1" x="579"/>
        <item x="207"/>
        <item x="287"/>
        <item x="289"/>
        <item m="1" x="640"/>
        <item m="1" x="630"/>
        <item m="1" x="634"/>
        <item m="1" x="615"/>
        <item x="329"/>
        <item x="331"/>
        <item x="335"/>
        <item x="337"/>
        <item x="330"/>
        <item x="332"/>
        <item x="336"/>
        <item x="338"/>
        <item m="1" x="635"/>
        <item m="1" x="659"/>
        <item m="1" x="656"/>
        <item m="1" x="541"/>
        <item m="1" x="614"/>
        <item x="472"/>
        <item x="473"/>
        <item x="260"/>
        <item m="1" x="587"/>
        <item x="408"/>
        <item x="409"/>
        <item x="374"/>
        <item x="414"/>
        <item m="1" x="613"/>
        <item m="1" x="623"/>
        <item m="1" x="611"/>
        <item x="419"/>
        <item m="1" x="554"/>
        <item x="247"/>
        <item x="181"/>
        <item x="182"/>
        <item x="184"/>
        <item x="185"/>
        <item x="191"/>
        <item x="215"/>
        <item x="248"/>
        <item x="193"/>
        <item m="1" x="684"/>
        <item x="511"/>
        <item x="510"/>
        <item x="512"/>
        <item x="514"/>
        <item x="520"/>
        <item x="521"/>
        <item x="522"/>
        <item x="523"/>
        <item x="485"/>
        <item x="507"/>
        <item x="302"/>
        <item x="303"/>
        <item x="306"/>
        <item x="307"/>
        <item x="308"/>
        <item x="323"/>
        <item x="324"/>
        <item x="339"/>
        <item x="340"/>
        <item x="343"/>
        <item x="529"/>
        <item x="231"/>
        <item x="261"/>
        <item m="1" x="551"/>
        <item m="1" x="633"/>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582"/>
        <item x="334"/>
        <item x="481"/>
        <item x="503"/>
        <item x="504"/>
        <item x="486"/>
        <item x="478"/>
        <item x="479"/>
        <item x="183"/>
        <item x="186"/>
        <item x="198"/>
        <item x="194"/>
        <item x="200"/>
        <item x="201"/>
        <item m="1" x="600"/>
        <item m="1" x="601"/>
        <item m="1" x="586"/>
        <item m="1" x="612"/>
        <item m="1" x="672"/>
        <item x="476"/>
        <item x="501"/>
        <item x="532"/>
        <item x="433"/>
        <item x="254"/>
        <item x="345"/>
        <item x="346"/>
        <item x="431"/>
        <item m="1" x="610"/>
        <item x="435"/>
        <item m="1" x="620"/>
        <item m="1" x="553"/>
        <item x="450"/>
        <item m="1" x="588"/>
        <item x="455"/>
        <item x="458"/>
        <item x="459"/>
        <item x="460"/>
        <item x="461"/>
        <item x="463"/>
        <item x="505"/>
        <item x="443"/>
        <item x="482"/>
        <item x="187"/>
        <item x="188"/>
        <item x="189"/>
        <item x="190"/>
        <item m="1" x="627"/>
        <item x="454"/>
        <item x="462"/>
        <item x="469"/>
        <item x="474"/>
        <item x="477"/>
        <item x="515"/>
        <item x="517"/>
        <item m="1" x="548"/>
        <item x="524"/>
        <item x="525"/>
        <item m="1" x="608"/>
        <item m="1" x="674"/>
        <item m="1" x="589"/>
        <item m="1" x="675"/>
        <item m="1" x="660"/>
        <item m="1" x="607"/>
        <item m="1" x="678"/>
        <item m="1" x="676"/>
        <item m="1" x="661"/>
        <item m="1" x="683"/>
        <item m="1" x="655"/>
        <item m="1" x="547"/>
        <item x="240"/>
        <item x="241"/>
        <item x="242"/>
        <item x="243"/>
        <item x="244"/>
        <item x="245"/>
        <item x="246"/>
        <item m="1" x="598"/>
        <item m="1" x="558"/>
        <item m="1" x="658"/>
        <item m="1" x="591"/>
        <item m="1" x="667"/>
        <item m="1" x="580"/>
        <item m="1" x="641"/>
        <item m="1" x="673"/>
        <item m="1" x="544"/>
        <item x="487"/>
        <item x="533"/>
        <item x="180"/>
        <item x="192"/>
        <item m="1" x="596"/>
        <item x="195"/>
        <item x="484"/>
        <item x="488"/>
        <item x="234"/>
        <item x="264"/>
        <item x="266"/>
        <item x="263"/>
        <item x="292"/>
        <item x="293"/>
        <item x="281"/>
        <item x="282"/>
        <item x="294"/>
        <item x="295"/>
        <item x="314"/>
        <item x="316"/>
        <item m="1" x="653"/>
        <item x="489"/>
        <item x="490"/>
        <item x="491"/>
        <item x="492"/>
        <item x="493"/>
        <item x="494"/>
        <item x="495"/>
        <item x="496"/>
        <item x="497"/>
        <item x="498"/>
        <item m="1" x="594"/>
        <item x="251"/>
        <item x="252"/>
        <item x="253"/>
        <item x="228"/>
        <item x="255"/>
        <item x="199"/>
        <item x="196"/>
        <item x="202"/>
        <item m="1" x="691"/>
        <item m="1" x="577"/>
        <item m="1" x="636"/>
        <item m="1" x="565"/>
        <item x="206"/>
        <item m="1" x="642"/>
        <item m="1" x="543"/>
        <item m="1" x="663"/>
        <item m="1" x="576"/>
        <item m="1" x="546"/>
        <item m="1" x="638"/>
        <item m="1" x="665"/>
        <item m="1" x="692"/>
        <item m="1" x="592"/>
        <item m="1" x="583"/>
        <item m="1" x="561"/>
        <item m="1" x="639"/>
        <item m="1" x="681"/>
        <item m="1" x="545"/>
        <item m="1" x="622"/>
        <item m="1" x="632"/>
        <item m="1" x="626"/>
        <item m="1" x="682"/>
        <item m="1" x="559"/>
        <item m="1" x="549"/>
        <item m="1" x="689"/>
        <item m="1" x="662"/>
        <item x="212"/>
        <item x="213"/>
        <item x="432"/>
        <item x="448"/>
        <item x="203"/>
        <item x="204"/>
        <item x="205"/>
        <item x="208"/>
        <item x="209"/>
        <item x="210"/>
        <item x="211"/>
        <item x="214"/>
        <item x="249"/>
        <item x="371"/>
        <item x="387"/>
        <item x="388"/>
        <item x="389"/>
        <item x="390"/>
        <item x="391"/>
        <item x="392"/>
        <item x="393"/>
        <item x="394"/>
        <item x="395"/>
        <item x="396"/>
        <item m="1" x="645"/>
        <item m="1" x="644"/>
        <item x="353"/>
        <item x="400"/>
        <item x="421"/>
        <item x="399"/>
        <item x="423"/>
        <item x="360"/>
        <item m="1" x="555"/>
        <item x="377"/>
        <item x="355"/>
        <item x="410"/>
        <item x="411"/>
        <item x="413"/>
        <item x="420"/>
        <item x="426"/>
        <item x="378"/>
        <item x="379"/>
        <item x="381"/>
        <item x="382"/>
        <item x="375"/>
        <item m="1" x="56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compact="0" outline="0" showAll="0" defaultSubtotal="0">
      <items count="15">
        <item x="0"/>
        <item x="1"/>
        <item x="3"/>
        <item x="2"/>
        <item x="8"/>
        <item x="10"/>
        <item x="9"/>
        <item x="7"/>
        <item x="11"/>
        <item x="4"/>
        <item x="5"/>
        <item x="6"/>
        <item x="12"/>
        <item m="1" x="13"/>
        <item m="1" x="14"/>
      </items>
    </pivotField>
    <pivotField compact="0" outline="0" showAll="0"/>
    <pivotField compact="0" outline="0" showAll="0" defaultSubtotal="0">
      <items count="5">
        <item x="0"/>
        <item x="1"/>
        <item x="4"/>
        <item x="2"/>
        <item x="3"/>
      </items>
      <extLst>
        <ext xmlns:x14="http://schemas.microsoft.com/office/spreadsheetml/2009/9/main" uri="{2946ED86-A175-432a-8AC1-64E0C546D7DE}">
          <x14:pivotField fillDownLabels="1"/>
        </ext>
      </extLst>
    </pivotField>
    <pivotField compact="0" outline="0" showAll="0" defaultSubtotal="0">
      <items count="4">
        <item x="0"/>
        <item x="1"/>
        <item x="2"/>
        <item m="1" x="3"/>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items count="161">
        <item x="0"/>
        <item x="1"/>
        <item x="2"/>
        <item x="3"/>
        <item x="6"/>
        <item x="12"/>
        <item x="13"/>
        <item x="16"/>
        <item x="17"/>
        <item x="26"/>
        <item x="25"/>
        <item x="31"/>
        <item x="32"/>
        <item x="33"/>
        <item x="30"/>
        <item x="27"/>
        <item x="4"/>
        <item x="7"/>
        <item x="9"/>
        <item x="15"/>
        <item x="5"/>
        <item x="8"/>
        <item x="10"/>
        <item x="14"/>
        <item x="11"/>
        <item x="18"/>
        <item x="19"/>
        <item x="20"/>
        <item x="21"/>
        <item x="22"/>
        <item x="23"/>
        <item x="24"/>
        <item x="29"/>
        <item x="28"/>
        <item m="1" x="150"/>
        <item x="70"/>
        <item x="113"/>
        <item x="114"/>
        <item x="116"/>
        <item x="117"/>
        <item x="47"/>
        <item x="50"/>
        <item x="88"/>
        <item x="91"/>
        <item x="53"/>
        <item x="95"/>
        <item m="1" x="139"/>
        <item x="36"/>
        <item x="37"/>
        <item x="71"/>
        <item x="74"/>
        <item x="43"/>
        <item x="45"/>
        <item x="44"/>
        <item m="1" x="142"/>
        <item m="1" x="140"/>
        <item m="1" x="130"/>
        <item x="81"/>
        <item x="111"/>
        <item x="78"/>
        <item x="87"/>
        <item m="1" x="155"/>
        <item m="1" x="144"/>
        <item m="1" x="137"/>
        <item x="52"/>
        <item x="100"/>
        <item x="99"/>
        <item m="1" x="159"/>
        <item m="1" x="132"/>
        <item m="1" x="160"/>
        <item m="1" x="119"/>
        <item m="1" x="141"/>
        <item m="1" x="124"/>
        <item m="1" x="148"/>
        <item x="79"/>
        <item x="110"/>
        <item m="1" x="128"/>
        <item m="1" x="122"/>
        <item m="1" x="147"/>
        <item x="103"/>
        <item x="102"/>
        <item x="48"/>
        <item m="1" x="136"/>
        <item x="101"/>
        <item x="107"/>
        <item x="108"/>
        <item x="109"/>
        <item x="90"/>
        <item x="93"/>
        <item x="92"/>
        <item x="96"/>
        <item x="97"/>
        <item x="115"/>
        <item m="1" x="133"/>
        <item x="46"/>
        <item x="94"/>
        <item m="1" x="135"/>
        <item x="105"/>
        <item x="112"/>
        <item x="34"/>
        <item x="35"/>
        <item m="1" x="149"/>
        <item m="1" x="131"/>
        <item m="1" x="154"/>
        <item m="1" x="118"/>
        <item m="1" x="126"/>
        <item m="1" x="151"/>
        <item m="1" x="125"/>
        <item m="1" x="134"/>
        <item m="1" x="127"/>
        <item m="1" x="152"/>
        <item m="1" x="145"/>
        <item m="1" x="157"/>
        <item x="104"/>
        <item x="54"/>
        <item x="57"/>
        <item x="58"/>
        <item x="51"/>
        <item m="1" x="146"/>
        <item m="1" x="129"/>
        <item x="40"/>
        <item m="1" x="156"/>
        <item m="1" x="138"/>
        <item m="1" x="123"/>
        <item m="1" x="158"/>
        <item x="55"/>
        <item x="56"/>
        <item x="59"/>
        <item x="60"/>
        <item x="61"/>
        <item x="62"/>
        <item x="63"/>
        <item x="64"/>
        <item x="65"/>
        <item x="66"/>
        <item x="67"/>
        <item x="68"/>
        <item x="38"/>
        <item x="39"/>
        <item x="49"/>
        <item x="76"/>
        <item x="82"/>
        <item x="86"/>
        <item m="1" x="121"/>
        <item x="75"/>
        <item x="80"/>
        <item m="1" x="153"/>
        <item m="1" x="120"/>
        <item x="72"/>
        <item x="73"/>
        <item x="69"/>
        <item m="1" x="143"/>
        <item x="41"/>
        <item x="42"/>
        <item x="77"/>
        <item x="83"/>
        <item x="84"/>
        <item x="85"/>
        <item x="89"/>
        <item x="98"/>
        <item x="106"/>
      </items>
    </pivotField>
    <pivotField compact="0" outline="0" showAll="0"/>
    <pivotField compact="0" outline="0" showAll="0" defaultSubtotal="0">
      <items count="210">
        <item x="0"/>
        <item x="8"/>
        <item x="41"/>
        <item x="43"/>
        <item x="39"/>
        <item x="40"/>
        <item x="50"/>
        <item x="51"/>
        <item x="42"/>
        <item x="44"/>
        <item x="46"/>
        <item x="52"/>
        <item x="53"/>
        <item x="2"/>
        <item x="12"/>
        <item x="27"/>
        <item x="28"/>
        <item x="9"/>
        <item x="10"/>
        <item x="1"/>
        <item x="3"/>
        <item x="4"/>
        <item x="5"/>
        <item x="6"/>
        <item x="22"/>
        <item x="25"/>
        <item x="26"/>
        <item x="7"/>
        <item x="45"/>
        <item x="19"/>
        <item x="21"/>
        <item x="23"/>
        <item x="24"/>
        <item x="20"/>
        <item x="13"/>
        <item x="14"/>
        <item x="15"/>
        <item x="16"/>
        <item x="17"/>
        <item x="11"/>
        <item x="18"/>
        <item x="29"/>
        <item x="30"/>
        <item x="31"/>
        <item x="32"/>
        <item x="33"/>
        <item x="34"/>
        <item x="37"/>
        <item m="1" x="122"/>
        <item m="1" x="196"/>
        <item m="1" x="117"/>
        <item m="1" x="97"/>
        <item m="1" x="174"/>
        <item m="1" x="185"/>
        <item m="1" x="201"/>
        <item m="1" x="111"/>
        <item m="1" x="145"/>
        <item m="1" x="157"/>
        <item m="1" x="154"/>
        <item m="1" x="138"/>
        <item m="1" x="173"/>
        <item m="1" x="170"/>
        <item m="1" x="190"/>
        <item m="1" x="177"/>
        <item m="1" x="183"/>
        <item m="1" x="94"/>
        <item m="1" x="147"/>
        <item m="1" x="187"/>
        <item m="1" x="133"/>
        <item m="1" x="208"/>
        <item m="1" x="188"/>
        <item m="1" x="144"/>
        <item m="1" x="203"/>
        <item m="1" x="132"/>
        <item m="1" x="209"/>
        <item m="1" x="148"/>
        <item m="1" x="159"/>
        <item m="1" x="186"/>
        <item m="1" x="126"/>
        <item m="1" x="104"/>
        <item m="1" x="184"/>
        <item m="1" x="99"/>
        <item m="1" x="89"/>
        <item m="1" x="162"/>
        <item m="1" x="158"/>
        <item m="1" x="152"/>
        <item m="1" x="164"/>
        <item m="1" x="204"/>
        <item m="1" x="198"/>
        <item m="1" x="166"/>
        <item m="1" x="115"/>
        <item m="1" x="200"/>
        <item m="1" x="171"/>
        <item m="1" x="189"/>
        <item m="1" x="141"/>
        <item m="1" x="136"/>
        <item m="1" x="161"/>
        <item m="1" x="178"/>
        <item x="35"/>
        <item x="36"/>
        <item x="38"/>
        <item x="47"/>
        <item x="48"/>
        <item x="49"/>
        <item m="1" x="109"/>
        <item m="1" x="150"/>
        <item m="1" x="101"/>
        <item m="1" x="105"/>
        <item m="1" x="168"/>
        <item m="1" x="163"/>
        <item m="1" x="107"/>
        <item x="54"/>
        <item m="1" x="155"/>
        <item m="1" x="127"/>
        <item m="1" x="181"/>
        <item m="1" x="100"/>
        <item m="1" x="131"/>
        <item m="1" x="87"/>
        <item m="1" x="165"/>
        <item m="1" x="139"/>
        <item m="1" x="143"/>
        <item m="1" x="119"/>
        <item m="1" x="202"/>
        <item m="1" x="108"/>
        <item m="1" x="160"/>
        <item m="1" x="194"/>
        <item m="1" x="91"/>
        <item m="1" x="175"/>
        <item m="1" x="191"/>
        <item m="1" x="134"/>
        <item m="1" x="98"/>
        <item m="1" x="176"/>
        <item m="1" x="151"/>
        <item m="1" x="156"/>
        <item m="1" x="118"/>
        <item m="1" x="169"/>
        <item m="1" x="114"/>
        <item m="1" x="199"/>
        <item m="1" x="102"/>
        <item m="1" x="182"/>
        <item m="1" x="137"/>
        <item m="1" x="193"/>
        <item m="1" x="142"/>
        <item m="1" x="129"/>
        <item m="1" x="106"/>
        <item m="1" x="167"/>
        <item m="1" x="149"/>
        <item m="1" x="205"/>
        <item m="1" x="135"/>
        <item m="1" x="124"/>
        <item m="1" x="207"/>
        <item m="1" x="140"/>
        <item m="1" x="88"/>
        <item m="1" x="90"/>
        <item m="1" x="130"/>
        <item m="1" x="206"/>
        <item x="62"/>
        <item m="1" x="110"/>
        <item m="1" x="113"/>
        <item m="1" x="123"/>
        <item m="1" x="116"/>
        <item m="1" x="120"/>
        <item m="1" x="93"/>
        <item m="1" x="146"/>
        <item m="1" x="192"/>
        <item m="1" x="95"/>
        <item m="1" x="179"/>
        <item m="1" x="180"/>
        <item m="1" x="103"/>
        <item m="1" x="153"/>
        <item m="1" x="172"/>
        <item m="1" x="112"/>
        <item m="1" x="96"/>
        <item x="58"/>
        <item x="59"/>
        <item x="56"/>
        <item x="57"/>
        <item m="1" x="128"/>
        <item m="1" x="197"/>
        <item m="1" x="195"/>
        <item m="1" x="125"/>
        <item m="1" x="86"/>
        <item m="1" x="121"/>
        <item m="1" x="92"/>
        <item x="55"/>
        <item x="60"/>
        <item x="61"/>
        <item x="63"/>
        <item x="64"/>
        <item x="65"/>
        <item x="66"/>
        <item x="67"/>
        <item x="68"/>
        <item x="69"/>
        <item x="70"/>
        <item x="71"/>
        <item x="72"/>
        <item x="73"/>
        <item x="74"/>
        <item x="75"/>
        <item x="76"/>
        <item x="77"/>
        <item x="78"/>
        <item x="79"/>
        <item x="80"/>
        <item x="81"/>
        <item x="82"/>
        <item x="83"/>
        <item x="84"/>
        <item x="85"/>
      </items>
    </pivotField>
    <pivotField compact="0" outline="0" showAll="0"/>
    <pivotField compact="0" outline="0" showAll="0"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m="1" x="247"/>
        <item m="1" x="245"/>
        <item m="1" x="243"/>
        <item m="1" x="241"/>
        <item m="1" x="239"/>
        <item m="1" x="237"/>
        <item m="1" x="235"/>
        <item m="1" x="233"/>
        <item m="1" x="231"/>
        <item m="1" x="229"/>
        <item m="1" x="227"/>
        <item m="1" x="225"/>
        <item m="1" x="223"/>
        <item m="1" x="221"/>
        <item m="1" x="219"/>
        <item m="1" x="217"/>
        <item m="1" x="215"/>
        <item m="1" x="213"/>
        <item m="1" x="211"/>
        <item m="1" x="209"/>
        <item m="1" x="207"/>
        <item m="1" x="205"/>
        <item m="1" x="203"/>
        <item m="1" x="201"/>
        <item m="1" x="199"/>
        <item m="1" x="197"/>
        <item m="1" x="196"/>
        <item m="1" x="246"/>
        <item m="1" x="244"/>
        <item m="1" x="242"/>
        <item m="1" x="240"/>
        <item m="1" x="238"/>
        <item m="1" x="236"/>
        <item m="1" x="234"/>
        <item m="1" x="232"/>
        <item m="1" x="230"/>
        <item m="1" x="228"/>
        <item m="1" x="226"/>
        <item m="1" x="224"/>
        <item m="1" x="222"/>
        <item m="1" x="220"/>
        <item m="1" x="218"/>
        <item m="1" x="216"/>
        <item m="1" x="214"/>
        <item m="1" x="212"/>
        <item m="1" x="210"/>
        <item m="1" x="208"/>
        <item m="1" x="206"/>
        <item m="1" x="204"/>
        <item m="1" x="202"/>
        <item m="1" x="200"/>
        <item m="1" x="198"/>
      </items>
    </pivotField>
    <pivotField compact="0" outline="0" showAll="0" sortType="ascending"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m="1" x="206"/>
        <item m="1" x="216"/>
        <item m="1" x="222"/>
        <item m="1" x="228"/>
        <item m="1" x="238"/>
        <item m="1" x="196"/>
        <item m="1" x="207"/>
        <item m="1" x="217"/>
        <item m="1" x="223"/>
        <item m="1" x="233"/>
        <item m="1" x="243"/>
        <item m="1" x="201"/>
        <item m="1" x="212"/>
        <item m="1" x="229"/>
        <item m="1" x="239"/>
        <item m="1" x="197"/>
        <item m="1" x="208"/>
        <item m="1" x="218"/>
        <item m="1" x="224"/>
        <item m="1" x="234"/>
        <item m="1" x="244"/>
        <item m="1" x="202"/>
        <item m="1" x="213"/>
        <item m="1" x="230"/>
        <item m="1" x="240"/>
        <item m="1" x="198"/>
        <item m="1" x="209"/>
        <item m="1" x="219"/>
        <item m="1" x="225"/>
        <item m="1" x="235"/>
        <item m="1" x="245"/>
        <item m="1" x="203"/>
        <item m="1" x="214"/>
        <item m="1" x="231"/>
        <item m="1" x="241"/>
        <item m="1" x="199"/>
        <item m="1" x="210"/>
        <item m="1" x="220"/>
        <item m="1" x="226"/>
        <item m="1" x="236"/>
        <item m="1" x="246"/>
        <item m="1" x="204"/>
        <item m="1" x="215"/>
        <item m="1" x="232"/>
        <item m="1" x="242"/>
        <item m="1" x="200"/>
        <item m="1" x="211"/>
        <item m="1" x="221"/>
        <item m="1" x="227"/>
        <item m="1" x="237"/>
        <item m="1" x="247"/>
        <item m="1" x="205"/>
      </items>
    </pivotField>
    <pivotField compact="0" outline="0" showAll="0" defaultSubtotal="0">
      <items count="8000">
        <item m="1" x="1752"/>
        <item m="1" x="1759"/>
        <item m="1" x="1769"/>
        <item m="1" x="1789"/>
        <item m="1" x="1795"/>
        <item m="1" x="1814"/>
        <item m="1" x="1819"/>
        <item m="1" x="1841"/>
        <item m="1" x="1847"/>
        <item m="1" x="7436"/>
        <item m="1" x="7453"/>
        <item m="1" x="7456"/>
        <item m="1" x="7471"/>
        <item m="1" x="7492"/>
        <item m="1" x="7507"/>
        <item m="1" x="7521"/>
        <item m="1" x="7534"/>
        <item m="1" x="7552"/>
        <item m="1" x="7566"/>
        <item m="1" x="6270"/>
        <item m="1" x="6286"/>
        <item m="1" x="6291"/>
        <item m="1" x="6300"/>
        <item m="1" x="6332"/>
        <item m="1" x="6341"/>
        <item m="1" x="6375"/>
        <item m="1" x="6379"/>
        <item m="1" x="6414"/>
        <item m="1" x="6418"/>
        <item m="1" x="5112"/>
        <item m="1" x="5122"/>
        <item m="1" x="5131"/>
        <item m="1" x="5138"/>
        <item m="1" x="5145"/>
        <item m="1" x="5153"/>
        <item m="1" x="5161"/>
        <item m="1" x="5180"/>
        <item m="1" x="5186"/>
        <item m="1" x="5202"/>
        <item m="1" x="4011"/>
        <item m="1" x="4032"/>
        <item m="1" x="4048"/>
        <item m="1" x="4069"/>
        <item m="1" x="4083"/>
        <item m="1" x="4098"/>
        <item m="1" x="4106"/>
        <item m="1" x="4124"/>
        <item m="1" x="4131"/>
        <item m="1" x="4148"/>
        <item m="1" x="2657"/>
        <item m="1" x="2670"/>
        <item m="1" x="2678"/>
        <item m="1" x="2691"/>
        <item m="1" x="2698"/>
        <item m="1" x="2723"/>
        <item m="1" x="2733"/>
        <item m="1" x="2757"/>
        <item m="1" x="1635"/>
        <item m="1" x="1643"/>
        <item m="1" x="5227"/>
        <item m="1" x="4756"/>
        <item m="1" x="4173"/>
        <item m="1" x="3520"/>
        <item m="1" x="7121"/>
        <item m="1" x="6546"/>
        <item m="1" x="5946"/>
        <item m="1" x="5265"/>
        <item m="1" x="4809"/>
        <item m="1" x="1574"/>
        <item m="1" x="7742"/>
        <item m="1" x="7176"/>
        <item m="1" x="6651"/>
        <item m="1" x="5987"/>
        <item m="1" x="2762"/>
        <item m="1" x="2184"/>
        <item m="1" x="1658"/>
        <item m="1" x="7837"/>
        <item m="1" x="7231"/>
        <item m="1" x="4244"/>
        <item m="1" x="3564"/>
        <item m="1" x="2847"/>
        <item m="1" x="2307"/>
        <item m="1" x="1705"/>
        <item m="1" x="5291"/>
        <item m="1" x="4837"/>
        <item m="1" x="4279"/>
        <item m="1" x="3660"/>
        <item m="1" x="2912"/>
        <item m="1" x="6707"/>
        <item m="1" x="6020"/>
        <item m="1" x="5368"/>
        <item m="1" x="4908"/>
        <item m="1" x="4323"/>
        <item m="1" x="7905"/>
        <item m="1" x="7274"/>
        <item m="1" x="7288"/>
        <item m="1" x="7299"/>
        <item m="1" x="7310"/>
        <item m="1" x="7324"/>
        <item m="1" x="6104"/>
        <item m="1" x="6114"/>
        <item m="1" x="6125"/>
        <item m="1" x="6133"/>
        <item m="1" x="6147"/>
        <item m="1" x="6155"/>
        <item m="1" x="6169"/>
        <item m="1" x="6186"/>
        <item m="1" x="6204"/>
        <item m="1" x="4979"/>
        <item m="1" x="4991"/>
        <item m="1" x="3277"/>
        <item m="1" x="3288"/>
        <item m="1" x="3305"/>
        <item m="1" x="3321"/>
        <item m="1" x="3339"/>
        <item m="1" x="3358"/>
        <item m="1" x="5862"/>
        <item m="1" x="5782"/>
        <item m="1" x="5865"/>
        <item m="1" x="5785"/>
        <item m="1" x="5868"/>
        <item m="1" x="5787"/>
        <item m="1" x="5872"/>
        <item m="1" x="2039"/>
        <item m="1" x="3478"/>
        <item m="1" x="4795"/>
        <item m="1" x="5977"/>
        <item m="1" x="7201"/>
        <item m="1" x="2060"/>
        <item m="1" x="3502"/>
        <item m="1" x="4805"/>
        <item m="1" x="5984"/>
        <item m="1" x="7213"/>
        <item m="1" x="2096"/>
        <item m="1" x="3524"/>
        <item m="1" x="4812"/>
        <item m="1" x="5989"/>
        <item m="1" x="7234"/>
        <item m="1" x="6280"/>
        <item m="1" x="6294"/>
        <item m="1" x="6336"/>
        <item m="1" x="6254"/>
        <item m="1" x="6281"/>
        <item m="1" x="6295"/>
        <item m="1" x="6337"/>
        <item m="1" x="6256"/>
        <item m="1" x="6283"/>
        <item m="1" x="6296"/>
        <item m="1" x="6338"/>
        <item m="1" x="2135"/>
        <item m="1" x="3544"/>
        <item m="1" x="4823"/>
        <item m="1" x="6007"/>
        <item m="1" x="7261"/>
        <item m="1" x="2180"/>
        <item m="1" x="3563"/>
        <item m="1" x="4836"/>
        <item m="1" x="6019"/>
        <item m="1" x="2222"/>
        <item m="1" x="6257"/>
        <item m="1" x="6284"/>
        <item m="1" x="6298"/>
        <item m="1" x="6339"/>
        <item m="1" x="1250"/>
        <item m="1" x="2454"/>
        <item m="1" x="3851"/>
        <item m="1" x="1234"/>
        <item m="1" x="1258"/>
        <item m="1" x="1289"/>
        <item m="1" x="1213"/>
        <item m="1" x="1236"/>
        <item m="1" x="1260"/>
        <item m="1" x="1291"/>
        <item m="1" x="1215"/>
        <item m="1" x="1238"/>
        <item m="1" x="1262"/>
        <item m="1" x="1293"/>
        <item m="1" x="1217"/>
        <item m="1" x="1240"/>
        <item m="1" x="1264"/>
        <item m="1" x="1295"/>
        <item m="1" x="1219"/>
        <item m="1" x="1242"/>
        <item m="1" x="1266"/>
        <item m="1" x="1297"/>
        <item m="1" x="1222"/>
        <item m="1" x="1245"/>
        <item m="1" x="1270"/>
        <item m="1" x="1299"/>
        <item m="1" x="1224"/>
        <item m="1" x="1247"/>
        <item m="1" x="1272"/>
        <item m="1" x="1301"/>
        <item m="1" x="1226"/>
        <item m="1" x="1249"/>
        <item m="1" x="1274"/>
        <item m="1" x="1303"/>
        <item m="1" x="1228"/>
        <item m="1" x="1252"/>
        <item m="1" x="1277"/>
        <item m="1" x="1306"/>
        <item m="1" x="1230"/>
        <item m="1" x="1255"/>
        <item m="1" x="1279"/>
        <item m="1" x="1308"/>
        <item m="1" x="4684"/>
        <item m="1" x="4710"/>
        <item m="1" x="4735"/>
        <item m="1" x="4659"/>
        <item m="1" x="4686"/>
        <item m="1" x="4712"/>
        <item m="1" x="4736"/>
        <item m="1" x="4660"/>
        <item m="1" x="4687"/>
        <item m="1" x="4713"/>
        <item m="1" x="4737"/>
        <item m="1" x="4661"/>
        <item m="1" x="4688"/>
        <item m="1" x="4714"/>
        <item m="1" x="4738"/>
        <item m="1" x="4663"/>
        <item m="1" x="4690"/>
        <item m="1" x="4716"/>
        <item m="1" x="4740"/>
        <item m="1" x="4666"/>
        <item m="1" x="4693"/>
        <item m="1" x="4720"/>
        <item m="1" x="4742"/>
        <item m="1" x="4667"/>
        <item m="1" x="4695"/>
        <item m="1" x="4722"/>
        <item m="1" x="4744"/>
        <item m="1" x="4668"/>
        <item m="1" x="4696"/>
        <item m="1" x="4723"/>
        <item m="1" x="4745"/>
        <item m="1" x="4669"/>
        <item m="1" x="4697"/>
        <item m="1" x="4724"/>
        <item m="1" x="4746"/>
        <item m="1" x="4670"/>
        <item m="1" x="4698"/>
        <item m="1" x="4725"/>
        <item m="1" x="4747"/>
        <item m="1" x="5090"/>
        <item m="1" x="6285"/>
        <item m="1" x="1275"/>
        <item m="1" x="2474"/>
        <item m="1" x="3866"/>
        <item m="1" x="5096"/>
        <item m="1" x="6299"/>
        <item m="1" x="1304"/>
        <item m="1" x="2492"/>
        <item m="1" x="3879"/>
        <item m="1" x="5099"/>
        <item m="1" x="6340"/>
        <item m="1" x="1330"/>
        <item m="1" x="2512"/>
        <item m="1" x="3898"/>
        <item m="1" x="5109"/>
        <item m="1" x="6378"/>
        <item m="1" x="1354"/>
        <item m="1" x="2529"/>
        <item m="1" x="3915"/>
        <item m="1" x="5126"/>
        <item m="1" x="1371"/>
        <item m="1" x="2547"/>
        <item m="1" x="3938"/>
        <item m="1" x="1388"/>
        <item m="1" x="2559"/>
        <item m="1" x="5851"/>
        <item m="1" x="1409"/>
        <item m="1" x="4658"/>
        <item m="1" x="5869"/>
        <item m="1" x="3375"/>
        <item m="1" x="4685"/>
        <item m="1" x="5898"/>
        <item m="1" x="1944"/>
        <item m="1" x="3386"/>
        <item m="1" x="4711"/>
        <item m="1" x="5923"/>
        <item m="1" x="1253"/>
        <item m="1" x="2457"/>
        <item m="1" x="3852"/>
        <item m="1" x="5091"/>
        <item m="1" x="6287"/>
        <item m="1" x="2446"/>
        <item m="1" x="2465"/>
        <item m="1" x="2484"/>
        <item m="1" x="2429"/>
        <item m="1" x="2447"/>
        <item m="1" x="2466"/>
        <item m="1" x="2485"/>
        <item m="1" x="2430"/>
        <item m="1" x="2448"/>
        <item m="1" x="2467"/>
        <item m="1" x="2486"/>
        <item m="1" x="2431"/>
        <item m="1" x="2449"/>
        <item m="1" x="2468"/>
        <item m="1" x="2487"/>
        <item m="1" x="2432"/>
        <item m="1" x="2450"/>
        <item m="1" x="2469"/>
        <item m="1" x="2488"/>
        <item m="1" x="2433"/>
        <item m="1" x="2451"/>
        <item m="1" x="2471"/>
        <item m="1" x="2489"/>
        <item m="1" x="2434"/>
        <item m="1" x="2452"/>
        <item m="1" x="2472"/>
        <item m="1" x="2490"/>
        <item m="1" x="2435"/>
        <item m="1" x="2453"/>
        <item m="1" x="2473"/>
        <item m="1" x="2491"/>
        <item m="1" x="2437"/>
        <item m="1" x="2456"/>
        <item m="1" x="2476"/>
        <item m="1" x="2494"/>
        <item m="1" x="2438"/>
        <item m="1" x="2458"/>
        <item m="1" x="2477"/>
        <item m="1" x="2495"/>
        <item m="1" x="5764"/>
        <item m="1" x="5777"/>
        <item m="1" x="5784"/>
        <item m="1" x="5794"/>
        <item m="1" x="5803"/>
        <item m="1" x="5823"/>
        <item m="1" x="5830"/>
        <item m="1" x="5838"/>
        <item m="1" x="5847"/>
        <item m="1" x="4637"/>
        <item m="1" x="4641"/>
        <item m="1" x="4649"/>
        <item m="1" x="4654"/>
        <item m="1" x="4664"/>
        <item m="1" x="4674"/>
        <item m="1" x="4691"/>
        <item m="1" x="4704"/>
        <item m="1" x="4717"/>
        <item m="1" x="4728"/>
        <item m="1" x="3384"/>
        <item m="1" x="3388"/>
        <item m="1" x="3405"/>
        <item m="1" x="3409"/>
        <item m="1" x="3425"/>
        <item m="1" x="3429"/>
        <item m="1" x="3445"/>
        <item m="1" x="3453"/>
        <item m="1" x="3473"/>
        <item m="1" x="3481"/>
        <item m="1" x="2080"/>
        <item m="1" x="2090"/>
        <item m="1" x="2114"/>
        <item m="1" x="2128"/>
        <item m="1" x="2154"/>
        <item m="1" x="2173"/>
        <item m="1" x="7824"/>
        <item m="1" x="6427"/>
        <item m="1" x="7673"/>
        <item m="1" x="2024"/>
        <item m="1" x="3461"/>
        <item m="1" x="3979"/>
        <item m="1" x="5164"/>
        <item m="1" x="6466"/>
        <item m="1" x="7706"/>
        <item m="1" x="2067"/>
        <item m="1" x="1747"/>
        <item m="1" x="1311"/>
        <item m="1" x="7441"/>
        <item m="1" x="6980"/>
        <item m="1" x="6277"/>
        <item m="1" x="3189"/>
        <item m="1" x="2497"/>
        <item m="1" x="1837"/>
        <item m="1" x="1389"/>
        <item m="1" x="7548"/>
        <item m="1" x="4562"/>
        <item m="1" x="3880"/>
        <item m="1" x="3300"/>
        <item m="1" x="2560"/>
        <item m="1" x="1926"/>
        <item m="1" x="5745"/>
        <item m="1" x="5100"/>
        <item m="1" x="4619"/>
        <item m="1" x="3970"/>
        <item m="1" x="3365"/>
        <item m="1" x="7010"/>
        <item m="1" x="6350"/>
        <item m="1" x="5813"/>
        <item m="1" x="5155"/>
        <item m="1" x="4680"/>
        <item m="1" x="1445"/>
        <item m="1" x="7625"/>
        <item m="1" x="7074"/>
        <item m="1" x="6458"/>
        <item m="1" x="5891"/>
        <item m="1" x="2595"/>
        <item m="1" x="1974"/>
        <item m="1" x="1512"/>
        <item m="1" x="7700"/>
        <item m="1" x="7131"/>
        <item m="1" x="5533"/>
        <item m="1" x="5545"/>
        <item m="1" x="5563"/>
        <item m="1" x="5578"/>
        <item m="1" x="5599"/>
        <item m="1" x="5610"/>
        <item m="1" x="5630"/>
        <item m="1" x="5639"/>
        <item m="1" x="5659"/>
        <item m="1" x="4384"/>
        <item m="1" x="4411"/>
        <item m="1" x="4418"/>
        <item m="1" x="4447"/>
        <item m="1" x="4456"/>
        <item m="1" x="4484"/>
        <item m="1" x="4492"/>
        <item m="1" x="4510"/>
        <item m="1" x="4514"/>
        <item m="1" x="4531"/>
        <item m="1" x="3079"/>
        <item m="1" x="3105"/>
        <item m="1" x="3116"/>
        <item m="1" x="3142"/>
        <item m="1" x="3153"/>
        <item m="1" x="3178"/>
        <item m="1" x="3192"/>
        <item m="1" x="3218"/>
        <item m="1" x="3231"/>
        <item m="1" x="3264"/>
        <item m="1" x="1765"/>
        <item m="1" x="1778"/>
        <item m="1" x="5870"/>
        <item m="1" x="5789"/>
        <item m="1" x="5873"/>
        <item m="1" x="5790"/>
        <item m="1" x="5875"/>
        <item m="1" x="5795"/>
        <item m="1" x="5880"/>
        <item m="1" x="2119"/>
        <item m="1" x="3538"/>
        <item m="1" x="4815"/>
        <item m="1" x="5993"/>
        <item m="1" x="7249"/>
        <item m="1" x="2161"/>
        <item m="1" x="3556"/>
        <item m="1" x="4826"/>
        <item m="1" x="6013"/>
        <item m="1" x="7277"/>
        <item m="1" x="2204"/>
        <item m="1" x="3577"/>
        <item m="1" x="4839"/>
        <item m="1" x="6023"/>
        <item m="1" x="2245"/>
        <item m="1" x="3602"/>
        <item m="1" x="4859"/>
        <item m="1" x="6822"/>
        <item m="1" x="7170"/>
        <item m="1" x="7179"/>
        <item m="1" x="7190"/>
        <item m="1" x="7202"/>
        <item m="1" x="7214"/>
        <item m="1" x="7235"/>
        <item m="1" x="7262"/>
        <item m="1" x="7289"/>
        <item m="1" x="7320"/>
        <item m="1" x="7156"/>
        <item m="1" x="7171"/>
        <item m="1" x="7180"/>
        <item m="1" x="7191"/>
        <item m="1" x="7203"/>
        <item m="1" x="7215"/>
        <item m="1" x="7236"/>
        <item m="1" x="7263"/>
        <item m="1" x="7291"/>
        <item m="1" x="7322"/>
        <item m="1" x="7157"/>
        <item m="1" x="7172"/>
        <item m="1" x="7181"/>
        <item m="1" x="7192"/>
        <item m="1" x="7204"/>
        <item m="1" x="7216"/>
        <item m="1" x="7237"/>
        <item m="1" x="7264"/>
        <item m="1" x="7292"/>
        <item m="1" x="7323"/>
        <item m="1" x="2273"/>
        <item m="1" x="3623"/>
        <item m="1" x="5387"/>
        <item m="1" x="6853"/>
        <item m="1" x="2295"/>
        <item m="1" x="4286"/>
        <item m="1" x="5431"/>
        <item m="1" x="6882"/>
        <item m="1" x="7159"/>
        <item m="1" x="7174"/>
        <item m="1" x="7183"/>
        <item m="1" x="7194"/>
        <item m="1" x="7206"/>
        <item m="1" x="7218"/>
        <item m="1" x="7240"/>
        <item m="1" x="7267"/>
        <item m="1" x="7294"/>
        <item m="1" x="1318"/>
        <item m="1" x="2501"/>
        <item m="1" x="3889"/>
        <item m="1" x="1972"/>
        <item m="1" x="1995"/>
        <item m="1" x="2018"/>
        <item m="1" x="2044"/>
        <item m="1" x="2063"/>
        <item m="1" x="2099"/>
        <item m="1" x="2138"/>
        <item m="1" x="2186"/>
        <item m="1" x="2228"/>
        <item m="1" x="1951"/>
        <item m="1" x="1973"/>
        <item m="1" x="1996"/>
        <item m="1" x="2019"/>
        <item m="1" x="2045"/>
        <item m="1" x="2064"/>
        <item m="1" x="2100"/>
        <item m="1" x="2139"/>
        <item m="1" x="2187"/>
        <item m="1" x="2229"/>
        <item m="1" x="1952"/>
        <item m="1" x="1976"/>
        <item m="1" x="1997"/>
        <item m="1" x="2022"/>
        <item m="1" x="2046"/>
        <item m="1" x="2065"/>
        <item m="1" x="2101"/>
        <item m="1" x="2140"/>
        <item m="1" x="2188"/>
        <item m="1" x="2230"/>
        <item m="1" x="1953"/>
        <item m="1" x="1977"/>
        <item m="1" x="1998"/>
        <item m="1" x="2023"/>
        <item m="1" x="2047"/>
        <item m="1" x="2066"/>
        <item m="1" x="2102"/>
        <item m="1" x="2141"/>
        <item m="1" x="2189"/>
        <item m="1" x="2232"/>
        <item m="1" x="1954"/>
        <item m="1" x="1978"/>
        <item m="1" x="1999"/>
        <item m="1" x="2025"/>
        <item m="1" x="2048"/>
        <item m="1" x="2069"/>
        <item m="1" x="2103"/>
        <item m="1" x="2143"/>
        <item m="1" x="2190"/>
        <item m="1" x="2234"/>
        <item m="1" x="1957"/>
        <item m="1" x="1982"/>
        <item m="1" x="2004"/>
        <item m="1" x="2028"/>
        <item m="1" x="2050"/>
        <item m="1" x="2070"/>
        <item m="1" x="2105"/>
        <item m="1" x="2145"/>
        <item m="1" x="2192"/>
        <item m="1" x="2237"/>
        <item m="1" x="1958"/>
        <item m="1" x="1983"/>
        <item m="1" x="2005"/>
        <item m="1" x="2030"/>
        <item m="1" x="2052"/>
        <item m="1" x="2074"/>
        <item m="1" x="2108"/>
        <item m="1" x="2148"/>
        <item m="1" x="2194"/>
        <item m="1" x="2238"/>
        <item m="1" x="1959"/>
        <item m="1" x="1984"/>
        <item m="1" x="2006"/>
        <item m="1" x="2031"/>
        <item m="1" x="2053"/>
        <item m="1" x="2076"/>
        <item m="1" x="2110"/>
        <item m="1" x="2150"/>
        <item m="1" x="2196"/>
        <item m="1" x="2239"/>
        <item m="1" x="1960"/>
        <item m="1" x="1985"/>
        <item m="1" x="2007"/>
        <item m="1" x="2032"/>
        <item m="1" x="2054"/>
        <item m="1" x="2078"/>
        <item m="1" x="2112"/>
        <item m="1" x="2152"/>
        <item m="1" x="2198"/>
        <item m="1" x="2240"/>
        <item m="1" x="1961"/>
        <item m="1" x="1986"/>
        <item m="1" x="2008"/>
        <item m="1" x="2033"/>
        <item m="1" x="2055"/>
        <item m="1" x="2082"/>
        <item m="1" x="2116"/>
        <item m="1" x="2157"/>
        <item m="1" x="2201"/>
        <item m="1" x="2242"/>
        <item m="1" x="5305"/>
        <item m="1" x="5337"/>
        <item m="1" x="5371"/>
        <item m="1" x="5414"/>
        <item m="1" x="5461"/>
        <item m="1" x="5507"/>
        <item m="1" x="5306"/>
        <item m="1" x="5339"/>
        <item m="1" x="5373"/>
        <item m="1" x="5416"/>
        <item m="1" x="5464"/>
        <item m="1" x="5510"/>
        <item m="1" x="5308"/>
        <item m="1" x="5341"/>
        <item m="1" x="5375"/>
        <item m="1" x="5418"/>
        <item m="1" x="5467"/>
        <item m="1" x="5513"/>
        <item m="1" x="5310"/>
        <item m="1" x="5344"/>
        <item m="1" x="5378"/>
        <item m="1" x="5421"/>
        <item m="1" x="5470"/>
        <item m="1" x="5516"/>
        <item m="1" x="5313"/>
        <item m="1" x="5347"/>
        <item m="1" x="5381"/>
        <item m="1" x="5425"/>
        <item m="1" x="5474"/>
        <item m="1" x="5520"/>
        <item m="1" x="5316"/>
        <item m="1" x="5350"/>
        <item m="1" x="5384"/>
        <item m="1" x="5428"/>
        <item m="1" x="5477"/>
        <item m="1" x="5523"/>
        <item m="1" x="5319"/>
        <item m="1" x="5353"/>
        <item m="1" x="5389"/>
        <item m="1" x="5433"/>
        <item m="1" x="5481"/>
        <item m="1" x="5526"/>
        <item m="1" x="5322"/>
        <item m="1" x="5356"/>
        <item m="1" x="5392"/>
        <item m="1" x="5436"/>
        <item m="1" x="5484"/>
        <item m="1" x="5529"/>
        <item m="1" x="5325"/>
        <item m="1" x="5360"/>
        <item m="1" x="5396"/>
        <item m="1" x="5440"/>
        <item m="1" x="5488"/>
        <item m="1" x="5534"/>
        <item m="1" x="5328"/>
        <item m="1" x="5363"/>
        <item m="1" x="5399"/>
        <item m="1" x="5443"/>
        <item m="1" x="5491"/>
        <item m="1" x="5537"/>
        <item m="1" x="5343"/>
        <item m="1" x="5377"/>
        <item m="1" x="5420"/>
        <item m="1" x="5469"/>
        <item m="1" x="5515"/>
        <item m="1" x="5556"/>
        <item m="1" x="5593"/>
        <item m="1" x="5624"/>
        <item m="1" x="5653"/>
        <item m="1" x="5312"/>
        <item m="1" x="5346"/>
        <item m="1" x="5380"/>
        <item m="1" x="5423"/>
        <item m="1" x="5472"/>
        <item m="1" x="5518"/>
        <item m="1" x="5557"/>
        <item m="1" x="5594"/>
        <item m="1" x="5625"/>
        <item m="1" x="5654"/>
        <item m="1" x="5315"/>
        <item m="1" x="5349"/>
        <item m="1" x="5383"/>
        <item m="1" x="5427"/>
        <item m="1" x="5476"/>
        <item m="1" x="5522"/>
        <item m="1" x="5559"/>
        <item m="1" x="5595"/>
        <item m="1" x="5626"/>
        <item m="1" x="5655"/>
        <item m="1" x="5318"/>
        <item m="1" x="5352"/>
        <item m="1" x="5386"/>
        <item m="1" x="5430"/>
        <item m="1" x="5479"/>
        <item m="1" x="5525"/>
        <item m="1" x="5560"/>
        <item m="1" x="5596"/>
        <item m="1" x="5627"/>
        <item m="1" x="5656"/>
        <item m="1" x="5321"/>
        <item m="1" x="5355"/>
        <item m="1" x="5391"/>
        <item m="1" x="5435"/>
        <item m="1" x="5483"/>
        <item m="1" x="5528"/>
        <item m="1" x="5561"/>
        <item m="1" x="5597"/>
        <item m="1" x="5628"/>
        <item m="1" x="5657"/>
        <item m="1" x="5324"/>
        <item m="1" x="5358"/>
        <item m="1" x="5394"/>
        <item m="1" x="5438"/>
        <item m="1" x="5486"/>
        <item m="1" x="5531"/>
        <item m="1" x="5562"/>
        <item m="1" x="5598"/>
        <item m="1" x="5629"/>
        <item m="1" x="5658"/>
        <item m="1" x="5327"/>
        <item m="1" x="5362"/>
        <item m="1" x="5398"/>
        <item m="1" x="5442"/>
        <item m="1" x="5490"/>
        <item m="1" x="5536"/>
        <item m="1" x="5564"/>
        <item m="1" x="5600"/>
        <item m="1" x="5631"/>
        <item m="1" x="5661"/>
        <item m="1" x="5330"/>
        <item m="1" x="5365"/>
        <item m="1" x="5401"/>
        <item m="1" x="5445"/>
        <item m="1" x="5493"/>
        <item m="1" x="5539"/>
        <item m="1" x="5565"/>
        <item m="1" x="5601"/>
        <item m="1" x="5632"/>
        <item m="1" x="5662"/>
        <item m="1" x="5331"/>
        <item m="1" x="5366"/>
        <item m="1" x="5402"/>
        <item m="1" x="5446"/>
        <item m="1" x="5494"/>
        <item m="1" x="5540"/>
        <item m="1" x="5566"/>
        <item m="1" x="5602"/>
        <item m="1" x="5633"/>
        <item m="1" x="5663"/>
        <item m="1" x="5333"/>
        <item m="1" x="5367"/>
        <item m="1" x="5403"/>
        <item m="1" x="5448"/>
        <item m="1" x="5495"/>
        <item m="1" x="5541"/>
        <item m="1" x="5567"/>
        <item m="1" x="5603"/>
        <item m="1" x="5634"/>
        <item m="1" x="5664"/>
        <item m="1" x="1771"/>
        <item m="1" x="1797"/>
        <item m="1" x="1821"/>
        <item m="1" x="1849"/>
        <item m="1" x="1881"/>
        <item m="1" x="1904"/>
        <item m="1" x="1772"/>
        <item m="1" x="1799"/>
        <item m="1" x="1823"/>
        <item m="1" x="1852"/>
        <item m="1" x="1883"/>
        <item m="1" x="1906"/>
        <item m="1" x="1774"/>
        <item m="1" x="1801"/>
        <item m="1" x="1825"/>
        <item m="1" x="1854"/>
        <item m="1" x="1885"/>
        <item m="1" x="1908"/>
        <item m="1" x="1776"/>
        <item m="1" x="1803"/>
        <item m="1" x="1827"/>
        <item m="1" x="1856"/>
        <item m="1" x="1888"/>
        <item m="1" x="1910"/>
        <item m="1" x="1780"/>
        <item m="1" x="1806"/>
        <item m="1" x="1830"/>
        <item m="1" x="1859"/>
        <item m="1" x="1891"/>
        <item m="1" x="1912"/>
        <item m="1" x="1782"/>
        <item m="1" x="1808"/>
        <item m="1" x="1833"/>
        <item m="1" x="1863"/>
        <item m="1" x="1894"/>
        <item m="1" x="1915"/>
        <item m="1" x="1785"/>
        <item m="1" x="5104"/>
        <item m="1" x="6373"/>
        <item m="1" x="1342"/>
        <item m="1" x="2519"/>
        <item m="1" x="3906"/>
        <item m="1" x="5116"/>
        <item m="1" x="6411"/>
        <item m="1" x="1365"/>
        <item m="1" x="2536"/>
        <item m="1" x="3925"/>
        <item m="1" x="5134"/>
        <item m="1" x="1379"/>
        <item m="1" x="2552"/>
        <item m="1" x="3953"/>
        <item m="1" x="5841"/>
        <item m="1" x="1401"/>
        <item m="1" x="2567"/>
        <item m="1" x="4652"/>
        <item m="1" x="5859"/>
        <item m="1" x="1421"/>
        <item m="1" x="3354"/>
        <item m="1" x="4672"/>
        <item m="1" x="5883"/>
        <item m="1" x="1934"/>
        <item m="1" x="3379"/>
        <item m="1" x="4702"/>
        <item m="1" x="5915"/>
        <item m="1" x="7595"/>
        <item m="1" x="1955"/>
        <item m="1" x="3394"/>
        <item m="1" x="4726"/>
        <item m="1" x="5928"/>
        <item m="1" x="7627"/>
        <item m="1" x="1979"/>
        <item m="1" x="3416"/>
        <item m="1" x="4749"/>
        <item m="1" x="5941"/>
        <item m="1" x="7649"/>
        <item m="1" x="2000"/>
        <item m="1" x="3436"/>
        <item m="1" x="4764"/>
        <item m="1" x="5951"/>
        <item m="1" x="1319"/>
        <item m="1" x="2503"/>
        <item m="1" x="3891"/>
        <item m="1" x="5105"/>
        <item m="1" x="6377"/>
        <item m="1" x="3408"/>
        <item m="1" x="3428"/>
        <item m="1" x="3452"/>
        <item m="1" x="3480"/>
        <item m="1" x="3504"/>
        <item m="1" x="3525"/>
        <item m="1" x="3545"/>
        <item m="1" x="3565"/>
        <item m="1" x="3587"/>
        <item m="1" x="3390"/>
        <item m="1" x="3411"/>
        <item m="1" x="3431"/>
        <item m="1" x="3455"/>
        <item m="1" x="3484"/>
        <item m="1" x="3506"/>
        <item m="1" x="3527"/>
        <item m="1" x="3547"/>
        <item m="1" x="3567"/>
        <item m="1" x="3588"/>
        <item m="1" x="3391"/>
        <item m="1" x="3413"/>
        <item m="1" x="3433"/>
        <item m="1" x="3459"/>
        <item m="1" x="3487"/>
        <item m="1" x="3509"/>
        <item m="1" x="3530"/>
        <item m="1" x="3548"/>
        <item m="1" x="3568"/>
        <item m="1" x="3589"/>
        <item m="1" x="3392"/>
        <item m="1" x="3414"/>
        <item m="1" x="3434"/>
        <item m="1" x="3460"/>
        <item m="1" x="3488"/>
        <item m="1" x="3510"/>
        <item m="1" x="3531"/>
        <item m="1" x="3549"/>
        <item m="1" x="3569"/>
        <item m="1" x="3591"/>
        <item m="1" x="3393"/>
        <item m="1" x="3415"/>
        <item m="1" x="3435"/>
        <item m="1" x="3462"/>
        <item m="1" x="3489"/>
        <item m="1" x="3512"/>
        <item m="1" x="3532"/>
        <item m="1" x="3550"/>
        <item m="1" x="3570"/>
        <item m="1" x="3593"/>
        <item m="1" x="3397"/>
        <item m="1" x="3419"/>
        <item m="1" x="3439"/>
        <item m="1" x="3464"/>
        <item m="1" x="3490"/>
        <item m="1" x="3513"/>
        <item m="1" x="3533"/>
        <item m="1" x="3551"/>
        <item m="1" x="3572"/>
        <item m="1" x="3596"/>
        <item m="1" x="3398"/>
        <item m="1" x="3420"/>
        <item m="1" x="3440"/>
        <item m="1" x="3466"/>
        <item m="1" x="3492"/>
        <item m="1" x="3515"/>
        <item m="1" x="3534"/>
        <item m="1" x="3552"/>
        <item m="1" x="3573"/>
        <item m="1" x="3597"/>
        <item m="1" x="3399"/>
        <item m="1" x="3421"/>
        <item m="1" x="3441"/>
        <item m="1" x="3467"/>
        <item m="1" x="3493"/>
        <item m="1" x="3516"/>
        <item m="1" x="3535"/>
        <item m="1" x="3553"/>
        <item m="1" x="3574"/>
        <item m="1" x="3598"/>
        <item m="1" x="3401"/>
        <item m="1" x="3423"/>
        <item m="1" x="3443"/>
        <item m="1" x="3469"/>
        <item m="1" x="3494"/>
        <item m="1" x="3517"/>
        <item m="1" x="3536"/>
        <item m="1" x="3554"/>
        <item m="1" x="3575"/>
        <item m="1" x="3599"/>
        <item m="1" x="3402"/>
        <item m="1" x="3424"/>
        <item m="1" x="3444"/>
        <item m="1" x="3470"/>
        <item m="1" x="3495"/>
        <item m="1" x="3518"/>
        <item m="1" x="3537"/>
        <item m="1" x="3555"/>
        <item m="1" x="3576"/>
        <item m="1" x="3601"/>
        <item m="1" x="6769"/>
        <item m="1" x="6810"/>
        <item m="1" x="6842"/>
        <item m="1" x="6872"/>
        <item m="1" x="6898"/>
        <item m="1" x="6923"/>
        <item m="1" x="6772"/>
        <item m="1" x="6814"/>
        <item m="1" x="6846"/>
        <item m="1" x="6875"/>
        <item m="1" x="6901"/>
        <item m="1" x="6926"/>
        <item m="1" x="6774"/>
        <item m="1" x="6816"/>
        <item m="1" x="6848"/>
        <item m="1" x="6877"/>
        <item m="1" x="6903"/>
        <item m="1" x="6929"/>
        <item m="1" x="4642"/>
        <item m="1" x="4650"/>
        <item m="1" x="4655"/>
        <item m="1" x="4665"/>
        <item m="1" x="4675"/>
        <item m="1" x="4692"/>
        <item m="1" x="4705"/>
        <item m="1" x="4718"/>
        <item m="1" x="4729"/>
        <item m="1" x="3385"/>
        <item m="1" x="3389"/>
        <item m="1" x="3406"/>
        <item m="1" x="3410"/>
        <item m="1" x="3426"/>
        <item m="1" x="3430"/>
        <item m="1" x="3446"/>
        <item m="1" x="3454"/>
        <item m="1" x="3474"/>
        <item m="1" x="3482"/>
        <item m="1" x="2081"/>
        <item m="1" x="2091"/>
        <item m="1" x="2115"/>
        <item m="1" x="2129"/>
        <item m="1" x="2155"/>
        <item m="1" x="2174"/>
        <item m="1" x="7825"/>
        <item m="1" x="3980"/>
        <item m="1" x="5165"/>
        <item m="1" x="6467"/>
        <item m="1" x="7707"/>
        <item m="1" x="2068"/>
        <item m="1" x="3511"/>
        <item m="1" x="1439"/>
        <item m="1" x="2590"/>
        <item m="1" x="4054"/>
        <item m="1" x="5211"/>
        <item m="1" x="6518"/>
        <item m="1" x="7728"/>
        <item m="1" x="2142"/>
        <item m="1" x="3190"/>
        <item m="1" x="2498"/>
        <item m="1" x="1838"/>
        <item m="1" x="1390"/>
        <item m="1" x="7549"/>
        <item m="1" x="4563"/>
        <item m="1" x="3881"/>
        <item m="1" x="3301"/>
        <item m="1" x="2561"/>
        <item m="1" x="1927"/>
        <item m="1" x="5746"/>
        <item m="1" x="5101"/>
        <item m="1" x="4620"/>
        <item m="1" x="3971"/>
        <item m="1" x="3366"/>
        <item m="1" x="7011"/>
        <item m="1" x="6351"/>
        <item m="1" x="5814"/>
        <item m="1" x="5156"/>
        <item m="1" x="4681"/>
        <item m="1" x="1446"/>
        <item m="1" x="7626"/>
        <item m="1" x="7075"/>
        <item m="1" x="6459"/>
        <item m="1" x="5892"/>
        <item m="1" x="2596"/>
        <item m="1" x="1975"/>
        <item m="1" x="1513"/>
        <item m="1" x="7701"/>
        <item m="1" x="7132"/>
        <item m="1" x="4072"/>
        <item m="1" x="3412"/>
        <item m="1" x="2672"/>
        <item m="1" x="2059"/>
        <item m="1" x="1594"/>
        <item m="1" x="4412"/>
        <item m="1" x="4419"/>
        <item m="1" x="4448"/>
        <item m="1" x="4457"/>
        <item m="1" x="4485"/>
        <item m="1" x="4493"/>
        <item m="1" x="4511"/>
        <item m="1" x="4515"/>
        <item m="1" x="4532"/>
        <item m="1" x="3080"/>
        <item m="1" x="3106"/>
        <item m="1" x="3117"/>
        <item m="1" x="3143"/>
        <item m="1" x="3154"/>
        <item m="1" x="3179"/>
        <item m="1" x="3193"/>
        <item m="1" x="3219"/>
        <item m="1" x="3232"/>
        <item m="1" x="3265"/>
        <item m="1" x="1766"/>
        <item m="1" x="1779"/>
        <item m="1" x="1793"/>
        <item m="1" x="1805"/>
        <item m="1" x="1817"/>
        <item m="1" x="1829"/>
        <item m="1" x="1843"/>
        <item m="1" x="1858"/>
        <item m="1" x="1875"/>
        <item m="1" x="1890"/>
        <item m="1" x="7466"/>
        <item m="1" x="7483"/>
        <item m="1" x="5874"/>
        <item m="1" x="5791"/>
        <item m="1" x="5876"/>
        <item m="1" x="5796"/>
        <item m="1" x="5881"/>
        <item m="1" x="5797"/>
        <item m="1" x="5886"/>
        <item m="1" x="2162"/>
        <item m="1" x="3557"/>
        <item m="1" x="4827"/>
        <item m="1" x="6014"/>
        <item m="1" x="7278"/>
        <item m="1" x="2205"/>
        <item m="1" x="3578"/>
        <item m="1" x="4840"/>
        <item m="1" x="6024"/>
        <item m="1" x="2246"/>
        <item m="1" x="3603"/>
        <item m="1" x="4860"/>
        <item m="1" x="6823"/>
        <item m="1" x="2274"/>
        <item m="1" x="3624"/>
        <item m="1" x="5388"/>
        <item m="1" x="6854"/>
        <item m="1" x="4842"/>
        <item m="1" x="4862"/>
        <item m="1" x="4884"/>
        <item m="1" x="4901"/>
        <item m="1" x="4915"/>
        <item m="1" x="4940"/>
        <item m="1" x="4968"/>
        <item m="1" x="4996"/>
        <item m="1" x="5019"/>
        <item m="1" x="4831"/>
        <item m="1" x="4846"/>
        <item m="1" x="4867"/>
        <item m="1" x="4888"/>
        <item m="1" x="4905"/>
        <item m="1" x="4918"/>
        <item m="1" x="4943"/>
        <item m="1" x="4969"/>
        <item m="1" x="4997"/>
        <item m="1" x="5020"/>
        <item m="1" x="4832"/>
        <item m="1" x="4847"/>
        <item m="1" x="4868"/>
        <item m="1" x="4889"/>
        <item m="1" x="4906"/>
        <item m="1" x="4919"/>
        <item m="1" x="4944"/>
        <item m="1" x="4970"/>
        <item m="1" x="4998"/>
        <item m="1" x="5021"/>
        <item m="1" x="2296"/>
        <item m="1" x="4287"/>
        <item m="1" x="5432"/>
        <item m="1" x="6883"/>
        <item m="1" x="2897"/>
        <item m="1" x="4307"/>
        <item m="1" x="5480"/>
        <item m="1" x="6908"/>
        <item m="1" x="1702"/>
        <item m="1" x="4833"/>
        <item m="1" x="4848"/>
        <item m="1" x="4869"/>
        <item m="1" x="4891"/>
        <item m="1" x="4907"/>
        <item m="1" x="4920"/>
        <item m="1" x="4946"/>
        <item m="1" x="4972"/>
        <item m="1" x="5000"/>
        <item m="1" x="1343"/>
        <item m="1" x="2520"/>
        <item m="1" x="3907"/>
        <item m="1" x="6566"/>
        <item m="1" x="6604"/>
        <item m="1" x="6627"/>
        <item m="1" x="6643"/>
        <item m="1" x="6658"/>
        <item m="1" x="6683"/>
        <item m="1" x="6712"/>
        <item m="1" x="6742"/>
        <item m="1" x="6779"/>
        <item m="1" x="6532"/>
        <item m="1" x="6567"/>
        <item m="1" x="6605"/>
        <item m="1" x="6628"/>
        <item m="1" x="6644"/>
        <item m="1" x="6659"/>
        <item m="1" x="6684"/>
        <item m="1" x="6713"/>
        <item m="1" x="6743"/>
        <item m="1" x="6781"/>
        <item m="1" x="6533"/>
        <item m="1" x="6568"/>
        <item m="1" x="6606"/>
        <item m="1" x="6629"/>
        <item m="1" x="6645"/>
        <item m="1" x="6660"/>
        <item m="1" x="6685"/>
        <item m="1" x="6714"/>
        <item m="1" x="6744"/>
        <item m="1" x="6784"/>
        <item m="1" x="6534"/>
        <item m="1" x="6569"/>
        <item m="1" x="6608"/>
        <item m="1" x="6630"/>
        <item m="1" x="6646"/>
        <item m="1" x="6661"/>
        <item m="1" x="6687"/>
        <item m="1" x="6715"/>
        <item m="1" x="6745"/>
        <item m="1" x="6786"/>
        <item m="1" x="6535"/>
        <item m="1" x="6570"/>
        <item m="1" x="6609"/>
        <item m="1" x="6631"/>
        <item m="1" x="6647"/>
        <item m="1" x="6662"/>
        <item m="1" x="6688"/>
        <item m="1" x="6716"/>
        <item m="1" x="6746"/>
        <item m="1" x="6788"/>
        <item m="1" x="6537"/>
        <item m="1" x="6572"/>
        <item m="1" x="6611"/>
        <item m="1" x="6634"/>
        <item m="1" x="6649"/>
        <item m="1" x="6664"/>
        <item m="1" x="6691"/>
        <item m="1" x="6719"/>
        <item m="1" x="6748"/>
        <item m="1" x="6791"/>
        <item m="1" x="6539"/>
        <item m="1" x="6573"/>
        <item m="1" x="6612"/>
        <item m="1" x="6635"/>
        <item m="1" x="6650"/>
        <item m="1" x="6666"/>
        <item m="1" x="6693"/>
        <item m="1" x="6721"/>
        <item m="1" x="6751"/>
        <item m="1" x="6794"/>
        <item m="1" x="6540"/>
        <item m="1" x="6574"/>
        <item m="1" x="6614"/>
        <item m="1" x="6636"/>
        <item m="1" x="6652"/>
        <item m="1" x="6671"/>
        <item m="1" x="6697"/>
        <item m="1" x="6724"/>
        <item m="1" x="6753"/>
        <item m="1" x="6796"/>
        <item m="1" x="6541"/>
        <item m="1" x="6575"/>
        <item m="1" x="6615"/>
        <item m="1" x="6637"/>
        <item m="1" x="6653"/>
        <item m="1" x="6673"/>
        <item m="1" x="6699"/>
        <item m="1" x="6726"/>
        <item m="1" x="6755"/>
        <item m="1" x="6798"/>
        <item m="1" x="6542"/>
        <item m="1" x="6576"/>
        <item m="1" x="6616"/>
        <item m="1" x="6638"/>
        <item m="1" x="6654"/>
        <item m="1" x="6675"/>
        <item m="1" x="6701"/>
        <item m="1" x="6728"/>
        <item m="1" x="6757"/>
        <item m="1" x="6800"/>
        <item m="1" x="2920"/>
        <item m="1" x="2949"/>
        <item m="1" x="2980"/>
        <item m="1" x="3013"/>
        <item m="1" x="3045"/>
        <item m="1" x="3082"/>
        <item m="1" x="3118"/>
        <item m="1" x="3155"/>
        <item m="1" x="3196"/>
        <item m="1" x="3242"/>
        <item m="1" x="2921"/>
        <item m="1" x="2951"/>
        <item m="1" x="2982"/>
        <item m="1" x="3015"/>
        <item m="1" x="3047"/>
        <item m="1" x="3084"/>
        <item m="1" x="3121"/>
        <item m="1" x="3157"/>
        <item m="1" x="3198"/>
        <item m="1" x="3244"/>
        <item m="1" x="2923"/>
        <item m="1" x="2953"/>
        <item m="1" x="2984"/>
        <item m="1" x="3017"/>
        <item m="1" x="3049"/>
        <item m="1" x="3086"/>
        <item m="1" x="3123"/>
        <item m="1" x="3159"/>
        <item m="1" x="3200"/>
        <item m="1" x="3246"/>
        <item m="1" x="2925"/>
        <item m="1" x="2956"/>
        <item m="1" x="2987"/>
        <item m="1" x="3020"/>
        <item m="1" x="3052"/>
        <item m="1" x="3089"/>
        <item m="1" x="3126"/>
        <item m="1" x="3162"/>
        <item m="1" x="3203"/>
        <item m="1" x="3249"/>
        <item m="1" x="2928"/>
        <item m="1" x="2959"/>
        <item m="1" x="2990"/>
        <item m="1" x="3024"/>
        <item m="1" x="3056"/>
        <item m="1" x="3093"/>
        <item m="1" x="3130"/>
        <item m="1" x="3166"/>
        <item m="1" x="3206"/>
        <item m="1" x="3252"/>
        <item m="1" x="2931"/>
        <item m="1" x="2962"/>
        <item m="1" x="2993"/>
        <item m="1" x="3027"/>
        <item m="1" x="3059"/>
        <item m="1" x="3096"/>
        <item m="1" x="3133"/>
        <item m="1" x="3169"/>
        <item m="1" x="3209"/>
        <item m="1" x="3255"/>
        <item m="1" x="2934"/>
        <item m="1" x="2965"/>
        <item m="1" x="2996"/>
        <item m="1" x="3030"/>
        <item m="1" x="3062"/>
        <item m="1" x="3099"/>
        <item m="1" x="3136"/>
        <item m="1" x="3172"/>
        <item m="1" x="3212"/>
        <item m="1" x="3258"/>
        <item m="1" x="2937"/>
        <item m="1" x="2968"/>
        <item m="1" x="2999"/>
        <item m="1" x="3033"/>
        <item m="1" x="3065"/>
        <item m="1" x="3102"/>
        <item m="1" x="3139"/>
        <item m="1" x="3175"/>
        <item m="1" x="3215"/>
        <item m="1" x="3261"/>
        <item m="1" x="2940"/>
        <item m="1" x="2971"/>
        <item m="1" x="3002"/>
        <item m="1" x="3036"/>
        <item m="1" x="3069"/>
        <item m="1" x="3107"/>
        <item m="1" x="3144"/>
        <item m="1" x="3180"/>
        <item m="1" x="3220"/>
        <item m="1" x="3266"/>
        <item m="1" x="2943"/>
        <item m="1" x="2974"/>
        <item m="1" x="3006"/>
        <item m="1" x="3039"/>
        <item m="1" x="3072"/>
        <item m="1" x="3110"/>
        <item m="1" x="3147"/>
        <item m="1" x="3184"/>
        <item m="1" x="3224"/>
        <item m="1" x="3270"/>
        <item m="1" x="6302"/>
        <item m="1" x="6342"/>
        <item m="1" x="6380"/>
        <item m="1" x="6304"/>
        <item m="1" x="6344"/>
        <item m="1" x="6382"/>
        <item m="1" x="6306"/>
        <item m="1" x="6346"/>
        <item m="1" x="6384"/>
        <item m="1" x="6309"/>
        <item m="1" x="6352"/>
        <item m="1" x="6389"/>
        <item m="1" x="2955"/>
        <item m="1" x="2986"/>
        <item m="1" x="3019"/>
        <item m="1" x="3051"/>
        <item m="1" x="3088"/>
        <item m="1" x="3125"/>
        <item m="1" x="3161"/>
        <item m="1" x="3202"/>
        <item m="1" x="3248"/>
        <item m="1" x="2927"/>
        <item m="1" x="2958"/>
        <item m="1" x="2989"/>
        <item m="1" x="3022"/>
        <item m="1" x="3054"/>
        <item m="1" x="3091"/>
        <item m="1" x="3128"/>
        <item m="1" x="3164"/>
        <item m="1" x="3205"/>
        <item m="1" x="3251"/>
        <item m="1" x="2930"/>
        <item m="1" x="2961"/>
        <item m="1" x="2992"/>
        <item m="1" x="3026"/>
        <item m="1" x="3058"/>
        <item m="1" x="3095"/>
        <item m="1" x="3132"/>
        <item m="1" x="3168"/>
        <item m="1" x="3208"/>
        <item m="1" x="3254"/>
        <item m="1" x="2933"/>
        <item m="1" x="2964"/>
        <item m="1" x="2995"/>
        <item m="1" x="3029"/>
        <item m="1" x="3061"/>
        <item m="1" x="3098"/>
        <item m="1" x="3135"/>
        <item m="1" x="3171"/>
        <item m="1" x="3211"/>
        <item m="1" x="3257"/>
        <item m="1" x="2936"/>
        <item m="1" x="2967"/>
        <item m="1" x="2998"/>
        <item m="1" x="3032"/>
        <item m="1" x="3064"/>
        <item m="1" x="3101"/>
        <item m="1" x="3138"/>
        <item m="1" x="3174"/>
        <item m="1" x="3214"/>
        <item m="1" x="3260"/>
        <item m="1" x="2939"/>
        <item m="1" x="2970"/>
        <item m="1" x="3001"/>
        <item m="1" x="3035"/>
        <item m="1" x="3067"/>
        <item m="1" x="3104"/>
        <item m="1" x="3141"/>
        <item m="1" x="3177"/>
        <item m="1" x="3217"/>
        <item m="1" x="3263"/>
        <item m="1" x="2942"/>
        <item m="1" x="2973"/>
        <item m="1" x="3004"/>
        <item m="1" x="3038"/>
        <item m="1" x="3071"/>
        <item m="1" x="3109"/>
        <item m="1" x="3146"/>
        <item m="1" x="3182"/>
        <item m="1" x="3222"/>
        <item m="1" x="3268"/>
        <item m="1" x="2945"/>
        <item m="1" x="2976"/>
        <item m="1" x="3008"/>
        <item m="1" x="3041"/>
        <item m="1" x="3074"/>
        <item m="1" x="3112"/>
        <item m="1" x="3149"/>
        <item m="1" x="3186"/>
        <item m="1" x="3226"/>
        <item m="1" x="3272"/>
        <item m="1" x="2946"/>
        <item m="1" x="2977"/>
        <item m="1" x="3009"/>
        <item m="1" x="3042"/>
        <item m="1" x="3075"/>
        <item m="1" x="3113"/>
        <item m="1" x="3150"/>
        <item m="1" x="3187"/>
        <item m="1" x="3227"/>
        <item m="1" x="3273"/>
        <item m="1" x="2947"/>
        <item m="1" x="2978"/>
        <item m="1" x="3010"/>
        <item m="1" x="3043"/>
        <item m="1" x="3076"/>
        <item m="1" x="3114"/>
        <item m="1" x="3151"/>
        <item m="1" x="3188"/>
        <item m="1" x="3228"/>
        <item m="1" x="3274"/>
        <item m="1" x="6308"/>
        <item m="1" x="6348"/>
        <item m="1" x="6386"/>
        <item m="1" x="6419"/>
        <item m="1" x="6440"/>
        <item m="1" x="6460"/>
        <item m="1" x="6486"/>
        <item m="1" x="6512"/>
        <item m="1" x="6547"/>
        <item m="1" x="6582"/>
        <item m="1" x="6311"/>
        <item m="1" x="6354"/>
        <item m="1" x="6391"/>
        <item m="1" x="6423"/>
        <item m="1" x="6442"/>
        <item m="1" x="6462"/>
        <item m="1" x="6488"/>
        <item m="1" x="6514"/>
        <item m="1" x="6549"/>
        <item m="1" x="6584"/>
        <item m="1" x="6314"/>
        <item m="1" x="6357"/>
        <item m="1" x="6394"/>
        <item m="1" x="6425"/>
        <item m="1" x="6444"/>
        <item m="1" x="6464"/>
        <item m="1" x="6490"/>
        <item m="1" x="6516"/>
        <item m="1" x="6551"/>
        <item m="1" x="6586"/>
        <item m="1" x="6317"/>
        <item m="1" x="6360"/>
        <item m="1" x="6397"/>
        <item m="1" x="6428"/>
        <item m="1" x="6446"/>
        <item m="1" x="6468"/>
        <item m="1" x="6492"/>
        <item m="1" x="6519"/>
        <item m="1" x="6553"/>
        <item m="1" x="6588"/>
        <item m="1" x="6320"/>
        <item m="1" x="6363"/>
        <item m="1" x="6400"/>
        <item m="1" x="6431"/>
        <item m="1" x="6449"/>
        <item m="1" x="6470"/>
        <item m="1" x="6494"/>
        <item m="1" x="6521"/>
        <item m="1" x="6555"/>
        <item m="1" x="6591"/>
        <item m="1" x="6323"/>
        <item m="1" x="6366"/>
        <item m="1" x="6404"/>
        <item m="1" x="6434"/>
        <item m="1" x="6452"/>
        <item m="1" x="6474"/>
        <item m="1" x="6497"/>
        <item m="1" x="6524"/>
        <item m="1" x="6557"/>
        <item m="1" x="6593"/>
        <item m="1" x="6326"/>
        <item m="1" x="5117"/>
        <item m="1" x="6412"/>
        <item m="1" x="1366"/>
        <item m="1" x="2537"/>
        <item m="1" x="3926"/>
        <item m="1" x="5135"/>
        <item m="1" x="1380"/>
        <item m="1" x="2553"/>
        <item m="1" x="3954"/>
        <item m="1" x="5842"/>
        <item m="1" x="1402"/>
        <item m="1" x="2568"/>
        <item m="1" x="4653"/>
        <item m="1" x="5860"/>
        <item m="1" x="1422"/>
        <item m="1" x="3355"/>
        <item m="1" x="4673"/>
        <item m="1" x="5884"/>
        <item m="1" x="1935"/>
        <item m="1" x="3380"/>
        <item m="1" x="4703"/>
        <item m="1" x="5916"/>
        <item m="1" x="7596"/>
        <item m="1" x="1956"/>
        <item m="1" x="3395"/>
        <item m="1" x="4727"/>
        <item m="1" x="5929"/>
        <item m="1" x="7628"/>
        <item m="1" x="1980"/>
        <item m="1" x="3417"/>
        <item m="1" x="4750"/>
        <item m="1" x="5942"/>
        <item m="1" x="7650"/>
        <item m="1" x="2001"/>
        <item m="1" x="3437"/>
        <item m="1" x="4765"/>
        <item m="1" x="5952"/>
        <item m="1" x="7674"/>
        <item m="1" x="2026"/>
        <item m="1" x="3463"/>
        <item m="1" x="4784"/>
        <item m="1" x="5973"/>
        <item m="1" x="1344"/>
        <item m="1" x="2522"/>
        <item m="1" x="3909"/>
        <item m="1" x="5118"/>
        <item m="1" x="6416"/>
        <item m="1" x="7744"/>
        <item m="1" x="7768"/>
        <item m="1" x="7796"/>
        <item m="1" x="7823"/>
        <item m="1" x="7851"/>
        <item m="1" x="7880"/>
        <item m="1" x="7909"/>
        <item m="1" x="7932"/>
        <item m="1" x="7954"/>
        <item m="1" x="7731"/>
        <item m="1" x="7745"/>
        <item m="1" x="7769"/>
        <item m="1" x="7797"/>
        <item m="1" x="7826"/>
        <item m="1" x="7852"/>
        <item m="1" x="7881"/>
        <item m="1" x="7910"/>
        <item m="1" x="7933"/>
        <item m="1" x="7955"/>
        <item m="1" x="7732"/>
        <item m="1" x="7746"/>
        <item m="1" x="7772"/>
        <item m="1" x="7800"/>
        <item m="1" x="7829"/>
        <item m="1" x="7855"/>
        <item m="1" x="7884"/>
        <item m="1" x="7911"/>
        <item m="1" x="7934"/>
        <item m="1" x="7956"/>
        <item m="1" x="7734"/>
        <item m="1" x="7749"/>
        <item m="1" x="7776"/>
        <item m="1" x="7804"/>
        <item m="1" x="7833"/>
        <item m="1" x="7859"/>
        <item m="1" x="7887"/>
        <item m="1" x="7914"/>
        <item m="1" x="7936"/>
        <item m="1" x="7958"/>
        <item m="1" x="7735"/>
        <item m="1" x="7750"/>
        <item m="1" x="7777"/>
        <item m="1" x="7805"/>
        <item m="1" x="7834"/>
        <item m="1" x="7860"/>
        <item m="1" x="7888"/>
        <item m="1" x="7915"/>
        <item m="1" x="7937"/>
        <item m="1" x="7959"/>
        <item m="1" x="7736"/>
        <item m="1" x="7751"/>
        <item m="1" x="7780"/>
        <item m="1" x="7807"/>
        <item m="1" x="7835"/>
        <item m="1" x="7861"/>
        <item m="1" x="7889"/>
        <item m="1" x="7916"/>
        <item m="1" x="7938"/>
        <item m="1" x="7961"/>
        <item m="1" x="7738"/>
        <item m="1" x="7753"/>
        <item m="1" x="7781"/>
        <item m="1" x="7808"/>
        <item m="1" x="7836"/>
        <item m="1" x="7862"/>
        <item m="1" x="7890"/>
        <item m="1" x="7917"/>
        <item m="1" x="7939"/>
        <item m="1" x="7962"/>
        <item m="1" x="7739"/>
        <item m="1" x="7754"/>
        <item m="1" x="7782"/>
        <item m="1" x="7809"/>
        <item m="1" x="7838"/>
        <item m="1" x="7866"/>
        <item m="1" x="7893"/>
        <item m="1" x="7919"/>
        <item m="1" x="7940"/>
        <item m="1" x="7963"/>
        <item m="1" x="7740"/>
        <item m="1" x="7755"/>
        <item m="1" x="7783"/>
        <item m="1" x="7810"/>
        <item m="1" x="7839"/>
        <item m="1" x="7867"/>
        <item m="1" x="7894"/>
        <item m="1" x="7920"/>
        <item m="1" x="7941"/>
        <item m="1" x="7964"/>
        <item m="1" x="7741"/>
        <item m="1" x="7756"/>
        <item m="1" x="7784"/>
        <item m="1" x="7811"/>
        <item m="1" x="7840"/>
        <item m="1" x="7869"/>
        <item m="1" x="7895"/>
        <item m="1" x="7921"/>
        <item m="1" x="7942"/>
        <item m="1" x="7965"/>
        <item m="1" x="4357"/>
        <item m="1" x="4385"/>
        <item m="1" x="4420"/>
        <item m="1" x="4458"/>
        <item m="1" x="4494"/>
        <item m="1" x="4516"/>
        <item m="1" x="4534"/>
        <item m="1" x="4548"/>
        <item m="1" x="4566"/>
        <item m="1" x="4582"/>
        <item m="1" x="4358"/>
        <item m="1" x="4387"/>
        <item m="1" x="4422"/>
        <item m="1" x="4460"/>
        <item m="1" x="4496"/>
        <item m="1" x="4518"/>
        <item m="1" x="4537"/>
        <item m="1" x="4550"/>
        <item m="1" x="4568"/>
        <item m="1" x="4584"/>
        <item m="1" x="4360"/>
        <item m="1" x="4389"/>
        <item m="1" x="4424"/>
        <item m="1" x="4462"/>
        <item m="1" x="4498"/>
        <item m="1" x="4520"/>
        <item m="1" x="4539"/>
        <item m="1" x="4552"/>
        <item m="1" x="5708"/>
        <item m="1" x="5711"/>
        <item m="1" x="5714"/>
        <item m="1" x="5717"/>
        <item m="1" x="5719"/>
        <item m="1" x="5724"/>
        <item m="1" x="5728"/>
        <item m="1" x="5749"/>
        <item m="1" x="5752"/>
        <item m="1" x="4556"/>
        <item m="1" x="4565"/>
        <item m="1" x="4573"/>
        <item m="1" x="4581"/>
        <item m="1" x="4591"/>
        <item m="1" x="4601"/>
        <item m="1" x="4607"/>
        <item m="1" x="4612"/>
        <item m="1" x="4623"/>
        <item m="1" x="4629"/>
        <item m="1" x="3296"/>
        <item m="1" x="3303"/>
        <item m="1" x="3313"/>
        <item m="1" x="3319"/>
        <item m="1" x="3329"/>
        <item m="1" x="3337"/>
        <item m="1" x="3347"/>
        <item m="1" x="3352"/>
        <item m="1" x="3369"/>
        <item m="1" x="3377"/>
        <item m="1" x="1923"/>
        <item m="1" x="1931"/>
        <item m="1" x="1938"/>
        <item m="1" x="1946"/>
        <item m="1" x="1963"/>
        <item m="1" x="1969"/>
        <item m="1" x="1987"/>
        <item m="1" x="1991"/>
        <item m="1" x="2009"/>
        <item m="1" x="2014"/>
        <item m="1" x="7646"/>
        <item m="1" x="7663"/>
        <item m="1" x="7670"/>
        <item m="1" x="7686"/>
        <item m="1" x="7691"/>
        <item m="1" x="7696"/>
        <item m="1" x="7703"/>
        <item m="1" x="7712"/>
        <item m="1" x="7716"/>
        <item m="1" x="7721"/>
        <item m="1" x="6483"/>
        <item m="1" x="6501"/>
        <item m="1" x="6509"/>
        <item m="1" x="6528"/>
        <item m="1" x="6543"/>
        <item m="1" x="6562"/>
        <item m="1" x="6577"/>
        <item m="1" x="6598"/>
        <item m="1" x="6617"/>
        <item m="1" x="6623"/>
        <item m="1" x="5241"/>
        <item m="1" x="5246"/>
        <item m="1" x="5250"/>
        <item m="1" x="5257"/>
        <item m="1" x="5262"/>
        <item m="1" x="5267"/>
        <item m="1" x="5271"/>
        <item m="1" x="5279"/>
        <item m="1" x="5284"/>
        <item m="1" x="4113"/>
        <item m="1" x="3449"/>
        <item m="1" x="2705"/>
        <item m="1" x="2120"/>
        <item m="1" x="5906"/>
        <item m="1" x="5239"/>
        <item m="1" x="4777"/>
        <item m="1" x="4204"/>
        <item m="1" x="3539"/>
        <item m="1" x="7138"/>
        <item m="1" x="6580"/>
        <item m="1" x="5959"/>
        <item m="1" x="5274"/>
        <item m="1" x="4816"/>
        <item m="1" x="1598"/>
        <item m="1" x="7759"/>
        <item m="1" x="7185"/>
        <item m="1" x="6668"/>
        <item m="1" x="5994"/>
        <item m="1" x="2784"/>
        <item m="1" x="2225"/>
        <item m="1" x="1674"/>
        <item m="1" x="7863"/>
        <item m="1" x="7254"/>
        <item m="1" x="4252"/>
        <item m="1" x="3584"/>
        <item m="1" x="2868"/>
        <item m="1" x="2325"/>
        <item m="1" x="1709"/>
        <item m="1" x="5298"/>
        <item m="1" x="4850"/>
        <item m="1" x="4280"/>
        <item m="1" x="3680"/>
        <item m="1" x="2913"/>
        <item m="1" x="6735"/>
        <item m="1" x="7307"/>
        <item m="1" x="7326"/>
        <item m="1" x="7340"/>
        <item m="1" x="7353"/>
        <item m="1" x="7365"/>
        <item m="1" x="7378"/>
        <item m="1" x="7392"/>
        <item m="1" x="7308"/>
        <item m="1" x="7327"/>
        <item m="1" x="7341"/>
        <item m="1" x="7354"/>
        <item m="1" x="7367"/>
        <item m="1" x="7380"/>
        <item m="1" x="7393"/>
        <item m="1" x="7309"/>
        <item m="1" x="7328"/>
        <item m="1" x="7342"/>
        <item m="1" x="7355"/>
        <item m="1" x="7368"/>
        <item m="1" x="7381"/>
        <item m="1" x="7394"/>
        <item m="1" x="7311"/>
        <item m="1" x="7329"/>
        <item m="1" x="7343"/>
        <item m="1" x="7356"/>
        <item m="1" x="7369"/>
        <item m="1" x="7382"/>
        <item m="1" x="7397"/>
        <item m="1" x="7312"/>
        <item m="1" x="7330"/>
        <item m="1" x="7344"/>
        <item m="1" x="7357"/>
        <item m="1" x="7370"/>
        <item m="1" x="7383"/>
        <item m="1" x="7398"/>
        <item m="1" x="7313"/>
        <item m="1" x="7331"/>
        <item m="1" x="7345"/>
        <item m="1" x="7358"/>
        <item m="1" x="7371"/>
        <item m="1" x="7384"/>
        <item m="1" x="7399"/>
        <item m="1" x="7314"/>
        <item m="1" x="7332"/>
        <item m="1" x="7346"/>
        <item m="1" x="7359"/>
        <item m="1" x="7372"/>
        <item m="1" x="7385"/>
        <item m="1" x="7400"/>
        <item m="1" x="7315"/>
        <item m="1" x="2917"/>
        <item m="1" x="1726"/>
        <item m="1" x="1728"/>
        <item m="1" x="7333"/>
        <item m="1" x="7347"/>
        <item m="1" x="7360"/>
        <item m="1" x="7373"/>
        <item m="1" x="7386"/>
        <item m="1" x="7402"/>
        <item m="1" x="7316"/>
        <item m="1" x="7334"/>
        <item m="1" x="7348"/>
        <item m="1" x="7361"/>
        <item m="1" x="7374"/>
        <item m="1" x="7387"/>
        <item m="1" x="7403"/>
        <item m="1" x="7319"/>
        <item m="1" x="7336"/>
        <item m="1" x="7349"/>
        <item m="1" x="7362"/>
        <item m="1" x="7375"/>
        <item m="1" x="7388"/>
        <item m="1" x="7404"/>
        <item m="1" x="3837"/>
        <item m="1" x="3853"/>
        <item m="1" x="3867"/>
        <item m="1" x="3883"/>
        <item m="1" x="3900"/>
        <item m="1" x="3919"/>
        <item m="1" x="3946"/>
        <item m="1" x="3982"/>
        <item m="1" x="4019"/>
        <item m="1" x="4056"/>
        <item m="1" x="3838"/>
        <item m="1" x="3855"/>
        <item m="1" x="3869"/>
        <item m="1" x="6051"/>
        <item m="1" x="6158"/>
        <item m="1" x="6220"/>
        <item m="1" x="6258"/>
        <item m="1" x="6052"/>
        <item m="1" x="6159"/>
        <item m="1" x="6221"/>
        <item m="1" x="6260"/>
        <item m="1" x="6058"/>
        <item m="1" x="6164"/>
        <item m="1" x="6222"/>
        <item m="1" x="6261"/>
        <item m="1" x="7724"/>
        <item m="1" x="2121"/>
        <item m="1" x="3543"/>
        <item m="1" x="4818"/>
        <item m="1" x="6000"/>
        <item m="1" x="7733"/>
        <item m="1" x="2165"/>
        <item m="1" x="3560"/>
        <item m="1" x="4829"/>
        <item m="1" x="6018"/>
        <item m="1" x="7747"/>
        <item m="1" x="2207"/>
        <item m="1" x="3580"/>
        <item m="1" x="4843"/>
        <item m="1" x="6028"/>
        <item m="1" x="7773"/>
        <item m="1" x="2247"/>
        <item m="1" x="3607"/>
        <item m="1" x="4863"/>
        <item m="1" x="6048"/>
        <item m="1" x="7801"/>
        <item m="1" x="2275"/>
        <item m="1" x="3630"/>
        <item m="1" x="4885"/>
        <item m="1" x="6085"/>
        <item m="1" x="7830"/>
        <item m="1" x="2300"/>
        <item m="1" x="3654"/>
        <item m="1" x="4902"/>
        <item m="1" x="6116"/>
        <item m="1" x="7856"/>
        <item m="1" x="6955"/>
        <item m="1" x="1320"/>
        <item m="1" x="2509"/>
        <item m="1" x="3896"/>
        <item m="1" x="5106"/>
        <item m="1" x="6964"/>
        <item m="1" x="1345"/>
        <item m="1" x="2527"/>
        <item m="1" x="3914"/>
        <item m="1" x="5121"/>
        <item m="1" x="6967"/>
        <item m="1" x="1367"/>
        <item m="1" x="2543"/>
        <item m="1" x="3934"/>
        <item m="1" x="5136"/>
        <item m="1" x="6976"/>
        <item m="1" x="1381"/>
        <item m="1" x="2554"/>
        <item m="1" x="3964"/>
        <item m="1" x="5150"/>
        <item m="1" x="6987"/>
        <item m="1" x="1404"/>
        <item m="1" x="2570"/>
        <item m="1" x="4007"/>
        <item m="1" x="5177"/>
        <item m="1" x="7001"/>
        <item m="1" x="1426"/>
        <item m="1" x="2582"/>
        <item m="1" x="4043"/>
        <item m="1" x="5199"/>
        <item m="1" x="7012"/>
        <item m="1" x="1448"/>
        <item m="1" x="2597"/>
        <item m="1" x="4080"/>
        <item m="1" x="5221"/>
        <item m="1" x="7024"/>
        <item m="1" x="1465"/>
        <item m="1" x="2607"/>
        <item m="1" x="4102"/>
        <item m="1" x="7045"/>
        <item m="1" x="1490"/>
        <item m="1" x="2634"/>
        <item m="1" x="7064"/>
        <item m="1" x="1503"/>
        <item m="1" x="4770"/>
        <item m="1" x="6956"/>
        <item m="1" x="1322"/>
        <item m="1" x="2510"/>
        <item m="1" x="3897"/>
        <item m="1" x="5107"/>
        <item m="1" x="3304"/>
        <item m="1" x="3314"/>
        <item m="1" x="3320"/>
        <item m="1" x="3330"/>
        <item m="1" x="3338"/>
        <item m="1" x="3348"/>
        <item m="1" x="3353"/>
        <item m="1" x="3370"/>
        <item m="1" x="3378"/>
        <item m="1" x="1924"/>
        <item m="1" x="1932"/>
        <item m="1" x="1939"/>
        <item m="1" x="1947"/>
        <item m="1" x="1964"/>
        <item m="1" x="1970"/>
        <item m="1" x="1988"/>
        <item m="1" x="1992"/>
        <item m="1" x="2010"/>
        <item m="1" x="2015"/>
        <item m="1" x="7647"/>
        <item m="1" x="7664"/>
        <item m="1" x="7671"/>
        <item m="1" x="7687"/>
        <item m="1" x="7692"/>
        <item m="1" x="7697"/>
        <item m="1" x="7704"/>
        <item m="1" x="7713"/>
        <item m="1" x="7717"/>
        <item m="1" x="7722"/>
        <item m="1" x="6484"/>
        <item m="1" x="6502"/>
        <item m="1" x="6510"/>
        <item m="1" x="6529"/>
        <item m="1" x="6544"/>
        <item m="1" x="6563"/>
        <item m="1" x="6578"/>
        <item m="1" x="6599"/>
        <item m="1" x="6618"/>
        <item m="1" x="6624"/>
        <item m="1" x="5242"/>
        <item m="1" x="5247"/>
        <item m="1" x="5251"/>
        <item m="1" x="5258"/>
        <item m="1" x="5263"/>
        <item m="1" x="5268"/>
        <item m="1" x="5272"/>
        <item m="1" x="5280"/>
        <item m="1" x="5285"/>
        <item m="1" x="5288"/>
        <item m="1" x="4248"/>
        <item m="1" x="4255"/>
        <item m="1" x="4260"/>
        <item m="1" x="4266"/>
        <item m="1" x="4270"/>
        <item m="1" x="4275"/>
        <item m="1" x="4277"/>
        <item m="1" x="2899"/>
        <item m="1" x="2906"/>
        <item m="1" x="3396"/>
        <item m="1" x="7651"/>
        <item m="1" x="2002"/>
        <item m="1" x="6581"/>
        <item m="1" x="5960"/>
        <item m="1" x="5275"/>
        <item m="1" x="4817"/>
        <item m="1" x="1599"/>
        <item m="1" x="7760"/>
        <item m="1" x="7186"/>
        <item m="1" x="6669"/>
        <item m="1" x="5995"/>
        <item m="1" x="2785"/>
        <item m="1" x="2226"/>
        <item m="1" x="1675"/>
        <item m="1" x="7864"/>
        <item m="1" x="7255"/>
        <item m="1" x="4253"/>
        <item m="1" x="3585"/>
        <item m="1" x="2869"/>
        <item m="1" x="2326"/>
        <item m="1" x="1710"/>
        <item m="1" x="5299"/>
        <item m="1" x="4851"/>
        <item m="1" x="4281"/>
        <item m="1" x="3681"/>
        <item m="1" x="2914"/>
        <item m="1" x="6736"/>
        <item m="1" x="6032"/>
        <item m="1" x="5407"/>
        <item m="1" x="4923"/>
        <item m="1" x="4336"/>
        <item m="1" x="7927"/>
        <item m="1" x="7317"/>
        <item m="1" x="6867"/>
        <item m="1" x="6138"/>
        <item m="1" x="5568"/>
        <item m="1" x="2372"/>
        <item m="1" x="1727"/>
        <item m="1" x="1729"/>
        <item m="1" x="1733"/>
        <item m="1" x="1735"/>
        <item m="1" x="1738"/>
        <item m="1" x="7395"/>
        <item m="1" x="7407"/>
        <item m="1" x="7410"/>
        <item m="1" x="7416"/>
        <item m="1" x="7419"/>
        <item m="1" x="7423"/>
        <item m="1" x="7428"/>
        <item m="1" x="7434"/>
        <item m="1" x="7449"/>
        <item m="1" x="6233"/>
        <item m="1" x="6237"/>
        <item m="1" x="5937"/>
        <item m="1" x="5948"/>
        <item m="1" x="5965"/>
        <item m="1" x="5978"/>
        <item m="1" x="5985"/>
        <item m="1" x="5990"/>
        <item m="1" x="6059"/>
        <item m="1" x="6165"/>
        <item m="1" x="6223"/>
        <item m="1" x="6262"/>
        <item m="1" x="6068"/>
        <item m="1" x="6173"/>
        <item m="1" x="6226"/>
        <item m="1" x="6266"/>
        <item m="1" x="6075"/>
        <item m="1" x="6179"/>
        <item m="1" x="6229"/>
        <item m="1" x="6272"/>
        <item m="1" x="7748"/>
        <item m="1" x="2208"/>
        <item m="1" x="3581"/>
        <item m="1" x="4844"/>
        <item m="1" x="6029"/>
        <item m="1" x="7774"/>
        <item m="1" x="2248"/>
        <item m="1" x="3608"/>
        <item m="1" x="4864"/>
        <item m="1" x="6049"/>
        <item m="1" x="7802"/>
        <item m="1" x="2276"/>
        <item m="1" x="3631"/>
        <item m="1" x="4886"/>
        <item m="1" x="6086"/>
        <item m="1" x="7831"/>
        <item m="1" x="2301"/>
        <item m="1" x="3655"/>
        <item m="1" x="4903"/>
        <item m="1" x="6117"/>
        <item m="1" x="7857"/>
        <item m="1" x="2319"/>
        <item m="1" x="2104"/>
        <item m="1" x="2144"/>
        <item m="1" x="2191"/>
        <item m="1" x="2071"/>
        <item m="1" x="2106"/>
        <item m="1" x="2146"/>
        <item m="1" x="2193"/>
        <item m="1" x="2075"/>
        <item m="1" x="2109"/>
        <item m="1" x="2149"/>
        <item m="1" x="2195"/>
        <item m="1" x="3676"/>
        <item m="1" x="4916"/>
        <item m="1" x="6136"/>
        <item m="1" x="7885"/>
        <item m="1" x="2337"/>
        <item m="1" x="3698"/>
        <item m="1" x="4941"/>
        <item m="1" x="7912"/>
        <item m="1" x="2355"/>
        <item m="1" x="3719"/>
        <item m="1" x="2077"/>
        <item m="1" x="2111"/>
        <item m="1" x="2151"/>
        <item m="1" x="2197"/>
        <item m="1" x="2079"/>
        <item m="1" x="2113"/>
        <item m="1" x="2153"/>
        <item m="1" x="2199"/>
        <item m="1" x="6968"/>
        <item m="1" x="1368"/>
        <item m="1" x="2544"/>
        <item m="1" x="4015"/>
        <item m="1" x="4052"/>
        <item m="1" x="4089"/>
        <item m="1" x="3978"/>
        <item m="1" x="4017"/>
        <item m="1" x="4053"/>
        <item m="1" x="4090"/>
        <item m="1" x="3981"/>
        <item m="1" x="4018"/>
        <item m="1" x="4055"/>
        <item m="1" x="4091"/>
        <item m="1" x="3984"/>
        <item m="1" x="4021"/>
        <item m="1" x="4058"/>
        <item m="1" x="4092"/>
        <item m="1" x="3989"/>
        <item m="1" x="4024"/>
        <item m="1" x="4061"/>
        <item m="1" x="4093"/>
        <item m="1" x="3991"/>
        <item m="1" x="4026"/>
        <item m="1" x="4063"/>
        <item m="1" x="4094"/>
        <item m="1" x="3993"/>
        <item m="1" x="4028"/>
        <item m="1" x="4065"/>
        <item m="1" x="4095"/>
        <item m="1" x="3995"/>
        <item m="1" x="4030"/>
        <item m="1" x="4067"/>
        <item m="1" x="4096"/>
        <item m="1" x="3997"/>
        <item m="1" x="4034"/>
        <item m="1" x="4071"/>
        <item m="1" x="4099"/>
        <item m="1" x="3999"/>
        <item m="1" x="4037"/>
        <item m="1" x="4074"/>
        <item m="1" x="4100"/>
        <item m="1" x="7238"/>
        <item m="1" x="7265"/>
        <item m="1" x="7293"/>
        <item m="1" x="7219"/>
        <item m="1" x="7241"/>
        <item m="1" x="7268"/>
        <item m="1" x="7295"/>
        <item m="1" x="7220"/>
        <item m="1" x="7242"/>
        <item m="1" x="7269"/>
        <item m="1" x="7296"/>
        <item m="1" x="7221"/>
        <item m="1" x="7243"/>
        <item m="1" x="7270"/>
        <item m="1" x="7297"/>
        <item m="1" x="7222"/>
        <item m="1" x="7244"/>
        <item m="1" x="7271"/>
        <item m="1" x="7298"/>
        <item m="1" x="7225"/>
        <item m="1" x="7247"/>
        <item m="1" x="7275"/>
        <item m="1" x="7300"/>
        <item m="1" x="7226"/>
        <item m="1" x="7248"/>
        <item m="1" x="7276"/>
        <item m="1" x="7301"/>
        <item m="1" x="7228"/>
        <item m="1" x="7251"/>
        <item m="1" x="7280"/>
        <item m="1" x="7302"/>
        <item m="1" x="7229"/>
        <item m="1" x="7252"/>
        <item m="1" x="7281"/>
        <item m="1" x="7303"/>
        <item m="1" x="7230"/>
        <item m="1" x="7253"/>
        <item m="1" x="7282"/>
        <item m="1" x="7304"/>
        <item m="1" x="3935"/>
        <item m="1" x="5137"/>
        <item m="1" x="6977"/>
        <item m="1" x="1382"/>
        <item m="1" x="2555"/>
        <item m="1" x="3965"/>
        <item m="1" x="5151"/>
        <item m="1" x="6988"/>
        <item m="1" x="1405"/>
        <item m="1" x="2571"/>
        <item m="1" x="4008"/>
        <item m="1" x="5178"/>
        <item m="1" x="7002"/>
        <item m="1" x="1427"/>
        <item m="1" x="2583"/>
        <item m="1" x="4044"/>
        <item m="1" x="5200"/>
        <item m="1" x="7013"/>
        <item m="1" x="1449"/>
        <item m="1" x="2598"/>
        <item m="1" x="4081"/>
        <item m="1" x="5222"/>
        <item m="1" x="7025"/>
        <item m="1" x="1466"/>
        <item m="1" x="2608"/>
        <item m="1" x="4103"/>
        <item m="1" x="7046"/>
        <item m="1" x="1491"/>
        <item m="1" x="2635"/>
        <item m="1" x="7065"/>
        <item m="1" x="1504"/>
        <item m="1" x="4771"/>
        <item m="1" x="7082"/>
        <item m="1" x="3471"/>
        <item m="1" x="4788"/>
        <item m="1" x="2056"/>
        <item m="1" x="3496"/>
        <item m="1" x="4801"/>
        <item m="1" x="6969"/>
        <item m="1" x="1370"/>
        <item m="1" x="2545"/>
        <item m="1" x="3937"/>
        <item m="1" x="5139"/>
        <item m="1" x="5187"/>
        <item m="1" x="5209"/>
        <item m="1" x="5229"/>
        <item m="1" x="5163"/>
        <item m="1" x="5189"/>
        <item m="1" x="5210"/>
        <item m="1" x="5230"/>
        <item m="1" x="5166"/>
        <item m="1" x="5190"/>
        <item m="1" x="5212"/>
        <item m="1" x="5231"/>
        <item m="1" x="5167"/>
        <item m="1" x="5191"/>
        <item m="1" x="5213"/>
        <item m="1" x="5232"/>
        <item m="1" x="5170"/>
        <item m="1" x="5193"/>
        <item m="1" x="5215"/>
        <item m="1" x="5233"/>
        <item m="1" x="5171"/>
        <item m="1" x="5194"/>
        <item m="1" x="5216"/>
        <item m="1" x="5234"/>
        <item m="1" x="5172"/>
        <item m="1" x="5195"/>
        <item m="1" x="5217"/>
        <item m="1" x="5235"/>
        <item m="1" x="5173"/>
        <item m="1" x="5196"/>
        <item m="1" x="5218"/>
        <item m="1" x="5236"/>
        <item m="1" x="5174"/>
        <item m="1" x="5197"/>
        <item m="1" x="5219"/>
        <item m="1" x="5237"/>
        <item m="1" x="5175"/>
        <item m="1" x="5198"/>
        <item m="1" x="5220"/>
        <item m="1" x="5238"/>
        <item m="1" x="2565"/>
        <item m="1" x="2573"/>
        <item m="1" x="2578"/>
        <item m="1" x="2585"/>
        <item m="1" x="2589"/>
        <item m="1" x="2600"/>
        <item m="1" x="2604"/>
        <item m="1" x="2610"/>
        <item m="1" x="2625"/>
        <item m="1" x="1463"/>
        <item m="1" x="1472"/>
        <item m="1" x="1488"/>
        <item m="1" x="1496"/>
        <item m="1" x="1501"/>
        <item m="1" x="1508"/>
        <item m="1" x="1516"/>
        <item m="1" x="1521"/>
        <item m="1" x="1528"/>
        <item m="1" x="1543"/>
        <item m="1" x="7092"/>
        <item m="1" x="7098"/>
        <item m="1" x="7107"/>
        <item m="1" x="7113"/>
        <item m="1" x="7120"/>
        <item m="1" x="7127"/>
        <item m="1" x="7136"/>
        <item m="1" x="7146"/>
        <item m="1" x="7152"/>
        <item m="1" x="7161"/>
        <item m="1" x="5921"/>
        <item m="1" x="5926"/>
        <item m="1" x="5934"/>
        <item m="1" x="5940"/>
        <item m="1" x="5945"/>
        <item m="1" x="5949"/>
        <item m="1" x="5955"/>
        <item m="1" x="5971"/>
        <item m="1" x="5974"/>
        <item m="1" x="5979"/>
        <item m="1" x="4793"/>
        <item m="1" x="4799"/>
        <item m="1" x="4804"/>
        <item m="1" x="4807"/>
        <item m="1" x="4810"/>
        <item m="1" x="4813"/>
        <item m="1" x="4821"/>
        <item m="1" x="4824"/>
        <item m="1" x="4834"/>
        <item m="1" x="3605"/>
        <item m="1" x="3616"/>
        <item m="1" x="3627"/>
        <item m="1" x="3639"/>
        <item m="1" x="3649"/>
        <item m="1" x="1981"/>
        <item m="1" x="3418"/>
        <item m="1" x="6430"/>
        <item m="1" x="7675"/>
        <item m="1" x="2027"/>
        <item m="1" x="7412"/>
        <item m="1" x="6961"/>
        <item m="1" x="6241"/>
        <item m="1" x="5718"/>
        <item m="1" x="5093"/>
        <item m="1" x="1762"/>
        <item m="1" x="1335"/>
        <item m="1" x="7460"/>
        <item m="1" x="6992"/>
        <item m="1" x="6293"/>
        <item m="1" x="3229"/>
        <item m="1" x="2515"/>
        <item m="1" x="1868"/>
        <item m="1" x="1410"/>
        <item m="1" x="7577"/>
        <item m="1" x="4579"/>
        <item m="1" x="3899"/>
        <item m="1" x="3318"/>
        <item m="1" x="2575"/>
        <item m="1" x="1942"/>
        <item m="1" x="5756"/>
        <item m="1" x="5111"/>
        <item m="1" x="4636"/>
        <item m="1" x="4010"/>
        <item m="1" x="3383"/>
        <item m="1" x="7021"/>
        <item m="1" x="6388"/>
        <item m="1" x="5834"/>
        <item m="1" x="5181"/>
        <item m="1" x="4708"/>
        <item m="1" x="1462"/>
        <item m="1" x="7645"/>
        <item m="1" x="7091"/>
        <item m="1" x="6482"/>
        <item m="1" x="5920"/>
        <item m="1" x="2399"/>
        <item m="1" x="2403"/>
        <item m="1" x="1210"/>
        <item m="1" x="1220"/>
        <item m="1" x="1233"/>
        <item m="1" x="1243"/>
        <item m="1" x="1257"/>
        <item m="1" x="1268"/>
        <item m="1" x="1287"/>
        <item m="1" x="6952"/>
        <item m="1" x="6954"/>
        <item m="1" x="6960"/>
        <item m="1" x="6963"/>
        <item m="1" x="6965"/>
        <item m="1" x="6966"/>
        <item m="1" x="6971"/>
        <item m="1" x="6975"/>
        <item m="1" x="6983"/>
        <item m="1" x="6986"/>
        <item m="1" x="5712"/>
        <item m="1" x="5716"/>
        <item m="1" x="4819"/>
        <item m="1" x="4830"/>
        <item m="1" x="4845"/>
        <item m="1" x="4866"/>
        <item m="1" x="6062"/>
        <item m="1" x="6168"/>
        <item m="1" x="6224"/>
        <item m="1" x="6263"/>
        <item m="1" x="6073"/>
        <item m="1" x="6177"/>
        <item m="1" x="6228"/>
        <item m="1" x="6269"/>
        <item m="1" x="6077"/>
        <item m="1" x="6181"/>
        <item m="1" x="6231"/>
        <item m="1" x="6274"/>
        <item m="1" x="7764"/>
        <item m="1" x="2231"/>
        <item m="1" x="3590"/>
        <item m="1" x="4854"/>
        <item m="1" x="6040"/>
        <item m="1" x="7793"/>
        <item m="1" x="2267"/>
        <item m="1" x="3618"/>
        <item m="1" x="4876"/>
        <item m="1" x="6067"/>
        <item m="1" x="7820"/>
        <item m="1" x="2291"/>
        <item m="1" x="3641"/>
        <item m="1" x="4896"/>
        <item m="1" x="6107"/>
        <item m="1" x="7848"/>
        <item m="1" x="2317"/>
        <item m="1" x="3663"/>
        <item m="1" x="4910"/>
        <item m="1" x="6128"/>
        <item m="1" x="7878"/>
        <item m="1" x="2335"/>
        <item m="1" x="7785"/>
        <item m="1" x="7812"/>
        <item m="1" x="7841"/>
        <item m="1" x="7870"/>
        <item m="1" x="7897"/>
        <item m="1" x="7757"/>
        <item m="1" x="7786"/>
        <item m="1" x="7813"/>
        <item m="1" x="7842"/>
        <item m="1" x="7872"/>
        <item m="1" x="7898"/>
        <item m="1" x="7758"/>
        <item m="1" x="7787"/>
        <item m="1" x="7814"/>
        <item m="1" x="7843"/>
        <item m="1" x="7873"/>
        <item m="1" x="7899"/>
        <item m="1" x="3685"/>
        <item m="1" x="4934"/>
        <item m="1" x="6150"/>
        <item m="1" x="7903"/>
        <item m="1" x="5981"/>
        <item m="1" x="3705"/>
        <item m="1" x="7925"/>
        <item m="1" x="2370"/>
        <item m="1" x="3726"/>
        <item m="1" x="5587"/>
        <item m="1" x="7946"/>
        <item m="1" x="2386"/>
        <item m="1" x="4376"/>
        <item m="1" x="5617"/>
        <item m="1" x="2979"/>
        <item m="1" x="4407"/>
        <item m="1" x="5647"/>
        <item m="1" x="1722"/>
        <item m="1" x="5674"/>
        <item m="1" x="7765"/>
        <item m="1" x="2233"/>
        <item m="1" x="3592"/>
        <item m="1" x="4855"/>
        <item m="1" x="6042"/>
        <item m="1" x="7794"/>
        <item m="1" x="2268"/>
        <item m="1" x="3619"/>
        <item m="1" x="4877"/>
        <item m="1" x="6071"/>
        <item m="1" x="7821"/>
        <item m="1" x="2292"/>
        <item m="1" x="3642"/>
        <item m="1" x="4897"/>
        <item m="1" x="6109"/>
        <item m="1" x="7849"/>
        <item m="1" x="7762"/>
        <item m="1" x="7789"/>
        <item m="1" x="7816"/>
        <item m="1" x="7844"/>
        <item m="1" x="7874"/>
        <item m="1" x="7900"/>
        <item m="1" x="7763"/>
        <item m="1" x="7790"/>
        <item m="1" x="7817"/>
        <item m="1" x="7845"/>
        <item m="1" x="7875"/>
        <item m="1" x="6972"/>
        <item m="1" x="1373"/>
        <item m="1" x="2550"/>
        <item m="1" x="3943"/>
        <item m="1" x="5144"/>
        <item m="1" x="6984"/>
        <item m="1" x="2640"/>
        <item m="1" x="2661"/>
        <item m="1" x="2682"/>
        <item m="1" x="2711"/>
        <item m="1" x="2746"/>
        <item m="1" x="2614"/>
        <item m="1" x="2642"/>
        <item m="1" x="2662"/>
        <item m="1" x="2683"/>
        <item m="1" x="2713"/>
        <item m="1" x="2748"/>
        <item m="1" x="2615"/>
        <item m="1" x="2643"/>
        <item m="1" x="2663"/>
        <item m="1" x="2684"/>
        <item m="1" x="2715"/>
        <item m="1" x="2750"/>
        <item m="1" x="2616"/>
        <item m="1" x="2644"/>
        <item m="1" x="2664"/>
        <item m="1" x="2685"/>
        <item m="1" x="2716"/>
        <item m="1" x="2751"/>
        <item m="1" x="2617"/>
        <item m="1" x="2645"/>
        <item m="1" x="2665"/>
        <item m="1" x="2686"/>
        <item m="1" x="2718"/>
        <item m="1" x="2752"/>
        <item m="1" x="2618"/>
        <item m="1" x="2646"/>
        <item m="1" x="2666"/>
        <item m="1" x="2687"/>
        <item m="1" x="2719"/>
        <item m="1" x="2753"/>
        <item m="1" x="2619"/>
        <item m="1" x="2647"/>
        <item m="1" x="2667"/>
        <item m="1" x="2688"/>
        <item m="1" x="2720"/>
        <item m="1" x="2754"/>
        <item m="1" x="2620"/>
        <item m="1" x="2648"/>
        <item m="1" x="2668"/>
        <item m="1" x="2689"/>
        <item m="1" x="2721"/>
        <item m="1" x="2755"/>
        <item m="1" x="2623"/>
        <item m="1" x="2651"/>
        <item m="1" x="2671"/>
        <item m="1" x="2692"/>
        <item m="1" x="2724"/>
        <item m="1" x="2758"/>
        <item m="1" x="2626"/>
        <item m="1" x="2652"/>
        <item m="1" x="2673"/>
        <item m="1" x="2694"/>
        <item m="1" x="2728"/>
        <item m="1" x="2761"/>
        <item m="1" x="6053"/>
        <item m="1" x="6095"/>
        <item m="1" x="6120"/>
        <item m="1" x="6141"/>
        <item m="1" x="6161"/>
        <item m="1" x="6030"/>
        <item m="1" x="6054"/>
        <item m="1" x="6096"/>
        <item m="1" x="6121"/>
        <item m="1" x="6143"/>
        <item m="1" x="6162"/>
        <item m="1" x="6031"/>
        <item m="1" x="6055"/>
        <item m="1" x="6098"/>
        <item m="1" x="6122"/>
        <item m="1" x="6144"/>
        <item m="1" x="6163"/>
        <item m="1" x="6034"/>
        <item m="1" x="6060"/>
        <item m="1" x="6099"/>
        <item m="1" x="6123"/>
        <item m="1" x="6145"/>
        <item m="1" x="6166"/>
        <item m="1" x="6035"/>
        <item m="1" x="6061"/>
        <item m="1" x="6101"/>
        <item m="1" x="6124"/>
        <item m="1" x="6146"/>
        <item m="1" x="6167"/>
        <item m="1" x="6038"/>
        <item m="1" x="6065"/>
        <item m="1" x="6105"/>
        <item m="1" x="6126"/>
        <item m="1" x="6148"/>
        <item m="1" x="6170"/>
        <item m="1" x="6039"/>
        <item m="1" x="6066"/>
        <item m="1" x="6106"/>
        <item m="1" x="6127"/>
        <item m="1" x="6149"/>
        <item m="1" x="6172"/>
        <item m="1" x="6041"/>
        <item m="1" x="6070"/>
        <item m="1" x="6108"/>
        <item m="1" x="6129"/>
        <item m="1" x="6151"/>
        <item m="1" x="6175"/>
        <item m="1" x="6043"/>
        <item m="1" x="6072"/>
        <item m="1" x="6110"/>
        <item m="1" x="6130"/>
        <item m="1" x="6152"/>
        <item m="1" x="6176"/>
        <item m="1" x="6045"/>
        <item m="1" x="6074"/>
        <item m="1" x="6111"/>
        <item m="1" x="6131"/>
        <item m="1" x="6153"/>
        <item m="1" x="6178"/>
        <item m="1" x="1394"/>
        <item m="1" x="2563"/>
        <item m="1" x="3976"/>
        <item m="1" x="5160"/>
        <item m="1" x="6996"/>
        <item m="1" x="1414"/>
        <item m="1" x="2576"/>
        <item m="1" x="4014"/>
        <item m="1" x="5185"/>
        <item m="1" x="7006"/>
        <item m="1" x="1435"/>
        <item m="1" x="2588"/>
        <item m="1" x="4051"/>
        <item m="1" x="5208"/>
        <item m="1" x="7017"/>
        <item m="1" x="1455"/>
        <item m="1" x="2603"/>
        <item m="1" x="4088"/>
        <item m="1" x="5228"/>
        <item m="1" x="7034"/>
        <item m="1" x="1475"/>
        <item m="1" x="2621"/>
        <item m="1" x="4119"/>
        <item m="1" x="7057"/>
        <item m="1" x="1497"/>
        <item m="1" x="2649"/>
        <item m="1" x="4761"/>
        <item m="1" x="7072"/>
        <item m="1" x="1510"/>
        <item m="1" x="3451"/>
        <item m="1" x="4781"/>
        <item m="1" x="7089"/>
        <item m="1" x="2041"/>
        <item m="1" x="3479"/>
        <item m="1" x="4796"/>
        <item m="1" x="7702"/>
        <item m="1" x="2061"/>
        <item m="1" x="3503"/>
        <item m="1" x="4806"/>
        <item m="1" x="7029"/>
        <item m="1" x="6973"/>
        <item m="1" x="7868"/>
        <item m="1" x="3945"/>
        <item m="1" x="5146"/>
        <item m="1" x="6762"/>
        <item m="1" x="6783"/>
        <item m="1" x="2564"/>
        <item m="1" x="3977"/>
        <item m="1" x="5162"/>
        <item m="1" x="6997"/>
        <item m="1" x="1416"/>
        <item m="1" x="2577"/>
        <item m="1" x="4016"/>
        <item m="1" x="5188"/>
        <item m="1" x="7007"/>
        <item m="1" x="1437"/>
        <item m="1" x="4132"/>
        <item m="1" x="4153"/>
        <item m="1" x="4177"/>
        <item m="1" x="4209"/>
        <item m="1" x="4232"/>
        <item m="1" x="4109"/>
        <item m="1" x="4135"/>
        <item m="1" x="4155"/>
        <item m="1" x="4179"/>
        <item m="1" x="4211"/>
        <item m="1" x="4233"/>
        <item m="1" x="4110"/>
        <item m="1" x="4136"/>
        <item m="1" x="4156"/>
        <item m="1" x="4180"/>
        <item m="1" x="4212"/>
        <item m="1" x="4234"/>
        <item m="1" x="4111"/>
        <item m="1" x="4137"/>
        <item m="1" x="4157"/>
        <item m="1" x="4181"/>
        <item m="1" x="4213"/>
        <item m="1" x="4235"/>
        <item m="1" x="4112"/>
        <item m="1" x="4138"/>
        <item m="1" x="4158"/>
        <item m="1" x="4183"/>
        <item m="1" x="4215"/>
        <item m="1" x="4236"/>
        <item m="1" x="4114"/>
        <item m="1" x="4139"/>
        <item m="1" x="4160"/>
        <item m="1" x="4184"/>
        <item m="1" x="4216"/>
        <item m="1" x="4237"/>
        <item m="1" x="4116"/>
        <item m="1" x="4141"/>
        <item m="1" x="4162"/>
        <item m="1" x="4186"/>
        <item m="1" x="4218"/>
        <item m="1" x="4239"/>
        <item m="1" x="4118"/>
        <item m="1" x="4143"/>
        <item m="1" x="4163"/>
        <item m="1" x="4187"/>
        <item m="1" x="4219"/>
        <item m="1" x="4240"/>
        <item m="1" x="4120"/>
        <item m="1" x="4144"/>
        <item m="1" x="4165"/>
        <item m="1" x="4189"/>
        <item m="1" x="4220"/>
        <item m="1" x="4241"/>
        <item m="1" x="4121"/>
        <item m="1" x="4145"/>
        <item m="1" x="4166"/>
        <item m="1" x="4190"/>
        <item m="1" x="4221"/>
        <item m="1" x="4242"/>
        <item m="1" x="1933"/>
        <item m="1" x="1940"/>
        <item m="1" x="1948"/>
        <item m="1" x="1965"/>
        <item m="1" x="1971"/>
        <item m="1" x="1989"/>
        <item m="1" x="1993"/>
        <item m="1" x="2011"/>
        <item m="1" x="2016"/>
        <item m="1" x="7648"/>
        <item m="1" x="7665"/>
        <item m="1" x="7672"/>
        <item m="1" x="7688"/>
        <item m="1" x="7693"/>
        <item m="1" x="7698"/>
        <item m="1" x="7705"/>
        <item m="1" x="7714"/>
        <item m="1" x="7718"/>
        <item m="1" x="7723"/>
        <item m="1" x="6485"/>
        <item m="1" x="6503"/>
        <item m="1" x="6511"/>
        <item m="1" x="6530"/>
        <item m="1" x="6545"/>
        <item m="1" x="6564"/>
        <item m="1" x="6579"/>
        <item m="1" x="6600"/>
        <item m="1" x="6619"/>
        <item m="1" x="6625"/>
        <item m="1" x="5243"/>
        <item m="1" x="5248"/>
        <item m="1" x="5252"/>
        <item m="1" x="5259"/>
        <item m="1" x="5264"/>
        <item m="1" x="5269"/>
        <item m="1" x="5273"/>
        <item m="1" x="5281"/>
        <item m="1" x="5286"/>
        <item m="1" x="5289"/>
        <item m="1" x="4249"/>
        <item m="1" x="4256"/>
        <item m="1" x="4261"/>
        <item m="1" x="4267"/>
        <item m="1" x="4271"/>
        <item m="1" x="4276"/>
        <item m="1" x="4278"/>
        <item m="1" x="2900"/>
        <item m="1" x="2907"/>
        <item m="1" x="2910"/>
        <item m="1" x="7652"/>
        <item m="1" x="2003"/>
        <item m="1" x="3438"/>
        <item m="1" x="5147"/>
        <item m="1" x="6448"/>
        <item m="1" x="7694"/>
        <item m="1" x="2049"/>
        <item m="1" x="7761"/>
        <item m="1" x="7187"/>
        <item m="1" x="6670"/>
        <item m="1" x="5996"/>
        <item m="1" x="2786"/>
        <item m="1" x="2227"/>
        <item m="1" x="1676"/>
        <item m="1" x="7865"/>
        <item m="1" x="7256"/>
        <item m="1" x="4254"/>
        <item m="1" x="3586"/>
        <item m="1" x="2870"/>
        <item m="1" x="2327"/>
        <item m="1" x="1711"/>
        <item m="1" x="5300"/>
        <item m="1" x="4852"/>
        <item m="1" x="4282"/>
        <item m="1" x="3682"/>
        <item m="1" x="2915"/>
        <item m="1" x="6737"/>
        <item m="1" x="6033"/>
        <item m="1" x="5408"/>
        <item m="1" x="4924"/>
        <item m="1" x="4337"/>
        <item m="1" x="7928"/>
        <item m="1" x="7318"/>
        <item m="1" x="6868"/>
        <item m="1" x="6139"/>
        <item m="1" x="5569"/>
        <item m="1" x="2373"/>
        <item m="1" x="1720"/>
        <item m="1" x="7994"/>
        <item m="1" x="7366"/>
        <item m="1" x="6949"/>
        <item m="1" x="3728"/>
        <item m="1" x="1730"/>
        <item m="1" x="1734"/>
        <item m="1" x="1736"/>
        <item m="1" x="1739"/>
        <item m="1" x="7396"/>
        <item m="1" x="7408"/>
        <item m="1" x="7411"/>
        <item m="1" x="7417"/>
        <item m="1" x="7420"/>
        <item m="1" x="7424"/>
        <item m="1" x="7429"/>
        <item m="1" x="7435"/>
        <item m="1" x="7450"/>
        <item m="1" x="6234"/>
        <item m="1" x="6238"/>
        <item m="1" x="6240"/>
        <item m="1" x="6244"/>
        <item m="1" x="6247"/>
        <item m="1" x="6250"/>
        <item m="1" x="6255"/>
        <item m="1" x="6264"/>
        <item m="1" x="6282"/>
        <item m="1" x="6289"/>
        <item m="1" x="5088"/>
        <item m="1" x="5092"/>
        <item m="1" x="3665"/>
        <item m="1" x="3687"/>
        <item m="1" x="6069"/>
        <item m="1" x="6174"/>
        <item m="1" x="6227"/>
        <item m="1" x="6267"/>
        <item m="1" x="6076"/>
        <item m="1" x="6180"/>
        <item m="1" x="6230"/>
        <item m="1" x="6273"/>
        <item m="1" x="6079"/>
        <item m="1" x="6183"/>
        <item m="1" x="6232"/>
        <item m="1" x="6276"/>
        <item m="1" x="7775"/>
        <item m="1" x="2249"/>
        <item m="1" x="3609"/>
        <item m="1" x="4865"/>
        <item m="1" x="6050"/>
        <item m="1" x="7803"/>
        <item m="1" x="2277"/>
        <item m="1" x="3632"/>
        <item m="1" x="4887"/>
        <item m="1" x="6087"/>
        <item m="1" x="7832"/>
        <item m="1" x="2302"/>
        <item m="1" x="3656"/>
        <item m="1" x="4904"/>
        <item m="1" x="6118"/>
        <item m="1" x="7858"/>
        <item m="1" x="2320"/>
        <item m="1" x="3677"/>
        <item m="1" x="4917"/>
        <item m="1" x="6137"/>
        <item m="1" x="7886"/>
        <item m="1" x="2338"/>
        <item m="1" x="3699"/>
        <item m="1" x="6689"/>
        <item m="1" x="6717"/>
        <item m="1" x="6747"/>
        <item m="1" x="6789"/>
        <item m="1" x="6831"/>
        <item m="1" x="6861"/>
        <item m="1" x="6889"/>
        <item m="1" x="6665"/>
        <item m="1" x="6692"/>
        <item m="1" x="6720"/>
        <item m="1" x="6749"/>
        <item m="1" x="6792"/>
        <item m="1" x="6832"/>
        <item m="1" x="6862"/>
        <item m="1" x="6890"/>
        <item m="1" x="6667"/>
        <item m="1" x="6694"/>
        <item m="1" x="6722"/>
        <item m="1" x="6752"/>
        <item m="1" x="6795"/>
        <item m="1" x="6833"/>
        <item m="1" x="6863"/>
        <item m="1" x="6891"/>
        <item m="1" x="4942"/>
        <item m="1" x="7913"/>
        <item m="1" x="2356"/>
        <item m="1" x="3720"/>
        <item m="1" x="7935"/>
        <item m="1" x="2380"/>
        <item m="1" x="5604"/>
        <item m="1" x="7957"/>
        <item m="1" x="6672"/>
        <item m="1" x="6698"/>
        <item m="1" x="6725"/>
        <item m="1" x="6754"/>
        <item m="1" x="6797"/>
        <item m="1" x="6835"/>
        <item m="1" x="6864"/>
        <item m="1" x="6892"/>
        <item m="1" x="6674"/>
        <item m="1" x="6700"/>
        <item m="1" x="6727"/>
        <item m="1" x="6756"/>
        <item m="1" x="6799"/>
        <item m="1" x="6978"/>
        <item m="1" x="1383"/>
        <item m="1" x="2556"/>
        <item m="1" x="1559"/>
        <item m="1" x="1583"/>
        <item m="1" x="1609"/>
        <item m="1" x="1627"/>
        <item m="1" x="1646"/>
        <item m="1" x="1662"/>
        <item m="1" x="1680"/>
        <item m="1" x="1564"/>
        <item m="1" x="1533"/>
        <item m="1" x="1560"/>
        <item m="1" x="1584"/>
        <item m="1" x="1610"/>
        <item m="1" x="1628"/>
        <item m="1" x="1647"/>
        <item m="1" x="1663"/>
        <item m="1" x="1681"/>
        <item m="1" x="1534"/>
        <item m="1" x="1561"/>
        <item m="1" x="1585"/>
        <item m="1" x="1611"/>
        <item m="1" x="1629"/>
        <item m="1" x="1648"/>
        <item m="1" x="1664"/>
        <item m="1" x="1682"/>
        <item m="1" x="1535"/>
        <item m="1" x="1562"/>
        <item m="1" x="1586"/>
        <item m="1" x="1612"/>
        <item m="1" x="1630"/>
        <item m="1" x="1649"/>
        <item m="1" x="1665"/>
        <item m="1" x="1684"/>
        <item m="1" x="1536"/>
        <item m="1" x="1563"/>
        <item m="1" x="1587"/>
        <item m="1" x="1613"/>
        <item m="1" x="1631"/>
        <item m="1" x="1650"/>
        <item m="1" x="1666"/>
        <item m="1" x="1685"/>
        <item m="1" x="1537"/>
        <item m="1" x="1565"/>
        <item m="1" x="1588"/>
        <item m="1" x="1614"/>
        <item m="1" x="1632"/>
        <item m="1" x="1651"/>
        <item m="1" x="1667"/>
        <item m="1" x="1686"/>
        <item m="1" x="1538"/>
        <item m="1" x="1566"/>
        <item m="1" x="1589"/>
        <item m="1" x="1615"/>
        <item m="1" x="1633"/>
        <item m="1" x="1652"/>
        <item m="1" x="1668"/>
        <item m="1" x="1687"/>
        <item m="1" x="1539"/>
        <item m="1" x="1567"/>
        <item m="1" x="1590"/>
        <item m="1" x="1616"/>
        <item m="1" x="1634"/>
        <item m="1" x="1653"/>
        <item m="1" x="1669"/>
        <item m="1" x="1688"/>
        <item m="1" x="1542"/>
        <item m="1" x="1570"/>
        <item m="1" x="1593"/>
        <item m="1" x="1619"/>
        <item m="1" x="1636"/>
        <item m="1" x="1654"/>
        <item m="1" x="1670"/>
        <item m="1" x="1689"/>
        <item m="1" x="1544"/>
        <item m="1" x="1571"/>
        <item m="1" x="1595"/>
        <item m="1" x="1622"/>
        <item m="1" x="1640"/>
        <item m="1" x="1657"/>
        <item m="1" x="1673"/>
        <item m="1" x="1692"/>
        <item m="1" x="4914"/>
        <item m="1" x="4945"/>
        <item m="1" x="4971"/>
        <item m="1" x="4999"/>
        <item m="1" x="5022"/>
        <item m="1" x="5041"/>
        <item m="1" x="5058"/>
        <item m="1" x="5074"/>
        <item m="1" x="4921"/>
        <item m="1" x="4947"/>
        <item m="1" x="4973"/>
        <item m="1" x="5001"/>
        <item m="1" x="5024"/>
        <item m="1" x="5042"/>
        <item m="1" x="5060"/>
        <item m="1" x="5075"/>
        <item m="1" x="4922"/>
        <item m="1" x="4948"/>
        <item m="1" x="4974"/>
        <item m="1" x="5002"/>
        <item m="1" x="5025"/>
        <item m="1" x="5043"/>
        <item m="1" x="5061"/>
        <item m="1" x="5076"/>
        <item m="1" x="4925"/>
        <item m="1" x="4951"/>
        <item m="1" x="4975"/>
        <item m="1" x="5003"/>
        <item m="1" x="5026"/>
        <item m="1" x="5044"/>
        <item m="1" x="5062"/>
        <item m="1" x="5077"/>
        <item m="1" x="4926"/>
        <item m="1" x="4952"/>
        <item m="1" x="4976"/>
        <item m="1" x="5004"/>
        <item m="1" x="5027"/>
        <item m="1" x="5045"/>
        <item m="1" x="5063"/>
        <item m="1" x="5078"/>
        <item m="1" x="4928"/>
        <item m="1" x="4955"/>
        <item m="1" x="4980"/>
        <item m="1" x="5005"/>
        <item m="1" x="5028"/>
        <item m="1" x="5046"/>
        <item m="1" x="5064"/>
        <item m="1" x="5079"/>
        <item m="1" x="4929"/>
        <item m="1" x="4956"/>
        <item m="1" x="4981"/>
        <item m="1" x="5006"/>
        <item m="1" x="5029"/>
        <item m="1" x="5047"/>
        <item m="1" x="5065"/>
        <item m="1" x="5081"/>
        <item m="1" x="4930"/>
        <item m="1" x="4958"/>
        <item m="1" x="4984"/>
        <item m="1" x="5009"/>
        <item m="1" x="5032"/>
        <item m="1" x="5050"/>
        <item m="1" x="5068"/>
        <item m="1" x="5082"/>
        <item m="1" x="4931"/>
        <item m="1" x="4959"/>
        <item m="1" x="4985"/>
        <item m="1" x="5010"/>
        <item m="1" x="5033"/>
        <item m="1" x="5051"/>
        <item m="1" x="5069"/>
        <item m="1" x="5083"/>
        <item m="1" x="4933"/>
        <item m="1" x="4960"/>
        <item m="1" x="4987"/>
        <item m="1" x="5011"/>
        <item m="1" x="5034"/>
        <item m="1" x="5052"/>
        <item m="1" x="5070"/>
        <item m="1" x="5084"/>
        <item m="1" x="3966"/>
        <item m="1" x="5152"/>
        <item m="1" x="6989"/>
        <item m="1" x="1406"/>
        <item m="1" x="2572"/>
        <item m="1" x="4009"/>
        <item m="1" x="5179"/>
        <item m="1" x="7003"/>
        <item m="1" x="1428"/>
        <item m="1" x="2584"/>
        <item m="1" x="4045"/>
        <item m="1" x="5201"/>
        <item m="1" x="7014"/>
        <item m="1" x="1450"/>
        <item m="1" x="2599"/>
        <item m="1" x="4082"/>
        <item m="1" x="5223"/>
        <item m="1" x="7026"/>
        <item m="1" x="1467"/>
        <item m="1" x="2609"/>
        <item m="1" x="4104"/>
        <item m="1" x="7047"/>
        <item m="1" x="1492"/>
        <item m="1" x="2636"/>
        <item m="1" x="7066"/>
        <item m="1" x="1505"/>
        <item m="1" x="4772"/>
        <item m="1" x="7083"/>
        <item m="1" x="3472"/>
        <item m="1" x="4789"/>
        <item m="1" x="2057"/>
        <item m="1" x="3497"/>
        <item m="1" x="4802"/>
        <item m="1" x="7711"/>
        <item m="1" x="2083"/>
        <item m="1" x="3519"/>
        <item m="1" x="4808"/>
        <item m="1" x="6979"/>
        <item m="1" x="1385"/>
        <item m="1" x="2557"/>
        <item m="1" x="3968"/>
        <item m="1" x="5154"/>
        <item m="1" x="2734"/>
        <item m="1" x="2766"/>
        <item m="1" x="2789"/>
        <item m="1" x="2813"/>
        <item m="1" x="2836"/>
        <item m="1" x="2857"/>
        <item m="1" x="2876"/>
        <item m="1" x="2701"/>
        <item m="1" x="2737"/>
        <item m="1" x="2769"/>
        <item m="1" x="2792"/>
        <item m="1" x="2816"/>
        <item m="1" x="2837"/>
        <item m="1" x="2858"/>
        <item m="1" x="2877"/>
        <item m="1" x="2702"/>
        <item m="1" x="2738"/>
        <item m="1" x="2770"/>
        <item m="1" x="2793"/>
        <item m="1" x="2817"/>
        <item m="1" x="2838"/>
        <item m="1" x="2859"/>
        <item m="1" x="2878"/>
        <item m="1" x="2703"/>
        <item m="1" x="2739"/>
        <item m="1" x="2771"/>
        <item m="1" x="2794"/>
        <item m="1" x="2818"/>
        <item m="1" x="2839"/>
        <item m="1" x="2860"/>
        <item m="1" x="2880"/>
        <item m="1" x="2704"/>
        <item m="1" x="2740"/>
        <item m="1" x="2772"/>
        <item m="1" x="2795"/>
        <item m="1" x="2819"/>
        <item m="1" x="2840"/>
        <item m="1" x="2861"/>
        <item m="1" x="2881"/>
        <item m="1" x="2706"/>
        <item m="1" x="2741"/>
        <item m="1" x="2774"/>
        <item m="1" x="2796"/>
        <item m="1" x="2820"/>
        <item m="1" x="2841"/>
        <item m="1" x="2862"/>
        <item m="1" x="2882"/>
        <item m="1" x="2707"/>
        <item m="1" x="2742"/>
        <item m="1" x="2775"/>
        <item m="1" x="2797"/>
        <item m="1" x="2821"/>
        <item m="1" x="2842"/>
        <item m="1" x="2863"/>
        <item m="1" x="2883"/>
        <item m="1" x="2708"/>
        <item m="1" x="2743"/>
        <item m="1" x="2776"/>
        <item m="1" x="2798"/>
        <item m="1" x="2822"/>
        <item m="1" x="2843"/>
        <item m="1" x="2864"/>
        <item m="1" x="2884"/>
        <item m="1" x="2712"/>
        <item m="1" x="2747"/>
        <item m="1" x="2779"/>
        <item m="1" x="2799"/>
        <item m="1" x="2823"/>
        <item m="1" x="2844"/>
        <item m="1" x="2865"/>
        <item m="1" x="2886"/>
        <item m="1" x="2714"/>
        <item m="1" x="2749"/>
        <item m="1" x="2780"/>
        <item m="1" x="2800"/>
        <item m="1" x="2824"/>
        <item m="1" x="2845"/>
        <item m="1" x="2866"/>
        <item m="1" x="2887"/>
        <item m="1" x="6135"/>
        <item m="1" x="7015"/>
        <item m="1" x="7018"/>
        <item m="1" x="7028"/>
        <item m="1" x="7038"/>
        <item m="1" x="7050"/>
        <item m="1" x="7060"/>
        <item m="1" x="7068"/>
        <item m="1" x="7077"/>
        <item m="1" x="7085"/>
        <item m="1" x="5805"/>
        <item m="1" x="5825"/>
        <item m="1" x="5831"/>
        <item m="1" x="5840"/>
        <item m="1" x="5849"/>
        <item m="1" x="5858"/>
        <item m="1" x="5867"/>
        <item m="1" x="5882"/>
        <item m="1" x="5895"/>
        <item m="1" x="5913"/>
        <item m="1" x="4677"/>
        <item m="1" x="4694"/>
        <item m="1" x="4706"/>
        <item m="1" x="4721"/>
        <item m="1" x="4731"/>
        <item m="1" x="4743"/>
        <item m="1" x="4753"/>
        <item m="1" x="4760"/>
        <item m="1" x="4769"/>
        <item m="1" x="4780"/>
        <item m="1" x="3432"/>
        <item m="1" x="3447"/>
        <item m="1" x="3457"/>
        <item m="1" x="3476"/>
        <item m="1" x="3485"/>
        <item m="1" x="3499"/>
        <item m="1" x="3507"/>
        <item m="1" x="3522"/>
        <item m="1" x="3528"/>
        <item m="1" x="3541"/>
        <item m="1" x="2093"/>
        <item m="1" x="2117"/>
        <item m="1" x="2132"/>
        <item m="1" x="2159"/>
        <item m="1" x="2177"/>
        <item m="1" x="2202"/>
        <item m="1" x="2219"/>
        <item m="1" x="2243"/>
        <item m="1" x="2260"/>
        <item m="1" x="2271"/>
        <item m="1" x="7770"/>
        <item m="1" x="7791"/>
        <item m="1" x="7798"/>
        <item m="1" x="7818"/>
        <item m="1" x="7827"/>
        <item m="1" x="7846"/>
        <item m="1" x="7853"/>
        <item m="1" x="7876"/>
        <item m="1" x="7882"/>
        <item m="1" x="7901"/>
        <item m="1" x="6678"/>
        <item m="1" x="6702"/>
        <item m="1" x="6708"/>
        <item m="1" x="6729"/>
        <item m="1" x="6738"/>
        <item m="1" x="6758"/>
        <item m="1" x="6767"/>
        <item m="1" x="6801"/>
        <item m="1" x="6808"/>
        <item m="1" x="5245"/>
        <item m="1" x="4792"/>
        <item m="1" x="4229"/>
        <item m="1" x="3558"/>
        <item m="1" x="7154"/>
        <item m="1" x="6622"/>
        <item m="1" x="5976"/>
        <item m="1" x="5287"/>
        <item m="1" x="4828"/>
        <item m="1" x="1624"/>
        <item m="1" x="7788"/>
        <item m="1" x="7198"/>
        <item m="1" x="6695"/>
        <item m="1" x="6015"/>
        <item m="1" x="2804"/>
        <item m="1" x="2265"/>
        <item m="1" x="1693"/>
        <item m="1" x="7891"/>
        <item m="1" x="7283"/>
        <item m="1" x="4264"/>
        <item m="1" x="3613"/>
        <item m="1" x="2890"/>
        <item m="1" x="2343"/>
        <item m="1" x="1715"/>
        <item m="1" x="5303"/>
        <item m="1" x="4873"/>
        <item m="1" x="4292"/>
        <item m="1" x="3701"/>
        <item m="1" x="2918"/>
        <item m="1" x="6765"/>
        <item m="1" x="6056"/>
        <item m="1" x="5450"/>
        <item m="1" x="4949"/>
        <item m="1" x="4354"/>
        <item m="1" x="7948"/>
        <item m="1" x="3278"/>
        <item m="1" x="3289"/>
        <item m="1" x="3306"/>
        <item m="1" x="3322"/>
        <item m="1" x="3340"/>
        <item m="1" x="3359"/>
        <item m="1" x="3279"/>
        <item m="1" x="3290"/>
        <item m="1" x="3307"/>
        <item m="1" x="3323"/>
        <item m="1" x="3341"/>
        <item m="1" x="3360"/>
        <item m="1" x="3233"/>
        <item m="1" x="3280"/>
        <item m="1" x="3291"/>
        <item m="1" x="3308"/>
        <item m="1" x="3324"/>
        <item m="1" x="3342"/>
        <item m="1" x="3361"/>
        <item m="1" x="3235"/>
        <item m="1" x="3281"/>
        <item m="1" x="3292"/>
        <item m="1" x="3309"/>
        <item m="1" x="3325"/>
        <item m="1" x="3343"/>
        <item m="1" x="3362"/>
        <item m="1" x="3236"/>
        <item m="1" x="3282"/>
        <item m="1" x="3293"/>
        <item m="1" x="3310"/>
        <item m="1" x="3326"/>
        <item m="1" x="3344"/>
        <item m="1" x="3363"/>
        <item m="1" x="3237"/>
        <item m="1" x="3283"/>
        <item m="1" x="3294"/>
        <item m="1" x="3311"/>
        <item m="1" x="3327"/>
        <item m="1" x="3345"/>
        <item m="1" x="3364"/>
        <item m="1" x="3238"/>
        <item m="1" x="3284"/>
        <item m="1" x="3295"/>
        <item m="1" x="3312"/>
        <item m="1" x="3328"/>
        <item m="1" x="3346"/>
        <item m="1" x="3367"/>
        <item m="1" x="3239"/>
        <item m="1" x="4487"/>
        <item m="1" x="3183"/>
        <item m="1" x="3194"/>
        <item m="1" x="3285"/>
        <item m="1" x="3297"/>
        <item m="1" x="3315"/>
        <item m="1" x="3331"/>
        <item m="1" x="3349"/>
        <item m="1" x="3371"/>
        <item m="1" x="3240"/>
        <item m="1" x="3286"/>
        <item m="1" x="3298"/>
        <item m="1" x="3316"/>
        <item m="1" x="3332"/>
        <item m="1" x="3350"/>
        <item m="1" x="3372"/>
        <item m="1" x="3241"/>
        <item m="1" x="3287"/>
        <item m="1" x="3299"/>
        <item m="1" x="3317"/>
        <item m="1" x="3334"/>
        <item m="1" x="3351"/>
        <item m="1" x="3374"/>
        <item m="1" x="6480"/>
        <item m="1" x="6505"/>
        <item m="1" x="6536"/>
        <item m="1" x="6571"/>
        <item m="1" x="6610"/>
        <item m="1" x="6633"/>
        <item m="1" x="6648"/>
        <item m="1" x="6663"/>
        <item m="1" x="6690"/>
        <item m="1" x="6718"/>
        <item m="1" x="6481"/>
        <item m="1" x="6506"/>
        <item m="1" x="6538"/>
        <item m="1" x="5725"/>
        <item m="1" x="5799"/>
        <item m="1" x="5887"/>
        <item m="1" x="5953"/>
        <item m="1" x="5992"/>
        <item m="1" x="6078"/>
        <item m="1" x="6182"/>
        <item m="1" x="5726"/>
        <item m="1" x="5800"/>
        <item m="1" x="5888"/>
        <item m="1" x="5954"/>
        <item m="1" x="5997"/>
        <item m="1" x="6080"/>
        <item m="1" x="6185"/>
        <item m="1" x="5679"/>
        <item m="1" x="5727"/>
        <item m="1" x="5804"/>
        <item m="1" x="5894"/>
        <item m="1" x="5956"/>
        <item m="1" x="5998"/>
        <item m="1" x="6084"/>
        <item m="1" x="6188"/>
        <item m="1" x="5682"/>
        <item m="1" x="5731"/>
        <item m="1" x="5807"/>
        <item m="1" x="6641"/>
        <item m="1" x="7822"/>
        <item m="1" x="2297"/>
        <item m="1" x="3645"/>
        <item m="1" x="4899"/>
        <item m="1" x="6656"/>
        <item m="1" x="7850"/>
        <item m="1" x="2318"/>
        <item m="1" x="3664"/>
        <item m="1" x="4912"/>
        <item m="1" x="6680"/>
        <item m="1" x="7879"/>
        <item m="1" x="2336"/>
        <item m="1" x="3686"/>
        <item m="1" x="4937"/>
        <item m="1" x="6710"/>
        <item m="1" x="7906"/>
        <item m="1" x="2353"/>
        <item m="1" x="3707"/>
        <item m="1" x="4964"/>
        <item m="1" x="6740"/>
        <item m="1" x="7929"/>
        <item m="1" x="2375"/>
        <item m="1" x="3729"/>
        <item m="1" x="4992"/>
        <item m="1" x="6770"/>
        <item m="1" x="7950"/>
        <item m="1" x="2389"/>
        <item m="1" x="3748"/>
        <item m="1" x="5015"/>
        <item m="1" x="6812"/>
        <item m="1" x="7970"/>
        <item m="1" x="2396"/>
        <item m="1" x="3763"/>
        <item m="1" x="5036"/>
        <item m="1" x="6844"/>
        <item m="1" x="7978"/>
        <item m="1" x="5722"/>
        <item m="1" x="6998"/>
        <item m="1" x="1423"/>
        <item m="1" x="2580"/>
        <item m="1" x="4031"/>
        <item m="1" x="5742"/>
        <item m="1" x="7008"/>
        <item m="1" x="1444"/>
        <item m="1" x="2594"/>
        <item m="1" x="4068"/>
        <item m="1" x="5754"/>
        <item m="1" x="7019"/>
        <item m="1" x="1461"/>
        <item m="1" x="2606"/>
        <item m="1" x="4097"/>
        <item m="1" x="5771"/>
        <item m="1" x="7039"/>
        <item m="1" x="1483"/>
        <item m="1" x="2628"/>
        <item m="1" x="4122"/>
        <item m="1" x="5792"/>
        <item m="1" x="7061"/>
        <item m="1" x="1499"/>
        <item m="1" x="2654"/>
        <item m="1" x="4146"/>
        <item m="1" x="5819"/>
        <item m="1" x="7078"/>
        <item m="1" x="1514"/>
        <item m="1" x="2675"/>
        <item m="1" x="4167"/>
        <item m="1" x="5836"/>
        <item m="1" x="7094"/>
        <item m="1" x="1525"/>
        <item m="1" x="2695"/>
        <item m="1" x="4192"/>
        <item m="1" x="5855"/>
        <item m="1" x="7109"/>
        <item m="1" x="1551"/>
        <item m="1" x="2729"/>
        <item m="1" x="4224"/>
        <item m="1" x="5877"/>
        <item m="1" x="7122"/>
        <item m="1" x="1576"/>
        <item m="1" x="2763"/>
        <item m="1" x="5909"/>
        <item m="1" x="7139"/>
        <item m="1" x="1601"/>
        <item m="1" x="5723"/>
        <item m="1" x="7000"/>
        <item m="1" x="1424"/>
        <item m="1" x="2581"/>
        <item m="1" x="4035"/>
        <item m="1" x="4108"/>
        <item m="1" x="4127"/>
        <item m="1" x="4134"/>
        <item m="1" x="4149"/>
        <item m="1" x="4154"/>
        <item m="1" x="4170"/>
        <item m="1" x="4178"/>
        <item m="1" x="4195"/>
        <item m="1" x="4210"/>
        <item m="1" x="2693"/>
        <item m="1" x="2699"/>
        <item m="1" x="2726"/>
        <item m="1" x="2735"/>
        <item m="1" x="2759"/>
        <item m="1" x="2767"/>
        <item m="1" x="2782"/>
        <item m="1" x="2790"/>
        <item m="1" x="2802"/>
        <item m="1" x="2814"/>
        <item m="1" x="1620"/>
        <item m="1" x="1625"/>
        <item m="1" x="1638"/>
        <item m="1" x="1644"/>
        <item m="1" x="1655"/>
        <item m="1" x="1660"/>
        <item m="1" x="1671"/>
        <item m="1" x="1678"/>
        <item m="1" x="1690"/>
        <item m="1" x="1696"/>
        <item m="1" x="7195"/>
        <item m="1" x="7199"/>
        <item m="1" x="7207"/>
        <item m="1" x="7211"/>
        <item m="1" x="7223"/>
        <item m="1" x="7232"/>
        <item m="1" x="7245"/>
        <item m="1" x="7259"/>
        <item m="1" x="7272"/>
        <item m="1" x="7286"/>
        <item m="1" x="6016"/>
        <item m="1" x="6021"/>
        <item m="1" x="6026"/>
        <item m="1" x="6036"/>
        <item m="1" x="6046"/>
        <item m="1" x="6063"/>
        <item m="1" x="6081"/>
        <item m="1" x="6102"/>
        <item m="1" x="6112"/>
        <item m="1" x="4935"/>
        <item m="1" x="4953"/>
        <item m="1" x="4962"/>
        <item m="1" x="4977"/>
        <item m="1" x="4989"/>
        <item m="1" x="6433"/>
        <item m="1" x="7676"/>
        <item m="1" x="2029"/>
        <item m="1" x="3465"/>
        <item m="1" x="3985"/>
        <item m="1" x="5168"/>
        <item m="1" x="6472"/>
        <item m="1" x="7708"/>
        <item m="1" x="2072"/>
        <item m="1" x="1791"/>
        <item m="1" x="1359"/>
        <item m="1" x="7498"/>
        <item m="1" x="7004"/>
        <item m="1" x="6335"/>
        <item m="1" x="3275"/>
        <item m="1" x="2532"/>
        <item m="1" x="1898"/>
        <item m="1" x="1431"/>
        <item m="1" x="7607"/>
        <item m="1" x="4597"/>
        <item m="1" x="3916"/>
        <item m="1" x="3335"/>
        <item m="1" x="2586"/>
        <item m="1" x="1967"/>
        <item m="1" x="5775"/>
        <item m="1" x="5129"/>
        <item m="1" x="4647"/>
        <item m="1" x="4046"/>
        <item m="1" x="3403"/>
        <item m="1" x="7042"/>
        <item m="1" x="6421"/>
        <item m="1" x="5853"/>
        <item m="1" x="5203"/>
        <item m="1" x="4732"/>
        <item m="1" x="1486"/>
        <item m="1" x="7668"/>
        <item m="1" x="7105"/>
        <item m="1" x="6507"/>
        <item m="1" x="5932"/>
        <item m="1" x="2631"/>
        <item m="1" x="2020"/>
        <item m="1" x="1548"/>
        <item m="1" x="7726"/>
        <item m="1" x="7165"/>
        <item m="1" x="3836"/>
        <item m="1" x="3841"/>
        <item m="1" x="2496"/>
        <item m="1" x="2507"/>
        <item m="1" x="2513"/>
        <item m="1" x="2525"/>
        <item m="1" x="2530"/>
        <item m="1" x="2541"/>
        <item m="1" x="2548"/>
        <item m="1" x="1386"/>
        <item m="1" x="1399"/>
        <item m="1" x="1407"/>
        <item m="1" x="1419"/>
        <item m="1" x="1429"/>
        <item m="1" x="1442"/>
        <item m="1" x="1451"/>
        <item m="1" x="1459"/>
        <item m="1" x="1468"/>
        <item m="1" x="1481"/>
        <item m="1" x="7022"/>
        <item m="1" x="7032"/>
        <item m="1" x="7390"/>
        <item m="1" x="7406"/>
        <item m="1" x="7415"/>
        <item m="1" x="7422"/>
        <item m="1" x="5680"/>
        <item m="1" x="5729"/>
        <item m="1" x="5806"/>
        <item m="1" x="5897"/>
        <item m="1" x="5958"/>
        <item m="1" x="6002"/>
        <item m="1" x="6088"/>
        <item m="1" x="6190"/>
        <item m="1" x="5684"/>
        <item m="1" x="5733"/>
        <item m="1" x="5810"/>
        <item m="1" x="5901"/>
        <item m="1" x="5962"/>
        <item m="1" x="6004"/>
        <item m="1" x="6090"/>
        <item m="1" x="6193"/>
        <item m="1" x="5689"/>
        <item m="1" x="5738"/>
        <item m="1" x="5816"/>
        <item m="1" x="5904"/>
        <item m="1" x="5967"/>
        <item m="1" x="6008"/>
        <item m="1" x="6093"/>
        <item m="1" x="6198"/>
        <item m="1" x="5696"/>
        <item m="1" x="5743"/>
        <item m="1" x="5821"/>
        <item m="1" x="6704"/>
        <item m="1" x="7896"/>
        <item m="1" x="2349"/>
        <item m="1" x="3703"/>
        <item m="1" x="4957"/>
        <item m="1" x="6731"/>
        <item m="1" x="7922"/>
        <item m="1" x="2366"/>
        <item m="1" x="3723"/>
        <item m="1" x="4982"/>
        <item m="1" x="6760"/>
        <item m="1" x="7943"/>
        <item m="1" x="2382"/>
        <item m="1" x="3742"/>
        <item m="1" x="5007"/>
        <item m="1" x="6803"/>
        <item m="1" x="7966"/>
        <item m="1" x="2393"/>
        <item m="1" x="3757"/>
        <item m="1" x="5030"/>
        <item m="1" x="6837"/>
        <item m="1" x="7974"/>
        <item m="1" x="2400"/>
        <item m="1" x="3765"/>
        <item m="1" x="3781"/>
        <item m="1" x="3799"/>
        <item m="1" x="3818"/>
        <item m="1" x="3831"/>
        <item m="1" x="3750"/>
        <item m="1" x="3767"/>
        <item m="1" x="3783"/>
        <item m="1" x="3802"/>
        <item m="1" x="3821"/>
        <item m="1" x="3832"/>
        <item m="1" x="3751"/>
        <item m="1" x="3768"/>
        <item m="1" x="3784"/>
        <item m="1" x="3803"/>
        <item m="1" x="3822"/>
        <item m="1" x="3833"/>
        <item m="1" x="3774"/>
        <item m="1" x="5048"/>
        <item m="1" x="6865"/>
        <item m="1" x="7992"/>
        <item m="1" x="2406"/>
        <item m="1" x="3790"/>
        <item m="1" x="5066"/>
        <item m="1" x="6893"/>
        <item m="1" x="2411"/>
        <item m="1" x="3809"/>
        <item m="1" x="6915"/>
        <item m="1" x="1208"/>
        <item m="1" x="3752"/>
        <item m="1" x="3769"/>
        <item m="1" x="3785"/>
        <item m="1" x="3804"/>
        <item m="1" x="3823"/>
        <item m="1" x="3834"/>
        <item m="1" x="3754"/>
        <item m="1" x="3771"/>
        <item m="1" x="3786"/>
        <item m="1" x="3805"/>
        <item m="1" x="3824"/>
        <item m="1" x="3835"/>
        <item m="1" x="5761"/>
        <item m="1" x="7030"/>
        <item m="1" x="1470"/>
        <item m="1" x="5338"/>
        <item m="1" x="5372"/>
        <item m="1" x="5415"/>
        <item m="1" x="5462"/>
        <item m="1" x="5508"/>
        <item m="1" x="5307"/>
        <item m="1" x="5340"/>
        <item m="1" x="5374"/>
        <item m="1" x="5417"/>
        <item m="1" x="5465"/>
        <item m="1" x="5511"/>
        <item m="1" x="5309"/>
        <item m="1" x="5342"/>
        <item m="1" x="5376"/>
        <item m="1" x="5419"/>
        <item m="1" x="5468"/>
        <item m="1" x="5514"/>
        <item m="1" x="5311"/>
        <item m="1" x="5345"/>
        <item m="1" x="5379"/>
        <item m="1" x="5422"/>
        <item m="1" x="5471"/>
        <item m="1" x="5517"/>
        <item m="1" x="5314"/>
        <item m="1" x="5348"/>
        <item m="1" x="5382"/>
        <item m="1" x="5426"/>
        <item m="1" x="5475"/>
        <item m="1" x="5521"/>
        <item m="1" x="5317"/>
        <item m="1" x="5351"/>
        <item m="1" x="5385"/>
        <item m="1" x="5429"/>
        <item m="1" x="5478"/>
        <item m="1" x="5524"/>
        <item m="1" x="5320"/>
        <item m="1" x="5354"/>
        <item m="1" x="5390"/>
        <item m="1" x="5434"/>
        <item m="1" x="5482"/>
        <item m="1" x="5527"/>
        <item m="1" x="5323"/>
        <item m="1" x="5357"/>
        <item m="1" x="5393"/>
        <item m="1" x="5437"/>
        <item m="1" x="5485"/>
        <item m="1" x="5530"/>
        <item m="1" x="5326"/>
        <item m="1" x="5361"/>
        <item m="1" x="5397"/>
        <item m="1" x="5441"/>
        <item m="1" x="5489"/>
        <item m="1" x="5535"/>
        <item m="1" x="5329"/>
        <item m="1" x="5364"/>
        <item m="1" x="5400"/>
        <item m="1" x="5444"/>
        <item m="1" x="5492"/>
        <item m="1" x="5538"/>
        <item m="1" x="1798"/>
        <item m="1" x="1822"/>
        <item m="1" x="1850"/>
        <item m="1" x="1882"/>
        <item m="1" x="1905"/>
        <item m="1" x="1773"/>
        <item m="1" x="1800"/>
        <item m="1" x="1824"/>
        <item m="1" x="1853"/>
        <item m="1" x="1884"/>
        <item m="1" x="1907"/>
        <item m="1" x="1775"/>
        <item m="1" x="1802"/>
        <item m="1" x="1826"/>
        <item m="1" x="1855"/>
        <item m="1" x="1886"/>
        <item m="1" x="1909"/>
        <item m="1" x="1777"/>
        <item m="1" x="1804"/>
        <item m="1" x="1828"/>
        <item m="1" x="1857"/>
        <item m="1" x="1889"/>
        <item m="1" x="1911"/>
        <item m="1" x="1781"/>
        <item m="1" x="1807"/>
        <item m="1" x="1831"/>
        <item m="1" x="1860"/>
        <item m="1" x="1892"/>
        <item m="1" x="1913"/>
        <item m="1" x="1783"/>
        <item m="1" x="1809"/>
        <item m="1" x="1834"/>
        <item m="1" x="1864"/>
        <item m="1" x="1895"/>
        <item m="1" x="1916"/>
        <item m="1" x="1786"/>
        <item m="1" x="1811"/>
        <item m="1" x="1835"/>
        <item m="1" x="1865"/>
        <item m="1" x="1896"/>
        <item m="1" x="1917"/>
        <item m="1" x="1787"/>
        <item m="1" x="1812"/>
        <item m="1" x="1836"/>
        <item m="1" x="1867"/>
        <item m="1" x="1897"/>
        <item m="1" x="1918"/>
        <item m="1" x="1788"/>
        <item m="1" x="1813"/>
        <item m="1" x="1839"/>
        <item m="1" x="1869"/>
        <item m="1" x="1900"/>
        <item m="1" x="1919"/>
        <item m="1" x="1790"/>
        <item m="1" x="1815"/>
        <item m="1" x="1842"/>
        <item m="1" x="1870"/>
        <item m="1" x="1901"/>
        <item m="1" x="1920"/>
        <item m="1" x="2612"/>
        <item m="1" x="4105"/>
        <item m="1" x="5780"/>
        <item m="1" x="7052"/>
        <item m="1" x="1493"/>
        <item m="1" x="2638"/>
        <item m="1" x="4129"/>
        <item m="1" x="5801"/>
        <item m="1" x="7069"/>
        <item m="1" x="1506"/>
        <item m="1" x="2659"/>
        <item m="1" x="4151"/>
        <item m="1" x="5828"/>
        <item m="1" x="7086"/>
        <item m="1" x="1519"/>
        <item m="1" x="2680"/>
        <item m="1" x="4174"/>
        <item m="1" x="5845"/>
        <item m="1" x="7100"/>
        <item m="1" x="1540"/>
        <item m="1" x="2709"/>
        <item m="1" x="4207"/>
        <item m="1" x="5863"/>
        <item m="1" x="7116"/>
        <item m="1" x="1568"/>
        <item m="1" x="2744"/>
        <item m="1" x="4230"/>
        <item m="1" x="5889"/>
        <item m="1" x="7129"/>
        <item m="1" x="1591"/>
        <item m="1" x="2777"/>
        <item m="1" x="5918"/>
        <item m="1" x="7148"/>
        <item m="1" x="1617"/>
        <item m="1" x="3561"/>
        <item m="1" x="5930"/>
        <item m="1" x="7163"/>
        <item m="1" x="2211"/>
        <item m="1" x="3582"/>
        <item m="1" x="5943"/>
        <item m="1" x="7778"/>
        <item m="1" x="2252"/>
        <item m="1" x="3610"/>
        <item m="1" x="5763"/>
        <item m="1" x="7031"/>
        <item m="1" x="1471"/>
        <item m="1" x="2613"/>
        <item m="1" x="4107"/>
        <item m="1" x="6811"/>
        <item m="1" x="6843"/>
        <item m="1" x="6873"/>
        <item m="1" x="6899"/>
        <item m="1" x="6924"/>
        <item m="1" x="6773"/>
        <item m="1" x="6815"/>
        <item m="1" x="6847"/>
        <item m="1" x="6876"/>
        <item m="1" x="6902"/>
        <item m="1" x="6927"/>
        <item m="1" x="6775"/>
        <item m="1" x="6817"/>
        <item m="1" x="6849"/>
        <item m="1" x="6878"/>
        <item m="1" x="6904"/>
        <item m="1" x="6930"/>
        <item m="1" x="6776"/>
        <item m="1" x="6818"/>
        <item m="1" x="6850"/>
        <item m="1" x="6879"/>
        <item m="1" x="6905"/>
        <item m="1" x="6931"/>
        <item m="1" x="6777"/>
        <item m="1" x="6819"/>
        <item m="1" x="6851"/>
        <item m="1" x="6880"/>
        <item m="1" x="6906"/>
        <item m="1" x="6932"/>
        <item m="1" x="6778"/>
        <item m="1" x="6821"/>
        <item m="1" x="6852"/>
        <item m="1" x="6881"/>
        <item m="1" x="6907"/>
        <item m="1" x="6934"/>
        <item m="1" x="6780"/>
        <item m="1" x="6825"/>
        <item m="1" x="6856"/>
        <item m="1" x="6884"/>
        <item m="1" x="6909"/>
        <item m="1" x="6936"/>
        <item m="1" x="6782"/>
        <item m="1" x="6826"/>
        <item m="1" x="6857"/>
        <item m="1" x="6885"/>
        <item m="1" x="6911"/>
        <item m="1" x="6937"/>
        <item m="1" x="6785"/>
        <item m="1" x="6827"/>
        <item m="1" x="6858"/>
        <item m="1" x="6886"/>
        <item m="1" x="6912"/>
        <item m="1" x="6938"/>
        <item m="1" x="6787"/>
        <item m="1" x="6829"/>
        <item m="1" x="6859"/>
        <item m="1" x="6887"/>
        <item m="1" x="6913"/>
        <item m="1" x="6940"/>
        <item m="1" x="3448"/>
        <item m="1" x="3458"/>
        <item m="1" x="3477"/>
        <item m="1" x="3486"/>
        <item m="1" x="3500"/>
        <item m="1" x="3508"/>
        <item m="1" x="3523"/>
        <item m="1" x="3529"/>
        <item m="1" x="3542"/>
        <item m="1" x="2094"/>
        <item m="1" x="2118"/>
        <item m="1" x="2133"/>
        <item m="1" x="2160"/>
        <item m="1" x="2178"/>
        <item m="1" x="2203"/>
        <item m="1" x="2220"/>
        <item m="1" x="2244"/>
        <item m="1" x="2261"/>
        <item m="1" x="2272"/>
        <item m="1" x="7771"/>
        <item m="1" x="7792"/>
        <item m="1" x="7799"/>
        <item m="1" x="7819"/>
        <item m="1" x="7828"/>
        <item m="1" x="7847"/>
        <item m="1" x="7854"/>
        <item m="1" x="7877"/>
        <item m="1" x="7883"/>
        <item m="1" x="7902"/>
        <item m="1" x="6679"/>
        <item m="1" x="6703"/>
        <item m="1" x="6709"/>
        <item m="1" x="6730"/>
        <item m="1" x="6739"/>
        <item m="1" x="6759"/>
        <item m="1" x="6768"/>
        <item m="1" x="6802"/>
        <item m="1" x="6809"/>
        <item m="1" x="6836"/>
        <item m="1" x="5334"/>
        <item m="1" x="5359"/>
        <item m="1" x="5369"/>
        <item m="1" x="5395"/>
        <item m="1" x="5410"/>
        <item m="1" x="5439"/>
        <item m="1" x="5452"/>
        <item m="1" x="5487"/>
        <item m="1" x="5497"/>
        <item m="1" x="5532"/>
        <item m="1" x="4332"/>
        <item m="1" x="4338"/>
        <item m="1" x="4350"/>
        <item m="1" x="4356"/>
        <item m="1" x="4379"/>
        <item m="1" x="4383"/>
        <item m="1" x="4410"/>
        <item m="1" x="3068"/>
        <item m="1" x="3078"/>
        <item m="1" x="5148"/>
        <item m="1" x="6451"/>
        <item m="1" x="7695"/>
        <item m="1" x="2051"/>
        <item m="1" x="3491"/>
        <item m="1" x="2579"/>
        <item m="1" x="4022"/>
        <item m="1" x="5192"/>
        <item m="1" x="6496"/>
        <item m="1" x="7719"/>
        <item m="1" x="2107"/>
        <item m="1" x="2266"/>
        <item m="1" x="1694"/>
        <item m="1" x="7892"/>
        <item m="1" x="7284"/>
        <item m="1" x="4265"/>
        <item m="1" x="3614"/>
        <item m="1" x="2891"/>
        <item m="1" x="2344"/>
        <item m="1" x="1716"/>
        <item m="1" x="5304"/>
        <item m="1" x="4874"/>
        <item m="1" x="4293"/>
        <item m="1" x="3702"/>
        <item m="1" x="2919"/>
        <item m="1" x="6766"/>
        <item m="1" x="6057"/>
        <item m="1" x="5451"/>
        <item m="1" x="4950"/>
        <item m="1" x="4355"/>
        <item m="1" x="7949"/>
        <item m="1" x="7335"/>
        <item m="1" x="6895"/>
        <item m="1" x="6157"/>
        <item m="1" x="5605"/>
        <item m="1" x="2388"/>
        <item m="1" x="1723"/>
        <item m="1" x="7379"/>
        <item m="1" x="6951"/>
        <item m="1" x="3747"/>
        <item m="1" x="3011"/>
        <item m="1" x="2413"/>
        <item m="1" x="1742"/>
        <item m="1" x="1281"/>
        <item m="1" x="5014"/>
        <item m="1" x="3195"/>
        <item m="1" x="3223"/>
        <item m="1" x="3234"/>
        <item m="1" x="3269"/>
        <item m="1" x="1832"/>
        <item m="1" x="1844"/>
        <item m="1" x="1862"/>
        <item m="1" x="1876"/>
        <item m="1" x="1893"/>
        <item m="1" x="1902"/>
        <item m="1" x="1914"/>
        <item m="1" x="1921"/>
        <item m="1" x="1930"/>
        <item m="1" x="7544"/>
        <item m="1" x="7563"/>
        <item m="1" x="7573"/>
        <item m="1" x="7589"/>
        <item m="1" x="7603"/>
        <item m="1" x="7619"/>
        <item m="1" x="7635"/>
        <item m="1" x="7641"/>
        <item m="1" x="7658"/>
        <item m="1" x="7667"/>
        <item m="1" x="6402"/>
        <item m="1" x="6417"/>
        <item m="1" x="6243"/>
        <item m="1" x="6249"/>
        <item m="1" x="5683"/>
        <item m="1" x="5732"/>
        <item m="1" x="5808"/>
        <item m="1" x="5899"/>
        <item m="1" x="5961"/>
        <item m="1" x="6003"/>
        <item m="1" x="6089"/>
        <item m="1" x="6191"/>
        <item m="1" x="5688"/>
        <item m="1" x="5737"/>
        <item m="1" x="5815"/>
        <item m="1" x="5903"/>
        <item m="1" x="5964"/>
        <item m="1" x="6006"/>
        <item m="1" x="6092"/>
        <item m="1" x="6195"/>
        <item m="1" x="5693"/>
        <item m="1" x="5741"/>
        <item m="1" x="5818"/>
        <item m="1" x="5907"/>
        <item m="1" x="5969"/>
        <item m="1" x="6010"/>
        <item m="1" x="6097"/>
        <item m="1" x="6201"/>
        <item m="1" x="5701"/>
        <item m="1" x="5748"/>
        <item m="1" x="5824"/>
        <item m="1" x="6711"/>
        <item m="1" x="7907"/>
        <item m="1" x="2354"/>
        <item m="1" x="3708"/>
        <item m="1" x="4965"/>
        <item m="1" x="6741"/>
        <item m="1" x="7930"/>
        <item m="1" x="2376"/>
        <item m="1" x="3730"/>
        <item m="1" x="4993"/>
        <item m="1" x="6771"/>
        <item m="1" x="7951"/>
        <item m="1" x="2390"/>
        <item m="1" x="3749"/>
        <item m="1" x="5016"/>
        <item m="1" x="6813"/>
        <item m="1" x="7971"/>
        <item m="1" x="2397"/>
        <item m="1" x="3764"/>
        <item m="1" x="5037"/>
        <item m="1" x="6845"/>
        <item m="1" x="7979"/>
        <item m="1" x="2404"/>
        <item m="1" x="2423"/>
        <item m="1" x="2439"/>
        <item m="1" x="2459"/>
        <item m="1" x="2478"/>
        <item m="1" x="2500"/>
        <item m="1" x="2518"/>
        <item m="1" x="2535"/>
        <item m="1" x="2416"/>
        <item m="1" x="2425"/>
        <item m="1" x="2441"/>
        <item m="1" x="2461"/>
        <item m="1" x="2480"/>
        <item m="1" x="2502"/>
        <item m="1" x="2521"/>
        <item m="1" x="2538"/>
        <item m="1" x="2417"/>
        <item m="1" x="2426"/>
        <item m="1" x="2442"/>
        <item m="1" x="2462"/>
        <item m="1" x="2481"/>
        <item m="1" x="2504"/>
        <item m="1" x="2523"/>
        <item m="1" x="2539"/>
        <item m="1" x="3780"/>
        <item m="1" x="5055"/>
        <item m="1" x="6874"/>
        <item m="1" x="7996"/>
        <item m="1" x="2409"/>
        <item m="1" x="3798"/>
        <item m="1" x="6900"/>
        <item m="1" x="1197"/>
        <item m="1" x="2420"/>
        <item m="1" x="6925"/>
        <item m="1" x="1211"/>
        <item m="1" x="2418"/>
        <item m="1" x="2427"/>
        <item m="1" x="2443"/>
        <item m="1" x="2463"/>
        <item m="1" x="2482"/>
        <item m="1" x="2505"/>
        <item m="1" x="2524"/>
        <item m="1" x="2540"/>
        <item m="1" x="2419"/>
        <item m="1" x="2428"/>
        <item m="1" x="2444"/>
        <item m="1" x="2464"/>
        <item m="1" x="2483"/>
        <item m="1" x="2506"/>
        <item m="1" x="5772"/>
        <item m="1" x="7040"/>
        <item m="1" x="1484"/>
        <item m="1" x="4312"/>
        <item m="1" x="4324"/>
        <item m="1" x="4340"/>
        <item m="1" x="4367"/>
        <item m="1" x="4397"/>
        <item m="1" x="4433"/>
        <item m="1" x="4471"/>
        <item m="1" x="4506"/>
        <item m="1" x="4295"/>
        <item m="1" x="4313"/>
        <item m="1" x="4325"/>
        <item m="1" x="4341"/>
        <item m="1" x="4369"/>
        <item m="1" x="4399"/>
        <item m="1" x="4436"/>
        <item m="1" x="4473"/>
        <item m="1" x="4296"/>
        <item m="1" x="4314"/>
        <item m="1" x="4326"/>
        <item m="1" x="4343"/>
        <item m="1" x="4371"/>
        <item m="1" x="4401"/>
        <item m="1" x="4438"/>
        <item m="1" x="4475"/>
        <item m="1" x="4297"/>
        <item m="1" x="4315"/>
        <item m="1" x="4327"/>
        <item m="1" x="4344"/>
        <item m="1" x="4372"/>
        <item m="1" x="4402"/>
        <item m="1" x="4439"/>
        <item m="1" x="4476"/>
        <item m="1" x="4299"/>
        <item m="1" x="4317"/>
        <item m="1" x="4328"/>
        <item m="1" x="4346"/>
        <item m="1" x="4374"/>
        <item m="1" x="4405"/>
        <item m="1" x="4442"/>
        <item m="1" x="4479"/>
        <item m="1" x="4300"/>
        <item m="1" x="4318"/>
        <item m="1" x="4329"/>
        <item m="1" x="4347"/>
        <item m="1" x="4375"/>
        <item m="1" x="4406"/>
        <item m="1" x="4443"/>
        <item m="1" x="4480"/>
        <item m="1" x="4301"/>
        <item m="1" x="4319"/>
        <item m="1" x="4330"/>
        <item m="1" x="4348"/>
        <item m="1" x="4377"/>
        <item m="1" x="4408"/>
        <item m="1" x="4444"/>
        <item m="1" x="4481"/>
        <item m="1" x="4302"/>
        <item m="1" x="4320"/>
        <item m="1" x="4331"/>
        <item m="1" x="4349"/>
        <item m="1" x="4378"/>
        <item m="1" x="4409"/>
        <item m="1" x="4445"/>
        <item m="1" x="4482"/>
        <item m="1" x="4304"/>
        <item m="1" x="4321"/>
        <item m="1" x="4333"/>
        <item m="1" x="4351"/>
        <item m="1" x="4380"/>
        <item m="1" x="4413"/>
        <item m="1" x="4449"/>
        <item m="1" x="4486"/>
        <item m="1" x="4305"/>
        <item m="1" x="4322"/>
        <item m="1" x="4334"/>
        <item m="1" x="4352"/>
        <item m="1" x="4381"/>
        <item m="1" x="4414"/>
        <item m="1" x="4450"/>
        <item m="1" x="4488"/>
        <item m="1" x="7473"/>
        <item m="1" x="7474"/>
        <item m="1" x="7476"/>
        <item m="1" x="7477"/>
        <item m="1" x="7479"/>
        <item m="1" x="7481"/>
        <item m="1" x="7484"/>
        <item m="1" x="7486"/>
        <item m="1" x="7488"/>
        <item m="1" x="7510"/>
        <item m="1" x="7537"/>
        <item m="1" x="7567"/>
        <item m="1" x="7597"/>
        <item m="1" x="7629"/>
        <item m="1" x="7653"/>
        <item m="1" x="7677"/>
        <item m="1" x="7478"/>
        <item m="1" x="7511"/>
        <item m="1" x="7539"/>
        <item m="1" x="7569"/>
        <item m="1" x="7599"/>
        <item m="1" x="7631"/>
        <item m="1" x="7654"/>
        <item m="1" x="7678"/>
        <item m="1" x="7480"/>
        <item m="1" x="7512"/>
        <item m="1" x="7541"/>
        <item m="1" x="7570"/>
        <item m="1" x="7600"/>
        <item m="1" x="7632"/>
        <item m="1" x="7655"/>
        <item m="1" x="7679"/>
        <item m="1" x="7482"/>
        <item m="1" x="7513"/>
        <item m="1" x="7542"/>
        <item m="1" x="7571"/>
        <item m="1" x="7601"/>
        <item m="1" x="7633"/>
        <item m="1" x="7656"/>
        <item m="1" x="7680"/>
        <item m="1" x="4342"/>
        <item m="1" x="4699"/>
        <item m="1" x="7485"/>
        <item m="1" x="7514"/>
        <item m="1" x="7543"/>
        <item m="1" x="7572"/>
        <item m="1" x="7602"/>
        <item m="1" x="7634"/>
        <item m="1" x="7657"/>
        <item m="1" x="7681"/>
        <item m="1" x="5581"/>
        <item m="1" x="5908"/>
        <item m="1" x="7487"/>
        <item m="1" x="7516"/>
        <item m="1" x="7545"/>
        <item m="1" x="7574"/>
        <item m="1" x="7604"/>
        <item m="1" x="7636"/>
        <item m="1" x="7659"/>
        <item m="1" x="7682"/>
        <item m="1" x="7489"/>
        <item m="1" x="7517"/>
        <item m="1" x="7546"/>
        <item m="1" x="7575"/>
        <item m="1" x="7605"/>
        <item m="1" x="7637"/>
        <item m="1" x="7660"/>
        <item m="1" x="7683"/>
        <item m="1" x="7490"/>
        <item m="1" x="7518"/>
        <item m="1" x="7547"/>
        <item m="1" x="7576"/>
        <item m="1" x="7606"/>
        <item m="1" x="7638"/>
        <item m="1" x="7661"/>
        <item m="1" x="7684"/>
        <item m="1" x="7491"/>
        <item m="1" x="7519"/>
        <item m="1" x="7550"/>
        <item m="1" x="7578"/>
        <item m="1" x="7609"/>
        <item m="1" x="7639"/>
        <item m="1" x="7662"/>
        <item m="1" x="7685"/>
        <item m="1" x="7493"/>
        <item m="1" x="7522"/>
        <item m="1" x="7553"/>
        <item m="1" x="7579"/>
        <item m="1" x="7610"/>
        <item m="1" x="7640"/>
        <item m="1" x="7666"/>
        <item m="1" x="7689"/>
        <item m="1" x="4198"/>
        <item m="1" x="4199"/>
        <item m="1" x="4201"/>
        <item m="1" x="4203"/>
        <item m="1" x="4205"/>
        <item m="1" x="2629"/>
        <item m="1" x="4123"/>
        <item m="1" x="5793"/>
        <item m="1" x="7062"/>
        <item m="1" x="1500"/>
        <item m="1" x="2655"/>
        <item m="1" x="4147"/>
        <item m="1" x="5820"/>
        <item m="1" x="7079"/>
        <item m="1" x="1515"/>
        <item m="1" x="2676"/>
        <item m="1" x="4168"/>
        <item m="1" x="5837"/>
        <item m="1" x="7095"/>
        <item m="1" x="1526"/>
        <item m="1" x="2696"/>
        <item m="1" x="4193"/>
        <item m="1" x="5856"/>
        <item m="1" x="7110"/>
        <item m="1" x="1552"/>
        <item m="1" x="2730"/>
        <item m="1" x="4225"/>
        <item m="1" x="5878"/>
        <item m="1" x="7123"/>
        <item m="1" x="1577"/>
        <item m="1" x="2764"/>
        <item m="1" x="5910"/>
        <item m="1" x="7140"/>
        <item m="1" x="1602"/>
        <item m="1" x="5925"/>
        <item m="1" x="7155"/>
        <item m="1" x="3571"/>
        <item m="1" x="5939"/>
        <item m="1" x="2235"/>
        <item m="1" x="3594"/>
        <item m="1" x="7795"/>
        <item m="1" x="2269"/>
        <item m="1" x="3620"/>
        <item m="1" x="5774"/>
        <item m="1" x="7041"/>
        <item m="1" x="1485"/>
        <item m="1" x="2630"/>
        <item m="1" x="4125"/>
        <item m="1" x="5498"/>
        <item m="1" x="5546"/>
        <item m="1" x="5579"/>
        <item m="1" x="5611"/>
        <item m="1" x="5641"/>
        <item m="1" x="5667"/>
        <item m="1" x="5692"/>
        <item m="1" x="5710"/>
        <item m="1" x="5454"/>
        <item m="1" x="5500"/>
        <item m="1" x="5547"/>
        <item m="1" x="5580"/>
        <item m="1" x="5612"/>
        <item m="1" x="5642"/>
        <item m="1" x="5669"/>
        <item m="1" x="5694"/>
        <item m="1" x="5455"/>
        <item m="1" x="5501"/>
        <item m="1" x="5548"/>
        <item m="1" x="5582"/>
        <item m="1" x="5613"/>
        <item m="1" x="5643"/>
        <item m="1" x="5670"/>
        <item m="1" x="5695"/>
        <item m="1" x="5456"/>
        <item m="1" x="5502"/>
        <item m="1" x="5549"/>
        <item m="1" x="5583"/>
        <item m="1" x="5614"/>
        <item m="1" x="5644"/>
        <item m="1" x="5671"/>
        <item m="1" x="5698"/>
        <item m="1" x="5457"/>
        <item m="1" x="5503"/>
        <item m="1" x="5550"/>
        <item m="1" x="5585"/>
        <item m="1" x="5615"/>
        <item m="1" x="5645"/>
        <item m="1" x="5672"/>
        <item m="1" x="5700"/>
        <item m="1" x="5458"/>
        <item m="1" x="5504"/>
        <item m="1" x="5551"/>
        <item m="1" x="5586"/>
        <item m="1" x="5616"/>
        <item m="1" x="5646"/>
        <item m="1" x="5673"/>
        <item m="1" x="5702"/>
        <item m="1" x="5459"/>
        <item m="1" x="5505"/>
        <item m="1" x="5552"/>
        <item m="1" x="5588"/>
        <item m="1" x="5618"/>
        <item m="1" x="5648"/>
        <item m="1" x="5675"/>
        <item m="1" x="5703"/>
        <item m="1" x="5460"/>
        <item m="1" x="5506"/>
        <item m="1" x="5553"/>
        <item m="1" x="5589"/>
        <item m="1" x="5620"/>
        <item m="1" x="5649"/>
        <item m="1" x="5676"/>
        <item m="1" x="5705"/>
        <item m="1" x="5463"/>
        <item m="1" x="5509"/>
        <item m="1" x="5554"/>
        <item m="1" x="5590"/>
        <item m="1" x="5621"/>
        <item m="1" x="5650"/>
        <item m="1" x="5677"/>
        <item m="1" x="5706"/>
        <item m="1" x="5466"/>
        <item m="1" x="5512"/>
        <item m="1" x="5555"/>
        <item m="1" x="5591"/>
        <item m="1" x="5622"/>
        <item m="1" x="5651"/>
        <item m="1" x="5678"/>
        <item m="1" x="5707"/>
        <item m="1" x="1878"/>
        <item m="1" x="1879"/>
        <item m="1" x="1880"/>
        <item m="1" x="7515"/>
        <item m="1" x="7520"/>
        <item m="1" x="4206"/>
        <item m="1" x="7257"/>
        <item m="1" x="2700"/>
        <item m="1" x="2727"/>
        <item m="1" x="2736"/>
        <item m="1" x="2760"/>
        <item m="1" x="2768"/>
        <item m="1" x="2783"/>
        <item m="1" x="2791"/>
        <item m="1" x="2803"/>
        <item m="1" x="2815"/>
        <item m="1" x="1621"/>
        <item m="1" x="1626"/>
        <item m="1" x="1639"/>
        <item m="1" x="1645"/>
        <item m="1" x="1656"/>
        <item m="1" x="1661"/>
        <item m="1" x="1672"/>
        <item m="1" x="1679"/>
        <item m="1" x="1691"/>
        <item m="1" x="1697"/>
        <item m="1" x="7196"/>
        <item m="1" x="7200"/>
        <item m="1" x="7208"/>
        <item m="1" x="7212"/>
        <item m="1" x="7224"/>
        <item m="1" x="7233"/>
        <item m="1" x="7246"/>
        <item m="1" x="7260"/>
        <item m="1" x="7273"/>
        <item m="1" x="7287"/>
        <item m="1" x="6012"/>
        <item m="1" x="6017"/>
        <item m="1" x="6022"/>
        <item m="1" x="6027"/>
        <item m="1" x="6037"/>
        <item m="1" x="6047"/>
        <item m="1" x="6064"/>
        <item m="1" x="6082"/>
        <item m="1" x="6103"/>
        <item m="1" x="6113"/>
        <item m="1" x="4898"/>
        <item m="1" x="4909"/>
        <item m="1" x="4911"/>
        <item m="1" x="4927"/>
        <item m="1" x="4936"/>
        <item m="1" x="4954"/>
        <item m="1" x="4963"/>
        <item m="1" x="4978"/>
        <item m="1" x="4990"/>
        <item m="1" x="3760"/>
        <item m="1" x="3772"/>
        <item m="1" x="3777"/>
        <item m="1" x="3787"/>
        <item m="1" x="3794"/>
        <item m="1" x="3986"/>
        <item m="1" x="5169"/>
        <item m="1" x="6473"/>
        <item m="1" x="7709"/>
        <item m="1" x="2073"/>
        <item m="1" x="3514"/>
        <item m="1" x="1441"/>
        <item m="1" x="2592"/>
        <item m="1" x="4059"/>
        <item m="1" x="5214"/>
        <item m="1" x="6523"/>
        <item m="1" x="7729"/>
        <item m="1" x="2147"/>
        <item m="1" x="3276"/>
        <item m="1" x="2533"/>
        <item m="1" x="1899"/>
        <item m="1" x="1432"/>
        <item m="1" x="7608"/>
        <item m="1" x="4598"/>
        <item m="1" x="3917"/>
        <item m="1" x="3336"/>
        <item m="1" x="2587"/>
        <item m="1" x="1968"/>
        <item m="1" x="5776"/>
        <item m="1" x="5130"/>
        <item m="1" x="4648"/>
        <item m="1" x="4047"/>
        <item m="1" x="3404"/>
        <item m="1" x="7043"/>
        <item m="1" x="6422"/>
        <item m="1" x="5854"/>
        <item m="1" x="5204"/>
        <item m="1" x="4733"/>
        <item m="1" x="1487"/>
        <item m="1" x="7669"/>
        <item m="1" x="7106"/>
        <item m="1" x="6508"/>
        <item m="1" x="5933"/>
        <item m="1" x="2632"/>
        <item m="1" x="2021"/>
        <item m="1" x="1549"/>
        <item m="1" x="7727"/>
        <item m="1" x="7166"/>
        <item m="1" x="4126"/>
        <item m="1" x="3456"/>
        <item m="1" x="2725"/>
        <item m="1" x="2131"/>
        <item m="1" x="1637"/>
        <item m="1" x="2508"/>
        <item m="1" x="2514"/>
        <item m="1" x="2526"/>
        <item m="1" x="2531"/>
        <item m="1" x="2542"/>
        <item m="1" x="2549"/>
        <item m="1" x="1387"/>
        <item m="1" x="1400"/>
        <item m="1" x="1408"/>
        <item m="1" x="1420"/>
        <item m="1" x="1430"/>
        <item m="1" x="1443"/>
        <item m="1" x="1452"/>
        <item m="1" x="1460"/>
        <item m="1" x="1469"/>
        <item m="1" x="1482"/>
        <item m="1" x="7023"/>
        <item m="1" x="7033"/>
        <item m="1" x="7044"/>
        <item m="1" x="7056"/>
        <item m="1" x="7063"/>
        <item m="1" x="7071"/>
        <item m="1" x="7081"/>
        <item m="1" x="7088"/>
        <item m="1" x="7097"/>
        <item m="1" x="7103"/>
        <item m="1" x="5835"/>
        <item m="1" x="5844"/>
        <item m="1" x="5685"/>
        <item m="1" x="5734"/>
        <item m="1" x="5811"/>
        <item m="1" x="5902"/>
        <item m="1" x="5963"/>
        <item m="1" x="6005"/>
        <item m="1" x="6091"/>
        <item m="1" x="6194"/>
        <item m="1" x="5690"/>
        <item m="1" x="5739"/>
        <item m="1" x="5817"/>
        <item m="1" x="5905"/>
        <item m="1" x="5968"/>
        <item m="1" x="6009"/>
        <item m="1" x="6094"/>
        <item m="1" x="6199"/>
        <item m="1" x="5697"/>
        <item m="1" x="5744"/>
        <item m="1" x="5822"/>
        <item m="1" x="5911"/>
        <item m="1" x="5970"/>
        <item m="1" x="6011"/>
        <item m="1" x="6100"/>
        <item m="1" x="6203"/>
        <item m="1" x="5704"/>
        <item m="1" x="5750"/>
        <item m="1" x="5826"/>
        <item m="1" x="6732"/>
        <item m="1" x="7923"/>
        <item m="1" x="2367"/>
        <item m="1" x="3724"/>
        <item m="1" x="4983"/>
        <item m="1" x="6761"/>
        <item m="1" x="7944"/>
        <item m="1" x="2383"/>
        <item m="1" x="3743"/>
        <item m="1" x="5008"/>
        <item m="1" x="6804"/>
        <item m="1" x="7967"/>
        <item m="1" x="2394"/>
        <item m="1" x="3758"/>
        <item m="1" x="5031"/>
        <item m="1" x="6838"/>
        <item m="1" x="7975"/>
        <item m="1" x="2401"/>
        <item m="1" x="3775"/>
        <item m="1" x="5049"/>
        <item m="1" x="6866"/>
        <item m="1" x="7993"/>
        <item m="1" x="2407"/>
        <item m="1" x="1310"/>
        <item m="1" x="1334"/>
        <item m="1" x="1358"/>
        <item m="1" x="1372"/>
        <item m="1" x="1393"/>
        <item m="1" x="1413"/>
        <item m="1" x="1434"/>
        <item m="1" x="1454"/>
        <item m="1" x="1474"/>
        <item m="1" x="1283"/>
        <item m="1" x="1313"/>
        <item m="1" x="1337"/>
        <item m="1" x="1361"/>
        <item m="1" x="1375"/>
        <item m="1" x="1395"/>
        <item m="1" x="1415"/>
        <item m="1" x="1436"/>
        <item m="1" x="1456"/>
        <item m="1" x="1477"/>
        <item m="1" x="1284"/>
        <item m="1" x="1315"/>
        <item m="1" x="1338"/>
        <item m="1" x="1362"/>
        <item m="1" x="1376"/>
        <item m="1" x="1396"/>
        <item m="1" x="1417"/>
        <item m="1" x="1438"/>
        <item m="1" x="1457"/>
        <item m="1" x="1479"/>
        <item m="1" x="3791"/>
        <item m="1" x="5067"/>
        <item m="1" x="6894"/>
        <item m="1" x="2412"/>
        <item m="1" x="3810"/>
        <item m="1" x="6916"/>
        <item m="1" x="1209"/>
        <item m="1" x="2422"/>
        <item m="1" x="4525"/>
        <item m="1" x="6945"/>
        <item m="1" x="1232"/>
        <item m="1" x="1285"/>
        <item m="1" x="1316"/>
        <item m="1" x="1339"/>
        <item m="1" x="1363"/>
        <item m="1" x="1377"/>
        <item m="1" x="1397"/>
        <item m="1" x="1418"/>
        <item m="1" x="1440"/>
        <item m="1" x="1458"/>
        <item m="1" x="1480"/>
        <item m="1" x="1286"/>
        <item m="1" x="1317"/>
        <item m="1" x="1340"/>
        <item m="1" x="1364"/>
        <item m="1" x="1378"/>
        <item m="1" x="1398"/>
        <item m="1" x="5781"/>
        <item m="1" x="7053"/>
        <item m="1" x="1494"/>
        <item m="1" x="2950"/>
        <item m="1" x="2981"/>
        <item m="1" x="3014"/>
        <item m="1" x="3046"/>
        <item m="1" x="3083"/>
        <item m="1" x="3119"/>
        <item m="1" x="3156"/>
        <item m="1" x="3197"/>
        <item m="1" x="3243"/>
        <item m="1" x="2922"/>
        <item m="1" x="2952"/>
        <item m="1" x="2983"/>
        <item m="1" x="3016"/>
        <item m="1" x="3048"/>
        <item m="1" x="3085"/>
        <item m="1" x="3122"/>
        <item m="1" x="3158"/>
        <item m="1" x="3199"/>
        <item m="1" x="3245"/>
        <item m="1" x="2924"/>
        <item m="1" x="2954"/>
        <item m="1" x="2985"/>
        <item m="1" x="3018"/>
        <item m="1" x="3050"/>
        <item m="1" x="3087"/>
        <item m="1" x="3124"/>
        <item m="1" x="3160"/>
        <item m="1" x="3201"/>
        <item m="1" x="3247"/>
        <item m="1" x="2926"/>
        <item m="1" x="2957"/>
        <item m="1" x="2988"/>
        <item m="1" x="3021"/>
        <item m="1" x="3053"/>
        <item m="1" x="3090"/>
        <item m="1" x="3127"/>
        <item m="1" x="3163"/>
        <item m="1" x="3204"/>
        <item m="1" x="3250"/>
        <item m="1" x="2929"/>
        <item m="1" x="2960"/>
        <item m="1" x="2991"/>
        <item m="1" x="3025"/>
        <item m="1" x="3057"/>
        <item m="1" x="3094"/>
        <item m="1" x="3131"/>
        <item m="1" x="3167"/>
        <item m="1" x="3207"/>
        <item m="1" x="3253"/>
        <item m="1" x="2932"/>
        <item m="1" x="2963"/>
        <item m="1" x="2994"/>
        <item m="1" x="3028"/>
        <item m="1" x="3060"/>
        <item m="1" x="3097"/>
        <item m="1" x="3134"/>
        <item m="1" x="3170"/>
        <item m="1" x="3210"/>
        <item m="1" x="3256"/>
        <item m="1" x="2935"/>
        <item m="1" x="2966"/>
        <item m="1" x="2997"/>
        <item m="1" x="3031"/>
        <item m="1" x="3063"/>
        <item m="1" x="3100"/>
        <item m="1" x="3137"/>
        <item m="1" x="3173"/>
        <item m="1" x="3213"/>
        <item m="1" x="3259"/>
        <item m="1" x="2938"/>
        <item m="1" x="2969"/>
        <item m="1" x="3000"/>
        <item m="1" x="3034"/>
        <item m="1" x="3066"/>
        <item m="1" x="3103"/>
        <item m="1" x="3140"/>
        <item m="1" x="3176"/>
        <item m="1" x="3216"/>
        <item m="1" x="3262"/>
        <item m="1" x="2941"/>
        <item m="1" x="2972"/>
        <item m="1" x="3003"/>
        <item m="1" x="3037"/>
        <item m="1" x="3070"/>
        <item m="1" x="3108"/>
        <item m="1" x="3145"/>
        <item m="1" x="3181"/>
        <item m="1" x="3221"/>
        <item m="1" x="3267"/>
        <item m="1" x="2944"/>
        <item m="1" x="2975"/>
        <item m="1" x="3007"/>
        <item m="1" x="3040"/>
        <item m="1" x="3073"/>
        <item m="1" x="3111"/>
        <item m="1" x="3148"/>
        <item m="1" x="3185"/>
        <item m="1" x="3225"/>
        <item m="1" x="3271"/>
        <item m="1" x="6303"/>
        <item m="1" x="6343"/>
        <item m="1" x="6381"/>
        <item m="1" x="6305"/>
        <item m="1" x="6345"/>
        <item m="1" x="6383"/>
        <item m="1" x="6307"/>
        <item m="1" x="6347"/>
        <item m="1" x="6385"/>
        <item m="1" x="6310"/>
        <item m="1" x="6353"/>
        <item m="1" x="6390"/>
        <item m="1" x="6313"/>
        <item m="1" x="6356"/>
        <item m="1" x="6393"/>
        <item m="1" x="6316"/>
        <item m="1" x="6359"/>
        <item m="1" x="6396"/>
        <item m="1" x="6319"/>
        <item m="1" x="6362"/>
        <item m="1" x="6399"/>
        <item m="1" x="6322"/>
        <item m="1" x="6365"/>
        <item m="1" x="6403"/>
        <item m="1" x="6325"/>
        <item m="1" x="6368"/>
        <item m="1" x="6406"/>
        <item m="1" x="6328"/>
        <item m="1" x="6370"/>
        <item m="1" x="6408"/>
        <item m="1" x="6349"/>
        <item m="1" x="6387"/>
        <item m="1" x="6420"/>
        <item m="1" x="6441"/>
        <item m="1" x="6461"/>
        <item m="1" x="6487"/>
        <item m="1" x="6513"/>
        <item m="1" x="6548"/>
        <item m="1" x="6583"/>
        <item m="1" x="6312"/>
        <item m="1" x="6355"/>
        <item m="1" x="6392"/>
        <item m="1" x="6424"/>
        <item m="1" x="6443"/>
        <item m="1" x="6463"/>
        <item m="1" x="6489"/>
        <item m="1" x="6515"/>
        <item m="1" x="6550"/>
        <item m="1" x="6585"/>
        <item m="1" x="6315"/>
        <item m="1" x="6358"/>
        <item m="1" x="6395"/>
        <item m="1" x="6426"/>
        <item m="1" x="6445"/>
        <item m="1" x="6465"/>
        <item m="1" x="6491"/>
        <item m="1" x="6517"/>
        <item m="1" x="6552"/>
        <item m="1" x="6587"/>
        <item m="1" x="6318"/>
        <item m="1" x="6361"/>
        <item m="1" x="6398"/>
        <item m="1" x="6429"/>
        <item m="1" x="6447"/>
        <item m="1" x="6469"/>
        <item m="1" x="6493"/>
        <item m="1" x="6520"/>
        <item m="1" x="6554"/>
        <item m="1" x="6589"/>
        <item m="1" x="6321"/>
        <item m="1" x="6364"/>
        <item m="1" x="6401"/>
        <item m="1" x="6432"/>
        <item m="1" x="6450"/>
        <item m="1" x="6471"/>
        <item m="1" x="6495"/>
        <item m="1" x="6522"/>
        <item m="1" x="6556"/>
        <item m="1" x="6592"/>
        <item m="1" x="6324"/>
        <item m="1" x="6367"/>
        <item m="1" x="6405"/>
        <item m="1" x="6435"/>
        <item m="1" x="6453"/>
        <item m="1" x="6475"/>
        <item m="1" x="6498"/>
        <item m="1" x="6525"/>
        <item m="1" x="6558"/>
        <item m="1" x="6594"/>
        <item m="1" x="6327"/>
        <item m="1" x="6369"/>
        <item m="1" x="6407"/>
        <item m="1" x="6436"/>
        <item m="1" x="6454"/>
        <item m="1" x="6476"/>
        <item m="1" x="6499"/>
        <item m="1" x="6526"/>
        <item m="1" x="6559"/>
        <item m="1" x="6595"/>
        <item m="1" x="6329"/>
        <item m="1" x="6371"/>
        <item m="1" x="6409"/>
        <item m="1" x="6437"/>
        <item m="1" x="6455"/>
        <item m="1" x="6477"/>
        <item m="1" x="6500"/>
        <item m="1" x="6527"/>
        <item m="1" x="6560"/>
        <item m="1" x="6596"/>
        <item m="1" x="6330"/>
        <item m="1" x="6372"/>
        <item m="1" x="6410"/>
        <item m="1" x="6438"/>
        <item m="1" x="6456"/>
        <item m="1" x="6561"/>
        <item m="1" x="6597"/>
        <item m="1" x="6333"/>
        <item m="1" x="6376"/>
        <item m="1" x="6415"/>
        <item m="1" x="6439"/>
        <item m="1" x="6457"/>
        <item m="1" x="6478"/>
        <item m="1" x="6504"/>
        <item m="1" x="6531"/>
        <item m="1" x="6565"/>
        <item m="1" x="6601"/>
        <item m="1" x="2805"/>
        <item m="1" x="2828"/>
        <item m="1" x="2849"/>
        <item m="1" x="2806"/>
        <item m="1" x="2829"/>
        <item m="1" x="2850"/>
        <item m="1" x="2808"/>
        <item m="1" x="2831"/>
        <item m="1" x="2852"/>
        <item m="1" x="2809"/>
        <item m="1" x="2832"/>
        <item m="1" x="2853"/>
        <item m="1" x="2810"/>
        <item m="1" x="2833"/>
        <item m="1" x="2854"/>
        <item m="1" x="2811"/>
        <item m="1" x="2834"/>
        <item m="1" x="2855"/>
        <item m="1" x="2812"/>
        <item m="1" x="2835"/>
        <item m="1" x="2856"/>
        <item m="1" x="2639"/>
        <item m="1" x="4130"/>
        <item m="1" x="5802"/>
        <item m="1" x="7070"/>
        <item m="1" x="1507"/>
        <item m="1" x="2660"/>
        <item m="1" x="4152"/>
        <item m="1" x="5829"/>
        <item m="1" x="7087"/>
        <item m="1" x="1520"/>
        <item m="1" x="2681"/>
        <item m="1" x="4175"/>
        <item m="1" x="5846"/>
        <item m="1" x="7101"/>
        <item m="1" x="1541"/>
        <item m="1" x="2710"/>
        <item m="1" x="4208"/>
        <item m="1" x="5864"/>
        <item m="1" x="7117"/>
        <item m="1" x="1569"/>
        <item m="1" x="2745"/>
        <item m="1" x="4231"/>
        <item m="1" x="5890"/>
        <item m="1" x="7130"/>
        <item m="1" x="1592"/>
        <item m="1" x="2778"/>
        <item m="1" x="5919"/>
        <item m="1" x="7149"/>
        <item m="1" x="1618"/>
        <item m="1" x="3562"/>
        <item m="1" x="5931"/>
        <item m="1" x="7164"/>
        <item m="1" x="2212"/>
        <item m="1" x="3583"/>
        <item m="1" x="5944"/>
        <item m="1" x="7779"/>
        <item m="1" x="2253"/>
        <item m="1" x="3611"/>
        <item m="1" x="6632"/>
        <item m="1" x="7806"/>
        <item m="1" x="2280"/>
        <item m="1" x="3633"/>
        <item m="1" x="5783"/>
        <item m="1" x="7054"/>
        <item m="1" x="1495"/>
        <item m="1" x="2641"/>
        <item m="1" x="4133"/>
        <item m="1" x="4386"/>
        <item m="1" x="4421"/>
        <item m="1" x="4459"/>
        <item m="1" x="4495"/>
        <item m="1" x="4517"/>
        <item m="1" x="4535"/>
        <item m="1" x="4549"/>
        <item m="1" x="4567"/>
        <item m="1" x="4583"/>
        <item m="1" x="4359"/>
        <item m="1" x="4388"/>
        <item m="1" x="4423"/>
        <item m="1" x="4461"/>
        <item m="1" x="4497"/>
        <item m="1" x="4519"/>
        <item m="1" x="4538"/>
        <item m="1" x="4551"/>
        <item m="1" x="4569"/>
        <item m="1" x="4585"/>
        <item m="1" x="4361"/>
        <item m="1" x="4390"/>
        <item m="1" x="4425"/>
        <item m="1" x="4463"/>
        <item m="1" x="4499"/>
        <item m="1" x="4521"/>
        <item m="1" x="4540"/>
        <item m="1" x="4553"/>
        <item m="1" x="4570"/>
        <item m="1" x="4586"/>
        <item m="1" x="4362"/>
        <item m="1" x="4391"/>
        <item m="1" x="4426"/>
        <item m="1" x="4464"/>
        <item m="1" x="4500"/>
        <item m="1" x="4522"/>
        <item m="1" x="4541"/>
        <item m="1" x="4554"/>
        <item m="1" x="4571"/>
        <item m="1" x="4588"/>
        <item m="1" x="4363"/>
        <item m="1" x="4393"/>
        <item m="1" x="4428"/>
        <item m="1" x="4466"/>
        <item m="1" x="4501"/>
        <item m="1" x="4523"/>
        <item m="1" x="4542"/>
        <item m="1" x="4555"/>
        <item m="1" x="4572"/>
        <item m="1" x="4590"/>
        <item m="1" x="4364"/>
        <item m="1" x="4394"/>
        <item m="1" x="4429"/>
        <item m="1" x="4467"/>
        <item m="1" x="4502"/>
        <item m="1" x="4524"/>
        <item m="1" x="4543"/>
        <item m="1" x="4557"/>
        <item m="1" x="4574"/>
        <item m="1" x="4592"/>
        <item m="1" x="4365"/>
        <item m="1" x="4395"/>
        <item m="1" x="4430"/>
        <item m="1" x="4468"/>
        <item m="1" x="4503"/>
        <item m="1" x="4526"/>
        <item m="1" x="4544"/>
        <item m="1" x="4558"/>
        <item m="1" x="4575"/>
        <item m="1" x="4593"/>
        <item m="1" x="4366"/>
        <item m="1" x="4396"/>
        <item m="1" x="4431"/>
        <item m="1" x="4469"/>
        <item m="1" x="4504"/>
        <item m="1" x="4527"/>
        <item m="1" x="4545"/>
        <item m="1" x="4559"/>
        <item m="1" x="4576"/>
        <item m="1" x="4594"/>
        <item m="1" x="4368"/>
        <item m="1" x="4398"/>
        <item m="1" x="4434"/>
        <item m="1" x="4472"/>
        <item m="1" x="4507"/>
        <item m="1" x="4528"/>
        <item m="1" x="4546"/>
        <item m="1" x="4560"/>
        <item m="1" x="4577"/>
        <item m="1" x="4595"/>
        <item m="1" x="4370"/>
        <item m="1" x="4400"/>
        <item m="1" x="4437"/>
        <item m="1" x="4474"/>
        <item m="1" x="4508"/>
        <item m="1" x="4529"/>
        <item m="1" x="4547"/>
        <item m="1" x="4561"/>
        <item m="1" x="4578"/>
        <item m="1" x="4596"/>
        <item m="1" x="7592"/>
        <item m="1" x="7622"/>
        <item m="1" x="7642"/>
        <item m="1" x="7593"/>
        <item m="1" x="7623"/>
        <item m="1" x="7643"/>
        <item m="1" x="7594"/>
        <item m="1" x="7624"/>
        <item m="1" x="7644"/>
        <item m="1" x="7135"/>
        <item m="1" x="7145"/>
        <item m="1" x="7151"/>
        <item m="1" x="3940"/>
        <item m="1" x="3958"/>
        <item m="1" x="3973"/>
        <item m="1" x="4000"/>
        <item m="1" x="4012"/>
        <item m="1" x="4038"/>
        <item m="1" x="4049"/>
        <item m="1" x="4075"/>
        <item m="1" x="4084"/>
        <item m="1" x="2591"/>
        <item m="1" x="2601"/>
        <item m="1" x="2605"/>
        <item m="1" x="2611"/>
        <item m="1" x="2627"/>
        <item m="1" x="2637"/>
        <item m="1" x="2653"/>
        <item m="1" x="2658"/>
        <item m="1" x="2674"/>
        <item m="1" x="2679"/>
        <item m="1" x="1509"/>
        <item m="1" x="1517"/>
        <item m="1" x="1522"/>
        <item m="1" x="1530"/>
        <item m="1" x="1545"/>
        <item m="1" x="1555"/>
        <item m="1" x="1572"/>
        <item m="1" x="1580"/>
        <item m="1" x="1596"/>
        <item m="1" x="1605"/>
        <item m="1" x="7128"/>
        <item m="1" x="7137"/>
        <item m="1" x="7147"/>
        <item m="1" x="7153"/>
        <item m="1" x="7162"/>
        <item m="1" x="7168"/>
        <item m="1" x="7175"/>
        <item m="1" x="7178"/>
        <item m="1" x="7184"/>
        <item m="1" x="7188"/>
        <item m="1" x="5950"/>
        <item m="1" x="5957"/>
        <item m="1" x="5972"/>
        <item m="1" x="5975"/>
        <item m="1" x="5980"/>
        <item m="1" x="5982"/>
        <item m="1" x="5986"/>
        <item m="1" x="5988"/>
        <item m="1" x="5991"/>
        <item m="1" x="5999"/>
        <item m="1" x="4811"/>
        <item m="1" x="4814"/>
        <item m="1" x="4822"/>
        <item m="1" x="4825"/>
        <item m="1" x="4835"/>
        <item m="1" x="4838"/>
        <item m="1" x="4849"/>
        <item m="1" x="4858"/>
        <item m="1" x="4871"/>
        <item m="1" x="4880"/>
        <item m="1" x="3606"/>
        <item m="1" x="3617"/>
        <item m="1" x="3629"/>
        <item m="1" x="3640"/>
        <item m="1" x="3652"/>
        <item m="1" x="3662"/>
        <item m="1" x="3674"/>
        <item m="1" x="3684"/>
        <item m="1" x="3696"/>
        <item m="1" x="4159"/>
        <item m="1" x="3501"/>
        <item m="1" x="2773"/>
        <item m="1" x="2206"/>
        <item m="1" x="5938"/>
        <item m="1" x="5255"/>
        <item m="1" x="4803"/>
        <item m="1" x="4247"/>
        <item m="1" x="3579"/>
        <item m="1" x="7169"/>
        <item m="1" x="6640"/>
        <item m="1" x="5983"/>
        <item m="1" x="5292"/>
        <item m="1" x="4841"/>
        <item m="1" x="1642"/>
        <item m="1" x="7815"/>
        <item m="1" x="7210"/>
        <item m="1" x="6723"/>
        <item m="1" x="6025"/>
        <item m="1" x="2827"/>
        <item m="1" x="2290"/>
        <item m="1" x="1700"/>
        <item m="1" x="7918"/>
        <item m="1" x="7305"/>
        <item m="1" x="4274"/>
        <item m="1" x="3637"/>
        <item m="1" x="2905"/>
        <item m="1" x="2361"/>
        <item m="1" x="1719"/>
        <item m="1" x="5336"/>
        <item m="1" x="4894"/>
        <item m="1" x="4311"/>
        <item m="1" x="3722"/>
        <item m="1" x="2948"/>
        <item m="1" x="6807"/>
        <item m="1" x="3854"/>
        <item m="1" x="3868"/>
        <item m="1" x="3884"/>
        <item m="1" x="3901"/>
        <item m="1" x="3920"/>
        <item m="1" x="3947"/>
        <item m="1" x="3983"/>
        <item m="1" x="4020"/>
        <item m="1" x="4057"/>
        <item m="1" x="3839"/>
        <item m="1" x="3856"/>
        <item m="1" x="3870"/>
        <item m="1" x="3885"/>
        <item m="1" x="3902"/>
        <item m="1" x="3921"/>
        <item m="1" x="3949"/>
        <item m="1" x="3988"/>
        <item m="1" x="4023"/>
        <item m="1" x="4060"/>
        <item m="1" x="3842"/>
        <item m="1" x="3857"/>
        <item m="1" x="3871"/>
        <item m="1" x="3886"/>
        <item m="1" x="3903"/>
        <item m="1" x="3922"/>
        <item m="1" x="3950"/>
        <item m="1" x="3990"/>
        <item m="1" x="4025"/>
        <item m="1" x="4062"/>
        <item m="1" x="3843"/>
        <item m="1" x="3858"/>
        <item m="1" x="3872"/>
        <item m="1" x="3887"/>
        <item m="1" x="3904"/>
        <item m="1" x="3923"/>
        <item m="1" x="3951"/>
        <item m="1" x="3992"/>
        <item m="1" x="4027"/>
        <item m="1" x="4064"/>
        <item m="1" x="3844"/>
        <item m="1" x="3859"/>
        <item m="1" x="3873"/>
        <item m="1" x="3888"/>
        <item m="1" x="3905"/>
        <item m="1" x="3924"/>
        <item m="1" x="3952"/>
        <item m="1" x="3994"/>
        <item m="1" x="4029"/>
        <item m="1" x="4066"/>
        <item m="1" x="3845"/>
        <item m="1" x="3860"/>
        <item m="1" x="3874"/>
        <item m="1" x="3890"/>
        <item m="1" x="3908"/>
        <item m="1" x="3928"/>
        <item m="1" x="3956"/>
        <item m="1" x="3996"/>
        <item m="1" x="4033"/>
        <item m="1" x="4070"/>
        <item m="1" x="3846"/>
        <item m="1" x="3861"/>
        <item m="1" x="3875"/>
        <item m="1" x="3892"/>
        <item m="1" x="3910"/>
        <item m="1" x="3929"/>
        <item m="1" x="3957"/>
        <item m="1" x="3998"/>
        <item m="1" x="4036"/>
        <item m="1" x="4073"/>
        <item m="1" x="3847"/>
        <item m="1" x="3862"/>
        <item m="1" x="3876"/>
        <item m="1" x="3893"/>
        <item m="1" x="3911"/>
        <item m="1" x="3930"/>
        <item m="1" x="3959"/>
        <item m="1" x="4001"/>
        <item m="1" x="4039"/>
        <item m="1" x="4076"/>
        <item m="1" x="3848"/>
        <item m="1" x="3863"/>
        <item m="1" x="3877"/>
        <item m="1" x="3894"/>
        <item m="1" x="3912"/>
        <item m="1" x="3931"/>
        <item m="1" x="3960"/>
        <item m="1" x="4002"/>
        <item m="1" x="4040"/>
        <item m="1" x="4077"/>
        <item m="1" x="3849"/>
        <item m="1" x="3864"/>
        <item m="1" x="3878"/>
        <item m="1" x="3895"/>
        <item m="1" x="3913"/>
        <item m="1" x="3932"/>
        <item m="1" x="3962"/>
        <item m="1" x="4004"/>
        <item m="1" x="4041"/>
        <item m="1" x="4078"/>
        <item m="1" x="7125"/>
        <item m="1" x="7143"/>
        <item m="1" x="7158"/>
        <item m="1" x="7173"/>
        <item m="1" x="7182"/>
        <item m="1" x="7193"/>
        <item m="1" x="7205"/>
        <item m="1" x="7217"/>
        <item m="1" x="7239"/>
        <item m="1" x="7266"/>
        <item m="1" x="7126"/>
        <item m="1" x="7144"/>
        <item m="1" x="7160"/>
        <item m="1" x="5293"/>
        <item m="1" x="5404"/>
        <item m="1" x="5570"/>
        <item m="1" x="5681"/>
        <item m="1" x="5730"/>
        <item m="1" x="5254"/>
        <item m="1" x="5294"/>
        <item m="1" x="5405"/>
        <item m="1" x="5574"/>
        <item m="1" x="5687"/>
        <item m="1" x="5736"/>
        <item m="1" x="5256"/>
        <item m="1" x="5295"/>
        <item m="1" x="5409"/>
        <item m="1" x="5577"/>
        <item m="1" x="5691"/>
        <item m="1" x="5740"/>
        <item m="1" x="5260"/>
        <item m="1" x="5297"/>
        <item m="1" x="5413"/>
        <item m="1" x="5584"/>
        <item m="1" x="5699"/>
        <item m="1" x="5290"/>
        <item m="1" x="6706"/>
        <item m="1" x="7904"/>
        <item m="1" x="2352"/>
        <item m="1" x="3706"/>
        <item m="1" x="5296"/>
        <item m="1" x="6733"/>
        <item m="1" x="7926"/>
        <item m="1" x="2371"/>
        <item m="1" x="3727"/>
        <item m="1" x="5302"/>
        <item m="1" x="6763"/>
        <item m="1" x="7947"/>
        <item m="1" x="2387"/>
        <item m="1" x="3746"/>
        <item m="1" x="5335"/>
        <item m="1" x="6805"/>
        <item m="1" x="7969"/>
        <item m="1" x="2395"/>
        <item m="1" x="3762"/>
        <item m="1" x="5370"/>
        <item m="1" x="6840"/>
        <item m="1" x="7977"/>
        <item m="1" x="2402"/>
        <item m="1" x="3779"/>
        <item m="1" x="5411"/>
        <item m="1" x="6869"/>
        <item m="1" x="7995"/>
        <item m="1" x="2408"/>
        <item m="1" x="3796"/>
        <item m="1" x="5453"/>
        <item m="1" x="6896"/>
        <item m="1" x="2414"/>
        <item m="1" x="3815"/>
        <item m="1" x="5499"/>
        <item m="1" x="6919"/>
        <item m="1" x="4587"/>
        <item m="1" x="5766"/>
        <item m="1" x="7035"/>
        <item m="1" x="5141"/>
        <item m="1" x="5157"/>
        <item m="1" x="5182"/>
        <item m="1" x="5205"/>
        <item m="1" x="5224"/>
        <item m="1" x="5142"/>
        <item m="1" x="5158"/>
        <item m="1" x="5183"/>
        <item m="1" x="5206"/>
        <item m="1" x="5225"/>
        <item m="1" x="5143"/>
        <item m="1" x="5159"/>
        <item m="1" x="5184"/>
        <item m="1" x="5207"/>
        <item m="1" x="5226"/>
        <item m="1" x="1476"/>
        <item m="1" x="2622"/>
        <item m="1" x="4605"/>
        <item m="1" x="5786"/>
        <item m="1" x="7058"/>
        <item m="1" x="1498"/>
        <item m="1" x="2650"/>
        <item m="1" x="4618"/>
        <item m="1" x="5809"/>
        <item m="1" x="7073"/>
        <item m="1" x="1511"/>
        <item m="1" x="2669"/>
        <item m="1" x="4635"/>
        <item m="1" x="5832"/>
        <item m="1" x="7090"/>
        <item m="1" x="1523"/>
        <item m="1" x="2690"/>
        <item m="1" x="4646"/>
        <item m="1" x="5852"/>
        <item m="1" x="7104"/>
        <item m="1" x="1547"/>
        <item m="1" x="2722"/>
        <item m="1" x="4662"/>
        <item m="1" x="5871"/>
        <item m="1" x="7119"/>
        <item m="1" x="1573"/>
        <item m="1" x="2756"/>
        <item m="1" x="4689"/>
        <item m="1" x="5900"/>
        <item m="1" x="7134"/>
        <item m="1" x="1597"/>
        <item m="1" x="2781"/>
        <item m="1" x="4715"/>
        <item m="1" x="5924"/>
        <item m="1" x="7150"/>
        <item m="1" x="1623"/>
        <item m="1" x="2801"/>
        <item m="1" x="4739"/>
        <item m="1" x="5936"/>
        <item m="1" x="7167"/>
        <item m="1" x="1641"/>
        <item m="1" x="2826"/>
        <item m="1" x="4757"/>
        <item m="1" x="5947"/>
        <item m="1" x="7177"/>
        <item m="1" x="1659"/>
        <item m="1" x="2848"/>
        <item m="1" x="4589"/>
        <item m="1" x="5769"/>
        <item m="1" x="7036"/>
        <item m="1" x="1478"/>
        <item m="1" x="2624"/>
        <item m="1" x="2511"/>
        <item m="1" x="2516"/>
        <item m="1" x="2528"/>
        <item m="1" x="2534"/>
        <item m="1" x="2546"/>
        <item m="1" x="2551"/>
        <item m="1" x="2558"/>
        <item m="1" x="2566"/>
        <item m="1" x="2574"/>
        <item m="1" x="1392"/>
        <item m="1" x="1403"/>
        <item m="1" x="1411"/>
        <item m="1" x="1425"/>
        <item m="1" x="1433"/>
        <item m="1" x="1447"/>
        <item m="1" x="1453"/>
        <item m="1" x="1464"/>
        <item m="1" x="1473"/>
        <item m="1" x="1489"/>
        <item m="1" x="7027"/>
        <item m="1" x="7037"/>
        <item m="1" x="7048"/>
        <item m="1" x="7059"/>
        <item m="1" x="7067"/>
        <item m="1" x="7076"/>
        <item m="1" x="7084"/>
        <item m="1" x="7093"/>
        <item m="1" x="7099"/>
        <item m="1" x="7108"/>
        <item m="1" x="5839"/>
        <item m="1" x="5848"/>
        <item m="1" x="5857"/>
        <item m="1" x="5866"/>
        <item m="1" x="5879"/>
        <item m="1" x="5893"/>
        <item m="1" x="5912"/>
        <item m="1" x="5922"/>
        <item m="1" x="5927"/>
        <item m="1" x="5935"/>
        <item m="1" x="4719"/>
        <item m="1" x="4730"/>
        <item m="1" x="4741"/>
        <item m="1" x="4752"/>
        <item m="1" x="4759"/>
        <item m="1" x="4768"/>
        <item m="1" x="4779"/>
        <item m="1" x="4787"/>
        <item m="1" x="4794"/>
        <item m="1" x="4800"/>
        <item m="1" x="3475"/>
        <item m="1" x="3483"/>
        <item m="1" x="3498"/>
        <item m="1" x="3505"/>
        <item m="1" x="3521"/>
        <item m="1" x="3526"/>
        <item m="1" x="3540"/>
        <item m="1" x="3546"/>
        <item m="1" x="3559"/>
        <item m="1" x="3566"/>
        <item m="1" x="2156"/>
        <item m="1" x="2175"/>
        <item m="1" x="2200"/>
        <item m="1" x="2217"/>
        <item m="1" x="2241"/>
        <item m="1" x="2258"/>
        <item m="1" x="2270"/>
        <item m="1" x="2285"/>
        <item m="1" x="2293"/>
        <item m="1" x="7111"/>
        <item m="1" x="1557"/>
        <item m="1" x="2731"/>
        <item m="1" x="4226"/>
        <item m="1" x="5283"/>
        <item m="1" x="6681"/>
        <item m="1" x="4701"/>
        <item m="1" x="5914"/>
        <item m="1" x="7141"/>
        <item m="1" x="1607"/>
        <item m="1" x="2787"/>
        <item m="1" x="4257"/>
        <item m="1" x="5301"/>
        <item m="1" x="4986"/>
        <item m="1" x="4392"/>
        <item m="1" x="3789"/>
        <item m="1" x="3081"/>
        <item m="1" x="2445"/>
        <item m="1" x="6200"/>
        <item m="1" x="5638"/>
        <item m="1" x="5059"/>
        <item m="1" x="4513"/>
        <item m="1" x="3850"/>
        <item m="1" x="7401"/>
        <item m="1" x="6953"/>
        <item m="1" x="6236"/>
        <item m="1" x="5713"/>
        <item m="1" x="5089"/>
        <item m="1" x="1749"/>
        <item m="1" x="1314"/>
        <item m="1" x="7444"/>
        <item m="1" x="6982"/>
        <item m="1" x="6278"/>
        <item m="1" x="3191"/>
        <item m="1" x="2499"/>
        <item m="1" x="1840"/>
        <item m="1" x="1391"/>
        <item m="1" x="7551"/>
        <item m="1" x="4564"/>
        <item m="1" x="3882"/>
        <item m="1" x="3302"/>
        <item m="1" x="2562"/>
        <item m="1" x="1928"/>
        <item m="1" x="5747"/>
        <item m="1" x="5102"/>
        <item m="1" x="4622"/>
        <item m="1" x="3972"/>
        <item m="1" x="3368"/>
        <item m="1" x="7981"/>
        <item m="1" x="7997"/>
        <item m="1" x="1198"/>
        <item m="1" x="1212"/>
        <item m="1" x="1235"/>
        <item m="1" x="1259"/>
        <item m="1" x="1290"/>
        <item m="1" x="1323"/>
        <item m="1" x="1347"/>
        <item m="1" x="7982"/>
        <item m="1" x="7998"/>
        <item m="1" x="1199"/>
        <item m="1" x="1214"/>
        <item m="1" x="1237"/>
        <item m="1" x="1261"/>
        <item m="1" x="1292"/>
        <item m="1" x="1324"/>
        <item m="1" x="1348"/>
        <item m="1" x="7984"/>
        <item m="1" x="7999"/>
        <item m="1" x="1200"/>
        <item m="1" x="1216"/>
        <item m="1" x="1239"/>
        <item m="1" x="1263"/>
        <item m="1" x="1294"/>
        <item m="1" x="1325"/>
        <item m="1" x="1349"/>
        <item m="1" x="7985"/>
        <item m="1" x="1201"/>
        <item m="1" x="1218"/>
        <item m="1" x="1241"/>
        <item m="1" x="1265"/>
        <item m="1" x="1296"/>
        <item m="1" x="1326"/>
        <item m="1" x="1350"/>
        <item m="1" x="7986"/>
        <item m="1" x="1202"/>
        <item m="1" x="1221"/>
        <item m="1" x="1244"/>
        <item m="1" x="1269"/>
        <item m="1" x="1298"/>
        <item m="1" x="1327"/>
        <item m="1" x="1351"/>
        <item m="1" x="7987"/>
        <item m="1" x="1203"/>
        <item m="1" x="1223"/>
        <item m="1" x="1246"/>
        <item m="1" x="1271"/>
        <item m="1" x="1300"/>
        <item m="1" x="1328"/>
        <item m="1" x="1352"/>
        <item m="1" x="7988"/>
        <item m="1" x="1204"/>
        <item m="1" x="1225"/>
        <item m="1" x="1248"/>
        <item m="1" x="1273"/>
        <item m="1" x="1302"/>
        <item m="1" x="1329"/>
        <item m="1" x="1353"/>
        <item m="1" x="7989"/>
        <item m="1" x="1205"/>
        <item m="1" x="5640"/>
        <item m="1" x="5660"/>
        <item m="1" x="1227"/>
        <item m="1" x="1251"/>
        <item m="1" x="1276"/>
        <item m="1" x="1305"/>
        <item m="1" x="1331"/>
        <item m="1" x="1355"/>
        <item m="1" x="7990"/>
        <item m="1" x="1206"/>
        <item m="1" x="1229"/>
        <item m="1" x="1254"/>
        <item m="1" x="1278"/>
        <item m="1" x="1307"/>
        <item m="1" x="1332"/>
        <item m="1" x="1356"/>
        <item m="1" x="7991"/>
        <item m="1" x="1207"/>
        <item m="1" x="1231"/>
        <item m="1" x="1256"/>
        <item m="1" x="1280"/>
        <item m="1" x="1309"/>
        <item m="1" x="1333"/>
        <item m="1" x="1357"/>
        <item m="1" x="4603"/>
        <item m="1" x="4615"/>
        <item m="1" x="4632"/>
        <item m="1" x="4644"/>
        <item m="1" x="4657"/>
        <item m="1" x="4682"/>
        <item m="1" x="4709"/>
        <item m="1" x="4734"/>
        <item m="1" x="4755"/>
        <item m="1" x="4775"/>
        <item m="1" x="4604"/>
        <item m="1" x="4616"/>
        <item m="1" x="4633"/>
        <item m="1" x="6603"/>
        <item m="1" x="6682"/>
        <item m="1" x="6820"/>
        <item m="1" x="6933"/>
        <item m="1" x="6957"/>
        <item m="1" x="6990"/>
        <item m="1" x="7049"/>
        <item m="1" x="7114"/>
        <item m="1" x="6607"/>
        <item m="1" x="6686"/>
        <item m="1" x="6828"/>
        <item m="1" x="6939"/>
        <item m="1" x="6958"/>
        <item m="1" x="6991"/>
        <item m="1" x="7051"/>
        <item m="1" x="7115"/>
        <item m="1" x="6613"/>
        <item m="1" x="6696"/>
        <item m="1" x="6834"/>
        <item m="1" x="6943"/>
        <item m="1" x="6959"/>
        <item m="1" x="6994"/>
        <item m="1" x="7055"/>
        <item m="1" x="7118"/>
        <item m="1" x="6620"/>
        <item m="1" x="6705"/>
        <item m="1" x="6839"/>
        <item m="1" x="7197"/>
        <item m="1" x="1683"/>
        <item m="1" x="2879"/>
        <item m="1" x="4289"/>
        <item m="1" x="5447"/>
        <item m="1" x="7209"/>
        <item m="1" x="1698"/>
        <item m="1" x="2901"/>
        <item m="1" x="4308"/>
        <item m="1" x="7227"/>
        <item m="1" x="1703"/>
        <item m="1" x="2911"/>
        <item m="1" x="4938"/>
        <item m="1" x="7250"/>
        <item m="1" x="1707"/>
        <item m="1" x="3714"/>
        <item m="1" x="4966"/>
        <item m="1" x="7279"/>
        <item m="1" x="2378"/>
        <item m="1" x="3736"/>
        <item m="1" x="4994"/>
        <item m="1" x="7953"/>
        <item m="1" x="2391"/>
        <item m="1" x="3753"/>
        <item m="1" x="5017"/>
        <item m="1" x="6824"/>
        <item m="1" x="7973"/>
        <item m="1" x="2398"/>
        <item m="1" x="3770"/>
        <item m="1" x="5038"/>
        <item m="1" x="6855"/>
        <item m="1" x="7983"/>
        <item m="1" x="2405"/>
        <item m="1" x="6268"/>
        <item m="1" x="7538"/>
        <item m="1" x="1922"/>
        <item m="1" x="3356"/>
        <item m="1" x="4676"/>
        <item m="1" x="6290"/>
        <item m="1" x="7568"/>
        <item m="1" x="1936"/>
        <item m="1" x="3382"/>
        <item m="1" x="6331"/>
        <item m="1" x="7598"/>
        <item m="1" x="1962"/>
        <item m="1" x="4101"/>
        <item m="1" x="6374"/>
        <item m="1" x="7630"/>
        <item m="1" x="2633"/>
        <item m="1" x="4128"/>
        <item m="1" x="6413"/>
        <item m="1" x="1502"/>
        <item m="1" x="2656"/>
        <item m="1" x="4150"/>
        <item m="1" x="7080"/>
        <item m="1" x="1518"/>
        <item m="1" x="2677"/>
        <item m="1" x="4171"/>
        <item m="1" x="5843"/>
        <item m="1" x="7096"/>
        <item m="1" x="1532"/>
        <item m="1" x="2697"/>
        <item m="1" x="4197"/>
        <item m="1" x="5861"/>
        <item m="1" x="7112"/>
        <item m="1" x="1558"/>
        <item m="1" x="2732"/>
        <item m="1" x="4227"/>
        <item m="1" x="5885"/>
        <item m="1" x="7124"/>
        <item m="1" x="1582"/>
        <item m="1" x="2765"/>
        <item m="1" x="4245"/>
        <item m="1" x="5917"/>
        <item m="1" x="7142"/>
        <item m="1" x="1608"/>
        <item m="1" x="2788"/>
        <item m="1" x="4258"/>
        <item m="1" x="6271"/>
        <item m="1" x="7540"/>
        <item m="1" x="1925"/>
        <item m="1" x="3357"/>
        <item m="1" x="4678"/>
        <item m="1" x="7494"/>
        <item m="1" x="1887"/>
        <item m="1" x="3333"/>
        <item m="1" x="4645"/>
        <item m="1" x="5850"/>
        <item m="1" x="7102"/>
        <item m="1" x="1546"/>
        <item m="1" x="2717"/>
        <item m="1" x="6279"/>
        <item m="1" x="7554"/>
        <item m="1" x="1929"/>
        <item m="1" x="3373"/>
        <item m="1" x="4683"/>
        <item m="1" x="5896"/>
        <item m="1" x="7133"/>
        <item m="1" x="1721"/>
        <item m="1" x="7376"/>
        <item m="1" x="6950"/>
        <item m="1" x="3745"/>
        <item m="1" x="3005"/>
        <item m="1" x="2410"/>
        <item m="1" x="1740"/>
        <item m="1" x="1267"/>
        <item m="1" x="5013"/>
        <item m="1" x="4435"/>
        <item m="1" x="3808"/>
        <item m="1" x="3120"/>
        <item m="1" x="2470"/>
        <item m="1" x="6216"/>
        <item m="1" x="5668"/>
        <item m="1" x="5080"/>
        <item m="1" x="4536"/>
        <item m="1" x="3865"/>
        <item m="1" x="7414"/>
        <item m="1" x="6962"/>
        <item m="1" x="6242"/>
        <item m="1" x="5720"/>
        <item m="1" x="5094"/>
        <item m="1" x="1768"/>
        <item m="1" x="1341"/>
        <item m="1" x="7469"/>
        <item m="1" x="6995"/>
        <item m="1" x="6297"/>
        <item m="1" x="3230"/>
        <item m="1" x="2517"/>
        <item m="1" x="1872"/>
        <item m="1" x="1412"/>
        <item m="1" x="7581"/>
        <item m="1" x="4580"/>
        <item m="1" x="2122"/>
        <item m="1" x="2166"/>
        <item m="1" x="2209"/>
        <item m="1" x="2250"/>
        <item m="1" x="2278"/>
        <item m="1" x="2303"/>
        <item m="1" x="2321"/>
        <item m="1" x="2339"/>
        <item m="1" x="2357"/>
        <item m="1" x="2085"/>
        <item m="1" x="2123"/>
        <item m="1" x="2167"/>
        <item m="1" x="2210"/>
        <item m="1" x="2251"/>
        <item m="1" x="2279"/>
        <item m="1" x="2304"/>
        <item m="1" x="2322"/>
        <item m="1" x="2340"/>
        <item m="1" x="2358"/>
        <item m="1" x="2086"/>
        <item m="1" x="2124"/>
        <item m="1" x="2168"/>
        <item m="1" x="2213"/>
        <item m="1" x="2254"/>
        <item m="1" x="2281"/>
        <item m="1" x="2305"/>
        <item m="1" x="2323"/>
        <item m="1" x="2341"/>
        <item m="1" x="2359"/>
        <item m="1" x="2087"/>
        <item m="1" x="2125"/>
        <item m="1" x="2169"/>
        <item m="1" x="2214"/>
        <item m="1" x="2255"/>
        <item m="1" x="2282"/>
        <item m="1" x="2306"/>
        <item m="1" x="2324"/>
        <item m="1" x="2342"/>
        <item m="1" x="2360"/>
        <item m="1" x="2088"/>
        <item m="1" x="2126"/>
        <item m="1" x="2170"/>
        <item m="1" x="2215"/>
        <item m="1" x="2256"/>
        <item m="1" x="2283"/>
        <item m="1" x="2308"/>
        <item m="1" x="2328"/>
        <item m="1" x="2345"/>
        <item m="1" x="2362"/>
        <item m="1" x="2089"/>
        <item m="1" x="2127"/>
        <item m="1" x="2172"/>
        <item m="1" x="2216"/>
        <item m="1" x="2257"/>
        <item m="1" x="2284"/>
        <item m="1" x="2310"/>
        <item m="1" x="2329"/>
        <item m="1" x="2346"/>
        <item m="1" x="2363"/>
        <item m="1" x="2092"/>
        <item m="1" x="2130"/>
        <item m="1" x="2176"/>
        <item m="1" x="2218"/>
        <item m="1" x="2259"/>
        <item m="1" x="2286"/>
        <item m="1" x="2311"/>
        <item m="1" x="2330"/>
        <item m="1" x="2347"/>
        <item m="1" x="2364"/>
        <item m="1" x="2095"/>
        <item m="1" x="2134"/>
        <item m="1" x="2179"/>
        <item m="1" x="2221"/>
        <item m="1" x="6246"/>
        <item m="1" x="6248"/>
        <item m="1" x="6252"/>
        <item m="1" x="6259"/>
        <item m="1" x="6275"/>
        <item m="1" x="6288"/>
        <item m="1" x="6292"/>
        <item m="1" x="6301"/>
        <item m="1" x="6334"/>
        <item m="1" x="5095"/>
        <item m="1" x="5097"/>
        <item m="1" x="5098"/>
        <item m="1" x="5103"/>
        <item m="1" x="5108"/>
        <item m="1" x="5114"/>
        <item m="1" x="5124"/>
        <item m="1" x="5133"/>
        <item m="1" x="5140"/>
        <item m="1" x="5149"/>
        <item m="1" x="3933"/>
        <item m="1" x="3942"/>
        <item m="1" x="3963"/>
        <item m="1" x="3975"/>
        <item m="1" x="4005"/>
        <item m="1" x="4013"/>
        <item m="1" x="4042"/>
        <item m="1" x="4050"/>
        <item m="1" x="4079"/>
        <item m="1" x="4085"/>
        <item m="1" x="2593"/>
        <item m="1" x="2602"/>
        <item m="1" x="2262"/>
        <item m="1" x="2287"/>
        <item m="1" x="2312"/>
        <item m="1" x="2331"/>
        <item m="1" x="2348"/>
        <item m="1" x="2365"/>
        <item m="1" x="2097"/>
        <item m="1" x="2136"/>
        <item m="1" x="2181"/>
        <item m="1" x="2223"/>
        <item m="1" x="2263"/>
        <item m="1" x="2288"/>
        <item m="1" x="2313"/>
        <item m="1" x="2332"/>
        <item m="1" x="2350"/>
        <item m="1" x="2368"/>
        <item m="1" x="2098"/>
        <item m="1" x="2137"/>
        <item m="1" x="2183"/>
        <item m="1" x="2224"/>
        <item m="1" x="2264"/>
        <item m="1" x="2289"/>
        <item m="1" x="2315"/>
        <item m="1" x="2333"/>
        <item m="1" x="2351"/>
        <item m="1" x="2369"/>
        <item m="1" x="5542"/>
        <item m="1" x="5572"/>
        <item m="1" x="5608"/>
        <item m="1" x="5637"/>
        <item m="1" x="5666"/>
        <item m="1" x="5686"/>
        <item m="1" x="5709"/>
        <item m="1" x="5715"/>
        <item m="1" x="5721"/>
        <item m="1" x="5735"/>
        <item m="1" x="5544"/>
        <item m="1" x="5576"/>
        <item m="1" x="5609"/>
        <item m="1" x="1751"/>
        <item m="1" x="1846"/>
        <item m="1" x="1937"/>
        <item m="1" x="2034"/>
        <item m="1" x="2158"/>
        <item m="1" x="2294"/>
        <item m="1" x="2374"/>
        <item m="1" x="1753"/>
        <item m="1" x="1848"/>
        <item m="1" x="1941"/>
        <item m="1" x="2035"/>
        <item m="1" x="2163"/>
        <item m="1" x="2298"/>
        <item m="1" x="2377"/>
        <item m="1" x="1755"/>
        <item m="1" x="1851"/>
        <item m="1" x="1943"/>
        <item m="1" x="2037"/>
        <item m="1" x="2164"/>
        <item m="1" x="2299"/>
        <item m="1" x="2379"/>
        <item m="1" x="1756"/>
        <item m="1" x="1861"/>
        <item m="1" x="3628"/>
        <item m="1" x="4883"/>
        <item m="1" x="6083"/>
        <item m="1" x="7338"/>
        <item m="1" x="1725"/>
        <item m="1" x="3651"/>
        <item m="1" x="4900"/>
        <item m="1" x="6115"/>
        <item m="1" x="7351"/>
        <item m="1" x="1731"/>
        <item m="1" x="3673"/>
        <item m="1" x="4913"/>
        <item m="1" x="6134"/>
        <item m="1" x="7364"/>
        <item m="1" x="1737"/>
        <item m="1" x="3695"/>
        <item m="1" x="4939"/>
        <item m="1" x="6156"/>
        <item m="1" x="7377"/>
        <item m="1" x="1741"/>
        <item m="1" x="3717"/>
        <item m="1" x="4967"/>
        <item m="1" x="6187"/>
        <item m="1" x="7391"/>
        <item m="1" x="1746"/>
        <item m="1" x="3739"/>
        <item m="1" x="4995"/>
        <item m="1" x="6211"/>
        <item m="1" x="7409"/>
        <item m="1" x="1757"/>
        <item m="1" x="3755"/>
        <item m="1" x="5018"/>
        <item m="1" x="6217"/>
        <item m="1" x="7418"/>
        <item m="1" x="1784"/>
        <item m="1" x="3773"/>
        <item m="1" x="5039"/>
        <item m="1" x="6219"/>
        <item m="1" x="7425"/>
        <item m="1" x="1810"/>
        <item m="1" x="3788"/>
        <item m="1" x="5056"/>
        <item m="1" x="6235"/>
        <item m="1" x="7438"/>
        <item m="1" x="2569"/>
        <item m="1" x="4006"/>
        <item m="1" x="5176"/>
        <item m="1" x="6479"/>
        <item m="1" x="5240"/>
        <item m="1" x="5244"/>
        <item m="1" x="5249"/>
        <item m="1" x="5253"/>
        <item m="1" x="5261"/>
        <item m="1" x="5266"/>
        <item m="1" x="5270"/>
        <item m="1" x="5278"/>
        <item m="1" x="5282"/>
        <item m="1" x="4200"/>
        <item m="1" x="4222"/>
        <item m="1" x="4228"/>
        <item m="1" x="4243"/>
        <item m="1" x="4246"/>
        <item m="1" x="4251"/>
        <item m="1" x="4259"/>
        <item m="1" x="4263"/>
        <item m="1" x="4269"/>
        <item m="1" x="4273"/>
        <item m="1" x="2807"/>
        <item m="1" x="2825"/>
        <item m="1" x="2830"/>
        <item m="1" x="2846"/>
        <item m="1" x="2851"/>
        <item m="1" x="2867"/>
        <item m="1" x="2874"/>
        <item m="1" x="2888"/>
        <item m="1" x="2895"/>
        <item m="1" x="2903"/>
        <item m="1" x="1695"/>
        <item m="1" x="1699"/>
        <item m="1" x="1701"/>
        <item m="1" x="1704"/>
        <item m="1" x="1706"/>
        <item m="1" x="1708"/>
        <item m="1" x="1713"/>
        <item m="1" x="1714"/>
        <item m="1" x="1717"/>
        <item m="1" x="1718"/>
        <item m="1" x="7285"/>
        <item m="1" x="7290"/>
        <item m="1" x="7306"/>
        <item m="1" x="7321"/>
        <item m="1" x="7325"/>
        <item m="1" x="7337"/>
        <item m="1" x="7339"/>
        <item m="1" x="7350"/>
        <item m="1" x="7352"/>
        <item m="1" x="7363"/>
        <item m="1" x="6119"/>
        <item m="1" x="6132"/>
        <item m="1" x="6140"/>
        <item m="1" x="6154"/>
        <item m="1" x="6160"/>
        <item m="1" x="6184"/>
        <item m="1" x="6197"/>
        <item m="1" x="6209"/>
        <item m="1" x="6214"/>
        <item m="1" x="5040"/>
        <item m="1" x="5054"/>
        <item m="1" x="5057"/>
        <item m="1" x="5072"/>
        <item m="1" x="5073"/>
        <item m="1" x="4403"/>
        <item m="1" x="4599"/>
        <item m="1" x="4748"/>
        <item m="1" x="4853"/>
        <item m="1" x="3600"/>
        <item m="1" x="4415"/>
        <item m="1" x="4600"/>
        <item m="1" x="4751"/>
        <item m="1" x="4857"/>
        <item m="1" x="3604"/>
        <item m="1" x="4416"/>
        <item m="1" x="4602"/>
        <item m="1" x="4754"/>
        <item m="1" x="4861"/>
        <item m="1" x="3612"/>
        <item m="1" x="4427"/>
        <item m="1" x="4606"/>
        <item m="1" x="4758"/>
        <item m="1" x="4870"/>
        <item m="1" x="3615"/>
        <item m="1" x="4440"/>
        <item m="1" x="4609"/>
        <item m="1" x="4763"/>
        <item m="1" x="4875"/>
        <item m="1" x="3622"/>
        <item m="1" x="4451"/>
        <item m="1" x="4611"/>
        <item m="1" x="4767"/>
        <item m="1" x="4879"/>
        <item m="1" x="3626"/>
        <item m="1" x="4453"/>
        <item m="1" x="4614"/>
        <item m="1" x="4774"/>
        <item m="1" x="4882"/>
        <item m="1" x="3635"/>
        <item m="1" x="4465"/>
        <item m="1" x="4621"/>
        <item m="1" x="4778"/>
        <item m="1" x="4892"/>
        <item m="1" x="3638"/>
        <item m="1" x="4477"/>
        <item m="1" x="4626"/>
        <item m="1" x="4783"/>
        <item m="1" x="4895"/>
        <item m="1" x="3644"/>
        <item m="1" x="4489"/>
        <item m="1" x="4628"/>
        <item m="1" x="4786"/>
        <item m="1" x="2871"/>
        <item m="1" x="3792"/>
        <item m="1" x="3918"/>
        <item m="1" x="4164"/>
        <item m="1" x="4283"/>
        <item m="1" x="2873"/>
        <item m="1" x="3797"/>
        <item m="1" x="3927"/>
        <item m="1" x="4169"/>
        <item m="1" x="4285"/>
        <item m="1" x="2875"/>
        <item m="1" x="3800"/>
        <item m="1" x="3936"/>
        <item m="1" x="4172"/>
        <item m="1" x="4288"/>
        <item m="1" x="2885"/>
        <item m="1" x="3806"/>
        <item m="1" x="3939"/>
        <item m="1" x="4176"/>
        <item m="1" x="4290"/>
        <item m="1" x="2892"/>
        <item m="1" x="3811"/>
        <item m="1" x="3944"/>
        <item m="1" x="4188"/>
        <item m="1" x="4294"/>
        <item m="1" x="2894"/>
        <item m="1" x="3816"/>
        <item m="1" x="3955"/>
        <item m="1" x="4194"/>
        <item m="1" x="4303"/>
        <item m="1" x="2898"/>
        <item m="1" x="3819"/>
        <item m="1" x="3967"/>
        <item m="1" x="3666"/>
        <item m="1" x="3688"/>
        <item m="1" x="3709"/>
        <item m="1" x="3731"/>
        <item m="1" x="3667"/>
        <item m="1" x="3689"/>
        <item m="1" x="3710"/>
        <item m="1" x="3732"/>
        <item m="1" x="3668"/>
        <item m="1" x="3690"/>
        <item m="1" x="3711"/>
        <item m="1" x="3733"/>
        <item m="1" x="3669"/>
        <item m="1" x="3691"/>
        <item m="1" x="3712"/>
        <item m="1" x="3734"/>
        <item m="1" x="3647"/>
        <item m="1" x="3670"/>
        <item m="1" x="3692"/>
        <item m="1" x="3713"/>
        <item m="1" x="3735"/>
        <item m="1" x="3648"/>
        <item m="1" x="3671"/>
        <item m="1" x="3693"/>
        <item m="1" x="3715"/>
        <item m="1" x="3737"/>
        <item m="1" x="3650"/>
        <item m="1" x="3672"/>
        <item m="1" x="3694"/>
        <item m="1" x="3716"/>
        <item m="1" x="3738"/>
        <item m="1" x="3653"/>
        <item m="1" x="3675"/>
        <item m="1" x="3697"/>
        <item m="1" x="3718"/>
        <item m="1" x="3740"/>
        <item m="1" x="3657"/>
        <item m="1" x="3678"/>
        <item m="1" x="3700"/>
        <item m="1" x="3721"/>
        <item m="1" x="3741"/>
        <item m="1" x="3658"/>
        <item m="1" x="3679"/>
        <item m="1" x="6734"/>
        <item m="1" x="6750"/>
        <item m="1" x="6764"/>
        <item m="1" x="6793"/>
        <item m="1" x="6806"/>
        <item m="1" x="5406"/>
        <item m="1" x="5424"/>
        <item m="1" x="5449"/>
        <item m="1" x="5473"/>
        <item m="1" x="5496"/>
        <item m="1" x="5519"/>
        <item m="1" x="5543"/>
        <item m="1" x="5558"/>
        <item m="1" x="5575"/>
        <item m="1" x="4335"/>
        <item m="1" x="4345"/>
        <item m="1" x="4353"/>
        <item m="1" x="4373"/>
        <item m="1" x="4382"/>
        <item m="1" x="4404"/>
        <item m="1" x="4417"/>
        <item m="1" x="4441"/>
        <item m="1" x="4454"/>
        <item m="1" x="4478"/>
        <item m="1" x="3012"/>
        <item m="1" x="3023"/>
        <item m="1" x="3044"/>
        <item m="1" x="3055"/>
        <item m="1" x="3077"/>
        <item m="1" x="3092"/>
        <item m="1" x="3115"/>
        <item m="1" x="3129"/>
        <item m="1" x="3152"/>
        <item m="1" x="3165"/>
        <item m="1" x="1743"/>
        <item m="1" x="1745"/>
        <item m="1" x="1748"/>
        <item m="1" x="1754"/>
        <item m="1" x="1763"/>
        <item m="1" x="1770"/>
        <item m="1" x="1792"/>
        <item m="1" x="1796"/>
        <item m="1" x="1816"/>
        <item m="1" x="1820"/>
        <item m="1" x="7426"/>
        <item m="1" x="7433"/>
        <item m="1" x="7442"/>
        <item m="1" x="7455"/>
        <item m="1" x="7461"/>
        <item m="1" x="7475"/>
        <item m="1" x="7499"/>
        <item m="1" x="7509"/>
        <item m="1" x="7526"/>
        <item m="1" x="7536"/>
        <item m="1" x="6253"/>
        <item m="1" x="6917"/>
        <item m="1" x="6918"/>
        <item m="1" x="6920"/>
        <item m="1" x="6922"/>
        <item m="1" x="6928"/>
        <item m="1" x="6935"/>
        <item m="1" x="6941"/>
        <item m="1" x="6944"/>
        <item m="1" x="6946"/>
        <item m="1" x="6947"/>
        <item m="1" x="6189"/>
        <item m="1" x="6192"/>
        <item m="1" x="6196"/>
        <item m="1" x="6202"/>
        <item m="1" x="6206"/>
        <item m="1" x="6207"/>
        <item m="1" x="6208"/>
        <item m="1" x="6210"/>
        <item m="1" x="6212"/>
        <item m="1" x="6213"/>
        <item m="1" x="1524"/>
        <item m="1" x="1550"/>
        <item m="1" x="1575"/>
        <item m="1" x="1600"/>
        <item m="1" x="1527"/>
        <item m="1" x="1553"/>
        <item m="1" x="1578"/>
        <item m="1" x="1603"/>
        <item m="1" x="1529"/>
        <item m="1" x="1554"/>
        <item m="1" x="1579"/>
        <item m="1" x="1604"/>
        <item m="1" x="1531"/>
        <item m="1" x="1556"/>
        <item m="1" x="1581"/>
        <item m="1" x="1606"/>
        <item m="1" x="5606"/>
        <item m="1" x="5619"/>
        <item m="1" x="5635"/>
        <item m="1" x="7690"/>
        <item m="1" x="6590"/>
        <item m="1" x="5966"/>
        <item m="1" x="5277"/>
        <item m="1" x="4820"/>
        <item m="1" x="4268"/>
        <item m="1" x="7766"/>
        <item m="1" x="7189"/>
        <item m="1" x="6676"/>
        <item m="1" x="6001"/>
        <item m="1" x="5332"/>
        <item m="1" x="2236"/>
        <item m="1" x="1677"/>
        <item m="1" x="7871"/>
        <item m="1" x="7258"/>
        <item m="1" x="6790"/>
        <item m="1" x="3595"/>
        <item m="1" x="2872"/>
        <item m="1" x="2334"/>
        <item m="1" x="1712"/>
        <item m="1" x="7960"/>
        <item m="1" x="4856"/>
        <item m="1" x="4284"/>
        <item m="1" x="3683"/>
        <item m="1" x="2916"/>
        <item m="1" x="2392"/>
        <item m="1" x="6044"/>
        <item m="1" x="5412"/>
        <item m="1" x="4932"/>
        <item m="1" x="4339"/>
        <item m="1" x="3756"/>
        <item m="1" x="6871"/>
        <item m="1" x="6142"/>
        <item m="1" x="5573"/>
        <item m="1" x="5023"/>
        <item m="1" x="1966"/>
        <item m="1" x="7437"/>
        <item m="1" x="7457"/>
        <item m="1" x="7495"/>
        <item m="1" x="7523"/>
        <item m="1" x="7555"/>
        <item m="1" x="7580"/>
        <item m="1" x="7611"/>
        <item m="1" x="7439"/>
        <item m="1" x="7458"/>
        <item m="1" x="7496"/>
        <item m="1" x="7524"/>
        <item m="1" x="7556"/>
        <item m="1" x="7582"/>
        <item m="1" x="7612"/>
        <item m="1" x="7440"/>
        <item m="1" x="7459"/>
        <item m="1" x="7497"/>
        <item m="1" x="7525"/>
        <item m="1" x="7557"/>
        <item m="1" x="7583"/>
        <item m="1" x="7613"/>
        <item m="1" x="7443"/>
        <item m="1" x="7462"/>
        <item m="1" x="7500"/>
        <item m="1" x="7527"/>
        <item m="1" x="7558"/>
        <item m="1" x="7584"/>
        <item m="1" x="7614"/>
        <item m="1" x="7445"/>
        <item m="1" x="7463"/>
        <item m="1" x="7501"/>
        <item m="1" x="7528"/>
        <item m="1" x="7559"/>
        <item m="1" x="7585"/>
        <item m="1" x="7615"/>
        <item m="1" x="7446"/>
        <item m="1" x="7464"/>
        <item m="1" x="7502"/>
        <item m="1" x="7529"/>
        <item m="1" x="7560"/>
        <item m="1" x="7586"/>
        <item m="1" x="7616"/>
        <item m="1" x="7447"/>
        <item m="1" x="7465"/>
        <item m="1" x="7503"/>
        <item m="1" x="7530"/>
        <item m="1" x="7561"/>
        <item m="1" x="7587"/>
        <item m="1" x="7617"/>
        <item m="1" x="7427"/>
        <item m="1" x="7448"/>
        <item m="1" x="1990"/>
        <item m="1" x="1994"/>
        <item m="1" x="2012"/>
        <item m="1" x="2017"/>
        <item m="1" x="2036"/>
        <item m="1" x="2042"/>
        <item m="1" x="2058"/>
        <item m="1" x="2062"/>
        <item m="1" x="2084"/>
        <item m="1" x="7699"/>
        <item m="1" x="7710"/>
        <item m="1" x="7715"/>
        <item m="1" x="7720"/>
        <item m="1" x="7725"/>
        <item m="1" x="7730"/>
        <item m="1" x="7737"/>
        <item m="1" x="7743"/>
        <item m="1" x="7752"/>
        <item m="1" x="7767"/>
        <item m="1" x="6602"/>
        <item m="1" x="6621"/>
        <item m="1" x="6626"/>
        <item m="1" x="6639"/>
        <item m="1" x="6642"/>
        <item m="1" x="6655"/>
        <item m="1" x="6657"/>
        <item m="1" x="6677"/>
        <item m="1" x="7467"/>
        <item m="1" x="7504"/>
        <item m="1" x="7531"/>
        <item m="1" x="7562"/>
        <item m="1" x="7588"/>
        <item m="1" x="7618"/>
        <item m="1" x="7430"/>
        <item m="1" x="7451"/>
        <item m="1" x="7468"/>
        <item m="1" x="7505"/>
        <item m="1" x="7532"/>
        <item m="1" x="7564"/>
        <item m="1" x="7590"/>
        <item m="1" x="7620"/>
        <item m="1" x="7431"/>
        <item m="1" x="7452"/>
        <item m="1" x="7470"/>
        <item m="1" x="7506"/>
        <item m="1" x="7533"/>
        <item m="1" x="7565"/>
        <item m="1" x="7591"/>
        <item m="1" x="7621"/>
        <item m="1" x="4086"/>
        <item m="1" x="4115"/>
        <item m="1" x="4140"/>
        <item m="1" x="4161"/>
        <item m="1" x="4185"/>
        <item m="1" x="4217"/>
        <item m="1" x="4238"/>
        <item m="1" x="4250"/>
        <item m="1" x="4262"/>
        <item m="1" x="4272"/>
        <item m="1" x="4087"/>
        <item m="1" x="4117"/>
        <item m="1" x="4142"/>
        <item m="1" x="1758"/>
        <item m="1" x="1866"/>
        <item m="1" x="1945"/>
        <item m="1" x="2038"/>
        <item m="1" x="2171"/>
        <item m="1" x="2309"/>
        <item m="1" x="2381"/>
        <item m="1" x="1760"/>
        <item m="1" x="1871"/>
        <item m="1" x="1949"/>
        <item m="1" x="2040"/>
        <item m="1" x="2182"/>
        <item m="1" x="2314"/>
        <item m="1" x="2384"/>
        <item m="1" x="1761"/>
        <item m="1" x="1873"/>
        <item m="1" x="1950"/>
        <item m="1" x="2043"/>
        <item m="1" x="2185"/>
        <item m="1" x="2316"/>
        <item m="1" x="2385"/>
        <item m="1" x="1764"/>
        <item m="1" x="1874"/>
        <item m="1" x="3704"/>
        <item m="1" x="4961"/>
        <item m="1" x="6171"/>
        <item m="1" x="7389"/>
        <item m="1" x="1744"/>
        <item m="1" x="3725"/>
        <item m="1" x="4988"/>
        <item m="1" x="6205"/>
        <item m="1" x="7405"/>
        <item m="1" x="1750"/>
        <item m="1" x="3744"/>
        <item m="1" x="5012"/>
        <item m="1" x="6215"/>
        <item m="1" x="7413"/>
        <item m="1" x="1767"/>
        <item m="1" x="3761"/>
        <item m="1" x="5035"/>
        <item m="1" x="6218"/>
        <item m="1" x="7421"/>
        <item m="1" x="1794"/>
        <item m="1" x="3778"/>
        <item m="1" x="5053"/>
        <item m="1" x="6225"/>
        <item m="1" x="7432"/>
        <item m="1" x="1818"/>
        <item m="1" x="3795"/>
        <item m="1" x="5071"/>
        <item m="1" x="6239"/>
        <item m="1" x="7454"/>
        <item m="1" x="1845"/>
        <item m="1" x="3814"/>
        <item m="1" x="5085"/>
        <item m="1" x="6245"/>
        <item m="1" x="7472"/>
        <item m="1" x="1877"/>
        <item m="1" x="3829"/>
        <item m="1" x="5086"/>
        <item m="1" x="6251"/>
        <item m="1" x="7508"/>
        <item m="1" x="1903"/>
        <item m="1" x="3840"/>
        <item m="1" x="5087"/>
        <item m="1" x="6265"/>
        <item m="1" x="7535"/>
        <item m="1" x="7908"/>
        <item m="1" x="7924"/>
        <item m="1" x="7931"/>
        <item m="1" x="7945"/>
        <item m="1" x="7952"/>
        <item m="1" x="7968"/>
        <item m="1" x="7972"/>
        <item m="1" x="7976"/>
        <item m="1" x="7980"/>
        <item m="1" x="6830"/>
        <item m="1" x="6841"/>
        <item m="1" x="6860"/>
        <item m="1" x="6870"/>
        <item m="1" x="6888"/>
        <item m="1" x="6897"/>
        <item m="1" x="6914"/>
        <item m="1" x="6921"/>
        <item m="1" x="6942"/>
        <item m="1" x="6948"/>
        <item m="1" x="5571"/>
        <item m="1" x="5592"/>
        <item m="1" x="5607"/>
        <item m="1" x="5623"/>
        <item m="1" x="5636"/>
        <item m="1" x="5652"/>
        <item m="1" x="5665"/>
        <item m="1" x="4512"/>
        <item m="1" x="4530"/>
        <item m="1" x="4533"/>
        <item m="1" x="4432"/>
        <item m="1" x="4608"/>
        <item m="1" x="4762"/>
        <item m="1" x="4872"/>
        <item m="1" x="3621"/>
        <item m="1" x="4446"/>
        <item m="1" x="4610"/>
        <item m="1" x="4766"/>
        <item m="1" x="4878"/>
        <item m="1" x="3625"/>
        <item m="1" x="4452"/>
        <item m="1" x="4613"/>
        <item m="1" x="4773"/>
        <item m="1" x="4881"/>
        <item m="1" x="3634"/>
        <item m="1" x="4455"/>
        <item m="1" x="4617"/>
        <item m="1" x="4776"/>
        <item m="1" x="4890"/>
        <item m="1" x="3636"/>
        <item m="1" x="4470"/>
        <item m="1" x="4624"/>
        <item m="1" x="4782"/>
        <item m="1" x="4893"/>
        <item m="1" x="3643"/>
        <item m="1" x="4483"/>
        <item m="1" x="4627"/>
        <item m="1" x="4785"/>
        <item m="1" x="3646"/>
        <item m="1" x="4490"/>
        <item m="1" x="4630"/>
        <item m="1" x="4790"/>
        <item m="1" x="3659"/>
        <item m="1" x="4491"/>
        <item m="1" x="4634"/>
        <item m="1" x="4791"/>
        <item m="1" x="3661"/>
        <item m="1" x="4505"/>
        <item m="1" x="4638"/>
        <item m="1" x="4797"/>
        <item m="1" x="4509"/>
        <item m="1" x="4640"/>
        <item m="1" x="4798"/>
        <item m="1" x="2889"/>
        <item m="1" x="3807"/>
        <item m="1" x="3941"/>
        <item m="1" x="4182"/>
        <item m="1" x="4291"/>
        <item m="1" x="2893"/>
        <item m="1" x="3813"/>
        <item m="1" x="3948"/>
        <item m="1" x="4191"/>
        <item m="1" x="4298"/>
        <item m="1" x="2896"/>
        <item m="1" x="3817"/>
        <item m="1" x="3961"/>
        <item m="1" x="4196"/>
        <item m="1" x="4306"/>
        <item m="1" x="2902"/>
        <item m="1" x="3825"/>
        <item m="1" x="3969"/>
        <item m="1" x="4202"/>
        <item m="1" x="4309"/>
        <item m="1" x="2904"/>
        <item m="1" x="3826"/>
        <item m="1" x="3974"/>
        <item m="1" x="4214"/>
        <item m="1" x="4310"/>
        <item m="1" x="2908"/>
        <item m="1" x="3828"/>
        <item m="1" x="3987"/>
        <item m="1" x="4223"/>
        <item m="1" x="4316"/>
        <item m="1" x="2909"/>
        <item m="1" x="3830"/>
        <item m="1" x="4003"/>
        <item m="1" x="3759"/>
        <item m="1" x="3766"/>
        <item m="1" x="3776"/>
        <item m="1" x="3782"/>
        <item m="1" x="3793"/>
        <item m="1" x="3801"/>
        <item m="1" x="3812"/>
        <item m="1" x="3820"/>
        <item m="1" x="3827"/>
        <item m="1" x="2415"/>
        <item m="1" x="2421"/>
        <item m="1" x="2424"/>
        <item m="1" x="2436"/>
        <item m="1" x="2440"/>
        <item m="1" x="2455"/>
        <item m="1" x="2460"/>
        <item m="1" x="2475"/>
        <item m="1" x="2479"/>
        <item m="1" x="2493"/>
        <item m="1" x="1282"/>
        <item m="1" x="1288"/>
        <item m="1" x="1312"/>
        <item m="1" x="1321"/>
        <item m="1" x="1336"/>
        <item m="1" x="1346"/>
        <item m="1" x="1360"/>
        <item m="1" x="1369"/>
        <item m="1" x="1374"/>
        <item m="1" x="1384"/>
        <item m="1" x="6970"/>
        <item m="1" x="6974"/>
        <item m="1" x="6981"/>
        <item m="1" x="6985"/>
        <item m="1" x="6993"/>
        <item m="1" x="6999"/>
        <item m="1" x="7005"/>
        <item m="1" x="7009"/>
        <item m="1" x="7016"/>
        <item m="1" x="7020"/>
        <item m="1" x="5751"/>
        <item m="1" x="5753"/>
        <item m="1" x="5759"/>
        <item m="1" x="5768"/>
        <item m="1" x="5779"/>
        <item m="1" x="5788"/>
        <item m="1" x="5798"/>
        <item m="1" x="5812"/>
        <item m="1" x="5827"/>
        <item m="1" x="5833"/>
        <item m="1" x="4625"/>
        <item m="1" x="4631"/>
        <item m="1" x="4639"/>
        <item m="1" x="4643"/>
        <item m="1" x="4651"/>
        <item m="1" x="4656"/>
        <item m="1" x="4671"/>
        <item m="1" x="4679"/>
        <item m="1" x="4700"/>
        <item m="1" x="4707"/>
        <item m="1" x="3376"/>
        <item m="1" x="3381"/>
        <item m="1" x="3387"/>
        <item m="1" x="3400"/>
        <item m="1" x="3407"/>
        <item m="1" x="3422"/>
        <item m="1" x="3427"/>
        <item m="1" x="3442"/>
        <item m="1" x="3450"/>
        <item m="1" x="3468"/>
        <item m="1" x="2013"/>
        <item m="1" x="5755"/>
        <item m="1" x="5757"/>
        <item m="1" x="5758"/>
        <item m="1" x="5760"/>
        <item m="1" x="5762"/>
        <item m="1" x="5765"/>
        <item m="1" x="5767"/>
        <item m="1" x="5770"/>
        <item m="1" x="5773"/>
        <item m="1" x="5778"/>
        <item m="1" x="5110"/>
        <item m="1" x="5113"/>
        <item m="1" x="5115"/>
        <item m="1" x="5119"/>
        <item m="1" x="5120"/>
        <item m="1" x="5123"/>
        <item m="1" x="5125"/>
        <item m="1" x="5127"/>
        <item m="1" x="5128"/>
        <item m="1" x="5132"/>
        <item m="1" x="5276"/>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m="1" x="1724"/>
        <item m="1" x="1196"/>
        <item m="1" x="1732"/>
        <item m="1" x="6910"/>
        <item x="0"/>
      </items>
    </pivotField>
    <pivotField compact="0" outline="0" showAll="0" defaultSubtotal="0">
      <items count="640">
        <item x="0"/>
        <item x="1"/>
        <item x="2"/>
        <item x="1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6"/>
        <item x="67"/>
        <item x="68"/>
        <item x="69"/>
        <item x="70"/>
        <item x="71"/>
        <item x="72"/>
        <item x="73"/>
        <item x="74"/>
        <item x="75"/>
        <item x="76"/>
        <item x="77"/>
        <item x="78"/>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8"/>
        <item x="169"/>
        <item x="170"/>
        <item x="171"/>
        <item x="172"/>
        <item x="173"/>
        <item x="174"/>
        <item x="175"/>
        <item x="476"/>
        <item x="178"/>
        <item x="346"/>
        <item x="335"/>
        <item x="345"/>
        <item x="65"/>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65"/>
        <item x="166"/>
        <item x="167"/>
        <item x="334"/>
        <item x="336"/>
        <item x="337"/>
        <item x="339"/>
        <item m="1" x="569"/>
        <item x="342"/>
        <item x="344"/>
        <item x="370"/>
        <item x="359"/>
        <item x="347"/>
        <item x="349"/>
        <item x="350"/>
        <item x="351"/>
        <item x="354"/>
        <item x="356"/>
        <item x="357"/>
        <item m="1" x="633"/>
        <item m="1" x="523"/>
        <item m="1" x="580"/>
        <item m="1" x="613"/>
        <item m="1" x="568"/>
        <item m="1" x="604"/>
        <item m="1" x="636"/>
        <item m="1" x="518"/>
        <item x="508"/>
        <item x="490"/>
        <item x="500"/>
        <item x="308"/>
        <item x="510"/>
        <item x="480"/>
        <item x="482"/>
        <item x="511"/>
        <item x="512"/>
        <item m="1" x="525"/>
        <item m="1" x="610"/>
        <item x="244"/>
        <item x="229"/>
        <item x="231"/>
        <item x="223"/>
        <item x="225"/>
        <item x="227"/>
        <item x="411"/>
        <item x="180"/>
        <item x="426"/>
        <item x="413"/>
        <item x="417"/>
        <item x="423"/>
        <item x="425"/>
        <item x="427"/>
        <item x="428"/>
        <item x="432"/>
        <item x="434"/>
        <item x="446"/>
        <item x="442"/>
        <item x="443"/>
        <item x="436"/>
        <item m="1" x="602"/>
        <item m="1" x="559"/>
        <item m="1" x="584"/>
        <item m="1" x="570"/>
        <item x="352"/>
        <item x="353"/>
        <item m="1" x="540"/>
        <item m="1" x="597"/>
        <item m="1" x="542"/>
        <item m="1" x="579"/>
        <item m="1" x="590"/>
        <item x="371"/>
        <item m="1" x="620"/>
        <item m="1" x="622"/>
        <item m="1" x="529"/>
        <item m="1" x="564"/>
        <item m="1" x="581"/>
        <item m="1" x="609"/>
        <item m="1" x="603"/>
        <item m="1" x="560"/>
        <item m="1" x="539"/>
        <item m="1" x="611"/>
        <item m="1" x="535"/>
        <item m="1" x="615"/>
        <item m="1" x="619"/>
        <item m="1" x="605"/>
        <item m="1" x="524"/>
        <item m="1" x="555"/>
        <item m="1" x="573"/>
        <item m="1" x="558"/>
        <item m="1" x="634"/>
        <item m="1" x="627"/>
        <item m="1" x="617"/>
        <item m="1" x="531"/>
        <item m="1" x="572"/>
        <item m="1" x="544"/>
        <item m="1" x="571"/>
        <item m="1" x="519"/>
        <item m="1" x="565"/>
        <item m="1" x="549"/>
        <item m="1" x="608"/>
        <item m="1" x="522"/>
        <item m="1" x="527"/>
        <item m="1" x="548"/>
        <item m="1" x="596"/>
        <item x="513"/>
        <item x="264"/>
        <item x="323"/>
        <item x="317"/>
        <item x="315"/>
        <item x="318"/>
        <item x="316"/>
        <item x="294"/>
        <item x="280"/>
        <item m="1" x="566"/>
        <item x="295"/>
        <item x="281"/>
        <item m="1" x="589"/>
        <item x="221"/>
        <item x="230"/>
        <item x="262"/>
        <item x="263"/>
        <item x="265"/>
        <item x="266"/>
        <item x="268"/>
        <item x="269"/>
        <item x="270"/>
        <item m="1" x="521"/>
        <item m="1" x="516"/>
        <item m="1" x="583"/>
        <item m="1" x="612"/>
        <item x="252"/>
        <item x="397"/>
        <item x="408"/>
        <item m="1" x="550"/>
        <item x="360"/>
        <item x="394"/>
        <item x="400"/>
        <item m="1" x="632"/>
        <item x="255"/>
        <item m="1" x="541"/>
        <item x="273"/>
        <item x="275"/>
        <item x="286"/>
        <item x="287"/>
        <item x="276"/>
        <item x="278"/>
        <item m="1" x="561"/>
        <item m="1" x="630"/>
        <item x="203"/>
        <item x="277"/>
        <item x="279"/>
        <item m="1" x="517"/>
        <item m="1" x="534"/>
        <item m="1" x="592"/>
        <item m="1" x="514"/>
        <item x="319"/>
        <item x="321"/>
        <item x="325"/>
        <item x="327"/>
        <item x="320"/>
        <item x="322"/>
        <item x="326"/>
        <item x="328"/>
        <item x="483"/>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compact="0" outline="0" showAll="0" defaultSubtotal="0">
      <items count="799">
        <item x="0"/>
        <item x="1"/>
        <item x="457"/>
        <item x="3"/>
        <item x="4"/>
        <item x="5"/>
        <item x="6"/>
        <item x="7"/>
        <item x="8"/>
        <item x="9"/>
        <item x="11"/>
        <item x="13"/>
        <item x="18"/>
        <item x="19"/>
        <item x="21"/>
        <item x="22"/>
        <item x="23"/>
        <item x="24"/>
        <item x="25"/>
        <item x="26"/>
        <item x="27"/>
        <item x="28"/>
        <item x="29"/>
        <item x="35"/>
        <item x="36"/>
        <item x="37"/>
        <item x="39"/>
        <item x="44"/>
        <item x="45"/>
        <item x="46"/>
        <item x="47"/>
        <item x="51"/>
        <item x="52"/>
        <item x="53"/>
        <item x="14"/>
        <item x="61"/>
        <item x="62"/>
        <item x="63"/>
        <item x="64"/>
        <item x="65"/>
        <item x="68"/>
        <item x="69"/>
        <item x="71"/>
        <item x="72"/>
        <item x="73"/>
        <item x="74"/>
        <item x="75"/>
        <item x="76"/>
        <item x="77"/>
        <item x="78"/>
        <item x="79"/>
        <item x="156"/>
        <item x="157"/>
        <item x="138"/>
        <item x="158"/>
        <item x="159"/>
        <item x="160"/>
        <item x="162"/>
        <item x="164"/>
        <item x="165"/>
        <item x="137"/>
        <item x="139"/>
        <item x="140"/>
        <item x="141"/>
        <item x="142"/>
        <item x="143"/>
        <item x="145"/>
        <item x="147"/>
        <item x="152"/>
        <item x="154"/>
        <item x="170"/>
        <item x="171"/>
        <item x="172"/>
        <item x="173"/>
        <item x="174"/>
        <item x="175"/>
        <item x="168"/>
        <item x="161"/>
        <item x="163"/>
        <item x="10"/>
        <item x="17"/>
        <item x="20"/>
        <item x="59"/>
        <item x="144"/>
        <item x="146"/>
        <item x="148"/>
        <item x="149"/>
        <item x="150"/>
        <item x="151"/>
        <item x="169"/>
        <item x="153"/>
        <item x="155"/>
        <item x="2"/>
        <item x="12"/>
        <item x="30"/>
        <item x="31"/>
        <item x="32"/>
        <item x="33"/>
        <item x="34"/>
        <item x="38"/>
        <item x="40"/>
        <item x="41"/>
        <item x="42"/>
        <item x="43"/>
        <item x="48"/>
        <item x="49"/>
        <item x="50"/>
        <item x="54"/>
        <item x="57"/>
        <item x="58"/>
        <item x="177"/>
        <item x="15"/>
        <item x="55"/>
        <item x="56"/>
        <item x="338"/>
        <item x="477"/>
        <item x="340"/>
        <item x="178"/>
        <item x="233"/>
        <item x="345"/>
        <item x="449"/>
        <item x="362"/>
        <item x="16"/>
        <item x="60"/>
        <item x="66"/>
        <item x="70"/>
        <item x="67"/>
        <item x="80"/>
        <item x="81"/>
        <item x="82"/>
        <item x="83"/>
        <item x="86"/>
        <item x="88"/>
        <item x="89"/>
        <item x="90"/>
        <item x="91"/>
        <item x="92"/>
        <item x="95"/>
        <item x="99"/>
        <item x="100"/>
        <item x="101"/>
        <item x="102"/>
        <item x="103"/>
        <item x="104"/>
        <item x="105"/>
        <item x="106"/>
        <item x="107"/>
        <item x="108"/>
        <item x="113"/>
        <item x="114"/>
        <item x="115"/>
        <item x="116"/>
        <item x="117"/>
        <item x="118"/>
        <item x="119"/>
        <item x="120"/>
        <item x="121"/>
        <item x="122"/>
        <item x="123"/>
        <item x="124"/>
        <item x="125"/>
        <item x="126"/>
        <item x="127"/>
        <item x="128"/>
        <item x="129"/>
        <item x="167"/>
        <item x="84"/>
        <item x="85"/>
        <item x="87"/>
        <item x="93"/>
        <item x="94"/>
        <item x="96"/>
        <item x="97"/>
        <item x="98"/>
        <item x="109"/>
        <item x="110"/>
        <item x="111"/>
        <item x="112"/>
        <item x="130"/>
        <item x="131"/>
        <item x="132"/>
        <item x="133"/>
        <item x="134"/>
        <item x="135"/>
        <item x="136"/>
        <item x="166"/>
        <item m="1" x="531"/>
        <item x="248"/>
        <item x="336"/>
        <item x="337"/>
        <item m="1" x="692"/>
        <item x="343"/>
        <item x="371"/>
        <item x="360"/>
        <item x="348"/>
        <item x="509"/>
        <item x="491"/>
        <item x="501"/>
        <item x="511"/>
        <item x="481"/>
        <item m="1" x="631"/>
        <item x="513"/>
        <item m="1" x="676"/>
        <item m="1" x="790"/>
        <item m="1" x="606"/>
        <item x="514"/>
        <item x="241"/>
        <item x="187"/>
        <item x="211"/>
        <item x="190"/>
        <item x="197"/>
        <item x="194"/>
        <item x="244"/>
        <item x="229"/>
        <item x="231"/>
        <item x="223"/>
        <item x="412"/>
        <item x="180"/>
        <item x="181"/>
        <item x="427"/>
        <item x="424"/>
        <item x="426"/>
        <item x="222"/>
        <item x="443"/>
        <item x="429"/>
        <item x="428"/>
        <item x="437"/>
        <item x="438"/>
        <item m="1" x="750"/>
        <item x="195"/>
        <item x="191"/>
        <item x="196"/>
        <item x="198"/>
        <item x="199"/>
        <item m="1" x="775"/>
        <item m="1" x="776"/>
        <item x="346"/>
        <item x="352"/>
        <item x="353"/>
        <item m="1" x="787"/>
        <item m="1" x="696"/>
        <item x="368"/>
        <item x="372"/>
        <item x="373"/>
        <item m="1" x="578"/>
        <item x="203"/>
        <item x="505"/>
        <item m="1" x="575"/>
        <item x="325"/>
        <item x="221"/>
        <item x="232"/>
        <item m="1" x="605"/>
        <item x="230"/>
        <item m="1" x="784"/>
        <item x="252"/>
        <item m="1" x="693"/>
        <item m="1" x="552"/>
        <item x="265"/>
        <item x="268"/>
        <item m="1" x="698"/>
        <item m="1" x="632"/>
        <item m="1" x="524"/>
        <item m="1" x="741"/>
        <item m="1" x="743"/>
        <item m="1" x="649"/>
        <item m="1" x="516"/>
        <item m="1" x="517"/>
        <item m="1" x="539"/>
        <item m="1" x="659"/>
        <item m="1" x="629"/>
        <item m="1" x="580"/>
        <item x="398"/>
        <item x="401"/>
        <item x="409"/>
        <item x="504"/>
        <item x="317"/>
        <item x="354"/>
        <item x="355"/>
        <item x="357"/>
        <item x="358"/>
        <item x="361"/>
        <item x="395"/>
        <item m="1" x="767"/>
        <item m="1" x="783"/>
        <item m="1" x="657"/>
        <item x="275"/>
        <item m="1" x="633"/>
        <item x="287"/>
        <item m="1" x="714"/>
        <item m="1" x="705"/>
        <item m="1" x="713"/>
        <item m="1" x="645"/>
        <item m="1" x="587"/>
        <item x="483"/>
        <item x="484"/>
        <item x="225"/>
        <item x="246"/>
        <item x="448"/>
        <item x="452"/>
        <item x="400"/>
        <item x="402"/>
        <item x="447"/>
        <item x="350"/>
        <item x="486"/>
        <item x="487"/>
        <item x="495"/>
        <item x="496"/>
        <item x="497"/>
        <item x="498"/>
        <item x="460"/>
        <item x="482"/>
        <item m="1" x="519"/>
        <item x="293"/>
        <item m="1" x="622"/>
        <item m="1" x="734"/>
        <item x="299"/>
        <item m="1" x="571"/>
        <item m="1" x="621"/>
        <item m="1" x="551"/>
        <item m="1" x="521"/>
        <item m="1" x="710"/>
        <item x="485"/>
        <item x="356"/>
        <item m="1" x="536"/>
        <item x="227"/>
        <item m="1" x="739"/>
        <item x="251"/>
        <item m="1" x="740"/>
        <item m="1" x="700"/>
        <item m="1" x="795"/>
        <item x="261"/>
        <item x="274"/>
        <item m="1" x="725"/>
        <item m="1" x="603"/>
        <item x="289"/>
        <item x="291"/>
        <item x="270"/>
        <item m="1" x="525"/>
        <item m="1" x="742"/>
        <item m="1" x="726"/>
        <item m="1" x="529"/>
        <item m="1" x="527"/>
        <item m="1" x="745"/>
        <item x="301"/>
        <item x="309"/>
        <item m="1" x="735"/>
        <item m="1" x="588"/>
        <item m="1" x="598"/>
        <item x="333"/>
        <item x="488"/>
        <item x="489"/>
        <item x="494"/>
        <item x="226"/>
        <item x="224"/>
        <item m="1" x="673"/>
        <item m="1" x="526"/>
        <item x="258"/>
        <item m="1" x="794"/>
        <item m="1" x="764"/>
        <item m="1" x="702"/>
        <item m="1" x="612"/>
        <item m="1" x="722"/>
        <item m="1" x="576"/>
        <item m="1" x="772"/>
        <item m="1" x="561"/>
        <item m="1" x="747"/>
        <item m="1" x="667"/>
        <item m="1" x="785"/>
        <item m="1" x="634"/>
        <item m="1" x="594"/>
        <item m="1" x="697"/>
        <item m="1" x="614"/>
        <item m="1" x="724"/>
        <item x="303"/>
        <item m="1" x="672"/>
        <item m="1" x="681"/>
        <item m="1" x="786"/>
        <item m="1" x="613"/>
        <item m="1" x="723"/>
        <item x="319"/>
        <item m="1" x="671"/>
        <item m="1" x="680"/>
        <item x="510"/>
        <item x="456"/>
        <item x="479"/>
        <item x="461"/>
        <item x="454"/>
        <item x="453"/>
        <item x="179"/>
        <item x="242"/>
        <item x="347"/>
        <item m="1" x="779"/>
        <item x="451"/>
        <item x="476"/>
        <item x="478"/>
        <item x="507"/>
        <item x="247"/>
        <item x="349"/>
        <item x="351"/>
        <item m="1" x="618"/>
        <item m="1" x="620"/>
        <item x="413"/>
        <item x="414"/>
        <item x="415"/>
        <item x="430"/>
        <item x="433"/>
        <item x="435"/>
        <item x="439"/>
        <item x="440"/>
        <item x="442"/>
        <item x="480"/>
        <item m="1" x="690"/>
        <item x="364"/>
        <item m="1" x="738"/>
        <item m="1" x="636"/>
        <item m="1" x="557"/>
        <item m="1" x="579"/>
        <item m="1" x="535"/>
        <item m="1" x="763"/>
        <item m="1" x="615"/>
        <item m="1" x="554"/>
        <item m="1" x="751"/>
        <item m="1" x="716"/>
        <item m="1" x="642"/>
        <item m="1" x="637"/>
        <item m="1" x="728"/>
        <item m="1" x="768"/>
        <item m="1" x="555"/>
        <item m="1" x="752"/>
        <item m="1" x="717"/>
        <item m="1" x="643"/>
        <item m="1" x="638"/>
        <item m="1" x="729"/>
        <item m="1" x="769"/>
        <item m="1" x="556"/>
        <item m="1" x="753"/>
        <item m="1" x="718"/>
        <item m="1" x="644"/>
        <item m="1" x="639"/>
        <item m="1" x="730"/>
        <item m="1" x="770"/>
        <item x="423"/>
        <item x="506"/>
        <item x="182"/>
        <item x="418"/>
        <item x="434"/>
        <item x="444"/>
        <item x="445"/>
        <item x="450"/>
        <item x="490"/>
        <item x="492"/>
        <item x="499"/>
        <item x="500"/>
        <item m="1" x="546"/>
        <item m="1" x="586"/>
        <item m="1" x="677"/>
        <item m="1" x="755"/>
        <item m="1" x="674"/>
        <item m="1" x="537"/>
        <item m="1" x="757"/>
        <item m="1" x="686"/>
        <item m="1" x="565"/>
        <item m="1" x="567"/>
        <item m="1" x="572"/>
        <item m="1" x="719"/>
        <item x="512"/>
        <item x="183"/>
        <item x="184"/>
        <item x="185"/>
        <item x="186"/>
        <item m="1" x="706"/>
        <item m="1" x="653"/>
        <item x="234"/>
        <item x="235"/>
        <item x="236"/>
        <item x="237"/>
        <item x="238"/>
        <item x="239"/>
        <item x="240"/>
        <item x="193"/>
        <item m="1" x="661"/>
        <item m="1" x="532"/>
        <item m="1" x="758"/>
        <item m="1" x="641"/>
        <item m="1" x="733"/>
        <item m="1" x="744"/>
        <item m="1" x="707"/>
        <item m="1" x="684"/>
        <item x="441"/>
        <item m="1" x="652"/>
        <item x="462"/>
        <item x="508"/>
        <item x="176"/>
        <item x="188"/>
        <item x="189"/>
        <item x="192"/>
        <item m="1" x="540"/>
        <item m="1" x="563"/>
        <item m="1" x="635"/>
        <item m="1" x="599"/>
        <item m="1" x="695"/>
        <item m="1" x="562"/>
        <item m="1" x="682"/>
        <item m="1" x="625"/>
        <item m="1" x="791"/>
        <item m="1" x="760"/>
        <item m="1" x="590"/>
        <item m="1" x="699"/>
        <item m="1" x="542"/>
        <item m="1" x="771"/>
        <item m="1" x="683"/>
        <item m="1" x="777"/>
        <item m="1" x="679"/>
        <item m="1" x="627"/>
        <item m="1" x="566"/>
        <item m="1" x="754"/>
        <item m="1" x="669"/>
        <item m="1" x="780"/>
        <item m="1" x="595"/>
        <item m="1" x="663"/>
        <item m="1" x="737"/>
        <item m="1" x="547"/>
        <item m="1" x="797"/>
        <item m="1" x="570"/>
        <item m="1" x="715"/>
        <item m="1" x="522"/>
        <item m="1" x="601"/>
        <item m="1" x="626"/>
        <item m="1" x="665"/>
        <item m="1" x="548"/>
        <item m="1" x="651"/>
        <item m="1" x="675"/>
        <item m="1" x="765"/>
        <item m="1" x="573"/>
        <item m="1" x="624"/>
        <item m="1" x="736"/>
        <item m="1" x="685"/>
        <item m="1" x="596"/>
        <item m="1" x="664"/>
        <item m="1" x="589"/>
        <item m="1" x="773"/>
        <item m="1" x="708"/>
        <item m="1" x="762"/>
        <item m="1" x="694"/>
        <item m="1" x="670"/>
        <item m="1" x="704"/>
        <item m="1" x="610"/>
        <item m="1" x="549"/>
        <item m="1" x="798"/>
        <item m="1" x="541"/>
        <item m="1" x="666"/>
        <item m="1" x="650"/>
        <item m="1" x="709"/>
        <item m="1" x="574"/>
        <item m="1" x="584"/>
        <item m="1" x="607"/>
        <item x="459"/>
        <item x="463"/>
        <item m="1" x="520"/>
        <item m="1" x="660"/>
        <item m="1" x="602"/>
        <item m="1" x="648"/>
        <item m="1" x="616"/>
        <item m="1" x="640"/>
        <item m="1" x="533"/>
        <item m="1" x="774"/>
        <item x="250"/>
        <item m="1" x="655"/>
        <item m="1" x="564"/>
        <item x="257"/>
        <item x="260"/>
        <item x="262"/>
        <item x="263"/>
        <item x="264"/>
        <item x="266"/>
        <item x="269"/>
        <item x="288"/>
        <item m="1" x="559"/>
        <item x="256"/>
        <item m="1" x="792"/>
        <item x="294"/>
        <item x="295"/>
        <item m="1" x="720"/>
        <item m="1" x="656"/>
        <item m="1" x="582"/>
        <item m="1" x="662"/>
        <item m="1" x="545"/>
        <item m="1" x="569"/>
        <item m="1" x="581"/>
        <item m="1" x="781"/>
        <item m="1" x="721"/>
        <item x="300"/>
        <item x="302"/>
        <item m="1" x="568"/>
        <item m="1" x="558"/>
        <item x="308"/>
        <item m="1" x="668"/>
        <item m="1" x="553"/>
        <item x="316"/>
        <item x="318"/>
        <item x="324"/>
        <item x="332"/>
        <item m="1" x="617"/>
        <item m="1" x="619"/>
        <item x="464"/>
        <item x="465"/>
        <item x="466"/>
        <item x="467"/>
        <item x="468"/>
        <item m="1" x="654"/>
        <item m="1" x="749"/>
        <item m="1" x="687"/>
        <item x="472"/>
        <item x="473"/>
        <item m="1" x="543"/>
        <item x="245"/>
        <item x="469"/>
        <item x="470"/>
        <item x="471"/>
        <item m="1" x="658"/>
        <item m="1" x="756"/>
        <item x="210"/>
        <item m="1" x="761"/>
        <item x="290"/>
        <item m="1" x="591"/>
        <item m="1" x="703"/>
        <item m="1" x="691"/>
        <item m="1" x="609"/>
        <item m="1" x="688"/>
        <item m="1" x="530"/>
        <item m="1" x="796"/>
        <item m="1" x="611"/>
        <item m="1" x="600"/>
        <item m="1" x="515"/>
        <item m="1" x="597"/>
        <item m="1" x="528"/>
        <item m="1" x="585"/>
        <item m="1" x="550"/>
        <item m="1" x="727"/>
        <item m="1" x="711"/>
        <item m="1" x="583"/>
        <item m="1" x="712"/>
        <item m="1" x="782"/>
        <item m="1" x="793"/>
        <item m="1" x="759"/>
        <item m="1" x="630"/>
        <item m="1" x="778"/>
        <item m="1" x="766"/>
        <item m="1" x="748"/>
        <item m="1" x="732"/>
        <item m="1" x="746"/>
        <item m="1" x="701"/>
        <item m="1" x="731"/>
        <item x="228"/>
        <item x="254"/>
        <item x="253"/>
        <item x="209"/>
        <item x="255"/>
        <item x="259"/>
        <item x="273"/>
        <item x="276"/>
        <item x="277"/>
        <item x="278"/>
        <item x="279"/>
        <item x="280"/>
        <item x="281"/>
        <item x="282"/>
        <item x="283"/>
        <item x="271"/>
        <item x="272"/>
        <item x="284"/>
        <item x="285"/>
        <item x="286"/>
        <item x="292"/>
        <item x="296"/>
        <item x="298"/>
        <item m="1" x="646"/>
        <item m="1" x="628"/>
        <item m="1" x="608"/>
        <item m="1" x="577"/>
        <item m="1" x="518"/>
        <item m="1" x="788"/>
        <item m="1" x="534"/>
        <item m="1" x="523"/>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544"/>
        <item m="1" x="604"/>
        <item x="387"/>
        <item x="388"/>
        <item x="404"/>
        <item x="408"/>
        <item m="1" x="789"/>
        <item x="344"/>
        <item x="403"/>
        <item m="1" x="560"/>
        <item m="1" x="593"/>
        <item m="1" x="592"/>
        <item m="1" x="623"/>
        <item x="384"/>
        <item x="397"/>
        <item x="399"/>
        <item m="1" x="647"/>
        <item m="1" x="689"/>
        <item x="411"/>
        <item x="366"/>
        <item m="1" x="538"/>
        <item x="369"/>
        <item x="370"/>
        <item x="335"/>
        <item x="363"/>
        <item m="1" x="678"/>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defaultSubtotal="0">
      <items count="589">
        <item x="0"/>
        <item x="2"/>
        <item x="3"/>
        <item x="4"/>
        <item x="5"/>
        <item x="6"/>
        <item x="7"/>
        <item x="8"/>
        <item x="9"/>
        <item x="10"/>
        <item x="53"/>
        <item x="14"/>
        <item x="17"/>
        <item x="19"/>
        <item x="20"/>
        <item x="22"/>
        <item x="24"/>
        <item x="25"/>
        <item x="26"/>
        <item x="28"/>
        <item x="29"/>
        <item x="30"/>
        <item x="31"/>
        <item x="32"/>
        <item x="34"/>
        <item x="35"/>
        <item x="38"/>
        <item x="39"/>
        <item x="40"/>
        <item x="41"/>
        <item x="42"/>
        <item x="43"/>
        <item x="44"/>
        <item x="45"/>
        <item x="15"/>
        <item x="46"/>
        <item x="47"/>
        <item x="48"/>
        <item x="49"/>
        <item x="50"/>
        <item x="51"/>
        <item x="52"/>
        <item x="55"/>
        <item x="56"/>
        <item x="57"/>
        <item x="60"/>
        <item x="61"/>
        <item x="62"/>
        <item x="65"/>
        <item x="66"/>
        <item x="67"/>
        <item x="68"/>
        <item x="69"/>
        <item x="70"/>
        <item x="71"/>
        <item x="72"/>
        <item x="73"/>
        <item x="74"/>
        <item x="75"/>
        <item x="76"/>
        <item x="77"/>
        <item x="79"/>
        <item x="81"/>
        <item x="82"/>
        <item x="83"/>
        <item x="85"/>
        <item x="86"/>
        <item x="157"/>
        <item x="158"/>
        <item x="159"/>
        <item x="161"/>
        <item x="162"/>
        <item x="163"/>
        <item x="164"/>
        <item x="166"/>
        <item x="138"/>
        <item x="142"/>
        <item x="143"/>
        <item x="144"/>
        <item x="146"/>
        <item x="152"/>
        <item x="181"/>
        <item x="182"/>
        <item x="183"/>
        <item x="184"/>
        <item x="185"/>
        <item x="186"/>
        <item x="187"/>
        <item x="188"/>
        <item x="178"/>
        <item x="180"/>
        <item x="64"/>
        <item x="36"/>
        <item x="18"/>
        <item x="23"/>
        <item x="27"/>
        <item x="59"/>
        <item x="80"/>
        <item x="139"/>
        <item x="140"/>
        <item x="141"/>
        <item x="145"/>
        <item x="147"/>
        <item x="148"/>
        <item x="149"/>
        <item x="150"/>
        <item x="151"/>
        <item x="179"/>
        <item x="153"/>
        <item x="154"/>
        <item x="155"/>
        <item x="156"/>
        <item x="160"/>
        <item x="11"/>
        <item x="12"/>
        <item x="13"/>
        <item x="21"/>
        <item x="33"/>
        <item x="37"/>
        <item x="54"/>
        <item x="78"/>
        <item x="16"/>
        <item x="58"/>
        <item x="203"/>
        <item x="380"/>
        <item x="381"/>
        <item x="165"/>
        <item x="63"/>
        <item x="84"/>
        <item x="87"/>
        <item x="88"/>
        <item x="89"/>
        <item x="90"/>
        <item x="91"/>
        <item x="92"/>
        <item x="93"/>
        <item x="94"/>
        <item x="95"/>
        <item x="96"/>
        <item x="97"/>
        <item x="98"/>
        <item x="99"/>
        <item x="100"/>
        <item x="101"/>
        <item x="102"/>
        <item x="103"/>
        <item x="104"/>
        <item x="105"/>
        <item x="106"/>
        <item x="108"/>
        <item x="109"/>
        <item x="110"/>
        <item x="111"/>
        <item x="112"/>
        <item x="115"/>
        <item x="116"/>
        <item x="117"/>
        <item x="118"/>
        <item x="119"/>
        <item x="120"/>
        <item x="121"/>
        <item x="122"/>
        <item x="123"/>
        <item x="124"/>
        <item x="125"/>
        <item x="126"/>
        <item x="127"/>
        <item x="128"/>
        <item x="129"/>
        <item x="130"/>
        <item x="131"/>
        <item x="132"/>
        <item x="133"/>
        <item x="134"/>
        <item x="135"/>
        <item x="136"/>
        <item x="167"/>
        <item x="168"/>
        <item x="169"/>
        <item x="170"/>
        <item x="171"/>
        <item x="172"/>
        <item x="173"/>
        <item x="174"/>
        <item x="175"/>
        <item x="176"/>
        <item x="177"/>
        <item x="282"/>
        <item m="1" x="459"/>
        <item x="210"/>
        <item x="284"/>
        <item x="285"/>
        <item x="286"/>
        <item x="288"/>
        <item x="289"/>
        <item x="290"/>
        <item x="291"/>
        <item x="294"/>
        <item x="296"/>
        <item m="1" x="520"/>
        <item m="1" x="478"/>
        <item x="300"/>
        <item x="189"/>
        <item m="1" x="563"/>
        <item x="228"/>
        <item x="224"/>
        <item x="227"/>
        <item x="229"/>
        <item x="225"/>
        <item m="1" x="529"/>
        <item x="363"/>
        <item m="1" x="494"/>
        <item x="292"/>
        <item x="293"/>
        <item x="305"/>
        <item m="1" x="578"/>
        <item m="1" x="577"/>
        <item m="1" x="516"/>
        <item x="309"/>
        <item x="308"/>
        <item m="1" x="560"/>
        <item m="1" x="515"/>
        <item m="1" x="567"/>
        <item m="1" x="534"/>
        <item m="1" x="533"/>
        <item m="1" x="479"/>
        <item m="1" x="493"/>
        <item m="1" x="461"/>
        <item m="1" x="496"/>
        <item m="1" x="551"/>
        <item m="1" x="455"/>
        <item m="1" x="456"/>
        <item m="1" x="580"/>
        <item m="1" x="527"/>
        <item m="1" x="542"/>
        <item m="1" x="554"/>
        <item m="1" x="553"/>
        <item m="1" x="445"/>
        <item m="1" x="452"/>
        <item m="1" x="562"/>
        <item m="1" x="561"/>
        <item m="1" x="539"/>
        <item m="1" x="475"/>
        <item m="1" x="454"/>
        <item m="1" x="525"/>
        <item m="1" x="526"/>
        <item m="1" x="457"/>
        <item m="1" x="582"/>
        <item x="214"/>
        <item m="1" x="468"/>
        <item x="230"/>
        <item m="1" x="480"/>
        <item x="233"/>
        <item x="231"/>
        <item m="1" x="450"/>
        <item m="1" x="514"/>
        <item m="1" x="469"/>
        <item m="1" x="532"/>
        <item m="1" x="570"/>
        <item x="238"/>
        <item x="237"/>
        <item x="239"/>
        <item m="1" x="569"/>
        <item m="1" x="566"/>
        <item m="1" x="585"/>
        <item m="1" x="498"/>
        <item m="1" x="484"/>
        <item m="1" x="547"/>
        <item m="1" x="541"/>
        <item m="1" x="571"/>
        <item m="1" x="466"/>
        <item m="1" x="517"/>
        <item m="1" x="518"/>
        <item m="1" x="476"/>
        <item m="1" x="513"/>
        <item x="259"/>
        <item m="1" x="449"/>
        <item m="1" x="535"/>
        <item m="1" x="536"/>
        <item m="1" x="540"/>
        <item m="1" x="465"/>
        <item x="260"/>
        <item m="1" x="531"/>
        <item m="1" x="565"/>
        <item m="1" x="549"/>
        <item x="267"/>
        <item x="269"/>
        <item x="271"/>
        <item x="273"/>
        <item m="1" x="584"/>
        <item m="1" x="502"/>
        <item x="268"/>
        <item x="270"/>
        <item x="272"/>
        <item x="274"/>
        <item m="1" x="568"/>
        <item m="1" x="509"/>
        <item x="277"/>
        <item x="279"/>
        <item m="1" x="576"/>
        <item x="278"/>
        <item x="280"/>
        <item m="1" x="586"/>
        <item x="400"/>
        <item m="1" x="528"/>
        <item m="1" x="448"/>
        <item m="1" x="505"/>
        <item x="326"/>
        <item x="306"/>
        <item x="328"/>
        <item x="329"/>
        <item x="330"/>
        <item x="331"/>
        <item x="332"/>
        <item x="333"/>
        <item x="334"/>
        <item m="1" x="572"/>
        <item x="364"/>
        <item x="196"/>
        <item m="1" x="511"/>
        <item x="327"/>
        <item x="416"/>
        <item x="419"/>
        <item x="397"/>
        <item m="1" x="491"/>
        <item x="402"/>
        <item x="405"/>
        <item x="399"/>
        <item x="407"/>
        <item x="412"/>
        <item x="413"/>
        <item x="414"/>
        <item x="415"/>
        <item x="423"/>
        <item x="217"/>
        <item x="218"/>
        <item m="1" x="462"/>
        <item m="1" x="579"/>
        <item x="219"/>
        <item x="406"/>
        <item x="411"/>
        <item x="422"/>
        <item m="1" x="522"/>
        <item m="1" x="530"/>
        <item m="1" x="519"/>
        <item x="375"/>
        <item x="398"/>
        <item x="383"/>
        <item x="372"/>
        <item x="403"/>
        <item x="191"/>
        <item x="404"/>
        <item x="1"/>
        <item x="107"/>
        <item x="113"/>
        <item x="114"/>
        <item x="137"/>
        <item x="212"/>
        <item x="339"/>
        <item x="365"/>
        <item x="368"/>
        <item x="369"/>
        <item x="370"/>
        <item x="367"/>
        <item x="371"/>
        <item m="1" x="548"/>
        <item m="1" x="537"/>
        <item x="283"/>
        <item x="295"/>
        <item x="338"/>
        <item m="1" x="555"/>
        <item x="341"/>
        <item m="1" x="481"/>
        <item m="1" x="467"/>
        <item x="356"/>
        <item x="358"/>
        <item m="1" x="558"/>
        <item x="350"/>
        <item x="355"/>
        <item m="1" x="500"/>
        <item x="190"/>
        <item x="373"/>
        <item x="376"/>
        <item m="1" x="575"/>
        <item x="379"/>
        <item x="425"/>
        <item x="192"/>
        <item x="193"/>
        <item x="195"/>
        <item m="1" x="557"/>
        <item x="207"/>
        <item x="208"/>
        <item x="209"/>
        <item m="1" x="474"/>
        <item x="408"/>
        <item x="409"/>
        <item x="410"/>
        <item x="417"/>
        <item x="418"/>
        <item x="385"/>
        <item m="1" x="501"/>
        <item x="389"/>
        <item x="390"/>
        <item m="1" x="523"/>
        <item m="1" x="487"/>
        <item x="395"/>
        <item m="1" x="486"/>
        <item m="1" x="581"/>
        <item x="194"/>
        <item m="1" x="483"/>
        <item m="1" x="587"/>
        <item m="1" x="521"/>
        <item m="1" x="464"/>
        <item m="1" x="543"/>
        <item x="235"/>
        <item m="1" x="477"/>
        <item m="1" x="472"/>
        <item m="1" x="504"/>
        <item m="1" x="451"/>
        <item m="1" x="588"/>
        <item x="366"/>
        <item x="382"/>
        <item x="384"/>
        <item m="1" x="573"/>
        <item m="1" x="564"/>
        <item m="1" x="458"/>
        <item m="1" x="492"/>
        <item m="1" x="460"/>
        <item x="197"/>
        <item x="198"/>
        <item m="1" x="497"/>
        <item x="401"/>
        <item x="240"/>
        <item x="241"/>
        <item x="242"/>
        <item x="243"/>
        <item x="244"/>
        <item x="245"/>
        <item x="246"/>
        <item x="247"/>
        <item x="248"/>
        <item x="249"/>
        <item x="250"/>
        <item m="1" x="499"/>
        <item m="1" x="446"/>
        <item m="1" x="470"/>
        <item m="1" x="489"/>
        <item x="255"/>
        <item x="256"/>
        <item x="257"/>
        <item x="258"/>
        <item x="261"/>
        <item x="262"/>
        <item m="1" x="559"/>
        <item x="386"/>
        <item x="387"/>
        <item x="388"/>
        <item x="391"/>
        <item x="392"/>
        <item x="393"/>
        <item x="394"/>
        <item x="424"/>
        <item x="426"/>
        <item x="427"/>
        <item x="428"/>
        <item x="429"/>
        <item x="430"/>
        <item x="431"/>
        <item x="432"/>
        <item x="433"/>
        <item x="434"/>
        <item x="435"/>
        <item x="436"/>
        <item x="437"/>
        <item x="438"/>
        <item x="439"/>
        <item x="440"/>
        <item x="441"/>
        <item x="442"/>
        <item m="1" x="495"/>
        <item x="444"/>
        <item m="1" x="508"/>
        <item x="211"/>
        <item x="213"/>
        <item x="215"/>
        <item m="1" x="510"/>
        <item x="226"/>
        <item x="232"/>
        <item x="234"/>
        <item x="236"/>
        <item m="1" x="482"/>
        <item x="201"/>
        <item m="1" x="490"/>
        <item m="1" x="471"/>
        <item m="1" x="453"/>
        <item m="1" x="507"/>
        <item m="1" x="506"/>
        <item m="1" x="503"/>
        <item m="1" x="512"/>
        <item m="1" x="550"/>
        <item m="1" x="545"/>
        <item m="1" x="556"/>
        <item m="1" x="447"/>
        <item m="1" x="488"/>
        <item m="1" x="463"/>
        <item m="1" x="546"/>
        <item m="1" x="538"/>
        <item x="340"/>
        <item m="1" x="552"/>
        <item x="314"/>
        <item x="315"/>
        <item x="316"/>
        <item x="336"/>
        <item x="297"/>
        <item x="298"/>
        <item x="299"/>
        <item x="304"/>
        <item x="335"/>
        <item m="1" x="473"/>
        <item x="310"/>
        <item x="311"/>
        <item m="1" x="583"/>
        <item m="1" x="485"/>
        <item m="1" x="574"/>
        <item x="307"/>
        <item m="1" x="524"/>
        <item x="318"/>
        <item x="199"/>
        <item x="200"/>
        <item x="202"/>
        <item m="1" x="544"/>
        <item x="205"/>
        <item x="206"/>
        <item x="216"/>
        <item x="220"/>
        <item x="221"/>
        <item x="222"/>
        <item x="223"/>
        <item x="251"/>
        <item x="252"/>
        <item x="253"/>
        <item x="254"/>
        <item x="263"/>
        <item x="264"/>
        <item x="265"/>
        <item x="266"/>
        <item x="275"/>
        <item x="276"/>
        <item x="281"/>
        <item x="287"/>
        <item x="301"/>
        <item x="302"/>
        <item x="303"/>
        <item x="312"/>
        <item x="313"/>
        <item x="317"/>
        <item x="319"/>
        <item x="320"/>
        <item x="321"/>
        <item x="322"/>
        <item x="323"/>
        <item x="324"/>
        <item x="325"/>
        <item x="337"/>
        <item x="342"/>
        <item x="343"/>
        <item x="344"/>
        <item x="345"/>
        <item x="346"/>
        <item x="347"/>
        <item x="348"/>
        <item x="349"/>
        <item x="351"/>
        <item x="352"/>
        <item x="353"/>
        <item x="354"/>
        <item x="357"/>
        <item x="359"/>
        <item x="360"/>
        <item x="361"/>
        <item x="362"/>
        <item x="374"/>
        <item x="377"/>
        <item x="378"/>
        <item x="396"/>
        <item x="420"/>
        <item x="421"/>
        <item x="443"/>
        <item x="204"/>
      </items>
    </pivotField>
    <pivotField compact="0" outline="0" showAll="0" defaultSubtotal="0"/>
    <pivotField name="custom_SourceSystem" compact="0" outline="0" showAll="0" defaultSubtotal="0">
      <items count="15">
        <item x="0"/>
        <item x="1"/>
        <item x="2"/>
        <item x="3"/>
        <item x="4"/>
        <item x="5"/>
        <item x="6"/>
        <item x="7"/>
        <item m="1" x="12"/>
        <item m="1" x="14"/>
        <item x="10"/>
        <item x="11"/>
        <item m="1" x="13"/>
        <item x="8"/>
        <item x="9"/>
      </items>
    </pivotField>
    <pivotField compact="0" outline="0" showAll="0" defaultSubtotal="0">
      <items count="58">
        <item x="0"/>
        <item x="1"/>
        <item x="23"/>
        <item m="1" x="47"/>
        <item x="2"/>
        <item x="4"/>
        <item x="5"/>
        <item x="6"/>
        <item x="8"/>
        <item x="9"/>
        <item x="10"/>
        <item x="11"/>
        <item x="12"/>
        <item x="13"/>
        <item x="14"/>
        <item x="15"/>
        <item x="16"/>
        <item x="17"/>
        <item x="20"/>
        <item m="1" x="39"/>
        <item x="24"/>
        <item m="1" x="37"/>
        <item x="18"/>
        <item x="19"/>
        <item m="1" x="28"/>
        <item m="1" x="38"/>
        <item m="1" x="30"/>
        <item m="1" x="29"/>
        <item m="1" x="49"/>
        <item m="1" x="44"/>
        <item m="1" x="41"/>
        <item m="1" x="42"/>
        <item m="1" x="46"/>
        <item m="1" x="32"/>
        <item m="1" x="33"/>
        <item m="1" x="45"/>
        <item m="1" x="55"/>
        <item m="1" x="43"/>
        <item m="1" x="51"/>
        <item m="1" x="50"/>
        <item m="1" x="48"/>
        <item m="1" x="57"/>
        <item m="1" x="36"/>
        <item m="1" x="35"/>
        <item m="1" x="56"/>
        <item m="1" x="52"/>
        <item m="1" x="31"/>
        <item m="1" x="53"/>
        <item m="1" x="54"/>
        <item m="1" x="34"/>
        <item m="1" x="40"/>
        <item x="3"/>
        <item m="1" x="27"/>
        <item x="7"/>
        <item x="21"/>
        <item x="22"/>
        <item x="25"/>
        <item x="26"/>
      </items>
    </pivotField>
    <pivotField compact="0" outline="0" showAll="0" defaultSubtotal="0">
      <items count="12">
        <item x="2"/>
        <item x="4"/>
        <item x="1"/>
        <item x="3"/>
        <item x="0"/>
        <item x="5"/>
        <item x="6"/>
        <item x="7"/>
        <item x="8"/>
        <item x="10"/>
        <item m="1" x="11"/>
        <item x="9"/>
      </items>
    </pivotField>
    <pivotField compact="0" outline="0" showAll="0"/>
    <pivotField compact="0" outline="0" showAll="0"/>
    <pivotField compact="0" outline="0" showAll="0"/>
    <pivotField compact="0" outline="0" showAll="0" defaultSubtotal="0"/>
    <pivotField axis="axisRow" compact="0" outline="0" showAll="0" defaultSubtotal="0">
      <items count="2109">
        <item x="0"/>
        <item x="1"/>
        <item x="3"/>
        <item x="4"/>
        <item x="5"/>
        <item x="6"/>
        <item x="7"/>
        <item x="8"/>
        <item x="9"/>
        <item x="27"/>
        <item x="28"/>
        <item x="30"/>
        <item x="33"/>
        <item x="34"/>
        <item x="35"/>
        <item x="36"/>
        <item x="37"/>
        <item x="38"/>
        <item x="39"/>
        <item x="40"/>
        <item x="41"/>
        <item x="47"/>
        <item x="48"/>
        <item x="49"/>
        <item x="51"/>
        <item x="56"/>
        <item x="57"/>
        <item x="58"/>
        <item x="59"/>
        <item x="63"/>
        <item x="64"/>
        <item x="65"/>
        <item x="89"/>
        <item x="113"/>
        <item x="114"/>
        <item x="119"/>
        <item x="120"/>
        <item x="121"/>
        <item x="122"/>
        <item x="127"/>
        <item x="138"/>
        <item x="145"/>
        <item x="146"/>
        <item x="148"/>
        <item x="149"/>
        <item x="150"/>
        <item x="151"/>
        <item x="152"/>
        <item x="153"/>
        <item x="155"/>
        <item x="156"/>
        <item x="157"/>
        <item x="158"/>
        <item x="251"/>
        <item x="252"/>
        <item x="253"/>
        <item x="254"/>
        <item x="255"/>
        <item x="256"/>
        <item x="232"/>
        <item x="233"/>
        <item x="234"/>
        <item x="235"/>
        <item x="236"/>
        <item x="237"/>
        <item x="238"/>
        <item x="240"/>
        <item x="242"/>
        <item x="247"/>
        <item x="249"/>
        <item x="302"/>
        <item x="303"/>
        <item x="304"/>
        <item x="305"/>
        <item x="306"/>
        <item x="307"/>
        <item x="309"/>
        <item x="310"/>
        <item x="311"/>
        <item x="312"/>
        <item x="313"/>
        <item x="314"/>
        <item x="315"/>
        <item x="316"/>
        <item x="317"/>
        <item x="318"/>
        <item x="319"/>
        <item x="286"/>
        <item x="287"/>
        <item x="288"/>
        <item x="289"/>
        <item x="290"/>
        <item x="292"/>
        <item x="293"/>
        <item x="295"/>
        <item x="297"/>
        <item x="257"/>
        <item x="258"/>
        <item x="259"/>
        <item x="260"/>
        <item x="261"/>
        <item x="262"/>
        <item x="308"/>
        <item x="10"/>
        <item x="11"/>
        <item x="13"/>
        <item x="15"/>
        <item x="16"/>
        <item x="17"/>
        <item x="32"/>
        <item x="71"/>
        <item x="72"/>
        <item x="74"/>
        <item x="76"/>
        <item x="77"/>
        <item x="78"/>
        <item x="79"/>
        <item x="80"/>
        <item x="81"/>
        <item x="239"/>
        <item x="241"/>
        <item x="243"/>
        <item x="244"/>
        <item x="245"/>
        <item x="246"/>
        <item x="291"/>
        <item x="294"/>
        <item x="296"/>
        <item x="298"/>
        <item x="299"/>
        <item x="300"/>
        <item x="301"/>
        <item x="248"/>
        <item x="250"/>
        <item x="2"/>
        <item x="12"/>
        <item x="14"/>
        <item x="29"/>
        <item x="31"/>
        <item x="42"/>
        <item x="43"/>
        <item x="44"/>
        <item x="45"/>
        <item x="46"/>
        <item x="50"/>
        <item x="75"/>
        <item x="124"/>
        <item x="128"/>
        <item x="90"/>
        <item x="92"/>
        <item x="93"/>
        <item x="94"/>
        <item x="95"/>
        <item x="139"/>
        <item x="141"/>
        <item x="144"/>
        <item x="73"/>
        <item x="91"/>
        <item x="115"/>
        <item x="116"/>
        <item x="117"/>
        <item x="118"/>
        <item x="123"/>
        <item x="125"/>
        <item x="126"/>
        <item x="140"/>
        <item x="142"/>
        <item x="143"/>
        <item x="147"/>
        <item x="154"/>
        <item x="52"/>
        <item x="53"/>
        <item x="54"/>
        <item x="55"/>
        <item x="60"/>
        <item x="61"/>
        <item x="62"/>
        <item x="66"/>
        <item x="69"/>
        <item x="70"/>
        <item x="18"/>
        <item x="67"/>
        <item x="68"/>
        <item x="19"/>
        <item x="20"/>
        <item x="21"/>
        <item x="22"/>
        <item x="23"/>
        <item x="24"/>
        <item x="25"/>
        <item x="26"/>
        <item x="82"/>
        <item x="83"/>
        <item x="84"/>
        <item x="85"/>
        <item x="86"/>
        <item x="87"/>
        <item x="88"/>
        <item x="96"/>
        <item x="97"/>
        <item x="98"/>
        <item x="99"/>
        <item x="100"/>
        <item x="101"/>
        <item x="102"/>
        <item x="103"/>
        <item x="104"/>
        <item x="129"/>
        <item x="130"/>
        <item x="131"/>
        <item x="132"/>
        <item x="133"/>
        <item x="134"/>
        <item x="135"/>
        <item x="136"/>
        <item x="137"/>
        <item x="105"/>
        <item x="106"/>
        <item x="107"/>
        <item x="108"/>
        <item x="109"/>
        <item x="110"/>
        <item x="111"/>
        <item x="112"/>
        <item x="159"/>
        <item x="160"/>
        <item x="161"/>
        <item x="162"/>
        <item x="165"/>
        <item x="167"/>
        <item x="168"/>
        <item x="169"/>
        <item x="170"/>
        <item x="171"/>
        <item x="172"/>
        <item x="173"/>
        <item x="176"/>
        <item x="180"/>
        <item x="181"/>
        <item x="182"/>
        <item x="183"/>
        <item x="184"/>
        <item x="185"/>
        <item x="186"/>
        <item x="187"/>
        <item x="188"/>
        <item x="189"/>
        <item x="190"/>
        <item x="191"/>
        <item x="192"/>
        <item x="193"/>
        <item x="194"/>
        <item x="199"/>
        <item x="200"/>
        <item x="201"/>
        <item x="202"/>
        <item x="203"/>
        <item x="204"/>
        <item x="205"/>
        <item x="206"/>
        <item x="207"/>
        <item x="208"/>
        <item x="209"/>
        <item x="210"/>
        <item x="211"/>
        <item x="212"/>
        <item x="213"/>
        <item x="214"/>
        <item x="215"/>
        <item x="216"/>
        <item x="217"/>
        <item x="218"/>
        <item x="219"/>
        <item x="220"/>
        <item x="221"/>
        <item x="222"/>
        <item x="223"/>
        <item x="224"/>
        <item x="276"/>
        <item x="277"/>
        <item x="280"/>
        <item x="284"/>
        <item x="285"/>
        <item x="163"/>
        <item x="164"/>
        <item x="166"/>
        <item x="174"/>
        <item x="175"/>
        <item x="177"/>
        <item x="178"/>
        <item x="179"/>
        <item x="195"/>
        <item x="196"/>
        <item x="197"/>
        <item x="198"/>
        <item x="225"/>
        <item x="226"/>
        <item x="227"/>
        <item x="228"/>
        <item x="229"/>
        <item x="230"/>
        <item x="231"/>
        <item x="278"/>
        <item x="279"/>
        <item x="281"/>
        <item x="282"/>
        <item x="283"/>
        <item x="263"/>
        <item x="264"/>
        <item x="265"/>
        <item x="266"/>
        <item x="267"/>
        <item x="268"/>
        <item x="269"/>
        <item x="270"/>
        <item x="271"/>
        <item x="272"/>
        <item x="273"/>
        <item x="274"/>
        <item x="275"/>
        <item m="1" x="1466"/>
        <item m="1" x="1907"/>
        <item m="1" x="1881"/>
        <item m="1" x="1469"/>
        <item m="1" x="1908"/>
        <item m="1" x="1204"/>
        <item m="1" x="1500"/>
        <item m="1" x="1827"/>
        <item m="1" x="1817"/>
        <item m="1" x="1587"/>
        <item x="773"/>
        <item x="743"/>
        <item x="720"/>
        <item x="725"/>
        <item x="726"/>
        <item x="1123"/>
        <item x="1126"/>
        <item x="1132"/>
        <item x="1133"/>
        <item x="1138"/>
        <item x="1139"/>
        <item x="1154"/>
        <item x="1155"/>
        <item m="1" x="1184"/>
        <item x="1164"/>
        <item m="1" x="1397"/>
        <item m="1" x="1574"/>
        <item x="1168"/>
        <item x="1169"/>
        <item x="1178"/>
        <item x="412"/>
        <item m="1" x="1928"/>
        <item x="439"/>
        <item x="440"/>
        <item x="441"/>
        <item x="447"/>
        <item x="443"/>
        <item x="901"/>
        <item x="903"/>
        <item x="904"/>
        <item x="905"/>
        <item x="906"/>
        <item x="926"/>
        <item x="461"/>
        <item x="462"/>
        <item x="971"/>
        <item x="973"/>
        <item x="974"/>
        <item x="975"/>
        <item x="976"/>
        <item x="950"/>
        <item m="1" x="1808"/>
        <item m="1" x="1314"/>
        <item m="1" x="1381"/>
        <item m="1" x="1899"/>
        <item x="344"/>
        <item x="345"/>
        <item x="346"/>
        <item x="347"/>
        <item x="348"/>
        <item x="349"/>
        <item m="1" x="1948"/>
        <item m="1" x="1949"/>
        <item m="1" x="2028"/>
        <item x="733"/>
        <item x="734"/>
        <item m="1" x="1199"/>
        <item m="1" x="1436"/>
        <item m="1" x="1561"/>
        <item m="1" x="1865"/>
        <item m="1" x="1211"/>
        <item m="1" x="1929"/>
        <item m="1" x="1611"/>
        <item m="1" x="1903"/>
        <item x="749"/>
        <item m="1" x="1535"/>
        <item m="1" x="1301"/>
        <item m="1" x="1630"/>
        <item x="754"/>
        <item x="774"/>
        <item x="775"/>
        <item x="934"/>
        <item x="935"/>
        <item x="381"/>
        <item x="382"/>
        <item x="383"/>
        <item x="391"/>
        <item x="396"/>
        <item x="397"/>
        <item x="902"/>
        <item x="392"/>
        <item x="393"/>
        <item x="394"/>
        <item x="401"/>
        <item m="1" x="1798"/>
        <item m="1" x="1441"/>
        <item m="1" x="1496"/>
        <item m="1" x="1999"/>
        <item m="1" x="1790"/>
        <item m="1" x="1910"/>
        <item m="1" x="1988"/>
        <item m="1" x="1822"/>
        <item m="1" x="1982"/>
        <item m="1" x="1310"/>
        <item m="1" x="1369"/>
        <item m="1" x="1262"/>
        <item m="1" x="1198"/>
        <item m="1" x="1722"/>
        <item m="1" x="1916"/>
        <item m="1" x="1349"/>
        <item m="1" x="1940"/>
        <item m="1" x="1794"/>
        <item m="1" x="1407"/>
        <item m="1" x="1182"/>
        <item x="1135"/>
        <item x="1157"/>
        <item x="1171"/>
        <item x="385"/>
        <item x="395"/>
        <item x="827"/>
        <item x="730"/>
        <item x="845"/>
        <item x="848"/>
        <item m="1" x="2019"/>
        <item x="884"/>
        <item x="1105"/>
        <item x="1106"/>
        <item x="735"/>
        <item x="736"/>
        <item x="738"/>
        <item x="739"/>
        <item x="810"/>
        <item m="1" x="1367"/>
        <item x="812"/>
        <item m="1" x="1942"/>
        <item x="823"/>
        <item x="821"/>
        <item x="825"/>
        <item m="1" x="1713"/>
        <item m="1" x="2011"/>
        <item x="854"/>
        <item x="890"/>
        <item x="891"/>
        <item x="892"/>
        <item x="895"/>
        <item m="1" x="1271"/>
        <item m="1" x="1870"/>
        <item m="1" x="1789"/>
        <item m="1" x="1797"/>
        <item m="1" x="1235"/>
        <item m="1" x="2104"/>
        <item m="1" x="1638"/>
        <item m="1" x="1896"/>
        <item m="1" x="2031"/>
        <item m="1" x="2084"/>
        <item m="1" x="1622"/>
        <item m="1" x="2070"/>
        <item m="1" x="1747"/>
        <item m="1" x="1405"/>
        <item m="1" x="1311"/>
        <item m="1" x="2061"/>
        <item x="1142"/>
        <item x="1143"/>
        <item x="1124"/>
        <item x="387"/>
        <item x="398"/>
        <item x="402"/>
        <item x="449"/>
        <item x="457"/>
        <item x="458"/>
        <item x="460"/>
        <item x="1019"/>
        <item x="1020"/>
        <item x="1022"/>
        <item m="1" x="1883"/>
        <item m="1" x="1191"/>
        <item x="350"/>
        <item x="413"/>
        <item x="414"/>
        <item x="846"/>
        <item x="1017"/>
        <item x="1018"/>
        <item x="416"/>
        <item x="417"/>
        <item x="824"/>
        <item x="731"/>
        <item m="1" x="1956"/>
        <item x="1129"/>
        <item x="1136"/>
        <item m="1" x="1304"/>
        <item m="1" x="1392"/>
        <item m="1" x="1729"/>
        <item m="1" x="1781"/>
        <item m="1" x="1551"/>
        <item m="1" x="1841"/>
        <item m="1" x="1779"/>
        <item m="1" x="1538"/>
        <item m="1" x="1387"/>
        <item m="1" x="1989"/>
        <item m="1" x="1762"/>
        <item m="1" x="1450"/>
        <item m="1" x="2091"/>
        <item m="1" x="1344"/>
        <item m="1" x="1599"/>
        <item m="1" x="1189"/>
        <item m="1" x="1275"/>
        <item m="1" x="1868"/>
        <item m="1" x="1771"/>
        <item m="1" x="1885"/>
        <item m="1" x="1309"/>
        <item m="1" x="1423"/>
        <item m="1" x="1389"/>
        <item m="1" x="1341"/>
        <item m="1" x="1181"/>
        <item m="1" x="1268"/>
        <item m="1" x="1591"/>
        <item m="1" x="1401"/>
        <item m="1" x="1458"/>
        <item m="1" x="1295"/>
        <item m="1" x="1688"/>
        <item m="1" x="1254"/>
        <item m="1" x="1857"/>
        <item m="1" x="2008"/>
        <item m="1" x="1241"/>
        <item m="1" x="1958"/>
        <item m="1" x="1909"/>
        <item m="1" x="1279"/>
        <item m="1" x="1661"/>
        <item m="1" x="1447"/>
        <item m="1" x="1728"/>
        <item m="1" x="1229"/>
        <item m="1" x="1810"/>
        <item m="1" x="1290"/>
        <item m="1" x="1246"/>
        <item m="1" x="1926"/>
        <item m="1" x="1835"/>
        <item m="1" x="1660"/>
        <item m="1" x="1328"/>
        <item m="1" x="1549"/>
        <item m="1" x="1843"/>
        <item m="1" x="1482"/>
        <item m="1" x="1980"/>
        <item m="1" x="1559"/>
        <item m="1" x="1935"/>
        <item m="1" x="1597"/>
        <item m="1" x="1227"/>
        <item m="1" x="1360"/>
        <item x="813"/>
        <item x="814"/>
        <item x="815"/>
        <item x="817"/>
        <item m="1" x="2072"/>
        <item x="831"/>
        <item x="829"/>
        <item m="1" x="1997"/>
        <item m="1" x="1205"/>
        <item m="1" x="2044"/>
        <item m="1" x="1193"/>
        <item m="1" x="1478"/>
        <item m="1" x="2005"/>
        <item m="1" x="1834"/>
        <item x="849"/>
        <item x="885"/>
        <item x="1078"/>
        <item x="1079"/>
        <item x="1080"/>
        <item x="1081"/>
        <item x="1082"/>
        <item x="1083"/>
        <item x="1086"/>
        <item x="1087"/>
        <item x="1091"/>
        <item m="1" x="1765"/>
        <item x="1095"/>
        <item x="1096"/>
        <item x="1097"/>
        <item x="1098"/>
        <item x="1099"/>
        <item x="1102"/>
        <item m="1" x="1468"/>
        <item m="1" x="1371"/>
        <item m="1" x="1782"/>
        <item x="745"/>
        <item x="737"/>
        <item x="728"/>
        <item m="1" x="1573"/>
        <item m="1" x="1767"/>
        <item x="811"/>
        <item m="1" x="1821"/>
        <item m="1" x="1869"/>
        <item x="927"/>
        <item x="972"/>
        <item x="389"/>
        <item m="1" x="1580"/>
        <item x="404"/>
        <item x="445"/>
        <item m="1" x="1613"/>
        <item m="1" x="1906"/>
        <item m="1" x="1703"/>
        <item m="1" x="1470"/>
        <item m="1" x="1220"/>
        <item m="1" x="2054"/>
        <item m="1" x="2000"/>
        <item m="1" x="1370"/>
        <item m="1" x="1726"/>
        <item m="1" x="1708"/>
        <item m="1" x="1887"/>
        <item m="1" x="1772"/>
        <item m="1" x="1422"/>
        <item m="1" x="1694"/>
        <item m="1" x="2032"/>
        <item m="1" x="1565"/>
        <item m="1" x="1967"/>
        <item m="1" x="1840"/>
        <item m="1" x="1261"/>
        <item m="1" x="1245"/>
        <item m="1" x="1740"/>
        <item m="1" x="1584"/>
        <item m="1" x="2082"/>
        <item m="1" x="1692"/>
        <item m="1" x="1705"/>
        <item m="1" x="1374"/>
        <item m="1" x="1517"/>
        <item m="1" x="1410"/>
        <item m="1" x="1231"/>
        <item m="1" x="1876"/>
        <item m="1" x="1232"/>
        <item m="1" x="1647"/>
        <item m="1" x="1610"/>
        <item m="1" x="2027"/>
        <item m="1" x="1222"/>
        <item m="1" x="1258"/>
        <item m="1" x="1768"/>
        <item m="1" x="1363"/>
        <item m="1" x="1884"/>
        <item m="1" x="1194"/>
        <item m="1" x="1721"/>
        <item m="1" x="1874"/>
        <item m="1" x="1608"/>
        <item m="1" x="1203"/>
        <item m="1" x="2035"/>
        <item m="1" x="2066"/>
        <item m="1" x="2086"/>
        <item m="1" x="1850"/>
        <item m="1" x="2065"/>
        <item m="1" x="2071"/>
        <item m="1" x="1643"/>
        <item m="1" x="1430"/>
        <item m="1" x="1615"/>
        <item m="1" x="1921"/>
        <item x="1088"/>
        <item x="1089"/>
        <item x="1094"/>
        <item x="1160"/>
        <item x="1175"/>
        <item x="388"/>
        <item x="400"/>
        <item x="403"/>
        <item x="444"/>
        <item m="1" x="1596"/>
        <item m="1" x="1719"/>
        <item m="1" x="2016"/>
        <item m="1" x="1454"/>
        <item m="1" x="1871"/>
        <item m="1" x="1725"/>
        <item m="1" x="1897"/>
        <item m="1" x="1741"/>
        <item m="1" x="1931"/>
        <item m="1" x="1505"/>
        <item m="1" x="1922"/>
        <item m="1" x="1780"/>
        <item m="1" x="1403"/>
        <item m="1" x="2042"/>
        <item m="1" x="2078"/>
        <item m="1" x="1858"/>
        <item m="1" x="1670"/>
        <item m="1" x="1307"/>
        <item m="1" x="1513"/>
        <item m="1" x="1849"/>
        <item m="1" x="1736"/>
        <item m="1" x="1732"/>
        <item m="1" x="1514"/>
        <item m="1" x="1358"/>
        <item m="1" x="2026"/>
        <item m="1" x="1351"/>
        <item m="1" x="1525"/>
        <item m="1" x="1386"/>
        <item m="1" x="1704"/>
        <item m="1" x="1180"/>
        <item m="1" x="2009"/>
        <item m="1" x="1914"/>
        <item m="1" x="1785"/>
        <item m="1" x="1224"/>
        <item m="1" x="1581"/>
        <item m="1" x="1364"/>
        <item m="1" x="1607"/>
        <item m="1" x="1487"/>
        <item m="1" x="1854"/>
        <item m="1" x="2048"/>
        <item m="1" x="1457"/>
        <item m="1" x="1751"/>
        <item m="1" x="1453"/>
        <item m="1" x="2014"/>
        <item m="1" x="1455"/>
        <item m="1" x="1578"/>
        <item m="1" x="1568"/>
        <item m="1" x="2017"/>
        <item m="1" x="1859"/>
        <item m="1" x="2025"/>
        <item m="1" x="1563"/>
        <item m="1" x="1737"/>
        <item m="1" x="1507"/>
        <item m="1" x="1592"/>
        <item m="1" x="1801"/>
        <item m="1" x="1239"/>
        <item m="1" x="1904"/>
        <item m="1" x="2030"/>
        <item m="1" x="1800"/>
        <item m="1" x="1471"/>
        <item m="1" x="1743"/>
        <item m="1" x="1365"/>
        <item m="1" x="2015"/>
        <item x="1130"/>
        <item x="1035"/>
        <item x="1036"/>
        <item x="1037"/>
        <item x="1107"/>
        <item m="1" x="1495"/>
        <item m="1" x="1614"/>
        <item m="1" x="1606"/>
        <item m="1" x="1531"/>
        <item m="1" x="1462"/>
        <item m="1" x="1444"/>
        <item m="1" x="1953"/>
        <item m="1" x="1451"/>
        <item m="1" x="1793"/>
        <item m="1" x="1864"/>
        <item m="1" x="2055"/>
        <item m="1" x="1718"/>
        <item m="1" x="1548"/>
        <item m="1" x="1758"/>
        <item x="1030"/>
        <item x="1031"/>
        <item x="1033"/>
        <item x="1034"/>
        <item m="1" x="1598"/>
        <item m="1" x="1493"/>
        <item m="1" x="1206"/>
        <item m="1" x="1685"/>
        <item x="423"/>
        <item x="424"/>
        <item x="425"/>
        <item x="427"/>
        <item x="428"/>
        <item x="430"/>
        <item m="1" x="1336"/>
        <item m="1" x="1889"/>
        <item x="826"/>
        <item m="1" x="1831"/>
        <item m="1" x="1605"/>
        <item m="1" x="1706"/>
        <item x="1023"/>
        <item x="1024"/>
        <item x="1029"/>
        <item x="1064"/>
        <item x="1065"/>
        <item x="1066"/>
        <item x="1067"/>
        <item x="1068"/>
        <item x="1069"/>
        <item x="1070"/>
        <item m="1" x="2093"/>
        <item x="1085"/>
        <item x="1108"/>
        <item x="1109"/>
        <item x="1110"/>
        <item m="1" x="1971"/>
        <item x="1112"/>
        <item x="1113"/>
        <item x="1125"/>
        <item x="1137"/>
        <item x="1140"/>
        <item x="1141"/>
        <item x="1158"/>
        <item x="1159"/>
        <item x="1172"/>
        <item x="1173"/>
        <item x="1174"/>
        <item x="386"/>
        <item x="928"/>
        <item x="929"/>
        <item x="930"/>
        <item x="931"/>
        <item x="932"/>
        <item x="1131"/>
        <item x="459"/>
        <item m="1" x="2051"/>
        <item m="1" x="1577"/>
        <item m="1" x="2074"/>
        <item m="1" x="1666"/>
        <item m="1" x="1566"/>
        <item m="1" x="1415"/>
        <item m="1" x="1303"/>
        <item m="1" x="1604"/>
        <item m="1" x="1601"/>
        <item x="721"/>
        <item x="732"/>
        <item m="1" x="1335"/>
        <item m="1" x="1773"/>
        <item m="1" x="1319"/>
        <item m="1" x="1891"/>
        <item m="1" x="1947"/>
        <item x="909"/>
        <item x="933"/>
        <item x="936"/>
        <item x="939"/>
        <item x="977"/>
        <item x="978"/>
        <item x="979"/>
        <item x="981"/>
        <item x="1071"/>
        <item x="1072"/>
        <item x="1073"/>
        <item x="1074"/>
        <item x="1075"/>
        <item x="1076"/>
        <item x="1077"/>
        <item m="1" x="1939"/>
        <item m="1" x="1786"/>
        <item m="1" x="1557"/>
        <item m="1" x="1936"/>
        <item x="744"/>
        <item x="750"/>
        <item m="1" x="1333"/>
        <item m="1" x="1686"/>
        <item m="1" x="1437"/>
        <item m="1" x="1667"/>
        <item m="1" x="1383"/>
        <item m="1" x="1238"/>
        <item m="1" x="1247"/>
        <item m="1" x="1518"/>
        <item m="1" x="1943"/>
        <item m="1" x="1621"/>
        <item m="1" x="1426"/>
        <item m="1" x="1644"/>
        <item m="1" x="1384"/>
        <item m="1" x="1368"/>
        <item m="1" x="1300"/>
        <item m="1" x="1700"/>
        <item m="1" x="1398"/>
        <item m="1" x="1207"/>
        <item m="1" x="1413"/>
        <item m="1" x="2083"/>
        <item m="1" x="2067"/>
        <item m="1" x="1760"/>
        <item m="1" x="1242"/>
        <item m="1" x="1848"/>
        <item m="1" x="1650"/>
        <item m="1" x="1867"/>
        <item m="1" x="1588"/>
        <item m="1" x="1562"/>
        <item x="852"/>
        <item m="1" x="1293"/>
        <item m="1" x="1512"/>
        <item m="1" x="1376"/>
        <item m="1" x="1449"/>
        <item m="1" x="1714"/>
        <item m="1" x="1396"/>
        <item m="1" x="1523"/>
        <item m="1" x="1877"/>
        <item m="1" x="1977"/>
        <item m="1" x="1270"/>
        <item m="1" x="1361"/>
        <item m="1" x="1923"/>
        <item m="1" x="1528"/>
        <item m="1" x="1540"/>
        <item m="1" x="1633"/>
        <item m="1" x="1735"/>
        <item m="1" x="1955"/>
        <item m="1" x="2047"/>
        <item m="1" x="1680"/>
        <item m="1" x="1313"/>
        <item m="1" x="1334"/>
        <item m="1" x="2107"/>
        <item m="1" x="1266"/>
        <item m="1" x="1484"/>
        <item m="1" x="1550"/>
        <item m="1" x="1219"/>
        <item m="1" x="1774"/>
        <item m="1" x="1792"/>
        <item x="907"/>
        <item x="908"/>
        <item x="918"/>
        <item x="919"/>
        <item x="922"/>
        <item x="924"/>
        <item x="951"/>
        <item x="952"/>
        <item x="953"/>
        <item x="954"/>
        <item x="955"/>
        <item x="956"/>
        <item x="957"/>
        <item x="958"/>
        <item x="959"/>
        <item x="960"/>
        <item x="961"/>
        <item x="1114"/>
        <item m="1" x="1809"/>
        <item x="418"/>
        <item m="1" x="1400"/>
        <item x="912"/>
        <item x="940"/>
        <item x="941"/>
        <item x="944"/>
        <item x="947"/>
        <item x="948"/>
        <item x="985"/>
        <item x="986"/>
        <item x="987"/>
        <item x="988"/>
        <item x="989"/>
        <item x="990"/>
        <item x="991"/>
        <item x="992"/>
        <item x="993"/>
        <item x="994"/>
        <item x="995"/>
        <item x="997"/>
        <item x="999"/>
        <item x="1000"/>
        <item x="1001"/>
        <item x="1002"/>
        <item x="1003"/>
        <item x="1004"/>
        <item x="1005"/>
        <item x="1006"/>
        <item x="1007"/>
        <item x="1008"/>
        <item x="1009"/>
        <item x="1010"/>
        <item x="1021"/>
        <item x="1026"/>
        <item x="1027"/>
        <item x="1028"/>
        <item x="1090"/>
        <item x="1092"/>
        <item x="1100"/>
        <item x="1101"/>
        <item x="1144"/>
        <item x="1145"/>
        <item x="1147"/>
        <item x="1148"/>
        <item x="1149"/>
        <item x="1150"/>
        <item x="1151"/>
        <item x="1152"/>
        <item x="1153"/>
        <item x="1162"/>
        <item x="1166"/>
        <item x="1176"/>
        <item x="1177"/>
        <item x="1179"/>
        <item m="1" x="1289"/>
        <item m="1" x="1425"/>
        <item m="1" x="1981"/>
        <item m="1" x="1593"/>
        <item m="1" x="1717"/>
        <item m="1" x="2080"/>
        <item m="1" x="1594"/>
        <item m="1" x="1653"/>
        <item m="1" x="1927"/>
        <item x="405"/>
        <item x="406"/>
        <item x="407"/>
        <item x="408"/>
        <item x="409"/>
        <item x="410"/>
        <item x="411"/>
        <item x="419"/>
        <item x="420"/>
        <item x="421"/>
        <item x="422"/>
        <item x="433"/>
        <item m="1" x="1394"/>
        <item m="1" x="1346"/>
        <item m="1" x="1428"/>
        <item m="1" x="1987"/>
        <item m="1" x="1448"/>
        <item m="1" x="1432"/>
        <item m="1" x="1742"/>
        <item m="1" x="1323"/>
        <item m="1" x="1230"/>
        <item m="1" x="1677"/>
        <item m="1" x="1846"/>
        <item m="1" x="1727"/>
        <item m="1" x="1938"/>
        <item m="1" x="2004"/>
        <item m="1" x="1252"/>
        <item m="1" x="1752"/>
        <item x="946"/>
        <item x="962"/>
        <item x="963"/>
        <item x="966"/>
        <item x="968"/>
        <item x="969"/>
        <item x="970"/>
        <item x="1025"/>
        <item m="1" x="1492"/>
        <item m="1" x="1570"/>
        <item m="1" x="1820"/>
        <item m="1" x="1214"/>
        <item m="1" x="1733"/>
        <item m="1" x="1284"/>
        <item x="1045"/>
        <item x="1046"/>
        <item m="1" x="1720"/>
        <item m="1" x="1711"/>
        <item m="1" x="1388"/>
        <item m="1" x="1248"/>
        <item m="1" x="1527"/>
        <item m="1" x="1991"/>
        <item m="1" x="1541"/>
        <item m="1" x="1281"/>
        <item m="1" x="1438"/>
        <item m="1" x="1359"/>
        <item m="1" x="1995"/>
        <item m="1" x="1748"/>
        <item x="1116"/>
        <item x="1117"/>
        <item x="1118"/>
        <item x="1119"/>
        <item m="1" x="2096"/>
        <item m="1" x="1826"/>
        <item m="1" x="1915"/>
        <item x="320"/>
        <item x="321"/>
        <item x="322"/>
        <item x="323"/>
        <item x="324"/>
        <item x="325"/>
        <item x="326"/>
        <item x="327"/>
        <item x="328"/>
        <item x="329"/>
        <item x="330"/>
        <item x="331"/>
        <item m="1" x="2034"/>
        <item x="332"/>
        <item x="333"/>
        <item x="334"/>
        <item x="335"/>
        <item x="336"/>
        <item x="337"/>
        <item x="338"/>
        <item x="339"/>
        <item m="1" x="1345"/>
        <item x="342"/>
        <item x="343"/>
        <item m="1" x="1626"/>
        <item x="415"/>
        <item x="426"/>
        <item x="429"/>
        <item x="432"/>
        <item m="1" x="2094"/>
        <item m="1" x="1485"/>
        <item m="1" x="1476"/>
        <item m="1" x="2102"/>
        <item m="1" x="1946"/>
        <item m="1" x="1209"/>
        <item m="1" x="1213"/>
        <item m="1" x="2089"/>
        <item m="1" x="1825"/>
        <item m="1" x="1682"/>
        <item m="1" x="2029"/>
        <item m="1" x="1959"/>
        <item m="1" x="1382"/>
        <item m="1" x="1675"/>
        <item m="1" x="1646"/>
        <item m="1" x="1723"/>
        <item m="1" x="2001"/>
        <item m="1" x="1440"/>
        <item m="1" x="1342"/>
        <item m="1" x="1986"/>
        <item m="1" x="2022"/>
        <item m="1" x="1375"/>
        <item m="1" x="1481"/>
        <item m="1" x="1257"/>
        <item m="1" x="1856"/>
        <item m="1" x="1838"/>
        <item m="1" x="1479"/>
        <item m="1" x="1308"/>
        <item m="1" x="1696"/>
        <item m="1" x="1524"/>
        <item m="1" x="1474"/>
        <item m="1" x="1972"/>
        <item m="1" x="1237"/>
        <item m="1" x="1424"/>
        <item m="1" x="2041"/>
        <item m="1" x="1616"/>
        <item m="1" x="1272"/>
        <item m="1" x="1970"/>
        <item m="1" x="1924"/>
        <item m="1" x="1390"/>
        <item m="1" x="1264"/>
        <item m="1" x="1673"/>
        <item m="1" x="1640"/>
        <item m="1" x="1542"/>
        <item m="1" x="1545"/>
        <item m="1" x="1560"/>
        <item m="1" x="1941"/>
        <item m="1" x="1339"/>
        <item m="1" x="1480"/>
        <item m="1" x="1902"/>
        <item m="1" x="1330"/>
        <item m="1" x="1504"/>
        <item m="1" x="1805"/>
        <item m="1" x="1187"/>
        <item m="1" x="1744"/>
        <item m="1" x="1572"/>
        <item m="1" x="1443"/>
        <item m="1" x="1431"/>
        <item m="1" x="2040"/>
        <item m="1" x="1460"/>
        <item m="1" x="1892"/>
        <item m="1" x="1353"/>
        <item m="1" x="1974"/>
        <item m="1" x="1553"/>
        <item m="1" x="1212"/>
        <item m="1" x="2018"/>
        <item m="1" x="1265"/>
        <item m="1" x="1913"/>
        <item m="1" x="1411"/>
        <item m="1" x="1473"/>
        <item m="1" x="2056"/>
        <item m="1" x="1218"/>
        <item m="1" x="1190"/>
        <item m="1" x="1620"/>
        <item m="1" x="1526"/>
        <item m="1" x="1919"/>
        <item m="1" x="1315"/>
        <item m="1" x="1750"/>
        <item m="1" x="1853"/>
        <item m="1" x="1404"/>
        <item m="1" x="1250"/>
        <item m="1" x="1716"/>
        <item m="1" x="1302"/>
        <item m="1" x="1486"/>
        <item m="1" x="1406"/>
        <item m="1" x="1316"/>
        <item m="1" x="1693"/>
        <item m="1" x="1757"/>
        <item m="1" x="1418"/>
        <item m="1" x="1555"/>
        <item m="1" x="1932"/>
        <item m="1" x="1804"/>
        <item m="1" x="1354"/>
        <item m="1" x="2101"/>
        <item m="1" x="1590"/>
        <item m="1" x="1600"/>
        <item m="1" x="1992"/>
        <item m="1" x="1699"/>
        <item m="1" x="2063"/>
        <item m="1" x="1483"/>
        <item m="1" x="1192"/>
        <item m="1" x="1240"/>
        <item m="1" x="1851"/>
        <item m="1" x="1442"/>
        <item m="1" x="1654"/>
        <item m="1" x="1575"/>
        <item m="1" x="1882"/>
        <item m="1" x="1689"/>
        <item m="1" x="1745"/>
        <item m="1" x="1917"/>
        <item m="1" x="1879"/>
        <item m="1" x="1950"/>
        <item m="1" x="2049"/>
        <item m="1" x="1195"/>
        <item m="1" x="1350"/>
        <item m="1" x="1274"/>
        <item m="1" x="1511"/>
        <item m="1" x="1687"/>
        <item m="1" x="1734"/>
        <item m="1" x="1416"/>
        <item m="1" x="1546"/>
        <item m="1" x="1690"/>
        <item m="1" x="1749"/>
        <item m="1" x="2038"/>
        <item m="1" x="2106"/>
        <item m="1" x="2033"/>
        <item m="1" x="1216"/>
        <item m="1" x="1552"/>
        <item m="1" x="1911"/>
        <item m="1" x="1886"/>
        <item m="1" x="2075"/>
        <item m="1" x="1312"/>
        <item m="1" x="1961"/>
        <item m="1" x="1537"/>
        <item m="1" x="1417"/>
        <item m="1" x="1863"/>
        <item m="1" x="1465"/>
        <item m="1" x="1595"/>
        <item m="1" x="1960"/>
        <item m="1" x="1327"/>
        <item m="1" x="1356"/>
        <item m="1" x="1684"/>
        <item m="1" x="1255"/>
        <item m="1" x="2024"/>
        <item m="1" x="2052"/>
        <item m="1" x="1976"/>
        <item m="1" x="1249"/>
        <item m="1" x="1900"/>
        <item m="1" x="1739"/>
        <item m="1" x="1236"/>
        <item m="1" x="1188"/>
        <item m="1" x="1529"/>
        <item m="1" x="1399"/>
        <item m="1" x="1652"/>
        <item m="1" x="1612"/>
        <item m="1" x="2037"/>
        <item m="1" x="1759"/>
        <item m="1" x="1788"/>
        <item m="1" x="2060"/>
        <item m="1" x="1429"/>
        <item m="1" x="2002"/>
        <item m="1" x="1379"/>
        <item m="1" x="1698"/>
        <item m="1" x="2087"/>
        <item m="1" x="1866"/>
        <item m="1" x="1645"/>
        <item m="1" x="1619"/>
        <item m="1" x="2012"/>
        <item m="1" x="1669"/>
        <item m="1" x="2076"/>
        <item m="1" x="1842"/>
        <item m="1" x="1221"/>
        <item m="1" x="1715"/>
        <item m="1" x="1543"/>
        <item m="1" x="1292"/>
        <item m="1" x="1990"/>
        <item m="1" x="1763"/>
        <item m="1" x="1761"/>
        <item m="1" x="1658"/>
        <item m="1" x="1547"/>
        <item m="1" x="1954"/>
        <item m="1" x="2013"/>
        <item m="1" x="1567"/>
        <item m="1" x="1833"/>
        <item m="1" x="1951"/>
        <item m="1" x="1589"/>
        <item m="1" x="1973"/>
        <item m="1" x="1223"/>
        <item m="1" x="1318"/>
        <item m="1" x="1695"/>
        <item m="1" x="1520"/>
        <item m="1" x="1802"/>
        <item m="1" x="1325"/>
        <item m="1" x="2007"/>
        <item m="1" x="1320"/>
        <item m="1" x="1754"/>
        <item m="1" x="1391"/>
        <item m="1" x="1516"/>
        <item m="1" x="1459"/>
        <item m="1" x="1233"/>
        <item m="1" x="1253"/>
        <item m="1" x="1278"/>
        <item m="1" x="1215"/>
        <item m="1" x="2073"/>
        <item m="1" x="1625"/>
        <item m="1" x="1427"/>
        <item m="1" x="1510"/>
        <item m="1" x="1623"/>
        <item m="1" x="1918"/>
        <item m="1" x="1683"/>
        <item m="1" x="1945"/>
        <item m="1" x="1395"/>
        <item m="1" x="1787"/>
        <item m="1" x="1724"/>
        <item m="1" x="1380"/>
        <item m="1" x="1888"/>
        <item m="1" x="1766"/>
        <item m="1" x="1186"/>
        <item m="1" x="1494"/>
        <item m="1" x="1795"/>
        <item m="1" x="1993"/>
        <item m="1" x="1434"/>
        <item x="1039"/>
        <item x="1040"/>
        <item x="1041"/>
        <item x="1042"/>
        <item x="1043"/>
        <item x="1044"/>
        <item x="1047"/>
        <item m="1" x="1287"/>
        <item m="1" x="1299"/>
        <item m="1" x="1753"/>
        <item m="1" x="1998"/>
        <item m="1" x="2090"/>
        <item m="1" x="1277"/>
        <item m="1" x="1571"/>
        <item m="1" x="1920"/>
        <item x="1084"/>
        <item x="1111"/>
        <item x="1115"/>
        <item m="1" x="1285"/>
        <item m="1" x="1709"/>
        <item m="1" x="1632"/>
        <item m="1" x="1489"/>
        <item m="1" x="1217"/>
        <item m="1" x="2003"/>
        <item x="464"/>
        <item x="465"/>
        <item m="1" x="1348"/>
        <item x="467"/>
        <item x="468"/>
        <item x="469"/>
        <item x="470"/>
        <item m="1" x="1872"/>
        <item m="1" x="1930"/>
        <item m="1" x="1937"/>
        <item m="1" x="1508"/>
        <item x="493"/>
        <item x="494"/>
        <item m="1" x="1533"/>
        <item x="496"/>
        <item x="497"/>
        <item x="498"/>
        <item x="499"/>
        <item x="500"/>
        <item x="501"/>
        <item x="503"/>
        <item m="1" x="1816"/>
        <item x="505"/>
        <item x="506"/>
        <item x="507"/>
        <item m="1" x="2043"/>
        <item x="508"/>
        <item x="509"/>
        <item m="1" x="2036"/>
        <item m="1" x="1355"/>
        <item m="1" x="2079"/>
        <item m="1" x="1298"/>
        <item m="1" x="1530"/>
        <item m="1" x="1338"/>
        <item m="1" x="1811"/>
        <item m="1" x="1558"/>
        <item m="1" x="2108"/>
        <item m="1" x="1208"/>
        <item m="1" x="1738"/>
        <item m="1" x="1952"/>
        <item m="1" x="1746"/>
        <item m="1" x="1463"/>
        <item m="1" x="1994"/>
        <item m="1" x="2006"/>
        <item m="1" x="1828"/>
        <item m="1" x="1730"/>
        <item m="1" x="1642"/>
        <item m="1" x="1297"/>
        <item m="1" x="1845"/>
        <item m="1" x="1280"/>
        <item m="1" x="1317"/>
        <item m="1" x="1322"/>
        <item m="1" x="1627"/>
        <item m="1" x="1855"/>
        <item m="1" x="1837"/>
        <item m="1" x="1269"/>
        <item m="1" x="2068"/>
        <item m="1" x="1256"/>
        <item m="1" x="1456"/>
        <item m="1" x="1862"/>
        <item m="1" x="1357"/>
        <item m="1" x="1707"/>
        <item m="1" x="2099"/>
        <item m="1" x="1477"/>
        <item m="1" x="1636"/>
        <item m="1" x="1979"/>
        <item m="1" x="2095"/>
        <item m="1" x="1532"/>
        <item m="1" x="1829"/>
        <item m="1" x="1283"/>
        <item m="1" x="1861"/>
        <item m="1" x="2058"/>
        <item m="1" x="2088"/>
        <item m="1" x="1905"/>
        <item m="1" x="1875"/>
        <item m="1" x="1263"/>
        <item m="1" x="1475"/>
        <item m="1" x="1617"/>
        <item m="1" x="2057"/>
        <item m="1" x="2059"/>
        <item m="1" x="2039"/>
        <item m="1" x="1814"/>
        <item m="1" x="1964"/>
        <item m="1" x="2053"/>
        <item m="1" x="1185"/>
        <item m="1" x="1710"/>
        <item m="1" x="1362"/>
        <item m="1" x="1515"/>
        <item m="1" x="1702"/>
        <item m="1" x="1305"/>
        <item m="1" x="1679"/>
        <item m="1" x="1609"/>
        <item m="1" x="1830"/>
        <item m="1" x="2064"/>
        <item m="1" x="1243"/>
        <item m="1" x="1681"/>
        <item m="1" x="1202"/>
        <item m="1" x="1890"/>
        <item m="1" x="1944"/>
        <item x="1048"/>
        <item x="1049"/>
        <item x="1050"/>
        <item x="1051"/>
        <item x="1052"/>
        <item m="1" x="1659"/>
        <item m="1" x="1712"/>
        <item m="1" x="1291"/>
        <item x="1056"/>
        <item x="1057"/>
        <item m="1" x="2098"/>
        <item m="1" x="1629"/>
        <item x="1121"/>
        <item m="1" x="1509"/>
        <item m="1" x="1461"/>
        <item x="1165"/>
        <item m="1" x="1824"/>
        <item m="1" x="1201"/>
        <item m="1" x="1731"/>
        <item x="450"/>
        <item x="451"/>
        <item x="453"/>
        <item x="454"/>
        <item x="455"/>
        <item x="456"/>
        <item x="466"/>
        <item m="1" x="1984"/>
        <item m="1" x="1569"/>
        <item x="495"/>
        <item x="504"/>
        <item m="1" x="1832"/>
        <item m="1" x="2103"/>
        <item m="1" x="1503"/>
        <item m="1" x="1452"/>
        <item m="1" x="2077"/>
        <item m="1" x="1839"/>
        <item m="1" x="1624"/>
        <item m="1" x="1823"/>
        <item m="1" x="1996"/>
        <item m="1" x="1676"/>
        <item m="1" x="1439"/>
        <item m="1" x="1603"/>
        <item m="1" x="1756"/>
        <item m="1" x="1331"/>
        <item m="1" x="1764"/>
        <item m="1" x="1251"/>
        <item m="1" x="1306"/>
        <item m="1" x="1799"/>
        <item m="1" x="2020"/>
        <item m="1" x="1497"/>
        <item m="1" x="1576"/>
        <item m="1" x="2021"/>
        <item x="1053"/>
        <item x="1054"/>
        <item x="1055"/>
        <item x="1120"/>
        <item x="1163"/>
        <item m="1" x="1446"/>
        <item m="1" x="1267"/>
        <item m="1" x="1901"/>
        <item m="1" x="1420"/>
        <item m="1" x="1697"/>
        <item m="1" x="1244"/>
        <item m="1" x="1501"/>
        <item m="1" x="1664"/>
        <item m="1" x="1634"/>
        <item m="1" x="1668"/>
        <item m="1" x="1631"/>
        <item m="1" x="1894"/>
        <item m="1" x="1197"/>
        <item m="1" x="1665"/>
        <item m="1" x="1419"/>
        <item m="1" x="1655"/>
        <item m="1" x="1499"/>
        <item m="1" x="1556"/>
        <item m="1" x="1880"/>
        <item m="1" x="1983"/>
        <item m="1" x="1352"/>
        <item m="1" x="1402"/>
        <item m="1" x="1502"/>
        <item m="1" x="1662"/>
        <item m="1" x="1755"/>
        <item m="1" x="1775"/>
        <item m="1" x="1472"/>
        <item m="1" x="1506"/>
        <item m="1" x="1968"/>
        <item m="1" x="1519"/>
        <item m="1" x="1878"/>
        <item m="1" x="1412"/>
        <item m="1" x="1657"/>
        <item m="1" x="1671"/>
        <item m="1" x="1343"/>
        <item m="1" x="1818"/>
        <item m="1" x="1674"/>
        <item m="1" x="1373"/>
        <item m="1" x="1282"/>
        <item m="1" x="1836"/>
        <item m="1" x="2069"/>
        <item m="1" x="1288"/>
        <item m="1" x="1844"/>
        <item m="1" x="1648"/>
        <item m="1" x="1196"/>
        <item m="1" x="1366"/>
        <item m="1" x="1618"/>
        <item x="366"/>
        <item x="367"/>
        <item m="1" x="2081"/>
        <item m="1" x="1294"/>
        <item m="1" x="1585"/>
        <item m="1" x="2023"/>
        <item m="1" x="1498"/>
        <item m="1" x="1852"/>
        <item m="1" x="1554"/>
        <item m="1" x="1445"/>
        <item m="1" x="1637"/>
        <item m="1" x="1273"/>
        <item m="1" x="1769"/>
        <item m="1" x="1691"/>
        <item m="1" x="1812"/>
        <item m="1" x="1340"/>
        <item m="1" x="1260"/>
        <item m="1" x="1791"/>
        <item m="1" x="2092"/>
        <item m="1" x="1602"/>
        <item m="1" x="2045"/>
        <item m="1" x="1895"/>
        <item m="1" x="1228"/>
        <item m="1" x="1408"/>
        <item m="1" x="1678"/>
        <item m="1" x="1803"/>
        <item m="1" x="2050"/>
        <item m="1" x="1583"/>
        <item m="1" x="1539"/>
        <item m="1" x="2105"/>
        <item m="1" x="1985"/>
        <item m="1" x="1378"/>
        <item m="1" x="1409"/>
        <item m="1" x="1579"/>
        <item m="1" x="1210"/>
        <item m="1" x="1925"/>
        <item m="1" x="1672"/>
        <item m="1" x="1324"/>
        <item m="1" x="1435"/>
        <item m="1" x="1491"/>
        <item m="1" x="1663"/>
        <item m="1" x="1783"/>
        <item m="1" x="1582"/>
        <item m="1" x="1421"/>
        <item m="1" x="1234"/>
        <item m="1" x="1893"/>
        <item m="1" x="1433"/>
        <item m="1" x="1490"/>
        <item m="1" x="1847"/>
        <item m="1" x="1777"/>
        <item m="1" x="1873"/>
        <item m="1" x="1326"/>
        <item m="1" x="1934"/>
        <item m="1" x="2010"/>
        <item m="1" x="2046"/>
        <item m="1" x="1815"/>
        <item m="1" x="1225"/>
        <item x="472"/>
        <item x="473"/>
        <item m="1" x="1337"/>
        <item m="1" x="1641"/>
        <item m="1" x="1296"/>
        <item m="1" x="1321"/>
        <item m="1" x="1635"/>
        <item m="1" x="1978"/>
        <item m="1" x="1975"/>
        <item m="1" x="1776"/>
        <item x="390"/>
        <item x="446"/>
        <item x="471"/>
        <item x="474"/>
        <item x="475"/>
        <item x="476"/>
        <item x="477"/>
        <item x="478"/>
        <item x="480"/>
        <item x="481"/>
        <item x="479"/>
        <item x="482"/>
        <item x="483"/>
        <item x="484"/>
        <item x="485"/>
        <item x="486"/>
        <item x="487"/>
        <item x="488"/>
        <item x="489"/>
        <item x="490"/>
        <item x="491"/>
        <item x="492"/>
        <item x="512"/>
        <item x="513"/>
        <item x="514"/>
        <item x="515"/>
        <item x="516"/>
        <item x="517"/>
        <item x="518"/>
        <item x="519"/>
        <item x="520"/>
        <item x="521"/>
        <item x="522"/>
        <item x="523"/>
        <item x="524"/>
        <item x="525"/>
        <item x="526"/>
        <item x="510"/>
        <item x="511"/>
        <item x="527"/>
        <item x="528"/>
        <item x="529"/>
        <item x="530"/>
        <item x="531"/>
        <item x="532"/>
        <item x="533"/>
        <item x="534"/>
        <item x="535"/>
        <item x="536"/>
        <item x="537"/>
        <item x="538"/>
        <item x="539"/>
        <item x="540"/>
        <item x="541"/>
        <item x="542"/>
        <item x="543"/>
        <item x="546"/>
        <item x="547"/>
        <item x="548"/>
        <item x="549"/>
        <item x="550"/>
        <item x="551"/>
        <item x="552"/>
        <item x="553"/>
        <item x="554"/>
        <item x="555"/>
        <item x="556"/>
        <item x="557"/>
        <item x="558"/>
        <item x="559"/>
        <item x="560"/>
        <item x="561"/>
        <item x="562"/>
        <item x="563"/>
        <item x="564"/>
        <item x="565"/>
        <item x="566"/>
        <item x="567"/>
        <item x="569"/>
        <item x="570"/>
        <item x="571"/>
        <item x="572"/>
        <item x="573"/>
        <item x="574"/>
        <item x="577"/>
        <item x="578"/>
        <item x="579"/>
        <item x="580"/>
        <item x="581"/>
        <item x="582"/>
        <item x="583"/>
        <item x="584"/>
        <item x="585"/>
        <item x="586"/>
        <item x="587"/>
        <item x="588"/>
        <item x="589"/>
        <item x="590"/>
        <item x="591"/>
        <item x="592"/>
        <item x="593"/>
        <item x="594"/>
        <item x="595"/>
        <item x="596"/>
        <item x="597"/>
        <item x="598"/>
        <item x="600"/>
        <item x="601"/>
        <item x="602"/>
        <item x="603"/>
        <item x="604"/>
        <item x="605"/>
        <item x="606"/>
        <item x="607"/>
        <item x="608"/>
        <item x="609"/>
        <item x="610"/>
        <item x="611"/>
        <item x="612"/>
        <item x="613"/>
        <item x="615"/>
        <item x="616"/>
        <item x="617"/>
        <item x="618"/>
        <item x="620"/>
        <item x="621"/>
        <item x="622"/>
        <item x="623"/>
        <item x="624"/>
        <item x="625"/>
        <item x="626"/>
        <item x="627"/>
        <item x="628"/>
        <item x="629"/>
        <item x="630"/>
        <item x="631"/>
        <item x="632"/>
        <item x="633"/>
        <item x="634"/>
        <item x="636"/>
        <item x="637"/>
        <item x="638"/>
        <item x="639"/>
        <item x="641"/>
        <item x="642"/>
        <item x="643"/>
        <item x="644"/>
        <item x="645"/>
        <item x="646"/>
        <item x="647"/>
        <item x="648"/>
        <item x="649"/>
        <item x="650"/>
        <item x="651"/>
        <item x="652"/>
        <item x="653"/>
        <item x="654"/>
        <item x="655"/>
        <item x="656"/>
        <item x="657"/>
        <item x="658"/>
        <item x="659"/>
        <item x="661"/>
        <item x="662"/>
        <item x="663"/>
        <item x="664"/>
        <item x="665"/>
        <item x="666"/>
        <item x="667"/>
        <item x="668"/>
        <item x="669"/>
        <item x="670"/>
        <item x="671"/>
        <item x="672"/>
        <item x="673"/>
        <item x="674"/>
        <item x="675"/>
        <item x="676"/>
        <item x="677"/>
        <item x="678"/>
        <item x="679"/>
        <item x="680"/>
        <item x="682"/>
        <item x="683"/>
        <item x="684"/>
        <item x="685"/>
        <item x="686"/>
        <item x="687"/>
        <item x="688"/>
        <item x="689"/>
        <item x="690"/>
        <item x="691"/>
        <item x="692"/>
        <item x="693"/>
        <item x="694"/>
        <item x="695"/>
        <item x="696"/>
        <item x="697"/>
        <item x="698"/>
        <item x="699"/>
        <item x="700"/>
        <item x="701"/>
        <item x="702"/>
        <item x="703"/>
        <item x="704"/>
        <item x="340"/>
        <item x="351"/>
        <item x="352"/>
        <item x="353"/>
        <item x="354"/>
        <item x="355"/>
        <item x="357"/>
        <item x="358"/>
        <item x="359"/>
        <item x="360"/>
        <item x="361"/>
        <item x="362"/>
        <item x="363"/>
        <item x="364"/>
        <item x="365"/>
        <item x="431"/>
        <item x="434"/>
        <item x="435"/>
        <item x="436"/>
        <item x="437"/>
        <item x="438"/>
        <item x="448"/>
        <item x="544"/>
        <item x="545"/>
        <item x="575"/>
        <item x="576"/>
        <item m="1" x="1933"/>
        <item x="741"/>
        <item x="777"/>
        <item x="778"/>
        <item x="779"/>
        <item x="780"/>
        <item x="781"/>
        <item x="782"/>
        <item x="783"/>
        <item x="784"/>
        <item x="785"/>
        <item m="1" x="2100"/>
        <item m="1" x="1276"/>
        <item x="792"/>
        <item x="793"/>
        <item x="794"/>
        <item x="797"/>
        <item m="1" x="1536"/>
        <item x="855"/>
        <item x="856"/>
        <item x="858"/>
        <item m="1" x="1628"/>
        <item m="1" x="1639"/>
        <item m="1" x="1286"/>
        <item m="1" x="1969"/>
        <item m="1" x="1898"/>
        <item m="1" x="2062"/>
        <item m="1" x="1957"/>
        <item m="1" x="1488"/>
        <item m="1" x="1701"/>
        <item m="1" x="2085"/>
        <item m="1" x="1372"/>
        <item x="880"/>
        <item x="881"/>
        <item x="882"/>
        <item x="883"/>
        <item x="356"/>
        <item m="1" x="1962"/>
        <item m="1" x="1912"/>
        <item m="1" x="1807"/>
        <item m="1" x="1784"/>
        <item m="1" x="1656"/>
        <item m="1" x="1651"/>
        <item m="1" x="1183"/>
        <item m="1" x="1586"/>
        <item x="786"/>
        <item x="787"/>
        <item x="788"/>
        <item m="1" x="1649"/>
        <item m="1" x="1778"/>
        <item x="820"/>
        <item x="822"/>
        <item x="828"/>
        <item x="830"/>
        <item x="832"/>
        <item x="833"/>
        <item x="835"/>
        <item x="836"/>
        <item x="837"/>
        <item x="838"/>
        <item x="839"/>
        <item x="840"/>
        <item x="841"/>
        <item x="842"/>
        <item x="843"/>
        <item x="844"/>
        <item x="847"/>
        <item x="850"/>
        <item x="851"/>
        <item m="1" x="1467"/>
        <item m="1" x="1522"/>
        <item m="1" x="1965"/>
        <item m="1" x="1385"/>
        <item m="1" x="1770"/>
        <item m="1" x="1860"/>
        <item x="887"/>
        <item x="896"/>
        <item x="722"/>
        <item x="723"/>
        <item x="724"/>
        <item m="1" x="1226"/>
        <item m="1" x="1329"/>
        <item m="1" x="1332"/>
        <item m="1" x="1813"/>
        <item m="1" x="1377"/>
        <item m="1" x="1534"/>
        <item x="888"/>
        <item x="889"/>
        <item x="752"/>
        <item m="1" x="1966"/>
        <item m="1" x="1564"/>
        <item m="1" x="2097"/>
        <item x="755"/>
        <item x="756"/>
        <item x="758"/>
        <item x="761"/>
        <item m="1" x="1464"/>
        <item x="763"/>
        <item m="1" x="1347"/>
        <item x="764"/>
        <item x="765"/>
        <item x="766"/>
        <item x="770"/>
        <item m="1" x="1414"/>
        <item x="772"/>
        <item m="1" x="1819"/>
        <item x="705"/>
        <item x="729"/>
        <item x="740"/>
        <item x="746"/>
        <item x="747"/>
        <item x="748"/>
        <item m="1" x="1200"/>
        <item m="1" x="1544"/>
        <item m="1" x="1521"/>
        <item x="834"/>
        <item x="886"/>
        <item x="706"/>
        <item x="707"/>
        <item x="708"/>
        <item x="709"/>
        <item x="710"/>
        <item x="712"/>
        <item m="1" x="1963"/>
        <item x="715"/>
        <item x="716"/>
        <item x="717"/>
        <item x="718"/>
        <item x="719"/>
        <item x="757"/>
        <item x="759"/>
        <item m="1" x="1259"/>
        <item x="768"/>
        <item m="1" x="1796"/>
        <item m="1" x="1393"/>
        <item m="1" x="1806"/>
        <item x="751"/>
        <item x="753"/>
        <item x="760"/>
        <item x="762"/>
        <item x="769"/>
        <item x="771"/>
        <item x="853"/>
        <item x="341"/>
        <item x="368"/>
        <item x="369"/>
        <item x="370"/>
        <item x="371"/>
        <item x="372"/>
        <item x="373"/>
        <item x="374"/>
        <item x="375"/>
        <item x="376"/>
        <item x="377"/>
        <item x="378"/>
        <item x="379"/>
        <item x="380"/>
        <item x="384"/>
        <item x="399"/>
        <item x="442"/>
        <item x="452"/>
        <item x="463"/>
        <item x="502"/>
        <item x="568"/>
        <item x="599"/>
        <item x="614"/>
        <item x="619"/>
        <item x="635"/>
        <item x="640"/>
        <item x="660"/>
        <item x="681"/>
        <item x="711"/>
        <item x="713"/>
        <item x="714"/>
        <item x="727"/>
        <item x="742"/>
        <item x="767"/>
        <item x="776"/>
        <item x="789"/>
        <item x="790"/>
        <item x="791"/>
        <item x="795"/>
        <item x="796"/>
        <item x="798"/>
        <item x="799"/>
        <item x="800"/>
        <item x="801"/>
        <item x="802"/>
        <item x="803"/>
        <item x="804"/>
        <item x="805"/>
        <item x="806"/>
        <item x="807"/>
        <item x="808"/>
        <item x="809"/>
        <item x="816"/>
        <item x="818"/>
        <item x="819"/>
        <item x="857"/>
        <item x="859"/>
        <item x="860"/>
        <item x="861"/>
        <item x="862"/>
        <item x="863"/>
        <item x="864"/>
        <item x="865"/>
        <item x="866"/>
        <item x="867"/>
        <item x="868"/>
        <item x="869"/>
        <item x="870"/>
        <item x="871"/>
        <item x="872"/>
        <item x="873"/>
        <item x="874"/>
        <item x="875"/>
        <item x="876"/>
        <item x="877"/>
        <item x="878"/>
        <item x="879"/>
        <item x="893"/>
        <item x="894"/>
        <item x="897"/>
        <item x="898"/>
        <item x="899"/>
        <item x="900"/>
        <item x="910"/>
        <item x="911"/>
        <item x="913"/>
        <item x="914"/>
        <item x="915"/>
        <item x="916"/>
        <item x="917"/>
        <item x="920"/>
        <item x="921"/>
        <item x="923"/>
        <item x="925"/>
        <item x="937"/>
        <item x="938"/>
        <item x="942"/>
        <item x="943"/>
        <item x="945"/>
        <item x="949"/>
        <item x="964"/>
        <item x="965"/>
        <item x="967"/>
        <item x="980"/>
        <item x="982"/>
        <item x="983"/>
        <item x="984"/>
        <item x="996"/>
        <item x="998"/>
        <item x="1011"/>
        <item x="1012"/>
        <item x="1013"/>
        <item x="1014"/>
        <item x="1015"/>
        <item x="1016"/>
        <item x="1032"/>
        <item x="1038"/>
        <item x="1058"/>
        <item x="1059"/>
        <item x="1060"/>
        <item x="1061"/>
        <item x="1062"/>
        <item x="1063"/>
        <item x="1093"/>
        <item x="1103"/>
        <item x="1104"/>
        <item x="1122"/>
        <item x="1127"/>
        <item x="1128"/>
        <item x="1134"/>
        <item x="1146"/>
        <item x="1156"/>
        <item x="1161"/>
        <item x="1167"/>
        <item x="1170"/>
      </items>
    </pivotField>
    <pivotField compact="0" outline="0" showAll="0"/>
    <pivotField compact="0" outline="0" showAll="0" defaultSubtotal="0">
      <items count="3">
        <item x="0"/>
        <item m="1" x="1"/>
        <item m="1" x="2"/>
      </items>
    </pivotField>
    <pivotField compact="0" outline="0" showAll="0" defaultSubtotal="0">
      <items count="15">
        <item x="1"/>
        <item x="2"/>
        <item x="0"/>
        <item x="7"/>
        <item x="5"/>
        <item x="3"/>
        <item x="12"/>
        <item x="6"/>
        <item x="4"/>
        <item x="8"/>
        <item m="1" x="13"/>
        <item m="1" x="14"/>
        <item x="9"/>
        <item x="10"/>
        <item x="11"/>
      </items>
    </pivotField>
    <pivotField compact="0" outline="0" showAll="0" defaultSubtotal="0">
      <items count="10">
        <item x="0"/>
        <item x="1"/>
        <item x="2"/>
        <item x="6"/>
        <item x="5"/>
        <item x="9"/>
        <item x="3"/>
        <item x="7"/>
        <item x="8"/>
        <item x="4"/>
      </items>
    </pivotField>
    <pivotField compact="0" outline="0" showAll="0"/>
    <pivotField compact="0" outline="0" showAll="0"/>
    <pivotField compact="0" outline="0" showAll="0"/>
    <pivotField compact="0" outline="0" showAll="0"/>
    <pivotField axis="axisRow" compact="0" outline="0" showAll="0" defaultSubtotal="0">
      <items count="223">
        <item x="0"/>
        <item m="1" x="144"/>
        <item x="1"/>
        <item x="2"/>
        <item x="4"/>
        <item x="5"/>
        <item x="6"/>
        <item x="7"/>
        <item x="8"/>
        <item x="9"/>
        <item x="10"/>
        <item x="11"/>
        <item x="12"/>
        <item x="13"/>
        <item x="14"/>
        <item x="15"/>
        <item x="16"/>
        <item x="19"/>
        <item x="20"/>
        <item x="18"/>
        <item x="22"/>
        <item x="23"/>
        <item x="24"/>
        <item x="21"/>
        <item x="3"/>
        <item m="1" x="113"/>
        <item m="1" x="184"/>
        <item m="1" x="166"/>
        <item m="1" x="177"/>
        <item m="1" x="214"/>
        <item m="1" x="125"/>
        <item m="1" x="217"/>
        <item m="1" x="109"/>
        <item m="1" x="179"/>
        <item x="90"/>
        <item x="44"/>
        <item m="1" x="199"/>
        <item m="1" x="191"/>
        <item m="1" x="163"/>
        <item m="1" x="183"/>
        <item m="1" x="196"/>
        <item x="34"/>
        <item m="1" x="209"/>
        <item x="35"/>
        <item m="1" x="116"/>
        <item m="1" x="141"/>
        <item m="1" x="133"/>
        <item m="1" x="118"/>
        <item m="1" x="167"/>
        <item m="1" x="207"/>
        <item m="1" x="150"/>
        <item m="1" x="219"/>
        <item x="43"/>
        <item x="91"/>
        <item m="1" x="159"/>
        <item m="1" x="212"/>
        <item m="1" x="194"/>
        <item m="1" x="189"/>
        <item m="1" x="190"/>
        <item m="1" x="143"/>
        <item m="1" x="222"/>
        <item m="1" x="216"/>
        <item m="1" x="111"/>
        <item m="1" x="170"/>
        <item m="1" x="156"/>
        <item m="1" x="124"/>
        <item m="1" x="221"/>
        <item m="1" x="187"/>
        <item m="1" x="215"/>
        <item m="1" x="202"/>
        <item m="1" x="117"/>
        <item m="1" x="157"/>
        <item m="1" x="134"/>
        <item x="93"/>
        <item m="1" x="195"/>
        <item m="1" x="211"/>
        <item x="92"/>
        <item m="1" x="119"/>
        <item m="1" x="131"/>
        <item x="17"/>
        <item m="1" x="142"/>
        <item m="1" x="169"/>
        <item m="1" x="220"/>
        <item m="1" x="149"/>
        <item m="1" x="147"/>
        <item m="1" x="171"/>
        <item m="1" x="201"/>
        <item m="1" x="200"/>
        <item m="1" x="126"/>
        <item m="1" x="110"/>
        <item m="1" x="218"/>
        <item m="1" x="138"/>
        <item m="1" x="162"/>
        <item m="1" x="208"/>
        <item m="1" x="185"/>
        <item m="1" x="132"/>
        <item m="1" x="135"/>
        <item m="1" x="120"/>
        <item m="1" x="182"/>
        <item m="1" x="173"/>
        <item m="1" x="130"/>
        <item m="1" x="128"/>
        <item m="1" x="188"/>
        <item m="1" x="203"/>
        <item m="1" x="213"/>
        <item m="1" x="198"/>
        <item m="1" x="154"/>
        <item m="1" x="153"/>
        <item m="1" x="178"/>
        <item m="1" x="206"/>
        <item m="1" x="139"/>
        <item m="1" x="197"/>
        <item m="1" x="122"/>
        <item m="1" x="186"/>
        <item m="1" x="152"/>
        <item m="1" x="192"/>
        <item m="1" x="160"/>
        <item m="1" x="193"/>
        <item m="1" x="161"/>
        <item m="1" x="165"/>
        <item m="1" x="164"/>
        <item m="1" x="123"/>
        <item m="1" x="136"/>
        <item m="1" x="181"/>
        <item m="1" x="151"/>
        <item m="1" x="204"/>
        <item m="1" x="180"/>
        <item m="1" x="140"/>
        <item m="1" x="148"/>
        <item m="1" x="155"/>
        <item m="1" x="174"/>
        <item m="1" x="158"/>
        <item m="1" x="145"/>
        <item m="1" x="127"/>
        <item m="1" x="137"/>
        <item m="1" x="114"/>
        <item m="1" x="210"/>
        <item m="1" x="168"/>
        <item m="1" x="115"/>
        <item m="1" x="205"/>
        <item m="1" x="129"/>
        <item m="1" x="176"/>
        <item m="1" x="175"/>
        <item m="1" x="146"/>
        <item m="1" x="121"/>
        <item m="1" x="112"/>
        <item m="1" x="172"/>
        <item x="25"/>
        <item x="26"/>
        <item x="27"/>
        <item x="28"/>
        <item x="29"/>
        <item x="30"/>
        <item x="31"/>
        <item x="32"/>
        <item x="33"/>
        <item x="36"/>
        <item x="37"/>
        <item x="38"/>
        <item x="39"/>
        <item x="40"/>
        <item x="41"/>
        <item x="42"/>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4"/>
        <item x="95"/>
        <item x="96"/>
        <item x="97"/>
        <item x="98"/>
        <item x="99"/>
        <item x="100"/>
        <item x="101"/>
        <item x="102"/>
        <item x="103"/>
        <item x="104"/>
        <item x="105"/>
        <item x="106"/>
        <item x="107"/>
        <item x="108"/>
      </items>
      <extLst>
        <ext xmlns:x14="http://schemas.microsoft.com/office/spreadsheetml/2009/9/main" uri="{2946ED86-A175-432a-8AC1-64E0C546D7DE}">
          <x14:pivotField fillDownLabels="1"/>
        </ext>
      </extLst>
    </pivotField>
    <pivotField axis="axisRow" compact="0" outline="0" showAll="0" defaultSubtotal="0">
      <items count="602">
        <item x="0"/>
        <item x="1"/>
        <item x="2"/>
        <item x="311"/>
        <item x="3"/>
        <item x="4"/>
        <item x="5"/>
        <item x="6"/>
        <item x="7"/>
        <item x="8"/>
        <item x="9"/>
        <item x="10"/>
        <item x="11"/>
        <item x="12"/>
        <item x="13"/>
        <item x="17"/>
        <item x="19"/>
        <item x="20"/>
        <item x="21"/>
        <item x="22"/>
        <item x="23"/>
        <item x="24"/>
        <item x="25"/>
        <item x="26"/>
        <item x="27"/>
        <item x="28"/>
        <item x="30"/>
        <item x="31"/>
        <item x="32"/>
        <item x="33"/>
        <item x="34"/>
        <item x="35"/>
        <item x="37"/>
        <item x="40"/>
        <item x="42"/>
        <item x="43"/>
        <item x="44"/>
        <item x="45"/>
        <item x="46"/>
        <item x="47"/>
        <item x="48"/>
        <item x="49"/>
        <item x="50"/>
        <item x="51"/>
        <item x="14"/>
        <item x="52"/>
        <item x="53"/>
        <item x="54"/>
        <item x="55"/>
        <item x="56"/>
        <item x="57"/>
        <item x="58"/>
        <item x="59"/>
        <item x="60"/>
        <item x="61"/>
        <item x="62"/>
        <item x="63"/>
        <item x="64"/>
        <item x="65"/>
        <item x="66"/>
        <item x="85"/>
        <item x="67"/>
        <item x="86"/>
        <item x="87"/>
        <item x="88"/>
        <item x="89"/>
        <item x="90"/>
        <item x="91"/>
        <item x="92"/>
        <item x="68"/>
        <item x="69"/>
        <item x="70"/>
        <item x="71"/>
        <item x="72"/>
        <item x="73"/>
        <item x="74"/>
        <item x="75"/>
        <item x="76"/>
        <item x="77"/>
        <item x="78"/>
        <item x="79"/>
        <item x="80"/>
        <item x="81"/>
        <item x="82"/>
        <item x="83"/>
        <item x="84"/>
        <item x="93"/>
        <item x="94"/>
        <item x="95"/>
        <item x="16"/>
        <item x="18"/>
        <item x="29"/>
        <item x="36"/>
        <item x="38"/>
        <item x="39"/>
        <item x="41"/>
        <item x="96"/>
        <item x="15"/>
        <item x="224"/>
        <item x="306"/>
        <item x="328"/>
        <item x="226"/>
        <item x="97"/>
        <item x="141"/>
        <item x="132"/>
        <item m="1" x="448"/>
        <item x="231"/>
        <item x="246"/>
        <item m="1" x="441"/>
        <item m="1" x="464"/>
        <item m="1" x="590"/>
        <item m="1" x="552"/>
        <item x="340"/>
        <item x="350"/>
        <item x="331"/>
        <item x="342"/>
        <item x="357"/>
        <item m="1" x="434"/>
        <item m="1" x="593"/>
        <item m="1" x="390"/>
        <item m="1" x="549"/>
        <item x="106"/>
        <item m="1" x="560"/>
        <item x="108"/>
        <item x="112"/>
        <item x="133"/>
        <item x="280"/>
        <item x="281"/>
        <item x="293"/>
        <item x="291"/>
        <item x="294"/>
        <item x="302"/>
        <item x="109"/>
        <item x="113"/>
        <item x="114"/>
        <item x="115"/>
        <item m="1" x="468"/>
        <item m="1" x="469"/>
        <item m="1" x="466"/>
        <item m="1" x="419"/>
        <item m="1" x="485"/>
        <item m="1" x="473"/>
        <item x="118"/>
        <item x="353"/>
        <item m="1" x="565"/>
        <item m="1" x="433"/>
        <item m="1" x="364"/>
        <item m="1" x="471"/>
        <item m="1" x="514"/>
        <item m="1" x="518"/>
        <item m="1" x="535"/>
        <item m="1" x="369"/>
        <item m="1" x="483"/>
        <item m="1" x="366"/>
        <item m="1" x="418"/>
        <item m="1" x="515"/>
        <item m="1" x="516"/>
        <item m="1" x="499"/>
        <item m="1" x="600"/>
        <item m="1" x="404"/>
        <item m="1" x="490"/>
        <item m="1" x="491"/>
        <item m="1" x="540"/>
        <item m="1" x="529"/>
        <item m="1" x="416"/>
        <item m="1" x="450"/>
        <item m="1" x="545"/>
        <item x="333"/>
        <item x="334"/>
        <item x="135"/>
        <item x="335"/>
        <item x="308"/>
        <item x="336"/>
        <item x="344"/>
        <item x="345"/>
        <item x="346"/>
        <item x="347"/>
        <item x="313"/>
        <item x="332"/>
        <item x="358"/>
        <item m="1" x="554"/>
        <item m="1" x="435"/>
        <item x="222"/>
        <item x="223"/>
        <item m="1" x="585"/>
        <item x="229"/>
        <item x="232"/>
        <item x="234"/>
        <item x="236"/>
        <item x="237"/>
        <item x="238"/>
        <item x="239"/>
        <item x="240"/>
        <item x="242"/>
        <item x="243"/>
        <item x="245"/>
        <item m="1" x="583"/>
        <item m="1" x="436"/>
        <item x="252"/>
        <item x="253"/>
        <item x="254"/>
        <item m="1" x="538"/>
        <item m="1" x="539"/>
        <item m="1" x="578"/>
        <item m="1" x="533"/>
        <item m="1" x="569"/>
        <item m="1" x="443"/>
        <item m="1" x="398"/>
        <item m="1" x="558"/>
        <item m="1" x="495"/>
        <item m="1" x="522"/>
        <item m="1" x="510"/>
        <item m="1" x="381"/>
        <item m="1" x="537"/>
        <item m="1" x="408"/>
        <item m="1" x="563"/>
        <item m="1" x="512"/>
        <item m="1" x="526"/>
        <item m="1" x="519"/>
        <item m="1" x="388"/>
        <item m="1" x="547"/>
        <item m="1" x="431"/>
        <item m="1" x="580"/>
        <item m="1" x="524"/>
        <item m="1" x="542"/>
        <item m="1" x="531"/>
        <item m="1" x="410"/>
        <item m="1" x="567"/>
        <item x="275"/>
        <item x="235"/>
        <item x="276"/>
        <item x="241"/>
        <item m="1" x="377"/>
        <item m="1" x="470"/>
        <item m="1" x="457"/>
        <item m="1" x="430"/>
        <item m="1" x="461"/>
        <item m="1" x="413"/>
        <item m="1" x="479"/>
        <item m="1" x="375"/>
        <item m="1" x="587"/>
        <item m="1" x="532"/>
        <item m="1" x="426"/>
        <item m="1" x="527"/>
        <item m="1" x="439"/>
        <item m="1" x="507"/>
        <item m="1" x="442"/>
        <item m="1" x="465"/>
        <item x="329"/>
        <item m="1" x="449"/>
        <item m="1" x="544"/>
        <item m="1" x="462"/>
        <item m="1" x="403"/>
        <item x="337"/>
        <item x="338"/>
        <item x="343"/>
        <item x="134"/>
        <item m="1" x="509"/>
        <item m="1" x="551"/>
        <item m="1" x="467"/>
        <item m="1" x="373"/>
        <item m="1" x="452"/>
        <item m="1" x="543"/>
        <item m="1" x="601"/>
        <item m="1" x="489"/>
        <item m="1" x="572"/>
        <item m="1" x="504"/>
        <item m="1" x="365"/>
        <item m="1" x="506"/>
        <item m="1" x="492"/>
        <item m="1" x="414"/>
        <item m="1" x="488"/>
        <item m="1" x="455"/>
        <item m="1" x="594"/>
        <item m="1" x="472"/>
        <item m="1" x="445"/>
        <item m="1" x="576"/>
        <item m="1" x="476"/>
        <item m="1" x="456"/>
        <item m="1" x="595"/>
        <item m="1" x="562"/>
        <item m="1" x="446"/>
        <item m="1" x="577"/>
        <item x="356"/>
        <item x="330"/>
        <item x="314"/>
        <item m="1" x="406"/>
        <item x="309"/>
        <item x="98"/>
        <item x="136"/>
        <item x="137"/>
        <item x="139"/>
        <item x="140"/>
        <item m="1" x="458"/>
        <item x="233"/>
        <item x="295"/>
        <item x="355"/>
        <item x="148"/>
        <item m="1" x="361"/>
        <item x="284"/>
        <item x="282"/>
        <item x="296"/>
        <item x="299"/>
        <item x="300"/>
        <item x="303"/>
        <item x="283"/>
        <item x="304"/>
        <item x="305"/>
        <item m="1" x="402"/>
        <item x="248"/>
        <item m="1" x="383"/>
        <item m="1" x="508"/>
        <item m="1" x="597"/>
        <item x="354"/>
        <item x="101"/>
        <item x="287"/>
        <item x="339"/>
        <item x="341"/>
        <item x="348"/>
        <item x="349"/>
        <item m="1" x="474"/>
        <item m="1" x="553"/>
        <item m="1" x="447"/>
        <item m="1" x="438"/>
        <item m="1" x="384"/>
        <item m="1" x="423"/>
        <item m="1" x="412"/>
        <item x="142"/>
        <item x="143"/>
        <item x="144"/>
        <item x="145"/>
        <item x="146"/>
        <item x="147"/>
        <item x="111"/>
        <item m="1" x="421"/>
        <item m="1" x="386"/>
        <item m="1" x="550"/>
        <item m="1" x="399"/>
        <item m="1" x="463"/>
        <item m="1" x="367"/>
        <item m="1" x="368"/>
        <item m="1" x="393"/>
        <item x="107"/>
        <item x="110"/>
        <item m="1" x="372"/>
        <item m="1" x="500"/>
        <item m="1" x="454"/>
        <item m="1" x="584"/>
        <item m="1" x="385"/>
        <item m="1" x="511"/>
        <item m="1" x="498"/>
        <item m="1" x="374"/>
        <item m="1" x="437"/>
        <item m="1" x="574"/>
        <item m="1" x="389"/>
        <item m="1" x="513"/>
        <item m="1" x="478"/>
        <item m="1" x="517"/>
        <item m="1" x="400"/>
        <item m="1" x="425"/>
        <item m="1" x="401"/>
        <item m="1" x="475"/>
        <item m="1" x="427"/>
        <item m="1" x="459"/>
        <item m="1" x="520"/>
        <item m="1" x="359"/>
        <item m="1" x="378"/>
        <item m="1" x="411"/>
        <item m="1" x="548"/>
        <item m="1" x="477"/>
        <item m="1" x="451"/>
        <item m="1" x="556"/>
        <item m="1" x="564"/>
        <item m="1" x="482"/>
        <item m="1" x="561"/>
        <item m="1" x="568"/>
        <item m="1" x="496"/>
        <item m="1" x="591"/>
        <item m="1" x="589"/>
        <item m="1" x="598"/>
        <item m="1" x="575"/>
        <item m="1" x="392"/>
        <item m="1" x="523"/>
        <item m="1" x="362"/>
        <item m="1" x="497"/>
        <item m="1" x="592"/>
        <item m="1" x="521"/>
        <item m="1" x="360"/>
        <item m="1" x="573"/>
        <item m="1" x="557"/>
        <item m="1" x="391"/>
        <item m="1" x="394"/>
        <item x="315"/>
        <item m="1" x="599"/>
        <item m="1" x="582"/>
        <item m="1" x="536"/>
        <item m="1" x="379"/>
        <item m="1" x="541"/>
        <item x="150"/>
        <item x="151"/>
        <item x="152"/>
        <item x="153"/>
        <item x="154"/>
        <item x="155"/>
        <item x="157"/>
        <item x="158"/>
        <item x="160"/>
        <item x="161"/>
        <item x="162"/>
        <item x="163"/>
        <item x="164"/>
        <item x="165"/>
        <item x="166"/>
        <item x="168"/>
        <item m="1" x="566"/>
        <item x="169"/>
        <item x="170"/>
        <item m="1" x="501"/>
        <item m="1" x="596"/>
        <item m="1" x="424"/>
        <item m="1" x="444"/>
        <item m="1" x="371"/>
        <item m="1" x="415"/>
        <item m="1" x="417"/>
        <item m="1" x="559"/>
        <item m="1" x="579"/>
        <item m="1" x="405"/>
        <item m="1" x="484"/>
        <item m="1" x="429"/>
        <item m="1" x="409"/>
        <item m="1" x="528"/>
        <item m="1" x="363"/>
        <item m="1" x="481"/>
        <item m="1" x="420"/>
        <item m="1" x="546"/>
        <item m="1" x="486"/>
        <item m="1" x="382"/>
        <item x="159"/>
        <item x="156"/>
        <item x="189"/>
        <item x="190"/>
        <item x="175"/>
        <item x="176"/>
        <item x="177"/>
        <item x="178"/>
        <item x="179"/>
        <item x="180"/>
        <item x="181"/>
        <item x="182"/>
        <item x="171"/>
        <item x="183"/>
        <item x="184"/>
        <item x="191"/>
        <item x="192"/>
        <item x="193"/>
        <item x="194"/>
        <item x="195"/>
        <item x="196"/>
        <item x="197"/>
        <item x="198"/>
        <item x="199"/>
        <item x="200"/>
        <item x="201"/>
        <item x="202"/>
        <item x="203"/>
        <item x="204"/>
        <item x="205"/>
        <item x="206"/>
        <item x="207"/>
        <item x="208"/>
        <item x="209"/>
        <item x="210"/>
        <item x="211"/>
        <item x="212"/>
        <item x="213"/>
        <item x="214"/>
        <item x="215"/>
        <item x="216"/>
        <item x="217"/>
        <item x="185"/>
        <item x="186"/>
        <item x="187"/>
        <item x="188"/>
        <item m="1" x="395"/>
        <item m="1" x="396"/>
        <item m="1" x="397"/>
        <item m="1" x="503"/>
        <item m="1" x="534"/>
        <item x="138"/>
        <item x="173"/>
        <item x="174"/>
        <item x="172"/>
        <item m="1" x="588"/>
        <item x="124"/>
        <item m="1" x="407"/>
        <item m="1" x="440"/>
        <item m="1" x="525"/>
        <item m="1" x="432"/>
        <item m="1" x="502"/>
        <item m="1" x="380"/>
        <item m="1" x="505"/>
        <item m="1" x="581"/>
        <item m="1" x="387"/>
        <item m="1" x="460"/>
        <item m="1" x="586"/>
        <item m="1" x="571"/>
        <item m="1" x="494"/>
        <item m="1" x="370"/>
        <item m="1" x="376"/>
        <item m="1" x="530"/>
        <item x="123"/>
        <item x="116"/>
        <item x="117"/>
        <item x="119"/>
        <item x="120"/>
        <item x="121"/>
        <item x="122"/>
        <item x="244"/>
        <item x="256"/>
        <item x="257"/>
        <item x="258"/>
        <item x="259"/>
        <item x="260"/>
        <item x="261"/>
        <item x="262"/>
        <item x="263"/>
        <item x="264"/>
        <item m="1" x="428"/>
        <item m="1" x="453"/>
        <item x="267"/>
        <item m="1" x="570"/>
        <item x="230"/>
        <item x="277"/>
        <item x="249"/>
        <item m="1" x="555"/>
        <item m="1" x="487"/>
        <item m="1" x="493"/>
        <item x="274"/>
        <item m="1" x="480"/>
        <item x="279"/>
        <item x="250"/>
        <item x="251"/>
        <item x="247"/>
        <item m="1" x="422"/>
        <item x="99"/>
        <item x="100"/>
        <item x="102"/>
        <item x="103"/>
        <item x="104"/>
        <item x="105"/>
        <item x="125"/>
        <item x="126"/>
        <item x="127"/>
        <item x="128"/>
        <item x="129"/>
        <item x="130"/>
        <item x="131"/>
        <item x="149"/>
        <item x="167"/>
        <item x="218"/>
        <item x="219"/>
        <item x="220"/>
        <item x="221"/>
        <item x="225"/>
        <item x="227"/>
        <item x="228"/>
        <item x="255"/>
        <item x="265"/>
        <item x="266"/>
        <item x="268"/>
        <item x="269"/>
        <item x="270"/>
        <item x="271"/>
        <item x="272"/>
        <item x="273"/>
        <item x="278"/>
        <item x="285"/>
        <item x="286"/>
        <item x="288"/>
        <item x="289"/>
        <item x="290"/>
        <item x="292"/>
        <item x="297"/>
        <item x="298"/>
        <item x="301"/>
        <item x="307"/>
        <item x="310"/>
        <item x="312"/>
        <item x="316"/>
        <item x="317"/>
        <item x="318"/>
        <item x="319"/>
        <item x="320"/>
        <item x="321"/>
        <item x="322"/>
        <item x="323"/>
        <item x="324"/>
        <item x="325"/>
        <item x="326"/>
        <item x="327"/>
        <item x="351"/>
        <item x="352"/>
      </items>
      <extLst>
        <ext xmlns:x14="http://schemas.microsoft.com/office/spreadsheetml/2009/9/main" uri="{2946ED86-A175-432a-8AC1-64E0C546D7DE}">
          <x14:pivotField fillDownLabels="1"/>
        </ext>
      </extLst>
    </pivotField>
    <pivotField compact="0" outline="0" showAll="0" defaultSubtotal="0">
      <items count="3">
        <item x="0"/>
        <item x="1"/>
        <item m="1" x="2"/>
      </items>
    </pivotField>
    <pivotField compact="0" outline="0" showAll="0"/>
    <pivotField axis="axisPage" compact="0" outline="0" showAll="0">
      <items count="13">
        <item x="0"/>
        <item x="1"/>
        <item x="5"/>
        <item x="2"/>
        <item x="3"/>
        <item m="1" x="9"/>
        <item m="1" x="6"/>
        <item x="4"/>
        <item m="1" x="8"/>
        <item m="1" x="10"/>
        <item m="1" x="7"/>
        <item m="1"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x="2"/>
        <item t="default"/>
      </items>
    </pivotField>
    <pivotField compact="0" outline="0" showAll="0"/>
    <pivotField compact="0" outline="0" showAll="0" defaultSubtotal="0"/>
    <pivotField compact="0" outline="0" showAll="0"/>
    <pivotField compact="0" outline="0" showAll="0"/>
  </pivotFields>
  <rowFields count="3">
    <field x="92"/>
    <field x="93"/>
    <field x="83"/>
  </rowFields>
  <rowItems count="55">
    <i>
      <x v="41"/>
      <x/>
      <x v="403"/>
    </i>
    <i r="1">
      <x v="96"/>
      <x v="404"/>
    </i>
    <i r="1">
      <x v="102"/>
      <x v="405"/>
    </i>
    <i r="1">
      <x v="104"/>
      <x v="1988"/>
    </i>
    <i r="1">
      <x v="125"/>
      <x v="437"/>
    </i>
    <i r="1">
      <x v="169"/>
      <x v="484"/>
    </i>
    <i r="1">
      <x v="256"/>
      <x v="808"/>
    </i>
    <i r="1">
      <x v="289"/>
      <x v="675"/>
    </i>
    <i r="1">
      <x v="290"/>
      <x v="612"/>
    </i>
    <i r="1">
      <x v="291"/>
      <x v="406"/>
    </i>
    <i r="1">
      <x v="488"/>
      <x v="1600"/>
    </i>
    <i>
      <x v="43"/>
      <x/>
      <x v="410"/>
    </i>
    <i r="1">
      <x v="96"/>
      <x v="411"/>
    </i>
    <i r="1">
      <x v="102"/>
      <x v="412"/>
    </i>
    <i r="1">
      <x v="292"/>
      <x v="438"/>
    </i>
    <i>
      <x v="156"/>
      <x/>
      <x v="407"/>
    </i>
    <i r="1">
      <x v="96"/>
      <x v="408"/>
    </i>
    <i r="1">
      <x v="102"/>
      <x v="485"/>
    </i>
    <i r="1">
      <x v="103"/>
      <x v="676"/>
    </i>
    <i r="1">
      <x v="104"/>
      <x v="1989"/>
    </i>
    <i r="1">
      <x v="125"/>
      <x v="413"/>
    </i>
    <i r="1">
      <x v="169"/>
      <x v="486"/>
    </i>
    <i r="1">
      <x v="289"/>
      <x v="677"/>
    </i>
    <i r="1">
      <x v="290"/>
      <x v="614"/>
    </i>
    <i>
      <x v="157"/>
      <x/>
      <x v="992"/>
    </i>
    <i r="1">
      <x v="327"/>
      <x v="993"/>
    </i>
    <i r="1">
      <x v="328"/>
      <x v="994"/>
    </i>
    <i r="1">
      <x v="329"/>
      <x v="995"/>
    </i>
    <i r="1">
      <x v="330"/>
      <x v="996"/>
    </i>
    <i r="1">
      <x v="331"/>
      <x v="997"/>
    </i>
    <i r="1">
      <x v="332"/>
      <x v="998"/>
    </i>
    <i>
      <x v="161"/>
      <x/>
      <x v="352"/>
    </i>
    <i r="1">
      <x v="96"/>
      <x v="353"/>
    </i>
    <i r="1">
      <x v="102"/>
      <x v="354"/>
    </i>
    <i r="1">
      <x v="104"/>
      <x v="1990"/>
    </i>
    <i r="1">
      <x v="125"/>
      <x v="356"/>
    </i>
    <i r="1">
      <x v="256"/>
      <x v="678"/>
    </i>
    <i r="1">
      <x v="290"/>
      <x v="615"/>
    </i>
    <i r="1">
      <x v="291"/>
      <x v="1826"/>
    </i>
    <i r="1">
      <x v="292"/>
      <x v="355"/>
    </i>
    <i r="1">
      <x v="488"/>
      <x v="1601"/>
    </i>
    <i>
      <x v="162"/>
      <x/>
      <x v="487"/>
    </i>
    <i r="1">
      <x v="96"/>
      <x v="1448"/>
    </i>
    <i r="1">
      <x v="102"/>
      <x v="1449"/>
    </i>
    <i r="1">
      <x v="104"/>
      <x v="1991"/>
    </i>
    <i r="1">
      <x v="125"/>
      <x v="1450"/>
    </i>
    <i r="1">
      <x v="169"/>
      <x v="1452"/>
    </i>
    <i r="1">
      <x v="256"/>
      <x v="1451"/>
    </i>
    <i r="1">
      <x v="290"/>
      <x v="1453"/>
    </i>
    <i>
      <x v="207"/>
      <x/>
      <x v="2083"/>
    </i>
    <i r="1">
      <x v="398"/>
      <x v="2084"/>
    </i>
    <i r="1">
      <x v="400"/>
      <x v="2085"/>
    </i>
    <i r="1">
      <x v="402"/>
      <x v="2086"/>
    </i>
    <i r="1">
      <x v="403"/>
      <x v="2087"/>
    </i>
    <i r="1">
      <x v="404"/>
      <x v="2088"/>
    </i>
  </rowItems>
  <colItems count="1">
    <i/>
  </colItems>
  <pageFields count="5">
    <pageField fld="126" hier="-1"/>
    <pageField fld="120" hier="-1"/>
    <pageField fld="138" hier="-1"/>
    <pageField fld="1" hier="-1"/>
    <pageField fld="96" item="4" hier="-1"/>
  </pageFields>
  <dataFields count="1">
    <dataField name="Count of 負責領域" fld="1" subtotal="count" baseField="0" baseItem="0"/>
  </dataFields>
  <formats count="43">
    <format dxfId="81">
      <pivotArea type="all" dataOnly="0" outline="0" fieldPosition="0"/>
    </format>
    <format dxfId="80">
      <pivotArea field="49" type="button" dataOnly="0" labelOnly="1" outline="0"/>
    </format>
    <format dxfId="79">
      <pivotArea field="53" type="button" dataOnly="0" labelOnly="1" outline="0"/>
    </format>
    <format dxfId="78">
      <pivotArea field="71" type="button" dataOnly="0" labelOnly="1" outline="0"/>
    </format>
    <format dxfId="77">
      <pivotArea field="47" type="button" dataOnly="0" labelOnly="1" outline="0"/>
    </format>
    <format dxfId="76">
      <pivotArea field="44" type="button" dataOnly="0" labelOnly="1" outline="0"/>
    </format>
    <format dxfId="75">
      <pivotArea field="72" type="button" dataOnly="0" labelOnly="1" outline="0"/>
    </format>
    <format dxfId="74">
      <pivotArea field="73" type="button" dataOnly="0" labelOnly="1" outline="0"/>
    </format>
    <format dxfId="73">
      <pivotArea field="48" type="button" dataOnly="0" labelOnly="1" outline="0"/>
    </format>
    <format dxfId="72">
      <pivotArea field="50" type="button" dataOnly="0" labelOnly="1" outline="0"/>
    </format>
    <format dxfId="71">
      <pivotArea field="74" type="button" dataOnly="0" labelOnly="1" outline="0"/>
    </format>
    <format dxfId="70">
      <pivotArea field="54" type="button" dataOnly="0" labelOnly="1" outline="0"/>
    </format>
    <format dxfId="69">
      <pivotArea field="51" type="button" dataOnly="0" labelOnly="1" outline="0"/>
    </format>
    <format dxfId="68">
      <pivotArea field="65" type="button" dataOnly="0" labelOnly="1" outline="0"/>
    </format>
    <format dxfId="67">
      <pivotArea field="76" type="button" dataOnly="0" labelOnly="1" outline="0"/>
    </format>
    <format dxfId="66">
      <pivotArea field="69" type="button" dataOnly="0" labelOnly="1" outline="0"/>
    </format>
    <format dxfId="65">
      <pivotArea type="all" dataOnly="0" outline="0" fieldPosition="0"/>
    </format>
    <format dxfId="64">
      <pivotArea field="70" type="button" dataOnly="0" labelOnly="1" outline="0"/>
    </format>
    <format dxfId="63">
      <pivotArea field="83" type="button" dataOnly="0" labelOnly="1" outline="0" axis="axisRow" fieldPosition="2"/>
    </format>
    <format dxfId="62">
      <pivotArea field="49" type="button" dataOnly="0" labelOnly="1" outline="0"/>
    </format>
    <format dxfId="61">
      <pivotArea field="53" type="button" dataOnly="0" labelOnly="1" outline="0"/>
    </format>
    <format dxfId="60">
      <pivotArea field="71" type="button" dataOnly="0" labelOnly="1" outline="0"/>
    </format>
    <format dxfId="59">
      <pivotArea field="47" type="button" dataOnly="0" labelOnly="1" outline="0"/>
    </format>
    <format dxfId="58">
      <pivotArea field="44" type="button" dataOnly="0" labelOnly="1" outline="0"/>
    </format>
    <format dxfId="57">
      <pivotArea field="72" type="button" dataOnly="0" labelOnly="1" outline="0"/>
    </format>
    <format dxfId="56">
      <pivotArea field="73" type="button" dataOnly="0" labelOnly="1" outline="0"/>
    </format>
    <format dxfId="55">
      <pivotArea field="48" type="button" dataOnly="0" labelOnly="1" outline="0"/>
    </format>
    <format dxfId="54">
      <pivotArea field="50" type="button" dataOnly="0" labelOnly="1" outline="0"/>
    </format>
    <format dxfId="53">
      <pivotArea field="54" type="button" dataOnly="0" labelOnly="1" outline="0"/>
    </format>
    <format dxfId="52">
      <pivotArea field="51" type="button" dataOnly="0" labelOnly="1" outline="0"/>
    </format>
    <format dxfId="51">
      <pivotArea field="65" type="button" dataOnly="0" labelOnly="1" outline="0"/>
    </format>
    <format dxfId="50">
      <pivotArea field="67" type="button" dataOnly="0" labelOnly="1" outline="0"/>
    </format>
    <format dxfId="49">
      <pivotArea field="76" type="button" dataOnly="0" labelOnly="1" outline="0"/>
    </format>
    <format dxfId="48">
      <pivotArea field="74" type="button" dataOnly="0" labelOnly="1" outline="0"/>
    </format>
    <format dxfId="47">
      <pivotArea field="69" type="button" dataOnly="0" labelOnly="1" outline="0"/>
    </format>
    <format dxfId="46">
      <pivotArea field="77" type="button" dataOnly="0" labelOnly="1" outline="0"/>
    </format>
    <format dxfId="45">
      <pivotArea field="78" type="button" dataOnly="0" labelOnly="1" outline="0"/>
    </format>
    <format dxfId="44">
      <pivotArea field="85" type="button" dataOnly="0" labelOnly="1" outline="0"/>
    </format>
    <format dxfId="43">
      <pivotArea field="86" type="button" dataOnly="0" labelOnly="1" outline="0"/>
    </format>
    <format dxfId="42">
      <pivotArea field="87" type="button" dataOnly="0" labelOnly="1" outline="0"/>
    </format>
    <format dxfId="41">
      <pivotArea field="92" type="button" dataOnly="0" labelOnly="1" outline="0" axis="axisRow" fieldPosition="0"/>
    </format>
    <format dxfId="40">
      <pivotArea field="93" type="button" dataOnly="0" labelOnly="1" outline="0" axis="axisRow" fieldPosition="1"/>
    </format>
    <format dxfId="39">
      <pivotArea field="94" type="button" dataOnly="0" labelOnly="1" outline="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樞紐分析表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6:J458" firstHeaderRow="2" firstDataRow="2" firstDataCol="9" rowPageCount="4" colPageCount="1"/>
  <pivotFields count="143">
    <pivotField compact="0" outline="0" showAll="0"/>
    <pivotField axis="axisPage" dataField="1"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301">
        <item x="60"/>
        <item x="0"/>
        <item x="1"/>
        <item x="3"/>
        <item x="4"/>
        <item x="5"/>
        <item x="6"/>
        <item x="7"/>
        <item x="8"/>
        <item x="9"/>
        <item x="12"/>
        <item x="14"/>
        <item x="19"/>
        <item x="20"/>
        <item x="22"/>
        <item x="23"/>
        <item x="24"/>
        <item x="25"/>
        <item x="26"/>
        <item x="27"/>
        <item x="28"/>
        <item x="29"/>
        <item x="30"/>
        <item x="36"/>
        <item x="37"/>
        <item x="38"/>
        <item x="40"/>
        <item x="45"/>
        <item x="46"/>
        <item x="47"/>
        <item x="48"/>
        <item x="52"/>
        <item x="53"/>
        <item x="54"/>
        <item x="15"/>
        <item x="137"/>
        <item x="138"/>
        <item x="119"/>
        <item x="139"/>
        <item x="140"/>
        <item x="141"/>
        <item x="143"/>
        <item x="145"/>
        <item x="146"/>
        <item x="118"/>
        <item x="120"/>
        <item x="121"/>
        <item x="122"/>
        <item x="123"/>
        <item x="124"/>
        <item x="126"/>
        <item x="128"/>
        <item x="133"/>
        <item x="135"/>
        <item x="142"/>
        <item x="144"/>
        <item x="10"/>
        <item x="18"/>
        <item x="21"/>
        <item x="125"/>
        <item x="127"/>
        <item x="129"/>
        <item x="130"/>
        <item x="131"/>
        <item x="132"/>
        <item x="134"/>
        <item x="136"/>
        <item x="2"/>
        <item x="11"/>
        <item x="13"/>
        <item x="31"/>
        <item x="32"/>
        <item x="33"/>
        <item x="34"/>
        <item x="35"/>
        <item x="39"/>
        <item x="41"/>
        <item x="42"/>
        <item x="43"/>
        <item x="44"/>
        <item x="49"/>
        <item x="50"/>
        <item x="51"/>
        <item x="55"/>
        <item x="58"/>
        <item x="59"/>
        <item x="16"/>
        <item x="56"/>
        <item x="57"/>
        <item x="164"/>
        <item x="155"/>
        <item x="167"/>
        <item m="1" x="256"/>
        <item x="17"/>
        <item x="61"/>
        <item x="62"/>
        <item x="63"/>
        <item x="64"/>
        <item x="67"/>
        <item x="69"/>
        <item x="70"/>
        <item x="71"/>
        <item x="72"/>
        <item x="73"/>
        <item x="76"/>
        <item x="80"/>
        <item x="81"/>
        <item x="82"/>
        <item x="83"/>
        <item x="84"/>
        <item x="85"/>
        <item x="86"/>
        <item x="87"/>
        <item x="88"/>
        <item x="89"/>
        <item x="94"/>
        <item x="95"/>
        <item x="96"/>
        <item x="97"/>
        <item x="98"/>
        <item x="99"/>
        <item x="100"/>
        <item x="101"/>
        <item x="102"/>
        <item x="103"/>
        <item x="104"/>
        <item x="105"/>
        <item x="106"/>
        <item x="107"/>
        <item x="108"/>
        <item x="109"/>
        <item x="110"/>
        <item x="65"/>
        <item x="66"/>
        <item x="68"/>
        <item x="74"/>
        <item x="75"/>
        <item x="77"/>
        <item x="78"/>
        <item x="79"/>
        <item x="90"/>
        <item x="91"/>
        <item x="92"/>
        <item x="93"/>
        <item x="111"/>
        <item x="112"/>
        <item x="113"/>
        <item x="114"/>
        <item x="115"/>
        <item x="116"/>
        <item x="117"/>
        <item x="219"/>
        <item x="221"/>
        <item x="222"/>
        <item x="223"/>
        <item x="224"/>
        <item x="239"/>
        <item x="236"/>
        <item x="238"/>
        <item x="240"/>
        <item x="241"/>
        <item x="250"/>
        <item x="220"/>
        <item x="156"/>
        <item x="157"/>
        <item x="158"/>
        <item x="160"/>
        <item m="1" x="271"/>
        <item x="166"/>
        <item x="168"/>
        <item x="170"/>
        <item x="175"/>
        <item x="176"/>
        <item x="183"/>
        <item m="1" x="294"/>
        <item m="1" x="293"/>
        <item x="188"/>
        <item x="195"/>
        <item x="190"/>
        <item x="210"/>
        <item x="153"/>
        <item x="177"/>
        <item x="178"/>
        <item x="180"/>
        <item x="181"/>
        <item m="1" x="290"/>
        <item x="172"/>
        <item x="184"/>
        <item x="173"/>
        <item m="1" x="275"/>
        <item x="154"/>
        <item x="179"/>
        <item m="1" x="262"/>
        <item x="147"/>
        <item x="148"/>
        <item x="150"/>
        <item x="151"/>
        <item x="169"/>
        <item m="1" x="298"/>
        <item x="149"/>
        <item x="174"/>
        <item m="1" x="288"/>
        <item m="1" x="289"/>
        <item x="225"/>
        <item x="226"/>
        <item x="227"/>
        <item x="242"/>
        <item x="245"/>
        <item x="247"/>
        <item x="251"/>
        <item m="1" x="272"/>
        <item x="186"/>
        <item m="1" x="261"/>
        <item m="1" x="265"/>
        <item m="1" x="268"/>
        <item m="1" x="266"/>
        <item m="1" x="283"/>
        <item m="1" x="299"/>
        <item m="1" x="255"/>
        <item m="1" x="284"/>
        <item m="1" x="285"/>
        <item m="1" x="280"/>
        <item m="1" x="279"/>
        <item m="1" x="263"/>
        <item m="1" x="273"/>
        <item m="1" x="270"/>
        <item m="1" x="295"/>
        <item m="1" x="297"/>
        <item m="1" x="292"/>
        <item m="1" x="291"/>
        <item m="1" x="269"/>
        <item m="1" x="277"/>
        <item m="1" x="274"/>
        <item m="1" x="257"/>
        <item m="1" x="258"/>
        <item m="1" x="260"/>
        <item m="1" x="259"/>
        <item m="1" x="276"/>
        <item m="1" x="296"/>
        <item m="1" x="286"/>
        <item x="235"/>
        <item x="249"/>
        <item x="252"/>
        <item x="254"/>
        <item x="230"/>
        <item x="246"/>
        <item x="253"/>
        <item m="1" x="281"/>
        <item m="1" x="282"/>
        <item x="182"/>
        <item x="189"/>
        <item x="196"/>
        <item x="197"/>
        <item x="198"/>
        <item x="199"/>
        <item x="200"/>
        <item x="201"/>
        <item x="202"/>
        <item x="203"/>
        <item x="204"/>
        <item m="1" x="287"/>
        <item m="1" x="300"/>
        <item x="208"/>
        <item x="209"/>
        <item x="163"/>
        <item x="165"/>
        <item x="171"/>
        <item x="185"/>
        <item m="1" x="264"/>
        <item m="1" x="267"/>
        <item m="1" x="278"/>
        <item x="214"/>
        <item x="212"/>
        <item x="211"/>
        <item x="187"/>
        <item x="152"/>
        <item x="159"/>
        <item x="161"/>
        <item x="162"/>
        <item x="191"/>
        <item x="192"/>
        <item x="193"/>
        <item x="194"/>
        <item x="205"/>
        <item x="206"/>
        <item x="207"/>
        <item x="213"/>
        <item x="215"/>
        <item x="216"/>
        <item x="217"/>
        <item x="218"/>
        <item x="228"/>
        <item x="229"/>
        <item x="231"/>
        <item x="232"/>
        <item x="233"/>
        <item x="234"/>
        <item x="237"/>
        <item x="243"/>
        <item x="244"/>
        <item x="248"/>
      </items>
    </pivotField>
    <pivotField compact="0" outline="0" showAll="0"/>
    <pivotField compact="0" outline="0" showAll="0"/>
    <pivotField compact="0" outline="0" showAll="0" defaultSubtotal="0"/>
    <pivotField compact="0" outline="0" showAll="0"/>
    <pivotField compact="0" outline="0" showAll="0"/>
    <pivotField compact="0" outline="0" showAll="0"/>
    <pivotField axis="axisRow" compact="0" outline="0" showAll="0" defaultSubtotal="0">
      <items count="693">
        <item x="0"/>
        <item x="1"/>
        <item x="3"/>
        <item x="4"/>
        <item x="5"/>
        <item x="6"/>
        <item x="7"/>
        <item x="8"/>
        <item x="9"/>
        <item x="10"/>
        <item x="11"/>
        <item x="12"/>
        <item x="13"/>
        <item x="16"/>
        <item x="17"/>
        <item x="18"/>
        <item x="19"/>
        <item x="20"/>
        <item x="22"/>
        <item x="23"/>
        <item x="24"/>
        <item x="25"/>
        <item x="26"/>
        <item x="27"/>
        <item x="28"/>
        <item x="29"/>
        <item x="30"/>
        <item x="31"/>
        <item x="33"/>
        <item x="34"/>
        <item x="71"/>
        <item x="36"/>
        <item x="37"/>
        <item x="40"/>
        <item x="45"/>
        <item x="46"/>
        <item x="47"/>
        <item x="48"/>
        <item x="52"/>
        <item x="53"/>
        <item x="54"/>
        <item x="14"/>
        <item x="55"/>
        <item x="56"/>
        <item x="57"/>
        <item x="58"/>
        <item x="59"/>
        <item x="60"/>
        <item x="61"/>
        <item x="62"/>
        <item x="63"/>
        <item x="64"/>
        <item x="65"/>
        <item x="67"/>
        <item x="68"/>
        <item x="69"/>
        <item x="70"/>
        <item x="72"/>
        <item x="38"/>
        <item x="74"/>
        <item x="75"/>
        <item x="76"/>
        <item x="77"/>
        <item x="78"/>
        <item x="79"/>
        <item x="80"/>
        <item x="153"/>
        <item x="154"/>
        <item x="155"/>
        <item x="157"/>
        <item x="158"/>
        <item x="159"/>
        <item x="160"/>
        <item x="161"/>
        <item x="162"/>
        <item x="134"/>
        <item x="136"/>
        <item x="137"/>
        <item x="138"/>
        <item x="139"/>
        <item x="140"/>
        <item x="141"/>
        <item x="142"/>
        <item x="143"/>
        <item x="144"/>
        <item x="145"/>
        <item x="146"/>
        <item x="147"/>
        <item x="148"/>
        <item x="174"/>
        <item x="175"/>
        <item x="176"/>
        <item x="177"/>
        <item x="178"/>
        <item x="179"/>
        <item x="172"/>
        <item x="135"/>
        <item x="173"/>
        <item x="21"/>
        <item x="149"/>
        <item x="151"/>
        <item x="150"/>
        <item x="152"/>
        <item x="156"/>
        <item x="2"/>
        <item x="32"/>
        <item x="35"/>
        <item x="39"/>
        <item x="73"/>
        <item x="41"/>
        <item x="42"/>
        <item x="43"/>
        <item x="44"/>
        <item x="49"/>
        <item x="50"/>
        <item x="51"/>
        <item x="258"/>
        <item x="15"/>
        <item x="475"/>
        <item x="502"/>
        <item x="259"/>
        <item x="66"/>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63"/>
        <item x="164"/>
        <item x="165"/>
        <item x="166"/>
        <item x="167"/>
        <item x="168"/>
        <item x="169"/>
        <item x="170"/>
        <item x="171"/>
        <item x="344"/>
        <item x="430"/>
        <item m="1" x="617"/>
        <item x="239"/>
        <item x="347"/>
        <item x="348"/>
        <item x="349"/>
        <item x="351"/>
        <item x="354"/>
        <item x="359"/>
        <item m="1" x="619"/>
        <item m="1" x="593"/>
        <item m="1" x="595"/>
        <item m="1" x="562"/>
        <item m="1" x="685"/>
        <item m="1" x="609"/>
        <item m="1" x="686"/>
        <item m="1" x="581"/>
        <item m="1" x="679"/>
        <item m="1" x="618"/>
        <item m="1" x="597"/>
        <item m="1" x="664"/>
        <item m="1" x="557"/>
        <item m="1" x="599"/>
        <item m="1" x="657"/>
        <item m="1" x="578"/>
        <item m="1" x="590"/>
        <item x="534"/>
        <item x="516"/>
        <item x="526"/>
        <item x="318"/>
        <item x="536"/>
        <item x="506"/>
        <item x="508"/>
        <item x="509"/>
        <item x="537"/>
        <item x="538"/>
        <item m="1" x="643"/>
        <item m="1" x="616"/>
        <item m="1" x="550"/>
        <item x="539"/>
        <item m="1" x="631"/>
        <item m="1" x="542"/>
        <item m="1" x="637"/>
        <item x="250"/>
        <item x="226"/>
        <item x="227"/>
        <item x="237"/>
        <item x="428"/>
        <item x="447"/>
        <item x="434"/>
        <item x="444"/>
        <item x="446"/>
        <item x="471"/>
        <item x="464"/>
        <item x="449"/>
        <item x="467"/>
        <item x="457"/>
        <item m="1" x="687"/>
        <item x="352"/>
        <item x="356"/>
        <item x="357"/>
        <item x="358"/>
        <item m="1" x="677"/>
        <item x="372"/>
        <item m="1" x="606"/>
        <item m="1" x="540"/>
        <item m="1" x="680"/>
        <item m="1" x="602"/>
        <item x="376"/>
        <item x="380"/>
        <item x="383"/>
        <item x="384"/>
        <item m="1" x="654"/>
        <item m="1" x="621"/>
        <item m="1" x="556"/>
        <item m="1" x="629"/>
        <item m="1" x="649"/>
        <item m="1" x="648"/>
        <item m="1" x="584"/>
        <item m="1" x="585"/>
        <item m="1" x="652"/>
        <item m="1" x="575"/>
        <item m="1" x="574"/>
        <item m="1" x="668"/>
        <item m="1" x="669"/>
        <item m="1" x="670"/>
        <item m="1" x="671"/>
        <item m="1" x="625"/>
        <item m="1" x="650"/>
        <item m="1" x="646"/>
        <item m="1" x="566"/>
        <item m="1" x="568"/>
        <item m="1" x="570"/>
        <item m="1" x="572"/>
        <item m="1" x="563"/>
        <item m="1" x="651"/>
        <item m="1" x="647"/>
        <item m="1" x="567"/>
        <item m="1" x="569"/>
        <item m="1" x="571"/>
        <item m="1" x="573"/>
        <item m="1" x="564"/>
        <item x="274"/>
        <item x="333"/>
        <item x="327"/>
        <item x="325"/>
        <item x="328"/>
        <item x="326"/>
        <item x="304"/>
        <item x="290"/>
        <item m="1" x="688"/>
        <item x="305"/>
        <item x="291"/>
        <item m="1" x="604"/>
        <item x="429"/>
        <item x="225"/>
        <item x="236"/>
        <item x="238"/>
        <item x="257"/>
        <item x="272"/>
        <item x="273"/>
        <item x="275"/>
        <item x="276"/>
        <item x="278"/>
        <item x="279"/>
        <item x="280"/>
        <item m="1" x="603"/>
        <item m="1" x="605"/>
        <item m="1" x="690"/>
        <item m="1" x="628"/>
        <item x="262"/>
        <item x="412"/>
        <item x="424"/>
        <item m="1" x="552"/>
        <item x="373"/>
        <item x="370"/>
        <item x="418"/>
        <item x="265"/>
        <item m="1" x="624"/>
        <item x="283"/>
        <item x="285"/>
        <item x="296"/>
        <item x="297"/>
        <item x="286"/>
        <item x="288"/>
        <item m="1" x="666"/>
        <item m="1" x="579"/>
        <item x="207"/>
        <item x="287"/>
        <item x="289"/>
        <item m="1" x="640"/>
        <item m="1" x="630"/>
        <item m="1" x="634"/>
        <item m="1" x="615"/>
        <item x="329"/>
        <item x="331"/>
        <item x="335"/>
        <item x="337"/>
        <item x="330"/>
        <item x="332"/>
        <item x="336"/>
        <item x="338"/>
        <item m="1" x="635"/>
        <item m="1" x="659"/>
        <item m="1" x="656"/>
        <item m="1" x="541"/>
        <item m="1" x="614"/>
        <item x="472"/>
        <item x="473"/>
        <item x="260"/>
        <item m="1" x="587"/>
        <item x="408"/>
        <item x="409"/>
        <item x="374"/>
        <item x="414"/>
        <item m="1" x="613"/>
        <item m="1" x="623"/>
        <item m="1" x="611"/>
        <item x="419"/>
        <item m="1" x="554"/>
        <item x="247"/>
        <item x="181"/>
        <item x="182"/>
        <item x="184"/>
        <item x="185"/>
        <item x="191"/>
        <item x="215"/>
        <item x="248"/>
        <item x="193"/>
        <item m="1" x="684"/>
        <item x="511"/>
        <item x="510"/>
        <item x="512"/>
        <item x="514"/>
        <item x="520"/>
        <item x="521"/>
        <item x="522"/>
        <item x="523"/>
        <item x="485"/>
        <item x="507"/>
        <item x="302"/>
        <item x="303"/>
        <item x="306"/>
        <item x="307"/>
        <item x="308"/>
        <item x="323"/>
        <item x="324"/>
        <item x="339"/>
        <item x="340"/>
        <item x="343"/>
        <item x="529"/>
        <item x="231"/>
        <item x="261"/>
        <item m="1" x="551"/>
        <item m="1" x="633"/>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582"/>
        <item x="334"/>
        <item x="481"/>
        <item x="503"/>
        <item x="504"/>
        <item x="486"/>
        <item x="478"/>
        <item x="479"/>
        <item x="183"/>
        <item x="186"/>
        <item x="198"/>
        <item x="194"/>
        <item x="200"/>
        <item x="201"/>
        <item m="1" x="600"/>
        <item m="1" x="601"/>
        <item m="1" x="586"/>
        <item m="1" x="612"/>
        <item m="1" x="672"/>
        <item x="476"/>
        <item x="501"/>
        <item x="532"/>
        <item x="433"/>
        <item x="254"/>
        <item x="345"/>
        <item x="346"/>
        <item x="431"/>
        <item m="1" x="610"/>
        <item x="435"/>
        <item m="1" x="620"/>
        <item m="1" x="553"/>
        <item x="450"/>
        <item m="1" x="588"/>
        <item x="455"/>
        <item x="458"/>
        <item x="459"/>
        <item x="460"/>
        <item x="461"/>
        <item x="463"/>
        <item x="505"/>
        <item x="443"/>
        <item x="482"/>
        <item x="187"/>
        <item x="188"/>
        <item x="189"/>
        <item x="190"/>
        <item m="1" x="627"/>
        <item x="454"/>
        <item x="462"/>
        <item x="469"/>
        <item x="474"/>
        <item x="477"/>
        <item x="515"/>
        <item x="517"/>
        <item m="1" x="548"/>
        <item x="524"/>
        <item x="525"/>
        <item m="1" x="608"/>
        <item m="1" x="674"/>
        <item m="1" x="589"/>
        <item m="1" x="675"/>
        <item m="1" x="660"/>
        <item m="1" x="607"/>
        <item m="1" x="678"/>
        <item m="1" x="676"/>
        <item m="1" x="661"/>
        <item m="1" x="683"/>
        <item m="1" x="655"/>
        <item m="1" x="547"/>
        <item x="240"/>
        <item x="241"/>
        <item x="242"/>
        <item x="243"/>
        <item x="244"/>
        <item x="245"/>
        <item x="246"/>
        <item m="1" x="598"/>
        <item m="1" x="558"/>
        <item m="1" x="658"/>
        <item m="1" x="591"/>
        <item m="1" x="667"/>
        <item m="1" x="580"/>
        <item m="1" x="641"/>
        <item m="1" x="673"/>
        <item m="1" x="544"/>
        <item x="487"/>
        <item x="533"/>
        <item x="180"/>
        <item x="192"/>
        <item m="1" x="596"/>
        <item x="195"/>
        <item x="484"/>
        <item x="488"/>
        <item x="234"/>
        <item x="264"/>
        <item x="266"/>
        <item x="263"/>
        <item x="292"/>
        <item x="293"/>
        <item x="281"/>
        <item x="282"/>
        <item x="294"/>
        <item x="295"/>
        <item x="314"/>
        <item x="316"/>
        <item m="1" x="653"/>
        <item x="489"/>
        <item x="490"/>
        <item x="491"/>
        <item x="492"/>
        <item x="493"/>
        <item x="494"/>
        <item x="495"/>
        <item x="496"/>
        <item x="497"/>
        <item x="498"/>
        <item m="1" x="594"/>
        <item x="251"/>
        <item x="252"/>
        <item x="253"/>
        <item x="228"/>
        <item x="255"/>
        <item x="199"/>
        <item x="196"/>
        <item x="202"/>
        <item m="1" x="691"/>
        <item m="1" x="577"/>
        <item m="1" x="636"/>
        <item m="1" x="565"/>
        <item x="206"/>
        <item m="1" x="642"/>
        <item m="1" x="543"/>
        <item m="1" x="663"/>
        <item m="1" x="576"/>
        <item m="1" x="546"/>
        <item m="1" x="638"/>
        <item m="1" x="665"/>
        <item m="1" x="692"/>
        <item m="1" x="592"/>
        <item m="1" x="583"/>
        <item m="1" x="561"/>
        <item m="1" x="639"/>
        <item m="1" x="681"/>
        <item m="1" x="545"/>
        <item m="1" x="622"/>
        <item m="1" x="632"/>
        <item m="1" x="626"/>
        <item m="1" x="682"/>
        <item m="1" x="559"/>
        <item m="1" x="549"/>
        <item m="1" x="689"/>
        <item m="1" x="662"/>
        <item x="212"/>
        <item x="213"/>
        <item x="432"/>
        <item x="448"/>
        <item x="203"/>
        <item x="204"/>
        <item x="205"/>
        <item x="208"/>
        <item x="209"/>
        <item x="210"/>
        <item x="211"/>
        <item x="214"/>
        <item x="249"/>
        <item x="371"/>
        <item x="387"/>
        <item x="388"/>
        <item x="389"/>
        <item x="390"/>
        <item x="391"/>
        <item x="392"/>
        <item x="393"/>
        <item x="394"/>
        <item x="395"/>
        <item x="396"/>
        <item m="1" x="645"/>
        <item m="1" x="644"/>
        <item x="353"/>
        <item x="400"/>
        <item x="421"/>
        <item x="399"/>
        <item x="423"/>
        <item x="360"/>
        <item m="1" x="555"/>
        <item x="377"/>
        <item x="355"/>
        <item x="410"/>
        <item x="411"/>
        <item x="413"/>
        <item x="420"/>
        <item x="426"/>
        <item x="378"/>
        <item x="379"/>
        <item x="381"/>
        <item x="382"/>
        <item x="375"/>
        <item m="1" x="56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axis="axisRow" compact="0" outline="0" showAll="0" defaultSubtotal="0">
      <items count="15">
        <item x="0"/>
        <item x="1"/>
        <item x="3"/>
        <item x="2"/>
        <item x="8"/>
        <item x="10"/>
        <item x="9"/>
        <item x="7"/>
        <item x="11"/>
        <item x="4"/>
        <item x="5"/>
        <item x="6"/>
        <item x="12"/>
        <item m="1" x="13"/>
        <item m="1" x="14"/>
      </items>
    </pivotField>
    <pivotField compact="0" outline="0" showAll="0"/>
    <pivotField axis="axisRow" compact="0" outline="0" showAll="0" defaultSubtotal="0">
      <items count="5">
        <item x="0"/>
        <item x="1"/>
        <item x="4"/>
        <item x="2"/>
        <item x="3"/>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8000">
        <item m="1" x="1752"/>
        <item m="1" x="1759"/>
        <item m="1" x="1769"/>
        <item m="1" x="1789"/>
        <item m="1" x="1795"/>
        <item m="1" x="1814"/>
        <item m="1" x="1819"/>
        <item m="1" x="1841"/>
        <item m="1" x="1847"/>
        <item m="1" x="7436"/>
        <item m="1" x="7453"/>
        <item m="1" x="7456"/>
        <item m="1" x="7471"/>
        <item m="1" x="7492"/>
        <item m="1" x="7507"/>
        <item m="1" x="7521"/>
        <item m="1" x="7534"/>
        <item m="1" x="7552"/>
        <item m="1" x="7566"/>
        <item m="1" x="6270"/>
        <item m="1" x="6286"/>
        <item m="1" x="6291"/>
        <item m="1" x="6300"/>
        <item m="1" x="6332"/>
        <item m="1" x="6341"/>
        <item m="1" x="6375"/>
        <item m="1" x="6379"/>
        <item m="1" x="6414"/>
        <item m="1" x="6418"/>
        <item m="1" x="5112"/>
        <item m="1" x="5122"/>
        <item m="1" x="5131"/>
        <item m="1" x="5138"/>
        <item m="1" x="5145"/>
        <item m="1" x="5153"/>
        <item m="1" x="5161"/>
        <item m="1" x="5180"/>
        <item m="1" x="5186"/>
        <item m="1" x="5202"/>
        <item m="1" x="4011"/>
        <item m="1" x="4032"/>
        <item m="1" x="4048"/>
        <item m="1" x="4069"/>
        <item m="1" x="4083"/>
        <item m="1" x="4098"/>
        <item m="1" x="4106"/>
        <item m="1" x="4124"/>
        <item m="1" x="4131"/>
        <item m="1" x="4148"/>
        <item m="1" x="2657"/>
        <item m="1" x="2670"/>
        <item m="1" x="2678"/>
        <item m="1" x="2691"/>
        <item m="1" x="2698"/>
        <item m="1" x="2723"/>
        <item m="1" x="2733"/>
        <item m="1" x="2757"/>
        <item m="1" x="1635"/>
        <item m="1" x="1643"/>
        <item m="1" x="5227"/>
        <item m="1" x="4756"/>
        <item m="1" x="4173"/>
        <item m="1" x="3520"/>
        <item m="1" x="7121"/>
        <item m="1" x="6546"/>
        <item m="1" x="5946"/>
        <item m="1" x="5265"/>
        <item m="1" x="4809"/>
        <item m="1" x="1574"/>
        <item m="1" x="7742"/>
        <item m="1" x="7176"/>
        <item m="1" x="6651"/>
        <item m="1" x="5987"/>
        <item m="1" x="2762"/>
        <item m="1" x="2184"/>
        <item m="1" x="1658"/>
        <item m="1" x="7837"/>
        <item m="1" x="7231"/>
        <item m="1" x="4244"/>
        <item m="1" x="3564"/>
        <item m="1" x="2847"/>
        <item m="1" x="2307"/>
        <item m="1" x="1705"/>
        <item m="1" x="5291"/>
        <item m="1" x="4837"/>
        <item m="1" x="4279"/>
        <item m="1" x="3660"/>
        <item m="1" x="2912"/>
        <item m="1" x="6707"/>
        <item m="1" x="6020"/>
        <item m="1" x="5368"/>
        <item m="1" x="4908"/>
        <item m="1" x="4323"/>
        <item m="1" x="7905"/>
        <item m="1" x="7274"/>
        <item m="1" x="7288"/>
        <item m="1" x="7299"/>
        <item m="1" x="7310"/>
        <item m="1" x="7324"/>
        <item m="1" x="6104"/>
        <item m="1" x="6114"/>
        <item m="1" x="6125"/>
        <item m="1" x="6133"/>
        <item m="1" x="6147"/>
        <item m="1" x="6155"/>
        <item m="1" x="6169"/>
        <item m="1" x="6186"/>
        <item m="1" x="6204"/>
        <item m="1" x="4979"/>
        <item m="1" x="4991"/>
        <item m="1" x="3277"/>
        <item m="1" x="3288"/>
        <item m="1" x="3305"/>
        <item m="1" x="3321"/>
        <item m="1" x="3339"/>
        <item m="1" x="3358"/>
        <item m="1" x="5862"/>
        <item m="1" x="5782"/>
        <item m="1" x="5865"/>
        <item m="1" x="5785"/>
        <item m="1" x="5868"/>
        <item m="1" x="5787"/>
        <item m="1" x="5872"/>
        <item m="1" x="2039"/>
        <item m="1" x="3478"/>
        <item m="1" x="4795"/>
        <item m="1" x="5977"/>
        <item m="1" x="7201"/>
        <item m="1" x="2060"/>
        <item m="1" x="3502"/>
        <item m="1" x="4805"/>
        <item m="1" x="5984"/>
        <item m="1" x="7213"/>
        <item m="1" x="2096"/>
        <item m="1" x="3524"/>
        <item m="1" x="4812"/>
        <item m="1" x="5989"/>
        <item m="1" x="7234"/>
        <item m="1" x="6280"/>
        <item m="1" x="6294"/>
        <item m="1" x="6336"/>
        <item m="1" x="6254"/>
        <item m="1" x="6281"/>
        <item m="1" x="6295"/>
        <item m="1" x="6337"/>
        <item m="1" x="6256"/>
        <item m="1" x="6283"/>
        <item m="1" x="6296"/>
        <item m="1" x="6338"/>
        <item m="1" x="2135"/>
        <item m="1" x="3544"/>
        <item m="1" x="4823"/>
        <item m="1" x="6007"/>
        <item m="1" x="7261"/>
        <item m="1" x="2180"/>
        <item m="1" x="3563"/>
        <item m="1" x="4836"/>
        <item m="1" x="6019"/>
        <item m="1" x="2222"/>
        <item m="1" x="6257"/>
        <item m="1" x="6284"/>
        <item m="1" x="6298"/>
        <item m="1" x="6339"/>
        <item m="1" x="1250"/>
        <item m="1" x="2454"/>
        <item m="1" x="3851"/>
        <item m="1" x="1234"/>
        <item m="1" x="1258"/>
        <item m="1" x="1289"/>
        <item m="1" x="1213"/>
        <item m="1" x="1236"/>
        <item m="1" x="1260"/>
        <item m="1" x="1291"/>
        <item m="1" x="1215"/>
        <item m="1" x="1238"/>
        <item m="1" x="1262"/>
        <item m="1" x="1293"/>
        <item m="1" x="1217"/>
        <item m="1" x="1240"/>
        <item m="1" x="1264"/>
        <item m="1" x="1295"/>
        <item m="1" x="1219"/>
        <item m="1" x="1242"/>
        <item m="1" x="1266"/>
        <item m="1" x="1297"/>
        <item m="1" x="1222"/>
        <item m="1" x="1245"/>
        <item m="1" x="1270"/>
        <item m="1" x="1299"/>
        <item m="1" x="1224"/>
        <item m="1" x="1247"/>
        <item m="1" x="1272"/>
        <item m="1" x="1301"/>
        <item m="1" x="1226"/>
        <item m="1" x="1249"/>
        <item m="1" x="1274"/>
        <item m="1" x="1303"/>
        <item m="1" x="1228"/>
        <item m="1" x="1252"/>
        <item m="1" x="1277"/>
        <item m="1" x="1306"/>
        <item m="1" x="1230"/>
        <item m="1" x="1255"/>
        <item m="1" x="1279"/>
        <item m="1" x="1308"/>
        <item m="1" x="4684"/>
        <item m="1" x="4710"/>
        <item m="1" x="4735"/>
        <item m="1" x="4659"/>
        <item m="1" x="4686"/>
        <item m="1" x="4712"/>
        <item m="1" x="4736"/>
        <item m="1" x="4660"/>
        <item m="1" x="4687"/>
        <item m="1" x="4713"/>
        <item m="1" x="4737"/>
        <item m="1" x="4661"/>
        <item m="1" x="4688"/>
        <item m="1" x="4714"/>
        <item m="1" x="4738"/>
        <item m="1" x="4663"/>
        <item m="1" x="4690"/>
        <item m="1" x="4716"/>
        <item m="1" x="4740"/>
        <item m="1" x="4666"/>
        <item m="1" x="4693"/>
        <item m="1" x="4720"/>
        <item m="1" x="4742"/>
        <item m="1" x="4667"/>
        <item m="1" x="4695"/>
        <item m="1" x="4722"/>
        <item m="1" x="4744"/>
        <item m="1" x="4668"/>
        <item m="1" x="4696"/>
        <item m="1" x="4723"/>
        <item m="1" x="4745"/>
        <item m="1" x="4669"/>
        <item m="1" x="4697"/>
        <item m="1" x="4724"/>
        <item m="1" x="4746"/>
        <item m="1" x="4670"/>
        <item m="1" x="4698"/>
        <item m="1" x="4725"/>
        <item m="1" x="4747"/>
        <item m="1" x="5090"/>
        <item m="1" x="6285"/>
        <item m="1" x="1275"/>
        <item m="1" x="2474"/>
        <item m="1" x="3866"/>
        <item m="1" x="5096"/>
        <item m="1" x="6299"/>
        <item m="1" x="1304"/>
        <item m="1" x="2492"/>
        <item m="1" x="3879"/>
        <item m="1" x="5099"/>
        <item m="1" x="6340"/>
        <item m="1" x="1330"/>
        <item m="1" x="2512"/>
        <item m="1" x="3898"/>
        <item m="1" x="5109"/>
        <item m="1" x="6378"/>
        <item m="1" x="1354"/>
        <item m="1" x="2529"/>
        <item m="1" x="3915"/>
        <item m="1" x="5126"/>
        <item m="1" x="1371"/>
        <item m="1" x="2547"/>
        <item m="1" x="3938"/>
        <item m="1" x="1388"/>
        <item m="1" x="2559"/>
        <item m="1" x="5851"/>
        <item m="1" x="1409"/>
        <item m="1" x="4658"/>
        <item m="1" x="5869"/>
        <item m="1" x="3375"/>
        <item m="1" x="4685"/>
        <item m="1" x="5898"/>
        <item m="1" x="1944"/>
        <item m="1" x="3386"/>
        <item m="1" x="4711"/>
        <item m="1" x="5923"/>
        <item m="1" x="1253"/>
        <item m="1" x="2457"/>
        <item m="1" x="3852"/>
        <item m="1" x="5091"/>
        <item m="1" x="6287"/>
        <item m="1" x="2446"/>
        <item m="1" x="2465"/>
        <item m="1" x="2484"/>
        <item m="1" x="2429"/>
        <item m="1" x="2447"/>
        <item m="1" x="2466"/>
        <item m="1" x="2485"/>
        <item m="1" x="2430"/>
        <item m="1" x="2448"/>
        <item m="1" x="2467"/>
        <item m="1" x="2486"/>
        <item m="1" x="2431"/>
        <item m="1" x="2449"/>
        <item m="1" x="2468"/>
        <item m="1" x="2487"/>
        <item m="1" x="2432"/>
        <item m="1" x="2450"/>
        <item m="1" x="2469"/>
        <item m="1" x="2488"/>
        <item m="1" x="2433"/>
        <item m="1" x="2451"/>
        <item m="1" x="2471"/>
        <item m="1" x="2489"/>
        <item m="1" x="2434"/>
        <item m="1" x="2452"/>
        <item m="1" x="2472"/>
        <item m="1" x="2490"/>
        <item m="1" x="2435"/>
        <item m="1" x="2453"/>
        <item m="1" x="2473"/>
        <item m="1" x="2491"/>
        <item m="1" x="2437"/>
        <item m="1" x="2456"/>
        <item m="1" x="2476"/>
        <item m="1" x="2494"/>
        <item m="1" x="2438"/>
        <item m="1" x="2458"/>
        <item m="1" x="2477"/>
        <item m="1" x="2495"/>
        <item m="1" x="5764"/>
        <item m="1" x="5777"/>
        <item m="1" x="5784"/>
        <item m="1" x="5794"/>
        <item m="1" x="5803"/>
        <item m="1" x="5823"/>
        <item m="1" x="5830"/>
        <item m="1" x="5838"/>
        <item m="1" x="5847"/>
        <item m="1" x="4637"/>
        <item m="1" x="4641"/>
        <item m="1" x="4649"/>
        <item m="1" x="4654"/>
        <item m="1" x="4664"/>
        <item m="1" x="4674"/>
        <item m="1" x="4691"/>
        <item m="1" x="4704"/>
        <item m="1" x="4717"/>
        <item m="1" x="4728"/>
        <item m="1" x="3384"/>
        <item m="1" x="3388"/>
        <item m="1" x="3405"/>
        <item m="1" x="3409"/>
        <item m="1" x="3425"/>
        <item m="1" x="3429"/>
        <item m="1" x="3445"/>
        <item m="1" x="3453"/>
        <item m="1" x="3473"/>
        <item m="1" x="3481"/>
        <item m="1" x="2080"/>
        <item m="1" x="2090"/>
        <item m="1" x="2114"/>
        <item m="1" x="2128"/>
        <item m="1" x="2154"/>
        <item m="1" x="2173"/>
        <item m="1" x="7824"/>
        <item m="1" x="6427"/>
        <item m="1" x="7673"/>
        <item m="1" x="2024"/>
        <item m="1" x="3461"/>
        <item m="1" x="3979"/>
        <item m="1" x="5164"/>
        <item m="1" x="6466"/>
        <item m="1" x="7706"/>
        <item m="1" x="2067"/>
        <item m="1" x="1747"/>
        <item m="1" x="1311"/>
        <item m="1" x="7441"/>
        <item m="1" x="6980"/>
        <item m="1" x="6277"/>
        <item m="1" x="3189"/>
        <item m="1" x="2497"/>
        <item m="1" x="1837"/>
        <item m="1" x="1389"/>
        <item m="1" x="7548"/>
        <item m="1" x="4562"/>
        <item m="1" x="3880"/>
        <item m="1" x="3300"/>
        <item m="1" x="2560"/>
        <item m="1" x="1926"/>
        <item m="1" x="5745"/>
        <item m="1" x="5100"/>
        <item m="1" x="4619"/>
        <item m="1" x="3970"/>
        <item m="1" x="3365"/>
        <item m="1" x="7010"/>
        <item m="1" x="6350"/>
        <item m="1" x="5813"/>
        <item m="1" x="5155"/>
        <item m="1" x="4680"/>
        <item m="1" x="1445"/>
        <item m="1" x="7625"/>
        <item m="1" x="7074"/>
        <item m="1" x="6458"/>
        <item m="1" x="5891"/>
        <item m="1" x="2595"/>
        <item m="1" x="1974"/>
        <item m="1" x="1512"/>
        <item m="1" x="7700"/>
        <item m="1" x="7131"/>
        <item m="1" x="5533"/>
        <item m="1" x="5545"/>
        <item m="1" x="5563"/>
        <item m="1" x="5578"/>
        <item m="1" x="5599"/>
        <item m="1" x="5610"/>
        <item m="1" x="5630"/>
        <item m="1" x="5639"/>
        <item m="1" x="5659"/>
        <item m="1" x="4384"/>
        <item m="1" x="4411"/>
        <item m="1" x="4418"/>
        <item m="1" x="4447"/>
        <item m="1" x="4456"/>
        <item m="1" x="4484"/>
        <item m="1" x="4492"/>
        <item m="1" x="4510"/>
        <item m="1" x="4514"/>
        <item m="1" x="4531"/>
        <item m="1" x="3079"/>
        <item m="1" x="3105"/>
        <item m="1" x="3116"/>
        <item m="1" x="3142"/>
        <item m="1" x="3153"/>
        <item m="1" x="3178"/>
        <item m="1" x="3192"/>
        <item m="1" x="3218"/>
        <item m="1" x="3231"/>
        <item m="1" x="3264"/>
        <item m="1" x="1765"/>
        <item m="1" x="1778"/>
        <item m="1" x="5870"/>
        <item m="1" x="5789"/>
        <item m="1" x="5873"/>
        <item m="1" x="5790"/>
        <item m="1" x="5875"/>
        <item m="1" x="5795"/>
        <item m="1" x="5880"/>
        <item m="1" x="2119"/>
        <item m="1" x="3538"/>
        <item m="1" x="4815"/>
        <item m="1" x="5993"/>
        <item m="1" x="7249"/>
        <item m="1" x="2161"/>
        <item m="1" x="3556"/>
        <item m="1" x="4826"/>
        <item m="1" x="6013"/>
        <item m="1" x="7277"/>
        <item m="1" x="2204"/>
        <item m="1" x="3577"/>
        <item m="1" x="4839"/>
        <item m="1" x="6023"/>
        <item m="1" x="2245"/>
        <item m="1" x="3602"/>
        <item m="1" x="4859"/>
        <item m="1" x="6822"/>
        <item m="1" x="7170"/>
        <item m="1" x="7179"/>
        <item m="1" x="7190"/>
        <item m="1" x="7202"/>
        <item m="1" x="7214"/>
        <item m="1" x="7235"/>
        <item m="1" x="7262"/>
        <item m="1" x="7289"/>
        <item m="1" x="7320"/>
        <item m="1" x="7156"/>
        <item m="1" x="7171"/>
        <item m="1" x="7180"/>
        <item m="1" x="7191"/>
        <item m="1" x="7203"/>
        <item m="1" x="7215"/>
        <item m="1" x="7236"/>
        <item m="1" x="7263"/>
        <item m="1" x="7291"/>
        <item m="1" x="7322"/>
        <item m="1" x="7157"/>
        <item m="1" x="7172"/>
        <item m="1" x="7181"/>
        <item m="1" x="7192"/>
        <item m="1" x="7204"/>
        <item m="1" x="7216"/>
        <item m="1" x="7237"/>
        <item m="1" x="7264"/>
        <item m="1" x="7292"/>
        <item m="1" x="7323"/>
        <item m="1" x="2273"/>
        <item m="1" x="3623"/>
        <item m="1" x="5387"/>
        <item m="1" x="6853"/>
        <item m="1" x="2295"/>
        <item m="1" x="4286"/>
        <item m="1" x="5431"/>
        <item m="1" x="6882"/>
        <item m="1" x="7159"/>
        <item m="1" x="7174"/>
        <item m="1" x="7183"/>
        <item m="1" x="7194"/>
        <item m="1" x="7206"/>
        <item m="1" x="7218"/>
        <item m="1" x="7240"/>
        <item m="1" x="7267"/>
        <item m="1" x="7294"/>
        <item m="1" x="1318"/>
        <item m="1" x="2501"/>
        <item m="1" x="3889"/>
        <item m="1" x="1972"/>
        <item m="1" x="1995"/>
        <item m="1" x="2018"/>
        <item m="1" x="2044"/>
        <item m="1" x="2063"/>
        <item m="1" x="2099"/>
        <item m="1" x="2138"/>
        <item m="1" x="2186"/>
        <item m="1" x="2228"/>
        <item m="1" x="1951"/>
        <item m="1" x="1973"/>
        <item m="1" x="1996"/>
        <item m="1" x="2019"/>
        <item m="1" x="2045"/>
        <item m="1" x="2064"/>
        <item m="1" x="2100"/>
        <item m="1" x="2139"/>
        <item m="1" x="2187"/>
        <item m="1" x="2229"/>
        <item m="1" x="1952"/>
        <item m="1" x="1976"/>
        <item m="1" x="1997"/>
        <item m="1" x="2022"/>
        <item m="1" x="2046"/>
        <item m="1" x="2065"/>
        <item m="1" x="2101"/>
        <item m="1" x="2140"/>
        <item m="1" x="2188"/>
        <item m="1" x="2230"/>
        <item m="1" x="1953"/>
        <item m="1" x="1977"/>
        <item m="1" x="1998"/>
        <item m="1" x="2023"/>
        <item m="1" x="2047"/>
        <item m="1" x="2066"/>
        <item m="1" x="2102"/>
        <item m="1" x="2141"/>
        <item m="1" x="2189"/>
        <item m="1" x="2232"/>
        <item m="1" x="1954"/>
        <item m="1" x="1978"/>
        <item m="1" x="1999"/>
        <item m="1" x="2025"/>
        <item m="1" x="2048"/>
        <item m="1" x="2069"/>
        <item m="1" x="2103"/>
        <item m="1" x="2143"/>
        <item m="1" x="2190"/>
        <item m="1" x="2234"/>
        <item m="1" x="1957"/>
        <item m="1" x="1982"/>
        <item m="1" x="2004"/>
        <item m="1" x="2028"/>
        <item m="1" x="2050"/>
        <item m="1" x="2070"/>
        <item m="1" x="2105"/>
        <item m="1" x="2145"/>
        <item m="1" x="2192"/>
        <item m="1" x="2237"/>
        <item m="1" x="1958"/>
        <item m="1" x="1983"/>
        <item m="1" x="2005"/>
        <item m="1" x="2030"/>
        <item m="1" x="2052"/>
        <item m="1" x="2074"/>
        <item m="1" x="2108"/>
        <item m="1" x="2148"/>
        <item m="1" x="2194"/>
        <item m="1" x="2238"/>
        <item m="1" x="1959"/>
        <item m="1" x="1984"/>
        <item m="1" x="2006"/>
        <item m="1" x="2031"/>
        <item m="1" x="2053"/>
        <item m="1" x="2076"/>
        <item m="1" x="2110"/>
        <item m="1" x="2150"/>
        <item m="1" x="2196"/>
        <item m="1" x="2239"/>
        <item m="1" x="1960"/>
        <item m="1" x="1985"/>
        <item m="1" x="2007"/>
        <item m="1" x="2032"/>
        <item m="1" x="2054"/>
        <item m="1" x="2078"/>
        <item m="1" x="2112"/>
        <item m="1" x="2152"/>
        <item m="1" x="2198"/>
        <item m="1" x="2240"/>
        <item m="1" x="1961"/>
        <item m="1" x="1986"/>
        <item m="1" x="2008"/>
        <item m="1" x="2033"/>
        <item m="1" x="2055"/>
        <item m="1" x="2082"/>
        <item m="1" x="2116"/>
        <item m="1" x="2157"/>
        <item m="1" x="2201"/>
        <item m="1" x="2242"/>
        <item m="1" x="5305"/>
        <item m="1" x="5337"/>
        <item m="1" x="5371"/>
        <item m="1" x="5414"/>
        <item m="1" x="5461"/>
        <item m="1" x="5507"/>
        <item m="1" x="5306"/>
        <item m="1" x="5339"/>
        <item m="1" x="5373"/>
        <item m="1" x="5416"/>
        <item m="1" x="5464"/>
        <item m="1" x="5510"/>
        <item m="1" x="5308"/>
        <item m="1" x="5341"/>
        <item m="1" x="5375"/>
        <item m="1" x="5418"/>
        <item m="1" x="5467"/>
        <item m="1" x="5513"/>
        <item m="1" x="5310"/>
        <item m="1" x="5344"/>
        <item m="1" x="5378"/>
        <item m="1" x="5421"/>
        <item m="1" x="5470"/>
        <item m="1" x="5516"/>
        <item m="1" x="5313"/>
        <item m="1" x="5347"/>
        <item m="1" x="5381"/>
        <item m="1" x="5425"/>
        <item m="1" x="5474"/>
        <item m="1" x="5520"/>
        <item m="1" x="5316"/>
        <item m="1" x="5350"/>
        <item m="1" x="5384"/>
        <item m="1" x="5428"/>
        <item m="1" x="5477"/>
        <item m="1" x="5523"/>
        <item m="1" x="5319"/>
        <item m="1" x="5353"/>
        <item m="1" x="5389"/>
        <item m="1" x="5433"/>
        <item m="1" x="5481"/>
        <item m="1" x="5526"/>
        <item m="1" x="5322"/>
        <item m="1" x="5356"/>
        <item m="1" x="5392"/>
        <item m="1" x="5436"/>
        <item m="1" x="5484"/>
        <item m="1" x="5529"/>
        <item m="1" x="5325"/>
        <item m="1" x="5360"/>
        <item m="1" x="5396"/>
        <item m="1" x="5440"/>
        <item m="1" x="5488"/>
        <item m="1" x="5534"/>
        <item m="1" x="5328"/>
        <item m="1" x="5363"/>
        <item m="1" x="5399"/>
        <item m="1" x="5443"/>
        <item m="1" x="5491"/>
        <item m="1" x="5537"/>
        <item m="1" x="5343"/>
        <item m="1" x="5377"/>
        <item m="1" x="5420"/>
        <item m="1" x="5469"/>
        <item m="1" x="5515"/>
        <item m="1" x="5556"/>
        <item m="1" x="5593"/>
        <item m="1" x="5624"/>
        <item m="1" x="5653"/>
        <item m="1" x="5312"/>
        <item m="1" x="5346"/>
        <item m="1" x="5380"/>
        <item m="1" x="5423"/>
        <item m="1" x="5472"/>
        <item m="1" x="5518"/>
        <item m="1" x="5557"/>
        <item m="1" x="5594"/>
        <item m="1" x="5625"/>
        <item m="1" x="5654"/>
        <item m="1" x="5315"/>
        <item m="1" x="5349"/>
        <item m="1" x="5383"/>
        <item m="1" x="5427"/>
        <item m="1" x="5476"/>
        <item m="1" x="5522"/>
        <item m="1" x="5559"/>
        <item m="1" x="5595"/>
        <item m="1" x="5626"/>
        <item m="1" x="5655"/>
        <item m="1" x="5318"/>
        <item m="1" x="5352"/>
        <item m="1" x="5386"/>
        <item m="1" x="5430"/>
        <item m="1" x="5479"/>
        <item m="1" x="5525"/>
        <item m="1" x="5560"/>
        <item m="1" x="5596"/>
        <item m="1" x="5627"/>
        <item m="1" x="5656"/>
        <item m="1" x="5321"/>
        <item m="1" x="5355"/>
        <item m="1" x="5391"/>
        <item m="1" x="5435"/>
        <item m="1" x="5483"/>
        <item m="1" x="5528"/>
        <item m="1" x="5561"/>
        <item m="1" x="5597"/>
        <item m="1" x="5628"/>
        <item m="1" x="5657"/>
        <item m="1" x="5324"/>
        <item m="1" x="5358"/>
        <item m="1" x="5394"/>
        <item m="1" x="5438"/>
        <item m="1" x="5486"/>
        <item m="1" x="5531"/>
        <item m="1" x="5562"/>
        <item m="1" x="5598"/>
        <item m="1" x="5629"/>
        <item m="1" x="5658"/>
        <item m="1" x="5327"/>
        <item m="1" x="5362"/>
        <item m="1" x="5398"/>
        <item m="1" x="5442"/>
        <item m="1" x="5490"/>
        <item m="1" x="5536"/>
        <item m="1" x="5564"/>
        <item m="1" x="5600"/>
        <item m="1" x="5631"/>
        <item m="1" x="5661"/>
        <item m="1" x="5330"/>
        <item m="1" x="5365"/>
        <item m="1" x="5401"/>
        <item m="1" x="5445"/>
        <item m="1" x="5493"/>
        <item m="1" x="5539"/>
        <item m="1" x="5565"/>
        <item m="1" x="5601"/>
        <item m="1" x="5632"/>
        <item m="1" x="5662"/>
        <item m="1" x="5331"/>
        <item m="1" x="5366"/>
        <item m="1" x="5402"/>
        <item m="1" x="5446"/>
        <item m="1" x="5494"/>
        <item m="1" x="5540"/>
        <item m="1" x="5566"/>
        <item m="1" x="5602"/>
        <item m="1" x="5633"/>
        <item m="1" x="5663"/>
        <item m="1" x="5333"/>
        <item m="1" x="5367"/>
        <item m="1" x="5403"/>
        <item m="1" x="5448"/>
        <item m="1" x="5495"/>
        <item m="1" x="5541"/>
        <item m="1" x="5567"/>
        <item m="1" x="5603"/>
        <item m="1" x="5634"/>
        <item m="1" x="5664"/>
        <item m="1" x="1771"/>
        <item m="1" x="1797"/>
        <item m="1" x="1821"/>
        <item m="1" x="1849"/>
        <item m="1" x="1881"/>
        <item m="1" x="1904"/>
        <item m="1" x="1772"/>
        <item m="1" x="1799"/>
        <item m="1" x="1823"/>
        <item m="1" x="1852"/>
        <item m="1" x="1883"/>
        <item m="1" x="1906"/>
        <item m="1" x="1774"/>
        <item m="1" x="1801"/>
        <item m="1" x="1825"/>
        <item m="1" x="1854"/>
        <item m="1" x="1885"/>
        <item m="1" x="1908"/>
        <item m="1" x="1776"/>
        <item m="1" x="1803"/>
        <item m="1" x="1827"/>
        <item m="1" x="1856"/>
        <item m="1" x="1888"/>
        <item m="1" x="1910"/>
        <item m="1" x="1780"/>
        <item m="1" x="1806"/>
        <item m="1" x="1830"/>
        <item m="1" x="1859"/>
        <item m="1" x="1891"/>
        <item m="1" x="1912"/>
        <item m="1" x="1782"/>
        <item m="1" x="1808"/>
        <item m="1" x="1833"/>
        <item m="1" x="1863"/>
        <item m="1" x="1894"/>
        <item m="1" x="1915"/>
        <item m="1" x="1785"/>
        <item m="1" x="5104"/>
        <item m="1" x="6373"/>
        <item m="1" x="1342"/>
        <item m="1" x="2519"/>
        <item m="1" x="3906"/>
        <item m="1" x="5116"/>
        <item m="1" x="6411"/>
        <item m="1" x="1365"/>
        <item m="1" x="2536"/>
        <item m="1" x="3925"/>
        <item m="1" x="5134"/>
        <item m="1" x="1379"/>
        <item m="1" x="2552"/>
        <item m="1" x="3953"/>
        <item m="1" x="5841"/>
        <item m="1" x="1401"/>
        <item m="1" x="2567"/>
        <item m="1" x="4652"/>
        <item m="1" x="5859"/>
        <item m="1" x="1421"/>
        <item m="1" x="3354"/>
        <item m="1" x="4672"/>
        <item m="1" x="5883"/>
        <item m="1" x="1934"/>
        <item m="1" x="3379"/>
        <item m="1" x="4702"/>
        <item m="1" x="5915"/>
        <item m="1" x="7595"/>
        <item m="1" x="1955"/>
        <item m="1" x="3394"/>
        <item m="1" x="4726"/>
        <item m="1" x="5928"/>
        <item m="1" x="7627"/>
        <item m="1" x="1979"/>
        <item m="1" x="3416"/>
        <item m="1" x="4749"/>
        <item m="1" x="5941"/>
        <item m="1" x="7649"/>
        <item m="1" x="2000"/>
        <item m="1" x="3436"/>
        <item m="1" x="4764"/>
        <item m="1" x="5951"/>
        <item m="1" x="1319"/>
        <item m="1" x="2503"/>
        <item m="1" x="3891"/>
        <item m="1" x="5105"/>
        <item m="1" x="6377"/>
        <item m="1" x="3408"/>
        <item m="1" x="3428"/>
        <item m="1" x="3452"/>
        <item m="1" x="3480"/>
        <item m="1" x="3504"/>
        <item m="1" x="3525"/>
        <item m="1" x="3545"/>
        <item m="1" x="3565"/>
        <item m="1" x="3587"/>
        <item m="1" x="3390"/>
        <item m="1" x="3411"/>
        <item m="1" x="3431"/>
        <item m="1" x="3455"/>
        <item m="1" x="3484"/>
        <item m="1" x="3506"/>
        <item m="1" x="3527"/>
        <item m="1" x="3547"/>
        <item m="1" x="3567"/>
        <item m="1" x="3588"/>
        <item m="1" x="3391"/>
        <item m="1" x="3413"/>
        <item m="1" x="3433"/>
        <item m="1" x="3459"/>
        <item m="1" x="3487"/>
        <item m="1" x="3509"/>
        <item m="1" x="3530"/>
        <item m="1" x="3548"/>
        <item m="1" x="3568"/>
        <item m="1" x="3589"/>
        <item m="1" x="3392"/>
        <item m="1" x="3414"/>
        <item m="1" x="3434"/>
        <item m="1" x="3460"/>
        <item m="1" x="3488"/>
        <item m="1" x="3510"/>
        <item m="1" x="3531"/>
        <item m="1" x="3549"/>
        <item m="1" x="3569"/>
        <item m="1" x="3591"/>
        <item m="1" x="3393"/>
        <item m="1" x="3415"/>
        <item m="1" x="3435"/>
        <item m="1" x="3462"/>
        <item m="1" x="3489"/>
        <item m="1" x="3512"/>
        <item m="1" x="3532"/>
        <item m="1" x="3550"/>
        <item m="1" x="3570"/>
        <item m="1" x="3593"/>
        <item m="1" x="3397"/>
        <item m="1" x="3419"/>
        <item m="1" x="3439"/>
        <item m="1" x="3464"/>
        <item m="1" x="3490"/>
        <item m="1" x="3513"/>
        <item m="1" x="3533"/>
        <item m="1" x="3551"/>
        <item m="1" x="3572"/>
        <item m="1" x="3596"/>
        <item m="1" x="3398"/>
        <item m="1" x="3420"/>
        <item m="1" x="3440"/>
        <item m="1" x="3466"/>
        <item m="1" x="3492"/>
        <item m="1" x="3515"/>
        <item m="1" x="3534"/>
        <item m="1" x="3552"/>
        <item m="1" x="3573"/>
        <item m="1" x="3597"/>
        <item m="1" x="3399"/>
        <item m="1" x="3421"/>
        <item m="1" x="3441"/>
        <item m="1" x="3467"/>
        <item m="1" x="3493"/>
        <item m="1" x="3516"/>
        <item m="1" x="3535"/>
        <item m="1" x="3553"/>
        <item m="1" x="3574"/>
        <item m="1" x="3598"/>
        <item m="1" x="3401"/>
        <item m="1" x="3423"/>
        <item m="1" x="3443"/>
        <item m="1" x="3469"/>
        <item m="1" x="3494"/>
        <item m="1" x="3517"/>
        <item m="1" x="3536"/>
        <item m="1" x="3554"/>
        <item m="1" x="3575"/>
        <item m="1" x="3599"/>
        <item m="1" x="3402"/>
        <item m="1" x="3424"/>
        <item m="1" x="3444"/>
        <item m="1" x="3470"/>
        <item m="1" x="3495"/>
        <item m="1" x="3518"/>
        <item m="1" x="3537"/>
        <item m="1" x="3555"/>
        <item m="1" x="3576"/>
        <item m="1" x="3601"/>
        <item m="1" x="6769"/>
        <item m="1" x="6810"/>
        <item m="1" x="6842"/>
        <item m="1" x="6872"/>
        <item m="1" x="6898"/>
        <item m="1" x="6923"/>
        <item m="1" x="6772"/>
        <item m="1" x="6814"/>
        <item m="1" x="6846"/>
        <item m="1" x="6875"/>
        <item m="1" x="6901"/>
        <item m="1" x="6926"/>
        <item m="1" x="6774"/>
        <item m="1" x="6816"/>
        <item m="1" x="6848"/>
        <item m="1" x="6877"/>
        <item m="1" x="6903"/>
        <item m="1" x="6929"/>
        <item m="1" x="4642"/>
        <item m="1" x="4650"/>
        <item m="1" x="4655"/>
        <item m="1" x="4665"/>
        <item m="1" x="4675"/>
        <item m="1" x="4692"/>
        <item m="1" x="4705"/>
        <item m="1" x="4718"/>
        <item m="1" x="4729"/>
        <item m="1" x="3385"/>
        <item m="1" x="3389"/>
        <item m="1" x="3406"/>
        <item m="1" x="3410"/>
        <item m="1" x="3426"/>
        <item m="1" x="3430"/>
        <item m="1" x="3446"/>
        <item m="1" x="3454"/>
        <item m="1" x="3474"/>
        <item m="1" x="3482"/>
        <item m="1" x="2081"/>
        <item m="1" x="2091"/>
        <item m="1" x="2115"/>
        <item m="1" x="2129"/>
        <item m="1" x="2155"/>
        <item m="1" x="2174"/>
        <item m="1" x="7825"/>
        <item m="1" x="3980"/>
        <item m="1" x="5165"/>
        <item m="1" x="6467"/>
        <item m="1" x="7707"/>
        <item m="1" x="2068"/>
        <item m="1" x="3511"/>
        <item m="1" x="1439"/>
        <item m="1" x="2590"/>
        <item m="1" x="4054"/>
        <item m="1" x="5211"/>
        <item m="1" x="6518"/>
        <item m="1" x="7728"/>
        <item m="1" x="2142"/>
        <item m="1" x="3190"/>
        <item m="1" x="2498"/>
        <item m="1" x="1838"/>
        <item m="1" x="1390"/>
        <item m="1" x="7549"/>
        <item m="1" x="4563"/>
        <item m="1" x="3881"/>
        <item m="1" x="3301"/>
        <item m="1" x="2561"/>
        <item m="1" x="1927"/>
        <item m="1" x="5746"/>
        <item m="1" x="5101"/>
        <item m="1" x="4620"/>
        <item m="1" x="3971"/>
        <item m="1" x="3366"/>
        <item m="1" x="7011"/>
        <item m="1" x="6351"/>
        <item m="1" x="5814"/>
        <item m="1" x="5156"/>
        <item m="1" x="4681"/>
        <item m="1" x="1446"/>
        <item m="1" x="7626"/>
        <item m="1" x="7075"/>
        <item m="1" x="6459"/>
        <item m="1" x="5892"/>
        <item m="1" x="2596"/>
        <item m="1" x="1975"/>
        <item m="1" x="1513"/>
        <item m="1" x="7701"/>
        <item m="1" x="7132"/>
        <item m="1" x="4072"/>
        <item m="1" x="3412"/>
        <item m="1" x="2672"/>
        <item m="1" x="2059"/>
        <item m="1" x="1594"/>
        <item m="1" x="4412"/>
        <item m="1" x="4419"/>
        <item m="1" x="4448"/>
        <item m="1" x="4457"/>
        <item m="1" x="4485"/>
        <item m="1" x="4493"/>
        <item m="1" x="4511"/>
        <item m="1" x="4515"/>
        <item m="1" x="4532"/>
        <item m="1" x="3080"/>
        <item m="1" x="3106"/>
        <item m="1" x="3117"/>
        <item m="1" x="3143"/>
        <item m="1" x="3154"/>
        <item m="1" x="3179"/>
        <item m="1" x="3193"/>
        <item m="1" x="3219"/>
        <item m="1" x="3232"/>
        <item m="1" x="3265"/>
        <item m="1" x="1766"/>
        <item m="1" x="1779"/>
        <item m="1" x="1793"/>
        <item m="1" x="1805"/>
        <item m="1" x="1817"/>
        <item m="1" x="1829"/>
        <item m="1" x="1843"/>
        <item m="1" x="1858"/>
        <item m="1" x="1875"/>
        <item m="1" x="1890"/>
        <item m="1" x="7466"/>
        <item m="1" x="7483"/>
        <item m="1" x="5874"/>
        <item m="1" x="5791"/>
        <item m="1" x="5876"/>
        <item m="1" x="5796"/>
        <item m="1" x="5881"/>
        <item m="1" x="5797"/>
        <item m="1" x="5886"/>
        <item m="1" x="2162"/>
        <item m="1" x="3557"/>
        <item m="1" x="4827"/>
        <item m="1" x="6014"/>
        <item m="1" x="7278"/>
        <item m="1" x="2205"/>
        <item m="1" x="3578"/>
        <item m="1" x="4840"/>
        <item m="1" x="6024"/>
        <item m="1" x="2246"/>
        <item m="1" x="3603"/>
        <item m="1" x="4860"/>
        <item m="1" x="6823"/>
        <item m="1" x="2274"/>
        <item m="1" x="3624"/>
        <item m="1" x="5388"/>
        <item m="1" x="6854"/>
        <item m="1" x="4842"/>
        <item m="1" x="4862"/>
        <item m="1" x="4884"/>
        <item m="1" x="4901"/>
        <item m="1" x="4915"/>
        <item m="1" x="4940"/>
        <item m="1" x="4968"/>
        <item m="1" x="4996"/>
        <item m="1" x="5019"/>
        <item m="1" x="4831"/>
        <item m="1" x="4846"/>
        <item m="1" x="4867"/>
        <item m="1" x="4888"/>
        <item m="1" x="4905"/>
        <item m="1" x="4918"/>
        <item m="1" x="4943"/>
        <item m="1" x="4969"/>
        <item m="1" x="4997"/>
        <item m="1" x="5020"/>
        <item m="1" x="4832"/>
        <item m="1" x="4847"/>
        <item m="1" x="4868"/>
        <item m="1" x="4889"/>
        <item m="1" x="4906"/>
        <item m="1" x="4919"/>
        <item m="1" x="4944"/>
        <item m="1" x="4970"/>
        <item m="1" x="4998"/>
        <item m="1" x="5021"/>
        <item m="1" x="2296"/>
        <item m="1" x="4287"/>
        <item m="1" x="5432"/>
        <item m="1" x="6883"/>
        <item m="1" x="2897"/>
        <item m="1" x="4307"/>
        <item m="1" x="5480"/>
        <item m="1" x="6908"/>
        <item m="1" x="1702"/>
        <item m="1" x="4833"/>
        <item m="1" x="4848"/>
        <item m="1" x="4869"/>
        <item m="1" x="4891"/>
        <item m="1" x="4907"/>
        <item m="1" x="4920"/>
        <item m="1" x="4946"/>
        <item m="1" x="4972"/>
        <item m="1" x="5000"/>
        <item m="1" x="1343"/>
        <item m="1" x="2520"/>
        <item m="1" x="3907"/>
        <item m="1" x="6566"/>
        <item m="1" x="6604"/>
        <item m="1" x="6627"/>
        <item m="1" x="6643"/>
        <item m="1" x="6658"/>
        <item m="1" x="6683"/>
        <item m="1" x="6712"/>
        <item m="1" x="6742"/>
        <item m="1" x="6779"/>
        <item m="1" x="6532"/>
        <item m="1" x="6567"/>
        <item m="1" x="6605"/>
        <item m="1" x="6628"/>
        <item m="1" x="6644"/>
        <item m="1" x="6659"/>
        <item m="1" x="6684"/>
        <item m="1" x="6713"/>
        <item m="1" x="6743"/>
        <item m="1" x="6781"/>
        <item m="1" x="6533"/>
        <item m="1" x="6568"/>
        <item m="1" x="6606"/>
        <item m="1" x="6629"/>
        <item m="1" x="6645"/>
        <item m="1" x="6660"/>
        <item m="1" x="6685"/>
        <item m="1" x="6714"/>
        <item m="1" x="6744"/>
        <item m="1" x="6784"/>
        <item m="1" x="6534"/>
        <item m="1" x="6569"/>
        <item m="1" x="6608"/>
        <item m="1" x="6630"/>
        <item m="1" x="6646"/>
        <item m="1" x="6661"/>
        <item m="1" x="6687"/>
        <item m="1" x="6715"/>
        <item m="1" x="6745"/>
        <item m="1" x="6786"/>
        <item m="1" x="6535"/>
        <item m="1" x="6570"/>
        <item m="1" x="6609"/>
        <item m="1" x="6631"/>
        <item m="1" x="6647"/>
        <item m="1" x="6662"/>
        <item m="1" x="6688"/>
        <item m="1" x="6716"/>
        <item m="1" x="6746"/>
        <item m="1" x="6788"/>
        <item m="1" x="6537"/>
        <item m="1" x="6572"/>
        <item m="1" x="6611"/>
        <item m="1" x="6634"/>
        <item m="1" x="6649"/>
        <item m="1" x="6664"/>
        <item m="1" x="6691"/>
        <item m="1" x="6719"/>
        <item m="1" x="6748"/>
        <item m="1" x="6791"/>
        <item m="1" x="6539"/>
        <item m="1" x="6573"/>
        <item m="1" x="6612"/>
        <item m="1" x="6635"/>
        <item m="1" x="6650"/>
        <item m="1" x="6666"/>
        <item m="1" x="6693"/>
        <item m="1" x="6721"/>
        <item m="1" x="6751"/>
        <item m="1" x="6794"/>
        <item m="1" x="6540"/>
        <item m="1" x="6574"/>
        <item m="1" x="6614"/>
        <item m="1" x="6636"/>
        <item m="1" x="6652"/>
        <item m="1" x="6671"/>
        <item m="1" x="6697"/>
        <item m="1" x="6724"/>
        <item m="1" x="6753"/>
        <item m="1" x="6796"/>
        <item m="1" x="6541"/>
        <item m="1" x="6575"/>
        <item m="1" x="6615"/>
        <item m="1" x="6637"/>
        <item m="1" x="6653"/>
        <item m="1" x="6673"/>
        <item m="1" x="6699"/>
        <item m="1" x="6726"/>
        <item m="1" x="6755"/>
        <item m="1" x="6798"/>
        <item m="1" x="6542"/>
        <item m="1" x="6576"/>
        <item m="1" x="6616"/>
        <item m="1" x="6638"/>
        <item m="1" x="6654"/>
        <item m="1" x="6675"/>
        <item m="1" x="6701"/>
        <item m="1" x="6728"/>
        <item m="1" x="6757"/>
        <item m="1" x="6800"/>
        <item m="1" x="2920"/>
        <item m="1" x="2949"/>
        <item m="1" x="2980"/>
        <item m="1" x="3013"/>
        <item m="1" x="3045"/>
        <item m="1" x="3082"/>
        <item m="1" x="3118"/>
        <item m="1" x="3155"/>
        <item m="1" x="3196"/>
        <item m="1" x="3242"/>
        <item m="1" x="2921"/>
        <item m="1" x="2951"/>
        <item m="1" x="2982"/>
        <item m="1" x="3015"/>
        <item m="1" x="3047"/>
        <item m="1" x="3084"/>
        <item m="1" x="3121"/>
        <item m="1" x="3157"/>
        <item m="1" x="3198"/>
        <item m="1" x="3244"/>
        <item m="1" x="2923"/>
        <item m="1" x="2953"/>
        <item m="1" x="2984"/>
        <item m="1" x="3017"/>
        <item m="1" x="3049"/>
        <item m="1" x="3086"/>
        <item m="1" x="3123"/>
        <item m="1" x="3159"/>
        <item m="1" x="3200"/>
        <item m="1" x="3246"/>
        <item m="1" x="2925"/>
        <item m="1" x="2956"/>
        <item m="1" x="2987"/>
        <item m="1" x="3020"/>
        <item m="1" x="3052"/>
        <item m="1" x="3089"/>
        <item m="1" x="3126"/>
        <item m="1" x="3162"/>
        <item m="1" x="3203"/>
        <item m="1" x="3249"/>
        <item m="1" x="2928"/>
        <item m="1" x="2959"/>
        <item m="1" x="2990"/>
        <item m="1" x="3024"/>
        <item m="1" x="3056"/>
        <item m="1" x="3093"/>
        <item m="1" x="3130"/>
        <item m="1" x="3166"/>
        <item m="1" x="3206"/>
        <item m="1" x="3252"/>
        <item m="1" x="2931"/>
        <item m="1" x="2962"/>
        <item m="1" x="2993"/>
        <item m="1" x="3027"/>
        <item m="1" x="3059"/>
        <item m="1" x="3096"/>
        <item m="1" x="3133"/>
        <item m="1" x="3169"/>
        <item m="1" x="3209"/>
        <item m="1" x="3255"/>
        <item m="1" x="2934"/>
        <item m="1" x="2965"/>
        <item m="1" x="2996"/>
        <item m="1" x="3030"/>
        <item m="1" x="3062"/>
        <item m="1" x="3099"/>
        <item m="1" x="3136"/>
        <item m="1" x="3172"/>
        <item m="1" x="3212"/>
        <item m="1" x="3258"/>
        <item m="1" x="2937"/>
        <item m="1" x="2968"/>
        <item m="1" x="2999"/>
        <item m="1" x="3033"/>
        <item m="1" x="3065"/>
        <item m="1" x="3102"/>
        <item m="1" x="3139"/>
        <item m="1" x="3175"/>
        <item m="1" x="3215"/>
        <item m="1" x="3261"/>
        <item m="1" x="2940"/>
        <item m="1" x="2971"/>
        <item m="1" x="3002"/>
        <item m="1" x="3036"/>
        <item m="1" x="3069"/>
        <item m="1" x="3107"/>
        <item m="1" x="3144"/>
        <item m="1" x="3180"/>
        <item m="1" x="3220"/>
        <item m="1" x="3266"/>
        <item m="1" x="2943"/>
        <item m="1" x="2974"/>
        <item m="1" x="3006"/>
        <item m="1" x="3039"/>
        <item m="1" x="3072"/>
        <item m="1" x="3110"/>
        <item m="1" x="3147"/>
        <item m="1" x="3184"/>
        <item m="1" x="3224"/>
        <item m="1" x="3270"/>
        <item m="1" x="6302"/>
        <item m="1" x="6342"/>
        <item m="1" x="6380"/>
        <item m="1" x="6304"/>
        <item m="1" x="6344"/>
        <item m="1" x="6382"/>
        <item m="1" x="6306"/>
        <item m="1" x="6346"/>
        <item m="1" x="6384"/>
        <item m="1" x="6309"/>
        <item m="1" x="6352"/>
        <item m="1" x="6389"/>
        <item m="1" x="2955"/>
        <item m="1" x="2986"/>
        <item m="1" x="3019"/>
        <item m="1" x="3051"/>
        <item m="1" x="3088"/>
        <item m="1" x="3125"/>
        <item m="1" x="3161"/>
        <item m="1" x="3202"/>
        <item m="1" x="3248"/>
        <item m="1" x="2927"/>
        <item m="1" x="2958"/>
        <item m="1" x="2989"/>
        <item m="1" x="3022"/>
        <item m="1" x="3054"/>
        <item m="1" x="3091"/>
        <item m="1" x="3128"/>
        <item m="1" x="3164"/>
        <item m="1" x="3205"/>
        <item m="1" x="3251"/>
        <item m="1" x="2930"/>
        <item m="1" x="2961"/>
        <item m="1" x="2992"/>
        <item m="1" x="3026"/>
        <item m="1" x="3058"/>
        <item m="1" x="3095"/>
        <item m="1" x="3132"/>
        <item m="1" x="3168"/>
        <item m="1" x="3208"/>
        <item m="1" x="3254"/>
        <item m="1" x="2933"/>
        <item m="1" x="2964"/>
        <item m="1" x="2995"/>
        <item m="1" x="3029"/>
        <item m="1" x="3061"/>
        <item m="1" x="3098"/>
        <item m="1" x="3135"/>
        <item m="1" x="3171"/>
        <item m="1" x="3211"/>
        <item m="1" x="3257"/>
        <item m="1" x="2936"/>
        <item m="1" x="2967"/>
        <item m="1" x="2998"/>
        <item m="1" x="3032"/>
        <item m="1" x="3064"/>
        <item m="1" x="3101"/>
        <item m="1" x="3138"/>
        <item m="1" x="3174"/>
        <item m="1" x="3214"/>
        <item m="1" x="3260"/>
        <item m="1" x="2939"/>
        <item m="1" x="2970"/>
        <item m="1" x="3001"/>
        <item m="1" x="3035"/>
        <item m="1" x="3067"/>
        <item m="1" x="3104"/>
        <item m="1" x="3141"/>
        <item m="1" x="3177"/>
        <item m="1" x="3217"/>
        <item m="1" x="3263"/>
        <item m="1" x="2942"/>
        <item m="1" x="2973"/>
        <item m="1" x="3004"/>
        <item m="1" x="3038"/>
        <item m="1" x="3071"/>
        <item m="1" x="3109"/>
        <item m="1" x="3146"/>
        <item m="1" x="3182"/>
        <item m="1" x="3222"/>
        <item m="1" x="3268"/>
        <item m="1" x="2945"/>
        <item m="1" x="2976"/>
        <item m="1" x="3008"/>
        <item m="1" x="3041"/>
        <item m="1" x="3074"/>
        <item m="1" x="3112"/>
        <item m="1" x="3149"/>
        <item m="1" x="3186"/>
        <item m="1" x="3226"/>
        <item m="1" x="3272"/>
        <item m="1" x="2946"/>
        <item m="1" x="2977"/>
        <item m="1" x="3009"/>
        <item m="1" x="3042"/>
        <item m="1" x="3075"/>
        <item m="1" x="3113"/>
        <item m="1" x="3150"/>
        <item m="1" x="3187"/>
        <item m="1" x="3227"/>
        <item m="1" x="3273"/>
        <item m="1" x="2947"/>
        <item m="1" x="2978"/>
        <item m="1" x="3010"/>
        <item m="1" x="3043"/>
        <item m="1" x="3076"/>
        <item m="1" x="3114"/>
        <item m="1" x="3151"/>
        <item m="1" x="3188"/>
        <item m="1" x="3228"/>
        <item m="1" x="3274"/>
        <item m="1" x="6308"/>
        <item m="1" x="6348"/>
        <item m="1" x="6386"/>
        <item m="1" x="6419"/>
        <item m="1" x="6440"/>
        <item m="1" x="6460"/>
        <item m="1" x="6486"/>
        <item m="1" x="6512"/>
        <item m="1" x="6547"/>
        <item m="1" x="6582"/>
        <item m="1" x="6311"/>
        <item m="1" x="6354"/>
        <item m="1" x="6391"/>
        <item m="1" x="6423"/>
        <item m="1" x="6442"/>
        <item m="1" x="6462"/>
        <item m="1" x="6488"/>
        <item m="1" x="6514"/>
        <item m="1" x="6549"/>
        <item m="1" x="6584"/>
        <item m="1" x="6314"/>
        <item m="1" x="6357"/>
        <item m="1" x="6394"/>
        <item m="1" x="6425"/>
        <item m="1" x="6444"/>
        <item m="1" x="6464"/>
        <item m="1" x="6490"/>
        <item m="1" x="6516"/>
        <item m="1" x="6551"/>
        <item m="1" x="6586"/>
        <item m="1" x="6317"/>
        <item m="1" x="6360"/>
        <item m="1" x="6397"/>
        <item m="1" x="6428"/>
        <item m="1" x="6446"/>
        <item m="1" x="6468"/>
        <item m="1" x="6492"/>
        <item m="1" x="6519"/>
        <item m="1" x="6553"/>
        <item m="1" x="6588"/>
        <item m="1" x="6320"/>
        <item m="1" x="6363"/>
        <item m="1" x="6400"/>
        <item m="1" x="6431"/>
        <item m="1" x="6449"/>
        <item m="1" x="6470"/>
        <item m="1" x="6494"/>
        <item m="1" x="6521"/>
        <item m="1" x="6555"/>
        <item m="1" x="6591"/>
        <item m="1" x="6323"/>
        <item m="1" x="6366"/>
        <item m="1" x="6404"/>
        <item m="1" x="6434"/>
        <item m="1" x="6452"/>
        <item m="1" x="6474"/>
        <item m="1" x="6497"/>
        <item m="1" x="6524"/>
        <item m="1" x="6557"/>
        <item m="1" x="6593"/>
        <item m="1" x="6326"/>
        <item m="1" x="5117"/>
        <item m="1" x="6412"/>
        <item m="1" x="1366"/>
        <item m="1" x="2537"/>
        <item m="1" x="3926"/>
        <item m="1" x="5135"/>
        <item m="1" x="1380"/>
        <item m="1" x="2553"/>
        <item m="1" x="3954"/>
        <item m="1" x="5842"/>
        <item m="1" x="1402"/>
        <item m="1" x="2568"/>
        <item m="1" x="4653"/>
        <item m="1" x="5860"/>
        <item m="1" x="1422"/>
        <item m="1" x="3355"/>
        <item m="1" x="4673"/>
        <item m="1" x="5884"/>
        <item m="1" x="1935"/>
        <item m="1" x="3380"/>
        <item m="1" x="4703"/>
        <item m="1" x="5916"/>
        <item m="1" x="7596"/>
        <item m="1" x="1956"/>
        <item m="1" x="3395"/>
        <item m="1" x="4727"/>
        <item m="1" x="5929"/>
        <item m="1" x="7628"/>
        <item m="1" x="1980"/>
        <item m="1" x="3417"/>
        <item m="1" x="4750"/>
        <item m="1" x="5942"/>
        <item m="1" x="7650"/>
        <item m="1" x="2001"/>
        <item m="1" x="3437"/>
        <item m="1" x="4765"/>
        <item m="1" x="5952"/>
        <item m="1" x="7674"/>
        <item m="1" x="2026"/>
        <item m="1" x="3463"/>
        <item m="1" x="4784"/>
        <item m="1" x="5973"/>
        <item m="1" x="1344"/>
        <item m="1" x="2522"/>
        <item m="1" x="3909"/>
        <item m="1" x="5118"/>
        <item m="1" x="6416"/>
        <item m="1" x="7744"/>
        <item m="1" x="7768"/>
        <item m="1" x="7796"/>
        <item m="1" x="7823"/>
        <item m="1" x="7851"/>
        <item m="1" x="7880"/>
        <item m="1" x="7909"/>
        <item m="1" x="7932"/>
        <item m="1" x="7954"/>
        <item m="1" x="7731"/>
        <item m="1" x="7745"/>
        <item m="1" x="7769"/>
        <item m="1" x="7797"/>
        <item m="1" x="7826"/>
        <item m="1" x="7852"/>
        <item m="1" x="7881"/>
        <item m="1" x="7910"/>
        <item m="1" x="7933"/>
        <item m="1" x="7955"/>
        <item m="1" x="7732"/>
        <item m="1" x="7746"/>
        <item m="1" x="7772"/>
        <item m="1" x="7800"/>
        <item m="1" x="7829"/>
        <item m="1" x="7855"/>
        <item m="1" x="7884"/>
        <item m="1" x="7911"/>
        <item m="1" x="7934"/>
        <item m="1" x="7956"/>
        <item m="1" x="7734"/>
        <item m="1" x="7749"/>
        <item m="1" x="7776"/>
        <item m="1" x="7804"/>
        <item m="1" x="7833"/>
        <item m="1" x="7859"/>
        <item m="1" x="7887"/>
        <item m="1" x="7914"/>
        <item m="1" x="7936"/>
        <item m="1" x="7958"/>
        <item m="1" x="7735"/>
        <item m="1" x="7750"/>
        <item m="1" x="7777"/>
        <item m="1" x="7805"/>
        <item m="1" x="7834"/>
        <item m="1" x="7860"/>
        <item m="1" x="7888"/>
        <item m="1" x="7915"/>
        <item m="1" x="7937"/>
        <item m="1" x="7959"/>
        <item m="1" x="7736"/>
        <item m="1" x="7751"/>
        <item m="1" x="7780"/>
        <item m="1" x="7807"/>
        <item m="1" x="7835"/>
        <item m="1" x="7861"/>
        <item m="1" x="7889"/>
        <item m="1" x="7916"/>
        <item m="1" x="7938"/>
        <item m="1" x="7961"/>
        <item m="1" x="7738"/>
        <item m="1" x="7753"/>
        <item m="1" x="7781"/>
        <item m="1" x="7808"/>
        <item m="1" x="7836"/>
        <item m="1" x="7862"/>
        <item m="1" x="7890"/>
        <item m="1" x="7917"/>
        <item m="1" x="7939"/>
        <item m="1" x="7962"/>
        <item m="1" x="7739"/>
        <item m="1" x="7754"/>
        <item m="1" x="7782"/>
        <item m="1" x="7809"/>
        <item m="1" x="7838"/>
        <item m="1" x="7866"/>
        <item m="1" x="7893"/>
        <item m="1" x="7919"/>
        <item m="1" x="7940"/>
        <item m="1" x="7963"/>
        <item m="1" x="7740"/>
        <item m="1" x="7755"/>
        <item m="1" x="7783"/>
        <item m="1" x="7810"/>
        <item m="1" x="7839"/>
        <item m="1" x="7867"/>
        <item m="1" x="7894"/>
        <item m="1" x="7920"/>
        <item m="1" x="7941"/>
        <item m="1" x="7964"/>
        <item m="1" x="7741"/>
        <item m="1" x="7756"/>
        <item m="1" x="7784"/>
        <item m="1" x="7811"/>
        <item m="1" x="7840"/>
        <item m="1" x="7869"/>
        <item m="1" x="7895"/>
        <item m="1" x="7921"/>
        <item m="1" x="7942"/>
        <item m="1" x="7965"/>
        <item m="1" x="4357"/>
        <item m="1" x="4385"/>
        <item m="1" x="4420"/>
        <item m="1" x="4458"/>
        <item m="1" x="4494"/>
        <item m="1" x="4516"/>
        <item m="1" x="4534"/>
        <item m="1" x="4548"/>
        <item m="1" x="4566"/>
        <item m="1" x="4582"/>
        <item m="1" x="4358"/>
        <item m="1" x="4387"/>
        <item m="1" x="4422"/>
        <item m="1" x="4460"/>
        <item m="1" x="4496"/>
        <item m="1" x="4518"/>
        <item m="1" x="4537"/>
        <item m="1" x="4550"/>
        <item m="1" x="4568"/>
        <item m="1" x="4584"/>
        <item m="1" x="4360"/>
        <item m="1" x="4389"/>
        <item m="1" x="4424"/>
        <item m="1" x="4462"/>
        <item m="1" x="4498"/>
        <item m="1" x="4520"/>
        <item m="1" x="4539"/>
        <item m="1" x="4552"/>
        <item m="1" x="5708"/>
        <item m="1" x="5711"/>
        <item m="1" x="5714"/>
        <item m="1" x="5717"/>
        <item m="1" x="5719"/>
        <item m="1" x="5724"/>
        <item m="1" x="5728"/>
        <item m="1" x="5749"/>
        <item m="1" x="5752"/>
        <item m="1" x="4556"/>
        <item m="1" x="4565"/>
        <item m="1" x="4573"/>
        <item m="1" x="4581"/>
        <item m="1" x="4591"/>
        <item m="1" x="4601"/>
        <item m="1" x="4607"/>
        <item m="1" x="4612"/>
        <item m="1" x="4623"/>
        <item m="1" x="4629"/>
        <item m="1" x="3296"/>
        <item m="1" x="3303"/>
        <item m="1" x="3313"/>
        <item m="1" x="3319"/>
        <item m="1" x="3329"/>
        <item m="1" x="3337"/>
        <item m="1" x="3347"/>
        <item m="1" x="3352"/>
        <item m="1" x="3369"/>
        <item m="1" x="3377"/>
        <item m="1" x="1923"/>
        <item m="1" x="1931"/>
        <item m="1" x="1938"/>
        <item m="1" x="1946"/>
        <item m="1" x="1963"/>
        <item m="1" x="1969"/>
        <item m="1" x="1987"/>
        <item m="1" x="1991"/>
        <item m="1" x="2009"/>
        <item m="1" x="2014"/>
        <item m="1" x="7646"/>
        <item m="1" x="7663"/>
        <item m="1" x="7670"/>
        <item m="1" x="7686"/>
        <item m="1" x="7691"/>
        <item m="1" x="7696"/>
        <item m="1" x="7703"/>
        <item m="1" x="7712"/>
        <item m="1" x="7716"/>
        <item m="1" x="7721"/>
        <item m="1" x="6483"/>
        <item m="1" x="6501"/>
        <item m="1" x="6509"/>
        <item m="1" x="6528"/>
        <item m="1" x="6543"/>
        <item m="1" x="6562"/>
        <item m="1" x="6577"/>
        <item m="1" x="6598"/>
        <item m="1" x="6617"/>
        <item m="1" x="6623"/>
        <item m="1" x="5241"/>
        <item m="1" x="5246"/>
        <item m="1" x="5250"/>
        <item m="1" x="5257"/>
        <item m="1" x="5262"/>
        <item m="1" x="5267"/>
        <item m="1" x="5271"/>
        <item m="1" x="5279"/>
        <item m="1" x="5284"/>
        <item m="1" x="4113"/>
        <item m="1" x="3449"/>
        <item m="1" x="2705"/>
        <item m="1" x="2120"/>
        <item m="1" x="5906"/>
        <item m="1" x="5239"/>
        <item m="1" x="4777"/>
        <item m="1" x="4204"/>
        <item m="1" x="3539"/>
        <item m="1" x="7138"/>
        <item m="1" x="6580"/>
        <item m="1" x="5959"/>
        <item m="1" x="5274"/>
        <item m="1" x="4816"/>
        <item m="1" x="1598"/>
        <item m="1" x="7759"/>
        <item m="1" x="7185"/>
        <item m="1" x="6668"/>
        <item m="1" x="5994"/>
        <item m="1" x="2784"/>
        <item m="1" x="2225"/>
        <item m="1" x="1674"/>
        <item m="1" x="7863"/>
        <item m="1" x="7254"/>
        <item m="1" x="4252"/>
        <item m="1" x="3584"/>
        <item m="1" x="2868"/>
        <item m="1" x="2325"/>
        <item m="1" x="1709"/>
        <item m="1" x="5298"/>
        <item m="1" x="4850"/>
        <item m="1" x="4280"/>
        <item m="1" x="3680"/>
        <item m="1" x="2913"/>
        <item m="1" x="6735"/>
        <item m="1" x="7307"/>
        <item m="1" x="7326"/>
        <item m="1" x="7340"/>
        <item m="1" x="7353"/>
        <item m="1" x="7365"/>
        <item m="1" x="7378"/>
        <item m="1" x="7392"/>
        <item m="1" x="7308"/>
        <item m="1" x="7327"/>
        <item m="1" x="7341"/>
        <item m="1" x="7354"/>
        <item m="1" x="7367"/>
        <item m="1" x="7380"/>
        <item m="1" x="7393"/>
        <item m="1" x="7309"/>
        <item m="1" x="7328"/>
        <item m="1" x="7342"/>
        <item m="1" x="7355"/>
        <item m="1" x="7368"/>
        <item m="1" x="7381"/>
        <item m="1" x="7394"/>
        <item m="1" x="7311"/>
        <item m="1" x="7329"/>
        <item m="1" x="7343"/>
        <item m="1" x="7356"/>
        <item m="1" x="7369"/>
        <item m="1" x="7382"/>
        <item m="1" x="7397"/>
        <item m="1" x="7312"/>
        <item m="1" x="7330"/>
        <item m="1" x="7344"/>
        <item m="1" x="7357"/>
        <item m="1" x="7370"/>
        <item m="1" x="7383"/>
        <item m="1" x="7398"/>
        <item m="1" x="7313"/>
        <item m="1" x="7331"/>
        <item m="1" x="7345"/>
        <item m="1" x="7358"/>
        <item m="1" x="7371"/>
        <item m="1" x="7384"/>
        <item m="1" x="7399"/>
        <item m="1" x="7314"/>
        <item m="1" x="7332"/>
        <item m="1" x="7346"/>
        <item m="1" x="7359"/>
        <item m="1" x="7372"/>
        <item m="1" x="7385"/>
        <item m="1" x="7400"/>
        <item m="1" x="7315"/>
        <item m="1" x="2917"/>
        <item m="1" x="1726"/>
        <item m="1" x="1728"/>
        <item m="1" x="7333"/>
        <item m="1" x="7347"/>
        <item m="1" x="7360"/>
        <item m="1" x="7373"/>
        <item m="1" x="7386"/>
        <item m="1" x="7402"/>
        <item m="1" x="7316"/>
        <item m="1" x="7334"/>
        <item m="1" x="7348"/>
        <item m="1" x="7361"/>
        <item m="1" x="7374"/>
        <item m="1" x="7387"/>
        <item m="1" x="7403"/>
        <item m="1" x="7319"/>
        <item m="1" x="7336"/>
        <item m="1" x="7349"/>
        <item m="1" x="7362"/>
        <item m="1" x="7375"/>
        <item m="1" x="7388"/>
        <item m="1" x="7404"/>
        <item m="1" x="3837"/>
        <item m="1" x="3853"/>
        <item m="1" x="3867"/>
        <item m="1" x="3883"/>
        <item m="1" x="3900"/>
        <item m="1" x="3919"/>
        <item m="1" x="3946"/>
        <item m="1" x="3982"/>
        <item m="1" x="4019"/>
        <item m="1" x="4056"/>
        <item m="1" x="3838"/>
        <item m="1" x="3855"/>
        <item m="1" x="3869"/>
        <item m="1" x="6051"/>
        <item m="1" x="6158"/>
        <item m="1" x="6220"/>
        <item m="1" x="6258"/>
        <item m="1" x="6052"/>
        <item m="1" x="6159"/>
        <item m="1" x="6221"/>
        <item m="1" x="6260"/>
        <item m="1" x="6058"/>
        <item m="1" x="6164"/>
        <item m="1" x="6222"/>
        <item m="1" x="6261"/>
        <item m="1" x="7724"/>
        <item m="1" x="2121"/>
        <item m="1" x="3543"/>
        <item m="1" x="4818"/>
        <item m="1" x="6000"/>
        <item m="1" x="7733"/>
        <item m="1" x="2165"/>
        <item m="1" x="3560"/>
        <item m="1" x="4829"/>
        <item m="1" x="6018"/>
        <item m="1" x="7747"/>
        <item m="1" x="2207"/>
        <item m="1" x="3580"/>
        <item m="1" x="4843"/>
        <item m="1" x="6028"/>
        <item m="1" x="7773"/>
        <item m="1" x="2247"/>
        <item m="1" x="3607"/>
        <item m="1" x="4863"/>
        <item m="1" x="6048"/>
        <item m="1" x="7801"/>
        <item m="1" x="2275"/>
        <item m="1" x="3630"/>
        <item m="1" x="4885"/>
        <item m="1" x="6085"/>
        <item m="1" x="7830"/>
        <item m="1" x="2300"/>
        <item m="1" x="3654"/>
        <item m="1" x="4902"/>
        <item m="1" x="6116"/>
        <item m="1" x="7856"/>
        <item m="1" x="6955"/>
        <item m="1" x="1320"/>
        <item m="1" x="2509"/>
        <item m="1" x="3896"/>
        <item m="1" x="5106"/>
        <item m="1" x="6964"/>
        <item m="1" x="1345"/>
        <item m="1" x="2527"/>
        <item m="1" x="3914"/>
        <item m="1" x="5121"/>
        <item m="1" x="6967"/>
        <item m="1" x="1367"/>
        <item m="1" x="2543"/>
        <item m="1" x="3934"/>
        <item m="1" x="5136"/>
        <item m="1" x="6976"/>
        <item m="1" x="1381"/>
        <item m="1" x="2554"/>
        <item m="1" x="3964"/>
        <item m="1" x="5150"/>
        <item m="1" x="6987"/>
        <item m="1" x="1404"/>
        <item m="1" x="2570"/>
        <item m="1" x="4007"/>
        <item m="1" x="5177"/>
        <item m="1" x="7001"/>
        <item m="1" x="1426"/>
        <item m="1" x="2582"/>
        <item m="1" x="4043"/>
        <item m="1" x="5199"/>
        <item m="1" x="7012"/>
        <item m="1" x="1448"/>
        <item m="1" x="2597"/>
        <item m="1" x="4080"/>
        <item m="1" x="5221"/>
        <item m="1" x="7024"/>
        <item m="1" x="1465"/>
        <item m="1" x="2607"/>
        <item m="1" x="4102"/>
        <item m="1" x="7045"/>
        <item m="1" x="1490"/>
        <item m="1" x="2634"/>
        <item m="1" x="7064"/>
        <item m="1" x="1503"/>
        <item m="1" x="4770"/>
        <item m="1" x="6956"/>
        <item m="1" x="1322"/>
        <item m="1" x="2510"/>
        <item m="1" x="3897"/>
        <item m="1" x="5107"/>
        <item m="1" x="3304"/>
        <item m="1" x="3314"/>
        <item m="1" x="3320"/>
        <item m="1" x="3330"/>
        <item m="1" x="3338"/>
        <item m="1" x="3348"/>
        <item m="1" x="3353"/>
        <item m="1" x="3370"/>
        <item m="1" x="3378"/>
        <item m="1" x="1924"/>
        <item m="1" x="1932"/>
        <item m="1" x="1939"/>
        <item m="1" x="1947"/>
        <item m="1" x="1964"/>
        <item m="1" x="1970"/>
        <item m="1" x="1988"/>
        <item m="1" x="1992"/>
        <item m="1" x="2010"/>
        <item m="1" x="2015"/>
        <item m="1" x="7647"/>
        <item m="1" x="7664"/>
        <item m="1" x="7671"/>
        <item m="1" x="7687"/>
        <item m="1" x="7692"/>
        <item m="1" x="7697"/>
        <item m="1" x="7704"/>
        <item m="1" x="7713"/>
        <item m="1" x="7717"/>
        <item m="1" x="7722"/>
        <item m="1" x="6484"/>
        <item m="1" x="6502"/>
        <item m="1" x="6510"/>
        <item m="1" x="6529"/>
        <item m="1" x="6544"/>
        <item m="1" x="6563"/>
        <item m="1" x="6578"/>
        <item m="1" x="6599"/>
        <item m="1" x="6618"/>
        <item m="1" x="6624"/>
        <item m="1" x="5242"/>
        <item m="1" x="5247"/>
        <item m="1" x="5251"/>
        <item m="1" x="5258"/>
        <item m="1" x="5263"/>
        <item m="1" x="5268"/>
        <item m="1" x="5272"/>
        <item m="1" x="5280"/>
        <item m="1" x="5285"/>
        <item m="1" x="5288"/>
        <item m="1" x="4248"/>
        <item m="1" x="4255"/>
        <item m="1" x="4260"/>
        <item m="1" x="4266"/>
        <item m="1" x="4270"/>
        <item m="1" x="4275"/>
        <item m="1" x="4277"/>
        <item m="1" x="2899"/>
        <item m="1" x="2906"/>
        <item m="1" x="3396"/>
        <item m="1" x="7651"/>
        <item m="1" x="2002"/>
        <item m="1" x="6581"/>
        <item m="1" x="5960"/>
        <item m="1" x="5275"/>
        <item m="1" x="4817"/>
        <item m="1" x="1599"/>
        <item m="1" x="7760"/>
        <item m="1" x="7186"/>
        <item m="1" x="6669"/>
        <item m="1" x="5995"/>
        <item m="1" x="2785"/>
        <item m="1" x="2226"/>
        <item m="1" x="1675"/>
        <item m="1" x="7864"/>
        <item m="1" x="7255"/>
        <item m="1" x="4253"/>
        <item m="1" x="3585"/>
        <item m="1" x="2869"/>
        <item m="1" x="2326"/>
        <item m="1" x="1710"/>
        <item m="1" x="5299"/>
        <item m="1" x="4851"/>
        <item m="1" x="4281"/>
        <item m="1" x="3681"/>
        <item m="1" x="2914"/>
        <item m="1" x="6736"/>
        <item m="1" x="6032"/>
        <item m="1" x="5407"/>
        <item m="1" x="4923"/>
        <item m="1" x="4336"/>
        <item m="1" x="7927"/>
        <item m="1" x="7317"/>
        <item m="1" x="6867"/>
        <item m="1" x="6138"/>
        <item m="1" x="5568"/>
        <item m="1" x="2372"/>
        <item m="1" x="1727"/>
        <item m="1" x="1729"/>
        <item m="1" x="1733"/>
        <item m="1" x="1735"/>
        <item m="1" x="1738"/>
        <item m="1" x="7395"/>
        <item m="1" x="7407"/>
        <item m="1" x="7410"/>
        <item m="1" x="7416"/>
        <item m="1" x="7419"/>
        <item m="1" x="7423"/>
        <item m="1" x="7428"/>
        <item m="1" x="7434"/>
        <item m="1" x="7449"/>
        <item m="1" x="6233"/>
        <item m="1" x="6237"/>
        <item m="1" x="5937"/>
        <item m="1" x="5948"/>
        <item m="1" x="5965"/>
        <item m="1" x="5978"/>
        <item m="1" x="5985"/>
        <item m="1" x="5990"/>
        <item m="1" x="6059"/>
        <item m="1" x="6165"/>
        <item m="1" x="6223"/>
        <item m="1" x="6262"/>
        <item m="1" x="6068"/>
        <item m="1" x="6173"/>
        <item m="1" x="6226"/>
        <item m="1" x="6266"/>
        <item m="1" x="6075"/>
        <item m="1" x="6179"/>
        <item m="1" x="6229"/>
        <item m="1" x="6272"/>
        <item m="1" x="7748"/>
        <item m="1" x="2208"/>
        <item m="1" x="3581"/>
        <item m="1" x="4844"/>
        <item m="1" x="6029"/>
        <item m="1" x="7774"/>
        <item m="1" x="2248"/>
        <item m="1" x="3608"/>
        <item m="1" x="4864"/>
        <item m="1" x="6049"/>
        <item m="1" x="7802"/>
        <item m="1" x="2276"/>
        <item m="1" x="3631"/>
        <item m="1" x="4886"/>
        <item m="1" x="6086"/>
        <item m="1" x="7831"/>
        <item m="1" x="2301"/>
        <item m="1" x="3655"/>
        <item m="1" x="4903"/>
        <item m="1" x="6117"/>
        <item m="1" x="7857"/>
        <item m="1" x="2319"/>
        <item m="1" x="2104"/>
        <item m="1" x="2144"/>
        <item m="1" x="2191"/>
        <item m="1" x="2071"/>
        <item m="1" x="2106"/>
        <item m="1" x="2146"/>
        <item m="1" x="2193"/>
        <item m="1" x="2075"/>
        <item m="1" x="2109"/>
        <item m="1" x="2149"/>
        <item m="1" x="2195"/>
        <item m="1" x="3676"/>
        <item m="1" x="4916"/>
        <item m="1" x="6136"/>
        <item m="1" x="7885"/>
        <item m="1" x="2337"/>
        <item m="1" x="3698"/>
        <item m="1" x="4941"/>
        <item m="1" x="7912"/>
        <item m="1" x="2355"/>
        <item m="1" x="3719"/>
        <item m="1" x="2077"/>
        <item m="1" x="2111"/>
        <item m="1" x="2151"/>
        <item m="1" x="2197"/>
        <item m="1" x="2079"/>
        <item m="1" x="2113"/>
        <item m="1" x="2153"/>
        <item m="1" x="2199"/>
        <item m="1" x="6968"/>
        <item m="1" x="1368"/>
        <item m="1" x="2544"/>
        <item m="1" x="4015"/>
        <item m="1" x="4052"/>
        <item m="1" x="4089"/>
        <item m="1" x="3978"/>
        <item m="1" x="4017"/>
        <item m="1" x="4053"/>
        <item m="1" x="4090"/>
        <item m="1" x="3981"/>
        <item m="1" x="4018"/>
        <item m="1" x="4055"/>
        <item m="1" x="4091"/>
        <item m="1" x="3984"/>
        <item m="1" x="4021"/>
        <item m="1" x="4058"/>
        <item m="1" x="4092"/>
        <item m="1" x="3989"/>
        <item m="1" x="4024"/>
        <item m="1" x="4061"/>
        <item m="1" x="4093"/>
        <item m="1" x="3991"/>
        <item m="1" x="4026"/>
        <item m="1" x="4063"/>
        <item m="1" x="4094"/>
        <item m="1" x="3993"/>
        <item m="1" x="4028"/>
        <item m="1" x="4065"/>
        <item m="1" x="4095"/>
        <item m="1" x="3995"/>
        <item m="1" x="4030"/>
        <item m="1" x="4067"/>
        <item m="1" x="4096"/>
        <item m="1" x="3997"/>
        <item m="1" x="4034"/>
        <item m="1" x="4071"/>
        <item m="1" x="4099"/>
        <item m="1" x="3999"/>
        <item m="1" x="4037"/>
        <item m="1" x="4074"/>
        <item m="1" x="4100"/>
        <item m="1" x="7238"/>
        <item m="1" x="7265"/>
        <item m="1" x="7293"/>
        <item m="1" x="7219"/>
        <item m="1" x="7241"/>
        <item m="1" x="7268"/>
        <item m="1" x="7295"/>
        <item m="1" x="7220"/>
        <item m="1" x="7242"/>
        <item m="1" x="7269"/>
        <item m="1" x="7296"/>
        <item m="1" x="7221"/>
        <item m="1" x="7243"/>
        <item m="1" x="7270"/>
        <item m="1" x="7297"/>
        <item m="1" x="7222"/>
        <item m="1" x="7244"/>
        <item m="1" x="7271"/>
        <item m="1" x="7298"/>
        <item m="1" x="7225"/>
        <item m="1" x="7247"/>
        <item m="1" x="7275"/>
        <item m="1" x="7300"/>
        <item m="1" x="7226"/>
        <item m="1" x="7248"/>
        <item m="1" x="7276"/>
        <item m="1" x="7301"/>
        <item m="1" x="7228"/>
        <item m="1" x="7251"/>
        <item m="1" x="7280"/>
        <item m="1" x="7302"/>
        <item m="1" x="7229"/>
        <item m="1" x="7252"/>
        <item m="1" x="7281"/>
        <item m="1" x="7303"/>
        <item m="1" x="7230"/>
        <item m="1" x="7253"/>
        <item m="1" x="7282"/>
        <item m="1" x="7304"/>
        <item m="1" x="3935"/>
        <item m="1" x="5137"/>
        <item m="1" x="6977"/>
        <item m="1" x="1382"/>
        <item m="1" x="2555"/>
        <item m="1" x="3965"/>
        <item m="1" x="5151"/>
        <item m="1" x="6988"/>
        <item m="1" x="1405"/>
        <item m="1" x="2571"/>
        <item m="1" x="4008"/>
        <item m="1" x="5178"/>
        <item m="1" x="7002"/>
        <item m="1" x="1427"/>
        <item m="1" x="2583"/>
        <item m="1" x="4044"/>
        <item m="1" x="5200"/>
        <item m="1" x="7013"/>
        <item m="1" x="1449"/>
        <item m="1" x="2598"/>
        <item m="1" x="4081"/>
        <item m="1" x="5222"/>
        <item m="1" x="7025"/>
        <item m="1" x="1466"/>
        <item m="1" x="2608"/>
        <item m="1" x="4103"/>
        <item m="1" x="7046"/>
        <item m="1" x="1491"/>
        <item m="1" x="2635"/>
        <item m="1" x="7065"/>
        <item m="1" x="1504"/>
        <item m="1" x="4771"/>
        <item m="1" x="7082"/>
        <item m="1" x="3471"/>
        <item m="1" x="4788"/>
        <item m="1" x="2056"/>
        <item m="1" x="3496"/>
        <item m="1" x="4801"/>
        <item m="1" x="6969"/>
        <item m="1" x="1370"/>
        <item m="1" x="2545"/>
        <item m="1" x="3937"/>
        <item m="1" x="5139"/>
        <item m="1" x="5187"/>
        <item m="1" x="5209"/>
        <item m="1" x="5229"/>
        <item m="1" x="5163"/>
        <item m="1" x="5189"/>
        <item m="1" x="5210"/>
        <item m="1" x="5230"/>
        <item m="1" x="5166"/>
        <item m="1" x="5190"/>
        <item m="1" x="5212"/>
        <item m="1" x="5231"/>
        <item m="1" x="5167"/>
        <item m="1" x="5191"/>
        <item m="1" x="5213"/>
        <item m="1" x="5232"/>
        <item m="1" x="5170"/>
        <item m="1" x="5193"/>
        <item m="1" x="5215"/>
        <item m="1" x="5233"/>
        <item m="1" x="5171"/>
        <item m="1" x="5194"/>
        <item m="1" x="5216"/>
        <item m="1" x="5234"/>
        <item m="1" x="5172"/>
        <item m="1" x="5195"/>
        <item m="1" x="5217"/>
        <item m="1" x="5235"/>
        <item m="1" x="5173"/>
        <item m="1" x="5196"/>
        <item m="1" x="5218"/>
        <item m="1" x="5236"/>
        <item m="1" x="5174"/>
        <item m="1" x="5197"/>
        <item m="1" x="5219"/>
        <item m="1" x="5237"/>
        <item m="1" x="5175"/>
        <item m="1" x="5198"/>
        <item m="1" x="5220"/>
        <item m="1" x="5238"/>
        <item m="1" x="2565"/>
        <item m="1" x="2573"/>
        <item m="1" x="2578"/>
        <item m="1" x="2585"/>
        <item m="1" x="2589"/>
        <item m="1" x="2600"/>
        <item m="1" x="2604"/>
        <item m="1" x="2610"/>
        <item m="1" x="2625"/>
        <item m="1" x="1463"/>
        <item m="1" x="1472"/>
        <item m="1" x="1488"/>
        <item m="1" x="1496"/>
        <item m="1" x="1501"/>
        <item m="1" x="1508"/>
        <item m="1" x="1516"/>
        <item m="1" x="1521"/>
        <item m="1" x="1528"/>
        <item m="1" x="1543"/>
        <item m="1" x="7092"/>
        <item m="1" x="7098"/>
        <item m="1" x="7107"/>
        <item m="1" x="7113"/>
        <item m="1" x="7120"/>
        <item m="1" x="7127"/>
        <item m="1" x="7136"/>
        <item m="1" x="7146"/>
        <item m="1" x="7152"/>
        <item m="1" x="7161"/>
        <item m="1" x="5921"/>
        <item m="1" x="5926"/>
        <item m="1" x="5934"/>
        <item m="1" x="5940"/>
        <item m="1" x="5945"/>
        <item m="1" x="5949"/>
        <item m="1" x="5955"/>
        <item m="1" x="5971"/>
        <item m="1" x="5974"/>
        <item m="1" x="5979"/>
        <item m="1" x="4793"/>
        <item m="1" x="4799"/>
        <item m="1" x="4804"/>
        <item m="1" x="4807"/>
        <item m="1" x="4810"/>
        <item m="1" x="4813"/>
        <item m="1" x="4821"/>
        <item m="1" x="4824"/>
        <item m="1" x="4834"/>
        <item m="1" x="3605"/>
        <item m="1" x="3616"/>
        <item m="1" x="3627"/>
        <item m="1" x="3639"/>
        <item m="1" x="3649"/>
        <item m="1" x="1981"/>
        <item m="1" x="3418"/>
        <item m="1" x="6430"/>
        <item m="1" x="7675"/>
        <item m="1" x="2027"/>
        <item m="1" x="7412"/>
        <item m="1" x="6961"/>
        <item m="1" x="6241"/>
        <item m="1" x="5718"/>
        <item m="1" x="5093"/>
        <item m="1" x="1762"/>
        <item m="1" x="1335"/>
        <item m="1" x="7460"/>
        <item m="1" x="6992"/>
        <item m="1" x="6293"/>
        <item m="1" x="3229"/>
        <item m="1" x="2515"/>
        <item m="1" x="1868"/>
        <item m="1" x="1410"/>
        <item m="1" x="7577"/>
        <item m="1" x="4579"/>
        <item m="1" x="3899"/>
        <item m="1" x="3318"/>
        <item m="1" x="2575"/>
        <item m="1" x="1942"/>
        <item m="1" x="5756"/>
        <item m="1" x="5111"/>
        <item m="1" x="4636"/>
        <item m="1" x="4010"/>
        <item m="1" x="3383"/>
        <item m="1" x="7021"/>
        <item m="1" x="6388"/>
        <item m="1" x="5834"/>
        <item m="1" x="5181"/>
        <item m="1" x="4708"/>
        <item m="1" x="1462"/>
        <item m="1" x="7645"/>
        <item m="1" x="7091"/>
        <item m="1" x="6482"/>
        <item m="1" x="5920"/>
        <item m="1" x="2399"/>
        <item m="1" x="2403"/>
        <item m="1" x="1210"/>
        <item m="1" x="1220"/>
        <item m="1" x="1233"/>
        <item m="1" x="1243"/>
        <item m="1" x="1257"/>
        <item m="1" x="1268"/>
        <item m="1" x="1287"/>
        <item m="1" x="6952"/>
        <item m="1" x="6954"/>
        <item m="1" x="6960"/>
        <item m="1" x="6963"/>
        <item m="1" x="6965"/>
        <item m="1" x="6966"/>
        <item m="1" x="6971"/>
        <item m="1" x="6975"/>
        <item m="1" x="6983"/>
        <item m="1" x="6986"/>
        <item m="1" x="5712"/>
        <item m="1" x="5716"/>
        <item m="1" x="4819"/>
        <item m="1" x="4830"/>
        <item m="1" x="4845"/>
        <item m="1" x="4866"/>
        <item m="1" x="6062"/>
        <item m="1" x="6168"/>
        <item m="1" x="6224"/>
        <item m="1" x="6263"/>
        <item m="1" x="6073"/>
        <item m="1" x="6177"/>
        <item m="1" x="6228"/>
        <item m="1" x="6269"/>
        <item m="1" x="6077"/>
        <item m="1" x="6181"/>
        <item m="1" x="6231"/>
        <item m="1" x="6274"/>
        <item m="1" x="7764"/>
        <item m="1" x="2231"/>
        <item m="1" x="3590"/>
        <item m="1" x="4854"/>
        <item m="1" x="6040"/>
        <item m="1" x="7793"/>
        <item m="1" x="2267"/>
        <item m="1" x="3618"/>
        <item m="1" x="4876"/>
        <item m="1" x="6067"/>
        <item m="1" x="7820"/>
        <item m="1" x="2291"/>
        <item m="1" x="3641"/>
        <item m="1" x="4896"/>
        <item m="1" x="6107"/>
        <item m="1" x="7848"/>
        <item m="1" x="2317"/>
        <item m="1" x="3663"/>
        <item m="1" x="4910"/>
        <item m="1" x="6128"/>
        <item m="1" x="7878"/>
        <item m="1" x="2335"/>
        <item m="1" x="7785"/>
        <item m="1" x="7812"/>
        <item m="1" x="7841"/>
        <item m="1" x="7870"/>
        <item m="1" x="7897"/>
        <item m="1" x="7757"/>
        <item m="1" x="7786"/>
        <item m="1" x="7813"/>
        <item m="1" x="7842"/>
        <item m="1" x="7872"/>
        <item m="1" x="7898"/>
        <item m="1" x="7758"/>
        <item m="1" x="7787"/>
        <item m="1" x="7814"/>
        <item m="1" x="7843"/>
        <item m="1" x="7873"/>
        <item m="1" x="7899"/>
        <item m="1" x="3685"/>
        <item m="1" x="4934"/>
        <item m="1" x="6150"/>
        <item m="1" x="7903"/>
        <item m="1" x="5981"/>
        <item m="1" x="3705"/>
        <item m="1" x="7925"/>
        <item m="1" x="2370"/>
        <item m="1" x="3726"/>
        <item m="1" x="5587"/>
        <item m="1" x="7946"/>
        <item m="1" x="2386"/>
        <item m="1" x="4376"/>
        <item m="1" x="5617"/>
        <item m="1" x="2979"/>
        <item m="1" x="4407"/>
        <item m="1" x="5647"/>
        <item m="1" x="1722"/>
        <item m="1" x="5674"/>
        <item m="1" x="7765"/>
        <item m="1" x="2233"/>
        <item m="1" x="3592"/>
        <item m="1" x="4855"/>
        <item m="1" x="6042"/>
        <item m="1" x="7794"/>
        <item m="1" x="2268"/>
        <item m="1" x="3619"/>
        <item m="1" x="4877"/>
        <item m="1" x="6071"/>
        <item m="1" x="7821"/>
        <item m="1" x="2292"/>
        <item m="1" x="3642"/>
        <item m="1" x="4897"/>
        <item m="1" x="6109"/>
        <item m="1" x="7849"/>
        <item m="1" x="7762"/>
        <item m="1" x="7789"/>
        <item m="1" x="7816"/>
        <item m="1" x="7844"/>
        <item m="1" x="7874"/>
        <item m="1" x="7900"/>
        <item m="1" x="7763"/>
        <item m="1" x="7790"/>
        <item m="1" x="7817"/>
        <item m="1" x="7845"/>
        <item m="1" x="7875"/>
        <item m="1" x="6972"/>
        <item m="1" x="1373"/>
        <item m="1" x="2550"/>
        <item m="1" x="3943"/>
        <item m="1" x="5144"/>
        <item m="1" x="6984"/>
        <item m="1" x="2640"/>
        <item m="1" x="2661"/>
        <item m="1" x="2682"/>
        <item m="1" x="2711"/>
        <item m="1" x="2746"/>
        <item m="1" x="2614"/>
        <item m="1" x="2642"/>
        <item m="1" x="2662"/>
        <item m="1" x="2683"/>
        <item m="1" x="2713"/>
        <item m="1" x="2748"/>
        <item m="1" x="2615"/>
        <item m="1" x="2643"/>
        <item m="1" x="2663"/>
        <item m="1" x="2684"/>
        <item m="1" x="2715"/>
        <item m="1" x="2750"/>
        <item m="1" x="2616"/>
        <item m="1" x="2644"/>
        <item m="1" x="2664"/>
        <item m="1" x="2685"/>
        <item m="1" x="2716"/>
        <item m="1" x="2751"/>
        <item m="1" x="2617"/>
        <item m="1" x="2645"/>
        <item m="1" x="2665"/>
        <item m="1" x="2686"/>
        <item m="1" x="2718"/>
        <item m="1" x="2752"/>
        <item m="1" x="2618"/>
        <item m="1" x="2646"/>
        <item m="1" x="2666"/>
        <item m="1" x="2687"/>
        <item m="1" x="2719"/>
        <item m="1" x="2753"/>
        <item m="1" x="2619"/>
        <item m="1" x="2647"/>
        <item m="1" x="2667"/>
        <item m="1" x="2688"/>
        <item m="1" x="2720"/>
        <item m="1" x="2754"/>
        <item m="1" x="2620"/>
        <item m="1" x="2648"/>
        <item m="1" x="2668"/>
        <item m="1" x="2689"/>
        <item m="1" x="2721"/>
        <item m="1" x="2755"/>
        <item m="1" x="2623"/>
        <item m="1" x="2651"/>
        <item m="1" x="2671"/>
        <item m="1" x="2692"/>
        <item m="1" x="2724"/>
        <item m="1" x="2758"/>
        <item m="1" x="2626"/>
        <item m="1" x="2652"/>
        <item m="1" x="2673"/>
        <item m="1" x="2694"/>
        <item m="1" x="2728"/>
        <item m="1" x="2761"/>
        <item m="1" x="6053"/>
        <item m="1" x="6095"/>
        <item m="1" x="6120"/>
        <item m="1" x="6141"/>
        <item m="1" x="6161"/>
        <item m="1" x="6030"/>
        <item m="1" x="6054"/>
        <item m="1" x="6096"/>
        <item m="1" x="6121"/>
        <item m="1" x="6143"/>
        <item m="1" x="6162"/>
        <item m="1" x="6031"/>
        <item m="1" x="6055"/>
        <item m="1" x="6098"/>
        <item m="1" x="6122"/>
        <item m="1" x="6144"/>
        <item m="1" x="6163"/>
        <item m="1" x="6034"/>
        <item m="1" x="6060"/>
        <item m="1" x="6099"/>
        <item m="1" x="6123"/>
        <item m="1" x="6145"/>
        <item m="1" x="6166"/>
        <item m="1" x="6035"/>
        <item m="1" x="6061"/>
        <item m="1" x="6101"/>
        <item m="1" x="6124"/>
        <item m="1" x="6146"/>
        <item m="1" x="6167"/>
        <item m="1" x="6038"/>
        <item m="1" x="6065"/>
        <item m="1" x="6105"/>
        <item m="1" x="6126"/>
        <item m="1" x="6148"/>
        <item m="1" x="6170"/>
        <item m="1" x="6039"/>
        <item m="1" x="6066"/>
        <item m="1" x="6106"/>
        <item m="1" x="6127"/>
        <item m="1" x="6149"/>
        <item m="1" x="6172"/>
        <item m="1" x="6041"/>
        <item m="1" x="6070"/>
        <item m="1" x="6108"/>
        <item m="1" x="6129"/>
        <item m="1" x="6151"/>
        <item m="1" x="6175"/>
        <item m="1" x="6043"/>
        <item m="1" x="6072"/>
        <item m="1" x="6110"/>
        <item m="1" x="6130"/>
        <item m="1" x="6152"/>
        <item m="1" x="6176"/>
        <item m="1" x="6045"/>
        <item m="1" x="6074"/>
        <item m="1" x="6111"/>
        <item m="1" x="6131"/>
        <item m="1" x="6153"/>
        <item m="1" x="6178"/>
        <item m="1" x="1394"/>
        <item m="1" x="2563"/>
        <item m="1" x="3976"/>
        <item m="1" x="5160"/>
        <item m="1" x="6996"/>
        <item m="1" x="1414"/>
        <item m="1" x="2576"/>
        <item m="1" x="4014"/>
        <item m="1" x="5185"/>
        <item m="1" x="7006"/>
        <item m="1" x="1435"/>
        <item m="1" x="2588"/>
        <item m="1" x="4051"/>
        <item m="1" x="5208"/>
        <item m="1" x="7017"/>
        <item m="1" x="1455"/>
        <item m="1" x="2603"/>
        <item m="1" x="4088"/>
        <item m="1" x="5228"/>
        <item m="1" x="7034"/>
        <item m="1" x="1475"/>
        <item m="1" x="2621"/>
        <item m="1" x="4119"/>
        <item m="1" x="7057"/>
        <item m="1" x="1497"/>
        <item m="1" x="2649"/>
        <item m="1" x="4761"/>
        <item m="1" x="7072"/>
        <item m="1" x="1510"/>
        <item m="1" x="3451"/>
        <item m="1" x="4781"/>
        <item m="1" x="7089"/>
        <item m="1" x="2041"/>
        <item m="1" x="3479"/>
        <item m="1" x="4796"/>
        <item m="1" x="7702"/>
        <item m="1" x="2061"/>
        <item m="1" x="3503"/>
        <item m="1" x="4806"/>
        <item m="1" x="7029"/>
        <item m="1" x="6973"/>
        <item m="1" x="7868"/>
        <item m="1" x="3945"/>
        <item m="1" x="5146"/>
        <item m="1" x="6762"/>
        <item m="1" x="6783"/>
        <item m="1" x="2564"/>
        <item m="1" x="3977"/>
        <item m="1" x="5162"/>
        <item m="1" x="6997"/>
        <item m="1" x="1416"/>
        <item m="1" x="2577"/>
        <item m="1" x="4016"/>
        <item m="1" x="5188"/>
        <item m="1" x="7007"/>
        <item m="1" x="1437"/>
        <item m="1" x="4132"/>
        <item m="1" x="4153"/>
        <item m="1" x="4177"/>
        <item m="1" x="4209"/>
        <item m="1" x="4232"/>
        <item m="1" x="4109"/>
        <item m="1" x="4135"/>
        <item m="1" x="4155"/>
        <item m="1" x="4179"/>
        <item m="1" x="4211"/>
        <item m="1" x="4233"/>
        <item m="1" x="4110"/>
        <item m="1" x="4136"/>
        <item m="1" x="4156"/>
        <item m="1" x="4180"/>
        <item m="1" x="4212"/>
        <item m="1" x="4234"/>
        <item m="1" x="4111"/>
        <item m="1" x="4137"/>
        <item m="1" x="4157"/>
        <item m="1" x="4181"/>
        <item m="1" x="4213"/>
        <item m="1" x="4235"/>
        <item m="1" x="4112"/>
        <item m="1" x="4138"/>
        <item m="1" x="4158"/>
        <item m="1" x="4183"/>
        <item m="1" x="4215"/>
        <item m="1" x="4236"/>
        <item m="1" x="4114"/>
        <item m="1" x="4139"/>
        <item m="1" x="4160"/>
        <item m="1" x="4184"/>
        <item m="1" x="4216"/>
        <item m="1" x="4237"/>
        <item m="1" x="4116"/>
        <item m="1" x="4141"/>
        <item m="1" x="4162"/>
        <item m="1" x="4186"/>
        <item m="1" x="4218"/>
        <item m="1" x="4239"/>
        <item m="1" x="4118"/>
        <item m="1" x="4143"/>
        <item m="1" x="4163"/>
        <item m="1" x="4187"/>
        <item m="1" x="4219"/>
        <item m="1" x="4240"/>
        <item m="1" x="4120"/>
        <item m="1" x="4144"/>
        <item m="1" x="4165"/>
        <item m="1" x="4189"/>
        <item m="1" x="4220"/>
        <item m="1" x="4241"/>
        <item m="1" x="4121"/>
        <item m="1" x="4145"/>
        <item m="1" x="4166"/>
        <item m="1" x="4190"/>
        <item m="1" x="4221"/>
        <item m="1" x="4242"/>
        <item m="1" x="1933"/>
        <item m="1" x="1940"/>
        <item m="1" x="1948"/>
        <item m="1" x="1965"/>
        <item m="1" x="1971"/>
        <item m="1" x="1989"/>
        <item m="1" x="1993"/>
        <item m="1" x="2011"/>
        <item m="1" x="2016"/>
        <item m="1" x="7648"/>
        <item m="1" x="7665"/>
        <item m="1" x="7672"/>
        <item m="1" x="7688"/>
        <item m="1" x="7693"/>
        <item m="1" x="7698"/>
        <item m="1" x="7705"/>
        <item m="1" x="7714"/>
        <item m="1" x="7718"/>
        <item m="1" x="7723"/>
        <item m="1" x="6485"/>
        <item m="1" x="6503"/>
        <item m="1" x="6511"/>
        <item m="1" x="6530"/>
        <item m="1" x="6545"/>
        <item m="1" x="6564"/>
        <item m="1" x="6579"/>
        <item m="1" x="6600"/>
        <item m="1" x="6619"/>
        <item m="1" x="6625"/>
        <item m="1" x="5243"/>
        <item m="1" x="5248"/>
        <item m="1" x="5252"/>
        <item m="1" x="5259"/>
        <item m="1" x="5264"/>
        <item m="1" x="5269"/>
        <item m="1" x="5273"/>
        <item m="1" x="5281"/>
        <item m="1" x="5286"/>
        <item m="1" x="5289"/>
        <item m="1" x="4249"/>
        <item m="1" x="4256"/>
        <item m="1" x="4261"/>
        <item m="1" x="4267"/>
        <item m="1" x="4271"/>
        <item m="1" x="4276"/>
        <item m="1" x="4278"/>
        <item m="1" x="2900"/>
        <item m="1" x="2907"/>
        <item m="1" x="2910"/>
        <item m="1" x="7652"/>
        <item m="1" x="2003"/>
        <item m="1" x="3438"/>
        <item m="1" x="5147"/>
        <item m="1" x="6448"/>
        <item m="1" x="7694"/>
        <item m="1" x="2049"/>
        <item m="1" x="7761"/>
        <item m="1" x="7187"/>
        <item m="1" x="6670"/>
        <item m="1" x="5996"/>
        <item m="1" x="2786"/>
        <item m="1" x="2227"/>
        <item m="1" x="1676"/>
        <item m="1" x="7865"/>
        <item m="1" x="7256"/>
        <item m="1" x="4254"/>
        <item m="1" x="3586"/>
        <item m="1" x="2870"/>
        <item m="1" x="2327"/>
        <item m="1" x="1711"/>
        <item m="1" x="5300"/>
        <item m="1" x="4852"/>
        <item m="1" x="4282"/>
        <item m="1" x="3682"/>
        <item m="1" x="2915"/>
        <item m="1" x="6737"/>
        <item m="1" x="6033"/>
        <item m="1" x="5408"/>
        <item m="1" x="4924"/>
        <item m="1" x="4337"/>
        <item m="1" x="7928"/>
        <item m="1" x="7318"/>
        <item m="1" x="6868"/>
        <item m="1" x="6139"/>
        <item m="1" x="5569"/>
        <item m="1" x="2373"/>
        <item m="1" x="1720"/>
        <item m="1" x="7994"/>
        <item m="1" x="7366"/>
        <item m="1" x="6949"/>
        <item m="1" x="3728"/>
        <item m="1" x="1730"/>
        <item m="1" x="1734"/>
        <item m="1" x="1736"/>
        <item m="1" x="1739"/>
        <item m="1" x="7396"/>
        <item m="1" x="7408"/>
        <item m="1" x="7411"/>
        <item m="1" x="7417"/>
        <item m="1" x="7420"/>
        <item m="1" x="7424"/>
        <item m="1" x="7429"/>
        <item m="1" x="7435"/>
        <item m="1" x="7450"/>
        <item m="1" x="6234"/>
        <item m="1" x="6238"/>
        <item m="1" x="6240"/>
        <item m="1" x="6244"/>
        <item m="1" x="6247"/>
        <item m="1" x="6250"/>
        <item m="1" x="6255"/>
        <item m="1" x="6264"/>
        <item m="1" x="6282"/>
        <item m="1" x="6289"/>
        <item m="1" x="5088"/>
        <item m="1" x="5092"/>
        <item m="1" x="3665"/>
        <item m="1" x="3687"/>
        <item m="1" x="6069"/>
        <item m="1" x="6174"/>
        <item m="1" x="6227"/>
        <item m="1" x="6267"/>
        <item m="1" x="6076"/>
        <item m="1" x="6180"/>
        <item m="1" x="6230"/>
        <item m="1" x="6273"/>
        <item m="1" x="6079"/>
        <item m="1" x="6183"/>
        <item m="1" x="6232"/>
        <item m="1" x="6276"/>
        <item m="1" x="7775"/>
        <item m="1" x="2249"/>
        <item m="1" x="3609"/>
        <item m="1" x="4865"/>
        <item m="1" x="6050"/>
        <item m="1" x="7803"/>
        <item m="1" x="2277"/>
        <item m="1" x="3632"/>
        <item m="1" x="4887"/>
        <item m="1" x="6087"/>
        <item m="1" x="7832"/>
        <item m="1" x="2302"/>
        <item m="1" x="3656"/>
        <item m="1" x="4904"/>
        <item m="1" x="6118"/>
        <item m="1" x="7858"/>
        <item m="1" x="2320"/>
        <item m="1" x="3677"/>
        <item m="1" x="4917"/>
        <item m="1" x="6137"/>
        <item m="1" x="7886"/>
        <item m="1" x="2338"/>
        <item m="1" x="3699"/>
        <item m="1" x="6689"/>
        <item m="1" x="6717"/>
        <item m="1" x="6747"/>
        <item m="1" x="6789"/>
        <item m="1" x="6831"/>
        <item m="1" x="6861"/>
        <item m="1" x="6889"/>
        <item m="1" x="6665"/>
        <item m="1" x="6692"/>
        <item m="1" x="6720"/>
        <item m="1" x="6749"/>
        <item m="1" x="6792"/>
        <item m="1" x="6832"/>
        <item m="1" x="6862"/>
        <item m="1" x="6890"/>
        <item m="1" x="6667"/>
        <item m="1" x="6694"/>
        <item m="1" x="6722"/>
        <item m="1" x="6752"/>
        <item m="1" x="6795"/>
        <item m="1" x="6833"/>
        <item m="1" x="6863"/>
        <item m="1" x="6891"/>
        <item m="1" x="4942"/>
        <item m="1" x="7913"/>
        <item m="1" x="2356"/>
        <item m="1" x="3720"/>
        <item m="1" x="7935"/>
        <item m="1" x="2380"/>
        <item m="1" x="5604"/>
        <item m="1" x="7957"/>
        <item m="1" x="6672"/>
        <item m="1" x="6698"/>
        <item m="1" x="6725"/>
        <item m="1" x="6754"/>
        <item m="1" x="6797"/>
        <item m="1" x="6835"/>
        <item m="1" x="6864"/>
        <item m="1" x="6892"/>
        <item m="1" x="6674"/>
        <item m="1" x="6700"/>
        <item m="1" x="6727"/>
        <item m="1" x="6756"/>
        <item m="1" x="6799"/>
        <item m="1" x="6978"/>
        <item m="1" x="1383"/>
        <item m="1" x="2556"/>
        <item m="1" x="1559"/>
        <item m="1" x="1583"/>
        <item m="1" x="1609"/>
        <item m="1" x="1627"/>
        <item m="1" x="1646"/>
        <item m="1" x="1662"/>
        <item m="1" x="1680"/>
        <item m="1" x="1564"/>
        <item m="1" x="1533"/>
        <item m="1" x="1560"/>
        <item m="1" x="1584"/>
        <item m="1" x="1610"/>
        <item m="1" x="1628"/>
        <item m="1" x="1647"/>
        <item m="1" x="1663"/>
        <item m="1" x="1681"/>
        <item m="1" x="1534"/>
        <item m="1" x="1561"/>
        <item m="1" x="1585"/>
        <item m="1" x="1611"/>
        <item m="1" x="1629"/>
        <item m="1" x="1648"/>
        <item m="1" x="1664"/>
        <item m="1" x="1682"/>
        <item m="1" x="1535"/>
        <item m="1" x="1562"/>
        <item m="1" x="1586"/>
        <item m="1" x="1612"/>
        <item m="1" x="1630"/>
        <item m="1" x="1649"/>
        <item m="1" x="1665"/>
        <item m="1" x="1684"/>
        <item m="1" x="1536"/>
        <item m="1" x="1563"/>
        <item m="1" x="1587"/>
        <item m="1" x="1613"/>
        <item m="1" x="1631"/>
        <item m="1" x="1650"/>
        <item m="1" x="1666"/>
        <item m="1" x="1685"/>
        <item m="1" x="1537"/>
        <item m="1" x="1565"/>
        <item m="1" x="1588"/>
        <item m="1" x="1614"/>
        <item m="1" x="1632"/>
        <item m="1" x="1651"/>
        <item m="1" x="1667"/>
        <item m="1" x="1686"/>
        <item m="1" x="1538"/>
        <item m="1" x="1566"/>
        <item m="1" x="1589"/>
        <item m="1" x="1615"/>
        <item m="1" x="1633"/>
        <item m="1" x="1652"/>
        <item m="1" x="1668"/>
        <item m="1" x="1687"/>
        <item m="1" x="1539"/>
        <item m="1" x="1567"/>
        <item m="1" x="1590"/>
        <item m="1" x="1616"/>
        <item m="1" x="1634"/>
        <item m="1" x="1653"/>
        <item m="1" x="1669"/>
        <item m="1" x="1688"/>
        <item m="1" x="1542"/>
        <item m="1" x="1570"/>
        <item m="1" x="1593"/>
        <item m="1" x="1619"/>
        <item m="1" x="1636"/>
        <item m="1" x="1654"/>
        <item m="1" x="1670"/>
        <item m="1" x="1689"/>
        <item m="1" x="1544"/>
        <item m="1" x="1571"/>
        <item m="1" x="1595"/>
        <item m="1" x="1622"/>
        <item m="1" x="1640"/>
        <item m="1" x="1657"/>
        <item m="1" x="1673"/>
        <item m="1" x="1692"/>
        <item m="1" x="4914"/>
        <item m="1" x="4945"/>
        <item m="1" x="4971"/>
        <item m="1" x="4999"/>
        <item m="1" x="5022"/>
        <item m="1" x="5041"/>
        <item m="1" x="5058"/>
        <item m="1" x="5074"/>
        <item m="1" x="4921"/>
        <item m="1" x="4947"/>
        <item m="1" x="4973"/>
        <item m="1" x="5001"/>
        <item m="1" x="5024"/>
        <item m="1" x="5042"/>
        <item m="1" x="5060"/>
        <item m="1" x="5075"/>
        <item m="1" x="4922"/>
        <item m="1" x="4948"/>
        <item m="1" x="4974"/>
        <item m="1" x="5002"/>
        <item m="1" x="5025"/>
        <item m="1" x="5043"/>
        <item m="1" x="5061"/>
        <item m="1" x="5076"/>
        <item m="1" x="4925"/>
        <item m="1" x="4951"/>
        <item m="1" x="4975"/>
        <item m="1" x="5003"/>
        <item m="1" x="5026"/>
        <item m="1" x="5044"/>
        <item m="1" x="5062"/>
        <item m="1" x="5077"/>
        <item m="1" x="4926"/>
        <item m="1" x="4952"/>
        <item m="1" x="4976"/>
        <item m="1" x="5004"/>
        <item m="1" x="5027"/>
        <item m="1" x="5045"/>
        <item m="1" x="5063"/>
        <item m="1" x="5078"/>
        <item m="1" x="4928"/>
        <item m="1" x="4955"/>
        <item m="1" x="4980"/>
        <item m="1" x="5005"/>
        <item m="1" x="5028"/>
        <item m="1" x="5046"/>
        <item m="1" x="5064"/>
        <item m="1" x="5079"/>
        <item m="1" x="4929"/>
        <item m="1" x="4956"/>
        <item m="1" x="4981"/>
        <item m="1" x="5006"/>
        <item m="1" x="5029"/>
        <item m="1" x="5047"/>
        <item m="1" x="5065"/>
        <item m="1" x="5081"/>
        <item m="1" x="4930"/>
        <item m="1" x="4958"/>
        <item m="1" x="4984"/>
        <item m="1" x="5009"/>
        <item m="1" x="5032"/>
        <item m="1" x="5050"/>
        <item m="1" x="5068"/>
        <item m="1" x="5082"/>
        <item m="1" x="4931"/>
        <item m="1" x="4959"/>
        <item m="1" x="4985"/>
        <item m="1" x="5010"/>
        <item m="1" x="5033"/>
        <item m="1" x="5051"/>
        <item m="1" x="5069"/>
        <item m="1" x="5083"/>
        <item m="1" x="4933"/>
        <item m="1" x="4960"/>
        <item m="1" x="4987"/>
        <item m="1" x="5011"/>
        <item m="1" x="5034"/>
        <item m="1" x="5052"/>
        <item m="1" x="5070"/>
        <item m="1" x="5084"/>
        <item m="1" x="3966"/>
        <item m="1" x="5152"/>
        <item m="1" x="6989"/>
        <item m="1" x="1406"/>
        <item m="1" x="2572"/>
        <item m="1" x="4009"/>
        <item m="1" x="5179"/>
        <item m="1" x="7003"/>
        <item m="1" x="1428"/>
        <item m="1" x="2584"/>
        <item m="1" x="4045"/>
        <item m="1" x="5201"/>
        <item m="1" x="7014"/>
        <item m="1" x="1450"/>
        <item m="1" x="2599"/>
        <item m="1" x="4082"/>
        <item m="1" x="5223"/>
        <item m="1" x="7026"/>
        <item m="1" x="1467"/>
        <item m="1" x="2609"/>
        <item m="1" x="4104"/>
        <item m="1" x="7047"/>
        <item m="1" x="1492"/>
        <item m="1" x="2636"/>
        <item m="1" x="7066"/>
        <item m="1" x="1505"/>
        <item m="1" x="4772"/>
        <item m="1" x="7083"/>
        <item m="1" x="3472"/>
        <item m="1" x="4789"/>
        <item m="1" x="2057"/>
        <item m="1" x="3497"/>
        <item m="1" x="4802"/>
        <item m="1" x="7711"/>
        <item m="1" x="2083"/>
        <item m="1" x="3519"/>
        <item m="1" x="4808"/>
        <item m="1" x="6979"/>
        <item m="1" x="1385"/>
        <item m="1" x="2557"/>
        <item m="1" x="3968"/>
        <item m="1" x="5154"/>
        <item m="1" x="2734"/>
        <item m="1" x="2766"/>
        <item m="1" x="2789"/>
        <item m="1" x="2813"/>
        <item m="1" x="2836"/>
        <item m="1" x="2857"/>
        <item m="1" x="2876"/>
        <item m="1" x="2701"/>
        <item m="1" x="2737"/>
        <item m="1" x="2769"/>
        <item m="1" x="2792"/>
        <item m="1" x="2816"/>
        <item m="1" x="2837"/>
        <item m="1" x="2858"/>
        <item m="1" x="2877"/>
        <item m="1" x="2702"/>
        <item m="1" x="2738"/>
        <item m="1" x="2770"/>
        <item m="1" x="2793"/>
        <item m="1" x="2817"/>
        <item m="1" x="2838"/>
        <item m="1" x="2859"/>
        <item m="1" x="2878"/>
        <item m="1" x="2703"/>
        <item m="1" x="2739"/>
        <item m="1" x="2771"/>
        <item m="1" x="2794"/>
        <item m="1" x="2818"/>
        <item m="1" x="2839"/>
        <item m="1" x="2860"/>
        <item m="1" x="2880"/>
        <item m="1" x="2704"/>
        <item m="1" x="2740"/>
        <item m="1" x="2772"/>
        <item m="1" x="2795"/>
        <item m="1" x="2819"/>
        <item m="1" x="2840"/>
        <item m="1" x="2861"/>
        <item m="1" x="2881"/>
        <item m="1" x="2706"/>
        <item m="1" x="2741"/>
        <item m="1" x="2774"/>
        <item m="1" x="2796"/>
        <item m="1" x="2820"/>
        <item m="1" x="2841"/>
        <item m="1" x="2862"/>
        <item m="1" x="2882"/>
        <item m="1" x="2707"/>
        <item m="1" x="2742"/>
        <item m="1" x="2775"/>
        <item m="1" x="2797"/>
        <item m="1" x="2821"/>
        <item m="1" x="2842"/>
        <item m="1" x="2863"/>
        <item m="1" x="2883"/>
        <item m="1" x="2708"/>
        <item m="1" x="2743"/>
        <item m="1" x="2776"/>
        <item m="1" x="2798"/>
        <item m="1" x="2822"/>
        <item m="1" x="2843"/>
        <item m="1" x="2864"/>
        <item m="1" x="2884"/>
        <item m="1" x="2712"/>
        <item m="1" x="2747"/>
        <item m="1" x="2779"/>
        <item m="1" x="2799"/>
        <item m="1" x="2823"/>
        <item m="1" x="2844"/>
        <item m="1" x="2865"/>
        <item m="1" x="2886"/>
        <item m="1" x="2714"/>
        <item m="1" x="2749"/>
        <item m="1" x="2780"/>
        <item m="1" x="2800"/>
        <item m="1" x="2824"/>
        <item m="1" x="2845"/>
        <item m="1" x="2866"/>
        <item m="1" x="2887"/>
        <item m="1" x="6135"/>
        <item m="1" x="7015"/>
        <item m="1" x="7018"/>
        <item m="1" x="7028"/>
        <item m="1" x="7038"/>
        <item m="1" x="7050"/>
        <item m="1" x="7060"/>
        <item m="1" x="7068"/>
        <item m="1" x="7077"/>
        <item m="1" x="7085"/>
        <item m="1" x="5805"/>
        <item m="1" x="5825"/>
        <item m="1" x="5831"/>
        <item m="1" x="5840"/>
        <item m="1" x="5849"/>
        <item m="1" x="5858"/>
        <item m="1" x="5867"/>
        <item m="1" x="5882"/>
        <item m="1" x="5895"/>
        <item m="1" x="5913"/>
        <item m="1" x="4677"/>
        <item m="1" x="4694"/>
        <item m="1" x="4706"/>
        <item m="1" x="4721"/>
        <item m="1" x="4731"/>
        <item m="1" x="4743"/>
        <item m="1" x="4753"/>
        <item m="1" x="4760"/>
        <item m="1" x="4769"/>
        <item m="1" x="4780"/>
        <item m="1" x="3432"/>
        <item m="1" x="3447"/>
        <item m="1" x="3457"/>
        <item m="1" x="3476"/>
        <item m="1" x="3485"/>
        <item m="1" x="3499"/>
        <item m="1" x="3507"/>
        <item m="1" x="3522"/>
        <item m="1" x="3528"/>
        <item m="1" x="3541"/>
        <item m="1" x="2093"/>
        <item m="1" x="2117"/>
        <item m="1" x="2132"/>
        <item m="1" x="2159"/>
        <item m="1" x="2177"/>
        <item m="1" x="2202"/>
        <item m="1" x="2219"/>
        <item m="1" x="2243"/>
        <item m="1" x="2260"/>
        <item m="1" x="2271"/>
        <item m="1" x="7770"/>
        <item m="1" x="7791"/>
        <item m="1" x="7798"/>
        <item m="1" x="7818"/>
        <item m="1" x="7827"/>
        <item m="1" x="7846"/>
        <item m="1" x="7853"/>
        <item m="1" x="7876"/>
        <item m="1" x="7882"/>
        <item m="1" x="7901"/>
        <item m="1" x="6678"/>
        <item m="1" x="6702"/>
        <item m="1" x="6708"/>
        <item m="1" x="6729"/>
        <item m="1" x="6738"/>
        <item m="1" x="6758"/>
        <item m="1" x="6767"/>
        <item m="1" x="6801"/>
        <item m="1" x="6808"/>
        <item m="1" x="5245"/>
        <item m="1" x="4792"/>
        <item m="1" x="4229"/>
        <item m="1" x="3558"/>
        <item m="1" x="7154"/>
        <item m="1" x="6622"/>
        <item m="1" x="5976"/>
        <item m="1" x="5287"/>
        <item m="1" x="4828"/>
        <item m="1" x="1624"/>
        <item m="1" x="7788"/>
        <item m="1" x="7198"/>
        <item m="1" x="6695"/>
        <item m="1" x="6015"/>
        <item m="1" x="2804"/>
        <item m="1" x="2265"/>
        <item m="1" x="1693"/>
        <item m="1" x="7891"/>
        <item m="1" x="7283"/>
        <item m="1" x="4264"/>
        <item m="1" x="3613"/>
        <item m="1" x="2890"/>
        <item m="1" x="2343"/>
        <item m="1" x="1715"/>
        <item m="1" x="5303"/>
        <item m="1" x="4873"/>
        <item m="1" x="4292"/>
        <item m="1" x="3701"/>
        <item m="1" x="2918"/>
        <item m="1" x="6765"/>
        <item m="1" x="6056"/>
        <item m="1" x="5450"/>
        <item m="1" x="4949"/>
        <item m="1" x="4354"/>
        <item m="1" x="7948"/>
        <item m="1" x="3278"/>
        <item m="1" x="3289"/>
        <item m="1" x="3306"/>
        <item m="1" x="3322"/>
        <item m="1" x="3340"/>
        <item m="1" x="3359"/>
        <item m="1" x="3279"/>
        <item m="1" x="3290"/>
        <item m="1" x="3307"/>
        <item m="1" x="3323"/>
        <item m="1" x="3341"/>
        <item m="1" x="3360"/>
        <item m="1" x="3233"/>
        <item m="1" x="3280"/>
        <item m="1" x="3291"/>
        <item m="1" x="3308"/>
        <item m="1" x="3324"/>
        <item m="1" x="3342"/>
        <item m="1" x="3361"/>
        <item m="1" x="3235"/>
        <item m="1" x="3281"/>
        <item m="1" x="3292"/>
        <item m="1" x="3309"/>
        <item m="1" x="3325"/>
        <item m="1" x="3343"/>
        <item m="1" x="3362"/>
        <item m="1" x="3236"/>
        <item m="1" x="3282"/>
        <item m="1" x="3293"/>
        <item m="1" x="3310"/>
        <item m="1" x="3326"/>
        <item m="1" x="3344"/>
        <item m="1" x="3363"/>
        <item m="1" x="3237"/>
        <item m="1" x="3283"/>
        <item m="1" x="3294"/>
        <item m="1" x="3311"/>
        <item m="1" x="3327"/>
        <item m="1" x="3345"/>
        <item m="1" x="3364"/>
        <item m="1" x="3238"/>
        <item m="1" x="3284"/>
        <item m="1" x="3295"/>
        <item m="1" x="3312"/>
        <item m="1" x="3328"/>
        <item m="1" x="3346"/>
        <item m="1" x="3367"/>
        <item m="1" x="3239"/>
        <item m="1" x="4487"/>
        <item m="1" x="3183"/>
        <item m="1" x="3194"/>
        <item m="1" x="3285"/>
        <item m="1" x="3297"/>
        <item m="1" x="3315"/>
        <item m="1" x="3331"/>
        <item m="1" x="3349"/>
        <item m="1" x="3371"/>
        <item m="1" x="3240"/>
        <item m="1" x="3286"/>
        <item m="1" x="3298"/>
        <item m="1" x="3316"/>
        <item m="1" x="3332"/>
        <item m="1" x="3350"/>
        <item m="1" x="3372"/>
        <item m="1" x="3241"/>
        <item m="1" x="3287"/>
        <item m="1" x="3299"/>
        <item m="1" x="3317"/>
        <item m="1" x="3334"/>
        <item m="1" x="3351"/>
        <item m="1" x="3374"/>
        <item m="1" x="6480"/>
        <item m="1" x="6505"/>
        <item m="1" x="6536"/>
        <item m="1" x="6571"/>
        <item m="1" x="6610"/>
        <item m="1" x="6633"/>
        <item m="1" x="6648"/>
        <item m="1" x="6663"/>
        <item m="1" x="6690"/>
        <item m="1" x="6718"/>
        <item m="1" x="6481"/>
        <item m="1" x="6506"/>
        <item m="1" x="6538"/>
        <item m="1" x="5725"/>
        <item m="1" x="5799"/>
        <item m="1" x="5887"/>
        <item m="1" x="5953"/>
        <item m="1" x="5992"/>
        <item m="1" x="6078"/>
        <item m="1" x="6182"/>
        <item m="1" x="5726"/>
        <item m="1" x="5800"/>
        <item m="1" x="5888"/>
        <item m="1" x="5954"/>
        <item m="1" x="5997"/>
        <item m="1" x="6080"/>
        <item m="1" x="6185"/>
        <item m="1" x="5679"/>
        <item m="1" x="5727"/>
        <item m="1" x="5804"/>
        <item m="1" x="5894"/>
        <item m="1" x="5956"/>
        <item m="1" x="5998"/>
        <item m="1" x="6084"/>
        <item m="1" x="6188"/>
        <item m="1" x="5682"/>
        <item m="1" x="5731"/>
        <item m="1" x="5807"/>
        <item m="1" x="6641"/>
        <item m="1" x="7822"/>
        <item m="1" x="2297"/>
        <item m="1" x="3645"/>
        <item m="1" x="4899"/>
        <item m="1" x="6656"/>
        <item m="1" x="7850"/>
        <item m="1" x="2318"/>
        <item m="1" x="3664"/>
        <item m="1" x="4912"/>
        <item m="1" x="6680"/>
        <item m="1" x="7879"/>
        <item m="1" x="2336"/>
        <item m="1" x="3686"/>
        <item m="1" x="4937"/>
        <item m="1" x="6710"/>
        <item m="1" x="7906"/>
        <item m="1" x="2353"/>
        <item m="1" x="3707"/>
        <item m="1" x="4964"/>
        <item m="1" x="6740"/>
        <item m="1" x="7929"/>
        <item m="1" x="2375"/>
        <item m="1" x="3729"/>
        <item m="1" x="4992"/>
        <item m="1" x="6770"/>
        <item m="1" x="7950"/>
        <item m="1" x="2389"/>
        <item m="1" x="3748"/>
        <item m="1" x="5015"/>
        <item m="1" x="6812"/>
        <item m="1" x="7970"/>
        <item m="1" x="2396"/>
        <item m="1" x="3763"/>
        <item m="1" x="5036"/>
        <item m="1" x="6844"/>
        <item m="1" x="7978"/>
        <item m="1" x="5722"/>
        <item m="1" x="6998"/>
        <item m="1" x="1423"/>
        <item m="1" x="2580"/>
        <item m="1" x="4031"/>
        <item m="1" x="5742"/>
        <item m="1" x="7008"/>
        <item m="1" x="1444"/>
        <item m="1" x="2594"/>
        <item m="1" x="4068"/>
        <item m="1" x="5754"/>
        <item m="1" x="7019"/>
        <item m="1" x="1461"/>
        <item m="1" x="2606"/>
        <item m="1" x="4097"/>
        <item m="1" x="5771"/>
        <item m="1" x="7039"/>
        <item m="1" x="1483"/>
        <item m="1" x="2628"/>
        <item m="1" x="4122"/>
        <item m="1" x="5792"/>
        <item m="1" x="7061"/>
        <item m="1" x="1499"/>
        <item m="1" x="2654"/>
        <item m="1" x="4146"/>
        <item m="1" x="5819"/>
        <item m="1" x="7078"/>
        <item m="1" x="1514"/>
        <item m="1" x="2675"/>
        <item m="1" x="4167"/>
        <item m="1" x="5836"/>
        <item m="1" x="7094"/>
        <item m="1" x="1525"/>
        <item m="1" x="2695"/>
        <item m="1" x="4192"/>
        <item m="1" x="5855"/>
        <item m="1" x="7109"/>
        <item m="1" x="1551"/>
        <item m="1" x="2729"/>
        <item m="1" x="4224"/>
        <item m="1" x="5877"/>
        <item m="1" x="7122"/>
        <item m="1" x="1576"/>
        <item m="1" x="2763"/>
        <item m="1" x="5909"/>
        <item m="1" x="7139"/>
        <item m="1" x="1601"/>
        <item m="1" x="5723"/>
        <item m="1" x="7000"/>
        <item m="1" x="1424"/>
        <item m="1" x="2581"/>
        <item m="1" x="4035"/>
        <item m="1" x="4108"/>
        <item m="1" x="4127"/>
        <item m="1" x="4134"/>
        <item m="1" x="4149"/>
        <item m="1" x="4154"/>
        <item m="1" x="4170"/>
        <item m="1" x="4178"/>
        <item m="1" x="4195"/>
        <item m="1" x="4210"/>
        <item m="1" x="2693"/>
        <item m="1" x="2699"/>
        <item m="1" x="2726"/>
        <item m="1" x="2735"/>
        <item m="1" x="2759"/>
        <item m="1" x="2767"/>
        <item m="1" x="2782"/>
        <item m="1" x="2790"/>
        <item m="1" x="2802"/>
        <item m="1" x="2814"/>
        <item m="1" x="1620"/>
        <item m="1" x="1625"/>
        <item m="1" x="1638"/>
        <item m="1" x="1644"/>
        <item m="1" x="1655"/>
        <item m="1" x="1660"/>
        <item m="1" x="1671"/>
        <item m="1" x="1678"/>
        <item m="1" x="1690"/>
        <item m="1" x="1696"/>
        <item m="1" x="7195"/>
        <item m="1" x="7199"/>
        <item m="1" x="7207"/>
        <item m="1" x="7211"/>
        <item m="1" x="7223"/>
        <item m="1" x="7232"/>
        <item m="1" x="7245"/>
        <item m="1" x="7259"/>
        <item m="1" x="7272"/>
        <item m="1" x="7286"/>
        <item m="1" x="6016"/>
        <item m="1" x="6021"/>
        <item m="1" x="6026"/>
        <item m="1" x="6036"/>
        <item m="1" x="6046"/>
        <item m="1" x="6063"/>
        <item m="1" x="6081"/>
        <item m="1" x="6102"/>
        <item m="1" x="6112"/>
        <item m="1" x="4935"/>
        <item m="1" x="4953"/>
        <item m="1" x="4962"/>
        <item m="1" x="4977"/>
        <item m="1" x="4989"/>
        <item m="1" x="6433"/>
        <item m="1" x="7676"/>
        <item m="1" x="2029"/>
        <item m="1" x="3465"/>
        <item m="1" x="3985"/>
        <item m="1" x="5168"/>
        <item m="1" x="6472"/>
        <item m="1" x="7708"/>
        <item m="1" x="2072"/>
        <item m="1" x="1791"/>
        <item m="1" x="1359"/>
        <item m="1" x="7498"/>
        <item m="1" x="7004"/>
        <item m="1" x="6335"/>
        <item m="1" x="3275"/>
        <item m="1" x="2532"/>
        <item m="1" x="1898"/>
        <item m="1" x="1431"/>
        <item m="1" x="7607"/>
        <item m="1" x="4597"/>
        <item m="1" x="3916"/>
        <item m="1" x="3335"/>
        <item m="1" x="2586"/>
        <item m="1" x="1967"/>
        <item m="1" x="5775"/>
        <item m="1" x="5129"/>
        <item m="1" x="4647"/>
        <item m="1" x="4046"/>
        <item m="1" x="3403"/>
        <item m="1" x="7042"/>
        <item m="1" x="6421"/>
        <item m="1" x="5853"/>
        <item m="1" x="5203"/>
        <item m="1" x="4732"/>
        <item m="1" x="1486"/>
        <item m="1" x="7668"/>
        <item m="1" x="7105"/>
        <item m="1" x="6507"/>
        <item m="1" x="5932"/>
        <item m="1" x="2631"/>
        <item m="1" x="2020"/>
        <item m="1" x="1548"/>
        <item m="1" x="7726"/>
        <item m="1" x="7165"/>
        <item m="1" x="3836"/>
        <item m="1" x="3841"/>
        <item m="1" x="2496"/>
        <item m="1" x="2507"/>
        <item m="1" x="2513"/>
        <item m="1" x="2525"/>
        <item m="1" x="2530"/>
        <item m="1" x="2541"/>
        <item m="1" x="2548"/>
        <item m="1" x="1386"/>
        <item m="1" x="1399"/>
        <item m="1" x="1407"/>
        <item m="1" x="1419"/>
        <item m="1" x="1429"/>
        <item m="1" x="1442"/>
        <item m="1" x="1451"/>
        <item m="1" x="1459"/>
        <item m="1" x="1468"/>
        <item m="1" x="1481"/>
        <item m="1" x="7022"/>
        <item m="1" x="7032"/>
        <item m="1" x="7390"/>
        <item m="1" x="7406"/>
        <item m="1" x="7415"/>
        <item m="1" x="7422"/>
        <item m="1" x="5680"/>
        <item m="1" x="5729"/>
        <item m="1" x="5806"/>
        <item m="1" x="5897"/>
        <item m="1" x="5958"/>
        <item m="1" x="6002"/>
        <item m="1" x="6088"/>
        <item m="1" x="6190"/>
        <item m="1" x="5684"/>
        <item m="1" x="5733"/>
        <item m="1" x="5810"/>
        <item m="1" x="5901"/>
        <item m="1" x="5962"/>
        <item m="1" x="6004"/>
        <item m="1" x="6090"/>
        <item m="1" x="6193"/>
        <item m="1" x="5689"/>
        <item m="1" x="5738"/>
        <item m="1" x="5816"/>
        <item m="1" x="5904"/>
        <item m="1" x="5967"/>
        <item m="1" x="6008"/>
        <item m="1" x="6093"/>
        <item m="1" x="6198"/>
        <item m="1" x="5696"/>
        <item m="1" x="5743"/>
        <item m="1" x="5821"/>
        <item m="1" x="6704"/>
        <item m="1" x="7896"/>
        <item m="1" x="2349"/>
        <item m="1" x="3703"/>
        <item m="1" x="4957"/>
        <item m="1" x="6731"/>
        <item m="1" x="7922"/>
        <item m="1" x="2366"/>
        <item m="1" x="3723"/>
        <item m="1" x="4982"/>
        <item m="1" x="6760"/>
        <item m="1" x="7943"/>
        <item m="1" x="2382"/>
        <item m="1" x="3742"/>
        <item m="1" x="5007"/>
        <item m="1" x="6803"/>
        <item m="1" x="7966"/>
        <item m="1" x="2393"/>
        <item m="1" x="3757"/>
        <item m="1" x="5030"/>
        <item m="1" x="6837"/>
        <item m="1" x="7974"/>
        <item m="1" x="2400"/>
        <item m="1" x="3765"/>
        <item m="1" x="3781"/>
        <item m="1" x="3799"/>
        <item m="1" x="3818"/>
        <item m="1" x="3831"/>
        <item m="1" x="3750"/>
        <item m="1" x="3767"/>
        <item m="1" x="3783"/>
        <item m="1" x="3802"/>
        <item m="1" x="3821"/>
        <item m="1" x="3832"/>
        <item m="1" x="3751"/>
        <item m="1" x="3768"/>
        <item m="1" x="3784"/>
        <item m="1" x="3803"/>
        <item m="1" x="3822"/>
        <item m="1" x="3833"/>
        <item m="1" x="3774"/>
        <item m="1" x="5048"/>
        <item m="1" x="6865"/>
        <item m="1" x="7992"/>
        <item m="1" x="2406"/>
        <item m="1" x="3790"/>
        <item m="1" x="5066"/>
        <item m="1" x="6893"/>
        <item m="1" x="2411"/>
        <item m="1" x="3809"/>
        <item m="1" x="6915"/>
        <item m="1" x="1208"/>
        <item m="1" x="3752"/>
        <item m="1" x="3769"/>
        <item m="1" x="3785"/>
        <item m="1" x="3804"/>
        <item m="1" x="3823"/>
        <item m="1" x="3834"/>
        <item m="1" x="3754"/>
        <item m="1" x="3771"/>
        <item m="1" x="3786"/>
        <item m="1" x="3805"/>
        <item m="1" x="3824"/>
        <item m="1" x="3835"/>
        <item m="1" x="5761"/>
        <item m="1" x="7030"/>
        <item m="1" x="1470"/>
        <item m="1" x="5338"/>
        <item m="1" x="5372"/>
        <item m="1" x="5415"/>
        <item m="1" x="5462"/>
        <item m="1" x="5508"/>
        <item m="1" x="5307"/>
        <item m="1" x="5340"/>
        <item m="1" x="5374"/>
        <item m="1" x="5417"/>
        <item m="1" x="5465"/>
        <item m="1" x="5511"/>
        <item m="1" x="5309"/>
        <item m="1" x="5342"/>
        <item m="1" x="5376"/>
        <item m="1" x="5419"/>
        <item m="1" x="5468"/>
        <item m="1" x="5514"/>
        <item m="1" x="5311"/>
        <item m="1" x="5345"/>
        <item m="1" x="5379"/>
        <item m="1" x="5422"/>
        <item m="1" x="5471"/>
        <item m="1" x="5517"/>
        <item m="1" x="5314"/>
        <item m="1" x="5348"/>
        <item m="1" x="5382"/>
        <item m="1" x="5426"/>
        <item m="1" x="5475"/>
        <item m="1" x="5521"/>
        <item m="1" x="5317"/>
        <item m="1" x="5351"/>
        <item m="1" x="5385"/>
        <item m="1" x="5429"/>
        <item m="1" x="5478"/>
        <item m="1" x="5524"/>
        <item m="1" x="5320"/>
        <item m="1" x="5354"/>
        <item m="1" x="5390"/>
        <item m="1" x="5434"/>
        <item m="1" x="5482"/>
        <item m="1" x="5527"/>
        <item m="1" x="5323"/>
        <item m="1" x="5357"/>
        <item m="1" x="5393"/>
        <item m="1" x="5437"/>
        <item m="1" x="5485"/>
        <item m="1" x="5530"/>
        <item m="1" x="5326"/>
        <item m="1" x="5361"/>
        <item m="1" x="5397"/>
        <item m="1" x="5441"/>
        <item m="1" x="5489"/>
        <item m="1" x="5535"/>
        <item m="1" x="5329"/>
        <item m="1" x="5364"/>
        <item m="1" x="5400"/>
        <item m="1" x="5444"/>
        <item m="1" x="5492"/>
        <item m="1" x="5538"/>
        <item m="1" x="1798"/>
        <item m="1" x="1822"/>
        <item m="1" x="1850"/>
        <item m="1" x="1882"/>
        <item m="1" x="1905"/>
        <item m="1" x="1773"/>
        <item m="1" x="1800"/>
        <item m="1" x="1824"/>
        <item m="1" x="1853"/>
        <item m="1" x="1884"/>
        <item m="1" x="1907"/>
        <item m="1" x="1775"/>
        <item m="1" x="1802"/>
        <item m="1" x="1826"/>
        <item m="1" x="1855"/>
        <item m="1" x="1886"/>
        <item m="1" x="1909"/>
        <item m="1" x="1777"/>
        <item m="1" x="1804"/>
        <item m="1" x="1828"/>
        <item m="1" x="1857"/>
        <item m="1" x="1889"/>
        <item m="1" x="1911"/>
        <item m="1" x="1781"/>
        <item m="1" x="1807"/>
        <item m="1" x="1831"/>
        <item m="1" x="1860"/>
        <item m="1" x="1892"/>
        <item m="1" x="1913"/>
        <item m="1" x="1783"/>
        <item m="1" x="1809"/>
        <item m="1" x="1834"/>
        <item m="1" x="1864"/>
        <item m="1" x="1895"/>
        <item m="1" x="1916"/>
        <item m="1" x="1786"/>
        <item m="1" x="1811"/>
        <item m="1" x="1835"/>
        <item m="1" x="1865"/>
        <item m="1" x="1896"/>
        <item m="1" x="1917"/>
        <item m="1" x="1787"/>
        <item m="1" x="1812"/>
        <item m="1" x="1836"/>
        <item m="1" x="1867"/>
        <item m="1" x="1897"/>
        <item m="1" x="1918"/>
        <item m="1" x="1788"/>
        <item m="1" x="1813"/>
        <item m="1" x="1839"/>
        <item m="1" x="1869"/>
        <item m="1" x="1900"/>
        <item m="1" x="1919"/>
        <item m="1" x="1790"/>
        <item m="1" x="1815"/>
        <item m="1" x="1842"/>
        <item m="1" x="1870"/>
        <item m="1" x="1901"/>
        <item m="1" x="1920"/>
        <item m="1" x="2612"/>
        <item m="1" x="4105"/>
        <item m="1" x="5780"/>
        <item m="1" x="7052"/>
        <item m="1" x="1493"/>
        <item m="1" x="2638"/>
        <item m="1" x="4129"/>
        <item m="1" x="5801"/>
        <item m="1" x="7069"/>
        <item m="1" x="1506"/>
        <item m="1" x="2659"/>
        <item m="1" x="4151"/>
        <item m="1" x="5828"/>
        <item m="1" x="7086"/>
        <item m="1" x="1519"/>
        <item m="1" x="2680"/>
        <item m="1" x="4174"/>
        <item m="1" x="5845"/>
        <item m="1" x="7100"/>
        <item m="1" x="1540"/>
        <item m="1" x="2709"/>
        <item m="1" x="4207"/>
        <item m="1" x="5863"/>
        <item m="1" x="7116"/>
        <item m="1" x="1568"/>
        <item m="1" x="2744"/>
        <item m="1" x="4230"/>
        <item m="1" x="5889"/>
        <item m="1" x="7129"/>
        <item m="1" x="1591"/>
        <item m="1" x="2777"/>
        <item m="1" x="5918"/>
        <item m="1" x="7148"/>
        <item m="1" x="1617"/>
        <item m="1" x="3561"/>
        <item m="1" x="5930"/>
        <item m="1" x="7163"/>
        <item m="1" x="2211"/>
        <item m="1" x="3582"/>
        <item m="1" x="5943"/>
        <item m="1" x="7778"/>
        <item m="1" x="2252"/>
        <item m="1" x="3610"/>
        <item m="1" x="5763"/>
        <item m="1" x="7031"/>
        <item m="1" x="1471"/>
        <item m="1" x="2613"/>
        <item m="1" x="4107"/>
        <item m="1" x="6811"/>
        <item m="1" x="6843"/>
        <item m="1" x="6873"/>
        <item m="1" x="6899"/>
        <item m="1" x="6924"/>
        <item m="1" x="6773"/>
        <item m="1" x="6815"/>
        <item m="1" x="6847"/>
        <item m="1" x="6876"/>
        <item m="1" x="6902"/>
        <item m="1" x="6927"/>
        <item m="1" x="6775"/>
        <item m="1" x="6817"/>
        <item m="1" x="6849"/>
        <item m="1" x="6878"/>
        <item m="1" x="6904"/>
        <item m="1" x="6930"/>
        <item m="1" x="6776"/>
        <item m="1" x="6818"/>
        <item m="1" x="6850"/>
        <item m="1" x="6879"/>
        <item m="1" x="6905"/>
        <item m="1" x="6931"/>
        <item m="1" x="6777"/>
        <item m="1" x="6819"/>
        <item m="1" x="6851"/>
        <item m="1" x="6880"/>
        <item m="1" x="6906"/>
        <item m="1" x="6932"/>
        <item m="1" x="6778"/>
        <item m="1" x="6821"/>
        <item m="1" x="6852"/>
        <item m="1" x="6881"/>
        <item m="1" x="6907"/>
        <item m="1" x="6934"/>
        <item m="1" x="6780"/>
        <item m="1" x="6825"/>
        <item m="1" x="6856"/>
        <item m="1" x="6884"/>
        <item m="1" x="6909"/>
        <item m="1" x="6936"/>
        <item m="1" x="6782"/>
        <item m="1" x="6826"/>
        <item m="1" x="6857"/>
        <item m="1" x="6885"/>
        <item m="1" x="6911"/>
        <item m="1" x="6937"/>
        <item m="1" x="6785"/>
        <item m="1" x="6827"/>
        <item m="1" x="6858"/>
        <item m="1" x="6886"/>
        <item m="1" x="6912"/>
        <item m="1" x="6938"/>
        <item m="1" x="6787"/>
        <item m="1" x="6829"/>
        <item m="1" x="6859"/>
        <item m="1" x="6887"/>
        <item m="1" x="6913"/>
        <item m="1" x="6940"/>
        <item m="1" x="3448"/>
        <item m="1" x="3458"/>
        <item m="1" x="3477"/>
        <item m="1" x="3486"/>
        <item m="1" x="3500"/>
        <item m="1" x="3508"/>
        <item m="1" x="3523"/>
        <item m="1" x="3529"/>
        <item m="1" x="3542"/>
        <item m="1" x="2094"/>
        <item m="1" x="2118"/>
        <item m="1" x="2133"/>
        <item m="1" x="2160"/>
        <item m="1" x="2178"/>
        <item m="1" x="2203"/>
        <item m="1" x="2220"/>
        <item m="1" x="2244"/>
        <item m="1" x="2261"/>
        <item m="1" x="2272"/>
        <item m="1" x="7771"/>
        <item m="1" x="7792"/>
        <item m="1" x="7799"/>
        <item m="1" x="7819"/>
        <item m="1" x="7828"/>
        <item m="1" x="7847"/>
        <item m="1" x="7854"/>
        <item m="1" x="7877"/>
        <item m="1" x="7883"/>
        <item m="1" x="7902"/>
        <item m="1" x="6679"/>
        <item m="1" x="6703"/>
        <item m="1" x="6709"/>
        <item m="1" x="6730"/>
        <item m="1" x="6739"/>
        <item m="1" x="6759"/>
        <item m="1" x="6768"/>
        <item m="1" x="6802"/>
        <item m="1" x="6809"/>
        <item m="1" x="6836"/>
        <item m="1" x="5334"/>
        <item m="1" x="5359"/>
        <item m="1" x="5369"/>
        <item m="1" x="5395"/>
        <item m="1" x="5410"/>
        <item m="1" x="5439"/>
        <item m="1" x="5452"/>
        <item m="1" x="5487"/>
        <item m="1" x="5497"/>
        <item m="1" x="5532"/>
        <item m="1" x="4332"/>
        <item m="1" x="4338"/>
        <item m="1" x="4350"/>
        <item m="1" x="4356"/>
        <item m="1" x="4379"/>
        <item m="1" x="4383"/>
        <item m="1" x="4410"/>
        <item m="1" x="3068"/>
        <item m="1" x="3078"/>
        <item m="1" x="5148"/>
        <item m="1" x="6451"/>
        <item m="1" x="7695"/>
        <item m="1" x="2051"/>
        <item m="1" x="3491"/>
        <item m="1" x="2579"/>
        <item m="1" x="4022"/>
        <item m="1" x="5192"/>
        <item m="1" x="6496"/>
        <item m="1" x="7719"/>
        <item m="1" x="2107"/>
        <item m="1" x="2266"/>
        <item m="1" x="1694"/>
        <item m="1" x="7892"/>
        <item m="1" x="7284"/>
        <item m="1" x="4265"/>
        <item m="1" x="3614"/>
        <item m="1" x="2891"/>
        <item m="1" x="2344"/>
        <item m="1" x="1716"/>
        <item m="1" x="5304"/>
        <item m="1" x="4874"/>
        <item m="1" x="4293"/>
        <item m="1" x="3702"/>
        <item m="1" x="2919"/>
        <item m="1" x="6766"/>
        <item m="1" x="6057"/>
        <item m="1" x="5451"/>
        <item m="1" x="4950"/>
        <item m="1" x="4355"/>
        <item m="1" x="7949"/>
        <item m="1" x="7335"/>
        <item m="1" x="6895"/>
        <item m="1" x="6157"/>
        <item m="1" x="5605"/>
        <item m="1" x="2388"/>
        <item m="1" x="1723"/>
        <item m="1" x="7379"/>
        <item m="1" x="6951"/>
        <item m="1" x="3747"/>
        <item m="1" x="3011"/>
        <item m="1" x="2413"/>
        <item m="1" x="1742"/>
        <item m="1" x="1281"/>
        <item m="1" x="5014"/>
        <item m="1" x="3195"/>
        <item m="1" x="3223"/>
        <item m="1" x="3234"/>
        <item m="1" x="3269"/>
        <item m="1" x="1832"/>
        <item m="1" x="1844"/>
        <item m="1" x="1862"/>
        <item m="1" x="1876"/>
        <item m="1" x="1893"/>
        <item m="1" x="1902"/>
        <item m="1" x="1914"/>
        <item m="1" x="1921"/>
        <item m="1" x="1930"/>
        <item m="1" x="7544"/>
        <item m="1" x="7563"/>
        <item m="1" x="7573"/>
        <item m="1" x="7589"/>
        <item m="1" x="7603"/>
        <item m="1" x="7619"/>
        <item m="1" x="7635"/>
        <item m="1" x="7641"/>
        <item m="1" x="7658"/>
        <item m="1" x="7667"/>
        <item m="1" x="6402"/>
        <item m="1" x="6417"/>
        <item m="1" x="6243"/>
        <item m="1" x="6249"/>
        <item m="1" x="5683"/>
        <item m="1" x="5732"/>
        <item m="1" x="5808"/>
        <item m="1" x="5899"/>
        <item m="1" x="5961"/>
        <item m="1" x="6003"/>
        <item m="1" x="6089"/>
        <item m="1" x="6191"/>
        <item m="1" x="5688"/>
        <item m="1" x="5737"/>
        <item m="1" x="5815"/>
        <item m="1" x="5903"/>
        <item m="1" x="5964"/>
        <item m="1" x="6006"/>
        <item m="1" x="6092"/>
        <item m="1" x="6195"/>
        <item m="1" x="5693"/>
        <item m="1" x="5741"/>
        <item m="1" x="5818"/>
        <item m="1" x="5907"/>
        <item m="1" x="5969"/>
        <item m="1" x="6010"/>
        <item m="1" x="6097"/>
        <item m="1" x="6201"/>
        <item m="1" x="5701"/>
        <item m="1" x="5748"/>
        <item m="1" x="5824"/>
        <item m="1" x="6711"/>
        <item m="1" x="7907"/>
        <item m="1" x="2354"/>
        <item m="1" x="3708"/>
        <item m="1" x="4965"/>
        <item m="1" x="6741"/>
        <item m="1" x="7930"/>
        <item m="1" x="2376"/>
        <item m="1" x="3730"/>
        <item m="1" x="4993"/>
        <item m="1" x="6771"/>
        <item m="1" x="7951"/>
        <item m="1" x="2390"/>
        <item m="1" x="3749"/>
        <item m="1" x="5016"/>
        <item m="1" x="6813"/>
        <item m="1" x="7971"/>
        <item m="1" x="2397"/>
        <item m="1" x="3764"/>
        <item m="1" x="5037"/>
        <item m="1" x="6845"/>
        <item m="1" x="7979"/>
        <item m="1" x="2404"/>
        <item m="1" x="2423"/>
        <item m="1" x="2439"/>
        <item m="1" x="2459"/>
        <item m="1" x="2478"/>
        <item m="1" x="2500"/>
        <item m="1" x="2518"/>
        <item m="1" x="2535"/>
        <item m="1" x="2416"/>
        <item m="1" x="2425"/>
        <item m="1" x="2441"/>
        <item m="1" x="2461"/>
        <item m="1" x="2480"/>
        <item m="1" x="2502"/>
        <item m="1" x="2521"/>
        <item m="1" x="2538"/>
        <item m="1" x="2417"/>
        <item m="1" x="2426"/>
        <item m="1" x="2442"/>
        <item m="1" x="2462"/>
        <item m="1" x="2481"/>
        <item m="1" x="2504"/>
        <item m="1" x="2523"/>
        <item m="1" x="2539"/>
        <item m="1" x="3780"/>
        <item m="1" x="5055"/>
        <item m="1" x="6874"/>
        <item m="1" x="7996"/>
        <item m="1" x="2409"/>
        <item m="1" x="3798"/>
        <item m="1" x="6900"/>
        <item m="1" x="1197"/>
        <item m="1" x="2420"/>
        <item m="1" x="6925"/>
        <item m="1" x="1211"/>
        <item m="1" x="2418"/>
        <item m="1" x="2427"/>
        <item m="1" x="2443"/>
        <item m="1" x="2463"/>
        <item m="1" x="2482"/>
        <item m="1" x="2505"/>
        <item m="1" x="2524"/>
        <item m="1" x="2540"/>
        <item m="1" x="2419"/>
        <item m="1" x="2428"/>
        <item m="1" x="2444"/>
        <item m="1" x="2464"/>
        <item m="1" x="2483"/>
        <item m="1" x="2506"/>
        <item m="1" x="5772"/>
        <item m="1" x="7040"/>
        <item m="1" x="1484"/>
        <item m="1" x="4312"/>
        <item m="1" x="4324"/>
        <item m="1" x="4340"/>
        <item m="1" x="4367"/>
        <item m="1" x="4397"/>
        <item m="1" x="4433"/>
        <item m="1" x="4471"/>
        <item m="1" x="4506"/>
        <item m="1" x="4295"/>
        <item m="1" x="4313"/>
        <item m="1" x="4325"/>
        <item m="1" x="4341"/>
        <item m="1" x="4369"/>
        <item m="1" x="4399"/>
        <item m="1" x="4436"/>
        <item m="1" x="4473"/>
        <item m="1" x="4296"/>
        <item m="1" x="4314"/>
        <item m="1" x="4326"/>
        <item m="1" x="4343"/>
        <item m="1" x="4371"/>
        <item m="1" x="4401"/>
        <item m="1" x="4438"/>
        <item m="1" x="4475"/>
        <item m="1" x="4297"/>
        <item m="1" x="4315"/>
        <item m="1" x="4327"/>
        <item m="1" x="4344"/>
        <item m="1" x="4372"/>
        <item m="1" x="4402"/>
        <item m="1" x="4439"/>
        <item m="1" x="4476"/>
        <item m="1" x="4299"/>
        <item m="1" x="4317"/>
        <item m="1" x="4328"/>
        <item m="1" x="4346"/>
        <item m="1" x="4374"/>
        <item m="1" x="4405"/>
        <item m="1" x="4442"/>
        <item m="1" x="4479"/>
        <item m="1" x="4300"/>
        <item m="1" x="4318"/>
        <item m="1" x="4329"/>
        <item m="1" x="4347"/>
        <item m="1" x="4375"/>
        <item m="1" x="4406"/>
        <item m="1" x="4443"/>
        <item m="1" x="4480"/>
        <item m="1" x="4301"/>
        <item m="1" x="4319"/>
        <item m="1" x="4330"/>
        <item m="1" x="4348"/>
        <item m="1" x="4377"/>
        <item m="1" x="4408"/>
        <item m="1" x="4444"/>
        <item m="1" x="4481"/>
        <item m="1" x="4302"/>
        <item m="1" x="4320"/>
        <item m="1" x="4331"/>
        <item m="1" x="4349"/>
        <item m="1" x="4378"/>
        <item m="1" x="4409"/>
        <item m="1" x="4445"/>
        <item m="1" x="4482"/>
        <item m="1" x="4304"/>
        <item m="1" x="4321"/>
        <item m="1" x="4333"/>
        <item m="1" x="4351"/>
        <item m="1" x="4380"/>
        <item m="1" x="4413"/>
        <item m="1" x="4449"/>
        <item m="1" x="4486"/>
        <item m="1" x="4305"/>
        <item m="1" x="4322"/>
        <item m="1" x="4334"/>
        <item m="1" x="4352"/>
        <item m="1" x="4381"/>
        <item m="1" x="4414"/>
        <item m="1" x="4450"/>
        <item m="1" x="4488"/>
        <item m="1" x="7473"/>
        <item m="1" x="7474"/>
        <item m="1" x="7476"/>
        <item m="1" x="7477"/>
        <item m="1" x="7479"/>
        <item m="1" x="7481"/>
        <item m="1" x="7484"/>
        <item m="1" x="7486"/>
        <item m="1" x="7488"/>
        <item m="1" x="7510"/>
        <item m="1" x="7537"/>
        <item m="1" x="7567"/>
        <item m="1" x="7597"/>
        <item m="1" x="7629"/>
        <item m="1" x="7653"/>
        <item m="1" x="7677"/>
        <item m="1" x="7478"/>
        <item m="1" x="7511"/>
        <item m="1" x="7539"/>
        <item m="1" x="7569"/>
        <item m="1" x="7599"/>
        <item m="1" x="7631"/>
        <item m="1" x="7654"/>
        <item m="1" x="7678"/>
        <item m="1" x="7480"/>
        <item m="1" x="7512"/>
        <item m="1" x="7541"/>
        <item m="1" x="7570"/>
        <item m="1" x="7600"/>
        <item m="1" x="7632"/>
        <item m="1" x="7655"/>
        <item m="1" x="7679"/>
        <item m="1" x="7482"/>
        <item m="1" x="7513"/>
        <item m="1" x="7542"/>
        <item m="1" x="7571"/>
        <item m="1" x="7601"/>
        <item m="1" x="7633"/>
        <item m="1" x="7656"/>
        <item m="1" x="7680"/>
        <item m="1" x="4342"/>
        <item m="1" x="4699"/>
        <item m="1" x="7485"/>
        <item m="1" x="7514"/>
        <item m="1" x="7543"/>
        <item m="1" x="7572"/>
        <item m="1" x="7602"/>
        <item m="1" x="7634"/>
        <item m="1" x="7657"/>
        <item m="1" x="7681"/>
        <item m="1" x="5581"/>
        <item m="1" x="5908"/>
        <item m="1" x="7487"/>
        <item m="1" x="7516"/>
        <item m="1" x="7545"/>
        <item m="1" x="7574"/>
        <item m="1" x="7604"/>
        <item m="1" x="7636"/>
        <item m="1" x="7659"/>
        <item m="1" x="7682"/>
        <item m="1" x="7489"/>
        <item m="1" x="7517"/>
        <item m="1" x="7546"/>
        <item m="1" x="7575"/>
        <item m="1" x="7605"/>
        <item m="1" x="7637"/>
        <item m="1" x="7660"/>
        <item m="1" x="7683"/>
        <item m="1" x="7490"/>
        <item m="1" x="7518"/>
        <item m="1" x="7547"/>
        <item m="1" x="7576"/>
        <item m="1" x="7606"/>
        <item m="1" x="7638"/>
        <item m="1" x="7661"/>
        <item m="1" x="7684"/>
        <item m="1" x="7491"/>
        <item m="1" x="7519"/>
        <item m="1" x="7550"/>
        <item m="1" x="7578"/>
        <item m="1" x="7609"/>
        <item m="1" x="7639"/>
        <item m="1" x="7662"/>
        <item m="1" x="7685"/>
        <item m="1" x="7493"/>
        <item m="1" x="7522"/>
        <item m="1" x="7553"/>
        <item m="1" x="7579"/>
        <item m="1" x="7610"/>
        <item m="1" x="7640"/>
        <item m="1" x="7666"/>
        <item m="1" x="7689"/>
        <item m="1" x="4198"/>
        <item m="1" x="4199"/>
        <item m="1" x="4201"/>
        <item m="1" x="4203"/>
        <item m="1" x="4205"/>
        <item m="1" x="2629"/>
        <item m="1" x="4123"/>
        <item m="1" x="5793"/>
        <item m="1" x="7062"/>
        <item m="1" x="1500"/>
        <item m="1" x="2655"/>
        <item m="1" x="4147"/>
        <item m="1" x="5820"/>
        <item m="1" x="7079"/>
        <item m="1" x="1515"/>
        <item m="1" x="2676"/>
        <item m="1" x="4168"/>
        <item m="1" x="5837"/>
        <item m="1" x="7095"/>
        <item m="1" x="1526"/>
        <item m="1" x="2696"/>
        <item m="1" x="4193"/>
        <item m="1" x="5856"/>
        <item m="1" x="7110"/>
        <item m="1" x="1552"/>
        <item m="1" x="2730"/>
        <item m="1" x="4225"/>
        <item m="1" x="5878"/>
        <item m="1" x="7123"/>
        <item m="1" x="1577"/>
        <item m="1" x="2764"/>
        <item m="1" x="5910"/>
        <item m="1" x="7140"/>
        <item m="1" x="1602"/>
        <item m="1" x="5925"/>
        <item m="1" x="7155"/>
        <item m="1" x="3571"/>
        <item m="1" x="5939"/>
        <item m="1" x="2235"/>
        <item m="1" x="3594"/>
        <item m="1" x="7795"/>
        <item m="1" x="2269"/>
        <item m="1" x="3620"/>
        <item m="1" x="5774"/>
        <item m="1" x="7041"/>
        <item m="1" x="1485"/>
        <item m="1" x="2630"/>
        <item m="1" x="4125"/>
        <item m="1" x="5498"/>
        <item m="1" x="5546"/>
        <item m="1" x="5579"/>
        <item m="1" x="5611"/>
        <item m="1" x="5641"/>
        <item m="1" x="5667"/>
        <item m="1" x="5692"/>
        <item m="1" x="5710"/>
        <item m="1" x="5454"/>
        <item m="1" x="5500"/>
        <item m="1" x="5547"/>
        <item m="1" x="5580"/>
        <item m="1" x="5612"/>
        <item m="1" x="5642"/>
        <item m="1" x="5669"/>
        <item m="1" x="5694"/>
        <item m="1" x="5455"/>
        <item m="1" x="5501"/>
        <item m="1" x="5548"/>
        <item m="1" x="5582"/>
        <item m="1" x="5613"/>
        <item m="1" x="5643"/>
        <item m="1" x="5670"/>
        <item m="1" x="5695"/>
        <item m="1" x="5456"/>
        <item m="1" x="5502"/>
        <item m="1" x="5549"/>
        <item m="1" x="5583"/>
        <item m="1" x="5614"/>
        <item m="1" x="5644"/>
        <item m="1" x="5671"/>
        <item m="1" x="5698"/>
        <item m="1" x="5457"/>
        <item m="1" x="5503"/>
        <item m="1" x="5550"/>
        <item m="1" x="5585"/>
        <item m="1" x="5615"/>
        <item m="1" x="5645"/>
        <item m="1" x="5672"/>
        <item m="1" x="5700"/>
        <item m="1" x="5458"/>
        <item m="1" x="5504"/>
        <item m="1" x="5551"/>
        <item m="1" x="5586"/>
        <item m="1" x="5616"/>
        <item m="1" x="5646"/>
        <item m="1" x="5673"/>
        <item m="1" x="5702"/>
        <item m="1" x="5459"/>
        <item m="1" x="5505"/>
        <item m="1" x="5552"/>
        <item m="1" x="5588"/>
        <item m="1" x="5618"/>
        <item m="1" x="5648"/>
        <item m="1" x="5675"/>
        <item m="1" x="5703"/>
        <item m="1" x="5460"/>
        <item m="1" x="5506"/>
        <item m="1" x="5553"/>
        <item m="1" x="5589"/>
        <item m="1" x="5620"/>
        <item m="1" x="5649"/>
        <item m="1" x="5676"/>
        <item m="1" x="5705"/>
        <item m="1" x="5463"/>
        <item m="1" x="5509"/>
        <item m="1" x="5554"/>
        <item m="1" x="5590"/>
        <item m="1" x="5621"/>
        <item m="1" x="5650"/>
        <item m="1" x="5677"/>
        <item m="1" x="5706"/>
        <item m="1" x="5466"/>
        <item m="1" x="5512"/>
        <item m="1" x="5555"/>
        <item m="1" x="5591"/>
        <item m="1" x="5622"/>
        <item m="1" x="5651"/>
        <item m="1" x="5678"/>
        <item m="1" x="5707"/>
        <item m="1" x="1878"/>
        <item m="1" x="1879"/>
        <item m="1" x="1880"/>
        <item m="1" x="7515"/>
        <item m="1" x="7520"/>
        <item m="1" x="4206"/>
        <item m="1" x="7257"/>
        <item m="1" x="2700"/>
        <item m="1" x="2727"/>
        <item m="1" x="2736"/>
        <item m="1" x="2760"/>
        <item m="1" x="2768"/>
        <item m="1" x="2783"/>
        <item m="1" x="2791"/>
        <item m="1" x="2803"/>
        <item m="1" x="2815"/>
        <item m="1" x="1621"/>
        <item m="1" x="1626"/>
        <item m="1" x="1639"/>
        <item m="1" x="1645"/>
        <item m="1" x="1656"/>
        <item m="1" x="1661"/>
        <item m="1" x="1672"/>
        <item m="1" x="1679"/>
        <item m="1" x="1691"/>
        <item m="1" x="1697"/>
        <item m="1" x="7196"/>
        <item m="1" x="7200"/>
        <item m="1" x="7208"/>
        <item m="1" x="7212"/>
        <item m="1" x="7224"/>
        <item m="1" x="7233"/>
        <item m="1" x="7246"/>
        <item m="1" x="7260"/>
        <item m="1" x="7273"/>
        <item m="1" x="7287"/>
        <item m="1" x="6012"/>
        <item m="1" x="6017"/>
        <item m="1" x="6022"/>
        <item m="1" x="6027"/>
        <item m="1" x="6037"/>
        <item m="1" x="6047"/>
        <item m="1" x="6064"/>
        <item m="1" x="6082"/>
        <item m="1" x="6103"/>
        <item m="1" x="6113"/>
        <item m="1" x="4898"/>
        <item m="1" x="4909"/>
        <item m="1" x="4911"/>
        <item m="1" x="4927"/>
        <item m="1" x="4936"/>
        <item m="1" x="4954"/>
        <item m="1" x="4963"/>
        <item m="1" x="4978"/>
        <item m="1" x="4990"/>
        <item m="1" x="3760"/>
        <item m="1" x="3772"/>
        <item m="1" x="3777"/>
        <item m="1" x="3787"/>
        <item m="1" x="3794"/>
        <item m="1" x="3986"/>
        <item m="1" x="5169"/>
        <item m="1" x="6473"/>
        <item m="1" x="7709"/>
        <item m="1" x="2073"/>
        <item m="1" x="3514"/>
        <item m="1" x="1441"/>
        <item m="1" x="2592"/>
        <item m="1" x="4059"/>
        <item m="1" x="5214"/>
        <item m="1" x="6523"/>
        <item m="1" x="7729"/>
        <item m="1" x="2147"/>
        <item m="1" x="3276"/>
        <item m="1" x="2533"/>
        <item m="1" x="1899"/>
        <item m="1" x="1432"/>
        <item m="1" x="7608"/>
        <item m="1" x="4598"/>
        <item m="1" x="3917"/>
        <item m="1" x="3336"/>
        <item m="1" x="2587"/>
        <item m="1" x="1968"/>
        <item m="1" x="5776"/>
        <item m="1" x="5130"/>
        <item m="1" x="4648"/>
        <item m="1" x="4047"/>
        <item m="1" x="3404"/>
        <item m="1" x="7043"/>
        <item m="1" x="6422"/>
        <item m="1" x="5854"/>
        <item m="1" x="5204"/>
        <item m="1" x="4733"/>
        <item m="1" x="1487"/>
        <item m="1" x="7669"/>
        <item m="1" x="7106"/>
        <item m="1" x="6508"/>
        <item m="1" x="5933"/>
        <item m="1" x="2632"/>
        <item m="1" x="2021"/>
        <item m="1" x="1549"/>
        <item m="1" x="7727"/>
        <item m="1" x="7166"/>
        <item m="1" x="4126"/>
        <item m="1" x="3456"/>
        <item m="1" x="2725"/>
        <item m="1" x="2131"/>
        <item m="1" x="1637"/>
        <item m="1" x="2508"/>
        <item m="1" x="2514"/>
        <item m="1" x="2526"/>
        <item m="1" x="2531"/>
        <item m="1" x="2542"/>
        <item m="1" x="2549"/>
        <item m="1" x="1387"/>
        <item m="1" x="1400"/>
        <item m="1" x="1408"/>
        <item m="1" x="1420"/>
        <item m="1" x="1430"/>
        <item m="1" x="1443"/>
        <item m="1" x="1452"/>
        <item m="1" x="1460"/>
        <item m="1" x="1469"/>
        <item m="1" x="1482"/>
        <item m="1" x="7023"/>
        <item m="1" x="7033"/>
        <item m="1" x="7044"/>
        <item m="1" x="7056"/>
        <item m="1" x="7063"/>
        <item m="1" x="7071"/>
        <item m="1" x="7081"/>
        <item m="1" x="7088"/>
        <item m="1" x="7097"/>
        <item m="1" x="7103"/>
        <item m="1" x="5835"/>
        <item m="1" x="5844"/>
        <item m="1" x="5685"/>
        <item m="1" x="5734"/>
        <item m="1" x="5811"/>
        <item m="1" x="5902"/>
        <item m="1" x="5963"/>
        <item m="1" x="6005"/>
        <item m="1" x="6091"/>
        <item m="1" x="6194"/>
        <item m="1" x="5690"/>
        <item m="1" x="5739"/>
        <item m="1" x="5817"/>
        <item m="1" x="5905"/>
        <item m="1" x="5968"/>
        <item m="1" x="6009"/>
        <item m="1" x="6094"/>
        <item m="1" x="6199"/>
        <item m="1" x="5697"/>
        <item m="1" x="5744"/>
        <item m="1" x="5822"/>
        <item m="1" x="5911"/>
        <item m="1" x="5970"/>
        <item m="1" x="6011"/>
        <item m="1" x="6100"/>
        <item m="1" x="6203"/>
        <item m="1" x="5704"/>
        <item m="1" x="5750"/>
        <item m="1" x="5826"/>
        <item m="1" x="6732"/>
        <item m="1" x="7923"/>
        <item m="1" x="2367"/>
        <item m="1" x="3724"/>
        <item m="1" x="4983"/>
        <item m="1" x="6761"/>
        <item m="1" x="7944"/>
        <item m="1" x="2383"/>
        <item m="1" x="3743"/>
        <item m="1" x="5008"/>
        <item m="1" x="6804"/>
        <item m="1" x="7967"/>
        <item m="1" x="2394"/>
        <item m="1" x="3758"/>
        <item m="1" x="5031"/>
        <item m="1" x="6838"/>
        <item m="1" x="7975"/>
        <item m="1" x="2401"/>
        <item m="1" x="3775"/>
        <item m="1" x="5049"/>
        <item m="1" x="6866"/>
        <item m="1" x="7993"/>
        <item m="1" x="2407"/>
        <item m="1" x="1310"/>
        <item m="1" x="1334"/>
        <item m="1" x="1358"/>
        <item m="1" x="1372"/>
        <item m="1" x="1393"/>
        <item m="1" x="1413"/>
        <item m="1" x="1434"/>
        <item m="1" x="1454"/>
        <item m="1" x="1474"/>
        <item m="1" x="1283"/>
        <item m="1" x="1313"/>
        <item m="1" x="1337"/>
        <item m="1" x="1361"/>
        <item m="1" x="1375"/>
        <item m="1" x="1395"/>
        <item m="1" x="1415"/>
        <item m="1" x="1436"/>
        <item m="1" x="1456"/>
        <item m="1" x="1477"/>
        <item m="1" x="1284"/>
        <item m="1" x="1315"/>
        <item m="1" x="1338"/>
        <item m="1" x="1362"/>
        <item m="1" x="1376"/>
        <item m="1" x="1396"/>
        <item m="1" x="1417"/>
        <item m="1" x="1438"/>
        <item m="1" x="1457"/>
        <item m="1" x="1479"/>
        <item m="1" x="3791"/>
        <item m="1" x="5067"/>
        <item m="1" x="6894"/>
        <item m="1" x="2412"/>
        <item m="1" x="3810"/>
        <item m="1" x="6916"/>
        <item m="1" x="1209"/>
        <item m="1" x="2422"/>
        <item m="1" x="4525"/>
        <item m="1" x="6945"/>
        <item m="1" x="1232"/>
        <item m="1" x="1285"/>
        <item m="1" x="1316"/>
        <item m="1" x="1339"/>
        <item m="1" x="1363"/>
        <item m="1" x="1377"/>
        <item m="1" x="1397"/>
        <item m="1" x="1418"/>
        <item m="1" x="1440"/>
        <item m="1" x="1458"/>
        <item m="1" x="1480"/>
        <item m="1" x="1286"/>
        <item m="1" x="1317"/>
        <item m="1" x="1340"/>
        <item m="1" x="1364"/>
        <item m="1" x="1378"/>
        <item m="1" x="1398"/>
        <item m="1" x="5781"/>
        <item m="1" x="7053"/>
        <item m="1" x="1494"/>
        <item m="1" x="2950"/>
        <item m="1" x="2981"/>
        <item m="1" x="3014"/>
        <item m="1" x="3046"/>
        <item m="1" x="3083"/>
        <item m="1" x="3119"/>
        <item m="1" x="3156"/>
        <item m="1" x="3197"/>
        <item m="1" x="3243"/>
        <item m="1" x="2922"/>
        <item m="1" x="2952"/>
        <item m="1" x="2983"/>
        <item m="1" x="3016"/>
        <item m="1" x="3048"/>
        <item m="1" x="3085"/>
        <item m="1" x="3122"/>
        <item m="1" x="3158"/>
        <item m="1" x="3199"/>
        <item m="1" x="3245"/>
        <item m="1" x="2924"/>
        <item m="1" x="2954"/>
        <item m="1" x="2985"/>
        <item m="1" x="3018"/>
        <item m="1" x="3050"/>
        <item m="1" x="3087"/>
        <item m="1" x="3124"/>
        <item m="1" x="3160"/>
        <item m="1" x="3201"/>
        <item m="1" x="3247"/>
        <item m="1" x="2926"/>
        <item m="1" x="2957"/>
        <item m="1" x="2988"/>
        <item m="1" x="3021"/>
        <item m="1" x="3053"/>
        <item m="1" x="3090"/>
        <item m="1" x="3127"/>
        <item m="1" x="3163"/>
        <item m="1" x="3204"/>
        <item m="1" x="3250"/>
        <item m="1" x="2929"/>
        <item m="1" x="2960"/>
        <item m="1" x="2991"/>
        <item m="1" x="3025"/>
        <item m="1" x="3057"/>
        <item m="1" x="3094"/>
        <item m="1" x="3131"/>
        <item m="1" x="3167"/>
        <item m="1" x="3207"/>
        <item m="1" x="3253"/>
        <item m="1" x="2932"/>
        <item m="1" x="2963"/>
        <item m="1" x="2994"/>
        <item m="1" x="3028"/>
        <item m="1" x="3060"/>
        <item m="1" x="3097"/>
        <item m="1" x="3134"/>
        <item m="1" x="3170"/>
        <item m="1" x="3210"/>
        <item m="1" x="3256"/>
        <item m="1" x="2935"/>
        <item m="1" x="2966"/>
        <item m="1" x="2997"/>
        <item m="1" x="3031"/>
        <item m="1" x="3063"/>
        <item m="1" x="3100"/>
        <item m="1" x="3137"/>
        <item m="1" x="3173"/>
        <item m="1" x="3213"/>
        <item m="1" x="3259"/>
        <item m="1" x="2938"/>
        <item m="1" x="2969"/>
        <item m="1" x="3000"/>
        <item m="1" x="3034"/>
        <item m="1" x="3066"/>
        <item m="1" x="3103"/>
        <item m="1" x="3140"/>
        <item m="1" x="3176"/>
        <item m="1" x="3216"/>
        <item m="1" x="3262"/>
        <item m="1" x="2941"/>
        <item m="1" x="2972"/>
        <item m="1" x="3003"/>
        <item m="1" x="3037"/>
        <item m="1" x="3070"/>
        <item m="1" x="3108"/>
        <item m="1" x="3145"/>
        <item m="1" x="3181"/>
        <item m="1" x="3221"/>
        <item m="1" x="3267"/>
        <item m="1" x="2944"/>
        <item m="1" x="2975"/>
        <item m="1" x="3007"/>
        <item m="1" x="3040"/>
        <item m="1" x="3073"/>
        <item m="1" x="3111"/>
        <item m="1" x="3148"/>
        <item m="1" x="3185"/>
        <item m="1" x="3225"/>
        <item m="1" x="3271"/>
        <item m="1" x="6303"/>
        <item m="1" x="6343"/>
        <item m="1" x="6381"/>
        <item m="1" x="6305"/>
        <item m="1" x="6345"/>
        <item m="1" x="6383"/>
        <item m="1" x="6307"/>
        <item m="1" x="6347"/>
        <item m="1" x="6385"/>
        <item m="1" x="6310"/>
        <item m="1" x="6353"/>
        <item m="1" x="6390"/>
        <item m="1" x="6313"/>
        <item m="1" x="6356"/>
        <item m="1" x="6393"/>
        <item m="1" x="6316"/>
        <item m="1" x="6359"/>
        <item m="1" x="6396"/>
        <item m="1" x="6319"/>
        <item m="1" x="6362"/>
        <item m="1" x="6399"/>
        <item m="1" x="6322"/>
        <item m="1" x="6365"/>
        <item m="1" x="6403"/>
        <item m="1" x="6325"/>
        <item m="1" x="6368"/>
        <item m="1" x="6406"/>
        <item m="1" x="6328"/>
        <item m="1" x="6370"/>
        <item m="1" x="6408"/>
        <item m="1" x="6349"/>
        <item m="1" x="6387"/>
        <item m="1" x="6420"/>
        <item m="1" x="6441"/>
        <item m="1" x="6461"/>
        <item m="1" x="6487"/>
        <item m="1" x="6513"/>
        <item m="1" x="6548"/>
        <item m="1" x="6583"/>
        <item m="1" x="6312"/>
        <item m="1" x="6355"/>
        <item m="1" x="6392"/>
        <item m="1" x="6424"/>
        <item m="1" x="6443"/>
        <item m="1" x="6463"/>
        <item m="1" x="6489"/>
        <item m="1" x="6515"/>
        <item m="1" x="6550"/>
        <item m="1" x="6585"/>
        <item m="1" x="6315"/>
        <item m="1" x="6358"/>
        <item m="1" x="6395"/>
        <item m="1" x="6426"/>
        <item m="1" x="6445"/>
        <item m="1" x="6465"/>
        <item m="1" x="6491"/>
        <item m="1" x="6517"/>
        <item m="1" x="6552"/>
        <item m="1" x="6587"/>
        <item m="1" x="6318"/>
        <item m="1" x="6361"/>
        <item m="1" x="6398"/>
        <item m="1" x="6429"/>
        <item m="1" x="6447"/>
        <item m="1" x="6469"/>
        <item m="1" x="6493"/>
        <item m="1" x="6520"/>
        <item m="1" x="6554"/>
        <item m="1" x="6589"/>
        <item m="1" x="6321"/>
        <item m="1" x="6364"/>
        <item m="1" x="6401"/>
        <item m="1" x="6432"/>
        <item m="1" x="6450"/>
        <item m="1" x="6471"/>
        <item m="1" x="6495"/>
        <item m="1" x="6522"/>
        <item m="1" x="6556"/>
        <item m="1" x="6592"/>
        <item m="1" x="6324"/>
        <item m="1" x="6367"/>
        <item m="1" x="6405"/>
        <item m="1" x="6435"/>
        <item m="1" x="6453"/>
        <item m="1" x="6475"/>
        <item m="1" x="6498"/>
        <item m="1" x="6525"/>
        <item m="1" x="6558"/>
        <item m="1" x="6594"/>
        <item m="1" x="6327"/>
        <item m="1" x="6369"/>
        <item m="1" x="6407"/>
        <item m="1" x="6436"/>
        <item m="1" x="6454"/>
        <item m="1" x="6476"/>
        <item m="1" x="6499"/>
        <item m="1" x="6526"/>
        <item m="1" x="6559"/>
        <item m="1" x="6595"/>
        <item m="1" x="6329"/>
        <item m="1" x="6371"/>
        <item m="1" x="6409"/>
        <item m="1" x="6437"/>
        <item m="1" x="6455"/>
        <item m="1" x="6477"/>
        <item m="1" x="6500"/>
        <item m="1" x="6527"/>
        <item m="1" x="6560"/>
        <item m="1" x="6596"/>
        <item m="1" x="6330"/>
        <item m="1" x="6372"/>
        <item m="1" x="6410"/>
        <item m="1" x="6438"/>
        <item m="1" x="6456"/>
        <item m="1" x="6561"/>
        <item m="1" x="6597"/>
        <item m="1" x="6333"/>
        <item m="1" x="6376"/>
        <item m="1" x="6415"/>
        <item m="1" x="6439"/>
        <item m="1" x="6457"/>
        <item m="1" x="6478"/>
        <item m="1" x="6504"/>
        <item m="1" x="6531"/>
        <item m="1" x="6565"/>
        <item m="1" x="6601"/>
        <item m="1" x="2805"/>
        <item m="1" x="2828"/>
        <item m="1" x="2849"/>
        <item m="1" x="2806"/>
        <item m="1" x="2829"/>
        <item m="1" x="2850"/>
        <item m="1" x="2808"/>
        <item m="1" x="2831"/>
        <item m="1" x="2852"/>
        <item m="1" x="2809"/>
        <item m="1" x="2832"/>
        <item m="1" x="2853"/>
        <item m="1" x="2810"/>
        <item m="1" x="2833"/>
        <item m="1" x="2854"/>
        <item m="1" x="2811"/>
        <item m="1" x="2834"/>
        <item m="1" x="2855"/>
        <item m="1" x="2812"/>
        <item m="1" x="2835"/>
        <item m="1" x="2856"/>
        <item m="1" x="2639"/>
        <item m="1" x="4130"/>
        <item m="1" x="5802"/>
        <item m="1" x="7070"/>
        <item m="1" x="1507"/>
        <item m="1" x="2660"/>
        <item m="1" x="4152"/>
        <item m="1" x="5829"/>
        <item m="1" x="7087"/>
        <item m="1" x="1520"/>
        <item m="1" x="2681"/>
        <item m="1" x="4175"/>
        <item m="1" x="5846"/>
        <item m="1" x="7101"/>
        <item m="1" x="1541"/>
        <item m="1" x="2710"/>
        <item m="1" x="4208"/>
        <item m="1" x="5864"/>
        <item m="1" x="7117"/>
        <item m="1" x="1569"/>
        <item m="1" x="2745"/>
        <item m="1" x="4231"/>
        <item m="1" x="5890"/>
        <item m="1" x="7130"/>
        <item m="1" x="1592"/>
        <item m="1" x="2778"/>
        <item m="1" x="5919"/>
        <item m="1" x="7149"/>
        <item m="1" x="1618"/>
        <item m="1" x="3562"/>
        <item m="1" x="5931"/>
        <item m="1" x="7164"/>
        <item m="1" x="2212"/>
        <item m="1" x="3583"/>
        <item m="1" x="5944"/>
        <item m="1" x="7779"/>
        <item m="1" x="2253"/>
        <item m="1" x="3611"/>
        <item m="1" x="6632"/>
        <item m="1" x="7806"/>
        <item m="1" x="2280"/>
        <item m="1" x="3633"/>
        <item m="1" x="5783"/>
        <item m="1" x="7054"/>
        <item m="1" x="1495"/>
        <item m="1" x="2641"/>
        <item m="1" x="4133"/>
        <item m="1" x="4386"/>
        <item m="1" x="4421"/>
        <item m="1" x="4459"/>
        <item m="1" x="4495"/>
        <item m="1" x="4517"/>
        <item m="1" x="4535"/>
        <item m="1" x="4549"/>
        <item m="1" x="4567"/>
        <item m="1" x="4583"/>
        <item m="1" x="4359"/>
        <item m="1" x="4388"/>
        <item m="1" x="4423"/>
        <item m="1" x="4461"/>
        <item m="1" x="4497"/>
        <item m="1" x="4519"/>
        <item m="1" x="4538"/>
        <item m="1" x="4551"/>
        <item m="1" x="4569"/>
        <item m="1" x="4585"/>
        <item m="1" x="4361"/>
        <item m="1" x="4390"/>
        <item m="1" x="4425"/>
        <item m="1" x="4463"/>
        <item m="1" x="4499"/>
        <item m="1" x="4521"/>
        <item m="1" x="4540"/>
        <item m="1" x="4553"/>
        <item m="1" x="4570"/>
        <item m="1" x="4586"/>
        <item m="1" x="4362"/>
        <item m="1" x="4391"/>
        <item m="1" x="4426"/>
        <item m="1" x="4464"/>
        <item m="1" x="4500"/>
        <item m="1" x="4522"/>
        <item m="1" x="4541"/>
        <item m="1" x="4554"/>
        <item m="1" x="4571"/>
        <item m="1" x="4588"/>
        <item m="1" x="4363"/>
        <item m="1" x="4393"/>
        <item m="1" x="4428"/>
        <item m="1" x="4466"/>
        <item m="1" x="4501"/>
        <item m="1" x="4523"/>
        <item m="1" x="4542"/>
        <item m="1" x="4555"/>
        <item m="1" x="4572"/>
        <item m="1" x="4590"/>
        <item m="1" x="4364"/>
        <item m="1" x="4394"/>
        <item m="1" x="4429"/>
        <item m="1" x="4467"/>
        <item m="1" x="4502"/>
        <item m="1" x="4524"/>
        <item m="1" x="4543"/>
        <item m="1" x="4557"/>
        <item m="1" x="4574"/>
        <item m="1" x="4592"/>
        <item m="1" x="4365"/>
        <item m="1" x="4395"/>
        <item m="1" x="4430"/>
        <item m="1" x="4468"/>
        <item m="1" x="4503"/>
        <item m="1" x="4526"/>
        <item m="1" x="4544"/>
        <item m="1" x="4558"/>
        <item m="1" x="4575"/>
        <item m="1" x="4593"/>
        <item m="1" x="4366"/>
        <item m="1" x="4396"/>
        <item m="1" x="4431"/>
        <item m="1" x="4469"/>
        <item m="1" x="4504"/>
        <item m="1" x="4527"/>
        <item m="1" x="4545"/>
        <item m="1" x="4559"/>
        <item m="1" x="4576"/>
        <item m="1" x="4594"/>
        <item m="1" x="4368"/>
        <item m="1" x="4398"/>
        <item m="1" x="4434"/>
        <item m="1" x="4472"/>
        <item m="1" x="4507"/>
        <item m="1" x="4528"/>
        <item m="1" x="4546"/>
        <item m="1" x="4560"/>
        <item m="1" x="4577"/>
        <item m="1" x="4595"/>
        <item m="1" x="4370"/>
        <item m="1" x="4400"/>
        <item m="1" x="4437"/>
        <item m="1" x="4474"/>
        <item m="1" x="4508"/>
        <item m="1" x="4529"/>
        <item m="1" x="4547"/>
        <item m="1" x="4561"/>
        <item m="1" x="4578"/>
        <item m="1" x="4596"/>
        <item m="1" x="7592"/>
        <item m="1" x="7622"/>
        <item m="1" x="7642"/>
        <item m="1" x="7593"/>
        <item m="1" x="7623"/>
        <item m="1" x="7643"/>
        <item m="1" x="7594"/>
        <item m="1" x="7624"/>
        <item m="1" x="7644"/>
        <item m="1" x="7135"/>
        <item m="1" x="7145"/>
        <item m="1" x="7151"/>
        <item m="1" x="3940"/>
        <item m="1" x="3958"/>
        <item m="1" x="3973"/>
        <item m="1" x="4000"/>
        <item m="1" x="4012"/>
        <item m="1" x="4038"/>
        <item m="1" x="4049"/>
        <item m="1" x="4075"/>
        <item m="1" x="4084"/>
        <item m="1" x="2591"/>
        <item m="1" x="2601"/>
        <item m="1" x="2605"/>
        <item m="1" x="2611"/>
        <item m="1" x="2627"/>
        <item m="1" x="2637"/>
        <item m="1" x="2653"/>
        <item m="1" x="2658"/>
        <item m="1" x="2674"/>
        <item m="1" x="2679"/>
        <item m="1" x="1509"/>
        <item m="1" x="1517"/>
        <item m="1" x="1522"/>
        <item m="1" x="1530"/>
        <item m="1" x="1545"/>
        <item m="1" x="1555"/>
        <item m="1" x="1572"/>
        <item m="1" x="1580"/>
        <item m="1" x="1596"/>
        <item m="1" x="1605"/>
        <item m="1" x="7128"/>
        <item m="1" x="7137"/>
        <item m="1" x="7147"/>
        <item m="1" x="7153"/>
        <item m="1" x="7162"/>
        <item m="1" x="7168"/>
        <item m="1" x="7175"/>
        <item m="1" x="7178"/>
        <item m="1" x="7184"/>
        <item m="1" x="7188"/>
        <item m="1" x="5950"/>
        <item m="1" x="5957"/>
        <item m="1" x="5972"/>
        <item m="1" x="5975"/>
        <item m="1" x="5980"/>
        <item m="1" x="5982"/>
        <item m="1" x="5986"/>
        <item m="1" x="5988"/>
        <item m="1" x="5991"/>
        <item m="1" x="5999"/>
        <item m="1" x="4811"/>
        <item m="1" x="4814"/>
        <item m="1" x="4822"/>
        <item m="1" x="4825"/>
        <item m="1" x="4835"/>
        <item m="1" x="4838"/>
        <item m="1" x="4849"/>
        <item m="1" x="4858"/>
        <item m="1" x="4871"/>
        <item m="1" x="4880"/>
        <item m="1" x="3606"/>
        <item m="1" x="3617"/>
        <item m="1" x="3629"/>
        <item m="1" x="3640"/>
        <item m="1" x="3652"/>
        <item m="1" x="3662"/>
        <item m="1" x="3674"/>
        <item m="1" x="3684"/>
        <item m="1" x="3696"/>
        <item m="1" x="4159"/>
        <item m="1" x="3501"/>
        <item m="1" x="2773"/>
        <item m="1" x="2206"/>
        <item m="1" x="5938"/>
        <item m="1" x="5255"/>
        <item m="1" x="4803"/>
        <item m="1" x="4247"/>
        <item m="1" x="3579"/>
        <item m="1" x="7169"/>
        <item m="1" x="6640"/>
        <item m="1" x="5983"/>
        <item m="1" x="5292"/>
        <item m="1" x="4841"/>
        <item m="1" x="1642"/>
        <item m="1" x="7815"/>
        <item m="1" x="7210"/>
        <item m="1" x="6723"/>
        <item m="1" x="6025"/>
        <item m="1" x="2827"/>
        <item m="1" x="2290"/>
        <item m="1" x="1700"/>
        <item m="1" x="7918"/>
        <item m="1" x="7305"/>
        <item m="1" x="4274"/>
        <item m="1" x="3637"/>
        <item m="1" x="2905"/>
        <item m="1" x="2361"/>
        <item m="1" x="1719"/>
        <item m="1" x="5336"/>
        <item m="1" x="4894"/>
        <item m="1" x="4311"/>
        <item m="1" x="3722"/>
        <item m="1" x="2948"/>
        <item m="1" x="6807"/>
        <item m="1" x="3854"/>
        <item m="1" x="3868"/>
        <item m="1" x="3884"/>
        <item m="1" x="3901"/>
        <item m="1" x="3920"/>
        <item m="1" x="3947"/>
        <item m="1" x="3983"/>
        <item m="1" x="4020"/>
        <item m="1" x="4057"/>
        <item m="1" x="3839"/>
        <item m="1" x="3856"/>
        <item m="1" x="3870"/>
        <item m="1" x="3885"/>
        <item m="1" x="3902"/>
        <item m="1" x="3921"/>
        <item m="1" x="3949"/>
        <item m="1" x="3988"/>
        <item m="1" x="4023"/>
        <item m="1" x="4060"/>
        <item m="1" x="3842"/>
        <item m="1" x="3857"/>
        <item m="1" x="3871"/>
        <item m="1" x="3886"/>
        <item m="1" x="3903"/>
        <item m="1" x="3922"/>
        <item m="1" x="3950"/>
        <item m="1" x="3990"/>
        <item m="1" x="4025"/>
        <item m="1" x="4062"/>
        <item m="1" x="3843"/>
        <item m="1" x="3858"/>
        <item m="1" x="3872"/>
        <item m="1" x="3887"/>
        <item m="1" x="3904"/>
        <item m="1" x="3923"/>
        <item m="1" x="3951"/>
        <item m="1" x="3992"/>
        <item m="1" x="4027"/>
        <item m="1" x="4064"/>
        <item m="1" x="3844"/>
        <item m="1" x="3859"/>
        <item m="1" x="3873"/>
        <item m="1" x="3888"/>
        <item m="1" x="3905"/>
        <item m="1" x="3924"/>
        <item m="1" x="3952"/>
        <item m="1" x="3994"/>
        <item m="1" x="4029"/>
        <item m="1" x="4066"/>
        <item m="1" x="3845"/>
        <item m="1" x="3860"/>
        <item m="1" x="3874"/>
        <item m="1" x="3890"/>
        <item m="1" x="3908"/>
        <item m="1" x="3928"/>
        <item m="1" x="3956"/>
        <item m="1" x="3996"/>
        <item m="1" x="4033"/>
        <item m="1" x="4070"/>
        <item m="1" x="3846"/>
        <item m="1" x="3861"/>
        <item m="1" x="3875"/>
        <item m="1" x="3892"/>
        <item m="1" x="3910"/>
        <item m="1" x="3929"/>
        <item m="1" x="3957"/>
        <item m="1" x="3998"/>
        <item m="1" x="4036"/>
        <item m="1" x="4073"/>
        <item m="1" x="3847"/>
        <item m="1" x="3862"/>
        <item m="1" x="3876"/>
        <item m="1" x="3893"/>
        <item m="1" x="3911"/>
        <item m="1" x="3930"/>
        <item m="1" x="3959"/>
        <item m="1" x="4001"/>
        <item m="1" x="4039"/>
        <item m="1" x="4076"/>
        <item m="1" x="3848"/>
        <item m="1" x="3863"/>
        <item m="1" x="3877"/>
        <item m="1" x="3894"/>
        <item m="1" x="3912"/>
        <item m="1" x="3931"/>
        <item m="1" x="3960"/>
        <item m="1" x="4002"/>
        <item m="1" x="4040"/>
        <item m="1" x="4077"/>
        <item m="1" x="3849"/>
        <item m="1" x="3864"/>
        <item m="1" x="3878"/>
        <item m="1" x="3895"/>
        <item m="1" x="3913"/>
        <item m="1" x="3932"/>
        <item m="1" x="3962"/>
        <item m="1" x="4004"/>
        <item m="1" x="4041"/>
        <item m="1" x="4078"/>
        <item m="1" x="7125"/>
        <item m="1" x="7143"/>
        <item m="1" x="7158"/>
        <item m="1" x="7173"/>
        <item m="1" x="7182"/>
        <item m="1" x="7193"/>
        <item m="1" x="7205"/>
        <item m="1" x="7217"/>
        <item m="1" x="7239"/>
        <item m="1" x="7266"/>
        <item m="1" x="7126"/>
        <item m="1" x="7144"/>
        <item m="1" x="7160"/>
        <item m="1" x="5293"/>
        <item m="1" x="5404"/>
        <item m="1" x="5570"/>
        <item m="1" x="5681"/>
        <item m="1" x="5730"/>
        <item m="1" x="5254"/>
        <item m="1" x="5294"/>
        <item m="1" x="5405"/>
        <item m="1" x="5574"/>
        <item m="1" x="5687"/>
        <item m="1" x="5736"/>
        <item m="1" x="5256"/>
        <item m="1" x="5295"/>
        <item m="1" x="5409"/>
        <item m="1" x="5577"/>
        <item m="1" x="5691"/>
        <item m="1" x="5740"/>
        <item m="1" x="5260"/>
        <item m="1" x="5297"/>
        <item m="1" x="5413"/>
        <item m="1" x="5584"/>
        <item m="1" x="5699"/>
        <item m="1" x="5290"/>
        <item m="1" x="6706"/>
        <item m="1" x="7904"/>
        <item m="1" x="2352"/>
        <item m="1" x="3706"/>
        <item m="1" x="5296"/>
        <item m="1" x="6733"/>
        <item m="1" x="7926"/>
        <item m="1" x="2371"/>
        <item m="1" x="3727"/>
        <item m="1" x="5302"/>
        <item m="1" x="6763"/>
        <item m="1" x="7947"/>
        <item m="1" x="2387"/>
        <item m="1" x="3746"/>
        <item m="1" x="5335"/>
        <item m="1" x="6805"/>
        <item m="1" x="7969"/>
        <item m="1" x="2395"/>
        <item m="1" x="3762"/>
        <item m="1" x="5370"/>
        <item m="1" x="6840"/>
        <item m="1" x="7977"/>
        <item m="1" x="2402"/>
        <item m="1" x="3779"/>
        <item m="1" x="5411"/>
        <item m="1" x="6869"/>
        <item m="1" x="7995"/>
        <item m="1" x="2408"/>
        <item m="1" x="3796"/>
        <item m="1" x="5453"/>
        <item m="1" x="6896"/>
        <item m="1" x="2414"/>
        <item m="1" x="3815"/>
        <item m="1" x="5499"/>
        <item m="1" x="6919"/>
        <item m="1" x="4587"/>
        <item m="1" x="5766"/>
        <item m="1" x="7035"/>
        <item m="1" x="5141"/>
        <item m="1" x="5157"/>
        <item m="1" x="5182"/>
        <item m="1" x="5205"/>
        <item m="1" x="5224"/>
        <item m="1" x="5142"/>
        <item m="1" x="5158"/>
        <item m="1" x="5183"/>
        <item m="1" x="5206"/>
        <item m="1" x="5225"/>
        <item m="1" x="5143"/>
        <item m="1" x="5159"/>
        <item m="1" x="5184"/>
        <item m="1" x="5207"/>
        <item m="1" x="5226"/>
        <item m="1" x="1476"/>
        <item m="1" x="2622"/>
        <item m="1" x="4605"/>
        <item m="1" x="5786"/>
        <item m="1" x="7058"/>
        <item m="1" x="1498"/>
        <item m="1" x="2650"/>
        <item m="1" x="4618"/>
        <item m="1" x="5809"/>
        <item m="1" x="7073"/>
        <item m="1" x="1511"/>
        <item m="1" x="2669"/>
        <item m="1" x="4635"/>
        <item m="1" x="5832"/>
        <item m="1" x="7090"/>
        <item m="1" x="1523"/>
        <item m="1" x="2690"/>
        <item m="1" x="4646"/>
        <item m="1" x="5852"/>
        <item m="1" x="7104"/>
        <item m="1" x="1547"/>
        <item m="1" x="2722"/>
        <item m="1" x="4662"/>
        <item m="1" x="5871"/>
        <item m="1" x="7119"/>
        <item m="1" x="1573"/>
        <item m="1" x="2756"/>
        <item m="1" x="4689"/>
        <item m="1" x="5900"/>
        <item m="1" x="7134"/>
        <item m="1" x="1597"/>
        <item m="1" x="2781"/>
        <item m="1" x="4715"/>
        <item m="1" x="5924"/>
        <item m="1" x="7150"/>
        <item m="1" x="1623"/>
        <item m="1" x="2801"/>
        <item m="1" x="4739"/>
        <item m="1" x="5936"/>
        <item m="1" x="7167"/>
        <item m="1" x="1641"/>
        <item m="1" x="2826"/>
        <item m="1" x="4757"/>
        <item m="1" x="5947"/>
        <item m="1" x="7177"/>
        <item m="1" x="1659"/>
        <item m="1" x="2848"/>
        <item m="1" x="4589"/>
        <item m="1" x="5769"/>
        <item m="1" x="7036"/>
        <item m="1" x="1478"/>
        <item m="1" x="2624"/>
        <item m="1" x="2511"/>
        <item m="1" x="2516"/>
        <item m="1" x="2528"/>
        <item m="1" x="2534"/>
        <item m="1" x="2546"/>
        <item m="1" x="2551"/>
        <item m="1" x="2558"/>
        <item m="1" x="2566"/>
        <item m="1" x="2574"/>
        <item m="1" x="1392"/>
        <item m="1" x="1403"/>
        <item m="1" x="1411"/>
        <item m="1" x="1425"/>
        <item m="1" x="1433"/>
        <item m="1" x="1447"/>
        <item m="1" x="1453"/>
        <item m="1" x="1464"/>
        <item m="1" x="1473"/>
        <item m="1" x="1489"/>
        <item m="1" x="7027"/>
        <item m="1" x="7037"/>
        <item m="1" x="7048"/>
        <item m="1" x="7059"/>
        <item m="1" x="7067"/>
        <item m="1" x="7076"/>
        <item m="1" x="7084"/>
        <item m="1" x="7093"/>
        <item m="1" x="7099"/>
        <item m="1" x="7108"/>
        <item m="1" x="5839"/>
        <item m="1" x="5848"/>
        <item m="1" x="5857"/>
        <item m="1" x="5866"/>
        <item m="1" x="5879"/>
        <item m="1" x="5893"/>
        <item m="1" x="5912"/>
        <item m="1" x="5922"/>
        <item m="1" x="5927"/>
        <item m="1" x="5935"/>
        <item m="1" x="4719"/>
        <item m="1" x="4730"/>
        <item m="1" x="4741"/>
        <item m="1" x="4752"/>
        <item m="1" x="4759"/>
        <item m="1" x="4768"/>
        <item m="1" x="4779"/>
        <item m="1" x="4787"/>
        <item m="1" x="4794"/>
        <item m="1" x="4800"/>
        <item m="1" x="3475"/>
        <item m="1" x="3483"/>
        <item m="1" x="3498"/>
        <item m="1" x="3505"/>
        <item m="1" x="3521"/>
        <item m="1" x="3526"/>
        <item m="1" x="3540"/>
        <item m="1" x="3546"/>
        <item m="1" x="3559"/>
        <item m="1" x="3566"/>
        <item m="1" x="2156"/>
        <item m="1" x="2175"/>
        <item m="1" x="2200"/>
        <item m="1" x="2217"/>
        <item m="1" x="2241"/>
        <item m="1" x="2258"/>
        <item m="1" x="2270"/>
        <item m="1" x="2285"/>
        <item m="1" x="2293"/>
        <item m="1" x="7111"/>
        <item m="1" x="1557"/>
        <item m="1" x="2731"/>
        <item m="1" x="4226"/>
        <item m="1" x="5283"/>
        <item m="1" x="6681"/>
        <item m="1" x="4701"/>
        <item m="1" x="5914"/>
        <item m="1" x="7141"/>
        <item m="1" x="1607"/>
        <item m="1" x="2787"/>
        <item m="1" x="4257"/>
        <item m="1" x="5301"/>
        <item m="1" x="4986"/>
        <item m="1" x="4392"/>
        <item m="1" x="3789"/>
        <item m="1" x="3081"/>
        <item m="1" x="2445"/>
        <item m="1" x="6200"/>
        <item m="1" x="5638"/>
        <item m="1" x="5059"/>
        <item m="1" x="4513"/>
        <item m="1" x="3850"/>
        <item m="1" x="7401"/>
        <item m="1" x="6953"/>
        <item m="1" x="6236"/>
        <item m="1" x="5713"/>
        <item m="1" x="5089"/>
        <item m="1" x="1749"/>
        <item m="1" x="1314"/>
        <item m="1" x="7444"/>
        <item m="1" x="6982"/>
        <item m="1" x="6278"/>
        <item m="1" x="3191"/>
        <item m="1" x="2499"/>
        <item m="1" x="1840"/>
        <item m="1" x="1391"/>
        <item m="1" x="7551"/>
        <item m="1" x="4564"/>
        <item m="1" x="3882"/>
        <item m="1" x="3302"/>
        <item m="1" x="2562"/>
        <item m="1" x="1928"/>
        <item m="1" x="5747"/>
        <item m="1" x="5102"/>
        <item m="1" x="4622"/>
        <item m="1" x="3972"/>
        <item m="1" x="3368"/>
        <item m="1" x="7981"/>
        <item m="1" x="7997"/>
        <item m="1" x="1198"/>
        <item m="1" x="1212"/>
        <item m="1" x="1235"/>
        <item m="1" x="1259"/>
        <item m="1" x="1290"/>
        <item m="1" x="1323"/>
        <item m="1" x="1347"/>
        <item m="1" x="7982"/>
        <item m="1" x="7998"/>
        <item m="1" x="1199"/>
        <item m="1" x="1214"/>
        <item m="1" x="1237"/>
        <item m="1" x="1261"/>
        <item m="1" x="1292"/>
        <item m="1" x="1324"/>
        <item m="1" x="1348"/>
        <item m="1" x="7984"/>
        <item m="1" x="7999"/>
        <item m="1" x="1200"/>
        <item m="1" x="1216"/>
        <item m="1" x="1239"/>
        <item m="1" x="1263"/>
        <item m="1" x="1294"/>
        <item m="1" x="1325"/>
        <item m="1" x="1349"/>
        <item m="1" x="7985"/>
        <item m="1" x="1201"/>
        <item m="1" x="1218"/>
        <item m="1" x="1241"/>
        <item m="1" x="1265"/>
        <item m="1" x="1296"/>
        <item m="1" x="1326"/>
        <item m="1" x="1350"/>
        <item m="1" x="7986"/>
        <item m="1" x="1202"/>
        <item m="1" x="1221"/>
        <item m="1" x="1244"/>
        <item m="1" x="1269"/>
        <item m="1" x="1298"/>
        <item m="1" x="1327"/>
        <item m="1" x="1351"/>
        <item m="1" x="7987"/>
        <item m="1" x="1203"/>
        <item m="1" x="1223"/>
        <item m="1" x="1246"/>
        <item m="1" x="1271"/>
        <item m="1" x="1300"/>
        <item m="1" x="1328"/>
        <item m="1" x="1352"/>
        <item m="1" x="7988"/>
        <item m="1" x="1204"/>
        <item m="1" x="1225"/>
        <item m="1" x="1248"/>
        <item m="1" x="1273"/>
        <item m="1" x="1302"/>
        <item m="1" x="1329"/>
        <item m="1" x="1353"/>
        <item m="1" x="7989"/>
        <item m="1" x="1205"/>
        <item m="1" x="5640"/>
        <item m="1" x="5660"/>
        <item m="1" x="1227"/>
        <item m="1" x="1251"/>
        <item m="1" x="1276"/>
        <item m="1" x="1305"/>
        <item m="1" x="1331"/>
        <item m="1" x="1355"/>
        <item m="1" x="7990"/>
        <item m="1" x="1206"/>
        <item m="1" x="1229"/>
        <item m="1" x="1254"/>
        <item m="1" x="1278"/>
        <item m="1" x="1307"/>
        <item m="1" x="1332"/>
        <item m="1" x="1356"/>
        <item m="1" x="7991"/>
        <item m="1" x="1207"/>
        <item m="1" x="1231"/>
        <item m="1" x="1256"/>
        <item m="1" x="1280"/>
        <item m="1" x="1309"/>
        <item m="1" x="1333"/>
        <item m="1" x="1357"/>
        <item m="1" x="4603"/>
        <item m="1" x="4615"/>
        <item m="1" x="4632"/>
        <item m="1" x="4644"/>
        <item m="1" x="4657"/>
        <item m="1" x="4682"/>
        <item m="1" x="4709"/>
        <item m="1" x="4734"/>
        <item m="1" x="4755"/>
        <item m="1" x="4775"/>
        <item m="1" x="4604"/>
        <item m="1" x="4616"/>
        <item m="1" x="4633"/>
        <item m="1" x="6603"/>
        <item m="1" x="6682"/>
        <item m="1" x="6820"/>
        <item m="1" x="6933"/>
        <item m="1" x="6957"/>
        <item m="1" x="6990"/>
        <item m="1" x="7049"/>
        <item m="1" x="7114"/>
        <item m="1" x="6607"/>
        <item m="1" x="6686"/>
        <item m="1" x="6828"/>
        <item m="1" x="6939"/>
        <item m="1" x="6958"/>
        <item m="1" x="6991"/>
        <item m="1" x="7051"/>
        <item m="1" x="7115"/>
        <item m="1" x="6613"/>
        <item m="1" x="6696"/>
        <item m="1" x="6834"/>
        <item m="1" x="6943"/>
        <item m="1" x="6959"/>
        <item m="1" x="6994"/>
        <item m="1" x="7055"/>
        <item m="1" x="7118"/>
        <item m="1" x="6620"/>
        <item m="1" x="6705"/>
        <item m="1" x="6839"/>
        <item m="1" x="7197"/>
        <item m="1" x="1683"/>
        <item m="1" x="2879"/>
        <item m="1" x="4289"/>
        <item m="1" x="5447"/>
        <item m="1" x="7209"/>
        <item m="1" x="1698"/>
        <item m="1" x="2901"/>
        <item m="1" x="4308"/>
        <item m="1" x="7227"/>
        <item m="1" x="1703"/>
        <item m="1" x="2911"/>
        <item m="1" x="4938"/>
        <item m="1" x="7250"/>
        <item m="1" x="1707"/>
        <item m="1" x="3714"/>
        <item m="1" x="4966"/>
        <item m="1" x="7279"/>
        <item m="1" x="2378"/>
        <item m="1" x="3736"/>
        <item m="1" x="4994"/>
        <item m="1" x="7953"/>
        <item m="1" x="2391"/>
        <item m="1" x="3753"/>
        <item m="1" x="5017"/>
        <item m="1" x="6824"/>
        <item m="1" x="7973"/>
        <item m="1" x="2398"/>
        <item m="1" x="3770"/>
        <item m="1" x="5038"/>
        <item m="1" x="6855"/>
        <item m="1" x="7983"/>
        <item m="1" x="2405"/>
        <item m="1" x="6268"/>
        <item m="1" x="7538"/>
        <item m="1" x="1922"/>
        <item m="1" x="3356"/>
        <item m="1" x="4676"/>
        <item m="1" x="6290"/>
        <item m="1" x="7568"/>
        <item m="1" x="1936"/>
        <item m="1" x="3382"/>
        <item m="1" x="6331"/>
        <item m="1" x="7598"/>
        <item m="1" x="1962"/>
        <item m="1" x="4101"/>
        <item m="1" x="6374"/>
        <item m="1" x="7630"/>
        <item m="1" x="2633"/>
        <item m="1" x="4128"/>
        <item m="1" x="6413"/>
        <item m="1" x="1502"/>
        <item m="1" x="2656"/>
        <item m="1" x="4150"/>
        <item m="1" x="7080"/>
        <item m="1" x="1518"/>
        <item m="1" x="2677"/>
        <item m="1" x="4171"/>
        <item m="1" x="5843"/>
        <item m="1" x="7096"/>
        <item m="1" x="1532"/>
        <item m="1" x="2697"/>
        <item m="1" x="4197"/>
        <item m="1" x="5861"/>
        <item m="1" x="7112"/>
        <item m="1" x="1558"/>
        <item m="1" x="2732"/>
        <item m="1" x="4227"/>
        <item m="1" x="5885"/>
        <item m="1" x="7124"/>
        <item m="1" x="1582"/>
        <item m="1" x="2765"/>
        <item m="1" x="4245"/>
        <item m="1" x="5917"/>
        <item m="1" x="7142"/>
        <item m="1" x="1608"/>
        <item m="1" x="2788"/>
        <item m="1" x="4258"/>
        <item m="1" x="6271"/>
        <item m="1" x="7540"/>
        <item m="1" x="1925"/>
        <item m="1" x="3357"/>
        <item m="1" x="4678"/>
        <item m="1" x="7494"/>
        <item m="1" x="1887"/>
        <item m="1" x="3333"/>
        <item m="1" x="4645"/>
        <item m="1" x="5850"/>
        <item m="1" x="7102"/>
        <item m="1" x="1546"/>
        <item m="1" x="2717"/>
        <item m="1" x="6279"/>
        <item m="1" x="7554"/>
        <item m="1" x="1929"/>
        <item m="1" x="3373"/>
        <item m="1" x="4683"/>
        <item m="1" x="5896"/>
        <item m="1" x="7133"/>
        <item m="1" x="1721"/>
        <item m="1" x="7376"/>
        <item m="1" x="6950"/>
        <item m="1" x="3745"/>
        <item m="1" x="3005"/>
        <item m="1" x="2410"/>
        <item m="1" x="1740"/>
        <item m="1" x="1267"/>
        <item m="1" x="5013"/>
        <item m="1" x="4435"/>
        <item m="1" x="3808"/>
        <item m="1" x="3120"/>
        <item m="1" x="2470"/>
        <item m="1" x="6216"/>
        <item m="1" x="5668"/>
        <item m="1" x="5080"/>
        <item m="1" x="4536"/>
        <item m="1" x="3865"/>
        <item m="1" x="7414"/>
        <item m="1" x="6962"/>
        <item m="1" x="6242"/>
        <item m="1" x="5720"/>
        <item m="1" x="5094"/>
        <item m="1" x="1768"/>
        <item m="1" x="1341"/>
        <item m="1" x="7469"/>
        <item m="1" x="6995"/>
        <item m="1" x="6297"/>
        <item m="1" x="3230"/>
        <item m="1" x="2517"/>
        <item m="1" x="1872"/>
        <item m="1" x="1412"/>
        <item m="1" x="7581"/>
        <item m="1" x="4580"/>
        <item m="1" x="2122"/>
        <item m="1" x="2166"/>
        <item m="1" x="2209"/>
        <item m="1" x="2250"/>
        <item m="1" x="2278"/>
        <item m="1" x="2303"/>
        <item m="1" x="2321"/>
        <item m="1" x="2339"/>
        <item m="1" x="2357"/>
        <item m="1" x="2085"/>
        <item m="1" x="2123"/>
        <item m="1" x="2167"/>
        <item m="1" x="2210"/>
        <item m="1" x="2251"/>
        <item m="1" x="2279"/>
        <item m="1" x="2304"/>
        <item m="1" x="2322"/>
        <item m="1" x="2340"/>
        <item m="1" x="2358"/>
        <item m="1" x="2086"/>
        <item m="1" x="2124"/>
        <item m="1" x="2168"/>
        <item m="1" x="2213"/>
        <item m="1" x="2254"/>
        <item m="1" x="2281"/>
        <item m="1" x="2305"/>
        <item m="1" x="2323"/>
        <item m="1" x="2341"/>
        <item m="1" x="2359"/>
        <item m="1" x="2087"/>
        <item m="1" x="2125"/>
        <item m="1" x="2169"/>
        <item m="1" x="2214"/>
        <item m="1" x="2255"/>
        <item m="1" x="2282"/>
        <item m="1" x="2306"/>
        <item m="1" x="2324"/>
        <item m="1" x="2342"/>
        <item m="1" x="2360"/>
        <item m="1" x="2088"/>
        <item m="1" x="2126"/>
        <item m="1" x="2170"/>
        <item m="1" x="2215"/>
        <item m="1" x="2256"/>
        <item m="1" x="2283"/>
        <item m="1" x="2308"/>
        <item m="1" x="2328"/>
        <item m="1" x="2345"/>
        <item m="1" x="2362"/>
        <item m="1" x="2089"/>
        <item m="1" x="2127"/>
        <item m="1" x="2172"/>
        <item m="1" x="2216"/>
        <item m="1" x="2257"/>
        <item m="1" x="2284"/>
        <item m="1" x="2310"/>
        <item m="1" x="2329"/>
        <item m="1" x="2346"/>
        <item m="1" x="2363"/>
        <item m="1" x="2092"/>
        <item m="1" x="2130"/>
        <item m="1" x="2176"/>
        <item m="1" x="2218"/>
        <item m="1" x="2259"/>
        <item m="1" x="2286"/>
        <item m="1" x="2311"/>
        <item m="1" x="2330"/>
        <item m="1" x="2347"/>
        <item m="1" x="2364"/>
        <item m="1" x="2095"/>
        <item m="1" x="2134"/>
        <item m="1" x="2179"/>
        <item m="1" x="2221"/>
        <item m="1" x="6246"/>
        <item m="1" x="6248"/>
        <item m="1" x="6252"/>
        <item m="1" x="6259"/>
        <item m="1" x="6275"/>
        <item m="1" x="6288"/>
        <item m="1" x="6292"/>
        <item m="1" x="6301"/>
        <item m="1" x="6334"/>
        <item m="1" x="5095"/>
        <item m="1" x="5097"/>
        <item m="1" x="5098"/>
        <item m="1" x="5103"/>
        <item m="1" x="5108"/>
        <item m="1" x="5114"/>
        <item m="1" x="5124"/>
        <item m="1" x="5133"/>
        <item m="1" x="5140"/>
        <item m="1" x="5149"/>
        <item m="1" x="3933"/>
        <item m="1" x="3942"/>
        <item m="1" x="3963"/>
        <item m="1" x="3975"/>
        <item m="1" x="4005"/>
        <item m="1" x="4013"/>
        <item m="1" x="4042"/>
        <item m="1" x="4050"/>
        <item m="1" x="4079"/>
        <item m="1" x="4085"/>
        <item m="1" x="2593"/>
        <item m="1" x="2602"/>
        <item m="1" x="2262"/>
        <item m="1" x="2287"/>
        <item m="1" x="2312"/>
        <item m="1" x="2331"/>
        <item m="1" x="2348"/>
        <item m="1" x="2365"/>
        <item m="1" x="2097"/>
        <item m="1" x="2136"/>
        <item m="1" x="2181"/>
        <item m="1" x="2223"/>
        <item m="1" x="2263"/>
        <item m="1" x="2288"/>
        <item m="1" x="2313"/>
        <item m="1" x="2332"/>
        <item m="1" x="2350"/>
        <item m="1" x="2368"/>
        <item m="1" x="2098"/>
        <item m="1" x="2137"/>
        <item m="1" x="2183"/>
        <item m="1" x="2224"/>
        <item m="1" x="2264"/>
        <item m="1" x="2289"/>
        <item m="1" x="2315"/>
        <item m="1" x="2333"/>
        <item m="1" x="2351"/>
        <item m="1" x="2369"/>
        <item m="1" x="5542"/>
        <item m="1" x="5572"/>
        <item m="1" x="5608"/>
        <item m="1" x="5637"/>
        <item m="1" x="5666"/>
        <item m="1" x="5686"/>
        <item m="1" x="5709"/>
        <item m="1" x="5715"/>
        <item m="1" x="5721"/>
        <item m="1" x="5735"/>
        <item m="1" x="5544"/>
        <item m="1" x="5576"/>
        <item m="1" x="5609"/>
        <item m="1" x="1751"/>
        <item m="1" x="1846"/>
        <item m="1" x="1937"/>
        <item m="1" x="2034"/>
        <item m="1" x="2158"/>
        <item m="1" x="2294"/>
        <item m="1" x="2374"/>
        <item m="1" x="1753"/>
        <item m="1" x="1848"/>
        <item m="1" x="1941"/>
        <item m="1" x="2035"/>
        <item m="1" x="2163"/>
        <item m="1" x="2298"/>
        <item m="1" x="2377"/>
        <item m="1" x="1755"/>
        <item m="1" x="1851"/>
        <item m="1" x="1943"/>
        <item m="1" x="2037"/>
        <item m="1" x="2164"/>
        <item m="1" x="2299"/>
        <item m="1" x="2379"/>
        <item m="1" x="1756"/>
        <item m="1" x="1861"/>
        <item m="1" x="3628"/>
        <item m="1" x="4883"/>
        <item m="1" x="6083"/>
        <item m="1" x="7338"/>
        <item m="1" x="1725"/>
        <item m="1" x="3651"/>
        <item m="1" x="4900"/>
        <item m="1" x="6115"/>
        <item m="1" x="7351"/>
        <item m="1" x="1731"/>
        <item m="1" x="3673"/>
        <item m="1" x="4913"/>
        <item m="1" x="6134"/>
        <item m="1" x="7364"/>
        <item m="1" x="1737"/>
        <item m="1" x="3695"/>
        <item m="1" x="4939"/>
        <item m="1" x="6156"/>
        <item m="1" x="7377"/>
        <item m="1" x="1741"/>
        <item m="1" x="3717"/>
        <item m="1" x="4967"/>
        <item m="1" x="6187"/>
        <item m="1" x="7391"/>
        <item m="1" x="1746"/>
        <item m="1" x="3739"/>
        <item m="1" x="4995"/>
        <item m="1" x="6211"/>
        <item m="1" x="7409"/>
        <item m="1" x="1757"/>
        <item m="1" x="3755"/>
        <item m="1" x="5018"/>
        <item m="1" x="6217"/>
        <item m="1" x="7418"/>
        <item m="1" x="1784"/>
        <item m="1" x="3773"/>
        <item m="1" x="5039"/>
        <item m="1" x="6219"/>
        <item m="1" x="7425"/>
        <item m="1" x="1810"/>
        <item m="1" x="3788"/>
        <item m="1" x="5056"/>
        <item m="1" x="6235"/>
        <item m="1" x="7438"/>
        <item m="1" x="2569"/>
        <item m="1" x="4006"/>
        <item m="1" x="5176"/>
        <item m="1" x="6479"/>
        <item m="1" x="5240"/>
        <item m="1" x="5244"/>
        <item m="1" x="5249"/>
        <item m="1" x="5253"/>
        <item m="1" x="5261"/>
        <item m="1" x="5266"/>
        <item m="1" x="5270"/>
        <item m="1" x="5278"/>
        <item m="1" x="5282"/>
        <item m="1" x="4200"/>
        <item m="1" x="4222"/>
        <item m="1" x="4228"/>
        <item m="1" x="4243"/>
        <item m="1" x="4246"/>
        <item m="1" x="4251"/>
        <item m="1" x="4259"/>
        <item m="1" x="4263"/>
        <item m="1" x="4269"/>
        <item m="1" x="4273"/>
        <item m="1" x="2807"/>
        <item m="1" x="2825"/>
        <item m="1" x="2830"/>
        <item m="1" x="2846"/>
        <item m="1" x="2851"/>
        <item m="1" x="2867"/>
        <item m="1" x="2874"/>
        <item m="1" x="2888"/>
        <item m="1" x="2895"/>
        <item m="1" x="2903"/>
        <item m="1" x="1695"/>
        <item m="1" x="1699"/>
        <item m="1" x="1701"/>
        <item m="1" x="1704"/>
        <item m="1" x="1706"/>
        <item m="1" x="1708"/>
        <item m="1" x="1713"/>
        <item m="1" x="1714"/>
        <item m="1" x="1717"/>
        <item m="1" x="1718"/>
        <item m="1" x="7285"/>
        <item m="1" x="7290"/>
        <item m="1" x="7306"/>
        <item m="1" x="7321"/>
        <item m="1" x="7325"/>
        <item m="1" x="7337"/>
        <item m="1" x="7339"/>
        <item m="1" x="7350"/>
        <item m="1" x="7352"/>
        <item m="1" x="7363"/>
        <item m="1" x="6119"/>
        <item m="1" x="6132"/>
        <item m="1" x="6140"/>
        <item m="1" x="6154"/>
        <item m="1" x="6160"/>
        <item m="1" x="6184"/>
        <item m="1" x="6197"/>
        <item m="1" x="6209"/>
        <item m="1" x="6214"/>
        <item m="1" x="5040"/>
        <item m="1" x="5054"/>
        <item m="1" x="5057"/>
        <item m="1" x="5072"/>
        <item m="1" x="5073"/>
        <item m="1" x="4403"/>
        <item m="1" x="4599"/>
        <item m="1" x="4748"/>
        <item m="1" x="4853"/>
        <item m="1" x="3600"/>
        <item m="1" x="4415"/>
        <item m="1" x="4600"/>
        <item m="1" x="4751"/>
        <item m="1" x="4857"/>
        <item m="1" x="3604"/>
        <item m="1" x="4416"/>
        <item m="1" x="4602"/>
        <item m="1" x="4754"/>
        <item m="1" x="4861"/>
        <item m="1" x="3612"/>
        <item m="1" x="4427"/>
        <item m="1" x="4606"/>
        <item m="1" x="4758"/>
        <item m="1" x="4870"/>
        <item m="1" x="3615"/>
        <item m="1" x="4440"/>
        <item m="1" x="4609"/>
        <item m="1" x="4763"/>
        <item m="1" x="4875"/>
        <item m="1" x="3622"/>
        <item m="1" x="4451"/>
        <item m="1" x="4611"/>
        <item m="1" x="4767"/>
        <item m="1" x="4879"/>
        <item m="1" x="3626"/>
        <item m="1" x="4453"/>
        <item m="1" x="4614"/>
        <item m="1" x="4774"/>
        <item m="1" x="4882"/>
        <item m="1" x="3635"/>
        <item m="1" x="4465"/>
        <item m="1" x="4621"/>
        <item m="1" x="4778"/>
        <item m="1" x="4892"/>
        <item m="1" x="3638"/>
        <item m="1" x="4477"/>
        <item m="1" x="4626"/>
        <item m="1" x="4783"/>
        <item m="1" x="4895"/>
        <item m="1" x="3644"/>
        <item m="1" x="4489"/>
        <item m="1" x="4628"/>
        <item m="1" x="4786"/>
        <item m="1" x="2871"/>
        <item m="1" x="3792"/>
        <item m="1" x="3918"/>
        <item m="1" x="4164"/>
        <item m="1" x="4283"/>
        <item m="1" x="2873"/>
        <item m="1" x="3797"/>
        <item m="1" x="3927"/>
        <item m="1" x="4169"/>
        <item m="1" x="4285"/>
        <item m="1" x="2875"/>
        <item m="1" x="3800"/>
        <item m="1" x="3936"/>
        <item m="1" x="4172"/>
        <item m="1" x="4288"/>
        <item m="1" x="2885"/>
        <item m="1" x="3806"/>
        <item m="1" x="3939"/>
        <item m="1" x="4176"/>
        <item m="1" x="4290"/>
        <item m="1" x="2892"/>
        <item m="1" x="3811"/>
        <item m="1" x="3944"/>
        <item m="1" x="4188"/>
        <item m="1" x="4294"/>
        <item m="1" x="2894"/>
        <item m="1" x="3816"/>
        <item m="1" x="3955"/>
        <item m="1" x="4194"/>
        <item m="1" x="4303"/>
        <item m="1" x="2898"/>
        <item m="1" x="3819"/>
        <item m="1" x="3967"/>
        <item m="1" x="3666"/>
        <item m="1" x="3688"/>
        <item m="1" x="3709"/>
        <item m="1" x="3731"/>
        <item m="1" x="3667"/>
        <item m="1" x="3689"/>
        <item m="1" x="3710"/>
        <item m="1" x="3732"/>
        <item m="1" x="3668"/>
        <item m="1" x="3690"/>
        <item m="1" x="3711"/>
        <item m="1" x="3733"/>
        <item m="1" x="3669"/>
        <item m="1" x="3691"/>
        <item m="1" x="3712"/>
        <item m="1" x="3734"/>
        <item m="1" x="3647"/>
        <item m="1" x="3670"/>
        <item m="1" x="3692"/>
        <item m="1" x="3713"/>
        <item m="1" x="3735"/>
        <item m="1" x="3648"/>
        <item m="1" x="3671"/>
        <item m="1" x="3693"/>
        <item m="1" x="3715"/>
        <item m="1" x="3737"/>
        <item m="1" x="3650"/>
        <item m="1" x="3672"/>
        <item m="1" x="3694"/>
        <item m="1" x="3716"/>
        <item m="1" x="3738"/>
        <item m="1" x="3653"/>
        <item m="1" x="3675"/>
        <item m="1" x="3697"/>
        <item m="1" x="3718"/>
        <item m="1" x="3740"/>
        <item m="1" x="3657"/>
        <item m="1" x="3678"/>
        <item m="1" x="3700"/>
        <item m="1" x="3721"/>
        <item m="1" x="3741"/>
        <item m="1" x="3658"/>
        <item m="1" x="3679"/>
        <item m="1" x="6734"/>
        <item m="1" x="6750"/>
        <item m="1" x="6764"/>
        <item m="1" x="6793"/>
        <item m="1" x="6806"/>
        <item m="1" x="5406"/>
        <item m="1" x="5424"/>
        <item m="1" x="5449"/>
        <item m="1" x="5473"/>
        <item m="1" x="5496"/>
        <item m="1" x="5519"/>
        <item m="1" x="5543"/>
        <item m="1" x="5558"/>
        <item m="1" x="5575"/>
        <item m="1" x="4335"/>
        <item m="1" x="4345"/>
        <item m="1" x="4353"/>
        <item m="1" x="4373"/>
        <item m="1" x="4382"/>
        <item m="1" x="4404"/>
        <item m="1" x="4417"/>
        <item m="1" x="4441"/>
        <item m="1" x="4454"/>
        <item m="1" x="4478"/>
        <item m="1" x="3012"/>
        <item m="1" x="3023"/>
        <item m="1" x="3044"/>
        <item m="1" x="3055"/>
        <item m="1" x="3077"/>
        <item m="1" x="3092"/>
        <item m="1" x="3115"/>
        <item m="1" x="3129"/>
        <item m="1" x="3152"/>
        <item m="1" x="3165"/>
        <item m="1" x="1743"/>
        <item m="1" x="1745"/>
        <item m="1" x="1748"/>
        <item m="1" x="1754"/>
        <item m="1" x="1763"/>
        <item m="1" x="1770"/>
        <item m="1" x="1792"/>
        <item m="1" x="1796"/>
        <item m="1" x="1816"/>
        <item m="1" x="1820"/>
        <item m="1" x="7426"/>
        <item m="1" x="7433"/>
        <item m="1" x="7442"/>
        <item m="1" x="7455"/>
        <item m="1" x="7461"/>
        <item m="1" x="7475"/>
        <item m="1" x="7499"/>
        <item m="1" x="7509"/>
        <item m="1" x="7526"/>
        <item m="1" x="7536"/>
        <item m="1" x="6253"/>
        <item m="1" x="6917"/>
        <item m="1" x="6918"/>
        <item m="1" x="6920"/>
        <item m="1" x="6922"/>
        <item m="1" x="6928"/>
        <item m="1" x="6935"/>
        <item m="1" x="6941"/>
        <item m="1" x="6944"/>
        <item m="1" x="6946"/>
        <item m="1" x="6947"/>
        <item m="1" x="6189"/>
        <item m="1" x="6192"/>
        <item m="1" x="6196"/>
        <item m="1" x="6202"/>
        <item m="1" x="6206"/>
        <item m="1" x="6207"/>
        <item m="1" x="6208"/>
        <item m="1" x="6210"/>
        <item m="1" x="6212"/>
        <item m="1" x="6213"/>
        <item m="1" x="1524"/>
        <item m="1" x="1550"/>
        <item m="1" x="1575"/>
        <item m="1" x="1600"/>
        <item m="1" x="1527"/>
        <item m="1" x="1553"/>
        <item m="1" x="1578"/>
        <item m="1" x="1603"/>
        <item m="1" x="1529"/>
        <item m="1" x="1554"/>
        <item m="1" x="1579"/>
        <item m="1" x="1604"/>
        <item m="1" x="1531"/>
        <item m="1" x="1556"/>
        <item m="1" x="1581"/>
        <item m="1" x="1606"/>
        <item m="1" x="5606"/>
        <item m="1" x="5619"/>
        <item m="1" x="5635"/>
        <item m="1" x="7690"/>
        <item m="1" x="6590"/>
        <item m="1" x="5966"/>
        <item m="1" x="5277"/>
        <item m="1" x="4820"/>
        <item m="1" x="4268"/>
        <item m="1" x="7766"/>
        <item m="1" x="7189"/>
        <item m="1" x="6676"/>
        <item m="1" x="6001"/>
        <item m="1" x="5332"/>
        <item m="1" x="2236"/>
        <item m="1" x="1677"/>
        <item m="1" x="7871"/>
        <item m="1" x="7258"/>
        <item m="1" x="6790"/>
        <item m="1" x="3595"/>
        <item m="1" x="2872"/>
        <item m="1" x="2334"/>
        <item m="1" x="1712"/>
        <item m="1" x="7960"/>
        <item m="1" x="4856"/>
        <item m="1" x="4284"/>
        <item m="1" x="3683"/>
        <item m="1" x="2916"/>
        <item m="1" x="2392"/>
        <item m="1" x="6044"/>
        <item m="1" x="5412"/>
        <item m="1" x="4932"/>
        <item m="1" x="4339"/>
        <item m="1" x="3756"/>
        <item m="1" x="6871"/>
        <item m="1" x="6142"/>
        <item m="1" x="5573"/>
        <item m="1" x="5023"/>
        <item m="1" x="1966"/>
        <item m="1" x="7437"/>
        <item m="1" x="7457"/>
        <item m="1" x="7495"/>
        <item m="1" x="7523"/>
        <item m="1" x="7555"/>
        <item m="1" x="7580"/>
        <item m="1" x="7611"/>
        <item m="1" x="7439"/>
        <item m="1" x="7458"/>
        <item m="1" x="7496"/>
        <item m="1" x="7524"/>
        <item m="1" x="7556"/>
        <item m="1" x="7582"/>
        <item m="1" x="7612"/>
        <item m="1" x="7440"/>
        <item m="1" x="7459"/>
        <item m="1" x="7497"/>
        <item m="1" x="7525"/>
        <item m="1" x="7557"/>
        <item m="1" x="7583"/>
        <item m="1" x="7613"/>
        <item m="1" x="7443"/>
        <item m="1" x="7462"/>
        <item m="1" x="7500"/>
        <item m="1" x="7527"/>
        <item m="1" x="7558"/>
        <item m="1" x="7584"/>
        <item m="1" x="7614"/>
        <item m="1" x="7445"/>
        <item m="1" x="7463"/>
        <item m="1" x="7501"/>
        <item m="1" x="7528"/>
        <item m="1" x="7559"/>
        <item m="1" x="7585"/>
        <item m="1" x="7615"/>
        <item m="1" x="7446"/>
        <item m="1" x="7464"/>
        <item m="1" x="7502"/>
        <item m="1" x="7529"/>
        <item m="1" x="7560"/>
        <item m="1" x="7586"/>
        <item m="1" x="7616"/>
        <item m="1" x="7447"/>
        <item m="1" x="7465"/>
        <item m="1" x="7503"/>
        <item m="1" x="7530"/>
        <item m="1" x="7561"/>
        <item m="1" x="7587"/>
        <item m="1" x="7617"/>
        <item m="1" x="7427"/>
        <item m="1" x="7448"/>
        <item m="1" x="1990"/>
        <item m="1" x="1994"/>
        <item m="1" x="2012"/>
        <item m="1" x="2017"/>
        <item m="1" x="2036"/>
        <item m="1" x="2042"/>
        <item m="1" x="2058"/>
        <item m="1" x="2062"/>
        <item m="1" x="2084"/>
        <item m="1" x="7699"/>
        <item m="1" x="7710"/>
        <item m="1" x="7715"/>
        <item m="1" x="7720"/>
        <item m="1" x="7725"/>
        <item m="1" x="7730"/>
        <item m="1" x="7737"/>
        <item m="1" x="7743"/>
        <item m="1" x="7752"/>
        <item m="1" x="7767"/>
        <item m="1" x="6602"/>
        <item m="1" x="6621"/>
        <item m="1" x="6626"/>
        <item m="1" x="6639"/>
        <item m="1" x="6642"/>
        <item m="1" x="6655"/>
        <item m="1" x="6657"/>
        <item m="1" x="6677"/>
        <item m="1" x="7467"/>
        <item m="1" x="7504"/>
        <item m="1" x="7531"/>
        <item m="1" x="7562"/>
        <item m="1" x="7588"/>
        <item m="1" x="7618"/>
        <item m="1" x="7430"/>
        <item m="1" x="7451"/>
        <item m="1" x="7468"/>
        <item m="1" x="7505"/>
        <item m="1" x="7532"/>
        <item m="1" x="7564"/>
        <item m="1" x="7590"/>
        <item m="1" x="7620"/>
        <item m="1" x="7431"/>
        <item m="1" x="7452"/>
        <item m="1" x="7470"/>
        <item m="1" x="7506"/>
        <item m="1" x="7533"/>
        <item m="1" x="7565"/>
        <item m="1" x="7591"/>
        <item m="1" x="7621"/>
        <item m="1" x="4086"/>
        <item m="1" x="4115"/>
        <item m="1" x="4140"/>
        <item m="1" x="4161"/>
        <item m="1" x="4185"/>
        <item m="1" x="4217"/>
        <item m="1" x="4238"/>
        <item m="1" x="4250"/>
        <item m="1" x="4262"/>
        <item m="1" x="4272"/>
        <item m="1" x="4087"/>
        <item m="1" x="4117"/>
        <item m="1" x="4142"/>
        <item m="1" x="1758"/>
        <item m="1" x="1866"/>
        <item m="1" x="1945"/>
        <item m="1" x="2038"/>
        <item m="1" x="2171"/>
        <item m="1" x="2309"/>
        <item m="1" x="2381"/>
        <item m="1" x="1760"/>
        <item m="1" x="1871"/>
        <item m="1" x="1949"/>
        <item m="1" x="2040"/>
        <item m="1" x="2182"/>
        <item m="1" x="2314"/>
        <item m="1" x="2384"/>
        <item m="1" x="1761"/>
        <item m="1" x="1873"/>
        <item m="1" x="1950"/>
        <item m="1" x="2043"/>
        <item m="1" x="2185"/>
        <item m="1" x="2316"/>
        <item m="1" x="2385"/>
        <item m="1" x="1764"/>
        <item m="1" x="1874"/>
        <item m="1" x="3704"/>
        <item m="1" x="4961"/>
        <item m="1" x="6171"/>
        <item m="1" x="7389"/>
        <item m="1" x="1744"/>
        <item m="1" x="3725"/>
        <item m="1" x="4988"/>
        <item m="1" x="6205"/>
        <item m="1" x="7405"/>
        <item m="1" x="1750"/>
        <item m="1" x="3744"/>
        <item m="1" x="5012"/>
        <item m="1" x="6215"/>
        <item m="1" x="7413"/>
        <item m="1" x="1767"/>
        <item m="1" x="3761"/>
        <item m="1" x="5035"/>
        <item m="1" x="6218"/>
        <item m="1" x="7421"/>
        <item m="1" x="1794"/>
        <item m="1" x="3778"/>
        <item m="1" x="5053"/>
        <item m="1" x="6225"/>
        <item m="1" x="7432"/>
        <item m="1" x="1818"/>
        <item m="1" x="3795"/>
        <item m="1" x="5071"/>
        <item m="1" x="6239"/>
        <item m="1" x="7454"/>
        <item m="1" x="1845"/>
        <item m="1" x="3814"/>
        <item m="1" x="5085"/>
        <item m="1" x="6245"/>
        <item m="1" x="7472"/>
        <item m="1" x="1877"/>
        <item m="1" x="3829"/>
        <item m="1" x="5086"/>
        <item m="1" x="6251"/>
        <item m="1" x="7508"/>
        <item m="1" x="1903"/>
        <item m="1" x="3840"/>
        <item m="1" x="5087"/>
        <item m="1" x="6265"/>
        <item m="1" x="7535"/>
        <item m="1" x="7908"/>
        <item m="1" x="7924"/>
        <item m="1" x="7931"/>
        <item m="1" x="7945"/>
        <item m="1" x="7952"/>
        <item m="1" x="7968"/>
        <item m="1" x="7972"/>
        <item m="1" x="7976"/>
        <item m="1" x="7980"/>
        <item m="1" x="6830"/>
        <item m="1" x="6841"/>
        <item m="1" x="6860"/>
        <item m="1" x="6870"/>
        <item m="1" x="6888"/>
        <item m="1" x="6897"/>
        <item m="1" x="6914"/>
        <item m="1" x="6921"/>
        <item m="1" x="6942"/>
        <item m="1" x="6948"/>
        <item m="1" x="5571"/>
        <item m="1" x="5592"/>
        <item m="1" x="5607"/>
        <item m="1" x="5623"/>
        <item m="1" x="5636"/>
        <item m="1" x="5652"/>
        <item m="1" x="5665"/>
        <item m="1" x="4512"/>
        <item m="1" x="4530"/>
        <item m="1" x="4533"/>
        <item m="1" x="4432"/>
        <item m="1" x="4608"/>
        <item m="1" x="4762"/>
        <item m="1" x="4872"/>
        <item m="1" x="3621"/>
        <item m="1" x="4446"/>
        <item m="1" x="4610"/>
        <item m="1" x="4766"/>
        <item m="1" x="4878"/>
        <item m="1" x="3625"/>
        <item m="1" x="4452"/>
        <item m="1" x="4613"/>
        <item m="1" x="4773"/>
        <item m="1" x="4881"/>
        <item m="1" x="3634"/>
        <item m="1" x="4455"/>
        <item m="1" x="4617"/>
        <item m="1" x="4776"/>
        <item m="1" x="4890"/>
        <item m="1" x="3636"/>
        <item m="1" x="4470"/>
        <item m="1" x="4624"/>
        <item m="1" x="4782"/>
        <item m="1" x="4893"/>
        <item m="1" x="3643"/>
        <item m="1" x="4483"/>
        <item m="1" x="4627"/>
        <item m="1" x="4785"/>
        <item m="1" x="3646"/>
        <item m="1" x="4490"/>
        <item m="1" x="4630"/>
        <item m="1" x="4790"/>
        <item m="1" x="3659"/>
        <item m="1" x="4491"/>
        <item m="1" x="4634"/>
        <item m="1" x="4791"/>
        <item m="1" x="3661"/>
        <item m="1" x="4505"/>
        <item m="1" x="4638"/>
        <item m="1" x="4797"/>
        <item m="1" x="4509"/>
        <item m="1" x="4640"/>
        <item m="1" x="4798"/>
        <item m="1" x="2889"/>
        <item m="1" x="3807"/>
        <item m="1" x="3941"/>
        <item m="1" x="4182"/>
        <item m="1" x="4291"/>
        <item m="1" x="2893"/>
        <item m="1" x="3813"/>
        <item m="1" x="3948"/>
        <item m="1" x="4191"/>
        <item m="1" x="4298"/>
        <item m="1" x="2896"/>
        <item m="1" x="3817"/>
        <item m="1" x="3961"/>
        <item m="1" x="4196"/>
        <item m="1" x="4306"/>
        <item m="1" x="2902"/>
        <item m="1" x="3825"/>
        <item m="1" x="3969"/>
        <item m="1" x="4202"/>
        <item m="1" x="4309"/>
        <item m="1" x="2904"/>
        <item m="1" x="3826"/>
        <item m="1" x="3974"/>
        <item m="1" x="4214"/>
        <item m="1" x="4310"/>
        <item m="1" x="2908"/>
        <item m="1" x="3828"/>
        <item m="1" x="3987"/>
        <item m="1" x="4223"/>
        <item m="1" x="4316"/>
        <item m="1" x="2909"/>
        <item m="1" x="3830"/>
        <item m="1" x="4003"/>
        <item m="1" x="3759"/>
        <item m="1" x="3766"/>
        <item m="1" x="3776"/>
        <item m="1" x="3782"/>
        <item m="1" x="3793"/>
        <item m="1" x="3801"/>
        <item m="1" x="3812"/>
        <item m="1" x="3820"/>
        <item m="1" x="3827"/>
        <item m="1" x="2415"/>
        <item m="1" x="2421"/>
        <item m="1" x="2424"/>
        <item m="1" x="2436"/>
        <item m="1" x="2440"/>
        <item m="1" x="2455"/>
        <item m="1" x="2460"/>
        <item m="1" x="2475"/>
        <item m="1" x="2479"/>
        <item m="1" x="2493"/>
        <item m="1" x="1282"/>
        <item m="1" x="1288"/>
        <item m="1" x="1312"/>
        <item m="1" x="1321"/>
        <item m="1" x="1336"/>
        <item m="1" x="1346"/>
        <item m="1" x="1360"/>
        <item m="1" x="1369"/>
        <item m="1" x="1374"/>
        <item m="1" x="1384"/>
        <item m="1" x="6970"/>
        <item m="1" x="6974"/>
        <item m="1" x="6981"/>
        <item m="1" x="6985"/>
        <item m="1" x="6993"/>
        <item m="1" x="6999"/>
        <item m="1" x="7005"/>
        <item m="1" x="7009"/>
        <item m="1" x="7016"/>
        <item m="1" x="7020"/>
        <item m="1" x="5751"/>
        <item m="1" x="5753"/>
        <item m="1" x="5759"/>
        <item m="1" x="5768"/>
        <item m="1" x="5779"/>
        <item m="1" x="5788"/>
        <item m="1" x="5798"/>
        <item m="1" x="5812"/>
        <item m="1" x="5827"/>
        <item m="1" x="5833"/>
        <item m="1" x="4625"/>
        <item m="1" x="4631"/>
        <item m="1" x="4639"/>
        <item m="1" x="4643"/>
        <item m="1" x="4651"/>
        <item m="1" x="4656"/>
        <item m="1" x="4671"/>
        <item m="1" x="4679"/>
        <item m="1" x="4700"/>
        <item m="1" x="4707"/>
        <item m="1" x="3376"/>
        <item m="1" x="3381"/>
        <item m="1" x="3387"/>
        <item m="1" x="3400"/>
        <item m="1" x="3407"/>
        <item m="1" x="3422"/>
        <item m="1" x="3427"/>
        <item m="1" x="3442"/>
        <item m="1" x="3450"/>
        <item m="1" x="3468"/>
        <item m="1" x="2013"/>
        <item m="1" x="5755"/>
        <item m="1" x="5757"/>
        <item m="1" x="5758"/>
        <item m="1" x="5760"/>
        <item m="1" x="5762"/>
        <item m="1" x="5765"/>
        <item m="1" x="5767"/>
        <item m="1" x="5770"/>
        <item m="1" x="5773"/>
        <item m="1" x="5778"/>
        <item m="1" x="5110"/>
        <item m="1" x="5113"/>
        <item m="1" x="5115"/>
        <item m="1" x="5119"/>
        <item m="1" x="5120"/>
        <item m="1" x="5123"/>
        <item m="1" x="5125"/>
        <item m="1" x="5127"/>
        <item m="1" x="5128"/>
        <item m="1" x="5132"/>
        <item m="1" x="5276"/>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m="1" x="1724"/>
        <item m="1" x="1196"/>
        <item m="1" x="1732"/>
        <item m="1" x="6910"/>
        <item x="0"/>
      </items>
    </pivotField>
    <pivotField axis="axisRow" compact="0" outline="0" showAll="0" defaultSubtotal="0">
      <items count="640">
        <item x="0"/>
        <item x="1"/>
        <item x="2"/>
        <item x="1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6"/>
        <item x="67"/>
        <item x="68"/>
        <item x="69"/>
        <item x="70"/>
        <item x="71"/>
        <item x="72"/>
        <item x="73"/>
        <item x="74"/>
        <item x="75"/>
        <item x="76"/>
        <item x="77"/>
        <item x="78"/>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8"/>
        <item x="169"/>
        <item x="170"/>
        <item x="171"/>
        <item x="172"/>
        <item x="173"/>
        <item x="174"/>
        <item x="175"/>
        <item x="476"/>
        <item x="178"/>
        <item x="346"/>
        <item x="335"/>
        <item x="345"/>
        <item x="65"/>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65"/>
        <item x="166"/>
        <item x="167"/>
        <item x="334"/>
        <item x="336"/>
        <item x="337"/>
        <item x="339"/>
        <item m="1" x="569"/>
        <item x="342"/>
        <item x="344"/>
        <item x="370"/>
        <item x="359"/>
        <item x="347"/>
        <item x="349"/>
        <item x="350"/>
        <item x="351"/>
        <item x="354"/>
        <item x="356"/>
        <item x="357"/>
        <item m="1" x="633"/>
        <item m="1" x="523"/>
        <item m="1" x="580"/>
        <item m="1" x="613"/>
        <item m="1" x="568"/>
        <item m="1" x="604"/>
        <item m="1" x="636"/>
        <item m="1" x="518"/>
        <item x="508"/>
        <item x="490"/>
        <item x="500"/>
        <item x="308"/>
        <item x="510"/>
        <item x="480"/>
        <item x="482"/>
        <item x="511"/>
        <item x="512"/>
        <item m="1" x="525"/>
        <item m="1" x="610"/>
        <item x="244"/>
        <item x="229"/>
        <item x="231"/>
        <item x="223"/>
        <item x="225"/>
        <item x="227"/>
        <item x="411"/>
        <item x="180"/>
        <item x="426"/>
        <item x="413"/>
        <item x="417"/>
        <item x="423"/>
        <item x="425"/>
        <item x="427"/>
        <item x="428"/>
        <item x="432"/>
        <item x="434"/>
        <item x="446"/>
        <item x="442"/>
        <item x="443"/>
        <item x="436"/>
        <item m="1" x="602"/>
        <item m="1" x="559"/>
        <item m="1" x="584"/>
        <item m="1" x="570"/>
        <item x="352"/>
        <item x="353"/>
        <item m="1" x="540"/>
        <item m="1" x="597"/>
        <item m="1" x="542"/>
        <item m="1" x="579"/>
        <item m="1" x="590"/>
        <item x="371"/>
        <item m="1" x="620"/>
        <item m="1" x="622"/>
        <item m="1" x="529"/>
        <item m="1" x="564"/>
        <item m="1" x="581"/>
        <item m="1" x="609"/>
        <item m="1" x="603"/>
        <item m="1" x="560"/>
        <item m="1" x="539"/>
        <item m="1" x="611"/>
        <item m="1" x="535"/>
        <item m="1" x="615"/>
        <item m="1" x="619"/>
        <item m="1" x="605"/>
        <item m="1" x="524"/>
        <item m="1" x="555"/>
        <item m="1" x="573"/>
        <item m="1" x="558"/>
        <item m="1" x="634"/>
        <item m="1" x="627"/>
        <item m="1" x="617"/>
        <item m="1" x="531"/>
        <item m="1" x="572"/>
        <item m="1" x="544"/>
        <item m="1" x="571"/>
        <item m="1" x="519"/>
        <item m="1" x="565"/>
        <item m="1" x="549"/>
        <item m="1" x="608"/>
        <item m="1" x="522"/>
        <item m="1" x="527"/>
        <item m="1" x="548"/>
        <item m="1" x="596"/>
        <item x="513"/>
        <item x="264"/>
        <item x="323"/>
        <item x="317"/>
        <item x="315"/>
        <item x="318"/>
        <item x="316"/>
        <item x="294"/>
        <item x="280"/>
        <item m="1" x="566"/>
        <item x="295"/>
        <item x="281"/>
        <item m="1" x="589"/>
        <item x="221"/>
        <item x="230"/>
        <item x="262"/>
        <item x="263"/>
        <item x="265"/>
        <item x="266"/>
        <item x="268"/>
        <item x="269"/>
        <item x="270"/>
        <item m="1" x="521"/>
        <item m="1" x="516"/>
        <item m="1" x="583"/>
        <item m="1" x="612"/>
        <item x="252"/>
        <item x="397"/>
        <item x="408"/>
        <item m="1" x="550"/>
        <item x="360"/>
        <item x="394"/>
        <item x="400"/>
        <item m="1" x="632"/>
        <item x="255"/>
        <item m="1" x="541"/>
        <item x="273"/>
        <item x="275"/>
        <item x="286"/>
        <item x="287"/>
        <item x="276"/>
        <item x="278"/>
        <item m="1" x="561"/>
        <item m="1" x="630"/>
        <item x="203"/>
        <item x="277"/>
        <item x="279"/>
        <item m="1" x="517"/>
        <item m="1" x="534"/>
        <item m="1" x="592"/>
        <item m="1" x="514"/>
        <item x="319"/>
        <item x="321"/>
        <item x="325"/>
        <item x="327"/>
        <item x="320"/>
        <item x="322"/>
        <item x="326"/>
        <item x="328"/>
        <item x="483"/>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axis="axisRow" compact="0" outline="0" showAll="0" defaultSubtotal="0">
      <items count="799">
        <item x="0"/>
        <item x="1"/>
        <item x="457"/>
        <item x="3"/>
        <item x="4"/>
        <item x="5"/>
        <item x="6"/>
        <item x="7"/>
        <item x="8"/>
        <item x="9"/>
        <item x="11"/>
        <item x="13"/>
        <item x="18"/>
        <item x="19"/>
        <item x="21"/>
        <item x="22"/>
        <item x="23"/>
        <item x="24"/>
        <item x="25"/>
        <item x="26"/>
        <item x="27"/>
        <item x="28"/>
        <item x="29"/>
        <item x="35"/>
        <item x="36"/>
        <item x="37"/>
        <item x="39"/>
        <item x="44"/>
        <item x="45"/>
        <item x="46"/>
        <item x="47"/>
        <item x="51"/>
        <item x="52"/>
        <item x="53"/>
        <item x="14"/>
        <item x="61"/>
        <item x="62"/>
        <item x="63"/>
        <item x="64"/>
        <item x="65"/>
        <item x="68"/>
        <item x="69"/>
        <item x="71"/>
        <item x="72"/>
        <item x="73"/>
        <item x="74"/>
        <item x="75"/>
        <item x="76"/>
        <item x="77"/>
        <item x="78"/>
        <item x="79"/>
        <item x="156"/>
        <item x="157"/>
        <item x="138"/>
        <item x="158"/>
        <item x="159"/>
        <item x="160"/>
        <item x="162"/>
        <item x="164"/>
        <item x="165"/>
        <item x="137"/>
        <item x="139"/>
        <item x="140"/>
        <item x="141"/>
        <item x="142"/>
        <item x="143"/>
        <item x="145"/>
        <item x="147"/>
        <item x="152"/>
        <item x="154"/>
        <item x="170"/>
        <item x="171"/>
        <item x="172"/>
        <item x="173"/>
        <item x="174"/>
        <item x="175"/>
        <item x="168"/>
        <item x="161"/>
        <item x="163"/>
        <item x="10"/>
        <item x="17"/>
        <item x="20"/>
        <item x="59"/>
        <item x="144"/>
        <item x="146"/>
        <item x="148"/>
        <item x="149"/>
        <item x="150"/>
        <item x="151"/>
        <item x="169"/>
        <item x="153"/>
        <item x="155"/>
        <item x="2"/>
        <item x="12"/>
        <item x="30"/>
        <item x="31"/>
        <item x="32"/>
        <item x="33"/>
        <item x="34"/>
        <item x="38"/>
        <item x="40"/>
        <item x="41"/>
        <item x="42"/>
        <item x="43"/>
        <item x="48"/>
        <item x="49"/>
        <item x="50"/>
        <item x="54"/>
        <item x="57"/>
        <item x="58"/>
        <item x="177"/>
        <item x="15"/>
        <item x="55"/>
        <item x="56"/>
        <item x="338"/>
        <item x="477"/>
        <item x="340"/>
        <item x="178"/>
        <item x="233"/>
        <item x="345"/>
        <item x="449"/>
        <item x="362"/>
        <item x="16"/>
        <item x="60"/>
        <item x="66"/>
        <item x="70"/>
        <item x="67"/>
        <item x="80"/>
        <item x="81"/>
        <item x="82"/>
        <item x="83"/>
        <item x="86"/>
        <item x="88"/>
        <item x="89"/>
        <item x="90"/>
        <item x="91"/>
        <item x="92"/>
        <item x="95"/>
        <item x="99"/>
        <item x="100"/>
        <item x="101"/>
        <item x="102"/>
        <item x="103"/>
        <item x="104"/>
        <item x="105"/>
        <item x="106"/>
        <item x="107"/>
        <item x="108"/>
        <item x="113"/>
        <item x="114"/>
        <item x="115"/>
        <item x="116"/>
        <item x="117"/>
        <item x="118"/>
        <item x="119"/>
        <item x="120"/>
        <item x="121"/>
        <item x="122"/>
        <item x="123"/>
        <item x="124"/>
        <item x="125"/>
        <item x="126"/>
        <item x="127"/>
        <item x="128"/>
        <item x="129"/>
        <item x="167"/>
        <item x="84"/>
        <item x="85"/>
        <item x="87"/>
        <item x="93"/>
        <item x="94"/>
        <item x="96"/>
        <item x="97"/>
        <item x="98"/>
        <item x="109"/>
        <item x="110"/>
        <item x="111"/>
        <item x="112"/>
        <item x="130"/>
        <item x="131"/>
        <item x="132"/>
        <item x="133"/>
        <item x="134"/>
        <item x="135"/>
        <item x="136"/>
        <item x="166"/>
        <item m="1" x="531"/>
        <item x="248"/>
        <item x="336"/>
        <item x="337"/>
        <item m="1" x="692"/>
        <item x="343"/>
        <item x="371"/>
        <item x="360"/>
        <item x="348"/>
        <item x="509"/>
        <item x="491"/>
        <item x="501"/>
        <item x="511"/>
        <item x="481"/>
        <item m="1" x="631"/>
        <item x="513"/>
        <item m="1" x="676"/>
        <item m="1" x="790"/>
        <item m="1" x="606"/>
        <item x="514"/>
        <item x="241"/>
        <item x="187"/>
        <item x="211"/>
        <item x="190"/>
        <item x="197"/>
        <item x="194"/>
        <item x="244"/>
        <item x="229"/>
        <item x="231"/>
        <item x="223"/>
        <item x="412"/>
        <item x="180"/>
        <item x="181"/>
        <item x="427"/>
        <item x="424"/>
        <item x="426"/>
        <item x="222"/>
        <item x="443"/>
        <item x="429"/>
        <item x="428"/>
        <item x="437"/>
        <item x="438"/>
        <item m="1" x="750"/>
        <item x="195"/>
        <item x="191"/>
        <item x="196"/>
        <item x="198"/>
        <item x="199"/>
        <item m="1" x="775"/>
        <item m="1" x="776"/>
        <item x="346"/>
        <item x="352"/>
        <item x="353"/>
        <item m="1" x="787"/>
        <item m="1" x="696"/>
        <item x="368"/>
        <item x="372"/>
        <item x="373"/>
        <item m="1" x="578"/>
        <item x="203"/>
        <item x="505"/>
        <item m="1" x="575"/>
        <item x="325"/>
        <item x="221"/>
        <item x="232"/>
        <item m="1" x="605"/>
        <item x="230"/>
        <item m="1" x="784"/>
        <item x="252"/>
        <item m="1" x="693"/>
        <item m="1" x="552"/>
        <item x="265"/>
        <item x="268"/>
        <item m="1" x="698"/>
        <item m="1" x="632"/>
        <item m="1" x="524"/>
        <item m="1" x="741"/>
        <item m="1" x="743"/>
        <item m="1" x="649"/>
        <item m="1" x="516"/>
        <item m="1" x="517"/>
        <item m="1" x="539"/>
        <item m="1" x="659"/>
        <item m="1" x="629"/>
        <item m="1" x="580"/>
        <item x="398"/>
        <item x="401"/>
        <item x="409"/>
        <item x="504"/>
        <item x="317"/>
        <item x="354"/>
        <item x="355"/>
        <item x="357"/>
        <item x="358"/>
        <item x="361"/>
        <item x="395"/>
        <item m="1" x="767"/>
        <item m="1" x="783"/>
        <item m="1" x="657"/>
        <item x="275"/>
        <item m="1" x="633"/>
        <item x="287"/>
        <item m="1" x="714"/>
        <item m="1" x="705"/>
        <item m="1" x="713"/>
        <item m="1" x="645"/>
        <item m="1" x="587"/>
        <item x="483"/>
        <item x="484"/>
        <item x="225"/>
        <item x="246"/>
        <item x="448"/>
        <item x="452"/>
        <item x="400"/>
        <item x="402"/>
        <item x="447"/>
        <item x="350"/>
        <item x="486"/>
        <item x="487"/>
        <item x="495"/>
        <item x="496"/>
        <item x="497"/>
        <item x="498"/>
        <item x="460"/>
        <item x="482"/>
        <item m="1" x="519"/>
        <item x="293"/>
        <item m="1" x="622"/>
        <item m="1" x="734"/>
        <item x="299"/>
        <item m="1" x="571"/>
        <item m="1" x="621"/>
        <item m="1" x="551"/>
        <item m="1" x="521"/>
        <item m="1" x="710"/>
        <item x="485"/>
        <item x="356"/>
        <item m="1" x="536"/>
        <item x="227"/>
        <item m="1" x="739"/>
        <item x="251"/>
        <item m="1" x="740"/>
        <item m="1" x="700"/>
        <item m="1" x="795"/>
        <item x="261"/>
        <item x="274"/>
        <item m="1" x="725"/>
        <item m="1" x="603"/>
        <item x="289"/>
        <item x="291"/>
        <item x="270"/>
        <item m="1" x="525"/>
        <item m="1" x="742"/>
        <item m="1" x="726"/>
        <item m="1" x="529"/>
        <item m="1" x="527"/>
        <item m="1" x="745"/>
        <item x="301"/>
        <item x="309"/>
        <item m="1" x="735"/>
        <item m="1" x="588"/>
        <item m="1" x="598"/>
        <item x="333"/>
        <item x="488"/>
        <item x="489"/>
        <item x="494"/>
        <item x="226"/>
        <item x="224"/>
        <item m="1" x="673"/>
        <item m="1" x="526"/>
        <item x="258"/>
        <item m="1" x="794"/>
        <item m="1" x="764"/>
        <item m="1" x="702"/>
        <item m="1" x="612"/>
        <item m="1" x="722"/>
        <item m="1" x="576"/>
        <item m="1" x="772"/>
        <item m="1" x="561"/>
        <item m="1" x="747"/>
        <item m="1" x="667"/>
        <item m="1" x="785"/>
        <item m="1" x="634"/>
        <item m="1" x="594"/>
        <item m="1" x="697"/>
        <item m="1" x="614"/>
        <item m="1" x="724"/>
        <item x="303"/>
        <item m="1" x="672"/>
        <item m="1" x="681"/>
        <item m="1" x="786"/>
        <item m="1" x="613"/>
        <item m="1" x="723"/>
        <item x="319"/>
        <item m="1" x="671"/>
        <item m="1" x="680"/>
        <item x="510"/>
        <item x="456"/>
        <item x="479"/>
        <item x="461"/>
        <item x="454"/>
        <item x="453"/>
        <item x="179"/>
        <item x="242"/>
        <item x="347"/>
        <item m="1" x="779"/>
        <item x="451"/>
        <item x="476"/>
        <item x="478"/>
        <item x="507"/>
        <item x="247"/>
        <item x="349"/>
        <item x="351"/>
        <item m="1" x="618"/>
        <item m="1" x="620"/>
        <item x="413"/>
        <item x="414"/>
        <item x="415"/>
        <item x="430"/>
        <item x="433"/>
        <item x="435"/>
        <item x="439"/>
        <item x="440"/>
        <item x="442"/>
        <item x="480"/>
        <item m="1" x="690"/>
        <item x="364"/>
        <item m="1" x="738"/>
        <item m="1" x="636"/>
        <item m="1" x="557"/>
        <item m="1" x="579"/>
        <item m="1" x="535"/>
        <item m="1" x="763"/>
        <item m="1" x="615"/>
        <item m="1" x="554"/>
        <item m="1" x="751"/>
        <item m="1" x="716"/>
        <item m="1" x="642"/>
        <item m="1" x="637"/>
        <item m="1" x="728"/>
        <item m="1" x="768"/>
        <item m="1" x="555"/>
        <item m="1" x="752"/>
        <item m="1" x="717"/>
        <item m="1" x="643"/>
        <item m="1" x="638"/>
        <item m="1" x="729"/>
        <item m="1" x="769"/>
        <item m="1" x="556"/>
        <item m="1" x="753"/>
        <item m="1" x="718"/>
        <item m="1" x="644"/>
        <item m="1" x="639"/>
        <item m="1" x="730"/>
        <item m="1" x="770"/>
        <item x="423"/>
        <item x="506"/>
        <item x="182"/>
        <item x="418"/>
        <item x="434"/>
        <item x="444"/>
        <item x="445"/>
        <item x="450"/>
        <item x="490"/>
        <item x="492"/>
        <item x="499"/>
        <item x="500"/>
        <item m="1" x="546"/>
        <item m="1" x="586"/>
        <item m="1" x="677"/>
        <item m="1" x="755"/>
        <item m="1" x="674"/>
        <item m="1" x="537"/>
        <item m="1" x="757"/>
        <item m="1" x="686"/>
        <item m="1" x="565"/>
        <item m="1" x="567"/>
        <item m="1" x="572"/>
        <item m="1" x="719"/>
        <item x="512"/>
        <item x="183"/>
        <item x="184"/>
        <item x="185"/>
        <item x="186"/>
        <item m="1" x="706"/>
        <item m="1" x="653"/>
        <item x="234"/>
        <item x="235"/>
        <item x="236"/>
        <item x="237"/>
        <item x="238"/>
        <item x="239"/>
        <item x="240"/>
        <item x="193"/>
        <item m="1" x="661"/>
        <item m="1" x="532"/>
        <item m="1" x="758"/>
        <item m="1" x="641"/>
        <item m="1" x="733"/>
        <item m="1" x="744"/>
        <item m="1" x="707"/>
        <item m="1" x="684"/>
        <item x="441"/>
        <item m="1" x="652"/>
        <item x="462"/>
        <item x="508"/>
        <item x="176"/>
        <item x="188"/>
        <item x="189"/>
        <item x="192"/>
        <item m="1" x="540"/>
        <item m="1" x="563"/>
        <item m="1" x="635"/>
        <item m="1" x="599"/>
        <item m="1" x="695"/>
        <item m="1" x="562"/>
        <item m="1" x="682"/>
        <item m="1" x="625"/>
        <item m="1" x="791"/>
        <item m="1" x="760"/>
        <item m="1" x="590"/>
        <item m="1" x="699"/>
        <item m="1" x="542"/>
        <item m="1" x="771"/>
        <item m="1" x="683"/>
        <item m="1" x="777"/>
        <item m="1" x="679"/>
        <item m="1" x="627"/>
        <item m="1" x="566"/>
        <item m="1" x="754"/>
        <item m="1" x="669"/>
        <item m="1" x="780"/>
        <item m="1" x="595"/>
        <item m="1" x="663"/>
        <item m="1" x="737"/>
        <item m="1" x="547"/>
        <item m="1" x="797"/>
        <item m="1" x="570"/>
        <item m="1" x="715"/>
        <item m="1" x="522"/>
        <item m="1" x="601"/>
        <item m="1" x="626"/>
        <item m="1" x="665"/>
        <item m="1" x="548"/>
        <item m="1" x="651"/>
        <item m="1" x="675"/>
        <item m="1" x="765"/>
        <item m="1" x="573"/>
        <item m="1" x="624"/>
        <item m="1" x="736"/>
        <item m="1" x="685"/>
        <item m="1" x="596"/>
        <item m="1" x="664"/>
        <item m="1" x="589"/>
        <item m="1" x="773"/>
        <item m="1" x="708"/>
        <item m="1" x="762"/>
        <item m="1" x="694"/>
        <item m="1" x="670"/>
        <item m="1" x="704"/>
        <item m="1" x="610"/>
        <item m="1" x="549"/>
        <item m="1" x="798"/>
        <item m="1" x="541"/>
        <item m="1" x="666"/>
        <item m="1" x="650"/>
        <item m="1" x="709"/>
        <item m="1" x="574"/>
        <item m="1" x="584"/>
        <item m="1" x="607"/>
        <item x="459"/>
        <item x="463"/>
        <item m="1" x="520"/>
        <item m="1" x="660"/>
        <item m="1" x="602"/>
        <item m="1" x="648"/>
        <item m="1" x="616"/>
        <item m="1" x="640"/>
        <item m="1" x="533"/>
        <item m="1" x="774"/>
        <item x="250"/>
        <item m="1" x="655"/>
        <item m="1" x="564"/>
        <item x="257"/>
        <item x="260"/>
        <item x="262"/>
        <item x="263"/>
        <item x="264"/>
        <item x="266"/>
        <item x="269"/>
        <item x="288"/>
        <item m="1" x="559"/>
        <item x="256"/>
        <item m="1" x="792"/>
        <item x="294"/>
        <item x="295"/>
        <item m="1" x="720"/>
        <item m="1" x="656"/>
        <item m="1" x="582"/>
        <item m="1" x="662"/>
        <item m="1" x="545"/>
        <item m="1" x="569"/>
        <item m="1" x="581"/>
        <item m="1" x="781"/>
        <item m="1" x="721"/>
        <item x="300"/>
        <item x="302"/>
        <item m="1" x="568"/>
        <item m="1" x="558"/>
        <item x="308"/>
        <item m="1" x="668"/>
        <item m="1" x="553"/>
        <item x="316"/>
        <item x="318"/>
        <item x="324"/>
        <item x="332"/>
        <item m="1" x="617"/>
        <item m="1" x="619"/>
        <item x="464"/>
        <item x="465"/>
        <item x="466"/>
        <item x="467"/>
        <item x="468"/>
        <item m="1" x="654"/>
        <item m="1" x="749"/>
        <item m="1" x="687"/>
        <item x="472"/>
        <item x="473"/>
        <item m="1" x="543"/>
        <item x="245"/>
        <item x="469"/>
        <item x="470"/>
        <item x="471"/>
        <item m="1" x="658"/>
        <item m="1" x="756"/>
        <item x="210"/>
        <item m="1" x="761"/>
        <item x="290"/>
        <item m="1" x="591"/>
        <item m="1" x="703"/>
        <item m="1" x="691"/>
        <item m="1" x="609"/>
        <item m="1" x="688"/>
        <item m="1" x="530"/>
        <item m="1" x="796"/>
        <item m="1" x="611"/>
        <item m="1" x="600"/>
        <item m="1" x="515"/>
        <item m="1" x="597"/>
        <item m="1" x="528"/>
        <item m="1" x="585"/>
        <item m="1" x="550"/>
        <item m="1" x="727"/>
        <item m="1" x="711"/>
        <item m="1" x="583"/>
        <item m="1" x="712"/>
        <item m="1" x="782"/>
        <item m="1" x="793"/>
        <item m="1" x="759"/>
        <item m="1" x="630"/>
        <item m="1" x="778"/>
        <item m="1" x="766"/>
        <item m="1" x="748"/>
        <item m="1" x="732"/>
        <item m="1" x="746"/>
        <item m="1" x="701"/>
        <item m="1" x="731"/>
        <item x="228"/>
        <item x="254"/>
        <item x="253"/>
        <item x="209"/>
        <item x="255"/>
        <item x="259"/>
        <item x="273"/>
        <item x="276"/>
        <item x="277"/>
        <item x="278"/>
        <item x="279"/>
        <item x="280"/>
        <item x="281"/>
        <item x="282"/>
        <item x="283"/>
        <item x="271"/>
        <item x="272"/>
        <item x="284"/>
        <item x="285"/>
        <item x="286"/>
        <item x="292"/>
        <item x="296"/>
        <item x="298"/>
        <item m="1" x="646"/>
        <item m="1" x="628"/>
        <item m="1" x="608"/>
        <item m="1" x="577"/>
        <item m="1" x="518"/>
        <item m="1" x="788"/>
        <item m="1" x="534"/>
        <item m="1" x="523"/>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544"/>
        <item m="1" x="604"/>
        <item x="387"/>
        <item x="388"/>
        <item x="404"/>
        <item x="408"/>
        <item m="1" x="789"/>
        <item x="344"/>
        <item x="403"/>
        <item m="1" x="560"/>
        <item m="1" x="593"/>
        <item m="1" x="592"/>
        <item m="1" x="623"/>
        <item x="384"/>
        <item x="397"/>
        <item x="399"/>
        <item m="1" x="647"/>
        <item m="1" x="689"/>
        <item x="411"/>
        <item x="366"/>
        <item m="1" x="538"/>
        <item x="369"/>
        <item x="370"/>
        <item x="335"/>
        <item x="363"/>
        <item m="1" x="678"/>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axis="axisRow" compact="0" outline="0" showAll="0" defaultSubtotal="0">
      <items count="589">
        <item x="0"/>
        <item x="2"/>
        <item x="3"/>
        <item x="4"/>
        <item x="5"/>
        <item x="6"/>
        <item x="7"/>
        <item x="8"/>
        <item x="9"/>
        <item x="10"/>
        <item x="53"/>
        <item x="14"/>
        <item x="17"/>
        <item x="19"/>
        <item x="20"/>
        <item x="22"/>
        <item x="24"/>
        <item x="25"/>
        <item x="26"/>
        <item x="28"/>
        <item x="29"/>
        <item x="30"/>
        <item x="31"/>
        <item x="32"/>
        <item x="34"/>
        <item x="35"/>
        <item x="38"/>
        <item x="39"/>
        <item x="40"/>
        <item x="41"/>
        <item x="42"/>
        <item x="43"/>
        <item x="44"/>
        <item x="45"/>
        <item x="15"/>
        <item x="46"/>
        <item x="47"/>
        <item x="48"/>
        <item x="49"/>
        <item x="50"/>
        <item x="51"/>
        <item x="52"/>
        <item x="55"/>
        <item x="56"/>
        <item x="57"/>
        <item x="60"/>
        <item x="61"/>
        <item x="62"/>
        <item x="65"/>
        <item x="66"/>
        <item x="67"/>
        <item x="68"/>
        <item x="69"/>
        <item x="70"/>
        <item x="71"/>
        <item x="72"/>
        <item x="73"/>
        <item x="74"/>
        <item x="75"/>
        <item x="76"/>
        <item x="77"/>
        <item x="79"/>
        <item x="81"/>
        <item x="82"/>
        <item x="83"/>
        <item x="85"/>
        <item x="86"/>
        <item x="157"/>
        <item x="158"/>
        <item x="159"/>
        <item x="161"/>
        <item x="162"/>
        <item x="163"/>
        <item x="164"/>
        <item x="166"/>
        <item x="138"/>
        <item x="142"/>
        <item x="143"/>
        <item x="144"/>
        <item x="146"/>
        <item x="152"/>
        <item x="181"/>
        <item x="182"/>
        <item x="183"/>
        <item x="184"/>
        <item x="185"/>
        <item x="186"/>
        <item x="187"/>
        <item x="188"/>
        <item x="178"/>
        <item x="180"/>
        <item x="64"/>
        <item x="36"/>
        <item x="18"/>
        <item x="23"/>
        <item x="27"/>
        <item x="59"/>
        <item x="80"/>
        <item x="139"/>
        <item x="140"/>
        <item x="141"/>
        <item x="145"/>
        <item x="147"/>
        <item x="148"/>
        <item x="149"/>
        <item x="150"/>
        <item x="151"/>
        <item x="179"/>
        <item x="153"/>
        <item x="154"/>
        <item x="155"/>
        <item x="156"/>
        <item x="160"/>
        <item x="11"/>
        <item x="12"/>
        <item x="13"/>
        <item x="21"/>
        <item x="33"/>
        <item x="37"/>
        <item x="54"/>
        <item x="78"/>
        <item x="16"/>
        <item x="58"/>
        <item x="203"/>
        <item x="380"/>
        <item x="381"/>
        <item x="165"/>
        <item x="63"/>
        <item x="84"/>
        <item x="87"/>
        <item x="88"/>
        <item x="89"/>
        <item x="90"/>
        <item x="91"/>
        <item x="92"/>
        <item x="93"/>
        <item x="94"/>
        <item x="95"/>
        <item x="96"/>
        <item x="97"/>
        <item x="98"/>
        <item x="99"/>
        <item x="100"/>
        <item x="101"/>
        <item x="102"/>
        <item x="103"/>
        <item x="104"/>
        <item x="105"/>
        <item x="106"/>
        <item x="108"/>
        <item x="109"/>
        <item x="110"/>
        <item x="111"/>
        <item x="112"/>
        <item x="115"/>
        <item x="116"/>
        <item x="117"/>
        <item x="118"/>
        <item x="119"/>
        <item x="120"/>
        <item x="121"/>
        <item x="122"/>
        <item x="123"/>
        <item x="124"/>
        <item x="125"/>
        <item x="126"/>
        <item x="127"/>
        <item x="128"/>
        <item x="129"/>
        <item x="130"/>
        <item x="131"/>
        <item x="132"/>
        <item x="133"/>
        <item x="134"/>
        <item x="135"/>
        <item x="136"/>
        <item x="167"/>
        <item x="168"/>
        <item x="169"/>
        <item x="170"/>
        <item x="171"/>
        <item x="172"/>
        <item x="173"/>
        <item x="174"/>
        <item x="175"/>
        <item x="176"/>
        <item x="177"/>
        <item x="282"/>
        <item m="1" x="459"/>
        <item x="210"/>
        <item x="284"/>
        <item x="285"/>
        <item x="286"/>
        <item x="288"/>
        <item x="289"/>
        <item x="290"/>
        <item x="291"/>
        <item x="294"/>
        <item x="296"/>
        <item m="1" x="520"/>
        <item m="1" x="478"/>
        <item x="300"/>
        <item x="189"/>
        <item m="1" x="563"/>
        <item x="228"/>
        <item x="224"/>
        <item x="227"/>
        <item x="229"/>
        <item x="225"/>
        <item m="1" x="529"/>
        <item x="363"/>
        <item m="1" x="494"/>
        <item x="292"/>
        <item x="293"/>
        <item x="305"/>
        <item m="1" x="578"/>
        <item m="1" x="577"/>
        <item m="1" x="516"/>
        <item x="309"/>
        <item x="308"/>
        <item m="1" x="560"/>
        <item m="1" x="515"/>
        <item m="1" x="567"/>
        <item m="1" x="534"/>
        <item m="1" x="533"/>
        <item m="1" x="479"/>
        <item m="1" x="493"/>
        <item m="1" x="461"/>
        <item m="1" x="496"/>
        <item m="1" x="551"/>
        <item m="1" x="455"/>
        <item m="1" x="456"/>
        <item m="1" x="580"/>
        <item m="1" x="527"/>
        <item m="1" x="542"/>
        <item m="1" x="554"/>
        <item m="1" x="553"/>
        <item m="1" x="445"/>
        <item m="1" x="452"/>
        <item m="1" x="562"/>
        <item m="1" x="561"/>
        <item m="1" x="539"/>
        <item m="1" x="475"/>
        <item m="1" x="454"/>
        <item m="1" x="525"/>
        <item m="1" x="526"/>
        <item m="1" x="457"/>
        <item m="1" x="582"/>
        <item x="214"/>
        <item m="1" x="468"/>
        <item x="230"/>
        <item m="1" x="480"/>
        <item x="233"/>
        <item x="231"/>
        <item m="1" x="450"/>
        <item m="1" x="514"/>
        <item m="1" x="469"/>
        <item m="1" x="532"/>
        <item m="1" x="570"/>
        <item x="238"/>
        <item x="237"/>
        <item x="239"/>
        <item m="1" x="569"/>
        <item m="1" x="566"/>
        <item m="1" x="585"/>
        <item m="1" x="498"/>
        <item m="1" x="484"/>
        <item m="1" x="547"/>
        <item m="1" x="541"/>
        <item m="1" x="571"/>
        <item m="1" x="466"/>
        <item m="1" x="517"/>
        <item m="1" x="518"/>
        <item m="1" x="476"/>
        <item m="1" x="513"/>
        <item x="259"/>
        <item m="1" x="449"/>
        <item m="1" x="535"/>
        <item m="1" x="536"/>
        <item m="1" x="540"/>
        <item m="1" x="465"/>
        <item x="260"/>
        <item m="1" x="531"/>
        <item m="1" x="565"/>
        <item m="1" x="549"/>
        <item x="267"/>
        <item x="269"/>
        <item x="271"/>
        <item x="273"/>
        <item m="1" x="584"/>
        <item m="1" x="502"/>
        <item x="268"/>
        <item x="270"/>
        <item x="272"/>
        <item x="274"/>
        <item m="1" x="568"/>
        <item m="1" x="509"/>
        <item x="277"/>
        <item x="279"/>
        <item m="1" x="576"/>
        <item x="278"/>
        <item x="280"/>
        <item m="1" x="586"/>
        <item x="400"/>
        <item m="1" x="528"/>
        <item m="1" x="448"/>
        <item m="1" x="505"/>
        <item x="326"/>
        <item x="306"/>
        <item x="328"/>
        <item x="329"/>
        <item x="330"/>
        <item x="331"/>
        <item x="332"/>
        <item x="333"/>
        <item x="334"/>
        <item m="1" x="572"/>
        <item x="364"/>
        <item x="196"/>
        <item m="1" x="511"/>
        <item x="327"/>
        <item x="416"/>
        <item x="419"/>
        <item x="397"/>
        <item m="1" x="491"/>
        <item x="402"/>
        <item x="405"/>
        <item x="399"/>
        <item x="407"/>
        <item x="412"/>
        <item x="413"/>
        <item x="414"/>
        <item x="415"/>
        <item x="423"/>
        <item x="217"/>
        <item x="218"/>
        <item m="1" x="462"/>
        <item m="1" x="579"/>
        <item x="219"/>
        <item x="406"/>
        <item x="411"/>
        <item x="422"/>
        <item m="1" x="522"/>
        <item m="1" x="530"/>
        <item m="1" x="519"/>
        <item x="375"/>
        <item x="398"/>
        <item x="383"/>
        <item x="372"/>
        <item x="403"/>
        <item x="191"/>
        <item x="404"/>
        <item x="1"/>
        <item x="107"/>
        <item x="113"/>
        <item x="114"/>
        <item x="137"/>
        <item x="212"/>
        <item x="339"/>
        <item x="365"/>
        <item x="368"/>
        <item x="369"/>
        <item x="370"/>
        <item x="367"/>
        <item x="371"/>
        <item m="1" x="548"/>
        <item m="1" x="537"/>
        <item x="283"/>
        <item x="295"/>
        <item x="338"/>
        <item m="1" x="555"/>
        <item x="341"/>
        <item m="1" x="481"/>
        <item m="1" x="467"/>
        <item x="356"/>
        <item x="358"/>
        <item m="1" x="558"/>
        <item x="350"/>
        <item x="355"/>
        <item m="1" x="500"/>
        <item x="190"/>
        <item x="373"/>
        <item x="376"/>
        <item m="1" x="575"/>
        <item x="379"/>
        <item x="425"/>
        <item x="192"/>
        <item x="193"/>
        <item x="195"/>
        <item m="1" x="557"/>
        <item x="207"/>
        <item x="208"/>
        <item x="209"/>
        <item m="1" x="474"/>
        <item x="408"/>
        <item x="409"/>
        <item x="410"/>
        <item x="417"/>
        <item x="418"/>
        <item x="385"/>
        <item m="1" x="501"/>
        <item x="389"/>
        <item x="390"/>
        <item m="1" x="523"/>
        <item m="1" x="487"/>
        <item x="395"/>
        <item m="1" x="486"/>
        <item m="1" x="581"/>
        <item x="194"/>
        <item m="1" x="483"/>
        <item m="1" x="587"/>
        <item m="1" x="521"/>
        <item m="1" x="464"/>
        <item m="1" x="543"/>
        <item x="235"/>
        <item m="1" x="477"/>
        <item m="1" x="472"/>
        <item m="1" x="504"/>
        <item m="1" x="451"/>
        <item m="1" x="588"/>
        <item x="366"/>
        <item x="382"/>
        <item x="384"/>
        <item m="1" x="573"/>
        <item m="1" x="564"/>
        <item m="1" x="458"/>
        <item m="1" x="492"/>
        <item m="1" x="460"/>
        <item x="197"/>
        <item x="198"/>
        <item m="1" x="497"/>
        <item x="401"/>
        <item x="240"/>
        <item x="241"/>
        <item x="242"/>
        <item x="243"/>
        <item x="244"/>
        <item x="245"/>
        <item x="246"/>
        <item x="247"/>
        <item x="248"/>
        <item x="249"/>
        <item x="250"/>
        <item m="1" x="499"/>
        <item m="1" x="446"/>
        <item m="1" x="470"/>
        <item m="1" x="489"/>
        <item x="255"/>
        <item x="256"/>
        <item x="257"/>
        <item x="258"/>
        <item x="261"/>
        <item x="262"/>
        <item m="1" x="559"/>
        <item x="386"/>
        <item x="387"/>
        <item x="388"/>
        <item x="391"/>
        <item x="392"/>
        <item x="393"/>
        <item x="394"/>
        <item x="424"/>
        <item x="426"/>
        <item x="427"/>
        <item x="428"/>
        <item x="429"/>
        <item x="430"/>
        <item x="431"/>
        <item x="432"/>
        <item x="433"/>
        <item x="434"/>
        <item x="435"/>
        <item x="436"/>
        <item x="437"/>
        <item x="438"/>
        <item x="439"/>
        <item x="440"/>
        <item x="441"/>
        <item x="442"/>
        <item m="1" x="495"/>
        <item x="444"/>
        <item m="1" x="508"/>
        <item x="211"/>
        <item x="213"/>
        <item x="215"/>
        <item m="1" x="510"/>
        <item x="226"/>
        <item x="232"/>
        <item x="234"/>
        <item x="236"/>
        <item m="1" x="482"/>
        <item x="201"/>
        <item m="1" x="490"/>
        <item m="1" x="471"/>
        <item m="1" x="453"/>
        <item m="1" x="507"/>
        <item m="1" x="506"/>
        <item m="1" x="503"/>
        <item m="1" x="512"/>
        <item m="1" x="550"/>
        <item m="1" x="545"/>
        <item m="1" x="556"/>
        <item m="1" x="447"/>
        <item m="1" x="488"/>
        <item m="1" x="463"/>
        <item m="1" x="546"/>
        <item m="1" x="538"/>
        <item x="340"/>
        <item m="1" x="552"/>
        <item x="314"/>
        <item x="315"/>
        <item x="316"/>
        <item x="336"/>
        <item x="297"/>
        <item x="298"/>
        <item x="299"/>
        <item x="304"/>
        <item x="335"/>
        <item m="1" x="473"/>
        <item x="310"/>
        <item x="311"/>
        <item m="1" x="583"/>
        <item m="1" x="485"/>
        <item m="1" x="574"/>
        <item x="307"/>
        <item m="1" x="524"/>
        <item x="318"/>
        <item x="199"/>
        <item x="200"/>
        <item x="202"/>
        <item m="1" x="544"/>
        <item x="205"/>
        <item x="206"/>
        <item x="216"/>
        <item x="220"/>
        <item x="221"/>
        <item x="222"/>
        <item x="223"/>
        <item x="251"/>
        <item x="252"/>
        <item x="253"/>
        <item x="254"/>
        <item x="263"/>
        <item x="264"/>
        <item x="265"/>
        <item x="266"/>
        <item x="275"/>
        <item x="276"/>
        <item x="281"/>
        <item x="287"/>
        <item x="301"/>
        <item x="302"/>
        <item x="303"/>
        <item x="312"/>
        <item x="313"/>
        <item x="317"/>
        <item x="319"/>
        <item x="320"/>
        <item x="321"/>
        <item x="322"/>
        <item x="323"/>
        <item x="324"/>
        <item x="325"/>
        <item x="337"/>
        <item x="342"/>
        <item x="343"/>
        <item x="344"/>
        <item x="345"/>
        <item x="346"/>
        <item x="347"/>
        <item x="348"/>
        <item x="349"/>
        <item x="351"/>
        <item x="352"/>
        <item x="353"/>
        <item x="354"/>
        <item x="357"/>
        <item x="359"/>
        <item x="360"/>
        <item x="361"/>
        <item x="362"/>
        <item x="374"/>
        <item x="377"/>
        <item x="378"/>
        <item x="396"/>
        <item x="420"/>
        <item x="421"/>
        <item x="443"/>
        <item x="204"/>
      </items>
    </pivotField>
    <pivotField compact="0" outline="0" showAll="0"/>
    <pivotField axis="axisRow" compact="0" outline="0" showAll="0">
      <items count="16">
        <item x="0"/>
        <item x="1"/>
        <item x="2"/>
        <item x="3"/>
        <item x="4"/>
        <item x="5"/>
        <item x="6"/>
        <item x="7"/>
        <item m="1" x="12"/>
        <item m="1" x="14"/>
        <item x="10"/>
        <item x="11"/>
        <item m="1" x="13"/>
        <item x="8"/>
        <item x="9"/>
        <item t="default"/>
      </items>
    </pivotField>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x="2"/>
        <item t="default"/>
      </items>
    </pivotField>
    <pivotField compact="0" outline="0" showAll="0"/>
    <pivotField compact="0" outline="0" showAll="0" defaultSubtotal="0"/>
    <pivotField compact="0" outline="0" showAll="0"/>
    <pivotField compact="0" outline="0" showAll="0"/>
  </pivotFields>
  <rowFields count="9">
    <field x="43"/>
    <field x="50"/>
    <field x="51"/>
    <field x="53"/>
    <field x="71"/>
    <field x="72"/>
    <field x="73"/>
    <field x="74"/>
    <field x="76"/>
  </rowFields>
  <rowItems count="451">
    <i>
      <x/>
      <x v="47"/>
      <x v="1"/>
      <x/>
      <x v="6870"/>
      <x v="60"/>
      <x v="82"/>
      <x v="40"/>
      <x/>
    </i>
    <i r="1">
      <x v="48"/>
      <x v="1"/>
      <x/>
      <x v="6881"/>
      <x v="61"/>
      <x v="123"/>
      <x v="44"/>
      <x/>
    </i>
    <i r="1">
      <x v="49"/>
      <x v="1"/>
      <x v="1"/>
      <x v="6886"/>
      <x v="62"/>
      <x v="35"/>
      <x v="122"/>
      <x/>
    </i>
    <i r="1">
      <x v="50"/>
      <x v="1"/>
      <x v="1"/>
      <x v="6887"/>
      <x v="63"/>
      <x v="36"/>
      <x v="96"/>
      <x/>
    </i>
    <i r="1">
      <x v="51"/>
      <x v="1"/>
      <x v="1"/>
      <x v="6893"/>
      <x v="64"/>
      <x v="38"/>
      <x v="46"/>
      <x/>
    </i>
    <i r="1">
      <x v="52"/>
      <x v="1"/>
      <x v="1"/>
      <x v="6894"/>
      <x v="65"/>
      <x v="39"/>
      <x v="47"/>
      <x/>
    </i>
    <i r="1">
      <x v="55"/>
      <x v="1"/>
      <x/>
      <x v="6904"/>
      <x v="68"/>
      <x v="126"/>
      <x v="52"/>
      <x/>
    </i>
    <i r="1">
      <x v="56"/>
      <x v="1"/>
      <x/>
      <x v="6912"/>
      <x v="69"/>
      <x v="40"/>
      <x v="56"/>
      <x/>
    </i>
    <i r="1">
      <x v="57"/>
      <x v="1"/>
      <x/>
      <x v="6920"/>
      <x v="71"/>
      <x v="41"/>
      <x v="59"/>
      <x/>
    </i>
    <i r="1">
      <x v="59"/>
      <x v="1"/>
      <x/>
      <x v="6928"/>
      <x v="72"/>
      <x v="125"/>
      <x v="61"/>
      <x/>
    </i>
    <i r="1">
      <x v="61"/>
      <x v="1"/>
      <x v="1"/>
      <x v="6949"/>
      <x v="74"/>
      <x v="45"/>
      <x v="16"/>
      <x/>
    </i>
    <i r="1">
      <x v="62"/>
      <x v="1"/>
      <x v="1"/>
      <x v="6950"/>
      <x v="75"/>
      <x v="46"/>
      <x v="16"/>
      <x/>
    </i>
    <i r="1">
      <x v="64"/>
      <x v="1"/>
      <x v="1"/>
      <x v="6956"/>
      <x v="77"/>
      <x v="49"/>
      <x v="16"/>
      <x/>
    </i>
    <i r="1">
      <x v="65"/>
      <x v="1"/>
      <x v="1"/>
      <x v="6957"/>
      <x v="78"/>
      <x v="50"/>
      <x v="16"/>
      <x/>
    </i>
    <i r="1">
      <x v="89"/>
      <x v="2"/>
      <x/>
      <x v="7117"/>
      <x v="110"/>
      <x v="70"/>
      <x v="81"/>
      <x/>
    </i>
    <i r="1">
      <x v="93"/>
      <x v="2"/>
      <x/>
      <x v="7126"/>
      <x v="114"/>
      <x v="74"/>
      <x v="86"/>
      <x/>
    </i>
    <i r="1">
      <x v="94"/>
      <x v="2"/>
      <x/>
      <x v="7131"/>
      <x v="115"/>
      <x v="75"/>
      <x v="88"/>
      <x/>
    </i>
    <i r="1">
      <x v="95"/>
      <x v="2"/>
      <x/>
      <x v="7101"/>
      <x v="108"/>
      <x v="76"/>
      <x v="89"/>
      <x/>
    </i>
    <i r="1">
      <x v="119"/>
      <x v="12"/>
      <x v="1"/>
      <x v="7880"/>
      <x v="116"/>
      <x v="115"/>
      <x v="202"/>
      <x/>
    </i>
    <i r="1">
      <x v="121"/>
      <x v="1"/>
      <x/>
      <x v="6895"/>
      <x v="121"/>
      <x v="124"/>
      <x v="127"/>
      <x/>
    </i>
    <i r="1">
      <x v="175"/>
      <x v="3"/>
      <x/>
      <x v="7062"/>
      <x v="179"/>
      <x v="185"/>
      <x v="176"/>
      <x/>
    </i>
    <i r="1">
      <x v="177"/>
      <x v="3"/>
      <x/>
      <x v="7075"/>
      <x v="181"/>
      <x v="165"/>
      <x v="179"/>
      <x/>
    </i>
    <i r="1">
      <x v="184"/>
      <x v="4"/>
      <x/>
      <x v="7520"/>
      <x v="182"/>
      <x v="739"/>
      <x v="187"/>
      <x v="1"/>
    </i>
    <i r="1">
      <x v="187"/>
      <x v="10"/>
      <x v="3"/>
      <x v="7215"/>
      <x v="523"/>
      <x v="118"/>
      <x v="189"/>
      <x/>
    </i>
    <i r="1">
      <x v="188"/>
      <x v="4"/>
      <x v="4"/>
      <x v="7523"/>
      <x v="119"/>
      <x v="188"/>
      <x v="190"/>
      <x v="1"/>
    </i>
    <i r="1">
      <x v="189"/>
      <x v="4"/>
      <x v="4"/>
      <x v="7524"/>
      <x v="183"/>
      <x v="189"/>
      <x v="191"/>
      <x v="3"/>
    </i>
    <i r="1">
      <x v="190"/>
      <x v="4"/>
      <x v="4"/>
      <x v="7525"/>
      <x v="184"/>
      <x v="114"/>
      <x v="192"/>
      <x v="3"/>
    </i>
    <i r="1">
      <x v="191"/>
      <x v="4"/>
      <x v="4"/>
      <x v="7527"/>
      <x v="185"/>
      <x v="116"/>
      <x v="193"/>
      <x v="3"/>
    </i>
    <i r="1">
      <x v="192"/>
      <x v="4"/>
      <x v="4"/>
      <x v="7530"/>
      <x v="187"/>
      <x v="191"/>
      <x v="195"/>
      <x v="4"/>
    </i>
    <i r="1">
      <x v="193"/>
      <x v="4"/>
      <x/>
      <x v="7535"/>
      <x v="191"/>
      <x v="194"/>
      <x v="197"/>
      <x v="2"/>
    </i>
    <i r="1">
      <x v="211"/>
      <x v="12"/>
      <x/>
      <x v="7938"/>
      <x v="206"/>
      <x v="195"/>
      <x v="465"/>
      <x/>
    </i>
    <i r="1">
      <x v="212"/>
      <x v="12"/>
      <x v="1"/>
      <x v="7906"/>
      <x v="207"/>
      <x v="196"/>
      <x v="395"/>
      <x/>
    </i>
    <i r="1">
      <x v="213"/>
      <x v="12"/>
      <x v="1"/>
      <x v="7917"/>
      <x v="208"/>
      <x v="197"/>
      <x v="322"/>
      <x/>
    </i>
    <i r="1">
      <x v="215"/>
      <x v="12"/>
      <x/>
      <x v="7947"/>
      <x v="210"/>
      <x v="198"/>
      <x v="467"/>
      <x/>
    </i>
    <i r="1">
      <x v="216"/>
      <x v="12"/>
      <x v="3"/>
      <x v="7888"/>
      <x v="211"/>
      <x v="199"/>
      <x v="327"/>
      <x/>
    </i>
    <i r="1">
      <x v="217"/>
      <x v="12"/>
      <x v="1"/>
      <x v="7891"/>
      <x v="212"/>
      <x v="293"/>
      <x v="202"/>
      <x/>
    </i>
    <i r="1">
      <x v="218"/>
      <x v="12"/>
      <x v="1"/>
      <x v="7892"/>
      <x v="342"/>
      <x v="294"/>
      <x v="303"/>
      <x/>
    </i>
    <i r="1">
      <x v="219"/>
      <x v="12"/>
      <x/>
      <x v="7959"/>
      <x v="213"/>
      <x v="465"/>
      <x v="472"/>
      <x/>
    </i>
    <i r="1">
      <x v="220"/>
      <x v="12"/>
      <x/>
      <x v="7969"/>
      <x v="214"/>
      <x v="201"/>
      <x v="476"/>
      <x/>
    </i>
    <i r="1">
      <x v="224"/>
      <x v="12"/>
      <x/>
      <x v="7983"/>
      <x v="283"/>
      <x v="205"/>
      <x v="480"/>
      <x/>
    </i>
    <i r="1">
      <x v="228"/>
      <x v="10"/>
      <x/>
      <x v="7254"/>
      <x v="217"/>
      <x v="212"/>
      <x v="202"/>
      <x/>
    </i>
    <i r="1">
      <x v="231"/>
      <x v="10"/>
      <x v="1"/>
      <x v="7210"/>
      <x v="219"/>
      <x v="214"/>
      <x v="392"/>
      <x/>
    </i>
    <i r="1">
      <x v="237"/>
      <x v="8"/>
      <x/>
      <x v="7832"/>
      <x v="234"/>
      <x v="301"/>
      <x v="210"/>
      <x/>
    </i>
    <i r="1">
      <x v="238"/>
      <x v="5"/>
      <x/>
      <x v="7786"/>
      <x v="235"/>
      <x v="223"/>
      <x v="202"/>
      <x v="5"/>
    </i>
    <i r="1">
      <x v="240"/>
      <x v="5"/>
      <x/>
      <x v="7800"/>
      <x v="236"/>
      <x v="446"/>
      <x v="202"/>
      <x v="5"/>
    </i>
    <i r="1">
      <x v="244"/>
      <x v="4"/>
      <x v="4"/>
      <x v="7532"/>
      <x v="188"/>
      <x v="119"/>
      <x v="196"/>
      <x v="4"/>
    </i>
    <i r="1">
      <x v="245"/>
      <x v="4"/>
      <x v="2"/>
      <x v="7533"/>
      <x v="120"/>
      <x v="236"/>
      <x v="212"/>
      <x v="1"/>
    </i>
    <i r="1">
      <x v="246"/>
      <x v="4"/>
      <x v="2"/>
      <x v="7534"/>
      <x v="118"/>
      <x v="390"/>
      <x v="213"/>
      <x v="1"/>
    </i>
    <i r="1">
      <x v="248"/>
      <x v="4"/>
      <x/>
      <x v="7558"/>
      <x v="190"/>
      <x v="193"/>
      <x v="214"/>
      <x v="2"/>
    </i>
    <i r="1">
      <x v="253"/>
      <x v="4"/>
      <x v="2"/>
      <x v="7565"/>
      <x v="583"/>
      <x v="412"/>
      <x v="219"/>
      <x v="2"/>
    </i>
    <i r="1">
      <x v="254"/>
      <x v="4"/>
      <x v="2"/>
      <x v="7569"/>
      <x v="442"/>
      <x v="241"/>
      <x v="218"/>
      <x v="2"/>
    </i>
    <i r="1">
      <x v="255"/>
      <x v="6"/>
      <x/>
      <x v="7588"/>
      <x v="189"/>
      <x v="192"/>
      <x v="123"/>
      <x v="5"/>
    </i>
    <i r="1">
      <x v="256"/>
      <x v="6"/>
      <x v="4"/>
      <x v="7589"/>
      <x v="249"/>
      <x v="242"/>
      <x v="123"/>
      <x v="5"/>
    </i>
    <i r="1">
      <x v="287"/>
      <x v="7"/>
      <x v="1"/>
      <x v="7314"/>
      <x v="284"/>
      <x v="573"/>
      <x v="534"/>
      <x/>
    </i>
    <i r="1">
      <x v="294"/>
      <x v="7"/>
      <x v="1"/>
      <x v="7338"/>
      <x v="291"/>
      <x v="664"/>
      <x v="250"/>
      <x/>
    </i>
    <i r="1">
      <x v="297"/>
      <x v="7"/>
      <x v="1"/>
      <x v="7339"/>
      <x v="294"/>
      <x v="665"/>
      <x v="253"/>
      <x/>
    </i>
    <i r="1">
      <x v="300"/>
      <x v="10"/>
      <x/>
      <x v="7196"/>
      <x v="296"/>
      <x v="249"/>
      <x v="202"/>
      <x/>
    </i>
    <i r="1">
      <x v="301"/>
      <x v="10"/>
      <x/>
      <x v="7207"/>
      <x v="297"/>
      <x v="252"/>
      <x v="202"/>
      <x/>
    </i>
    <i r="1">
      <x v="302"/>
      <x v="10"/>
      <x/>
      <x v="7211"/>
      <x v="343"/>
      <x v="250"/>
      <x v="202"/>
      <x/>
    </i>
    <i r="1">
      <x v="303"/>
      <x v="7"/>
      <x/>
      <x v="7279"/>
      <x v="344"/>
      <x v="566"/>
      <x v="202"/>
      <x/>
    </i>
    <i r="1">
      <x v="304"/>
      <x v="7"/>
      <x/>
      <x v="7308"/>
      <x v="298"/>
      <x v="571"/>
      <x v="202"/>
      <x/>
    </i>
    <i r="1">
      <x v="305"/>
      <x v="7"/>
      <x v="1"/>
      <x v="7313"/>
      <x v="299"/>
      <x v="572"/>
      <x v="202"/>
      <x/>
    </i>
    <i r="1">
      <x v="306"/>
      <x v="7"/>
      <x v="1"/>
      <x v="7315"/>
      <x v="300"/>
      <x v="257"/>
      <x v="535"/>
      <x/>
    </i>
    <i r="1">
      <x v="307"/>
      <x v="7"/>
      <x/>
      <x v="7316"/>
      <x v="301"/>
      <x v="574"/>
      <x v="202"/>
      <x/>
    </i>
    <i r="1">
      <x v="308"/>
      <x v="7"/>
      <x v="1"/>
      <x v="7322"/>
      <x v="302"/>
      <x v="258"/>
      <x v="202"/>
      <x/>
    </i>
    <i r="1">
      <x v="309"/>
      <x v="7"/>
      <x v="1"/>
      <x v="7323"/>
      <x v="303"/>
      <x v="575"/>
      <x v="534"/>
      <x/>
    </i>
    <i r="1">
      <x v="310"/>
      <x v="7"/>
      <x v="1"/>
      <x v="7324"/>
      <x v="304"/>
      <x v="336"/>
      <x v="535"/>
      <x/>
    </i>
    <i r="1">
      <x v="315"/>
      <x v="7"/>
      <x v="1"/>
      <x v="7285"/>
      <x v="309"/>
      <x v="254"/>
      <x v="335"/>
      <x/>
    </i>
    <i r="1">
      <x v="322"/>
      <x v="7"/>
      <x/>
      <x v="7289"/>
      <x v="317"/>
      <x v="657"/>
      <x v="202"/>
      <x/>
    </i>
    <i r="1">
      <x v="324"/>
      <x v="7"/>
      <x/>
      <x v="7327"/>
      <x v="319"/>
      <x v="659"/>
      <x v="202"/>
      <x/>
    </i>
    <i r="1">
      <x v="325"/>
      <x v="7"/>
      <x v="1"/>
      <x v="7333"/>
      <x v="320"/>
      <x v="285"/>
      <x v="202"/>
      <x/>
    </i>
    <i r="1">
      <x v="326"/>
      <x v="7"/>
      <x/>
      <x v="7344"/>
      <x v="321"/>
      <x v="672"/>
      <x v="202"/>
      <x/>
    </i>
    <i r="1">
      <x v="327"/>
      <x v="7"/>
      <x v="1"/>
      <x v="7349"/>
      <x v="322"/>
      <x v="287"/>
      <x v="202"/>
      <x/>
    </i>
    <i r="1">
      <x v="328"/>
      <x v="7"/>
      <x v="1"/>
      <x v="7334"/>
      <x v="323"/>
      <x v="660"/>
      <x v="486"/>
      <x/>
    </i>
    <i r="1">
      <x v="329"/>
      <x v="7"/>
      <x v="1"/>
      <x v="7336"/>
      <x v="324"/>
      <x v="662"/>
      <x v="204"/>
      <x/>
    </i>
    <i r="1">
      <x v="333"/>
      <x v="7"/>
      <x v="1"/>
      <x v="7335"/>
      <x v="328"/>
      <x v="661"/>
      <x v="206"/>
      <x/>
    </i>
    <i r="1">
      <x v="334"/>
      <x v="7"/>
      <x v="1"/>
      <x v="7337"/>
      <x v="329"/>
      <x v="663"/>
      <x v="207"/>
      <x/>
    </i>
    <i r="1">
      <x v="352"/>
      <x v="8"/>
      <x/>
      <x v="7834"/>
      <x v="348"/>
      <x v="297"/>
      <x v="202"/>
      <x/>
    </i>
    <i r="1">
      <x v="353"/>
      <x v="8"/>
      <x v="1"/>
      <x v="7835"/>
      <x v="349"/>
      <x v="120"/>
      <x v="359"/>
      <x/>
    </i>
    <i r="1">
      <x v="358"/>
      <x v="4"/>
      <x v="4"/>
      <x v="7561"/>
      <x v="352"/>
      <x v="121"/>
      <x v="308"/>
      <x v="4"/>
    </i>
    <i r="1">
      <x v="365"/>
      <x v="9"/>
      <x/>
      <x v="7227"/>
      <x v="355"/>
      <x v="206"/>
      <x v="202"/>
      <x/>
    </i>
    <i r="1">
      <x v="366"/>
      <x v="9"/>
      <x v="3"/>
      <x v="7136"/>
      <x v="3"/>
      <x v="110"/>
      <x v="202"/>
      <x/>
    </i>
    <i r="1">
      <x v="367"/>
      <x v="9"/>
      <x v="3"/>
      <x v="7137"/>
      <x v="117"/>
      <x v="117"/>
      <x v="202"/>
      <x/>
    </i>
    <i r="1">
      <x v="368"/>
      <x v="9"/>
      <x v="3"/>
      <x v="7139"/>
      <x v="224"/>
      <x v="217"/>
      <x v="202"/>
      <x/>
    </i>
    <i r="1">
      <x v="369"/>
      <x v="9"/>
      <x v="3"/>
      <x v="7140"/>
      <x v="350"/>
      <x v="218"/>
      <x v="202"/>
      <x/>
    </i>
    <i r="1">
      <x v="370"/>
      <x v="9"/>
      <x v="1"/>
      <x v="7146"/>
      <x v="356"/>
      <x v="207"/>
      <x v="318"/>
      <x/>
    </i>
    <i r="1">
      <x v="371"/>
      <x v="9"/>
      <x/>
      <x v="7181"/>
      <x v="597"/>
      <x v="208"/>
      <x v="529"/>
      <x/>
    </i>
    <i r="1">
      <x v="372"/>
      <x v="9"/>
      <x/>
      <x v="7238"/>
      <x v="358"/>
      <x v="389"/>
      <x v="202"/>
      <x/>
    </i>
    <i r="1">
      <x v="373"/>
      <x v="9"/>
      <x v="1"/>
      <x v="7154"/>
      <x v="359"/>
      <x v="209"/>
      <x v="428"/>
      <x/>
    </i>
    <i r="1">
      <x v="375"/>
      <x v="12"/>
      <x v="1"/>
      <x v="7900"/>
      <x v="361"/>
      <x v="303"/>
      <x v="351"/>
      <x/>
    </i>
    <i r="1">
      <x v="376"/>
      <x v="12"/>
      <x/>
      <x v="7893"/>
      <x v="362"/>
      <x v="321"/>
      <x v="202"/>
      <x/>
    </i>
    <i r="1">
      <x v="377"/>
      <x v="12"/>
      <x v="1"/>
      <x v="7901"/>
      <x v="363"/>
      <x v="304"/>
      <x v="326"/>
      <x/>
    </i>
    <i r="1">
      <x v="378"/>
      <x v="12"/>
      <x v="1"/>
      <x v="7904"/>
      <x v="364"/>
      <x v="350"/>
      <x v="328"/>
      <x/>
    </i>
    <i r="1">
      <x v="379"/>
      <x v="12"/>
      <x v="1"/>
      <x v="7910"/>
      <x v="365"/>
      <x v="305"/>
      <x v="329"/>
      <x/>
    </i>
    <i r="1">
      <x v="380"/>
      <x v="12"/>
      <x v="1"/>
      <x v="7911"/>
      <x v="366"/>
      <x v="306"/>
      <x v="330"/>
      <x/>
    </i>
    <i r="1">
      <x v="381"/>
      <x v="12"/>
      <x v="1"/>
      <x v="7912"/>
      <x v="367"/>
      <x v="307"/>
      <x v="331"/>
      <x/>
    </i>
    <i r="1">
      <x v="382"/>
      <x v="12"/>
      <x v="1"/>
      <x v="7913"/>
      <x v="368"/>
      <x v="308"/>
      <x v="332"/>
      <x/>
    </i>
    <i r="1">
      <x v="383"/>
      <x v="12"/>
      <x v="3"/>
      <x v="7858"/>
      <x v="369"/>
      <x v="309"/>
      <x v="421"/>
      <x/>
    </i>
    <i r="1">
      <x v="384"/>
      <x v="12"/>
      <x v="1"/>
      <x v="7890"/>
      <x v="370"/>
      <x v="310"/>
      <x v="202"/>
      <x/>
    </i>
    <i r="1">
      <x v="385"/>
      <x v="7"/>
      <x/>
      <x v="7354"/>
      <x v="371"/>
      <x v="673"/>
      <x v="202"/>
      <x/>
    </i>
    <i r="1">
      <x v="387"/>
      <x v="7"/>
      <x/>
      <x v="7384"/>
      <x v="373"/>
      <x v="674"/>
      <x v="202"/>
      <x/>
    </i>
    <i r="1">
      <x v="388"/>
      <x v="7"/>
      <x/>
      <x v="7415"/>
      <x v="374"/>
      <x v="675"/>
      <x v="202"/>
      <x/>
    </i>
    <i r="1">
      <x v="390"/>
      <x v="7"/>
      <x/>
      <x v="7435"/>
      <x v="376"/>
      <x v="684"/>
      <x v="202"/>
      <x/>
    </i>
    <i r="1">
      <x v="391"/>
      <x v="7"/>
      <x/>
      <x v="7456"/>
      <x v="377"/>
      <x v="685"/>
      <x v="202"/>
      <x/>
    </i>
    <i r="1">
      <x v="392"/>
      <x v="7"/>
      <x/>
      <x v="7476"/>
      <x v="378"/>
      <x v="694"/>
      <x v="202"/>
      <x/>
    </i>
    <i r="1">
      <x v="393"/>
      <x v="7"/>
      <x/>
      <x v="7497"/>
      <x v="379"/>
      <x v="695"/>
      <x v="202"/>
      <x/>
    </i>
    <i r="1">
      <x v="394"/>
      <x v="7"/>
      <x/>
      <x v="7508"/>
      <x v="380"/>
      <x v="696"/>
      <x v="202"/>
      <x/>
    </i>
    <i r="1">
      <x v="395"/>
      <x v="12"/>
      <x/>
      <x v="7920"/>
      <x v="381"/>
      <x v="274"/>
      <x v="202"/>
      <x/>
    </i>
    <i r="1">
      <x v="396"/>
      <x v="10"/>
      <x v="3"/>
      <x v="7202"/>
      <x v="221"/>
      <x v="295"/>
      <x v="202"/>
      <x/>
    </i>
    <i r="1">
      <x v="397"/>
      <x v="7"/>
      <x v="1"/>
      <x v="7284"/>
      <x v="384"/>
      <x v="326"/>
      <x v="334"/>
      <x/>
    </i>
    <i r="1">
      <x v="400"/>
      <x v="7"/>
      <x v="1"/>
      <x v="7297"/>
      <x v="386"/>
      <x v="569"/>
      <x v="534"/>
      <x/>
    </i>
    <i r="1">
      <x v="401"/>
      <x v="7"/>
      <x v="1"/>
      <x v="7298"/>
      <x v="387"/>
      <x v="356"/>
      <x v="535"/>
      <x/>
    </i>
    <i r="1">
      <x v="402"/>
      <x v="7"/>
      <x/>
      <x v="7299"/>
      <x v="388"/>
      <x v="658"/>
      <x v="202"/>
      <x/>
    </i>
    <i r="1">
      <x v="403"/>
      <x v="7"/>
      <x v="1"/>
      <x v="7306"/>
      <x v="389"/>
      <x v="570"/>
      <x v="536"/>
      <x/>
    </i>
    <i r="1">
      <x v="404"/>
      <x v="7"/>
      <x v="1"/>
      <x v="7307"/>
      <x v="390"/>
      <x v="330"/>
      <x v="537"/>
      <x/>
    </i>
    <i r="1">
      <x v="405"/>
      <x v="7"/>
      <x v="1"/>
      <x v="7332"/>
      <x v="391"/>
      <x v="331"/>
      <x v="202"/>
      <x/>
    </i>
    <i r="1">
      <x v="406"/>
      <x v="7"/>
      <x v="1"/>
      <x v="7350"/>
      <x v="392"/>
      <x v="576"/>
      <x v="489"/>
      <x/>
    </i>
    <i r="1">
      <x v="407"/>
      <x v="7"/>
      <x v="1"/>
      <x v="7352"/>
      <x v="393"/>
      <x v="623"/>
      <x v="259"/>
      <x/>
    </i>
    <i r="1">
      <x v="408"/>
      <x v="7"/>
      <x v="1"/>
      <x v="7351"/>
      <x v="394"/>
      <x v="334"/>
      <x v="260"/>
      <x/>
    </i>
    <i r="1">
      <x v="409"/>
      <x v="7"/>
      <x v="1"/>
      <x v="7353"/>
      <x v="395"/>
      <x v="335"/>
      <x v="261"/>
      <x/>
    </i>
    <i r="1">
      <x v="423"/>
      <x v="12"/>
      <x v="1"/>
      <x v="7903"/>
      <x v="409"/>
      <x v="349"/>
      <x v="339"/>
      <x/>
    </i>
    <i r="1">
      <x v="424"/>
      <x v="12"/>
      <x v="1"/>
      <x v="7909"/>
      <x v="410"/>
      <x v="351"/>
      <x v="340"/>
      <x/>
    </i>
    <i r="1">
      <x v="425"/>
      <x v="12"/>
      <x v="1"/>
      <x v="7927"/>
      <x v="411"/>
      <x v="246"/>
      <x v="341"/>
      <x/>
    </i>
    <i r="1">
      <x v="426"/>
      <x v="12"/>
      <x v="1"/>
      <x v="7929"/>
      <x v="412"/>
      <x v="442"/>
      <x v="461"/>
      <x/>
    </i>
    <i r="1">
      <x v="428"/>
      <x v="10"/>
      <x v="3"/>
      <x v="7203"/>
      <x v="414"/>
      <x v="352"/>
      <x v="202"/>
      <x/>
    </i>
    <i r="1">
      <x v="429"/>
      <x v="10"/>
      <x v="3"/>
      <x v="7204"/>
      <x v="222"/>
      <x v="324"/>
      <x v="531"/>
      <x/>
    </i>
    <i r="1">
      <x v="432"/>
      <x v="8"/>
      <x/>
      <x v="7850"/>
      <x v="417"/>
      <x v="383"/>
      <x v="345"/>
      <x/>
    </i>
    <i r="1">
      <x v="433"/>
      <x v="12"/>
      <x/>
      <x v="7881"/>
      <x v="418"/>
      <x v="394"/>
      <x v="202"/>
      <x/>
    </i>
    <i r="1">
      <x v="435"/>
      <x v="12"/>
      <x v="1"/>
      <x v="7859"/>
      <x v="420"/>
      <x v="385"/>
      <x v="347"/>
      <x/>
    </i>
    <i r="1">
      <x v="436"/>
      <x v="8"/>
      <x/>
      <x v="7845"/>
      <x v="421"/>
      <x v="387"/>
      <x v="348"/>
      <x/>
    </i>
    <i r="1">
      <x v="437"/>
      <x v="8"/>
      <x v="1"/>
      <x v="7846"/>
      <x v="422"/>
      <x v="386"/>
      <x v="381"/>
      <x/>
    </i>
    <i r="1">
      <x v="438"/>
      <x v="9"/>
      <x v="3"/>
      <x v="7138"/>
      <x v="423"/>
      <x v="388"/>
      <x v="380"/>
      <x/>
    </i>
    <i r="1">
      <x v="439"/>
      <x v="9"/>
      <x v="1"/>
      <x v="7141"/>
      <x v="445"/>
      <x v="443"/>
      <x v="350"/>
      <x/>
    </i>
    <i r="4">
      <x v="7153"/>
      <x v="494"/>
      <x v="494"/>
      <x v="202"/>
      <x/>
    </i>
    <i r="1">
      <x v="440"/>
      <x v="9"/>
      <x/>
      <x v="7159"/>
      <x v="424"/>
      <x v="229"/>
      <x v="202"/>
      <x/>
    </i>
    <i r="1">
      <x v="441"/>
      <x v="9"/>
      <x v="3"/>
      <x v="7155"/>
      <x v="425"/>
      <x v="230"/>
      <x v="202"/>
      <x/>
    </i>
    <i r="1">
      <x v="442"/>
      <x v="9"/>
      <x/>
      <x v="7162"/>
      <x v="426"/>
      <x v="210"/>
      <x v="202"/>
      <x/>
    </i>
    <i r="1">
      <x v="443"/>
      <x v="9"/>
      <x v="1"/>
      <x v="7163"/>
      <x v="427"/>
      <x v="232"/>
      <x v="202"/>
      <x/>
    </i>
    <i r="1">
      <x v="449"/>
      <x v="8"/>
      <x/>
      <x v="7838"/>
      <x v="430"/>
      <x v="392"/>
      <x v="202"/>
      <x/>
    </i>
    <i r="1">
      <x v="450"/>
      <x v="12"/>
      <x/>
      <x v="7879"/>
      <x v="431"/>
      <x v="393"/>
      <x v="202"/>
      <x/>
    </i>
    <i r="1">
      <x v="451"/>
      <x v="12"/>
      <x v="1"/>
      <x v="7930"/>
      <x v="432"/>
      <x v="395"/>
      <x v="385"/>
      <x/>
    </i>
    <i r="1">
      <x v="469"/>
      <x v="12"/>
      <x/>
      <x v="7886"/>
      <x v="441"/>
      <x v="410"/>
      <x v="202"/>
      <x/>
    </i>
    <i r="1">
      <x v="471"/>
      <x v="8"/>
      <x v="1"/>
      <x v="7851"/>
      <x v="444"/>
      <x v="2"/>
      <x v="382"/>
      <x/>
    </i>
    <i r="1">
      <x v="472"/>
      <x v="9"/>
      <x v="1"/>
      <x v="7142"/>
      <x v="446"/>
      <x v="466"/>
      <x v="386"/>
      <x/>
    </i>
    <i r="1">
      <x v="473"/>
      <x v="9"/>
      <x v="1"/>
      <x v="7143"/>
      <x v="447"/>
      <x v="467"/>
      <x v="387"/>
      <x/>
    </i>
    <i r="1">
      <x v="474"/>
      <x v="9"/>
      <x v="1"/>
      <x v="7144"/>
      <x v="448"/>
      <x v="468"/>
      <x v="408"/>
      <x/>
    </i>
    <i r="1">
      <x v="475"/>
      <x v="9"/>
      <x v="1"/>
      <x v="7145"/>
      <x v="449"/>
      <x v="469"/>
      <x v="388"/>
      <x/>
    </i>
    <i r="1">
      <x v="479"/>
      <x v="5"/>
      <x/>
      <x v="7814"/>
      <x v="452"/>
      <x v="447"/>
      <x v="202"/>
      <x v="5"/>
    </i>
    <i r="1">
      <x v="480"/>
      <x v="8"/>
      <x v="1"/>
      <x v="7836"/>
      <x v="453"/>
      <x v="448"/>
      <x v="420"/>
      <x/>
    </i>
    <i r="1">
      <x v="481"/>
      <x v="8"/>
      <x v="1"/>
      <x v="7844"/>
      <x v="454"/>
      <x v="298"/>
      <x v="364"/>
      <x/>
    </i>
    <i r="1">
      <x v="482"/>
      <x v="12"/>
      <x v="1"/>
      <x v="7905"/>
      <x v="455"/>
      <x v="449"/>
      <x v="394"/>
      <x/>
    </i>
    <i r="1">
      <x v="483"/>
      <x v="12"/>
      <x v="1"/>
      <x v="7907"/>
      <x v="456"/>
      <x v="450"/>
      <x v="394"/>
      <x/>
    </i>
    <i r="1">
      <x v="485"/>
      <x v="12"/>
      <x v="1"/>
      <x v="7915"/>
      <x v="458"/>
      <x v="451"/>
      <x v="397"/>
      <x/>
    </i>
    <i r="1">
      <x v="486"/>
      <x v="12"/>
      <x v="1"/>
      <x v="7916"/>
      <x v="459"/>
      <x v="452"/>
      <x v="398"/>
      <x/>
    </i>
    <i r="1">
      <x v="499"/>
      <x v="10"/>
      <x/>
      <x v="7220"/>
      <x v="473"/>
      <x v="472"/>
      <x v="202"/>
      <x/>
    </i>
    <i r="1">
      <x v="500"/>
      <x v="10"/>
      <x v="1"/>
      <x v="7221"/>
      <x v="474"/>
      <x v="473"/>
      <x v="202"/>
      <x/>
    </i>
    <i r="1">
      <x v="501"/>
      <x v="10"/>
      <x v="1"/>
      <x v="7222"/>
      <x v="475"/>
      <x v="474"/>
      <x v="202"/>
      <x/>
    </i>
    <i r="1">
      <x v="502"/>
      <x v="10"/>
      <x v="1"/>
      <x v="7223"/>
      <x v="476"/>
      <x v="475"/>
      <x v="202"/>
      <x/>
    </i>
    <i r="1">
      <x v="503"/>
      <x v="10"/>
      <x v="1"/>
      <x v="7224"/>
      <x v="477"/>
      <x v="476"/>
      <x v="202"/>
      <x/>
    </i>
    <i r="1">
      <x v="504"/>
      <x v="10"/>
      <x v="1"/>
      <x v="7225"/>
      <x v="478"/>
      <x v="477"/>
      <x v="202"/>
      <x/>
    </i>
    <i r="1">
      <x v="505"/>
      <x v="10"/>
      <x v="1"/>
      <x v="7226"/>
      <x v="479"/>
      <x v="478"/>
      <x v="202"/>
      <x/>
    </i>
    <i r="1">
      <x v="515"/>
      <x v="12"/>
      <x/>
      <x v="7860"/>
      <x v="490"/>
      <x v="490"/>
      <x v="202"/>
      <x/>
    </i>
    <i r="1">
      <x v="516"/>
      <x v="12"/>
      <x/>
      <x v="7931"/>
      <x v="491"/>
      <x v="491"/>
      <x v="202"/>
      <x/>
    </i>
    <i r="1">
      <x v="517"/>
      <x v="9"/>
      <x/>
      <x v="7135"/>
      <x v="492"/>
      <x v="492"/>
      <x v="202"/>
      <x/>
    </i>
    <i r="1">
      <x v="518"/>
      <x v="9"/>
      <x/>
      <x v="7147"/>
      <x v="493"/>
      <x v="493"/>
      <x v="202"/>
      <x/>
    </i>
    <i r="1">
      <x v="520"/>
      <x v="9"/>
      <x v="1"/>
      <x v="7156"/>
      <x v="495"/>
      <x v="495"/>
      <x v="429"/>
      <x/>
    </i>
    <i r="1">
      <x v="521"/>
      <x v="12"/>
      <x/>
      <x v="7854"/>
      <x v="496"/>
      <x v="556"/>
      <x v="202"/>
      <x/>
    </i>
    <i r="1">
      <x v="522"/>
      <x v="12"/>
      <x v="1"/>
      <x v="7862"/>
      <x v="497"/>
      <x v="557"/>
      <x v="422"/>
      <x/>
    </i>
    <i r="1">
      <x v="523"/>
      <x v="10"/>
      <x v="3"/>
      <x v="7205"/>
      <x v="498"/>
      <x v="653"/>
      <x v="531"/>
      <x/>
    </i>
    <i r="1">
      <x v="524"/>
      <x v="7"/>
      <x v="1"/>
      <x v="7288"/>
      <x v="499"/>
      <x v="654"/>
      <x v="535"/>
      <x/>
    </i>
    <i r="1">
      <x v="525"/>
      <x v="7"/>
      <x v="1"/>
      <x v="7294"/>
      <x v="500"/>
      <x v="578"/>
      <x v="335"/>
      <x/>
    </i>
    <i r="1">
      <x v="526"/>
      <x v="7"/>
      <x v="1"/>
      <x v="7286"/>
      <x v="501"/>
      <x v="655"/>
      <x v="338"/>
      <x/>
    </i>
    <i r="1">
      <x v="527"/>
      <x v="7"/>
      <x v="1"/>
      <x v="7340"/>
      <x v="502"/>
      <x v="666"/>
      <x v="487"/>
      <x/>
    </i>
    <i r="1">
      <x v="528"/>
      <x v="7"/>
      <x v="1"/>
      <x v="7341"/>
      <x v="503"/>
      <x v="667"/>
      <x v="252"/>
      <x/>
    </i>
    <i r="1">
      <x v="529"/>
      <x v="7"/>
      <x v="1"/>
      <x v="7325"/>
      <x v="504"/>
      <x v="668"/>
      <x v="205"/>
      <x/>
    </i>
    <i r="1">
      <x v="530"/>
      <x v="7"/>
      <x v="1"/>
      <x v="7326"/>
      <x v="505"/>
      <x v="669"/>
      <x v="208"/>
      <x/>
    </i>
    <i r="1">
      <x v="531"/>
      <x v="7"/>
      <x v="1"/>
      <x v="7342"/>
      <x v="506"/>
      <x v="670"/>
      <x v="488"/>
      <x/>
    </i>
    <i r="1">
      <x v="532"/>
      <x v="7"/>
      <x v="1"/>
      <x v="7343"/>
      <x v="507"/>
      <x v="671"/>
      <x v="414"/>
      <x/>
    </i>
    <i r="1">
      <x v="536"/>
      <x v="12"/>
      <x v="1"/>
      <x v="7863"/>
      <x v="510"/>
      <x v="604"/>
      <x v="399"/>
      <x/>
    </i>
    <i r="1">
      <x v="537"/>
      <x v="12"/>
      <x v="1"/>
      <x v="7864"/>
      <x v="511"/>
      <x v="605"/>
      <x v="454"/>
      <x/>
    </i>
    <i r="1">
      <x v="538"/>
      <x v="12"/>
      <x v="1"/>
      <x v="7865"/>
      <x v="512"/>
      <x v="606"/>
      <x v="455"/>
      <x/>
    </i>
    <i r="1">
      <x v="539"/>
      <x v="12"/>
      <x v="1"/>
      <x v="7866"/>
      <x v="513"/>
      <x v="607"/>
      <x v="456"/>
      <x/>
    </i>
    <i r="1">
      <x v="540"/>
      <x v="12"/>
      <x v="1"/>
      <x v="7867"/>
      <x v="514"/>
      <x v="608"/>
      <x v="401"/>
      <x/>
    </i>
    <i r="1">
      <x v="541"/>
      <x v="12"/>
      <x v="1"/>
      <x v="7868"/>
      <x v="515"/>
      <x v="616"/>
      <x v="402"/>
      <x/>
    </i>
    <i r="1">
      <x v="542"/>
      <x v="12"/>
      <x v="1"/>
      <x v="7869"/>
      <x v="516"/>
      <x v="617"/>
      <x v="457"/>
      <x/>
    </i>
    <i r="1">
      <x v="543"/>
      <x v="12"/>
      <x v="1"/>
      <x v="7870"/>
      <x v="517"/>
      <x v="618"/>
      <x v="458"/>
      <x/>
    </i>
    <i r="1">
      <x v="544"/>
      <x v="12"/>
      <x v="1"/>
      <x v="7871"/>
      <x v="518"/>
      <x v="612"/>
      <x v="459"/>
      <x/>
    </i>
    <i r="1">
      <x v="545"/>
      <x v="12"/>
      <x v="1"/>
      <x v="7872"/>
      <x v="519"/>
      <x v="613"/>
      <x v="460"/>
      <x/>
    </i>
    <i r="1">
      <x v="550"/>
      <x v="10"/>
      <x v="3"/>
      <x v="7199"/>
      <x v="524"/>
      <x v="222"/>
      <x v="588"/>
      <x/>
    </i>
    <i r="1">
      <x v="552"/>
      <x v="9"/>
      <x v="1"/>
      <x v="7161"/>
      <x v="360"/>
      <x v="231"/>
      <x v="202"/>
      <x/>
    </i>
    <i r="1">
      <x v="553"/>
      <x v="9"/>
      <x v="1"/>
      <x v="7157"/>
      <x v="480"/>
      <x v="479"/>
      <x v="527"/>
      <x/>
    </i>
    <i r="1">
      <x v="554"/>
      <x v="9"/>
      <x v="1"/>
      <x v="7164"/>
      <x v="428"/>
      <x v="233"/>
      <x v="202"/>
      <x/>
    </i>
    <i r="1">
      <x v="582"/>
      <x v="9"/>
      <x v="1"/>
      <x v="7178"/>
      <x v="558"/>
      <x v="704"/>
      <x v="202"/>
      <x/>
    </i>
    <i r="1">
      <x v="583"/>
      <x v="9"/>
      <x v="1"/>
      <x v="7179"/>
      <x v="550"/>
      <x v="656"/>
      <x v="202"/>
      <x/>
    </i>
    <i r="1">
      <x v="586"/>
      <x v="9"/>
      <x v="1"/>
      <x v="7166"/>
      <x v="551"/>
      <x v="697"/>
      <x v="202"/>
      <x/>
    </i>
    <i r="1">
      <x v="587"/>
      <x v="9"/>
      <x v="1"/>
      <x v="7167"/>
      <x v="552"/>
      <x v="698"/>
      <x v="202"/>
      <x/>
    </i>
    <i r="1">
      <x v="588"/>
      <x v="9"/>
      <x/>
      <x v="7168"/>
      <x v="553"/>
      <x v="699"/>
      <x v="202"/>
      <x/>
    </i>
    <i r="1">
      <x v="589"/>
      <x v="9"/>
      <x v="1"/>
      <x v="7173"/>
      <x v="554"/>
      <x v="700"/>
      <x v="202"/>
      <x/>
    </i>
    <i r="1">
      <x v="590"/>
      <x v="9"/>
      <x v="1"/>
      <x v="7174"/>
      <x v="555"/>
      <x v="701"/>
      <x v="202"/>
      <x/>
    </i>
    <i r="1">
      <x v="591"/>
      <x v="9"/>
      <x/>
      <x v="7175"/>
      <x v="556"/>
      <x v="702"/>
      <x v="202"/>
      <x/>
    </i>
    <i r="1">
      <x v="592"/>
      <x v="9"/>
      <x v="1"/>
      <x v="7177"/>
      <x v="557"/>
      <x v="703"/>
      <x v="428"/>
      <x/>
    </i>
    <i r="1">
      <x v="593"/>
      <x v="9"/>
      <x v="1"/>
      <x v="7180"/>
      <x v="559"/>
      <x v="621"/>
      <x v="491"/>
      <x/>
    </i>
    <i r="1">
      <x v="594"/>
      <x v="9"/>
      <x/>
      <x v="7249"/>
      <x v="560"/>
      <x v="705"/>
      <x v="202"/>
      <x/>
    </i>
    <i r="1">
      <x v="595"/>
      <x v="4"/>
      <x v="2"/>
      <x v="7556"/>
      <x v="561"/>
      <x v="706"/>
      <x v="516"/>
      <x v="6"/>
    </i>
    <i r="1">
      <x v="596"/>
      <x v="6"/>
      <x v="4"/>
      <x v="7592"/>
      <x v="563"/>
      <x v="707"/>
      <x v="509"/>
      <x v="5"/>
    </i>
    <i r="1">
      <x v="597"/>
      <x v="6"/>
      <x v="4"/>
      <x v="7593"/>
      <x v="564"/>
      <x v="708"/>
      <x v="123"/>
      <x v="5"/>
    </i>
    <i r="1">
      <x v="598"/>
      <x v="6"/>
      <x v="4"/>
      <x v="7594"/>
      <x v="565"/>
      <x v="709"/>
      <x v="510"/>
      <x v="5"/>
    </i>
    <i r="1">
      <x v="599"/>
      <x v="6"/>
      <x v="4"/>
      <x v="7595"/>
      <x v="566"/>
      <x v="710"/>
      <x v="511"/>
      <x v="5"/>
    </i>
    <i r="1">
      <x v="600"/>
      <x v="6"/>
      <x v="2"/>
      <x v="7596"/>
      <x v="567"/>
      <x v="711"/>
      <x v="123"/>
      <x v="5"/>
    </i>
    <i r="1">
      <x v="601"/>
      <x v="6"/>
      <x v="2"/>
      <x v="7597"/>
      <x v="568"/>
      <x v="712"/>
      <x v="123"/>
      <x v="5"/>
    </i>
    <i r="1">
      <x v="602"/>
      <x v="6"/>
      <x v="2"/>
      <x v="7598"/>
      <x v="569"/>
      <x v="713"/>
      <x v="123"/>
      <x v="5"/>
    </i>
    <i r="1">
      <x v="603"/>
      <x v="6"/>
      <x v="2"/>
      <x v="7599"/>
      <x v="570"/>
      <x v="714"/>
      <x v="123"/>
      <x v="5"/>
    </i>
    <i r="1">
      <x v="604"/>
      <x v="6"/>
      <x v="2"/>
      <x v="7600"/>
      <x v="571"/>
      <x v="715"/>
      <x v="123"/>
      <x v="5"/>
    </i>
    <i r="1">
      <x v="605"/>
      <x v="6"/>
      <x/>
      <x v="7601"/>
      <x v="572"/>
      <x v="729"/>
      <x v="123"/>
      <x v="5"/>
    </i>
    <i r="1">
      <x v="608"/>
      <x v="4"/>
      <x v="4"/>
      <x v="7529"/>
      <x v="610"/>
      <x v="766"/>
      <x v="123"/>
      <x/>
    </i>
    <i r="2">
      <x v="6"/>
      <x/>
      <x v="7607"/>
      <x v="575"/>
      <x v="718"/>
      <x v="123"/>
      <x v="5"/>
    </i>
    <i r="4">
      <x v="7613"/>
      <x v="595"/>
      <x v="770"/>
      <x v="123"/>
      <x v="5"/>
    </i>
    <i r="1">
      <x v="609"/>
      <x v="6"/>
      <x v="2"/>
      <x v="7612"/>
      <x v="576"/>
      <x v="719"/>
      <x v="526"/>
      <x v="5"/>
    </i>
    <i r="1">
      <x v="615"/>
      <x v="4"/>
      <x v="2"/>
      <x v="7566"/>
      <x v="584"/>
      <x v="742"/>
      <x v="213"/>
      <x v="2"/>
    </i>
    <i r="1">
      <x v="616"/>
      <x v="4"/>
      <x v="4"/>
      <x v="7531"/>
      <x v="590"/>
      <x v="723"/>
      <x v="196"/>
      <x v="4"/>
    </i>
    <i r="1">
      <x v="624"/>
      <x v="4"/>
      <x/>
      <x v="7570"/>
      <x v="587"/>
      <x v="737"/>
      <x v="519"/>
      <x v="2"/>
    </i>
    <i r="1">
      <x v="625"/>
      <x v="4"/>
      <x/>
      <x v="7579"/>
      <x v="588"/>
      <x v="738"/>
      <x v="520"/>
      <x v="2"/>
    </i>
    <i r="1">
      <x v="626"/>
      <x v="4"/>
      <x v="4"/>
      <x v="7562"/>
      <x v="594"/>
      <x v="740"/>
      <x v="524"/>
      <x v="4"/>
    </i>
    <i r="1">
      <x v="628"/>
      <x v="9"/>
      <x v="1"/>
      <x v="7158"/>
      <x v="596"/>
      <x v="211"/>
      <x v="528"/>
      <x/>
    </i>
    <i r="1">
      <x v="629"/>
      <x v="9"/>
      <x v="1"/>
      <x v="7183"/>
      <x v="598"/>
      <x v="744"/>
      <x v="202"/>
      <x/>
    </i>
    <i r="1">
      <x v="630"/>
      <x v="9"/>
      <x v="1"/>
      <x v="7184"/>
      <x v="599"/>
      <x v="745"/>
      <x v="202"/>
      <x/>
    </i>
    <i r="1">
      <x v="631"/>
      <x v="9"/>
      <x v="1"/>
      <x v="7185"/>
      <x v="600"/>
      <x v="746"/>
      <x v="202"/>
      <x/>
    </i>
    <i r="1">
      <x v="632"/>
      <x v="9"/>
      <x v="1"/>
      <x v="7186"/>
      <x v="601"/>
      <x v="747"/>
      <x v="202"/>
      <x/>
    </i>
    <i r="1">
      <x v="633"/>
      <x v="9"/>
      <x/>
      <x v="7187"/>
      <x v="602"/>
      <x v="748"/>
      <x v="123"/>
      <x/>
    </i>
    <i r="1">
      <x v="634"/>
      <x v="9"/>
      <x v="1"/>
      <x v="7188"/>
      <x v="603"/>
      <x v="749"/>
      <x v="202"/>
      <x/>
    </i>
    <i r="1">
      <x v="635"/>
      <x v="9"/>
      <x v="1"/>
      <x v="7190"/>
      <x v="604"/>
      <x v="750"/>
      <x v="202"/>
      <x/>
    </i>
    <i r="1">
      <x v="636"/>
      <x v="9"/>
      <x/>
      <x v="7191"/>
      <x v="605"/>
      <x v="751"/>
      <x v="123"/>
      <x/>
    </i>
    <i r="1">
      <x v="637"/>
      <x v="9"/>
      <x v="1"/>
      <x v="7194"/>
      <x v="606"/>
      <x v="752"/>
      <x v="202"/>
      <x/>
    </i>
    <i r="1">
      <x v="638"/>
      <x v="10"/>
      <x v="3"/>
      <x v="7200"/>
      <x v="220"/>
      <x v="215"/>
      <x v="202"/>
      <x/>
    </i>
    <i r="1">
      <x v="639"/>
      <x v="10"/>
      <x v="1"/>
      <x v="7201"/>
      <x v="415"/>
      <x v="353"/>
      <x v="202"/>
      <x/>
    </i>
    <i r="1">
      <x v="640"/>
      <x v="10"/>
      <x v="1"/>
      <x v="7206"/>
      <x v="218"/>
      <x v="213"/>
      <x v="532"/>
      <x/>
    </i>
    <i r="1">
      <x v="643"/>
      <x v="4"/>
      <x v="4"/>
      <x v="7526"/>
      <x v="609"/>
      <x v="764"/>
      <x v="549"/>
      <x v="3"/>
    </i>
    <i r="1">
      <x v="644"/>
      <x v="4"/>
      <x v="2"/>
      <x v="7546"/>
      <x v="192"/>
      <x v="302"/>
      <x v="198"/>
      <x v="5"/>
    </i>
    <i r="1">
      <x v="645"/>
      <x v="4"/>
      <x v="2"/>
      <x v="7547"/>
      <x v="193"/>
      <x v="398"/>
      <x v="513"/>
      <x v="5"/>
    </i>
    <i r="1">
      <x v="646"/>
      <x v="4"/>
      <x v="2"/>
      <x v="7548"/>
      <x v="194"/>
      <x v="237"/>
      <x v="198"/>
      <x v="5"/>
    </i>
    <i r="1">
      <x v="647"/>
      <x v="4"/>
      <x v="2"/>
      <x v="7549"/>
      <x v="242"/>
      <x v="238"/>
      <x v="514"/>
      <x v="6"/>
    </i>
    <i r="1">
      <x v="648"/>
      <x v="4"/>
      <x v="2"/>
      <x v="7550"/>
      <x v="243"/>
      <x v="276"/>
      <x v="515"/>
      <x v="7"/>
    </i>
    <i r="1">
      <x v="649"/>
      <x v="4"/>
      <x v="2"/>
      <x v="7551"/>
      <x v="195"/>
      <x v="277"/>
      <x v="201"/>
      <x v="7"/>
    </i>
    <i r="1">
      <x v="650"/>
      <x v="4"/>
      <x v="2"/>
      <x v="7552"/>
      <x v="382"/>
      <x v="322"/>
      <x v="550"/>
      <x v="6"/>
    </i>
    <i r="1">
      <x v="651"/>
      <x v="4"/>
      <x v="2"/>
      <x v="7553"/>
      <x v="196"/>
      <x v="278"/>
      <x v="551"/>
      <x v="6"/>
    </i>
    <i r="1">
      <x v="652"/>
      <x v="4"/>
      <x v="2"/>
      <x v="7554"/>
      <x v="197"/>
      <x v="279"/>
      <x v="552"/>
      <x v="6"/>
    </i>
    <i r="1">
      <x v="653"/>
      <x v="6"/>
      <x v="4"/>
      <x v="7590"/>
      <x v="562"/>
      <x v="243"/>
      <x v="553"/>
      <x v="5"/>
    </i>
    <i r="1">
      <x v="654"/>
      <x v="6"/>
      <x v="4"/>
      <x v="7591"/>
      <x v="611"/>
      <x v="767"/>
      <x v="554"/>
      <x v="5"/>
    </i>
    <i r="1">
      <x v="655"/>
      <x v="6"/>
      <x v="2"/>
      <x v="7605"/>
      <x v="612"/>
      <x v="768"/>
      <x v="123"/>
      <x v="5"/>
    </i>
    <i r="1">
      <x v="656"/>
      <x v="6"/>
      <x v="2"/>
      <x v="7606"/>
      <x v="613"/>
      <x v="769"/>
      <x v="123"/>
      <x v="5"/>
    </i>
    <i r="1">
      <x v="659"/>
      <x v="4"/>
      <x v="4"/>
      <x v="7618"/>
      <x v="614"/>
      <x v="771"/>
      <x v="558"/>
      <x v="4"/>
    </i>
    <i r="1">
      <x v="660"/>
      <x v="4"/>
      <x v="4"/>
      <x v="7621"/>
      <x v="615"/>
      <x v="772"/>
      <x v="559"/>
      <x v="13"/>
    </i>
    <i r="1">
      <x v="661"/>
      <x v="4"/>
      <x v="4"/>
      <x v="7622"/>
      <x v="616"/>
      <x v="773"/>
      <x v="560"/>
      <x v="14"/>
    </i>
    <i r="1">
      <x v="662"/>
      <x v="4"/>
      <x v="2"/>
      <x v="7623"/>
      <x v="617"/>
      <x v="774"/>
      <x v="561"/>
      <x v="14"/>
    </i>
    <i r="1">
      <x v="663"/>
      <x v="4"/>
      <x v="4"/>
      <x v="7624"/>
      <x v="618"/>
      <x v="775"/>
      <x v="562"/>
      <x v="14"/>
    </i>
    <i r="1">
      <x v="685"/>
      <x v="8"/>
      <x/>
      <x v="7826"/>
      <x v="632"/>
      <x v="791"/>
      <x v="202"/>
      <x/>
    </i>
    <i r="1">
      <x v="686"/>
      <x v="8"/>
      <x v="1"/>
      <x v="7847"/>
      <x v="633"/>
      <x v="792"/>
      <x v="581"/>
      <x/>
    </i>
    <i r="1">
      <x v="687"/>
      <x v="8"/>
      <x v="1"/>
      <x v="7853"/>
      <x v="634"/>
      <x v="793"/>
      <x v="583"/>
      <x/>
    </i>
    <i r="1">
      <x v="688"/>
      <x v="12"/>
      <x v="1"/>
      <x v="7873"/>
      <x v="635"/>
      <x v="794"/>
      <x v="405"/>
      <x/>
    </i>
    <i r="1">
      <x v="689"/>
      <x v="12"/>
      <x/>
      <x v="7874"/>
      <x v="636"/>
      <x v="795"/>
      <x v="202"/>
      <x/>
    </i>
    <i r="1">
      <x v="690"/>
      <x v="12"/>
      <x v="1"/>
      <x v="7908"/>
      <x v="637"/>
      <x v="796"/>
      <x v="396"/>
      <x/>
    </i>
    <i r="1">
      <x v="691"/>
      <x v="12"/>
      <x v="1"/>
      <x v="7918"/>
      <x v="638"/>
      <x v="797"/>
      <x v="585"/>
      <x/>
    </i>
    <i r="1">
      <x v="692"/>
      <x v="12"/>
      <x v="1"/>
      <x v="7919"/>
      <x v="639"/>
      <x v="798"/>
      <x v="586"/>
      <x/>
    </i>
    <i>
      <x v="1"/>
      <x/>
      <x/>
      <x/>
      <x v="7999"/>
      <x/>
      <x/>
      <x/>
      <x/>
    </i>
    <i>
      <x v="2"/>
      <x v="1"/>
      <x/>
      <x v="1"/>
      <x v="6800"/>
      <x v="1"/>
      <x v="1"/>
      <x v="352"/>
      <x/>
    </i>
    <i>
      <x v="3"/>
      <x v="2"/>
      <x v="1"/>
      <x/>
      <x v="6802"/>
      <x v="4"/>
      <x v="3"/>
      <x v="2"/>
      <x/>
    </i>
    <i>
      <x v="4"/>
      <x v="3"/>
      <x v="1"/>
      <x v="1"/>
      <x v="6803"/>
      <x v="5"/>
      <x v="4"/>
      <x v="3"/>
      <x/>
    </i>
    <i>
      <x v="5"/>
      <x v="4"/>
      <x v="1"/>
      <x v="1"/>
      <x v="6804"/>
      <x v="6"/>
      <x v="5"/>
      <x v="4"/>
      <x/>
    </i>
    <i>
      <x v="6"/>
      <x v="5"/>
      <x v="1"/>
      <x v="1"/>
      <x v="6805"/>
      <x v="7"/>
      <x v="6"/>
      <x v="5"/>
      <x/>
    </i>
    <i>
      <x v="7"/>
      <x v="6"/>
      <x v="1"/>
      <x/>
      <x v="6806"/>
      <x v="8"/>
      <x v="7"/>
      <x v="6"/>
      <x/>
    </i>
    <i>
      <x v="8"/>
      <x v="7"/>
      <x v="1"/>
      <x v="1"/>
      <x v="6807"/>
      <x v="9"/>
      <x v="8"/>
      <x v="7"/>
      <x/>
    </i>
    <i>
      <x v="9"/>
      <x v="8"/>
      <x v="1"/>
      <x v="1"/>
      <x v="6808"/>
      <x v="10"/>
      <x v="9"/>
      <x v="8"/>
      <x/>
    </i>
    <i>
      <x v="10"/>
      <x v="10"/>
      <x v="1"/>
      <x v="3"/>
      <x v="6812"/>
      <x v="12"/>
      <x v="10"/>
      <x v="114"/>
      <x/>
    </i>
    <i>
      <x v="11"/>
      <x v="12"/>
      <x v="1"/>
      <x v="1"/>
      <x v="6815"/>
      <x v="14"/>
      <x v="11"/>
      <x v="11"/>
      <x/>
    </i>
    <i>
      <x v="12"/>
      <x v="15"/>
      <x v="1"/>
      <x v="1"/>
      <x v="6825"/>
      <x v="19"/>
      <x v="12"/>
      <x v="13"/>
      <x/>
    </i>
    <i>
      <x v="13"/>
      <x v="16"/>
      <x v="1"/>
      <x/>
      <x v="6826"/>
      <x v="20"/>
      <x v="13"/>
      <x v="14"/>
      <x/>
    </i>
    <i>
      <x v="14"/>
      <x v="18"/>
      <x v="1"/>
      <x v="1"/>
      <x v="6832"/>
      <x v="22"/>
      <x v="14"/>
      <x v="16"/>
      <x/>
    </i>
    <i>
      <x v="15"/>
      <x v="19"/>
      <x v="1"/>
      <x v="1"/>
      <x v="6833"/>
      <x v="23"/>
      <x v="15"/>
      <x v="16"/>
      <x/>
    </i>
    <i>
      <x v="16"/>
      <x v="20"/>
      <x v="1"/>
      <x v="1"/>
      <x v="6834"/>
      <x v="24"/>
      <x v="16"/>
      <x v="17"/>
      <x/>
    </i>
    <i>
      <x v="17"/>
      <x v="21"/>
      <x v="1"/>
      <x v="1"/>
      <x v="6835"/>
      <x v="25"/>
      <x v="17"/>
      <x v="18"/>
      <x/>
    </i>
    <i>
      <x v="18"/>
      <x v="22"/>
      <x v="1"/>
      <x v="1"/>
      <x v="6836"/>
      <x v="26"/>
      <x v="18"/>
      <x v="95"/>
      <x/>
    </i>
    <i>
      <x v="19"/>
      <x v="23"/>
      <x v="1"/>
      <x v="1"/>
      <x v="6837"/>
      <x v="27"/>
      <x v="19"/>
      <x v="19"/>
      <x/>
    </i>
    <i>
      <x v="23"/>
      <x v="31"/>
      <x v="1"/>
      <x v="1"/>
      <x v="6846"/>
      <x v="36"/>
      <x v="23"/>
      <x v="24"/>
      <x/>
    </i>
    <i>
      <x v="24"/>
      <x v="32"/>
      <x v="1"/>
      <x v="1"/>
      <x v="6847"/>
      <x v="37"/>
      <x v="24"/>
      <x v="25"/>
      <x/>
    </i>
    <i>
      <x v="25"/>
      <x v="58"/>
      <x v="1"/>
      <x v="1"/>
      <x v="6848"/>
      <x v="38"/>
      <x v="25"/>
      <x v="92"/>
      <x/>
    </i>
    <i>
      <x v="27"/>
      <x v="34"/>
      <x v="1"/>
      <x v="1"/>
      <x v="6855"/>
      <x v="45"/>
      <x v="27"/>
      <x v="27"/>
      <x/>
    </i>
    <i>
      <x v="28"/>
      <x v="35"/>
      <x v="1"/>
      <x v="1"/>
      <x v="6856"/>
      <x v="46"/>
      <x v="28"/>
      <x v="28"/>
      <x/>
    </i>
    <i>
      <x v="29"/>
      <x v="36"/>
      <x v="1"/>
      <x v="1"/>
      <x v="6857"/>
      <x v="47"/>
      <x v="29"/>
      <x v="29"/>
      <x/>
    </i>
    <i>
      <x v="30"/>
      <x v="37"/>
      <x v="1"/>
      <x v="1"/>
      <x v="6858"/>
      <x v="48"/>
      <x v="30"/>
      <x v="30"/>
      <x/>
    </i>
    <i>
      <x v="31"/>
      <x v="38"/>
      <x v="1"/>
      <x v="1"/>
      <x v="6862"/>
      <x v="52"/>
      <x v="31"/>
      <x v="31"/>
      <x/>
    </i>
    <i>
      <x v="32"/>
      <x v="39"/>
      <x v="1"/>
      <x v="1"/>
      <x v="6863"/>
      <x v="53"/>
      <x v="32"/>
      <x v="32"/>
      <x/>
    </i>
    <i>
      <x v="33"/>
      <x v="40"/>
      <x v="1"/>
      <x v="1"/>
      <x v="6864"/>
      <x v="54"/>
      <x v="33"/>
      <x v="33"/>
      <x/>
    </i>
    <i>
      <x v="34"/>
      <x v="41"/>
      <x v="1"/>
      <x v="1"/>
      <x v="6816"/>
      <x v="15"/>
      <x v="34"/>
      <x v="34"/>
      <x/>
    </i>
    <i>
      <x v="35"/>
      <x v="66"/>
      <x v="2"/>
      <x/>
      <x v="7050"/>
      <x v="98"/>
      <x v="51"/>
      <x v="67"/>
      <x/>
    </i>
    <i>
      <x v="36"/>
      <x v="67"/>
      <x v="2"/>
      <x v="1"/>
      <x v="7051"/>
      <x v="99"/>
      <x v="52"/>
      <x v="68"/>
      <x/>
    </i>
    <i>
      <x v="37"/>
      <x v="96"/>
      <x v="2"/>
      <x v="1"/>
      <x v="7032"/>
      <x v="80"/>
      <x v="53"/>
      <x v="98"/>
      <x/>
    </i>
    <i>
      <x v="38"/>
      <x v="68"/>
      <x v="2"/>
      <x v="1"/>
      <x v="7053"/>
      <x v="100"/>
      <x v="54"/>
      <x v="69"/>
      <x/>
    </i>
    <i>
      <x v="39"/>
      <x v="103"/>
      <x v="2"/>
      <x v="1"/>
      <x v="7054"/>
      <x v="101"/>
      <x v="55"/>
      <x v="112"/>
      <x/>
    </i>
    <i>
      <x v="40"/>
      <x v="69"/>
      <x v="2"/>
      <x v="1"/>
      <x v="7055"/>
      <x v="102"/>
      <x v="56"/>
      <x v="70"/>
      <x/>
    </i>
    <i>
      <x v="41"/>
      <x v="71"/>
      <x v="2"/>
      <x v="1"/>
      <x v="7058"/>
      <x v="104"/>
      <x v="57"/>
      <x v="72"/>
      <x/>
    </i>
    <i>
      <x v="42"/>
      <x v="73"/>
      <x v="2"/>
      <x v="1"/>
      <x v="7060"/>
      <x v="106"/>
      <x v="58"/>
      <x v="126"/>
      <x/>
    </i>
    <i>
      <x v="43"/>
      <x v="74"/>
      <x v="2"/>
      <x v="1"/>
      <x v="7061"/>
      <x v="107"/>
      <x v="59"/>
      <x v="74"/>
      <x/>
    </i>
    <i>
      <x v="44"/>
      <x v="75"/>
      <x v="2"/>
      <x/>
      <x v="7031"/>
      <x v="79"/>
      <x v="60"/>
      <x v="75"/>
      <x/>
    </i>
    <i>
      <x v="45"/>
      <x v="76"/>
      <x v="2"/>
      <x v="1"/>
      <x v="7033"/>
      <x v="81"/>
      <x v="61"/>
      <x v="99"/>
      <x/>
    </i>
    <i>
      <x v="46"/>
      <x v="77"/>
      <x v="2"/>
      <x v="1"/>
      <x v="7034"/>
      <x v="82"/>
      <x v="62"/>
      <x v="100"/>
      <x/>
    </i>
    <i>
      <x v="47"/>
      <x v="78"/>
      <x v="2"/>
      <x v="1"/>
      <x v="7035"/>
      <x v="83"/>
      <x v="63"/>
      <x v="76"/>
      <x/>
    </i>
    <i>
      <x v="48"/>
      <x v="79"/>
      <x v="2"/>
      <x v="1"/>
      <x v="7036"/>
      <x v="84"/>
      <x v="64"/>
      <x v="77"/>
      <x/>
    </i>
    <i>
      <x v="49"/>
      <x v="80"/>
      <x v="2"/>
      <x v="1"/>
      <x v="7037"/>
      <x v="85"/>
      <x v="65"/>
      <x v="78"/>
      <x/>
    </i>
    <i>
      <x v="50"/>
      <x v="82"/>
      <x v="2"/>
      <x v="1"/>
      <x v="7039"/>
      <x v="87"/>
      <x v="66"/>
      <x v="79"/>
      <x/>
    </i>
    <i>
      <x v="51"/>
      <x v="84"/>
      <x v="2"/>
      <x v="1"/>
      <x v="7041"/>
      <x v="89"/>
      <x v="67"/>
      <x v="103"/>
      <x/>
    </i>
    <i>
      <x v="52"/>
      <x v="99"/>
      <x v="2"/>
      <x v="1"/>
      <x v="7046"/>
      <x v="94"/>
      <x v="68"/>
      <x v="108"/>
      <x/>
    </i>
    <i>
      <x v="53"/>
      <x v="100"/>
      <x v="2"/>
      <x v="1"/>
      <x v="7048"/>
      <x v="96"/>
      <x v="69"/>
      <x v="110"/>
      <x/>
    </i>
    <i>
      <x v="54"/>
      <x v="70"/>
      <x v="2"/>
      <x/>
      <x v="7056"/>
      <x v="103"/>
      <x v="77"/>
      <x v="71"/>
      <x/>
    </i>
    <i>
      <x v="55"/>
      <x v="72"/>
      <x v="2"/>
      <x v="1"/>
      <x v="7059"/>
      <x v="105"/>
      <x v="78"/>
      <x v="73"/>
      <x/>
    </i>
    <i>
      <x v="56"/>
      <x v="9"/>
      <x v="1"/>
      <x/>
      <x v="6809"/>
      <x v="11"/>
      <x v="79"/>
      <x v="9"/>
      <x/>
    </i>
    <i>
      <x v="57"/>
      <x v="14"/>
      <x v="1"/>
      <x v="1"/>
      <x v="6824"/>
      <x v="18"/>
      <x v="80"/>
      <x v="93"/>
      <x/>
    </i>
    <i>
      <x v="58"/>
      <x v="98"/>
      <x v="1"/>
      <x v="1"/>
      <x v="6831"/>
      <x v="21"/>
      <x v="81"/>
      <x v="94"/>
      <x/>
    </i>
    <i>
      <x v="59"/>
      <x v="81"/>
      <x v="2"/>
      <x v="1"/>
      <x v="7038"/>
      <x v="86"/>
      <x v="83"/>
      <x v="101"/>
      <x/>
    </i>
    <i>
      <x v="60"/>
      <x v="83"/>
      <x v="2"/>
      <x v="1"/>
      <x v="7040"/>
      <x v="88"/>
      <x v="84"/>
      <x v="102"/>
      <x/>
    </i>
    <i>
      <x v="61"/>
      <x v="85"/>
      <x v="2"/>
      <x v="1"/>
      <x v="7042"/>
      <x v="90"/>
      <x v="85"/>
      <x v="104"/>
      <x/>
    </i>
    <i>
      <x v="62"/>
      <x v="86"/>
      <x v="2"/>
      <x v="1"/>
      <x v="7043"/>
      <x v="91"/>
      <x v="86"/>
      <x v="105"/>
      <x/>
    </i>
    <i>
      <x v="63"/>
      <x v="87"/>
      <x v="2"/>
      <x v="1"/>
      <x v="7044"/>
      <x v="92"/>
      <x v="87"/>
      <x v="106"/>
      <x/>
    </i>
    <i>
      <x v="64"/>
      <x v="88"/>
      <x v="2"/>
      <x v="1"/>
      <x v="7045"/>
      <x v="93"/>
      <x v="88"/>
      <x v="80"/>
      <x/>
    </i>
    <i>
      <x v="65"/>
      <x v="101"/>
      <x v="2"/>
      <x v="1"/>
      <x v="7047"/>
      <x v="95"/>
      <x v="90"/>
      <x v="109"/>
      <x/>
    </i>
    <i>
      <x v="66"/>
      <x v="102"/>
      <x v="2"/>
      <x v="1"/>
      <x v="7049"/>
      <x v="97"/>
      <x v="91"/>
      <x v="111"/>
      <x/>
    </i>
    <i>
      <x v="67"/>
      <x v="104"/>
      <x/>
      <x v="1"/>
      <x v="6801"/>
      <x v="2"/>
      <x v="92"/>
      <x v="1"/>
      <x/>
    </i>
    <i>
      <x v="69"/>
      <x v="11"/>
      <x v="1"/>
      <x v="3"/>
      <x v="6813"/>
      <x v="13"/>
      <x v="93"/>
      <x v="115"/>
      <x/>
    </i>
    <i>
      <x v="70"/>
      <x v="27"/>
      <x v="1"/>
      <x v="1"/>
      <x v="6841"/>
      <x v="31"/>
      <x v="94"/>
      <x v="23"/>
      <x/>
    </i>
    <i>
      <x v="71"/>
      <x v="105"/>
      <x v="1"/>
      <x v="1"/>
      <x v="6842"/>
      <x v="32"/>
      <x v="95"/>
      <x v="117"/>
      <x/>
    </i>
    <i>
      <x v="72"/>
      <x v="28"/>
      <x v="1"/>
      <x v="1"/>
      <x v="6843"/>
      <x v="33"/>
      <x v="96"/>
      <x v="16"/>
      <x/>
    </i>
    <i>
      <x v="73"/>
      <x v="29"/>
      <x v="1"/>
      <x v="1"/>
      <x v="6844"/>
      <x v="34"/>
      <x v="97"/>
      <x v="16"/>
      <x/>
    </i>
    <i>
      <x v="75"/>
      <x v="107"/>
      <x v="1"/>
      <x v="1"/>
      <x v="6849"/>
      <x v="39"/>
      <x v="99"/>
      <x v="118"/>
      <x/>
    </i>
    <i>
      <x v="76"/>
      <x v="109"/>
      <x v="1"/>
      <x v="1"/>
      <x v="6851"/>
      <x v="41"/>
      <x v="100"/>
      <x v="16"/>
      <x/>
    </i>
    <i>
      <x v="77"/>
      <x v="110"/>
      <x v="1"/>
      <x v="1"/>
      <x v="6852"/>
      <x v="42"/>
      <x v="101"/>
      <x v="16"/>
      <x/>
    </i>
    <i>
      <x v="78"/>
      <x v="111"/>
      <x v="1"/>
      <x v="1"/>
      <x v="6853"/>
      <x v="43"/>
      <x v="102"/>
      <x v="16"/>
      <x/>
    </i>
    <i>
      <x v="79"/>
      <x v="112"/>
      <x v="1"/>
      <x v="1"/>
      <x v="6854"/>
      <x v="44"/>
      <x v="103"/>
      <x v="16"/>
      <x/>
    </i>
    <i>
      <x v="80"/>
      <x v="113"/>
      <x v="1"/>
      <x v="1"/>
      <x v="6859"/>
      <x v="49"/>
      <x v="104"/>
      <x v="16"/>
      <x/>
    </i>
    <i>
      <x v="81"/>
      <x v="114"/>
      <x v="1"/>
      <x v="1"/>
      <x v="6860"/>
      <x v="50"/>
      <x v="105"/>
      <x v="16"/>
      <x/>
    </i>
    <i>
      <x v="82"/>
      <x v="115"/>
      <x v="1"/>
      <x v="1"/>
      <x v="6861"/>
      <x v="51"/>
      <x v="106"/>
      <x v="16"/>
      <x/>
    </i>
    <i>
      <x v="83"/>
      <x v="42"/>
      <x v="1"/>
      <x v="1"/>
      <x v="6865"/>
      <x v="55"/>
      <x v="107"/>
      <x v="35"/>
      <x/>
    </i>
    <i>
      <x v="84"/>
      <x v="45"/>
      <x v="1"/>
      <x v="1"/>
      <x v="6868"/>
      <x v="58"/>
      <x v="108"/>
      <x v="38"/>
      <x/>
    </i>
    <i>
      <x v="86"/>
      <x v="117"/>
      <x v="1"/>
      <x v="1"/>
      <x v="6817"/>
      <x v="16"/>
      <x v="111"/>
      <x v="121"/>
      <x/>
    </i>
    <i>
      <x v="87"/>
      <x v="43"/>
      <x v="1"/>
      <x v="1"/>
      <x v="6866"/>
      <x v="56"/>
      <x v="112"/>
      <x v="36"/>
      <x/>
    </i>
    <i>
      <x v="88"/>
      <x v="44"/>
      <x v="1"/>
      <x v="1"/>
      <x v="6867"/>
      <x v="57"/>
      <x v="113"/>
      <x v="37"/>
      <x/>
    </i>
    <i>
      <x v="93"/>
      <x v="13"/>
      <x v="1"/>
      <x/>
      <x v="6818"/>
      <x v="17"/>
      <x v="122"/>
      <x v="12"/>
      <x/>
    </i>
    <i>
      <x v="94"/>
      <x v="122"/>
      <x v="3"/>
      <x/>
      <x v="6958"/>
      <x v="122"/>
      <x v="127"/>
      <x v="129"/>
      <x/>
    </i>
    <i>
      <x v="95"/>
      <x v="123"/>
      <x v="3"/>
      <x v="1"/>
      <x v="6959"/>
      <x v="123"/>
      <x v="128"/>
      <x v="130"/>
      <x/>
    </i>
    <i>
      <x v="96"/>
      <x v="124"/>
      <x v="3"/>
      <x v="1"/>
      <x v="6960"/>
      <x v="124"/>
      <x v="129"/>
      <x v="131"/>
      <x/>
    </i>
    <i>
      <x v="97"/>
      <x v="125"/>
      <x v="3"/>
      <x v="1"/>
      <x v="6961"/>
      <x v="125"/>
      <x v="130"/>
      <x v="132"/>
      <x/>
    </i>
    <i>
      <x v="98"/>
      <x v="128"/>
      <x v="3"/>
      <x v="1"/>
      <x v="6964"/>
      <x v="128"/>
      <x v="131"/>
      <x v="135"/>
      <x/>
    </i>
    <i>
      <x v="99"/>
      <x v="130"/>
      <x v="3"/>
      <x v="1"/>
      <x v="6966"/>
      <x v="130"/>
      <x v="132"/>
      <x v="137"/>
      <x/>
    </i>
    <i>
      <x v="100"/>
      <x v="131"/>
      <x v="3"/>
      <x v="1"/>
      <x v="6967"/>
      <x v="131"/>
      <x v="133"/>
      <x v="138"/>
      <x/>
    </i>
    <i>
      <x v="101"/>
      <x v="132"/>
      <x v="3"/>
      <x v="1"/>
      <x v="6968"/>
      <x v="132"/>
      <x v="134"/>
      <x v="139"/>
      <x/>
    </i>
    <i>
      <x v="102"/>
      <x v="133"/>
      <x v="3"/>
      <x v="1"/>
      <x v="6969"/>
      <x v="133"/>
      <x v="135"/>
      <x v="140"/>
      <x/>
    </i>
    <i>
      <x v="103"/>
      <x v="134"/>
      <x v="3"/>
      <x/>
      <x v="6970"/>
      <x v="134"/>
      <x v="136"/>
      <x v="141"/>
      <x/>
    </i>
    <i>
      <x v="104"/>
      <x v="138"/>
      <x v="3"/>
      <x v="1"/>
      <x v="6975"/>
      <x v="137"/>
      <x v="137"/>
      <x v="146"/>
      <x/>
    </i>
    <i>
      <x v="105"/>
      <x v="131"/>
      <x v="3"/>
      <x v="1"/>
      <x v="6979"/>
      <x v="141"/>
      <x v="138"/>
      <x v="138"/>
      <x/>
    </i>
    <i>
      <x v="106"/>
      <x v="142"/>
      <x v="3"/>
      <x/>
      <x v="6980"/>
      <x v="142"/>
      <x v="139"/>
      <x v="149"/>
      <x/>
    </i>
    <i>
      <x v="108"/>
      <x v="144"/>
      <x v="3"/>
      <x v="1"/>
      <x v="6984"/>
      <x v="144"/>
      <x v="141"/>
      <x v="151"/>
      <x/>
    </i>
    <i>
      <x v="109"/>
      <x v="145"/>
      <x v="3"/>
      <x v="1"/>
      <x v="6985"/>
      <x v="145"/>
      <x v="142"/>
      <x v="152"/>
      <x/>
    </i>
    <i>
      <x v="110"/>
      <x v="146"/>
      <x v="3"/>
      <x v="1"/>
      <x v="6986"/>
      <x v="146"/>
      <x v="143"/>
      <x v="153"/>
      <x/>
    </i>
    <i>
      <x v="111"/>
      <x v="147"/>
      <x v="3"/>
      <x v="1"/>
      <x v="6987"/>
      <x v="147"/>
      <x v="144"/>
      <x v="354"/>
      <x/>
    </i>
    <i>
      <x v="112"/>
      <x v="131"/>
      <x v="3"/>
      <x v="1"/>
      <x v="6988"/>
      <x v="148"/>
      <x v="145"/>
      <x v="138"/>
      <x/>
    </i>
    <i>
      <x v="113"/>
      <x v="148"/>
      <x v="3"/>
      <x v="1"/>
      <x v="6989"/>
      <x v="149"/>
      <x v="146"/>
      <x v="355"/>
      <x/>
    </i>
    <i>
      <x v="114"/>
      <x v="149"/>
      <x v="3"/>
      <x/>
      <x v="6990"/>
      <x v="150"/>
      <x v="147"/>
      <x v="154"/>
      <x/>
    </i>
    <i>
      <x v="115"/>
      <x v="131"/>
      <x v="3"/>
      <x v="1"/>
      <x v="6998"/>
      <x v="155"/>
      <x v="148"/>
      <x v="138"/>
      <x/>
    </i>
    <i>
      <x v="116"/>
      <x v="154"/>
      <x v="3"/>
      <x/>
      <x v="6999"/>
      <x v="156"/>
      <x v="149"/>
      <x v="159"/>
      <x/>
    </i>
    <i>
      <x v="117"/>
      <x v="131"/>
      <x v="3"/>
      <x v="1"/>
      <x v="7003"/>
      <x v="157"/>
      <x v="150"/>
      <x v="138"/>
      <x/>
    </i>
    <i>
      <x v="118"/>
      <x v="155"/>
      <x v="3"/>
      <x v="1"/>
      <x v="7004"/>
      <x v="158"/>
      <x v="151"/>
      <x v="160"/>
      <x/>
    </i>
    <i>
      <x v="119"/>
      <x v="156"/>
      <x v="3"/>
      <x v="1"/>
      <x v="7005"/>
      <x v="159"/>
      <x v="152"/>
      <x v="161"/>
      <x/>
    </i>
    <i>
      <x v="120"/>
      <x v="157"/>
      <x v="3"/>
      <x v="1"/>
      <x v="7006"/>
      <x v="160"/>
      <x v="153"/>
      <x v="162"/>
      <x/>
    </i>
    <i>
      <x v="121"/>
      <x v="158"/>
      <x v="3"/>
      <x v="1"/>
      <x v="7007"/>
      <x v="161"/>
      <x v="154"/>
      <x v="163"/>
      <x/>
    </i>
    <i>
      <x v="122"/>
      <x v="159"/>
      <x v="3"/>
      <x v="1"/>
      <x v="7008"/>
      <x v="162"/>
      <x v="155"/>
      <x v="164"/>
      <x/>
    </i>
    <i>
      <x v="124"/>
      <x v="131"/>
      <x v="3"/>
      <x v="1"/>
      <x v="7013"/>
      <x v="164"/>
      <x v="157"/>
      <x v="138"/>
      <x/>
    </i>
    <i>
      <x v="125"/>
      <x v="161"/>
      <x v="3"/>
      <x v="1"/>
      <x v="7014"/>
      <x v="165"/>
      <x v="158"/>
      <x v="166"/>
      <x/>
    </i>
    <i>
      <x v="126"/>
      <x v="162"/>
      <x v="3"/>
      <x v="1"/>
      <x v="7015"/>
      <x v="166"/>
      <x v="159"/>
      <x v="167"/>
      <x/>
    </i>
    <i>
      <x v="127"/>
      <x v="163"/>
      <x v="3"/>
      <x v="1"/>
      <x v="7016"/>
      <x v="167"/>
      <x v="160"/>
      <x v="168"/>
      <x/>
    </i>
    <i>
      <x v="128"/>
      <x v="164"/>
      <x v="3"/>
      <x v="1"/>
      <x v="7017"/>
      <x v="168"/>
      <x v="161"/>
      <x v="169"/>
      <x/>
    </i>
    <i>
      <x v="129"/>
      <x v="165"/>
      <x v="3"/>
      <x v="1"/>
      <x v="7018"/>
      <x v="169"/>
      <x v="162"/>
      <x v="170"/>
      <x/>
    </i>
    <i>
      <x v="131"/>
      <x v="167"/>
      <x v="3"/>
      <x v="1"/>
      <x v="7023"/>
      <x v="171"/>
      <x v="164"/>
      <x v="172"/>
      <x/>
    </i>
    <i>
      <x v="132"/>
      <x v="126"/>
      <x v="3"/>
      <x v="1"/>
      <x v="6962"/>
      <x v="126"/>
      <x v="166"/>
      <x v="133"/>
      <x/>
    </i>
    <i>
      <x v="133"/>
      <x v="127"/>
      <x v="3"/>
      <x v="1"/>
      <x v="6963"/>
      <x v="127"/>
      <x v="167"/>
      <x v="134"/>
      <x/>
    </i>
    <i>
      <x v="134"/>
      <x v="129"/>
      <x v="3"/>
      <x v="1"/>
      <x v="6965"/>
      <x v="129"/>
      <x v="168"/>
      <x v="136"/>
      <x/>
    </i>
    <i>
      <x v="135"/>
      <x v="136"/>
      <x v="3"/>
      <x v="1"/>
      <x v="6973"/>
      <x v="135"/>
      <x v="169"/>
      <x v="144"/>
      <x/>
    </i>
    <i>
      <x v="136"/>
      <x v="137"/>
      <x v="3"/>
      <x v="1"/>
      <x v="6974"/>
      <x v="136"/>
      <x v="170"/>
      <x v="145"/>
      <x/>
    </i>
    <i>
      <x v="137"/>
      <x v="139"/>
      <x v="3"/>
      <x v="1"/>
      <x v="6976"/>
      <x v="138"/>
      <x v="171"/>
      <x v="147"/>
      <x/>
    </i>
    <i>
      <x v="138"/>
      <x v="140"/>
      <x v="3"/>
      <x v="1"/>
      <x v="6977"/>
      <x v="139"/>
      <x v="172"/>
      <x v="148"/>
      <x/>
    </i>
    <i>
      <x v="139"/>
      <x v="141"/>
      <x v="3"/>
      <x v="1"/>
      <x v="6978"/>
      <x v="140"/>
      <x v="173"/>
      <x v="353"/>
      <x/>
    </i>
    <i>
      <x v="140"/>
      <x v="150"/>
      <x v="3"/>
      <x v="1"/>
      <x v="6994"/>
      <x v="151"/>
      <x v="174"/>
      <x v="155"/>
      <x/>
    </i>
    <i>
      <x v="141"/>
      <x v="151"/>
      <x v="3"/>
      <x v="1"/>
      <x v="6995"/>
      <x v="152"/>
      <x v="175"/>
      <x v="156"/>
      <x/>
    </i>
    <i>
      <x v="142"/>
      <x v="152"/>
      <x v="3"/>
      <x v="1"/>
      <x v="6996"/>
      <x v="153"/>
      <x v="176"/>
      <x v="157"/>
      <x/>
    </i>
    <i>
      <x v="143"/>
      <x v="153"/>
      <x v="3"/>
      <x v="1"/>
      <x v="6997"/>
      <x v="154"/>
      <x v="177"/>
      <x v="158"/>
      <x/>
    </i>
    <i>
      <x v="144"/>
      <x v="168"/>
      <x v="3"/>
      <x v="1"/>
      <x v="7024"/>
      <x v="172"/>
      <x v="178"/>
      <x v="173"/>
      <x/>
    </i>
    <i>
      <x v="145"/>
      <x v="169"/>
      <x v="3"/>
      <x v="1"/>
      <x v="7025"/>
      <x v="173"/>
      <x v="179"/>
      <x v="174"/>
      <x/>
    </i>
    <i>
      <x v="146"/>
      <x v="170"/>
      <x v="3"/>
      <x v="1"/>
      <x v="7026"/>
      <x v="174"/>
      <x v="180"/>
      <x v="175"/>
      <x/>
    </i>
    <i>
      <x v="147"/>
      <x v="171"/>
      <x v="3"/>
      <x v="1"/>
      <x v="7027"/>
      <x v="175"/>
      <x v="181"/>
      <x v="135"/>
      <x/>
    </i>
    <i>
      <x v="148"/>
      <x v="172"/>
      <x v="3"/>
      <x v="1"/>
      <x v="7028"/>
      <x v="176"/>
      <x v="182"/>
      <x v="135"/>
      <x/>
    </i>
    <i>
      <x v="149"/>
      <x v="173"/>
      <x v="3"/>
      <x v="1"/>
      <x v="7029"/>
      <x v="177"/>
      <x v="183"/>
      <x v="356"/>
      <x/>
    </i>
    <i>
      <x v="150"/>
      <x v="174"/>
      <x v="3"/>
      <x v="1"/>
      <x v="7030"/>
      <x v="178"/>
      <x v="184"/>
      <x v="135"/>
      <x/>
    </i>
    <i>
      <x v="151"/>
      <x v="232"/>
      <x v="5"/>
      <x/>
      <x v="7716"/>
      <x v="223"/>
      <x v="216"/>
      <x v="202"/>
      <x v="5"/>
    </i>
    <i>
      <x v="156"/>
      <x v="233"/>
      <x v="5"/>
      <x v="1"/>
      <x v="7747"/>
      <x v="225"/>
      <x v="219"/>
      <x v="202"/>
      <x v="5"/>
    </i>
    <i>
      <x v="157"/>
      <x v="235"/>
      <x v="5"/>
      <x v="1"/>
      <x v="7739"/>
      <x v="228"/>
      <x v="220"/>
      <x v="570"/>
      <x v="5"/>
    </i>
    <i>
      <x v="158"/>
      <x v="236"/>
      <x v="5"/>
      <x/>
      <x v="7741"/>
      <x v="229"/>
      <x v="221"/>
      <x v="202"/>
      <x v="5"/>
    </i>
    <i>
      <x v="159"/>
      <x v="585"/>
      <x v="5"/>
      <x v="1"/>
      <x v="7749"/>
      <x v="230"/>
      <x v="225"/>
      <x v="202"/>
      <x v="5"/>
    </i>
    <i>
      <x v="160"/>
      <x v="239"/>
      <x v="5"/>
      <x v="1"/>
      <x v="7750"/>
      <x v="231"/>
      <x v="224"/>
      <x v="377"/>
      <x v="5"/>
    </i>
    <i>
      <x v="161"/>
      <x v="465"/>
      <x v="5"/>
      <x v="1"/>
      <x v="7773"/>
      <x v="437"/>
      <x v="227"/>
      <x v="202"/>
      <x v="5"/>
    </i>
    <i>
      <x v="170"/>
      <x v="316"/>
      <x v="4"/>
      <x/>
      <x v="7642"/>
      <x v="310"/>
      <x v="271"/>
      <x v="197"/>
      <x v="2"/>
    </i>
    <i>
      <x v="173"/>
      <x v="321"/>
      <x v="4"/>
      <x/>
      <x v="7660"/>
      <x v="315"/>
      <x v="272"/>
      <x v="214"/>
      <x v="2"/>
    </i>
    <i>
      <x v="179"/>
      <x v="317"/>
      <x v="4"/>
      <x/>
      <x v="7699"/>
      <x v="311"/>
      <x v="273"/>
      <x v="123"/>
      <x v="5"/>
    </i>
    <i>
      <x v="180"/>
      <x v="356"/>
      <x v="4"/>
      <x/>
      <x v="7625"/>
      <x v="314"/>
      <x v="281"/>
      <x v="187"/>
      <x v="1"/>
    </i>
    <i>
      <x v="186"/>
      <x v="359"/>
      <x v="4"/>
      <x v="1"/>
      <x v="7648"/>
      <x v="353"/>
      <x v="299"/>
      <x v="309"/>
      <x v="4"/>
    </i>
    <i>
      <x v="187"/>
      <x v="363"/>
      <x v="4"/>
      <x v="1"/>
      <x v="7661"/>
      <x v="354"/>
      <x v="300"/>
      <x v="315"/>
      <x v="1"/>
    </i>
    <i>
      <x v="193"/>
      <x v="548"/>
      <x v="11"/>
      <x/>
      <x v="7272"/>
      <x v="522"/>
      <x v="296"/>
      <x v="482"/>
      <x/>
    </i>
    <i>
      <x v="196"/>
      <x v="551"/>
      <x v="11"/>
      <x/>
      <x v="7276"/>
      <x v="525"/>
      <x v="187"/>
      <x v="484"/>
      <x/>
    </i>
    <i>
      <x v="199"/>
      <x v="453"/>
      <x v="11"/>
      <x v="1"/>
      <x v="7274"/>
      <x v="433"/>
      <x v="396"/>
      <x v="483"/>
      <x/>
    </i>
    <i>
      <x v="203"/>
      <x v="452"/>
      <x v="5"/>
      <x v="1"/>
      <x v="7722"/>
      <x v="434"/>
      <x v="401"/>
      <x v="358"/>
      <x v="5"/>
    </i>
    <i>
      <x v="204"/>
      <x v="234"/>
      <x v="5"/>
      <x v="1"/>
      <x v="7723"/>
      <x v="226"/>
      <x v="402"/>
      <x v="507"/>
      <x v="5"/>
    </i>
    <i>
      <x v="205"/>
      <x v="458"/>
      <x v="5"/>
      <x v="1"/>
      <x v="7724"/>
      <x v="435"/>
      <x v="403"/>
      <x v="371"/>
      <x v="5"/>
    </i>
    <i>
      <x v="206"/>
      <x v="461"/>
      <x v="5"/>
      <x v="1"/>
      <x v="7751"/>
      <x v="436"/>
      <x v="404"/>
      <x v="572"/>
      <x v="5"/>
    </i>
    <i>
      <x v="207"/>
      <x v="680"/>
      <x v="5"/>
      <x v="1"/>
      <x v="7754"/>
      <x v="232"/>
      <x v="405"/>
      <x v="575"/>
      <x v="5"/>
    </i>
    <i>
      <x v="208"/>
      <x v="463"/>
      <x v="5"/>
      <x v="1"/>
      <x v="7763"/>
      <x v="233"/>
      <x v="406"/>
      <x v="570"/>
      <x v="5"/>
    </i>
    <i>
      <x v="209"/>
      <x v="466"/>
      <x v="5"/>
      <x v="1"/>
      <x v="7775"/>
      <x v="438"/>
      <x v="407"/>
      <x v="123"/>
      <x v="5"/>
    </i>
    <i>
      <x v="240"/>
      <x v="470"/>
      <x v="5"/>
      <x/>
      <x v="7733"/>
      <x v="443"/>
      <x v="441"/>
      <x v="202"/>
      <x v="5"/>
    </i>
    <i>
      <x v="241"/>
      <x v="241"/>
      <x v="5"/>
      <x/>
      <x v="7765"/>
      <x v="237"/>
      <x v="226"/>
      <x v="202"/>
      <x v="5"/>
    </i>
    <i>
      <x v="242"/>
      <x v="467"/>
      <x v="5"/>
      <x v="1"/>
      <x v="7776"/>
      <x v="439"/>
      <x v="408"/>
      <x v="374"/>
      <x v="5"/>
    </i>
    <i>
      <x v="243"/>
      <x v="468"/>
      <x v="5"/>
      <x v="1"/>
      <x v="7785"/>
      <x v="440"/>
      <x v="409"/>
      <x v="576"/>
      <x v="5"/>
    </i>
    <i>
      <x v="244"/>
      <x v="672"/>
      <x v="5"/>
      <x v="1"/>
      <x v="7727"/>
      <x v="227"/>
      <x v="444"/>
      <x v="566"/>
      <x v="5"/>
    </i>
    <i>
      <x v="245"/>
      <x v="477"/>
      <x v="5"/>
      <x/>
      <x v="7755"/>
      <x v="450"/>
      <x v="445"/>
      <x v="202"/>
      <x v="5"/>
    </i>
    <i>
      <x v="246"/>
      <x v="478"/>
      <x v="5"/>
      <x/>
      <x v="7777"/>
      <x v="451"/>
      <x v="488"/>
      <x v="202"/>
      <x v="5"/>
    </i>
    <i>
      <x v="250"/>
      <x v="610"/>
      <x v="6"/>
      <x/>
      <x v="7670"/>
      <x v="577"/>
      <x v="720"/>
      <x v="123"/>
      <x v="5"/>
    </i>
    <i>
      <x v="262"/>
      <x v="608"/>
      <x v="6"/>
      <x/>
      <x v="7695"/>
      <x v="579"/>
      <x v="721"/>
      <x v="123"/>
      <x v="5"/>
    </i>
    <i>
      <x v="265"/>
      <x v="617"/>
      <x v="4"/>
      <x v="3"/>
      <x v="7637"/>
      <x v="591"/>
      <x v="730"/>
      <x v="195"/>
      <x v="4"/>
    </i>
    <i>
      <x v="266"/>
      <x v="619"/>
      <x v="4"/>
      <x/>
      <x v="7647"/>
      <x v="592"/>
      <x v="731"/>
      <x v="197"/>
      <x v="2"/>
    </i>
    <i>
      <x v="267"/>
      <x v="620"/>
      <x v="4"/>
      <x v="1"/>
      <x v="7666"/>
      <x v="582"/>
      <x v="724"/>
      <x v="517"/>
      <x v="2"/>
    </i>
    <i>
      <x v="271"/>
      <x v="621"/>
      <x v="4"/>
      <x v="1"/>
      <x v="7711"/>
      <x v="593"/>
      <x v="734"/>
      <x v="123"/>
      <x v="3"/>
    </i>
    <i>
      <x v="275"/>
      <x v="641"/>
      <x v="11"/>
      <x v="1"/>
      <x v="7278"/>
      <x v="607"/>
      <x v="753"/>
      <x v="533"/>
      <x/>
    </i>
    <i>
      <x v="277"/>
      <x v="243"/>
      <x v="4"/>
      <x v="1"/>
      <x v="7633"/>
      <x v="619"/>
      <x v="776"/>
      <x v="194"/>
      <x v="1"/>
    </i>
    <i>
      <x v="280"/>
      <x v="667"/>
      <x v="6"/>
      <x/>
      <x v="7674"/>
      <x v="620"/>
      <x v="777"/>
      <x v="123"/>
      <x v="13"/>
    </i>
    <i>
      <x v="282"/>
      <x v="255"/>
      <x v="6"/>
      <x/>
      <x v="7678"/>
      <x v="429"/>
      <x v="778"/>
      <x v="123"/>
      <x v="5"/>
    </i>
    <i>
      <x v="283"/>
      <x v="612"/>
      <x v="6"/>
      <x/>
      <x v="7690"/>
      <x v="578"/>
      <x v="779"/>
      <x v="123"/>
      <x v="5"/>
    </i>
    <i>
      <x v="286"/>
      <x v="668"/>
      <x v="4"/>
      <x v="1"/>
      <x v="7708"/>
      <x v="621"/>
      <x v="780"/>
      <x v="563"/>
      <x v="3"/>
    </i>
    <i>
      <x v="291"/>
      <x v="670"/>
      <x v="5"/>
      <x v="1"/>
      <x v="7725"/>
      <x v="622"/>
      <x v="781"/>
      <x v="564"/>
      <x v="5"/>
    </i>
    <i>
      <x v="292"/>
      <x v="671"/>
      <x v="5"/>
      <x v="1"/>
      <x v="7726"/>
      <x v="623"/>
      <x v="782"/>
      <x v="565"/>
      <x v="5"/>
    </i>
    <i>
      <x v="293"/>
      <x v="673"/>
      <x v="5"/>
      <x/>
      <x v="7728"/>
      <x v="624"/>
      <x v="783"/>
      <x v="202"/>
      <x v="5"/>
    </i>
    <i>
      <x v="294"/>
      <x v="674"/>
      <x v="5"/>
      <x v="1"/>
      <x v="7729"/>
      <x v="625"/>
      <x v="784"/>
      <x v="567"/>
      <x v="5"/>
    </i>
    <i>
      <x v="295"/>
      <x v="675"/>
      <x v="5"/>
      <x v="1"/>
      <x v="7731"/>
      <x v="626"/>
      <x v="785"/>
      <x v="568"/>
      <x v="5"/>
    </i>
    <i>
      <x v="296"/>
      <x v="676"/>
      <x v="5"/>
      <x v="1"/>
      <x v="7732"/>
      <x v="627"/>
      <x v="786"/>
      <x v="569"/>
      <x v="5"/>
    </i>
    <i>
      <x v="297"/>
      <x v="677"/>
      <x v="5"/>
      <x v="1"/>
      <x v="7740"/>
      <x v="628"/>
      <x v="787"/>
      <x v="571"/>
      <x v="5"/>
    </i>
    <i>
      <x v="298"/>
      <x v="678"/>
      <x v="5"/>
      <x v="1"/>
      <x v="7752"/>
      <x v="629"/>
      <x v="788"/>
      <x v="573"/>
      <x v="5"/>
    </i>
    <i>
      <x v="299"/>
      <x v="679"/>
      <x v="5"/>
      <x v="1"/>
      <x v="7753"/>
      <x v="630"/>
      <x v="789"/>
      <x v="574"/>
      <x v="5"/>
    </i>
    <i>
      <x v="300"/>
      <x v="681"/>
      <x v="5"/>
      <x v="1"/>
      <x v="7764"/>
      <x v="631"/>
      <x v="790"/>
      <x v="571"/>
      <x v="5"/>
    </i>
  </rowItems>
  <colItems count="1">
    <i/>
  </colItems>
  <pageFields count="4">
    <pageField fld="126" item="0" hier="-1"/>
    <pageField fld="120" item="1" hier="-1"/>
    <pageField fld="1" hier="-1"/>
    <pageField fld="138" item="0"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1300-000000000000}" name="樞紐分析表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5:E11" firstHeaderRow="2" firstDataRow="2" firstDataCol="4" rowPageCount="2" colPageCount="1"/>
  <pivotFields count="143">
    <pivotField compact="0" outline="0" showAll="0">
      <extLst>
        <ext xmlns:x14="http://schemas.microsoft.com/office/spreadsheetml/2009/9/main" uri="{2946ED86-A175-432a-8AC1-64E0C546D7DE}">
          <x14:pivotField fillDownLabels="1"/>
        </ext>
      </extLst>
    </pivotField>
    <pivotField axis="axisPage" dataField="1" compact="0" outline="0" showAll="0">
      <items count="11">
        <item x="0"/>
        <item x="1"/>
        <item x="2"/>
        <item x="9"/>
        <item x="6"/>
        <item x="5"/>
        <item x="3"/>
        <item x="7"/>
        <item x="8"/>
        <item x="4"/>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5">
        <item x="0"/>
        <item x="1"/>
        <item x="2"/>
        <item x="3"/>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items count="2">
        <item n=" "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4">
    <field x="80"/>
    <field x="81"/>
    <field x="88"/>
    <field x="89"/>
  </rowFields>
  <rowItems count="5">
    <i>
      <x/>
      <x/>
      <x/>
      <x/>
    </i>
    <i r="1">
      <x v="1"/>
      <x/>
      <x/>
    </i>
    <i r="1">
      <x v="2"/>
      <x/>
      <x/>
    </i>
    <i r="1">
      <x v="3"/>
      <x/>
      <x/>
    </i>
    <i r="1">
      <x v="4"/>
      <x/>
      <x/>
    </i>
  </rowItems>
  <colItems count="1">
    <i/>
  </colItems>
  <pageFields count="2">
    <pageField fld="126" item="0" hier="-1"/>
    <pageField fld="1"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1400-000000000000}" name="樞紐分析表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B6:J8" firstHeaderRow="2" firstDataRow="2" firstDataCol="8" rowPageCount="4" colPageCount="1"/>
  <pivotFields count="143">
    <pivotField compact="0" outline="0" showAll="0"/>
    <pivotField axis="axisPage" dataField="1"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defaultSubtotal="0">
      <items count="1">
        <item x="0"/>
      </items>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799">
        <item x="0"/>
        <item x="1"/>
        <item x="457"/>
        <item x="3"/>
        <item x="4"/>
        <item x="5"/>
        <item x="6"/>
        <item x="7"/>
        <item x="8"/>
        <item x="9"/>
        <item x="11"/>
        <item x="13"/>
        <item x="18"/>
        <item x="19"/>
        <item x="21"/>
        <item x="22"/>
        <item x="23"/>
        <item x="24"/>
        <item x="25"/>
        <item x="26"/>
        <item x="27"/>
        <item x="28"/>
        <item x="29"/>
        <item x="35"/>
        <item x="36"/>
        <item x="37"/>
        <item x="39"/>
        <item x="44"/>
        <item x="45"/>
        <item x="46"/>
        <item x="47"/>
        <item x="51"/>
        <item x="52"/>
        <item x="53"/>
        <item x="14"/>
        <item x="61"/>
        <item x="62"/>
        <item x="63"/>
        <item x="64"/>
        <item x="65"/>
        <item x="68"/>
        <item x="69"/>
        <item x="71"/>
        <item x="72"/>
        <item x="73"/>
        <item x="74"/>
        <item x="75"/>
        <item x="76"/>
        <item x="77"/>
        <item x="78"/>
        <item x="79"/>
        <item x="156"/>
        <item x="157"/>
        <item x="138"/>
        <item x="158"/>
        <item x="159"/>
        <item x="160"/>
        <item x="162"/>
        <item x="164"/>
        <item x="165"/>
        <item x="137"/>
        <item x="139"/>
        <item x="140"/>
        <item x="141"/>
        <item x="142"/>
        <item x="143"/>
        <item x="145"/>
        <item x="147"/>
        <item x="152"/>
        <item x="154"/>
        <item x="170"/>
        <item x="171"/>
        <item x="172"/>
        <item x="173"/>
        <item x="174"/>
        <item x="175"/>
        <item x="168"/>
        <item x="161"/>
        <item x="163"/>
        <item x="10"/>
        <item x="17"/>
        <item x="20"/>
        <item x="59"/>
        <item x="144"/>
        <item x="146"/>
        <item x="148"/>
        <item x="149"/>
        <item x="150"/>
        <item x="151"/>
        <item x="169"/>
        <item x="153"/>
        <item x="155"/>
        <item x="2"/>
        <item x="12"/>
        <item x="30"/>
        <item x="31"/>
        <item x="32"/>
        <item x="33"/>
        <item x="34"/>
        <item x="38"/>
        <item x="40"/>
        <item x="41"/>
        <item x="42"/>
        <item x="43"/>
        <item x="48"/>
        <item x="49"/>
        <item x="50"/>
        <item x="54"/>
        <item x="57"/>
        <item x="58"/>
        <item x="177"/>
        <item x="15"/>
        <item x="55"/>
        <item x="56"/>
        <item x="338"/>
        <item x="477"/>
        <item x="340"/>
        <item x="178"/>
        <item x="233"/>
        <item x="345"/>
        <item x="449"/>
        <item x="362"/>
        <item x="16"/>
        <item x="60"/>
        <item x="66"/>
        <item x="70"/>
        <item x="67"/>
        <item x="80"/>
        <item x="81"/>
        <item x="82"/>
        <item x="83"/>
        <item x="86"/>
        <item x="88"/>
        <item x="89"/>
        <item x="90"/>
        <item x="91"/>
        <item x="92"/>
        <item x="95"/>
        <item x="99"/>
        <item x="100"/>
        <item x="101"/>
        <item x="102"/>
        <item x="103"/>
        <item x="104"/>
        <item x="105"/>
        <item x="106"/>
        <item x="107"/>
        <item x="108"/>
        <item x="113"/>
        <item x="114"/>
        <item x="115"/>
        <item x="116"/>
        <item x="117"/>
        <item x="118"/>
        <item x="119"/>
        <item x="120"/>
        <item x="121"/>
        <item x="122"/>
        <item x="123"/>
        <item x="124"/>
        <item x="125"/>
        <item x="126"/>
        <item x="127"/>
        <item x="128"/>
        <item x="129"/>
        <item x="167"/>
        <item x="84"/>
        <item x="85"/>
        <item x="87"/>
        <item x="93"/>
        <item x="94"/>
        <item x="96"/>
        <item x="97"/>
        <item x="98"/>
        <item x="109"/>
        <item x="110"/>
        <item x="111"/>
        <item x="112"/>
        <item x="130"/>
        <item x="131"/>
        <item x="132"/>
        <item x="133"/>
        <item x="134"/>
        <item x="135"/>
        <item x="136"/>
        <item x="166"/>
        <item m="1" x="616"/>
        <item x="248"/>
        <item x="336"/>
        <item x="337"/>
        <item m="1" x="758"/>
        <item x="343"/>
        <item x="371"/>
        <item x="360"/>
        <item x="348"/>
        <item x="509"/>
        <item x="491"/>
        <item x="501"/>
        <item x="511"/>
        <item x="481"/>
        <item m="1" x="785"/>
        <item x="513"/>
        <item m="1" x="734"/>
        <item m="1" x="528"/>
        <item m="1" x="541"/>
        <item x="514"/>
        <item x="241"/>
        <item x="187"/>
        <item x="211"/>
        <item x="190"/>
        <item x="197"/>
        <item x="194"/>
        <item x="244"/>
        <item x="229"/>
        <item x="231"/>
        <item x="223"/>
        <item x="412"/>
        <item x="180"/>
        <item x="181"/>
        <item x="427"/>
        <item x="424"/>
        <item x="426"/>
        <item x="222"/>
        <item x="443"/>
        <item x="429"/>
        <item x="428"/>
        <item x="437"/>
        <item x="438"/>
        <item m="1" x="770"/>
        <item x="195"/>
        <item x="191"/>
        <item x="196"/>
        <item x="198"/>
        <item x="199"/>
        <item m="1" x="636"/>
        <item m="1" x="637"/>
        <item x="346"/>
        <item x="352"/>
        <item x="353"/>
        <item m="1" x="773"/>
        <item m="1" x="592"/>
        <item x="368"/>
        <item x="372"/>
        <item x="373"/>
        <item m="1" x="632"/>
        <item x="203"/>
        <item x="505"/>
        <item m="1" x="666"/>
        <item x="325"/>
        <item x="221"/>
        <item x="232"/>
        <item m="1" x="560"/>
        <item x="230"/>
        <item m="1" x="641"/>
        <item x="252"/>
        <item m="1" x="647"/>
        <item m="1" x="619"/>
        <item x="265"/>
        <item x="268"/>
        <item m="1" x="651"/>
        <item m="1" x="524"/>
        <item m="1" x="559"/>
        <item m="1" x="653"/>
        <item m="1" x="609"/>
        <item m="1" x="792"/>
        <item m="1" x="738"/>
        <item m="1" x="689"/>
        <item m="1" x="676"/>
        <item m="1" x="645"/>
        <item m="1" x="520"/>
        <item m="1" x="557"/>
        <item x="398"/>
        <item x="401"/>
        <item x="409"/>
        <item x="504"/>
        <item x="317"/>
        <item x="354"/>
        <item x="355"/>
        <item x="357"/>
        <item x="358"/>
        <item x="361"/>
        <item x="395"/>
        <item m="1" x="589"/>
        <item m="1" x="688"/>
        <item m="1" x="603"/>
        <item x="275"/>
        <item m="1" x="771"/>
        <item x="287"/>
        <item m="1" x="721"/>
        <item m="1" x="716"/>
        <item m="1" x="714"/>
        <item m="1" x="797"/>
        <item m="1" x="730"/>
        <item x="483"/>
        <item x="484"/>
        <item x="225"/>
        <item x="246"/>
        <item x="448"/>
        <item x="452"/>
        <item x="400"/>
        <item x="402"/>
        <item x="447"/>
        <item x="350"/>
        <item x="486"/>
        <item x="487"/>
        <item x="495"/>
        <item x="496"/>
        <item x="497"/>
        <item x="498"/>
        <item x="460"/>
        <item x="482"/>
        <item m="1" x="779"/>
        <item x="293"/>
        <item m="1" x="727"/>
        <item m="1" x="643"/>
        <item x="299"/>
        <item m="1" x="573"/>
        <item m="1" x="786"/>
        <item m="1" x="585"/>
        <item m="1" x="669"/>
        <item m="1" x="550"/>
        <item x="485"/>
        <item x="356"/>
        <item m="1" x="677"/>
        <item x="227"/>
        <item m="1" x="639"/>
        <item x="251"/>
        <item m="1" x="579"/>
        <item m="1" x="646"/>
        <item m="1" x="623"/>
        <item x="261"/>
        <item x="274"/>
        <item m="1" x="607"/>
        <item m="1" x="613"/>
        <item x="289"/>
        <item x="291"/>
        <item x="270"/>
        <item m="1" x="661"/>
        <item m="1" x="635"/>
        <item m="1" x="629"/>
        <item m="1" x="686"/>
        <item m="1" x="565"/>
        <item m="1" x="655"/>
        <item x="301"/>
        <item x="309"/>
        <item m="1" x="665"/>
        <item m="1" x="731"/>
        <item m="1" x="633"/>
        <item x="333"/>
        <item x="488"/>
        <item x="489"/>
        <item x="494"/>
        <item x="226"/>
        <item x="224"/>
        <item m="1" x="705"/>
        <item m="1" x="682"/>
        <item x="258"/>
        <item m="1" x="777"/>
        <item m="1" x="529"/>
        <item m="1" x="753"/>
        <item m="1" x="708"/>
        <item m="1" x="523"/>
        <item m="1" x="658"/>
        <item m="1" x="614"/>
        <item m="1" x="782"/>
        <item m="1" x="681"/>
        <item m="1" x="516"/>
        <item m="1" x="535"/>
        <item m="1" x="527"/>
        <item m="1" x="577"/>
        <item m="1" x="518"/>
        <item m="1" x="628"/>
        <item m="1" x="713"/>
        <item x="303"/>
        <item m="1" x="605"/>
        <item m="1" x="767"/>
        <item m="1" x="789"/>
        <item m="1" x="627"/>
        <item m="1" x="712"/>
        <item x="319"/>
        <item m="1" x="604"/>
        <item m="1" x="766"/>
        <item x="510"/>
        <item x="456"/>
        <item x="479"/>
        <item x="461"/>
        <item x="454"/>
        <item x="453"/>
        <item x="179"/>
        <item x="242"/>
        <item x="347"/>
        <item m="1" x="781"/>
        <item x="451"/>
        <item x="476"/>
        <item x="478"/>
        <item x="507"/>
        <item x="247"/>
        <item x="349"/>
        <item x="351"/>
        <item m="1" x="744"/>
        <item m="1" x="745"/>
        <item x="413"/>
        <item x="414"/>
        <item x="415"/>
        <item x="430"/>
        <item x="433"/>
        <item x="435"/>
        <item x="439"/>
        <item x="440"/>
        <item x="442"/>
        <item x="480"/>
        <item m="1" x="566"/>
        <item x="364"/>
        <item m="1" x="761"/>
        <item m="1" x="671"/>
        <item m="1" x="539"/>
        <item m="1" x="756"/>
        <item m="1" x="599"/>
        <item m="1" x="675"/>
        <item m="1" x="791"/>
        <item m="1" x="558"/>
        <item m="1" x="741"/>
        <item m="1" x="662"/>
        <item m="1" x="698"/>
        <item m="1" x="678"/>
        <item m="1" x="538"/>
        <item m="1" x="685"/>
        <item m="1" x="574"/>
        <item m="1" x="750"/>
        <item m="1" x="683"/>
        <item m="1" x="706"/>
        <item m="1" x="692"/>
        <item m="1" x="551"/>
        <item m="1" x="693"/>
        <item m="1" x="591"/>
        <item m="1" x="769"/>
        <item m="1" x="704"/>
        <item m="1" x="729"/>
        <item m="1" x="710"/>
        <item m="1" x="576"/>
        <item m="1" x="717"/>
        <item x="423"/>
        <item x="506"/>
        <item x="182"/>
        <item x="418"/>
        <item x="434"/>
        <item x="444"/>
        <item x="445"/>
        <item x="450"/>
        <item x="490"/>
        <item x="492"/>
        <item x="499"/>
        <item x="500"/>
        <item m="1" x="569"/>
        <item m="1" x="739"/>
        <item m="1" x="748"/>
        <item m="1" x="664"/>
        <item m="1" x="743"/>
        <item m="1" x="611"/>
        <item m="1" x="540"/>
        <item m="1" x="746"/>
        <item m="1" x="654"/>
        <item m="1" x="602"/>
        <item m="1" x="587"/>
        <item m="1" x="759"/>
        <item x="512"/>
        <item x="183"/>
        <item x="184"/>
        <item x="185"/>
        <item x="186"/>
        <item m="1" x="597"/>
        <item m="1" x="554"/>
        <item x="234"/>
        <item x="235"/>
        <item x="236"/>
        <item x="237"/>
        <item x="238"/>
        <item x="239"/>
        <item x="240"/>
        <item x="193"/>
        <item m="1" x="590"/>
        <item m="1" x="547"/>
        <item m="1" x="656"/>
        <item m="1" x="638"/>
        <item m="1" x="588"/>
        <item m="1" x="567"/>
        <item m="1" x="526"/>
        <item m="1" x="580"/>
        <item x="441"/>
        <item m="1" x="549"/>
        <item x="462"/>
        <item x="508"/>
        <item x="176"/>
        <item x="188"/>
        <item x="189"/>
        <item x="192"/>
        <item m="1" x="722"/>
        <item m="1" x="612"/>
        <item m="1" x="694"/>
        <item m="1" x="663"/>
        <item m="1" x="531"/>
        <item m="1" x="634"/>
        <item m="1" x="521"/>
        <item m="1" x="561"/>
        <item m="1" x="701"/>
        <item m="1" x="660"/>
        <item m="1" x="533"/>
        <item m="1" x="596"/>
        <item m="1" x="625"/>
        <item m="1" x="556"/>
        <item m="1" x="537"/>
        <item m="1" x="670"/>
        <item m="1" x="690"/>
        <item m="1" x="570"/>
        <item m="1" x="724"/>
        <item m="1" x="542"/>
        <item m="1" x="726"/>
        <item m="1" x="571"/>
        <item m="1" x="707"/>
        <item m="1" x="562"/>
        <item m="1" x="622"/>
        <item m="1" x="699"/>
        <item m="1" x="783"/>
        <item m="1" x="536"/>
        <item m="1" x="581"/>
        <item m="1" x="754"/>
        <item m="1" x="644"/>
        <item m="1" x="608"/>
        <item m="1" x="702"/>
        <item m="1" x="742"/>
        <item m="1" x="649"/>
        <item m="1" x="763"/>
        <item m="1" x="760"/>
        <item m="1" x="787"/>
        <item m="1" x="684"/>
        <item m="1" x="621"/>
        <item m="1" x="610"/>
        <item m="1" x="572"/>
        <item m="1" x="775"/>
        <item m="1" x="776"/>
        <item m="1" x="563"/>
        <item m="1" x="778"/>
        <item m="1" x="788"/>
        <item m="1" x="737"/>
        <item m="1" x="736"/>
        <item m="1" x="680"/>
        <item m="1" x="794"/>
        <item m="1" x="700"/>
        <item m="1" x="784"/>
        <item m="1" x="624"/>
        <item m="1" x="703"/>
        <item m="1" x="648"/>
        <item m="1" x="555"/>
        <item m="1" x="795"/>
        <item m="1" x="617"/>
        <item m="1" x="733"/>
        <item x="459"/>
        <item x="463"/>
        <item m="1" x="584"/>
        <item m="1" x="755"/>
        <item m="1" x="725"/>
        <item m="1" x="630"/>
        <item m="1" x="790"/>
        <item m="1" x="543"/>
        <item m="1" x="595"/>
        <item m="1" x="728"/>
        <item x="250"/>
        <item m="1" x="774"/>
        <item m="1" x="548"/>
        <item x="257"/>
        <item x="260"/>
        <item x="262"/>
        <item x="263"/>
        <item x="264"/>
        <item x="266"/>
        <item x="269"/>
        <item x="288"/>
        <item m="1" x="606"/>
        <item x="256"/>
        <item m="1" x="751"/>
        <item x="294"/>
        <item x="295"/>
        <item m="1" x="600"/>
        <item m="1" x="757"/>
        <item m="1" x="546"/>
        <item m="1" x="720"/>
        <item m="1" x="578"/>
        <item m="1" x="568"/>
        <item m="1" x="732"/>
        <item m="1" x="519"/>
        <item m="1" x="552"/>
        <item x="300"/>
        <item x="302"/>
        <item m="1" x="752"/>
        <item m="1" x="768"/>
        <item x="308"/>
        <item m="1" x="765"/>
        <item m="1" x="659"/>
        <item x="316"/>
        <item x="318"/>
        <item x="324"/>
        <item x="332"/>
        <item m="1" x="582"/>
        <item m="1" x="583"/>
        <item x="464"/>
        <item x="465"/>
        <item x="466"/>
        <item x="467"/>
        <item x="468"/>
        <item m="1" x="652"/>
        <item m="1" x="618"/>
        <item m="1" x="631"/>
        <item x="472"/>
        <item x="473"/>
        <item m="1" x="719"/>
        <item x="245"/>
        <item x="469"/>
        <item x="470"/>
        <item x="471"/>
        <item m="1" x="798"/>
        <item m="1" x="530"/>
        <item x="210"/>
        <item m="1" x="598"/>
        <item x="290"/>
        <item m="1" x="586"/>
        <item m="1" x="679"/>
        <item m="1" x="657"/>
        <item m="1" x="793"/>
        <item m="1" x="762"/>
        <item m="1" x="772"/>
        <item m="1" x="534"/>
        <item m="1" x="575"/>
        <item m="1" x="601"/>
        <item m="1" x="723"/>
        <item m="1" x="709"/>
        <item m="1" x="764"/>
        <item m="1" x="735"/>
        <item m="1" x="626"/>
        <item m="1" x="668"/>
        <item m="1" x="780"/>
        <item m="1" x="544"/>
        <item m="1" x="695"/>
        <item m="1" x="615"/>
        <item m="1" x="740"/>
        <item m="1" x="620"/>
        <item m="1" x="711"/>
        <item m="1" x="697"/>
        <item m="1" x="673"/>
        <item m="1" x="642"/>
        <item m="1" x="796"/>
        <item m="1" x="640"/>
        <item m="1" x="545"/>
        <item m="1" x="553"/>
        <item x="228"/>
        <item x="254"/>
        <item x="253"/>
        <item x="209"/>
        <item x="255"/>
        <item x="259"/>
        <item x="273"/>
        <item x="276"/>
        <item x="277"/>
        <item x="278"/>
        <item x="279"/>
        <item x="280"/>
        <item x="281"/>
        <item x="282"/>
        <item x="283"/>
        <item x="271"/>
        <item x="272"/>
        <item x="284"/>
        <item x="285"/>
        <item x="286"/>
        <item x="292"/>
        <item x="296"/>
        <item x="298"/>
        <item m="1" x="691"/>
        <item m="1" x="522"/>
        <item m="1" x="715"/>
        <item m="1" x="525"/>
        <item m="1" x="667"/>
        <item m="1" x="747"/>
        <item m="1" x="564"/>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0"/>
        <item m="1" x="674"/>
        <item x="387"/>
        <item x="388"/>
        <item x="404"/>
        <item x="408"/>
        <item m="1" x="749"/>
        <item x="344"/>
        <item x="403"/>
        <item m="1" x="696"/>
        <item m="1" x="594"/>
        <item m="1" x="593"/>
        <item m="1" x="687"/>
        <item x="384"/>
        <item x="397"/>
        <item x="399"/>
        <item m="1" x="532"/>
        <item m="1" x="718"/>
        <item x="411"/>
        <item x="366"/>
        <item m="1" x="672"/>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axis="axisRow" compact="0" outline="0" showAll="0" defaultSubtotal="0">
      <items count="15">
        <item x="0"/>
        <item x="1"/>
        <item x="3"/>
        <item x="2"/>
        <item x="8"/>
        <item x="10"/>
        <item x="9"/>
        <item x="7"/>
        <item x="11"/>
        <item x="4"/>
        <item x="5"/>
        <item x="6"/>
        <item x="12"/>
        <item m="1" x="13"/>
        <item m="1" x="14"/>
      </items>
    </pivotField>
    <pivotField compact="0" outline="0" showAll="0" defaultSubtotal="0"/>
    <pivotField compact="0" outline="0" showAll="0"/>
    <pivotField compact="0" outline="0" showAll="0"/>
    <pivotField axis="axisRow" compact="0" outline="0" showAll="0" defaultSubtotal="0">
      <items count="15">
        <item x="0"/>
        <item x="1"/>
        <item x="2"/>
        <item x="3"/>
        <item x="4"/>
        <item x="5"/>
        <item x="6"/>
        <item x="7"/>
        <item m="1" x="14"/>
        <item m="1" x="13"/>
        <item x="10"/>
        <item x="11"/>
        <item m="1" x="12"/>
        <item x="8"/>
        <item x="9"/>
      </items>
    </pivotField>
    <pivotField axis="axisRow" compact="0" outline="0" showAll="0" defaultSubtotal="0">
      <items count="301">
        <item x="60"/>
        <item x="0"/>
        <item x="1"/>
        <item x="3"/>
        <item x="4"/>
        <item x="5"/>
        <item x="6"/>
        <item x="7"/>
        <item x="8"/>
        <item x="9"/>
        <item x="12"/>
        <item x="14"/>
        <item x="19"/>
        <item x="20"/>
        <item x="22"/>
        <item x="23"/>
        <item x="24"/>
        <item x="25"/>
        <item x="26"/>
        <item x="27"/>
        <item x="28"/>
        <item x="29"/>
        <item x="30"/>
        <item x="36"/>
        <item x="37"/>
        <item x="38"/>
        <item x="40"/>
        <item x="45"/>
        <item x="46"/>
        <item x="47"/>
        <item x="48"/>
        <item x="52"/>
        <item x="53"/>
        <item x="54"/>
        <item x="15"/>
        <item x="137"/>
        <item x="138"/>
        <item x="119"/>
        <item x="139"/>
        <item x="140"/>
        <item x="141"/>
        <item x="143"/>
        <item x="145"/>
        <item x="146"/>
        <item x="118"/>
        <item x="120"/>
        <item x="121"/>
        <item x="122"/>
        <item x="123"/>
        <item x="124"/>
        <item x="126"/>
        <item x="128"/>
        <item x="133"/>
        <item x="135"/>
        <item x="142"/>
        <item x="144"/>
        <item x="10"/>
        <item x="18"/>
        <item x="21"/>
        <item x="125"/>
        <item x="127"/>
        <item x="129"/>
        <item x="130"/>
        <item x="131"/>
        <item x="132"/>
        <item x="134"/>
        <item x="136"/>
        <item x="2"/>
        <item x="11"/>
        <item x="13"/>
        <item x="31"/>
        <item x="32"/>
        <item x="33"/>
        <item x="34"/>
        <item x="35"/>
        <item x="39"/>
        <item x="41"/>
        <item x="42"/>
        <item x="43"/>
        <item x="44"/>
        <item x="49"/>
        <item x="50"/>
        <item x="51"/>
        <item x="55"/>
        <item x="58"/>
        <item x="59"/>
        <item x="16"/>
        <item x="56"/>
        <item x="57"/>
        <item x="164"/>
        <item x="155"/>
        <item x="167"/>
        <item m="1" x="256"/>
        <item x="17"/>
        <item x="61"/>
        <item x="62"/>
        <item x="63"/>
        <item x="64"/>
        <item x="67"/>
        <item x="69"/>
        <item x="70"/>
        <item x="71"/>
        <item x="72"/>
        <item x="73"/>
        <item x="76"/>
        <item x="80"/>
        <item x="81"/>
        <item x="82"/>
        <item x="83"/>
        <item x="84"/>
        <item x="85"/>
        <item x="86"/>
        <item x="87"/>
        <item x="88"/>
        <item x="89"/>
        <item x="94"/>
        <item x="95"/>
        <item x="96"/>
        <item x="97"/>
        <item x="98"/>
        <item x="99"/>
        <item x="100"/>
        <item x="101"/>
        <item x="102"/>
        <item x="103"/>
        <item x="104"/>
        <item x="105"/>
        <item x="106"/>
        <item x="107"/>
        <item x="108"/>
        <item x="109"/>
        <item x="110"/>
        <item x="65"/>
        <item x="66"/>
        <item x="68"/>
        <item x="74"/>
        <item x="75"/>
        <item x="77"/>
        <item x="78"/>
        <item x="79"/>
        <item x="90"/>
        <item x="91"/>
        <item x="92"/>
        <item x="93"/>
        <item x="111"/>
        <item x="112"/>
        <item x="113"/>
        <item x="114"/>
        <item x="115"/>
        <item x="116"/>
        <item x="117"/>
        <item x="219"/>
        <item x="221"/>
        <item x="222"/>
        <item x="223"/>
        <item x="224"/>
        <item x="239"/>
        <item x="236"/>
        <item x="238"/>
        <item x="240"/>
        <item x="241"/>
        <item x="250"/>
        <item x="220"/>
        <item x="156"/>
        <item x="157"/>
        <item x="158"/>
        <item x="160"/>
        <item m="1" x="271"/>
        <item x="166"/>
        <item x="168"/>
        <item x="170"/>
        <item x="175"/>
        <item x="176"/>
        <item x="183"/>
        <item m="1" x="294"/>
        <item m="1" x="293"/>
        <item x="188"/>
        <item x="195"/>
        <item x="190"/>
        <item x="210"/>
        <item x="153"/>
        <item x="177"/>
        <item x="178"/>
        <item x="180"/>
        <item x="181"/>
        <item m="1" x="290"/>
        <item x="172"/>
        <item x="184"/>
        <item x="173"/>
        <item m="1" x="275"/>
        <item x="154"/>
        <item x="179"/>
        <item m="1" x="262"/>
        <item x="147"/>
        <item x="148"/>
        <item x="150"/>
        <item x="151"/>
        <item x="169"/>
        <item m="1" x="298"/>
        <item x="149"/>
        <item x="174"/>
        <item m="1" x="288"/>
        <item m="1" x="289"/>
        <item x="225"/>
        <item x="226"/>
        <item x="227"/>
        <item x="242"/>
        <item x="245"/>
        <item x="247"/>
        <item x="251"/>
        <item m="1" x="272"/>
        <item x="186"/>
        <item m="1" x="261"/>
        <item m="1" x="265"/>
        <item m="1" x="268"/>
        <item m="1" x="266"/>
        <item m="1" x="283"/>
        <item m="1" x="299"/>
        <item m="1" x="255"/>
        <item m="1" x="284"/>
        <item m="1" x="285"/>
        <item m="1" x="280"/>
        <item m="1" x="279"/>
        <item m="1" x="263"/>
        <item m="1" x="273"/>
        <item m="1" x="270"/>
        <item m="1" x="295"/>
        <item m="1" x="297"/>
        <item m="1" x="292"/>
        <item m="1" x="291"/>
        <item m="1" x="269"/>
        <item m="1" x="277"/>
        <item m="1" x="274"/>
        <item m="1" x="257"/>
        <item m="1" x="258"/>
        <item m="1" x="260"/>
        <item m="1" x="259"/>
        <item m="1" x="276"/>
        <item m="1" x="296"/>
        <item m="1" x="286"/>
        <item x="235"/>
        <item x="249"/>
        <item x="252"/>
        <item x="254"/>
        <item x="230"/>
        <item x="246"/>
        <item x="253"/>
        <item m="1" x="281"/>
        <item m="1" x="282"/>
        <item x="182"/>
        <item x="189"/>
        <item x="196"/>
        <item x="197"/>
        <item x="198"/>
        <item x="199"/>
        <item x="200"/>
        <item x="201"/>
        <item x="202"/>
        <item x="203"/>
        <item x="204"/>
        <item m="1" x="287"/>
        <item m="1" x="300"/>
        <item x="208"/>
        <item x="209"/>
        <item x="163"/>
        <item x="165"/>
        <item x="171"/>
        <item x="185"/>
        <item m="1" x="264"/>
        <item m="1" x="267"/>
        <item m="1" x="278"/>
        <item x="214"/>
        <item x="212"/>
        <item x="211"/>
        <item x="187"/>
        <item x="152"/>
        <item x="159"/>
        <item x="161"/>
        <item x="162"/>
        <item x="191"/>
        <item x="192"/>
        <item x="193"/>
        <item x="194"/>
        <item x="205"/>
        <item x="206"/>
        <item x="207"/>
        <item x="213"/>
        <item x="215"/>
        <item x="216"/>
        <item x="217"/>
        <item x="218"/>
        <item x="228"/>
        <item x="229"/>
        <item x="231"/>
        <item x="232"/>
        <item x="233"/>
        <item x="234"/>
        <item x="237"/>
        <item x="243"/>
        <item x="244"/>
        <item x="248"/>
      </items>
    </pivotField>
    <pivotField compact="0" outline="0" showAll="0" defaultSubtotal="0"/>
    <pivotField compact="0" outline="0" showAll="0"/>
    <pivotField compact="0" outline="0" showAll="0"/>
    <pivotField axis="axisRow" compact="0" outline="0" showAll="0" defaultSubtotal="0">
      <items count="1">
        <item x="0"/>
      </items>
    </pivotField>
    <pivotField compact="0" outline="0" showAll="0"/>
    <pivotField compact="0" outline="0" showAll="0" defaultSubtotal="0"/>
    <pivotField compact="0" outline="0" showAll="0" defaultSubtotal="0"/>
    <pivotField compact="0" outline="0" showAll="0"/>
    <pivotField axis="axisPage" compact="0" outline="0" showAll="0">
      <items count="3">
        <item x="1"/>
        <item x="0"/>
        <item t="default"/>
      </items>
    </pivotField>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x="2"/>
        <item t="default"/>
      </items>
    </pivotField>
    <pivotField compact="0" outline="0" showAll="0"/>
    <pivotField compact="0" outline="0" showAll="0" defaultSubtotal="0"/>
    <pivotField compact="0" outline="0" showAll="0"/>
    <pivotField compact="0" outline="0" showAll="0"/>
  </pivotFields>
  <rowFields count="8">
    <field x="104"/>
    <field x="105"/>
    <field x="103"/>
    <field x="116"/>
    <field x="106"/>
    <field x="112"/>
    <field x="107"/>
    <field x="111"/>
  </rowFields>
  <colItems count="1">
    <i/>
  </colItems>
  <pageFields count="4">
    <pageField fld="126" item="0" hier="-1"/>
    <pageField fld="1" item="1" hier="-1"/>
    <pageField fld="121" item="1" hier="-1"/>
    <pageField fld="138"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1700-000000000000}" name="樞紐分析表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5:B22" firstHeaderRow="2" firstDataRow="2" firstDataCol="1" rowPageCount="2" colPageCount="1"/>
  <pivotFields count="143">
    <pivotField compact="0" outline="0" showAll="0">
      <extLst>
        <ext xmlns:x14="http://schemas.microsoft.com/office/spreadsheetml/2009/9/main" uri="{2946ED86-A175-432a-8AC1-64E0C546D7DE}">
          <x14:pivotField fillDownLabels="1"/>
        </ext>
      </extLst>
    </pivotField>
    <pivotField axis="axisPage" dataField="1" compact="0" outline="0" showAll="0">
      <items count="11">
        <item x="0"/>
        <item x="1"/>
        <item x="2"/>
        <item x="9"/>
        <item x="6"/>
        <item x="5"/>
        <item x="3"/>
        <item x="7"/>
        <item x="8"/>
        <item x="4"/>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23">
        <item x="0"/>
        <item m="1" x="144"/>
        <item x="1"/>
        <item x="2"/>
        <item x="4"/>
        <item x="5"/>
        <item x="6"/>
        <item x="7"/>
        <item x="8"/>
        <item x="9"/>
        <item x="10"/>
        <item x="11"/>
        <item x="12"/>
        <item x="13"/>
        <item x="14"/>
        <item x="15"/>
        <item x="16"/>
        <item x="19"/>
        <item x="20"/>
        <item x="18"/>
        <item x="22"/>
        <item x="23"/>
        <item x="24"/>
        <item x="21"/>
        <item x="3"/>
        <item m="1" x="113"/>
        <item m="1" x="184"/>
        <item m="1" x="166"/>
        <item m="1" x="177"/>
        <item m="1" x="214"/>
        <item m="1" x="125"/>
        <item m="1" x="217"/>
        <item m="1" x="109"/>
        <item m="1" x="179"/>
        <item x="90"/>
        <item x="44"/>
        <item m="1" x="199"/>
        <item m="1" x="191"/>
        <item m="1" x="163"/>
        <item m="1" x="183"/>
        <item m="1" x="196"/>
        <item x="34"/>
        <item m="1" x="209"/>
        <item x="35"/>
        <item m="1" x="116"/>
        <item m="1" x="141"/>
        <item m="1" x="133"/>
        <item m="1" x="118"/>
        <item m="1" x="167"/>
        <item m="1" x="207"/>
        <item m="1" x="150"/>
        <item m="1" x="219"/>
        <item x="43"/>
        <item x="91"/>
        <item m="1" x="159"/>
        <item m="1" x="212"/>
        <item m="1" x="194"/>
        <item m="1" x="189"/>
        <item m="1" x="190"/>
        <item m="1" x="143"/>
        <item m="1" x="222"/>
        <item m="1" x="216"/>
        <item m="1" x="111"/>
        <item m="1" x="170"/>
        <item m="1" x="156"/>
        <item m="1" x="124"/>
        <item m="1" x="221"/>
        <item m="1" x="187"/>
        <item m="1" x="215"/>
        <item m="1" x="202"/>
        <item m="1" x="117"/>
        <item m="1" x="157"/>
        <item m="1" x="134"/>
        <item x="93"/>
        <item m="1" x="195"/>
        <item m="1" x="211"/>
        <item x="92"/>
        <item m="1" x="119"/>
        <item m="1" x="131"/>
        <item x="17"/>
        <item m="1" x="142"/>
        <item m="1" x="169"/>
        <item m="1" x="220"/>
        <item m="1" x="149"/>
        <item m="1" x="147"/>
        <item m="1" x="171"/>
        <item m="1" x="201"/>
        <item m="1" x="200"/>
        <item m="1" x="126"/>
        <item m="1" x="110"/>
        <item m="1" x="218"/>
        <item m="1" x="138"/>
        <item m="1" x="162"/>
        <item m="1" x="208"/>
        <item m="1" x="185"/>
        <item m="1" x="132"/>
        <item m="1" x="135"/>
        <item m="1" x="120"/>
        <item m="1" x="182"/>
        <item m="1" x="173"/>
        <item m="1" x="130"/>
        <item m="1" x="128"/>
        <item m="1" x="188"/>
        <item m="1" x="203"/>
        <item m="1" x="213"/>
        <item m="1" x="198"/>
        <item m="1" x="154"/>
        <item m="1" x="153"/>
        <item m="1" x="178"/>
        <item m="1" x="206"/>
        <item m="1" x="139"/>
        <item m="1" x="197"/>
        <item m="1" x="122"/>
        <item m="1" x="186"/>
        <item m="1" x="152"/>
        <item m="1" x="192"/>
        <item m="1" x="160"/>
        <item m="1" x="193"/>
        <item m="1" x="161"/>
        <item m="1" x="165"/>
        <item m="1" x="164"/>
        <item m="1" x="123"/>
        <item m="1" x="136"/>
        <item m="1" x="181"/>
        <item m="1" x="151"/>
        <item m="1" x="204"/>
        <item m="1" x="180"/>
        <item m="1" x="140"/>
        <item m="1" x="148"/>
        <item m="1" x="155"/>
        <item m="1" x="174"/>
        <item m="1" x="158"/>
        <item m="1" x="145"/>
        <item m="1" x="127"/>
        <item m="1" x="137"/>
        <item m="1" x="114"/>
        <item m="1" x="210"/>
        <item m="1" x="168"/>
        <item m="1" x="115"/>
        <item m="1" x="205"/>
        <item m="1" x="129"/>
        <item m="1" x="176"/>
        <item m="1" x="175"/>
        <item m="1" x="146"/>
        <item m="1" x="121"/>
        <item m="1" x="112"/>
        <item m="1" x="172"/>
        <item x="25"/>
        <item x="26"/>
        <item x="27"/>
        <item x="28"/>
        <item x="29"/>
        <item x="30"/>
        <item x="31"/>
        <item x="32"/>
        <item x="33"/>
        <item x="36"/>
        <item x="37"/>
        <item x="38"/>
        <item x="39"/>
        <item x="40"/>
        <item x="41"/>
        <item x="42"/>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4"/>
        <item x="95"/>
        <item x="96"/>
        <item x="97"/>
        <item x="98"/>
        <item x="99"/>
        <item x="100"/>
        <item x="101"/>
        <item x="102"/>
        <item x="103"/>
        <item x="104"/>
        <item x="105"/>
        <item x="106"/>
        <item x="107"/>
        <item x="108"/>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1">
    <field x="92"/>
  </rowFields>
  <rowItems count="16">
    <i>
      <x v="2"/>
    </i>
    <i>
      <x v="3"/>
    </i>
    <i>
      <x v="4"/>
    </i>
    <i>
      <x v="5"/>
    </i>
    <i>
      <x v="6"/>
    </i>
    <i>
      <x v="7"/>
    </i>
    <i>
      <x v="8"/>
    </i>
    <i>
      <x v="9"/>
    </i>
    <i>
      <x v="10"/>
    </i>
    <i>
      <x v="11"/>
    </i>
    <i>
      <x v="12"/>
    </i>
    <i>
      <x v="13"/>
    </i>
    <i>
      <x v="14"/>
    </i>
    <i>
      <x v="15"/>
    </i>
    <i>
      <x v="16"/>
    </i>
    <i>
      <x v="24"/>
    </i>
  </rowItems>
  <colItems count="1">
    <i/>
  </colItems>
  <pageFields count="2">
    <pageField fld="126" item="0" hier="-1"/>
    <pageField fld="1" item="1"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1800-000000000000}" name="樞紐分析表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5:C162" firstHeaderRow="2" firstDataRow="2" firstDataCol="2" rowPageCount="2" colPageCount="1"/>
  <pivotFields count="143">
    <pivotField compact="0" outline="0" showAll="0">
      <extLst>
        <ext xmlns:x14="http://schemas.microsoft.com/office/spreadsheetml/2009/9/main" uri="{2946ED86-A175-432a-8AC1-64E0C546D7DE}">
          <x14:pivotField fillDownLabels="1"/>
        </ext>
      </extLst>
    </pivotField>
    <pivotField axis="axisPage" dataField="1" compact="0" outline="0" showAll="0">
      <items count="11">
        <item x="0"/>
        <item x="1"/>
        <item x="2"/>
        <item x="9"/>
        <item x="6"/>
        <item x="5"/>
        <item x="3"/>
        <item x="7"/>
        <item x="8"/>
        <item x="4"/>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23">
        <item x="0"/>
        <item m="1" x="144"/>
        <item x="1"/>
        <item x="2"/>
        <item x="4"/>
        <item x="5"/>
        <item x="6"/>
        <item x="7"/>
        <item x="8"/>
        <item x="9"/>
        <item x="10"/>
        <item x="11"/>
        <item x="12"/>
        <item x="13"/>
        <item x="14"/>
        <item x="15"/>
        <item x="16"/>
        <item x="19"/>
        <item x="20"/>
        <item x="18"/>
        <item x="22"/>
        <item x="23"/>
        <item x="24"/>
        <item x="21"/>
        <item x="3"/>
        <item m="1" x="113"/>
        <item m="1" x="184"/>
        <item m="1" x="166"/>
        <item m="1" x="177"/>
        <item m="1" x="214"/>
        <item m="1" x="125"/>
        <item m="1" x="217"/>
        <item m="1" x="109"/>
        <item m="1" x="179"/>
        <item x="90"/>
        <item x="44"/>
        <item m="1" x="199"/>
        <item m="1" x="191"/>
        <item m="1" x="163"/>
        <item m="1" x="183"/>
        <item m="1" x="196"/>
        <item x="34"/>
        <item m="1" x="209"/>
        <item x="35"/>
        <item m="1" x="116"/>
        <item m="1" x="141"/>
        <item m="1" x="133"/>
        <item m="1" x="118"/>
        <item m="1" x="167"/>
        <item m="1" x="207"/>
        <item m="1" x="150"/>
        <item m="1" x="219"/>
        <item x="43"/>
        <item x="91"/>
        <item m="1" x="159"/>
        <item m="1" x="212"/>
        <item m="1" x="194"/>
        <item m="1" x="189"/>
        <item m="1" x="190"/>
        <item m="1" x="143"/>
        <item m="1" x="222"/>
        <item m="1" x="216"/>
        <item m="1" x="111"/>
        <item m="1" x="170"/>
        <item m="1" x="156"/>
        <item m="1" x="124"/>
        <item m="1" x="221"/>
        <item m="1" x="187"/>
        <item m="1" x="215"/>
        <item m="1" x="202"/>
        <item m="1" x="117"/>
        <item m="1" x="157"/>
        <item m="1" x="134"/>
        <item x="93"/>
        <item m="1" x="195"/>
        <item m="1" x="211"/>
        <item x="92"/>
        <item m="1" x="119"/>
        <item m="1" x="131"/>
        <item x="17"/>
        <item m="1" x="142"/>
        <item m="1" x="169"/>
        <item m="1" x="220"/>
        <item m="1" x="149"/>
        <item m="1" x="147"/>
        <item m="1" x="171"/>
        <item m="1" x="201"/>
        <item m="1" x="200"/>
        <item m="1" x="126"/>
        <item m="1" x="110"/>
        <item m="1" x="218"/>
        <item m="1" x="138"/>
        <item m="1" x="162"/>
        <item m="1" x="208"/>
        <item m="1" x="185"/>
        <item m="1" x="132"/>
        <item m="1" x="135"/>
        <item m="1" x="120"/>
        <item m="1" x="182"/>
        <item m="1" x="173"/>
        <item m="1" x="130"/>
        <item m="1" x="128"/>
        <item m="1" x="188"/>
        <item m="1" x="203"/>
        <item m="1" x="213"/>
        <item m="1" x="198"/>
        <item m="1" x="154"/>
        <item m="1" x="153"/>
        <item m="1" x="178"/>
        <item m="1" x="206"/>
        <item m="1" x="139"/>
        <item m="1" x="197"/>
        <item m="1" x="122"/>
        <item m="1" x="186"/>
        <item m="1" x="152"/>
        <item m="1" x="192"/>
        <item m="1" x="160"/>
        <item m="1" x="193"/>
        <item m="1" x="161"/>
        <item m="1" x="165"/>
        <item m="1" x="164"/>
        <item m="1" x="123"/>
        <item m="1" x="136"/>
        <item m="1" x="181"/>
        <item m="1" x="151"/>
        <item m="1" x="204"/>
        <item m="1" x="180"/>
        <item m="1" x="140"/>
        <item m="1" x="148"/>
        <item m="1" x="155"/>
        <item m="1" x="174"/>
        <item m="1" x="158"/>
        <item m="1" x="145"/>
        <item m="1" x="127"/>
        <item m="1" x="137"/>
        <item m="1" x="114"/>
        <item m="1" x="210"/>
        <item m="1" x="168"/>
        <item m="1" x="115"/>
        <item m="1" x="205"/>
        <item m="1" x="129"/>
        <item m="1" x="176"/>
        <item m="1" x="175"/>
        <item m="1" x="146"/>
        <item m="1" x="121"/>
        <item m="1" x="112"/>
        <item m="1" x="172"/>
        <item x="25"/>
        <item x="26"/>
        <item x="27"/>
        <item x="28"/>
        <item x="29"/>
        <item x="30"/>
        <item x="31"/>
        <item x="32"/>
        <item x="33"/>
        <item x="36"/>
        <item x="37"/>
        <item x="38"/>
        <item x="39"/>
        <item x="40"/>
        <item x="41"/>
        <item x="42"/>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4"/>
        <item x="95"/>
        <item x="96"/>
        <item x="97"/>
        <item x="98"/>
        <item x="99"/>
        <item x="100"/>
        <item x="101"/>
        <item x="102"/>
        <item x="103"/>
        <item x="104"/>
        <item x="105"/>
        <item x="106"/>
        <item x="107"/>
        <item x="108"/>
      </items>
      <extLst>
        <ext xmlns:x14="http://schemas.microsoft.com/office/spreadsheetml/2009/9/main" uri="{2946ED86-A175-432a-8AC1-64E0C546D7DE}">
          <x14:pivotField fillDownLabels="1"/>
        </ext>
      </extLst>
    </pivotField>
    <pivotField axis="axisRow" compact="0" outline="0" showAll="0" defaultSubtotal="0">
      <items count="602">
        <item x="0"/>
        <item x="1"/>
        <item x="2"/>
        <item x="311"/>
        <item x="3"/>
        <item x="4"/>
        <item x="5"/>
        <item x="6"/>
        <item x="7"/>
        <item x="8"/>
        <item x="9"/>
        <item x="10"/>
        <item x="11"/>
        <item x="12"/>
        <item x="13"/>
        <item x="17"/>
        <item x="19"/>
        <item x="20"/>
        <item x="21"/>
        <item x="22"/>
        <item x="23"/>
        <item x="24"/>
        <item x="25"/>
        <item x="26"/>
        <item x="27"/>
        <item x="28"/>
        <item x="30"/>
        <item x="31"/>
        <item x="32"/>
        <item x="33"/>
        <item x="34"/>
        <item x="35"/>
        <item x="37"/>
        <item x="40"/>
        <item x="42"/>
        <item x="43"/>
        <item x="44"/>
        <item x="45"/>
        <item x="46"/>
        <item x="47"/>
        <item x="48"/>
        <item x="49"/>
        <item x="50"/>
        <item x="51"/>
        <item x="14"/>
        <item x="52"/>
        <item x="53"/>
        <item x="54"/>
        <item x="55"/>
        <item x="56"/>
        <item x="57"/>
        <item x="58"/>
        <item x="59"/>
        <item x="60"/>
        <item x="61"/>
        <item x="62"/>
        <item x="63"/>
        <item x="64"/>
        <item x="65"/>
        <item x="66"/>
        <item x="85"/>
        <item x="67"/>
        <item x="86"/>
        <item x="87"/>
        <item x="88"/>
        <item x="89"/>
        <item x="90"/>
        <item x="91"/>
        <item x="92"/>
        <item x="68"/>
        <item x="69"/>
        <item x="70"/>
        <item x="71"/>
        <item x="72"/>
        <item x="73"/>
        <item x="74"/>
        <item x="75"/>
        <item x="76"/>
        <item x="77"/>
        <item x="78"/>
        <item x="79"/>
        <item x="80"/>
        <item x="81"/>
        <item x="82"/>
        <item x="83"/>
        <item x="84"/>
        <item x="93"/>
        <item x="94"/>
        <item x="95"/>
        <item x="16"/>
        <item x="18"/>
        <item x="29"/>
        <item x="36"/>
        <item x="38"/>
        <item x="39"/>
        <item x="41"/>
        <item x="96"/>
        <item x="15"/>
        <item x="224"/>
        <item x="306"/>
        <item x="328"/>
        <item x="226"/>
        <item x="97"/>
        <item x="141"/>
        <item x="132"/>
        <item m="1" x="448"/>
        <item x="231"/>
        <item x="246"/>
        <item m="1" x="441"/>
        <item m="1" x="464"/>
        <item m="1" x="590"/>
        <item m="1" x="552"/>
        <item x="340"/>
        <item x="350"/>
        <item x="331"/>
        <item x="342"/>
        <item x="357"/>
        <item m="1" x="434"/>
        <item m="1" x="593"/>
        <item m="1" x="390"/>
        <item m="1" x="549"/>
        <item x="106"/>
        <item m="1" x="560"/>
        <item x="108"/>
        <item x="112"/>
        <item x="133"/>
        <item x="280"/>
        <item x="281"/>
        <item x="293"/>
        <item x="291"/>
        <item x="294"/>
        <item x="302"/>
        <item x="109"/>
        <item x="113"/>
        <item x="114"/>
        <item x="115"/>
        <item m="1" x="468"/>
        <item m="1" x="469"/>
        <item m="1" x="466"/>
        <item m="1" x="419"/>
        <item m="1" x="485"/>
        <item m="1" x="473"/>
        <item x="118"/>
        <item x="353"/>
        <item m="1" x="565"/>
        <item m="1" x="433"/>
        <item m="1" x="364"/>
        <item m="1" x="471"/>
        <item m="1" x="514"/>
        <item m="1" x="518"/>
        <item m="1" x="535"/>
        <item m="1" x="369"/>
        <item m="1" x="483"/>
        <item m="1" x="366"/>
        <item m="1" x="418"/>
        <item m="1" x="515"/>
        <item m="1" x="516"/>
        <item m="1" x="499"/>
        <item m="1" x="600"/>
        <item m="1" x="404"/>
        <item m="1" x="490"/>
        <item m="1" x="491"/>
        <item m="1" x="540"/>
        <item m="1" x="529"/>
        <item m="1" x="416"/>
        <item m="1" x="450"/>
        <item m="1" x="545"/>
        <item x="333"/>
        <item x="334"/>
        <item x="135"/>
        <item x="335"/>
        <item x="308"/>
        <item x="336"/>
        <item x="344"/>
        <item x="345"/>
        <item x="346"/>
        <item x="347"/>
        <item x="313"/>
        <item x="332"/>
        <item x="358"/>
        <item m="1" x="554"/>
        <item m="1" x="435"/>
        <item x="222"/>
        <item x="223"/>
        <item m="1" x="585"/>
        <item x="229"/>
        <item x="232"/>
        <item x="234"/>
        <item x="236"/>
        <item x="237"/>
        <item x="238"/>
        <item x="239"/>
        <item x="240"/>
        <item x="242"/>
        <item x="243"/>
        <item x="245"/>
        <item m="1" x="583"/>
        <item m="1" x="436"/>
        <item x="252"/>
        <item x="253"/>
        <item x="254"/>
        <item m="1" x="538"/>
        <item m="1" x="539"/>
        <item m="1" x="578"/>
        <item m="1" x="533"/>
        <item m="1" x="569"/>
        <item m="1" x="443"/>
        <item m="1" x="398"/>
        <item m="1" x="558"/>
        <item m="1" x="495"/>
        <item m="1" x="522"/>
        <item m="1" x="510"/>
        <item m="1" x="381"/>
        <item m="1" x="537"/>
        <item m="1" x="408"/>
        <item m="1" x="563"/>
        <item m="1" x="512"/>
        <item m="1" x="526"/>
        <item m="1" x="519"/>
        <item m="1" x="388"/>
        <item m="1" x="547"/>
        <item m="1" x="431"/>
        <item m="1" x="580"/>
        <item m="1" x="524"/>
        <item m="1" x="542"/>
        <item m="1" x="531"/>
        <item m="1" x="410"/>
        <item m="1" x="567"/>
        <item x="275"/>
        <item x="235"/>
        <item x="276"/>
        <item x="241"/>
        <item m="1" x="377"/>
        <item m="1" x="470"/>
        <item m="1" x="457"/>
        <item m="1" x="430"/>
        <item m="1" x="461"/>
        <item m="1" x="413"/>
        <item m="1" x="479"/>
        <item m="1" x="375"/>
        <item m="1" x="587"/>
        <item m="1" x="532"/>
        <item m="1" x="426"/>
        <item m="1" x="527"/>
        <item m="1" x="439"/>
        <item m="1" x="507"/>
        <item m="1" x="442"/>
        <item m="1" x="465"/>
        <item x="329"/>
        <item m="1" x="449"/>
        <item m="1" x="544"/>
        <item m="1" x="462"/>
        <item m="1" x="403"/>
        <item x="337"/>
        <item x="338"/>
        <item x="343"/>
        <item x="134"/>
        <item m="1" x="509"/>
        <item m="1" x="551"/>
        <item m="1" x="467"/>
        <item m="1" x="373"/>
        <item m="1" x="452"/>
        <item m="1" x="543"/>
        <item m="1" x="601"/>
        <item m="1" x="489"/>
        <item m="1" x="572"/>
        <item m="1" x="504"/>
        <item m="1" x="365"/>
        <item m="1" x="506"/>
        <item m="1" x="492"/>
        <item m="1" x="414"/>
        <item m="1" x="488"/>
        <item m="1" x="455"/>
        <item m="1" x="594"/>
        <item m="1" x="472"/>
        <item m="1" x="445"/>
        <item m="1" x="576"/>
        <item m="1" x="476"/>
        <item m="1" x="456"/>
        <item m="1" x="595"/>
        <item m="1" x="562"/>
        <item m="1" x="446"/>
        <item m="1" x="577"/>
        <item x="356"/>
        <item x="330"/>
        <item x="314"/>
        <item m="1" x="406"/>
        <item x="309"/>
        <item x="98"/>
        <item x="136"/>
        <item x="137"/>
        <item x="139"/>
        <item x="140"/>
        <item m="1" x="458"/>
        <item x="233"/>
        <item x="295"/>
        <item x="355"/>
        <item x="148"/>
        <item m="1" x="361"/>
        <item x="284"/>
        <item x="282"/>
        <item x="296"/>
        <item x="299"/>
        <item x="300"/>
        <item x="303"/>
        <item x="283"/>
        <item x="304"/>
        <item x="305"/>
        <item m="1" x="402"/>
        <item x="248"/>
        <item m="1" x="383"/>
        <item m="1" x="508"/>
        <item m="1" x="597"/>
        <item x="354"/>
        <item x="101"/>
        <item x="287"/>
        <item x="339"/>
        <item x="341"/>
        <item x="348"/>
        <item x="349"/>
        <item m="1" x="474"/>
        <item m="1" x="553"/>
        <item m="1" x="447"/>
        <item m="1" x="438"/>
        <item m="1" x="384"/>
        <item m="1" x="423"/>
        <item m="1" x="412"/>
        <item x="142"/>
        <item x="143"/>
        <item x="144"/>
        <item x="145"/>
        <item x="146"/>
        <item x="147"/>
        <item x="111"/>
        <item m="1" x="421"/>
        <item m="1" x="386"/>
        <item m="1" x="550"/>
        <item m="1" x="399"/>
        <item m="1" x="463"/>
        <item m="1" x="367"/>
        <item m="1" x="368"/>
        <item m="1" x="393"/>
        <item x="107"/>
        <item x="110"/>
        <item m="1" x="372"/>
        <item m="1" x="500"/>
        <item m="1" x="454"/>
        <item m="1" x="584"/>
        <item m="1" x="385"/>
        <item m="1" x="511"/>
        <item m="1" x="498"/>
        <item m="1" x="374"/>
        <item m="1" x="437"/>
        <item m="1" x="574"/>
        <item m="1" x="389"/>
        <item m="1" x="513"/>
        <item m="1" x="478"/>
        <item m="1" x="517"/>
        <item m="1" x="400"/>
        <item m="1" x="425"/>
        <item m="1" x="401"/>
        <item m="1" x="475"/>
        <item m="1" x="427"/>
        <item m="1" x="459"/>
        <item m="1" x="520"/>
        <item m="1" x="359"/>
        <item m="1" x="378"/>
        <item m="1" x="411"/>
        <item m="1" x="548"/>
        <item m="1" x="477"/>
        <item m="1" x="451"/>
        <item m="1" x="556"/>
        <item m="1" x="564"/>
        <item m="1" x="482"/>
        <item m="1" x="561"/>
        <item m="1" x="568"/>
        <item m="1" x="496"/>
        <item m="1" x="591"/>
        <item m="1" x="589"/>
        <item m="1" x="598"/>
        <item m="1" x="575"/>
        <item m="1" x="392"/>
        <item m="1" x="523"/>
        <item m="1" x="362"/>
        <item m="1" x="497"/>
        <item m="1" x="592"/>
        <item m="1" x="521"/>
        <item m="1" x="360"/>
        <item m="1" x="573"/>
        <item m="1" x="557"/>
        <item m="1" x="391"/>
        <item m="1" x="394"/>
        <item x="315"/>
        <item m="1" x="599"/>
        <item m="1" x="582"/>
        <item m="1" x="536"/>
        <item m="1" x="379"/>
        <item m="1" x="541"/>
        <item x="150"/>
        <item x="151"/>
        <item x="152"/>
        <item x="153"/>
        <item x="154"/>
        <item x="155"/>
        <item x="157"/>
        <item x="158"/>
        <item x="160"/>
        <item x="161"/>
        <item x="162"/>
        <item x="163"/>
        <item x="164"/>
        <item x="165"/>
        <item x="166"/>
        <item x="168"/>
        <item m="1" x="566"/>
        <item x="169"/>
        <item x="170"/>
        <item m="1" x="501"/>
        <item m="1" x="596"/>
        <item m="1" x="424"/>
        <item m="1" x="444"/>
        <item m="1" x="371"/>
        <item m="1" x="415"/>
        <item m="1" x="417"/>
        <item m="1" x="559"/>
        <item m="1" x="579"/>
        <item m="1" x="405"/>
        <item m="1" x="484"/>
        <item m="1" x="429"/>
        <item m="1" x="409"/>
        <item m="1" x="528"/>
        <item m="1" x="363"/>
        <item m="1" x="481"/>
        <item m="1" x="420"/>
        <item m="1" x="546"/>
        <item m="1" x="486"/>
        <item m="1" x="382"/>
        <item x="159"/>
        <item x="156"/>
        <item x="189"/>
        <item x="190"/>
        <item x="175"/>
        <item x="176"/>
        <item x="177"/>
        <item x="178"/>
        <item x="179"/>
        <item x="180"/>
        <item x="181"/>
        <item x="182"/>
        <item x="171"/>
        <item x="183"/>
        <item x="184"/>
        <item x="191"/>
        <item x="192"/>
        <item x="193"/>
        <item x="194"/>
        <item x="195"/>
        <item x="196"/>
        <item x="197"/>
        <item x="198"/>
        <item x="199"/>
        <item x="200"/>
        <item x="201"/>
        <item x="202"/>
        <item x="203"/>
        <item x="204"/>
        <item x="205"/>
        <item x="206"/>
        <item x="207"/>
        <item x="208"/>
        <item x="209"/>
        <item x="210"/>
        <item x="211"/>
        <item x="212"/>
        <item x="213"/>
        <item x="214"/>
        <item x="215"/>
        <item x="216"/>
        <item x="217"/>
        <item x="185"/>
        <item x="186"/>
        <item x="187"/>
        <item x="188"/>
        <item m="1" x="395"/>
        <item m="1" x="396"/>
        <item m="1" x="397"/>
        <item m="1" x="503"/>
        <item m="1" x="534"/>
        <item x="138"/>
        <item x="173"/>
        <item x="174"/>
        <item x="172"/>
        <item m="1" x="588"/>
        <item x="124"/>
        <item m="1" x="407"/>
        <item m="1" x="440"/>
        <item m="1" x="525"/>
        <item m="1" x="432"/>
        <item m="1" x="502"/>
        <item m="1" x="380"/>
        <item m="1" x="505"/>
        <item m="1" x="581"/>
        <item m="1" x="387"/>
        <item m="1" x="460"/>
        <item m="1" x="586"/>
        <item m="1" x="571"/>
        <item m="1" x="494"/>
        <item m="1" x="370"/>
        <item m="1" x="376"/>
        <item m="1" x="530"/>
        <item x="123"/>
        <item x="116"/>
        <item x="117"/>
        <item x="119"/>
        <item x="120"/>
        <item x="121"/>
        <item x="122"/>
        <item x="244"/>
        <item x="256"/>
        <item x="257"/>
        <item x="258"/>
        <item x="259"/>
        <item x="260"/>
        <item x="261"/>
        <item x="262"/>
        <item x="263"/>
        <item x="264"/>
        <item m="1" x="428"/>
        <item m="1" x="453"/>
        <item x="267"/>
        <item m="1" x="570"/>
        <item x="230"/>
        <item x="277"/>
        <item x="249"/>
        <item m="1" x="555"/>
        <item m="1" x="487"/>
        <item m="1" x="493"/>
        <item x="274"/>
        <item m="1" x="480"/>
        <item x="279"/>
        <item x="250"/>
        <item x="251"/>
        <item x="247"/>
        <item m="1" x="422"/>
        <item x="99"/>
        <item x="100"/>
        <item x="102"/>
        <item x="103"/>
        <item x="104"/>
        <item x="105"/>
        <item x="125"/>
        <item x="126"/>
        <item x="127"/>
        <item x="128"/>
        <item x="129"/>
        <item x="130"/>
        <item x="131"/>
        <item x="149"/>
        <item x="167"/>
        <item x="218"/>
        <item x="219"/>
        <item x="220"/>
        <item x="221"/>
        <item x="225"/>
        <item x="227"/>
        <item x="228"/>
        <item x="255"/>
        <item x="265"/>
        <item x="266"/>
        <item x="268"/>
        <item x="269"/>
        <item x="270"/>
        <item x="271"/>
        <item x="272"/>
        <item x="273"/>
        <item x="278"/>
        <item x="285"/>
        <item x="286"/>
        <item x="288"/>
        <item x="289"/>
        <item x="290"/>
        <item x="292"/>
        <item x="297"/>
        <item x="298"/>
        <item x="301"/>
        <item x="307"/>
        <item x="310"/>
        <item x="312"/>
        <item x="316"/>
        <item x="317"/>
        <item x="318"/>
        <item x="319"/>
        <item x="320"/>
        <item x="321"/>
        <item x="322"/>
        <item x="323"/>
        <item x="324"/>
        <item x="325"/>
        <item x="326"/>
        <item x="327"/>
        <item x="351"/>
        <item x="352"/>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2">
    <field x="92"/>
    <field x="93"/>
  </rowFields>
  <rowItems count="156">
    <i>
      <x v="2"/>
      <x/>
    </i>
    <i r="1">
      <x v="4"/>
    </i>
    <i r="1">
      <x v="5"/>
    </i>
    <i r="1">
      <x v="6"/>
    </i>
    <i>
      <x v="3"/>
      <x/>
    </i>
    <i r="1">
      <x v="7"/>
    </i>
    <i r="1">
      <x v="8"/>
    </i>
    <i>
      <x v="4"/>
      <x/>
    </i>
    <i r="1">
      <x v="9"/>
    </i>
    <i r="1">
      <x v="10"/>
    </i>
    <i r="1">
      <x v="11"/>
    </i>
    <i r="1">
      <x v="12"/>
    </i>
    <i r="1">
      <x v="13"/>
    </i>
    <i r="1">
      <x v="15"/>
    </i>
    <i r="1">
      <x v="89"/>
    </i>
    <i>
      <x v="5"/>
      <x/>
    </i>
    <i r="1">
      <x v="9"/>
    </i>
    <i r="1">
      <x v="10"/>
    </i>
    <i r="1">
      <x v="11"/>
    </i>
    <i r="1">
      <x v="12"/>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5"/>
    </i>
    <i r="1">
      <x v="46"/>
    </i>
    <i r="1">
      <x v="47"/>
    </i>
    <i r="1">
      <x v="48"/>
    </i>
    <i r="1">
      <x v="49"/>
    </i>
    <i r="1">
      <x v="90"/>
    </i>
    <i r="1">
      <x v="91"/>
    </i>
    <i r="1">
      <x v="92"/>
    </i>
    <i r="1">
      <x v="93"/>
    </i>
    <i r="1">
      <x v="94"/>
    </i>
    <i r="1">
      <x v="95"/>
    </i>
    <i>
      <x v="6"/>
      <x/>
    </i>
    <i r="1">
      <x v="9"/>
    </i>
    <i r="1">
      <x v="10"/>
    </i>
    <i r="1">
      <x v="11"/>
    </i>
    <i r="1">
      <x v="12"/>
    </i>
    <i r="1">
      <x v="13"/>
    </i>
    <i r="1">
      <x v="14"/>
    </i>
    <i r="1">
      <x v="15"/>
    </i>
    <i r="1">
      <x v="16"/>
    </i>
    <i r="1">
      <x v="89"/>
    </i>
    <i r="1">
      <x v="90"/>
    </i>
    <i>
      <x v="7"/>
      <x/>
    </i>
    <i r="1">
      <x v="9"/>
    </i>
    <i r="1">
      <x v="10"/>
    </i>
    <i r="1">
      <x v="11"/>
    </i>
    <i r="1">
      <x v="12"/>
    </i>
    <i r="1">
      <x v="50"/>
    </i>
    <i r="1">
      <x v="51"/>
    </i>
    <i>
      <x v="8"/>
      <x/>
    </i>
    <i r="1">
      <x v="9"/>
    </i>
    <i r="1">
      <x v="10"/>
    </i>
    <i r="1">
      <x v="11"/>
    </i>
    <i r="1">
      <x v="12"/>
    </i>
    <i r="1">
      <x v="52"/>
    </i>
    <i r="1">
      <x v="53"/>
    </i>
    <i>
      <x v="9"/>
      <x/>
    </i>
    <i r="1">
      <x v="9"/>
    </i>
    <i r="1">
      <x v="10"/>
    </i>
    <i r="1">
      <x v="11"/>
    </i>
    <i r="1">
      <x v="12"/>
    </i>
    <i r="1">
      <x v="21"/>
    </i>
    <i r="1">
      <x v="22"/>
    </i>
    <i r="1">
      <x v="23"/>
    </i>
    <i r="1">
      <x v="24"/>
    </i>
    <i>
      <x v="10"/>
      <x/>
    </i>
    <i r="1">
      <x v="9"/>
    </i>
    <i r="1">
      <x v="11"/>
    </i>
    <i r="1">
      <x v="12"/>
    </i>
    <i r="1">
      <x v="21"/>
    </i>
    <i r="1">
      <x v="22"/>
    </i>
    <i r="1">
      <x v="23"/>
    </i>
    <i r="1">
      <x v="24"/>
    </i>
    <i>
      <x v="11"/>
      <x/>
    </i>
    <i r="1">
      <x v="11"/>
    </i>
    <i r="1">
      <x v="12"/>
    </i>
    <i r="1">
      <x v="25"/>
    </i>
    <i r="1">
      <x v="26"/>
    </i>
    <i r="1">
      <x v="28"/>
    </i>
    <i r="1">
      <x v="29"/>
    </i>
    <i r="1">
      <x v="30"/>
    </i>
    <i>
      <x v="12"/>
      <x/>
    </i>
    <i r="1">
      <x v="11"/>
    </i>
    <i r="1">
      <x v="12"/>
    </i>
    <i r="1">
      <x v="26"/>
    </i>
    <i r="1">
      <x v="28"/>
    </i>
    <i r="1">
      <x v="31"/>
    </i>
    <i r="1">
      <x v="91"/>
    </i>
    <i r="1">
      <x v="92"/>
    </i>
    <i>
      <x v="13"/>
      <x/>
    </i>
    <i r="1">
      <x v="9"/>
    </i>
    <i r="1">
      <x v="11"/>
    </i>
    <i r="1">
      <x v="12"/>
    </i>
    <i r="1">
      <x v="25"/>
    </i>
    <i r="1">
      <x v="26"/>
    </i>
    <i r="1">
      <x v="28"/>
    </i>
    <i r="1">
      <x v="29"/>
    </i>
    <i r="1">
      <x v="30"/>
    </i>
    <i>
      <x v="14"/>
      <x/>
    </i>
    <i r="1">
      <x v="9"/>
    </i>
    <i r="1">
      <x v="11"/>
    </i>
    <i r="1">
      <x v="12"/>
    </i>
    <i r="1">
      <x v="26"/>
    </i>
    <i r="1">
      <x v="27"/>
    </i>
    <i r="1">
      <x v="32"/>
    </i>
    <i>
      <x v="15"/>
      <x/>
    </i>
    <i r="1">
      <x v="9"/>
    </i>
    <i r="1">
      <x v="11"/>
    </i>
    <i r="1">
      <x v="12"/>
    </i>
    <i r="1">
      <x v="54"/>
    </i>
    <i r="1">
      <x v="55"/>
    </i>
    <i r="1">
      <x v="56"/>
    </i>
    <i>
      <x v="16"/>
      <x/>
    </i>
    <i r="1">
      <x v="9"/>
    </i>
    <i r="1">
      <x v="11"/>
    </i>
    <i r="1">
      <x v="12"/>
    </i>
    <i r="1">
      <x v="57"/>
    </i>
    <i r="1">
      <x v="58"/>
    </i>
    <i r="1">
      <x v="59"/>
    </i>
    <i>
      <x v="24"/>
      <x/>
    </i>
    <i r="1">
      <x v="9"/>
    </i>
    <i r="1">
      <x v="10"/>
    </i>
    <i r="1">
      <x v="11"/>
    </i>
    <i r="1">
      <x v="12"/>
    </i>
    <i r="1">
      <x v="13"/>
    </i>
    <i r="1">
      <x v="14"/>
    </i>
    <i r="1">
      <x v="44"/>
    </i>
    <i r="1">
      <x v="97"/>
    </i>
  </rowItems>
  <colItems count="1">
    <i/>
  </colItems>
  <pageFields count="2">
    <pageField fld="126" item="0" hier="-1"/>
    <pageField fld="1" item="1"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1A00-000002000000}" name="樞紐分析表3"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U4:U5" firstHeaderRow="1" firstDataRow="1" firstDataCol="1"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axis="axisRow" compact="0" outline="0" showAll="0">
      <items count="16">
        <item x="1"/>
        <item x="2"/>
        <item x="0"/>
        <item x="7"/>
        <item x="5"/>
        <item x="3"/>
        <item x="12"/>
        <item x="6"/>
        <item x="4"/>
        <item x="8"/>
        <item m="1" x="13"/>
        <item m="1" x="14"/>
        <item x="9"/>
        <item x="10"/>
        <item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7"/>
  </rowFields>
  <rowItems count="1">
    <i>
      <x/>
    </i>
  </rowItems>
  <colItems count="1">
    <i/>
  </colItems>
  <pageFields count="2">
    <pageField fld="126" item="0" hier="-1"/>
    <pageField fld="1" item="1"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1A00-000003000000}" name="樞紐分析表4"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L4:L5" firstHeaderRow="1" firstDataRow="1" firstDataCol="1"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x="1"/>
        <item x="2"/>
        <item x="3"/>
        <item x="4"/>
        <item x="5"/>
        <item x="6"/>
        <item x="7"/>
        <item m="1" x="12"/>
        <item m="1" x="14"/>
        <item x="10"/>
        <item x="11"/>
        <item m="1" x="13"/>
        <item x="8"/>
        <item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2">
    <pageField fld="126" item="0" hier="-1"/>
    <pageField fld="1" item="1"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1A00-000001000000}" name="樞紐分析表2"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Q4:Q5" firstHeaderRow="1" firstDataRow="1" firstDataCol="1"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16">
        <item x="0"/>
        <item x="1"/>
        <item x="3"/>
        <item x="2"/>
        <item x="8"/>
        <item x="10"/>
        <item x="9"/>
        <item x="7"/>
        <item x="11"/>
        <item x="4"/>
        <item x="5"/>
        <item x="6"/>
        <item x="12"/>
        <item m="1" x="13"/>
        <item m="1" x="1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6"/>
  </rowFields>
  <rowItems count="1">
    <i>
      <x v="1"/>
    </i>
  </rowItems>
  <colItems count="1">
    <i/>
  </colItems>
  <pageFields count="2">
    <pageField fld="126" item="0" hier="-1"/>
    <pageField fld="1" item="1"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1A00-000000000000}" name="樞紐分析表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G4:G5" firstHeaderRow="1" firstDataRow="1" firstDataCol="1"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x="1"/>
        <item x="2"/>
        <item x="3"/>
        <item x="4"/>
        <item x="5"/>
        <item x="6"/>
        <item x="7"/>
        <item m="1" x="12"/>
        <item m="1" x="14"/>
        <item x="10"/>
        <item x="11"/>
        <item m="1" x="13"/>
        <item x="8"/>
        <item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2">
    <pageField fld="126" item="0" hier="-1"/>
    <pageField fld="1" item="1"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1B00-000003000000}" name="PivotTable4"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L4:L5" firstHeaderRow="1" firstDataRow="1" firstDataCol="1"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x="1"/>
        <item x="2"/>
        <item x="3"/>
        <item x="4"/>
        <item x="5"/>
        <item x="6"/>
        <item x="7"/>
        <item m="1" x="12"/>
        <item m="1" x="14"/>
        <item x="10"/>
        <item x="11"/>
        <item m="1" x="13"/>
        <item x="8"/>
        <item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2">
    <pageField fld="126" item="0" hier="-1"/>
    <pageField fld="1" item="1"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1B00-000002000000}" name="PivotTable3"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U4:U5" firstHeaderRow="1" firstDataRow="1" firstDataCol="1"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axis="axisRow" compact="0" outline="0" showAll="0">
      <items count="16">
        <item x="1"/>
        <item x="2"/>
        <item x="0"/>
        <item x="7"/>
        <item x="5"/>
        <item x="3"/>
        <item x="12"/>
        <item x="6"/>
        <item x="4"/>
        <item x="8"/>
        <item m="1" x="13"/>
        <item m="1" x="14"/>
        <item x="9"/>
        <item x="10"/>
        <item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7"/>
  </rowFields>
  <rowItems count="1">
    <i>
      <x/>
    </i>
  </rowItems>
  <colItems count="1">
    <i/>
  </colItems>
  <pageFields count="2">
    <pageField fld="126" item="0" hier="-1"/>
    <pageField fld="1" item="1"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1B00-000001000000}" name="PivotTable2"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G4:G5" firstHeaderRow="1" firstDataRow="1" firstDataCol="1"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x="1"/>
        <item x="2"/>
        <item x="3"/>
        <item x="4"/>
        <item x="5"/>
        <item x="6"/>
        <item x="7"/>
        <item m="1" x="12"/>
        <item m="1" x="14"/>
        <item x="10"/>
        <item x="11"/>
        <item m="1" x="13"/>
        <item x="8"/>
        <item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2">
    <pageField fld="126" item="0" hier="-1"/>
    <pageField fld="1" item="1"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1B00-000000000000}" name="PivotTable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Q4:Q5" firstHeaderRow="1" firstDataRow="1" firstDataCol="1"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16">
        <item x="0"/>
        <item x="1"/>
        <item x="3"/>
        <item x="2"/>
        <item x="8"/>
        <item x="10"/>
        <item x="9"/>
        <item x="7"/>
        <item x="11"/>
        <item x="4"/>
        <item x="5"/>
        <item x="6"/>
        <item x="12"/>
        <item m="1" x="13"/>
        <item m="1" x="1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6"/>
  </rowFields>
  <rowItems count="1">
    <i>
      <x v="1"/>
    </i>
  </rowItems>
  <colItems count="1">
    <i/>
  </colItems>
  <pageFields count="2">
    <pageField fld="126" item="0" hier="-1"/>
    <pageField fld="1" item="1"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0000000}" name="表格1_3" displayName="表格1_3" ref="A1:E29" totalsRowShown="0" headerRowDxfId="526" headerRowCellStyle="常规 10">
  <autoFilter ref="A1:E29" xr:uid="{00000000-0009-0000-0100-000008000000}"/>
  <tableColumns count="5">
    <tableColumn id="1" xr3:uid="{00000000-0010-0000-0000-000001000000}" name="範本內容"/>
    <tableColumn id="2" xr3:uid="{00000000-0010-0000-0000-000002000000}" name="填寫內容" dataDxfId="525" dataCellStyle="常规 13 2"/>
    <tableColumn id="3" xr3:uid="{00000000-0010-0000-0000-000003000000}" name="填寫要求" dataDxfId="524" dataCellStyle="常规 13 2"/>
    <tableColumn id="4" xr3:uid="{00000000-0010-0000-0000-000004000000}" name="取值範圍"/>
    <tableColumn id="5" xr3:uid="{00000000-0010-0000-0000-000005000000}" name="範例"/>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1000000}" name="表格22" displayName="表格22" ref="A1:D11" totalsRowShown="0" headerRowDxfId="523" dataDxfId="522" headerRowCellStyle="常规 3 3">
  <autoFilter ref="A1:D11" xr:uid="{00000000-0009-0000-0100-000016000000}"/>
  <tableColumns count="4">
    <tableColumn id="1" xr3:uid="{00000000-0010-0000-0100-000001000000}" name="錯誤代碼" dataDxfId="521"/>
    <tableColumn id="2" xr3:uid="{00000000-0010-0000-0100-000002000000}" name="問題描述" dataDxfId="520"/>
    <tableColumn id="3" xr3:uid="{00000000-0010-0000-0100-000003000000}" name="建議處理方式" dataDxfId="519"/>
    <tableColumn id="4" xr3:uid="{00000000-0010-0000-0100-000004000000}" name="Level" dataDxfId="518"/>
  </tableColumns>
  <tableStyleInfo name="TableStyleMedium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2000000}" name="tblParamSetting" displayName="tblParamSetting" ref="A1:D19" totalsRowShown="0" headerRowDxfId="517" headerRowBorderDxfId="516" tableBorderDxfId="515">
  <autoFilter ref="A1:D19" xr:uid="{00000000-0009-0000-0100-000009000000}">
    <filterColumn colId="0" hiddenButton="1"/>
    <filterColumn colId="1" hiddenButton="1"/>
  </autoFilter>
  <tableColumns count="4">
    <tableColumn id="1" xr3:uid="{00000000-0010-0000-0200-000001000000}" name="Parameter Name" dataDxfId="514"/>
    <tableColumn id="2" xr3:uid="{00000000-0010-0000-0200-000002000000}" name="Parameter Value" dataDxfId="513"/>
    <tableColumn id="3" xr3:uid="{00000000-0010-0000-0200-000003000000}" name="Comment" dataDxfId="512"/>
    <tableColumn id="4" xr3:uid="{00000000-0010-0000-0200-000004000000}" name="Sample" dataDxfId="511"/>
  </tableColumns>
  <tableStyleInfo name="TableStyleLight1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3000000}" name="tblSQLParam242261" displayName="tblSQLParam242261" ref="T1:AA130" totalsRowShown="0" headerRowDxfId="510">
  <autoFilter ref="T1:AA130" xr:uid="{00000000-0009-0000-0100-00000A000000}"/>
  <tableColumns count="8">
    <tableColumn id="1" xr3:uid="{00000000-0010-0000-0300-000001000000}" name="Code"/>
    <tableColumn id="2" xr3:uid="{00000000-0010-0000-0300-000002000000}" name="Description"/>
    <tableColumn id="3" xr3:uid="{00000000-0010-0000-0300-000003000000}" name="Example"/>
    <tableColumn id="4" xr3:uid="{00000000-0010-0000-0300-000004000000}" name="Domain"/>
    <tableColumn id="5" xr3:uid="{00000000-0010-0000-0300-000005000000}" name="Default Value"/>
    <tableColumn id="6" xr3:uid="{00000000-0010-0000-0300-000006000000}" name="Type"/>
    <tableColumn id="7" xr3:uid="{00000000-0010-0000-0300-000007000000}" name="Scope"/>
    <tableColumn id="8" xr3:uid="{00000000-0010-0000-0300-000008000000}" name="Status"/>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Status" displayName="Status" ref="BT1:BX40" totalsRowShown="0">
  <autoFilter ref="BT1:BX40" xr:uid="{00000000-0009-0000-0100-000001000000}"/>
  <tableColumns count="5">
    <tableColumn id="5" xr3:uid="{00000000-0010-0000-0400-000005000000}" name="Domain" dataDxfId="508"/>
    <tableColumn id="1" xr3:uid="{00000000-0010-0000-0400-000001000000}" name="Status-Lastupd" dataDxfId="507"/>
    <tableColumn id="2" xr3:uid="{00000000-0010-0000-0400-000002000000}" name="ErrMessage"/>
    <tableColumn id="3" xr3:uid="{00000000-0010-0000-0400-000003000000}" name="資料備註"/>
    <tableColumn id="4" xr3:uid="{00000000-0010-0000-0400-000004000000}" name="合計"/>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表格5" displayName="表格5" ref="BK5:BO12" totalsRowCount="1">
  <autoFilter ref="BK5:BO11" xr:uid="{00000000-0009-0000-0100-000005000000}"/>
  <tableColumns count="5">
    <tableColumn id="1" xr3:uid="{00000000-0010-0000-0500-000001000000}" name="欄1"/>
    <tableColumn id="2" xr3:uid="{00000000-0010-0000-0500-000002000000}" name="欄2"/>
    <tableColumn id="3" xr3:uid="{00000000-0010-0000-0500-000003000000}" name="欄3">
      <calculatedColumnFormula>BF6</calculatedColumnFormula>
    </tableColumn>
    <tableColumn id="4" xr3:uid="{00000000-0010-0000-0500-000004000000}" name="欄4">
      <calculatedColumnFormula>BG6</calculatedColumnFormula>
    </tableColumn>
    <tableColumn id="5" xr3:uid="{00000000-0010-0000-0500-000005000000}" name="欄5">
      <calculatedColumnFormula>BH6</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表格6" displayName="表格6" ref="A1:C11" totalsRowShown="0">
  <autoFilter ref="A1:C11" xr:uid="{00000000-0009-0000-0100-000006000000}"/>
  <tableColumns count="3">
    <tableColumn id="1" xr3:uid="{00000000-0010-0000-0600-000001000000}" name="Agenda"/>
    <tableColumn id="2" xr3:uid="{00000000-0010-0000-0600-000002000000}" name="Description"/>
    <tableColumn id="3" xr3:uid="{00000000-0010-0000-0600-000003000000}" name="Usag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7000000}" name="表格11" displayName="表格11" ref="CV1:CZ891" totalsRowShown="0" headerRowDxfId="506">
  <tableColumns count="5">
    <tableColumn id="1" xr3:uid="{00000000-0010-0000-0700-000001000000}" name="Domain"/>
    <tableColumn id="2" xr3:uid="{00000000-0010-0000-0700-000002000000}" name="Object"/>
    <tableColumn id="3" xr3:uid="{00000000-0010-0000-0700-000003000000}" name="Item"/>
    <tableColumn id="4" xr3:uid="{00000000-0010-0000-0700-000004000000}" name="LastUpdate" dataDxfId="505"/>
    <tableColumn id="5" xr3:uid="{00000000-0010-0000-0700-000005000000}" name="CurrentMatchFlag" dataDxfId="50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8000000}" name="表格12" displayName="表格12" ref="DE1:DF4" totalsRowShown="0">
  <autoFilter ref="DE1:DF4" xr:uid="{00000000-0009-0000-0100-00000C000000}"/>
  <tableColumns count="2">
    <tableColumn id="1" xr3:uid="{00000000-0010-0000-0800-000001000000}" name="Object"/>
    <tableColumn id="2" xr3:uid="{00000000-0010-0000-0800-000002000000}" name="Offset" dataDxfId="503">
      <calculatedColumnFormula>表格12[[#This Row],[Object]]&amp;"!"&amp;"B:B"</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9000000}" name="表格15" displayName="表格15" ref="V6:Z510" totalsRowShown="0" headerRowDxfId="180">
  <tableColumns count="5">
    <tableColumn id="1" xr3:uid="{00000000-0010-0000-0900-000001000000}" name="SNAPDATE" dataDxfId="179"/>
    <tableColumn id="2" xr3:uid="{00000000-0010-0000-0900-000002000000}" name="負責領域1" dataDxfId="178"/>
    <tableColumn id="3" xr3:uid="{00000000-0010-0000-0900-000003000000}" name="層級" dataDxfId="177"/>
    <tableColumn id="4" xr3:uid="{00000000-0010-0000-0900-000004000000}" name="資料表" dataDxfId="176"/>
    <tableColumn id="5" xr3:uid="{00000000-0010-0000-0900-000005000000}" name="資料項" dataDxfId="17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A000000}" name="表格20" displayName="表格20" ref="BC2:BD8" totalsRowShown="0" headerRowDxfId="174" dataDxfId="173">
  <autoFilter ref="BC2:BD8" xr:uid="{00000000-0009-0000-0100-000014000000}"/>
  <tableColumns count="2">
    <tableColumn id="1" xr3:uid="{00000000-0010-0000-0A00-000001000000}" name="Legend" dataDxfId="172"/>
    <tableColumn id="2" xr3:uid="{00000000-0010-0000-0A00-000002000000}" name="Value" dataDxfId="17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B000000}" name="表格21" displayName="表格21" ref="A1:C10" totalsRowShown="0" dataDxfId="170">
  <autoFilter ref="A1:C10" xr:uid="{00000000-0009-0000-0100-000015000000}"/>
  <tableColumns count="3">
    <tableColumn id="1" xr3:uid="{00000000-0010-0000-0B00-000001000000}" name="Agenda" dataDxfId="169"/>
    <tableColumn id="2" xr3:uid="{00000000-0010-0000-0B00-000002000000}" name="Purpose" dataDxfId="168"/>
    <tableColumn id="3" xr3:uid="{00000000-0010-0000-0B00-000003000000}" name="Timing" dataDxfId="167"/>
  </tableColumns>
  <tableStyleInfo name="TableStyleMedium16"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95FBB7E-141A-4068-A65C-AABECFB8F315}" name="表格2127" displayName="表格2127" ref="A1:C10" totalsRowShown="0" dataDxfId="132">
  <autoFilter ref="A1:C10" xr:uid="{995FBB7E-141A-4068-A65C-AABECFB8F315}"/>
  <tableColumns count="3">
    <tableColumn id="1" xr3:uid="{19EF1445-2931-4C7E-955E-74932ABDCF67}" name="Agenda" dataDxfId="131"/>
    <tableColumn id="2" xr3:uid="{F95A74C5-3E7D-4B38-A80F-2BFB7B5A524E}" name="Purpose" dataDxfId="130"/>
    <tableColumn id="3" xr3:uid="{BE2EB384-0916-47BD-A271-B171326DBE91}" name="Timing" dataDxfId="129"/>
  </tableColumns>
  <tableStyleInfo name="TableStyleMedium16"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C000000}" name="表格7" displayName="表格7" ref="A1:M107" totalsRowShown="0" dataDxfId="36">
  <autoFilter ref="A1:M107" xr:uid="{00000000-0009-0000-0100-000007000000}">
    <filterColumn colId="12">
      <filters>
        <filter val="Y"/>
      </filters>
    </filterColumn>
  </autoFilter>
  <sortState xmlns:xlrd2="http://schemas.microsoft.com/office/spreadsheetml/2017/richdata2" ref="A2:M107">
    <sortCondition ref="A1:A107"/>
  </sortState>
  <tableColumns count="13">
    <tableColumn id="1" xr3:uid="{00000000-0010-0000-0C00-000001000000}" name="Name" dataDxfId="35"/>
    <tableColumn id="2" xr3:uid="{00000000-0010-0000-0C00-000002000000}" name="Artifact Type" dataDxfId="34"/>
    <tableColumn id="3" xr3:uid="{00000000-0010-0000-0C00-000003000000}" name="Category" dataDxfId="33"/>
    <tableColumn id="4" xr3:uid="{00000000-0010-0000-0C00-000004000000}" name="Description" dataDxfId="32"/>
    <tableColumn id="5" xr3:uid="{00000000-0010-0000-0C00-000005000000}" name="Tags" dataDxfId="31"/>
    <tableColumn id="6" xr3:uid="{00000000-0010-0000-0C00-000006000000}" name="Classifications" dataDxfId="30"/>
    <tableColumn id="7" xr3:uid="{00000000-0010-0000-0C00-000007000000}" name="Stewards" dataDxfId="29"/>
    <tableColumn id="8" xr3:uid="{00000000-0010-0000-0C00-000008000000}" name="Related Terms" dataDxfId="28"/>
    <tableColumn id="9" xr3:uid="{00000000-0010-0000-0C00-000009000000}" name="Business Start" dataDxfId="27"/>
    <tableColumn id="10" xr3:uid="{00000000-0010-0000-0C00-00000A000000}" name="Business End" dataDxfId="26"/>
    <tableColumn id="11" xr3:uid="{00000000-0010-0000-0C00-00000B000000}" name="Secondary Categories" dataDxfId="25"/>
    <tableColumn id="12" xr3:uid="{00000000-0010-0000-0C00-00000C000000}" name="Parent Data Class" dataDxfId="24"/>
    <tableColumn id="13" xr3:uid="{00000000-0010-0000-0C00-00000D000000}" name="Status" dataDxfId="2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D000000}" name="表格4" displayName="表格4" ref="X1:Z25" totalsRowShown="0">
  <autoFilter ref="X1:Z25" xr:uid="{00000000-0009-0000-0100-000004000000}"/>
  <tableColumns count="3">
    <tableColumn id="1" xr3:uid="{00000000-0010-0000-0D00-000001000000}" name="Role"/>
    <tableColumn id="2" xr3:uid="{00000000-0010-0000-0D00-000002000000}" name="Domain" dataDxfId="22"/>
    <tableColumn id="3" xr3:uid="{00000000-0010-0000-0D00-000003000000}" name="Nam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E000000}" name="表格4_15" displayName="表格4_15" ref="X1:Z25" totalsRowShown="0">
  <autoFilter ref="X1:Z25" xr:uid="{00000000-0009-0000-0100-00000E000000}"/>
  <tableColumns count="3">
    <tableColumn id="1" xr3:uid="{00000000-0010-0000-0E00-000001000000}" name="Role"/>
    <tableColumn id="2" xr3:uid="{00000000-0010-0000-0E00-000002000000}" name="Domain" dataDxfId="21"/>
    <tableColumn id="3" xr3:uid="{00000000-0010-0000-0E00-000003000000}" name="Nam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F000000}" name="tblVersion" displayName="tblVersion" ref="A1:B20" totalsRowShown="0" headerRowDxfId="15" dataDxfId="14">
  <tableColumns count="2">
    <tableColumn id="1" xr3:uid="{00000000-0010-0000-0F00-000001000000}" name="MergeFile-Version" dataDxfId="13"/>
    <tableColumn id="2" xr3:uid="{00000000-0010-0000-0F00-000002000000}" name="Running Model" dataDxfId="12"/>
  </tableColumns>
  <tableStyleInfo name="TableStyleLight1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0000000}" name="tblParamList" displayName="tblParamList" ref="P1:V26" totalsRowShown="0" headerRowDxfId="11" dataDxfId="10">
  <autoFilter ref="P1:V26" xr:uid="{00000000-0009-0000-0100-000003000000}"/>
  <tableColumns count="7">
    <tableColumn id="1" xr3:uid="{00000000-0010-0000-1000-000001000000}" name="Parameter LOV" dataDxfId="9"/>
    <tableColumn id="2" xr3:uid="{00000000-0010-0000-1000-000002000000}" name="Description" dataDxfId="8"/>
    <tableColumn id="4" xr3:uid="{00000000-0010-0000-1000-000004000000}" name="Example" dataDxfId="7"/>
    <tableColumn id="3" xr3:uid="{00000000-0010-0000-1000-000003000000}" name="Domain" dataDxfId="6"/>
    <tableColumn id="6" xr3:uid="{00000000-0010-0000-1000-000006000000}" name="Default Value" dataDxfId="5"/>
    <tableColumn id="7" xr3:uid="{00000000-0010-0000-1000-000007000000}" name="Type" dataDxfId="4"/>
    <tableColumn id="8" xr3:uid="{00000000-0010-0000-1000-000008000000}" name="Scope" dataDxfId="3"/>
  </tableColumns>
  <tableStyleInfo name="TableStyleMedium11"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1000000}" name="tblDomain" displayName="tblDomain" ref="F1:F19" totalsRowShown="0" headerRowDxfId="2" dataDxfId="1">
  <autoFilter ref="F1:F19" xr:uid="{00000000-0009-0000-0100-00000D000000}"/>
  <tableColumns count="1">
    <tableColumn id="1" xr3:uid="{00000000-0010-0000-1100-000001000000}" name="Domain" dataDxfId="0"/>
  </tableColumns>
  <tableStyleInfo name="TableStyleMedium2"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1" dT="2021-02-18T06:08:19.39" personId="{9B53D3D6-D43F-4669-BEE5-855603E9E2AF}" id="{4B1941AF-4AE5-4AD3-90F1-BFF07AAE0B48}">
    <text>俗稱</text>
  </threadedComment>
  <threadedComment ref="V1" dT="2021-02-18T06:06:37.16" personId="{9B53D3D6-D43F-4669-BEE5-855603E9E2AF}" id="{5B837933-0D10-49E8-8C95-EEAF1DB81809}">
    <text>系統欄位名稱</text>
  </threadedComment>
</ThreadedComments>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table" Target="../tables/table7.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table" Target="../tables/table6.xml"/><Relationship Id="rId2" Type="http://schemas.openxmlformats.org/officeDocument/2006/relationships/pivotTable" Target="../pivotTables/pivotTable2.xml"/><Relationship Id="rId16" Type="http://schemas.openxmlformats.org/officeDocument/2006/relationships/comments" Target="../comments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table" Target="../tables/table5.xml"/><Relationship Id="rId5" Type="http://schemas.openxmlformats.org/officeDocument/2006/relationships/pivotTable" Target="../pivotTables/pivotTable5.xml"/><Relationship Id="rId15" Type="http://schemas.openxmlformats.org/officeDocument/2006/relationships/table" Target="../tables/table9.xml"/><Relationship Id="rId10" Type="http://schemas.openxmlformats.org/officeDocument/2006/relationships/vmlDrawing" Target="../drawings/vmlDrawing6.vml"/><Relationship Id="rId4" Type="http://schemas.openxmlformats.org/officeDocument/2006/relationships/pivotTable" Target="../pivotTables/pivotTable4.xml"/><Relationship Id="rId9" Type="http://schemas.openxmlformats.org/officeDocument/2006/relationships/printerSettings" Target="../printerSettings/printerSettings10.bin"/><Relationship Id="rId14"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5.xml.rels><?xml version="1.0" encoding="UTF-8" standalone="yes"?>
<Relationships xmlns="http://schemas.openxmlformats.org/package/2006/relationships"><Relationship Id="rId8" Type="http://schemas.openxmlformats.org/officeDocument/2006/relationships/pivotTable" Target="../pivotTables/pivotTable17.xml"/><Relationship Id="rId13" Type="http://schemas.openxmlformats.org/officeDocument/2006/relationships/table" Target="../tables/table11.xml"/><Relationship Id="rId3" Type="http://schemas.openxmlformats.org/officeDocument/2006/relationships/pivotTable" Target="../pivotTables/pivotTable12.xml"/><Relationship Id="rId7" Type="http://schemas.openxmlformats.org/officeDocument/2006/relationships/pivotTable" Target="../pivotTables/pivotTable16.xml"/><Relationship Id="rId12" Type="http://schemas.openxmlformats.org/officeDocument/2006/relationships/table" Target="../tables/table10.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pivotTable" Target="../pivotTables/pivotTable15.xml"/><Relationship Id="rId11" Type="http://schemas.openxmlformats.org/officeDocument/2006/relationships/drawing" Target="../drawings/drawing2.xml"/><Relationship Id="rId5" Type="http://schemas.openxmlformats.org/officeDocument/2006/relationships/pivotTable" Target="../pivotTables/pivotTable14.xml"/><Relationship Id="rId10" Type="http://schemas.openxmlformats.org/officeDocument/2006/relationships/printerSettings" Target="../printerSettings/printerSettings12.bin"/><Relationship Id="rId4" Type="http://schemas.openxmlformats.org/officeDocument/2006/relationships/pivotTable" Target="../pivotTables/pivotTable13.xml"/><Relationship Id="rId9" Type="http://schemas.openxmlformats.org/officeDocument/2006/relationships/pivotTable" Target="../pivotTables/pivotTable18.xml"/><Relationship Id="rId14"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ivotTable" Target="../pivotTables/pivotTable19.xm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20.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1.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14.bin"/><Relationship Id="rId6" Type="http://schemas.microsoft.com/office/2017/10/relationships/threadedComment" Target="../threadedComments/threadedComment1.xml"/><Relationship Id="rId5" Type="http://schemas.openxmlformats.org/officeDocument/2006/relationships/comments" Target="../comments6.xml"/><Relationship Id="rId4"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22.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23.xm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2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25.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26.xml"/></Relationships>
</file>

<file path=xl/worksheets/_rels/sheet28.xml.rels><?xml version="1.0" encoding="UTF-8" standalone="yes"?>
<Relationships xmlns="http://schemas.openxmlformats.org/package/2006/relationships"><Relationship Id="rId3" Type="http://schemas.openxmlformats.org/officeDocument/2006/relationships/pivotTable" Target="../pivotTables/pivotTable29.xml"/><Relationship Id="rId2" Type="http://schemas.openxmlformats.org/officeDocument/2006/relationships/pivotTable" Target="../pivotTables/pivotTable28.xml"/><Relationship Id="rId1" Type="http://schemas.openxmlformats.org/officeDocument/2006/relationships/pivotTable" Target="../pivotTables/pivotTable27.xml"/><Relationship Id="rId5" Type="http://schemas.openxmlformats.org/officeDocument/2006/relationships/table" Target="../tables/table15.xml"/><Relationship Id="rId4" Type="http://schemas.openxmlformats.org/officeDocument/2006/relationships/pivotTable" Target="../pivotTables/pivotTable30.xml"/></Relationships>
</file>

<file path=xl/worksheets/_rels/sheet29.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5" Type="http://schemas.openxmlformats.org/officeDocument/2006/relationships/table" Target="../tables/table16.xml"/><Relationship Id="rId4" Type="http://schemas.openxmlformats.org/officeDocument/2006/relationships/pivotTable" Target="../pivotTables/pivotTable34.xml"/></Relationships>
</file>

<file path=xl/worksheets/_rels/sheet30.xml.rels><?xml version="1.0" encoding="UTF-8" standalone="yes"?>
<Relationships xmlns="http://schemas.openxmlformats.org/package/2006/relationships"><Relationship Id="rId13" Type="http://schemas.openxmlformats.org/officeDocument/2006/relationships/hyperlink" Target="mailto:York.HE.Kuo@ibm.com" TargetMode="External"/><Relationship Id="rId18" Type="http://schemas.openxmlformats.org/officeDocument/2006/relationships/hyperlink" Target="mailto:Flora.Po@ibm.com" TargetMode="External"/><Relationship Id="rId26" Type="http://schemas.openxmlformats.org/officeDocument/2006/relationships/hyperlink" Target="mailto:kyle.wei@ibm.com" TargetMode="External"/><Relationship Id="rId39" Type="http://schemas.openxmlformats.org/officeDocument/2006/relationships/hyperlink" Target="mailto:fan.gang@inventec.com" TargetMode="External"/><Relationship Id="rId21" Type="http://schemas.openxmlformats.org/officeDocument/2006/relationships/hyperlink" Target="mailto:web.jesse@gmail.com" TargetMode="External"/><Relationship Id="rId34" Type="http://schemas.openxmlformats.org/officeDocument/2006/relationships/hyperlink" Target="mailto:&#160;chiou.iris@inventec.com" TargetMode="External"/><Relationship Id="rId42" Type="http://schemas.openxmlformats.org/officeDocument/2006/relationships/hyperlink" Target="mailto:Wang.Carol@inventec.com" TargetMode="External"/><Relationship Id="rId47" Type="http://schemas.openxmlformats.org/officeDocument/2006/relationships/hyperlink" Target="mailto:Tsai.Jack@inventec.com" TargetMode="External"/><Relationship Id="rId50" Type="http://schemas.openxmlformats.org/officeDocument/2006/relationships/hyperlink" Target="mailto:chen.albertyc@inventec.com" TargetMode="External"/><Relationship Id="rId55" Type="http://schemas.openxmlformats.org/officeDocument/2006/relationships/printerSettings" Target="../printerSettings/printerSettings17.bin"/><Relationship Id="rId7" Type="http://schemas.openxmlformats.org/officeDocument/2006/relationships/hyperlink" Target="mailto:Foster.Yo@ibm.com" TargetMode="External"/><Relationship Id="rId2" Type="http://schemas.openxmlformats.org/officeDocument/2006/relationships/hyperlink" Target="mailto:susanh@tw.ibm.com" TargetMode="External"/><Relationship Id="rId16" Type="http://schemas.openxmlformats.org/officeDocument/2006/relationships/hyperlink" Target="mailto:Belle.YJ.Lin@ibm.com" TargetMode="External"/><Relationship Id="rId29" Type="http://schemas.openxmlformats.org/officeDocument/2006/relationships/hyperlink" Target="mailto:wu.ivan@inventec.com" TargetMode="External"/><Relationship Id="rId11" Type="http://schemas.openxmlformats.org/officeDocument/2006/relationships/hyperlink" Target="mailto:hsiehmj@tw.ibm.com" TargetMode="External"/><Relationship Id="rId24" Type="http://schemas.openxmlformats.org/officeDocument/2006/relationships/hyperlink" Target="mailto:yvonne.yf.chiu@ibm.com" TargetMode="External"/><Relationship Id="rId32" Type="http://schemas.openxmlformats.org/officeDocument/2006/relationships/hyperlink" Target="mailto:yen.jerry@inventec.com" TargetMode="External"/><Relationship Id="rId37" Type="http://schemas.openxmlformats.org/officeDocument/2006/relationships/hyperlink" Target="mailto:Chen.Chih-yuan@inventec.com" TargetMode="External"/><Relationship Id="rId40" Type="http://schemas.openxmlformats.org/officeDocument/2006/relationships/hyperlink" Target="mailto:wang.ian@inventec.com" TargetMode="External"/><Relationship Id="rId45" Type="http://schemas.openxmlformats.org/officeDocument/2006/relationships/hyperlink" Target="mailto:Annie.Yang@ibm.com" TargetMode="External"/><Relationship Id="rId53" Type="http://schemas.openxmlformats.org/officeDocument/2006/relationships/hyperlink" Target="mailto:wu.gary@inventec.com" TargetMode="External"/><Relationship Id="rId5" Type="http://schemas.openxmlformats.org/officeDocument/2006/relationships/hyperlink" Target="mailto:Bucky.YH.Lee@ibm.com" TargetMode="External"/><Relationship Id="rId10" Type="http://schemas.openxmlformats.org/officeDocument/2006/relationships/hyperlink" Target="mailto:anlinda@tw.ibm.com" TargetMode="External"/><Relationship Id="rId19" Type="http://schemas.openxmlformats.org/officeDocument/2006/relationships/hyperlink" Target="mailto:jacob.lee@ibm.com" TargetMode="External"/><Relationship Id="rId31" Type="http://schemas.openxmlformats.org/officeDocument/2006/relationships/hyperlink" Target="mailto:feng.nicole@inventec.com" TargetMode="External"/><Relationship Id="rId44" Type="http://schemas.openxmlformats.org/officeDocument/2006/relationships/hyperlink" Target="mailto:chen.albertyc@inventec.com" TargetMode="External"/><Relationship Id="rId52" Type="http://schemas.openxmlformats.org/officeDocument/2006/relationships/hyperlink" Target="mailto:liang.sharon@inventec.com" TargetMode="External"/><Relationship Id="rId4" Type="http://schemas.openxmlformats.org/officeDocument/2006/relationships/hyperlink" Target="mailto:Ario.Chen@ibm.com" TargetMode="External"/><Relationship Id="rId9" Type="http://schemas.openxmlformats.org/officeDocument/2006/relationships/hyperlink" Target="mailto:jennchen@tw.ibm.com" TargetMode="External"/><Relationship Id="rId14" Type="http://schemas.openxmlformats.org/officeDocument/2006/relationships/hyperlink" Target="mailto:jennyc@tw.ibm.com" TargetMode="External"/><Relationship Id="rId22" Type="http://schemas.openxmlformats.org/officeDocument/2006/relationships/hyperlink" Target="mailto:yuyunpin@gmail.com" TargetMode="External"/><Relationship Id="rId27" Type="http://schemas.openxmlformats.org/officeDocument/2006/relationships/hyperlink" Target="mailto:lin.vincent@inventec.com" TargetMode="External"/><Relationship Id="rId30" Type="http://schemas.openxmlformats.org/officeDocument/2006/relationships/hyperlink" Target="mailto:Jeremy.Chiang@ibm.com" TargetMode="External"/><Relationship Id="rId35" Type="http://schemas.openxmlformats.org/officeDocument/2006/relationships/hyperlink" Target="mailto:&#160;yang.kenneth@inventec.com" TargetMode="External"/><Relationship Id="rId43" Type="http://schemas.openxmlformats.org/officeDocument/2006/relationships/hyperlink" Target="mailto:guo.gui-long@inventec.com" TargetMode="External"/><Relationship Id="rId48" Type="http://schemas.openxmlformats.org/officeDocument/2006/relationships/hyperlink" Target="mailto:chen.rex@inventec.com" TargetMode="External"/><Relationship Id="rId8" Type="http://schemas.openxmlformats.org/officeDocument/2006/relationships/hyperlink" Target="mailto:Irene.Lin@ibm.com" TargetMode="External"/><Relationship Id="rId51" Type="http://schemas.openxmlformats.org/officeDocument/2006/relationships/hyperlink" Target="mailto:wu.gary@inventec.com" TargetMode="External"/><Relationship Id="rId3" Type="http://schemas.openxmlformats.org/officeDocument/2006/relationships/hyperlink" Target="mailto:Anting.Teng@ibm.com" TargetMode="External"/><Relationship Id="rId12" Type="http://schemas.openxmlformats.org/officeDocument/2006/relationships/hyperlink" Target="mailto:winnielo@tw.ibm.com" TargetMode="External"/><Relationship Id="rId17" Type="http://schemas.openxmlformats.org/officeDocument/2006/relationships/hyperlink" Target="mailto:Lien.CL.Ku@ibm.com" TargetMode="External"/><Relationship Id="rId25" Type="http://schemas.openxmlformats.org/officeDocument/2006/relationships/hyperlink" Target="mailto:johnnyym@tw.ibm.com" TargetMode="External"/><Relationship Id="rId33" Type="http://schemas.openxmlformats.org/officeDocument/2006/relationships/hyperlink" Target="mailto:chiu.charles@inventec.com" TargetMode="External"/><Relationship Id="rId38" Type="http://schemas.openxmlformats.org/officeDocument/2006/relationships/hyperlink" Target="mailto:Tang.TomYW@inventec.com" TargetMode="External"/><Relationship Id="rId46" Type="http://schemas.openxmlformats.org/officeDocument/2006/relationships/hyperlink" Target="mailto:ma.vivian@inventec.com" TargetMode="External"/><Relationship Id="rId20" Type="http://schemas.openxmlformats.org/officeDocument/2006/relationships/hyperlink" Target="mailto:ashley.yh.lai@ibm.com" TargetMode="External"/><Relationship Id="rId41" Type="http://schemas.openxmlformats.org/officeDocument/2006/relationships/hyperlink" Target="mailto:Lai.Louis@inventec.com" TargetMode="External"/><Relationship Id="rId54" Type="http://schemas.openxmlformats.org/officeDocument/2006/relationships/hyperlink" Target="mailto:tsai.shang-ju@inventec.com" TargetMode="External"/><Relationship Id="rId1" Type="http://schemas.openxmlformats.org/officeDocument/2006/relationships/hyperlink" Target="mailto:jessewei@tw.ibm.com" TargetMode="External"/><Relationship Id="rId6" Type="http://schemas.openxmlformats.org/officeDocument/2006/relationships/hyperlink" Target="mailto:cathyl@tw.ibm.com" TargetMode="External"/><Relationship Id="rId15" Type="http://schemas.openxmlformats.org/officeDocument/2006/relationships/hyperlink" Target="mailto:yunpinyu@ibm.com" TargetMode="External"/><Relationship Id="rId23" Type="http://schemas.openxmlformats.org/officeDocument/2006/relationships/hyperlink" Target="mailto:chenhank@tw.ibm.com" TargetMode="External"/><Relationship Id="rId28" Type="http://schemas.openxmlformats.org/officeDocument/2006/relationships/hyperlink" Target="mailto:lin.george@inventec.com" TargetMode="External"/><Relationship Id="rId36" Type="http://schemas.openxmlformats.org/officeDocument/2006/relationships/hyperlink" Target="mailto:&#160;chen.ch@inventec.com" TargetMode="External"/><Relationship Id="rId49" Type="http://schemas.openxmlformats.org/officeDocument/2006/relationships/hyperlink" Target="mailto:hsieh.nydia@inventec.com"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customProperty" Target="../customProperty7.bin"/><Relationship Id="rId1" Type="http://schemas.openxmlformats.org/officeDocument/2006/relationships/printerSettings" Target="../printerSettings/printerSettings18.bin"/><Relationship Id="rId6" Type="http://schemas.openxmlformats.org/officeDocument/2006/relationships/comments" Target="../comments7.xml"/><Relationship Id="rId5" Type="http://schemas.openxmlformats.org/officeDocument/2006/relationships/table" Target="../tables/table18.xml"/><Relationship Id="rId4" Type="http://schemas.openxmlformats.org/officeDocument/2006/relationships/table" Target="../tables/table17.xml"/></Relationships>
</file>

<file path=xl/worksheets/_rels/sheet32.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printerSettings" Target="../printerSettings/printerSettings19.bin"/><Relationship Id="rId1" Type="http://schemas.openxmlformats.org/officeDocument/2006/relationships/hyperlink" Target="mailto:wu.gary@inventec.com" TargetMode="Externa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H25"/>
  <sheetViews>
    <sheetView topLeftCell="A17" zoomScale="85" zoomScaleNormal="85" workbookViewId="0">
      <selection activeCell="B35" sqref="B35"/>
    </sheetView>
  </sheetViews>
  <sheetFormatPr defaultColWidth="7.109375" defaultRowHeight="13.5"/>
  <cols>
    <col min="1" max="1" width="10.33203125" style="13" customWidth="1"/>
    <col min="2" max="2" width="25.109375" style="14" customWidth="1"/>
    <col min="3" max="3" width="22.44140625" style="14" customWidth="1"/>
    <col min="4" max="4" width="30.109375" style="14" customWidth="1"/>
    <col min="5" max="5" width="11.88671875" style="12" customWidth="1"/>
    <col min="6" max="6" width="12.88671875" style="12" customWidth="1"/>
    <col min="7" max="7" width="22.5546875" style="12" customWidth="1"/>
    <col min="8" max="8" width="32.33203125" style="12" customWidth="1"/>
    <col min="9" max="256" width="7.109375" style="12"/>
    <col min="257" max="257" width="7.109375" style="12" customWidth="1"/>
    <col min="258" max="258" width="13.33203125" style="12" customWidth="1"/>
    <col min="259" max="259" width="27.33203125" style="12" customWidth="1"/>
    <col min="260" max="260" width="26.5546875" style="12" customWidth="1"/>
    <col min="261" max="261" width="7.109375" style="12" customWidth="1"/>
    <col min="262" max="512" width="7.109375" style="12"/>
    <col min="513" max="513" width="7.109375" style="12" customWidth="1"/>
    <col min="514" max="514" width="13.33203125" style="12" customWidth="1"/>
    <col min="515" max="515" width="27.33203125" style="12" customWidth="1"/>
    <col min="516" max="516" width="26.5546875" style="12" customWidth="1"/>
    <col min="517" max="517" width="7.109375" style="12" customWidth="1"/>
    <col min="518" max="768" width="7.109375" style="12"/>
    <col min="769" max="769" width="7.109375" style="12" customWidth="1"/>
    <col min="770" max="770" width="13.33203125" style="12" customWidth="1"/>
    <col min="771" max="771" width="27.33203125" style="12" customWidth="1"/>
    <col min="772" max="772" width="26.5546875" style="12" customWidth="1"/>
    <col min="773" max="773" width="7.109375" style="12" customWidth="1"/>
    <col min="774" max="1024" width="7.109375" style="12"/>
    <col min="1025" max="1025" width="7.109375" style="12" customWidth="1"/>
    <col min="1026" max="1026" width="13.33203125" style="12" customWidth="1"/>
    <col min="1027" max="1027" width="27.33203125" style="12" customWidth="1"/>
    <col min="1028" max="1028" width="26.5546875" style="12" customWidth="1"/>
    <col min="1029" max="1029" width="7.109375" style="12" customWidth="1"/>
    <col min="1030" max="1280" width="7.109375" style="12"/>
    <col min="1281" max="1281" width="7.109375" style="12" customWidth="1"/>
    <col min="1282" max="1282" width="13.33203125" style="12" customWidth="1"/>
    <col min="1283" max="1283" width="27.33203125" style="12" customWidth="1"/>
    <col min="1284" max="1284" width="26.5546875" style="12" customWidth="1"/>
    <col min="1285" max="1285" width="7.109375" style="12" customWidth="1"/>
    <col min="1286" max="1536" width="7.109375" style="12"/>
    <col min="1537" max="1537" width="7.109375" style="12" customWidth="1"/>
    <col min="1538" max="1538" width="13.33203125" style="12" customWidth="1"/>
    <col min="1539" max="1539" width="27.33203125" style="12" customWidth="1"/>
    <col min="1540" max="1540" width="26.5546875" style="12" customWidth="1"/>
    <col min="1541" max="1541" width="7.109375" style="12" customWidth="1"/>
    <col min="1542" max="1792" width="7.109375" style="12"/>
    <col min="1793" max="1793" width="7.109375" style="12" customWidth="1"/>
    <col min="1794" max="1794" width="13.33203125" style="12" customWidth="1"/>
    <col min="1795" max="1795" width="27.33203125" style="12" customWidth="1"/>
    <col min="1796" max="1796" width="26.5546875" style="12" customWidth="1"/>
    <col min="1797" max="1797" width="7.109375" style="12" customWidth="1"/>
    <col min="1798" max="2048" width="7.109375" style="12"/>
    <col min="2049" max="2049" width="7.109375" style="12" customWidth="1"/>
    <col min="2050" max="2050" width="13.33203125" style="12" customWidth="1"/>
    <col min="2051" max="2051" width="27.33203125" style="12" customWidth="1"/>
    <col min="2052" max="2052" width="26.5546875" style="12" customWidth="1"/>
    <col min="2053" max="2053" width="7.109375" style="12" customWidth="1"/>
    <col min="2054" max="2304" width="7.109375" style="12"/>
    <col min="2305" max="2305" width="7.109375" style="12" customWidth="1"/>
    <col min="2306" max="2306" width="13.33203125" style="12" customWidth="1"/>
    <col min="2307" max="2307" width="27.33203125" style="12" customWidth="1"/>
    <col min="2308" max="2308" width="26.5546875" style="12" customWidth="1"/>
    <col min="2309" max="2309" width="7.109375" style="12" customWidth="1"/>
    <col min="2310" max="2560" width="7.109375" style="12"/>
    <col min="2561" max="2561" width="7.109375" style="12" customWidth="1"/>
    <col min="2562" max="2562" width="13.33203125" style="12" customWidth="1"/>
    <col min="2563" max="2563" width="27.33203125" style="12" customWidth="1"/>
    <col min="2564" max="2564" width="26.5546875" style="12" customWidth="1"/>
    <col min="2565" max="2565" width="7.109375" style="12" customWidth="1"/>
    <col min="2566" max="2816" width="7.109375" style="12"/>
    <col min="2817" max="2817" width="7.109375" style="12" customWidth="1"/>
    <col min="2818" max="2818" width="13.33203125" style="12" customWidth="1"/>
    <col min="2819" max="2819" width="27.33203125" style="12" customWidth="1"/>
    <col min="2820" max="2820" width="26.5546875" style="12" customWidth="1"/>
    <col min="2821" max="2821" width="7.109375" style="12" customWidth="1"/>
    <col min="2822" max="3072" width="7.109375" style="12"/>
    <col min="3073" max="3073" width="7.109375" style="12" customWidth="1"/>
    <col min="3074" max="3074" width="13.33203125" style="12" customWidth="1"/>
    <col min="3075" max="3075" width="27.33203125" style="12" customWidth="1"/>
    <col min="3076" max="3076" width="26.5546875" style="12" customWidth="1"/>
    <col min="3077" max="3077" width="7.109375" style="12" customWidth="1"/>
    <col min="3078" max="3328" width="7.109375" style="12"/>
    <col min="3329" max="3329" width="7.109375" style="12" customWidth="1"/>
    <col min="3330" max="3330" width="13.33203125" style="12" customWidth="1"/>
    <col min="3331" max="3331" width="27.33203125" style="12" customWidth="1"/>
    <col min="3332" max="3332" width="26.5546875" style="12" customWidth="1"/>
    <col min="3333" max="3333" width="7.109375" style="12" customWidth="1"/>
    <col min="3334" max="3584" width="7.109375" style="12"/>
    <col min="3585" max="3585" width="7.109375" style="12" customWidth="1"/>
    <col min="3586" max="3586" width="13.33203125" style="12" customWidth="1"/>
    <col min="3587" max="3587" width="27.33203125" style="12" customWidth="1"/>
    <col min="3588" max="3588" width="26.5546875" style="12" customWidth="1"/>
    <col min="3589" max="3589" width="7.109375" style="12" customWidth="1"/>
    <col min="3590" max="3840" width="7.109375" style="12"/>
    <col min="3841" max="3841" width="7.109375" style="12" customWidth="1"/>
    <col min="3842" max="3842" width="13.33203125" style="12" customWidth="1"/>
    <col min="3843" max="3843" width="27.33203125" style="12" customWidth="1"/>
    <col min="3844" max="3844" width="26.5546875" style="12" customWidth="1"/>
    <col min="3845" max="3845" width="7.109375" style="12" customWidth="1"/>
    <col min="3846" max="4096" width="7.109375" style="12"/>
    <col min="4097" max="4097" width="7.109375" style="12" customWidth="1"/>
    <col min="4098" max="4098" width="13.33203125" style="12" customWidth="1"/>
    <col min="4099" max="4099" width="27.33203125" style="12" customWidth="1"/>
    <col min="4100" max="4100" width="26.5546875" style="12" customWidth="1"/>
    <col min="4101" max="4101" width="7.109375" style="12" customWidth="1"/>
    <col min="4102" max="4352" width="7.109375" style="12"/>
    <col min="4353" max="4353" width="7.109375" style="12" customWidth="1"/>
    <col min="4354" max="4354" width="13.33203125" style="12" customWidth="1"/>
    <col min="4355" max="4355" width="27.33203125" style="12" customWidth="1"/>
    <col min="4356" max="4356" width="26.5546875" style="12" customWidth="1"/>
    <col min="4357" max="4357" width="7.109375" style="12" customWidth="1"/>
    <col min="4358" max="4608" width="7.109375" style="12"/>
    <col min="4609" max="4609" width="7.109375" style="12" customWidth="1"/>
    <col min="4610" max="4610" width="13.33203125" style="12" customWidth="1"/>
    <col min="4611" max="4611" width="27.33203125" style="12" customWidth="1"/>
    <col min="4612" max="4612" width="26.5546875" style="12" customWidth="1"/>
    <col min="4613" max="4613" width="7.109375" style="12" customWidth="1"/>
    <col min="4614" max="4864" width="7.109375" style="12"/>
    <col min="4865" max="4865" width="7.109375" style="12" customWidth="1"/>
    <col min="4866" max="4866" width="13.33203125" style="12" customWidth="1"/>
    <col min="4867" max="4867" width="27.33203125" style="12" customWidth="1"/>
    <col min="4868" max="4868" width="26.5546875" style="12" customWidth="1"/>
    <col min="4869" max="4869" width="7.109375" style="12" customWidth="1"/>
    <col min="4870" max="5120" width="7.109375" style="12"/>
    <col min="5121" max="5121" width="7.109375" style="12" customWidth="1"/>
    <col min="5122" max="5122" width="13.33203125" style="12" customWidth="1"/>
    <col min="5123" max="5123" width="27.33203125" style="12" customWidth="1"/>
    <col min="5124" max="5124" width="26.5546875" style="12" customWidth="1"/>
    <col min="5125" max="5125" width="7.109375" style="12" customWidth="1"/>
    <col min="5126" max="5376" width="7.109375" style="12"/>
    <col min="5377" max="5377" width="7.109375" style="12" customWidth="1"/>
    <col min="5378" max="5378" width="13.33203125" style="12" customWidth="1"/>
    <col min="5379" max="5379" width="27.33203125" style="12" customWidth="1"/>
    <col min="5380" max="5380" width="26.5546875" style="12" customWidth="1"/>
    <col min="5381" max="5381" width="7.109375" style="12" customWidth="1"/>
    <col min="5382" max="5632" width="7.109375" style="12"/>
    <col min="5633" max="5633" width="7.109375" style="12" customWidth="1"/>
    <col min="5634" max="5634" width="13.33203125" style="12" customWidth="1"/>
    <col min="5635" max="5635" width="27.33203125" style="12" customWidth="1"/>
    <col min="5636" max="5636" width="26.5546875" style="12" customWidth="1"/>
    <col min="5637" max="5637" width="7.109375" style="12" customWidth="1"/>
    <col min="5638" max="5888" width="7.109375" style="12"/>
    <col min="5889" max="5889" width="7.109375" style="12" customWidth="1"/>
    <col min="5890" max="5890" width="13.33203125" style="12" customWidth="1"/>
    <col min="5891" max="5891" width="27.33203125" style="12" customWidth="1"/>
    <col min="5892" max="5892" width="26.5546875" style="12" customWidth="1"/>
    <col min="5893" max="5893" width="7.109375" style="12" customWidth="1"/>
    <col min="5894" max="6144" width="7.109375" style="12"/>
    <col min="6145" max="6145" width="7.109375" style="12" customWidth="1"/>
    <col min="6146" max="6146" width="13.33203125" style="12" customWidth="1"/>
    <col min="6147" max="6147" width="27.33203125" style="12" customWidth="1"/>
    <col min="6148" max="6148" width="26.5546875" style="12" customWidth="1"/>
    <col min="6149" max="6149" width="7.109375" style="12" customWidth="1"/>
    <col min="6150" max="6400" width="7.109375" style="12"/>
    <col min="6401" max="6401" width="7.109375" style="12" customWidth="1"/>
    <col min="6402" max="6402" width="13.33203125" style="12" customWidth="1"/>
    <col min="6403" max="6403" width="27.33203125" style="12" customWidth="1"/>
    <col min="6404" max="6404" width="26.5546875" style="12" customWidth="1"/>
    <col min="6405" max="6405" width="7.109375" style="12" customWidth="1"/>
    <col min="6406" max="6656" width="7.109375" style="12"/>
    <col min="6657" max="6657" width="7.109375" style="12" customWidth="1"/>
    <col min="6658" max="6658" width="13.33203125" style="12" customWidth="1"/>
    <col min="6659" max="6659" width="27.33203125" style="12" customWidth="1"/>
    <col min="6660" max="6660" width="26.5546875" style="12" customWidth="1"/>
    <col min="6661" max="6661" width="7.109375" style="12" customWidth="1"/>
    <col min="6662" max="6912" width="7.109375" style="12"/>
    <col min="6913" max="6913" width="7.109375" style="12" customWidth="1"/>
    <col min="6914" max="6914" width="13.33203125" style="12" customWidth="1"/>
    <col min="6915" max="6915" width="27.33203125" style="12" customWidth="1"/>
    <col min="6916" max="6916" width="26.5546875" style="12" customWidth="1"/>
    <col min="6917" max="6917" width="7.109375" style="12" customWidth="1"/>
    <col min="6918" max="7168" width="7.109375" style="12"/>
    <col min="7169" max="7169" width="7.109375" style="12" customWidth="1"/>
    <col min="7170" max="7170" width="13.33203125" style="12" customWidth="1"/>
    <col min="7171" max="7171" width="27.33203125" style="12" customWidth="1"/>
    <col min="7172" max="7172" width="26.5546875" style="12" customWidth="1"/>
    <col min="7173" max="7173" width="7.109375" style="12" customWidth="1"/>
    <col min="7174" max="7424" width="7.109375" style="12"/>
    <col min="7425" max="7425" width="7.109375" style="12" customWidth="1"/>
    <col min="7426" max="7426" width="13.33203125" style="12" customWidth="1"/>
    <col min="7427" max="7427" width="27.33203125" style="12" customWidth="1"/>
    <col min="7428" max="7428" width="26.5546875" style="12" customWidth="1"/>
    <col min="7429" max="7429" width="7.109375" style="12" customWidth="1"/>
    <col min="7430" max="7680" width="7.109375" style="12"/>
    <col min="7681" max="7681" width="7.109375" style="12" customWidth="1"/>
    <col min="7682" max="7682" width="13.33203125" style="12" customWidth="1"/>
    <col min="7683" max="7683" width="27.33203125" style="12" customWidth="1"/>
    <col min="7684" max="7684" width="26.5546875" style="12" customWidth="1"/>
    <col min="7685" max="7685" width="7.109375" style="12" customWidth="1"/>
    <col min="7686" max="7936" width="7.109375" style="12"/>
    <col min="7937" max="7937" width="7.109375" style="12" customWidth="1"/>
    <col min="7938" max="7938" width="13.33203125" style="12" customWidth="1"/>
    <col min="7939" max="7939" width="27.33203125" style="12" customWidth="1"/>
    <col min="7940" max="7940" width="26.5546875" style="12" customWidth="1"/>
    <col min="7941" max="7941" width="7.109375" style="12" customWidth="1"/>
    <col min="7942" max="8192" width="7.109375" style="12"/>
    <col min="8193" max="8193" width="7.109375" style="12" customWidth="1"/>
    <col min="8194" max="8194" width="13.33203125" style="12" customWidth="1"/>
    <col min="8195" max="8195" width="27.33203125" style="12" customWidth="1"/>
    <col min="8196" max="8196" width="26.5546875" style="12" customWidth="1"/>
    <col min="8197" max="8197" width="7.109375" style="12" customWidth="1"/>
    <col min="8198" max="8448" width="7.109375" style="12"/>
    <col min="8449" max="8449" width="7.109375" style="12" customWidth="1"/>
    <col min="8450" max="8450" width="13.33203125" style="12" customWidth="1"/>
    <col min="8451" max="8451" width="27.33203125" style="12" customWidth="1"/>
    <col min="8452" max="8452" width="26.5546875" style="12" customWidth="1"/>
    <col min="8453" max="8453" width="7.109375" style="12" customWidth="1"/>
    <col min="8454" max="8704" width="7.109375" style="12"/>
    <col min="8705" max="8705" width="7.109375" style="12" customWidth="1"/>
    <col min="8706" max="8706" width="13.33203125" style="12" customWidth="1"/>
    <col min="8707" max="8707" width="27.33203125" style="12" customWidth="1"/>
    <col min="8708" max="8708" width="26.5546875" style="12" customWidth="1"/>
    <col min="8709" max="8709" width="7.109375" style="12" customWidth="1"/>
    <col min="8710" max="8960" width="7.109375" style="12"/>
    <col min="8961" max="8961" width="7.109375" style="12" customWidth="1"/>
    <col min="8962" max="8962" width="13.33203125" style="12" customWidth="1"/>
    <col min="8963" max="8963" width="27.33203125" style="12" customWidth="1"/>
    <col min="8964" max="8964" width="26.5546875" style="12" customWidth="1"/>
    <col min="8965" max="8965" width="7.109375" style="12" customWidth="1"/>
    <col min="8966" max="9216" width="7.109375" style="12"/>
    <col min="9217" max="9217" width="7.109375" style="12" customWidth="1"/>
    <col min="9218" max="9218" width="13.33203125" style="12" customWidth="1"/>
    <col min="9219" max="9219" width="27.33203125" style="12" customWidth="1"/>
    <col min="9220" max="9220" width="26.5546875" style="12" customWidth="1"/>
    <col min="9221" max="9221" width="7.109375" style="12" customWidth="1"/>
    <col min="9222" max="9472" width="7.109375" style="12"/>
    <col min="9473" max="9473" width="7.109375" style="12" customWidth="1"/>
    <col min="9474" max="9474" width="13.33203125" style="12" customWidth="1"/>
    <col min="9475" max="9475" width="27.33203125" style="12" customWidth="1"/>
    <col min="9476" max="9476" width="26.5546875" style="12" customWidth="1"/>
    <col min="9477" max="9477" width="7.109375" style="12" customWidth="1"/>
    <col min="9478" max="9728" width="7.109375" style="12"/>
    <col min="9729" max="9729" width="7.109375" style="12" customWidth="1"/>
    <col min="9730" max="9730" width="13.33203125" style="12" customWidth="1"/>
    <col min="9731" max="9731" width="27.33203125" style="12" customWidth="1"/>
    <col min="9732" max="9732" width="26.5546875" style="12" customWidth="1"/>
    <col min="9733" max="9733" width="7.109375" style="12" customWidth="1"/>
    <col min="9734" max="9984" width="7.109375" style="12"/>
    <col min="9985" max="9985" width="7.109375" style="12" customWidth="1"/>
    <col min="9986" max="9986" width="13.33203125" style="12" customWidth="1"/>
    <col min="9987" max="9987" width="27.33203125" style="12" customWidth="1"/>
    <col min="9988" max="9988" width="26.5546875" style="12" customWidth="1"/>
    <col min="9989" max="9989" width="7.109375" style="12" customWidth="1"/>
    <col min="9990" max="10240" width="7.109375" style="12"/>
    <col min="10241" max="10241" width="7.109375" style="12" customWidth="1"/>
    <col min="10242" max="10242" width="13.33203125" style="12" customWidth="1"/>
    <col min="10243" max="10243" width="27.33203125" style="12" customWidth="1"/>
    <col min="10244" max="10244" width="26.5546875" style="12" customWidth="1"/>
    <col min="10245" max="10245" width="7.109375" style="12" customWidth="1"/>
    <col min="10246" max="10496" width="7.109375" style="12"/>
    <col min="10497" max="10497" width="7.109375" style="12" customWidth="1"/>
    <col min="10498" max="10498" width="13.33203125" style="12" customWidth="1"/>
    <col min="10499" max="10499" width="27.33203125" style="12" customWidth="1"/>
    <col min="10500" max="10500" width="26.5546875" style="12" customWidth="1"/>
    <col min="10501" max="10501" width="7.109375" style="12" customWidth="1"/>
    <col min="10502" max="10752" width="7.109375" style="12"/>
    <col min="10753" max="10753" width="7.109375" style="12" customWidth="1"/>
    <col min="10754" max="10754" width="13.33203125" style="12" customWidth="1"/>
    <col min="10755" max="10755" width="27.33203125" style="12" customWidth="1"/>
    <col min="10756" max="10756" width="26.5546875" style="12" customWidth="1"/>
    <col min="10757" max="10757" width="7.109375" style="12" customWidth="1"/>
    <col min="10758" max="11008" width="7.109375" style="12"/>
    <col min="11009" max="11009" width="7.109375" style="12" customWidth="1"/>
    <col min="11010" max="11010" width="13.33203125" style="12" customWidth="1"/>
    <col min="11011" max="11011" width="27.33203125" style="12" customWidth="1"/>
    <col min="11012" max="11012" width="26.5546875" style="12" customWidth="1"/>
    <col min="11013" max="11013" width="7.109375" style="12" customWidth="1"/>
    <col min="11014" max="11264" width="7.109375" style="12"/>
    <col min="11265" max="11265" width="7.109375" style="12" customWidth="1"/>
    <col min="11266" max="11266" width="13.33203125" style="12" customWidth="1"/>
    <col min="11267" max="11267" width="27.33203125" style="12" customWidth="1"/>
    <col min="11268" max="11268" width="26.5546875" style="12" customWidth="1"/>
    <col min="11269" max="11269" width="7.109375" style="12" customWidth="1"/>
    <col min="11270" max="11520" width="7.109375" style="12"/>
    <col min="11521" max="11521" width="7.109375" style="12" customWidth="1"/>
    <col min="11522" max="11522" width="13.33203125" style="12" customWidth="1"/>
    <col min="11523" max="11523" width="27.33203125" style="12" customWidth="1"/>
    <col min="11524" max="11524" width="26.5546875" style="12" customWidth="1"/>
    <col min="11525" max="11525" width="7.109375" style="12" customWidth="1"/>
    <col min="11526" max="11776" width="7.109375" style="12"/>
    <col min="11777" max="11777" width="7.109375" style="12" customWidth="1"/>
    <col min="11778" max="11778" width="13.33203125" style="12" customWidth="1"/>
    <col min="11779" max="11779" width="27.33203125" style="12" customWidth="1"/>
    <col min="11780" max="11780" width="26.5546875" style="12" customWidth="1"/>
    <col min="11781" max="11781" width="7.109375" style="12" customWidth="1"/>
    <col min="11782" max="12032" width="7.109375" style="12"/>
    <col min="12033" max="12033" width="7.109375" style="12" customWidth="1"/>
    <col min="12034" max="12034" width="13.33203125" style="12" customWidth="1"/>
    <col min="12035" max="12035" width="27.33203125" style="12" customWidth="1"/>
    <col min="12036" max="12036" width="26.5546875" style="12" customWidth="1"/>
    <col min="12037" max="12037" width="7.109375" style="12" customWidth="1"/>
    <col min="12038" max="12288" width="7.109375" style="12"/>
    <col min="12289" max="12289" width="7.109375" style="12" customWidth="1"/>
    <col min="12290" max="12290" width="13.33203125" style="12" customWidth="1"/>
    <col min="12291" max="12291" width="27.33203125" style="12" customWidth="1"/>
    <col min="12292" max="12292" width="26.5546875" style="12" customWidth="1"/>
    <col min="12293" max="12293" width="7.109375" style="12" customWidth="1"/>
    <col min="12294" max="12544" width="7.109375" style="12"/>
    <col min="12545" max="12545" width="7.109375" style="12" customWidth="1"/>
    <col min="12546" max="12546" width="13.33203125" style="12" customWidth="1"/>
    <col min="12547" max="12547" width="27.33203125" style="12" customWidth="1"/>
    <col min="12548" max="12548" width="26.5546875" style="12" customWidth="1"/>
    <col min="12549" max="12549" width="7.109375" style="12" customWidth="1"/>
    <col min="12550" max="12800" width="7.109375" style="12"/>
    <col min="12801" max="12801" width="7.109375" style="12" customWidth="1"/>
    <col min="12802" max="12802" width="13.33203125" style="12" customWidth="1"/>
    <col min="12803" max="12803" width="27.33203125" style="12" customWidth="1"/>
    <col min="12804" max="12804" width="26.5546875" style="12" customWidth="1"/>
    <col min="12805" max="12805" width="7.109375" style="12" customWidth="1"/>
    <col min="12806" max="13056" width="7.109375" style="12"/>
    <col min="13057" max="13057" width="7.109375" style="12" customWidth="1"/>
    <col min="13058" max="13058" width="13.33203125" style="12" customWidth="1"/>
    <col min="13059" max="13059" width="27.33203125" style="12" customWidth="1"/>
    <col min="13060" max="13060" width="26.5546875" style="12" customWidth="1"/>
    <col min="13061" max="13061" width="7.109375" style="12" customWidth="1"/>
    <col min="13062" max="13312" width="7.109375" style="12"/>
    <col min="13313" max="13313" width="7.109375" style="12" customWidth="1"/>
    <col min="13314" max="13314" width="13.33203125" style="12" customWidth="1"/>
    <col min="13315" max="13315" width="27.33203125" style="12" customWidth="1"/>
    <col min="13316" max="13316" width="26.5546875" style="12" customWidth="1"/>
    <col min="13317" max="13317" width="7.109375" style="12" customWidth="1"/>
    <col min="13318" max="13568" width="7.109375" style="12"/>
    <col min="13569" max="13569" width="7.109375" style="12" customWidth="1"/>
    <col min="13570" max="13570" width="13.33203125" style="12" customWidth="1"/>
    <col min="13571" max="13571" width="27.33203125" style="12" customWidth="1"/>
    <col min="13572" max="13572" width="26.5546875" style="12" customWidth="1"/>
    <col min="13573" max="13573" width="7.109375" style="12" customWidth="1"/>
    <col min="13574" max="13824" width="7.109375" style="12"/>
    <col min="13825" max="13825" width="7.109375" style="12" customWidth="1"/>
    <col min="13826" max="13826" width="13.33203125" style="12" customWidth="1"/>
    <col min="13827" max="13827" width="27.33203125" style="12" customWidth="1"/>
    <col min="13828" max="13828" width="26.5546875" style="12" customWidth="1"/>
    <col min="13829" max="13829" width="7.109375" style="12" customWidth="1"/>
    <col min="13830" max="14080" width="7.109375" style="12"/>
    <col min="14081" max="14081" width="7.109375" style="12" customWidth="1"/>
    <col min="14082" max="14082" width="13.33203125" style="12" customWidth="1"/>
    <col min="14083" max="14083" width="27.33203125" style="12" customWidth="1"/>
    <col min="14084" max="14084" width="26.5546875" style="12" customWidth="1"/>
    <col min="14085" max="14085" width="7.109375" style="12" customWidth="1"/>
    <col min="14086" max="14336" width="7.109375" style="12"/>
    <col min="14337" max="14337" width="7.109375" style="12" customWidth="1"/>
    <col min="14338" max="14338" width="13.33203125" style="12" customWidth="1"/>
    <col min="14339" max="14339" width="27.33203125" style="12" customWidth="1"/>
    <col min="14340" max="14340" width="26.5546875" style="12" customWidth="1"/>
    <col min="14341" max="14341" width="7.109375" style="12" customWidth="1"/>
    <col min="14342" max="14592" width="7.109375" style="12"/>
    <col min="14593" max="14593" width="7.109375" style="12" customWidth="1"/>
    <col min="14594" max="14594" width="13.33203125" style="12" customWidth="1"/>
    <col min="14595" max="14595" width="27.33203125" style="12" customWidth="1"/>
    <col min="14596" max="14596" width="26.5546875" style="12" customWidth="1"/>
    <col min="14597" max="14597" width="7.109375" style="12" customWidth="1"/>
    <col min="14598" max="14848" width="7.109375" style="12"/>
    <col min="14849" max="14849" width="7.109375" style="12" customWidth="1"/>
    <col min="14850" max="14850" width="13.33203125" style="12" customWidth="1"/>
    <col min="14851" max="14851" width="27.33203125" style="12" customWidth="1"/>
    <col min="14852" max="14852" width="26.5546875" style="12" customWidth="1"/>
    <col min="14853" max="14853" width="7.109375" style="12" customWidth="1"/>
    <col min="14854" max="15104" width="7.109375" style="12"/>
    <col min="15105" max="15105" width="7.109375" style="12" customWidth="1"/>
    <col min="15106" max="15106" width="13.33203125" style="12" customWidth="1"/>
    <col min="15107" max="15107" width="27.33203125" style="12" customWidth="1"/>
    <col min="15108" max="15108" width="26.5546875" style="12" customWidth="1"/>
    <col min="15109" max="15109" width="7.109375" style="12" customWidth="1"/>
    <col min="15110" max="15360" width="7.109375" style="12"/>
    <col min="15361" max="15361" width="7.109375" style="12" customWidth="1"/>
    <col min="15362" max="15362" width="13.33203125" style="12" customWidth="1"/>
    <col min="15363" max="15363" width="27.33203125" style="12" customWidth="1"/>
    <col min="15364" max="15364" width="26.5546875" style="12" customWidth="1"/>
    <col min="15365" max="15365" width="7.109375" style="12" customWidth="1"/>
    <col min="15366" max="15616" width="7.109375" style="12"/>
    <col min="15617" max="15617" width="7.109375" style="12" customWidth="1"/>
    <col min="15618" max="15618" width="13.33203125" style="12" customWidth="1"/>
    <col min="15619" max="15619" width="27.33203125" style="12" customWidth="1"/>
    <col min="15620" max="15620" width="26.5546875" style="12" customWidth="1"/>
    <col min="15621" max="15621" width="7.109375" style="12" customWidth="1"/>
    <col min="15622" max="15872" width="7.109375" style="12"/>
    <col min="15873" max="15873" width="7.109375" style="12" customWidth="1"/>
    <col min="15874" max="15874" width="13.33203125" style="12" customWidth="1"/>
    <col min="15875" max="15875" width="27.33203125" style="12" customWidth="1"/>
    <col min="15876" max="15876" width="26.5546875" style="12" customWidth="1"/>
    <col min="15877" max="15877" width="7.109375" style="12" customWidth="1"/>
    <col min="15878" max="16128" width="7.109375" style="12"/>
    <col min="16129" max="16129" width="7.109375" style="12" customWidth="1"/>
    <col min="16130" max="16130" width="13.33203125" style="12" customWidth="1"/>
    <col min="16131" max="16131" width="27.33203125" style="12" customWidth="1"/>
    <col min="16132" max="16132" width="26.5546875" style="12" customWidth="1"/>
    <col min="16133" max="16133" width="7.109375" style="12" customWidth="1"/>
    <col min="16134" max="16384" width="7.109375" style="12"/>
  </cols>
  <sheetData>
    <row r="1" spans="1:8" s="9" customFormat="1" ht="15">
      <c r="A1" s="7" t="s">
        <v>0</v>
      </c>
      <c r="B1" s="7" t="s">
        <v>1</v>
      </c>
      <c r="C1" s="7" t="s">
        <v>2</v>
      </c>
      <c r="D1" s="7" t="s">
        <v>3</v>
      </c>
      <c r="E1" s="7" t="s">
        <v>4</v>
      </c>
      <c r="F1" s="8" t="s">
        <v>5</v>
      </c>
      <c r="G1" s="7" t="s">
        <v>6</v>
      </c>
      <c r="H1" s="9" t="s">
        <v>7</v>
      </c>
    </row>
    <row r="2" spans="1:8">
      <c r="A2" s="10">
        <v>44228</v>
      </c>
      <c r="B2" s="11" t="s">
        <v>8</v>
      </c>
      <c r="C2" s="11" t="s">
        <v>9</v>
      </c>
      <c r="D2" s="11" t="s">
        <v>9</v>
      </c>
      <c r="E2" s="11" t="s">
        <v>10</v>
      </c>
      <c r="F2" s="11" t="s">
        <v>11</v>
      </c>
      <c r="G2" s="11"/>
    </row>
    <row r="3" spans="1:8">
      <c r="A3" s="10">
        <v>44259</v>
      </c>
      <c r="B3" s="11" t="s">
        <v>8</v>
      </c>
      <c r="C3" s="11" t="s">
        <v>12</v>
      </c>
      <c r="D3" s="11" t="s">
        <v>13</v>
      </c>
      <c r="E3" s="11" t="s">
        <v>10</v>
      </c>
      <c r="F3" s="11" t="s">
        <v>11</v>
      </c>
      <c r="G3" s="11" t="s">
        <v>14</v>
      </c>
    </row>
    <row r="4" spans="1:8" ht="67.5">
      <c r="A4" s="10">
        <v>44267</v>
      </c>
      <c r="B4" s="11" t="s">
        <v>8</v>
      </c>
      <c r="C4" s="11" t="s">
        <v>15</v>
      </c>
      <c r="D4" s="11" t="s">
        <v>16</v>
      </c>
      <c r="E4" s="11" t="s">
        <v>10</v>
      </c>
      <c r="F4" s="11" t="s">
        <v>17</v>
      </c>
      <c r="G4" s="14" t="s">
        <v>18</v>
      </c>
      <c r="H4" s="14"/>
    </row>
    <row r="5" spans="1:8" ht="40.5">
      <c r="A5" s="10">
        <v>44289</v>
      </c>
      <c r="B5" s="11" t="s">
        <v>8</v>
      </c>
      <c r="C5" s="11" t="s">
        <v>19</v>
      </c>
      <c r="D5" s="11" t="s">
        <v>20</v>
      </c>
      <c r="E5" s="11" t="s">
        <v>10</v>
      </c>
      <c r="F5" s="11" t="s">
        <v>21</v>
      </c>
      <c r="G5" s="11"/>
      <c r="H5" s="14"/>
    </row>
    <row r="6" spans="1:8" ht="27">
      <c r="A6" s="10">
        <v>44289</v>
      </c>
      <c r="B6" s="11" t="s">
        <v>8</v>
      </c>
      <c r="C6" s="11" t="s">
        <v>22</v>
      </c>
      <c r="D6" s="11" t="s">
        <v>23</v>
      </c>
      <c r="E6" s="11" t="s">
        <v>10</v>
      </c>
      <c r="F6" s="11" t="s">
        <v>24</v>
      </c>
      <c r="G6" s="11"/>
    </row>
    <row r="7" spans="1:8" ht="54">
      <c r="A7" s="10">
        <v>44295</v>
      </c>
      <c r="B7" s="11" t="s">
        <v>8</v>
      </c>
      <c r="C7" s="11" t="s">
        <v>25</v>
      </c>
      <c r="D7" s="11" t="s">
        <v>26</v>
      </c>
      <c r="E7" s="11" t="s">
        <v>27</v>
      </c>
      <c r="F7" s="11" t="s">
        <v>28</v>
      </c>
      <c r="G7" s="11"/>
    </row>
    <row r="8" spans="1:8">
      <c r="A8" s="10">
        <v>44298</v>
      </c>
      <c r="B8" s="11" t="s">
        <v>8</v>
      </c>
      <c r="C8" s="11" t="s">
        <v>29</v>
      </c>
      <c r="D8" s="11" t="s">
        <v>30</v>
      </c>
      <c r="E8" s="11" t="s">
        <v>31</v>
      </c>
      <c r="F8" s="11" t="s">
        <v>32</v>
      </c>
      <c r="G8" s="11"/>
    </row>
    <row r="9" spans="1:8" ht="40.5">
      <c r="A9" s="10">
        <v>44300</v>
      </c>
      <c r="B9" s="11" t="s">
        <v>8</v>
      </c>
      <c r="C9" s="11" t="s">
        <v>33</v>
      </c>
      <c r="D9" s="11" t="s">
        <v>34</v>
      </c>
      <c r="E9" s="11" t="s">
        <v>35</v>
      </c>
      <c r="F9" s="11" t="s">
        <v>36</v>
      </c>
      <c r="G9" s="11"/>
    </row>
    <row r="10" spans="1:8">
      <c r="A10" s="10">
        <v>44361</v>
      </c>
      <c r="B10" s="11" t="s">
        <v>8</v>
      </c>
      <c r="C10" s="11" t="s">
        <v>37</v>
      </c>
      <c r="D10" s="11" t="s">
        <v>38</v>
      </c>
      <c r="E10" s="11" t="s">
        <v>39</v>
      </c>
      <c r="F10" s="11" t="s">
        <v>40</v>
      </c>
      <c r="G10" s="11"/>
    </row>
    <row r="11" spans="1:8" ht="40.5">
      <c r="A11" s="10">
        <v>44453</v>
      </c>
      <c r="B11" s="11" t="s">
        <v>8</v>
      </c>
      <c r="C11" s="11"/>
      <c r="D11" s="11" t="s">
        <v>41</v>
      </c>
      <c r="E11" s="11" t="s">
        <v>39</v>
      </c>
      <c r="F11" s="11" t="s">
        <v>42</v>
      </c>
      <c r="G11" s="11"/>
    </row>
    <row r="12" spans="1:8" ht="27">
      <c r="A12" s="10">
        <v>44453</v>
      </c>
      <c r="B12" s="11" t="s">
        <v>43</v>
      </c>
      <c r="C12" s="11" t="s">
        <v>44</v>
      </c>
      <c r="D12" s="11" t="s">
        <v>45</v>
      </c>
      <c r="E12" s="11" t="s">
        <v>39</v>
      </c>
      <c r="F12" s="11" t="s">
        <v>46</v>
      </c>
      <c r="G12" s="11"/>
    </row>
    <row r="13" spans="1:8" ht="27">
      <c r="A13" s="10">
        <v>44518</v>
      </c>
      <c r="B13" s="11" t="s">
        <v>8</v>
      </c>
      <c r="C13" s="11" t="s">
        <v>47</v>
      </c>
      <c r="D13" s="11" t="s">
        <v>48</v>
      </c>
      <c r="E13" s="11" t="s">
        <v>49</v>
      </c>
      <c r="F13" s="11" t="s">
        <v>50</v>
      </c>
      <c r="G13" s="398"/>
    </row>
    <row r="14" spans="1:8">
      <c r="A14" s="10">
        <v>44518</v>
      </c>
      <c r="B14" s="11" t="s">
        <v>51</v>
      </c>
      <c r="C14" s="11" t="s">
        <v>52</v>
      </c>
      <c r="D14" s="11" t="str">
        <f>C14</f>
        <v>Extension column def</v>
      </c>
      <c r="E14" s="11" t="s">
        <v>10</v>
      </c>
      <c r="F14" s="11" t="s">
        <v>50</v>
      </c>
      <c r="G14" s="398"/>
    </row>
    <row r="15" spans="1:8">
      <c r="A15" s="10">
        <v>44544</v>
      </c>
      <c r="B15" s="11" t="s">
        <v>43</v>
      </c>
      <c r="C15" s="11" t="s">
        <v>53</v>
      </c>
      <c r="D15" s="11"/>
      <c r="E15" s="11" t="s">
        <v>10</v>
      </c>
      <c r="F15" s="11" t="s">
        <v>54</v>
      </c>
      <c r="G15" s="398"/>
    </row>
    <row r="16" spans="1:8" ht="40.5">
      <c r="A16" s="10">
        <v>44565</v>
      </c>
      <c r="B16" s="11" t="s">
        <v>55</v>
      </c>
      <c r="C16" s="11" t="s">
        <v>56</v>
      </c>
      <c r="D16" s="11" t="s">
        <v>57</v>
      </c>
      <c r="E16" s="11" t="s">
        <v>10</v>
      </c>
      <c r="F16" s="11" t="s">
        <v>58</v>
      </c>
      <c r="G16" s="398" t="s">
        <v>59</v>
      </c>
    </row>
    <row r="17" spans="1:7">
      <c r="A17" s="10">
        <v>44617</v>
      </c>
      <c r="B17" s="11" t="s">
        <v>43</v>
      </c>
      <c r="C17" s="11" t="s">
        <v>60</v>
      </c>
      <c r="D17" s="11" t="s">
        <v>61</v>
      </c>
      <c r="E17" s="11" t="s">
        <v>10</v>
      </c>
      <c r="F17" s="11" t="s">
        <v>62</v>
      </c>
      <c r="G17" s="398"/>
    </row>
    <row r="18" spans="1:7">
      <c r="A18" s="10">
        <v>44676</v>
      </c>
      <c r="B18" s="11" t="s">
        <v>63</v>
      </c>
      <c r="C18" s="11" t="s">
        <v>60</v>
      </c>
      <c r="D18" s="11" t="s">
        <v>64</v>
      </c>
      <c r="E18" s="11" t="s">
        <v>10</v>
      </c>
      <c r="F18" s="11" t="s">
        <v>65</v>
      </c>
      <c r="G18" s="398"/>
    </row>
    <row r="19" spans="1:7">
      <c r="A19" s="10">
        <v>44693</v>
      </c>
      <c r="B19" s="11" t="s">
        <v>63</v>
      </c>
      <c r="C19" s="11" t="s">
        <v>66</v>
      </c>
      <c r="D19" s="11" t="s">
        <v>67</v>
      </c>
      <c r="E19" s="11" t="s">
        <v>10</v>
      </c>
      <c r="F19" s="11" t="s">
        <v>68</v>
      </c>
      <c r="G19" s="398"/>
    </row>
    <row r="20" spans="1:7" ht="30">
      <c r="A20" s="10">
        <v>44694</v>
      </c>
      <c r="B20" s="11" t="s">
        <v>69</v>
      </c>
      <c r="C20" s="429" t="s">
        <v>70</v>
      </c>
      <c r="D20" s="11" t="s">
        <v>71</v>
      </c>
      <c r="E20" s="11" t="s">
        <v>10</v>
      </c>
      <c r="F20" s="11" t="s">
        <v>72</v>
      </c>
      <c r="G20" s="398"/>
    </row>
    <row r="21" spans="1:7">
      <c r="A21" s="10">
        <v>44694</v>
      </c>
      <c r="B21" s="11" t="s">
        <v>43</v>
      </c>
      <c r="C21" s="11" t="s">
        <v>60</v>
      </c>
      <c r="D21" s="11" t="s">
        <v>73</v>
      </c>
      <c r="E21" s="11" t="s">
        <v>10</v>
      </c>
      <c r="F21" s="11" t="s">
        <v>74</v>
      </c>
      <c r="G21" s="398"/>
    </row>
    <row r="22" spans="1:7" ht="15">
      <c r="A22" s="10">
        <v>44727</v>
      </c>
      <c r="B22" s="11" t="s">
        <v>43</v>
      </c>
      <c r="C22" s="429" t="s">
        <v>75</v>
      </c>
      <c r="D22" s="443" t="s">
        <v>76</v>
      </c>
      <c r="E22" s="398" t="s">
        <v>77</v>
      </c>
      <c r="F22" s="398" t="s">
        <v>78</v>
      </c>
      <c r="G22" s="398"/>
    </row>
    <row r="23" spans="1:7" ht="30">
      <c r="A23" s="444">
        <v>44740</v>
      </c>
      <c r="B23" s="445" t="s">
        <v>79</v>
      </c>
      <c r="C23" s="446" t="s">
        <v>80</v>
      </c>
      <c r="D23" s="445" t="s">
        <v>81</v>
      </c>
      <c r="E23" s="445" t="s">
        <v>10</v>
      </c>
      <c r="F23" s="447" t="s">
        <v>82</v>
      </c>
      <c r="G23" s="447"/>
    </row>
    <row r="24" spans="1:7" ht="27">
      <c r="A24" s="448">
        <v>44855</v>
      </c>
      <c r="B24" s="449" t="s">
        <v>43</v>
      </c>
      <c r="C24" s="449" t="s">
        <v>83</v>
      </c>
      <c r="D24" s="443" t="s">
        <v>84</v>
      </c>
      <c r="E24" s="398" t="s">
        <v>77</v>
      </c>
      <c r="F24" s="398" t="s">
        <v>85</v>
      </c>
      <c r="G24" s="398"/>
    </row>
    <row r="25" spans="1:7" ht="40.5">
      <c r="A25" s="448">
        <v>44866</v>
      </c>
      <c r="B25" s="449" t="s">
        <v>43</v>
      </c>
      <c r="C25" s="449" t="s">
        <v>86</v>
      </c>
      <c r="D25" s="443" t="s">
        <v>87</v>
      </c>
      <c r="E25" s="398" t="s">
        <v>77</v>
      </c>
      <c r="F25" s="398" t="s">
        <v>88</v>
      </c>
      <c r="G25" s="398"/>
    </row>
  </sheetData>
  <phoneticPr fontId="4" type="noConversion"/>
  <pageMargins left="0.7" right="0.7" top="0.75" bottom="0.75" header="0.3" footer="0.3"/>
  <pageSetup paperSize="9" orientation="portrait" r:id="rId1"/>
  <customProperties>
    <customPr name="FM_PARAM" r:id="rId2"/>
    <customPr name="HASH_CODE" r:id="rId3"/>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0"/>
  <dimension ref="A1:K30"/>
  <sheetViews>
    <sheetView topLeftCell="D1" zoomScale="85" zoomScaleNormal="85" workbookViewId="0">
      <selection activeCell="B29" sqref="B29"/>
    </sheetView>
  </sheetViews>
  <sheetFormatPr defaultColWidth="7.33203125" defaultRowHeight="15.75"/>
  <cols>
    <col min="1" max="1" width="16.109375" style="262" customWidth="1"/>
    <col min="2" max="2" width="29.5546875" style="293" customWidth="1"/>
    <col min="3" max="3" width="89" style="293" customWidth="1"/>
    <col min="4" max="4" width="40.88671875" style="293" customWidth="1"/>
    <col min="5" max="5" width="38.88671875" style="271" customWidth="1"/>
    <col min="6" max="7" width="7.33203125" style="271"/>
    <col min="12" max="249" width="7.33203125" style="271"/>
    <col min="250" max="250" width="13" style="271" customWidth="1"/>
    <col min="251" max="251" width="21.5546875" style="271" customWidth="1"/>
    <col min="252" max="252" width="54.33203125" style="271" customWidth="1"/>
    <col min="253" max="253" width="55.44140625" style="271" customWidth="1"/>
    <col min="254" max="254" width="33.88671875" style="271" customWidth="1"/>
    <col min="255" max="505" width="7.33203125" style="271"/>
    <col min="506" max="506" width="13" style="271" customWidth="1"/>
    <col min="507" max="507" width="21.5546875" style="271" customWidth="1"/>
    <col min="508" max="508" width="54.33203125" style="271" customWidth="1"/>
    <col min="509" max="509" width="55.44140625" style="271" customWidth="1"/>
    <col min="510" max="510" width="33.88671875" style="271" customWidth="1"/>
    <col min="511" max="761" width="7.33203125" style="271"/>
    <col min="762" max="762" width="13" style="271" customWidth="1"/>
    <col min="763" max="763" width="21.5546875" style="271" customWidth="1"/>
    <col min="764" max="764" width="54.33203125" style="271" customWidth="1"/>
    <col min="765" max="765" width="55.44140625" style="271" customWidth="1"/>
    <col min="766" max="766" width="33.88671875" style="271" customWidth="1"/>
    <col min="767" max="1017" width="7.33203125" style="271"/>
    <col min="1018" max="1018" width="13" style="271" customWidth="1"/>
    <col min="1019" max="1019" width="21.5546875" style="271" customWidth="1"/>
    <col min="1020" max="1020" width="54.33203125" style="271" customWidth="1"/>
    <col min="1021" max="1021" width="55.44140625" style="271" customWidth="1"/>
    <col min="1022" max="1022" width="33.88671875" style="271" customWidth="1"/>
    <col min="1023" max="1273" width="7.33203125" style="271"/>
    <col min="1274" max="1274" width="13" style="271" customWidth="1"/>
    <col min="1275" max="1275" width="21.5546875" style="271" customWidth="1"/>
    <col min="1276" max="1276" width="54.33203125" style="271" customWidth="1"/>
    <col min="1277" max="1277" width="55.44140625" style="271" customWidth="1"/>
    <col min="1278" max="1278" width="33.88671875" style="271" customWidth="1"/>
    <col min="1279" max="1529" width="7.33203125" style="271"/>
    <col min="1530" max="1530" width="13" style="271" customWidth="1"/>
    <col min="1531" max="1531" width="21.5546875" style="271" customWidth="1"/>
    <col min="1532" max="1532" width="54.33203125" style="271" customWidth="1"/>
    <col min="1533" max="1533" width="55.44140625" style="271" customWidth="1"/>
    <col min="1534" max="1534" width="33.88671875" style="271" customWidth="1"/>
    <col min="1535" max="1785" width="7.33203125" style="271"/>
    <col min="1786" max="1786" width="13" style="271" customWidth="1"/>
    <col min="1787" max="1787" width="21.5546875" style="271" customWidth="1"/>
    <col min="1788" max="1788" width="54.33203125" style="271" customWidth="1"/>
    <col min="1789" max="1789" width="55.44140625" style="271" customWidth="1"/>
    <col min="1790" max="1790" width="33.88671875" style="271" customWidth="1"/>
    <col min="1791" max="2041" width="7.33203125" style="271"/>
    <col min="2042" max="2042" width="13" style="271" customWidth="1"/>
    <col min="2043" max="2043" width="21.5546875" style="271" customWidth="1"/>
    <col min="2044" max="2044" width="54.33203125" style="271" customWidth="1"/>
    <col min="2045" max="2045" width="55.44140625" style="271" customWidth="1"/>
    <col min="2046" max="2046" width="33.88671875" style="271" customWidth="1"/>
    <col min="2047" max="2297" width="7.33203125" style="271"/>
    <col min="2298" max="2298" width="13" style="271" customWidth="1"/>
    <col min="2299" max="2299" width="21.5546875" style="271" customWidth="1"/>
    <col min="2300" max="2300" width="54.33203125" style="271" customWidth="1"/>
    <col min="2301" max="2301" width="55.44140625" style="271" customWidth="1"/>
    <col min="2302" max="2302" width="33.88671875" style="271" customWidth="1"/>
    <col min="2303" max="2553" width="7.33203125" style="271"/>
    <col min="2554" max="2554" width="13" style="271" customWidth="1"/>
    <col min="2555" max="2555" width="21.5546875" style="271" customWidth="1"/>
    <col min="2556" max="2556" width="54.33203125" style="271" customWidth="1"/>
    <col min="2557" max="2557" width="55.44140625" style="271" customWidth="1"/>
    <col min="2558" max="2558" width="33.88671875" style="271" customWidth="1"/>
    <col min="2559" max="2809" width="7.33203125" style="271"/>
    <col min="2810" max="2810" width="13" style="271" customWidth="1"/>
    <col min="2811" max="2811" width="21.5546875" style="271" customWidth="1"/>
    <col min="2812" max="2812" width="54.33203125" style="271" customWidth="1"/>
    <col min="2813" max="2813" width="55.44140625" style="271" customWidth="1"/>
    <col min="2814" max="2814" width="33.88671875" style="271" customWidth="1"/>
    <col min="2815" max="3065" width="7.33203125" style="271"/>
    <col min="3066" max="3066" width="13" style="271" customWidth="1"/>
    <col min="3067" max="3067" width="21.5546875" style="271" customWidth="1"/>
    <col min="3068" max="3068" width="54.33203125" style="271" customWidth="1"/>
    <col min="3069" max="3069" width="55.44140625" style="271" customWidth="1"/>
    <col min="3070" max="3070" width="33.88671875" style="271" customWidth="1"/>
    <col min="3071" max="3321" width="7.33203125" style="271"/>
    <col min="3322" max="3322" width="13" style="271" customWidth="1"/>
    <col min="3323" max="3323" width="21.5546875" style="271" customWidth="1"/>
    <col min="3324" max="3324" width="54.33203125" style="271" customWidth="1"/>
    <col min="3325" max="3325" width="55.44140625" style="271" customWidth="1"/>
    <col min="3326" max="3326" width="33.88671875" style="271" customWidth="1"/>
    <col min="3327" max="3577" width="7.33203125" style="271"/>
    <col min="3578" max="3578" width="13" style="271" customWidth="1"/>
    <col min="3579" max="3579" width="21.5546875" style="271" customWidth="1"/>
    <col min="3580" max="3580" width="54.33203125" style="271" customWidth="1"/>
    <col min="3581" max="3581" width="55.44140625" style="271" customWidth="1"/>
    <col min="3582" max="3582" width="33.88671875" style="271" customWidth="1"/>
    <col min="3583" max="3833" width="7.33203125" style="271"/>
    <col min="3834" max="3834" width="13" style="271" customWidth="1"/>
    <col min="3835" max="3835" width="21.5546875" style="271" customWidth="1"/>
    <col min="3836" max="3836" width="54.33203125" style="271" customWidth="1"/>
    <col min="3837" max="3837" width="55.44140625" style="271" customWidth="1"/>
    <col min="3838" max="3838" width="33.88671875" style="271" customWidth="1"/>
    <col min="3839" max="4089" width="7.33203125" style="271"/>
    <col min="4090" max="4090" width="13" style="271" customWidth="1"/>
    <col min="4091" max="4091" width="21.5546875" style="271" customWidth="1"/>
    <col min="4092" max="4092" width="54.33203125" style="271" customWidth="1"/>
    <col min="4093" max="4093" width="55.44140625" style="271" customWidth="1"/>
    <col min="4094" max="4094" width="33.88671875" style="271" customWidth="1"/>
    <col min="4095" max="4345" width="7.33203125" style="271"/>
    <col min="4346" max="4346" width="13" style="271" customWidth="1"/>
    <col min="4347" max="4347" width="21.5546875" style="271" customWidth="1"/>
    <col min="4348" max="4348" width="54.33203125" style="271" customWidth="1"/>
    <col min="4349" max="4349" width="55.44140625" style="271" customWidth="1"/>
    <col min="4350" max="4350" width="33.88671875" style="271" customWidth="1"/>
    <col min="4351" max="4601" width="7.33203125" style="271"/>
    <col min="4602" max="4602" width="13" style="271" customWidth="1"/>
    <col min="4603" max="4603" width="21.5546875" style="271" customWidth="1"/>
    <col min="4604" max="4604" width="54.33203125" style="271" customWidth="1"/>
    <col min="4605" max="4605" width="55.44140625" style="271" customWidth="1"/>
    <col min="4606" max="4606" width="33.88671875" style="271" customWidth="1"/>
    <col min="4607" max="4857" width="7.33203125" style="271"/>
    <col min="4858" max="4858" width="13" style="271" customWidth="1"/>
    <col min="4859" max="4859" width="21.5546875" style="271" customWidth="1"/>
    <col min="4860" max="4860" width="54.33203125" style="271" customWidth="1"/>
    <col min="4861" max="4861" width="55.44140625" style="271" customWidth="1"/>
    <col min="4862" max="4862" width="33.88671875" style="271" customWidth="1"/>
    <col min="4863" max="5113" width="7.33203125" style="271"/>
    <col min="5114" max="5114" width="13" style="271" customWidth="1"/>
    <col min="5115" max="5115" width="21.5546875" style="271" customWidth="1"/>
    <col min="5116" max="5116" width="54.33203125" style="271" customWidth="1"/>
    <col min="5117" max="5117" width="55.44140625" style="271" customWidth="1"/>
    <col min="5118" max="5118" width="33.88671875" style="271" customWidth="1"/>
    <col min="5119" max="5369" width="7.33203125" style="271"/>
    <col min="5370" max="5370" width="13" style="271" customWidth="1"/>
    <col min="5371" max="5371" width="21.5546875" style="271" customWidth="1"/>
    <col min="5372" max="5372" width="54.33203125" style="271" customWidth="1"/>
    <col min="5373" max="5373" width="55.44140625" style="271" customWidth="1"/>
    <col min="5374" max="5374" width="33.88671875" style="271" customWidth="1"/>
    <col min="5375" max="5625" width="7.33203125" style="271"/>
    <col min="5626" max="5626" width="13" style="271" customWidth="1"/>
    <col min="5627" max="5627" width="21.5546875" style="271" customWidth="1"/>
    <col min="5628" max="5628" width="54.33203125" style="271" customWidth="1"/>
    <col min="5629" max="5629" width="55.44140625" style="271" customWidth="1"/>
    <col min="5630" max="5630" width="33.88671875" style="271" customWidth="1"/>
    <col min="5631" max="5881" width="7.33203125" style="271"/>
    <col min="5882" max="5882" width="13" style="271" customWidth="1"/>
    <col min="5883" max="5883" width="21.5546875" style="271" customWidth="1"/>
    <col min="5884" max="5884" width="54.33203125" style="271" customWidth="1"/>
    <col min="5885" max="5885" width="55.44140625" style="271" customWidth="1"/>
    <col min="5886" max="5886" width="33.88671875" style="271" customWidth="1"/>
    <col min="5887" max="6137" width="7.33203125" style="271"/>
    <col min="6138" max="6138" width="13" style="271" customWidth="1"/>
    <col min="6139" max="6139" width="21.5546875" style="271" customWidth="1"/>
    <col min="6140" max="6140" width="54.33203125" style="271" customWidth="1"/>
    <col min="6141" max="6141" width="55.44140625" style="271" customWidth="1"/>
    <col min="6142" max="6142" width="33.88671875" style="271" customWidth="1"/>
    <col min="6143" max="6393" width="7.33203125" style="271"/>
    <col min="6394" max="6394" width="13" style="271" customWidth="1"/>
    <col min="6395" max="6395" width="21.5546875" style="271" customWidth="1"/>
    <col min="6396" max="6396" width="54.33203125" style="271" customWidth="1"/>
    <col min="6397" max="6397" width="55.44140625" style="271" customWidth="1"/>
    <col min="6398" max="6398" width="33.88671875" style="271" customWidth="1"/>
    <col min="6399" max="6649" width="7.33203125" style="271"/>
    <col min="6650" max="6650" width="13" style="271" customWidth="1"/>
    <col min="6651" max="6651" width="21.5546875" style="271" customWidth="1"/>
    <col min="6652" max="6652" width="54.33203125" style="271" customWidth="1"/>
    <col min="6653" max="6653" width="55.44140625" style="271" customWidth="1"/>
    <col min="6654" max="6654" width="33.88671875" style="271" customWidth="1"/>
    <col min="6655" max="6905" width="7.33203125" style="271"/>
    <col min="6906" max="6906" width="13" style="271" customWidth="1"/>
    <col min="6907" max="6907" width="21.5546875" style="271" customWidth="1"/>
    <col min="6908" max="6908" width="54.33203125" style="271" customWidth="1"/>
    <col min="6909" max="6909" width="55.44140625" style="271" customWidth="1"/>
    <col min="6910" max="6910" width="33.88671875" style="271" customWidth="1"/>
    <col min="6911" max="7161" width="7.33203125" style="271"/>
    <col min="7162" max="7162" width="13" style="271" customWidth="1"/>
    <col min="7163" max="7163" width="21.5546875" style="271" customWidth="1"/>
    <col min="7164" max="7164" width="54.33203125" style="271" customWidth="1"/>
    <col min="7165" max="7165" width="55.44140625" style="271" customWidth="1"/>
    <col min="7166" max="7166" width="33.88671875" style="271" customWidth="1"/>
    <col min="7167" max="7417" width="7.33203125" style="271"/>
    <col min="7418" max="7418" width="13" style="271" customWidth="1"/>
    <col min="7419" max="7419" width="21.5546875" style="271" customWidth="1"/>
    <col min="7420" max="7420" width="54.33203125" style="271" customWidth="1"/>
    <col min="7421" max="7421" width="55.44140625" style="271" customWidth="1"/>
    <col min="7422" max="7422" width="33.88671875" style="271" customWidth="1"/>
    <col min="7423" max="7673" width="7.33203125" style="271"/>
    <col min="7674" max="7674" width="13" style="271" customWidth="1"/>
    <col min="7675" max="7675" width="21.5546875" style="271" customWidth="1"/>
    <col min="7676" max="7676" width="54.33203125" style="271" customWidth="1"/>
    <col min="7677" max="7677" width="55.44140625" style="271" customWidth="1"/>
    <col min="7678" max="7678" width="33.88671875" style="271" customWidth="1"/>
    <col min="7679" max="7929" width="7.33203125" style="271"/>
    <col min="7930" max="7930" width="13" style="271" customWidth="1"/>
    <col min="7931" max="7931" width="21.5546875" style="271" customWidth="1"/>
    <col min="7932" max="7932" width="54.33203125" style="271" customWidth="1"/>
    <col min="7933" max="7933" width="55.44140625" style="271" customWidth="1"/>
    <col min="7934" max="7934" width="33.88671875" style="271" customWidth="1"/>
    <col min="7935" max="8185" width="7.33203125" style="271"/>
    <col min="8186" max="8186" width="13" style="271" customWidth="1"/>
    <col min="8187" max="8187" width="21.5546875" style="271" customWidth="1"/>
    <col min="8188" max="8188" width="54.33203125" style="271" customWidth="1"/>
    <col min="8189" max="8189" width="55.44140625" style="271" customWidth="1"/>
    <col min="8190" max="8190" width="33.88671875" style="271" customWidth="1"/>
    <col min="8191" max="8441" width="7.33203125" style="271"/>
    <col min="8442" max="8442" width="13" style="271" customWidth="1"/>
    <col min="8443" max="8443" width="21.5546875" style="271" customWidth="1"/>
    <col min="8444" max="8444" width="54.33203125" style="271" customWidth="1"/>
    <col min="8445" max="8445" width="55.44140625" style="271" customWidth="1"/>
    <col min="8446" max="8446" width="33.88671875" style="271" customWidth="1"/>
    <col min="8447" max="8697" width="7.33203125" style="271"/>
    <col min="8698" max="8698" width="13" style="271" customWidth="1"/>
    <col min="8699" max="8699" width="21.5546875" style="271" customWidth="1"/>
    <col min="8700" max="8700" width="54.33203125" style="271" customWidth="1"/>
    <col min="8701" max="8701" width="55.44140625" style="271" customWidth="1"/>
    <col min="8702" max="8702" width="33.88671875" style="271" customWidth="1"/>
    <col min="8703" max="8953" width="7.33203125" style="271"/>
    <col min="8954" max="8954" width="13" style="271" customWidth="1"/>
    <col min="8955" max="8955" width="21.5546875" style="271" customWidth="1"/>
    <col min="8956" max="8956" width="54.33203125" style="271" customWidth="1"/>
    <col min="8957" max="8957" width="55.44140625" style="271" customWidth="1"/>
    <col min="8958" max="8958" width="33.88671875" style="271" customWidth="1"/>
    <col min="8959" max="9209" width="7.33203125" style="271"/>
    <col min="9210" max="9210" width="13" style="271" customWidth="1"/>
    <col min="9211" max="9211" width="21.5546875" style="271" customWidth="1"/>
    <col min="9212" max="9212" width="54.33203125" style="271" customWidth="1"/>
    <col min="9213" max="9213" width="55.44140625" style="271" customWidth="1"/>
    <col min="9214" max="9214" width="33.88671875" style="271" customWidth="1"/>
    <col min="9215" max="9465" width="7.33203125" style="271"/>
    <col min="9466" max="9466" width="13" style="271" customWidth="1"/>
    <col min="9467" max="9467" width="21.5546875" style="271" customWidth="1"/>
    <col min="9468" max="9468" width="54.33203125" style="271" customWidth="1"/>
    <col min="9469" max="9469" width="55.44140625" style="271" customWidth="1"/>
    <col min="9470" max="9470" width="33.88671875" style="271" customWidth="1"/>
    <col min="9471" max="9721" width="7.33203125" style="271"/>
    <col min="9722" max="9722" width="13" style="271" customWidth="1"/>
    <col min="9723" max="9723" width="21.5546875" style="271" customWidth="1"/>
    <col min="9724" max="9724" width="54.33203125" style="271" customWidth="1"/>
    <col min="9725" max="9725" width="55.44140625" style="271" customWidth="1"/>
    <col min="9726" max="9726" width="33.88671875" style="271" customWidth="1"/>
    <col min="9727" max="9977" width="7.33203125" style="271"/>
    <col min="9978" max="9978" width="13" style="271" customWidth="1"/>
    <col min="9979" max="9979" width="21.5546875" style="271" customWidth="1"/>
    <col min="9980" max="9980" width="54.33203125" style="271" customWidth="1"/>
    <col min="9981" max="9981" width="55.44140625" style="271" customWidth="1"/>
    <col min="9982" max="9982" width="33.88671875" style="271" customWidth="1"/>
    <col min="9983" max="10233" width="7.33203125" style="271"/>
    <col min="10234" max="10234" width="13" style="271" customWidth="1"/>
    <col min="10235" max="10235" width="21.5546875" style="271" customWidth="1"/>
    <col min="10236" max="10236" width="54.33203125" style="271" customWidth="1"/>
    <col min="10237" max="10237" width="55.44140625" style="271" customWidth="1"/>
    <col min="10238" max="10238" width="33.88671875" style="271" customWidth="1"/>
    <col min="10239" max="10489" width="7.33203125" style="271"/>
    <col min="10490" max="10490" width="13" style="271" customWidth="1"/>
    <col min="10491" max="10491" width="21.5546875" style="271" customWidth="1"/>
    <col min="10492" max="10492" width="54.33203125" style="271" customWidth="1"/>
    <col min="10493" max="10493" width="55.44140625" style="271" customWidth="1"/>
    <col min="10494" max="10494" width="33.88671875" style="271" customWidth="1"/>
    <col min="10495" max="10745" width="7.33203125" style="271"/>
    <col min="10746" max="10746" width="13" style="271" customWidth="1"/>
    <col min="10747" max="10747" width="21.5546875" style="271" customWidth="1"/>
    <col min="10748" max="10748" width="54.33203125" style="271" customWidth="1"/>
    <col min="10749" max="10749" width="55.44140625" style="271" customWidth="1"/>
    <col min="10750" max="10750" width="33.88671875" style="271" customWidth="1"/>
    <col min="10751" max="11001" width="7.33203125" style="271"/>
    <col min="11002" max="11002" width="13" style="271" customWidth="1"/>
    <col min="11003" max="11003" width="21.5546875" style="271" customWidth="1"/>
    <col min="11004" max="11004" width="54.33203125" style="271" customWidth="1"/>
    <col min="11005" max="11005" width="55.44140625" style="271" customWidth="1"/>
    <col min="11006" max="11006" width="33.88671875" style="271" customWidth="1"/>
    <col min="11007" max="11257" width="7.33203125" style="271"/>
    <col min="11258" max="11258" width="13" style="271" customWidth="1"/>
    <col min="11259" max="11259" width="21.5546875" style="271" customWidth="1"/>
    <col min="11260" max="11260" width="54.33203125" style="271" customWidth="1"/>
    <col min="11261" max="11261" width="55.44140625" style="271" customWidth="1"/>
    <col min="11262" max="11262" width="33.88671875" style="271" customWidth="1"/>
    <col min="11263" max="11513" width="7.33203125" style="271"/>
    <col min="11514" max="11514" width="13" style="271" customWidth="1"/>
    <col min="11515" max="11515" width="21.5546875" style="271" customWidth="1"/>
    <col min="11516" max="11516" width="54.33203125" style="271" customWidth="1"/>
    <col min="11517" max="11517" width="55.44140625" style="271" customWidth="1"/>
    <col min="11518" max="11518" width="33.88671875" style="271" customWidth="1"/>
    <col min="11519" max="11769" width="7.33203125" style="271"/>
    <col min="11770" max="11770" width="13" style="271" customWidth="1"/>
    <col min="11771" max="11771" width="21.5546875" style="271" customWidth="1"/>
    <col min="11772" max="11772" width="54.33203125" style="271" customWidth="1"/>
    <col min="11773" max="11773" width="55.44140625" style="271" customWidth="1"/>
    <col min="11774" max="11774" width="33.88671875" style="271" customWidth="1"/>
    <col min="11775" max="12025" width="7.33203125" style="271"/>
    <col min="12026" max="12026" width="13" style="271" customWidth="1"/>
    <col min="12027" max="12027" width="21.5546875" style="271" customWidth="1"/>
    <col min="12028" max="12028" width="54.33203125" style="271" customWidth="1"/>
    <col min="12029" max="12029" width="55.44140625" style="271" customWidth="1"/>
    <col min="12030" max="12030" width="33.88671875" style="271" customWidth="1"/>
    <col min="12031" max="12281" width="7.33203125" style="271"/>
    <col min="12282" max="12282" width="13" style="271" customWidth="1"/>
    <col min="12283" max="12283" width="21.5546875" style="271" customWidth="1"/>
    <col min="12284" max="12284" width="54.33203125" style="271" customWidth="1"/>
    <col min="12285" max="12285" width="55.44140625" style="271" customWidth="1"/>
    <col min="12286" max="12286" width="33.88671875" style="271" customWidth="1"/>
    <col min="12287" max="12537" width="7.33203125" style="271"/>
    <col min="12538" max="12538" width="13" style="271" customWidth="1"/>
    <col min="12539" max="12539" width="21.5546875" style="271" customWidth="1"/>
    <col min="12540" max="12540" width="54.33203125" style="271" customWidth="1"/>
    <col min="12541" max="12541" width="55.44140625" style="271" customWidth="1"/>
    <col min="12542" max="12542" width="33.88671875" style="271" customWidth="1"/>
    <col min="12543" max="12793" width="7.33203125" style="271"/>
    <col min="12794" max="12794" width="13" style="271" customWidth="1"/>
    <col min="12795" max="12795" width="21.5546875" style="271" customWidth="1"/>
    <col min="12796" max="12796" width="54.33203125" style="271" customWidth="1"/>
    <col min="12797" max="12797" width="55.44140625" style="271" customWidth="1"/>
    <col min="12798" max="12798" width="33.88671875" style="271" customWidth="1"/>
    <col min="12799" max="13049" width="7.33203125" style="271"/>
    <col min="13050" max="13050" width="13" style="271" customWidth="1"/>
    <col min="13051" max="13051" width="21.5546875" style="271" customWidth="1"/>
    <col min="13052" max="13052" width="54.33203125" style="271" customWidth="1"/>
    <col min="13053" max="13053" width="55.44140625" style="271" customWidth="1"/>
    <col min="13054" max="13054" width="33.88671875" style="271" customWidth="1"/>
    <col min="13055" max="13305" width="7.33203125" style="271"/>
    <col min="13306" max="13306" width="13" style="271" customWidth="1"/>
    <col min="13307" max="13307" width="21.5546875" style="271" customWidth="1"/>
    <col min="13308" max="13308" width="54.33203125" style="271" customWidth="1"/>
    <col min="13309" max="13309" width="55.44140625" style="271" customWidth="1"/>
    <col min="13310" max="13310" width="33.88671875" style="271" customWidth="1"/>
    <col min="13311" max="13561" width="7.33203125" style="271"/>
    <col min="13562" max="13562" width="13" style="271" customWidth="1"/>
    <col min="13563" max="13563" width="21.5546875" style="271" customWidth="1"/>
    <col min="13564" max="13564" width="54.33203125" style="271" customWidth="1"/>
    <col min="13565" max="13565" width="55.44140625" style="271" customWidth="1"/>
    <col min="13566" max="13566" width="33.88671875" style="271" customWidth="1"/>
    <col min="13567" max="13817" width="7.33203125" style="271"/>
    <col min="13818" max="13818" width="13" style="271" customWidth="1"/>
    <col min="13819" max="13819" width="21.5546875" style="271" customWidth="1"/>
    <col min="13820" max="13820" width="54.33203125" style="271" customWidth="1"/>
    <col min="13821" max="13821" width="55.44140625" style="271" customWidth="1"/>
    <col min="13822" max="13822" width="33.88671875" style="271" customWidth="1"/>
    <col min="13823" max="14073" width="7.33203125" style="271"/>
    <col min="14074" max="14074" width="13" style="271" customWidth="1"/>
    <col min="14075" max="14075" width="21.5546875" style="271" customWidth="1"/>
    <col min="14076" max="14076" width="54.33203125" style="271" customWidth="1"/>
    <col min="14077" max="14077" width="55.44140625" style="271" customWidth="1"/>
    <col min="14078" max="14078" width="33.88671875" style="271" customWidth="1"/>
    <col min="14079" max="14329" width="7.33203125" style="271"/>
    <col min="14330" max="14330" width="13" style="271" customWidth="1"/>
    <col min="14331" max="14331" width="21.5546875" style="271" customWidth="1"/>
    <col min="14332" max="14332" width="54.33203125" style="271" customWidth="1"/>
    <col min="14333" max="14333" width="55.44140625" style="271" customWidth="1"/>
    <col min="14334" max="14334" width="33.88671875" style="271" customWidth="1"/>
    <col min="14335" max="14585" width="7.33203125" style="271"/>
    <col min="14586" max="14586" width="13" style="271" customWidth="1"/>
    <col min="14587" max="14587" width="21.5546875" style="271" customWidth="1"/>
    <col min="14588" max="14588" width="54.33203125" style="271" customWidth="1"/>
    <col min="14589" max="14589" width="55.44140625" style="271" customWidth="1"/>
    <col min="14590" max="14590" width="33.88671875" style="271" customWidth="1"/>
    <col min="14591" max="14841" width="7.33203125" style="271"/>
    <col min="14842" max="14842" width="13" style="271" customWidth="1"/>
    <col min="14843" max="14843" width="21.5546875" style="271" customWidth="1"/>
    <col min="14844" max="14844" width="54.33203125" style="271" customWidth="1"/>
    <col min="14845" max="14845" width="55.44140625" style="271" customWidth="1"/>
    <col min="14846" max="14846" width="33.88671875" style="271" customWidth="1"/>
    <col min="14847" max="15097" width="7.33203125" style="271"/>
    <col min="15098" max="15098" width="13" style="271" customWidth="1"/>
    <col min="15099" max="15099" width="21.5546875" style="271" customWidth="1"/>
    <col min="15100" max="15100" width="54.33203125" style="271" customWidth="1"/>
    <col min="15101" max="15101" width="55.44140625" style="271" customWidth="1"/>
    <col min="15102" max="15102" width="33.88671875" style="271" customWidth="1"/>
    <col min="15103" max="15353" width="7.33203125" style="271"/>
    <col min="15354" max="15354" width="13" style="271" customWidth="1"/>
    <col min="15355" max="15355" width="21.5546875" style="271" customWidth="1"/>
    <col min="15356" max="15356" width="54.33203125" style="271" customWidth="1"/>
    <col min="15357" max="15357" width="55.44140625" style="271" customWidth="1"/>
    <col min="15358" max="15358" width="33.88671875" style="271" customWidth="1"/>
    <col min="15359" max="15609" width="7.33203125" style="271"/>
    <col min="15610" max="15610" width="13" style="271" customWidth="1"/>
    <col min="15611" max="15611" width="21.5546875" style="271" customWidth="1"/>
    <col min="15612" max="15612" width="54.33203125" style="271" customWidth="1"/>
    <col min="15613" max="15613" width="55.44140625" style="271" customWidth="1"/>
    <col min="15614" max="15614" width="33.88671875" style="271" customWidth="1"/>
    <col min="15615" max="15865" width="7.33203125" style="271"/>
    <col min="15866" max="15866" width="13" style="271" customWidth="1"/>
    <col min="15867" max="15867" width="21.5546875" style="271" customWidth="1"/>
    <col min="15868" max="15868" width="54.33203125" style="271" customWidth="1"/>
    <col min="15869" max="15869" width="55.44140625" style="271" customWidth="1"/>
    <col min="15870" max="15870" width="33.88671875" style="271" customWidth="1"/>
    <col min="15871" max="16121" width="7.33203125" style="271"/>
    <col min="16122" max="16122" width="13" style="271" customWidth="1"/>
    <col min="16123" max="16123" width="21.5546875" style="271" customWidth="1"/>
    <col min="16124" max="16124" width="54.33203125" style="271" customWidth="1"/>
    <col min="16125" max="16125" width="55.44140625" style="271" customWidth="1"/>
    <col min="16126" max="16126" width="33.88671875" style="271" customWidth="1"/>
    <col min="16127" max="16384" width="7.33203125" style="271"/>
  </cols>
  <sheetData>
    <row r="1" spans="1:5" s="262" customFormat="1">
      <c r="A1" s="261" t="s">
        <v>89</v>
      </c>
      <c r="B1" s="261" t="s">
        <v>90</v>
      </c>
      <c r="C1" s="261" t="s">
        <v>91</v>
      </c>
      <c r="D1" s="261" t="s">
        <v>92</v>
      </c>
      <c r="E1" s="261" t="s">
        <v>93</v>
      </c>
    </row>
    <row r="2" spans="1:5" s="262" customFormat="1" ht="90">
      <c r="A2" s="263" t="s">
        <v>94</v>
      </c>
      <c r="B2" s="264" t="s">
        <v>95</v>
      </c>
      <c r="C2" s="409" t="s">
        <v>96</v>
      </c>
      <c r="D2" s="287" t="s">
        <v>97</v>
      </c>
      <c r="E2" s="287" t="s">
        <v>98</v>
      </c>
    </row>
    <row r="3" spans="1:5" s="262" customFormat="1" ht="60">
      <c r="A3" s="263" t="s">
        <v>99</v>
      </c>
      <c r="B3" s="265" t="s">
        <v>100</v>
      </c>
      <c r="C3" s="201" t="s">
        <v>101</v>
      </c>
      <c r="D3" s="410" t="s">
        <v>102</v>
      </c>
      <c r="E3" s="410" t="s">
        <v>103</v>
      </c>
    </row>
    <row r="4" spans="1:5" s="269" customFormat="1" ht="60">
      <c r="A4" s="263" t="s">
        <v>104</v>
      </c>
      <c r="B4" s="266" t="s">
        <v>105</v>
      </c>
      <c r="C4" s="267" t="s">
        <v>106</v>
      </c>
      <c r="D4" s="267" t="s">
        <v>107</v>
      </c>
      <c r="E4" s="268" t="s">
        <v>108</v>
      </c>
    </row>
    <row r="5" spans="1:5" ht="285">
      <c r="A5" s="263" t="s">
        <v>109</v>
      </c>
      <c r="B5" s="270" t="s">
        <v>110</v>
      </c>
      <c r="C5" s="266" t="s">
        <v>111</v>
      </c>
      <c r="D5" s="266" t="s">
        <v>112</v>
      </c>
      <c r="E5" s="266" t="s">
        <v>113</v>
      </c>
    </row>
    <row r="6" spans="1:5" ht="150">
      <c r="A6" s="263" t="s">
        <v>114</v>
      </c>
      <c r="B6" s="266" t="s">
        <v>115</v>
      </c>
      <c r="C6" s="266" t="s">
        <v>116</v>
      </c>
      <c r="D6" s="266" t="s">
        <v>117</v>
      </c>
      <c r="E6" s="272" t="s">
        <v>118</v>
      </c>
    </row>
    <row r="7" spans="1:5" ht="90">
      <c r="A7" s="263" t="s">
        <v>119</v>
      </c>
      <c r="B7" s="266" t="s">
        <v>120</v>
      </c>
      <c r="C7" s="270" t="s">
        <v>121</v>
      </c>
      <c r="D7" s="267" t="s">
        <v>122</v>
      </c>
      <c r="E7" s="273" t="s">
        <v>123</v>
      </c>
    </row>
    <row r="8" spans="1:5" ht="165">
      <c r="A8" s="274" t="s">
        <v>124</v>
      </c>
      <c r="B8" s="270" t="s">
        <v>125</v>
      </c>
      <c r="C8" s="270" t="s">
        <v>126</v>
      </c>
      <c r="D8" s="266" t="s">
        <v>127</v>
      </c>
      <c r="E8" s="273" t="s">
        <v>128</v>
      </c>
    </row>
    <row r="9" spans="1:5" ht="345">
      <c r="A9" s="274" t="s">
        <v>129</v>
      </c>
      <c r="B9" s="270" t="s">
        <v>130</v>
      </c>
      <c r="C9" s="270" t="s">
        <v>131</v>
      </c>
      <c r="D9" s="266" t="s">
        <v>132</v>
      </c>
      <c r="E9" s="275" t="s">
        <v>133</v>
      </c>
    </row>
    <row r="10" spans="1:5" ht="195">
      <c r="A10" s="276" t="s">
        <v>134</v>
      </c>
      <c r="B10" s="267" t="s">
        <v>135</v>
      </c>
      <c r="C10" s="267" t="s">
        <v>136</v>
      </c>
      <c r="D10" s="267" t="s">
        <v>137</v>
      </c>
      <c r="E10" s="267" t="s">
        <v>138</v>
      </c>
    </row>
    <row r="11" spans="1:5" ht="45">
      <c r="A11" s="276" t="s">
        <v>139</v>
      </c>
      <c r="B11" s="267" t="s">
        <v>140</v>
      </c>
      <c r="C11" s="267" t="s">
        <v>141</v>
      </c>
      <c r="D11" s="267" t="s">
        <v>142</v>
      </c>
      <c r="E11" s="268" t="s">
        <v>143</v>
      </c>
    </row>
    <row r="12" spans="1:5" ht="60">
      <c r="A12" s="276" t="s">
        <v>144</v>
      </c>
      <c r="B12" s="267" t="s">
        <v>145</v>
      </c>
      <c r="C12" s="267" t="s">
        <v>146</v>
      </c>
      <c r="D12" s="267" t="s">
        <v>142</v>
      </c>
      <c r="E12" s="275"/>
    </row>
    <row r="13" spans="1:5" ht="75">
      <c r="A13" s="263" t="s">
        <v>147</v>
      </c>
      <c r="B13" s="266" t="str">
        <f>A13</f>
        <v>資料安全分級</v>
      </c>
      <c r="C13" s="266" t="s">
        <v>148</v>
      </c>
      <c r="D13" s="266" t="s">
        <v>149</v>
      </c>
      <c r="E13" s="267" t="s">
        <v>150</v>
      </c>
    </row>
    <row r="14" spans="1:5" ht="315">
      <c r="A14" s="277" t="s">
        <v>151</v>
      </c>
      <c r="B14" s="266" t="s">
        <v>152</v>
      </c>
      <c r="C14" s="266" t="s">
        <v>153</v>
      </c>
      <c r="D14" s="266" t="s">
        <v>154</v>
      </c>
      <c r="E14" s="266" t="s">
        <v>155</v>
      </c>
    </row>
    <row r="15" spans="1:5" ht="126">
      <c r="A15" s="277" t="s">
        <v>156</v>
      </c>
      <c r="B15" s="278" t="s">
        <v>157</v>
      </c>
      <c r="C15" s="279" t="s">
        <v>158</v>
      </c>
      <c r="D15" s="279" t="s">
        <v>159</v>
      </c>
      <c r="E15" s="280" t="s">
        <v>160</v>
      </c>
    </row>
    <row r="16" spans="1:5" s="281" customFormat="1" ht="90">
      <c r="A16" s="277" t="s">
        <v>161</v>
      </c>
      <c r="B16" s="266" t="s">
        <v>162</v>
      </c>
      <c r="C16" s="266" t="s">
        <v>163</v>
      </c>
      <c r="D16" s="266"/>
      <c r="E16" s="411" t="s">
        <v>164</v>
      </c>
    </row>
    <row r="17" spans="1:5" s="281" customFormat="1" ht="30">
      <c r="A17" s="282" t="s">
        <v>165</v>
      </c>
      <c r="B17" s="266" t="s">
        <v>166</v>
      </c>
      <c r="C17" s="412" t="s">
        <v>167</v>
      </c>
      <c r="D17" s="410" t="s">
        <v>102</v>
      </c>
      <c r="E17" s="410" t="s">
        <v>103</v>
      </c>
    </row>
    <row r="18" spans="1:5" s="281" customFormat="1" ht="15">
      <c r="A18" s="283" t="s">
        <v>168</v>
      </c>
      <c r="B18" s="266" t="s">
        <v>169</v>
      </c>
      <c r="C18" s="412" t="s">
        <v>170</v>
      </c>
      <c r="D18" s="411" t="s">
        <v>171</v>
      </c>
      <c r="E18" s="266"/>
    </row>
    <row r="19" spans="1:5" s="281" customFormat="1" ht="15">
      <c r="A19" s="283" t="s">
        <v>172</v>
      </c>
      <c r="B19" s="266" t="s">
        <v>169</v>
      </c>
      <c r="C19" s="412" t="s">
        <v>170</v>
      </c>
      <c r="D19" s="411" t="s">
        <v>171</v>
      </c>
      <c r="E19" s="266"/>
    </row>
    <row r="20" spans="1:5" s="281" customFormat="1" ht="45">
      <c r="A20" s="263" t="s">
        <v>173</v>
      </c>
      <c r="B20" s="266" t="s">
        <v>174</v>
      </c>
      <c r="C20" s="264" t="s">
        <v>175</v>
      </c>
      <c r="D20" s="284" t="s">
        <v>107</v>
      </c>
      <c r="E20" s="264" t="s">
        <v>176</v>
      </c>
    </row>
    <row r="21" spans="1:5" s="281" customFormat="1" ht="60">
      <c r="A21" s="285" t="s">
        <v>177</v>
      </c>
      <c r="B21" s="270" t="s">
        <v>178</v>
      </c>
      <c r="C21" s="270" t="s">
        <v>179</v>
      </c>
      <c r="D21" s="286" t="s">
        <v>180</v>
      </c>
      <c r="E21" s="287" t="s">
        <v>181</v>
      </c>
    </row>
    <row r="22" spans="1:5" s="281" customFormat="1" ht="47.25">
      <c r="A22" s="282" t="s">
        <v>182</v>
      </c>
      <c r="B22" s="278" t="s">
        <v>183</v>
      </c>
      <c r="C22" s="266" t="s">
        <v>184</v>
      </c>
      <c r="D22" s="286" t="s">
        <v>180</v>
      </c>
      <c r="E22" s="286" t="s">
        <v>185</v>
      </c>
    </row>
    <row r="23" spans="1:5" s="262" customFormat="1" ht="75">
      <c r="A23" s="288" t="s">
        <v>186</v>
      </c>
      <c r="B23" s="278" t="s">
        <v>187</v>
      </c>
      <c r="C23" s="266" t="s">
        <v>188</v>
      </c>
      <c r="D23" s="286" t="s">
        <v>180</v>
      </c>
      <c r="E23" s="262" t="s">
        <v>189</v>
      </c>
    </row>
    <row r="24" spans="1:5" ht="31.5">
      <c r="A24" s="288" t="s">
        <v>190</v>
      </c>
      <c r="B24" s="289" t="s">
        <v>191</v>
      </c>
      <c r="C24" s="289" t="s">
        <v>191</v>
      </c>
      <c r="D24" s="264"/>
      <c r="E24" s="284" t="s">
        <v>192</v>
      </c>
    </row>
    <row r="25" spans="1:5" ht="75">
      <c r="A25" s="288" t="s">
        <v>193</v>
      </c>
      <c r="B25" s="267" t="s">
        <v>194</v>
      </c>
      <c r="C25" s="267" t="s">
        <v>195</v>
      </c>
      <c r="D25" s="284" t="s">
        <v>196</v>
      </c>
      <c r="E25" s="284" t="s">
        <v>197</v>
      </c>
    </row>
    <row r="26" spans="1:5" ht="75">
      <c r="A26" s="288" t="s">
        <v>198</v>
      </c>
      <c r="B26" s="266" t="s">
        <v>199</v>
      </c>
      <c r="C26" s="266" t="s">
        <v>200</v>
      </c>
      <c r="D26" s="266" t="s">
        <v>201</v>
      </c>
      <c r="E26" s="266" t="s">
        <v>202</v>
      </c>
    </row>
    <row r="27" spans="1:5" ht="60">
      <c r="A27" s="404" t="s">
        <v>203</v>
      </c>
      <c r="B27" s="266" t="s">
        <v>204</v>
      </c>
      <c r="C27" s="266" t="s">
        <v>205</v>
      </c>
      <c r="D27" s="401" t="s">
        <v>205</v>
      </c>
      <c r="E27" s="403" t="s">
        <v>133</v>
      </c>
    </row>
    <row r="28" spans="1:5" ht="16.5">
      <c r="A28" s="405" t="s">
        <v>206</v>
      </c>
      <c r="B28" s="266" t="s">
        <v>207</v>
      </c>
      <c r="C28" s="266" t="s">
        <v>208</v>
      </c>
      <c r="D28" s="402" t="s">
        <v>209</v>
      </c>
      <c r="E28" s="109" t="s">
        <v>210</v>
      </c>
    </row>
    <row r="29" spans="1:5" ht="16.5">
      <c r="A29" s="406" t="s">
        <v>53</v>
      </c>
      <c r="B29" s="266" t="s">
        <v>211</v>
      </c>
      <c r="C29" s="411" t="s">
        <v>212</v>
      </c>
      <c r="D29" s="407" t="s">
        <v>213</v>
      </c>
      <c r="E29" t="s">
        <v>214</v>
      </c>
    </row>
    <row r="30" spans="1:5" ht="27" customHeight="1">
      <c r="A30" s="292" t="s">
        <v>215</v>
      </c>
      <c r="B30" s="290" t="s">
        <v>216</v>
      </c>
      <c r="C30" s="291" t="s">
        <v>217</v>
      </c>
      <c r="D30" s="291" t="s">
        <v>218</v>
      </c>
      <c r="E30" s="290" t="s">
        <v>219</v>
      </c>
    </row>
  </sheetData>
  <phoneticPr fontId="40" type="noConversion"/>
  <dataValidations count="1">
    <dataValidation type="list" allowBlank="1" showInputMessage="1" showErrorMessage="1" sqref="WVB982475 A64971 IP64971 SL64971 ACH64971 AMD64971 AVZ64971 BFV64971 BPR64971 BZN64971 CJJ64971 CTF64971 DDB64971 DMX64971 DWT64971 EGP64971 EQL64971 FAH64971 FKD64971 FTZ64971 GDV64971 GNR64971 GXN64971 HHJ64971 HRF64971 IBB64971 IKX64971 IUT64971 JEP64971 JOL64971 JYH64971 KID64971 KRZ64971 LBV64971 LLR64971 LVN64971 MFJ64971 MPF64971 MZB64971 NIX64971 NST64971 OCP64971 OML64971 OWH64971 PGD64971 PPZ64971 PZV64971 QJR64971 QTN64971 RDJ64971 RNF64971 RXB64971 SGX64971 SQT64971 TAP64971 TKL64971 TUH64971 UED64971 UNZ64971 UXV64971 VHR64971 VRN64971 WBJ64971 WLF64971 WVB64971 A130507 IP130507 SL130507 ACH130507 AMD130507 AVZ130507 BFV130507 BPR130507 BZN130507 CJJ130507 CTF130507 DDB130507 DMX130507 DWT130507 EGP130507 EQL130507 FAH130507 FKD130507 FTZ130507 GDV130507 GNR130507 GXN130507 HHJ130507 HRF130507 IBB130507 IKX130507 IUT130507 JEP130507 JOL130507 JYH130507 KID130507 KRZ130507 LBV130507 LLR130507 LVN130507 MFJ130507 MPF130507 MZB130507 NIX130507 NST130507 OCP130507 OML130507 OWH130507 PGD130507 PPZ130507 PZV130507 QJR130507 QTN130507 RDJ130507 RNF130507 RXB130507 SGX130507 SQT130507 TAP130507 TKL130507 TUH130507 UED130507 UNZ130507 UXV130507 VHR130507 VRN130507 WBJ130507 WLF130507 WVB130507 A196043 IP196043 SL196043 ACH196043 AMD196043 AVZ196043 BFV196043 BPR196043 BZN196043 CJJ196043 CTF196043 DDB196043 DMX196043 DWT196043 EGP196043 EQL196043 FAH196043 FKD196043 FTZ196043 GDV196043 GNR196043 GXN196043 HHJ196043 HRF196043 IBB196043 IKX196043 IUT196043 JEP196043 JOL196043 JYH196043 KID196043 KRZ196043 LBV196043 LLR196043 LVN196043 MFJ196043 MPF196043 MZB196043 NIX196043 NST196043 OCP196043 OML196043 OWH196043 PGD196043 PPZ196043 PZV196043 QJR196043 QTN196043 RDJ196043 RNF196043 RXB196043 SGX196043 SQT196043 TAP196043 TKL196043 TUH196043 UED196043 UNZ196043 UXV196043 VHR196043 VRN196043 WBJ196043 WLF196043 WVB196043 A261579 IP261579 SL261579 ACH261579 AMD261579 AVZ261579 BFV261579 BPR261579 BZN261579 CJJ261579 CTF261579 DDB261579 DMX261579 DWT261579 EGP261579 EQL261579 FAH261579 FKD261579 FTZ261579 GDV261579 GNR261579 GXN261579 HHJ261579 HRF261579 IBB261579 IKX261579 IUT261579 JEP261579 JOL261579 JYH261579 KID261579 KRZ261579 LBV261579 LLR261579 LVN261579 MFJ261579 MPF261579 MZB261579 NIX261579 NST261579 OCP261579 OML261579 OWH261579 PGD261579 PPZ261579 PZV261579 QJR261579 QTN261579 RDJ261579 RNF261579 RXB261579 SGX261579 SQT261579 TAP261579 TKL261579 TUH261579 UED261579 UNZ261579 UXV261579 VHR261579 VRN261579 WBJ261579 WLF261579 WVB261579 A327115 IP327115 SL327115 ACH327115 AMD327115 AVZ327115 BFV327115 BPR327115 BZN327115 CJJ327115 CTF327115 DDB327115 DMX327115 DWT327115 EGP327115 EQL327115 FAH327115 FKD327115 FTZ327115 GDV327115 GNR327115 GXN327115 HHJ327115 HRF327115 IBB327115 IKX327115 IUT327115 JEP327115 JOL327115 JYH327115 KID327115 KRZ327115 LBV327115 LLR327115 LVN327115 MFJ327115 MPF327115 MZB327115 NIX327115 NST327115 OCP327115 OML327115 OWH327115 PGD327115 PPZ327115 PZV327115 QJR327115 QTN327115 RDJ327115 RNF327115 RXB327115 SGX327115 SQT327115 TAP327115 TKL327115 TUH327115 UED327115 UNZ327115 UXV327115 VHR327115 VRN327115 WBJ327115 WLF327115 WVB327115 A392651 IP392651 SL392651 ACH392651 AMD392651 AVZ392651 BFV392651 BPR392651 BZN392651 CJJ392651 CTF392651 DDB392651 DMX392651 DWT392651 EGP392651 EQL392651 FAH392651 FKD392651 FTZ392651 GDV392651 GNR392651 GXN392651 HHJ392651 HRF392651 IBB392651 IKX392651 IUT392651 JEP392651 JOL392651 JYH392651 KID392651 KRZ392651 LBV392651 LLR392651 LVN392651 MFJ392651 MPF392651 MZB392651 NIX392651 NST392651 OCP392651 OML392651 OWH392651 PGD392651 PPZ392651 PZV392651 QJR392651 QTN392651 RDJ392651 RNF392651 RXB392651 SGX392651 SQT392651 TAP392651 TKL392651 TUH392651 UED392651 UNZ392651 UXV392651 VHR392651 VRN392651 WBJ392651 WLF392651 WVB392651 A458187 IP458187 SL458187 ACH458187 AMD458187 AVZ458187 BFV458187 BPR458187 BZN458187 CJJ458187 CTF458187 DDB458187 DMX458187 DWT458187 EGP458187 EQL458187 FAH458187 FKD458187 FTZ458187 GDV458187 GNR458187 GXN458187 HHJ458187 HRF458187 IBB458187 IKX458187 IUT458187 JEP458187 JOL458187 JYH458187 KID458187 KRZ458187 LBV458187 LLR458187 LVN458187 MFJ458187 MPF458187 MZB458187 NIX458187 NST458187 OCP458187 OML458187 OWH458187 PGD458187 PPZ458187 PZV458187 QJR458187 QTN458187 RDJ458187 RNF458187 RXB458187 SGX458187 SQT458187 TAP458187 TKL458187 TUH458187 UED458187 UNZ458187 UXV458187 VHR458187 VRN458187 WBJ458187 WLF458187 WVB458187 A523723 IP523723 SL523723 ACH523723 AMD523723 AVZ523723 BFV523723 BPR523723 BZN523723 CJJ523723 CTF523723 DDB523723 DMX523723 DWT523723 EGP523723 EQL523723 FAH523723 FKD523723 FTZ523723 GDV523723 GNR523723 GXN523723 HHJ523723 HRF523723 IBB523723 IKX523723 IUT523723 JEP523723 JOL523723 JYH523723 KID523723 KRZ523723 LBV523723 LLR523723 LVN523723 MFJ523723 MPF523723 MZB523723 NIX523723 NST523723 OCP523723 OML523723 OWH523723 PGD523723 PPZ523723 PZV523723 QJR523723 QTN523723 RDJ523723 RNF523723 RXB523723 SGX523723 SQT523723 TAP523723 TKL523723 TUH523723 UED523723 UNZ523723 UXV523723 VHR523723 VRN523723 WBJ523723 WLF523723 WVB523723 A589259 IP589259 SL589259 ACH589259 AMD589259 AVZ589259 BFV589259 BPR589259 BZN589259 CJJ589259 CTF589259 DDB589259 DMX589259 DWT589259 EGP589259 EQL589259 FAH589259 FKD589259 FTZ589259 GDV589259 GNR589259 GXN589259 HHJ589259 HRF589259 IBB589259 IKX589259 IUT589259 JEP589259 JOL589259 JYH589259 KID589259 KRZ589259 LBV589259 LLR589259 LVN589259 MFJ589259 MPF589259 MZB589259 NIX589259 NST589259 OCP589259 OML589259 OWH589259 PGD589259 PPZ589259 PZV589259 QJR589259 QTN589259 RDJ589259 RNF589259 RXB589259 SGX589259 SQT589259 TAP589259 TKL589259 TUH589259 UED589259 UNZ589259 UXV589259 VHR589259 VRN589259 WBJ589259 WLF589259 WVB589259 A654795 IP654795 SL654795 ACH654795 AMD654795 AVZ654795 BFV654795 BPR654795 BZN654795 CJJ654795 CTF654795 DDB654795 DMX654795 DWT654795 EGP654795 EQL654795 FAH654795 FKD654795 FTZ654795 GDV654795 GNR654795 GXN654795 HHJ654795 HRF654795 IBB654795 IKX654795 IUT654795 JEP654795 JOL654795 JYH654795 KID654795 KRZ654795 LBV654795 LLR654795 LVN654795 MFJ654795 MPF654795 MZB654795 NIX654795 NST654795 OCP654795 OML654795 OWH654795 PGD654795 PPZ654795 PZV654795 QJR654795 QTN654795 RDJ654795 RNF654795 RXB654795 SGX654795 SQT654795 TAP654795 TKL654795 TUH654795 UED654795 UNZ654795 UXV654795 VHR654795 VRN654795 WBJ654795 WLF654795 WVB654795 A720331 IP720331 SL720331 ACH720331 AMD720331 AVZ720331 BFV720331 BPR720331 BZN720331 CJJ720331 CTF720331 DDB720331 DMX720331 DWT720331 EGP720331 EQL720331 FAH720331 FKD720331 FTZ720331 GDV720331 GNR720331 GXN720331 HHJ720331 HRF720331 IBB720331 IKX720331 IUT720331 JEP720331 JOL720331 JYH720331 KID720331 KRZ720331 LBV720331 LLR720331 LVN720331 MFJ720331 MPF720331 MZB720331 NIX720331 NST720331 OCP720331 OML720331 OWH720331 PGD720331 PPZ720331 PZV720331 QJR720331 QTN720331 RDJ720331 RNF720331 RXB720331 SGX720331 SQT720331 TAP720331 TKL720331 TUH720331 UED720331 UNZ720331 UXV720331 VHR720331 VRN720331 WBJ720331 WLF720331 WVB720331 A785867 IP785867 SL785867 ACH785867 AMD785867 AVZ785867 BFV785867 BPR785867 BZN785867 CJJ785867 CTF785867 DDB785867 DMX785867 DWT785867 EGP785867 EQL785867 FAH785867 FKD785867 FTZ785867 GDV785867 GNR785867 GXN785867 HHJ785867 HRF785867 IBB785867 IKX785867 IUT785867 JEP785867 JOL785867 JYH785867 KID785867 KRZ785867 LBV785867 LLR785867 LVN785867 MFJ785867 MPF785867 MZB785867 NIX785867 NST785867 OCP785867 OML785867 OWH785867 PGD785867 PPZ785867 PZV785867 QJR785867 QTN785867 RDJ785867 RNF785867 RXB785867 SGX785867 SQT785867 TAP785867 TKL785867 TUH785867 UED785867 UNZ785867 UXV785867 VHR785867 VRN785867 WBJ785867 WLF785867 WVB785867 A851403 IP851403 SL851403 ACH851403 AMD851403 AVZ851403 BFV851403 BPR851403 BZN851403 CJJ851403 CTF851403 DDB851403 DMX851403 DWT851403 EGP851403 EQL851403 FAH851403 FKD851403 FTZ851403 GDV851403 GNR851403 GXN851403 HHJ851403 HRF851403 IBB851403 IKX851403 IUT851403 JEP851403 JOL851403 JYH851403 KID851403 KRZ851403 LBV851403 LLR851403 LVN851403 MFJ851403 MPF851403 MZB851403 NIX851403 NST851403 OCP851403 OML851403 OWH851403 PGD851403 PPZ851403 PZV851403 QJR851403 QTN851403 RDJ851403 RNF851403 RXB851403 SGX851403 SQT851403 TAP851403 TKL851403 TUH851403 UED851403 UNZ851403 UXV851403 VHR851403 VRN851403 WBJ851403 WLF851403 WVB851403 A916939 IP916939 SL916939 ACH916939 AMD916939 AVZ916939 BFV916939 BPR916939 BZN916939 CJJ916939 CTF916939 DDB916939 DMX916939 DWT916939 EGP916939 EQL916939 FAH916939 FKD916939 FTZ916939 GDV916939 GNR916939 GXN916939 HHJ916939 HRF916939 IBB916939 IKX916939 IUT916939 JEP916939 JOL916939 JYH916939 KID916939 KRZ916939 LBV916939 LLR916939 LVN916939 MFJ916939 MPF916939 MZB916939 NIX916939 NST916939 OCP916939 OML916939 OWH916939 PGD916939 PPZ916939 PZV916939 QJR916939 QTN916939 RDJ916939 RNF916939 RXB916939 SGX916939 SQT916939 TAP916939 TKL916939 TUH916939 UED916939 UNZ916939 UXV916939 VHR916939 VRN916939 WBJ916939 WLF916939 WVB916939 A982475 IP982475 SL982475 ACH982475 AMD982475 AVZ982475 BFV982475 BPR982475 BZN982475 CJJ982475 CTF982475 DDB982475 DMX982475 DWT982475 EGP982475 EQL982475 FAH982475 FKD982475 FTZ982475 GDV982475 GNR982475 GXN982475 HHJ982475 HRF982475 IBB982475 IKX982475 IUT982475 JEP982475 JOL982475 JYH982475 KID982475 KRZ982475 LBV982475 LLR982475 LVN982475 MFJ982475 MPF982475 MZB982475 NIX982475 NST982475 OCP982475 OML982475 OWH982475 PGD982475 PPZ982475 PZV982475 QJR982475 QTN982475 RDJ982475 RNF982475 RXB982475 SGX982475 SQT982475 TAP982475 TKL982475 TUH982475 UED982475 UNZ982475 UXV982475 VHR982475 VRN982475 WBJ982475 WLF982475" xr:uid="{00000000-0002-0000-0100-000000000000}">
      <formula1>"编码类,代码类,指示器类,文本类,金额类,数值类,百分比类,日期类,时间类,日期时间类"</formula1>
    </dataValidation>
  </dataValidations>
  <pageMargins left="0" right="0" top="0.25" bottom="0.25" header="0.3" footer="0.3"/>
  <pageSetup paperSize="9" scale="75" orientation="landscape" r:id="rId1"/>
  <headerFooter>
    <oddFooter>第 &amp;P 頁，共 &amp;N 頁</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26"/>
  <dimension ref="A1:D22"/>
  <sheetViews>
    <sheetView zoomScale="80" zoomScaleNormal="80" workbookViewId="0">
      <selection activeCell="A16" sqref="A16"/>
    </sheetView>
  </sheetViews>
  <sheetFormatPr defaultRowHeight="15.75"/>
  <cols>
    <col min="1" max="1" width="27.77734375" style="271" customWidth="1"/>
    <col min="2" max="2" width="26.44140625" style="271" customWidth="1"/>
    <col min="3" max="3" width="44.109375" style="271" customWidth="1"/>
    <col min="4" max="4" width="22.88671875" style="271" customWidth="1"/>
  </cols>
  <sheetData>
    <row r="1" spans="1:4">
      <c r="A1" s="262" t="s">
        <v>220</v>
      </c>
      <c r="B1" s="262" t="s">
        <v>221</v>
      </c>
      <c r="C1" s="262" t="s">
        <v>222</v>
      </c>
      <c r="D1" s="262" t="s">
        <v>223</v>
      </c>
    </row>
    <row r="2" spans="1:4" ht="31.5">
      <c r="A2" s="414" t="s">
        <v>224</v>
      </c>
      <c r="B2" s="414" t="s">
        <v>225</v>
      </c>
      <c r="C2" s="414" t="s">
        <v>226</v>
      </c>
      <c r="D2" s="414" t="s">
        <v>227</v>
      </c>
    </row>
    <row r="3" spans="1:4">
      <c r="A3" s="414" t="s">
        <v>228</v>
      </c>
      <c r="B3" s="414" t="s">
        <v>229</v>
      </c>
      <c r="C3" s="414" t="s">
        <v>230</v>
      </c>
      <c r="D3" s="414" t="s">
        <v>227</v>
      </c>
    </row>
    <row r="4" spans="1:4" ht="31.5">
      <c r="A4" s="414" t="s">
        <v>231</v>
      </c>
      <c r="B4" s="414" t="s">
        <v>232</v>
      </c>
      <c r="C4" s="414" t="s">
        <v>233</v>
      </c>
      <c r="D4" s="414" t="s">
        <v>227</v>
      </c>
    </row>
    <row r="5" spans="1:4" ht="31.5">
      <c r="A5" s="414" t="s">
        <v>234</v>
      </c>
      <c r="B5" s="414" t="s">
        <v>235</v>
      </c>
      <c r="C5" s="414" t="s">
        <v>236</v>
      </c>
      <c r="D5" s="414" t="s">
        <v>237</v>
      </c>
    </row>
    <row r="6" spans="1:4">
      <c r="A6" s="414" t="s">
        <v>238</v>
      </c>
      <c r="B6" s="414" t="s">
        <v>239</v>
      </c>
      <c r="C6" s="414" t="s">
        <v>240</v>
      </c>
      <c r="D6" s="414" t="s">
        <v>241</v>
      </c>
    </row>
    <row r="7" spans="1:4">
      <c r="A7" s="229" t="s">
        <v>242</v>
      </c>
      <c r="B7" s="414" t="s">
        <v>243</v>
      </c>
      <c r="C7" s="414" t="s">
        <v>244</v>
      </c>
      <c r="D7" s="414" t="s">
        <v>237</v>
      </c>
    </row>
    <row r="8" spans="1:4">
      <c r="A8" s="229" t="s">
        <v>245</v>
      </c>
      <c r="B8" s="414" t="s">
        <v>246</v>
      </c>
      <c r="C8" s="414" t="s">
        <v>247</v>
      </c>
      <c r="D8" s="414" t="s">
        <v>237</v>
      </c>
    </row>
    <row r="9" spans="1:4" ht="31.5">
      <c r="A9" s="6" t="s">
        <v>248</v>
      </c>
      <c r="B9" s="431" t="s">
        <v>249</v>
      </c>
      <c r="C9" s="432" t="s">
        <v>250</v>
      </c>
      <c r="D9" s="414" t="s">
        <v>241</v>
      </c>
    </row>
    <row r="10" spans="1:4">
      <c r="A10" s="229" t="s">
        <v>251</v>
      </c>
      <c r="B10" s="431" t="s">
        <v>252</v>
      </c>
      <c r="C10" s="431" t="s">
        <v>253</v>
      </c>
      <c r="D10" s="414" t="s">
        <v>237</v>
      </c>
    </row>
    <row r="11" spans="1:4">
      <c r="A11" s="431" t="s">
        <v>254</v>
      </c>
      <c r="B11" s="431" t="s">
        <v>255</v>
      </c>
      <c r="C11" s="431" t="s">
        <v>256</v>
      </c>
      <c r="D11" s="414" t="s">
        <v>237</v>
      </c>
    </row>
    <row r="15" spans="1:4">
      <c r="A15" s="281"/>
      <c r="B15" s="281"/>
      <c r="C15" s="281"/>
      <c r="D15" s="281"/>
    </row>
    <row r="16" spans="1:4">
      <c r="A16" s="281"/>
      <c r="B16" s="281"/>
      <c r="C16" s="281"/>
      <c r="D16" s="281"/>
    </row>
    <row r="17" spans="1:4">
      <c r="A17" s="281"/>
      <c r="B17" s="281"/>
      <c r="C17" s="281"/>
      <c r="D17" s="281"/>
    </row>
    <row r="18" spans="1:4">
      <c r="A18" s="281"/>
      <c r="B18" s="281"/>
      <c r="C18" s="281"/>
      <c r="D18" s="281"/>
    </row>
    <row r="19" spans="1:4">
      <c r="A19" s="281"/>
      <c r="B19" s="281"/>
      <c r="C19" s="281"/>
      <c r="D19" s="281"/>
    </row>
    <row r="20" spans="1:4">
      <c r="A20" s="281"/>
      <c r="B20" s="281"/>
      <c r="C20" s="281"/>
      <c r="D20" s="281"/>
    </row>
    <row r="21" spans="1:4">
      <c r="A21" s="281"/>
      <c r="B21" s="281"/>
      <c r="C21" s="281"/>
      <c r="D21" s="281"/>
    </row>
    <row r="22" spans="1:4">
      <c r="A22" s="262"/>
      <c r="B22" s="262"/>
      <c r="C22" s="262"/>
      <c r="D22" s="262"/>
    </row>
  </sheetData>
  <phoneticPr fontId="40"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2">
    <tabColor rgb="FFFF0000"/>
  </sheetPr>
  <dimension ref="A1:AQ387"/>
  <sheetViews>
    <sheetView zoomScale="85" zoomScaleNormal="85" workbookViewId="0">
      <selection activeCell="F9" sqref="F9"/>
    </sheetView>
  </sheetViews>
  <sheetFormatPr defaultColWidth="7.33203125" defaultRowHeight="15"/>
  <cols>
    <col min="1" max="1" width="19.5546875" style="152" customWidth="1"/>
    <col min="2" max="2" width="39.88671875" style="193" customWidth="1"/>
    <col min="3" max="3" width="14.5546875" style="152" customWidth="1"/>
    <col min="4" max="4" width="19.33203125" style="152" customWidth="1"/>
    <col min="5" max="5" width="17.33203125" style="152" customWidth="1"/>
    <col min="6" max="6" width="12" style="152" customWidth="1"/>
    <col min="7" max="7" width="14.5546875" style="152" customWidth="1"/>
    <col min="8" max="8" width="9.5546875" style="152" bestFit="1" customWidth="1"/>
    <col min="9" max="9" width="13.109375" style="152" customWidth="1"/>
    <col min="10" max="10" width="15.88671875" style="152" bestFit="1" customWidth="1"/>
    <col min="11" max="19" width="7.33203125" style="152"/>
    <col min="20" max="20" width="21.33203125" style="152" customWidth="1"/>
    <col min="21" max="21" width="26.44140625" style="152" customWidth="1"/>
    <col min="22" max="22" width="28.88671875" style="174" customWidth="1"/>
    <col min="23" max="23" width="13.88671875" style="152" customWidth="1"/>
    <col min="24" max="24" width="42.109375" style="174" customWidth="1"/>
    <col min="25" max="25" width="10.33203125" style="152" customWidth="1"/>
    <col min="26" max="26" width="9.5546875" style="152" customWidth="1"/>
    <col min="27" max="27" width="9.44140625" style="152" customWidth="1"/>
    <col min="28" max="28" width="7.33203125" style="152"/>
    <col min="29" max="29" width="11.44140625" style="152" customWidth="1"/>
    <col min="30" max="30" width="13.88671875" style="152" customWidth="1"/>
    <col min="31" max="31" width="15.33203125" style="152" customWidth="1"/>
    <col min="32" max="32" width="17.44140625" style="152" customWidth="1"/>
    <col min="33" max="33" width="15.33203125" style="152" customWidth="1"/>
    <col min="34" max="34" width="13.44140625" style="152" customWidth="1"/>
    <col min="35" max="35" width="14.5546875" style="152" customWidth="1"/>
    <col min="36" max="36" width="15.5546875" style="152" customWidth="1"/>
    <col min="37" max="40" width="25.88671875" style="152" customWidth="1"/>
    <col min="41" max="41" width="24.5546875" style="152" customWidth="1"/>
    <col min="42" max="42" width="31.44140625" style="152" customWidth="1"/>
    <col min="43" max="43" width="23.88671875" style="152" customWidth="1"/>
    <col min="44" max="16384" width="7.33203125" style="152"/>
  </cols>
  <sheetData>
    <row r="1" spans="1:43" ht="16.5" thickBot="1">
      <c r="A1" s="148" t="s">
        <v>257</v>
      </c>
      <c r="B1" s="149" t="s">
        <v>258</v>
      </c>
      <c r="C1" s="150" t="s">
        <v>259</v>
      </c>
      <c r="D1" s="151" t="s">
        <v>260</v>
      </c>
      <c r="G1" s="153" t="s">
        <v>261</v>
      </c>
      <c r="H1" s="154" t="s">
        <v>262</v>
      </c>
      <c r="I1" s="154" t="s">
        <v>263</v>
      </c>
      <c r="J1" s="154" t="s">
        <v>264</v>
      </c>
      <c r="T1" s="155" t="s">
        <v>265</v>
      </c>
      <c r="U1" s="156" t="s">
        <v>266</v>
      </c>
      <c r="V1" s="157" t="s">
        <v>267</v>
      </c>
      <c r="W1" s="156" t="s">
        <v>268</v>
      </c>
      <c r="X1" s="158" t="s">
        <v>269</v>
      </c>
      <c r="Y1" s="159" t="s">
        <v>270</v>
      </c>
      <c r="Z1" s="159" t="s">
        <v>271</v>
      </c>
      <c r="AA1" s="160" t="s">
        <v>272</v>
      </c>
      <c r="AC1" s="152" t="s">
        <v>273</v>
      </c>
      <c r="AD1" s="152" t="s">
        <v>273</v>
      </c>
      <c r="AE1" s="152" t="s">
        <v>274</v>
      </c>
      <c r="AF1" s="152" t="s">
        <v>274</v>
      </c>
      <c r="AG1" s="152" t="s">
        <v>275</v>
      </c>
      <c r="AH1" s="152" t="s">
        <v>275</v>
      </c>
      <c r="AI1" s="161" t="s">
        <v>276</v>
      </c>
      <c r="AJ1" s="161" t="s">
        <v>277</v>
      </c>
      <c r="AK1" s="162" t="s">
        <v>278</v>
      </c>
      <c r="AL1" s="162" t="s">
        <v>279</v>
      </c>
      <c r="AM1" s="163" t="s">
        <v>280</v>
      </c>
      <c r="AN1" s="164"/>
      <c r="AO1" s="165" t="s">
        <v>281</v>
      </c>
      <c r="AP1" s="165" t="s">
        <v>282</v>
      </c>
      <c r="AQ1" s="165" t="s">
        <v>283</v>
      </c>
    </row>
    <row r="2" spans="1:43" ht="15.75" thickBot="1">
      <c r="A2" s="166" t="s">
        <v>284</v>
      </c>
      <c r="B2" s="167" t="s">
        <v>285</v>
      </c>
      <c r="C2" s="167" t="s">
        <v>285</v>
      </c>
      <c r="D2" s="152" t="s">
        <v>286</v>
      </c>
      <c r="G2" s="208" t="s">
        <v>287</v>
      </c>
      <c r="H2" s="208" t="s">
        <v>287</v>
      </c>
      <c r="I2" s="208"/>
      <c r="J2" s="208" t="s">
        <v>288</v>
      </c>
      <c r="T2" s="214" t="s">
        <v>289</v>
      </c>
      <c r="U2" s="214" t="s">
        <v>290</v>
      </c>
      <c r="V2" s="214" t="s">
        <v>291</v>
      </c>
      <c r="W2" s="214" t="s">
        <v>292</v>
      </c>
      <c r="X2" s="214" t="s">
        <v>293</v>
      </c>
      <c r="Y2" s="214" t="s">
        <v>294</v>
      </c>
      <c r="Z2" s="214" t="s">
        <v>295</v>
      </c>
      <c r="AA2" s="214" t="s">
        <v>296</v>
      </c>
      <c r="AC2" s="152" t="s">
        <v>297</v>
      </c>
      <c r="AD2" s="152">
        <v>0</v>
      </c>
      <c r="AE2" s="152" t="b">
        <v>0</v>
      </c>
      <c r="AF2" s="152" t="s">
        <v>298</v>
      </c>
      <c r="AG2" s="152" t="s">
        <v>299</v>
      </c>
      <c r="AH2" s="152">
        <v>1</v>
      </c>
      <c r="AI2" s="168" t="s">
        <v>300</v>
      </c>
      <c r="AJ2" s="152" t="s">
        <v>301</v>
      </c>
      <c r="AK2" s="169" t="s">
        <v>302</v>
      </c>
      <c r="AL2" s="169" t="s">
        <v>303</v>
      </c>
      <c r="AM2" s="170" t="s">
        <v>304</v>
      </c>
      <c r="AN2" s="170"/>
      <c r="AO2" s="171" t="s">
        <v>305</v>
      </c>
      <c r="AP2" s="171" t="s">
        <v>306</v>
      </c>
      <c r="AQ2" s="171" t="s">
        <v>307</v>
      </c>
    </row>
    <row r="3" spans="1:43" ht="15.75" thickBot="1">
      <c r="A3" s="166" t="s">
        <v>308</v>
      </c>
      <c r="B3" s="172" t="s">
        <v>309</v>
      </c>
      <c r="C3" s="173"/>
      <c r="G3" s="239" t="s">
        <v>310</v>
      </c>
      <c r="H3" s="239" t="s">
        <v>310</v>
      </c>
      <c r="I3" s="239"/>
      <c r="J3" s="208" t="s">
        <v>287</v>
      </c>
      <c r="T3" s="214" t="s">
        <v>311</v>
      </c>
      <c r="U3" s="214" t="s">
        <v>312</v>
      </c>
      <c r="V3" s="214" t="s">
        <v>291</v>
      </c>
      <c r="W3" s="214" t="s">
        <v>292</v>
      </c>
      <c r="X3" s="214" t="s">
        <v>313</v>
      </c>
      <c r="Y3" s="214" t="s">
        <v>294</v>
      </c>
      <c r="Z3" s="214" t="s">
        <v>295</v>
      </c>
      <c r="AA3" s="214" t="s">
        <v>296</v>
      </c>
      <c r="AC3" s="152" t="s">
        <v>314</v>
      </c>
      <c r="AD3" s="152">
        <v>1</v>
      </c>
      <c r="AE3" s="152" t="b">
        <v>1</v>
      </c>
      <c r="AF3" s="152" t="s">
        <v>315</v>
      </c>
      <c r="AG3" s="152" t="s">
        <v>316</v>
      </c>
      <c r="AH3" s="152">
        <v>2</v>
      </c>
      <c r="AI3" s="168" t="s">
        <v>317</v>
      </c>
      <c r="AJ3" s="152" t="s">
        <v>318</v>
      </c>
      <c r="AK3" s="169" t="s">
        <v>319</v>
      </c>
      <c r="AL3" s="169" t="s">
        <v>320</v>
      </c>
      <c r="AM3" s="170" t="s">
        <v>321</v>
      </c>
      <c r="AN3" s="170"/>
      <c r="AO3" s="171" t="s">
        <v>322</v>
      </c>
      <c r="AP3" s="171" t="s">
        <v>323</v>
      </c>
      <c r="AQ3" s="171" t="s">
        <v>324</v>
      </c>
    </row>
    <row r="4" spans="1:43" ht="15.75" thickBot="1">
      <c r="A4" s="152" t="s">
        <v>277</v>
      </c>
      <c r="B4" s="174" t="s">
        <v>318</v>
      </c>
      <c r="G4" s="239"/>
      <c r="I4" s="430"/>
      <c r="J4" s="239" t="s">
        <v>325</v>
      </c>
      <c r="T4" s="214" t="s">
        <v>326</v>
      </c>
      <c r="U4" s="214" t="s">
        <v>327</v>
      </c>
      <c r="V4" s="214" t="s">
        <v>291</v>
      </c>
      <c r="W4" s="214" t="s">
        <v>292</v>
      </c>
      <c r="X4" s="214" t="s">
        <v>328</v>
      </c>
      <c r="Y4" s="214" t="s">
        <v>294</v>
      </c>
      <c r="Z4" s="214" t="s">
        <v>295</v>
      </c>
      <c r="AA4" s="214" t="s">
        <v>296</v>
      </c>
      <c r="AC4" s="152" t="s">
        <v>329</v>
      </c>
      <c r="AD4" s="152">
        <v>2</v>
      </c>
      <c r="AE4" s="152" t="s">
        <v>330</v>
      </c>
      <c r="AF4" s="152" t="s">
        <v>315</v>
      </c>
      <c r="AG4" s="152" t="s">
        <v>331</v>
      </c>
      <c r="AH4" s="152">
        <v>4</v>
      </c>
      <c r="AI4" s="168" t="s">
        <v>332</v>
      </c>
      <c r="AJ4" s="152" t="s">
        <v>333</v>
      </c>
      <c r="AL4" s="169"/>
      <c r="AM4" s="170" t="s">
        <v>334</v>
      </c>
      <c r="AN4" s="170"/>
      <c r="AO4" s="171" t="s">
        <v>335</v>
      </c>
      <c r="AP4" s="171" t="s">
        <v>336</v>
      </c>
      <c r="AQ4" s="171" t="s">
        <v>307</v>
      </c>
    </row>
    <row r="5" spans="1:43" ht="16.5" thickBot="1">
      <c r="A5" s="176" t="s">
        <v>337</v>
      </c>
      <c r="B5" s="175" t="s">
        <v>338</v>
      </c>
      <c r="G5" s="212"/>
      <c r="H5" s="212"/>
      <c r="I5" s="430"/>
      <c r="J5" s="430"/>
      <c r="N5" s="176"/>
      <c r="T5" s="214" t="s">
        <v>339</v>
      </c>
      <c r="U5" s="214" t="s">
        <v>340</v>
      </c>
      <c r="V5" s="214" t="s">
        <v>291</v>
      </c>
      <c r="W5" s="214" t="s">
        <v>292</v>
      </c>
      <c r="X5" s="214" t="s">
        <v>341</v>
      </c>
      <c r="Y5" s="214" t="s">
        <v>294</v>
      </c>
      <c r="Z5" s="214" t="s">
        <v>295</v>
      </c>
      <c r="AA5" s="214" t="s">
        <v>296</v>
      </c>
      <c r="AC5" s="152" t="s">
        <v>342</v>
      </c>
      <c r="AD5" s="152">
        <v>4</v>
      </c>
      <c r="AE5" s="152" t="s">
        <v>343</v>
      </c>
      <c r="AF5" s="152" t="s">
        <v>344</v>
      </c>
      <c r="AG5" s="152" t="s">
        <v>345</v>
      </c>
      <c r="AH5" s="152">
        <v>8</v>
      </c>
      <c r="AJ5" s="155" t="s">
        <v>346</v>
      </c>
      <c r="AM5" s="170" t="s">
        <v>347</v>
      </c>
      <c r="AO5" s="171" t="s">
        <v>348</v>
      </c>
      <c r="AP5" s="171" t="s">
        <v>349</v>
      </c>
      <c r="AQ5" s="171" t="s">
        <v>324</v>
      </c>
    </row>
    <row r="6" spans="1:43" ht="15.75" thickBot="1">
      <c r="A6" s="152" t="s">
        <v>350</v>
      </c>
      <c r="B6" s="177" t="s">
        <v>330</v>
      </c>
      <c r="D6" s="178" t="str">
        <f>TEXT(E6,"YYYY-MM-DD")</f>
        <v>1900-01-00</v>
      </c>
      <c r="E6" s="179"/>
      <c r="G6" s="212"/>
      <c r="H6" s="212"/>
      <c r="I6" s="430"/>
      <c r="J6" s="430"/>
      <c r="T6" s="214" t="s">
        <v>351</v>
      </c>
      <c r="U6" s="214" t="s">
        <v>352</v>
      </c>
      <c r="V6" s="214" t="s">
        <v>291</v>
      </c>
      <c r="W6" s="214" t="s">
        <v>292</v>
      </c>
      <c r="X6" s="214" t="s">
        <v>353</v>
      </c>
      <c r="Y6" s="214" t="s">
        <v>294</v>
      </c>
      <c r="Z6" s="214" t="s">
        <v>295</v>
      </c>
      <c r="AA6" s="214" t="s">
        <v>296</v>
      </c>
      <c r="AC6" s="152" t="s">
        <v>354</v>
      </c>
      <c r="AD6" s="152">
        <v>8</v>
      </c>
      <c r="AE6" s="152" t="s">
        <v>355</v>
      </c>
      <c r="AF6" s="152" t="s">
        <v>356</v>
      </c>
      <c r="AJ6" s="152" t="s">
        <v>357</v>
      </c>
      <c r="AO6" s="171" t="s">
        <v>358</v>
      </c>
      <c r="AP6" s="171" t="s">
        <v>359</v>
      </c>
      <c r="AQ6" s="171" t="s">
        <v>360</v>
      </c>
    </row>
    <row r="7" spans="1:43" ht="15.75" thickBot="1">
      <c r="A7" s="180" t="s">
        <v>361</v>
      </c>
      <c r="B7" s="181" t="s">
        <v>362</v>
      </c>
      <c r="C7" s="182" t="str">
        <f ca="1">tblParamSetting[[#This Row],[Sample]]</f>
        <v>2023-03-10</v>
      </c>
      <c r="D7" s="174" t="str">
        <f ca="1">TEXT(TODAY(),"YYYY-MM-DD")</f>
        <v>2023-03-10</v>
      </c>
      <c r="E7" s="183"/>
      <c r="G7" s="212"/>
      <c r="H7" s="212"/>
      <c r="I7" s="430"/>
      <c r="J7" s="430"/>
      <c r="T7" s="214" t="s">
        <v>363</v>
      </c>
      <c r="U7" s="214" t="s">
        <v>364</v>
      </c>
      <c r="V7" s="214" t="s">
        <v>291</v>
      </c>
      <c r="W7" s="214" t="s">
        <v>292</v>
      </c>
      <c r="X7" s="214" t="s">
        <v>365</v>
      </c>
      <c r="Y7" s="214" t="s">
        <v>294</v>
      </c>
      <c r="Z7" s="214" t="s">
        <v>295</v>
      </c>
      <c r="AA7" s="214" t="s">
        <v>296</v>
      </c>
      <c r="AC7" s="152" t="s">
        <v>366</v>
      </c>
      <c r="AD7" s="152">
        <v>16</v>
      </c>
      <c r="AE7" s="152" t="s">
        <v>367</v>
      </c>
      <c r="AF7" s="152" t="s">
        <v>368</v>
      </c>
      <c r="AJ7" s="152" t="s">
        <v>369</v>
      </c>
      <c r="AO7" s="171" t="s">
        <v>370</v>
      </c>
      <c r="AP7" s="171" t="s">
        <v>371</v>
      </c>
      <c r="AQ7" s="171" t="s">
        <v>372</v>
      </c>
    </row>
    <row r="8" spans="1:43" ht="15.75" thickBot="1">
      <c r="A8" s="152" t="s">
        <v>373</v>
      </c>
      <c r="B8" s="174">
        <v>15</v>
      </c>
      <c r="C8" s="184"/>
      <c r="G8" s="212"/>
      <c r="H8" s="212"/>
      <c r="I8" s="430"/>
      <c r="J8" s="430"/>
      <c r="T8" s="214" t="s">
        <v>374</v>
      </c>
      <c r="U8" s="214" t="s">
        <v>375</v>
      </c>
      <c r="V8" s="214" t="s">
        <v>291</v>
      </c>
      <c r="W8" s="214" t="s">
        <v>292</v>
      </c>
      <c r="X8" s="214" t="s">
        <v>365</v>
      </c>
      <c r="Y8" s="214" t="s">
        <v>294</v>
      </c>
      <c r="Z8" s="214" t="s">
        <v>295</v>
      </c>
      <c r="AA8" s="214" t="s">
        <v>296</v>
      </c>
      <c r="AE8" s="152" t="s">
        <v>376</v>
      </c>
      <c r="AF8" s="152" t="s">
        <v>377</v>
      </c>
      <c r="AO8" s="171" t="s">
        <v>378</v>
      </c>
      <c r="AP8" s="171" t="s">
        <v>379</v>
      </c>
      <c r="AQ8" s="171" t="s">
        <v>307</v>
      </c>
    </row>
    <row r="9" spans="1:43" ht="16.5" thickBot="1">
      <c r="A9" s="184" t="s">
        <v>380</v>
      </c>
      <c r="B9" s="185" t="b">
        <v>1</v>
      </c>
      <c r="C9" s="184"/>
      <c r="E9" s="186"/>
      <c r="F9" s="186"/>
      <c r="G9"/>
      <c r="H9"/>
      <c r="I9" s="1"/>
      <c r="J9" s="1"/>
      <c r="T9" s="214" t="s">
        <v>381</v>
      </c>
      <c r="U9" s="214" t="s">
        <v>382</v>
      </c>
      <c r="V9" s="214" t="s">
        <v>383</v>
      </c>
      <c r="W9" s="214" t="s">
        <v>292</v>
      </c>
      <c r="X9" s="214" t="s">
        <v>384</v>
      </c>
      <c r="Y9" s="214" t="s">
        <v>294</v>
      </c>
      <c r="Z9" s="214" t="s">
        <v>385</v>
      </c>
      <c r="AA9" s="214" t="s">
        <v>296</v>
      </c>
      <c r="AE9" s="152" t="s">
        <v>386</v>
      </c>
      <c r="AF9" s="152" t="s">
        <v>387</v>
      </c>
      <c r="AO9" s="171" t="s">
        <v>388</v>
      </c>
      <c r="AP9" s="171" t="s">
        <v>389</v>
      </c>
      <c r="AQ9" s="171" t="s">
        <v>324</v>
      </c>
    </row>
    <row r="10" spans="1:43" ht="16.5" thickBot="1">
      <c r="A10" s="187" t="s">
        <v>390</v>
      </c>
      <c r="B10" s="174"/>
      <c r="E10" s="188"/>
      <c r="F10" s="188"/>
      <c r="G10"/>
      <c r="H10"/>
      <c r="I10" s="1"/>
      <c r="T10" s="214" t="s">
        <v>391</v>
      </c>
      <c r="U10" s="214" t="s">
        <v>392</v>
      </c>
      <c r="V10" s="214" t="s">
        <v>393</v>
      </c>
      <c r="W10" s="214" t="s">
        <v>292</v>
      </c>
      <c r="X10" s="214" t="s">
        <v>394</v>
      </c>
      <c r="Y10" s="214" t="s">
        <v>294</v>
      </c>
      <c r="Z10" s="214" t="s">
        <v>385</v>
      </c>
      <c r="AA10" s="214" t="s">
        <v>296</v>
      </c>
      <c r="AE10" s="152" t="s">
        <v>395</v>
      </c>
      <c r="AF10" s="152" t="s">
        <v>396</v>
      </c>
      <c r="AO10" s="171" t="s">
        <v>397</v>
      </c>
      <c r="AP10" s="171" t="s">
        <v>398</v>
      </c>
      <c r="AQ10" s="171" t="s">
        <v>307</v>
      </c>
    </row>
    <row r="11" spans="1:43" ht="16.5" thickBot="1">
      <c r="A11" s="152" t="s">
        <v>284</v>
      </c>
      <c r="B11" s="185"/>
      <c r="C11" s="185"/>
      <c r="D11" s="185"/>
      <c r="E11" s="188"/>
      <c r="F11" s="188"/>
      <c r="G11"/>
      <c r="H11"/>
      <c r="I11" s="1"/>
      <c r="T11" s="214" t="s">
        <v>399</v>
      </c>
      <c r="U11" s="214" t="s">
        <v>400</v>
      </c>
      <c r="V11" s="214" t="s">
        <v>401</v>
      </c>
      <c r="W11" s="214" t="s">
        <v>292</v>
      </c>
      <c r="X11" s="214" t="s">
        <v>402</v>
      </c>
      <c r="Y11" s="214" t="s">
        <v>294</v>
      </c>
      <c r="Z11" s="214" t="s">
        <v>385</v>
      </c>
      <c r="AA11" s="214" t="s">
        <v>296</v>
      </c>
      <c r="AE11" s="152" t="s">
        <v>403</v>
      </c>
      <c r="AF11" s="152" t="s">
        <v>404</v>
      </c>
      <c r="AO11" s="171" t="s">
        <v>405</v>
      </c>
      <c r="AP11" s="171" t="s">
        <v>406</v>
      </c>
      <c r="AQ11" s="171" t="s">
        <v>324</v>
      </c>
    </row>
    <row r="12" spans="1:43" ht="16.5" thickBot="1">
      <c r="A12" s="180" t="s">
        <v>407</v>
      </c>
      <c r="B12" s="189" t="str">
        <f>"DG_{SUBJECT}_{TBL_NAME}-"&amp;tblParamSetting[[#This Row],[Sample]]&amp;".csv"</f>
        <v>DG_{SUBJECT}_{TBL_NAME}-P.3.5.0.csv</v>
      </c>
      <c r="D12" s="152" t="str">
        <f>LEFT(Terms!C5,LEN(Terms!C5)-1)</f>
        <v>P.3.5.0</v>
      </c>
      <c r="E12" s="188"/>
      <c r="F12" s="188"/>
      <c r="G12"/>
      <c r="H12"/>
      <c r="I12" s="1"/>
      <c r="T12" s="214" t="s">
        <v>408</v>
      </c>
      <c r="U12" s="214" t="s">
        <v>409</v>
      </c>
      <c r="V12" s="214" t="s">
        <v>410</v>
      </c>
      <c r="W12" s="214" t="s">
        <v>292</v>
      </c>
      <c r="X12" s="214" t="s">
        <v>411</v>
      </c>
      <c r="Y12" s="214" t="s">
        <v>294</v>
      </c>
      <c r="Z12" s="214" t="s">
        <v>385</v>
      </c>
      <c r="AA12" s="214" t="s">
        <v>296</v>
      </c>
      <c r="AE12" s="152" t="s">
        <v>412</v>
      </c>
      <c r="AF12" s="152" t="s">
        <v>413</v>
      </c>
      <c r="AO12" s="171" t="s">
        <v>414</v>
      </c>
      <c r="AP12" s="171" t="s">
        <v>415</v>
      </c>
      <c r="AQ12" s="171" t="s">
        <v>307</v>
      </c>
    </row>
    <row r="13" spans="1:43" ht="16.5" thickBot="1">
      <c r="A13" s="249" t="s">
        <v>416</v>
      </c>
      <c r="B13" s="174" t="s">
        <v>417</v>
      </c>
      <c r="E13" s="190"/>
      <c r="F13" s="188"/>
      <c r="G13"/>
      <c r="H13"/>
      <c r="I13" s="1"/>
      <c r="K13"/>
      <c r="T13" s="214" t="s">
        <v>350</v>
      </c>
      <c r="U13" s="214" t="s">
        <v>418</v>
      </c>
      <c r="V13" s="214" t="s">
        <v>419</v>
      </c>
      <c r="W13" s="214" t="s">
        <v>420</v>
      </c>
      <c r="X13" s="214" t="b">
        <v>0</v>
      </c>
      <c r="Y13" s="214" t="s">
        <v>421</v>
      </c>
      <c r="Z13" s="214" t="s">
        <v>295</v>
      </c>
      <c r="AA13" s="214" t="s">
        <v>296</v>
      </c>
      <c r="AE13" s="152">
        <v>16</v>
      </c>
      <c r="AF13" s="152" t="s">
        <v>368</v>
      </c>
      <c r="AO13" s="171" t="s">
        <v>422</v>
      </c>
      <c r="AP13" s="171" t="s">
        <v>423</v>
      </c>
      <c r="AQ13" s="171" t="s">
        <v>307</v>
      </c>
    </row>
    <row r="14" spans="1:43" ht="16.5" thickBot="1">
      <c r="A14" s="152" t="s">
        <v>424</v>
      </c>
      <c r="B14" s="174" t="s">
        <v>425</v>
      </c>
      <c r="E14" s="191"/>
      <c r="F14" s="188"/>
      <c r="G14"/>
      <c r="H14"/>
      <c r="I14" s="1"/>
      <c r="K14"/>
      <c r="T14" s="214" t="s">
        <v>426</v>
      </c>
      <c r="U14" s="214" t="s">
        <v>427</v>
      </c>
      <c r="V14" s="214" t="s">
        <v>428</v>
      </c>
      <c r="W14" s="214" t="s">
        <v>429</v>
      </c>
      <c r="X14" s="214" t="s">
        <v>430</v>
      </c>
      <c r="Y14" s="214" t="s">
        <v>421</v>
      </c>
      <c r="Z14" s="214" t="s">
        <v>295</v>
      </c>
      <c r="AA14" s="214" t="s">
        <v>296</v>
      </c>
      <c r="AE14" s="152">
        <v>24</v>
      </c>
      <c r="AF14" s="152" t="s">
        <v>387</v>
      </c>
      <c r="AO14" s="171" t="s">
        <v>431</v>
      </c>
      <c r="AP14" s="171" t="s">
        <v>432</v>
      </c>
      <c r="AQ14" s="171" t="s">
        <v>324</v>
      </c>
    </row>
    <row r="15" spans="1:43" ht="15.75">
      <c r="A15" s="214" t="s">
        <v>433</v>
      </c>
      <c r="B15" s="393" t="str">
        <f>"{{DGP_STATUS}}=""" &amp; tblParamSetting[[#This Row],[Comment]] &amp; """"</f>
        <v>{{DGP_STATUS}}="Draft"</v>
      </c>
      <c r="C15" s="154" t="s">
        <v>434</v>
      </c>
      <c r="E15" s="191"/>
      <c r="F15" s="188"/>
      <c r="G15"/>
      <c r="H15"/>
      <c r="I15" s="192"/>
      <c r="K15"/>
      <c r="T15" s="214" t="s">
        <v>435</v>
      </c>
      <c r="U15" s="214" t="s">
        <v>436</v>
      </c>
      <c r="V15" s="214" t="b">
        <v>0</v>
      </c>
      <c r="W15" s="214" t="s">
        <v>437</v>
      </c>
      <c r="X15" s="214" t="b">
        <v>1</v>
      </c>
      <c r="Y15" s="214" t="s">
        <v>421</v>
      </c>
      <c r="Z15" s="214" t="s">
        <v>295</v>
      </c>
      <c r="AA15" s="214" t="s">
        <v>296</v>
      </c>
      <c r="AE15" s="152">
        <v>31</v>
      </c>
      <c r="AF15" s="152" t="s">
        <v>396</v>
      </c>
      <c r="AO15" s="171" t="s">
        <v>438</v>
      </c>
      <c r="AP15" s="171" t="s">
        <v>439</v>
      </c>
      <c r="AQ15" s="171" t="s">
        <v>307</v>
      </c>
    </row>
    <row r="16" spans="1:43" ht="16.5" thickBot="1">
      <c r="A16" s="214" t="s">
        <v>433</v>
      </c>
      <c r="B16" s="174" t="str">
        <f>"{{DATAOWNER_BG}}=""" &amp; tblParamSetting[[#This Row],[Comment]] &amp; """"</f>
        <v>{{DATAOWNER_BG}}="PSG"</v>
      </c>
      <c r="C16" s="154" t="s">
        <v>440</v>
      </c>
      <c r="D16" s="76"/>
      <c r="E16" s="191"/>
      <c r="F16" s="188"/>
      <c r="I16" s="192"/>
      <c r="K16"/>
      <c r="T16" s="214" t="s">
        <v>361</v>
      </c>
      <c r="U16" s="214" t="s">
        <v>441</v>
      </c>
      <c r="V16" s="214" t="s">
        <v>442</v>
      </c>
      <c r="W16" s="214" t="s">
        <v>429</v>
      </c>
      <c r="X16" s="214" t="s">
        <v>293</v>
      </c>
      <c r="Y16" s="214" t="s">
        <v>421</v>
      </c>
      <c r="Z16" s="214" t="s">
        <v>295</v>
      </c>
      <c r="AA16" s="214" t="s">
        <v>296</v>
      </c>
      <c r="AE16" s="152">
        <v>33</v>
      </c>
      <c r="AF16" s="152" t="s">
        <v>404</v>
      </c>
      <c r="AO16" s="171" t="s">
        <v>443</v>
      </c>
      <c r="AP16" s="171" t="s">
        <v>444</v>
      </c>
      <c r="AQ16" s="171" t="s">
        <v>324</v>
      </c>
    </row>
    <row r="17" spans="1:43" ht="16.5" thickBot="1">
      <c r="A17" s="214" t="s">
        <v>445</v>
      </c>
      <c r="B17" s="174" t="s">
        <v>446</v>
      </c>
      <c r="E17" s="191"/>
      <c r="F17" s="188"/>
      <c r="G17"/>
      <c r="H17"/>
      <c r="I17" s="192"/>
      <c r="K17"/>
      <c r="T17" s="214" t="s">
        <v>433</v>
      </c>
      <c r="U17" s="214" t="s">
        <v>447</v>
      </c>
      <c r="V17" s="214" t="s">
        <v>448</v>
      </c>
      <c r="W17" s="214" t="s">
        <v>429</v>
      </c>
      <c r="X17" s="214" t="s">
        <v>293</v>
      </c>
      <c r="Y17" s="214" t="s">
        <v>449</v>
      </c>
      <c r="Z17" s="214" t="s">
        <v>295</v>
      </c>
      <c r="AA17" s="214" t="s">
        <v>296</v>
      </c>
      <c r="AE17" s="152">
        <v>67</v>
      </c>
      <c r="AF17" s="152" t="s">
        <v>413</v>
      </c>
      <c r="AO17" s="171" t="s">
        <v>450</v>
      </c>
      <c r="AP17" s="171" t="s">
        <v>451</v>
      </c>
      <c r="AQ17" s="171" t="s">
        <v>452</v>
      </c>
    </row>
    <row r="18" spans="1:43" ht="16.5" thickBot="1">
      <c r="A18" s="152" t="s">
        <v>453</v>
      </c>
      <c r="B18" s="174" t="str">
        <f>envCheck()</f>
        <v>BIG5</v>
      </c>
      <c r="E18" s="191"/>
      <c r="F18" s="188"/>
      <c r="I18" s="192"/>
      <c r="K18"/>
      <c r="T18" s="214" t="s">
        <v>454</v>
      </c>
      <c r="U18" s="214" t="s">
        <v>455</v>
      </c>
      <c r="V18" s="214" t="s">
        <v>456</v>
      </c>
      <c r="W18" s="214" t="s">
        <v>429</v>
      </c>
      <c r="X18" s="214" t="s">
        <v>456</v>
      </c>
      <c r="Y18" s="214" t="s">
        <v>421</v>
      </c>
      <c r="Z18" s="214" t="s">
        <v>457</v>
      </c>
      <c r="AA18" s="214" t="s">
        <v>296</v>
      </c>
      <c r="AE18" s="152">
        <v>128</v>
      </c>
      <c r="AF18" s="152" t="s">
        <v>458</v>
      </c>
      <c r="AO18" s="171" t="s">
        <v>459</v>
      </c>
      <c r="AP18" s="171" t="s">
        <v>460</v>
      </c>
      <c r="AQ18" s="171" t="s">
        <v>461</v>
      </c>
    </row>
    <row r="19" spans="1:43" ht="16.5" thickBot="1">
      <c r="A19" s="152" t="s">
        <v>462</v>
      </c>
      <c r="B19" s="174" t="b">
        <v>0</v>
      </c>
      <c r="F19" s="188"/>
      <c r="I19" s="192"/>
      <c r="K19"/>
      <c r="T19" s="214" t="s">
        <v>463</v>
      </c>
      <c r="U19" s="214" t="s">
        <v>464</v>
      </c>
      <c r="V19" s="214" t="b">
        <v>0</v>
      </c>
      <c r="W19" s="214" t="s">
        <v>292</v>
      </c>
      <c r="X19" s="214" t="s">
        <v>465</v>
      </c>
      <c r="Y19" s="214" t="s">
        <v>421</v>
      </c>
      <c r="Z19" s="214" t="s">
        <v>457</v>
      </c>
      <c r="AA19" s="214" t="s">
        <v>296</v>
      </c>
      <c r="AO19" s="171" t="s">
        <v>466</v>
      </c>
      <c r="AP19" s="171" t="s">
        <v>467</v>
      </c>
      <c r="AQ19" s="171" t="s">
        <v>468</v>
      </c>
    </row>
    <row r="20" spans="1:43" ht="15.75">
      <c r="F20" s="188"/>
      <c r="I20" s="192"/>
      <c r="K20"/>
      <c r="T20" s="214" t="s">
        <v>469</v>
      </c>
      <c r="U20" s="214" t="s">
        <v>470</v>
      </c>
      <c r="V20" s="214" t="s">
        <v>471</v>
      </c>
      <c r="W20" s="214" t="s">
        <v>429</v>
      </c>
      <c r="X20" s="214" t="s">
        <v>293</v>
      </c>
      <c r="Y20" s="214" t="s">
        <v>472</v>
      </c>
      <c r="Z20" s="214" t="s">
        <v>473</v>
      </c>
      <c r="AA20" s="214" t="s">
        <v>296</v>
      </c>
    </row>
    <row r="21" spans="1:43" ht="15.75">
      <c r="F21" s="188"/>
      <c r="I21" s="192"/>
      <c r="K21"/>
      <c r="T21" s="214" t="s">
        <v>474</v>
      </c>
      <c r="U21" s="214" t="s">
        <v>470</v>
      </c>
      <c r="V21" s="214">
        <v>5480</v>
      </c>
      <c r="W21" s="214" t="s">
        <v>429</v>
      </c>
      <c r="X21" s="214" t="s">
        <v>293</v>
      </c>
      <c r="Y21" s="214" t="s">
        <v>472</v>
      </c>
      <c r="Z21" s="214" t="s">
        <v>473</v>
      </c>
      <c r="AA21" s="214" t="s">
        <v>296</v>
      </c>
    </row>
    <row r="22" spans="1:43" ht="15.75">
      <c r="F22" s="188"/>
      <c r="I22" s="192"/>
      <c r="K22"/>
      <c r="T22" s="214" t="s">
        <v>475</v>
      </c>
      <c r="U22" s="214" t="s">
        <v>470</v>
      </c>
      <c r="V22" s="214" t="s">
        <v>476</v>
      </c>
      <c r="W22" s="214" t="s">
        <v>429</v>
      </c>
      <c r="X22" s="214" t="s">
        <v>293</v>
      </c>
      <c r="Y22" s="214" t="s">
        <v>472</v>
      </c>
      <c r="Z22" s="214" t="s">
        <v>473</v>
      </c>
      <c r="AA22" s="214" t="s">
        <v>296</v>
      </c>
    </row>
    <row r="23" spans="1:43" ht="15.75">
      <c r="F23" s="188"/>
      <c r="K23"/>
      <c r="T23" s="214" t="s">
        <v>477</v>
      </c>
      <c r="U23" s="214" t="s">
        <v>470</v>
      </c>
      <c r="V23" s="214" t="s">
        <v>478</v>
      </c>
      <c r="W23" s="214" t="s">
        <v>429</v>
      </c>
      <c r="X23" s="214" t="s">
        <v>293</v>
      </c>
      <c r="Y23" s="214" t="s">
        <v>472</v>
      </c>
      <c r="Z23" s="214" t="s">
        <v>473</v>
      </c>
      <c r="AA23" s="214" t="s">
        <v>296</v>
      </c>
    </row>
    <row r="24" spans="1:43" ht="15.75">
      <c r="F24" s="188"/>
      <c r="K24"/>
      <c r="T24" s="214" t="s">
        <v>479</v>
      </c>
      <c r="U24" s="214" t="s">
        <v>470</v>
      </c>
      <c r="V24" s="214">
        <v>100</v>
      </c>
      <c r="W24" s="214" t="s">
        <v>420</v>
      </c>
      <c r="X24" s="214" t="s">
        <v>293</v>
      </c>
      <c r="Y24" s="214" t="s">
        <v>472</v>
      </c>
      <c r="Z24" s="214" t="s">
        <v>473</v>
      </c>
      <c r="AA24" s="214" t="s">
        <v>296</v>
      </c>
    </row>
    <row r="25" spans="1:43" ht="15.75">
      <c r="F25" s="188"/>
      <c r="K25"/>
      <c r="T25" s="214" t="s">
        <v>480</v>
      </c>
      <c r="U25" s="214" t="s">
        <v>470</v>
      </c>
      <c r="V25" s="214">
        <v>120</v>
      </c>
      <c r="W25" s="214" t="s">
        <v>420</v>
      </c>
      <c r="X25" s="214" t="s">
        <v>293</v>
      </c>
      <c r="Y25" s="214" t="s">
        <v>472</v>
      </c>
      <c r="Z25" s="214" t="s">
        <v>473</v>
      </c>
      <c r="AA25" s="214" t="s">
        <v>296</v>
      </c>
    </row>
    <row r="26" spans="1:43" ht="15.75">
      <c r="F26" s="188"/>
      <c r="K26"/>
      <c r="T26" s="214" t="s">
        <v>481</v>
      </c>
      <c r="U26" s="214" t="s">
        <v>482</v>
      </c>
      <c r="V26" s="214" t="s">
        <v>483</v>
      </c>
      <c r="W26" s="214" t="s">
        <v>484</v>
      </c>
      <c r="X26" s="214" t="s">
        <v>293</v>
      </c>
      <c r="Y26" s="214" t="s">
        <v>472</v>
      </c>
      <c r="Z26" s="214" t="s">
        <v>485</v>
      </c>
      <c r="AA26" s="214" t="s">
        <v>296</v>
      </c>
    </row>
    <row r="27" spans="1:43" ht="15.75">
      <c r="F27" s="188"/>
      <c r="K27"/>
      <c r="T27" s="214" t="s">
        <v>486</v>
      </c>
      <c r="U27" s="214" t="s">
        <v>487</v>
      </c>
      <c r="V27" s="214" t="b">
        <v>1</v>
      </c>
      <c r="W27" s="214" t="s">
        <v>437</v>
      </c>
      <c r="X27" s="214" t="b">
        <v>0</v>
      </c>
      <c r="Y27" s="214" t="s">
        <v>472</v>
      </c>
      <c r="Z27" s="214" t="s">
        <v>295</v>
      </c>
      <c r="AA27" s="214" t="s">
        <v>296</v>
      </c>
    </row>
    <row r="28" spans="1:43" ht="15.75">
      <c r="F28" s="188"/>
      <c r="K28"/>
      <c r="T28" s="214" t="s">
        <v>488</v>
      </c>
      <c r="U28" s="214" t="s">
        <v>489</v>
      </c>
      <c r="V28" s="214">
        <v>1</v>
      </c>
      <c r="W28" s="214" t="s">
        <v>490</v>
      </c>
      <c r="X28" s="214" t="s">
        <v>491</v>
      </c>
      <c r="Y28" s="214" t="s">
        <v>492</v>
      </c>
      <c r="Z28" s="214" t="s">
        <v>493</v>
      </c>
      <c r="AA28" s="214" t="s">
        <v>296</v>
      </c>
    </row>
    <row r="29" spans="1:43" ht="15.75">
      <c r="F29" s="188"/>
      <c r="K29"/>
      <c r="T29" s="214" t="s">
        <v>494</v>
      </c>
      <c r="U29" s="214" t="s">
        <v>495</v>
      </c>
      <c r="V29" s="214" t="s">
        <v>496</v>
      </c>
      <c r="W29" s="214" t="s">
        <v>429</v>
      </c>
      <c r="X29" s="214"/>
      <c r="Y29" s="214" t="s">
        <v>492</v>
      </c>
      <c r="Z29" s="214" t="s">
        <v>493</v>
      </c>
      <c r="AA29" s="214" t="s">
        <v>296</v>
      </c>
    </row>
    <row r="30" spans="1:43" ht="15.75">
      <c r="K30"/>
      <c r="T30" s="214" t="s">
        <v>497</v>
      </c>
      <c r="U30" s="214" t="s">
        <v>498</v>
      </c>
      <c r="V30" s="214" t="s">
        <v>499</v>
      </c>
      <c r="W30" s="214" t="s">
        <v>429</v>
      </c>
      <c r="X30" s="214" t="s">
        <v>500</v>
      </c>
      <c r="Y30" s="214" t="s">
        <v>449</v>
      </c>
      <c r="Z30" s="214" t="s">
        <v>501</v>
      </c>
      <c r="AA30" s="214" t="s">
        <v>296</v>
      </c>
    </row>
    <row r="31" spans="1:43" ht="15.75">
      <c r="K31"/>
      <c r="T31" s="214" t="s">
        <v>502</v>
      </c>
      <c r="U31" s="214" t="s">
        <v>503</v>
      </c>
      <c r="V31" s="214" t="s">
        <v>504</v>
      </c>
      <c r="W31" s="214" t="s">
        <v>429</v>
      </c>
      <c r="X31" s="214" t="s">
        <v>500</v>
      </c>
      <c r="Y31" s="214" t="s">
        <v>449</v>
      </c>
      <c r="Z31" s="214" t="s">
        <v>501</v>
      </c>
      <c r="AA31" s="214" t="s">
        <v>296</v>
      </c>
    </row>
    <row r="32" spans="1:43" ht="15.75">
      <c r="K32"/>
      <c r="T32" s="214" t="s">
        <v>505</v>
      </c>
      <c r="U32" s="214" t="s">
        <v>506</v>
      </c>
      <c r="V32" s="214" t="s">
        <v>507</v>
      </c>
      <c r="W32" s="214" t="s">
        <v>429</v>
      </c>
      <c r="X32" s="214" t="s">
        <v>508</v>
      </c>
      <c r="Y32" s="214" t="s">
        <v>449</v>
      </c>
      <c r="Z32" s="214" t="s">
        <v>501</v>
      </c>
      <c r="AA32" s="214" t="s">
        <v>296</v>
      </c>
    </row>
    <row r="33" spans="11:27" ht="15.75">
      <c r="K33"/>
      <c r="T33" s="214" t="s">
        <v>509</v>
      </c>
      <c r="U33" s="214" t="s">
        <v>510</v>
      </c>
      <c r="V33" s="214" t="s">
        <v>511</v>
      </c>
      <c r="W33" s="214" t="s">
        <v>429</v>
      </c>
      <c r="X33" s="214" t="s">
        <v>512</v>
      </c>
      <c r="Y33" s="214" t="s">
        <v>449</v>
      </c>
      <c r="Z33" s="214" t="s">
        <v>501</v>
      </c>
      <c r="AA33" s="214" t="s">
        <v>296</v>
      </c>
    </row>
    <row r="34" spans="11:27" ht="15.75">
      <c r="K34"/>
      <c r="T34" s="214" t="s">
        <v>513</v>
      </c>
      <c r="U34" s="214" t="s">
        <v>514</v>
      </c>
      <c r="V34" s="214" t="s">
        <v>515</v>
      </c>
      <c r="W34" s="214" t="s">
        <v>429</v>
      </c>
      <c r="X34" s="214" t="s">
        <v>516</v>
      </c>
      <c r="Y34" s="214" t="s">
        <v>449</v>
      </c>
      <c r="Z34" s="214" t="s">
        <v>501</v>
      </c>
      <c r="AA34" s="214" t="s">
        <v>296</v>
      </c>
    </row>
    <row r="35" spans="11:27" ht="15.75">
      <c r="K35"/>
      <c r="T35" s="214" t="s">
        <v>517</v>
      </c>
      <c r="U35" s="214" t="s">
        <v>518</v>
      </c>
      <c r="V35" s="214" t="s">
        <v>519</v>
      </c>
      <c r="W35" s="214" t="s">
        <v>429</v>
      </c>
      <c r="X35" s="214" t="s">
        <v>293</v>
      </c>
      <c r="Y35" s="214" t="s">
        <v>449</v>
      </c>
      <c r="Z35" s="214" t="s">
        <v>501</v>
      </c>
      <c r="AA35" s="214" t="s">
        <v>296</v>
      </c>
    </row>
    <row r="36" spans="11:27" ht="15.75">
      <c r="K36"/>
      <c r="T36" s="214" t="s">
        <v>520</v>
      </c>
      <c r="U36" s="214" t="s">
        <v>521</v>
      </c>
      <c r="V36" s="214" t="s">
        <v>519</v>
      </c>
      <c r="W36" s="214" t="s">
        <v>429</v>
      </c>
      <c r="X36" s="214" t="s">
        <v>293</v>
      </c>
      <c r="Y36" s="214" t="s">
        <v>449</v>
      </c>
      <c r="Z36" s="214" t="s">
        <v>501</v>
      </c>
      <c r="AA36" s="214" t="s">
        <v>296</v>
      </c>
    </row>
    <row r="37" spans="11:27" ht="15.75">
      <c r="K37"/>
      <c r="T37" s="214" t="s">
        <v>522</v>
      </c>
      <c r="U37" s="214" t="s">
        <v>523</v>
      </c>
      <c r="V37" s="214" t="s">
        <v>524</v>
      </c>
      <c r="W37" s="214" t="s">
        <v>429</v>
      </c>
      <c r="X37" s="214" t="s">
        <v>293</v>
      </c>
      <c r="Y37" s="214" t="s">
        <v>449</v>
      </c>
      <c r="Z37" s="214" t="s">
        <v>501</v>
      </c>
      <c r="AA37" s="214" t="s">
        <v>296</v>
      </c>
    </row>
    <row r="38" spans="11:27" ht="15.75">
      <c r="K38"/>
      <c r="T38" s="214" t="s">
        <v>525</v>
      </c>
      <c r="U38" s="214" t="s">
        <v>526</v>
      </c>
      <c r="V38" s="214" t="s">
        <v>527</v>
      </c>
      <c r="W38" s="214" t="s">
        <v>429</v>
      </c>
      <c r="X38" s="214" t="s">
        <v>293</v>
      </c>
      <c r="Y38" s="214" t="s">
        <v>449</v>
      </c>
      <c r="Z38" s="214" t="s">
        <v>501</v>
      </c>
      <c r="AA38" s="214" t="s">
        <v>296</v>
      </c>
    </row>
    <row r="39" spans="11:27" ht="15.75">
      <c r="K39"/>
      <c r="T39" s="214" t="s">
        <v>528</v>
      </c>
      <c r="U39" s="214" t="s">
        <v>529</v>
      </c>
      <c r="V39" s="214" t="s">
        <v>530</v>
      </c>
      <c r="W39" s="214" t="s">
        <v>429</v>
      </c>
      <c r="X39" s="214" t="s">
        <v>293</v>
      </c>
      <c r="Y39" s="214" t="s">
        <v>449</v>
      </c>
      <c r="Z39" s="214" t="s">
        <v>501</v>
      </c>
      <c r="AA39" s="214" t="s">
        <v>296</v>
      </c>
    </row>
    <row r="40" spans="11:27" ht="15.75">
      <c r="K40"/>
      <c r="T40" s="214" t="s">
        <v>531</v>
      </c>
      <c r="U40" s="214" t="s">
        <v>532</v>
      </c>
      <c r="V40" s="214" t="s">
        <v>533</v>
      </c>
      <c r="W40" s="214" t="s">
        <v>420</v>
      </c>
      <c r="X40" s="214" t="s">
        <v>534</v>
      </c>
      <c r="Y40" s="214" t="s">
        <v>449</v>
      </c>
      <c r="Z40" s="214" t="s">
        <v>501</v>
      </c>
      <c r="AA40" s="214" t="s">
        <v>296</v>
      </c>
    </row>
    <row r="41" spans="11:27" ht="15.75">
      <c r="K41"/>
      <c r="T41" s="214" t="s">
        <v>535</v>
      </c>
      <c r="U41" s="214" t="s">
        <v>536</v>
      </c>
      <c r="V41" s="214" t="s">
        <v>537</v>
      </c>
      <c r="W41" s="214" t="s">
        <v>429</v>
      </c>
      <c r="X41" s="214" t="s">
        <v>538</v>
      </c>
      <c r="Y41" s="214" t="s">
        <v>449</v>
      </c>
      <c r="Z41" s="214" t="s">
        <v>501</v>
      </c>
      <c r="AA41" s="214" t="s">
        <v>296</v>
      </c>
    </row>
    <row r="42" spans="11:27" ht="15.75">
      <c r="K42"/>
      <c r="T42" s="214" t="s">
        <v>539</v>
      </c>
      <c r="U42" s="214" t="s">
        <v>540</v>
      </c>
      <c r="V42" s="214" t="s">
        <v>541</v>
      </c>
      <c r="W42" s="214" t="s">
        <v>429</v>
      </c>
      <c r="X42" s="214" t="s">
        <v>542</v>
      </c>
      <c r="Y42" s="214" t="s">
        <v>449</v>
      </c>
      <c r="Z42" s="214" t="s">
        <v>501</v>
      </c>
      <c r="AA42" s="214" t="s">
        <v>296</v>
      </c>
    </row>
    <row r="43" spans="11:27" ht="15.75">
      <c r="K43"/>
      <c r="T43" s="214" t="s">
        <v>543</v>
      </c>
      <c r="U43" s="214" t="s">
        <v>544</v>
      </c>
      <c r="V43" s="214" t="s">
        <v>541</v>
      </c>
      <c r="W43" s="214" t="s">
        <v>429</v>
      </c>
      <c r="X43" s="214" t="s">
        <v>545</v>
      </c>
      <c r="Y43" s="214" t="s">
        <v>449</v>
      </c>
      <c r="Z43" s="214" t="s">
        <v>501</v>
      </c>
      <c r="AA43" s="214" t="s">
        <v>296</v>
      </c>
    </row>
    <row r="44" spans="11:27" ht="15.75">
      <c r="K44"/>
      <c r="T44" s="214" t="s">
        <v>546</v>
      </c>
      <c r="U44" s="214" t="s">
        <v>547</v>
      </c>
      <c r="V44" s="214" t="s">
        <v>548</v>
      </c>
      <c r="W44" s="214" t="s">
        <v>429</v>
      </c>
      <c r="X44" s="214" t="s">
        <v>548</v>
      </c>
      <c r="Y44" s="214" t="s">
        <v>449</v>
      </c>
      <c r="Z44" s="214" t="s">
        <v>501</v>
      </c>
      <c r="AA44" s="214" t="s">
        <v>296</v>
      </c>
    </row>
    <row r="45" spans="11:27" ht="15.75">
      <c r="K45"/>
      <c r="T45" s="214" t="s">
        <v>549</v>
      </c>
      <c r="U45" s="214" t="s">
        <v>550</v>
      </c>
      <c r="V45" s="214" t="s">
        <v>551</v>
      </c>
      <c r="W45" s="214" t="s">
        <v>429</v>
      </c>
      <c r="X45" s="214" t="s">
        <v>552</v>
      </c>
      <c r="Y45" s="214" t="s">
        <v>449</v>
      </c>
      <c r="Z45" s="214" t="s">
        <v>501</v>
      </c>
      <c r="AA45" s="214" t="s">
        <v>296</v>
      </c>
    </row>
    <row r="46" spans="11:27" ht="15.75">
      <c r="K46"/>
      <c r="T46" s="214" t="s">
        <v>553</v>
      </c>
      <c r="U46" s="214" t="s">
        <v>554</v>
      </c>
      <c r="V46" s="214" t="s">
        <v>555</v>
      </c>
      <c r="W46" s="214" t="s">
        <v>429</v>
      </c>
      <c r="X46" s="214" t="s">
        <v>556</v>
      </c>
      <c r="Y46" s="214" t="s">
        <v>449</v>
      </c>
      <c r="Z46" s="214" t="s">
        <v>501</v>
      </c>
      <c r="AA46" s="214" t="s">
        <v>296</v>
      </c>
    </row>
    <row r="47" spans="11:27" ht="15.75">
      <c r="K47"/>
      <c r="T47" s="214" t="s">
        <v>557</v>
      </c>
      <c r="U47" s="214" t="s">
        <v>558</v>
      </c>
      <c r="V47" s="214" t="s">
        <v>559</v>
      </c>
      <c r="W47" s="214" t="s">
        <v>429</v>
      </c>
      <c r="X47" s="214" t="s">
        <v>560</v>
      </c>
      <c r="Y47" s="214" t="s">
        <v>449</v>
      </c>
      <c r="Z47" s="214" t="s">
        <v>501</v>
      </c>
      <c r="AA47" s="214" t="s">
        <v>296</v>
      </c>
    </row>
    <row r="48" spans="11:27" ht="15.75">
      <c r="K48"/>
      <c r="T48" s="214" t="s">
        <v>561</v>
      </c>
      <c r="U48" s="214" t="s">
        <v>562</v>
      </c>
      <c r="V48" s="214" t="s">
        <v>548</v>
      </c>
      <c r="W48" s="214" t="s">
        <v>429</v>
      </c>
      <c r="X48" s="214" t="s">
        <v>563</v>
      </c>
      <c r="Y48" s="214" t="s">
        <v>492</v>
      </c>
      <c r="Z48" s="214" t="s">
        <v>501</v>
      </c>
      <c r="AA48" s="214" t="s">
        <v>296</v>
      </c>
    </row>
    <row r="49" spans="11:27" ht="15.75">
      <c r="K49"/>
      <c r="T49" s="214" t="s">
        <v>564</v>
      </c>
      <c r="U49" s="214" t="s">
        <v>565</v>
      </c>
      <c r="V49" s="214" t="s">
        <v>566</v>
      </c>
      <c r="W49" s="214" t="s">
        <v>429</v>
      </c>
      <c r="X49" s="214" t="s">
        <v>566</v>
      </c>
      <c r="Y49" s="214" t="s">
        <v>492</v>
      </c>
      <c r="Z49" s="214" t="s">
        <v>501</v>
      </c>
      <c r="AA49" s="214" t="s">
        <v>296</v>
      </c>
    </row>
    <row r="50" spans="11:27" ht="15.75">
      <c r="K50"/>
      <c r="T50" s="214" t="s">
        <v>567</v>
      </c>
      <c r="U50" s="214" t="s">
        <v>568</v>
      </c>
      <c r="V50" s="214" t="s">
        <v>302</v>
      </c>
      <c r="W50" s="214" t="s">
        <v>569</v>
      </c>
      <c r="X50" s="214" t="s">
        <v>302</v>
      </c>
      <c r="Y50" s="214" t="s">
        <v>449</v>
      </c>
      <c r="Z50" s="214" t="s">
        <v>501</v>
      </c>
      <c r="AA50" s="214" t="s">
        <v>296</v>
      </c>
    </row>
    <row r="51" spans="11:27" ht="15.75">
      <c r="K51"/>
      <c r="T51" s="214" t="s">
        <v>570</v>
      </c>
      <c r="U51" s="214" t="s">
        <v>571</v>
      </c>
      <c r="V51" s="214" t="s">
        <v>303</v>
      </c>
      <c r="W51" s="214" t="s">
        <v>569</v>
      </c>
      <c r="X51" s="214" t="s">
        <v>303</v>
      </c>
      <c r="Y51" s="214" t="s">
        <v>449</v>
      </c>
      <c r="Z51" s="214" t="s">
        <v>501</v>
      </c>
      <c r="AA51" s="214" t="s">
        <v>296</v>
      </c>
    </row>
    <row r="52" spans="11:27" ht="15.75">
      <c r="K52"/>
      <c r="T52" s="214" t="s">
        <v>572</v>
      </c>
      <c r="U52" s="214" t="s">
        <v>573</v>
      </c>
      <c r="V52" s="214" t="s">
        <v>574</v>
      </c>
      <c r="W52" s="214" t="s">
        <v>429</v>
      </c>
      <c r="X52" s="214" t="s">
        <v>575</v>
      </c>
      <c r="Y52" s="214" t="s">
        <v>449</v>
      </c>
      <c r="Z52" s="214" t="s">
        <v>501</v>
      </c>
      <c r="AA52" s="214" t="s">
        <v>296</v>
      </c>
    </row>
    <row r="53" spans="11:27" ht="15.75">
      <c r="K53"/>
      <c r="T53" s="214" t="s">
        <v>576</v>
      </c>
      <c r="U53" s="214" t="s">
        <v>577</v>
      </c>
      <c r="V53" s="214" t="b">
        <v>0</v>
      </c>
      <c r="W53" s="214" t="s">
        <v>437</v>
      </c>
      <c r="X53" s="214" t="b">
        <v>0</v>
      </c>
      <c r="Y53" s="214" t="s">
        <v>449</v>
      </c>
      <c r="Z53" s="214" t="s">
        <v>473</v>
      </c>
      <c r="AA53" s="214" t="s">
        <v>296</v>
      </c>
    </row>
    <row r="54" spans="11:27" ht="15.75">
      <c r="K54"/>
      <c r="T54" s="214" t="s">
        <v>578</v>
      </c>
      <c r="U54" s="214" t="s">
        <v>579</v>
      </c>
      <c r="V54" s="214" t="s">
        <v>580</v>
      </c>
      <c r="W54" s="214" t="s">
        <v>420</v>
      </c>
      <c r="X54" s="214">
        <v>0</v>
      </c>
      <c r="Y54" s="214" t="s">
        <v>449</v>
      </c>
      <c r="Z54" s="214" t="s">
        <v>473</v>
      </c>
      <c r="AA54" s="214" t="s">
        <v>296</v>
      </c>
    </row>
    <row r="55" spans="11:27" ht="15.75">
      <c r="K55"/>
      <c r="T55" s="214" t="s">
        <v>581</v>
      </c>
      <c r="U55" s="214" t="s">
        <v>582</v>
      </c>
      <c r="V55" s="214" t="s">
        <v>583</v>
      </c>
      <c r="W55" s="214" t="s">
        <v>429</v>
      </c>
      <c r="X55" s="214" t="s">
        <v>584</v>
      </c>
      <c r="Y55" s="214" t="s">
        <v>449</v>
      </c>
      <c r="Z55" s="214" t="s">
        <v>501</v>
      </c>
      <c r="AA55" s="214" t="s">
        <v>296</v>
      </c>
    </row>
    <row r="56" spans="11:27" ht="15.75">
      <c r="K56"/>
      <c r="T56" s="214" t="s">
        <v>585</v>
      </c>
      <c r="U56" s="214" t="s">
        <v>586</v>
      </c>
      <c r="V56" s="214" t="s">
        <v>587</v>
      </c>
      <c r="W56" s="214" t="s">
        <v>429</v>
      </c>
      <c r="X56" s="214" t="s">
        <v>588</v>
      </c>
      <c r="Y56" s="214" t="s">
        <v>449</v>
      </c>
      <c r="Z56" s="214" t="s">
        <v>473</v>
      </c>
      <c r="AA56" s="214" t="s">
        <v>296</v>
      </c>
    </row>
    <row r="57" spans="11:27" ht="15.75">
      <c r="K57"/>
      <c r="T57" s="214" t="s">
        <v>589</v>
      </c>
      <c r="U57" s="214" t="s">
        <v>590</v>
      </c>
      <c r="V57" s="214" t="s">
        <v>591</v>
      </c>
      <c r="W57" s="214" t="s">
        <v>429</v>
      </c>
      <c r="X57" s="214" t="s">
        <v>591</v>
      </c>
      <c r="Y57" s="214" t="s">
        <v>449</v>
      </c>
      <c r="Z57" s="214" t="s">
        <v>473</v>
      </c>
      <c r="AA57" s="214" t="s">
        <v>296</v>
      </c>
    </row>
    <row r="58" spans="11:27" ht="15.75">
      <c r="K58"/>
      <c r="T58" s="214" t="s">
        <v>592</v>
      </c>
      <c r="U58" s="214" t="s">
        <v>593</v>
      </c>
      <c r="V58" s="214" t="s">
        <v>594</v>
      </c>
      <c r="W58" s="214" t="s">
        <v>429</v>
      </c>
      <c r="X58" s="214" t="s">
        <v>595</v>
      </c>
      <c r="Y58" s="214" t="s">
        <v>449</v>
      </c>
      <c r="Z58" s="214" t="s">
        <v>501</v>
      </c>
      <c r="AA58" s="214" t="s">
        <v>296</v>
      </c>
    </row>
    <row r="59" spans="11:27" ht="15.75">
      <c r="K59"/>
      <c r="T59" s="214" t="s">
        <v>596</v>
      </c>
      <c r="U59" s="214" t="s">
        <v>597</v>
      </c>
      <c r="V59" s="214" t="b">
        <v>1</v>
      </c>
      <c r="W59" s="214" t="s">
        <v>437</v>
      </c>
      <c r="X59" s="214" t="b">
        <v>1</v>
      </c>
      <c r="Y59" s="214" t="s">
        <v>449</v>
      </c>
      <c r="Z59" s="214" t="s">
        <v>385</v>
      </c>
      <c r="AA59" s="214" t="s">
        <v>296</v>
      </c>
    </row>
    <row r="60" spans="11:27" ht="15.75">
      <c r="K60"/>
      <c r="T60" s="214" t="s">
        <v>598</v>
      </c>
      <c r="U60" s="214" t="s">
        <v>599</v>
      </c>
      <c r="V60" s="214" t="s">
        <v>600</v>
      </c>
      <c r="W60" s="214" t="s">
        <v>429</v>
      </c>
      <c r="X60" s="214" t="s">
        <v>601</v>
      </c>
      <c r="Y60" s="214" t="s">
        <v>602</v>
      </c>
      <c r="Z60" s="214" t="s">
        <v>385</v>
      </c>
      <c r="AA60" s="214" t="s">
        <v>603</v>
      </c>
    </row>
    <row r="61" spans="11:27" ht="15.75">
      <c r="K61"/>
      <c r="T61" s="214" t="s">
        <v>604</v>
      </c>
      <c r="U61" s="214" t="s">
        <v>605</v>
      </c>
      <c r="V61" s="214" t="s">
        <v>606</v>
      </c>
      <c r="W61" s="214" t="s">
        <v>429</v>
      </c>
      <c r="X61" s="214" t="s">
        <v>607</v>
      </c>
      <c r="Y61" s="214" t="s">
        <v>602</v>
      </c>
      <c r="Z61" s="214" t="s">
        <v>385</v>
      </c>
      <c r="AA61" s="214" t="s">
        <v>603</v>
      </c>
    </row>
    <row r="62" spans="11:27" ht="15.75">
      <c r="K62"/>
      <c r="T62" s="214" t="s">
        <v>608</v>
      </c>
      <c r="U62" s="214" t="s">
        <v>609</v>
      </c>
      <c r="V62" s="214" t="b">
        <v>0</v>
      </c>
      <c r="W62" s="214" t="s">
        <v>437</v>
      </c>
      <c r="X62" s="214" t="b">
        <v>0</v>
      </c>
      <c r="Y62" s="214" t="s">
        <v>602</v>
      </c>
      <c r="Z62" s="214" t="s">
        <v>385</v>
      </c>
      <c r="AA62" s="214" t="s">
        <v>603</v>
      </c>
    </row>
    <row r="63" spans="11:27" ht="15.75">
      <c r="K63"/>
      <c r="T63" s="214" t="s">
        <v>610</v>
      </c>
      <c r="U63" s="214" t="s">
        <v>611</v>
      </c>
      <c r="V63" s="214" t="s">
        <v>612</v>
      </c>
      <c r="W63" s="214" t="s">
        <v>429</v>
      </c>
      <c r="X63" s="214" t="s">
        <v>613</v>
      </c>
      <c r="Y63" s="214" t="s">
        <v>602</v>
      </c>
      <c r="Z63" s="214" t="s">
        <v>385</v>
      </c>
      <c r="AA63" s="214" t="s">
        <v>603</v>
      </c>
    </row>
    <row r="64" spans="11:27" ht="15.75">
      <c r="K64"/>
      <c r="T64" s="214" t="s">
        <v>614</v>
      </c>
      <c r="U64" s="214" t="s">
        <v>615</v>
      </c>
      <c r="V64" s="214" t="b">
        <v>0</v>
      </c>
      <c r="W64" s="214" t="s">
        <v>437</v>
      </c>
      <c r="X64" s="214" t="b">
        <v>0</v>
      </c>
      <c r="Y64" s="214" t="s">
        <v>449</v>
      </c>
      <c r="Z64" s="214" t="s">
        <v>385</v>
      </c>
      <c r="AA64" s="214" t="s">
        <v>616</v>
      </c>
    </row>
    <row r="65" spans="11:27" ht="15.75">
      <c r="K65"/>
      <c r="T65" s="214" t="s">
        <v>617</v>
      </c>
      <c r="U65" s="214" t="s">
        <v>618</v>
      </c>
      <c r="V65" s="214" t="b">
        <v>0</v>
      </c>
      <c r="W65" s="214" t="s">
        <v>437</v>
      </c>
      <c r="X65" s="214" t="b">
        <v>0</v>
      </c>
      <c r="Y65" s="214" t="s">
        <v>449</v>
      </c>
      <c r="Z65" s="214" t="s">
        <v>501</v>
      </c>
      <c r="AA65" s="214" t="s">
        <v>616</v>
      </c>
    </row>
    <row r="66" spans="11:27" ht="15.75">
      <c r="K66"/>
      <c r="T66" s="214" t="s">
        <v>619</v>
      </c>
      <c r="U66" s="214" t="s">
        <v>620</v>
      </c>
      <c r="V66" s="214" t="s">
        <v>621</v>
      </c>
      <c r="W66" s="214" t="s">
        <v>420</v>
      </c>
      <c r="X66" s="214">
        <v>3</v>
      </c>
      <c r="Y66" s="214" t="s">
        <v>449</v>
      </c>
      <c r="Z66" s="214" t="s">
        <v>501</v>
      </c>
      <c r="AA66" s="214" t="s">
        <v>296</v>
      </c>
    </row>
    <row r="67" spans="11:27" ht="15.75">
      <c r="K67"/>
      <c r="T67" s="214" t="s">
        <v>622</v>
      </c>
      <c r="U67" s="214" t="s">
        <v>623</v>
      </c>
      <c r="V67" s="214" t="s">
        <v>624</v>
      </c>
      <c r="W67" s="214" t="s">
        <v>420</v>
      </c>
      <c r="X67" s="214">
        <v>2</v>
      </c>
      <c r="Y67" s="214" t="s">
        <v>449</v>
      </c>
      <c r="Z67" s="214" t="s">
        <v>501</v>
      </c>
      <c r="AA67" s="214" t="s">
        <v>296</v>
      </c>
    </row>
    <row r="68" spans="11:27" ht="15.75">
      <c r="K68"/>
      <c r="T68" s="214" t="s">
        <v>625</v>
      </c>
      <c r="U68" s="214" t="s">
        <v>626</v>
      </c>
      <c r="V68" s="214" t="s">
        <v>627</v>
      </c>
      <c r="W68" s="214" t="s">
        <v>429</v>
      </c>
      <c r="X68" s="214" t="s">
        <v>627</v>
      </c>
      <c r="Y68" s="214" t="s">
        <v>449</v>
      </c>
      <c r="Z68" s="214" t="s">
        <v>385</v>
      </c>
      <c r="AA68" s="214" t="s">
        <v>296</v>
      </c>
    </row>
    <row r="69" spans="11:27" ht="15.75">
      <c r="K69"/>
      <c r="T69" s="214" t="s">
        <v>628</v>
      </c>
      <c r="U69" s="214" t="s">
        <v>629</v>
      </c>
      <c r="V69" s="214" t="s">
        <v>630</v>
      </c>
      <c r="W69" s="214" t="s">
        <v>429</v>
      </c>
      <c r="X69" s="214" t="s">
        <v>631</v>
      </c>
      <c r="Y69" s="214" t="s">
        <v>449</v>
      </c>
      <c r="Z69" s="214" t="s">
        <v>385</v>
      </c>
      <c r="AA69" s="214" t="s">
        <v>296</v>
      </c>
    </row>
    <row r="70" spans="11:27" ht="15.75">
      <c r="K70"/>
      <c r="T70" s="214" t="s">
        <v>632</v>
      </c>
      <c r="U70" s="214" t="s">
        <v>633</v>
      </c>
      <c r="V70" s="214" t="s">
        <v>634</v>
      </c>
      <c r="W70" s="214" t="s">
        <v>429</v>
      </c>
      <c r="X70" s="214">
        <v>0</v>
      </c>
      <c r="Y70" s="214" t="s">
        <v>449</v>
      </c>
      <c r="Z70" s="214" t="s">
        <v>385</v>
      </c>
      <c r="AA70" s="214" t="s">
        <v>296</v>
      </c>
    </row>
    <row r="71" spans="11:27" ht="15.75">
      <c r="K71"/>
      <c r="T71" s="214" t="s">
        <v>635</v>
      </c>
      <c r="U71" s="214" t="s">
        <v>636</v>
      </c>
      <c r="V71" s="214" t="s">
        <v>637</v>
      </c>
      <c r="W71" s="214" t="s">
        <v>429</v>
      </c>
      <c r="X71" s="214" t="s">
        <v>637</v>
      </c>
      <c r="Y71" s="214" t="s">
        <v>449</v>
      </c>
      <c r="Z71" s="214" t="s">
        <v>385</v>
      </c>
      <c r="AA71" s="214" t="s">
        <v>296</v>
      </c>
    </row>
    <row r="72" spans="11:27" ht="15.75">
      <c r="K72"/>
      <c r="T72" s="214" t="s">
        <v>638</v>
      </c>
      <c r="U72" s="214" t="s">
        <v>639</v>
      </c>
      <c r="V72" s="214" t="s">
        <v>640</v>
      </c>
      <c r="W72" s="214" t="s">
        <v>429</v>
      </c>
      <c r="X72" s="214" t="s">
        <v>575</v>
      </c>
      <c r="Y72" s="214" t="s">
        <v>449</v>
      </c>
      <c r="Z72" s="214" t="s">
        <v>385</v>
      </c>
      <c r="AA72" s="214" t="s">
        <v>296</v>
      </c>
    </row>
    <row r="73" spans="11:27" ht="15.75">
      <c r="K73"/>
      <c r="T73" s="214" t="s">
        <v>641</v>
      </c>
      <c r="U73" s="214" t="s">
        <v>642</v>
      </c>
      <c r="V73" s="214" t="b">
        <v>0</v>
      </c>
      <c r="W73" s="214" t="s">
        <v>437</v>
      </c>
      <c r="X73" s="214" t="b">
        <v>0</v>
      </c>
      <c r="Y73" s="214" t="s">
        <v>449</v>
      </c>
      <c r="Z73" s="214" t="s">
        <v>501</v>
      </c>
      <c r="AA73" s="214" t="s">
        <v>296</v>
      </c>
    </row>
    <row r="74" spans="11:27" ht="15.75">
      <c r="K74"/>
      <c r="T74" s="214" t="s">
        <v>643</v>
      </c>
      <c r="U74" s="214" t="s">
        <v>644</v>
      </c>
      <c r="V74" s="214" t="s">
        <v>645</v>
      </c>
      <c r="W74" s="214" t="s">
        <v>429</v>
      </c>
      <c r="X74" s="214" t="s">
        <v>646</v>
      </c>
      <c r="Y74" s="214" t="s">
        <v>449</v>
      </c>
      <c r="Z74" s="214" t="s">
        <v>501</v>
      </c>
      <c r="AA74" s="214" t="s">
        <v>296</v>
      </c>
    </row>
    <row r="75" spans="11:27" ht="15.75">
      <c r="K75"/>
      <c r="T75" s="214" t="s">
        <v>647</v>
      </c>
      <c r="U75" s="214" t="s">
        <v>648</v>
      </c>
      <c r="V75" s="214" t="s">
        <v>649</v>
      </c>
      <c r="W75" s="214" t="s">
        <v>429</v>
      </c>
      <c r="X75" s="214" t="s">
        <v>650</v>
      </c>
      <c r="Y75" s="214" t="s">
        <v>449</v>
      </c>
      <c r="Z75" s="214" t="s">
        <v>501</v>
      </c>
      <c r="AA75" s="214" t="s">
        <v>296</v>
      </c>
    </row>
    <row r="76" spans="11:27" ht="15.75">
      <c r="K76"/>
      <c r="T76" s="214" t="s">
        <v>651</v>
      </c>
      <c r="U76" s="214" t="s">
        <v>652</v>
      </c>
      <c r="V76" s="214" t="s">
        <v>653</v>
      </c>
      <c r="W76" s="214" t="s">
        <v>429</v>
      </c>
      <c r="X76" s="214" t="s">
        <v>653</v>
      </c>
      <c r="Y76" s="214" t="s">
        <v>449</v>
      </c>
      <c r="Z76" s="214" t="s">
        <v>501</v>
      </c>
      <c r="AA76" s="214" t="s">
        <v>296</v>
      </c>
    </row>
    <row r="77" spans="11:27" ht="15.75">
      <c r="K77"/>
      <c r="T77" s="214" t="s">
        <v>654</v>
      </c>
      <c r="U77" s="214" t="s">
        <v>655</v>
      </c>
      <c r="V77" s="214" t="s">
        <v>621</v>
      </c>
      <c r="W77" s="214" t="s">
        <v>420</v>
      </c>
      <c r="X77" s="214">
        <v>2</v>
      </c>
      <c r="Y77" s="214" t="s">
        <v>449</v>
      </c>
      <c r="Z77" s="214" t="s">
        <v>295</v>
      </c>
      <c r="AA77" s="214" t="s">
        <v>296</v>
      </c>
    </row>
    <row r="78" spans="11:27" ht="15.75">
      <c r="K78"/>
      <c r="T78" s="214" t="s">
        <v>656</v>
      </c>
      <c r="U78" s="214" t="s">
        <v>657</v>
      </c>
      <c r="V78" s="214" t="s">
        <v>658</v>
      </c>
      <c r="W78" s="214" t="s">
        <v>429</v>
      </c>
      <c r="X78" s="214" t="s">
        <v>659</v>
      </c>
      <c r="Y78" s="214" t="s">
        <v>449</v>
      </c>
      <c r="Z78" s="214" t="s">
        <v>295</v>
      </c>
      <c r="AA78" s="214" t="s">
        <v>296</v>
      </c>
    </row>
    <row r="79" spans="11:27" ht="15.75">
      <c r="K79"/>
      <c r="T79" s="214" t="s">
        <v>660</v>
      </c>
      <c r="U79" s="214" t="s">
        <v>661</v>
      </c>
      <c r="V79" s="214" t="b">
        <v>0</v>
      </c>
      <c r="W79" s="214" t="s">
        <v>437</v>
      </c>
      <c r="X79" s="214" t="b">
        <v>0</v>
      </c>
      <c r="Y79" s="214" t="s">
        <v>449</v>
      </c>
      <c r="Z79" s="214" t="s">
        <v>295</v>
      </c>
      <c r="AA79" s="214" t="s">
        <v>296</v>
      </c>
    </row>
    <row r="80" spans="11:27" ht="15.75">
      <c r="K80"/>
      <c r="T80" s="214" t="s">
        <v>662</v>
      </c>
      <c r="U80" s="214" t="s">
        <v>663</v>
      </c>
      <c r="V80" s="214" t="s">
        <v>664</v>
      </c>
      <c r="W80" s="214" t="s">
        <v>429</v>
      </c>
      <c r="X80" s="214" t="s">
        <v>293</v>
      </c>
      <c r="Y80" s="214" t="s">
        <v>449</v>
      </c>
      <c r="Z80" s="214" t="s">
        <v>295</v>
      </c>
      <c r="AA80" s="214" t="s">
        <v>296</v>
      </c>
    </row>
    <row r="81" spans="11:27" ht="15.75">
      <c r="K81"/>
      <c r="T81" s="214" t="s">
        <v>665</v>
      </c>
      <c r="U81" s="214" t="s">
        <v>666</v>
      </c>
      <c r="V81" s="214" t="s">
        <v>667</v>
      </c>
      <c r="W81" s="214" t="s">
        <v>429</v>
      </c>
      <c r="X81" s="214" t="s">
        <v>668</v>
      </c>
      <c r="Y81" s="214" t="s">
        <v>449</v>
      </c>
      <c r="Z81" s="214" t="s">
        <v>295</v>
      </c>
      <c r="AA81" s="214" t="s">
        <v>296</v>
      </c>
    </row>
    <row r="82" spans="11:27" ht="15.75">
      <c r="K82"/>
      <c r="T82" s="214" t="s">
        <v>669</v>
      </c>
      <c r="U82" s="214" t="s">
        <v>670</v>
      </c>
      <c r="V82" s="214" t="s">
        <v>664</v>
      </c>
      <c r="W82" s="214" t="s">
        <v>429</v>
      </c>
      <c r="X82" s="214" t="s">
        <v>293</v>
      </c>
      <c r="Y82" s="214" t="s">
        <v>449</v>
      </c>
      <c r="Z82" s="214" t="s">
        <v>295</v>
      </c>
      <c r="AA82" s="214" t="s">
        <v>296</v>
      </c>
    </row>
    <row r="83" spans="11:27" ht="15.75">
      <c r="K83"/>
      <c r="T83" s="214" t="s">
        <v>671</v>
      </c>
      <c r="U83" s="214" t="s">
        <v>672</v>
      </c>
      <c r="V83" s="214" t="b">
        <v>1</v>
      </c>
      <c r="W83" s="214" t="s">
        <v>437</v>
      </c>
      <c r="X83" s="214" t="b">
        <v>0</v>
      </c>
      <c r="Y83" s="214" t="s">
        <v>602</v>
      </c>
      <c r="Z83" s="214" t="s">
        <v>385</v>
      </c>
      <c r="AA83" s="214" t="s">
        <v>603</v>
      </c>
    </row>
    <row r="84" spans="11:27" ht="15.75">
      <c r="K84"/>
      <c r="T84" s="214" t="s">
        <v>673</v>
      </c>
      <c r="U84" s="214" t="s">
        <v>674</v>
      </c>
      <c r="V84" s="214" t="s">
        <v>675</v>
      </c>
      <c r="W84" s="214" t="s">
        <v>429</v>
      </c>
      <c r="X84" s="214" t="s">
        <v>676</v>
      </c>
      <c r="Y84" s="214" t="s">
        <v>602</v>
      </c>
      <c r="Z84" s="214" t="s">
        <v>385</v>
      </c>
      <c r="AA84" s="214" t="s">
        <v>603</v>
      </c>
    </row>
    <row r="85" spans="11:27" ht="15.75">
      <c r="K85"/>
      <c r="T85" s="214" t="s">
        <v>677</v>
      </c>
      <c r="U85" s="214" t="s">
        <v>678</v>
      </c>
      <c r="V85" s="214" t="s">
        <v>675</v>
      </c>
      <c r="W85" s="214" t="s">
        <v>429</v>
      </c>
      <c r="X85" s="214" t="s">
        <v>676</v>
      </c>
      <c r="Y85" s="214" t="s">
        <v>602</v>
      </c>
      <c r="Z85" s="214" t="s">
        <v>385</v>
      </c>
      <c r="AA85" s="214" t="s">
        <v>603</v>
      </c>
    </row>
    <row r="86" spans="11:27" ht="15.75">
      <c r="K86"/>
      <c r="T86" s="214" t="s">
        <v>679</v>
      </c>
      <c r="U86" s="214" t="s">
        <v>680</v>
      </c>
      <c r="V86" s="214" t="s">
        <v>675</v>
      </c>
      <c r="W86" s="214" t="s">
        <v>429</v>
      </c>
      <c r="X86" s="214" t="s">
        <v>293</v>
      </c>
      <c r="Y86" s="214" t="s">
        <v>602</v>
      </c>
      <c r="Z86" s="214" t="s">
        <v>385</v>
      </c>
      <c r="AA86" s="214" t="s">
        <v>603</v>
      </c>
    </row>
    <row r="87" spans="11:27" ht="15.75">
      <c r="K87"/>
      <c r="T87" s="214" t="s">
        <v>681</v>
      </c>
      <c r="U87" s="214" t="s">
        <v>682</v>
      </c>
      <c r="V87" s="214" t="s">
        <v>683</v>
      </c>
      <c r="W87" s="214" t="s">
        <v>429</v>
      </c>
      <c r="X87" s="214" t="s">
        <v>683</v>
      </c>
      <c r="Y87" s="214" t="s">
        <v>602</v>
      </c>
      <c r="Z87" s="214" t="s">
        <v>385</v>
      </c>
      <c r="AA87" s="214" t="s">
        <v>603</v>
      </c>
    </row>
    <row r="88" spans="11:27" ht="15.75">
      <c r="K88"/>
      <c r="T88" s="214" t="s">
        <v>684</v>
      </c>
      <c r="U88" s="214" t="s">
        <v>685</v>
      </c>
      <c r="V88" s="214" t="s">
        <v>686</v>
      </c>
      <c r="W88" s="214" t="s">
        <v>429</v>
      </c>
      <c r="X88" s="214"/>
      <c r="Y88" s="214" t="s">
        <v>449</v>
      </c>
      <c r="Z88" s="214" t="s">
        <v>457</v>
      </c>
      <c r="AA88" s="214" t="s">
        <v>296</v>
      </c>
    </row>
    <row r="89" spans="11:27" ht="15.75">
      <c r="K89"/>
      <c r="T89" s="214" t="s">
        <v>687</v>
      </c>
      <c r="U89" s="214" t="s">
        <v>688</v>
      </c>
      <c r="V89" s="214" t="s">
        <v>689</v>
      </c>
      <c r="W89" s="214" t="s">
        <v>429</v>
      </c>
      <c r="X89" s="214" t="s">
        <v>293</v>
      </c>
      <c r="Y89" s="214" t="s">
        <v>449</v>
      </c>
      <c r="Z89" s="214" t="s">
        <v>457</v>
      </c>
      <c r="AA89" s="214" t="s">
        <v>296</v>
      </c>
    </row>
    <row r="90" spans="11:27" ht="15.75">
      <c r="K90"/>
      <c r="T90" s="214" t="s">
        <v>690</v>
      </c>
      <c r="U90" s="214" t="s">
        <v>691</v>
      </c>
      <c r="V90" s="214" t="b">
        <v>0</v>
      </c>
      <c r="W90" s="214" t="s">
        <v>437</v>
      </c>
      <c r="X90" s="214" t="b">
        <v>1</v>
      </c>
      <c r="Y90" s="214" t="s">
        <v>602</v>
      </c>
      <c r="Z90" s="214" t="s">
        <v>385</v>
      </c>
      <c r="AA90" s="214" t="s">
        <v>603</v>
      </c>
    </row>
    <row r="91" spans="11:27" ht="15.75">
      <c r="K91"/>
      <c r="T91" s="214" t="s">
        <v>692</v>
      </c>
      <c r="U91" s="214" t="s">
        <v>693</v>
      </c>
      <c r="V91" s="214" t="b">
        <v>0</v>
      </c>
      <c r="W91" s="214" t="s">
        <v>437</v>
      </c>
      <c r="X91" s="214" t="b">
        <v>0</v>
      </c>
      <c r="Y91" s="214" t="s">
        <v>602</v>
      </c>
      <c r="Z91" s="214" t="s">
        <v>385</v>
      </c>
      <c r="AA91" s="214" t="s">
        <v>603</v>
      </c>
    </row>
    <row r="92" spans="11:27" ht="15.75">
      <c r="K92"/>
      <c r="T92" s="214" t="s">
        <v>694</v>
      </c>
      <c r="U92" s="214" t="s">
        <v>695</v>
      </c>
      <c r="V92" s="214" t="b">
        <v>0</v>
      </c>
      <c r="W92" s="214" t="s">
        <v>437</v>
      </c>
      <c r="X92" s="214" t="b">
        <v>1</v>
      </c>
      <c r="Y92" s="214" t="s">
        <v>602</v>
      </c>
      <c r="Z92" s="214" t="s">
        <v>385</v>
      </c>
      <c r="AA92" s="214" t="s">
        <v>603</v>
      </c>
    </row>
    <row r="93" spans="11:27" ht="15.75">
      <c r="K93"/>
      <c r="T93" s="214" t="s">
        <v>696</v>
      </c>
      <c r="U93" s="214" t="s">
        <v>697</v>
      </c>
      <c r="V93" s="214" t="s">
        <v>698</v>
      </c>
      <c r="W93" s="214" t="s">
        <v>420</v>
      </c>
      <c r="X93" s="214">
        <v>1</v>
      </c>
      <c r="Y93" s="214" t="s">
        <v>602</v>
      </c>
      <c r="Z93" s="214" t="s">
        <v>385</v>
      </c>
      <c r="AA93" s="214" t="s">
        <v>603</v>
      </c>
    </row>
    <row r="94" spans="11:27" ht="15.75">
      <c r="K94"/>
      <c r="T94" s="214" t="s">
        <v>699</v>
      </c>
      <c r="U94" s="214" t="s">
        <v>700</v>
      </c>
      <c r="V94" s="214" t="s">
        <v>701</v>
      </c>
      <c r="W94" s="214" t="s">
        <v>484</v>
      </c>
      <c r="X94" s="214" t="s">
        <v>702</v>
      </c>
      <c r="Y94" s="214" t="s">
        <v>602</v>
      </c>
      <c r="Z94" s="214" t="s">
        <v>385</v>
      </c>
      <c r="AA94" s="214" t="s">
        <v>603</v>
      </c>
    </row>
    <row r="95" spans="11:27" ht="15.75">
      <c r="K95"/>
      <c r="T95" s="214" t="s">
        <v>703</v>
      </c>
      <c r="U95" s="214" t="s">
        <v>704</v>
      </c>
      <c r="V95" s="214" t="s">
        <v>705</v>
      </c>
      <c r="W95" s="214" t="s">
        <v>484</v>
      </c>
      <c r="X95" s="214" t="s">
        <v>293</v>
      </c>
      <c r="Y95" s="214" t="s">
        <v>602</v>
      </c>
      <c r="Z95" s="214" t="s">
        <v>385</v>
      </c>
      <c r="AA95" s="214" t="s">
        <v>603</v>
      </c>
    </row>
    <row r="96" spans="11:27" ht="15.75">
      <c r="K96"/>
      <c r="T96" s="214" t="s">
        <v>706</v>
      </c>
      <c r="U96" s="214" t="s">
        <v>707</v>
      </c>
      <c r="V96" s="214" t="s">
        <v>708</v>
      </c>
      <c r="W96" s="214" t="s">
        <v>484</v>
      </c>
      <c r="X96" s="214" t="s">
        <v>708</v>
      </c>
      <c r="Y96" s="214" t="s">
        <v>709</v>
      </c>
      <c r="Z96" s="214" t="s">
        <v>485</v>
      </c>
      <c r="AA96" s="214" t="s">
        <v>296</v>
      </c>
    </row>
    <row r="97" spans="11:27" ht="15.75">
      <c r="K97"/>
      <c r="T97" s="214" t="s">
        <v>710</v>
      </c>
      <c r="U97" s="214" t="s">
        <v>711</v>
      </c>
      <c r="V97" s="214" t="s">
        <v>712</v>
      </c>
      <c r="W97" s="214" t="s">
        <v>484</v>
      </c>
      <c r="X97" s="214" t="s">
        <v>712</v>
      </c>
      <c r="Y97" s="214" t="s">
        <v>709</v>
      </c>
      <c r="Z97" s="214" t="s">
        <v>485</v>
      </c>
      <c r="AA97" s="214" t="s">
        <v>296</v>
      </c>
    </row>
    <row r="98" spans="11:27" ht="15.75">
      <c r="K98"/>
      <c r="T98" s="214" t="s">
        <v>713</v>
      </c>
      <c r="U98" s="214" t="s">
        <v>714</v>
      </c>
      <c r="V98" s="214" t="s">
        <v>715</v>
      </c>
      <c r="W98" s="214" t="s">
        <v>484</v>
      </c>
      <c r="X98" s="214" t="s">
        <v>715</v>
      </c>
      <c r="Y98" s="214" t="s">
        <v>709</v>
      </c>
      <c r="Z98" s="214" t="s">
        <v>485</v>
      </c>
      <c r="AA98" s="214" t="s">
        <v>296</v>
      </c>
    </row>
    <row r="99" spans="11:27" ht="15.75">
      <c r="K99"/>
      <c r="T99" s="214" t="s">
        <v>716</v>
      </c>
      <c r="U99" s="214" t="s">
        <v>717</v>
      </c>
      <c r="V99" s="214" t="s">
        <v>718</v>
      </c>
      <c r="W99" s="214" t="s">
        <v>484</v>
      </c>
      <c r="X99" s="214" t="s">
        <v>718</v>
      </c>
      <c r="Y99" s="214" t="s">
        <v>709</v>
      </c>
      <c r="Z99" s="214" t="s">
        <v>485</v>
      </c>
      <c r="AA99" s="214" t="s">
        <v>296</v>
      </c>
    </row>
    <row r="100" spans="11:27" ht="15.75">
      <c r="K100"/>
      <c r="T100" s="214" t="s">
        <v>719</v>
      </c>
      <c r="U100" s="214" t="s">
        <v>720</v>
      </c>
      <c r="V100" s="214" t="s">
        <v>721</v>
      </c>
      <c r="W100" s="214" t="s">
        <v>484</v>
      </c>
      <c r="X100" s="214" t="s">
        <v>293</v>
      </c>
      <c r="Y100" s="214" t="s">
        <v>709</v>
      </c>
      <c r="Z100" s="214" t="s">
        <v>485</v>
      </c>
      <c r="AA100" s="214" t="s">
        <v>296</v>
      </c>
    </row>
    <row r="101" spans="11:27" ht="15.75">
      <c r="K101"/>
      <c r="T101" s="214" t="s">
        <v>722</v>
      </c>
      <c r="U101" s="214" t="s">
        <v>723</v>
      </c>
      <c r="V101" s="214" t="s">
        <v>724</v>
      </c>
      <c r="W101" s="214" t="s">
        <v>484</v>
      </c>
      <c r="X101" s="214" t="s">
        <v>293</v>
      </c>
      <c r="Y101" s="214" t="s">
        <v>709</v>
      </c>
      <c r="Z101" s="214" t="s">
        <v>485</v>
      </c>
      <c r="AA101" s="214" t="s">
        <v>296</v>
      </c>
    </row>
    <row r="102" spans="11:27" ht="15.75">
      <c r="K102"/>
      <c r="T102" s="214" t="s">
        <v>725</v>
      </c>
      <c r="U102" s="214" t="s">
        <v>726</v>
      </c>
      <c r="V102" s="214" t="s">
        <v>727</v>
      </c>
      <c r="W102" s="214" t="s">
        <v>484</v>
      </c>
      <c r="X102" s="214" t="s">
        <v>293</v>
      </c>
      <c r="Y102" s="214" t="s">
        <v>709</v>
      </c>
      <c r="Z102" s="214" t="s">
        <v>485</v>
      </c>
      <c r="AA102" s="214" t="s">
        <v>296</v>
      </c>
    </row>
    <row r="103" spans="11:27" ht="15.75">
      <c r="K103"/>
      <c r="T103" s="214" t="s">
        <v>728</v>
      </c>
      <c r="U103" s="214" t="s">
        <v>729</v>
      </c>
      <c r="V103" s="214" t="s">
        <v>730</v>
      </c>
      <c r="W103" s="214" t="s">
        <v>484</v>
      </c>
      <c r="X103" s="214" t="s">
        <v>293</v>
      </c>
      <c r="Y103" s="214" t="s">
        <v>709</v>
      </c>
      <c r="Z103" s="214" t="s">
        <v>485</v>
      </c>
      <c r="AA103" s="214" t="s">
        <v>296</v>
      </c>
    </row>
    <row r="104" spans="11:27" ht="15.75">
      <c r="K104"/>
      <c r="T104" s="214" t="s">
        <v>731</v>
      </c>
      <c r="U104" s="214" t="s">
        <v>732</v>
      </c>
      <c r="V104" s="214" t="s">
        <v>730</v>
      </c>
      <c r="W104" s="214" t="s">
        <v>484</v>
      </c>
      <c r="X104" s="214" t="s">
        <v>293</v>
      </c>
      <c r="Y104" s="214" t="s">
        <v>709</v>
      </c>
      <c r="Z104" s="214" t="s">
        <v>485</v>
      </c>
      <c r="AA104" s="214" t="s">
        <v>296</v>
      </c>
    </row>
    <row r="105" spans="11:27" ht="15.75">
      <c r="K105"/>
      <c r="T105" s="214" t="s">
        <v>733</v>
      </c>
      <c r="U105" s="214" t="s">
        <v>734</v>
      </c>
      <c r="V105" s="214" t="s">
        <v>735</v>
      </c>
      <c r="W105" s="214" t="s">
        <v>484</v>
      </c>
      <c r="X105" s="214"/>
      <c r="Y105" s="214" t="s">
        <v>709</v>
      </c>
      <c r="Z105" s="214" t="s">
        <v>485</v>
      </c>
      <c r="AA105" s="214" t="s">
        <v>296</v>
      </c>
    </row>
    <row r="106" spans="11:27" ht="15.75">
      <c r="K106"/>
      <c r="T106" s="214" t="s">
        <v>736</v>
      </c>
      <c r="U106" s="214" t="s">
        <v>737</v>
      </c>
      <c r="V106" s="214" t="s">
        <v>738</v>
      </c>
      <c r="W106" s="214" t="s">
        <v>484</v>
      </c>
      <c r="X106" s="214"/>
      <c r="Y106" s="214" t="s">
        <v>709</v>
      </c>
      <c r="Z106" s="214" t="s">
        <v>485</v>
      </c>
      <c r="AA106" s="214" t="s">
        <v>296</v>
      </c>
    </row>
    <row r="107" spans="11:27" ht="15.75">
      <c r="K107"/>
      <c r="T107" s="214" t="s">
        <v>739</v>
      </c>
      <c r="U107" s="214" t="s">
        <v>740</v>
      </c>
      <c r="V107" s="214" t="s">
        <v>741</v>
      </c>
      <c r="W107" s="214" t="s">
        <v>742</v>
      </c>
      <c r="X107" s="214" t="s">
        <v>743</v>
      </c>
      <c r="Y107" s="214"/>
      <c r="Z107" s="214"/>
      <c r="AA107" s="214"/>
    </row>
    <row r="108" spans="11:27" ht="15.75">
      <c r="K108"/>
      <c r="T108" s="214" t="s">
        <v>407</v>
      </c>
      <c r="U108" s="214" t="s">
        <v>744</v>
      </c>
      <c r="V108" s="214" t="s">
        <v>745</v>
      </c>
      <c r="W108" s="214" t="s">
        <v>429</v>
      </c>
      <c r="X108" s="214" t="s">
        <v>745</v>
      </c>
      <c r="Y108" s="214" t="s">
        <v>709</v>
      </c>
      <c r="Z108" s="214" t="s">
        <v>501</v>
      </c>
      <c r="AA108" s="214" t="s">
        <v>296</v>
      </c>
    </row>
    <row r="109" spans="11:27" ht="15.75">
      <c r="K109"/>
      <c r="T109" s="214" t="s">
        <v>746</v>
      </c>
      <c r="U109" s="214" t="s">
        <v>747</v>
      </c>
      <c r="V109" s="214" t="s">
        <v>748</v>
      </c>
      <c r="W109" s="214" t="s">
        <v>484</v>
      </c>
      <c r="X109" s="214" t="s">
        <v>749</v>
      </c>
      <c r="Y109" s="214" t="s">
        <v>709</v>
      </c>
      <c r="Z109" s="214" t="s">
        <v>485</v>
      </c>
      <c r="AA109" s="214" t="s">
        <v>296</v>
      </c>
    </row>
    <row r="110" spans="11:27" ht="15.75">
      <c r="K110"/>
      <c r="T110" s="214" t="s">
        <v>750</v>
      </c>
      <c r="U110" s="214" t="s">
        <v>751</v>
      </c>
      <c r="V110" s="214" t="s">
        <v>752</v>
      </c>
      <c r="W110" s="214" t="s">
        <v>484</v>
      </c>
      <c r="X110" s="214" t="s">
        <v>753</v>
      </c>
      <c r="Y110" s="214" t="s">
        <v>709</v>
      </c>
      <c r="Z110" s="214" t="s">
        <v>485</v>
      </c>
      <c r="AA110" s="214" t="s">
        <v>296</v>
      </c>
    </row>
    <row r="111" spans="11:27" ht="15.75">
      <c r="K111"/>
      <c r="T111" s="214" t="s">
        <v>754</v>
      </c>
      <c r="U111" s="214" t="s">
        <v>755</v>
      </c>
      <c r="V111" s="214" t="s">
        <v>756</v>
      </c>
      <c r="W111" s="214" t="s">
        <v>484</v>
      </c>
      <c r="X111" s="214" t="s">
        <v>757</v>
      </c>
      <c r="Y111" s="214" t="s">
        <v>709</v>
      </c>
      <c r="Z111" s="214" t="s">
        <v>485</v>
      </c>
      <c r="AA111" s="214" t="s">
        <v>296</v>
      </c>
    </row>
    <row r="112" spans="11:27" ht="15.75">
      <c r="K112"/>
      <c r="T112" s="214" t="s">
        <v>758</v>
      </c>
      <c r="U112" s="214" t="s">
        <v>759</v>
      </c>
      <c r="V112" s="214" t="s">
        <v>760</v>
      </c>
      <c r="W112" s="214" t="s">
        <v>484</v>
      </c>
      <c r="X112" s="214" t="s">
        <v>757</v>
      </c>
      <c r="Y112" s="214" t="s">
        <v>709</v>
      </c>
      <c r="Z112" s="214" t="s">
        <v>485</v>
      </c>
      <c r="AA112" s="214" t="s">
        <v>296</v>
      </c>
    </row>
    <row r="113" spans="11:27" ht="15.75">
      <c r="K113"/>
      <c r="T113" s="214" t="s">
        <v>761</v>
      </c>
      <c r="U113" s="214" t="s">
        <v>762</v>
      </c>
      <c r="V113" s="215" t="s">
        <v>763</v>
      </c>
      <c r="W113" s="214" t="s">
        <v>484</v>
      </c>
      <c r="X113" s="214" t="s">
        <v>293</v>
      </c>
      <c r="Y113" s="214" t="s">
        <v>709</v>
      </c>
      <c r="Z113" s="214" t="s">
        <v>485</v>
      </c>
      <c r="AA113" s="214" t="s">
        <v>296</v>
      </c>
    </row>
    <row r="114" spans="11:27" ht="15.75">
      <c r="K114"/>
      <c r="T114" s="214" t="s">
        <v>764</v>
      </c>
      <c r="U114" s="214" t="s">
        <v>765</v>
      </c>
      <c r="V114" s="215" t="s">
        <v>766</v>
      </c>
      <c r="W114" s="214" t="s">
        <v>484</v>
      </c>
      <c r="X114" s="214" t="s">
        <v>767</v>
      </c>
      <c r="Y114" s="214" t="s">
        <v>709</v>
      </c>
      <c r="Z114" s="214" t="s">
        <v>485</v>
      </c>
      <c r="AA114" s="214" t="s">
        <v>296</v>
      </c>
    </row>
    <row r="115" spans="11:27" ht="15.75">
      <c r="K115"/>
      <c r="T115" s="214" t="s">
        <v>445</v>
      </c>
      <c r="U115" s="214" t="s">
        <v>768</v>
      </c>
      <c r="V115" s="215"/>
      <c r="W115" s="214" t="s">
        <v>484</v>
      </c>
      <c r="X115" s="214" t="s">
        <v>293</v>
      </c>
      <c r="Y115" s="214" t="s">
        <v>709</v>
      </c>
      <c r="Z115" s="214" t="s">
        <v>485</v>
      </c>
      <c r="AA115" s="214" t="s">
        <v>296</v>
      </c>
    </row>
    <row r="116" spans="11:27" ht="15.75">
      <c r="K116"/>
      <c r="T116" s="214" t="s">
        <v>769</v>
      </c>
      <c r="U116" s="214" t="s">
        <v>770</v>
      </c>
      <c r="V116" s="215"/>
      <c r="W116" s="214" t="s">
        <v>484</v>
      </c>
      <c r="X116" s="214" t="s">
        <v>293</v>
      </c>
      <c r="Y116" s="214" t="s">
        <v>709</v>
      </c>
      <c r="Z116" s="214" t="s">
        <v>485</v>
      </c>
      <c r="AA116" s="214" t="s">
        <v>296</v>
      </c>
    </row>
    <row r="117" spans="11:27" ht="15.75">
      <c r="K117"/>
      <c r="T117" s="214" t="s">
        <v>771</v>
      </c>
      <c r="U117" s="214" t="s">
        <v>772</v>
      </c>
      <c r="V117" s="214" t="b">
        <v>0</v>
      </c>
      <c r="W117" s="214" t="s">
        <v>437</v>
      </c>
      <c r="X117" s="214" t="s">
        <v>773</v>
      </c>
      <c r="Y117" s="214" t="s">
        <v>294</v>
      </c>
      <c r="Z117" s="214" t="s">
        <v>457</v>
      </c>
      <c r="AA117" s="214" t="s">
        <v>296</v>
      </c>
    </row>
    <row r="118" spans="11:27" ht="15.75">
      <c r="K118"/>
      <c r="T118" s="214" t="s">
        <v>774</v>
      </c>
      <c r="U118" s="214" t="s">
        <v>775</v>
      </c>
      <c r="V118" s="214" t="s">
        <v>776</v>
      </c>
      <c r="W118" s="214" t="s">
        <v>429</v>
      </c>
      <c r="X118" s="214" t="s">
        <v>777</v>
      </c>
      <c r="Y118" s="214" t="s">
        <v>778</v>
      </c>
      <c r="Z118" s="214" t="s">
        <v>485</v>
      </c>
      <c r="AA118" s="214" t="s">
        <v>296</v>
      </c>
    </row>
    <row r="119" spans="11:27" ht="15.75">
      <c r="K119"/>
      <c r="T119" s="214" t="s">
        <v>779</v>
      </c>
      <c r="U119" s="214" t="s">
        <v>780</v>
      </c>
      <c r="V119" s="214" t="s">
        <v>781</v>
      </c>
      <c r="W119" s="214" t="s">
        <v>429</v>
      </c>
      <c r="X119" s="214" t="s">
        <v>782</v>
      </c>
      <c r="Y119" s="214" t="s">
        <v>778</v>
      </c>
      <c r="Z119" s="214" t="s">
        <v>485</v>
      </c>
      <c r="AA119" s="214" t="s">
        <v>296</v>
      </c>
    </row>
    <row r="120" spans="11:27" ht="15.75">
      <c r="K120"/>
      <c r="T120" s="214" t="s">
        <v>783</v>
      </c>
      <c r="U120" s="214" t="s">
        <v>784</v>
      </c>
      <c r="V120" s="214" t="s">
        <v>785</v>
      </c>
      <c r="W120" s="214" t="s">
        <v>429</v>
      </c>
      <c r="X120" s="214" t="s">
        <v>785</v>
      </c>
      <c r="Y120" s="214" t="s">
        <v>778</v>
      </c>
      <c r="Z120" s="214" t="s">
        <v>485</v>
      </c>
      <c r="AA120" s="214" t="s">
        <v>296</v>
      </c>
    </row>
    <row r="121" spans="11:27" ht="15.75">
      <c r="K121"/>
      <c r="T121" s="214" t="s">
        <v>786</v>
      </c>
      <c r="U121" s="214" t="s">
        <v>787</v>
      </c>
      <c r="V121" s="214"/>
      <c r="W121" s="214" t="s">
        <v>429</v>
      </c>
      <c r="X121" s="214" t="s">
        <v>788</v>
      </c>
      <c r="Y121" s="214" t="s">
        <v>778</v>
      </c>
      <c r="Z121" s="214" t="s">
        <v>485</v>
      </c>
      <c r="AA121" s="214" t="s">
        <v>789</v>
      </c>
    </row>
    <row r="122" spans="11:27" ht="15.75">
      <c r="K122"/>
      <c r="T122" s="214" t="s">
        <v>790</v>
      </c>
      <c r="U122" s="214" t="s">
        <v>791</v>
      </c>
      <c r="V122" s="214" t="s">
        <v>792</v>
      </c>
      <c r="W122" s="214" t="s">
        <v>429</v>
      </c>
      <c r="X122" s="214" t="s">
        <v>793</v>
      </c>
      <c r="Y122" s="214" t="s">
        <v>778</v>
      </c>
      <c r="Z122" s="214" t="s">
        <v>485</v>
      </c>
      <c r="AA122" s="214" t="s">
        <v>296</v>
      </c>
    </row>
    <row r="123" spans="11:27" ht="15.75">
      <c r="K123"/>
      <c r="T123" s="214" t="s">
        <v>794</v>
      </c>
      <c r="U123" s="214" t="s">
        <v>795</v>
      </c>
      <c r="V123" s="214"/>
      <c r="W123" s="214" t="s">
        <v>796</v>
      </c>
      <c r="X123" s="214" t="s">
        <v>797</v>
      </c>
      <c r="Y123" s="214" t="s">
        <v>709</v>
      </c>
      <c r="Z123" s="214" t="s">
        <v>457</v>
      </c>
      <c r="AA123" s="214" t="s">
        <v>789</v>
      </c>
    </row>
    <row r="124" spans="11:27" ht="15.75">
      <c r="K124"/>
      <c r="T124" s="214" t="s">
        <v>798</v>
      </c>
      <c r="U124" s="214" t="s">
        <v>799</v>
      </c>
      <c r="V124" s="214"/>
      <c r="W124" s="214" t="s">
        <v>429</v>
      </c>
      <c r="X124" s="214" t="s">
        <v>800</v>
      </c>
      <c r="Y124" s="214" t="s">
        <v>709</v>
      </c>
      <c r="Z124" s="214" t="s">
        <v>457</v>
      </c>
      <c r="AA124" s="214" t="s">
        <v>789</v>
      </c>
    </row>
    <row r="125" spans="11:27" ht="15.75">
      <c r="K125"/>
      <c r="T125" s="214" t="s">
        <v>801</v>
      </c>
      <c r="U125" s="214" t="s">
        <v>802</v>
      </c>
      <c r="V125" s="214"/>
      <c r="W125" s="214" t="s">
        <v>292</v>
      </c>
      <c r="X125" s="214" t="s">
        <v>803</v>
      </c>
      <c r="Y125" s="214" t="s">
        <v>709</v>
      </c>
      <c r="Z125" s="214" t="s">
        <v>457</v>
      </c>
      <c r="AA125" s="214" t="s">
        <v>789</v>
      </c>
    </row>
    <row r="126" spans="11:27" ht="15.75">
      <c r="K126"/>
      <c r="T126" s="214" t="s">
        <v>804</v>
      </c>
      <c r="U126" s="214" t="s">
        <v>805</v>
      </c>
      <c r="V126" s="214"/>
      <c r="W126" s="214" t="s">
        <v>292</v>
      </c>
      <c r="X126" s="214" t="s">
        <v>806</v>
      </c>
      <c r="Y126" s="214" t="s">
        <v>709</v>
      </c>
      <c r="Z126" s="214" t="s">
        <v>457</v>
      </c>
      <c r="AA126" s="214" t="s">
        <v>789</v>
      </c>
    </row>
    <row r="127" spans="11:27" ht="15.75">
      <c r="K127"/>
      <c r="T127" s="214" t="s">
        <v>390</v>
      </c>
      <c r="U127" s="214" t="s">
        <v>807</v>
      </c>
      <c r="V127" s="214" t="s">
        <v>808</v>
      </c>
      <c r="W127" s="214" t="s">
        <v>809</v>
      </c>
      <c r="X127" s="214" t="s">
        <v>293</v>
      </c>
      <c r="Y127" s="214" t="s">
        <v>294</v>
      </c>
      <c r="Z127" s="214" t="s">
        <v>457</v>
      </c>
      <c r="AA127" s="214" t="s">
        <v>296</v>
      </c>
    </row>
    <row r="128" spans="11:27" ht="15.75">
      <c r="K128"/>
      <c r="T128" s="214" t="s">
        <v>810</v>
      </c>
      <c r="U128" s="214" t="s">
        <v>811</v>
      </c>
      <c r="V128" s="214" t="b">
        <v>1</v>
      </c>
      <c r="W128" s="214" t="s">
        <v>437</v>
      </c>
      <c r="X128" s="214" t="b">
        <v>0</v>
      </c>
      <c r="Y128" s="214" t="s">
        <v>709</v>
      </c>
      <c r="Z128" s="214" t="s">
        <v>457</v>
      </c>
      <c r="AA128" s="214" t="s">
        <v>296</v>
      </c>
    </row>
    <row r="129" spans="11:27" ht="15.75">
      <c r="K129"/>
      <c r="T129" s="214" t="s">
        <v>812</v>
      </c>
      <c r="U129" s="214" t="s">
        <v>813</v>
      </c>
      <c r="V129" s="214" t="s">
        <v>814</v>
      </c>
      <c r="W129" s="214" t="s">
        <v>429</v>
      </c>
      <c r="X129" s="214" t="s">
        <v>815</v>
      </c>
      <c r="Y129" s="214" t="s">
        <v>294</v>
      </c>
      <c r="Z129" s="214" t="s">
        <v>457</v>
      </c>
      <c r="AA129" s="214" t="s">
        <v>296</v>
      </c>
    </row>
    <row r="130" spans="11:27" ht="15.75">
      <c r="K130"/>
      <c r="T130" s="214" t="s">
        <v>816</v>
      </c>
      <c r="U130" s="214" t="s">
        <v>817</v>
      </c>
      <c r="V130" s="214"/>
      <c r="W130" s="214" t="s">
        <v>292</v>
      </c>
      <c r="X130" s="214" t="s">
        <v>806</v>
      </c>
      <c r="Y130" s="214" t="s">
        <v>709</v>
      </c>
      <c r="Z130" s="214" t="s">
        <v>457</v>
      </c>
      <c r="AA130" s="214" t="s">
        <v>296</v>
      </c>
    </row>
    <row r="131" spans="11:27" ht="15.75">
      <c r="K131"/>
    </row>
    <row r="132" spans="11:27" ht="15.75">
      <c r="K132"/>
    </row>
    <row r="133" spans="11:27" ht="15.75">
      <c r="K133"/>
    </row>
    <row r="134" spans="11:27" ht="15.75">
      <c r="K134"/>
    </row>
    <row r="135" spans="11:27" ht="15.75">
      <c r="K135"/>
    </row>
    <row r="136" spans="11:27" ht="15.75">
      <c r="K136"/>
    </row>
    <row r="137" spans="11:27" ht="15.75">
      <c r="K137"/>
    </row>
    <row r="138" spans="11:27" ht="15.75">
      <c r="K138"/>
    </row>
    <row r="139" spans="11:27" ht="15.75">
      <c r="K139"/>
    </row>
    <row r="140" spans="11:27" ht="15.75">
      <c r="K140"/>
    </row>
    <row r="141" spans="11:27" ht="15.75">
      <c r="K141"/>
    </row>
    <row r="142" spans="11:27" ht="15.75">
      <c r="K142"/>
    </row>
    <row r="143" spans="11:27" ht="15.75">
      <c r="K143"/>
    </row>
    <row r="144" spans="11:27" ht="15.75">
      <c r="K144"/>
    </row>
    <row r="145" spans="11:11" ht="15.75">
      <c r="K145"/>
    </row>
    <row r="146" spans="11:11" ht="15.75">
      <c r="K146"/>
    </row>
    <row r="147" spans="11:11" ht="15.75">
      <c r="K147"/>
    </row>
    <row r="148" spans="11:11" ht="15.75">
      <c r="K148"/>
    </row>
    <row r="149" spans="11:11" ht="15.75">
      <c r="K149"/>
    </row>
    <row r="150" spans="11:11" ht="15.75">
      <c r="K150"/>
    </row>
    <row r="151" spans="11:11" ht="15.75">
      <c r="K151"/>
    </row>
    <row r="152" spans="11:11" ht="15.75">
      <c r="K152"/>
    </row>
    <row r="153" spans="11:11" ht="15.75">
      <c r="K153"/>
    </row>
    <row r="154" spans="11:11" ht="15.75">
      <c r="K154"/>
    </row>
    <row r="155" spans="11:11" ht="15.75">
      <c r="K155"/>
    </row>
    <row r="156" spans="11:11" ht="15.75">
      <c r="K156"/>
    </row>
    <row r="157" spans="11:11" ht="15.75">
      <c r="K157"/>
    </row>
    <row r="158" spans="11:11" ht="15.75">
      <c r="K158"/>
    </row>
    <row r="159" spans="11:11" ht="15.75">
      <c r="K159"/>
    </row>
    <row r="160" spans="11:11" ht="15.75">
      <c r="K160"/>
    </row>
    <row r="161" spans="11:11" ht="15.75">
      <c r="K161"/>
    </row>
    <row r="162" spans="11:11" ht="15.75">
      <c r="K162"/>
    </row>
    <row r="163" spans="11:11" ht="15.75">
      <c r="K163"/>
    </row>
    <row r="164" spans="11:11" ht="15.75">
      <c r="K164"/>
    </row>
    <row r="165" spans="11:11" ht="15.75">
      <c r="K165"/>
    </row>
    <row r="166" spans="11:11" ht="15.75">
      <c r="K166"/>
    </row>
    <row r="167" spans="11:11" ht="15.75">
      <c r="K167"/>
    </row>
    <row r="168" spans="11:11" ht="15.75">
      <c r="K168"/>
    </row>
    <row r="169" spans="11:11" ht="15.75">
      <c r="K169"/>
    </row>
    <row r="170" spans="11:11" ht="15.75">
      <c r="K170"/>
    </row>
    <row r="171" spans="11:11" ht="15.75">
      <c r="K171"/>
    </row>
    <row r="172" spans="11:11" ht="15.75">
      <c r="K172"/>
    </row>
    <row r="173" spans="11:11" ht="15.75">
      <c r="K173"/>
    </row>
    <row r="174" spans="11:11" ht="15.75">
      <c r="K174"/>
    </row>
    <row r="175" spans="11:11" ht="15.75">
      <c r="K175"/>
    </row>
    <row r="176" spans="11:11" ht="15.75">
      <c r="K176"/>
    </row>
    <row r="177" spans="11:11" ht="15.75">
      <c r="K177"/>
    </row>
    <row r="178" spans="11:11" ht="15.75">
      <c r="K178"/>
    </row>
    <row r="179" spans="11:11" ht="15.75">
      <c r="K179"/>
    </row>
    <row r="180" spans="11:11" ht="15.75">
      <c r="K180"/>
    </row>
    <row r="181" spans="11:11" ht="15.75">
      <c r="K181"/>
    </row>
    <row r="182" spans="11:11" ht="15.75">
      <c r="K182"/>
    </row>
    <row r="183" spans="11:11" ht="15.75">
      <c r="K183"/>
    </row>
    <row r="184" spans="11:11" ht="15.75">
      <c r="K184"/>
    </row>
    <row r="185" spans="11:11" ht="15.75">
      <c r="K185"/>
    </row>
    <row r="186" spans="11:11" ht="15.75">
      <c r="K186"/>
    </row>
    <row r="187" spans="11:11" ht="15.75">
      <c r="K187"/>
    </row>
    <row r="188" spans="11:11" ht="15.75">
      <c r="K188"/>
    </row>
    <row r="189" spans="11:11" ht="15.75">
      <c r="K189"/>
    </row>
    <row r="190" spans="11:11" ht="15.75">
      <c r="K190"/>
    </row>
    <row r="191" spans="11:11" ht="15.75">
      <c r="K191"/>
    </row>
    <row r="192" spans="11:11" ht="15.75">
      <c r="K192"/>
    </row>
    <row r="193" spans="11:11" ht="15.75">
      <c r="K193"/>
    </row>
    <row r="194" spans="11:11" ht="15.75">
      <c r="K194"/>
    </row>
    <row r="195" spans="11:11" ht="15.75">
      <c r="K195"/>
    </row>
    <row r="196" spans="11:11" ht="15.75">
      <c r="K196"/>
    </row>
    <row r="197" spans="11:11" ht="15.75">
      <c r="K197"/>
    </row>
    <row r="198" spans="11:11" ht="15.75">
      <c r="K198"/>
    </row>
    <row r="199" spans="11:11" ht="15.75">
      <c r="K199"/>
    </row>
    <row r="200" spans="11:11" ht="15.75">
      <c r="K200"/>
    </row>
    <row r="201" spans="11:11" ht="15.75">
      <c r="K201"/>
    </row>
    <row r="202" spans="11:11" ht="15.75">
      <c r="K202"/>
    </row>
    <row r="203" spans="11:11" ht="15.75">
      <c r="K203"/>
    </row>
    <row r="204" spans="11:11" ht="15.75">
      <c r="K204"/>
    </row>
    <row r="205" spans="11:11" ht="15.75">
      <c r="K205"/>
    </row>
    <row r="206" spans="11:11" ht="15.75">
      <c r="K206"/>
    </row>
    <row r="207" spans="11:11" ht="15.75">
      <c r="K207"/>
    </row>
    <row r="208" spans="11:11" ht="15.75">
      <c r="K208"/>
    </row>
    <row r="209" spans="11:11" ht="15.75">
      <c r="K209"/>
    </row>
    <row r="210" spans="11:11" ht="15.75">
      <c r="K210"/>
    </row>
    <row r="211" spans="11:11" ht="15.75">
      <c r="K211"/>
    </row>
    <row r="212" spans="11:11" ht="15.75">
      <c r="K212"/>
    </row>
    <row r="213" spans="11:11" ht="15.75">
      <c r="K213"/>
    </row>
    <row r="214" spans="11:11" ht="15.75">
      <c r="K214"/>
    </row>
    <row r="215" spans="11:11" ht="15.75">
      <c r="K215"/>
    </row>
    <row r="216" spans="11:11" ht="15.75">
      <c r="K216"/>
    </row>
    <row r="217" spans="11:11" ht="15.75">
      <c r="K217"/>
    </row>
    <row r="218" spans="11:11" ht="15.75">
      <c r="K218"/>
    </row>
    <row r="219" spans="11:11" ht="15.75">
      <c r="K219"/>
    </row>
    <row r="220" spans="11:11" ht="15.75">
      <c r="K220"/>
    </row>
    <row r="221" spans="11:11" ht="15.75">
      <c r="K221"/>
    </row>
    <row r="222" spans="11:11" ht="15.75">
      <c r="K222"/>
    </row>
    <row r="223" spans="11:11" ht="15.75">
      <c r="K223"/>
    </row>
    <row r="224" spans="11:11" ht="15.75">
      <c r="K224"/>
    </row>
    <row r="225" spans="11:11" ht="15.75">
      <c r="K225"/>
    </row>
    <row r="226" spans="11:11" ht="15.75">
      <c r="K226"/>
    </row>
    <row r="227" spans="11:11" ht="15.75">
      <c r="K227"/>
    </row>
    <row r="228" spans="11:11" ht="15.75">
      <c r="K228"/>
    </row>
    <row r="229" spans="11:11" ht="15.75">
      <c r="K229"/>
    </row>
    <row r="230" spans="11:11" ht="15.75">
      <c r="K230"/>
    </row>
    <row r="231" spans="11:11" ht="15.75">
      <c r="K231"/>
    </row>
    <row r="232" spans="11:11" ht="15.75">
      <c r="K232"/>
    </row>
    <row r="233" spans="11:11" ht="15.75">
      <c r="K233"/>
    </row>
    <row r="234" spans="11:11" ht="15.75">
      <c r="K234"/>
    </row>
    <row r="235" spans="11:11" ht="15.75">
      <c r="K235"/>
    </row>
    <row r="236" spans="11:11" ht="15.75">
      <c r="K236"/>
    </row>
    <row r="237" spans="11:11" ht="15.75">
      <c r="K237"/>
    </row>
    <row r="238" spans="11:11" ht="15.75">
      <c r="K238"/>
    </row>
    <row r="239" spans="11:11" ht="15.75">
      <c r="K239"/>
    </row>
    <row r="240" spans="11:11" ht="15.75">
      <c r="K240"/>
    </row>
    <row r="241" spans="11:11" ht="15.75">
      <c r="K241"/>
    </row>
    <row r="242" spans="11:11" ht="15.75">
      <c r="K242"/>
    </row>
    <row r="243" spans="11:11" ht="15.75">
      <c r="K243"/>
    </row>
    <row r="244" spans="11:11" ht="15.75">
      <c r="K244"/>
    </row>
    <row r="245" spans="11:11" ht="15.75">
      <c r="K245"/>
    </row>
    <row r="246" spans="11:11" ht="15.75">
      <c r="K246"/>
    </row>
    <row r="247" spans="11:11" ht="15.75">
      <c r="K247"/>
    </row>
    <row r="248" spans="11:11" ht="15.75">
      <c r="K248"/>
    </row>
    <row r="249" spans="11:11" ht="15.75">
      <c r="K249"/>
    </row>
    <row r="250" spans="11:11" ht="15.75">
      <c r="K250"/>
    </row>
    <row r="251" spans="11:11" ht="15.75">
      <c r="K251"/>
    </row>
    <row r="252" spans="11:11" ht="15.75">
      <c r="K252"/>
    </row>
    <row r="253" spans="11:11" ht="15.75">
      <c r="K253"/>
    </row>
    <row r="254" spans="11:11" ht="15.75">
      <c r="K254"/>
    </row>
    <row r="255" spans="11:11" ht="15.75">
      <c r="K255"/>
    </row>
    <row r="256" spans="11:11" ht="15.75">
      <c r="K256"/>
    </row>
    <row r="257" spans="11:11" ht="15.75">
      <c r="K257"/>
    </row>
    <row r="258" spans="11:11" ht="15.75">
      <c r="K258"/>
    </row>
    <row r="259" spans="11:11" ht="15.75">
      <c r="K259"/>
    </row>
    <row r="260" spans="11:11" ht="15.75">
      <c r="K260"/>
    </row>
    <row r="261" spans="11:11" ht="15.75">
      <c r="K261"/>
    </row>
    <row r="262" spans="11:11" ht="15.75">
      <c r="K262"/>
    </row>
    <row r="263" spans="11:11" ht="15.75">
      <c r="K263"/>
    </row>
    <row r="264" spans="11:11" ht="15.75">
      <c r="K264"/>
    </row>
    <row r="265" spans="11:11" ht="15.75">
      <c r="K265"/>
    </row>
    <row r="266" spans="11:11" ht="15.75">
      <c r="K266"/>
    </row>
    <row r="267" spans="11:11" ht="15.75">
      <c r="K267"/>
    </row>
    <row r="268" spans="11:11" ht="15.75">
      <c r="K268"/>
    </row>
    <row r="269" spans="11:11" ht="15.75">
      <c r="K269"/>
    </row>
    <row r="270" spans="11:11" ht="15.75">
      <c r="K270"/>
    </row>
    <row r="271" spans="11:11" ht="15.75">
      <c r="K271"/>
    </row>
    <row r="272" spans="11:11" ht="15.75">
      <c r="K272"/>
    </row>
    <row r="273" spans="11:11" ht="15.75">
      <c r="K273"/>
    </row>
    <row r="274" spans="11:11" ht="15.75">
      <c r="K274"/>
    </row>
    <row r="275" spans="11:11" ht="15.75">
      <c r="K275"/>
    </row>
    <row r="276" spans="11:11" ht="15.75">
      <c r="K276"/>
    </row>
    <row r="277" spans="11:11" ht="15.75">
      <c r="K277"/>
    </row>
    <row r="278" spans="11:11" ht="15.75">
      <c r="K278"/>
    </row>
    <row r="279" spans="11:11" ht="15.75">
      <c r="K279"/>
    </row>
    <row r="280" spans="11:11" ht="15.75">
      <c r="K280"/>
    </row>
    <row r="281" spans="11:11" ht="15.75">
      <c r="K281"/>
    </row>
    <row r="282" spans="11:11" ht="15.75">
      <c r="K282"/>
    </row>
    <row r="283" spans="11:11" ht="15.75">
      <c r="K283"/>
    </row>
    <row r="284" spans="11:11" ht="15.75">
      <c r="K284"/>
    </row>
    <row r="285" spans="11:11" ht="15.75">
      <c r="K285"/>
    </row>
    <row r="286" spans="11:11" ht="15.75">
      <c r="K286"/>
    </row>
    <row r="287" spans="11:11" ht="15.75">
      <c r="K287"/>
    </row>
    <row r="288" spans="11:11" ht="15.75">
      <c r="K288"/>
    </row>
    <row r="289" spans="11:11" ht="15.75">
      <c r="K289"/>
    </row>
    <row r="290" spans="11:11" ht="15.75">
      <c r="K290"/>
    </row>
    <row r="291" spans="11:11" ht="15.75">
      <c r="K291"/>
    </row>
    <row r="292" spans="11:11" ht="15.75">
      <c r="K292"/>
    </row>
    <row r="293" spans="11:11" ht="15.75">
      <c r="K293"/>
    </row>
    <row r="294" spans="11:11" ht="15.75">
      <c r="K294"/>
    </row>
    <row r="295" spans="11:11" ht="15.75">
      <c r="K295"/>
    </row>
    <row r="296" spans="11:11" ht="15.75">
      <c r="K296"/>
    </row>
    <row r="297" spans="11:11" ht="15.75">
      <c r="K297"/>
    </row>
    <row r="298" spans="11:11" ht="15.75">
      <c r="K298"/>
    </row>
    <row r="299" spans="11:11" ht="15.75">
      <c r="K299"/>
    </row>
    <row r="300" spans="11:11" ht="15.75">
      <c r="K300"/>
    </row>
    <row r="301" spans="11:11" ht="15.75">
      <c r="K301"/>
    </row>
    <row r="302" spans="11:11" ht="15.75">
      <c r="K302"/>
    </row>
    <row r="303" spans="11:11" ht="15.75">
      <c r="K303"/>
    </row>
    <row r="304" spans="11:11" ht="15.75">
      <c r="K304"/>
    </row>
    <row r="305" spans="11:11" ht="15.75">
      <c r="K305"/>
    </row>
    <row r="306" spans="11:11" ht="15.75">
      <c r="K306"/>
    </row>
    <row r="307" spans="11:11" ht="15.75">
      <c r="K307"/>
    </row>
    <row r="308" spans="11:11" ht="15.75">
      <c r="K308"/>
    </row>
    <row r="309" spans="11:11" ht="15.75">
      <c r="K309"/>
    </row>
    <row r="310" spans="11:11" ht="15.75">
      <c r="K310"/>
    </row>
    <row r="311" spans="11:11" ht="15.75">
      <c r="K311"/>
    </row>
    <row r="312" spans="11:11" ht="15.75">
      <c r="K312"/>
    </row>
    <row r="313" spans="11:11" ht="15.75">
      <c r="K313"/>
    </row>
    <row r="314" spans="11:11" ht="15.75">
      <c r="K314"/>
    </row>
    <row r="315" spans="11:11" ht="15.75">
      <c r="K315"/>
    </row>
    <row r="316" spans="11:11" ht="15.75">
      <c r="K316"/>
    </row>
    <row r="317" spans="11:11" ht="15.75">
      <c r="K317"/>
    </row>
    <row r="318" spans="11:11" ht="15.75">
      <c r="K318"/>
    </row>
    <row r="319" spans="11:11" ht="15.75">
      <c r="K319"/>
    </row>
    <row r="320" spans="11:11" ht="15.75">
      <c r="K320"/>
    </row>
    <row r="321" spans="11:11" ht="15.75">
      <c r="K321"/>
    </row>
    <row r="322" spans="11:11" ht="15.75">
      <c r="K322"/>
    </row>
    <row r="323" spans="11:11" ht="15.75">
      <c r="K323"/>
    </row>
    <row r="324" spans="11:11" ht="15.75">
      <c r="K324"/>
    </row>
    <row r="325" spans="11:11" ht="15.75">
      <c r="K325"/>
    </row>
    <row r="326" spans="11:11" ht="15.75">
      <c r="K326"/>
    </row>
    <row r="327" spans="11:11" ht="15.75">
      <c r="K327"/>
    </row>
    <row r="328" spans="11:11" ht="15.75">
      <c r="K328"/>
    </row>
    <row r="329" spans="11:11" ht="15.75">
      <c r="K329"/>
    </row>
    <row r="330" spans="11:11" ht="15.75">
      <c r="K330"/>
    </row>
    <row r="331" spans="11:11" ht="15.75">
      <c r="K331"/>
    </row>
    <row r="332" spans="11:11" ht="15.75">
      <c r="K332"/>
    </row>
    <row r="333" spans="11:11" ht="15.75">
      <c r="K333"/>
    </row>
    <row r="334" spans="11:11" ht="15.75">
      <c r="K334"/>
    </row>
    <row r="335" spans="11:11" ht="15.75">
      <c r="K335"/>
    </row>
    <row r="336" spans="11:11" ht="15.75">
      <c r="K336"/>
    </row>
    <row r="337" spans="11:11" ht="15.75">
      <c r="K337"/>
    </row>
    <row r="338" spans="11:11" ht="15.75">
      <c r="K338"/>
    </row>
    <row r="339" spans="11:11" ht="15.75">
      <c r="K339"/>
    </row>
    <row r="340" spans="11:11" ht="15.75">
      <c r="K340"/>
    </row>
    <row r="341" spans="11:11" ht="15.75">
      <c r="K341"/>
    </row>
    <row r="342" spans="11:11" ht="15.75">
      <c r="K342"/>
    </row>
    <row r="343" spans="11:11" ht="15.75">
      <c r="K343"/>
    </row>
    <row r="344" spans="11:11" ht="15.75">
      <c r="K344"/>
    </row>
    <row r="345" spans="11:11" ht="15.75">
      <c r="K345"/>
    </row>
    <row r="346" spans="11:11" ht="15.75">
      <c r="K346"/>
    </row>
    <row r="347" spans="11:11" ht="15.75">
      <c r="K347"/>
    </row>
    <row r="348" spans="11:11" ht="15.75">
      <c r="K348"/>
    </row>
    <row r="349" spans="11:11" ht="15.75">
      <c r="K349"/>
    </row>
    <row r="350" spans="11:11" ht="15.75">
      <c r="K350"/>
    </row>
    <row r="351" spans="11:11" ht="15.75">
      <c r="K351"/>
    </row>
    <row r="352" spans="11:11" ht="15.75">
      <c r="K352"/>
    </row>
    <row r="353" spans="11:11" ht="15.75">
      <c r="K353"/>
    </row>
    <row r="354" spans="11:11" ht="15.75">
      <c r="K354"/>
    </row>
    <row r="355" spans="11:11" ht="15.75">
      <c r="K355"/>
    </row>
    <row r="356" spans="11:11" ht="15.75">
      <c r="K356"/>
    </row>
    <row r="357" spans="11:11" ht="15.75">
      <c r="K357"/>
    </row>
    <row r="358" spans="11:11" ht="15.75">
      <c r="K358"/>
    </row>
    <row r="359" spans="11:11" ht="15.75">
      <c r="K359"/>
    </row>
    <row r="360" spans="11:11" ht="15.75">
      <c r="K360"/>
    </row>
    <row r="361" spans="11:11" ht="15.75">
      <c r="K361"/>
    </row>
    <row r="362" spans="11:11" ht="15.75">
      <c r="K362"/>
    </row>
    <row r="363" spans="11:11" ht="15.75">
      <c r="K363"/>
    </row>
    <row r="364" spans="11:11" ht="15.75">
      <c r="K364"/>
    </row>
    <row r="365" spans="11:11" ht="15.75">
      <c r="K365"/>
    </row>
    <row r="366" spans="11:11" ht="15.75">
      <c r="K366"/>
    </row>
    <row r="367" spans="11:11" ht="15.75">
      <c r="K367"/>
    </row>
    <row r="368" spans="11:11" ht="15.75">
      <c r="K368"/>
    </row>
    <row r="369" spans="11:11" ht="15.75">
      <c r="K369"/>
    </row>
    <row r="370" spans="11:11" ht="15.75">
      <c r="K370"/>
    </row>
    <row r="371" spans="11:11" ht="15.75">
      <c r="K371"/>
    </row>
    <row r="372" spans="11:11" ht="15.75">
      <c r="K372"/>
    </row>
    <row r="373" spans="11:11" ht="15.75">
      <c r="K373"/>
    </row>
    <row r="374" spans="11:11" ht="15.75">
      <c r="K374"/>
    </row>
    <row r="375" spans="11:11" ht="15.75">
      <c r="K375"/>
    </row>
    <row r="376" spans="11:11" ht="15.75">
      <c r="K376"/>
    </row>
    <row r="377" spans="11:11" ht="15.75">
      <c r="K377"/>
    </row>
    <row r="378" spans="11:11" ht="15.75">
      <c r="K378"/>
    </row>
    <row r="379" spans="11:11" ht="15.75">
      <c r="K379"/>
    </row>
    <row r="380" spans="11:11" ht="15.75">
      <c r="K380"/>
    </row>
    <row r="381" spans="11:11" ht="15.75">
      <c r="K381"/>
    </row>
    <row r="382" spans="11:11" ht="15.75">
      <c r="K382"/>
    </row>
    <row r="383" spans="11:11" ht="15.75">
      <c r="K383"/>
    </row>
    <row r="384" spans="11:11" ht="15.75">
      <c r="K384"/>
    </row>
    <row r="385" spans="11:11" ht="15.75">
      <c r="K385"/>
    </row>
    <row r="386" spans="11:11" ht="15.75">
      <c r="K386"/>
    </row>
    <row r="387" spans="11:11" ht="15.75">
      <c r="K387"/>
    </row>
  </sheetData>
  <phoneticPr fontId="40" type="noConversion"/>
  <dataValidations count="9">
    <dataValidation type="list" allowBlank="1" showInputMessage="1" showErrorMessage="1" sqref="Z2:Z130" xr:uid="{00000000-0002-0000-0300-000000000000}">
      <formula1>"System,Site,Project,Program,Client,User"</formula1>
    </dataValidation>
    <dataValidation type="list" allowBlank="1" showInputMessage="1" showErrorMessage="1" sqref="B11" xr:uid="{00000000-0002-0000-0300-000001000000}">
      <formula1>$C$11:$D$11</formula1>
    </dataValidation>
    <dataValidation type="list" allowBlank="1" showInputMessage="1" showErrorMessage="1" sqref="D11" xr:uid="{00000000-0002-0000-0300-000002000000}">
      <formula1>"RICB-ODS-DEV.cfg,RICB-ODS-SIT.cfg,RICB-DEPLOY.cfg"</formula1>
    </dataValidation>
    <dataValidation type="list" allowBlank="1" showInputMessage="1" showErrorMessage="1" sqref="B2" xr:uid="{00000000-0002-0000-0300-000003000000}">
      <formula1>$C$2:$C$4</formula1>
    </dataValidation>
    <dataValidation type="list" allowBlank="1" showInputMessage="1" showErrorMessage="1" sqref="A2:A4 A11 A6:A9" xr:uid="{00000000-0002-0000-0300-000004000000}">
      <formula1>INDIRECT("tblSQLparam[Code]")</formula1>
    </dataValidation>
    <dataValidation type="list" allowBlank="1" showInputMessage="1" showErrorMessage="1" sqref="B4 B6" xr:uid="{00000000-0002-0000-0300-000005000000}">
      <formula1>INDIRECT($A4)</formula1>
    </dataValidation>
    <dataValidation type="list" allowBlank="1" showInputMessage="1" showErrorMessage="1" sqref="C15" xr:uid="{00000000-0002-0000-0300-000006000000}">
      <formula1>"Draft,Approved,Expired"</formula1>
    </dataValidation>
    <dataValidation type="list" allowBlank="1" showInputMessage="1" showErrorMessage="1" sqref="C16" xr:uid="{00000000-0002-0000-0300-000007000000}">
      <formula1>"EBG,CORP,PSG,ALL"</formula1>
    </dataValidation>
    <dataValidation type="list" allowBlank="1" showInputMessage="1" showErrorMessage="1" sqref="B19" xr:uid="{00000000-0002-0000-0300-000008000000}">
      <formula1>"TRUE,FALSE"</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sqlgMain">
                <anchor moveWithCells="1" sizeWithCells="1">
                  <from>
                    <xdr:col>4</xdr:col>
                    <xdr:colOff>152400</xdr:colOff>
                    <xdr:row>0</xdr:row>
                    <xdr:rowOff>190500</xdr:rowOff>
                  </from>
                  <to>
                    <xdr:col>4</xdr:col>
                    <xdr:colOff>1143000</xdr:colOff>
                    <xdr:row>2</xdr:row>
                    <xdr:rowOff>152400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9000000}">
          <x14:formula1>
            <xm:f>Code!$F$2:$F$9</xm:f>
          </x14:formula1>
          <xm:sqref>D2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rgb="FF92D050"/>
  </sheetPr>
  <dimension ref="A1:G53"/>
  <sheetViews>
    <sheetView zoomScale="85" zoomScaleNormal="85" workbookViewId="0">
      <pane ySplit="1" topLeftCell="A17" activePane="bottomLeft" state="frozen"/>
      <selection activeCell="B26" sqref="B26"/>
      <selection pane="bottomLeft" activeCell="A35" sqref="A35"/>
    </sheetView>
  </sheetViews>
  <sheetFormatPr defaultColWidth="7.5546875" defaultRowHeight="15.75"/>
  <cols>
    <col min="1" max="1" width="36.88671875" style="296" customWidth="1"/>
    <col min="2" max="2" width="37.109375" style="296" customWidth="1"/>
    <col min="3" max="3" width="36.88671875" style="296" customWidth="1"/>
    <col min="4" max="4" width="24.5546875" style="296" customWidth="1"/>
    <col min="5" max="5" width="42.109375" style="296" customWidth="1"/>
    <col min="6" max="6" width="23.44140625" style="296" customWidth="1"/>
    <col min="7" max="7" width="12.44140625" style="296" customWidth="1"/>
    <col min="8" max="16384" width="7.5546875" style="296"/>
  </cols>
  <sheetData>
    <row r="1" spans="1:7" s="294" customFormat="1" ht="16.5">
      <c r="A1" s="371" t="s">
        <v>818</v>
      </c>
      <c r="B1" s="372" t="s">
        <v>819</v>
      </c>
      <c r="C1" s="373" t="s">
        <v>820</v>
      </c>
      <c r="D1" s="373" t="s">
        <v>821</v>
      </c>
      <c r="E1" s="374" t="s">
        <v>822</v>
      </c>
      <c r="F1" s="375" t="s">
        <v>823</v>
      </c>
      <c r="G1" s="375" t="s">
        <v>824</v>
      </c>
    </row>
    <row r="2" spans="1:7" s="295" customFormat="1" ht="16.5">
      <c r="A2" s="63" t="s">
        <v>825</v>
      </c>
      <c r="B2" s="376" t="s">
        <v>826</v>
      </c>
      <c r="C2" s="377" t="s">
        <v>827</v>
      </c>
      <c r="D2" s="1" t="s">
        <v>826</v>
      </c>
      <c r="E2" s="1" t="s">
        <v>828</v>
      </c>
      <c r="F2" s="378" t="s">
        <v>829</v>
      </c>
      <c r="G2" s="1"/>
    </row>
    <row r="3" spans="1:7" s="295" customFormat="1" ht="16.5">
      <c r="A3" s="63" t="s">
        <v>825</v>
      </c>
      <c r="B3" s="376" t="s">
        <v>826</v>
      </c>
      <c r="C3" s="377" t="s">
        <v>830</v>
      </c>
      <c r="D3" s="1" t="s">
        <v>826</v>
      </c>
      <c r="E3" s="1"/>
      <c r="F3" s="378" t="s">
        <v>99</v>
      </c>
      <c r="G3" s="1"/>
    </row>
    <row r="4" spans="1:7" s="295" customFormat="1" ht="16.5">
      <c r="A4" s="379" t="s">
        <v>831</v>
      </c>
      <c r="B4" s="376" t="s">
        <v>826</v>
      </c>
      <c r="C4" s="377" t="s">
        <v>832</v>
      </c>
      <c r="D4" s="1" t="s">
        <v>826</v>
      </c>
      <c r="E4" s="1"/>
      <c r="F4" s="380" t="s">
        <v>833</v>
      </c>
      <c r="G4" s="1"/>
    </row>
    <row r="5" spans="1:7" ht="16.5">
      <c r="A5" s="63" t="s">
        <v>825</v>
      </c>
      <c r="B5" s="376" t="s">
        <v>826</v>
      </c>
      <c r="C5" s="381" t="s">
        <v>834</v>
      </c>
      <c r="D5" s="1" t="s">
        <v>826</v>
      </c>
      <c r="E5" s="1"/>
      <c r="F5" s="378" t="s">
        <v>835</v>
      </c>
      <c r="G5" s="1"/>
    </row>
    <row r="6" spans="1:7" ht="16.5">
      <c r="A6" s="379" t="s">
        <v>836</v>
      </c>
      <c r="B6" s="376" t="s">
        <v>826</v>
      </c>
      <c r="C6" s="377" t="s">
        <v>837</v>
      </c>
      <c r="D6" s="1" t="s">
        <v>826</v>
      </c>
      <c r="E6" s="1"/>
      <c r="F6" s="382" t="s">
        <v>838</v>
      </c>
      <c r="G6" s="1"/>
    </row>
    <row r="7" spans="1:7" ht="16.5">
      <c r="A7" s="379" t="s">
        <v>839</v>
      </c>
      <c r="B7" s="376" t="s">
        <v>826</v>
      </c>
      <c r="C7" s="381" t="s">
        <v>840</v>
      </c>
      <c r="D7" s="1" t="s">
        <v>841</v>
      </c>
      <c r="E7" s="1"/>
      <c r="F7" s="382" t="s">
        <v>842</v>
      </c>
      <c r="G7" s="1"/>
    </row>
    <row r="8" spans="1:7" ht="16.5">
      <c r="A8" s="379" t="s">
        <v>843</v>
      </c>
      <c r="B8" s="376" t="s">
        <v>826</v>
      </c>
      <c r="C8" s="381" t="s">
        <v>844</v>
      </c>
      <c r="D8" s="1" t="s">
        <v>826</v>
      </c>
      <c r="E8" s="1"/>
      <c r="F8" s="382" t="s">
        <v>845</v>
      </c>
      <c r="G8" s="1"/>
    </row>
    <row r="9" spans="1:7" ht="16.5">
      <c r="A9" s="63" t="s">
        <v>825</v>
      </c>
      <c r="B9" s="1" t="s">
        <v>841</v>
      </c>
      <c r="C9" s="377" t="s">
        <v>846</v>
      </c>
      <c r="D9" s="1" t="s">
        <v>841</v>
      </c>
      <c r="E9" s="1"/>
      <c r="F9" s="378" t="s">
        <v>847</v>
      </c>
      <c r="G9" s="1"/>
    </row>
    <row r="10" spans="1:7" ht="16.5">
      <c r="A10" s="63" t="s">
        <v>825</v>
      </c>
      <c r="B10" s="1"/>
      <c r="C10" s="377" t="s">
        <v>848</v>
      </c>
      <c r="D10" s="1" t="s">
        <v>826</v>
      </c>
      <c r="E10" s="1"/>
      <c r="F10" s="383" t="s">
        <v>849</v>
      </c>
      <c r="G10" s="1"/>
    </row>
    <row r="11" spans="1:7" ht="16.5">
      <c r="A11" s="379" t="s">
        <v>850</v>
      </c>
      <c r="B11" s="1"/>
      <c r="C11" s="381" t="s">
        <v>851</v>
      </c>
      <c r="D11" s="1" t="s">
        <v>841</v>
      </c>
      <c r="E11" s="1" t="s">
        <v>852</v>
      </c>
      <c r="F11" s="353" t="s">
        <v>853</v>
      </c>
      <c r="G11" s="1"/>
    </row>
    <row r="12" spans="1:7" ht="16.5">
      <c r="A12" s="379" t="s">
        <v>854</v>
      </c>
      <c r="B12" s="1"/>
      <c r="C12" s="381" t="s">
        <v>855</v>
      </c>
      <c r="D12" s="1" t="s">
        <v>841</v>
      </c>
      <c r="E12" s="1" t="s">
        <v>852</v>
      </c>
      <c r="F12" s="353" t="s">
        <v>856</v>
      </c>
      <c r="G12" s="1"/>
    </row>
    <row r="13" spans="1:7" ht="16.5">
      <c r="A13" s="379" t="s">
        <v>857</v>
      </c>
      <c r="B13" s="376" t="s">
        <v>826</v>
      </c>
      <c r="C13" s="377" t="s">
        <v>858</v>
      </c>
      <c r="D13" s="1" t="s">
        <v>826</v>
      </c>
      <c r="E13" s="1" t="s">
        <v>859</v>
      </c>
      <c r="F13" s="382" t="s">
        <v>860</v>
      </c>
      <c r="G13" s="1"/>
    </row>
    <row r="14" spans="1:7" ht="47.25">
      <c r="A14" s="379" t="s">
        <v>861</v>
      </c>
      <c r="B14" s="1"/>
      <c r="C14" s="377" t="s">
        <v>862</v>
      </c>
      <c r="D14" s="1" t="s">
        <v>841</v>
      </c>
      <c r="E14" s="359" t="s">
        <v>863</v>
      </c>
      <c r="F14" s="382" t="s">
        <v>864</v>
      </c>
      <c r="G14" s="1"/>
    </row>
    <row r="15" spans="1:7" ht="16.5">
      <c r="A15" s="379" t="s">
        <v>865</v>
      </c>
      <c r="B15" s="1" t="s">
        <v>866</v>
      </c>
      <c r="C15" s="377" t="s">
        <v>867</v>
      </c>
      <c r="D15" s="1" t="s">
        <v>841</v>
      </c>
      <c r="E15" s="359" t="s">
        <v>868</v>
      </c>
      <c r="F15" s="382" t="s">
        <v>869</v>
      </c>
      <c r="G15" s="1"/>
    </row>
    <row r="16" spans="1:7" ht="16.5">
      <c r="A16" s="384" t="s">
        <v>870</v>
      </c>
      <c r="B16" s="376"/>
      <c r="C16" s="385" t="s">
        <v>870</v>
      </c>
      <c r="D16" s="1" t="s">
        <v>841</v>
      </c>
      <c r="E16" s="359"/>
      <c r="F16" s="385" t="s">
        <v>871</v>
      </c>
      <c r="G16" s="1"/>
    </row>
    <row r="17" spans="1:7" ht="16.5">
      <c r="A17" s="384" t="s">
        <v>870</v>
      </c>
      <c r="B17" s="376"/>
      <c r="C17" s="385" t="s">
        <v>870</v>
      </c>
      <c r="D17" s="1" t="s">
        <v>841</v>
      </c>
      <c r="E17" s="359"/>
      <c r="F17" s="385" t="s">
        <v>872</v>
      </c>
      <c r="G17" s="1"/>
    </row>
    <row r="18" spans="1:7" ht="16.5">
      <c r="A18" s="379" t="s">
        <v>873</v>
      </c>
      <c r="B18" s="376" t="s">
        <v>874</v>
      </c>
      <c r="C18" s="381" t="s">
        <v>875</v>
      </c>
      <c r="D18" s="1" t="s">
        <v>826</v>
      </c>
      <c r="E18" s="359" t="s">
        <v>876</v>
      </c>
      <c r="F18" s="382" t="s">
        <v>877</v>
      </c>
      <c r="G18" s="1"/>
    </row>
    <row r="19" spans="1:7" ht="63">
      <c r="A19" s="379" t="s">
        <v>878</v>
      </c>
      <c r="B19" s="376" t="s">
        <v>879</v>
      </c>
      <c r="C19" s="381" t="s">
        <v>880</v>
      </c>
      <c r="D19" s="1" t="s">
        <v>826</v>
      </c>
      <c r="E19" s="207" t="s">
        <v>881</v>
      </c>
      <c r="F19" s="382" t="s">
        <v>882</v>
      </c>
      <c r="G19" s="1"/>
    </row>
    <row r="20" spans="1:7" ht="16.5">
      <c r="A20" s="384" t="s">
        <v>870</v>
      </c>
      <c r="B20" s="376"/>
      <c r="C20" s="385" t="s">
        <v>870</v>
      </c>
      <c r="D20" s="1" t="s">
        <v>841</v>
      </c>
      <c r="E20" s="359"/>
      <c r="F20" s="385" t="s">
        <v>883</v>
      </c>
      <c r="G20" s="1"/>
    </row>
    <row r="21" spans="1:7" ht="16.5">
      <c r="A21" s="63" t="s">
        <v>825</v>
      </c>
      <c r="B21" s="1"/>
      <c r="C21" s="377" t="s">
        <v>884</v>
      </c>
      <c r="D21" s="1" t="s">
        <v>841</v>
      </c>
      <c r="E21" s="1"/>
      <c r="F21" s="382" t="s">
        <v>885</v>
      </c>
      <c r="G21" s="1"/>
    </row>
    <row r="22" spans="1:7" ht="16.5">
      <c r="A22" s="379" t="s">
        <v>886</v>
      </c>
      <c r="B22" s="376"/>
      <c r="C22" s="377" t="s">
        <v>887</v>
      </c>
      <c r="D22" s="1" t="s">
        <v>841</v>
      </c>
      <c r="E22" s="359"/>
      <c r="F22" s="382" t="s">
        <v>888</v>
      </c>
      <c r="G22" s="1"/>
    </row>
    <row r="23" spans="1:7" ht="16.5">
      <c r="A23" s="379" t="s">
        <v>886</v>
      </c>
      <c r="B23" s="386"/>
      <c r="C23" s="377" t="s">
        <v>889</v>
      </c>
      <c r="D23" s="1" t="s">
        <v>841</v>
      </c>
      <c r="E23" s="359"/>
      <c r="F23" s="382" t="s">
        <v>890</v>
      </c>
      <c r="G23" s="1"/>
    </row>
    <row r="24" spans="1:7" ht="16.5">
      <c r="A24" s="384" t="s">
        <v>870</v>
      </c>
      <c r="B24" s="386"/>
      <c r="C24" s="377" t="s">
        <v>891</v>
      </c>
      <c r="D24" s="1" t="s">
        <v>841</v>
      </c>
      <c r="E24" s="359"/>
      <c r="F24" s="353" t="s">
        <v>190</v>
      </c>
      <c r="G24" s="1"/>
    </row>
    <row r="25" spans="1:7" ht="31.5">
      <c r="A25" s="384" t="s">
        <v>870</v>
      </c>
      <c r="B25" s="386"/>
      <c r="C25" s="381" t="s">
        <v>892</v>
      </c>
      <c r="D25" s="1" t="s">
        <v>841</v>
      </c>
      <c r="E25" s="359" t="s">
        <v>893</v>
      </c>
      <c r="F25" s="353" t="s">
        <v>894</v>
      </c>
      <c r="G25" s="1"/>
    </row>
    <row r="26" spans="1:7" ht="16.5">
      <c r="A26" s="384" t="s">
        <v>870</v>
      </c>
      <c r="B26" s="386"/>
      <c r="C26" s="385" t="s">
        <v>870</v>
      </c>
      <c r="D26" s="1" t="s">
        <v>841</v>
      </c>
      <c r="E26" s="359"/>
      <c r="F26" s="385" t="s">
        <v>895</v>
      </c>
      <c r="G26" s="1"/>
    </row>
    <row r="27" spans="1:7" ht="16.5">
      <c r="A27" s="384" t="s">
        <v>870</v>
      </c>
      <c r="B27" s="386"/>
      <c r="C27" s="385" t="s">
        <v>870</v>
      </c>
      <c r="D27" s="1" t="s">
        <v>841</v>
      </c>
      <c r="E27" s="359"/>
      <c r="F27" s="385" t="s">
        <v>896</v>
      </c>
      <c r="G27" s="1"/>
    </row>
    <row r="28" spans="1:7" ht="16.5">
      <c r="A28" s="384" t="s">
        <v>870</v>
      </c>
      <c r="B28" s="386"/>
      <c r="C28" s="385" t="s">
        <v>870</v>
      </c>
      <c r="D28" s="1" t="s">
        <v>841</v>
      </c>
      <c r="E28" s="359"/>
      <c r="F28" s="385" t="s">
        <v>897</v>
      </c>
      <c r="G28" s="1"/>
    </row>
    <row r="29" spans="1:7" ht="16.5">
      <c r="A29" s="384" t="s">
        <v>870</v>
      </c>
      <c r="B29" s="386"/>
      <c r="C29" s="385" t="s">
        <v>870</v>
      </c>
      <c r="D29" s="1" t="s">
        <v>841</v>
      </c>
      <c r="E29" s="359"/>
      <c r="F29" s="385" t="s">
        <v>898</v>
      </c>
      <c r="G29" s="1"/>
    </row>
    <row r="30" spans="1:7" ht="16.5">
      <c r="A30" s="379" t="s">
        <v>899</v>
      </c>
      <c r="B30" s="386"/>
      <c r="C30" s="377" t="s">
        <v>900</v>
      </c>
      <c r="D30" s="1" t="s">
        <v>841</v>
      </c>
      <c r="E30" s="359"/>
      <c r="F30" s="353" t="s">
        <v>203</v>
      </c>
      <c r="G30" s="1"/>
    </row>
    <row r="31" spans="1:7" ht="16.5">
      <c r="A31" s="379" t="s">
        <v>901</v>
      </c>
      <c r="B31" s="386" t="s">
        <v>902</v>
      </c>
      <c r="C31" s="354" t="s">
        <v>903</v>
      </c>
      <c r="D31" s="1" t="s">
        <v>826</v>
      </c>
      <c r="E31" s="359" t="s">
        <v>904</v>
      </c>
      <c r="F31" s="353" t="s">
        <v>905</v>
      </c>
      <c r="G31" s="1"/>
    </row>
    <row r="32" spans="1:7" ht="16.5">
      <c r="A32" s="352" t="s">
        <v>906</v>
      </c>
      <c r="B32" s="386"/>
      <c r="C32" s="355" t="s">
        <v>907</v>
      </c>
      <c r="D32" s="1" t="s">
        <v>841</v>
      </c>
      <c r="E32" s="359"/>
      <c r="F32" s="353" t="s">
        <v>908</v>
      </c>
      <c r="G32" s="1"/>
    </row>
    <row r="33" spans="1:7" ht="16.5">
      <c r="A33" s="352" t="s">
        <v>909</v>
      </c>
      <c r="B33" s="386"/>
      <c r="C33" s="355" t="s">
        <v>910</v>
      </c>
      <c r="D33" s="1" t="s">
        <v>841</v>
      </c>
      <c r="E33" s="359"/>
      <c r="F33" s="353" t="s">
        <v>911</v>
      </c>
      <c r="G33" s="1"/>
    </row>
    <row r="34" spans="1:7" ht="16.5">
      <c r="A34" s="352" t="s">
        <v>912</v>
      </c>
      <c r="B34" s="386"/>
      <c r="C34" s="355" t="s">
        <v>913</v>
      </c>
      <c r="D34" s="1" t="s">
        <v>841</v>
      </c>
      <c r="E34" s="359"/>
      <c r="F34" s="353" t="s">
        <v>914</v>
      </c>
      <c r="G34" s="1"/>
    </row>
    <row r="35" spans="1:7" ht="16.5">
      <c r="A35" s="352" t="s">
        <v>915</v>
      </c>
      <c r="B35" s="386"/>
      <c r="C35" s="355" t="s">
        <v>916</v>
      </c>
      <c r="D35" s="1" t="s">
        <v>841</v>
      </c>
      <c r="E35" s="359"/>
      <c r="F35" s="353" t="s">
        <v>917</v>
      </c>
      <c r="G35" s="1"/>
    </row>
    <row r="36" spans="1:7" ht="31.5">
      <c r="A36" s="379" t="s">
        <v>918</v>
      </c>
      <c r="B36" s="387" t="s">
        <v>879</v>
      </c>
      <c r="C36" s="388"/>
      <c r="D36" s="388"/>
      <c r="E36" s="389" t="s">
        <v>919</v>
      </c>
      <c r="F36" s="1"/>
      <c r="G36" s="1"/>
    </row>
    <row r="37" spans="1:7" ht="31.5">
      <c r="A37" s="379" t="s">
        <v>920</v>
      </c>
      <c r="B37" s="390" t="s">
        <v>921</v>
      </c>
      <c r="C37" s="391"/>
      <c r="D37" s="392"/>
      <c r="E37" s="390" t="s">
        <v>922</v>
      </c>
      <c r="F37" s="1"/>
      <c r="G37" s="1"/>
    </row>
    <row r="38" spans="1:7" ht="31.5">
      <c r="A38" s="379" t="s">
        <v>923</v>
      </c>
      <c r="B38" s="387" t="s">
        <v>879</v>
      </c>
      <c r="C38" s="391"/>
      <c r="D38" s="391"/>
      <c r="E38" s="390" t="s">
        <v>924</v>
      </c>
      <c r="F38" s="1"/>
      <c r="G38" s="1"/>
    </row>
    <row r="39" spans="1:7">
      <c r="A39" s="379" t="s">
        <v>925</v>
      </c>
      <c r="B39" s="387" t="s">
        <v>879</v>
      </c>
      <c r="C39" s="391"/>
      <c r="D39" s="391"/>
      <c r="E39" s="1"/>
      <c r="F39" s="1"/>
      <c r="G39" s="1"/>
    </row>
    <row r="40" spans="1:7" ht="31.5">
      <c r="A40" s="379" t="s">
        <v>926</v>
      </c>
      <c r="B40" s="387" t="s">
        <v>879</v>
      </c>
      <c r="C40" s="391"/>
      <c r="D40" s="391"/>
      <c r="E40" s="390" t="s">
        <v>927</v>
      </c>
      <c r="F40" s="1"/>
      <c r="G40" s="1"/>
    </row>
    <row r="41" spans="1:7" ht="31.5">
      <c r="A41" s="379" t="s">
        <v>928</v>
      </c>
      <c r="B41" s="387" t="s">
        <v>929</v>
      </c>
      <c r="C41" s="391"/>
      <c r="D41" s="391"/>
      <c r="E41" s="390" t="s">
        <v>930</v>
      </c>
      <c r="F41" s="1"/>
      <c r="G41" s="1"/>
    </row>
    <row r="42" spans="1:7" ht="31.5">
      <c r="A42" s="379" t="s">
        <v>931</v>
      </c>
      <c r="B42" s="387" t="s">
        <v>879</v>
      </c>
      <c r="C42" s="391"/>
      <c r="D42" s="391"/>
      <c r="E42" s="390" t="s">
        <v>893</v>
      </c>
      <c r="F42" s="1"/>
      <c r="G42" s="1"/>
    </row>
    <row r="43" spans="1:7">
      <c r="A43" s="379" t="s">
        <v>932</v>
      </c>
      <c r="B43" s="390" t="s">
        <v>933</v>
      </c>
      <c r="C43" s="391"/>
      <c r="D43" s="392"/>
      <c r="E43" s="390" t="s">
        <v>934</v>
      </c>
      <c r="F43" s="1"/>
      <c r="G43" s="1"/>
    </row>
    <row r="44" spans="1:7" ht="63">
      <c r="A44" s="379" t="s">
        <v>935</v>
      </c>
      <c r="B44" s="390" t="s">
        <v>936</v>
      </c>
      <c r="C44" s="391"/>
      <c r="D44" s="392"/>
      <c r="E44" s="390" t="s">
        <v>937</v>
      </c>
      <c r="F44" s="1"/>
      <c r="G44" s="1"/>
    </row>
    <row r="45" spans="1:7" ht="94.5">
      <c r="A45" s="379" t="s">
        <v>938</v>
      </c>
      <c r="B45" s="390" t="s">
        <v>939</v>
      </c>
      <c r="C45" s="391"/>
      <c r="D45" s="392"/>
      <c r="E45" s="390" t="s">
        <v>940</v>
      </c>
      <c r="F45" s="1"/>
      <c r="G45" s="1"/>
    </row>
    <row r="46" spans="1:7">
      <c r="A46" s="379" t="s">
        <v>941</v>
      </c>
      <c r="B46" s="387" t="s">
        <v>879</v>
      </c>
      <c r="C46" s="391"/>
      <c r="D46" s="391"/>
      <c r="E46" s="390" t="s">
        <v>942</v>
      </c>
      <c r="F46" s="1"/>
      <c r="G46" s="1"/>
    </row>
    <row r="47" spans="1:7">
      <c r="A47" s="379" t="s">
        <v>943</v>
      </c>
      <c r="B47" s="390" t="s">
        <v>944</v>
      </c>
      <c r="C47" s="391"/>
      <c r="D47" s="392"/>
      <c r="E47" s="390" t="s">
        <v>945</v>
      </c>
      <c r="F47" s="1"/>
      <c r="G47" s="1"/>
    </row>
    <row r="48" spans="1:7" ht="47.25">
      <c r="A48" s="379" t="s">
        <v>946</v>
      </c>
      <c r="B48" s="390" t="s">
        <v>947</v>
      </c>
      <c r="C48" s="391"/>
      <c r="D48" s="392"/>
      <c r="E48" s="387"/>
      <c r="F48" s="1"/>
      <c r="G48" s="1"/>
    </row>
    <row r="49" spans="1:7" ht="31.5">
      <c r="A49" s="379" t="s">
        <v>948</v>
      </c>
      <c r="B49" s="387" t="s">
        <v>879</v>
      </c>
      <c r="C49" s="391"/>
      <c r="D49" s="391"/>
      <c r="E49" s="390" t="s">
        <v>949</v>
      </c>
      <c r="F49" s="1"/>
      <c r="G49" s="1"/>
    </row>
    <row r="50" spans="1:7">
      <c r="A50" s="379" t="s">
        <v>950</v>
      </c>
      <c r="B50" s="387" t="s">
        <v>879</v>
      </c>
      <c r="C50" s="391"/>
      <c r="D50" s="391"/>
      <c r="E50" s="390" t="s">
        <v>951</v>
      </c>
      <c r="F50" s="1"/>
      <c r="G50" s="1"/>
    </row>
    <row r="51" spans="1:7" ht="96">
      <c r="A51" s="379" t="s">
        <v>952</v>
      </c>
      <c r="B51" s="390" t="s">
        <v>953</v>
      </c>
      <c r="C51" s="391"/>
      <c r="D51" s="392"/>
      <c r="E51" s="390" t="s">
        <v>954</v>
      </c>
      <c r="F51" s="1"/>
      <c r="G51" s="1"/>
    </row>
    <row r="52" spans="1:7" ht="31.5">
      <c r="A52" s="379" t="s">
        <v>955</v>
      </c>
      <c r="B52" s="390" t="s">
        <v>956</v>
      </c>
      <c r="C52" s="391"/>
      <c r="D52" s="392"/>
      <c r="E52" s="390" t="s">
        <v>957</v>
      </c>
      <c r="F52" s="1"/>
      <c r="G52" s="1"/>
    </row>
    <row r="53" spans="1:7" ht="31.5">
      <c r="A53" s="379" t="s">
        <v>948</v>
      </c>
      <c r="B53" s="387" t="s">
        <v>879</v>
      </c>
      <c r="C53" s="391"/>
      <c r="D53" s="391"/>
      <c r="E53" s="390" t="s">
        <v>949</v>
      </c>
      <c r="F53" s="1"/>
      <c r="G53" s="1"/>
    </row>
  </sheetData>
  <autoFilter ref="A1:G53" xr:uid="{00000000-0009-0000-0000-000004000000}"/>
  <phoneticPr fontId="4" type="noConversion"/>
  <conditionalFormatting sqref="F4">
    <cfRule type="containsText" dxfId="509" priority="2" operator="containsText" text="L1">
      <formula>NOT(ISERROR(SEARCH("L1",F4)))</formula>
    </cfRule>
  </conditionalFormatting>
  <pageMargins left="0.7" right="0.7" top="0.75" bottom="0.75"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22">
    <tabColor rgb="FF92D050"/>
  </sheetPr>
  <dimension ref="A1:C30"/>
  <sheetViews>
    <sheetView workbookViewId="0">
      <selection activeCell="A30" sqref="A30"/>
    </sheetView>
  </sheetViews>
  <sheetFormatPr defaultColWidth="8.88671875" defaultRowHeight="15"/>
  <cols>
    <col min="1" max="1" width="22.88671875" style="347" customWidth="1"/>
    <col min="2" max="2" width="35.5546875" style="347" customWidth="1"/>
    <col min="3" max="3" width="33.109375" style="347" bestFit="1" customWidth="1"/>
    <col min="4" max="4" width="8.109375" style="347" bestFit="1" customWidth="1"/>
    <col min="5" max="5" width="10.5546875" style="347" bestFit="1" customWidth="1"/>
    <col min="6" max="6" width="8.88671875" style="347"/>
    <col min="7" max="7" width="10.109375" style="347" bestFit="1" customWidth="1"/>
    <col min="8" max="9" width="10.5546875" style="347" bestFit="1" customWidth="1"/>
    <col min="10" max="10" width="11.5546875" style="347" bestFit="1" customWidth="1"/>
    <col min="11" max="11" width="14.33203125" style="347" bestFit="1" customWidth="1"/>
    <col min="12" max="12" width="15.5546875" style="347" bestFit="1" customWidth="1"/>
    <col min="13" max="13" width="15.88671875" style="347" bestFit="1" customWidth="1"/>
    <col min="14" max="14" width="16.44140625" style="347" bestFit="1" customWidth="1"/>
    <col min="15" max="15" width="12.33203125" style="347" bestFit="1" customWidth="1"/>
    <col min="16" max="16" width="13.109375" style="347" bestFit="1" customWidth="1"/>
    <col min="17" max="16384" width="8.88671875" style="347"/>
  </cols>
  <sheetData>
    <row r="1" spans="1:3">
      <c r="A1" s="345" t="s">
        <v>958</v>
      </c>
      <c r="B1" s="346" t="s">
        <v>959</v>
      </c>
      <c r="C1" s="396" t="str">
        <f>_xlfn.TEXTJOIN(",",FALSE, B1:B30)</f>
        <v>Name,[Attribute][Standard_v10]Category,Definition,[Attribute][Standard_v10]TermType,[Attribute][Standard_v10]Sensitivity,Stewards,Parent Term Name,Related Terms,Acronym,[Attribute][Standard_v10]TermID,[Attribute][Standard_v10]LocalName,[Attribute][Standard_v10]EnglishName,[Attribute][Standard_v10]BusinessRule,[Attribute][Standard_v10]SourceSystem,[Attribute][Standard_v10]Formula,[Attribute][Standard_v10]DataType,Nick Name,Resources,Experts,[Attribute][Standard_v10]Domain,[Attribute][Standard_v10]SourceTable,[Attribute][Standard_v10]SourceColumn,[Attribute][Standard_v10]SourceCriteria,[Attribute][Standard_v10]ReferenceData,Status,Synonyms,[Attribute][Standard_v10]UpdateSource,[Attribute][Standard_v10]DataOwnerBG,[Attribute][Standard_v10]TaskID,Term Template Names</v>
      </c>
    </row>
    <row r="2" spans="1:3">
      <c r="A2" s="347" t="s">
        <v>960</v>
      </c>
      <c r="B2" s="348" t="s">
        <v>832</v>
      </c>
    </row>
    <row r="3" spans="1:3">
      <c r="A3" s="347" t="s">
        <v>961</v>
      </c>
      <c r="B3" s="346" t="s">
        <v>844</v>
      </c>
    </row>
    <row r="4" spans="1:3">
      <c r="A4" s="347" t="s">
        <v>962</v>
      </c>
      <c r="B4" s="348" t="s">
        <v>848</v>
      </c>
    </row>
    <row r="5" spans="1:3">
      <c r="A5" s="347" t="s">
        <v>963</v>
      </c>
      <c r="B5" s="349" t="s">
        <v>858</v>
      </c>
    </row>
    <row r="6" spans="1:3">
      <c r="A6" s="347" t="s">
        <v>875</v>
      </c>
      <c r="B6" s="346" t="s">
        <v>875</v>
      </c>
      <c r="C6" s="350"/>
    </row>
    <row r="7" spans="1:3">
      <c r="A7" s="356" t="s">
        <v>964</v>
      </c>
      <c r="B7" s="346" t="s">
        <v>851</v>
      </c>
    </row>
    <row r="8" spans="1:3">
      <c r="A8" s="347" t="s">
        <v>965</v>
      </c>
      <c r="B8" s="346" t="s">
        <v>855</v>
      </c>
    </row>
    <row r="9" spans="1:3">
      <c r="A9" s="347" t="s">
        <v>839</v>
      </c>
      <c r="B9" s="346" t="s">
        <v>840</v>
      </c>
    </row>
    <row r="10" spans="1:3">
      <c r="A10" s="347" t="s">
        <v>966</v>
      </c>
      <c r="B10" s="348" t="s">
        <v>827</v>
      </c>
    </row>
    <row r="11" spans="1:3">
      <c r="A11" s="347" t="s">
        <v>967</v>
      </c>
      <c r="B11" s="348" t="s">
        <v>968</v>
      </c>
    </row>
    <row r="12" spans="1:3">
      <c r="A12" s="347" t="s">
        <v>969</v>
      </c>
      <c r="B12" s="348" t="s">
        <v>837</v>
      </c>
    </row>
    <row r="13" spans="1:3">
      <c r="A13" s="347" t="s">
        <v>970</v>
      </c>
      <c r="B13" s="348" t="s">
        <v>846</v>
      </c>
    </row>
    <row r="14" spans="1:3">
      <c r="A14" s="347" t="s">
        <v>971</v>
      </c>
      <c r="B14" s="348" t="s">
        <v>884</v>
      </c>
    </row>
    <row r="15" spans="1:3">
      <c r="A15" s="347" t="s">
        <v>972</v>
      </c>
      <c r="B15" s="348" t="s">
        <v>900</v>
      </c>
    </row>
    <row r="16" spans="1:3">
      <c r="A16" s="347" t="s">
        <v>973</v>
      </c>
      <c r="B16" s="348" t="s">
        <v>862</v>
      </c>
    </row>
    <row r="17" spans="1:3">
      <c r="A17" s="350" t="s">
        <v>959</v>
      </c>
      <c r="B17" s="346" t="s">
        <v>834</v>
      </c>
    </row>
    <row r="18" spans="1:3">
      <c r="A18" s="350" t="s">
        <v>892</v>
      </c>
      <c r="B18" s="346" t="s">
        <v>892</v>
      </c>
    </row>
    <row r="19" spans="1:3">
      <c r="A19" s="350" t="s">
        <v>880</v>
      </c>
      <c r="B19" s="346" t="s">
        <v>880</v>
      </c>
    </row>
    <row r="20" spans="1:3">
      <c r="A20" s="347" t="s">
        <v>974</v>
      </c>
      <c r="B20" s="348" t="s">
        <v>830</v>
      </c>
    </row>
    <row r="21" spans="1:3">
      <c r="A21" s="347" t="s">
        <v>975</v>
      </c>
      <c r="B21" s="348" t="s">
        <v>887</v>
      </c>
    </row>
    <row r="22" spans="1:3">
      <c r="A22" s="347" t="s">
        <v>976</v>
      </c>
      <c r="B22" s="348" t="s">
        <v>889</v>
      </c>
    </row>
    <row r="23" spans="1:3">
      <c r="A23" s="347" t="s">
        <v>977</v>
      </c>
      <c r="B23" s="348" t="s">
        <v>891</v>
      </c>
    </row>
    <row r="24" spans="1:3">
      <c r="A24" s="361" t="s">
        <v>978</v>
      </c>
      <c r="B24" s="348" t="s">
        <v>867</v>
      </c>
    </row>
    <row r="25" spans="1:3">
      <c r="A25" s="361" t="s">
        <v>979</v>
      </c>
      <c r="B25" s="347" t="str">
        <f>A25</f>
        <v>Status</v>
      </c>
    </row>
    <row r="26" spans="1:3">
      <c r="A26" s="361" t="s">
        <v>980</v>
      </c>
      <c r="B26" s="347" t="str">
        <f>A26</f>
        <v>Synonyms</v>
      </c>
    </row>
    <row r="27" spans="1:3">
      <c r="A27" s="347" t="s">
        <v>909</v>
      </c>
      <c r="B27" s="397" t="str">
        <f>"[Attribute][Standard_v10]" &amp; A27</f>
        <v>[Attribute][Standard_v10]UpdateSource</v>
      </c>
    </row>
    <row r="28" spans="1:3">
      <c r="A28" s="361" t="s">
        <v>981</v>
      </c>
      <c r="B28" s="397" t="str">
        <f t="shared" ref="B28:B29" si="0">"[Attribute][Standard_v10]" &amp; A28</f>
        <v>[Attribute][Standard_v10]DataOwnerBG</v>
      </c>
    </row>
    <row r="29" spans="1:3">
      <c r="A29" s="361" t="s">
        <v>915</v>
      </c>
      <c r="B29" s="397" t="str">
        <f t="shared" si="0"/>
        <v>[Attribute][Standard_v10]TaskID</v>
      </c>
    </row>
    <row r="30" spans="1:3">
      <c r="A30" s="361" t="s">
        <v>982</v>
      </c>
      <c r="B30" s="361" t="s">
        <v>982</v>
      </c>
      <c r="C30" s="349" t="s">
        <v>983</v>
      </c>
    </row>
  </sheetData>
  <phoneticPr fontId="4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25"/>
  <dimension ref="A1:E17"/>
  <sheetViews>
    <sheetView workbookViewId="0">
      <selection activeCell="D17" sqref="D17"/>
    </sheetView>
  </sheetViews>
  <sheetFormatPr defaultColWidth="8.5546875" defaultRowHeight="15.75"/>
  <cols>
    <col min="1" max="1" width="14.33203125" bestFit="1" customWidth="1"/>
    <col min="2" max="2" width="7.33203125" customWidth="1"/>
    <col min="3" max="3" width="12.5546875" bestFit="1" customWidth="1"/>
    <col min="4" max="4" width="12.44140625" bestFit="1" customWidth="1"/>
    <col min="5" max="5" width="38.44140625" customWidth="1"/>
  </cols>
  <sheetData>
    <row r="1" spans="1:5">
      <c r="A1" t="s">
        <v>984</v>
      </c>
      <c r="B1" t="s">
        <v>985</v>
      </c>
      <c r="C1" t="s">
        <v>986</v>
      </c>
      <c r="D1" t="s">
        <v>266</v>
      </c>
      <c r="E1" t="s">
        <v>987</v>
      </c>
    </row>
    <row r="2" spans="1:5">
      <c r="A2" t="s">
        <v>988</v>
      </c>
      <c r="C2" t="s">
        <v>989</v>
      </c>
      <c r="D2" t="s">
        <v>990</v>
      </c>
    </row>
    <row r="3" spans="1:5">
      <c r="A3" t="s">
        <v>960</v>
      </c>
      <c r="B3" t="s">
        <v>991</v>
      </c>
      <c r="C3" t="s">
        <v>989</v>
      </c>
      <c r="D3" t="s">
        <v>992</v>
      </c>
    </row>
    <row r="4" spans="1:5">
      <c r="A4" t="s">
        <v>993</v>
      </c>
      <c r="C4" t="s">
        <v>989</v>
      </c>
      <c r="D4" t="s">
        <v>151</v>
      </c>
    </row>
    <row r="5" spans="1:5">
      <c r="A5" t="s">
        <v>974</v>
      </c>
      <c r="B5" t="s">
        <v>991</v>
      </c>
      <c r="C5" t="s">
        <v>989</v>
      </c>
      <c r="D5" t="s">
        <v>99</v>
      </c>
    </row>
    <row r="6" spans="1:5">
      <c r="A6" t="s">
        <v>994</v>
      </c>
      <c r="C6" t="s">
        <v>989</v>
      </c>
      <c r="D6" t="s">
        <v>995</v>
      </c>
    </row>
    <row r="7" spans="1:5">
      <c r="A7" t="s">
        <v>899</v>
      </c>
      <c r="C7" t="s">
        <v>989</v>
      </c>
      <c r="D7" t="s">
        <v>203</v>
      </c>
    </row>
    <row r="8" spans="1:5">
      <c r="A8" t="s">
        <v>996</v>
      </c>
      <c r="C8" t="s">
        <v>989</v>
      </c>
      <c r="D8" t="s">
        <v>997</v>
      </c>
    </row>
    <row r="9" spans="1:5">
      <c r="A9" t="s">
        <v>978</v>
      </c>
      <c r="C9" t="s">
        <v>989</v>
      </c>
      <c r="D9" t="s">
        <v>156</v>
      </c>
    </row>
    <row r="10" spans="1:5">
      <c r="A10" t="s">
        <v>998</v>
      </c>
      <c r="B10" t="s">
        <v>991</v>
      </c>
      <c r="C10" t="s">
        <v>999</v>
      </c>
      <c r="D10" t="s">
        <v>1000</v>
      </c>
      <c r="E10" t="s">
        <v>1001</v>
      </c>
    </row>
    <row r="11" spans="1:5">
      <c r="A11" t="s">
        <v>1002</v>
      </c>
      <c r="C11" t="s">
        <v>989</v>
      </c>
      <c r="D11" t="s">
        <v>186</v>
      </c>
    </row>
    <row r="12" spans="1:5">
      <c r="A12" t="s">
        <v>977</v>
      </c>
      <c r="C12" t="s">
        <v>989</v>
      </c>
      <c r="D12" t="s">
        <v>1003</v>
      </c>
    </row>
    <row r="13" spans="1:5">
      <c r="A13" t="s">
        <v>1004</v>
      </c>
      <c r="C13" t="s">
        <v>989</v>
      </c>
      <c r="D13" t="s">
        <v>1005</v>
      </c>
    </row>
    <row r="14" spans="1:5">
      <c r="A14" t="s">
        <v>1006</v>
      </c>
      <c r="C14" t="s">
        <v>989</v>
      </c>
      <c r="D14" t="s">
        <v>182</v>
      </c>
    </row>
    <row r="15" spans="1:5">
      <c r="A15" t="s">
        <v>1007</v>
      </c>
      <c r="B15" t="s">
        <v>991</v>
      </c>
      <c r="C15" t="s">
        <v>989</v>
      </c>
      <c r="D15" t="s">
        <v>1008</v>
      </c>
    </row>
    <row r="16" spans="1:5">
      <c r="A16" t="s">
        <v>1009</v>
      </c>
      <c r="B16" t="s">
        <v>991</v>
      </c>
      <c r="C16" t="s">
        <v>999</v>
      </c>
      <c r="D16" t="s">
        <v>1010</v>
      </c>
      <c r="E16" t="s">
        <v>1011</v>
      </c>
    </row>
    <row r="17" spans="1:4">
      <c r="A17" t="s">
        <v>909</v>
      </c>
      <c r="C17" t="s">
        <v>989</v>
      </c>
      <c r="D17" t="s">
        <v>1012</v>
      </c>
    </row>
  </sheetData>
  <phoneticPr fontId="4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indexed="10"/>
    <pageSetUpPr fitToPage="1"/>
  </sheetPr>
  <dimension ref="A1:AI615"/>
  <sheetViews>
    <sheetView zoomScaleNormal="100" workbookViewId="0">
      <pane xSplit="2" ySplit="2" topLeftCell="C3" activePane="bottomRight" state="frozen"/>
      <selection pane="topRight" activeCell="B34" sqref="B34"/>
      <selection pane="bottomLeft" activeCell="B34" sqref="B34"/>
      <selection pane="bottomRight" activeCell="D33" sqref="D33"/>
    </sheetView>
  </sheetViews>
  <sheetFormatPr defaultColWidth="4" defaultRowHeight="15"/>
  <cols>
    <col min="1" max="1" width="7.44140625" style="192" customWidth="1"/>
    <col min="2" max="2" width="25.5546875" style="192" customWidth="1"/>
    <col min="3" max="3" width="13.109375" style="192" customWidth="1"/>
    <col min="4" max="4" width="9.5546875" style="203" customWidth="1"/>
    <col min="5" max="5" width="9.44140625" style="203" customWidth="1"/>
    <col min="6" max="6" width="7.33203125" style="192" customWidth="1"/>
    <col min="7" max="7" width="8.33203125" style="192" customWidth="1"/>
    <col min="8" max="9" width="7.5546875" style="192" hidden="1" customWidth="1"/>
    <col min="10" max="10" width="6.109375" style="192" customWidth="1"/>
    <col min="11" max="11" width="17" style="192" bestFit="1" customWidth="1"/>
    <col min="12" max="12" width="4.5546875" style="192" customWidth="1"/>
    <col min="13" max="13" width="9.33203125" style="192" customWidth="1"/>
    <col min="14" max="14" width="8.88671875" style="203" customWidth="1"/>
    <col min="15" max="15" width="8.5546875" style="192" customWidth="1"/>
    <col min="16" max="16" width="10.33203125" style="192" customWidth="1"/>
    <col min="17" max="17" width="10.33203125" style="204" bestFit="1" customWidth="1"/>
    <col min="18" max="18" width="15.33203125" style="192" customWidth="1"/>
    <col min="19" max="19" width="72.44140625" style="192" customWidth="1"/>
    <col min="20" max="20" width="10.33203125" style="192" customWidth="1"/>
    <col min="21" max="21" width="7.5546875" style="192" customWidth="1"/>
    <col min="22" max="22" width="10" style="192" customWidth="1"/>
    <col min="23" max="24" width="6.5546875" style="192" customWidth="1"/>
    <col min="25" max="25" width="23.5546875" style="192" customWidth="1"/>
    <col min="26" max="26" width="9.109375" style="192" customWidth="1"/>
    <col min="27" max="28" width="13" style="192" customWidth="1"/>
    <col min="29" max="32" width="6.5546875" style="192" customWidth="1"/>
    <col min="33" max="35" width="12" style="192" customWidth="1"/>
    <col min="36" max="16384" width="4" style="192"/>
  </cols>
  <sheetData>
    <row r="1" spans="1:35" s="194" customFormat="1">
      <c r="A1" s="454" t="s">
        <v>1013</v>
      </c>
      <c r="B1" s="455"/>
      <c r="C1" s="455"/>
      <c r="D1" s="454" t="s">
        <v>1014</v>
      </c>
      <c r="E1" s="455"/>
      <c r="F1" s="455"/>
      <c r="G1" s="456"/>
      <c r="H1" s="454" t="s">
        <v>1015</v>
      </c>
      <c r="I1" s="455"/>
      <c r="J1" s="455" t="s">
        <v>1016</v>
      </c>
      <c r="K1" s="455"/>
      <c r="L1" s="457" t="s">
        <v>1017</v>
      </c>
      <c r="M1" s="457"/>
      <c r="N1" s="457"/>
      <c r="O1" s="457"/>
      <c r="P1" s="450" t="s">
        <v>1018</v>
      </c>
      <c r="Q1" s="450"/>
      <c r="R1" s="450"/>
      <c r="S1" s="451"/>
      <c r="T1" s="451"/>
      <c r="U1" s="452"/>
      <c r="V1" s="452"/>
      <c r="W1" s="453"/>
      <c r="X1" s="211"/>
      <c r="Y1" s="211"/>
      <c r="Z1" s="211"/>
      <c r="AA1" s="211"/>
      <c r="AB1" s="211"/>
      <c r="AC1" s="211"/>
      <c r="AD1" s="211"/>
      <c r="AE1" s="211"/>
      <c r="AF1" s="211"/>
      <c r="AG1" s="203"/>
      <c r="AH1" s="203"/>
      <c r="AI1" s="203"/>
    </row>
    <row r="2" spans="1:35" s="194" customFormat="1" ht="42.75" customHeight="1">
      <c r="A2" s="195" t="s">
        <v>1019</v>
      </c>
      <c r="B2" s="196" t="s">
        <v>1020</v>
      </c>
      <c r="C2" s="195" t="s">
        <v>1021</v>
      </c>
      <c r="D2" s="195" t="s">
        <v>1022</v>
      </c>
      <c r="E2" s="195" t="s">
        <v>1023</v>
      </c>
      <c r="F2" s="195" t="s">
        <v>1024</v>
      </c>
      <c r="G2" s="195" t="s">
        <v>1025</v>
      </c>
      <c r="H2" s="195" t="s">
        <v>1026</v>
      </c>
      <c r="I2" s="195" t="s">
        <v>1027</v>
      </c>
      <c r="J2" s="197" t="s">
        <v>1028</v>
      </c>
      <c r="K2" s="198" t="s">
        <v>1029</v>
      </c>
      <c r="L2" s="198" t="s">
        <v>1030</v>
      </c>
      <c r="M2" s="198" t="s">
        <v>1031</v>
      </c>
      <c r="N2" s="198" t="s">
        <v>1032</v>
      </c>
      <c r="O2" s="198" t="s">
        <v>1033</v>
      </c>
      <c r="P2" s="199" t="s">
        <v>1034</v>
      </c>
      <c r="Q2" s="200" t="s">
        <v>1035</v>
      </c>
      <c r="R2" s="205" t="s">
        <v>1036</v>
      </c>
      <c r="S2" s="216" t="s">
        <v>1037</v>
      </c>
      <c r="T2" s="203" t="s">
        <v>1038</v>
      </c>
      <c r="U2" s="203" t="s">
        <v>1039</v>
      </c>
      <c r="V2" s="203" t="s">
        <v>1040</v>
      </c>
      <c r="W2" s="203" t="s">
        <v>1041</v>
      </c>
      <c r="X2" s="203" t="s">
        <v>1042</v>
      </c>
      <c r="Y2" s="203" t="s">
        <v>1043</v>
      </c>
      <c r="Z2" s="203" t="s">
        <v>1044</v>
      </c>
      <c r="AA2" s="203" t="s">
        <v>1045</v>
      </c>
      <c r="AB2" s="203" t="s">
        <v>1046</v>
      </c>
      <c r="AC2" s="203" t="s">
        <v>1047</v>
      </c>
      <c r="AD2" s="203" t="s">
        <v>1048</v>
      </c>
      <c r="AE2" s="203"/>
      <c r="AF2" s="203" t="s">
        <v>1049</v>
      </c>
      <c r="AG2" s="203" t="s">
        <v>1050</v>
      </c>
      <c r="AH2" s="203" t="s">
        <v>1051</v>
      </c>
      <c r="AI2" s="203" t="s">
        <v>1052</v>
      </c>
    </row>
    <row r="3" spans="1:35" s="201" customFormat="1" ht="16.5" customHeight="1">
      <c r="A3" s="201" t="s">
        <v>1053</v>
      </c>
      <c r="B3" s="208" t="s">
        <v>288</v>
      </c>
      <c r="C3" s="217" t="str">
        <f>B3</f>
        <v>Categories</v>
      </c>
      <c r="E3" s="201" t="s">
        <v>1054</v>
      </c>
      <c r="F3" s="201" t="s">
        <v>1055</v>
      </c>
      <c r="G3" s="201" t="s">
        <v>1056</v>
      </c>
      <c r="K3" s="201" t="s">
        <v>1057</v>
      </c>
      <c r="M3" s="201" t="s">
        <v>31</v>
      </c>
      <c r="N3" s="201" t="s">
        <v>1058</v>
      </c>
      <c r="P3" s="202" t="str">
        <f>'Parameter Setting'!D2</f>
        <v>IEC_STD_V10</v>
      </c>
      <c r="Q3" s="213"/>
      <c r="R3" s="201" t="s">
        <v>1059</v>
      </c>
      <c r="S3" s="201" t="s">
        <v>1060</v>
      </c>
      <c r="Y3" s="206"/>
      <c r="AA3" s="212"/>
    </row>
    <row r="4" spans="1:35" s="201" customFormat="1" ht="15.75">
      <c r="A4" s="201" t="s">
        <v>1053</v>
      </c>
      <c r="B4" s="208" t="s">
        <v>287</v>
      </c>
      <c r="C4" s="217" t="s">
        <v>287</v>
      </c>
      <c r="E4" s="201" t="s">
        <v>1061</v>
      </c>
      <c r="F4" s="201" t="s">
        <v>1062</v>
      </c>
      <c r="G4" s="201" t="s">
        <v>1063</v>
      </c>
      <c r="K4" s="201" t="s">
        <v>1064</v>
      </c>
      <c r="M4" s="201" t="s">
        <v>1065</v>
      </c>
      <c r="N4" s="201" t="s">
        <v>1066</v>
      </c>
      <c r="P4" s="202" t="s">
        <v>286</v>
      </c>
      <c r="Q4" s="213"/>
      <c r="R4" s="201" t="s">
        <v>1067</v>
      </c>
      <c r="S4" s="396" t="s">
        <v>1068</v>
      </c>
      <c r="Y4" s="192"/>
      <c r="AA4" s="212"/>
    </row>
    <row r="5" spans="1:35" s="201" customFormat="1" ht="15.75">
      <c r="A5" s="201" t="s">
        <v>1053</v>
      </c>
      <c r="B5" s="6" t="s">
        <v>325</v>
      </c>
      <c r="C5" s="217" t="str">
        <f>B5</f>
        <v>DataClasses</v>
      </c>
      <c r="E5" s="201" t="s">
        <v>1054</v>
      </c>
      <c r="F5" s="201" t="s">
        <v>1055</v>
      </c>
      <c r="G5" s="201" t="s">
        <v>1056</v>
      </c>
      <c r="K5" s="201" t="s">
        <v>1069</v>
      </c>
      <c r="M5" s="201" t="s">
        <v>31</v>
      </c>
      <c r="N5" s="201" t="s">
        <v>1058</v>
      </c>
      <c r="P5" s="202" t="str">
        <f>P4</f>
        <v>IEC_STD_V10</v>
      </c>
      <c r="Q5" s="213"/>
      <c r="R5" s="201" t="s">
        <v>1059</v>
      </c>
      <c r="S5" s="192" t="s">
        <v>1070</v>
      </c>
      <c r="Y5" s="192"/>
      <c r="AA5" s="212"/>
    </row>
    <row r="6" spans="1:35" s="201" customFormat="1" ht="15.75">
      <c r="A6" s="201" t="s">
        <v>1053</v>
      </c>
      <c r="B6" s="6" t="s">
        <v>310</v>
      </c>
      <c r="C6" s="217" t="str">
        <f>B6</f>
        <v>MtdMatch</v>
      </c>
      <c r="E6" s="201" t="s">
        <v>1054</v>
      </c>
      <c r="F6" s="201" t="s">
        <v>1055</v>
      </c>
      <c r="G6" s="201" t="s">
        <v>1056</v>
      </c>
      <c r="K6" s="201" t="s">
        <v>1071</v>
      </c>
      <c r="M6" s="201" t="s">
        <v>31</v>
      </c>
      <c r="N6" s="201" t="s">
        <v>1072</v>
      </c>
      <c r="P6" s="202" t="str">
        <f>P5</f>
        <v>IEC_STD_V10</v>
      </c>
      <c r="Q6" s="213"/>
      <c r="R6" s="201" t="s">
        <v>1059</v>
      </c>
      <c r="S6" s="192" t="s">
        <v>1073</v>
      </c>
      <c r="Y6" s="192"/>
      <c r="AA6" s="212"/>
    </row>
    <row r="10" spans="1:35">
      <c r="S10" s="239"/>
    </row>
    <row r="11" spans="1:35" ht="16.5">
      <c r="S11" s="242"/>
    </row>
    <row r="17" spans="6:17" s="203" customFormat="1">
      <c r="F17" s="192"/>
      <c r="G17" s="192"/>
      <c r="H17" s="192"/>
      <c r="I17" s="192"/>
      <c r="J17" s="192"/>
      <c r="K17" s="192"/>
      <c r="L17" s="192"/>
      <c r="M17" s="192"/>
      <c r="O17" s="192"/>
      <c r="P17" s="192"/>
      <c r="Q17" s="204"/>
    </row>
    <row r="18" spans="6:17" s="203" customFormat="1">
      <c r="F18" s="192"/>
      <c r="G18" s="192"/>
      <c r="H18" s="192"/>
      <c r="I18" s="192"/>
      <c r="J18" s="192"/>
      <c r="K18" s="192"/>
      <c r="L18" s="192"/>
      <c r="M18" s="192"/>
      <c r="O18" s="192"/>
      <c r="P18" s="192"/>
      <c r="Q18" s="204"/>
    </row>
    <row r="19" spans="6:17" s="203" customFormat="1">
      <c r="F19" s="192"/>
      <c r="G19" s="192"/>
      <c r="H19" s="192"/>
      <c r="I19" s="192"/>
      <c r="J19" s="192"/>
      <c r="K19" s="192"/>
      <c r="L19" s="192"/>
      <c r="M19" s="192"/>
      <c r="O19" s="192"/>
      <c r="P19" s="192"/>
      <c r="Q19" s="204"/>
    </row>
    <row r="20" spans="6:17" s="203" customFormat="1">
      <c r="F20" s="192"/>
      <c r="G20" s="192"/>
      <c r="H20" s="192"/>
      <c r="I20" s="192"/>
      <c r="J20" s="192"/>
      <c r="K20" s="192"/>
      <c r="L20" s="192"/>
      <c r="M20" s="192"/>
      <c r="O20" s="192"/>
      <c r="P20" s="192"/>
      <c r="Q20" s="204"/>
    </row>
    <row r="21" spans="6:17" s="203" customFormat="1">
      <c r="F21" s="192"/>
      <c r="G21" s="192"/>
      <c r="H21" s="192"/>
      <c r="I21" s="192"/>
      <c r="J21" s="192"/>
      <c r="K21" s="192"/>
      <c r="L21" s="192"/>
      <c r="M21" s="192"/>
      <c r="O21" s="192"/>
      <c r="P21" s="192"/>
      <c r="Q21" s="204"/>
    </row>
    <row r="22" spans="6:17" s="203" customFormat="1">
      <c r="F22" s="192"/>
      <c r="G22" s="192"/>
      <c r="H22" s="192"/>
      <c r="I22" s="192"/>
      <c r="J22" s="192"/>
      <c r="K22" s="192"/>
      <c r="L22" s="192"/>
      <c r="M22" s="192"/>
      <c r="O22" s="192"/>
      <c r="P22" s="192"/>
      <c r="Q22" s="204"/>
    </row>
    <row r="23" spans="6:17" s="203" customFormat="1">
      <c r="F23" s="192"/>
      <c r="G23" s="192"/>
      <c r="H23" s="192"/>
      <c r="I23" s="192"/>
      <c r="J23" s="192"/>
      <c r="K23" s="192"/>
      <c r="L23" s="192"/>
      <c r="M23" s="192"/>
      <c r="O23" s="192"/>
      <c r="P23" s="192"/>
      <c r="Q23" s="204"/>
    </row>
    <row r="24" spans="6:17" s="203" customFormat="1">
      <c r="F24" s="192"/>
      <c r="G24" s="192"/>
      <c r="H24" s="192"/>
      <c r="I24" s="192"/>
      <c r="J24" s="192"/>
      <c r="K24" s="192"/>
      <c r="L24" s="192"/>
      <c r="M24" s="192"/>
      <c r="O24" s="192"/>
      <c r="P24" s="192"/>
      <c r="Q24" s="204"/>
    </row>
    <row r="25" spans="6:17" s="203" customFormat="1">
      <c r="F25" s="192"/>
      <c r="G25" s="192"/>
      <c r="H25" s="192"/>
      <c r="I25" s="192"/>
      <c r="J25" s="192"/>
      <c r="K25" s="192"/>
      <c r="L25" s="192"/>
      <c r="M25" s="192"/>
      <c r="O25" s="192"/>
      <c r="P25" s="192"/>
      <c r="Q25" s="204"/>
    </row>
    <row r="26" spans="6:17" s="203" customFormat="1">
      <c r="F26" s="192"/>
      <c r="G26" s="192"/>
      <c r="H26" s="192"/>
      <c r="I26" s="192"/>
      <c r="J26" s="192"/>
      <c r="K26" s="192"/>
      <c r="L26" s="192"/>
      <c r="M26" s="192"/>
      <c r="O26" s="192"/>
      <c r="P26" s="192"/>
      <c r="Q26" s="204"/>
    </row>
    <row r="27" spans="6:17" s="203" customFormat="1">
      <c r="F27" s="192"/>
      <c r="G27" s="192"/>
      <c r="H27" s="192"/>
      <c r="I27" s="192"/>
      <c r="J27" s="192"/>
      <c r="K27" s="192"/>
      <c r="L27" s="192"/>
      <c r="M27" s="192"/>
      <c r="O27" s="192"/>
      <c r="P27" s="192"/>
      <c r="Q27" s="204"/>
    </row>
    <row r="28" spans="6:17" s="203" customFormat="1">
      <c r="F28" s="192"/>
      <c r="G28" s="192"/>
      <c r="H28" s="192"/>
      <c r="I28" s="192"/>
      <c r="J28" s="192"/>
      <c r="K28" s="192"/>
      <c r="L28" s="192"/>
      <c r="M28" s="192"/>
      <c r="O28" s="192"/>
      <c r="P28" s="192"/>
      <c r="Q28" s="204"/>
    </row>
    <row r="29" spans="6:17" s="203" customFormat="1">
      <c r="F29" s="192"/>
      <c r="G29" s="192"/>
      <c r="H29" s="192"/>
      <c r="I29" s="192"/>
      <c r="J29" s="192"/>
      <c r="K29" s="192"/>
      <c r="L29" s="192"/>
      <c r="M29" s="192"/>
      <c r="O29" s="192"/>
      <c r="P29" s="192"/>
      <c r="Q29" s="204"/>
    </row>
    <row r="30" spans="6:17" s="203" customFormat="1">
      <c r="F30" s="192"/>
      <c r="G30" s="192"/>
      <c r="H30" s="192"/>
      <c r="I30" s="192"/>
      <c r="J30" s="192"/>
      <c r="K30" s="192"/>
      <c r="L30" s="192"/>
      <c r="M30" s="192"/>
      <c r="O30" s="192"/>
      <c r="P30" s="192"/>
      <c r="Q30" s="204"/>
    </row>
    <row r="31" spans="6:17" s="203" customFormat="1">
      <c r="F31" s="192"/>
      <c r="G31" s="192"/>
      <c r="H31" s="192"/>
      <c r="I31" s="192"/>
      <c r="J31" s="192"/>
      <c r="K31" s="192"/>
      <c r="L31" s="192"/>
      <c r="M31" s="192"/>
      <c r="O31" s="192"/>
      <c r="P31" s="192"/>
      <c r="Q31" s="204"/>
    </row>
    <row r="32" spans="6:17" s="203" customFormat="1">
      <c r="F32" s="192"/>
      <c r="G32" s="192"/>
      <c r="H32" s="192"/>
      <c r="I32" s="192"/>
      <c r="J32" s="192"/>
      <c r="K32" s="192"/>
      <c r="L32" s="192"/>
      <c r="M32" s="192"/>
      <c r="O32" s="192"/>
      <c r="P32" s="192"/>
      <c r="Q32" s="204"/>
    </row>
    <row r="33" spans="6:17" s="203" customFormat="1">
      <c r="F33" s="192"/>
      <c r="G33" s="192"/>
      <c r="H33" s="192"/>
      <c r="I33" s="192"/>
      <c r="J33" s="192"/>
      <c r="K33" s="192"/>
      <c r="L33" s="192"/>
      <c r="M33" s="192"/>
      <c r="O33" s="192"/>
      <c r="P33" s="192"/>
      <c r="Q33" s="204"/>
    </row>
    <row r="34" spans="6:17" s="203" customFormat="1">
      <c r="F34" s="192"/>
      <c r="G34" s="192"/>
      <c r="H34" s="192"/>
      <c r="I34" s="192"/>
      <c r="J34" s="192"/>
      <c r="K34" s="192"/>
      <c r="L34" s="192"/>
      <c r="M34" s="192"/>
      <c r="O34" s="192"/>
      <c r="P34" s="192"/>
      <c r="Q34" s="204"/>
    </row>
    <row r="35" spans="6:17" s="203" customFormat="1">
      <c r="F35" s="192"/>
      <c r="G35" s="192"/>
      <c r="H35" s="192"/>
      <c r="I35" s="192"/>
      <c r="J35" s="192"/>
      <c r="K35" s="192"/>
      <c r="L35" s="192"/>
      <c r="M35" s="192"/>
      <c r="O35" s="192"/>
      <c r="P35" s="192"/>
      <c r="Q35" s="204"/>
    </row>
    <row r="36" spans="6:17" s="203" customFormat="1">
      <c r="F36" s="192"/>
      <c r="G36" s="192"/>
      <c r="H36" s="192"/>
      <c r="I36" s="192"/>
      <c r="J36" s="192"/>
      <c r="K36" s="192"/>
      <c r="L36" s="192"/>
      <c r="M36" s="192"/>
      <c r="O36" s="192"/>
      <c r="P36" s="192"/>
      <c r="Q36" s="204"/>
    </row>
    <row r="37" spans="6:17" s="203" customFormat="1">
      <c r="F37" s="192"/>
      <c r="G37" s="192"/>
      <c r="H37" s="192"/>
      <c r="I37" s="192"/>
      <c r="J37" s="192"/>
      <c r="K37" s="192"/>
      <c r="L37" s="192"/>
      <c r="M37" s="192"/>
      <c r="O37" s="192"/>
      <c r="P37" s="192"/>
      <c r="Q37" s="204"/>
    </row>
    <row r="38" spans="6:17" s="203" customFormat="1">
      <c r="F38" s="192"/>
      <c r="G38" s="192"/>
      <c r="H38" s="192"/>
      <c r="I38" s="192"/>
      <c r="J38" s="192"/>
      <c r="K38" s="192"/>
      <c r="L38" s="192"/>
      <c r="M38" s="192"/>
      <c r="O38" s="192"/>
      <c r="P38" s="192"/>
      <c r="Q38" s="204"/>
    </row>
    <row r="39" spans="6:17" s="203" customFormat="1">
      <c r="F39" s="192"/>
      <c r="G39" s="192"/>
      <c r="H39" s="192"/>
      <c r="I39" s="192"/>
      <c r="J39" s="192"/>
      <c r="K39" s="192"/>
      <c r="L39" s="192"/>
      <c r="M39" s="192"/>
      <c r="O39" s="192"/>
      <c r="P39" s="192"/>
      <c r="Q39" s="204"/>
    </row>
    <row r="40" spans="6:17" s="203" customFormat="1">
      <c r="F40" s="192"/>
      <c r="G40" s="192"/>
      <c r="H40" s="192"/>
      <c r="I40" s="192"/>
      <c r="J40" s="192"/>
      <c r="K40" s="192"/>
      <c r="L40" s="192"/>
      <c r="M40" s="192"/>
      <c r="O40" s="192"/>
      <c r="P40" s="192"/>
      <c r="Q40" s="204"/>
    </row>
    <row r="41" spans="6:17" s="203" customFormat="1">
      <c r="F41" s="192"/>
      <c r="G41" s="192"/>
      <c r="H41" s="192"/>
      <c r="I41" s="192"/>
      <c r="J41" s="192"/>
      <c r="K41" s="192"/>
      <c r="L41" s="192"/>
      <c r="M41" s="192"/>
      <c r="O41" s="192"/>
      <c r="P41" s="192"/>
      <c r="Q41" s="204"/>
    </row>
    <row r="42" spans="6:17" s="203" customFormat="1">
      <c r="F42" s="192"/>
      <c r="G42" s="192"/>
      <c r="H42" s="192"/>
      <c r="I42" s="192"/>
      <c r="J42" s="192"/>
      <c r="K42" s="192"/>
      <c r="L42" s="192"/>
      <c r="M42" s="192"/>
      <c r="O42" s="192"/>
      <c r="P42" s="192"/>
      <c r="Q42" s="204"/>
    </row>
    <row r="43" spans="6:17" s="203" customFormat="1">
      <c r="F43" s="192"/>
      <c r="G43" s="192"/>
      <c r="H43" s="192"/>
      <c r="I43" s="192"/>
      <c r="J43" s="192"/>
      <c r="K43" s="192"/>
      <c r="L43" s="192"/>
      <c r="M43" s="192"/>
      <c r="O43" s="192"/>
      <c r="P43" s="192"/>
      <c r="Q43" s="204"/>
    </row>
    <row r="44" spans="6:17" s="203" customFormat="1">
      <c r="F44" s="192"/>
      <c r="G44" s="192"/>
      <c r="H44" s="192"/>
      <c r="I44" s="192"/>
      <c r="J44" s="192"/>
      <c r="K44" s="192"/>
      <c r="L44" s="192"/>
      <c r="M44" s="192"/>
      <c r="O44" s="192"/>
      <c r="P44" s="192"/>
      <c r="Q44" s="204"/>
    </row>
    <row r="45" spans="6:17" s="203" customFormat="1">
      <c r="F45" s="192"/>
      <c r="G45" s="192"/>
      <c r="H45" s="192"/>
      <c r="I45" s="192"/>
      <c r="J45" s="192"/>
      <c r="K45" s="192"/>
      <c r="L45" s="192"/>
      <c r="M45" s="192"/>
      <c r="O45" s="192"/>
      <c r="P45" s="192"/>
      <c r="Q45" s="204"/>
    </row>
    <row r="46" spans="6:17" s="203" customFormat="1">
      <c r="F46" s="192"/>
      <c r="G46" s="192"/>
      <c r="H46" s="192"/>
      <c r="I46" s="192"/>
      <c r="J46" s="192"/>
      <c r="K46" s="192"/>
      <c r="L46" s="192"/>
      <c r="M46" s="192"/>
      <c r="O46" s="192"/>
      <c r="P46" s="192"/>
      <c r="Q46" s="204"/>
    </row>
    <row r="47" spans="6:17" s="203" customFormat="1">
      <c r="F47" s="192"/>
      <c r="G47" s="192"/>
      <c r="H47" s="192"/>
      <c r="I47" s="192"/>
      <c r="J47" s="192"/>
      <c r="K47" s="192"/>
      <c r="L47" s="192"/>
      <c r="M47" s="192"/>
      <c r="O47" s="192"/>
      <c r="P47" s="192"/>
      <c r="Q47" s="204"/>
    </row>
    <row r="48" spans="6:17" s="203" customFormat="1">
      <c r="F48" s="192"/>
      <c r="G48" s="192"/>
      <c r="H48" s="192"/>
      <c r="I48" s="192"/>
      <c r="J48" s="192"/>
      <c r="K48" s="192"/>
      <c r="L48" s="192"/>
      <c r="M48" s="192"/>
      <c r="O48" s="192"/>
      <c r="P48" s="192"/>
      <c r="Q48" s="204"/>
    </row>
    <row r="49" spans="6:17" s="203" customFormat="1">
      <c r="F49" s="192"/>
      <c r="G49" s="192"/>
      <c r="H49" s="192"/>
      <c r="I49" s="192"/>
      <c r="J49" s="192"/>
      <c r="K49" s="192"/>
      <c r="L49" s="192"/>
      <c r="M49" s="192"/>
      <c r="O49" s="192"/>
      <c r="P49" s="192"/>
      <c r="Q49" s="204"/>
    </row>
    <row r="50" spans="6:17" s="203" customFormat="1">
      <c r="F50" s="192"/>
      <c r="G50" s="192"/>
      <c r="H50" s="192"/>
      <c r="I50" s="192"/>
      <c r="J50" s="192"/>
      <c r="K50" s="192"/>
      <c r="L50" s="192"/>
      <c r="M50" s="192"/>
      <c r="O50" s="192"/>
      <c r="P50" s="192"/>
      <c r="Q50" s="204"/>
    </row>
    <row r="51" spans="6:17" s="203" customFormat="1">
      <c r="F51" s="192"/>
      <c r="G51" s="192"/>
      <c r="H51" s="192"/>
      <c r="I51" s="192"/>
      <c r="J51" s="192"/>
      <c r="K51" s="192"/>
      <c r="L51" s="192"/>
      <c r="M51" s="192"/>
      <c r="O51" s="192"/>
      <c r="P51" s="192"/>
      <c r="Q51" s="204"/>
    </row>
    <row r="52" spans="6:17" s="203" customFormat="1">
      <c r="F52" s="192"/>
      <c r="G52" s="192"/>
      <c r="H52" s="192"/>
      <c r="I52" s="192"/>
      <c r="J52" s="192"/>
      <c r="K52" s="192"/>
      <c r="L52" s="192"/>
      <c r="M52" s="192"/>
      <c r="O52" s="192"/>
      <c r="P52" s="192"/>
      <c r="Q52" s="204"/>
    </row>
    <row r="53" spans="6:17" s="203" customFormat="1">
      <c r="F53" s="192"/>
      <c r="G53" s="192"/>
      <c r="H53" s="192"/>
      <c r="I53" s="192"/>
      <c r="J53" s="192"/>
      <c r="K53" s="192"/>
      <c r="L53" s="192"/>
      <c r="M53" s="192"/>
      <c r="O53" s="192"/>
      <c r="P53" s="192"/>
      <c r="Q53" s="204"/>
    </row>
    <row r="54" spans="6:17" s="203" customFormat="1">
      <c r="F54" s="192"/>
      <c r="G54" s="192"/>
      <c r="H54" s="192"/>
      <c r="I54" s="192"/>
      <c r="J54" s="192"/>
      <c r="K54" s="192"/>
      <c r="L54" s="192"/>
      <c r="M54" s="192"/>
      <c r="O54" s="192"/>
      <c r="P54" s="192"/>
      <c r="Q54" s="204"/>
    </row>
    <row r="55" spans="6:17" s="203" customFormat="1">
      <c r="F55" s="192"/>
      <c r="G55" s="192"/>
      <c r="H55" s="192"/>
      <c r="I55" s="192"/>
      <c r="J55" s="192"/>
      <c r="K55" s="192"/>
      <c r="L55" s="192"/>
      <c r="M55" s="192"/>
      <c r="O55" s="192"/>
      <c r="P55" s="192"/>
      <c r="Q55" s="204"/>
    </row>
    <row r="56" spans="6:17" s="203" customFormat="1">
      <c r="F56" s="192"/>
      <c r="G56" s="192"/>
      <c r="H56" s="192"/>
      <c r="I56" s="192"/>
      <c r="J56" s="192"/>
      <c r="K56" s="192"/>
      <c r="L56" s="192"/>
      <c r="M56" s="192"/>
      <c r="O56" s="192"/>
      <c r="P56" s="192"/>
      <c r="Q56" s="204"/>
    </row>
    <row r="57" spans="6:17" s="203" customFormat="1">
      <c r="F57" s="192"/>
      <c r="G57" s="192"/>
      <c r="H57" s="192"/>
      <c r="I57" s="192"/>
      <c r="J57" s="192"/>
      <c r="K57" s="192"/>
      <c r="L57" s="192"/>
      <c r="M57" s="192"/>
      <c r="O57" s="192"/>
      <c r="P57" s="192"/>
      <c r="Q57" s="204"/>
    </row>
    <row r="58" spans="6:17" s="203" customFormat="1">
      <c r="F58" s="192"/>
      <c r="G58" s="192"/>
      <c r="H58" s="192"/>
      <c r="I58" s="192"/>
      <c r="J58" s="192"/>
      <c r="K58" s="192"/>
      <c r="L58" s="192"/>
      <c r="M58" s="192"/>
      <c r="O58" s="192"/>
      <c r="P58" s="192"/>
      <c r="Q58" s="204"/>
    </row>
    <row r="59" spans="6:17" s="203" customFormat="1">
      <c r="F59" s="192"/>
      <c r="G59" s="192"/>
      <c r="H59" s="192"/>
      <c r="I59" s="192"/>
      <c r="J59" s="192"/>
      <c r="K59" s="192"/>
      <c r="L59" s="192"/>
      <c r="M59" s="192"/>
      <c r="O59" s="192"/>
      <c r="P59" s="192"/>
      <c r="Q59" s="204"/>
    </row>
    <row r="60" spans="6:17" s="203" customFormat="1">
      <c r="F60" s="192"/>
      <c r="G60" s="192"/>
      <c r="H60" s="192"/>
      <c r="I60" s="192"/>
      <c r="J60" s="192"/>
      <c r="K60" s="192"/>
      <c r="L60" s="192"/>
      <c r="M60" s="192"/>
      <c r="O60" s="192"/>
      <c r="P60" s="192"/>
      <c r="Q60" s="204"/>
    </row>
    <row r="61" spans="6:17" s="203" customFormat="1">
      <c r="F61" s="192"/>
      <c r="G61" s="192"/>
      <c r="H61" s="192"/>
      <c r="I61" s="192"/>
      <c r="J61" s="192"/>
      <c r="K61" s="192"/>
      <c r="L61" s="192"/>
      <c r="M61" s="192"/>
      <c r="O61" s="192"/>
      <c r="P61" s="192"/>
      <c r="Q61" s="204"/>
    </row>
    <row r="62" spans="6:17" s="203" customFormat="1">
      <c r="F62" s="192"/>
      <c r="G62" s="192"/>
      <c r="H62" s="192"/>
      <c r="I62" s="192"/>
      <c r="J62" s="192"/>
      <c r="K62" s="192"/>
      <c r="L62" s="192"/>
      <c r="M62" s="192"/>
      <c r="O62" s="192"/>
      <c r="P62" s="192"/>
      <c r="Q62" s="204"/>
    </row>
    <row r="63" spans="6:17" s="203" customFormat="1">
      <c r="F63" s="192"/>
      <c r="G63" s="192"/>
      <c r="H63" s="192"/>
      <c r="I63" s="192"/>
      <c r="J63" s="192"/>
      <c r="K63" s="192"/>
      <c r="L63" s="192"/>
      <c r="M63" s="192"/>
      <c r="O63" s="192"/>
      <c r="P63" s="192"/>
      <c r="Q63" s="204"/>
    </row>
    <row r="64" spans="6:17" s="203" customFormat="1">
      <c r="F64" s="192"/>
      <c r="G64" s="192"/>
      <c r="H64" s="192"/>
      <c r="I64" s="192"/>
      <c r="J64" s="192"/>
      <c r="K64" s="192"/>
      <c r="L64" s="192"/>
      <c r="M64" s="192"/>
      <c r="O64" s="192"/>
      <c r="P64" s="192"/>
      <c r="Q64" s="204"/>
    </row>
    <row r="65" spans="6:17" s="203" customFormat="1">
      <c r="F65" s="192"/>
      <c r="G65" s="192"/>
      <c r="H65" s="192"/>
      <c r="I65" s="192"/>
      <c r="J65" s="192"/>
      <c r="K65" s="192"/>
      <c r="L65" s="192"/>
      <c r="M65" s="192"/>
      <c r="O65" s="192"/>
      <c r="P65" s="192"/>
      <c r="Q65" s="204"/>
    </row>
    <row r="66" spans="6:17" s="203" customFormat="1">
      <c r="F66" s="192"/>
      <c r="G66" s="192"/>
      <c r="H66" s="192"/>
      <c r="I66" s="192"/>
      <c r="J66" s="192"/>
      <c r="K66" s="192"/>
      <c r="L66" s="192"/>
      <c r="M66" s="192"/>
      <c r="O66" s="192"/>
      <c r="P66" s="192"/>
      <c r="Q66" s="204"/>
    </row>
    <row r="67" spans="6:17" s="203" customFormat="1">
      <c r="F67" s="192"/>
      <c r="G67" s="192"/>
      <c r="H67" s="192"/>
      <c r="I67" s="192"/>
      <c r="J67" s="192"/>
      <c r="K67" s="192"/>
      <c r="L67" s="192"/>
      <c r="M67" s="192"/>
      <c r="O67" s="192"/>
      <c r="P67" s="192"/>
      <c r="Q67" s="204"/>
    </row>
    <row r="68" spans="6:17" s="203" customFormat="1">
      <c r="F68" s="192"/>
      <c r="G68" s="192"/>
      <c r="H68" s="192"/>
      <c r="I68" s="192"/>
      <c r="J68" s="192"/>
      <c r="K68" s="192"/>
      <c r="L68" s="192"/>
      <c r="M68" s="192"/>
      <c r="O68" s="192"/>
      <c r="P68" s="192"/>
      <c r="Q68" s="204"/>
    </row>
    <row r="69" spans="6:17" s="203" customFormat="1">
      <c r="F69" s="192"/>
      <c r="G69" s="192"/>
      <c r="H69" s="192"/>
      <c r="I69" s="192"/>
      <c r="J69" s="192"/>
      <c r="K69" s="192"/>
      <c r="L69" s="192"/>
      <c r="M69" s="192"/>
      <c r="O69" s="192"/>
      <c r="P69" s="192"/>
      <c r="Q69" s="204"/>
    </row>
    <row r="70" spans="6:17" s="203" customFormat="1">
      <c r="F70" s="192"/>
      <c r="G70" s="192"/>
      <c r="H70" s="192"/>
      <c r="I70" s="192"/>
      <c r="J70" s="192"/>
      <c r="K70" s="192"/>
      <c r="L70" s="192"/>
      <c r="M70" s="192"/>
      <c r="O70" s="192"/>
      <c r="P70" s="192"/>
      <c r="Q70" s="204"/>
    </row>
    <row r="71" spans="6:17" s="203" customFormat="1">
      <c r="F71" s="192"/>
      <c r="G71" s="192"/>
      <c r="H71" s="192"/>
      <c r="I71" s="192"/>
      <c r="J71" s="192"/>
      <c r="K71" s="192"/>
      <c r="L71" s="192"/>
      <c r="M71" s="192"/>
      <c r="O71" s="192"/>
      <c r="P71" s="192"/>
      <c r="Q71" s="204"/>
    </row>
    <row r="72" spans="6:17" s="203" customFormat="1">
      <c r="F72" s="192"/>
      <c r="G72" s="192"/>
      <c r="H72" s="192"/>
      <c r="I72" s="192"/>
      <c r="J72" s="192"/>
      <c r="K72" s="192"/>
      <c r="L72" s="192"/>
      <c r="M72" s="192"/>
      <c r="O72" s="192"/>
      <c r="P72" s="192"/>
      <c r="Q72" s="204"/>
    </row>
    <row r="73" spans="6:17" s="203" customFormat="1">
      <c r="F73" s="192"/>
      <c r="G73" s="192"/>
      <c r="H73" s="192"/>
      <c r="I73" s="192"/>
      <c r="J73" s="192"/>
      <c r="K73" s="192"/>
      <c r="L73" s="192"/>
      <c r="M73" s="192"/>
      <c r="O73" s="192"/>
      <c r="P73" s="192"/>
      <c r="Q73" s="204"/>
    </row>
    <row r="74" spans="6:17" s="203" customFormat="1">
      <c r="F74" s="192"/>
      <c r="G74" s="192"/>
      <c r="H74" s="192"/>
      <c r="I74" s="192"/>
      <c r="J74" s="192"/>
      <c r="K74" s="192"/>
      <c r="L74" s="192"/>
      <c r="M74" s="192"/>
      <c r="O74" s="192"/>
      <c r="P74" s="192"/>
      <c r="Q74" s="204"/>
    </row>
    <row r="75" spans="6:17" s="203" customFormat="1">
      <c r="F75" s="192"/>
      <c r="G75" s="192"/>
      <c r="H75" s="192"/>
      <c r="I75" s="192"/>
      <c r="J75" s="192"/>
      <c r="K75" s="192"/>
      <c r="L75" s="192"/>
      <c r="M75" s="192"/>
      <c r="O75" s="192"/>
      <c r="P75" s="192"/>
      <c r="Q75" s="204"/>
    </row>
    <row r="76" spans="6:17" s="203" customFormat="1">
      <c r="F76" s="192"/>
      <c r="G76" s="192"/>
      <c r="H76" s="192"/>
      <c r="I76" s="192"/>
      <c r="J76" s="192"/>
      <c r="K76" s="192"/>
      <c r="L76" s="192"/>
      <c r="M76" s="192"/>
      <c r="O76" s="192"/>
      <c r="P76" s="192"/>
      <c r="Q76" s="204"/>
    </row>
    <row r="77" spans="6:17" s="203" customFormat="1">
      <c r="F77" s="192"/>
      <c r="G77" s="192"/>
      <c r="H77" s="192"/>
      <c r="I77" s="192"/>
      <c r="J77" s="192"/>
      <c r="K77" s="192"/>
      <c r="L77" s="192"/>
      <c r="M77" s="192"/>
      <c r="O77" s="192"/>
      <c r="P77" s="192"/>
      <c r="Q77" s="204"/>
    </row>
    <row r="78" spans="6:17" s="203" customFormat="1">
      <c r="F78" s="192"/>
      <c r="G78" s="192"/>
      <c r="H78" s="192"/>
      <c r="I78" s="192"/>
      <c r="J78" s="192"/>
      <c r="K78" s="192"/>
      <c r="L78" s="192"/>
      <c r="M78" s="192"/>
      <c r="O78" s="192"/>
      <c r="P78" s="192"/>
      <c r="Q78" s="204"/>
    </row>
    <row r="79" spans="6:17" s="203" customFormat="1">
      <c r="F79" s="192"/>
      <c r="G79" s="192"/>
      <c r="H79" s="192"/>
      <c r="I79" s="192"/>
      <c r="J79" s="192"/>
      <c r="K79" s="192"/>
      <c r="L79" s="192"/>
      <c r="M79" s="192"/>
      <c r="O79" s="192"/>
      <c r="P79" s="192"/>
      <c r="Q79" s="204"/>
    </row>
    <row r="80" spans="6:17" s="203" customFormat="1">
      <c r="F80" s="192"/>
      <c r="G80" s="192"/>
      <c r="H80" s="192"/>
      <c r="I80" s="192"/>
      <c r="J80" s="192"/>
      <c r="K80" s="192"/>
      <c r="L80" s="192"/>
      <c r="M80" s="192"/>
      <c r="O80" s="192"/>
      <c r="P80" s="192"/>
      <c r="Q80" s="204"/>
    </row>
    <row r="81" spans="6:17" s="203" customFormat="1">
      <c r="F81" s="192"/>
      <c r="G81" s="192"/>
      <c r="H81" s="192"/>
      <c r="I81" s="192"/>
      <c r="J81" s="192"/>
      <c r="K81" s="192"/>
      <c r="L81" s="192"/>
      <c r="M81" s="192"/>
      <c r="O81" s="192"/>
      <c r="P81" s="192"/>
      <c r="Q81" s="204"/>
    </row>
    <row r="82" spans="6:17" s="203" customFormat="1">
      <c r="F82" s="192"/>
      <c r="G82" s="192"/>
      <c r="H82" s="192"/>
      <c r="I82" s="192"/>
      <c r="J82" s="192"/>
      <c r="K82" s="192"/>
      <c r="L82" s="192"/>
      <c r="M82" s="192"/>
      <c r="O82" s="192"/>
      <c r="P82" s="192"/>
      <c r="Q82" s="204"/>
    </row>
    <row r="83" spans="6:17" s="203" customFormat="1">
      <c r="F83" s="192"/>
      <c r="G83" s="192"/>
      <c r="H83" s="192"/>
      <c r="I83" s="192"/>
      <c r="J83" s="192"/>
      <c r="K83" s="192"/>
      <c r="L83" s="192"/>
      <c r="M83" s="192"/>
      <c r="O83" s="192"/>
      <c r="P83" s="192"/>
      <c r="Q83" s="204"/>
    </row>
    <row r="84" spans="6:17" s="203" customFormat="1">
      <c r="F84" s="192"/>
      <c r="G84" s="192"/>
      <c r="H84" s="192"/>
      <c r="I84" s="192"/>
      <c r="J84" s="192"/>
      <c r="K84" s="192"/>
      <c r="L84" s="192"/>
      <c r="M84" s="192"/>
      <c r="O84" s="192"/>
      <c r="P84" s="192"/>
      <c r="Q84" s="204"/>
    </row>
    <row r="85" spans="6:17" s="203" customFormat="1">
      <c r="F85" s="192"/>
      <c r="G85" s="192"/>
      <c r="H85" s="192"/>
      <c r="I85" s="192"/>
      <c r="J85" s="192"/>
      <c r="K85" s="192"/>
      <c r="L85" s="192"/>
      <c r="M85" s="192"/>
      <c r="O85" s="192"/>
      <c r="P85" s="192"/>
      <c r="Q85" s="204"/>
    </row>
    <row r="86" spans="6:17" s="203" customFormat="1">
      <c r="F86" s="192"/>
      <c r="G86" s="192"/>
      <c r="H86" s="192"/>
      <c r="I86" s="192"/>
      <c r="J86" s="192"/>
      <c r="K86" s="192"/>
      <c r="L86" s="192"/>
      <c r="M86" s="192"/>
      <c r="O86" s="192"/>
      <c r="P86" s="192"/>
      <c r="Q86" s="204"/>
    </row>
    <row r="87" spans="6:17" s="203" customFormat="1">
      <c r="F87" s="192"/>
      <c r="G87" s="192"/>
      <c r="H87" s="192"/>
      <c r="I87" s="192"/>
      <c r="J87" s="192"/>
      <c r="K87" s="192"/>
      <c r="L87" s="192"/>
      <c r="M87" s="192"/>
      <c r="O87" s="192"/>
      <c r="P87" s="192"/>
      <c r="Q87" s="204"/>
    </row>
    <row r="88" spans="6:17" s="203" customFormat="1">
      <c r="F88" s="192"/>
      <c r="G88" s="192"/>
      <c r="H88" s="192"/>
      <c r="I88" s="192"/>
      <c r="J88" s="192"/>
      <c r="K88" s="192"/>
      <c r="L88" s="192"/>
      <c r="M88" s="192"/>
      <c r="O88" s="192"/>
      <c r="P88" s="192"/>
      <c r="Q88" s="204"/>
    </row>
    <row r="89" spans="6:17" s="203" customFormat="1">
      <c r="F89" s="192"/>
      <c r="G89" s="192"/>
      <c r="H89" s="192"/>
      <c r="I89" s="192"/>
      <c r="J89" s="192"/>
      <c r="K89" s="192"/>
      <c r="L89" s="192"/>
      <c r="M89" s="192"/>
      <c r="O89" s="192"/>
      <c r="P89" s="192"/>
      <c r="Q89" s="204"/>
    </row>
    <row r="90" spans="6:17" s="203" customFormat="1">
      <c r="F90" s="192"/>
      <c r="G90" s="192"/>
      <c r="H90" s="192"/>
      <c r="I90" s="192"/>
      <c r="J90" s="192"/>
      <c r="K90" s="192"/>
      <c r="L90" s="192"/>
      <c r="M90" s="192"/>
      <c r="O90" s="192"/>
      <c r="P90" s="192"/>
      <c r="Q90" s="204"/>
    </row>
    <row r="91" spans="6:17" s="203" customFormat="1">
      <c r="F91" s="192"/>
      <c r="G91" s="192"/>
      <c r="H91" s="192"/>
      <c r="I91" s="192"/>
      <c r="J91" s="192"/>
      <c r="K91" s="192"/>
      <c r="L91" s="192"/>
      <c r="M91" s="192"/>
      <c r="O91" s="192"/>
      <c r="P91" s="192"/>
      <c r="Q91" s="204"/>
    </row>
    <row r="92" spans="6:17" s="203" customFormat="1">
      <c r="F92" s="192"/>
      <c r="G92" s="192"/>
      <c r="H92" s="192"/>
      <c r="I92" s="192"/>
      <c r="J92" s="192"/>
      <c r="K92" s="192"/>
      <c r="L92" s="192"/>
      <c r="M92" s="192"/>
      <c r="O92" s="192"/>
      <c r="P92" s="192"/>
      <c r="Q92" s="204"/>
    </row>
    <row r="93" spans="6:17" s="203" customFormat="1">
      <c r="F93" s="192"/>
      <c r="G93" s="192"/>
      <c r="H93" s="192"/>
      <c r="I93" s="192"/>
      <c r="J93" s="192"/>
      <c r="K93" s="192"/>
      <c r="L93" s="192"/>
      <c r="M93" s="192"/>
      <c r="O93" s="192"/>
      <c r="P93" s="192"/>
      <c r="Q93" s="204"/>
    </row>
    <row r="94" spans="6:17" s="203" customFormat="1">
      <c r="F94" s="192"/>
      <c r="G94" s="192"/>
      <c r="H94" s="192"/>
      <c r="I94" s="192"/>
      <c r="J94" s="192"/>
      <c r="K94" s="192"/>
      <c r="L94" s="192"/>
      <c r="M94" s="192"/>
      <c r="O94" s="192"/>
      <c r="P94" s="192"/>
      <c r="Q94" s="204"/>
    </row>
    <row r="95" spans="6:17" s="203" customFormat="1">
      <c r="F95" s="192"/>
      <c r="G95" s="192"/>
      <c r="H95" s="192"/>
      <c r="I95" s="192"/>
      <c r="J95" s="192"/>
      <c r="K95" s="192"/>
      <c r="L95" s="192"/>
      <c r="M95" s="192"/>
      <c r="O95" s="192"/>
      <c r="P95" s="192"/>
      <c r="Q95" s="204"/>
    </row>
    <row r="96" spans="6:17" s="203" customFormat="1">
      <c r="F96" s="192"/>
      <c r="G96" s="192"/>
      <c r="H96" s="192"/>
      <c r="I96" s="192"/>
      <c r="J96" s="192"/>
      <c r="K96" s="192"/>
      <c r="L96" s="192"/>
      <c r="M96" s="192"/>
      <c r="O96" s="192"/>
      <c r="P96" s="192"/>
      <c r="Q96" s="204"/>
    </row>
    <row r="97" spans="6:17" s="203" customFormat="1">
      <c r="F97" s="192"/>
      <c r="G97" s="192"/>
      <c r="H97" s="192"/>
      <c r="I97" s="192"/>
      <c r="J97" s="192"/>
      <c r="K97" s="192"/>
      <c r="L97" s="192"/>
      <c r="M97" s="192"/>
      <c r="O97" s="192"/>
      <c r="P97" s="192"/>
      <c r="Q97" s="204"/>
    </row>
    <row r="98" spans="6:17" s="203" customFormat="1">
      <c r="F98" s="192"/>
      <c r="G98" s="192"/>
      <c r="H98" s="192"/>
      <c r="I98" s="192"/>
      <c r="J98" s="192"/>
      <c r="K98" s="192"/>
      <c r="L98" s="192"/>
      <c r="M98" s="192"/>
      <c r="O98" s="192"/>
      <c r="P98" s="192"/>
      <c r="Q98" s="204"/>
    </row>
    <row r="99" spans="6:17" s="203" customFormat="1">
      <c r="F99" s="192"/>
      <c r="G99" s="192"/>
      <c r="H99" s="192"/>
      <c r="I99" s="192"/>
      <c r="J99" s="192"/>
      <c r="K99" s="192"/>
      <c r="L99" s="192"/>
      <c r="M99" s="192"/>
      <c r="O99" s="192"/>
      <c r="P99" s="192"/>
      <c r="Q99" s="204"/>
    </row>
    <row r="100" spans="6:17" s="203" customFormat="1">
      <c r="F100" s="192"/>
      <c r="G100" s="192"/>
      <c r="H100" s="192"/>
      <c r="I100" s="192"/>
      <c r="J100" s="192"/>
      <c r="K100" s="192"/>
      <c r="L100" s="192"/>
      <c r="M100" s="192"/>
      <c r="O100" s="192"/>
      <c r="P100" s="192"/>
      <c r="Q100" s="204"/>
    </row>
    <row r="101" spans="6:17" s="203" customFormat="1">
      <c r="F101" s="192"/>
      <c r="G101" s="192"/>
      <c r="H101" s="192"/>
      <c r="I101" s="192"/>
      <c r="J101" s="192"/>
      <c r="K101" s="192"/>
      <c r="L101" s="192"/>
      <c r="M101" s="192"/>
      <c r="O101" s="192"/>
      <c r="P101" s="192"/>
      <c r="Q101" s="204"/>
    </row>
    <row r="102" spans="6:17" s="203" customFormat="1">
      <c r="F102" s="192"/>
      <c r="G102" s="192"/>
      <c r="H102" s="192"/>
      <c r="I102" s="192"/>
      <c r="J102" s="192"/>
      <c r="K102" s="192"/>
      <c r="L102" s="192"/>
      <c r="M102" s="192"/>
      <c r="O102" s="192"/>
      <c r="P102" s="192"/>
      <c r="Q102" s="204"/>
    </row>
    <row r="103" spans="6:17" s="203" customFormat="1">
      <c r="F103" s="192"/>
      <c r="G103" s="192"/>
      <c r="H103" s="192"/>
      <c r="I103" s="192"/>
      <c r="J103" s="192"/>
      <c r="K103" s="192"/>
      <c r="L103" s="192"/>
      <c r="M103" s="192"/>
      <c r="O103" s="192"/>
      <c r="P103" s="192"/>
      <c r="Q103" s="204"/>
    </row>
    <row r="104" spans="6:17" s="203" customFormat="1">
      <c r="F104" s="192"/>
      <c r="G104" s="192"/>
      <c r="H104" s="192"/>
      <c r="I104" s="192"/>
      <c r="J104" s="192"/>
      <c r="K104" s="192"/>
      <c r="L104" s="192"/>
      <c r="M104" s="192"/>
      <c r="O104" s="192"/>
      <c r="P104" s="192"/>
      <c r="Q104" s="204"/>
    </row>
    <row r="105" spans="6:17" s="203" customFormat="1">
      <c r="F105" s="192"/>
      <c r="G105" s="192"/>
      <c r="H105" s="192"/>
      <c r="I105" s="192"/>
      <c r="J105" s="192"/>
      <c r="K105" s="192"/>
      <c r="L105" s="192"/>
      <c r="M105" s="192"/>
      <c r="O105" s="192"/>
      <c r="P105" s="192"/>
      <c r="Q105" s="204"/>
    </row>
    <row r="106" spans="6:17" s="203" customFormat="1">
      <c r="F106" s="192"/>
      <c r="G106" s="192"/>
      <c r="H106" s="192"/>
      <c r="I106" s="192"/>
      <c r="J106" s="192"/>
      <c r="K106" s="192"/>
      <c r="L106" s="192"/>
      <c r="M106" s="192"/>
      <c r="O106" s="192"/>
      <c r="P106" s="192"/>
      <c r="Q106" s="204"/>
    </row>
    <row r="107" spans="6:17" s="203" customFormat="1">
      <c r="F107" s="192"/>
      <c r="G107" s="192"/>
      <c r="H107" s="192"/>
      <c r="I107" s="192"/>
      <c r="J107" s="192"/>
      <c r="K107" s="192"/>
      <c r="L107" s="192"/>
      <c r="M107" s="192"/>
      <c r="O107" s="192"/>
      <c r="P107" s="192"/>
      <c r="Q107" s="204"/>
    </row>
    <row r="108" spans="6:17" s="203" customFormat="1">
      <c r="F108" s="192"/>
      <c r="G108" s="192"/>
      <c r="H108" s="192"/>
      <c r="I108" s="192"/>
      <c r="J108" s="192"/>
      <c r="K108" s="192"/>
      <c r="L108" s="192"/>
      <c r="M108" s="192"/>
      <c r="O108" s="192"/>
      <c r="P108" s="192"/>
      <c r="Q108" s="204"/>
    </row>
    <row r="109" spans="6:17" s="203" customFormat="1">
      <c r="F109" s="192"/>
      <c r="G109" s="192"/>
      <c r="H109" s="192"/>
      <c r="I109" s="192"/>
      <c r="J109" s="192"/>
      <c r="K109" s="192"/>
      <c r="L109" s="192"/>
      <c r="M109" s="192"/>
      <c r="O109" s="192"/>
      <c r="P109" s="192"/>
      <c r="Q109" s="204"/>
    </row>
    <row r="110" spans="6:17" s="203" customFormat="1">
      <c r="F110" s="192"/>
      <c r="G110" s="192"/>
      <c r="H110" s="192"/>
      <c r="I110" s="192"/>
      <c r="J110" s="192"/>
      <c r="K110" s="192"/>
      <c r="L110" s="192"/>
      <c r="M110" s="192"/>
      <c r="O110" s="192"/>
      <c r="P110" s="192"/>
      <c r="Q110" s="204"/>
    </row>
    <row r="111" spans="6:17" s="203" customFormat="1">
      <c r="F111" s="192"/>
      <c r="G111" s="192"/>
      <c r="H111" s="192"/>
      <c r="I111" s="192"/>
      <c r="J111" s="192"/>
      <c r="K111" s="192"/>
      <c r="L111" s="192"/>
      <c r="M111" s="192"/>
      <c r="O111" s="192"/>
      <c r="P111" s="192"/>
      <c r="Q111" s="204"/>
    </row>
    <row r="112" spans="6:17" s="203" customFormat="1">
      <c r="F112" s="192"/>
      <c r="G112" s="192"/>
      <c r="H112" s="192"/>
      <c r="I112" s="192"/>
      <c r="J112" s="192"/>
      <c r="K112" s="192"/>
      <c r="L112" s="192"/>
      <c r="M112" s="192"/>
      <c r="O112" s="192"/>
      <c r="P112" s="192"/>
      <c r="Q112" s="204"/>
    </row>
    <row r="113" spans="6:17" s="203" customFormat="1">
      <c r="F113" s="192"/>
      <c r="G113" s="192"/>
      <c r="H113" s="192"/>
      <c r="I113" s="192"/>
      <c r="J113" s="192"/>
      <c r="K113" s="192"/>
      <c r="L113" s="192"/>
      <c r="M113" s="192"/>
      <c r="O113" s="192"/>
      <c r="P113" s="192"/>
      <c r="Q113" s="204"/>
    </row>
    <row r="114" spans="6:17" s="203" customFormat="1">
      <c r="F114" s="192"/>
      <c r="G114" s="192"/>
      <c r="H114" s="192"/>
      <c r="I114" s="192"/>
      <c r="J114" s="192"/>
      <c r="K114" s="192"/>
      <c r="L114" s="192"/>
      <c r="M114" s="192"/>
      <c r="O114" s="192"/>
      <c r="P114" s="192"/>
      <c r="Q114" s="204"/>
    </row>
    <row r="115" spans="6:17" s="203" customFormat="1">
      <c r="F115" s="192"/>
      <c r="G115" s="192"/>
      <c r="H115" s="192"/>
      <c r="I115" s="192"/>
      <c r="J115" s="192"/>
      <c r="K115" s="192"/>
      <c r="L115" s="192"/>
      <c r="M115" s="192"/>
      <c r="O115" s="192"/>
      <c r="P115" s="192"/>
      <c r="Q115" s="204"/>
    </row>
    <row r="116" spans="6:17" s="203" customFormat="1">
      <c r="F116" s="192"/>
      <c r="G116" s="192"/>
      <c r="H116" s="192"/>
      <c r="I116" s="192"/>
      <c r="J116" s="192"/>
      <c r="K116" s="192"/>
      <c r="L116" s="192"/>
      <c r="M116" s="192"/>
      <c r="O116" s="192"/>
      <c r="P116" s="192"/>
      <c r="Q116" s="204"/>
    </row>
    <row r="117" spans="6:17" s="203" customFormat="1">
      <c r="F117" s="192"/>
      <c r="G117" s="192"/>
      <c r="H117" s="192"/>
      <c r="I117" s="192"/>
      <c r="J117" s="192"/>
      <c r="K117" s="192"/>
      <c r="L117" s="192"/>
      <c r="M117" s="192"/>
      <c r="O117" s="192"/>
      <c r="P117" s="192"/>
      <c r="Q117" s="204"/>
    </row>
    <row r="118" spans="6:17" s="203" customFormat="1">
      <c r="F118" s="192"/>
      <c r="G118" s="192"/>
      <c r="H118" s="192"/>
      <c r="I118" s="192"/>
      <c r="J118" s="192"/>
      <c r="K118" s="192"/>
      <c r="L118" s="192"/>
      <c r="M118" s="192"/>
      <c r="O118" s="192"/>
      <c r="P118" s="192"/>
      <c r="Q118" s="204"/>
    </row>
    <row r="119" spans="6:17" s="203" customFormat="1">
      <c r="F119" s="192"/>
      <c r="G119" s="192"/>
      <c r="H119" s="192"/>
      <c r="I119" s="192"/>
      <c r="J119" s="192"/>
      <c r="K119" s="192"/>
      <c r="L119" s="192"/>
      <c r="M119" s="192"/>
      <c r="O119" s="192"/>
      <c r="P119" s="192"/>
      <c r="Q119" s="204"/>
    </row>
    <row r="120" spans="6:17" s="203" customFormat="1">
      <c r="F120" s="192"/>
      <c r="G120" s="192"/>
      <c r="H120" s="192"/>
      <c r="I120" s="192"/>
      <c r="J120" s="192"/>
      <c r="K120" s="192"/>
      <c r="L120" s="192"/>
      <c r="M120" s="192"/>
      <c r="O120" s="192"/>
      <c r="P120" s="192"/>
      <c r="Q120" s="204"/>
    </row>
    <row r="121" spans="6:17" s="203" customFormat="1">
      <c r="F121" s="192"/>
      <c r="G121" s="192"/>
      <c r="H121" s="192"/>
      <c r="I121" s="192"/>
      <c r="J121" s="192"/>
      <c r="K121" s="192"/>
      <c r="L121" s="192"/>
      <c r="M121" s="192"/>
      <c r="O121" s="192"/>
      <c r="P121" s="192"/>
      <c r="Q121" s="204"/>
    </row>
    <row r="122" spans="6:17" s="203" customFormat="1">
      <c r="F122" s="192"/>
      <c r="G122" s="192"/>
      <c r="H122" s="192"/>
      <c r="I122" s="192"/>
      <c r="J122" s="192"/>
      <c r="K122" s="192"/>
      <c r="L122" s="192"/>
      <c r="M122" s="192"/>
      <c r="O122" s="192"/>
      <c r="P122" s="192"/>
      <c r="Q122" s="204"/>
    </row>
    <row r="123" spans="6:17" s="203" customFormat="1">
      <c r="F123" s="192"/>
      <c r="G123" s="192"/>
      <c r="H123" s="192"/>
      <c r="I123" s="192"/>
      <c r="J123" s="192"/>
      <c r="K123" s="192"/>
      <c r="L123" s="192"/>
      <c r="M123" s="192"/>
      <c r="O123" s="192"/>
      <c r="P123" s="192"/>
      <c r="Q123" s="204"/>
    </row>
    <row r="124" spans="6:17" s="203" customFormat="1">
      <c r="F124" s="192"/>
      <c r="G124" s="192"/>
      <c r="H124" s="192"/>
      <c r="I124" s="192"/>
      <c r="J124" s="192"/>
      <c r="K124" s="192"/>
      <c r="L124" s="192"/>
      <c r="M124" s="192"/>
      <c r="O124" s="192"/>
      <c r="P124" s="192"/>
      <c r="Q124" s="204"/>
    </row>
    <row r="125" spans="6:17" s="203" customFormat="1">
      <c r="F125" s="192"/>
      <c r="G125" s="192"/>
      <c r="H125" s="192"/>
      <c r="I125" s="192"/>
      <c r="J125" s="192"/>
      <c r="K125" s="192"/>
      <c r="L125" s="192"/>
      <c r="M125" s="192"/>
      <c r="O125" s="192"/>
      <c r="P125" s="192"/>
      <c r="Q125" s="204"/>
    </row>
    <row r="126" spans="6:17" s="203" customFormat="1">
      <c r="F126" s="192"/>
      <c r="G126" s="192"/>
      <c r="H126" s="192"/>
      <c r="I126" s="192"/>
      <c r="J126" s="192"/>
      <c r="K126" s="192"/>
      <c r="L126" s="192"/>
      <c r="M126" s="192"/>
      <c r="O126" s="192"/>
      <c r="P126" s="192"/>
      <c r="Q126" s="204"/>
    </row>
    <row r="127" spans="6:17" s="203" customFormat="1">
      <c r="F127" s="192"/>
      <c r="G127" s="192"/>
      <c r="H127" s="192"/>
      <c r="I127" s="192"/>
      <c r="J127" s="192"/>
      <c r="K127" s="192"/>
      <c r="L127" s="192"/>
      <c r="M127" s="192"/>
      <c r="O127" s="192"/>
      <c r="P127" s="192"/>
      <c r="Q127" s="204"/>
    </row>
    <row r="128" spans="6:17" s="203" customFormat="1">
      <c r="F128" s="192"/>
      <c r="G128" s="192"/>
      <c r="H128" s="192"/>
      <c r="I128" s="192"/>
      <c r="J128" s="192"/>
      <c r="K128" s="192"/>
      <c r="L128" s="192"/>
      <c r="M128" s="192"/>
      <c r="O128" s="192"/>
      <c r="P128" s="192"/>
      <c r="Q128" s="204"/>
    </row>
    <row r="129" spans="6:17" s="203" customFormat="1">
      <c r="F129" s="192"/>
      <c r="G129" s="192"/>
      <c r="H129" s="192"/>
      <c r="I129" s="192"/>
      <c r="J129" s="192"/>
      <c r="K129" s="192"/>
      <c r="L129" s="192"/>
      <c r="M129" s="192"/>
      <c r="O129" s="192"/>
      <c r="P129" s="192"/>
      <c r="Q129" s="204"/>
    </row>
    <row r="130" spans="6:17" s="203" customFormat="1">
      <c r="F130" s="192"/>
      <c r="G130" s="192"/>
      <c r="H130" s="192"/>
      <c r="I130" s="192"/>
      <c r="J130" s="192"/>
      <c r="K130" s="192"/>
      <c r="L130" s="192"/>
      <c r="M130" s="192"/>
      <c r="O130" s="192"/>
      <c r="P130" s="192"/>
      <c r="Q130" s="204"/>
    </row>
    <row r="131" spans="6:17" s="203" customFormat="1">
      <c r="F131" s="192"/>
      <c r="G131" s="192"/>
      <c r="H131" s="192"/>
      <c r="I131" s="192"/>
      <c r="J131" s="192"/>
      <c r="K131" s="192"/>
      <c r="L131" s="192"/>
      <c r="M131" s="192"/>
      <c r="O131" s="192"/>
      <c r="P131" s="192"/>
      <c r="Q131" s="204"/>
    </row>
    <row r="132" spans="6:17" s="203" customFormat="1">
      <c r="F132" s="192"/>
      <c r="G132" s="192"/>
      <c r="H132" s="192"/>
      <c r="I132" s="192"/>
      <c r="J132" s="192"/>
      <c r="K132" s="192"/>
      <c r="L132" s="192"/>
      <c r="M132" s="192"/>
      <c r="O132" s="192"/>
      <c r="P132" s="192"/>
      <c r="Q132" s="204"/>
    </row>
    <row r="133" spans="6:17" s="203" customFormat="1">
      <c r="F133" s="192"/>
      <c r="G133" s="192"/>
      <c r="H133" s="192"/>
      <c r="I133" s="192"/>
      <c r="J133" s="192"/>
      <c r="K133" s="192"/>
      <c r="L133" s="192"/>
      <c r="M133" s="192"/>
      <c r="O133" s="192"/>
      <c r="P133" s="192"/>
      <c r="Q133" s="204"/>
    </row>
    <row r="134" spans="6:17" s="203" customFormat="1">
      <c r="F134" s="192"/>
      <c r="G134" s="192"/>
      <c r="H134" s="192"/>
      <c r="I134" s="192"/>
      <c r="J134" s="192"/>
      <c r="K134" s="192"/>
      <c r="L134" s="192"/>
      <c r="M134" s="192"/>
      <c r="O134" s="192"/>
      <c r="P134" s="192"/>
      <c r="Q134" s="204"/>
    </row>
    <row r="135" spans="6:17" s="203" customFormat="1">
      <c r="F135" s="192"/>
      <c r="G135" s="192"/>
      <c r="H135" s="192"/>
      <c r="I135" s="192"/>
      <c r="J135" s="192"/>
      <c r="K135" s="192"/>
      <c r="L135" s="192"/>
      <c r="M135" s="192"/>
      <c r="O135" s="192"/>
      <c r="P135" s="192"/>
      <c r="Q135" s="204"/>
    </row>
    <row r="136" spans="6:17" s="203" customFormat="1">
      <c r="F136" s="192"/>
      <c r="G136" s="192"/>
      <c r="H136" s="192"/>
      <c r="I136" s="192"/>
      <c r="J136" s="192"/>
      <c r="K136" s="192"/>
      <c r="L136" s="192"/>
      <c r="M136" s="192"/>
      <c r="O136" s="192"/>
      <c r="P136" s="192"/>
      <c r="Q136" s="204"/>
    </row>
    <row r="137" spans="6:17" s="203" customFormat="1">
      <c r="F137" s="192"/>
      <c r="G137" s="192"/>
      <c r="H137" s="192"/>
      <c r="I137" s="192"/>
      <c r="J137" s="192"/>
      <c r="K137" s="192"/>
      <c r="L137" s="192"/>
      <c r="M137" s="192"/>
      <c r="O137" s="192"/>
      <c r="P137" s="192"/>
      <c r="Q137" s="204"/>
    </row>
    <row r="138" spans="6:17" s="203" customFormat="1">
      <c r="F138" s="192"/>
      <c r="G138" s="192"/>
      <c r="H138" s="192"/>
      <c r="I138" s="192"/>
      <c r="J138" s="192"/>
      <c r="K138" s="192"/>
      <c r="L138" s="192"/>
      <c r="M138" s="192"/>
      <c r="O138" s="192"/>
      <c r="P138" s="192"/>
      <c r="Q138" s="204"/>
    </row>
    <row r="139" spans="6:17" s="203" customFormat="1">
      <c r="F139" s="192"/>
      <c r="G139" s="192"/>
      <c r="H139" s="192"/>
      <c r="I139" s="192"/>
      <c r="J139" s="192"/>
      <c r="K139" s="192"/>
      <c r="L139" s="192"/>
      <c r="M139" s="192"/>
      <c r="O139" s="192"/>
      <c r="P139" s="192"/>
      <c r="Q139" s="204"/>
    </row>
    <row r="140" spans="6:17" s="203" customFormat="1">
      <c r="F140" s="192"/>
      <c r="G140" s="192"/>
      <c r="H140" s="192"/>
      <c r="I140" s="192"/>
      <c r="J140" s="192"/>
      <c r="K140" s="192"/>
      <c r="L140" s="192"/>
      <c r="M140" s="192"/>
      <c r="O140" s="192"/>
      <c r="P140" s="192"/>
      <c r="Q140" s="204"/>
    </row>
    <row r="141" spans="6:17" s="203" customFormat="1">
      <c r="F141" s="192"/>
      <c r="G141" s="192"/>
      <c r="H141" s="192"/>
      <c r="I141" s="192"/>
      <c r="J141" s="192"/>
      <c r="K141" s="192"/>
      <c r="L141" s="192"/>
      <c r="M141" s="192"/>
      <c r="O141" s="192"/>
      <c r="P141" s="192"/>
      <c r="Q141" s="204"/>
    </row>
    <row r="142" spans="6:17" s="203" customFormat="1">
      <c r="F142" s="192"/>
      <c r="G142" s="192"/>
      <c r="H142" s="192"/>
      <c r="I142" s="192"/>
      <c r="J142" s="192"/>
      <c r="K142" s="192"/>
      <c r="L142" s="192"/>
      <c r="M142" s="192"/>
      <c r="O142" s="192"/>
      <c r="P142" s="192"/>
      <c r="Q142" s="204"/>
    </row>
    <row r="143" spans="6:17" s="203" customFormat="1">
      <c r="F143" s="192"/>
      <c r="G143" s="192"/>
      <c r="H143" s="192"/>
      <c r="I143" s="192"/>
      <c r="J143" s="192"/>
      <c r="K143" s="192"/>
      <c r="L143" s="192"/>
      <c r="M143" s="192"/>
      <c r="O143" s="192"/>
      <c r="P143" s="192"/>
      <c r="Q143" s="204"/>
    </row>
    <row r="144" spans="6:17" s="203" customFormat="1">
      <c r="F144" s="192"/>
      <c r="G144" s="192"/>
      <c r="H144" s="192"/>
      <c r="I144" s="192"/>
      <c r="J144" s="192"/>
      <c r="K144" s="192"/>
      <c r="L144" s="192"/>
      <c r="M144" s="192"/>
      <c r="O144" s="192"/>
      <c r="P144" s="192"/>
      <c r="Q144" s="204"/>
    </row>
    <row r="145" spans="6:17" s="203" customFormat="1">
      <c r="F145" s="192"/>
      <c r="G145" s="192"/>
      <c r="H145" s="192"/>
      <c r="I145" s="192"/>
      <c r="J145" s="192"/>
      <c r="K145" s="192"/>
      <c r="L145" s="192"/>
      <c r="M145" s="192"/>
      <c r="O145" s="192"/>
      <c r="P145" s="192"/>
      <c r="Q145" s="204"/>
    </row>
    <row r="146" spans="6:17" s="203" customFormat="1">
      <c r="F146" s="192"/>
      <c r="G146" s="192"/>
      <c r="H146" s="192"/>
      <c r="I146" s="192"/>
      <c r="J146" s="192"/>
      <c r="K146" s="192"/>
      <c r="L146" s="192"/>
      <c r="M146" s="192"/>
      <c r="O146" s="192"/>
      <c r="P146" s="192"/>
      <c r="Q146" s="204"/>
    </row>
    <row r="147" spans="6:17" s="203" customFormat="1">
      <c r="F147" s="192"/>
      <c r="G147" s="192"/>
      <c r="H147" s="192"/>
      <c r="I147" s="192"/>
      <c r="J147" s="192"/>
      <c r="K147" s="192"/>
      <c r="L147" s="192"/>
      <c r="M147" s="192"/>
      <c r="O147" s="192"/>
      <c r="P147" s="192"/>
      <c r="Q147" s="204"/>
    </row>
    <row r="148" spans="6:17" s="203" customFormat="1">
      <c r="F148" s="192"/>
      <c r="G148" s="192"/>
      <c r="H148" s="192"/>
      <c r="I148" s="192"/>
      <c r="J148" s="192"/>
      <c r="K148" s="192"/>
      <c r="L148" s="192"/>
      <c r="M148" s="192"/>
      <c r="O148" s="192"/>
      <c r="P148" s="192"/>
      <c r="Q148" s="204"/>
    </row>
    <row r="149" spans="6:17" s="203" customFormat="1">
      <c r="F149" s="192"/>
      <c r="G149" s="192"/>
      <c r="H149" s="192"/>
      <c r="I149" s="192"/>
      <c r="J149" s="192"/>
      <c r="K149" s="192"/>
      <c r="L149" s="192"/>
      <c r="M149" s="192"/>
      <c r="O149" s="192"/>
      <c r="P149" s="192"/>
      <c r="Q149" s="204"/>
    </row>
    <row r="150" spans="6:17" s="203" customFormat="1">
      <c r="F150" s="192"/>
      <c r="G150" s="192"/>
      <c r="H150" s="192"/>
      <c r="I150" s="192"/>
      <c r="J150" s="192"/>
      <c r="K150" s="192"/>
      <c r="L150" s="192"/>
      <c r="M150" s="192"/>
      <c r="O150" s="192"/>
      <c r="P150" s="192"/>
      <c r="Q150" s="204"/>
    </row>
    <row r="151" spans="6:17" s="203" customFormat="1">
      <c r="F151" s="192"/>
      <c r="G151" s="192"/>
      <c r="H151" s="192"/>
      <c r="I151" s="192"/>
      <c r="J151" s="192"/>
      <c r="K151" s="192"/>
      <c r="L151" s="192"/>
      <c r="M151" s="192"/>
      <c r="O151" s="192"/>
      <c r="P151" s="192"/>
      <c r="Q151" s="204"/>
    </row>
    <row r="152" spans="6:17" s="203" customFormat="1">
      <c r="F152" s="192"/>
      <c r="G152" s="192"/>
      <c r="H152" s="192"/>
      <c r="I152" s="192"/>
      <c r="J152" s="192"/>
      <c r="K152" s="192"/>
      <c r="L152" s="192"/>
      <c r="M152" s="192"/>
      <c r="O152" s="192"/>
      <c r="P152" s="192"/>
      <c r="Q152" s="204"/>
    </row>
    <row r="153" spans="6:17" s="203" customFormat="1">
      <c r="F153" s="192"/>
      <c r="G153" s="192"/>
      <c r="H153" s="192"/>
      <c r="I153" s="192"/>
      <c r="J153" s="192"/>
      <c r="K153" s="192"/>
      <c r="L153" s="192"/>
      <c r="M153" s="192"/>
      <c r="O153" s="192"/>
      <c r="P153" s="192"/>
      <c r="Q153" s="204"/>
    </row>
    <row r="154" spans="6:17" s="203" customFormat="1">
      <c r="F154" s="192"/>
      <c r="G154" s="192"/>
      <c r="H154" s="192"/>
      <c r="I154" s="192"/>
      <c r="J154" s="192"/>
      <c r="K154" s="192"/>
      <c r="L154" s="192"/>
      <c r="M154" s="192"/>
      <c r="O154" s="192"/>
      <c r="P154" s="192"/>
      <c r="Q154" s="204"/>
    </row>
    <row r="155" spans="6:17" s="203" customFormat="1">
      <c r="F155" s="192"/>
      <c r="G155" s="192"/>
      <c r="H155" s="192"/>
      <c r="I155" s="192"/>
      <c r="J155" s="192"/>
      <c r="K155" s="192"/>
      <c r="L155" s="192"/>
      <c r="M155" s="192"/>
      <c r="O155" s="192"/>
      <c r="P155" s="192"/>
      <c r="Q155" s="204"/>
    </row>
    <row r="156" spans="6:17" s="203" customFormat="1">
      <c r="F156" s="192"/>
      <c r="G156" s="192"/>
      <c r="H156" s="192"/>
      <c r="I156" s="192"/>
      <c r="J156" s="192"/>
      <c r="K156" s="192"/>
      <c r="L156" s="192"/>
      <c r="M156" s="192"/>
      <c r="O156" s="192"/>
      <c r="P156" s="192"/>
      <c r="Q156" s="204"/>
    </row>
    <row r="157" spans="6:17" s="203" customFormat="1">
      <c r="F157" s="192"/>
      <c r="G157" s="192"/>
      <c r="H157" s="192"/>
      <c r="I157" s="192"/>
      <c r="J157" s="192"/>
      <c r="K157" s="192"/>
      <c r="L157" s="192"/>
      <c r="M157" s="192"/>
      <c r="O157" s="192"/>
      <c r="P157" s="192"/>
      <c r="Q157" s="204"/>
    </row>
    <row r="158" spans="6:17" s="203" customFormat="1">
      <c r="F158" s="192"/>
      <c r="G158" s="192"/>
      <c r="H158" s="192"/>
      <c r="I158" s="192"/>
      <c r="J158" s="192"/>
      <c r="K158" s="192"/>
      <c r="L158" s="192"/>
      <c r="M158" s="192"/>
      <c r="O158" s="192"/>
      <c r="P158" s="192"/>
      <c r="Q158" s="204"/>
    </row>
    <row r="159" spans="6:17" s="203" customFormat="1">
      <c r="F159" s="192"/>
      <c r="G159" s="192"/>
      <c r="H159" s="192"/>
      <c r="I159" s="192"/>
      <c r="J159" s="192"/>
      <c r="K159" s="192"/>
      <c r="L159" s="192"/>
      <c r="M159" s="192"/>
      <c r="O159" s="192"/>
      <c r="P159" s="192"/>
      <c r="Q159" s="204"/>
    </row>
    <row r="160" spans="6:17" s="203" customFormat="1">
      <c r="F160" s="192"/>
      <c r="G160" s="192"/>
      <c r="H160" s="192"/>
      <c r="I160" s="192"/>
      <c r="J160" s="192"/>
      <c r="K160" s="192"/>
      <c r="L160" s="192"/>
      <c r="M160" s="192"/>
      <c r="O160" s="192"/>
      <c r="P160" s="192"/>
      <c r="Q160" s="204"/>
    </row>
    <row r="161" spans="6:17" s="203" customFormat="1">
      <c r="F161" s="192"/>
      <c r="G161" s="192"/>
      <c r="H161" s="192"/>
      <c r="I161" s="192"/>
      <c r="J161" s="192"/>
      <c r="K161" s="192"/>
      <c r="L161" s="192"/>
      <c r="M161" s="192"/>
      <c r="O161" s="192"/>
      <c r="P161" s="192"/>
      <c r="Q161" s="204"/>
    </row>
    <row r="162" spans="6:17" s="203" customFormat="1">
      <c r="F162" s="192"/>
      <c r="G162" s="192"/>
      <c r="H162" s="192"/>
      <c r="I162" s="192"/>
      <c r="J162" s="192"/>
      <c r="K162" s="192"/>
      <c r="L162" s="192"/>
      <c r="M162" s="192"/>
      <c r="O162" s="192"/>
      <c r="P162" s="192"/>
      <c r="Q162" s="204"/>
    </row>
    <row r="163" spans="6:17" s="203" customFormat="1">
      <c r="F163" s="192"/>
      <c r="G163" s="192"/>
      <c r="H163" s="192"/>
      <c r="I163" s="192"/>
      <c r="J163" s="192"/>
      <c r="K163" s="192"/>
      <c r="L163" s="192"/>
      <c r="M163" s="192"/>
      <c r="O163" s="192"/>
      <c r="P163" s="192"/>
      <c r="Q163" s="204"/>
    </row>
    <row r="164" spans="6:17" s="203" customFormat="1">
      <c r="F164" s="192"/>
      <c r="G164" s="192"/>
      <c r="H164" s="192"/>
      <c r="I164" s="192"/>
      <c r="J164" s="192"/>
      <c r="K164" s="192"/>
      <c r="L164" s="192"/>
      <c r="M164" s="192"/>
      <c r="O164" s="192"/>
      <c r="P164" s="192"/>
      <c r="Q164" s="204"/>
    </row>
    <row r="165" spans="6:17" s="203" customFormat="1">
      <c r="F165" s="192"/>
      <c r="G165" s="192"/>
      <c r="H165" s="192"/>
      <c r="I165" s="192"/>
      <c r="J165" s="192"/>
      <c r="K165" s="192"/>
      <c r="L165" s="192"/>
      <c r="M165" s="192"/>
      <c r="O165" s="192"/>
      <c r="P165" s="192"/>
      <c r="Q165" s="204"/>
    </row>
    <row r="166" spans="6:17" s="203" customFormat="1">
      <c r="F166" s="192"/>
      <c r="G166" s="192"/>
      <c r="H166" s="192"/>
      <c r="I166" s="192"/>
      <c r="J166" s="192"/>
      <c r="K166" s="192"/>
      <c r="L166" s="192"/>
      <c r="M166" s="192"/>
      <c r="O166" s="192"/>
      <c r="P166" s="192"/>
      <c r="Q166" s="204"/>
    </row>
    <row r="167" spans="6:17" s="203" customFormat="1">
      <c r="F167" s="192"/>
      <c r="G167" s="192"/>
      <c r="H167" s="192"/>
      <c r="I167" s="192"/>
      <c r="J167" s="192"/>
      <c r="K167" s="192"/>
      <c r="L167" s="192"/>
      <c r="M167" s="192"/>
      <c r="O167" s="192"/>
      <c r="P167" s="192"/>
      <c r="Q167" s="204"/>
    </row>
    <row r="168" spans="6:17" s="203" customFormat="1">
      <c r="F168" s="192"/>
      <c r="G168" s="192"/>
      <c r="H168" s="192"/>
      <c r="I168" s="192"/>
      <c r="J168" s="192"/>
      <c r="K168" s="192"/>
      <c r="L168" s="192"/>
      <c r="M168" s="192"/>
      <c r="O168" s="192"/>
      <c r="P168" s="192"/>
      <c r="Q168" s="204"/>
    </row>
    <row r="169" spans="6:17" s="203" customFormat="1">
      <c r="F169" s="192"/>
      <c r="G169" s="192"/>
      <c r="H169" s="192"/>
      <c r="I169" s="192"/>
      <c r="J169" s="192"/>
      <c r="K169" s="192"/>
      <c r="L169" s="192"/>
      <c r="M169" s="192"/>
      <c r="O169" s="192"/>
      <c r="P169" s="192"/>
      <c r="Q169" s="204"/>
    </row>
    <row r="170" spans="6:17" s="203" customFormat="1">
      <c r="F170" s="192"/>
      <c r="G170" s="192"/>
      <c r="H170" s="192"/>
      <c r="I170" s="192"/>
      <c r="J170" s="192"/>
      <c r="K170" s="192"/>
      <c r="L170" s="192"/>
      <c r="M170" s="192"/>
      <c r="O170" s="192"/>
      <c r="P170" s="192"/>
      <c r="Q170" s="204"/>
    </row>
    <row r="171" spans="6:17" s="203" customFormat="1">
      <c r="F171" s="192"/>
      <c r="G171" s="192"/>
      <c r="H171" s="192"/>
      <c r="I171" s="192"/>
      <c r="J171" s="192"/>
      <c r="K171" s="192"/>
      <c r="L171" s="192"/>
      <c r="M171" s="192"/>
      <c r="O171" s="192"/>
      <c r="P171" s="192"/>
      <c r="Q171" s="204"/>
    </row>
    <row r="172" spans="6:17" s="203" customFormat="1">
      <c r="F172" s="192"/>
      <c r="G172" s="192"/>
      <c r="H172" s="192"/>
      <c r="I172" s="192"/>
      <c r="J172" s="192"/>
      <c r="K172" s="192"/>
      <c r="L172" s="192"/>
      <c r="M172" s="192"/>
      <c r="O172" s="192"/>
      <c r="P172" s="192"/>
      <c r="Q172" s="204"/>
    </row>
    <row r="173" spans="6:17" s="203" customFormat="1">
      <c r="F173" s="192"/>
      <c r="G173" s="192"/>
      <c r="H173" s="192"/>
      <c r="I173" s="192"/>
      <c r="J173" s="192"/>
      <c r="K173" s="192"/>
      <c r="L173" s="192"/>
      <c r="M173" s="192"/>
      <c r="O173" s="192"/>
      <c r="P173" s="192"/>
      <c r="Q173" s="204"/>
    </row>
    <row r="174" spans="6:17" s="203" customFormat="1">
      <c r="F174" s="192"/>
      <c r="G174" s="192"/>
      <c r="H174" s="192"/>
      <c r="I174" s="192"/>
      <c r="J174" s="192"/>
      <c r="K174" s="192"/>
      <c r="L174" s="192"/>
      <c r="M174" s="192"/>
      <c r="O174" s="192"/>
      <c r="P174" s="192"/>
      <c r="Q174" s="204"/>
    </row>
    <row r="175" spans="6:17" s="203" customFormat="1">
      <c r="F175" s="192"/>
      <c r="G175" s="192"/>
      <c r="H175" s="192"/>
      <c r="I175" s="192"/>
      <c r="J175" s="192"/>
      <c r="K175" s="192"/>
      <c r="L175" s="192"/>
      <c r="M175" s="192"/>
      <c r="O175" s="192"/>
      <c r="P175" s="192"/>
      <c r="Q175" s="204"/>
    </row>
    <row r="176" spans="6:17" s="203" customFormat="1">
      <c r="F176" s="192"/>
      <c r="G176" s="192"/>
      <c r="H176" s="192"/>
      <c r="I176" s="192"/>
      <c r="J176" s="192"/>
      <c r="K176" s="192"/>
      <c r="L176" s="192"/>
      <c r="M176" s="192"/>
      <c r="O176" s="192"/>
      <c r="P176" s="192"/>
      <c r="Q176" s="204"/>
    </row>
    <row r="177" spans="6:17" s="203" customFormat="1">
      <c r="F177" s="192"/>
      <c r="G177" s="192"/>
      <c r="H177" s="192"/>
      <c r="I177" s="192"/>
      <c r="J177" s="192"/>
      <c r="K177" s="192"/>
      <c r="L177" s="192"/>
      <c r="M177" s="192"/>
      <c r="O177" s="192"/>
      <c r="P177" s="192"/>
      <c r="Q177" s="204"/>
    </row>
    <row r="178" spans="6:17" s="203" customFormat="1">
      <c r="F178" s="192"/>
      <c r="G178" s="192"/>
      <c r="H178" s="192"/>
      <c r="I178" s="192"/>
      <c r="J178" s="192"/>
      <c r="K178" s="192"/>
      <c r="L178" s="192"/>
      <c r="M178" s="192"/>
      <c r="O178" s="192"/>
      <c r="P178" s="192"/>
      <c r="Q178" s="204"/>
    </row>
    <row r="179" spans="6:17" s="203" customFormat="1">
      <c r="F179" s="192"/>
      <c r="G179" s="192"/>
      <c r="H179" s="192"/>
      <c r="I179" s="192"/>
      <c r="J179" s="192"/>
      <c r="K179" s="192"/>
      <c r="L179" s="192"/>
      <c r="M179" s="192"/>
      <c r="O179" s="192"/>
      <c r="P179" s="192"/>
      <c r="Q179" s="204"/>
    </row>
    <row r="180" spans="6:17" s="203" customFormat="1">
      <c r="F180" s="192"/>
      <c r="G180" s="192"/>
      <c r="H180" s="192"/>
      <c r="I180" s="192"/>
      <c r="J180" s="192"/>
      <c r="K180" s="192"/>
      <c r="L180" s="192"/>
      <c r="M180" s="192"/>
      <c r="O180" s="192"/>
      <c r="P180" s="192"/>
      <c r="Q180" s="204"/>
    </row>
    <row r="181" spans="6:17" s="203" customFormat="1">
      <c r="F181" s="192"/>
      <c r="G181" s="192"/>
      <c r="H181" s="192"/>
      <c r="I181" s="192"/>
      <c r="J181" s="192"/>
      <c r="K181" s="192"/>
      <c r="L181" s="192"/>
      <c r="M181" s="192"/>
      <c r="O181" s="192"/>
      <c r="P181" s="192"/>
      <c r="Q181" s="204"/>
    </row>
    <row r="182" spans="6:17" s="203" customFormat="1">
      <c r="F182" s="192"/>
      <c r="G182" s="192"/>
      <c r="H182" s="192"/>
      <c r="I182" s="192"/>
      <c r="J182" s="192"/>
      <c r="K182" s="192"/>
      <c r="L182" s="192"/>
      <c r="M182" s="192"/>
      <c r="O182" s="192"/>
      <c r="P182" s="192"/>
      <c r="Q182" s="204"/>
    </row>
    <row r="183" spans="6:17" s="203" customFormat="1">
      <c r="F183" s="192"/>
      <c r="G183" s="192"/>
      <c r="H183" s="192"/>
      <c r="I183" s="192"/>
      <c r="J183" s="192"/>
      <c r="K183" s="192"/>
      <c r="L183" s="192"/>
      <c r="M183" s="192"/>
      <c r="O183" s="192"/>
      <c r="P183" s="192"/>
      <c r="Q183" s="204"/>
    </row>
    <row r="184" spans="6:17" s="203" customFormat="1">
      <c r="F184" s="192"/>
      <c r="G184" s="192"/>
      <c r="H184" s="192"/>
      <c r="I184" s="192"/>
      <c r="J184" s="192"/>
      <c r="K184" s="192"/>
      <c r="L184" s="192"/>
      <c r="M184" s="192"/>
      <c r="O184" s="192"/>
      <c r="P184" s="192"/>
      <c r="Q184" s="204"/>
    </row>
    <row r="185" spans="6:17" s="203" customFormat="1">
      <c r="F185" s="192"/>
      <c r="G185" s="192"/>
      <c r="H185" s="192"/>
      <c r="I185" s="192"/>
      <c r="J185" s="192"/>
      <c r="K185" s="192"/>
      <c r="L185" s="192"/>
      <c r="M185" s="192"/>
      <c r="O185" s="192"/>
      <c r="P185" s="192"/>
      <c r="Q185" s="204"/>
    </row>
    <row r="186" spans="6:17" s="203" customFormat="1">
      <c r="F186" s="192"/>
      <c r="G186" s="192"/>
      <c r="H186" s="192"/>
      <c r="I186" s="192"/>
      <c r="J186" s="192"/>
      <c r="K186" s="192"/>
      <c r="L186" s="192"/>
      <c r="M186" s="192"/>
      <c r="O186" s="192"/>
      <c r="P186" s="192"/>
      <c r="Q186" s="204"/>
    </row>
    <row r="187" spans="6:17" s="203" customFormat="1">
      <c r="F187" s="192"/>
      <c r="G187" s="192"/>
      <c r="H187" s="192"/>
      <c r="I187" s="192"/>
      <c r="J187" s="192"/>
      <c r="K187" s="192"/>
      <c r="L187" s="192"/>
      <c r="M187" s="192"/>
      <c r="O187" s="192"/>
      <c r="P187" s="192"/>
      <c r="Q187" s="204"/>
    </row>
    <row r="188" spans="6:17" s="203" customFormat="1">
      <c r="F188" s="192"/>
      <c r="G188" s="192"/>
      <c r="H188" s="192"/>
      <c r="I188" s="192"/>
      <c r="J188" s="192"/>
      <c r="K188" s="192"/>
      <c r="L188" s="192"/>
      <c r="M188" s="192"/>
      <c r="O188" s="192"/>
      <c r="P188" s="192"/>
      <c r="Q188" s="204"/>
    </row>
    <row r="189" spans="6:17" s="203" customFormat="1">
      <c r="F189" s="192"/>
      <c r="G189" s="192"/>
      <c r="H189" s="192"/>
      <c r="I189" s="192"/>
      <c r="J189" s="192"/>
      <c r="K189" s="192"/>
      <c r="L189" s="192"/>
      <c r="M189" s="192"/>
      <c r="O189" s="192"/>
      <c r="P189" s="192"/>
      <c r="Q189" s="204"/>
    </row>
    <row r="190" spans="6:17" s="203" customFormat="1">
      <c r="F190" s="192"/>
      <c r="G190" s="192"/>
      <c r="H190" s="192"/>
      <c r="I190" s="192"/>
      <c r="J190" s="192"/>
      <c r="K190" s="192"/>
      <c r="L190" s="192"/>
      <c r="M190" s="192"/>
      <c r="O190" s="192"/>
      <c r="P190" s="192"/>
      <c r="Q190" s="204"/>
    </row>
    <row r="191" spans="6:17" s="203" customFormat="1">
      <c r="F191" s="192"/>
      <c r="G191" s="192"/>
      <c r="H191" s="192"/>
      <c r="I191" s="192"/>
      <c r="J191" s="192"/>
      <c r="K191" s="192"/>
      <c r="L191" s="192"/>
      <c r="M191" s="192"/>
      <c r="O191" s="192"/>
      <c r="P191" s="192"/>
      <c r="Q191" s="204"/>
    </row>
    <row r="192" spans="6:17" s="203" customFormat="1">
      <c r="F192" s="192"/>
      <c r="G192" s="192"/>
      <c r="H192" s="192"/>
      <c r="I192" s="192"/>
      <c r="J192" s="192"/>
      <c r="K192" s="192"/>
      <c r="L192" s="192"/>
      <c r="M192" s="192"/>
      <c r="O192" s="192"/>
      <c r="P192" s="192"/>
      <c r="Q192" s="204"/>
    </row>
    <row r="193" spans="6:17" s="203" customFormat="1">
      <c r="F193" s="192"/>
      <c r="G193" s="192"/>
      <c r="H193" s="192"/>
      <c r="I193" s="192"/>
      <c r="J193" s="192"/>
      <c r="K193" s="192"/>
      <c r="L193" s="192"/>
      <c r="M193" s="192"/>
      <c r="O193" s="192"/>
      <c r="P193" s="192"/>
      <c r="Q193" s="204"/>
    </row>
    <row r="194" spans="6:17" s="203" customFormat="1">
      <c r="F194" s="192"/>
      <c r="G194" s="192"/>
      <c r="H194" s="192"/>
      <c r="I194" s="192"/>
      <c r="J194" s="192"/>
      <c r="K194" s="192"/>
      <c r="L194" s="192"/>
      <c r="M194" s="192"/>
      <c r="O194" s="192"/>
      <c r="P194" s="192"/>
      <c r="Q194" s="204"/>
    </row>
    <row r="195" spans="6:17" s="203" customFormat="1">
      <c r="F195" s="192"/>
      <c r="G195" s="192"/>
      <c r="H195" s="192"/>
      <c r="I195" s="192"/>
      <c r="J195" s="192"/>
      <c r="K195" s="192"/>
      <c r="L195" s="192"/>
      <c r="M195" s="192"/>
      <c r="O195" s="192"/>
      <c r="P195" s="192"/>
      <c r="Q195" s="204"/>
    </row>
    <row r="196" spans="6:17" s="203" customFormat="1">
      <c r="F196" s="192"/>
      <c r="G196" s="192"/>
      <c r="H196" s="192"/>
      <c r="I196" s="192"/>
      <c r="J196" s="192"/>
      <c r="K196" s="192"/>
      <c r="L196" s="192"/>
      <c r="M196" s="192"/>
      <c r="O196" s="192"/>
      <c r="P196" s="192"/>
      <c r="Q196" s="204"/>
    </row>
    <row r="197" spans="6:17" s="203" customFormat="1">
      <c r="F197" s="192"/>
      <c r="G197" s="192"/>
      <c r="H197" s="192"/>
      <c r="I197" s="192"/>
      <c r="J197" s="192"/>
      <c r="K197" s="192"/>
      <c r="L197" s="192"/>
      <c r="M197" s="192"/>
      <c r="O197" s="192"/>
      <c r="P197" s="192"/>
      <c r="Q197" s="204"/>
    </row>
    <row r="198" spans="6:17" s="203" customFormat="1">
      <c r="F198" s="192"/>
      <c r="G198" s="192"/>
      <c r="H198" s="192"/>
      <c r="I198" s="192"/>
      <c r="J198" s="192"/>
      <c r="K198" s="192"/>
      <c r="L198" s="192"/>
      <c r="M198" s="192"/>
      <c r="O198" s="192"/>
      <c r="P198" s="192"/>
      <c r="Q198" s="204"/>
    </row>
    <row r="199" spans="6:17" s="203" customFormat="1">
      <c r="F199" s="192"/>
      <c r="G199" s="192"/>
      <c r="H199" s="192"/>
      <c r="I199" s="192"/>
      <c r="J199" s="192"/>
      <c r="K199" s="192"/>
      <c r="L199" s="192"/>
      <c r="M199" s="192"/>
      <c r="O199" s="192"/>
      <c r="P199" s="192"/>
      <c r="Q199" s="204"/>
    </row>
    <row r="200" spans="6:17" s="203" customFormat="1">
      <c r="F200" s="192"/>
      <c r="G200" s="192"/>
      <c r="H200" s="192"/>
      <c r="I200" s="192"/>
      <c r="J200" s="192"/>
      <c r="K200" s="192"/>
      <c r="L200" s="192"/>
      <c r="M200" s="192"/>
      <c r="O200" s="192"/>
      <c r="P200" s="192"/>
      <c r="Q200" s="204"/>
    </row>
    <row r="201" spans="6:17" s="203" customFormat="1">
      <c r="F201" s="192"/>
      <c r="G201" s="192"/>
      <c r="H201" s="192"/>
      <c r="I201" s="192"/>
      <c r="J201" s="192"/>
      <c r="K201" s="192"/>
      <c r="L201" s="192"/>
      <c r="M201" s="192"/>
      <c r="O201" s="192"/>
      <c r="P201" s="192"/>
      <c r="Q201" s="204"/>
    </row>
    <row r="202" spans="6:17" s="203" customFormat="1">
      <c r="F202" s="192"/>
      <c r="G202" s="192"/>
      <c r="H202" s="192"/>
      <c r="I202" s="192"/>
      <c r="J202" s="192"/>
      <c r="K202" s="192"/>
      <c r="L202" s="192"/>
      <c r="M202" s="192"/>
      <c r="O202" s="192"/>
      <c r="P202" s="192"/>
      <c r="Q202" s="204"/>
    </row>
    <row r="203" spans="6:17" s="203" customFormat="1">
      <c r="F203" s="192"/>
      <c r="G203" s="192"/>
      <c r="H203" s="192"/>
      <c r="I203" s="192"/>
      <c r="J203" s="192"/>
      <c r="K203" s="192"/>
      <c r="L203" s="192"/>
      <c r="M203" s="192"/>
      <c r="O203" s="192"/>
      <c r="P203" s="192"/>
      <c r="Q203" s="204"/>
    </row>
    <row r="204" spans="6:17" s="203" customFormat="1">
      <c r="F204" s="192"/>
      <c r="G204" s="192"/>
      <c r="H204" s="192"/>
      <c r="I204" s="192"/>
      <c r="J204" s="192"/>
      <c r="K204" s="192"/>
      <c r="L204" s="192"/>
      <c r="M204" s="192"/>
      <c r="O204" s="192"/>
      <c r="P204" s="192"/>
      <c r="Q204" s="204"/>
    </row>
    <row r="205" spans="6:17" s="203" customFormat="1">
      <c r="F205" s="192"/>
      <c r="G205" s="192"/>
      <c r="H205" s="192"/>
      <c r="I205" s="192"/>
      <c r="J205" s="192"/>
      <c r="K205" s="192"/>
      <c r="L205" s="192"/>
      <c r="M205" s="192"/>
      <c r="O205" s="192"/>
      <c r="P205" s="192"/>
      <c r="Q205" s="204"/>
    </row>
    <row r="206" spans="6:17" s="203" customFormat="1">
      <c r="F206" s="192"/>
      <c r="G206" s="192"/>
      <c r="H206" s="192"/>
      <c r="I206" s="192"/>
      <c r="J206" s="192"/>
      <c r="K206" s="192"/>
      <c r="L206" s="192"/>
      <c r="M206" s="192"/>
      <c r="O206" s="192"/>
      <c r="P206" s="192"/>
      <c r="Q206" s="204"/>
    </row>
    <row r="207" spans="6:17" s="203" customFormat="1">
      <c r="F207" s="192"/>
      <c r="G207" s="192"/>
      <c r="H207" s="192"/>
      <c r="I207" s="192"/>
      <c r="J207" s="192"/>
      <c r="K207" s="192"/>
      <c r="L207" s="192"/>
      <c r="M207" s="192"/>
      <c r="O207" s="192"/>
      <c r="P207" s="192"/>
      <c r="Q207" s="204"/>
    </row>
    <row r="208" spans="6:17" s="203" customFormat="1">
      <c r="F208" s="192"/>
      <c r="G208" s="192"/>
      <c r="H208" s="192"/>
      <c r="I208" s="192"/>
      <c r="J208" s="192"/>
      <c r="K208" s="192"/>
      <c r="L208" s="192"/>
      <c r="M208" s="192"/>
      <c r="O208" s="192"/>
      <c r="P208" s="192"/>
      <c r="Q208" s="204"/>
    </row>
    <row r="209" spans="6:17" s="203" customFormat="1">
      <c r="F209" s="192"/>
      <c r="G209" s="192"/>
      <c r="H209" s="192"/>
      <c r="I209" s="192"/>
      <c r="J209" s="192"/>
      <c r="K209" s="192"/>
      <c r="L209" s="192"/>
      <c r="M209" s="192"/>
      <c r="O209" s="192"/>
      <c r="P209" s="192"/>
      <c r="Q209" s="204"/>
    </row>
    <row r="210" spans="6:17" s="203" customFormat="1">
      <c r="F210" s="192"/>
      <c r="G210" s="192"/>
      <c r="H210" s="192"/>
      <c r="I210" s="192"/>
      <c r="J210" s="192"/>
      <c r="K210" s="192"/>
      <c r="L210" s="192"/>
      <c r="M210" s="192"/>
      <c r="O210" s="192"/>
      <c r="P210" s="192"/>
      <c r="Q210" s="204"/>
    </row>
    <row r="211" spans="6:17" s="203" customFormat="1">
      <c r="F211" s="192"/>
      <c r="G211" s="192"/>
      <c r="H211" s="192"/>
      <c r="I211" s="192"/>
      <c r="J211" s="192"/>
      <c r="K211" s="192"/>
      <c r="L211" s="192"/>
      <c r="M211" s="192"/>
      <c r="O211" s="192"/>
      <c r="P211" s="192"/>
      <c r="Q211" s="204"/>
    </row>
    <row r="212" spans="6:17" s="203" customFormat="1">
      <c r="F212" s="192"/>
      <c r="G212" s="192"/>
      <c r="H212" s="192"/>
      <c r="I212" s="192"/>
      <c r="J212" s="192"/>
      <c r="K212" s="192"/>
      <c r="L212" s="192"/>
      <c r="M212" s="192"/>
      <c r="O212" s="192"/>
      <c r="P212" s="192"/>
      <c r="Q212" s="204"/>
    </row>
    <row r="213" spans="6:17" s="203" customFormat="1">
      <c r="F213" s="192"/>
      <c r="G213" s="192"/>
      <c r="H213" s="192"/>
      <c r="I213" s="192"/>
      <c r="J213" s="192"/>
      <c r="K213" s="192"/>
      <c r="L213" s="192"/>
      <c r="M213" s="192"/>
      <c r="O213" s="192"/>
      <c r="P213" s="192"/>
      <c r="Q213" s="204"/>
    </row>
    <row r="214" spans="6:17" s="203" customFormat="1">
      <c r="F214" s="192"/>
      <c r="G214" s="192"/>
      <c r="H214" s="192"/>
      <c r="I214" s="192"/>
      <c r="J214" s="192"/>
      <c r="K214" s="192"/>
      <c r="L214" s="192"/>
      <c r="M214" s="192"/>
      <c r="O214" s="192"/>
      <c r="P214" s="192"/>
      <c r="Q214" s="204"/>
    </row>
    <row r="215" spans="6:17" s="203" customFormat="1">
      <c r="F215" s="192"/>
      <c r="G215" s="192"/>
      <c r="H215" s="192"/>
      <c r="I215" s="192"/>
      <c r="J215" s="192"/>
      <c r="K215" s="192"/>
      <c r="L215" s="192"/>
      <c r="M215" s="192"/>
      <c r="O215" s="192"/>
      <c r="P215" s="192"/>
      <c r="Q215" s="204"/>
    </row>
    <row r="216" spans="6:17" s="203" customFormat="1">
      <c r="F216" s="192"/>
      <c r="G216" s="192"/>
      <c r="H216" s="192"/>
      <c r="I216" s="192"/>
      <c r="J216" s="192"/>
      <c r="K216" s="192"/>
      <c r="L216" s="192"/>
      <c r="M216" s="192"/>
      <c r="O216" s="192"/>
      <c r="P216" s="192"/>
      <c r="Q216" s="204"/>
    </row>
    <row r="217" spans="6:17" s="203" customFormat="1">
      <c r="F217" s="192"/>
      <c r="G217" s="192"/>
      <c r="H217" s="192"/>
      <c r="I217" s="192"/>
      <c r="J217" s="192"/>
      <c r="K217" s="192"/>
      <c r="L217" s="192"/>
      <c r="M217" s="192"/>
      <c r="O217" s="192"/>
      <c r="P217" s="192"/>
      <c r="Q217" s="204"/>
    </row>
    <row r="218" spans="6:17" s="203" customFormat="1">
      <c r="F218" s="192"/>
      <c r="G218" s="192"/>
      <c r="H218" s="192"/>
      <c r="I218" s="192"/>
      <c r="J218" s="192"/>
      <c r="K218" s="192"/>
      <c r="L218" s="192"/>
      <c r="M218" s="192"/>
      <c r="O218" s="192"/>
      <c r="P218" s="192"/>
      <c r="Q218" s="204"/>
    </row>
    <row r="219" spans="6:17" s="203" customFormat="1">
      <c r="F219" s="192"/>
      <c r="G219" s="192"/>
      <c r="H219" s="192"/>
      <c r="I219" s="192"/>
      <c r="J219" s="192"/>
      <c r="K219" s="192"/>
      <c r="L219" s="192"/>
      <c r="M219" s="192"/>
      <c r="O219" s="192"/>
      <c r="P219" s="192"/>
      <c r="Q219" s="204"/>
    </row>
    <row r="220" spans="6:17" s="203" customFormat="1">
      <c r="F220" s="192"/>
      <c r="G220" s="192"/>
      <c r="H220" s="192"/>
      <c r="I220" s="192"/>
      <c r="J220" s="192"/>
      <c r="K220" s="192"/>
      <c r="L220" s="192"/>
      <c r="M220" s="192"/>
      <c r="O220" s="192"/>
      <c r="P220" s="192"/>
      <c r="Q220" s="204"/>
    </row>
    <row r="221" spans="6:17" s="203" customFormat="1">
      <c r="F221" s="192"/>
      <c r="G221" s="192"/>
      <c r="H221" s="192"/>
      <c r="I221" s="192"/>
      <c r="J221" s="192"/>
      <c r="K221" s="192"/>
      <c r="L221" s="192"/>
      <c r="M221" s="192"/>
      <c r="O221" s="192"/>
      <c r="P221" s="192"/>
      <c r="Q221" s="204"/>
    </row>
    <row r="222" spans="6:17" s="203" customFormat="1">
      <c r="F222" s="192"/>
      <c r="G222" s="192"/>
      <c r="H222" s="192"/>
      <c r="I222" s="192"/>
      <c r="J222" s="192"/>
      <c r="K222" s="192"/>
      <c r="L222" s="192"/>
      <c r="M222" s="192"/>
      <c r="O222" s="192"/>
      <c r="P222" s="192"/>
      <c r="Q222" s="204"/>
    </row>
    <row r="223" spans="6:17" s="203" customFormat="1">
      <c r="F223" s="192"/>
      <c r="G223" s="192"/>
      <c r="H223" s="192"/>
      <c r="I223" s="192"/>
      <c r="J223" s="192"/>
      <c r="K223" s="192"/>
      <c r="L223" s="192"/>
      <c r="M223" s="192"/>
      <c r="O223" s="192"/>
      <c r="P223" s="192"/>
      <c r="Q223" s="204"/>
    </row>
    <row r="224" spans="6:17" s="203" customFormat="1">
      <c r="F224" s="192"/>
      <c r="G224" s="192"/>
      <c r="H224" s="192"/>
      <c r="I224" s="192"/>
      <c r="J224" s="192"/>
      <c r="K224" s="192"/>
      <c r="L224" s="192"/>
      <c r="M224" s="192"/>
      <c r="O224" s="192"/>
      <c r="P224" s="192"/>
      <c r="Q224" s="204"/>
    </row>
    <row r="225" spans="6:17" s="203" customFormat="1">
      <c r="F225" s="192"/>
      <c r="G225" s="192"/>
      <c r="H225" s="192"/>
      <c r="I225" s="192"/>
      <c r="J225" s="192"/>
      <c r="K225" s="192"/>
      <c r="L225" s="192"/>
      <c r="M225" s="192"/>
      <c r="O225" s="192"/>
      <c r="P225" s="192"/>
      <c r="Q225" s="204"/>
    </row>
    <row r="226" spans="6:17" s="203" customFormat="1">
      <c r="F226" s="192"/>
      <c r="G226" s="192"/>
      <c r="H226" s="192"/>
      <c r="I226" s="192"/>
      <c r="J226" s="192"/>
      <c r="K226" s="192"/>
      <c r="L226" s="192"/>
      <c r="M226" s="192"/>
      <c r="O226" s="192"/>
      <c r="P226" s="192"/>
      <c r="Q226" s="204"/>
    </row>
    <row r="227" spans="6:17" s="203" customFormat="1">
      <c r="F227" s="192"/>
      <c r="G227" s="192"/>
      <c r="H227" s="192"/>
      <c r="I227" s="192"/>
      <c r="J227" s="192"/>
      <c r="K227" s="192"/>
      <c r="L227" s="192"/>
      <c r="M227" s="192"/>
      <c r="O227" s="192"/>
      <c r="P227" s="192"/>
      <c r="Q227" s="204"/>
    </row>
    <row r="228" spans="6:17" s="203" customFormat="1">
      <c r="F228" s="192"/>
      <c r="G228" s="192"/>
      <c r="H228" s="192"/>
      <c r="I228" s="192"/>
      <c r="J228" s="192"/>
      <c r="K228" s="192"/>
      <c r="L228" s="192"/>
      <c r="M228" s="192"/>
      <c r="O228" s="192"/>
      <c r="P228" s="192"/>
      <c r="Q228" s="204"/>
    </row>
    <row r="229" spans="6:17" s="203" customFormat="1">
      <c r="F229" s="192"/>
      <c r="G229" s="192"/>
      <c r="H229" s="192"/>
      <c r="I229" s="192"/>
      <c r="J229" s="192"/>
      <c r="K229" s="192"/>
      <c r="L229" s="192"/>
      <c r="M229" s="192"/>
      <c r="O229" s="192"/>
      <c r="P229" s="192"/>
      <c r="Q229" s="204"/>
    </row>
    <row r="230" spans="6:17" s="203" customFormat="1">
      <c r="F230" s="192"/>
      <c r="G230" s="192"/>
      <c r="H230" s="192"/>
      <c r="I230" s="192"/>
      <c r="J230" s="192"/>
      <c r="K230" s="192"/>
      <c r="L230" s="192"/>
      <c r="M230" s="192"/>
      <c r="O230" s="192"/>
      <c r="P230" s="192"/>
      <c r="Q230" s="204"/>
    </row>
    <row r="231" spans="6:17" s="203" customFormat="1">
      <c r="F231" s="192"/>
      <c r="G231" s="192"/>
      <c r="H231" s="192"/>
      <c r="I231" s="192"/>
      <c r="J231" s="192"/>
      <c r="K231" s="192"/>
      <c r="L231" s="192"/>
      <c r="M231" s="192"/>
      <c r="O231" s="192"/>
      <c r="P231" s="192"/>
      <c r="Q231" s="204"/>
    </row>
    <row r="232" spans="6:17" s="203" customFormat="1">
      <c r="F232" s="192"/>
      <c r="G232" s="192"/>
      <c r="H232" s="192"/>
      <c r="I232" s="192"/>
      <c r="J232" s="192"/>
      <c r="K232" s="192"/>
      <c r="L232" s="192"/>
      <c r="M232" s="192"/>
      <c r="O232" s="192"/>
      <c r="P232" s="192"/>
      <c r="Q232" s="204"/>
    </row>
    <row r="233" spans="6:17" s="203" customFormat="1">
      <c r="F233" s="192"/>
      <c r="G233" s="192"/>
      <c r="H233" s="192"/>
      <c r="I233" s="192"/>
      <c r="J233" s="192"/>
      <c r="K233" s="192"/>
      <c r="L233" s="192"/>
      <c r="M233" s="192"/>
      <c r="O233" s="192"/>
      <c r="P233" s="192"/>
      <c r="Q233" s="204"/>
    </row>
    <row r="234" spans="6:17" s="203" customFormat="1">
      <c r="F234" s="192"/>
      <c r="G234" s="192"/>
      <c r="H234" s="192"/>
      <c r="I234" s="192"/>
      <c r="J234" s="192"/>
      <c r="K234" s="192"/>
      <c r="L234" s="192"/>
      <c r="M234" s="192"/>
      <c r="O234" s="192"/>
      <c r="P234" s="192"/>
      <c r="Q234" s="204"/>
    </row>
    <row r="235" spans="6:17" s="203" customFormat="1">
      <c r="F235" s="192"/>
      <c r="G235" s="192"/>
      <c r="H235" s="192"/>
      <c r="I235" s="192"/>
      <c r="J235" s="192"/>
      <c r="K235" s="192"/>
      <c r="L235" s="192"/>
      <c r="M235" s="192"/>
      <c r="O235" s="192"/>
      <c r="P235" s="192"/>
      <c r="Q235" s="204"/>
    </row>
    <row r="236" spans="6:17" s="203" customFormat="1">
      <c r="F236" s="192"/>
      <c r="G236" s="192"/>
      <c r="H236" s="192"/>
      <c r="I236" s="192"/>
      <c r="J236" s="192"/>
      <c r="K236" s="192"/>
      <c r="L236" s="192"/>
      <c r="M236" s="192"/>
      <c r="O236" s="192"/>
      <c r="P236" s="192"/>
      <c r="Q236" s="204"/>
    </row>
    <row r="237" spans="6:17" s="203" customFormat="1">
      <c r="F237" s="192"/>
      <c r="G237" s="192"/>
      <c r="H237" s="192"/>
      <c r="I237" s="192"/>
      <c r="J237" s="192"/>
      <c r="K237" s="192"/>
      <c r="L237" s="192"/>
      <c r="M237" s="192"/>
      <c r="O237" s="192"/>
      <c r="P237" s="192"/>
      <c r="Q237" s="204"/>
    </row>
    <row r="238" spans="6:17" s="203" customFormat="1">
      <c r="F238" s="192"/>
      <c r="G238" s="192"/>
      <c r="H238" s="192"/>
      <c r="I238" s="192"/>
      <c r="J238" s="192"/>
      <c r="K238" s="192"/>
      <c r="L238" s="192"/>
      <c r="M238" s="192"/>
      <c r="O238" s="192"/>
      <c r="P238" s="192"/>
      <c r="Q238" s="204"/>
    </row>
    <row r="239" spans="6:17" s="203" customFormat="1">
      <c r="F239" s="192"/>
      <c r="G239" s="192"/>
      <c r="H239" s="192"/>
      <c r="I239" s="192"/>
      <c r="J239" s="192"/>
      <c r="K239" s="192"/>
      <c r="L239" s="192"/>
      <c r="M239" s="192"/>
      <c r="O239" s="192"/>
      <c r="P239" s="192"/>
      <c r="Q239" s="204"/>
    </row>
    <row r="240" spans="6:17" s="203" customFormat="1">
      <c r="F240" s="192"/>
      <c r="G240" s="192"/>
      <c r="H240" s="192"/>
      <c r="I240" s="192"/>
      <c r="J240" s="192"/>
      <c r="K240" s="192"/>
      <c r="L240" s="192"/>
      <c r="M240" s="192"/>
      <c r="O240" s="192"/>
      <c r="P240" s="192"/>
      <c r="Q240" s="204"/>
    </row>
    <row r="241" spans="6:17" s="203" customFormat="1">
      <c r="F241" s="192"/>
      <c r="G241" s="192"/>
      <c r="H241" s="192"/>
      <c r="I241" s="192"/>
      <c r="J241" s="192"/>
      <c r="K241" s="192"/>
      <c r="L241" s="192"/>
      <c r="M241" s="192"/>
      <c r="O241" s="192"/>
      <c r="P241" s="192"/>
      <c r="Q241" s="204"/>
    </row>
    <row r="242" spans="6:17" s="203" customFormat="1">
      <c r="F242" s="192"/>
      <c r="G242" s="192"/>
      <c r="H242" s="192"/>
      <c r="I242" s="192"/>
      <c r="J242" s="192"/>
      <c r="K242" s="192"/>
      <c r="L242" s="192"/>
      <c r="M242" s="192"/>
      <c r="O242" s="192"/>
      <c r="P242" s="192"/>
      <c r="Q242" s="204"/>
    </row>
    <row r="243" spans="6:17" s="203" customFormat="1">
      <c r="F243" s="192"/>
      <c r="G243" s="192"/>
      <c r="H243" s="192"/>
      <c r="I243" s="192"/>
      <c r="J243" s="192"/>
      <c r="K243" s="192"/>
      <c r="L243" s="192"/>
      <c r="M243" s="192"/>
      <c r="O243" s="192"/>
      <c r="P243" s="192"/>
      <c r="Q243" s="204"/>
    </row>
    <row r="244" spans="6:17" s="203" customFormat="1">
      <c r="F244" s="192"/>
      <c r="G244" s="192"/>
      <c r="H244" s="192"/>
      <c r="I244" s="192"/>
      <c r="J244" s="192"/>
      <c r="K244" s="192"/>
      <c r="L244" s="192"/>
      <c r="M244" s="192"/>
      <c r="O244" s="192"/>
      <c r="P244" s="192"/>
      <c r="Q244" s="204"/>
    </row>
    <row r="245" spans="6:17" s="203" customFormat="1">
      <c r="F245" s="192"/>
      <c r="G245" s="192"/>
      <c r="H245" s="192"/>
      <c r="I245" s="192"/>
      <c r="J245" s="192"/>
      <c r="K245" s="192"/>
      <c r="L245" s="192"/>
      <c r="M245" s="192"/>
      <c r="O245" s="192"/>
      <c r="P245" s="192"/>
      <c r="Q245" s="204"/>
    </row>
    <row r="246" spans="6:17" s="203" customFormat="1">
      <c r="F246" s="192"/>
      <c r="G246" s="192"/>
      <c r="H246" s="192"/>
      <c r="I246" s="192"/>
      <c r="J246" s="192"/>
      <c r="K246" s="192"/>
      <c r="L246" s="192"/>
      <c r="M246" s="192"/>
      <c r="O246" s="192"/>
      <c r="P246" s="192"/>
      <c r="Q246" s="204"/>
    </row>
    <row r="247" spans="6:17" s="203" customFormat="1">
      <c r="F247" s="192"/>
      <c r="G247" s="192"/>
      <c r="H247" s="192"/>
      <c r="I247" s="192"/>
      <c r="J247" s="192"/>
      <c r="K247" s="192"/>
      <c r="L247" s="192"/>
      <c r="M247" s="192"/>
      <c r="O247" s="192"/>
      <c r="P247" s="192"/>
      <c r="Q247" s="204"/>
    </row>
    <row r="248" spans="6:17" s="203" customFormat="1">
      <c r="F248" s="192"/>
      <c r="G248" s="192"/>
      <c r="H248" s="192"/>
      <c r="I248" s="192"/>
      <c r="J248" s="192"/>
      <c r="K248" s="192"/>
      <c r="L248" s="192"/>
      <c r="M248" s="192"/>
      <c r="O248" s="192"/>
      <c r="P248" s="192"/>
      <c r="Q248" s="204"/>
    </row>
    <row r="249" spans="6:17" s="203" customFormat="1">
      <c r="F249" s="192"/>
      <c r="G249" s="192"/>
      <c r="H249" s="192"/>
      <c r="I249" s="192"/>
      <c r="J249" s="192"/>
      <c r="K249" s="192"/>
      <c r="L249" s="192"/>
      <c r="M249" s="192"/>
      <c r="O249" s="192"/>
      <c r="P249" s="192"/>
      <c r="Q249" s="204"/>
    </row>
    <row r="250" spans="6:17" s="203" customFormat="1">
      <c r="F250" s="192"/>
      <c r="G250" s="192"/>
      <c r="H250" s="192"/>
      <c r="I250" s="192"/>
      <c r="J250" s="192"/>
      <c r="K250" s="192"/>
      <c r="L250" s="192"/>
      <c r="M250" s="192"/>
      <c r="O250" s="192"/>
      <c r="P250" s="192"/>
      <c r="Q250" s="204"/>
    </row>
    <row r="251" spans="6:17" s="203" customFormat="1">
      <c r="F251" s="192"/>
      <c r="G251" s="192"/>
      <c r="H251" s="192"/>
      <c r="I251" s="192"/>
      <c r="J251" s="192"/>
      <c r="K251" s="192"/>
      <c r="L251" s="192"/>
      <c r="M251" s="192"/>
      <c r="O251" s="192"/>
      <c r="P251" s="192"/>
      <c r="Q251" s="204"/>
    </row>
    <row r="252" spans="6:17" s="203" customFormat="1">
      <c r="F252" s="192"/>
      <c r="G252" s="192"/>
      <c r="H252" s="192"/>
      <c r="I252" s="192"/>
      <c r="J252" s="192"/>
      <c r="K252" s="192"/>
      <c r="L252" s="192"/>
      <c r="M252" s="192"/>
      <c r="O252" s="192"/>
      <c r="P252" s="192"/>
      <c r="Q252" s="204"/>
    </row>
    <row r="253" spans="6:17" s="203" customFormat="1">
      <c r="F253" s="192"/>
      <c r="G253" s="192"/>
      <c r="H253" s="192"/>
      <c r="I253" s="192"/>
      <c r="J253" s="192"/>
      <c r="K253" s="192"/>
      <c r="L253" s="192"/>
      <c r="M253" s="192"/>
      <c r="O253" s="192"/>
      <c r="P253" s="192"/>
      <c r="Q253" s="204"/>
    </row>
    <row r="254" spans="6:17" s="203" customFormat="1">
      <c r="F254" s="192"/>
      <c r="G254" s="192"/>
      <c r="H254" s="192"/>
      <c r="I254" s="192"/>
      <c r="J254" s="192"/>
      <c r="K254" s="192"/>
      <c r="L254" s="192"/>
      <c r="M254" s="192"/>
      <c r="O254" s="192"/>
      <c r="P254" s="192"/>
      <c r="Q254" s="204"/>
    </row>
    <row r="255" spans="6:17" s="203" customFormat="1">
      <c r="F255" s="192"/>
      <c r="G255" s="192"/>
      <c r="H255" s="192"/>
      <c r="I255" s="192"/>
      <c r="J255" s="192"/>
      <c r="K255" s="192"/>
      <c r="L255" s="192"/>
      <c r="M255" s="192"/>
      <c r="O255" s="192"/>
      <c r="P255" s="192"/>
      <c r="Q255" s="204"/>
    </row>
    <row r="256" spans="6:17" s="203" customFormat="1">
      <c r="F256" s="192"/>
      <c r="G256" s="192"/>
      <c r="H256" s="192"/>
      <c r="I256" s="192"/>
      <c r="J256" s="192"/>
      <c r="K256" s="192"/>
      <c r="L256" s="192"/>
      <c r="M256" s="192"/>
      <c r="O256" s="192"/>
      <c r="P256" s="192"/>
      <c r="Q256" s="204"/>
    </row>
    <row r="257" spans="6:17" s="203" customFormat="1">
      <c r="F257" s="192"/>
      <c r="G257" s="192"/>
      <c r="H257" s="192"/>
      <c r="I257" s="192"/>
      <c r="J257" s="192"/>
      <c r="K257" s="192"/>
      <c r="L257" s="192"/>
      <c r="M257" s="192"/>
      <c r="O257" s="192"/>
      <c r="P257" s="192"/>
      <c r="Q257" s="204"/>
    </row>
    <row r="258" spans="6:17" s="203" customFormat="1">
      <c r="F258" s="192"/>
      <c r="G258" s="192"/>
      <c r="H258" s="192"/>
      <c r="I258" s="192"/>
      <c r="J258" s="192"/>
      <c r="K258" s="192"/>
      <c r="L258" s="192"/>
      <c r="M258" s="192"/>
      <c r="O258" s="192"/>
      <c r="P258" s="192"/>
      <c r="Q258" s="204"/>
    </row>
    <row r="259" spans="6:17" s="203" customFormat="1">
      <c r="F259" s="192"/>
      <c r="G259" s="192"/>
      <c r="H259" s="192"/>
      <c r="I259" s="192"/>
      <c r="J259" s="192"/>
      <c r="K259" s="192"/>
      <c r="L259" s="192"/>
      <c r="M259" s="192"/>
      <c r="O259" s="192"/>
      <c r="P259" s="192"/>
      <c r="Q259" s="204"/>
    </row>
    <row r="260" spans="6:17" s="203" customFormat="1">
      <c r="F260" s="192"/>
      <c r="G260" s="192"/>
      <c r="H260" s="192"/>
      <c r="I260" s="192"/>
      <c r="J260" s="192"/>
      <c r="K260" s="192"/>
      <c r="L260" s="192"/>
      <c r="M260" s="192"/>
      <c r="O260" s="192"/>
      <c r="P260" s="192"/>
      <c r="Q260" s="204"/>
    </row>
    <row r="261" spans="6:17" s="203" customFormat="1">
      <c r="F261" s="192"/>
      <c r="G261" s="192"/>
      <c r="H261" s="192"/>
      <c r="I261" s="192"/>
      <c r="J261" s="192"/>
      <c r="K261" s="192"/>
      <c r="L261" s="192"/>
      <c r="M261" s="192"/>
      <c r="O261" s="192"/>
      <c r="P261" s="192"/>
      <c r="Q261" s="204"/>
    </row>
    <row r="262" spans="6:17" s="203" customFormat="1">
      <c r="F262" s="192"/>
      <c r="G262" s="192"/>
      <c r="H262" s="192"/>
      <c r="I262" s="192"/>
      <c r="J262" s="192"/>
      <c r="K262" s="192"/>
      <c r="L262" s="192"/>
      <c r="M262" s="192"/>
      <c r="O262" s="192"/>
      <c r="P262" s="192"/>
      <c r="Q262" s="204"/>
    </row>
    <row r="263" spans="6:17" s="203" customFormat="1">
      <c r="F263" s="192"/>
      <c r="G263" s="192"/>
      <c r="H263" s="192"/>
      <c r="I263" s="192"/>
      <c r="J263" s="192"/>
      <c r="K263" s="192"/>
      <c r="L263" s="192"/>
      <c r="M263" s="192"/>
      <c r="O263" s="192"/>
      <c r="P263" s="192"/>
      <c r="Q263" s="204"/>
    </row>
    <row r="264" spans="6:17" s="203" customFormat="1">
      <c r="F264" s="192"/>
      <c r="G264" s="192"/>
      <c r="H264" s="192"/>
      <c r="I264" s="192"/>
      <c r="J264" s="192"/>
      <c r="K264" s="192"/>
      <c r="L264" s="192"/>
      <c r="M264" s="192"/>
      <c r="O264" s="192"/>
      <c r="P264" s="192"/>
      <c r="Q264" s="204"/>
    </row>
    <row r="265" spans="6:17" s="203" customFormat="1">
      <c r="F265" s="192"/>
      <c r="G265" s="192"/>
      <c r="H265" s="192"/>
      <c r="I265" s="192"/>
      <c r="J265" s="192"/>
      <c r="K265" s="192"/>
      <c r="L265" s="192"/>
      <c r="M265" s="192"/>
      <c r="O265" s="192"/>
      <c r="P265" s="192"/>
      <c r="Q265" s="204"/>
    </row>
    <row r="266" spans="6:17" s="203" customFormat="1">
      <c r="F266" s="192"/>
      <c r="G266" s="192"/>
      <c r="H266" s="192"/>
      <c r="I266" s="192"/>
      <c r="J266" s="192"/>
      <c r="K266" s="192"/>
      <c r="L266" s="192"/>
      <c r="M266" s="192"/>
      <c r="O266" s="192"/>
      <c r="P266" s="192"/>
      <c r="Q266" s="204"/>
    </row>
    <row r="267" spans="6:17" s="203" customFormat="1">
      <c r="F267" s="192"/>
      <c r="G267" s="192"/>
      <c r="H267" s="192"/>
      <c r="I267" s="192"/>
      <c r="J267" s="192"/>
      <c r="K267" s="192"/>
      <c r="L267" s="192"/>
      <c r="M267" s="192"/>
      <c r="O267" s="192"/>
      <c r="P267" s="192"/>
      <c r="Q267" s="204"/>
    </row>
    <row r="268" spans="6:17" s="203" customFormat="1">
      <c r="F268" s="192"/>
      <c r="G268" s="192"/>
      <c r="H268" s="192"/>
      <c r="I268" s="192"/>
      <c r="J268" s="192"/>
      <c r="K268" s="192"/>
      <c r="L268" s="192"/>
      <c r="M268" s="192"/>
      <c r="O268" s="192"/>
      <c r="P268" s="192"/>
      <c r="Q268" s="204"/>
    </row>
    <row r="269" spans="6:17" s="203" customFormat="1">
      <c r="F269" s="192"/>
      <c r="G269" s="192"/>
      <c r="H269" s="192"/>
      <c r="I269" s="192"/>
      <c r="J269" s="192"/>
      <c r="K269" s="192"/>
      <c r="L269" s="192"/>
      <c r="M269" s="192"/>
      <c r="O269" s="192"/>
      <c r="P269" s="192"/>
      <c r="Q269" s="204"/>
    </row>
    <row r="270" spans="6:17" s="203" customFormat="1">
      <c r="F270" s="192"/>
      <c r="G270" s="192"/>
      <c r="H270" s="192"/>
      <c r="I270" s="192"/>
      <c r="J270" s="192"/>
      <c r="K270" s="192"/>
      <c r="L270" s="192"/>
      <c r="M270" s="192"/>
      <c r="O270" s="192"/>
      <c r="P270" s="192"/>
      <c r="Q270" s="204"/>
    </row>
    <row r="271" spans="6:17" s="203" customFormat="1">
      <c r="F271" s="192"/>
      <c r="G271" s="192"/>
      <c r="H271" s="192"/>
      <c r="I271" s="192"/>
      <c r="J271" s="192"/>
      <c r="K271" s="192"/>
      <c r="L271" s="192"/>
      <c r="M271" s="192"/>
      <c r="O271" s="192"/>
      <c r="P271" s="192"/>
      <c r="Q271" s="204"/>
    </row>
    <row r="272" spans="6:17" s="203" customFormat="1">
      <c r="F272" s="192"/>
      <c r="G272" s="192"/>
      <c r="H272" s="192"/>
      <c r="I272" s="192"/>
      <c r="J272" s="192"/>
      <c r="K272" s="192"/>
      <c r="L272" s="192"/>
      <c r="M272" s="192"/>
      <c r="O272" s="192"/>
      <c r="P272" s="192"/>
      <c r="Q272" s="204"/>
    </row>
    <row r="273" spans="6:17" s="203" customFormat="1">
      <c r="F273" s="192"/>
      <c r="G273" s="192"/>
      <c r="H273" s="192"/>
      <c r="I273" s="192"/>
      <c r="J273" s="192"/>
      <c r="K273" s="192"/>
      <c r="L273" s="192"/>
      <c r="M273" s="192"/>
      <c r="O273" s="192"/>
      <c r="P273" s="192"/>
      <c r="Q273" s="204"/>
    </row>
    <row r="274" spans="6:17" s="203" customFormat="1">
      <c r="F274" s="192"/>
      <c r="G274" s="192"/>
      <c r="H274" s="192"/>
      <c r="I274" s="192"/>
      <c r="J274" s="192"/>
      <c r="K274" s="192"/>
      <c r="L274" s="192"/>
      <c r="M274" s="192"/>
      <c r="O274" s="192"/>
      <c r="P274" s="192"/>
      <c r="Q274" s="204"/>
    </row>
    <row r="275" spans="6:17" s="203" customFormat="1">
      <c r="F275" s="192"/>
      <c r="G275" s="192"/>
      <c r="H275" s="192"/>
      <c r="I275" s="192"/>
      <c r="J275" s="192"/>
      <c r="K275" s="192"/>
      <c r="L275" s="192"/>
      <c r="M275" s="192"/>
      <c r="O275" s="192"/>
      <c r="P275" s="192"/>
      <c r="Q275" s="204"/>
    </row>
    <row r="276" spans="6:17" s="203" customFormat="1">
      <c r="F276" s="192"/>
      <c r="G276" s="192"/>
      <c r="H276" s="192"/>
      <c r="I276" s="192"/>
      <c r="J276" s="192"/>
      <c r="K276" s="192"/>
      <c r="L276" s="192"/>
      <c r="M276" s="192"/>
      <c r="O276" s="192"/>
      <c r="P276" s="192"/>
      <c r="Q276" s="204"/>
    </row>
    <row r="277" spans="6:17" s="203" customFormat="1">
      <c r="F277" s="192"/>
      <c r="G277" s="192"/>
      <c r="H277" s="192"/>
      <c r="I277" s="192"/>
      <c r="J277" s="192"/>
      <c r="K277" s="192"/>
      <c r="L277" s="192"/>
      <c r="M277" s="192"/>
      <c r="O277" s="192"/>
      <c r="P277" s="192"/>
      <c r="Q277" s="204"/>
    </row>
    <row r="278" spans="6:17" s="203" customFormat="1">
      <c r="F278" s="192"/>
      <c r="G278" s="192"/>
      <c r="H278" s="192"/>
      <c r="I278" s="192"/>
      <c r="J278" s="192"/>
      <c r="K278" s="192"/>
      <c r="L278" s="192"/>
      <c r="M278" s="192"/>
      <c r="O278" s="192"/>
      <c r="P278" s="192"/>
      <c r="Q278" s="204"/>
    </row>
    <row r="279" spans="6:17" s="203" customFormat="1">
      <c r="F279" s="192"/>
      <c r="G279" s="192"/>
      <c r="H279" s="192"/>
      <c r="I279" s="192"/>
      <c r="J279" s="192"/>
      <c r="K279" s="192"/>
      <c r="L279" s="192"/>
      <c r="M279" s="192"/>
      <c r="O279" s="192"/>
      <c r="P279" s="192"/>
      <c r="Q279" s="204"/>
    </row>
    <row r="280" spans="6:17" s="203" customFormat="1">
      <c r="F280" s="192"/>
      <c r="G280" s="192"/>
      <c r="H280" s="192"/>
      <c r="I280" s="192"/>
      <c r="J280" s="192"/>
      <c r="K280" s="192"/>
      <c r="L280" s="192"/>
      <c r="M280" s="192"/>
      <c r="O280" s="192"/>
      <c r="P280" s="192"/>
      <c r="Q280" s="204"/>
    </row>
    <row r="281" spans="6:17" s="203" customFormat="1">
      <c r="F281" s="192"/>
      <c r="G281" s="192"/>
      <c r="H281" s="192"/>
      <c r="I281" s="192"/>
      <c r="J281" s="192"/>
      <c r="K281" s="192"/>
      <c r="L281" s="192"/>
      <c r="M281" s="192"/>
      <c r="O281" s="192"/>
      <c r="P281" s="192"/>
      <c r="Q281" s="204"/>
    </row>
    <row r="282" spans="6:17" s="203" customFormat="1">
      <c r="F282" s="192"/>
      <c r="G282" s="192"/>
      <c r="H282" s="192"/>
      <c r="I282" s="192"/>
      <c r="J282" s="192"/>
      <c r="K282" s="192"/>
      <c r="L282" s="192"/>
      <c r="M282" s="192"/>
      <c r="O282" s="192"/>
      <c r="P282" s="192"/>
      <c r="Q282" s="204"/>
    </row>
    <row r="283" spans="6:17" s="203" customFormat="1">
      <c r="F283" s="192"/>
      <c r="G283" s="192"/>
      <c r="H283" s="192"/>
      <c r="I283" s="192"/>
      <c r="J283" s="192"/>
      <c r="K283" s="192"/>
      <c r="L283" s="192"/>
      <c r="M283" s="192"/>
      <c r="O283" s="192"/>
      <c r="P283" s="192"/>
      <c r="Q283" s="204"/>
    </row>
    <row r="284" spans="6:17" s="203" customFormat="1">
      <c r="F284" s="192"/>
      <c r="G284" s="192"/>
      <c r="H284" s="192"/>
      <c r="I284" s="192"/>
      <c r="J284" s="192"/>
      <c r="K284" s="192"/>
      <c r="L284" s="192"/>
      <c r="M284" s="192"/>
      <c r="O284" s="192"/>
      <c r="P284" s="192"/>
      <c r="Q284" s="204"/>
    </row>
    <row r="285" spans="6:17" s="203" customFormat="1">
      <c r="F285" s="192"/>
      <c r="G285" s="192"/>
      <c r="H285" s="192"/>
      <c r="I285" s="192"/>
      <c r="J285" s="192"/>
      <c r="K285" s="192"/>
      <c r="L285" s="192"/>
      <c r="M285" s="192"/>
      <c r="O285" s="192"/>
      <c r="P285" s="192"/>
      <c r="Q285" s="204"/>
    </row>
    <row r="286" spans="6:17" s="203" customFormat="1">
      <c r="F286" s="192"/>
      <c r="G286" s="192"/>
      <c r="H286" s="192"/>
      <c r="I286" s="192"/>
      <c r="J286" s="192"/>
      <c r="K286" s="192"/>
      <c r="L286" s="192"/>
      <c r="M286" s="192"/>
      <c r="O286" s="192"/>
      <c r="P286" s="192"/>
      <c r="Q286" s="204"/>
    </row>
    <row r="287" spans="6:17" s="203" customFormat="1">
      <c r="F287" s="192"/>
      <c r="G287" s="192"/>
      <c r="H287" s="192"/>
      <c r="I287" s="192"/>
      <c r="J287" s="192"/>
      <c r="K287" s="192"/>
      <c r="L287" s="192"/>
      <c r="M287" s="192"/>
      <c r="O287" s="192"/>
      <c r="P287" s="192"/>
      <c r="Q287" s="204"/>
    </row>
    <row r="288" spans="6:17" s="203" customFormat="1">
      <c r="F288" s="192"/>
      <c r="G288" s="192"/>
      <c r="H288" s="192"/>
      <c r="I288" s="192"/>
      <c r="J288" s="192"/>
      <c r="K288" s="192"/>
      <c r="L288" s="192"/>
      <c r="M288" s="192"/>
      <c r="O288" s="192"/>
      <c r="P288" s="192"/>
      <c r="Q288" s="204"/>
    </row>
    <row r="289" spans="6:17" s="203" customFormat="1">
      <c r="F289" s="192"/>
      <c r="G289" s="192"/>
      <c r="H289" s="192"/>
      <c r="I289" s="192"/>
      <c r="J289" s="192"/>
      <c r="K289" s="192"/>
      <c r="L289" s="192"/>
      <c r="M289" s="192"/>
      <c r="O289" s="192"/>
      <c r="P289" s="192"/>
      <c r="Q289" s="204"/>
    </row>
    <row r="290" spans="6:17" s="203" customFormat="1">
      <c r="F290" s="192"/>
      <c r="G290" s="192"/>
      <c r="H290" s="192"/>
      <c r="I290" s="192"/>
      <c r="J290" s="192"/>
      <c r="K290" s="192"/>
      <c r="L290" s="192"/>
      <c r="M290" s="192"/>
      <c r="O290" s="192"/>
      <c r="P290" s="192"/>
      <c r="Q290" s="204"/>
    </row>
    <row r="291" spans="6:17" s="203" customFormat="1">
      <c r="F291" s="192"/>
      <c r="G291" s="192"/>
      <c r="H291" s="192"/>
      <c r="I291" s="192"/>
      <c r="J291" s="192"/>
      <c r="K291" s="192"/>
      <c r="L291" s="192"/>
      <c r="M291" s="192"/>
      <c r="O291" s="192"/>
      <c r="P291" s="192"/>
      <c r="Q291" s="204"/>
    </row>
    <row r="292" spans="6:17" s="203" customFormat="1">
      <c r="F292" s="192"/>
      <c r="G292" s="192"/>
      <c r="H292" s="192"/>
      <c r="I292" s="192"/>
      <c r="J292" s="192"/>
      <c r="K292" s="192"/>
      <c r="L292" s="192"/>
      <c r="M292" s="192"/>
      <c r="O292" s="192"/>
      <c r="P292" s="192"/>
      <c r="Q292" s="204"/>
    </row>
    <row r="293" spans="6:17" s="203" customFormat="1">
      <c r="F293" s="192"/>
      <c r="G293" s="192"/>
      <c r="H293" s="192"/>
      <c r="I293" s="192"/>
      <c r="J293" s="192"/>
      <c r="K293" s="192"/>
      <c r="L293" s="192"/>
      <c r="M293" s="192"/>
      <c r="O293" s="192"/>
      <c r="P293" s="192"/>
      <c r="Q293" s="204"/>
    </row>
    <row r="294" spans="6:17" s="203" customFormat="1">
      <c r="F294" s="192"/>
      <c r="G294" s="192"/>
      <c r="H294" s="192"/>
      <c r="I294" s="192"/>
      <c r="J294" s="192"/>
      <c r="K294" s="192"/>
      <c r="L294" s="192"/>
      <c r="M294" s="192"/>
      <c r="O294" s="192"/>
      <c r="P294" s="192"/>
      <c r="Q294" s="204"/>
    </row>
    <row r="295" spans="6:17" s="203" customFormat="1">
      <c r="F295" s="192"/>
      <c r="G295" s="192"/>
      <c r="H295" s="192"/>
      <c r="I295" s="192"/>
      <c r="J295" s="192"/>
      <c r="K295" s="192"/>
      <c r="L295" s="192"/>
      <c r="M295" s="192"/>
      <c r="O295" s="192"/>
      <c r="P295" s="192"/>
      <c r="Q295" s="204"/>
    </row>
    <row r="296" spans="6:17" s="203" customFormat="1">
      <c r="F296" s="192"/>
      <c r="G296" s="192"/>
      <c r="H296" s="192"/>
      <c r="I296" s="192"/>
      <c r="J296" s="192"/>
      <c r="K296" s="192"/>
      <c r="L296" s="192"/>
      <c r="M296" s="192"/>
      <c r="O296" s="192"/>
      <c r="P296" s="192"/>
      <c r="Q296" s="204"/>
    </row>
    <row r="297" spans="6:17" s="203" customFormat="1">
      <c r="F297" s="192"/>
      <c r="G297" s="192"/>
      <c r="H297" s="192"/>
      <c r="I297" s="192"/>
      <c r="J297" s="192"/>
      <c r="K297" s="192"/>
      <c r="L297" s="192"/>
      <c r="M297" s="192"/>
      <c r="O297" s="192"/>
      <c r="P297" s="192"/>
      <c r="Q297" s="204"/>
    </row>
    <row r="298" spans="6:17" s="203" customFormat="1">
      <c r="F298" s="192"/>
      <c r="G298" s="192"/>
      <c r="H298" s="192"/>
      <c r="I298" s="192"/>
      <c r="J298" s="192"/>
      <c r="K298" s="192"/>
      <c r="L298" s="192"/>
      <c r="M298" s="192"/>
      <c r="O298" s="192"/>
      <c r="P298" s="192"/>
      <c r="Q298" s="204"/>
    </row>
    <row r="299" spans="6:17" s="203" customFormat="1">
      <c r="F299" s="192"/>
      <c r="G299" s="192"/>
      <c r="H299" s="192"/>
      <c r="I299" s="192"/>
      <c r="J299" s="192"/>
      <c r="K299" s="192"/>
      <c r="L299" s="192"/>
      <c r="M299" s="192"/>
      <c r="O299" s="192"/>
      <c r="P299" s="192"/>
      <c r="Q299" s="204"/>
    </row>
    <row r="300" spans="6:17" s="203" customFormat="1">
      <c r="F300" s="192"/>
      <c r="G300" s="192"/>
      <c r="H300" s="192"/>
      <c r="I300" s="192"/>
      <c r="J300" s="192"/>
      <c r="K300" s="192"/>
      <c r="L300" s="192"/>
      <c r="M300" s="192"/>
      <c r="O300" s="192"/>
      <c r="P300" s="192"/>
      <c r="Q300" s="204"/>
    </row>
    <row r="301" spans="6:17" s="203" customFormat="1">
      <c r="F301" s="192"/>
      <c r="G301" s="192"/>
      <c r="H301" s="192"/>
      <c r="I301" s="192"/>
      <c r="J301" s="192"/>
      <c r="K301" s="192"/>
      <c r="L301" s="192"/>
      <c r="M301" s="192"/>
      <c r="O301" s="192"/>
      <c r="P301" s="192"/>
      <c r="Q301" s="204"/>
    </row>
    <row r="302" spans="6:17" s="203" customFormat="1">
      <c r="F302" s="192"/>
      <c r="G302" s="192"/>
      <c r="H302" s="192"/>
      <c r="I302" s="192"/>
      <c r="J302" s="192"/>
      <c r="K302" s="192"/>
      <c r="L302" s="192"/>
      <c r="M302" s="192"/>
      <c r="O302" s="192"/>
      <c r="P302" s="192"/>
      <c r="Q302" s="204"/>
    </row>
    <row r="303" spans="6:17" s="203" customFormat="1">
      <c r="F303" s="192"/>
      <c r="G303" s="192"/>
      <c r="H303" s="192"/>
      <c r="I303" s="192"/>
      <c r="J303" s="192"/>
      <c r="K303" s="192"/>
      <c r="L303" s="192"/>
      <c r="M303" s="192"/>
      <c r="O303" s="192"/>
      <c r="P303" s="192"/>
      <c r="Q303" s="204"/>
    </row>
    <row r="304" spans="6:17" s="203" customFormat="1">
      <c r="F304" s="192"/>
      <c r="G304" s="192"/>
      <c r="H304" s="192"/>
      <c r="I304" s="192"/>
      <c r="J304" s="192"/>
      <c r="K304" s="192"/>
      <c r="L304" s="192"/>
      <c r="M304" s="192"/>
      <c r="O304" s="192"/>
      <c r="P304" s="192"/>
      <c r="Q304" s="204"/>
    </row>
    <row r="305" spans="6:17" s="203" customFormat="1">
      <c r="F305" s="192"/>
      <c r="G305" s="192"/>
      <c r="H305" s="192"/>
      <c r="I305" s="192"/>
      <c r="J305" s="192"/>
      <c r="K305" s="192"/>
      <c r="L305" s="192"/>
      <c r="M305" s="192"/>
      <c r="O305" s="192"/>
      <c r="P305" s="192"/>
      <c r="Q305" s="204"/>
    </row>
    <row r="306" spans="6:17" s="203" customFormat="1">
      <c r="F306" s="192"/>
      <c r="G306" s="192"/>
      <c r="H306" s="192"/>
      <c r="I306" s="192"/>
      <c r="J306" s="192"/>
      <c r="K306" s="192"/>
      <c r="L306" s="192"/>
      <c r="M306" s="192"/>
      <c r="O306" s="192"/>
      <c r="P306" s="192"/>
      <c r="Q306" s="204"/>
    </row>
    <row r="307" spans="6:17" s="203" customFormat="1">
      <c r="F307" s="192"/>
      <c r="G307" s="192"/>
      <c r="H307" s="192"/>
      <c r="I307" s="192"/>
      <c r="J307" s="192"/>
      <c r="K307" s="192"/>
      <c r="L307" s="192"/>
      <c r="M307" s="192"/>
      <c r="O307" s="192"/>
      <c r="P307" s="192"/>
      <c r="Q307" s="204"/>
    </row>
    <row r="308" spans="6:17" s="203" customFormat="1">
      <c r="F308" s="192"/>
      <c r="G308" s="192"/>
      <c r="H308" s="192"/>
      <c r="I308" s="192"/>
      <c r="J308" s="192"/>
      <c r="K308" s="192"/>
      <c r="L308" s="192"/>
      <c r="M308" s="192"/>
      <c r="O308" s="192"/>
      <c r="P308" s="192"/>
      <c r="Q308" s="204"/>
    </row>
    <row r="309" spans="6:17" s="203" customFormat="1">
      <c r="F309" s="192"/>
      <c r="G309" s="192"/>
      <c r="H309" s="192"/>
      <c r="I309" s="192"/>
      <c r="J309" s="192"/>
      <c r="K309" s="192"/>
      <c r="L309" s="192"/>
      <c r="M309" s="192"/>
      <c r="O309" s="192"/>
      <c r="P309" s="192"/>
      <c r="Q309" s="204"/>
    </row>
    <row r="310" spans="6:17" s="203" customFormat="1">
      <c r="F310" s="192"/>
      <c r="G310" s="192"/>
      <c r="H310" s="192"/>
      <c r="I310" s="192"/>
      <c r="J310" s="192"/>
      <c r="K310" s="192"/>
      <c r="L310" s="192"/>
      <c r="M310" s="192"/>
      <c r="O310" s="192"/>
      <c r="P310" s="192"/>
      <c r="Q310" s="204"/>
    </row>
    <row r="311" spans="6:17" s="203" customFormat="1">
      <c r="F311" s="192"/>
      <c r="G311" s="192"/>
      <c r="H311" s="192"/>
      <c r="I311" s="192"/>
      <c r="J311" s="192"/>
      <c r="K311" s="192"/>
      <c r="L311" s="192"/>
      <c r="M311" s="192"/>
      <c r="O311" s="192"/>
      <c r="P311" s="192"/>
      <c r="Q311" s="204"/>
    </row>
    <row r="312" spans="6:17" s="203" customFormat="1">
      <c r="F312" s="192"/>
      <c r="G312" s="192"/>
      <c r="H312" s="192"/>
      <c r="I312" s="192"/>
      <c r="J312" s="192"/>
      <c r="K312" s="192"/>
      <c r="L312" s="192"/>
      <c r="M312" s="192"/>
      <c r="O312" s="192"/>
      <c r="P312" s="192"/>
      <c r="Q312" s="204"/>
    </row>
    <row r="313" spans="6:17" s="203" customFormat="1">
      <c r="F313" s="192"/>
      <c r="G313" s="192"/>
      <c r="H313" s="192"/>
      <c r="I313" s="192"/>
      <c r="J313" s="192"/>
      <c r="K313" s="192"/>
      <c r="L313" s="192"/>
      <c r="M313" s="192"/>
      <c r="O313" s="192"/>
      <c r="P313" s="192"/>
      <c r="Q313" s="204"/>
    </row>
    <row r="314" spans="6:17" s="203" customFormat="1">
      <c r="F314" s="192"/>
      <c r="G314" s="192"/>
      <c r="H314" s="192"/>
      <c r="I314" s="192"/>
      <c r="J314" s="192"/>
      <c r="K314" s="192"/>
      <c r="L314" s="192"/>
      <c r="M314" s="192"/>
      <c r="O314" s="192"/>
      <c r="P314" s="192"/>
      <c r="Q314" s="204"/>
    </row>
    <row r="315" spans="6:17" s="203" customFormat="1">
      <c r="F315" s="192"/>
      <c r="G315" s="192"/>
      <c r="H315" s="192"/>
      <c r="I315" s="192"/>
      <c r="J315" s="192"/>
      <c r="K315" s="192"/>
      <c r="L315" s="192"/>
      <c r="M315" s="192"/>
      <c r="O315" s="192"/>
      <c r="P315" s="192"/>
      <c r="Q315" s="204"/>
    </row>
    <row r="316" spans="6:17" s="203" customFormat="1">
      <c r="F316" s="192"/>
      <c r="G316" s="192"/>
      <c r="H316" s="192"/>
      <c r="I316" s="192"/>
      <c r="J316" s="192"/>
      <c r="K316" s="192"/>
      <c r="L316" s="192"/>
      <c r="M316" s="192"/>
      <c r="O316" s="192"/>
      <c r="P316" s="192"/>
      <c r="Q316" s="204"/>
    </row>
    <row r="317" spans="6:17" s="203" customFormat="1">
      <c r="F317" s="192"/>
      <c r="G317" s="192"/>
      <c r="H317" s="192"/>
      <c r="I317" s="192"/>
      <c r="J317" s="192"/>
      <c r="K317" s="192"/>
      <c r="L317" s="192"/>
      <c r="M317" s="192"/>
      <c r="O317" s="192"/>
      <c r="P317" s="192"/>
      <c r="Q317" s="204"/>
    </row>
    <row r="318" spans="6:17" s="203" customFormat="1">
      <c r="F318" s="192"/>
      <c r="G318" s="192"/>
      <c r="H318" s="192"/>
      <c r="I318" s="192"/>
      <c r="J318" s="192"/>
      <c r="K318" s="192"/>
      <c r="L318" s="192"/>
      <c r="M318" s="192"/>
      <c r="O318" s="192"/>
      <c r="P318" s="192"/>
      <c r="Q318" s="204"/>
    </row>
    <row r="319" spans="6:17" s="203" customFormat="1">
      <c r="F319" s="192"/>
      <c r="G319" s="192"/>
      <c r="H319" s="192"/>
      <c r="I319" s="192"/>
      <c r="J319" s="192"/>
      <c r="K319" s="192"/>
      <c r="L319" s="192"/>
      <c r="M319" s="192"/>
      <c r="O319" s="192"/>
      <c r="P319" s="192"/>
      <c r="Q319" s="204"/>
    </row>
    <row r="320" spans="6:17" s="203" customFormat="1">
      <c r="F320" s="192"/>
      <c r="G320" s="192"/>
      <c r="H320" s="192"/>
      <c r="I320" s="192"/>
      <c r="J320" s="192"/>
      <c r="K320" s="192"/>
      <c r="L320" s="192"/>
      <c r="M320" s="192"/>
      <c r="O320" s="192"/>
      <c r="P320" s="192"/>
      <c r="Q320" s="204"/>
    </row>
    <row r="321" spans="6:17" s="203" customFormat="1">
      <c r="F321" s="192"/>
      <c r="G321" s="192"/>
      <c r="H321" s="192"/>
      <c r="I321" s="192"/>
      <c r="J321" s="192"/>
      <c r="K321" s="192"/>
      <c r="L321" s="192"/>
      <c r="M321" s="192"/>
      <c r="O321" s="192"/>
      <c r="P321" s="192"/>
      <c r="Q321" s="204"/>
    </row>
    <row r="322" spans="6:17" s="203" customFormat="1">
      <c r="F322" s="192"/>
      <c r="G322" s="192"/>
      <c r="H322" s="192"/>
      <c r="I322" s="192"/>
      <c r="J322" s="192"/>
      <c r="K322" s="192"/>
      <c r="L322" s="192"/>
      <c r="M322" s="192"/>
      <c r="O322" s="192"/>
      <c r="P322" s="192"/>
      <c r="Q322" s="204"/>
    </row>
    <row r="323" spans="6:17" s="203" customFormat="1">
      <c r="F323" s="192"/>
      <c r="G323" s="192"/>
      <c r="H323" s="192"/>
      <c r="I323" s="192"/>
      <c r="J323" s="192"/>
      <c r="K323" s="192"/>
      <c r="L323" s="192"/>
      <c r="M323" s="192"/>
      <c r="O323" s="192"/>
      <c r="P323" s="192"/>
      <c r="Q323" s="204"/>
    </row>
    <row r="324" spans="6:17" s="203" customFormat="1">
      <c r="F324" s="192"/>
      <c r="G324" s="192"/>
      <c r="H324" s="192"/>
      <c r="I324" s="192"/>
      <c r="J324" s="192"/>
      <c r="K324" s="192"/>
      <c r="L324" s="192"/>
      <c r="M324" s="192"/>
      <c r="O324" s="192"/>
      <c r="P324" s="192"/>
      <c r="Q324" s="204"/>
    </row>
    <row r="325" spans="6:17" s="203" customFormat="1">
      <c r="F325" s="192"/>
      <c r="G325" s="192"/>
      <c r="H325" s="192"/>
      <c r="I325" s="192"/>
      <c r="J325" s="192"/>
      <c r="K325" s="192"/>
      <c r="L325" s="192"/>
      <c r="M325" s="192"/>
      <c r="O325" s="192"/>
      <c r="P325" s="192"/>
      <c r="Q325" s="204"/>
    </row>
    <row r="326" spans="6:17" s="203" customFormat="1">
      <c r="F326" s="192"/>
      <c r="G326" s="192"/>
      <c r="H326" s="192"/>
      <c r="I326" s="192"/>
      <c r="J326" s="192"/>
      <c r="K326" s="192"/>
      <c r="L326" s="192"/>
      <c r="M326" s="192"/>
      <c r="O326" s="192"/>
      <c r="P326" s="192"/>
      <c r="Q326" s="204"/>
    </row>
    <row r="327" spans="6:17" s="203" customFormat="1">
      <c r="F327" s="192"/>
      <c r="G327" s="192"/>
      <c r="H327" s="192"/>
      <c r="I327" s="192"/>
      <c r="J327" s="192"/>
      <c r="K327" s="192"/>
      <c r="L327" s="192"/>
      <c r="M327" s="192"/>
      <c r="O327" s="192"/>
      <c r="P327" s="192"/>
      <c r="Q327" s="204"/>
    </row>
    <row r="328" spans="6:17" s="203" customFormat="1">
      <c r="F328" s="192"/>
      <c r="G328" s="192"/>
      <c r="H328" s="192"/>
      <c r="I328" s="192"/>
      <c r="J328" s="192"/>
      <c r="K328" s="192"/>
      <c r="L328" s="192"/>
      <c r="M328" s="192"/>
      <c r="O328" s="192"/>
      <c r="P328" s="192"/>
      <c r="Q328" s="204"/>
    </row>
    <row r="329" spans="6:17" s="203" customFormat="1">
      <c r="F329" s="192"/>
      <c r="G329" s="192"/>
      <c r="H329" s="192"/>
      <c r="I329" s="192"/>
      <c r="J329" s="192"/>
      <c r="K329" s="192"/>
      <c r="L329" s="192"/>
      <c r="M329" s="192"/>
      <c r="O329" s="192"/>
      <c r="P329" s="192"/>
      <c r="Q329" s="204"/>
    </row>
    <row r="330" spans="6:17" s="203" customFormat="1">
      <c r="F330" s="192"/>
      <c r="G330" s="192"/>
      <c r="H330" s="192"/>
      <c r="I330" s="192"/>
      <c r="J330" s="192"/>
      <c r="K330" s="192"/>
      <c r="L330" s="192"/>
      <c r="M330" s="192"/>
      <c r="O330" s="192"/>
      <c r="P330" s="192"/>
      <c r="Q330" s="204"/>
    </row>
    <row r="331" spans="6:17" s="203" customFormat="1">
      <c r="F331" s="192"/>
      <c r="G331" s="192"/>
      <c r="H331" s="192"/>
      <c r="I331" s="192"/>
      <c r="J331" s="192"/>
      <c r="K331" s="192"/>
      <c r="L331" s="192"/>
      <c r="M331" s="192"/>
      <c r="O331" s="192"/>
      <c r="P331" s="192"/>
      <c r="Q331" s="204"/>
    </row>
    <row r="332" spans="6:17" s="203" customFormat="1">
      <c r="F332" s="192"/>
      <c r="G332" s="192"/>
      <c r="H332" s="192"/>
      <c r="I332" s="192"/>
      <c r="J332" s="192"/>
      <c r="K332" s="192"/>
      <c r="L332" s="192"/>
      <c r="M332" s="192"/>
      <c r="O332" s="192"/>
      <c r="P332" s="192"/>
      <c r="Q332" s="204"/>
    </row>
    <row r="333" spans="6:17" s="203" customFormat="1">
      <c r="F333" s="192"/>
      <c r="G333" s="192"/>
      <c r="H333" s="192"/>
      <c r="I333" s="192"/>
      <c r="J333" s="192"/>
      <c r="K333" s="192"/>
      <c r="L333" s="192"/>
      <c r="M333" s="192"/>
      <c r="O333" s="192"/>
      <c r="P333" s="192"/>
      <c r="Q333" s="204"/>
    </row>
    <row r="334" spans="6:17" s="203" customFormat="1">
      <c r="F334" s="192"/>
      <c r="G334" s="192"/>
      <c r="H334" s="192"/>
      <c r="I334" s="192"/>
      <c r="J334" s="192"/>
      <c r="K334" s="192"/>
      <c r="L334" s="192"/>
      <c r="M334" s="192"/>
      <c r="O334" s="192"/>
      <c r="P334" s="192"/>
      <c r="Q334" s="204"/>
    </row>
    <row r="335" spans="6:17" s="203" customFormat="1">
      <c r="F335" s="192"/>
      <c r="G335" s="192"/>
      <c r="H335" s="192"/>
      <c r="I335" s="192"/>
      <c r="J335" s="192"/>
      <c r="K335" s="192"/>
      <c r="L335" s="192"/>
      <c r="M335" s="192"/>
      <c r="O335" s="192"/>
      <c r="P335" s="192"/>
      <c r="Q335" s="204"/>
    </row>
    <row r="336" spans="6:17" s="203" customFormat="1">
      <c r="F336" s="192"/>
      <c r="G336" s="192"/>
      <c r="H336" s="192"/>
      <c r="I336" s="192"/>
      <c r="J336" s="192"/>
      <c r="K336" s="192"/>
      <c r="L336" s="192"/>
      <c r="M336" s="192"/>
      <c r="O336" s="192"/>
      <c r="P336" s="192"/>
      <c r="Q336" s="204"/>
    </row>
    <row r="337" spans="6:17" s="203" customFormat="1">
      <c r="F337" s="192"/>
      <c r="G337" s="192"/>
      <c r="H337" s="192"/>
      <c r="I337" s="192"/>
      <c r="J337" s="192"/>
      <c r="K337" s="192"/>
      <c r="L337" s="192"/>
      <c r="M337" s="192"/>
      <c r="O337" s="192"/>
      <c r="P337" s="192"/>
      <c r="Q337" s="204"/>
    </row>
    <row r="338" spans="6:17" s="203" customFormat="1">
      <c r="F338" s="192"/>
      <c r="G338" s="192"/>
      <c r="H338" s="192"/>
      <c r="I338" s="192"/>
      <c r="J338" s="192"/>
      <c r="K338" s="192"/>
      <c r="L338" s="192"/>
      <c r="M338" s="192"/>
      <c r="O338" s="192"/>
      <c r="P338" s="192"/>
      <c r="Q338" s="204"/>
    </row>
    <row r="339" spans="6:17" s="203" customFormat="1">
      <c r="F339" s="192"/>
      <c r="G339" s="192"/>
      <c r="H339" s="192"/>
      <c r="I339" s="192"/>
      <c r="J339" s="192"/>
      <c r="K339" s="192"/>
      <c r="L339" s="192"/>
      <c r="M339" s="192"/>
      <c r="O339" s="192"/>
      <c r="P339" s="192"/>
      <c r="Q339" s="204"/>
    </row>
    <row r="340" spans="6:17" s="203" customFormat="1">
      <c r="F340" s="192"/>
      <c r="G340" s="192"/>
      <c r="H340" s="192"/>
      <c r="I340" s="192"/>
      <c r="J340" s="192"/>
      <c r="K340" s="192"/>
      <c r="L340" s="192"/>
      <c r="M340" s="192"/>
      <c r="O340" s="192"/>
      <c r="P340" s="192"/>
      <c r="Q340" s="204"/>
    </row>
    <row r="341" spans="6:17" s="203" customFormat="1">
      <c r="F341" s="192"/>
      <c r="G341" s="192"/>
      <c r="H341" s="192"/>
      <c r="I341" s="192"/>
      <c r="J341" s="192"/>
      <c r="K341" s="192"/>
      <c r="L341" s="192"/>
      <c r="M341" s="192"/>
      <c r="O341" s="192"/>
      <c r="P341" s="192"/>
      <c r="Q341" s="204"/>
    </row>
    <row r="342" spans="6:17" s="203" customFormat="1">
      <c r="F342" s="192"/>
      <c r="G342" s="192"/>
      <c r="H342" s="192"/>
      <c r="I342" s="192"/>
      <c r="J342" s="192"/>
      <c r="K342" s="192"/>
      <c r="L342" s="192"/>
      <c r="M342" s="192"/>
      <c r="O342" s="192"/>
      <c r="P342" s="192"/>
      <c r="Q342" s="204"/>
    </row>
    <row r="343" spans="6:17" s="203" customFormat="1">
      <c r="F343" s="192"/>
      <c r="G343" s="192"/>
      <c r="H343" s="192"/>
      <c r="I343" s="192"/>
      <c r="J343" s="192"/>
      <c r="K343" s="192"/>
      <c r="L343" s="192"/>
      <c r="M343" s="192"/>
      <c r="O343" s="192"/>
      <c r="P343" s="192"/>
      <c r="Q343" s="204"/>
    </row>
    <row r="344" spans="6:17" s="203" customFormat="1">
      <c r="F344" s="192"/>
      <c r="G344" s="192"/>
      <c r="H344" s="192"/>
      <c r="I344" s="192"/>
      <c r="J344" s="192"/>
      <c r="K344" s="192"/>
      <c r="L344" s="192"/>
      <c r="M344" s="192"/>
      <c r="O344" s="192"/>
      <c r="P344" s="192"/>
      <c r="Q344" s="204"/>
    </row>
    <row r="345" spans="6:17" s="203" customFormat="1">
      <c r="F345" s="192"/>
      <c r="G345" s="192"/>
      <c r="H345" s="192"/>
      <c r="I345" s="192"/>
      <c r="J345" s="192"/>
      <c r="K345" s="192"/>
      <c r="L345" s="192"/>
      <c r="M345" s="192"/>
      <c r="O345" s="192"/>
      <c r="P345" s="192"/>
      <c r="Q345" s="204"/>
    </row>
    <row r="346" spans="6:17" s="203" customFormat="1">
      <c r="F346" s="192"/>
      <c r="G346" s="192"/>
      <c r="H346" s="192"/>
      <c r="I346" s="192"/>
      <c r="J346" s="192"/>
      <c r="K346" s="192"/>
      <c r="L346" s="192"/>
      <c r="M346" s="192"/>
      <c r="O346" s="192"/>
      <c r="P346" s="192"/>
      <c r="Q346" s="204"/>
    </row>
    <row r="347" spans="6:17" s="203" customFormat="1">
      <c r="F347" s="192"/>
      <c r="G347" s="192"/>
      <c r="H347" s="192"/>
      <c r="I347" s="192"/>
      <c r="J347" s="192"/>
      <c r="K347" s="192"/>
      <c r="L347" s="192"/>
      <c r="M347" s="192"/>
      <c r="O347" s="192"/>
      <c r="P347" s="192"/>
      <c r="Q347" s="204"/>
    </row>
    <row r="348" spans="6:17" s="203" customFormat="1">
      <c r="F348" s="192"/>
      <c r="G348" s="192"/>
      <c r="H348" s="192"/>
      <c r="I348" s="192"/>
      <c r="J348" s="192"/>
      <c r="K348" s="192"/>
      <c r="L348" s="192"/>
      <c r="M348" s="192"/>
      <c r="O348" s="192"/>
      <c r="P348" s="192"/>
      <c r="Q348" s="204"/>
    </row>
    <row r="349" spans="6:17" s="203" customFormat="1">
      <c r="F349" s="192"/>
      <c r="G349" s="192"/>
      <c r="H349" s="192"/>
      <c r="I349" s="192"/>
      <c r="J349" s="192"/>
      <c r="K349" s="192"/>
      <c r="L349" s="192"/>
      <c r="M349" s="192"/>
      <c r="O349" s="192"/>
      <c r="P349" s="192"/>
      <c r="Q349" s="204"/>
    </row>
    <row r="350" spans="6:17" s="203" customFormat="1">
      <c r="F350" s="192"/>
      <c r="G350" s="192"/>
      <c r="H350" s="192"/>
      <c r="I350" s="192"/>
      <c r="J350" s="192"/>
      <c r="K350" s="192"/>
      <c r="L350" s="192"/>
      <c r="M350" s="192"/>
      <c r="O350" s="192"/>
      <c r="P350" s="192"/>
      <c r="Q350" s="204"/>
    </row>
    <row r="351" spans="6:17" s="203" customFormat="1">
      <c r="F351" s="192"/>
      <c r="G351" s="192"/>
      <c r="H351" s="192"/>
      <c r="I351" s="192"/>
      <c r="J351" s="192"/>
      <c r="K351" s="192"/>
      <c r="L351" s="192"/>
      <c r="M351" s="192"/>
      <c r="O351" s="192"/>
      <c r="P351" s="192"/>
      <c r="Q351" s="204"/>
    </row>
    <row r="352" spans="6:17" s="203" customFormat="1">
      <c r="F352" s="192"/>
      <c r="G352" s="192"/>
      <c r="H352" s="192"/>
      <c r="I352" s="192"/>
      <c r="J352" s="192"/>
      <c r="K352" s="192"/>
      <c r="L352" s="192"/>
      <c r="M352" s="192"/>
      <c r="O352" s="192"/>
      <c r="P352" s="192"/>
      <c r="Q352" s="204"/>
    </row>
    <row r="353" spans="6:17" s="203" customFormat="1">
      <c r="F353" s="192"/>
      <c r="G353" s="192"/>
      <c r="H353" s="192"/>
      <c r="I353" s="192"/>
      <c r="J353" s="192"/>
      <c r="K353" s="192"/>
      <c r="L353" s="192"/>
      <c r="M353" s="192"/>
      <c r="O353" s="192"/>
      <c r="P353" s="192"/>
      <c r="Q353" s="204"/>
    </row>
    <row r="354" spans="6:17" s="203" customFormat="1">
      <c r="F354" s="192"/>
      <c r="G354" s="192"/>
      <c r="H354" s="192"/>
      <c r="I354" s="192"/>
      <c r="J354" s="192"/>
      <c r="K354" s="192"/>
      <c r="L354" s="192"/>
      <c r="M354" s="192"/>
      <c r="O354" s="192"/>
      <c r="P354" s="192"/>
      <c r="Q354" s="204"/>
    </row>
    <row r="355" spans="6:17" s="203" customFormat="1">
      <c r="F355" s="192"/>
      <c r="G355" s="192"/>
      <c r="H355" s="192"/>
      <c r="I355" s="192"/>
      <c r="J355" s="192"/>
      <c r="K355" s="192"/>
      <c r="L355" s="192"/>
      <c r="M355" s="192"/>
      <c r="O355" s="192"/>
      <c r="P355" s="192"/>
      <c r="Q355" s="204"/>
    </row>
    <row r="356" spans="6:17" s="203" customFormat="1">
      <c r="F356" s="192"/>
      <c r="G356" s="192"/>
      <c r="H356" s="192"/>
      <c r="I356" s="192"/>
      <c r="J356" s="192"/>
      <c r="K356" s="192"/>
      <c r="L356" s="192"/>
      <c r="M356" s="192"/>
      <c r="O356" s="192"/>
      <c r="P356" s="192"/>
      <c r="Q356" s="204"/>
    </row>
    <row r="357" spans="6:17" s="203" customFormat="1">
      <c r="F357" s="192"/>
      <c r="G357" s="192"/>
      <c r="H357" s="192"/>
      <c r="I357" s="192"/>
      <c r="J357" s="192"/>
      <c r="K357" s="192"/>
      <c r="L357" s="192"/>
      <c r="M357" s="192"/>
      <c r="O357" s="192"/>
      <c r="P357" s="192"/>
      <c r="Q357" s="204"/>
    </row>
    <row r="358" spans="6:17" s="203" customFormat="1">
      <c r="F358" s="192"/>
      <c r="G358" s="192"/>
      <c r="H358" s="192"/>
      <c r="I358" s="192"/>
      <c r="J358" s="192"/>
      <c r="K358" s="192"/>
      <c r="L358" s="192"/>
      <c r="M358" s="192"/>
      <c r="O358" s="192"/>
      <c r="P358" s="192"/>
      <c r="Q358" s="204"/>
    </row>
    <row r="359" spans="6:17" s="203" customFormat="1">
      <c r="F359" s="192"/>
      <c r="G359" s="192"/>
      <c r="H359" s="192"/>
      <c r="I359" s="192"/>
      <c r="J359" s="192"/>
      <c r="K359" s="192"/>
      <c r="L359" s="192"/>
      <c r="M359" s="192"/>
      <c r="O359" s="192"/>
      <c r="P359" s="192"/>
      <c r="Q359" s="204"/>
    </row>
    <row r="360" spans="6:17" s="203" customFormat="1">
      <c r="F360" s="192"/>
      <c r="G360" s="192"/>
      <c r="H360" s="192"/>
      <c r="I360" s="192"/>
      <c r="J360" s="192"/>
      <c r="K360" s="192"/>
      <c r="L360" s="192"/>
      <c r="M360" s="192"/>
      <c r="O360" s="192"/>
      <c r="P360" s="192"/>
      <c r="Q360" s="204"/>
    </row>
    <row r="361" spans="6:17" s="203" customFormat="1">
      <c r="F361" s="192"/>
      <c r="G361" s="192"/>
      <c r="H361" s="192"/>
      <c r="I361" s="192"/>
      <c r="J361" s="192"/>
      <c r="K361" s="192"/>
      <c r="L361" s="192"/>
      <c r="M361" s="192"/>
      <c r="O361" s="192"/>
      <c r="P361" s="192"/>
      <c r="Q361" s="204"/>
    </row>
    <row r="362" spans="6:17" s="203" customFormat="1">
      <c r="F362" s="192"/>
      <c r="G362" s="192"/>
      <c r="H362" s="192"/>
      <c r="I362" s="192"/>
      <c r="J362" s="192"/>
      <c r="K362" s="192"/>
      <c r="L362" s="192"/>
      <c r="M362" s="192"/>
      <c r="O362" s="192"/>
      <c r="P362" s="192"/>
      <c r="Q362" s="204"/>
    </row>
    <row r="363" spans="6:17" s="203" customFormat="1">
      <c r="F363" s="192"/>
      <c r="G363" s="192"/>
      <c r="H363" s="192"/>
      <c r="I363" s="192"/>
      <c r="J363" s="192"/>
      <c r="K363" s="192"/>
      <c r="L363" s="192"/>
      <c r="M363" s="192"/>
      <c r="O363" s="192"/>
      <c r="P363" s="192"/>
      <c r="Q363" s="204"/>
    </row>
    <row r="364" spans="6:17" s="203" customFormat="1">
      <c r="F364" s="192"/>
      <c r="G364" s="192"/>
      <c r="H364" s="192"/>
      <c r="I364" s="192"/>
      <c r="J364" s="192"/>
      <c r="K364" s="192"/>
      <c r="L364" s="192"/>
      <c r="M364" s="192"/>
      <c r="O364" s="192"/>
      <c r="P364" s="192"/>
      <c r="Q364" s="204"/>
    </row>
    <row r="365" spans="6:17" s="203" customFormat="1">
      <c r="F365" s="192"/>
      <c r="G365" s="192"/>
      <c r="H365" s="192"/>
      <c r="I365" s="192"/>
      <c r="J365" s="192"/>
      <c r="K365" s="192"/>
      <c r="L365" s="192"/>
      <c r="M365" s="192"/>
      <c r="O365" s="192"/>
      <c r="P365" s="192"/>
      <c r="Q365" s="204"/>
    </row>
    <row r="366" spans="6:17" s="203" customFormat="1">
      <c r="F366" s="192"/>
      <c r="G366" s="192"/>
      <c r="H366" s="192"/>
      <c r="I366" s="192"/>
      <c r="J366" s="192"/>
      <c r="K366" s="192"/>
      <c r="L366" s="192"/>
      <c r="M366" s="192"/>
      <c r="O366" s="192"/>
      <c r="P366" s="192"/>
      <c r="Q366" s="204"/>
    </row>
    <row r="367" spans="6:17" s="203" customFormat="1">
      <c r="F367" s="192"/>
      <c r="G367" s="192"/>
      <c r="H367" s="192"/>
      <c r="I367" s="192"/>
      <c r="J367" s="192"/>
      <c r="K367" s="192"/>
      <c r="L367" s="192"/>
      <c r="M367" s="192"/>
      <c r="O367" s="192"/>
      <c r="P367" s="192"/>
      <c r="Q367" s="204"/>
    </row>
    <row r="368" spans="6:17" s="203" customFormat="1">
      <c r="F368" s="192"/>
      <c r="G368" s="192"/>
      <c r="H368" s="192"/>
      <c r="I368" s="192"/>
      <c r="J368" s="192"/>
      <c r="K368" s="192"/>
      <c r="L368" s="192"/>
      <c r="M368" s="192"/>
      <c r="O368" s="192"/>
      <c r="P368" s="192"/>
      <c r="Q368" s="204"/>
    </row>
    <row r="369" spans="6:17" s="203" customFormat="1">
      <c r="F369" s="192"/>
      <c r="G369" s="192"/>
      <c r="H369" s="192"/>
      <c r="I369" s="192"/>
      <c r="J369" s="192"/>
      <c r="K369" s="192"/>
      <c r="L369" s="192"/>
      <c r="M369" s="192"/>
      <c r="O369" s="192"/>
      <c r="P369" s="192"/>
      <c r="Q369" s="204"/>
    </row>
    <row r="370" spans="6:17" s="203" customFormat="1">
      <c r="F370" s="192"/>
      <c r="G370" s="192"/>
      <c r="H370" s="192"/>
      <c r="I370" s="192"/>
      <c r="J370" s="192"/>
      <c r="K370" s="192"/>
      <c r="L370" s="192"/>
      <c r="M370" s="192"/>
      <c r="O370" s="192"/>
      <c r="P370" s="192"/>
      <c r="Q370" s="204"/>
    </row>
    <row r="371" spans="6:17" s="203" customFormat="1">
      <c r="F371" s="192"/>
      <c r="G371" s="192"/>
      <c r="H371" s="192"/>
      <c r="I371" s="192"/>
      <c r="J371" s="192"/>
      <c r="K371" s="192"/>
      <c r="L371" s="192"/>
      <c r="M371" s="192"/>
      <c r="O371" s="192"/>
      <c r="P371" s="192"/>
      <c r="Q371" s="204"/>
    </row>
    <row r="372" spans="6:17" s="203" customFormat="1">
      <c r="F372" s="192"/>
      <c r="G372" s="192"/>
      <c r="H372" s="192"/>
      <c r="I372" s="192"/>
      <c r="J372" s="192"/>
      <c r="K372" s="192"/>
      <c r="L372" s="192"/>
      <c r="M372" s="192"/>
      <c r="O372" s="192"/>
      <c r="P372" s="192"/>
      <c r="Q372" s="204"/>
    </row>
    <row r="373" spans="6:17" s="203" customFormat="1">
      <c r="F373" s="192"/>
      <c r="G373" s="192"/>
      <c r="H373" s="192"/>
      <c r="I373" s="192"/>
      <c r="J373" s="192"/>
      <c r="K373" s="192"/>
      <c r="L373" s="192"/>
      <c r="M373" s="192"/>
      <c r="O373" s="192"/>
      <c r="P373" s="192"/>
      <c r="Q373" s="204"/>
    </row>
    <row r="374" spans="6:17" s="203" customFormat="1">
      <c r="F374" s="192"/>
      <c r="G374" s="192"/>
      <c r="H374" s="192"/>
      <c r="I374" s="192"/>
      <c r="J374" s="192"/>
      <c r="K374" s="192"/>
      <c r="L374" s="192"/>
      <c r="M374" s="192"/>
      <c r="O374" s="192"/>
      <c r="P374" s="192"/>
      <c r="Q374" s="204"/>
    </row>
    <row r="375" spans="6:17" s="203" customFormat="1">
      <c r="F375" s="192"/>
      <c r="G375" s="192"/>
      <c r="H375" s="192"/>
      <c r="I375" s="192"/>
      <c r="J375" s="192"/>
      <c r="K375" s="192"/>
      <c r="L375" s="192"/>
      <c r="M375" s="192"/>
      <c r="O375" s="192"/>
      <c r="P375" s="192"/>
      <c r="Q375" s="204"/>
    </row>
    <row r="376" spans="6:17" s="203" customFormat="1">
      <c r="F376" s="192"/>
      <c r="G376" s="192"/>
      <c r="H376" s="192"/>
      <c r="I376" s="192"/>
      <c r="J376" s="192"/>
      <c r="K376" s="192"/>
      <c r="L376" s="192"/>
      <c r="M376" s="192"/>
      <c r="O376" s="192"/>
      <c r="P376" s="192"/>
      <c r="Q376" s="204"/>
    </row>
    <row r="377" spans="6:17" s="203" customFormat="1">
      <c r="F377" s="192"/>
      <c r="G377" s="192"/>
      <c r="H377" s="192"/>
      <c r="I377" s="192"/>
      <c r="J377" s="192"/>
      <c r="K377" s="192"/>
      <c r="L377" s="192"/>
      <c r="M377" s="192"/>
      <c r="O377" s="192"/>
      <c r="P377" s="192"/>
      <c r="Q377" s="204"/>
    </row>
    <row r="378" spans="6:17" s="203" customFormat="1">
      <c r="F378" s="192"/>
      <c r="G378" s="192"/>
      <c r="H378" s="192"/>
      <c r="I378" s="192"/>
      <c r="J378" s="192"/>
      <c r="K378" s="192"/>
      <c r="L378" s="192"/>
      <c r="M378" s="192"/>
      <c r="O378" s="192"/>
      <c r="P378" s="192"/>
      <c r="Q378" s="204"/>
    </row>
    <row r="379" spans="6:17" s="203" customFormat="1">
      <c r="F379" s="192"/>
      <c r="G379" s="192"/>
      <c r="H379" s="192"/>
      <c r="I379" s="192"/>
      <c r="J379" s="192"/>
      <c r="K379" s="192"/>
      <c r="L379" s="192"/>
      <c r="M379" s="192"/>
      <c r="O379" s="192"/>
      <c r="P379" s="192"/>
      <c r="Q379" s="204"/>
    </row>
    <row r="380" spans="6:17" s="203" customFormat="1">
      <c r="F380" s="192"/>
      <c r="G380" s="192"/>
      <c r="H380" s="192"/>
      <c r="I380" s="192"/>
      <c r="J380" s="192"/>
      <c r="K380" s="192"/>
      <c r="L380" s="192"/>
      <c r="M380" s="192"/>
      <c r="O380" s="192"/>
      <c r="P380" s="192"/>
      <c r="Q380" s="204"/>
    </row>
    <row r="381" spans="6:17" s="203" customFormat="1">
      <c r="F381" s="192"/>
      <c r="G381" s="192"/>
      <c r="H381" s="192"/>
      <c r="I381" s="192"/>
      <c r="J381" s="192"/>
      <c r="K381" s="192"/>
      <c r="L381" s="192"/>
      <c r="M381" s="192"/>
      <c r="O381" s="192"/>
      <c r="P381" s="192"/>
      <c r="Q381" s="204"/>
    </row>
    <row r="382" spans="6:17" s="203" customFormat="1">
      <c r="F382" s="192"/>
      <c r="G382" s="192"/>
      <c r="H382" s="192"/>
      <c r="I382" s="192"/>
      <c r="J382" s="192"/>
      <c r="K382" s="192"/>
      <c r="L382" s="192"/>
      <c r="M382" s="192"/>
      <c r="O382" s="192"/>
      <c r="P382" s="192"/>
      <c r="Q382" s="204"/>
    </row>
    <row r="383" spans="6:17" s="203" customFormat="1">
      <c r="F383" s="192"/>
      <c r="G383" s="192"/>
      <c r="H383" s="192"/>
      <c r="I383" s="192"/>
      <c r="J383" s="192"/>
      <c r="K383" s="192"/>
      <c r="L383" s="192"/>
      <c r="M383" s="192"/>
      <c r="O383" s="192"/>
      <c r="P383" s="192"/>
      <c r="Q383" s="204"/>
    </row>
    <row r="384" spans="6:17" s="203" customFormat="1">
      <c r="F384" s="192"/>
      <c r="G384" s="192"/>
      <c r="H384" s="192"/>
      <c r="I384" s="192"/>
      <c r="J384" s="192"/>
      <c r="K384" s="192"/>
      <c r="L384" s="192"/>
      <c r="M384" s="192"/>
      <c r="O384" s="192"/>
      <c r="P384" s="192"/>
      <c r="Q384" s="204"/>
    </row>
    <row r="385" spans="6:17" s="203" customFormat="1">
      <c r="F385" s="192"/>
      <c r="G385" s="192"/>
      <c r="H385" s="192"/>
      <c r="I385" s="192"/>
      <c r="J385" s="192"/>
      <c r="K385" s="192"/>
      <c r="L385" s="192"/>
      <c r="M385" s="192"/>
      <c r="O385" s="192"/>
      <c r="P385" s="192"/>
      <c r="Q385" s="204"/>
    </row>
    <row r="386" spans="6:17" s="203" customFormat="1">
      <c r="F386" s="192"/>
      <c r="G386" s="192"/>
      <c r="H386" s="192"/>
      <c r="I386" s="192"/>
      <c r="J386" s="192"/>
      <c r="K386" s="192"/>
      <c r="L386" s="192"/>
      <c r="M386" s="192"/>
      <c r="O386" s="192"/>
      <c r="P386" s="192"/>
      <c r="Q386" s="204"/>
    </row>
    <row r="387" spans="6:17" s="203" customFormat="1">
      <c r="F387" s="192"/>
      <c r="G387" s="192"/>
      <c r="H387" s="192"/>
      <c r="I387" s="192"/>
      <c r="J387" s="192"/>
      <c r="K387" s="192"/>
      <c r="L387" s="192"/>
      <c r="M387" s="192"/>
      <c r="O387" s="192"/>
      <c r="P387" s="192"/>
      <c r="Q387" s="204"/>
    </row>
    <row r="388" spans="6:17" s="203" customFormat="1">
      <c r="F388" s="192"/>
      <c r="G388" s="192"/>
      <c r="H388" s="192"/>
      <c r="I388" s="192"/>
      <c r="J388" s="192"/>
      <c r="K388" s="192"/>
      <c r="L388" s="192"/>
      <c r="M388" s="192"/>
      <c r="O388" s="192"/>
      <c r="P388" s="192"/>
      <c r="Q388" s="204"/>
    </row>
    <row r="389" spans="6:17" s="203" customFormat="1">
      <c r="F389" s="192"/>
      <c r="G389" s="192"/>
      <c r="H389" s="192"/>
      <c r="I389" s="192"/>
      <c r="J389" s="192"/>
      <c r="K389" s="192"/>
      <c r="L389" s="192"/>
      <c r="M389" s="192"/>
      <c r="O389" s="192"/>
      <c r="P389" s="192"/>
      <c r="Q389" s="204"/>
    </row>
    <row r="390" spans="6:17" s="203" customFormat="1">
      <c r="F390" s="192"/>
      <c r="G390" s="192"/>
      <c r="H390" s="192"/>
      <c r="I390" s="192"/>
      <c r="J390" s="192"/>
      <c r="K390" s="192"/>
      <c r="L390" s="192"/>
      <c r="M390" s="192"/>
      <c r="O390" s="192"/>
      <c r="P390" s="192"/>
      <c r="Q390" s="204"/>
    </row>
    <row r="391" spans="6:17" s="203" customFormat="1">
      <c r="F391" s="192"/>
      <c r="G391" s="192"/>
      <c r="H391" s="192"/>
      <c r="I391" s="192"/>
      <c r="J391" s="192"/>
      <c r="K391" s="192"/>
      <c r="L391" s="192"/>
      <c r="M391" s="192"/>
      <c r="O391" s="192"/>
      <c r="P391" s="192"/>
      <c r="Q391" s="204"/>
    </row>
    <row r="392" spans="6:17" s="203" customFormat="1">
      <c r="F392" s="192"/>
      <c r="G392" s="192"/>
      <c r="H392" s="192"/>
      <c r="I392" s="192"/>
      <c r="J392" s="192"/>
      <c r="K392" s="192"/>
      <c r="L392" s="192"/>
      <c r="M392" s="192"/>
      <c r="O392" s="192"/>
      <c r="P392" s="192"/>
      <c r="Q392" s="204"/>
    </row>
    <row r="393" spans="6:17" s="203" customFormat="1">
      <c r="F393" s="192"/>
      <c r="G393" s="192"/>
      <c r="H393" s="192"/>
      <c r="I393" s="192"/>
      <c r="J393" s="192"/>
      <c r="K393" s="192"/>
      <c r="L393" s="192"/>
      <c r="M393" s="192"/>
      <c r="O393" s="192"/>
      <c r="P393" s="192"/>
      <c r="Q393" s="204"/>
    </row>
    <row r="394" spans="6:17" s="203" customFormat="1">
      <c r="F394" s="192"/>
      <c r="G394" s="192"/>
      <c r="H394" s="192"/>
      <c r="I394" s="192"/>
      <c r="J394" s="192"/>
      <c r="K394" s="192"/>
      <c r="L394" s="192"/>
      <c r="M394" s="192"/>
      <c r="O394" s="192"/>
      <c r="P394" s="192"/>
      <c r="Q394" s="204"/>
    </row>
    <row r="395" spans="6:17" s="203" customFormat="1">
      <c r="F395" s="192"/>
      <c r="G395" s="192"/>
      <c r="H395" s="192"/>
      <c r="I395" s="192"/>
      <c r="J395" s="192"/>
      <c r="K395" s="192"/>
      <c r="L395" s="192"/>
      <c r="M395" s="192"/>
      <c r="O395" s="192"/>
      <c r="P395" s="192"/>
      <c r="Q395" s="204"/>
    </row>
    <row r="396" spans="6:17" s="203" customFormat="1">
      <c r="F396" s="192"/>
      <c r="G396" s="192"/>
      <c r="H396" s="192"/>
      <c r="I396" s="192"/>
      <c r="J396" s="192"/>
      <c r="K396" s="192"/>
      <c r="L396" s="192"/>
      <c r="M396" s="192"/>
      <c r="O396" s="192"/>
      <c r="P396" s="192"/>
      <c r="Q396" s="204"/>
    </row>
    <row r="397" spans="6:17" s="203" customFormat="1">
      <c r="F397" s="192"/>
      <c r="G397" s="192"/>
      <c r="H397" s="192"/>
      <c r="I397" s="192"/>
      <c r="J397" s="192"/>
      <c r="K397" s="192"/>
      <c r="L397" s="192"/>
      <c r="M397" s="192"/>
      <c r="O397" s="192"/>
      <c r="P397" s="192"/>
      <c r="Q397" s="204"/>
    </row>
    <row r="398" spans="6:17" s="203" customFormat="1">
      <c r="F398" s="192"/>
      <c r="G398" s="192"/>
      <c r="H398" s="192"/>
      <c r="I398" s="192"/>
      <c r="J398" s="192"/>
      <c r="K398" s="192"/>
      <c r="L398" s="192"/>
      <c r="M398" s="192"/>
      <c r="O398" s="192"/>
      <c r="P398" s="192"/>
      <c r="Q398" s="204"/>
    </row>
    <row r="399" spans="6:17" s="203" customFormat="1">
      <c r="F399" s="192"/>
      <c r="G399" s="192"/>
      <c r="H399" s="192"/>
      <c r="I399" s="192"/>
      <c r="J399" s="192"/>
      <c r="K399" s="192"/>
      <c r="L399" s="192"/>
      <c r="M399" s="192"/>
      <c r="O399" s="192"/>
      <c r="P399" s="192"/>
      <c r="Q399" s="204"/>
    </row>
    <row r="400" spans="6:17" s="203" customFormat="1">
      <c r="F400" s="192"/>
      <c r="G400" s="192"/>
      <c r="H400" s="192"/>
      <c r="I400" s="192"/>
      <c r="J400" s="192"/>
      <c r="K400" s="192"/>
      <c r="L400" s="192"/>
      <c r="M400" s="192"/>
      <c r="O400" s="192"/>
      <c r="P400" s="192"/>
      <c r="Q400" s="204"/>
    </row>
    <row r="401" spans="6:17" s="203" customFormat="1">
      <c r="F401" s="192"/>
      <c r="G401" s="192"/>
      <c r="H401" s="192"/>
      <c r="I401" s="192"/>
      <c r="J401" s="192"/>
      <c r="K401" s="192"/>
      <c r="L401" s="192"/>
      <c r="M401" s="192"/>
      <c r="O401" s="192"/>
      <c r="P401" s="192"/>
      <c r="Q401" s="204"/>
    </row>
    <row r="402" spans="6:17" s="203" customFormat="1">
      <c r="F402" s="192"/>
      <c r="G402" s="192"/>
      <c r="H402" s="192"/>
      <c r="I402" s="192"/>
      <c r="J402" s="192"/>
      <c r="K402" s="192"/>
      <c r="L402" s="192"/>
      <c r="M402" s="192"/>
      <c r="O402" s="192"/>
      <c r="P402" s="192"/>
      <c r="Q402" s="204"/>
    </row>
    <row r="403" spans="6:17" s="203" customFormat="1">
      <c r="F403" s="192"/>
      <c r="G403" s="192"/>
      <c r="H403" s="192"/>
      <c r="I403" s="192"/>
      <c r="J403" s="192"/>
      <c r="K403" s="192"/>
      <c r="L403" s="192"/>
      <c r="M403" s="192"/>
      <c r="O403" s="192"/>
      <c r="P403" s="192"/>
      <c r="Q403" s="204"/>
    </row>
    <row r="404" spans="6:17" s="203" customFormat="1">
      <c r="F404" s="192"/>
      <c r="G404" s="192"/>
      <c r="H404" s="192"/>
      <c r="I404" s="192"/>
      <c r="J404" s="192"/>
      <c r="K404" s="192"/>
      <c r="L404" s="192"/>
      <c r="M404" s="192"/>
      <c r="O404" s="192"/>
      <c r="P404" s="192"/>
      <c r="Q404" s="204"/>
    </row>
    <row r="405" spans="6:17" s="203" customFormat="1">
      <c r="F405" s="192"/>
      <c r="G405" s="192"/>
      <c r="H405" s="192"/>
      <c r="I405" s="192"/>
      <c r="J405" s="192"/>
      <c r="K405" s="192"/>
      <c r="L405" s="192"/>
      <c r="M405" s="192"/>
      <c r="O405" s="192"/>
      <c r="P405" s="192"/>
      <c r="Q405" s="204"/>
    </row>
    <row r="406" spans="6:17" s="203" customFormat="1">
      <c r="F406" s="192"/>
      <c r="G406" s="192"/>
      <c r="H406" s="192"/>
      <c r="I406" s="192"/>
      <c r="J406" s="192"/>
      <c r="K406" s="192"/>
      <c r="L406" s="192"/>
      <c r="M406" s="192"/>
      <c r="O406" s="192"/>
      <c r="P406" s="192"/>
      <c r="Q406" s="204"/>
    </row>
    <row r="407" spans="6:17" s="203" customFormat="1">
      <c r="F407" s="192"/>
      <c r="G407" s="192"/>
      <c r="H407" s="192"/>
      <c r="I407" s="192"/>
      <c r="J407" s="192"/>
      <c r="K407" s="192"/>
      <c r="L407" s="192"/>
      <c r="M407" s="192"/>
      <c r="O407" s="192"/>
      <c r="P407" s="192"/>
      <c r="Q407" s="204"/>
    </row>
    <row r="408" spans="6:17" s="203" customFormat="1">
      <c r="F408" s="192"/>
      <c r="G408" s="192"/>
      <c r="H408" s="192"/>
      <c r="I408" s="192"/>
      <c r="J408" s="192"/>
      <c r="K408" s="192"/>
      <c r="L408" s="192"/>
      <c r="M408" s="192"/>
      <c r="O408" s="192"/>
      <c r="P408" s="192"/>
      <c r="Q408" s="204"/>
    </row>
    <row r="409" spans="6:17" s="203" customFormat="1">
      <c r="F409" s="192"/>
      <c r="G409" s="192"/>
      <c r="H409" s="192"/>
      <c r="I409" s="192"/>
      <c r="J409" s="192"/>
      <c r="K409" s="192"/>
      <c r="L409" s="192"/>
      <c r="M409" s="192"/>
      <c r="O409" s="192"/>
      <c r="P409" s="192"/>
      <c r="Q409" s="204"/>
    </row>
    <row r="410" spans="6:17" s="203" customFormat="1">
      <c r="F410" s="192"/>
      <c r="G410" s="192"/>
      <c r="H410" s="192"/>
      <c r="I410" s="192"/>
      <c r="J410" s="192"/>
      <c r="K410" s="192"/>
      <c r="L410" s="192"/>
      <c r="M410" s="192"/>
      <c r="O410" s="192"/>
      <c r="P410" s="192"/>
      <c r="Q410" s="204"/>
    </row>
    <row r="411" spans="6:17" s="203" customFormat="1">
      <c r="F411" s="192"/>
      <c r="G411" s="192"/>
      <c r="H411" s="192"/>
      <c r="I411" s="192"/>
      <c r="J411" s="192"/>
      <c r="K411" s="192"/>
      <c r="L411" s="192"/>
      <c r="M411" s="192"/>
      <c r="O411" s="192"/>
      <c r="P411" s="192"/>
      <c r="Q411" s="204"/>
    </row>
    <row r="412" spans="6:17" s="203" customFormat="1">
      <c r="F412" s="192"/>
      <c r="G412" s="192"/>
      <c r="H412" s="192"/>
      <c r="I412" s="192"/>
      <c r="J412" s="192"/>
      <c r="K412" s="192"/>
      <c r="L412" s="192"/>
      <c r="M412" s="192"/>
      <c r="O412" s="192"/>
      <c r="P412" s="192"/>
      <c r="Q412" s="204"/>
    </row>
    <row r="413" spans="6:17" s="203" customFormat="1">
      <c r="F413" s="192"/>
      <c r="G413" s="192"/>
      <c r="H413" s="192"/>
      <c r="I413" s="192"/>
      <c r="J413" s="192"/>
      <c r="K413" s="192"/>
      <c r="L413" s="192"/>
      <c r="M413" s="192"/>
      <c r="O413" s="192"/>
      <c r="P413" s="192"/>
      <c r="Q413" s="204"/>
    </row>
    <row r="414" spans="6:17" s="203" customFormat="1">
      <c r="F414" s="192"/>
      <c r="G414" s="192"/>
      <c r="H414" s="192"/>
      <c r="I414" s="192"/>
      <c r="J414" s="192"/>
      <c r="K414" s="192"/>
      <c r="L414" s="192"/>
      <c r="M414" s="192"/>
      <c r="O414" s="192"/>
      <c r="P414" s="192"/>
      <c r="Q414" s="204"/>
    </row>
    <row r="415" spans="6:17" s="203" customFormat="1">
      <c r="F415" s="192"/>
      <c r="G415" s="192"/>
      <c r="H415" s="192"/>
      <c r="I415" s="192"/>
      <c r="J415" s="192"/>
      <c r="K415" s="192"/>
      <c r="L415" s="192"/>
      <c r="M415" s="192"/>
      <c r="O415" s="192"/>
      <c r="P415" s="192"/>
      <c r="Q415" s="204"/>
    </row>
    <row r="416" spans="6:17" s="203" customFormat="1">
      <c r="F416" s="192"/>
      <c r="G416" s="192"/>
      <c r="H416" s="192"/>
      <c r="I416" s="192"/>
      <c r="J416" s="192"/>
      <c r="K416" s="192"/>
      <c r="L416" s="192"/>
      <c r="M416" s="192"/>
      <c r="O416" s="192"/>
      <c r="P416" s="192"/>
      <c r="Q416" s="204"/>
    </row>
    <row r="417" spans="6:17" s="203" customFormat="1">
      <c r="F417" s="192"/>
      <c r="G417" s="192"/>
      <c r="H417" s="192"/>
      <c r="I417" s="192"/>
      <c r="J417" s="192"/>
      <c r="K417" s="192"/>
      <c r="L417" s="192"/>
      <c r="M417" s="192"/>
      <c r="O417" s="192"/>
      <c r="P417" s="192"/>
      <c r="Q417" s="204"/>
    </row>
    <row r="418" spans="6:17" s="203" customFormat="1">
      <c r="F418" s="192"/>
      <c r="G418" s="192"/>
      <c r="H418" s="192"/>
      <c r="I418" s="192"/>
      <c r="J418" s="192"/>
      <c r="K418" s="192"/>
      <c r="L418" s="192"/>
      <c r="M418" s="192"/>
      <c r="O418" s="192"/>
      <c r="P418" s="192"/>
      <c r="Q418" s="204"/>
    </row>
    <row r="419" spans="6:17" s="203" customFormat="1">
      <c r="F419" s="192"/>
      <c r="G419" s="192"/>
      <c r="H419" s="192"/>
      <c r="I419" s="192"/>
      <c r="J419" s="192"/>
      <c r="K419" s="192"/>
      <c r="L419" s="192"/>
      <c r="M419" s="192"/>
      <c r="O419" s="192"/>
      <c r="P419" s="192"/>
      <c r="Q419" s="204"/>
    </row>
    <row r="420" spans="6:17" s="203" customFormat="1">
      <c r="F420" s="192"/>
      <c r="G420" s="192"/>
      <c r="H420" s="192"/>
      <c r="I420" s="192"/>
      <c r="J420" s="192"/>
      <c r="K420" s="192"/>
      <c r="L420" s="192"/>
      <c r="M420" s="192"/>
      <c r="O420" s="192"/>
      <c r="P420" s="192"/>
      <c r="Q420" s="204"/>
    </row>
    <row r="421" spans="6:17" s="203" customFormat="1">
      <c r="F421" s="192"/>
      <c r="G421" s="192"/>
      <c r="H421" s="192"/>
      <c r="I421" s="192"/>
      <c r="J421" s="192"/>
      <c r="K421" s="192"/>
      <c r="L421" s="192"/>
      <c r="M421" s="192"/>
      <c r="O421" s="192"/>
      <c r="P421" s="192"/>
      <c r="Q421" s="204"/>
    </row>
    <row r="422" spans="6:17" s="203" customFormat="1">
      <c r="F422" s="192"/>
      <c r="G422" s="192"/>
      <c r="H422" s="192"/>
      <c r="I422" s="192"/>
      <c r="J422" s="192"/>
      <c r="K422" s="192"/>
      <c r="L422" s="192"/>
      <c r="M422" s="192"/>
      <c r="O422" s="192"/>
      <c r="P422" s="192"/>
      <c r="Q422" s="204"/>
    </row>
    <row r="423" spans="6:17" s="203" customFormat="1">
      <c r="F423" s="192"/>
      <c r="G423" s="192"/>
      <c r="H423" s="192"/>
      <c r="I423" s="192"/>
      <c r="J423" s="192"/>
      <c r="K423" s="192"/>
      <c r="L423" s="192"/>
      <c r="M423" s="192"/>
      <c r="O423" s="192"/>
      <c r="P423" s="192"/>
      <c r="Q423" s="204"/>
    </row>
    <row r="424" spans="6:17" s="203" customFormat="1">
      <c r="F424" s="192"/>
      <c r="G424" s="192"/>
      <c r="H424" s="192"/>
      <c r="I424" s="192"/>
      <c r="J424" s="192"/>
      <c r="K424" s="192"/>
      <c r="L424" s="192"/>
      <c r="M424" s="192"/>
      <c r="O424" s="192"/>
      <c r="P424" s="192"/>
      <c r="Q424" s="204"/>
    </row>
    <row r="425" spans="6:17" s="203" customFormat="1">
      <c r="F425" s="192"/>
      <c r="G425" s="192"/>
      <c r="H425" s="192"/>
      <c r="I425" s="192"/>
      <c r="J425" s="192"/>
      <c r="K425" s="192"/>
      <c r="L425" s="192"/>
      <c r="M425" s="192"/>
      <c r="O425" s="192"/>
      <c r="P425" s="192"/>
      <c r="Q425" s="204"/>
    </row>
    <row r="426" spans="6:17" s="203" customFormat="1">
      <c r="F426" s="192"/>
      <c r="G426" s="192"/>
      <c r="H426" s="192"/>
      <c r="I426" s="192"/>
      <c r="J426" s="192"/>
      <c r="K426" s="192"/>
      <c r="L426" s="192"/>
      <c r="M426" s="192"/>
      <c r="O426" s="192"/>
      <c r="P426" s="192"/>
      <c r="Q426" s="204"/>
    </row>
    <row r="427" spans="6:17" s="203" customFormat="1">
      <c r="F427" s="192"/>
      <c r="G427" s="192"/>
      <c r="H427" s="192"/>
      <c r="I427" s="192"/>
      <c r="J427" s="192"/>
      <c r="K427" s="192"/>
      <c r="L427" s="192"/>
      <c r="M427" s="192"/>
      <c r="O427" s="192"/>
      <c r="P427" s="192"/>
      <c r="Q427" s="204"/>
    </row>
    <row r="428" spans="6:17" s="203" customFormat="1">
      <c r="F428" s="192"/>
      <c r="G428" s="192"/>
      <c r="H428" s="192"/>
      <c r="I428" s="192"/>
      <c r="J428" s="192"/>
      <c r="K428" s="192"/>
      <c r="L428" s="192"/>
      <c r="M428" s="192"/>
      <c r="O428" s="192"/>
      <c r="P428" s="192"/>
      <c r="Q428" s="204"/>
    </row>
    <row r="429" spans="6:17" s="203" customFormat="1">
      <c r="F429" s="192"/>
      <c r="G429" s="192"/>
      <c r="H429" s="192"/>
      <c r="I429" s="192"/>
      <c r="J429" s="192"/>
      <c r="K429" s="192"/>
      <c r="L429" s="192"/>
      <c r="M429" s="192"/>
      <c r="O429" s="192"/>
      <c r="P429" s="192"/>
      <c r="Q429" s="204"/>
    </row>
    <row r="430" spans="6:17" s="203" customFormat="1">
      <c r="F430" s="192"/>
      <c r="G430" s="192"/>
      <c r="H430" s="192"/>
      <c r="I430" s="192"/>
      <c r="J430" s="192"/>
      <c r="K430" s="192"/>
      <c r="L430" s="192"/>
      <c r="M430" s="192"/>
      <c r="O430" s="192"/>
      <c r="P430" s="192"/>
      <c r="Q430" s="204"/>
    </row>
    <row r="431" spans="6:17" s="203" customFormat="1">
      <c r="F431" s="192"/>
      <c r="G431" s="192"/>
      <c r="H431" s="192"/>
      <c r="I431" s="192"/>
      <c r="J431" s="192"/>
      <c r="K431" s="192"/>
      <c r="L431" s="192"/>
      <c r="M431" s="192"/>
      <c r="O431" s="192"/>
      <c r="P431" s="192"/>
      <c r="Q431" s="204"/>
    </row>
    <row r="432" spans="6:17" s="203" customFormat="1">
      <c r="F432" s="192"/>
      <c r="G432" s="192"/>
      <c r="H432" s="192"/>
      <c r="I432" s="192"/>
      <c r="J432" s="192"/>
      <c r="K432" s="192"/>
      <c r="L432" s="192"/>
      <c r="M432" s="192"/>
      <c r="O432" s="192"/>
      <c r="P432" s="192"/>
      <c r="Q432" s="204"/>
    </row>
    <row r="433" spans="6:17" s="203" customFormat="1">
      <c r="F433" s="192"/>
      <c r="G433" s="192"/>
      <c r="H433" s="192"/>
      <c r="I433" s="192"/>
      <c r="J433" s="192"/>
      <c r="K433" s="192"/>
      <c r="L433" s="192"/>
      <c r="M433" s="192"/>
      <c r="O433" s="192"/>
      <c r="P433" s="192"/>
      <c r="Q433" s="204"/>
    </row>
    <row r="434" spans="6:17" s="203" customFormat="1">
      <c r="F434" s="192"/>
      <c r="G434" s="192"/>
      <c r="H434" s="192"/>
      <c r="I434" s="192"/>
      <c r="J434" s="192"/>
      <c r="K434" s="192"/>
      <c r="L434" s="192"/>
      <c r="M434" s="192"/>
      <c r="O434" s="192"/>
      <c r="P434" s="192"/>
      <c r="Q434" s="204"/>
    </row>
    <row r="435" spans="6:17" s="203" customFormat="1">
      <c r="F435" s="192"/>
      <c r="G435" s="192"/>
      <c r="H435" s="192"/>
      <c r="I435" s="192"/>
      <c r="J435" s="192"/>
      <c r="K435" s="192"/>
      <c r="L435" s="192"/>
      <c r="M435" s="192"/>
      <c r="O435" s="192"/>
      <c r="P435" s="192"/>
      <c r="Q435" s="204"/>
    </row>
    <row r="436" spans="6:17" s="203" customFormat="1">
      <c r="F436" s="192"/>
      <c r="G436" s="192"/>
      <c r="H436" s="192"/>
      <c r="I436" s="192"/>
      <c r="J436" s="192"/>
      <c r="K436" s="192"/>
      <c r="L436" s="192"/>
      <c r="M436" s="192"/>
      <c r="O436" s="192"/>
      <c r="P436" s="192"/>
      <c r="Q436" s="204"/>
    </row>
    <row r="437" spans="6:17" s="203" customFormat="1">
      <c r="F437" s="192"/>
      <c r="G437" s="192"/>
      <c r="H437" s="192"/>
      <c r="I437" s="192"/>
      <c r="J437" s="192"/>
      <c r="K437" s="192"/>
      <c r="L437" s="192"/>
      <c r="M437" s="192"/>
      <c r="O437" s="192"/>
      <c r="P437" s="192"/>
      <c r="Q437" s="204"/>
    </row>
    <row r="438" spans="6:17" s="203" customFormat="1">
      <c r="F438" s="192"/>
      <c r="G438" s="192"/>
      <c r="H438" s="192"/>
      <c r="I438" s="192"/>
      <c r="J438" s="192"/>
      <c r="K438" s="192"/>
      <c r="L438" s="192"/>
      <c r="M438" s="192"/>
      <c r="O438" s="192"/>
      <c r="P438" s="192"/>
      <c r="Q438" s="204"/>
    </row>
    <row r="439" spans="6:17" s="203" customFormat="1">
      <c r="F439" s="192"/>
      <c r="G439" s="192"/>
      <c r="H439" s="192"/>
      <c r="I439" s="192"/>
      <c r="J439" s="192"/>
      <c r="K439" s="192"/>
      <c r="L439" s="192"/>
      <c r="M439" s="192"/>
      <c r="O439" s="192"/>
      <c r="P439" s="192"/>
      <c r="Q439" s="204"/>
    </row>
    <row r="440" spans="6:17" s="203" customFormat="1">
      <c r="F440" s="192"/>
      <c r="G440" s="192"/>
      <c r="H440" s="192"/>
      <c r="I440" s="192"/>
      <c r="J440" s="192"/>
      <c r="K440" s="192"/>
      <c r="L440" s="192"/>
      <c r="M440" s="192"/>
      <c r="O440" s="192"/>
      <c r="P440" s="192"/>
      <c r="Q440" s="204"/>
    </row>
    <row r="441" spans="6:17" s="203" customFormat="1">
      <c r="F441" s="192"/>
      <c r="G441" s="192"/>
      <c r="H441" s="192"/>
      <c r="I441" s="192"/>
      <c r="J441" s="192"/>
      <c r="K441" s="192"/>
      <c r="L441" s="192"/>
      <c r="M441" s="192"/>
      <c r="O441" s="192"/>
      <c r="P441" s="192"/>
      <c r="Q441" s="204"/>
    </row>
    <row r="442" spans="6:17" s="203" customFormat="1">
      <c r="F442" s="192"/>
      <c r="G442" s="192"/>
      <c r="H442" s="192"/>
      <c r="I442" s="192"/>
      <c r="J442" s="192"/>
      <c r="K442" s="192"/>
      <c r="L442" s="192"/>
      <c r="M442" s="192"/>
      <c r="O442" s="192"/>
      <c r="P442" s="192"/>
      <c r="Q442" s="204"/>
    </row>
    <row r="443" spans="6:17" s="203" customFormat="1">
      <c r="F443" s="192"/>
      <c r="G443" s="192"/>
      <c r="H443" s="192"/>
      <c r="I443" s="192"/>
      <c r="J443" s="192"/>
      <c r="K443" s="192"/>
      <c r="L443" s="192"/>
      <c r="M443" s="192"/>
      <c r="O443" s="192"/>
      <c r="P443" s="192"/>
      <c r="Q443" s="204"/>
    </row>
    <row r="444" spans="6:17" s="203" customFormat="1">
      <c r="F444" s="192"/>
      <c r="G444" s="192"/>
      <c r="H444" s="192"/>
      <c r="I444" s="192"/>
      <c r="J444" s="192"/>
      <c r="K444" s="192"/>
      <c r="L444" s="192"/>
      <c r="M444" s="192"/>
      <c r="O444" s="192"/>
      <c r="P444" s="192"/>
      <c r="Q444" s="204"/>
    </row>
    <row r="445" spans="6:17" s="203" customFormat="1">
      <c r="F445" s="192"/>
      <c r="G445" s="192"/>
      <c r="H445" s="192"/>
      <c r="I445" s="192"/>
      <c r="J445" s="192"/>
      <c r="K445" s="192"/>
      <c r="L445" s="192"/>
      <c r="M445" s="192"/>
      <c r="O445" s="192"/>
      <c r="P445" s="192"/>
      <c r="Q445" s="204"/>
    </row>
    <row r="446" spans="6:17" s="203" customFormat="1">
      <c r="F446" s="192"/>
      <c r="G446" s="192"/>
      <c r="H446" s="192"/>
      <c r="I446" s="192"/>
      <c r="J446" s="192"/>
      <c r="K446" s="192"/>
      <c r="L446" s="192"/>
      <c r="M446" s="192"/>
      <c r="O446" s="192"/>
      <c r="P446" s="192"/>
      <c r="Q446" s="204"/>
    </row>
    <row r="447" spans="6:17" s="203" customFormat="1">
      <c r="F447" s="192"/>
      <c r="G447" s="192"/>
      <c r="H447" s="192"/>
      <c r="I447" s="192"/>
      <c r="J447" s="192"/>
      <c r="K447" s="192"/>
      <c r="L447" s="192"/>
      <c r="M447" s="192"/>
      <c r="O447" s="192"/>
      <c r="P447" s="192"/>
      <c r="Q447" s="204"/>
    </row>
    <row r="448" spans="6:17" s="203" customFormat="1">
      <c r="F448" s="192"/>
      <c r="G448" s="192"/>
      <c r="H448" s="192"/>
      <c r="I448" s="192"/>
      <c r="J448" s="192"/>
      <c r="K448" s="192"/>
      <c r="L448" s="192"/>
      <c r="M448" s="192"/>
      <c r="O448" s="192"/>
      <c r="P448" s="192"/>
      <c r="Q448" s="204"/>
    </row>
    <row r="449" spans="6:17" s="203" customFormat="1">
      <c r="F449" s="192"/>
      <c r="G449" s="192"/>
      <c r="H449" s="192"/>
      <c r="I449" s="192"/>
      <c r="J449" s="192"/>
      <c r="K449" s="192"/>
      <c r="L449" s="192"/>
      <c r="M449" s="192"/>
      <c r="O449" s="192"/>
      <c r="P449" s="192"/>
      <c r="Q449" s="204"/>
    </row>
    <row r="450" spans="6:17" s="203" customFormat="1">
      <c r="F450" s="192"/>
      <c r="G450" s="192"/>
      <c r="H450" s="192"/>
      <c r="I450" s="192"/>
      <c r="J450" s="192"/>
      <c r="K450" s="192"/>
      <c r="L450" s="192"/>
      <c r="M450" s="192"/>
      <c r="O450" s="192"/>
      <c r="P450" s="192"/>
      <c r="Q450" s="204"/>
    </row>
    <row r="451" spans="6:17" s="203" customFormat="1">
      <c r="F451" s="192"/>
      <c r="G451" s="192"/>
      <c r="H451" s="192"/>
      <c r="I451" s="192"/>
      <c r="J451" s="192"/>
      <c r="K451" s="192"/>
      <c r="L451" s="192"/>
      <c r="M451" s="192"/>
      <c r="O451" s="192"/>
      <c r="P451" s="192"/>
      <c r="Q451" s="204"/>
    </row>
    <row r="452" spans="6:17" s="203" customFormat="1">
      <c r="F452" s="192"/>
      <c r="G452" s="192"/>
      <c r="H452" s="192"/>
      <c r="I452" s="192"/>
      <c r="J452" s="192"/>
      <c r="K452" s="192"/>
      <c r="L452" s="192"/>
      <c r="M452" s="192"/>
      <c r="O452" s="192"/>
      <c r="P452" s="192"/>
      <c r="Q452" s="204"/>
    </row>
    <row r="453" spans="6:17" s="203" customFormat="1">
      <c r="F453" s="192"/>
      <c r="G453" s="192"/>
      <c r="H453" s="192"/>
      <c r="I453" s="192"/>
      <c r="J453" s="192"/>
      <c r="K453" s="192"/>
      <c r="L453" s="192"/>
      <c r="M453" s="192"/>
      <c r="O453" s="192"/>
      <c r="P453" s="192"/>
      <c r="Q453" s="204"/>
    </row>
    <row r="454" spans="6:17" s="203" customFormat="1">
      <c r="F454" s="192"/>
      <c r="G454" s="192"/>
      <c r="H454" s="192"/>
      <c r="I454" s="192"/>
      <c r="J454" s="192"/>
      <c r="K454" s="192"/>
      <c r="L454" s="192"/>
      <c r="M454" s="192"/>
      <c r="O454" s="192"/>
      <c r="P454" s="192"/>
      <c r="Q454" s="204"/>
    </row>
    <row r="455" spans="6:17" s="203" customFormat="1">
      <c r="F455" s="192"/>
      <c r="G455" s="192"/>
      <c r="H455" s="192"/>
      <c r="I455" s="192"/>
      <c r="J455" s="192"/>
      <c r="K455" s="192"/>
      <c r="L455" s="192"/>
      <c r="M455" s="192"/>
      <c r="O455" s="192"/>
      <c r="P455" s="192"/>
      <c r="Q455" s="204"/>
    </row>
    <row r="456" spans="6:17" s="203" customFormat="1">
      <c r="F456" s="192"/>
      <c r="G456" s="192"/>
      <c r="H456" s="192"/>
      <c r="I456" s="192"/>
      <c r="J456" s="192"/>
      <c r="K456" s="192"/>
      <c r="L456" s="192"/>
      <c r="M456" s="192"/>
      <c r="O456" s="192"/>
      <c r="P456" s="192"/>
      <c r="Q456" s="204"/>
    </row>
    <row r="457" spans="6:17" s="203" customFormat="1">
      <c r="F457" s="192"/>
      <c r="G457" s="192"/>
      <c r="H457" s="192"/>
      <c r="I457" s="192"/>
      <c r="J457" s="192"/>
      <c r="K457" s="192"/>
      <c r="L457" s="192"/>
      <c r="M457" s="192"/>
      <c r="O457" s="192"/>
      <c r="P457" s="192"/>
      <c r="Q457" s="204"/>
    </row>
    <row r="458" spans="6:17" s="203" customFormat="1">
      <c r="F458" s="192"/>
      <c r="G458" s="192"/>
      <c r="H458" s="192"/>
      <c r="I458" s="192"/>
      <c r="J458" s="192"/>
      <c r="K458" s="192"/>
      <c r="L458" s="192"/>
      <c r="M458" s="192"/>
      <c r="O458" s="192"/>
      <c r="P458" s="192"/>
      <c r="Q458" s="204"/>
    </row>
    <row r="459" spans="6:17" s="203" customFormat="1">
      <c r="F459" s="192"/>
      <c r="G459" s="192"/>
      <c r="H459" s="192"/>
      <c r="I459" s="192"/>
      <c r="J459" s="192"/>
      <c r="K459" s="192"/>
      <c r="L459" s="192"/>
      <c r="M459" s="192"/>
      <c r="O459" s="192"/>
      <c r="P459" s="192"/>
      <c r="Q459" s="204"/>
    </row>
    <row r="460" spans="6:17" s="203" customFormat="1">
      <c r="F460" s="192"/>
      <c r="G460" s="192"/>
      <c r="H460" s="192"/>
      <c r="I460" s="192"/>
      <c r="J460" s="192"/>
      <c r="K460" s="192"/>
      <c r="L460" s="192"/>
      <c r="M460" s="192"/>
      <c r="O460" s="192"/>
      <c r="P460" s="192"/>
      <c r="Q460" s="204"/>
    </row>
    <row r="461" spans="6:17" s="203" customFormat="1">
      <c r="F461" s="192"/>
      <c r="G461" s="192"/>
      <c r="H461" s="192"/>
      <c r="I461" s="192"/>
      <c r="J461" s="192"/>
      <c r="K461" s="192"/>
      <c r="L461" s="192"/>
      <c r="M461" s="192"/>
      <c r="O461" s="192"/>
      <c r="P461" s="192"/>
      <c r="Q461" s="204"/>
    </row>
    <row r="462" spans="6:17" s="203" customFormat="1">
      <c r="F462" s="192"/>
      <c r="G462" s="192"/>
      <c r="H462" s="192"/>
      <c r="I462" s="192"/>
      <c r="J462" s="192"/>
      <c r="K462" s="192"/>
      <c r="L462" s="192"/>
      <c r="M462" s="192"/>
      <c r="O462" s="192"/>
      <c r="P462" s="192"/>
      <c r="Q462" s="204"/>
    </row>
    <row r="463" spans="6:17" s="203" customFormat="1">
      <c r="F463" s="192"/>
      <c r="G463" s="192"/>
      <c r="H463" s="192"/>
      <c r="I463" s="192"/>
      <c r="J463" s="192"/>
      <c r="K463" s="192"/>
      <c r="L463" s="192"/>
      <c r="M463" s="192"/>
      <c r="O463" s="192"/>
      <c r="P463" s="192"/>
      <c r="Q463" s="204"/>
    </row>
    <row r="464" spans="6:17" s="203" customFormat="1">
      <c r="F464" s="192"/>
      <c r="G464" s="192"/>
      <c r="H464" s="192"/>
      <c r="I464" s="192"/>
      <c r="J464" s="192"/>
      <c r="K464" s="192"/>
      <c r="L464" s="192"/>
      <c r="M464" s="192"/>
      <c r="O464" s="192"/>
      <c r="P464" s="192"/>
      <c r="Q464" s="204"/>
    </row>
    <row r="465" spans="6:17" s="203" customFormat="1">
      <c r="F465" s="192"/>
      <c r="G465" s="192"/>
      <c r="H465" s="192"/>
      <c r="I465" s="192"/>
      <c r="J465" s="192"/>
      <c r="K465" s="192"/>
      <c r="L465" s="192"/>
      <c r="M465" s="192"/>
      <c r="O465" s="192"/>
      <c r="P465" s="192"/>
      <c r="Q465" s="204"/>
    </row>
    <row r="466" spans="6:17" s="203" customFormat="1">
      <c r="F466" s="192"/>
      <c r="G466" s="192"/>
      <c r="H466" s="192"/>
      <c r="I466" s="192"/>
      <c r="J466" s="192"/>
      <c r="K466" s="192"/>
      <c r="L466" s="192"/>
      <c r="M466" s="192"/>
      <c r="O466" s="192"/>
      <c r="P466" s="192"/>
      <c r="Q466" s="204"/>
    </row>
    <row r="467" spans="6:17" s="203" customFormat="1">
      <c r="F467" s="192"/>
      <c r="G467" s="192"/>
      <c r="H467" s="192"/>
      <c r="I467" s="192"/>
      <c r="J467" s="192"/>
      <c r="K467" s="192"/>
      <c r="L467" s="192"/>
      <c r="M467" s="192"/>
      <c r="O467" s="192"/>
      <c r="P467" s="192"/>
      <c r="Q467" s="204"/>
    </row>
    <row r="468" spans="6:17" s="203" customFormat="1">
      <c r="F468" s="192"/>
      <c r="G468" s="192"/>
      <c r="H468" s="192"/>
      <c r="I468" s="192"/>
      <c r="J468" s="192"/>
      <c r="K468" s="192"/>
      <c r="L468" s="192"/>
      <c r="M468" s="192"/>
      <c r="O468" s="192"/>
      <c r="P468" s="192"/>
      <c r="Q468" s="204"/>
    </row>
    <row r="469" spans="6:17" s="203" customFormat="1">
      <c r="F469" s="192"/>
      <c r="G469" s="192"/>
      <c r="H469" s="192"/>
      <c r="I469" s="192"/>
      <c r="J469" s="192"/>
      <c r="K469" s="192"/>
      <c r="L469" s="192"/>
      <c r="M469" s="192"/>
      <c r="O469" s="192"/>
      <c r="P469" s="192"/>
      <c r="Q469" s="204"/>
    </row>
    <row r="470" spans="6:17" s="203" customFormat="1">
      <c r="F470" s="192"/>
      <c r="G470" s="192"/>
      <c r="H470" s="192"/>
      <c r="I470" s="192"/>
      <c r="J470" s="192"/>
      <c r="K470" s="192"/>
      <c r="L470" s="192"/>
      <c r="M470" s="192"/>
      <c r="O470" s="192"/>
      <c r="P470" s="192"/>
      <c r="Q470" s="204"/>
    </row>
    <row r="471" spans="6:17" s="203" customFormat="1">
      <c r="F471" s="192"/>
      <c r="G471" s="192"/>
      <c r="H471" s="192"/>
      <c r="I471" s="192"/>
      <c r="J471" s="192"/>
      <c r="K471" s="192"/>
      <c r="L471" s="192"/>
      <c r="M471" s="192"/>
      <c r="O471" s="192"/>
      <c r="P471" s="192"/>
      <c r="Q471" s="204"/>
    </row>
    <row r="472" spans="6:17" s="203" customFormat="1">
      <c r="F472" s="192"/>
      <c r="G472" s="192"/>
      <c r="H472" s="192"/>
      <c r="I472" s="192"/>
      <c r="J472" s="192"/>
      <c r="K472" s="192"/>
      <c r="L472" s="192"/>
      <c r="M472" s="192"/>
      <c r="O472" s="192"/>
      <c r="P472" s="192"/>
      <c r="Q472" s="204"/>
    </row>
    <row r="473" spans="6:17" s="203" customFormat="1">
      <c r="F473" s="192"/>
      <c r="G473" s="192"/>
      <c r="H473" s="192"/>
      <c r="I473" s="192"/>
      <c r="J473" s="192"/>
      <c r="K473" s="192"/>
      <c r="L473" s="192"/>
      <c r="M473" s="192"/>
      <c r="O473" s="192"/>
      <c r="P473" s="192"/>
      <c r="Q473" s="204"/>
    </row>
    <row r="474" spans="6:17" s="203" customFormat="1">
      <c r="F474" s="192"/>
      <c r="G474" s="192"/>
      <c r="H474" s="192"/>
      <c r="I474" s="192"/>
      <c r="J474" s="192"/>
      <c r="K474" s="192"/>
      <c r="L474" s="192"/>
      <c r="M474" s="192"/>
      <c r="O474" s="192"/>
      <c r="P474" s="192"/>
      <c r="Q474" s="204"/>
    </row>
    <row r="475" spans="6:17" s="203" customFormat="1">
      <c r="F475" s="192"/>
      <c r="G475" s="192"/>
      <c r="H475" s="192"/>
      <c r="I475" s="192"/>
      <c r="J475" s="192"/>
      <c r="K475" s="192"/>
      <c r="L475" s="192"/>
      <c r="M475" s="192"/>
      <c r="O475" s="192"/>
      <c r="P475" s="192"/>
      <c r="Q475" s="204"/>
    </row>
    <row r="476" spans="6:17" s="203" customFormat="1">
      <c r="F476" s="192"/>
      <c r="G476" s="192"/>
      <c r="H476" s="192"/>
      <c r="I476" s="192"/>
      <c r="J476" s="192"/>
      <c r="K476" s="192"/>
      <c r="L476" s="192"/>
      <c r="M476" s="192"/>
      <c r="O476" s="192"/>
      <c r="P476" s="192"/>
      <c r="Q476" s="204"/>
    </row>
    <row r="477" spans="6:17" s="203" customFormat="1">
      <c r="F477" s="192"/>
      <c r="G477" s="192"/>
      <c r="H477" s="192"/>
      <c r="I477" s="192"/>
      <c r="J477" s="192"/>
      <c r="K477" s="192"/>
      <c r="L477" s="192"/>
      <c r="M477" s="192"/>
      <c r="O477" s="192"/>
      <c r="P477" s="192"/>
      <c r="Q477" s="204"/>
    </row>
    <row r="478" spans="6:17" s="203" customFormat="1">
      <c r="F478" s="192"/>
      <c r="G478" s="192"/>
      <c r="H478" s="192"/>
      <c r="I478" s="192"/>
      <c r="J478" s="192"/>
      <c r="K478" s="192"/>
      <c r="L478" s="192"/>
      <c r="M478" s="192"/>
      <c r="O478" s="192"/>
      <c r="P478" s="192"/>
      <c r="Q478" s="204"/>
    </row>
    <row r="479" spans="6:17" s="203" customFormat="1">
      <c r="F479" s="192"/>
      <c r="G479" s="192"/>
      <c r="H479" s="192"/>
      <c r="I479" s="192"/>
      <c r="J479" s="192"/>
      <c r="K479" s="192"/>
      <c r="L479" s="192"/>
      <c r="M479" s="192"/>
      <c r="O479" s="192"/>
      <c r="P479" s="192"/>
      <c r="Q479" s="204"/>
    </row>
    <row r="480" spans="6:17" s="203" customFormat="1">
      <c r="F480" s="192"/>
      <c r="G480" s="192"/>
      <c r="H480" s="192"/>
      <c r="I480" s="192"/>
      <c r="J480" s="192"/>
      <c r="K480" s="192"/>
      <c r="L480" s="192"/>
      <c r="M480" s="192"/>
      <c r="O480" s="192"/>
      <c r="P480" s="192"/>
      <c r="Q480" s="204"/>
    </row>
    <row r="481" spans="6:17" s="203" customFormat="1">
      <c r="F481" s="192"/>
      <c r="G481" s="192"/>
      <c r="H481" s="192"/>
      <c r="I481" s="192"/>
      <c r="J481" s="192"/>
      <c r="K481" s="192"/>
      <c r="L481" s="192"/>
      <c r="M481" s="192"/>
      <c r="O481" s="192"/>
      <c r="P481" s="192"/>
      <c r="Q481" s="204"/>
    </row>
    <row r="482" spans="6:17" s="203" customFormat="1">
      <c r="F482" s="192"/>
      <c r="G482" s="192"/>
      <c r="H482" s="192"/>
      <c r="I482" s="192"/>
      <c r="J482" s="192"/>
      <c r="K482" s="192"/>
      <c r="L482" s="192"/>
      <c r="M482" s="192"/>
      <c r="O482" s="192"/>
      <c r="P482" s="192"/>
      <c r="Q482" s="204"/>
    </row>
    <row r="483" spans="6:17" s="203" customFormat="1">
      <c r="F483" s="192"/>
      <c r="G483" s="192"/>
      <c r="H483" s="192"/>
      <c r="I483" s="192"/>
      <c r="J483" s="192"/>
      <c r="K483" s="192"/>
      <c r="L483" s="192"/>
      <c r="M483" s="192"/>
      <c r="O483" s="192"/>
      <c r="P483" s="192"/>
      <c r="Q483" s="204"/>
    </row>
    <row r="484" spans="6:17" s="203" customFormat="1">
      <c r="F484" s="192"/>
      <c r="G484" s="192"/>
      <c r="H484" s="192"/>
      <c r="I484" s="192"/>
      <c r="J484" s="192"/>
      <c r="K484" s="192"/>
      <c r="L484" s="192"/>
      <c r="M484" s="192"/>
      <c r="O484" s="192"/>
      <c r="P484" s="192"/>
      <c r="Q484" s="204"/>
    </row>
    <row r="485" spans="6:17" s="203" customFormat="1">
      <c r="F485" s="192"/>
      <c r="G485" s="192"/>
      <c r="H485" s="192"/>
      <c r="I485" s="192"/>
      <c r="J485" s="192"/>
      <c r="K485" s="192"/>
      <c r="L485" s="192"/>
      <c r="M485" s="192"/>
      <c r="O485" s="192"/>
      <c r="P485" s="192"/>
      <c r="Q485" s="204"/>
    </row>
    <row r="486" spans="6:17" s="203" customFormat="1">
      <c r="F486" s="192"/>
      <c r="G486" s="192"/>
      <c r="H486" s="192"/>
      <c r="I486" s="192"/>
      <c r="J486" s="192"/>
      <c r="K486" s="192"/>
      <c r="L486" s="192"/>
      <c r="M486" s="192"/>
      <c r="O486" s="192"/>
      <c r="P486" s="192"/>
      <c r="Q486" s="204"/>
    </row>
    <row r="487" spans="6:17" s="203" customFormat="1">
      <c r="F487" s="192"/>
      <c r="G487" s="192"/>
      <c r="H487" s="192"/>
      <c r="I487" s="192"/>
      <c r="J487" s="192"/>
      <c r="K487" s="192"/>
      <c r="L487" s="192"/>
      <c r="M487" s="192"/>
      <c r="O487" s="192"/>
      <c r="P487" s="192"/>
      <c r="Q487" s="204"/>
    </row>
    <row r="488" spans="6:17" s="203" customFormat="1">
      <c r="F488" s="192"/>
      <c r="G488" s="192"/>
      <c r="H488" s="192"/>
      <c r="I488" s="192"/>
      <c r="J488" s="192"/>
      <c r="K488" s="192"/>
      <c r="L488" s="192"/>
      <c r="M488" s="192"/>
      <c r="O488" s="192"/>
      <c r="P488" s="192"/>
      <c r="Q488" s="204"/>
    </row>
    <row r="489" spans="6:17" s="203" customFormat="1">
      <c r="F489" s="192"/>
      <c r="G489" s="192"/>
      <c r="H489" s="192"/>
      <c r="I489" s="192"/>
      <c r="J489" s="192"/>
      <c r="K489" s="192"/>
      <c r="L489" s="192"/>
      <c r="M489" s="192"/>
      <c r="O489" s="192"/>
      <c r="P489" s="192"/>
      <c r="Q489" s="204"/>
    </row>
    <row r="490" spans="6:17" s="203" customFormat="1">
      <c r="F490" s="192"/>
      <c r="G490" s="192"/>
      <c r="H490" s="192"/>
      <c r="I490" s="192"/>
      <c r="J490" s="192"/>
      <c r="K490" s="192"/>
      <c r="L490" s="192"/>
      <c r="M490" s="192"/>
      <c r="O490" s="192"/>
      <c r="P490" s="192"/>
      <c r="Q490" s="204"/>
    </row>
    <row r="491" spans="6:17" s="203" customFormat="1">
      <c r="F491" s="192"/>
      <c r="G491" s="192"/>
      <c r="H491" s="192"/>
      <c r="I491" s="192"/>
      <c r="J491" s="192"/>
      <c r="K491" s="192"/>
      <c r="L491" s="192"/>
      <c r="M491" s="192"/>
      <c r="O491" s="192"/>
      <c r="P491" s="192"/>
      <c r="Q491" s="204"/>
    </row>
    <row r="492" spans="6:17" s="203" customFormat="1">
      <c r="F492" s="192"/>
      <c r="G492" s="192"/>
      <c r="H492" s="192"/>
      <c r="I492" s="192"/>
      <c r="J492" s="192"/>
      <c r="K492" s="192"/>
      <c r="L492" s="192"/>
      <c r="M492" s="192"/>
      <c r="O492" s="192"/>
      <c r="P492" s="192"/>
      <c r="Q492" s="204"/>
    </row>
    <row r="493" spans="6:17" s="203" customFormat="1">
      <c r="F493" s="192"/>
      <c r="G493" s="192"/>
      <c r="H493" s="192"/>
      <c r="I493" s="192"/>
      <c r="J493" s="192"/>
      <c r="K493" s="192"/>
      <c r="L493" s="192"/>
      <c r="M493" s="192"/>
      <c r="O493" s="192"/>
      <c r="P493" s="192"/>
      <c r="Q493" s="204"/>
    </row>
    <row r="494" spans="6:17" s="203" customFormat="1">
      <c r="F494" s="192"/>
      <c r="G494" s="192"/>
      <c r="H494" s="192"/>
      <c r="I494" s="192"/>
      <c r="J494" s="192"/>
      <c r="K494" s="192"/>
      <c r="L494" s="192"/>
      <c r="M494" s="192"/>
      <c r="O494" s="192"/>
      <c r="P494" s="192"/>
      <c r="Q494" s="204"/>
    </row>
    <row r="495" spans="6:17" s="203" customFormat="1">
      <c r="F495" s="192"/>
      <c r="G495" s="192"/>
      <c r="H495" s="192"/>
      <c r="I495" s="192"/>
      <c r="J495" s="192"/>
      <c r="K495" s="192"/>
      <c r="L495" s="192"/>
      <c r="M495" s="192"/>
      <c r="O495" s="192"/>
      <c r="P495" s="192"/>
      <c r="Q495" s="204"/>
    </row>
    <row r="496" spans="6:17" s="203" customFormat="1">
      <c r="F496" s="192"/>
      <c r="G496" s="192"/>
      <c r="H496" s="192"/>
      <c r="I496" s="192"/>
      <c r="J496" s="192"/>
      <c r="K496" s="192"/>
      <c r="L496" s="192"/>
      <c r="M496" s="192"/>
      <c r="O496" s="192"/>
      <c r="P496" s="192"/>
      <c r="Q496" s="204"/>
    </row>
    <row r="497" spans="6:17" s="203" customFormat="1">
      <c r="F497" s="192"/>
      <c r="G497" s="192"/>
      <c r="H497" s="192"/>
      <c r="I497" s="192"/>
      <c r="J497" s="192"/>
      <c r="K497" s="192"/>
      <c r="L497" s="192"/>
      <c r="M497" s="192"/>
      <c r="O497" s="192"/>
      <c r="P497" s="192"/>
      <c r="Q497" s="204"/>
    </row>
    <row r="498" spans="6:17" s="203" customFormat="1">
      <c r="F498" s="192"/>
      <c r="G498" s="192"/>
      <c r="H498" s="192"/>
      <c r="I498" s="192"/>
      <c r="J498" s="192"/>
      <c r="K498" s="192"/>
      <c r="L498" s="192"/>
      <c r="M498" s="192"/>
      <c r="O498" s="192"/>
      <c r="P498" s="192"/>
      <c r="Q498" s="204"/>
    </row>
    <row r="499" spans="6:17" s="203" customFormat="1">
      <c r="F499" s="192"/>
      <c r="G499" s="192"/>
      <c r="H499" s="192"/>
      <c r="I499" s="192"/>
      <c r="J499" s="192"/>
      <c r="K499" s="192"/>
      <c r="L499" s="192"/>
      <c r="M499" s="192"/>
      <c r="O499" s="192"/>
      <c r="P499" s="192"/>
      <c r="Q499" s="204"/>
    </row>
    <row r="500" spans="6:17" s="203" customFormat="1">
      <c r="F500" s="192"/>
      <c r="G500" s="192"/>
      <c r="H500" s="192"/>
      <c r="I500" s="192"/>
      <c r="J500" s="192"/>
      <c r="K500" s="192"/>
      <c r="L500" s="192"/>
      <c r="M500" s="192"/>
      <c r="O500" s="192"/>
      <c r="P500" s="192"/>
      <c r="Q500" s="204"/>
    </row>
    <row r="501" spans="6:17" s="203" customFormat="1">
      <c r="F501" s="192"/>
      <c r="G501" s="192"/>
      <c r="H501" s="192"/>
      <c r="I501" s="192"/>
      <c r="J501" s="192"/>
      <c r="K501" s="192"/>
      <c r="L501" s="192"/>
      <c r="M501" s="192"/>
      <c r="O501" s="192"/>
      <c r="P501" s="192"/>
      <c r="Q501" s="204"/>
    </row>
    <row r="502" spans="6:17" s="203" customFormat="1">
      <c r="F502" s="192"/>
      <c r="G502" s="192"/>
      <c r="H502" s="192"/>
      <c r="I502" s="192"/>
      <c r="J502" s="192"/>
      <c r="K502" s="192"/>
      <c r="L502" s="192"/>
      <c r="M502" s="192"/>
      <c r="O502" s="192"/>
      <c r="P502" s="192"/>
      <c r="Q502" s="204"/>
    </row>
    <row r="503" spans="6:17" s="203" customFormat="1">
      <c r="F503" s="192"/>
      <c r="G503" s="192"/>
      <c r="H503" s="192"/>
      <c r="I503" s="192"/>
      <c r="J503" s="192"/>
      <c r="K503" s="192"/>
      <c r="L503" s="192"/>
      <c r="M503" s="192"/>
      <c r="O503" s="192"/>
      <c r="P503" s="192"/>
      <c r="Q503" s="204"/>
    </row>
    <row r="504" spans="6:17" s="203" customFormat="1">
      <c r="F504" s="192"/>
      <c r="G504" s="192"/>
      <c r="H504" s="192"/>
      <c r="I504" s="192"/>
      <c r="J504" s="192"/>
      <c r="K504" s="192"/>
      <c r="L504" s="192"/>
      <c r="M504" s="192"/>
      <c r="O504" s="192"/>
      <c r="P504" s="192"/>
      <c r="Q504" s="204"/>
    </row>
    <row r="505" spans="6:17" s="203" customFormat="1">
      <c r="F505" s="192"/>
      <c r="G505" s="192"/>
      <c r="H505" s="192"/>
      <c r="I505" s="192"/>
      <c r="J505" s="192"/>
      <c r="K505" s="192"/>
      <c r="L505" s="192"/>
      <c r="M505" s="192"/>
      <c r="O505" s="192"/>
      <c r="P505" s="192"/>
      <c r="Q505" s="204"/>
    </row>
    <row r="506" spans="6:17" s="203" customFormat="1">
      <c r="F506" s="192"/>
      <c r="G506" s="192"/>
      <c r="H506" s="192"/>
      <c r="I506" s="192"/>
      <c r="J506" s="192"/>
      <c r="K506" s="192"/>
      <c r="L506" s="192"/>
      <c r="M506" s="192"/>
      <c r="O506" s="192"/>
      <c r="P506" s="192"/>
      <c r="Q506" s="204"/>
    </row>
    <row r="507" spans="6:17" s="203" customFormat="1">
      <c r="F507" s="192"/>
      <c r="G507" s="192"/>
      <c r="H507" s="192"/>
      <c r="I507" s="192"/>
      <c r="J507" s="192"/>
      <c r="K507" s="192"/>
      <c r="L507" s="192"/>
      <c r="M507" s="192"/>
      <c r="O507" s="192"/>
      <c r="P507" s="192"/>
      <c r="Q507" s="204"/>
    </row>
    <row r="508" spans="6:17" s="203" customFormat="1">
      <c r="F508" s="192"/>
      <c r="G508" s="192"/>
      <c r="H508" s="192"/>
      <c r="I508" s="192"/>
      <c r="J508" s="192"/>
      <c r="K508" s="192"/>
      <c r="L508" s="192"/>
      <c r="M508" s="192"/>
      <c r="O508" s="192"/>
      <c r="P508" s="192"/>
      <c r="Q508" s="204"/>
    </row>
    <row r="509" spans="6:17" s="203" customFormat="1">
      <c r="F509" s="192"/>
      <c r="G509" s="192"/>
      <c r="H509" s="192"/>
      <c r="I509" s="192"/>
      <c r="J509" s="192"/>
      <c r="K509" s="192"/>
      <c r="L509" s="192"/>
      <c r="M509" s="192"/>
      <c r="O509" s="192"/>
      <c r="P509" s="192"/>
      <c r="Q509" s="204"/>
    </row>
    <row r="510" spans="6:17" s="203" customFormat="1">
      <c r="F510" s="192"/>
      <c r="G510" s="192"/>
      <c r="H510" s="192"/>
      <c r="I510" s="192"/>
      <c r="J510" s="192"/>
      <c r="K510" s="192"/>
      <c r="L510" s="192"/>
      <c r="M510" s="192"/>
      <c r="O510" s="192"/>
      <c r="P510" s="192"/>
      <c r="Q510" s="204"/>
    </row>
    <row r="511" spans="6:17" s="203" customFormat="1">
      <c r="F511" s="192"/>
      <c r="G511" s="192"/>
      <c r="H511" s="192"/>
      <c r="I511" s="192"/>
      <c r="J511" s="192"/>
      <c r="K511" s="192"/>
      <c r="L511" s="192"/>
      <c r="M511" s="192"/>
      <c r="O511" s="192"/>
      <c r="P511" s="192"/>
      <c r="Q511" s="204"/>
    </row>
    <row r="512" spans="6:17" s="203" customFormat="1">
      <c r="F512" s="192"/>
      <c r="G512" s="192"/>
      <c r="H512" s="192"/>
      <c r="I512" s="192"/>
      <c r="J512" s="192"/>
      <c r="K512" s="192"/>
      <c r="L512" s="192"/>
      <c r="M512" s="192"/>
      <c r="O512" s="192"/>
      <c r="P512" s="192"/>
      <c r="Q512" s="204"/>
    </row>
    <row r="513" spans="6:17" s="203" customFormat="1">
      <c r="F513" s="192"/>
      <c r="G513" s="192"/>
      <c r="H513" s="192"/>
      <c r="I513" s="192"/>
      <c r="J513" s="192"/>
      <c r="K513" s="192"/>
      <c r="L513" s="192"/>
      <c r="M513" s="192"/>
      <c r="O513" s="192"/>
      <c r="P513" s="192"/>
      <c r="Q513" s="204"/>
    </row>
    <row r="514" spans="6:17" s="203" customFormat="1">
      <c r="F514" s="192"/>
      <c r="G514" s="192"/>
      <c r="H514" s="192"/>
      <c r="I514" s="192"/>
      <c r="J514" s="192"/>
      <c r="K514" s="192"/>
      <c r="L514" s="192"/>
      <c r="M514" s="192"/>
      <c r="O514" s="192"/>
      <c r="P514" s="192"/>
      <c r="Q514" s="204"/>
    </row>
    <row r="515" spans="6:17" s="203" customFormat="1">
      <c r="F515" s="192"/>
      <c r="G515" s="192"/>
      <c r="H515" s="192"/>
      <c r="I515" s="192"/>
      <c r="J515" s="192"/>
      <c r="K515" s="192"/>
      <c r="L515" s="192"/>
      <c r="M515" s="192"/>
      <c r="O515" s="192"/>
      <c r="P515" s="192"/>
      <c r="Q515" s="204"/>
    </row>
    <row r="516" spans="6:17" s="203" customFormat="1">
      <c r="F516" s="192"/>
      <c r="G516" s="192"/>
      <c r="H516" s="192"/>
      <c r="I516" s="192"/>
      <c r="J516" s="192"/>
      <c r="K516" s="192"/>
      <c r="L516" s="192"/>
      <c r="M516" s="192"/>
      <c r="O516" s="192"/>
      <c r="P516" s="192"/>
      <c r="Q516" s="204"/>
    </row>
    <row r="517" spans="6:17" s="203" customFormat="1">
      <c r="F517" s="192"/>
      <c r="G517" s="192"/>
      <c r="H517" s="192"/>
      <c r="I517" s="192"/>
      <c r="J517" s="192"/>
      <c r="K517" s="192"/>
      <c r="L517" s="192"/>
      <c r="M517" s="192"/>
      <c r="O517" s="192"/>
      <c r="P517" s="192"/>
      <c r="Q517" s="204"/>
    </row>
    <row r="518" spans="6:17" s="203" customFormat="1">
      <c r="F518" s="192"/>
      <c r="G518" s="192"/>
      <c r="H518" s="192"/>
      <c r="I518" s="192"/>
      <c r="J518" s="192"/>
      <c r="K518" s="192"/>
      <c r="L518" s="192"/>
      <c r="M518" s="192"/>
      <c r="O518" s="192"/>
      <c r="P518" s="192"/>
      <c r="Q518" s="204"/>
    </row>
    <row r="519" spans="6:17" s="203" customFormat="1">
      <c r="F519" s="192"/>
      <c r="G519" s="192"/>
      <c r="H519" s="192"/>
      <c r="I519" s="192"/>
      <c r="J519" s="192"/>
      <c r="K519" s="192"/>
      <c r="L519" s="192"/>
      <c r="M519" s="192"/>
      <c r="O519" s="192"/>
      <c r="P519" s="192"/>
      <c r="Q519" s="204"/>
    </row>
    <row r="520" spans="6:17" s="203" customFormat="1">
      <c r="F520" s="192"/>
      <c r="G520" s="192"/>
      <c r="H520" s="192"/>
      <c r="I520" s="192"/>
      <c r="J520" s="192"/>
      <c r="K520" s="192"/>
      <c r="L520" s="192"/>
      <c r="M520" s="192"/>
      <c r="O520" s="192"/>
      <c r="P520" s="192"/>
      <c r="Q520" s="204"/>
    </row>
    <row r="521" spans="6:17" s="203" customFormat="1">
      <c r="F521" s="192"/>
      <c r="G521" s="192"/>
      <c r="H521" s="192"/>
      <c r="I521" s="192"/>
      <c r="J521" s="192"/>
      <c r="K521" s="192"/>
      <c r="L521" s="192"/>
      <c r="M521" s="192"/>
      <c r="O521" s="192"/>
      <c r="P521" s="192"/>
      <c r="Q521" s="204"/>
    </row>
    <row r="522" spans="6:17" s="203" customFormat="1">
      <c r="F522" s="192"/>
      <c r="G522" s="192"/>
      <c r="H522" s="192"/>
      <c r="I522" s="192"/>
      <c r="J522" s="192"/>
      <c r="K522" s="192"/>
      <c r="L522" s="192"/>
      <c r="M522" s="192"/>
      <c r="O522" s="192"/>
      <c r="P522" s="192"/>
      <c r="Q522" s="204"/>
    </row>
    <row r="523" spans="6:17" s="203" customFormat="1">
      <c r="F523" s="192"/>
      <c r="G523" s="192"/>
      <c r="H523" s="192"/>
      <c r="I523" s="192"/>
      <c r="J523" s="192"/>
      <c r="K523" s="192"/>
      <c r="L523" s="192"/>
      <c r="M523" s="192"/>
      <c r="O523" s="192"/>
      <c r="P523" s="192"/>
      <c r="Q523" s="204"/>
    </row>
    <row r="524" spans="6:17" s="203" customFormat="1">
      <c r="F524" s="192"/>
      <c r="G524" s="192"/>
      <c r="H524" s="192"/>
      <c r="I524" s="192"/>
      <c r="J524" s="192"/>
      <c r="K524" s="192"/>
      <c r="L524" s="192"/>
      <c r="M524" s="192"/>
      <c r="O524" s="192"/>
      <c r="P524" s="192"/>
      <c r="Q524" s="204"/>
    </row>
    <row r="525" spans="6:17" s="203" customFormat="1">
      <c r="F525" s="192"/>
      <c r="G525" s="192"/>
      <c r="H525" s="192"/>
      <c r="I525" s="192"/>
      <c r="J525" s="192"/>
      <c r="K525" s="192"/>
      <c r="L525" s="192"/>
      <c r="M525" s="192"/>
      <c r="O525" s="192"/>
      <c r="P525" s="192"/>
      <c r="Q525" s="204"/>
    </row>
    <row r="526" spans="6:17" s="203" customFormat="1">
      <c r="F526" s="192"/>
      <c r="G526" s="192"/>
      <c r="H526" s="192"/>
      <c r="I526" s="192"/>
      <c r="J526" s="192"/>
      <c r="K526" s="192"/>
      <c r="L526" s="192"/>
      <c r="M526" s="192"/>
      <c r="O526" s="192"/>
      <c r="P526" s="192"/>
      <c r="Q526" s="204"/>
    </row>
    <row r="527" spans="6:17" s="203" customFormat="1">
      <c r="F527" s="192"/>
      <c r="G527" s="192"/>
      <c r="H527" s="192"/>
      <c r="I527" s="192"/>
      <c r="J527" s="192"/>
      <c r="K527" s="192"/>
      <c r="L527" s="192"/>
      <c r="M527" s="192"/>
      <c r="O527" s="192"/>
      <c r="P527" s="192"/>
      <c r="Q527" s="204"/>
    </row>
    <row r="528" spans="6:17" s="203" customFormat="1">
      <c r="F528" s="192"/>
      <c r="G528" s="192"/>
      <c r="H528" s="192"/>
      <c r="I528" s="192"/>
      <c r="J528" s="192"/>
      <c r="K528" s="192"/>
      <c r="L528" s="192"/>
      <c r="M528" s="192"/>
      <c r="O528" s="192"/>
      <c r="P528" s="192"/>
      <c r="Q528" s="204"/>
    </row>
    <row r="529" spans="6:17" s="203" customFormat="1">
      <c r="F529" s="192"/>
      <c r="G529" s="192"/>
      <c r="H529" s="192"/>
      <c r="I529" s="192"/>
      <c r="J529" s="192"/>
      <c r="K529" s="192"/>
      <c r="L529" s="192"/>
      <c r="M529" s="192"/>
      <c r="O529" s="192"/>
      <c r="P529" s="192"/>
      <c r="Q529" s="204"/>
    </row>
    <row r="530" spans="6:17" s="203" customFormat="1">
      <c r="F530" s="192"/>
      <c r="G530" s="192"/>
      <c r="H530" s="192"/>
      <c r="I530" s="192"/>
      <c r="J530" s="192"/>
      <c r="K530" s="192"/>
      <c r="L530" s="192"/>
      <c r="M530" s="192"/>
      <c r="O530" s="192"/>
      <c r="P530" s="192"/>
      <c r="Q530" s="204"/>
    </row>
    <row r="531" spans="6:17" s="203" customFormat="1">
      <c r="F531" s="192"/>
      <c r="G531" s="192"/>
      <c r="H531" s="192"/>
      <c r="I531" s="192"/>
      <c r="J531" s="192"/>
      <c r="K531" s="192"/>
      <c r="L531" s="192"/>
      <c r="M531" s="192"/>
      <c r="O531" s="192"/>
      <c r="P531" s="192"/>
      <c r="Q531" s="204"/>
    </row>
    <row r="532" spans="6:17" s="203" customFormat="1">
      <c r="F532" s="192"/>
      <c r="G532" s="192"/>
      <c r="H532" s="192"/>
      <c r="I532" s="192"/>
      <c r="J532" s="192"/>
      <c r="K532" s="192"/>
      <c r="L532" s="192"/>
      <c r="M532" s="192"/>
      <c r="O532" s="192"/>
      <c r="P532" s="192"/>
      <c r="Q532" s="204"/>
    </row>
    <row r="533" spans="6:17" s="203" customFormat="1">
      <c r="F533" s="192"/>
      <c r="G533" s="192"/>
      <c r="H533" s="192"/>
      <c r="I533" s="192"/>
      <c r="J533" s="192"/>
      <c r="K533" s="192"/>
      <c r="L533" s="192"/>
      <c r="M533" s="192"/>
      <c r="O533" s="192"/>
      <c r="P533" s="192"/>
      <c r="Q533" s="204"/>
    </row>
    <row r="534" spans="6:17" s="203" customFormat="1">
      <c r="F534" s="192"/>
      <c r="G534" s="192"/>
      <c r="H534" s="192"/>
      <c r="I534" s="192"/>
      <c r="J534" s="192"/>
      <c r="K534" s="192"/>
      <c r="L534" s="192"/>
      <c r="M534" s="192"/>
      <c r="O534" s="192"/>
      <c r="P534" s="192"/>
      <c r="Q534" s="204"/>
    </row>
    <row r="535" spans="6:17" s="203" customFormat="1">
      <c r="F535" s="192"/>
      <c r="G535" s="192"/>
      <c r="H535" s="192"/>
      <c r="I535" s="192"/>
      <c r="J535" s="192"/>
      <c r="K535" s="192"/>
      <c r="L535" s="192"/>
      <c r="M535" s="192"/>
      <c r="O535" s="192"/>
      <c r="P535" s="192"/>
      <c r="Q535" s="204"/>
    </row>
    <row r="536" spans="6:17" s="203" customFormat="1">
      <c r="F536" s="192"/>
      <c r="G536" s="192"/>
      <c r="H536" s="192"/>
      <c r="I536" s="192"/>
      <c r="J536" s="192"/>
      <c r="K536" s="192"/>
      <c r="L536" s="192"/>
      <c r="M536" s="192"/>
      <c r="O536" s="192"/>
      <c r="P536" s="192"/>
      <c r="Q536" s="204"/>
    </row>
    <row r="537" spans="6:17" s="203" customFormat="1">
      <c r="F537" s="192"/>
      <c r="G537" s="192"/>
      <c r="H537" s="192"/>
      <c r="I537" s="192"/>
      <c r="J537" s="192"/>
      <c r="K537" s="192"/>
      <c r="L537" s="192"/>
      <c r="M537" s="192"/>
      <c r="O537" s="192"/>
      <c r="P537" s="192"/>
      <c r="Q537" s="204"/>
    </row>
    <row r="538" spans="6:17" s="203" customFormat="1">
      <c r="F538" s="192"/>
      <c r="G538" s="192"/>
      <c r="H538" s="192"/>
      <c r="I538" s="192"/>
      <c r="J538" s="192"/>
      <c r="K538" s="192"/>
      <c r="L538" s="192"/>
      <c r="M538" s="192"/>
      <c r="O538" s="192"/>
      <c r="P538" s="192"/>
      <c r="Q538" s="204"/>
    </row>
    <row r="539" spans="6:17" s="203" customFormat="1">
      <c r="F539" s="192"/>
      <c r="G539" s="192"/>
      <c r="H539" s="192"/>
      <c r="I539" s="192"/>
      <c r="J539" s="192"/>
      <c r="K539" s="192"/>
      <c r="L539" s="192"/>
      <c r="M539" s="192"/>
      <c r="O539" s="192"/>
      <c r="P539" s="192"/>
      <c r="Q539" s="204"/>
    </row>
    <row r="540" spans="6:17" s="203" customFormat="1">
      <c r="F540" s="192"/>
      <c r="G540" s="192"/>
      <c r="H540" s="192"/>
      <c r="I540" s="192"/>
      <c r="J540" s="192"/>
      <c r="K540" s="192"/>
      <c r="L540" s="192"/>
      <c r="M540" s="192"/>
      <c r="O540" s="192"/>
      <c r="P540" s="192"/>
      <c r="Q540" s="204"/>
    </row>
    <row r="541" spans="6:17" s="203" customFormat="1">
      <c r="F541" s="192"/>
      <c r="G541" s="192"/>
      <c r="H541" s="192"/>
      <c r="I541" s="192"/>
      <c r="J541" s="192"/>
      <c r="K541" s="192"/>
      <c r="L541" s="192"/>
      <c r="M541" s="192"/>
      <c r="O541" s="192"/>
      <c r="P541" s="192"/>
      <c r="Q541" s="204"/>
    </row>
    <row r="542" spans="6:17" s="203" customFormat="1">
      <c r="F542" s="192"/>
      <c r="G542" s="192"/>
      <c r="H542" s="192"/>
      <c r="I542" s="192"/>
      <c r="J542" s="192"/>
      <c r="K542" s="192"/>
      <c r="L542" s="192"/>
      <c r="M542" s="192"/>
      <c r="O542" s="192"/>
      <c r="P542" s="192"/>
      <c r="Q542" s="204"/>
    </row>
    <row r="543" spans="6:17" s="203" customFormat="1">
      <c r="F543" s="192"/>
      <c r="G543" s="192"/>
      <c r="H543" s="192"/>
      <c r="I543" s="192"/>
      <c r="J543" s="192"/>
      <c r="K543" s="192"/>
      <c r="L543" s="192"/>
      <c r="M543" s="192"/>
      <c r="O543" s="192"/>
      <c r="P543" s="192"/>
      <c r="Q543" s="204"/>
    </row>
    <row r="544" spans="6:17" s="203" customFormat="1">
      <c r="F544" s="192"/>
      <c r="G544" s="192"/>
      <c r="H544" s="192"/>
      <c r="I544" s="192"/>
      <c r="J544" s="192"/>
      <c r="K544" s="192"/>
      <c r="L544" s="192"/>
      <c r="M544" s="192"/>
      <c r="O544" s="192"/>
      <c r="P544" s="192"/>
      <c r="Q544" s="204"/>
    </row>
    <row r="545" spans="6:17" s="203" customFormat="1">
      <c r="F545" s="192"/>
      <c r="G545" s="192"/>
      <c r="H545" s="192"/>
      <c r="I545" s="192"/>
      <c r="J545" s="192"/>
      <c r="K545" s="192"/>
      <c r="L545" s="192"/>
      <c r="M545" s="192"/>
      <c r="O545" s="192"/>
      <c r="P545" s="192"/>
      <c r="Q545" s="204"/>
    </row>
    <row r="546" spans="6:17" s="203" customFormat="1">
      <c r="F546" s="192"/>
      <c r="G546" s="192"/>
      <c r="H546" s="192"/>
      <c r="I546" s="192"/>
      <c r="J546" s="192"/>
      <c r="K546" s="192"/>
      <c r="L546" s="192"/>
      <c r="M546" s="192"/>
      <c r="O546" s="192"/>
      <c r="P546" s="192"/>
      <c r="Q546" s="204"/>
    </row>
    <row r="547" spans="6:17" s="203" customFormat="1">
      <c r="F547" s="192"/>
      <c r="G547" s="192"/>
      <c r="H547" s="192"/>
      <c r="I547" s="192"/>
      <c r="J547" s="192"/>
      <c r="K547" s="192"/>
      <c r="L547" s="192"/>
      <c r="M547" s="192"/>
      <c r="O547" s="192"/>
      <c r="P547" s="192"/>
      <c r="Q547" s="204"/>
    </row>
    <row r="548" spans="6:17" s="203" customFormat="1">
      <c r="F548" s="192"/>
      <c r="G548" s="192"/>
      <c r="H548" s="192"/>
      <c r="I548" s="192"/>
      <c r="J548" s="192"/>
      <c r="K548" s="192"/>
      <c r="L548" s="192"/>
      <c r="M548" s="192"/>
      <c r="O548" s="192"/>
      <c r="P548" s="192"/>
      <c r="Q548" s="204"/>
    </row>
    <row r="549" spans="6:17" s="203" customFormat="1">
      <c r="F549" s="192"/>
      <c r="G549" s="192"/>
      <c r="H549" s="192"/>
      <c r="I549" s="192"/>
      <c r="J549" s="192"/>
      <c r="K549" s="192"/>
      <c r="L549" s="192"/>
      <c r="M549" s="192"/>
      <c r="O549" s="192"/>
      <c r="P549" s="192"/>
      <c r="Q549" s="204"/>
    </row>
    <row r="550" spans="6:17" s="203" customFormat="1">
      <c r="F550" s="192"/>
      <c r="G550" s="192"/>
      <c r="H550" s="192"/>
      <c r="I550" s="192"/>
      <c r="J550" s="192"/>
      <c r="K550" s="192"/>
      <c r="L550" s="192"/>
      <c r="M550" s="192"/>
      <c r="O550" s="192"/>
      <c r="P550" s="192"/>
      <c r="Q550" s="204"/>
    </row>
    <row r="551" spans="6:17" s="203" customFormat="1">
      <c r="F551" s="192"/>
      <c r="G551" s="192"/>
      <c r="H551" s="192"/>
      <c r="I551" s="192"/>
      <c r="J551" s="192"/>
      <c r="K551" s="192"/>
      <c r="L551" s="192"/>
      <c r="M551" s="192"/>
      <c r="O551" s="192"/>
      <c r="P551" s="192"/>
      <c r="Q551" s="204"/>
    </row>
    <row r="552" spans="6:17" s="203" customFormat="1">
      <c r="F552" s="192"/>
      <c r="G552" s="192"/>
      <c r="H552" s="192"/>
      <c r="I552" s="192"/>
      <c r="J552" s="192"/>
      <c r="K552" s="192"/>
      <c r="L552" s="192"/>
      <c r="M552" s="192"/>
      <c r="O552" s="192"/>
      <c r="P552" s="192"/>
      <c r="Q552" s="204"/>
    </row>
    <row r="553" spans="6:17" s="203" customFormat="1">
      <c r="F553" s="192"/>
      <c r="G553" s="192"/>
      <c r="H553" s="192"/>
      <c r="I553" s="192"/>
      <c r="J553" s="192"/>
      <c r="K553" s="192"/>
      <c r="L553" s="192"/>
      <c r="M553" s="192"/>
      <c r="O553" s="192"/>
      <c r="P553" s="192"/>
      <c r="Q553" s="204"/>
    </row>
    <row r="554" spans="6:17" s="203" customFormat="1">
      <c r="F554" s="192"/>
      <c r="G554" s="192"/>
      <c r="H554" s="192"/>
      <c r="I554" s="192"/>
      <c r="J554" s="192"/>
      <c r="K554" s="192"/>
      <c r="L554" s="192"/>
      <c r="M554" s="192"/>
      <c r="O554" s="192"/>
      <c r="P554" s="192"/>
      <c r="Q554" s="204"/>
    </row>
    <row r="555" spans="6:17" s="203" customFormat="1">
      <c r="F555" s="192"/>
      <c r="G555" s="192"/>
      <c r="H555" s="192"/>
      <c r="I555" s="192"/>
      <c r="J555" s="192"/>
      <c r="K555" s="192"/>
      <c r="L555" s="192"/>
      <c r="M555" s="192"/>
      <c r="O555" s="192"/>
      <c r="P555" s="192"/>
      <c r="Q555" s="204"/>
    </row>
    <row r="556" spans="6:17" s="203" customFormat="1">
      <c r="F556" s="192"/>
      <c r="G556" s="192"/>
      <c r="H556" s="192"/>
      <c r="I556" s="192"/>
      <c r="J556" s="192"/>
      <c r="K556" s="192"/>
      <c r="L556" s="192"/>
      <c r="M556" s="192"/>
      <c r="O556" s="192"/>
      <c r="P556" s="192"/>
      <c r="Q556" s="204"/>
    </row>
    <row r="557" spans="6:17" s="203" customFormat="1">
      <c r="F557" s="192"/>
      <c r="G557" s="192"/>
      <c r="H557" s="192"/>
      <c r="I557" s="192"/>
      <c r="J557" s="192"/>
      <c r="K557" s="192"/>
      <c r="L557" s="192"/>
      <c r="M557" s="192"/>
      <c r="O557" s="192"/>
      <c r="P557" s="192"/>
      <c r="Q557" s="204"/>
    </row>
    <row r="558" spans="6:17" s="203" customFormat="1">
      <c r="F558" s="192"/>
      <c r="G558" s="192"/>
      <c r="H558" s="192"/>
      <c r="I558" s="192"/>
      <c r="J558" s="192"/>
      <c r="K558" s="192"/>
      <c r="L558" s="192"/>
      <c r="M558" s="192"/>
      <c r="O558" s="192"/>
      <c r="P558" s="192"/>
      <c r="Q558" s="204"/>
    </row>
    <row r="559" spans="6:17" s="203" customFormat="1">
      <c r="F559" s="192"/>
      <c r="G559" s="192"/>
      <c r="H559" s="192"/>
      <c r="I559" s="192"/>
      <c r="J559" s="192"/>
      <c r="K559" s="192"/>
      <c r="L559" s="192"/>
      <c r="M559" s="192"/>
      <c r="O559" s="192"/>
      <c r="P559" s="192"/>
      <c r="Q559" s="204"/>
    </row>
    <row r="560" spans="6:17" s="203" customFormat="1">
      <c r="F560" s="192"/>
      <c r="G560" s="192"/>
      <c r="H560" s="192"/>
      <c r="I560" s="192"/>
      <c r="J560" s="192"/>
      <c r="K560" s="192"/>
      <c r="L560" s="192"/>
      <c r="M560" s="192"/>
      <c r="O560" s="192"/>
      <c r="P560" s="192"/>
      <c r="Q560" s="204"/>
    </row>
    <row r="561" spans="6:17" s="203" customFormat="1">
      <c r="F561" s="192"/>
      <c r="G561" s="192"/>
      <c r="H561" s="192"/>
      <c r="I561" s="192"/>
      <c r="J561" s="192"/>
      <c r="K561" s="192"/>
      <c r="L561" s="192"/>
      <c r="M561" s="192"/>
      <c r="O561" s="192"/>
      <c r="P561" s="192"/>
      <c r="Q561" s="204"/>
    </row>
    <row r="562" spans="6:17" s="203" customFormat="1">
      <c r="F562" s="192"/>
      <c r="G562" s="192"/>
      <c r="H562" s="192"/>
      <c r="I562" s="192"/>
      <c r="J562" s="192"/>
      <c r="K562" s="192"/>
      <c r="L562" s="192"/>
      <c r="M562" s="192"/>
      <c r="O562" s="192"/>
      <c r="P562" s="192"/>
      <c r="Q562" s="204"/>
    </row>
    <row r="563" spans="6:17" s="203" customFormat="1">
      <c r="F563" s="192"/>
      <c r="G563" s="192"/>
      <c r="H563" s="192"/>
      <c r="I563" s="192"/>
      <c r="J563" s="192"/>
      <c r="K563" s="192"/>
      <c r="L563" s="192"/>
      <c r="M563" s="192"/>
      <c r="O563" s="192"/>
      <c r="P563" s="192"/>
      <c r="Q563" s="204"/>
    </row>
    <row r="564" spans="6:17" s="203" customFormat="1">
      <c r="F564" s="192"/>
      <c r="G564" s="192"/>
      <c r="H564" s="192"/>
      <c r="I564" s="192"/>
      <c r="J564" s="192"/>
      <c r="K564" s="192"/>
      <c r="L564" s="192"/>
      <c r="M564" s="192"/>
      <c r="O564" s="192"/>
      <c r="P564" s="192"/>
      <c r="Q564" s="204"/>
    </row>
    <row r="565" spans="6:17" s="203" customFormat="1">
      <c r="F565" s="192"/>
      <c r="G565" s="192"/>
      <c r="H565" s="192"/>
      <c r="I565" s="192"/>
      <c r="J565" s="192"/>
      <c r="K565" s="192"/>
      <c r="L565" s="192"/>
      <c r="M565" s="192"/>
      <c r="O565" s="192"/>
      <c r="P565" s="192"/>
      <c r="Q565" s="204"/>
    </row>
    <row r="566" spans="6:17" s="203" customFormat="1">
      <c r="F566" s="192"/>
      <c r="G566" s="192"/>
      <c r="H566" s="192"/>
      <c r="I566" s="192"/>
      <c r="J566" s="192"/>
      <c r="K566" s="192"/>
      <c r="L566" s="192"/>
      <c r="M566" s="192"/>
      <c r="O566" s="192"/>
      <c r="P566" s="192"/>
      <c r="Q566" s="204"/>
    </row>
    <row r="567" spans="6:17" s="203" customFormat="1">
      <c r="F567" s="192"/>
      <c r="G567" s="192"/>
      <c r="H567" s="192"/>
      <c r="I567" s="192"/>
      <c r="J567" s="192"/>
      <c r="K567" s="192"/>
      <c r="L567" s="192"/>
      <c r="M567" s="192"/>
      <c r="O567" s="192"/>
      <c r="P567" s="192"/>
      <c r="Q567" s="204"/>
    </row>
    <row r="568" spans="6:17" s="203" customFormat="1">
      <c r="F568" s="192"/>
      <c r="G568" s="192"/>
      <c r="H568" s="192"/>
      <c r="I568" s="192"/>
      <c r="J568" s="192"/>
      <c r="K568" s="192"/>
      <c r="L568" s="192"/>
      <c r="M568" s="192"/>
      <c r="O568" s="192"/>
      <c r="P568" s="192"/>
      <c r="Q568" s="204"/>
    </row>
    <row r="569" spans="6:17" s="203" customFormat="1">
      <c r="F569" s="192"/>
      <c r="G569" s="192"/>
      <c r="H569" s="192"/>
      <c r="I569" s="192"/>
      <c r="J569" s="192"/>
      <c r="K569" s="192"/>
      <c r="L569" s="192"/>
      <c r="M569" s="192"/>
      <c r="O569" s="192"/>
      <c r="P569" s="192"/>
      <c r="Q569" s="204"/>
    </row>
    <row r="570" spans="6:17" s="203" customFormat="1">
      <c r="F570" s="192"/>
      <c r="G570" s="192"/>
      <c r="H570" s="192"/>
      <c r="I570" s="192"/>
      <c r="J570" s="192"/>
      <c r="K570" s="192"/>
      <c r="L570" s="192"/>
      <c r="M570" s="192"/>
      <c r="O570" s="192"/>
      <c r="P570" s="192"/>
      <c r="Q570" s="204"/>
    </row>
    <row r="571" spans="6:17" s="203" customFormat="1">
      <c r="F571" s="192"/>
      <c r="G571" s="192"/>
      <c r="H571" s="192"/>
      <c r="I571" s="192"/>
      <c r="J571" s="192"/>
      <c r="K571" s="192"/>
      <c r="L571" s="192"/>
      <c r="M571" s="192"/>
      <c r="O571" s="192"/>
      <c r="P571" s="192"/>
      <c r="Q571" s="204"/>
    </row>
    <row r="572" spans="6:17" s="203" customFormat="1">
      <c r="F572" s="192"/>
      <c r="G572" s="192"/>
      <c r="H572" s="192"/>
      <c r="I572" s="192"/>
      <c r="J572" s="192"/>
      <c r="K572" s="192"/>
      <c r="L572" s="192"/>
      <c r="M572" s="192"/>
      <c r="O572" s="192"/>
      <c r="P572" s="192"/>
      <c r="Q572" s="204"/>
    </row>
    <row r="573" spans="6:17" s="203" customFormat="1">
      <c r="F573" s="192"/>
      <c r="G573" s="192"/>
      <c r="H573" s="192"/>
      <c r="I573" s="192"/>
      <c r="J573" s="192"/>
      <c r="K573" s="192"/>
      <c r="L573" s="192"/>
      <c r="M573" s="192"/>
      <c r="O573" s="192"/>
      <c r="P573" s="192"/>
      <c r="Q573" s="204"/>
    </row>
    <row r="574" spans="6:17" s="203" customFormat="1">
      <c r="F574" s="192"/>
      <c r="G574" s="192"/>
      <c r="H574" s="192"/>
      <c r="I574" s="192"/>
      <c r="J574" s="192"/>
      <c r="K574" s="192"/>
      <c r="L574" s="192"/>
      <c r="M574" s="192"/>
      <c r="O574" s="192"/>
      <c r="P574" s="192"/>
      <c r="Q574" s="204"/>
    </row>
    <row r="575" spans="6:17" s="203" customFormat="1">
      <c r="F575" s="192"/>
      <c r="G575" s="192"/>
      <c r="H575" s="192"/>
      <c r="I575" s="192"/>
      <c r="J575" s="192"/>
      <c r="K575" s="192"/>
      <c r="L575" s="192"/>
      <c r="M575" s="192"/>
      <c r="O575" s="192"/>
      <c r="P575" s="192"/>
      <c r="Q575" s="204"/>
    </row>
    <row r="576" spans="6:17" s="203" customFormat="1">
      <c r="F576" s="192"/>
      <c r="G576" s="192"/>
      <c r="H576" s="192"/>
      <c r="I576" s="192"/>
      <c r="J576" s="192"/>
      <c r="K576" s="192"/>
      <c r="L576" s="192"/>
      <c r="M576" s="192"/>
      <c r="O576" s="192"/>
      <c r="P576" s="192"/>
      <c r="Q576" s="204"/>
    </row>
    <row r="577" spans="6:17" s="203" customFormat="1">
      <c r="F577" s="192"/>
      <c r="G577" s="192"/>
      <c r="H577" s="192"/>
      <c r="I577" s="192"/>
      <c r="J577" s="192"/>
      <c r="K577" s="192"/>
      <c r="L577" s="192"/>
      <c r="M577" s="192"/>
      <c r="O577" s="192"/>
      <c r="P577" s="192"/>
      <c r="Q577" s="204"/>
    </row>
    <row r="578" spans="6:17" s="203" customFormat="1">
      <c r="F578" s="192"/>
      <c r="G578" s="192"/>
      <c r="H578" s="192"/>
      <c r="I578" s="192"/>
      <c r="J578" s="192"/>
      <c r="K578" s="192"/>
      <c r="L578" s="192"/>
      <c r="M578" s="192"/>
      <c r="O578" s="192"/>
      <c r="P578" s="192"/>
      <c r="Q578" s="204"/>
    </row>
    <row r="579" spans="6:17" s="203" customFormat="1">
      <c r="F579" s="192"/>
      <c r="G579" s="192"/>
      <c r="H579" s="192"/>
      <c r="I579" s="192"/>
      <c r="J579" s="192"/>
      <c r="K579" s="192"/>
      <c r="L579" s="192"/>
      <c r="M579" s="192"/>
      <c r="O579" s="192"/>
      <c r="P579" s="192"/>
      <c r="Q579" s="204"/>
    </row>
    <row r="580" spans="6:17" s="203" customFormat="1">
      <c r="F580" s="192"/>
      <c r="G580" s="192"/>
      <c r="H580" s="192"/>
      <c r="I580" s="192"/>
      <c r="J580" s="192"/>
      <c r="K580" s="192"/>
      <c r="L580" s="192"/>
      <c r="M580" s="192"/>
      <c r="O580" s="192"/>
      <c r="P580" s="192"/>
      <c r="Q580" s="204"/>
    </row>
    <row r="581" spans="6:17" s="203" customFormat="1">
      <c r="F581" s="192"/>
      <c r="G581" s="192"/>
      <c r="H581" s="192"/>
      <c r="I581" s="192"/>
      <c r="J581" s="192"/>
      <c r="K581" s="192"/>
      <c r="L581" s="192"/>
      <c r="M581" s="192"/>
      <c r="O581" s="192"/>
      <c r="P581" s="192"/>
      <c r="Q581" s="204"/>
    </row>
    <row r="582" spans="6:17" s="203" customFormat="1">
      <c r="F582" s="192"/>
      <c r="G582" s="192"/>
      <c r="H582" s="192"/>
      <c r="I582" s="192"/>
      <c r="J582" s="192"/>
      <c r="K582" s="192"/>
      <c r="L582" s="192"/>
      <c r="M582" s="192"/>
      <c r="O582" s="192"/>
      <c r="P582" s="192"/>
      <c r="Q582" s="204"/>
    </row>
    <row r="583" spans="6:17" s="203" customFormat="1">
      <c r="F583" s="192"/>
      <c r="G583" s="192"/>
      <c r="H583" s="192"/>
      <c r="I583" s="192"/>
      <c r="J583" s="192"/>
      <c r="K583" s="192"/>
      <c r="L583" s="192"/>
      <c r="M583" s="192"/>
      <c r="O583" s="192"/>
      <c r="P583" s="192"/>
      <c r="Q583" s="204"/>
    </row>
    <row r="584" spans="6:17" s="203" customFormat="1">
      <c r="F584" s="192"/>
      <c r="G584" s="192"/>
      <c r="H584" s="192"/>
      <c r="I584" s="192"/>
      <c r="J584" s="192"/>
      <c r="K584" s="192"/>
      <c r="L584" s="192"/>
      <c r="M584" s="192"/>
      <c r="O584" s="192"/>
      <c r="P584" s="192"/>
      <c r="Q584" s="204"/>
    </row>
    <row r="585" spans="6:17" s="203" customFormat="1">
      <c r="F585" s="192"/>
      <c r="G585" s="192"/>
      <c r="H585" s="192"/>
      <c r="I585" s="192"/>
      <c r="J585" s="192"/>
      <c r="K585" s="192"/>
      <c r="L585" s="192"/>
      <c r="M585" s="192"/>
      <c r="O585" s="192"/>
      <c r="P585" s="192"/>
      <c r="Q585" s="204"/>
    </row>
    <row r="586" spans="6:17" s="203" customFormat="1">
      <c r="F586" s="192"/>
      <c r="G586" s="192"/>
      <c r="H586" s="192"/>
      <c r="I586" s="192"/>
      <c r="J586" s="192"/>
      <c r="K586" s="192"/>
      <c r="L586" s="192"/>
      <c r="M586" s="192"/>
      <c r="O586" s="192"/>
      <c r="P586" s="192"/>
      <c r="Q586" s="204"/>
    </row>
    <row r="587" spans="6:17" s="203" customFormat="1">
      <c r="F587" s="192"/>
      <c r="G587" s="192"/>
      <c r="H587" s="192"/>
      <c r="I587" s="192"/>
      <c r="J587" s="192"/>
      <c r="K587" s="192"/>
      <c r="L587" s="192"/>
      <c r="M587" s="192"/>
      <c r="O587" s="192"/>
      <c r="P587" s="192"/>
      <c r="Q587" s="204"/>
    </row>
    <row r="588" spans="6:17" s="203" customFormat="1">
      <c r="F588" s="192"/>
      <c r="G588" s="192"/>
      <c r="H588" s="192"/>
      <c r="I588" s="192"/>
      <c r="J588" s="192"/>
      <c r="K588" s="192"/>
      <c r="L588" s="192"/>
      <c r="M588" s="192"/>
      <c r="O588" s="192"/>
      <c r="P588" s="192"/>
      <c r="Q588" s="204"/>
    </row>
    <row r="589" spans="6:17" s="203" customFormat="1">
      <c r="F589" s="192"/>
      <c r="G589" s="192"/>
      <c r="H589" s="192"/>
      <c r="I589" s="192"/>
      <c r="J589" s="192"/>
      <c r="K589" s="192"/>
      <c r="L589" s="192"/>
      <c r="M589" s="192"/>
      <c r="O589" s="192"/>
      <c r="P589" s="192"/>
      <c r="Q589" s="204"/>
    </row>
    <row r="590" spans="6:17" s="203" customFormat="1">
      <c r="F590" s="192"/>
      <c r="G590" s="192"/>
      <c r="H590" s="192"/>
      <c r="I590" s="192"/>
      <c r="J590" s="192"/>
      <c r="K590" s="192"/>
      <c r="L590" s="192"/>
      <c r="M590" s="192"/>
      <c r="O590" s="192"/>
      <c r="P590" s="192"/>
      <c r="Q590" s="204"/>
    </row>
    <row r="591" spans="6:17" s="203" customFormat="1">
      <c r="F591" s="192"/>
      <c r="G591" s="192"/>
      <c r="H591" s="192"/>
      <c r="I591" s="192"/>
      <c r="J591" s="192"/>
      <c r="K591" s="192"/>
      <c r="L591" s="192"/>
      <c r="M591" s="192"/>
      <c r="O591" s="192"/>
      <c r="P591" s="192"/>
      <c r="Q591" s="204"/>
    </row>
    <row r="592" spans="6:17" s="203" customFormat="1">
      <c r="F592" s="192"/>
      <c r="G592" s="192"/>
      <c r="H592" s="192"/>
      <c r="I592" s="192"/>
      <c r="J592" s="192"/>
      <c r="K592" s="192"/>
      <c r="L592" s="192"/>
      <c r="M592" s="192"/>
      <c r="O592" s="192"/>
      <c r="P592" s="192"/>
      <c r="Q592" s="204"/>
    </row>
    <row r="593" spans="6:17" s="203" customFormat="1">
      <c r="F593" s="192"/>
      <c r="G593" s="192"/>
      <c r="H593" s="192"/>
      <c r="I593" s="192"/>
      <c r="J593" s="192"/>
      <c r="K593" s="192"/>
      <c r="L593" s="192"/>
      <c r="M593" s="192"/>
      <c r="O593" s="192"/>
      <c r="P593" s="192"/>
      <c r="Q593" s="204"/>
    </row>
    <row r="594" spans="6:17" s="203" customFormat="1">
      <c r="F594" s="192"/>
      <c r="G594" s="192"/>
      <c r="H594" s="192"/>
      <c r="I594" s="192"/>
      <c r="J594" s="192"/>
      <c r="K594" s="192"/>
      <c r="L594" s="192"/>
      <c r="M594" s="192"/>
      <c r="O594" s="192"/>
      <c r="P594" s="192"/>
      <c r="Q594" s="204"/>
    </row>
    <row r="595" spans="6:17" s="203" customFormat="1">
      <c r="F595" s="192"/>
      <c r="G595" s="192"/>
      <c r="H595" s="192"/>
      <c r="I595" s="192"/>
      <c r="J595" s="192"/>
      <c r="K595" s="192"/>
      <c r="L595" s="192"/>
      <c r="M595" s="192"/>
      <c r="O595" s="192"/>
      <c r="P595" s="192"/>
      <c r="Q595" s="204"/>
    </row>
    <row r="596" spans="6:17" s="203" customFormat="1">
      <c r="F596" s="192"/>
      <c r="G596" s="192"/>
      <c r="H596" s="192"/>
      <c r="I596" s="192"/>
      <c r="J596" s="192"/>
      <c r="K596" s="192"/>
      <c r="L596" s="192"/>
      <c r="M596" s="192"/>
      <c r="O596" s="192"/>
      <c r="P596" s="192"/>
      <c r="Q596" s="204"/>
    </row>
    <row r="597" spans="6:17" s="203" customFormat="1">
      <c r="F597" s="192"/>
      <c r="G597" s="192"/>
      <c r="H597" s="192"/>
      <c r="I597" s="192"/>
      <c r="J597" s="192"/>
      <c r="K597" s="192"/>
      <c r="L597" s="192"/>
      <c r="M597" s="192"/>
      <c r="O597" s="192"/>
      <c r="P597" s="192"/>
      <c r="Q597" s="204"/>
    </row>
    <row r="598" spans="6:17" s="203" customFormat="1">
      <c r="F598" s="192"/>
      <c r="G598" s="192"/>
      <c r="H598" s="192"/>
      <c r="I598" s="192"/>
      <c r="J598" s="192"/>
      <c r="K598" s="192"/>
      <c r="L598" s="192"/>
      <c r="M598" s="192"/>
      <c r="O598" s="192"/>
      <c r="P598" s="192"/>
      <c r="Q598" s="204"/>
    </row>
    <row r="599" spans="6:17" s="203" customFormat="1">
      <c r="F599" s="192"/>
      <c r="G599" s="192"/>
      <c r="H599" s="192"/>
      <c r="I599" s="192"/>
      <c r="J599" s="192"/>
      <c r="K599" s="192"/>
      <c r="L599" s="192"/>
      <c r="M599" s="192"/>
      <c r="O599" s="192"/>
      <c r="P599" s="192"/>
      <c r="Q599" s="204"/>
    </row>
    <row r="600" spans="6:17" s="203" customFormat="1">
      <c r="F600" s="192"/>
      <c r="G600" s="192"/>
      <c r="H600" s="192"/>
      <c r="I600" s="192"/>
      <c r="J600" s="192"/>
      <c r="K600" s="192"/>
      <c r="L600" s="192"/>
      <c r="M600" s="192"/>
      <c r="O600" s="192"/>
      <c r="P600" s="192"/>
      <c r="Q600" s="204"/>
    </row>
    <row r="601" spans="6:17" s="203" customFormat="1">
      <c r="F601" s="192"/>
      <c r="G601" s="192"/>
      <c r="H601" s="192"/>
      <c r="I601" s="192"/>
      <c r="J601" s="192"/>
      <c r="K601" s="192"/>
      <c r="L601" s="192"/>
      <c r="M601" s="192"/>
      <c r="O601" s="192"/>
      <c r="P601" s="192"/>
      <c r="Q601" s="204"/>
    </row>
    <row r="602" spans="6:17" s="203" customFormat="1">
      <c r="F602" s="192"/>
      <c r="G602" s="192"/>
      <c r="H602" s="192"/>
      <c r="I602" s="192"/>
      <c r="J602" s="192"/>
      <c r="K602" s="192"/>
      <c r="L602" s="192"/>
      <c r="M602" s="192"/>
      <c r="O602" s="192"/>
      <c r="P602" s="192"/>
      <c r="Q602" s="204"/>
    </row>
    <row r="603" spans="6:17" s="203" customFormat="1">
      <c r="F603" s="192"/>
      <c r="G603" s="192"/>
      <c r="H603" s="192"/>
      <c r="I603" s="192"/>
      <c r="J603" s="192"/>
      <c r="K603" s="192"/>
      <c r="L603" s="192"/>
      <c r="M603" s="192"/>
      <c r="O603" s="192"/>
      <c r="P603" s="192"/>
      <c r="Q603" s="204"/>
    </row>
    <row r="604" spans="6:17" s="203" customFormat="1">
      <c r="F604" s="192"/>
      <c r="G604" s="192"/>
      <c r="H604" s="192"/>
      <c r="I604" s="192"/>
      <c r="J604" s="192"/>
      <c r="K604" s="192"/>
      <c r="L604" s="192"/>
      <c r="M604" s="192"/>
      <c r="O604" s="192"/>
      <c r="P604" s="192"/>
      <c r="Q604" s="204"/>
    </row>
    <row r="605" spans="6:17" s="203" customFormat="1">
      <c r="F605" s="192"/>
      <c r="G605" s="192"/>
      <c r="H605" s="192"/>
      <c r="I605" s="192"/>
      <c r="J605" s="192"/>
      <c r="K605" s="192"/>
      <c r="L605" s="192"/>
      <c r="M605" s="192"/>
      <c r="O605" s="192"/>
      <c r="P605" s="192"/>
      <c r="Q605" s="204"/>
    </row>
    <row r="606" spans="6:17" s="203" customFormat="1">
      <c r="F606" s="192"/>
      <c r="G606" s="192"/>
      <c r="H606" s="192"/>
      <c r="I606" s="192"/>
      <c r="J606" s="192"/>
      <c r="K606" s="192"/>
      <c r="L606" s="192"/>
      <c r="M606" s="192"/>
      <c r="O606" s="192"/>
      <c r="P606" s="192"/>
      <c r="Q606" s="204"/>
    </row>
    <row r="607" spans="6:17" s="203" customFormat="1">
      <c r="F607" s="192"/>
      <c r="G607" s="192"/>
      <c r="H607" s="192"/>
      <c r="I607" s="192"/>
      <c r="J607" s="192"/>
      <c r="K607" s="192"/>
      <c r="L607" s="192"/>
      <c r="M607" s="192"/>
      <c r="O607" s="192"/>
      <c r="P607" s="192"/>
      <c r="Q607" s="204"/>
    </row>
    <row r="608" spans="6:17" s="203" customFormat="1">
      <c r="F608" s="192"/>
      <c r="G608" s="192"/>
      <c r="H608" s="192"/>
      <c r="I608" s="192"/>
      <c r="J608" s="192"/>
      <c r="K608" s="192"/>
      <c r="L608" s="192"/>
      <c r="M608" s="192"/>
      <c r="O608" s="192"/>
      <c r="P608" s="192"/>
      <c r="Q608" s="204"/>
    </row>
    <row r="609" spans="6:17" s="203" customFormat="1">
      <c r="F609" s="192"/>
      <c r="G609" s="192"/>
      <c r="H609" s="192"/>
      <c r="I609" s="192"/>
      <c r="J609" s="192"/>
      <c r="K609" s="192"/>
      <c r="L609" s="192"/>
      <c r="M609" s="192"/>
      <c r="O609" s="192"/>
      <c r="P609" s="192"/>
      <c r="Q609" s="204"/>
    </row>
    <row r="610" spans="6:17" s="203" customFormat="1">
      <c r="F610" s="192"/>
      <c r="G610" s="192"/>
      <c r="H610" s="192"/>
      <c r="I610" s="192"/>
      <c r="J610" s="192"/>
      <c r="K610" s="192"/>
      <c r="L610" s="192"/>
      <c r="M610" s="192"/>
      <c r="O610" s="192"/>
      <c r="P610" s="192"/>
      <c r="Q610" s="204"/>
    </row>
    <row r="611" spans="6:17" s="203" customFormat="1">
      <c r="F611" s="192"/>
      <c r="G611" s="192"/>
      <c r="H611" s="192"/>
      <c r="I611" s="192"/>
      <c r="J611" s="192"/>
      <c r="K611" s="192"/>
      <c r="L611" s="192"/>
      <c r="M611" s="192"/>
      <c r="O611" s="192"/>
      <c r="P611" s="192"/>
      <c r="Q611" s="204"/>
    </row>
    <row r="612" spans="6:17" s="203" customFormat="1">
      <c r="F612" s="192"/>
      <c r="G612" s="192"/>
      <c r="H612" s="192"/>
      <c r="I612" s="192"/>
      <c r="J612" s="192"/>
      <c r="K612" s="192"/>
      <c r="L612" s="192"/>
      <c r="M612" s="192"/>
      <c r="O612" s="192"/>
      <c r="P612" s="192"/>
      <c r="Q612" s="204"/>
    </row>
    <row r="613" spans="6:17" s="203" customFormat="1">
      <c r="F613" s="192"/>
      <c r="G613" s="192"/>
      <c r="H613" s="192"/>
      <c r="I613" s="192"/>
      <c r="J613" s="192"/>
      <c r="K613" s="192"/>
      <c r="L613" s="192"/>
      <c r="M613" s="192"/>
      <c r="O613" s="192"/>
      <c r="P613" s="192"/>
      <c r="Q613" s="204"/>
    </row>
    <row r="614" spans="6:17" s="203" customFormat="1">
      <c r="F614" s="192"/>
      <c r="G614" s="192"/>
      <c r="H614" s="192"/>
      <c r="I614" s="192"/>
      <c r="J614" s="192"/>
      <c r="K614" s="192"/>
      <c r="L614" s="192"/>
      <c r="M614" s="192"/>
      <c r="O614" s="192"/>
      <c r="P614" s="192"/>
      <c r="Q614" s="204"/>
    </row>
    <row r="615" spans="6:17" s="203" customFormat="1">
      <c r="F615" s="192"/>
      <c r="G615" s="192"/>
      <c r="H615" s="192"/>
      <c r="I615" s="192"/>
      <c r="J615" s="192"/>
      <c r="K615" s="192"/>
      <c r="L615" s="192"/>
      <c r="M615" s="192"/>
      <c r="O615" s="192"/>
      <c r="P615" s="192"/>
      <c r="Q615" s="204"/>
    </row>
  </sheetData>
  <mergeCells count="6">
    <mergeCell ref="P1:W1"/>
    <mergeCell ref="A1:C1"/>
    <mergeCell ref="D1:G1"/>
    <mergeCell ref="H1:I1"/>
    <mergeCell ref="J1:K1"/>
    <mergeCell ref="L1:O1"/>
  </mergeCells>
  <phoneticPr fontId="40" type="noConversion"/>
  <printOptions horizontalCentered="1" verticalCentered="1"/>
  <pageMargins left="0.32" right="0.28000000000000003" top="1" bottom="1" header="0.5" footer="0.5"/>
  <pageSetup scale="26"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indexed="10"/>
  </sheetPr>
  <dimension ref="A1:AK50"/>
  <sheetViews>
    <sheetView zoomScale="70" zoomScaleNormal="70" zoomScaleSheetLayoutView="80" workbookViewId="0">
      <pane xSplit="2" ySplit="2" topLeftCell="C3" activePane="bottomRight" state="frozen"/>
      <selection pane="topRight" activeCell="B34" sqref="B34"/>
      <selection pane="bottomLeft" activeCell="B34" sqref="B34"/>
      <selection pane="bottomRight" activeCell="G11" sqref="G11"/>
    </sheetView>
  </sheetViews>
  <sheetFormatPr defaultColWidth="7.33203125" defaultRowHeight="15.75" customHeight="1"/>
  <cols>
    <col min="1" max="1" width="11.88671875" style="367" bestFit="1" customWidth="1"/>
    <col min="2" max="2" width="24.33203125" style="367" customWidth="1"/>
    <col min="3" max="3" width="5" style="366" customWidth="1"/>
    <col min="4" max="4" width="6.5546875" style="367" customWidth="1"/>
    <col min="5" max="5" width="16.109375" style="367" customWidth="1"/>
    <col min="6" max="6" width="12.88671875" style="367" customWidth="1"/>
    <col min="7" max="7" width="30.5546875" style="362" bestFit="1" customWidth="1"/>
    <col min="8" max="8" width="31.5546875" style="367" customWidth="1"/>
    <col min="9" max="9" width="14.5546875" style="362" bestFit="1" customWidth="1"/>
    <col min="10" max="10" width="11.88671875" style="368" customWidth="1"/>
    <col min="11" max="11" width="11.109375" style="367" customWidth="1"/>
    <col min="12" max="12" width="12.5546875" style="367" customWidth="1"/>
    <col min="13" max="13" width="23.33203125" style="367" bestFit="1" customWidth="1"/>
    <col min="14" max="14" width="13.5546875" style="367" customWidth="1"/>
    <col min="15" max="15" width="8.33203125" style="367" customWidth="1"/>
    <col min="16" max="16" width="10.109375" style="367" customWidth="1"/>
    <col min="17" max="17" width="9.44140625" style="367" customWidth="1"/>
    <col min="18" max="19" width="10.5546875" style="367" customWidth="1"/>
    <col min="20" max="20" width="9.5546875" style="367" customWidth="1"/>
    <col min="21" max="21" width="13.33203125" style="367" customWidth="1"/>
    <col min="22" max="22" width="7.44140625" style="367" customWidth="1"/>
    <col min="23" max="23" width="7.33203125" style="367" customWidth="1"/>
    <col min="24" max="24" width="10.5546875" style="367" customWidth="1"/>
    <col min="25" max="25" width="11.5546875" style="367" customWidth="1"/>
    <col min="26" max="26" width="9.5546875" style="367" customWidth="1"/>
    <col min="27" max="27" width="7.33203125" style="367" customWidth="1"/>
    <col min="28" max="28" width="23.88671875" style="367" customWidth="1"/>
    <col min="29" max="16384" width="7.33203125" style="367"/>
  </cols>
  <sheetData>
    <row r="1" spans="1:37" s="362" customFormat="1" ht="15.75" customHeight="1">
      <c r="A1" s="458" t="s">
        <v>1074</v>
      </c>
      <c r="B1" s="459"/>
      <c r="C1" s="459"/>
      <c r="D1" s="459"/>
      <c r="E1" s="459"/>
      <c r="F1" s="459"/>
      <c r="G1" s="460"/>
      <c r="H1" s="461" t="s">
        <v>1075</v>
      </c>
      <c r="I1" s="462"/>
      <c r="J1" s="462"/>
      <c r="K1" s="463"/>
      <c r="L1" s="464" t="s">
        <v>1076</v>
      </c>
      <c r="M1" s="465"/>
      <c r="N1" s="465"/>
      <c r="O1" s="465"/>
      <c r="P1" s="465"/>
      <c r="Q1" s="465"/>
      <c r="R1" s="466" t="s">
        <v>1077</v>
      </c>
      <c r="S1" s="467"/>
      <c r="T1" s="467"/>
      <c r="U1" s="467"/>
      <c r="V1" s="467"/>
      <c r="W1" s="467"/>
      <c r="X1" s="467"/>
      <c r="Y1" s="467"/>
      <c r="Z1" s="467"/>
      <c r="AA1" s="467"/>
      <c r="AB1" s="468" t="s">
        <v>1078</v>
      </c>
      <c r="AC1" s="468"/>
      <c r="AD1" s="468"/>
      <c r="AE1" s="468"/>
      <c r="AF1" s="468"/>
      <c r="AG1" s="468"/>
      <c r="AH1" s="468"/>
      <c r="AI1" s="468"/>
      <c r="AJ1" s="468"/>
      <c r="AK1" s="468"/>
    </row>
    <row r="2" spans="1:37" s="363" customFormat="1" ht="54" customHeight="1">
      <c r="A2" s="225" t="s">
        <v>1079</v>
      </c>
      <c r="B2" s="225" t="s">
        <v>1080</v>
      </c>
      <c r="C2" s="225" t="s">
        <v>1081</v>
      </c>
      <c r="D2" s="225" t="s">
        <v>1082</v>
      </c>
      <c r="E2" s="225" t="s">
        <v>1083</v>
      </c>
      <c r="F2" s="225" t="s">
        <v>1084</v>
      </c>
      <c r="G2" s="225" t="s">
        <v>1085</v>
      </c>
      <c r="H2" s="226" t="s">
        <v>1086</v>
      </c>
      <c r="I2" s="226" t="s">
        <v>1087</v>
      </c>
      <c r="J2" s="226" t="s">
        <v>1088</v>
      </c>
      <c r="K2" s="226" t="s">
        <v>1089</v>
      </c>
      <c r="L2" s="227" t="s">
        <v>1090</v>
      </c>
      <c r="M2" s="227" t="s">
        <v>1091</v>
      </c>
      <c r="N2" s="227" t="s">
        <v>1092</v>
      </c>
      <c r="O2" s="227" t="s">
        <v>1093</v>
      </c>
      <c r="P2" s="227" t="s">
        <v>1094</v>
      </c>
      <c r="Q2" s="227" t="s">
        <v>1095</v>
      </c>
      <c r="R2" s="228" t="s">
        <v>1096</v>
      </c>
      <c r="S2" s="228" t="s">
        <v>1097</v>
      </c>
      <c r="T2" s="228" t="s">
        <v>1098</v>
      </c>
      <c r="U2" s="228" t="s">
        <v>1099</v>
      </c>
      <c r="V2" s="228" t="s">
        <v>1100</v>
      </c>
      <c r="W2" s="228" t="s">
        <v>1101</v>
      </c>
      <c r="X2" s="228" t="s">
        <v>1102</v>
      </c>
      <c r="Y2" s="228" t="s">
        <v>1103</v>
      </c>
      <c r="Z2" s="228" t="s">
        <v>1104</v>
      </c>
      <c r="AA2" s="228" t="s">
        <v>1105</v>
      </c>
      <c r="AB2" s="229" t="s">
        <v>1106</v>
      </c>
      <c r="AC2" s="229" t="s">
        <v>1107</v>
      </c>
      <c r="AD2" s="229" t="s">
        <v>1108</v>
      </c>
      <c r="AE2" s="229" t="s">
        <v>1109</v>
      </c>
      <c r="AF2" s="229" t="s">
        <v>1110</v>
      </c>
      <c r="AG2" s="229" t="s">
        <v>1111</v>
      </c>
      <c r="AH2" s="229" t="s">
        <v>1112</v>
      </c>
      <c r="AI2" s="229" t="s">
        <v>1113</v>
      </c>
      <c r="AJ2" s="229" t="s">
        <v>1114</v>
      </c>
      <c r="AK2" s="229" t="s">
        <v>1115</v>
      </c>
    </row>
    <row r="3" spans="1:37" s="364" customFormat="1" ht="15.75" customHeight="1">
      <c r="A3" s="231" t="s">
        <v>288</v>
      </c>
      <c r="B3" s="30" t="s">
        <v>959</v>
      </c>
      <c r="C3" s="231"/>
      <c r="D3" s="231"/>
      <c r="E3" s="231" t="s">
        <v>1116</v>
      </c>
      <c r="F3" s="231"/>
      <c r="G3" s="231" t="str">
        <f>B3</f>
        <v>Name</v>
      </c>
      <c r="H3" s="31" t="s">
        <v>1117</v>
      </c>
      <c r="I3" s="231"/>
      <c r="J3" s="231"/>
      <c r="K3" s="231"/>
      <c r="L3" s="231"/>
      <c r="M3" s="231" t="s">
        <v>1118</v>
      </c>
      <c r="N3" s="231"/>
      <c r="O3" s="231"/>
      <c r="P3" s="231"/>
      <c r="Q3" s="231"/>
      <c r="R3" s="231"/>
      <c r="S3" s="231"/>
      <c r="T3" s="231"/>
      <c r="U3" s="231"/>
      <c r="V3" s="231"/>
      <c r="W3" s="231"/>
      <c r="X3" s="231"/>
      <c r="Y3" s="231"/>
      <c r="Z3" s="231"/>
      <c r="AA3" s="231"/>
      <c r="AB3" s="231"/>
      <c r="AC3" s="231"/>
      <c r="AD3" s="231"/>
      <c r="AE3" s="231"/>
      <c r="AF3" s="231"/>
      <c r="AG3" s="231"/>
      <c r="AH3" s="231"/>
      <c r="AI3" s="231"/>
      <c r="AJ3" s="231"/>
      <c r="AK3" s="231"/>
    </row>
    <row r="4" spans="1:37" s="364" customFormat="1" ht="15.75" customHeight="1">
      <c r="A4" s="231" t="s">
        <v>288</v>
      </c>
      <c r="B4" s="30" t="s">
        <v>1119</v>
      </c>
      <c r="C4" s="231"/>
      <c r="D4" s="231"/>
      <c r="E4" s="231" t="s">
        <v>1116</v>
      </c>
      <c r="F4" s="231"/>
      <c r="G4" s="30" t="s">
        <v>1120</v>
      </c>
      <c r="H4" s="31" t="s">
        <v>1121</v>
      </c>
      <c r="I4" s="231"/>
      <c r="J4" s="231"/>
      <c r="K4" s="231"/>
      <c r="L4" s="231"/>
      <c r="M4" s="231" t="str">
        <f>M3</f>
        <v>CategoryMap!B6</v>
      </c>
      <c r="N4" s="231"/>
      <c r="O4" s="231"/>
      <c r="P4" s="231"/>
      <c r="Q4" s="231"/>
      <c r="R4" s="231"/>
      <c r="S4" s="231"/>
      <c r="T4" s="231"/>
      <c r="U4" s="231"/>
      <c r="V4" s="231"/>
      <c r="W4" s="231"/>
      <c r="X4" s="231"/>
      <c r="Y4" s="231"/>
      <c r="Z4" s="231"/>
      <c r="AA4" s="231"/>
      <c r="AB4" s="231"/>
      <c r="AC4" s="231"/>
      <c r="AD4" s="231"/>
      <c r="AE4" s="231"/>
      <c r="AF4" s="231"/>
      <c r="AG4" s="231"/>
      <c r="AH4" s="231"/>
      <c r="AI4" s="231"/>
      <c r="AJ4" s="231"/>
      <c r="AK4" s="231"/>
    </row>
    <row r="5" spans="1:37" s="364" customFormat="1" ht="15.75" customHeight="1">
      <c r="A5" s="231" t="s">
        <v>288</v>
      </c>
      <c r="B5" s="30" t="s">
        <v>960</v>
      </c>
      <c r="C5" s="231"/>
      <c r="D5" s="231"/>
      <c r="E5" s="231" t="s">
        <v>1116</v>
      </c>
      <c r="F5" s="231"/>
      <c r="G5" s="30" t="s">
        <v>1122</v>
      </c>
      <c r="H5" s="31" t="s">
        <v>960</v>
      </c>
      <c r="I5" s="231"/>
      <c r="J5" s="231"/>
      <c r="K5" s="231"/>
      <c r="L5" s="231"/>
      <c r="M5" s="231" t="str">
        <f>M4</f>
        <v>CategoryMap!B6</v>
      </c>
      <c r="N5" s="231"/>
      <c r="O5" s="231"/>
      <c r="P5" s="231"/>
      <c r="Q5" s="231"/>
      <c r="R5" s="231"/>
      <c r="S5" s="231"/>
      <c r="T5" s="231"/>
      <c r="U5" s="231"/>
      <c r="V5" s="231"/>
      <c r="W5" s="231"/>
      <c r="X5" s="231"/>
      <c r="Y5" s="231"/>
      <c r="Z5" s="231"/>
      <c r="AA5" s="231"/>
      <c r="AB5" s="231"/>
      <c r="AC5" s="231"/>
      <c r="AD5" s="231"/>
      <c r="AE5" s="231"/>
      <c r="AF5" s="231"/>
      <c r="AG5" s="231"/>
      <c r="AH5" s="231"/>
      <c r="AI5" s="231"/>
      <c r="AJ5" s="231"/>
      <c r="AK5" s="231"/>
    </row>
    <row r="6" spans="1:37" s="364" customFormat="1" ht="15.75" customHeight="1">
      <c r="A6" s="231" t="s">
        <v>288</v>
      </c>
      <c r="B6" s="30" t="s">
        <v>961</v>
      </c>
      <c r="C6" s="231"/>
      <c r="D6" s="231"/>
      <c r="E6" s="231" t="s">
        <v>1116</v>
      </c>
      <c r="F6" s="231"/>
      <c r="G6" s="30" t="s">
        <v>1123</v>
      </c>
      <c r="H6" s="31" t="s">
        <v>961</v>
      </c>
      <c r="I6" s="231"/>
      <c r="J6" s="231"/>
      <c r="K6" s="242"/>
      <c r="L6" s="231"/>
      <c r="M6" s="231" t="str">
        <f>M5</f>
        <v>CategoryMap!B6</v>
      </c>
      <c r="N6" s="231"/>
      <c r="O6" s="231"/>
      <c r="P6" s="231"/>
      <c r="Q6" s="231"/>
      <c r="R6" s="231"/>
      <c r="S6" s="231"/>
      <c r="T6" s="231"/>
      <c r="U6" s="231"/>
      <c r="V6" s="231"/>
      <c r="W6" s="231"/>
      <c r="X6" s="231"/>
      <c r="Y6" s="231"/>
      <c r="Z6" s="231"/>
      <c r="AA6" s="231"/>
      <c r="AB6" s="231"/>
      <c r="AC6" s="231"/>
      <c r="AD6" s="231"/>
      <c r="AE6" s="231"/>
      <c r="AF6" s="231"/>
      <c r="AG6" s="231"/>
      <c r="AH6" s="231"/>
      <c r="AI6" s="231"/>
      <c r="AJ6" s="231"/>
      <c r="AK6" s="231"/>
    </row>
    <row r="7" spans="1:37" s="364" customFormat="1" ht="15.75" customHeight="1">
      <c r="A7" s="231" t="s">
        <v>288</v>
      </c>
      <c r="B7" s="30" t="s">
        <v>962</v>
      </c>
      <c r="C7" s="231"/>
      <c r="D7" s="231"/>
      <c r="E7" s="231" t="s">
        <v>1116</v>
      </c>
      <c r="F7" s="231"/>
      <c r="G7" s="30" t="s">
        <v>1124</v>
      </c>
      <c r="H7" s="31" t="s">
        <v>1125</v>
      </c>
      <c r="I7" s="231"/>
      <c r="J7" s="231"/>
      <c r="K7" s="242"/>
      <c r="L7" s="231"/>
      <c r="M7" s="231" t="str">
        <f>M6</f>
        <v>CategoryMap!B6</v>
      </c>
      <c r="N7" s="231"/>
      <c r="O7" s="231"/>
      <c r="P7" s="231"/>
      <c r="Q7" s="231"/>
      <c r="R7" s="231"/>
      <c r="S7" s="231"/>
      <c r="T7" s="231"/>
      <c r="U7" s="231"/>
      <c r="V7" s="231"/>
      <c r="W7" s="231"/>
      <c r="X7" s="231"/>
      <c r="Y7" s="231"/>
      <c r="Z7" s="231"/>
      <c r="AA7" s="231"/>
      <c r="AB7" s="231"/>
      <c r="AC7" s="231"/>
      <c r="AD7" s="231"/>
      <c r="AE7" s="231"/>
      <c r="AF7" s="231"/>
      <c r="AG7" s="231"/>
      <c r="AH7" s="231"/>
      <c r="AI7" s="231"/>
      <c r="AJ7" s="231"/>
      <c r="AK7" s="231"/>
    </row>
    <row r="8" spans="1:37" s="364" customFormat="1" ht="15.75" customHeight="1">
      <c r="A8" s="231" t="s">
        <v>288</v>
      </c>
      <c r="B8" s="30" t="s">
        <v>875</v>
      </c>
      <c r="C8" s="231"/>
      <c r="D8" s="231"/>
      <c r="E8" s="231" t="s">
        <v>1116</v>
      </c>
      <c r="F8" s="231"/>
      <c r="G8" s="30" t="s">
        <v>1126</v>
      </c>
      <c r="H8" s="31" t="s">
        <v>1127</v>
      </c>
      <c r="I8" s="231"/>
      <c r="J8" s="231"/>
      <c r="K8" s="242"/>
      <c r="L8" s="231"/>
      <c r="M8" s="231" t="str">
        <f>M7</f>
        <v>CategoryMap!B6</v>
      </c>
      <c r="N8" s="231"/>
      <c r="O8" s="231"/>
      <c r="P8" s="231"/>
      <c r="Q8" s="231"/>
      <c r="R8" s="231"/>
      <c r="S8" s="231"/>
      <c r="T8" s="231"/>
      <c r="U8" s="231"/>
      <c r="V8" s="231"/>
      <c r="W8" s="231"/>
      <c r="X8" s="231"/>
      <c r="Y8" s="231"/>
      <c r="Z8" s="231"/>
      <c r="AA8" s="231"/>
      <c r="AB8" s="231"/>
      <c r="AC8" s="231"/>
      <c r="AD8" s="231"/>
      <c r="AE8" s="231"/>
      <c r="AF8" s="231"/>
      <c r="AG8" s="231"/>
      <c r="AH8" s="231"/>
      <c r="AI8" s="231"/>
      <c r="AJ8" s="231"/>
      <c r="AK8" s="231"/>
    </row>
    <row r="9" spans="1:37" s="365" customFormat="1" ht="15.75" customHeight="1">
      <c r="A9" s="233" t="s">
        <v>287</v>
      </c>
      <c r="B9" s="234" t="str">
        <f>SUBSTITUTE(H9, " ", "_")</f>
        <v>UniqueTermName</v>
      </c>
      <c r="C9" s="233"/>
      <c r="D9" s="233"/>
      <c r="E9" s="233" t="s">
        <v>1116</v>
      </c>
      <c r="F9" s="233"/>
      <c r="G9" s="233"/>
      <c r="H9" s="234" t="s">
        <v>1128</v>
      </c>
      <c r="I9" s="233"/>
      <c r="J9" s="233"/>
      <c r="K9" s="233"/>
      <c r="L9" s="233"/>
      <c r="M9" s="370" t="s">
        <v>1129</v>
      </c>
      <c r="N9" s="233"/>
      <c r="O9" s="233"/>
      <c r="P9" s="233"/>
      <c r="Q9" s="233"/>
      <c r="R9" s="233"/>
      <c r="S9" s="233"/>
      <c r="T9" s="233"/>
      <c r="U9" s="233"/>
      <c r="V9" s="233"/>
      <c r="W9" s="233"/>
      <c r="X9" s="233"/>
      <c r="Y9" s="233"/>
      <c r="Z9" s="233"/>
      <c r="AA9" s="233"/>
      <c r="AB9" s="233"/>
      <c r="AC9" s="233"/>
      <c r="AD9" s="233"/>
      <c r="AE9" s="233"/>
      <c r="AF9" s="233"/>
      <c r="AG9" s="233"/>
      <c r="AH9" s="233"/>
      <c r="AI9" s="233"/>
      <c r="AJ9" s="233"/>
      <c r="AK9" s="233"/>
    </row>
    <row r="10" spans="1:37" s="364" customFormat="1" ht="15.75" customHeight="1">
      <c r="A10" s="231" t="str">
        <f>A9</f>
        <v>Terms</v>
      </c>
      <c r="B10" s="235" t="str">
        <f t="shared" ref="B10:B21" si="0">SUBSTITUTE(H10, " ", "_")</f>
        <v>Category</v>
      </c>
      <c r="C10" s="231"/>
      <c r="D10" s="231"/>
      <c r="E10" s="231" t="s">
        <v>1116</v>
      </c>
      <c r="F10" s="231"/>
      <c r="G10" s="231"/>
      <c r="H10" s="235" t="s">
        <v>1130</v>
      </c>
      <c r="I10" s="231"/>
      <c r="J10" s="231"/>
      <c r="K10" s="231"/>
      <c r="L10" s="231"/>
      <c r="M10" s="231" t="str">
        <f>M9</f>
        <v>Terms!B7</v>
      </c>
      <c r="N10" s="231"/>
      <c r="O10" s="231"/>
      <c r="P10" s="231"/>
      <c r="Q10" s="231"/>
      <c r="R10" s="231"/>
      <c r="S10" s="231"/>
      <c r="T10" s="231"/>
      <c r="U10" s="231"/>
      <c r="V10" s="231"/>
      <c r="W10" s="231"/>
      <c r="X10" s="231"/>
      <c r="Y10" s="231"/>
      <c r="Z10" s="231"/>
      <c r="AA10" s="231"/>
      <c r="AB10" s="231"/>
      <c r="AC10" s="231"/>
      <c r="AD10" s="231"/>
      <c r="AE10" s="231"/>
      <c r="AF10" s="231"/>
      <c r="AG10" s="231"/>
      <c r="AH10" s="231"/>
      <c r="AI10" s="231"/>
      <c r="AJ10" s="231"/>
      <c r="AK10" s="231"/>
    </row>
    <row r="11" spans="1:37" s="364" customFormat="1" ht="15.75" customHeight="1">
      <c r="A11" s="231" t="str">
        <f t="shared" ref="A11:A22" si="1">A10</f>
        <v>Terms</v>
      </c>
      <c r="B11" s="235" t="str">
        <f t="shared" si="0"/>
        <v>Description</v>
      </c>
      <c r="C11" s="231"/>
      <c r="D11" s="231"/>
      <c r="E11" s="231" t="s">
        <v>1116</v>
      </c>
      <c r="F11" s="231"/>
      <c r="G11" s="231"/>
      <c r="H11" s="235" t="s">
        <v>266</v>
      </c>
      <c r="I11" s="231"/>
      <c r="J11" s="231"/>
      <c r="K11" s="242"/>
      <c r="L11" s="231"/>
      <c r="M11" s="231" t="str">
        <f t="shared" ref="M11:M22" si="2">M10</f>
        <v>Terms!B7</v>
      </c>
      <c r="N11" s="231"/>
      <c r="O11" s="231"/>
      <c r="P11" s="231"/>
      <c r="Q11" s="231"/>
      <c r="R11" s="231"/>
      <c r="S11" s="231"/>
      <c r="T11" s="231"/>
      <c r="U11" s="231"/>
      <c r="V11" s="231"/>
      <c r="W11" s="231"/>
      <c r="X11" s="231"/>
      <c r="Y11" s="231"/>
      <c r="Z11" s="231"/>
      <c r="AA11" s="231"/>
      <c r="AB11" s="231"/>
      <c r="AC11" s="231"/>
      <c r="AD11" s="231"/>
      <c r="AE11" s="231"/>
      <c r="AF11" s="231"/>
      <c r="AG11" s="231"/>
      <c r="AH11" s="231"/>
      <c r="AI11" s="231"/>
      <c r="AJ11" s="231"/>
      <c r="AK11" s="231"/>
    </row>
    <row r="12" spans="1:37" s="364" customFormat="1" ht="15.75" customHeight="1">
      <c r="A12" s="231" t="str">
        <f t="shared" si="1"/>
        <v>Terms</v>
      </c>
      <c r="B12" s="235" t="str">
        <f t="shared" si="0"/>
        <v>Tags</v>
      </c>
      <c r="C12" s="231"/>
      <c r="D12" s="231"/>
      <c r="E12" s="231" t="s">
        <v>1116</v>
      </c>
      <c r="F12" s="231"/>
      <c r="G12" s="231"/>
      <c r="H12" s="235" t="s">
        <v>962</v>
      </c>
      <c r="I12" s="231"/>
      <c r="J12" s="231"/>
      <c r="K12" s="242"/>
      <c r="L12" s="231"/>
      <c r="M12" s="231" t="str">
        <f t="shared" si="2"/>
        <v>Terms!B7</v>
      </c>
      <c r="N12" s="231"/>
      <c r="O12" s="231"/>
      <c r="P12" s="231"/>
      <c r="Q12" s="231"/>
      <c r="R12" s="231"/>
      <c r="S12" s="231"/>
      <c r="T12" s="231"/>
      <c r="U12" s="231"/>
      <c r="V12" s="231"/>
      <c r="W12" s="231"/>
      <c r="X12" s="231"/>
      <c r="Y12" s="231"/>
      <c r="Z12" s="231"/>
      <c r="AA12" s="231"/>
      <c r="AB12" s="231"/>
      <c r="AC12" s="231"/>
      <c r="AD12" s="231"/>
      <c r="AE12" s="231"/>
      <c r="AF12" s="231"/>
      <c r="AG12" s="231"/>
      <c r="AH12" s="231"/>
      <c r="AI12" s="231"/>
      <c r="AJ12" s="231"/>
      <c r="AK12" s="231"/>
    </row>
    <row r="13" spans="1:37" s="364" customFormat="1" ht="15.75" customHeight="1">
      <c r="A13" s="231" t="str">
        <f t="shared" si="1"/>
        <v>Terms</v>
      </c>
      <c r="B13" s="235" t="str">
        <f t="shared" si="0"/>
        <v>Classifications</v>
      </c>
      <c r="C13" s="231"/>
      <c r="D13" s="231"/>
      <c r="E13" s="231" t="s">
        <v>1116</v>
      </c>
      <c r="F13" s="231"/>
      <c r="G13" s="231"/>
      <c r="H13" s="235" t="s">
        <v>963</v>
      </c>
      <c r="I13" s="231"/>
      <c r="J13" s="231"/>
      <c r="K13" s="242"/>
      <c r="L13" s="231"/>
      <c r="M13" s="231" t="str">
        <f t="shared" si="2"/>
        <v>Terms!B7</v>
      </c>
      <c r="N13" s="231"/>
      <c r="O13" s="231"/>
      <c r="P13" s="231"/>
      <c r="Q13" s="231"/>
      <c r="R13" s="231"/>
      <c r="S13" s="231"/>
      <c r="T13" s="231"/>
      <c r="U13" s="231"/>
      <c r="V13" s="231"/>
      <c r="W13" s="231"/>
      <c r="X13" s="231"/>
      <c r="Y13" s="231"/>
      <c r="Z13" s="231"/>
      <c r="AA13" s="231"/>
      <c r="AB13" s="231"/>
      <c r="AC13" s="231"/>
      <c r="AD13" s="231"/>
      <c r="AE13" s="231"/>
      <c r="AF13" s="231"/>
      <c r="AG13" s="231"/>
      <c r="AH13" s="231"/>
      <c r="AI13" s="231"/>
      <c r="AJ13" s="231"/>
      <c r="AK13" s="231"/>
    </row>
    <row r="14" spans="1:37" ht="15.75" customHeight="1">
      <c r="A14" s="231" t="str">
        <f t="shared" si="1"/>
        <v>Terms</v>
      </c>
      <c r="B14" s="235" t="str">
        <f t="shared" si="0"/>
        <v>Stewards</v>
      </c>
      <c r="C14" s="209"/>
      <c r="D14" s="6"/>
      <c r="E14" s="231" t="s">
        <v>1116</v>
      </c>
      <c r="F14" s="6"/>
      <c r="G14" s="207"/>
      <c r="H14" s="235" t="s">
        <v>875</v>
      </c>
      <c r="I14" s="236"/>
      <c r="J14" s="210"/>
      <c r="K14" s="6"/>
      <c r="L14" s="6"/>
      <c r="M14" s="231" t="str">
        <f t="shared" si="2"/>
        <v>Terms!B7</v>
      </c>
      <c r="N14" s="6"/>
      <c r="O14" s="6"/>
      <c r="P14" s="6"/>
      <c r="Q14" s="6"/>
      <c r="R14" s="6"/>
      <c r="S14" s="6"/>
      <c r="T14" s="6"/>
      <c r="U14" s="6"/>
      <c r="V14" s="6"/>
      <c r="W14" s="6"/>
      <c r="X14" s="6"/>
      <c r="Y14" s="6"/>
      <c r="Z14" s="6"/>
      <c r="AA14" s="6"/>
      <c r="AB14" s="6"/>
      <c r="AC14" s="6"/>
      <c r="AD14" s="6"/>
      <c r="AE14" s="6"/>
      <c r="AF14" s="6"/>
      <c r="AG14" s="6"/>
      <c r="AH14" s="6"/>
      <c r="AI14" s="6"/>
      <c r="AJ14" s="6"/>
      <c r="AK14" s="6"/>
    </row>
    <row r="15" spans="1:37" ht="15.75" customHeight="1">
      <c r="A15" s="231" t="str">
        <f t="shared" si="1"/>
        <v>Terms</v>
      </c>
      <c r="B15" s="30" t="s">
        <v>1131</v>
      </c>
      <c r="C15" s="209"/>
      <c r="D15" s="6"/>
      <c r="E15" s="231" t="s">
        <v>1116</v>
      </c>
      <c r="F15" s="6"/>
      <c r="G15" s="207"/>
      <c r="H15" s="30" t="s">
        <v>1131</v>
      </c>
      <c r="I15" s="236"/>
      <c r="J15" s="210"/>
      <c r="K15" s="6"/>
      <c r="L15" s="6"/>
      <c r="M15" s="231" t="str">
        <f t="shared" si="2"/>
        <v>Terms!B7</v>
      </c>
      <c r="N15" s="6"/>
      <c r="O15" s="6"/>
      <c r="P15" s="6"/>
      <c r="Q15" s="6"/>
      <c r="R15" s="6"/>
      <c r="S15" s="6"/>
      <c r="T15" s="6"/>
      <c r="U15" s="6"/>
      <c r="V15" s="6"/>
      <c r="W15" s="6"/>
      <c r="X15" s="6"/>
      <c r="Y15" s="6"/>
      <c r="Z15" s="6"/>
      <c r="AA15" s="6"/>
      <c r="AB15" s="6"/>
      <c r="AC15" s="6"/>
      <c r="AD15" s="6"/>
      <c r="AE15" s="6"/>
      <c r="AF15" s="6"/>
      <c r="AG15" s="6"/>
      <c r="AH15" s="6"/>
      <c r="AI15" s="6"/>
      <c r="AJ15" s="6"/>
      <c r="AK15" s="6"/>
    </row>
    <row r="16" spans="1:37" ht="15.75" customHeight="1">
      <c r="A16" s="231" t="str">
        <f>A21</f>
        <v>Terms</v>
      </c>
      <c r="B16" s="1" t="s">
        <v>1132</v>
      </c>
      <c r="C16" s="209"/>
      <c r="D16" s="6"/>
      <c r="E16" s="231" t="s">
        <v>1116</v>
      </c>
      <c r="F16" s="6"/>
      <c r="G16" s="207"/>
      <c r="H16" s="1" t="s">
        <v>1132</v>
      </c>
      <c r="I16" s="207"/>
      <c r="J16" s="210"/>
      <c r="K16" s="6"/>
      <c r="L16" s="6"/>
      <c r="M16" s="231" t="str">
        <f>M21</f>
        <v>Terms!B7</v>
      </c>
      <c r="N16" s="6"/>
      <c r="O16" s="6"/>
      <c r="P16" s="6"/>
      <c r="Q16" s="6"/>
      <c r="R16" s="6"/>
      <c r="S16" s="6"/>
      <c r="T16" s="6"/>
      <c r="U16" s="6"/>
      <c r="V16" s="6"/>
      <c r="W16" s="6"/>
      <c r="X16" s="6"/>
      <c r="Y16" s="6"/>
      <c r="Z16" s="6"/>
      <c r="AA16" s="6"/>
      <c r="AB16" s="6"/>
      <c r="AC16" s="6"/>
      <c r="AD16" s="6"/>
      <c r="AE16" s="6"/>
      <c r="AF16" s="6"/>
      <c r="AG16" s="6"/>
      <c r="AH16" s="6"/>
      <c r="AI16" s="6"/>
      <c r="AJ16" s="6"/>
      <c r="AK16" s="6"/>
    </row>
    <row r="17" spans="1:13" ht="15.75" customHeight="1">
      <c r="A17" s="231" t="str">
        <f>A20</f>
        <v>Terms</v>
      </c>
      <c r="B17" s="235" t="s">
        <v>1133</v>
      </c>
      <c r="C17" s="209"/>
      <c r="D17" s="6"/>
      <c r="E17" s="231" t="s">
        <v>1116</v>
      </c>
      <c r="F17" s="6"/>
      <c r="G17" s="207"/>
      <c r="H17" s="235" t="s">
        <v>1133</v>
      </c>
      <c r="I17" s="207"/>
      <c r="J17" s="210"/>
      <c r="K17" s="6"/>
      <c r="L17" s="6"/>
      <c r="M17" s="231" t="str">
        <f>M20</f>
        <v>Terms!B7</v>
      </c>
    </row>
    <row r="18" spans="1:13" ht="15.75" customHeight="1">
      <c r="A18" s="231" t="str">
        <f>A14</f>
        <v>Terms</v>
      </c>
      <c r="B18" s="235" t="str">
        <f t="shared" si="0"/>
        <v>custom_TermID</v>
      </c>
      <c r="C18" s="209"/>
      <c r="D18" s="6"/>
      <c r="E18" s="231" t="s">
        <v>1116</v>
      </c>
      <c r="F18" s="6"/>
      <c r="G18" s="207"/>
      <c r="H18" s="235" t="s">
        <v>966</v>
      </c>
      <c r="I18" s="30"/>
      <c r="J18" s="210"/>
      <c r="K18" s="6"/>
      <c r="L18" s="6"/>
      <c r="M18" s="231" t="str">
        <f>M14</f>
        <v>Terms!B7</v>
      </c>
    </row>
    <row r="19" spans="1:13" ht="15.75" customHeight="1">
      <c r="A19" s="231" t="str">
        <f t="shared" si="1"/>
        <v>Terms</v>
      </c>
      <c r="B19" s="235" t="str">
        <f t="shared" si="0"/>
        <v>custom_LocalName</v>
      </c>
      <c r="C19" s="209"/>
      <c r="D19" s="6"/>
      <c r="E19" s="231" t="s">
        <v>1116</v>
      </c>
      <c r="F19" s="6"/>
      <c r="G19" s="207"/>
      <c r="H19" s="235" t="s">
        <v>967</v>
      </c>
      <c r="I19" s="207"/>
      <c r="J19" s="210"/>
      <c r="K19" s="6"/>
      <c r="L19" s="6"/>
      <c r="M19" s="231" t="str">
        <f t="shared" si="2"/>
        <v>Terms!B7</v>
      </c>
    </row>
    <row r="20" spans="1:13" ht="15.75" customHeight="1">
      <c r="A20" s="231" t="str">
        <f t="shared" si="1"/>
        <v>Terms</v>
      </c>
      <c r="B20" s="235" t="str">
        <f t="shared" si="0"/>
        <v>custom_EnglishName</v>
      </c>
      <c r="C20" s="209"/>
      <c r="D20" s="6"/>
      <c r="E20" s="231" t="s">
        <v>1116</v>
      </c>
      <c r="F20" s="6"/>
      <c r="G20" s="207"/>
      <c r="H20" s="235" t="s">
        <v>969</v>
      </c>
      <c r="I20" s="207"/>
      <c r="J20" s="210"/>
      <c r="K20" s="6"/>
      <c r="L20" s="6"/>
      <c r="M20" s="231" t="str">
        <f t="shared" si="2"/>
        <v>Terms!B7</v>
      </c>
    </row>
    <row r="21" spans="1:13" ht="15.75" customHeight="1">
      <c r="A21" s="231" t="str">
        <f>A20</f>
        <v>Terms</v>
      </c>
      <c r="B21" s="235" t="str">
        <f t="shared" si="0"/>
        <v>custom_BusinessRule</v>
      </c>
      <c r="C21" s="209"/>
      <c r="D21" s="6"/>
      <c r="E21" s="231" t="s">
        <v>1116</v>
      </c>
      <c r="F21" s="6"/>
      <c r="G21" s="207"/>
      <c r="H21" s="235" t="s">
        <v>970</v>
      </c>
      <c r="I21" s="207"/>
      <c r="J21" s="210"/>
      <c r="K21" s="6"/>
      <c r="L21" s="6"/>
      <c r="M21" s="231" t="str">
        <f>M20</f>
        <v>Terms!B7</v>
      </c>
    </row>
    <row r="22" spans="1:13" ht="15.75" customHeight="1">
      <c r="A22" s="231" t="str">
        <f t="shared" si="1"/>
        <v>Terms</v>
      </c>
      <c r="B22" s="6" t="s">
        <v>971</v>
      </c>
      <c r="C22" s="209"/>
      <c r="D22" s="6"/>
      <c r="E22" s="231" t="s">
        <v>1116</v>
      </c>
      <c r="F22" s="6"/>
      <c r="G22" s="207"/>
      <c r="H22" s="6" t="s">
        <v>971</v>
      </c>
      <c r="I22" s="207"/>
      <c r="J22" s="210"/>
      <c r="K22" s="6"/>
      <c r="L22" s="6"/>
      <c r="M22" s="231" t="str">
        <f t="shared" si="2"/>
        <v>Terms!B7</v>
      </c>
    </row>
    <row r="23" spans="1:13" ht="15.75" customHeight="1">
      <c r="A23" s="231" t="str">
        <f>A21</f>
        <v>Terms</v>
      </c>
      <c r="B23" s="6" t="s">
        <v>972</v>
      </c>
      <c r="C23" s="209"/>
      <c r="D23" s="6"/>
      <c r="E23" s="231" t="s">
        <v>1116</v>
      </c>
      <c r="F23" s="6"/>
      <c r="G23" s="207"/>
      <c r="H23" s="6" t="str">
        <f>B23</f>
        <v>custom_Formula</v>
      </c>
      <c r="I23" s="207"/>
      <c r="J23" s="210"/>
      <c r="K23" s="6"/>
      <c r="L23" s="6"/>
      <c r="M23" s="231" t="str">
        <f>M21</f>
        <v>Terms!B7</v>
      </c>
    </row>
    <row r="24" spans="1:13" ht="15.75" customHeight="1">
      <c r="A24" s="231" t="str">
        <f>A22</f>
        <v>Terms</v>
      </c>
      <c r="B24" s="6" t="s">
        <v>973</v>
      </c>
      <c r="C24" s="209"/>
      <c r="D24" s="6"/>
      <c r="E24" s="231" t="s">
        <v>1116</v>
      </c>
      <c r="F24" s="6"/>
      <c r="G24" s="207"/>
      <c r="H24" s="6" t="str">
        <f>B24</f>
        <v>custom_DataType</v>
      </c>
      <c r="I24" s="207"/>
      <c r="J24" s="210"/>
      <c r="K24" s="6"/>
      <c r="L24" s="6"/>
      <c r="M24" s="231" t="str">
        <f>M22</f>
        <v>Terms!B7</v>
      </c>
    </row>
    <row r="25" spans="1:13" ht="15.75" customHeight="1">
      <c r="A25" s="231" t="str">
        <f t="shared" ref="A25:A34" si="3">A23</f>
        <v>Terms</v>
      </c>
      <c r="B25" s="6" t="s">
        <v>959</v>
      </c>
      <c r="C25" s="209"/>
      <c r="D25" s="6"/>
      <c r="E25" s="231" t="s">
        <v>1116</v>
      </c>
      <c r="F25" s="6"/>
      <c r="G25" s="207"/>
      <c r="H25" s="6" t="str">
        <f t="shared" ref="H25:H31" si="4">B25</f>
        <v>Name</v>
      </c>
      <c r="I25" s="207"/>
      <c r="J25" s="210"/>
      <c r="K25" s="6"/>
      <c r="L25" s="6"/>
      <c r="M25" s="231" t="str">
        <f t="shared" ref="M25:M34" si="5">M23</f>
        <v>Terms!B7</v>
      </c>
    </row>
    <row r="26" spans="1:13" ht="15.75" customHeight="1">
      <c r="A26" s="231" t="str">
        <f t="shared" si="3"/>
        <v>Terms</v>
      </c>
      <c r="B26" s="6" t="s">
        <v>892</v>
      </c>
      <c r="C26" s="209"/>
      <c r="D26" s="6"/>
      <c r="E26" s="231" t="s">
        <v>1116</v>
      </c>
      <c r="F26" s="6"/>
      <c r="G26" s="207"/>
      <c r="H26" s="6" t="str">
        <f t="shared" si="4"/>
        <v>Resources</v>
      </c>
      <c r="I26" s="207"/>
      <c r="J26" s="210"/>
      <c r="K26" s="6"/>
      <c r="L26" s="6"/>
      <c r="M26" s="231" t="str">
        <f t="shared" si="5"/>
        <v>Terms!B7</v>
      </c>
    </row>
    <row r="27" spans="1:13" ht="15.75" customHeight="1">
      <c r="A27" s="231" t="str">
        <f t="shared" si="3"/>
        <v>Terms</v>
      </c>
      <c r="B27" s="235" t="s">
        <v>880</v>
      </c>
      <c r="C27" s="235"/>
      <c r="D27" s="235"/>
      <c r="E27" s="231" t="s">
        <v>1116</v>
      </c>
      <c r="F27" s="235"/>
      <c r="G27" s="235"/>
      <c r="H27" s="235" t="str">
        <f t="shared" si="4"/>
        <v>Experts</v>
      </c>
      <c r="I27" s="207"/>
      <c r="J27" s="210"/>
      <c r="K27" s="6"/>
      <c r="L27" s="6"/>
      <c r="M27" s="231" t="str">
        <f t="shared" si="5"/>
        <v>Terms!B7</v>
      </c>
    </row>
    <row r="28" spans="1:13" ht="15.75" customHeight="1">
      <c r="A28" s="231" t="str">
        <f t="shared" si="3"/>
        <v>Terms</v>
      </c>
      <c r="B28" s="235" t="s">
        <v>974</v>
      </c>
      <c r="C28" s="235"/>
      <c r="D28" s="235"/>
      <c r="E28" s="231" t="s">
        <v>1116</v>
      </c>
      <c r="F28" s="235"/>
      <c r="G28" s="235"/>
      <c r="H28" s="235" t="str">
        <f t="shared" si="4"/>
        <v>Domain</v>
      </c>
      <c r="I28" s="207"/>
      <c r="J28" s="210"/>
      <c r="K28" s="6"/>
      <c r="L28" s="6"/>
      <c r="M28" s="231" t="str">
        <f t="shared" si="5"/>
        <v>Terms!B7</v>
      </c>
    </row>
    <row r="29" spans="1:13" ht="15.75" customHeight="1">
      <c r="A29" s="231" t="str">
        <f t="shared" si="3"/>
        <v>Terms</v>
      </c>
      <c r="B29" s="235" t="s">
        <v>975</v>
      </c>
      <c r="C29" s="235"/>
      <c r="D29" s="235"/>
      <c r="E29" s="231" t="s">
        <v>1116</v>
      </c>
      <c r="F29" s="235"/>
      <c r="G29" s="235"/>
      <c r="H29" s="235" t="str">
        <f t="shared" si="4"/>
        <v>TableName</v>
      </c>
      <c r="I29" s="207"/>
      <c r="J29" s="210"/>
      <c r="K29" s="6"/>
      <c r="L29" s="6"/>
      <c r="M29" s="231" t="str">
        <f t="shared" si="5"/>
        <v>Terms!B7</v>
      </c>
    </row>
    <row r="30" spans="1:13" ht="15.75" customHeight="1">
      <c r="A30" s="231" t="str">
        <f t="shared" si="3"/>
        <v>Terms</v>
      </c>
      <c r="B30" s="235" t="s">
        <v>976</v>
      </c>
      <c r="C30" s="235"/>
      <c r="D30" s="235"/>
      <c r="E30" s="231" t="s">
        <v>1116</v>
      </c>
      <c r="F30" s="235"/>
      <c r="G30" s="235"/>
      <c r="H30" s="235" t="str">
        <f t="shared" si="4"/>
        <v>ColumnName</v>
      </c>
      <c r="I30" s="207"/>
      <c r="J30" s="210"/>
      <c r="K30" s="6"/>
      <c r="L30" s="6"/>
      <c r="M30" s="231" t="str">
        <f t="shared" si="5"/>
        <v>Terms!B7</v>
      </c>
    </row>
    <row r="31" spans="1:13" ht="15.75" customHeight="1">
      <c r="A31" s="231" t="str">
        <f t="shared" si="3"/>
        <v>Terms</v>
      </c>
      <c r="B31" s="235" t="s">
        <v>977</v>
      </c>
      <c r="C31" s="235"/>
      <c r="D31" s="235"/>
      <c r="E31" s="231" t="s">
        <v>1116</v>
      </c>
      <c r="F31" s="235"/>
      <c r="G31" s="235"/>
      <c r="H31" s="235" t="str">
        <f t="shared" si="4"/>
        <v>SourceCriteria</v>
      </c>
      <c r="I31" s="207"/>
      <c r="J31" s="210"/>
      <c r="K31" s="6"/>
      <c r="L31" s="6"/>
      <c r="M31" s="231" t="str">
        <f t="shared" si="5"/>
        <v>Terms!B7</v>
      </c>
    </row>
    <row r="32" spans="1:13" ht="15.75" customHeight="1">
      <c r="A32" s="231" t="str">
        <f t="shared" si="3"/>
        <v>Terms</v>
      </c>
      <c r="B32" s="235" t="s">
        <v>1134</v>
      </c>
      <c r="C32" s="235"/>
      <c r="D32" s="235"/>
      <c r="E32" s="231" t="s">
        <v>1116</v>
      </c>
      <c r="F32" s="235"/>
      <c r="G32" s="235"/>
      <c r="H32" s="235" t="str">
        <f>B32</f>
        <v>custom_ReferenceData</v>
      </c>
      <c r="I32" s="207"/>
      <c r="J32" s="210"/>
      <c r="K32" s="6"/>
      <c r="L32" s="6"/>
      <c r="M32" s="231" t="str">
        <f t="shared" si="5"/>
        <v>Terms!B7</v>
      </c>
    </row>
    <row r="33" spans="1:37" ht="15.75" customHeight="1">
      <c r="A33" s="231" t="str">
        <f t="shared" si="3"/>
        <v>Terms</v>
      </c>
      <c r="B33" s="235" t="s">
        <v>979</v>
      </c>
      <c r="C33" s="235"/>
      <c r="D33" s="235"/>
      <c r="E33" s="231" t="s">
        <v>1116</v>
      </c>
      <c r="F33" s="235"/>
      <c r="G33" s="235"/>
      <c r="H33" s="235" t="s">
        <v>1135</v>
      </c>
      <c r="I33" s="207"/>
      <c r="J33" s="210"/>
      <c r="K33" s="6"/>
      <c r="L33" s="6"/>
      <c r="M33" s="231" t="str">
        <f t="shared" si="5"/>
        <v>Terms!B7</v>
      </c>
      <c r="N33" s="6"/>
      <c r="O33" s="6"/>
      <c r="P33" s="6"/>
      <c r="Q33" s="6"/>
      <c r="R33" s="6"/>
      <c r="S33" s="6"/>
      <c r="T33" s="6"/>
      <c r="U33" s="6"/>
      <c r="V33" s="6"/>
      <c r="W33" s="6"/>
      <c r="X33" s="6"/>
      <c r="Y33" s="6"/>
      <c r="Z33" s="6"/>
      <c r="AA33" s="6"/>
      <c r="AB33" s="6"/>
      <c r="AC33" s="6"/>
      <c r="AD33" s="6"/>
      <c r="AE33" s="6"/>
      <c r="AF33" s="6"/>
      <c r="AG33" s="6"/>
      <c r="AH33" s="6"/>
      <c r="AI33" s="6"/>
      <c r="AJ33" s="6"/>
      <c r="AK33" s="6"/>
    </row>
    <row r="34" spans="1:37" ht="15.75" customHeight="1">
      <c r="A34" s="231" t="str">
        <f t="shared" si="3"/>
        <v>Terms</v>
      </c>
      <c r="B34" s="235" t="s">
        <v>1136</v>
      </c>
      <c r="C34" s="235"/>
      <c r="D34" s="235"/>
      <c r="E34" s="231" t="s">
        <v>1116</v>
      </c>
      <c r="F34" s="235"/>
      <c r="G34" s="235"/>
      <c r="H34" s="235" t="str">
        <f>B34</f>
        <v>Synonyms</v>
      </c>
      <c r="I34" s="207"/>
      <c r="J34" s="210"/>
      <c r="K34" s="6"/>
      <c r="L34" s="6"/>
      <c r="M34" s="231" t="str">
        <f t="shared" si="5"/>
        <v>Terms!B7</v>
      </c>
      <c r="N34" s="6"/>
      <c r="O34" s="6"/>
      <c r="P34" s="6"/>
      <c r="Q34" s="6"/>
      <c r="R34" s="6"/>
      <c r="S34" s="6"/>
      <c r="T34" s="6"/>
      <c r="U34" s="6"/>
      <c r="V34" s="6"/>
      <c r="W34" s="6"/>
      <c r="X34" s="6"/>
      <c r="Y34" s="6"/>
      <c r="Z34" s="6"/>
      <c r="AA34" s="6"/>
      <c r="AB34" s="6"/>
      <c r="AC34" s="6"/>
      <c r="AD34" s="6"/>
      <c r="AE34" s="6"/>
      <c r="AF34" s="6"/>
      <c r="AG34" s="6"/>
      <c r="AH34" s="6"/>
      <c r="AI34" s="6"/>
      <c r="AJ34" s="6"/>
      <c r="AK34" s="6"/>
    </row>
    <row r="35" spans="1:37" ht="15.75" customHeight="1">
      <c r="A35" s="231" t="s">
        <v>287</v>
      </c>
      <c r="B35" s="30" t="s">
        <v>909</v>
      </c>
      <c r="C35" s="30"/>
      <c r="D35" s="30"/>
      <c r="E35" s="231" t="s">
        <v>1116</v>
      </c>
      <c r="F35" s="30"/>
      <c r="G35" s="30"/>
      <c r="H35" s="235" t="s">
        <v>909</v>
      </c>
      <c r="I35" s="207"/>
      <c r="J35" s="210"/>
      <c r="K35" s="6"/>
      <c r="L35" s="6"/>
      <c r="M35" s="231" t="s">
        <v>1129</v>
      </c>
      <c r="N35" s="6"/>
      <c r="O35" s="6"/>
      <c r="P35" s="6"/>
      <c r="Q35" s="6"/>
      <c r="R35" s="6"/>
      <c r="S35" s="6"/>
      <c r="T35" s="6"/>
      <c r="U35" s="6"/>
      <c r="V35" s="6"/>
      <c r="W35" s="6"/>
      <c r="X35" s="6"/>
      <c r="Y35" s="6"/>
      <c r="Z35" s="6"/>
      <c r="AA35" s="6"/>
      <c r="AB35" s="6"/>
      <c r="AC35" s="6"/>
      <c r="AD35" s="6"/>
      <c r="AE35" s="6"/>
      <c r="AF35" s="6"/>
      <c r="AG35" s="6"/>
      <c r="AH35" s="6"/>
      <c r="AI35" s="6"/>
      <c r="AJ35" s="6"/>
      <c r="AK35" s="6"/>
    </row>
    <row r="36" spans="1:37" ht="15.75" customHeight="1">
      <c r="A36" s="231" t="s">
        <v>287</v>
      </c>
      <c r="B36" s="30" t="s">
        <v>981</v>
      </c>
      <c r="C36" s="30"/>
      <c r="D36" s="30"/>
      <c r="E36" s="231" t="s">
        <v>1116</v>
      </c>
      <c r="F36" s="30"/>
      <c r="G36" s="30"/>
      <c r="H36" s="235" t="s">
        <v>1137</v>
      </c>
      <c r="I36" s="207"/>
      <c r="J36" s="210"/>
      <c r="K36" s="6"/>
      <c r="L36" s="6"/>
      <c r="M36" s="231" t="s">
        <v>1129</v>
      </c>
      <c r="N36" s="6"/>
      <c r="O36" s="6"/>
      <c r="P36" s="6"/>
      <c r="Q36" s="6"/>
      <c r="R36" s="6"/>
      <c r="S36" s="6"/>
      <c r="T36" s="6"/>
      <c r="U36" s="6"/>
      <c r="V36" s="6"/>
      <c r="W36" s="6"/>
      <c r="X36" s="6"/>
      <c r="Y36" s="6"/>
      <c r="Z36" s="6"/>
      <c r="AA36" s="6"/>
      <c r="AB36" s="6"/>
      <c r="AC36" s="6"/>
      <c r="AD36" s="6"/>
      <c r="AE36" s="6"/>
      <c r="AF36" s="6"/>
      <c r="AG36" s="6"/>
      <c r="AH36" s="6"/>
      <c r="AI36" s="6"/>
      <c r="AJ36" s="6"/>
      <c r="AK36" s="6"/>
    </row>
    <row r="37" spans="1:37" ht="15.75" customHeight="1">
      <c r="A37" s="231" t="s">
        <v>287</v>
      </c>
      <c r="B37" s="30" t="s">
        <v>915</v>
      </c>
      <c r="C37" s="30"/>
      <c r="D37" s="30"/>
      <c r="E37" s="231" t="s">
        <v>1116</v>
      </c>
      <c r="F37" s="30"/>
      <c r="G37" s="30"/>
      <c r="H37" s="235" t="s">
        <v>1138</v>
      </c>
      <c r="I37" s="207"/>
      <c r="J37" s="210"/>
      <c r="K37" s="6"/>
      <c r="L37" s="6"/>
      <c r="M37" s="231" t="s">
        <v>1129</v>
      </c>
      <c r="N37" s="6"/>
      <c r="O37" s="6"/>
      <c r="P37" s="6"/>
      <c r="Q37" s="6"/>
      <c r="R37" s="6"/>
      <c r="S37" s="6"/>
      <c r="T37" s="6"/>
      <c r="U37" s="6"/>
      <c r="V37" s="6"/>
      <c r="W37" s="6"/>
      <c r="X37" s="6"/>
      <c r="Y37" s="6"/>
      <c r="Z37" s="6"/>
      <c r="AA37" s="6"/>
      <c r="AB37" s="6"/>
      <c r="AC37" s="6"/>
      <c r="AD37" s="6"/>
      <c r="AE37" s="6"/>
      <c r="AF37" s="6"/>
      <c r="AG37" s="6"/>
      <c r="AH37" s="6"/>
      <c r="AI37" s="6"/>
      <c r="AJ37" s="6"/>
      <c r="AK37" s="6"/>
    </row>
    <row r="38" spans="1:37" ht="15.75" customHeight="1">
      <c r="A38" s="231" t="s">
        <v>287</v>
      </c>
      <c r="B38" t="s">
        <v>1139</v>
      </c>
      <c r="C38" s="30"/>
      <c r="D38" s="30"/>
      <c r="E38" s="231" t="s">
        <v>1116</v>
      </c>
      <c r="F38" s="30"/>
      <c r="G38" s="30"/>
      <c r="H38" s="235" t="str">
        <f>DGP_Template</f>
        <v>Standard_v10</v>
      </c>
      <c r="I38" s="207"/>
      <c r="J38" s="210"/>
      <c r="K38" s="6"/>
      <c r="L38" s="6"/>
      <c r="M38" s="231" t="s">
        <v>1129</v>
      </c>
      <c r="N38" s="6"/>
      <c r="O38" s="6"/>
      <c r="P38" s="6"/>
      <c r="Q38" s="6"/>
      <c r="R38" s="6"/>
      <c r="S38" s="6"/>
      <c r="T38" s="6"/>
      <c r="U38" s="6"/>
      <c r="V38" s="6"/>
      <c r="W38" s="6"/>
      <c r="X38" s="6"/>
      <c r="Y38" s="6"/>
      <c r="Z38" s="6"/>
      <c r="AA38" s="6"/>
      <c r="AB38" s="6"/>
      <c r="AC38" s="6"/>
      <c r="AD38" s="6"/>
      <c r="AE38" s="6"/>
      <c r="AF38" s="6"/>
      <c r="AG38" s="6"/>
      <c r="AH38" s="6"/>
      <c r="AI38" s="6"/>
      <c r="AJ38" s="6"/>
      <c r="AK38" s="6"/>
    </row>
    <row r="39" spans="1:37" s="369" customFormat="1" ht="15.75" customHeight="1">
      <c r="A39" s="220" t="s">
        <v>325</v>
      </c>
      <c r="B39" s="218" t="s">
        <v>959</v>
      </c>
      <c r="C39" s="221"/>
      <c r="D39" s="220"/>
      <c r="E39" s="233" t="s">
        <v>1116</v>
      </c>
      <c r="F39" s="220"/>
      <c r="G39" s="222"/>
      <c r="H39" s="223" t="s">
        <v>1140</v>
      </c>
      <c r="I39" s="222"/>
      <c r="J39" s="224"/>
      <c r="K39" s="220"/>
      <c r="L39" s="220"/>
      <c r="M39" s="233" t="str">
        <f>A39&amp;"!B7"</f>
        <v>DataClasses!B7</v>
      </c>
      <c r="N39" s="220"/>
      <c r="O39" s="220"/>
      <c r="P39" s="220"/>
      <c r="Q39" s="220"/>
      <c r="R39" s="220"/>
      <c r="S39" s="220"/>
      <c r="T39" s="220"/>
      <c r="U39" s="220"/>
      <c r="V39" s="220"/>
      <c r="W39" s="220"/>
      <c r="X39" s="220"/>
      <c r="Y39" s="220"/>
      <c r="Z39" s="220"/>
      <c r="AA39" s="220"/>
      <c r="AB39" s="220"/>
      <c r="AC39" s="220"/>
      <c r="AD39" s="220"/>
      <c r="AE39" s="220"/>
      <c r="AF39" s="220"/>
      <c r="AG39" s="220"/>
      <c r="AH39" s="220"/>
      <c r="AI39" s="220"/>
      <c r="AJ39" s="220"/>
      <c r="AK39" s="220"/>
    </row>
    <row r="40" spans="1:37" ht="15.75" customHeight="1">
      <c r="A40" s="6" t="str">
        <f t="shared" ref="A40:A48" si="6">A39</f>
        <v>DataClasses</v>
      </c>
      <c r="B40" s="30" t="s">
        <v>1119</v>
      </c>
      <c r="C40" s="209"/>
      <c r="D40" s="6"/>
      <c r="E40" s="231" t="s">
        <v>1116</v>
      </c>
      <c r="F40" s="6"/>
      <c r="G40" s="207"/>
      <c r="H40" s="219" t="s">
        <v>1141</v>
      </c>
      <c r="I40" s="207"/>
      <c r="J40" s="210"/>
      <c r="K40" s="6"/>
      <c r="L40" s="6"/>
      <c r="M40" s="6" t="str">
        <f t="shared" ref="M40:M48" si="7">M39</f>
        <v>DataClasses!B7</v>
      </c>
      <c r="N40" s="6"/>
      <c r="O40" s="6"/>
      <c r="P40" s="6"/>
      <c r="Q40" s="6"/>
      <c r="R40" s="6"/>
      <c r="S40" s="6"/>
      <c r="T40" s="6"/>
      <c r="U40" s="6"/>
      <c r="V40" s="6"/>
      <c r="W40" s="6"/>
      <c r="X40" s="6"/>
      <c r="Y40" s="6"/>
      <c r="Z40" s="6"/>
      <c r="AA40" s="6"/>
      <c r="AB40" s="6"/>
      <c r="AC40" s="6"/>
      <c r="AD40" s="6"/>
      <c r="AE40" s="6"/>
      <c r="AF40" s="6"/>
      <c r="AG40" s="6"/>
      <c r="AH40" s="6"/>
      <c r="AI40" s="6"/>
      <c r="AJ40" s="6"/>
      <c r="AK40" s="6"/>
    </row>
    <row r="41" spans="1:37" ht="15.75" customHeight="1">
      <c r="A41" s="6" t="str">
        <f t="shared" si="6"/>
        <v>DataClasses</v>
      </c>
      <c r="B41" s="30" t="s">
        <v>960</v>
      </c>
      <c r="C41" s="209"/>
      <c r="D41" s="6"/>
      <c r="E41" s="231" t="s">
        <v>1116</v>
      </c>
      <c r="F41" s="6"/>
      <c r="G41" s="207"/>
      <c r="H41" s="219" t="s">
        <v>1142</v>
      </c>
      <c r="I41" s="207"/>
      <c r="J41" s="210"/>
      <c r="K41" s="6"/>
      <c r="L41" s="6"/>
      <c r="M41" s="6" t="str">
        <f t="shared" si="7"/>
        <v>DataClasses!B7</v>
      </c>
      <c r="N41" s="6"/>
      <c r="O41" s="6"/>
      <c r="P41" s="6"/>
      <c r="Q41" s="6"/>
      <c r="R41" s="6"/>
      <c r="S41" s="6"/>
      <c r="T41" s="6"/>
      <c r="U41" s="6"/>
      <c r="V41" s="6"/>
      <c r="W41" s="6"/>
      <c r="X41" s="6"/>
      <c r="Y41" s="6"/>
      <c r="Z41" s="6"/>
      <c r="AA41" s="6"/>
      <c r="AB41" s="6"/>
      <c r="AC41" s="6"/>
      <c r="AD41" s="6"/>
      <c r="AE41" s="6"/>
      <c r="AF41" s="6"/>
      <c r="AG41" s="6"/>
      <c r="AH41" s="6"/>
      <c r="AI41" s="6"/>
      <c r="AJ41" s="6"/>
      <c r="AK41" s="6"/>
    </row>
    <row r="42" spans="1:37" ht="15.75" customHeight="1">
      <c r="A42" s="6" t="str">
        <f t="shared" si="6"/>
        <v>DataClasses</v>
      </c>
      <c r="B42" s="30" t="s">
        <v>961</v>
      </c>
      <c r="C42" s="209"/>
      <c r="D42" s="6"/>
      <c r="E42" s="231" t="s">
        <v>1116</v>
      </c>
      <c r="F42" s="6"/>
      <c r="G42" s="207"/>
      <c r="H42" s="219" t="s">
        <v>1143</v>
      </c>
      <c r="I42" s="207"/>
      <c r="J42" s="210"/>
      <c r="K42" s="6"/>
      <c r="L42" s="6"/>
      <c r="M42" s="6" t="str">
        <f t="shared" si="7"/>
        <v>DataClasses!B7</v>
      </c>
      <c r="N42" s="6"/>
      <c r="O42" s="6"/>
      <c r="P42" s="6"/>
      <c r="Q42" s="6"/>
      <c r="R42" s="6"/>
      <c r="S42" s="6"/>
      <c r="T42" s="6"/>
      <c r="U42" s="6"/>
      <c r="V42" s="6"/>
      <c r="W42" s="6"/>
      <c r="X42" s="6"/>
      <c r="Y42" s="6"/>
      <c r="Z42" s="6"/>
      <c r="AA42" s="6"/>
      <c r="AB42" s="6"/>
      <c r="AC42" s="6"/>
      <c r="AD42" s="6"/>
      <c r="AE42" s="6"/>
      <c r="AF42" s="6"/>
      <c r="AG42" s="6"/>
      <c r="AH42" s="6"/>
      <c r="AI42" s="6"/>
      <c r="AJ42" s="6"/>
      <c r="AK42" s="6"/>
    </row>
    <row r="43" spans="1:37" ht="15.75" customHeight="1">
      <c r="A43" s="6" t="str">
        <f t="shared" si="6"/>
        <v>DataClasses</v>
      </c>
      <c r="B43" s="30" t="s">
        <v>875</v>
      </c>
      <c r="C43" s="209"/>
      <c r="D43" s="6"/>
      <c r="E43" s="231" t="s">
        <v>1116</v>
      </c>
      <c r="F43" s="6"/>
      <c r="G43" s="207"/>
      <c r="H43" s="219" t="s">
        <v>1144</v>
      </c>
      <c r="I43" s="207"/>
      <c r="J43" s="210"/>
      <c r="K43" s="6"/>
      <c r="L43" s="6"/>
      <c r="M43" s="6" t="str">
        <f t="shared" si="7"/>
        <v>DataClasses!B7</v>
      </c>
      <c r="N43" s="6"/>
      <c r="O43" s="6"/>
      <c r="P43" s="6"/>
      <c r="Q43" s="6"/>
      <c r="R43" s="6"/>
      <c r="S43" s="6"/>
      <c r="T43" s="6"/>
      <c r="U43" s="6"/>
      <c r="V43" s="6"/>
      <c r="W43" s="6"/>
      <c r="X43" s="6"/>
      <c r="Y43" s="6"/>
      <c r="Z43" s="6"/>
      <c r="AA43" s="6"/>
      <c r="AB43" s="6"/>
      <c r="AC43" s="6"/>
      <c r="AD43" s="6"/>
      <c r="AE43" s="6"/>
      <c r="AF43" s="6"/>
      <c r="AG43" s="6"/>
      <c r="AH43" s="6"/>
      <c r="AI43" s="6"/>
      <c r="AJ43" s="6"/>
      <c r="AK43" s="6"/>
    </row>
    <row r="44" spans="1:37" ht="15.75" customHeight="1">
      <c r="A44" s="6" t="str">
        <f t="shared" si="6"/>
        <v>DataClasses</v>
      </c>
      <c r="B44" s="30" t="s">
        <v>1145</v>
      </c>
      <c r="C44" s="209"/>
      <c r="D44" s="6"/>
      <c r="E44" s="231" t="s">
        <v>1116</v>
      </c>
      <c r="F44" s="6"/>
      <c r="G44" s="207"/>
      <c r="H44" s="219" t="s">
        <v>1146</v>
      </c>
      <c r="I44" s="207"/>
      <c r="J44" s="210"/>
      <c r="K44" s="6"/>
      <c r="L44" s="6"/>
      <c r="M44" s="6" t="str">
        <f t="shared" si="7"/>
        <v>DataClasses!B7</v>
      </c>
      <c r="N44" s="6"/>
      <c r="O44" s="6"/>
      <c r="P44" s="6"/>
      <c r="Q44" s="6"/>
      <c r="R44" s="6"/>
      <c r="S44" s="6"/>
      <c r="T44" s="6"/>
      <c r="U44" s="6"/>
      <c r="V44" s="6"/>
      <c r="W44" s="6"/>
      <c r="X44" s="6"/>
      <c r="Y44" s="6"/>
      <c r="Z44" s="6"/>
      <c r="AA44" s="6"/>
      <c r="AB44" s="6"/>
      <c r="AC44" s="6"/>
      <c r="AD44" s="6"/>
      <c r="AE44" s="6"/>
      <c r="AF44" s="6"/>
      <c r="AG44" s="6"/>
      <c r="AH44" s="6"/>
      <c r="AI44" s="6"/>
      <c r="AJ44" s="6"/>
      <c r="AK44" s="6"/>
    </row>
    <row r="45" spans="1:37" ht="15.75" customHeight="1">
      <c r="A45" s="6" t="str">
        <f t="shared" si="6"/>
        <v>DataClasses</v>
      </c>
      <c r="B45" s="117" t="s">
        <v>1147</v>
      </c>
      <c r="C45" s="209"/>
      <c r="D45" s="6"/>
      <c r="E45" s="231" t="s">
        <v>1116</v>
      </c>
      <c r="F45" s="6"/>
      <c r="G45" s="207"/>
      <c r="H45" s="117" t="s">
        <v>1147</v>
      </c>
      <c r="I45" s="207"/>
      <c r="J45" s="210"/>
      <c r="K45" s="6"/>
      <c r="L45" s="6"/>
      <c r="M45" s="6" t="str">
        <f t="shared" si="7"/>
        <v>DataClasses!B7</v>
      </c>
      <c r="N45" s="6"/>
      <c r="O45" s="6"/>
      <c r="P45" s="6"/>
      <c r="Q45" s="6"/>
      <c r="R45" s="6"/>
      <c r="S45" s="6"/>
      <c r="T45" s="6"/>
      <c r="U45" s="6"/>
      <c r="V45" s="6"/>
      <c r="W45" s="6"/>
      <c r="X45" s="6"/>
      <c r="Y45" s="6"/>
      <c r="Z45" s="6"/>
      <c r="AA45" s="6"/>
      <c r="AB45" s="6"/>
      <c r="AC45" s="6"/>
      <c r="AD45" s="6"/>
      <c r="AE45" s="6"/>
      <c r="AF45" s="6"/>
      <c r="AG45" s="6"/>
      <c r="AH45" s="6"/>
      <c r="AI45" s="6"/>
      <c r="AJ45" s="6"/>
      <c r="AK45" s="6"/>
    </row>
    <row r="46" spans="1:37" s="369" customFormat="1" ht="15.75" customHeight="1">
      <c r="A46" s="220" t="s">
        <v>310</v>
      </c>
      <c r="B46" s="218" t="s">
        <v>1148</v>
      </c>
      <c r="C46" s="221"/>
      <c r="D46" s="220"/>
      <c r="E46" s="233" t="s">
        <v>1116</v>
      </c>
      <c r="F46" s="220"/>
      <c r="G46" s="222"/>
      <c r="H46" s="223" t="s">
        <v>975</v>
      </c>
      <c r="I46" s="222"/>
      <c r="J46" s="224"/>
      <c r="K46" s="220"/>
      <c r="L46" s="220"/>
      <c r="M46" s="233" t="str">
        <f>A46&amp;"!B8"</f>
        <v>MtdMatch!B8</v>
      </c>
      <c r="N46" s="220"/>
      <c r="O46" s="220"/>
      <c r="P46" s="220"/>
      <c r="Q46" s="220"/>
      <c r="R46" s="220"/>
      <c r="S46" s="220"/>
      <c r="T46" s="220"/>
      <c r="U46" s="220"/>
      <c r="V46" s="220"/>
      <c r="W46" s="220"/>
      <c r="X46" s="220"/>
      <c r="Y46" s="220"/>
      <c r="Z46" s="220"/>
      <c r="AA46" s="220"/>
      <c r="AB46" s="220"/>
      <c r="AC46" s="220"/>
      <c r="AD46" s="220"/>
      <c r="AE46" s="220"/>
      <c r="AF46" s="220"/>
      <c r="AG46" s="220"/>
      <c r="AH46" s="220"/>
      <c r="AI46" s="220"/>
      <c r="AJ46" s="220"/>
      <c r="AK46" s="220"/>
    </row>
    <row r="47" spans="1:37" ht="15.75" customHeight="1">
      <c r="A47" s="6" t="str">
        <f>A46</f>
        <v>MtdMatch</v>
      </c>
      <c r="B47" s="30" t="s">
        <v>976</v>
      </c>
      <c r="C47" s="209"/>
      <c r="D47" s="6"/>
      <c r="E47" s="231" t="s">
        <v>1116</v>
      </c>
      <c r="F47" s="6"/>
      <c r="G47" s="207"/>
      <c r="H47" s="219" t="s">
        <v>976</v>
      </c>
      <c r="I47" s="207"/>
      <c r="J47" s="210"/>
      <c r="K47" s="6"/>
      <c r="L47" s="6"/>
      <c r="M47" s="6" t="str">
        <f t="shared" si="7"/>
        <v>MtdMatch!B8</v>
      </c>
      <c r="N47" s="6"/>
      <c r="O47" s="6"/>
      <c r="P47" s="6"/>
      <c r="Q47" s="6"/>
      <c r="R47" s="6"/>
      <c r="S47" s="6"/>
      <c r="T47" s="6"/>
      <c r="U47" s="6"/>
      <c r="V47" s="6"/>
      <c r="W47" s="6"/>
      <c r="X47" s="6"/>
      <c r="Y47" s="6"/>
      <c r="Z47" s="6"/>
      <c r="AA47" s="6"/>
      <c r="AB47" s="6"/>
      <c r="AC47" s="6"/>
      <c r="AD47" s="6"/>
      <c r="AE47" s="6"/>
      <c r="AF47" s="6"/>
      <c r="AG47" s="6"/>
      <c r="AH47" s="6"/>
      <c r="AI47" s="6"/>
      <c r="AJ47" s="6"/>
      <c r="AK47" s="6"/>
    </row>
    <row r="48" spans="1:37" ht="15.75" customHeight="1">
      <c r="A48" s="6" t="str">
        <f t="shared" si="6"/>
        <v>MtdMatch</v>
      </c>
      <c r="B48" s="30" t="s">
        <v>1149</v>
      </c>
      <c r="C48" s="209"/>
      <c r="D48" s="6"/>
      <c r="E48" s="231" t="s">
        <v>1116</v>
      </c>
      <c r="F48" s="6"/>
      <c r="G48" s="207"/>
      <c r="H48" s="219" t="s">
        <v>1150</v>
      </c>
      <c r="I48" s="207"/>
      <c r="J48" s="210"/>
      <c r="K48" s="6"/>
      <c r="L48" s="6"/>
      <c r="M48" s="6" t="str">
        <f t="shared" si="7"/>
        <v>MtdMatch!B8</v>
      </c>
      <c r="N48" s="6"/>
      <c r="O48" s="6"/>
      <c r="P48" s="6"/>
      <c r="Q48" s="6"/>
      <c r="R48" s="6"/>
      <c r="S48" s="6"/>
      <c r="T48" s="6"/>
      <c r="U48" s="6"/>
      <c r="V48" s="6"/>
      <c r="W48" s="6"/>
      <c r="X48" s="6"/>
      <c r="Y48" s="6"/>
      <c r="Z48" s="6"/>
      <c r="AA48" s="6"/>
      <c r="AB48" s="6"/>
      <c r="AC48" s="6"/>
      <c r="AD48" s="6"/>
      <c r="AE48" s="6"/>
      <c r="AF48" s="6"/>
      <c r="AG48" s="6"/>
      <c r="AH48" s="6"/>
      <c r="AI48" s="6"/>
      <c r="AJ48" s="6"/>
      <c r="AK48" s="6"/>
    </row>
    <row r="49" spans="1:37" ht="15.75" customHeight="1">
      <c r="A49" s="6"/>
      <c r="B49" s="6"/>
      <c r="C49" s="209"/>
      <c r="D49" s="6"/>
      <c r="E49" s="6"/>
      <c r="F49" s="6"/>
      <c r="G49" s="207"/>
      <c r="H49" s="6"/>
      <c r="I49" s="207"/>
      <c r="J49" s="210"/>
      <c r="K49" s="6"/>
      <c r="L49" s="6"/>
      <c r="M49" s="6"/>
      <c r="N49" s="6"/>
      <c r="O49" s="6"/>
      <c r="P49" s="6"/>
      <c r="Q49" s="6"/>
      <c r="R49" s="6"/>
      <c r="S49" s="6"/>
      <c r="T49" s="6"/>
      <c r="U49" s="6"/>
      <c r="V49" s="6"/>
      <c r="W49" s="6"/>
      <c r="X49" s="6"/>
      <c r="Y49" s="6"/>
      <c r="Z49" s="6"/>
      <c r="AA49" s="6"/>
      <c r="AB49" s="6"/>
      <c r="AC49" s="6"/>
      <c r="AD49" s="6"/>
      <c r="AE49" s="6"/>
      <c r="AF49" s="6"/>
      <c r="AG49" s="6"/>
      <c r="AH49" s="6"/>
      <c r="AI49" s="6"/>
      <c r="AJ49" s="6"/>
      <c r="AK49" s="6"/>
    </row>
    <row r="50" spans="1:37" ht="15.75" customHeight="1">
      <c r="A50" s="6"/>
      <c r="B50" s="6"/>
      <c r="C50" s="209"/>
      <c r="D50" s="6"/>
      <c r="E50" s="6"/>
      <c r="F50" s="6"/>
      <c r="G50" s="207"/>
      <c r="H50" s="6"/>
      <c r="I50" s="207"/>
      <c r="J50" s="210"/>
      <c r="K50" s="6"/>
      <c r="L50" s="6"/>
      <c r="M50" s="6"/>
      <c r="N50" s="6"/>
      <c r="O50" s="6"/>
      <c r="P50" s="6"/>
      <c r="Q50" s="6"/>
      <c r="R50" s="6"/>
      <c r="S50" s="6"/>
      <c r="T50" s="6"/>
      <c r="U50" s="6"/>
      <c r="V50" s="6"/>
      <c r="W50" s="6"/>
      <c r="X50" s="6"/>
      <c r="Y50" s="6"/>
      <c r="Z50" s="6"/>
      <c r="AA50" s="6"/>
      <c r="AB50" s="6"/>
      <c r="AC50" s="6"/>
      <c r="AD50" s="6"/>
      <c r="AE50" s="6"/>
      <c r="AF50" s="6"/>
      <c r="AG50" s="6"/>
      <c r="AH50" s="6"/>
      <c r="AI50" s="6"/>
      <c r="AJ50" s="6"/>
      <c r="AK50" s="6"/>
    </row>
  </sheetData>
  <dataConsolidate/>
  <mergeCells count="5">
    <mergeCell ref="A1:G1"/>
    <mergeCell ref="H1:K1"/>
    <mergeCell ref="L1:Q1"/>
    <mergeCell ref="R1:AA1"/>
    <mergeCell ref="AB1:AK1"/>
  </mergeCells>
  <phoneticPr fontId="40" type="noConversion"/>
  <pageMargins left="0.75" right="0.75" top="1" bottom="1" header="0.5" footer="0.5"/>
  <pageSetup paperSize="9"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2">
    <tabColor indexed="10"/>
    <pageSetUpPr fitToPage="1"/>
  </sheetPr>
  <dimension ref="A1:AI615"/>
  <sheetViews>
    <sheetView zoomScale="70" zoomScaleNormal="70" workbookViewId="0">
      <pane xSplit="2" ySplit="2" topLeftCell="K3" activePane="bottomRight" state="frozen"/>
      <selection pane="topRight" activeCell="H28" sqref="H28"/>
      <selection pane="bottomLeft" activeCell="H28" sqref="H28"/>
      <selection pane="bottomRight" activeCell="P32" sqref="P32"/>
    </sheetView>
  </sheetViews>
  <sheetFormatPr defaultColWidth="4" defaultRowHeight="15"/>
  <cols>
    <col min="1" max="1" width="7.44140625" style="192" customWidth="1"/>
    <col min="2" max="2" width="25.5546875" style="192" customWidth="1"/>
    <col min="3" max="3" width="13.109375" style="192" customWidth="1"/>
    <col min="4" max="4" width="9.5546875" style="203" customWidth="1"/>
    <col min="5" max="5" width="9.44140625" style="203" customWidth="1"/>
    <col min="6" max="6" width="7.33203125" style="192" customWidth="1"/>
    <col min="7" max="7" width="8.33203125" style="192" customWidth="1"/>
    <col min="8" max="9" width="7.5546875" style="192" hidden="1" customWidth="1"/>
    <col min="10" max="10" width="6.109375" style="192" customWidth="1"/>
    <col min="11" max="11" width="17" style="192" bestFit="1" customWidth="1"/>
    <col min="12" max="12" width="4.5546875" style="192" customWidth="1"/>
    <col min="13" max="13" width="9.33203125" style="192" customWidth="1"/>
    <col min="14" max="14" width="8.88671875" style="203" customWidth="1"/>
    <col min="15" max="15" width="8.5546875" style="192" customWidth="1"/>
    <col min="16" max="16" width="10.33203125" style="192" customWidth="1"/>
    <col min="17" max="17" width="10.33203125" style="204" bestFit="1" customWidth="1"/>
    <col min="18" max="18" width="15.33203125" style="192" customWidth="1"/>
    <col min="19" max="19" width="72.44140625" style="192" customWidth="1"/>
    <col min="20" max="20" width="10.33203125" style="192" customWidth="1"/>
    <col min="21" max="21" width="7.5546875" style="192" customWidth="1"/>
    <col min="22" max="22" width="10" style="192" customWidth="1"/>
    <col min="23" max="24" width="6.5546875" style="192" customWidth="1"/>
    <col min="25" max="25" width="23.5546875" style="192" customWidth="1"/>
    <col min="26" max="26" width="9.109375" style="192" customWidth="1"/>
    <col min="27" max="28" width="13" style="192" customWidth="1"/>
    <col min="29" max="32" width="6.5546875" style="192" customWidth="1"/>
    <col min="33" max="35" width="12" style="192" customWidth="1"/>
    <col min="36" max="16384" width="4" style="192"/>
  </cols>
  <sheetData>
    <row r="1" spans="1:35" s="194" customFormat="1">
      <c r="A1" s="454" t="s">
        <v>1013</v>
      </c>
      <c r="B1" s="455"/>
      <c r="C1" s="455"/>
      <c r="D1" s="454" t="s">
        <v>1014</v>
      </c>
      <c r="E1" s="455"/>
      <c r="F1" s="455"/>
      <c r="G1" s="456"/>
      <c r="H1" s="454" t="s">
        <v>1015</v>
      </c>
      <c r="I1" s="455"/>
      <c r="J1" s="455" t="s">
        <v>1016</v>
      </c>
      <c r="K1" s="455"/>
      <c r="L1" s="457" t="s">
        <v>1017</v>
      </c>
      <c r="M1" s="457"/>
      <c r="N1" s="457"/>
      <c r="O1" s="457"/>
      <c r="P1" s="450" t="s">
        <v>1018</v>
      </c>
      <c r="Q1" s="450"/>
      <c r="R1" s="450"/>
      <c r="S1" s="451"/>
      <c r="T1" s="451"/>
      <c r="U1" s="452"/>
      <c r="V1" s="452"/>
      <c r="W1" s="453"/>
      <c r="X1" s="211"/>
      <c r="Y1" s="211"/>
      <c r="Z1" s="211"/>
      <c r="AA1" s="211"/>
      <c r="AB1" s="211"/>
      <c r="AC1" s="211"/>
      <c r="AD1" s="211"/>
      <c r="AE1" s="211"/>
      <c r="AF1" s="211"/>
      <c r="AG1" s="203"/>
      <c r="AH1" s="203"/>
      <c r="AI1" s="203"/>
    </row>
    <row r="2" spans="1:35" s="194" customFormat="1" ht="42.75" customHeight="1">
      <c r="A2" s="195" t="s">
        <v>1019</v>
      </c>
      <c r="B2" s="196" t="s">
        <v>1020</v>
      </c>
      <c r="C2" s="195" t="s">
        <v>1021</v>
      </c>
      <c r="D2" s="195" t="s">
        <v>1022</v>
      </c>
      <c r="E2" s="195" t="s">
        <v>1023</v>
      </c>
      <c r="F2" s="195" t="s">
        <v>1024</v>
      </c>
      <c r="G2" s="195" t="s">
        <v>1025</v>
      </c>
      <c r="H2" s="195" t="s">
        <v>1026</v>
      </c>
      <c r="I2" s="195" t="s">
        <v>1027</v>
      </c>
      <c r="J2" s="197" t="s">
        <v>1028</v>
      </c>
      <c r="K2" s="198" t="s">
        <v>1029</v>
      </c>
      <c r="L2" s="198" t="s">
        <v>1030</v>
      </c>
      <c r="M2" s="198" t="s">
        <v>1031</v>
      </c>
      <c r="N2" s="198" t="s">
        <v>1032</v>
      </c>
      <c r="O2" s="198" t="s">
        <v>1033</v>
      </c>
      <c r="P2" s="199" t="s">
        <v>1034</v>
      </c>
      <c r="Q2" s="200" t="s">
        <v>1035</v>
      </c>
      <c r="R2" s="205" t="s">
        <v>1036</v>
      </c>
      <c r="S2" s="216" t="s">
        <v>1037</v>
      </c>
      <c r="T2" s="203" t="s">
        <v>1038</v>
      </c>
      <c r="U2" s="203" t="s">
        <v>1039</v>
      </c>
      <c r="V2" s="203" t="s">
        <v>1040</v>
      </c>
      <c r="W2" s="203" t="s">
        <v>1041</v>
      </c>
      <c r="X2" s="203" t="s">
        <v>1042</v>
      </c>
      <c r="Y2" s="203" t="s">
        <v>1043</v>
      </c>
      <c r="Z2" s="203" t="s">
        <v>1044</v>
      </c>
      <c r="AA2" s="203" t="s">
        <v>1045</v>
      </c>
      <c r="AB2" s="203" t="s">
        <v>1046</v>
      </c>
      <c r="AC2" s="203" t="s">
        <v>1047</v>
      </c>
      <c r="AD2" s="203" t="s">
        <v>1048</v>
      </c>
      <c r="AE2" s="203"/>
      <c r="AF2" s="203" t="s">
        <v>1049</v>
      </c>
      <c r="AG2" s="203" t="s">
        <v>1050</v>
      </c>
      <c r="AH2" s="203" t="s">
        <v>1051</v>
      </c>
      <c r="AI2" s="203" t="s">
        <v>1052</v>
      </c>
    </row>
    <row r="3" spans="1:35" s="201" customFormat="1" ht="16.5" customHeight="1">
      <c r="A3" s="201" t="s">
        <v>1151</v>
      </c>
      <c r="B3" s="208" t="s">
        <v>288</v>
      </c>
      <c r="C3" s="217" t="str">
        <f>B3</f>
        <v>Categories</v>
      </c>
      <c r="E3" s="201" t="s">
        <v>1054</v>
      </c>
      <c r="F3" s="201" t="s">
        <v>1055</v>
      </c>
      <c r="G3" s="201" t="s">
        <v>1056</v>
      </c>
      <c r="K3" s="201" t="s">
        <v>1057</v>
      </c>
      <c r="M3" s="201" t="s">
        <v>31</v>
      </c>
      <c r="N3" s="201" t="s">
        <v>1072</v>
      </c>
      <c r="P3" s="202" t="str">
        <f>'Parameter Setting'!D2</f>
        <v>IEC_STD_V10</v>
      </c>
      <c r="Q3" s="213"/>
      <c r="R3" s="201" t="s">
        <v>1059</v>
      </c>
      <c r="S3" s="201" t="s">
        <v>1060</v>
      </c>
      <c r="Y3" s="206"/>
      <c r="AA3" s="212"/>
    </row>
    <row r="4" spans="1:35" s="201" customFormat="1" ht="15.75">
      <c r="A4" s="201" t="s">
        <v>1151</v>
      </c>
      <c r="B4" s="208" t="s">
        <v>287</v>
      </c>
      <c r="C4" s="217" t="str">
        <f>B4</f>
        <v>Terms</v>
      </c>
      <c r="E4" s="201" t="s">
        <v>1054</v>
      </c>
      <c r="F4" s="201" t="s">
        <v>1055</v>
      </c>
      <c r="G4" s="201" t="s">
        <v>1056</v>
      </c>
      <c r="K4" s="201" t="s">
        <v>1152</v>
      </c>
      <c r="M4" s="201" t="s">
        <v>31</v>
      </c>
      <c r="N4" s="201" t="s">
        <v>1072</v>
      </c>
      <c r="P4" s="202" t="str">
        <f>P3</f>
        <v>IEC_STD_V10</v>
      </c>
      <c r="Q4" s="213"/>
      <c r="R4" s="201" t="s">
        <v>1059</v>
      </c>
      <c r="S4" s="239" t="s">
        <v>1153</v>
      </c>
      <c r="Y4" s="192"/>
      <c r="AA4" s="212"/>
    </row>
    <row r="5" spans="1:35" s="201" customFormat="1" ht="15.75">
      <c r="A5" s="201" t="s">
        <v>1151</v>
      </c>
      <c r="B5" s="6" t="s">
        <v>325</v>
      </c>
      <c r="C5" s="217" t="str">
        <f>B5</f>
        <v>DataClasses</v>
      </c>
      <c r="E5" s="201" t="s">
        <v>1054</v>
      </c>
      <c r="F5" s="201" t="s">
        <v>1055</v>
      </c>
      <c r="G5" s="201" t="s">
        <v>1056</v>
      </c>
      <c r="K5" s="201" t="s">
        <v>1069</v>
      </c>
      <c r="M5" s="201" t="s">
        <v>31</v>
      </c>
      <c r="N5" s="201" t="s">
        <v>1072</v>
      </c>
      <c r="P5" s="202" t="str">
        <f>P4</f>
        <v>IEC_STD_V10</v>
      </c>
      <c r="Q5" s="213"/>
      <c r="R5" s="201" t="s">
        <v>1059</v>
      </c>
      <c r="S5" s="192" t="s">
        <v>1070</v>
      </c>
      <c r="Y5" s="192"/>
      <c r="AA5" s="212"/>
    </row>
    <row r="8" spans="1:35" ht="60">
      <c r="S8" s="192" t="s">
        <v>1153</v>
      </c>
    </row>
    <row r="10" spans="1:35">
      <c r="S10" s="239" t="s">
        <v>1154</v>
      </c>
    </row>
    <row r="11" spans="1:35" ht="16.5">
      <c r="S11" s="242"/>
    </row>
    <row r="17" spans="6:17" s="203" customFormat="1">
      <c r="F17" s="192"/>
      <c r="G17" s="192"/>
      <c r="H17" s="192"/>
      <c r="I17" s="192"/>
      <c r="J17" s="192"/>
      <c r="K17" s="192"/>
      <c r="L17" s="192"/>
      <c r="M17" s="192"/>
      <c r="O17" s="192"/>
      <c r="P17" s="192"/>
      <c r="Q17" s="204"/>
    </row>
    <row r="18" spans="6:17" s="203" customFormat="1">
      <c r="F18" s="192"/>
      <c r="G18" s="192"/>
      <c r="H18" s="192"/>
      <c r="I18" s="192"/>
      <c r="J18" s="192"/>
      <c r="K18" s="192"/>
      <c r="L18" s="192"/>
      <c r="M18" s="192"/>
      <c r="O18" s="192"/>
      <c r="P18" s="192"/>
      <c r="Q18" s="204"/>
    </row>
    <row r="19" spans="6:17" s="203" customFormat="1">
      <c r="F19" s="192"/>
      <c r="G19" s="192"/>
      <c r="H19" s="192"/>
      <c r="I19" s="192"/>
      <c r="J19" s="192"/>
      <c r="K19" s="192"/>
      <c r="L19" s="192"/>
      <c r="M19" s="192"/>
      <c r="O19" s="192"/>
      <c r="P19" s="192"/>
      <c r="Q19" s="204"/>
    </row>
    <row r="20" spans="6:17" s="203" customFormat="1">
      <c r="F20" s="192"/>
      <c r="G20" s="192"/>
      <c r="H20" s="192"/>
      <c r="I20" s="192"/>
      <c r="J20" s="192"/>
      <c r="K20" s="192"/>
      <c r="L20" s="192"/>
      <c r="M20" s="192"/>
      <c r="O20" s="192"/>
      <c r="P20" s="192"/>
      <c r="Q20" s="204"/>
    </row>
    <row r="21" spans="6:17" s="203" customFormat="1">
      <c r="F21" s="192"/>
      <c r="G21" s="192"/>
      <c r="H21" s="192"/>
      <c r="I21" s="192"/>
      <c r="J21" s="192"/>
      <c r="K21" s="192"/>
      <c r="L21" s="192"/>
      <c r="M21" s="192"/>
      <c r="O21" s="192"/>
      <c r="P21" s="192"/>
      <c r="Q21" s="204"/>
    </row>
    <row r="22" spans="6:17" s="203" customFormat="1">
      <c r="F22" s="192"/>
      <c r="G22" s="192"/>
      <c r="H22" s="192"/>
      <c r="I22" s="192"/>
      <c r="J22" s="192"/>
      <c r="K22" s="192"/>
      <c r="L22" s="192"/>
      <c r="M22" s="192"/>
      <c r="O22" s="192"/>
      <c r="P22" s="192"/>
      <c r="Q22" s="204"/>
    </row>
    <row r="23" spans="6:17" s="203" customFormat="1">
      <c r="F23" s="192"/>
      <c r="G23" s="192"/>
      <c r="H23" s="192"/>
      <c r="I23" s="192"/>
      <c r="J23" s="192"/>
      <c r="K23" s="192"/>
      <c r="L23" s="192"/>
      <c r="M23" s="192"/>
      <c r="O23" s="192"/>
      <c r="P23" s="192"/>
      <c r="Q23" s="204"/>
    </row>
    <row r="24" spans="6:17" s="203" customFormat="1">
      <c r="F24" s="192"/>
      <c r="G24" s="192"/>
      <c r="H24" s="192"/>
      <c r="I24" s="192"/>
      <c r="J24" s="192"/>
      <c r="K24" s="192"/>
      <c r="L24" s="192"/>
      <c r="M24" s="192"/>
      <c r="O24" s="192"/>
      <c r="P24" s="192"/>
      <c r="Q24" s="204"/>
    </row>
    <row r="25" spans="6:17" s="203" customFormat="1">
      <c r="F25" s="192"/>
      <c r="G25" s="192"/>
      <c r="H25" s="192"/>
      <c r="I25" s="192"/>
      <c r="J25" s="192"/>
      <c r="K25" s="192"/>
      <c r="L25" s="192"/>
      <c r="M25" s="192"/>
      <c r="O25" s="192"/>
      <c r="P25" s="192"/>
      <c r="Q25" s="204"/>
    </row>
    <row r="26" spans="6:17" s="203" customFormat="1">
      <c r="F26" s="192"/>
      <c r="G26" s="192"/>
      <c r="H26" s="192"/>
      <c r="I26" s="192"/>
      <c r="J26" s="192"/>
      <c r="K26" s="192"/>
      <c r="L26" s="192"/>
      <c r="M26" s="192"/>
      <c r="O26" s="192"/>
      <c r="P26" s="192"/>
      <c r="Q26" s="204"/>
    </row>
    <row r="27" spans="6:17" s="203" customFormat="1">
      <c r="F27" s="192"/>
      <c r="G27" s="192"/>
      <c r="H27" s="192"/>
      <c r="I27" s="192"/>
      <c r="J27" s="192"/>
      <c r="K27" s="192"/>
      <c r="L27" s="192"/>
      <c r="M27" s="192"/>
      <c r="O27" s="192"/>
      <c r="P27" s="192"/>
      <c r="Q27" s="204"/>
    </row>
    <row r="28" spans="6:17" s="203" customFormat="1">
      <c r="F28" s="192"/>
      <c r="G28" s="192"/>
      <c r="H28" s="192"/>
      <c r="I28" s="192"/>
      <c r="J28" s="192"/>
      <c r="K28" s="192"/>
      <c r="L28" s="192"/>
      <c r="M28" s="192"/>
      <c r="O28" s="192"/>
      <c r="P28" s="192"/>
      <c r="Q28" s="204"/>
    </row>
    <row r="29" spans="6:17" s="203" customFormat="1">
      <c r="F29" s="192"/>
      <c r="G29" s="192"/>
      <c r="H29" s="192"/>
      <c r="I29" s="192"/>
      <c r="J29" s="192"/>
      <c r="K29" s="192"/>
      <c r="L29" s="192"/>
      <c r="M29" s="192"/>
      <c r="O29" s="192"/>
      <c r="P29" s="192"/>
      <c r="Q29" s="204"/>
    </row>
    <row r="30" spans="6:17" s="203" customFormat="1">
      <c r="F30" s="192"/>
      <c r="G30" s="192"/>
      <c r="H30" s="192"/>
      <c r="I30" s="192"/>
      <c r="J30" s="192"/>
      <c r="K30" s="192"/>
      <c r="L30" s="192"/>
      <c r="M30" s="192"/>
      <c r="O30" s="192"/>
      <c r="P30" s="192"/>
      <c r="Q30" s="204"/>
    </row>
    <row r="31" spans="6:17" s="203" customFormat="1">
      <c r="F31" s="192"/>
      <c r="G31" s="192"/>
      <c r="H31" s="192"/>
      <c r="I31" s="192"/>
      <c r="J31" s="192"/>
      <c r="K31" s="192"/>
      <c r="L31" s="192"/>
      <c r="M31" s="192"/>
      <c r="O31" s="192"/>
      <c r="P31" s="192"/>
      <c r="Q31" s="204"/>
    </row>
    <row r="32" spans="6:17" s="203" customFormat="1">
      <c r="F32" s="192"/>
      <c r="G32" s="192"/>
      <c r="H32" s="192"/>
      <c r="I32" s="192"/>
      <c r="J32" s="192"/>
      <c r="K32" s="192"/>
      <c r="L32" s="192"/>
      <c r="M32" s="192"/>
      <c r="O32" s="192"/>
      <c r="P32" s="192"/>
      <c r="Q32" s="204"/>
    </row>
    <row r="33" spans="6:17" s="203" customFormat="1">
      <c r="F33" s="192"/>
      <c r="G33" s="192"/>
      <c r="H33" s="192"/>
      <c r="I33" s="192"/>
      <c r="J33" s="192"/>
      <c r="K33" s="192"/>
      <c r="L33" s="192"/>
      <c r="M33" s="192"/>
      <c r="O33" s="192"/>
      <c r="P33" s="192"/>
      <c r="Q33" s="204"/>
    </row>
    <row r="34" spans="6:17" s="203" customFormat="1">
      <c r="F34" s="192"/>
      <c r="G34" s="192"/>
      <c r="H34" s="192"/>
      <c r="I34" s="192"/>
      <c r="J34" s="192"/>
      <c r="K34" s="192"/>
      <c r="L34" s="192"/>
      <c r="M34" s="192"/>
      <c r="O34" s="192"/>
      <c r="P34" s="192"/>
      <c r="Q34" s="204"/>
    </row>
    <row r="35" spans="6:17" s="203" customFormat="1">
      <c r="F35" s="192"/>
      <c r="G35" s="192"/>
      <c r="H35" s="192"/>
      <c r="I35" s="192"/>
      <c r="J35" s="192"/>
      <c r="K35" s="192"/>
      <c r="L35" s="192"/>
      <c r="M35" s="192"/>
      <c r="O35" s="192"/>
      <c r="P35" s="192"/>
      <c r="Q35" s="204"/>
    </row>
    <row r="36" spans="6:17" s="203" customFormat="1">
      <c r="F36" s="192"/>
      <c r="G36" s="192"/>
      <c r="H36" s="192"/>
      <c r="I36" s="192"/>
      <c r="J36" s="192"/>
      <c r="K36" s="192"/>
      <c r="L36" s="192"/>
      <c r="M36" s="192"/>
      <c r="O36" s="192"/>
      <c r="P36" s="192"/>
      <c r="Q36" s="204"/>
    </row>
    <row r="37" spans="6:17" s="203" customFormat="1">
      <c r="F37" s="192"/>
      <c r="G37" s="192"/>
      <c r="H37" s="192"/>
      <c r="I37" s="192"/>
      <c r="J37" s="192"/>
      <c r="K37" s="192"/>
      <c r="L37" s="192"/>
      <c r="M37" s="192"/>
      <c r="O37" s="192"/>
      <c r="P37" s="192"/>
      <c r="Q37" s="204"/>
    </row>
    <row r="38" spans="6:17" s="203" customFormat="1">
      <c r="F38" s="192"/>
      <c r="G38" s="192"/>
      <c r="H38" s="192"/>
      <c r="I38" s="192"/>
      <c r="J38" s="192"/>
      <c r="K38" s="192"/>
      <c r="L38" s="192"/>
      <c r="M38" s="192"/>
      <c r="O38" s="192"/>
      <c r="P38" s="192"/>
      <c r="Q38" s="204"/>
    </row>
    <row r="39" spans="6:17" s="203" customFormat="1">
      <c r="F39" s="192"/>
      <c r="G39" s="192"/>
      <c r="H39" s="192"/>
      <c r="I39" s="192"/>
      <c r="J39" s="192"/>
      <c r="K39" s="192"/>
      <c r="L39" s="192"/>
      <c r="M39" s="192"/>
      <c r="O39" s="192"/>
      <c r="P39" s="192"/>
      <c r="Q39" s="204"/>
    </row>
    <row r="40" spans="6:17" s="203" customFormat="1">
      <c r="F40" s="192"/>
      <c r="G40" s="192"/>
      <c r="H40" s="192"/>
      <c r="I40" s="192"/>
      <c r="J40" s="192"/>
      <c r="K40" s="192"/>
      <c r="L40" s="192"/>
      <c r="M40" s="192"/>
      <c r="O40" s="192"/>
      <c r="P40" s="192"/>
      <c r="Q40" s="204"/>
    </row>
    <row r="41" spans="6:17" s="203" customFormat="1">
      <c r="F41" s="192"/>
      <c r="G41" s="192"/>
      <c r="H41" s="192"/>
      <c r="I41" s="192"/>
      <c r="J41" s="192"/>
      <c r="K41" s="192"/>
      <c r="L41" s="192"/>
      <c r="M41" s="192"/>
      <c r="O41" s="192"/>
      <c r="P41" s="192"/>
      <c r="Q41" s="204"/>
    </row>
    <row r="42" spans="6:17" s="203" customFormat="1">
      <c r="F42" s="192"/>
      <c r="G42" s="192"/>
      <c r="H42" s="192"/>
      <c r="I42" s="192"/>
      <c r="J42" s="192"/>
      <c r="K42" s="192"/>
      <c r="L42" s="192"/>
      <c r="M42" s="192"/>
      <c r="O42" s="192"/>
      <c r="P42" s="192"/>
      <c r="Q42" s="204"/>
    </row>
    <row r="43" spans="6:17" s="203" customFormat="1">
      <c r="F43" s="192"/>
      <c r="G43" s="192"/>
      <c r="H43" s="192"/>
      <c r="I43" s="192"/>
      <c r="J43" s="192"/>
      <c r="K43" s="192"/>
      <c r="L43" s="192"/>
      <c r="M43" s="192"/>
      <c r="O43" s="192"/>
      <c r="P43" s="192"/>
      <c r="Q43" s="204"/>
    </row>
    <row r="44" spans="6:17" s="203" customFormat="1">
      <c r="F44" s="192"/>
      <c r="G44" s="192"/>
      <c r="H44" s="192"/>
      <c r="I44" s="192"/>
      <c r="J44" s="192"/>
      <c r="K44" s="192"/>
      <c r="L44" s="192"/>
      <c r="M44" s="192"/>
      <c r="O44" s="192"/>
      <c r="P44" s="192"/>
      <c r="Q44" s="204"/>
    </row>
    <row r="45" spans="6:17" s="203" customFormat="1">
      <c r="F45" s="192"/>
      <c r="G45" s="192"/>
      <c r="H45" s="192"/>
      <c r="I45" s="192"/>
      <c r="J45" s="192"/>
      <c r="K45" s="192"/>
      <c r="L45" s="192"/>
      <c r="M45" s="192"/>
      <c r="O45" s="192"/>
      <c r="P45" s="192"/>
      <c r="Q45" s="204"/>
    </row>
    <row r="46" spans="6:17" s="203" customFormat="1">
      <c r="F46" s="192"/>
      <c r="G46" s="192"/>
      <c r="H46" s="192"/>
      <c r="I46" s="192"/>
      <c r="J46" s="192"/>
      <c r="K46" s="192"/>
      <c r="L46" s="192"/>
      <c r="M46" s="192"/>
      <c r="O46" s="192"/>
      <c r="P46" s="192"/>
      <c r="Q46" s="204"/>
    </row>
    <row r="47" spans="6:17" s="203" customFormat="1">
      <c r="F47" s="192"/>
      <c r="G47" s="192"/>
      <c r="H47" s="192"/>
      <c r="I47" s="192"/>
      <c r="J47" s="192"/>
      <c r="K47" s="192"/>
      <c r="L47" s="192"/>
      <c r="M47" s="192"/>
      <c r="O47" s="192"/>
      <c r="P47" s="192"/>
      <c r="Q47" s="204"/>
    </row>
    <row r="48" spans="6:17" s="203" customFormat="1">
      <c r="F48" s="192"/>
      <c r="G48" s="192"/>
      <c r="H48" s="192"/>
      <c r="I48" s="192"/>
      <c r="J48" s="192"/>
      <c r="K48" s="192"/>
      <c r="L48" s="192"/>
      <c r="M48" s="192"/>
      <c r="O48" s="192"/>
      <c r="P48" s="192"/>
      <c r="Q48" s="204"/>
    </row>
    <row r="49" spans="6:17" s="203" customFormat="1">
      <c r="F49" s="192"/>
      <c r="G49" s="192"/>
      <c r="H49" s="192"/>
      <c r="I49" s="192"/>
      <c r="J49" s="192"/>
      <c r="K49" s="192"/>
      <c r="L49" s="192"/>
      <c r="M49" s="192"/>
      <c r="O49" s="192"/>
      <c r="P49" s="192"/>
      <c r="Q49" s="204"/>
    </row>
    <row r="50" spans="6:17" s="203" customFormat="1">
      <c r="F50" s="192"/>
      <c r="G50" s="192"/>
      <c r="H50" s="192"/>
      <c r="I50" s="192"/>
      <c r="J50" s="192"/>
      <c r="K50" s="192"/>
      <c r="L50" s="192"/>
      <c r="M50" s="192"/>
      <c r="O50" s="192"/>
      <c r="P50" s="192"/>
      <c r="Q50" s="204"/>
    </row>
    <row r="51" spans="6:17" s="203" customFormat="1">
      <c r="F51" s="192"/>
      <c r="G51" s="192"/>
      <c r="H51" s="192"/>
      <c r="I51" s="192"/>
      <c r="J51" s="192"/>
      <c r="K51" s="192"/>
      <c r="L51" s="192"/>
      <c r="M51" s="192"/>
      <c r="O51" s="192"/>
      <c r="P51" s="192"/>
      <c r="Q51" s="204"/>
    </row>
    <row r="52" spans="6:17" s="203" customFormat="1">
      <c r="F52" s="192"/>
      <c r="G52" s="192"/>
      <c r="H52" s="192"/>
      <c r="I52" s="192"/>
      <c r="J52" s="192"/>
      <c r="K52" s="192"/>
      <c r="L52" s="192"/>
      <c r="M52" s="192"/>
      <c r="O52" s="192"/>
      <c r="P52" s="192"/>
      <c r="Q52" s="204"/>
    </row>
    <row r="53" spans="6:17" s="203" customFormat="1">
      <c r="F53" s="192"/>
      <c r="G53" s="192"/>
      <c r="H53" s="192"/>
      <c r="I53" s="192"/>
      <c r="J53" s="192"/>
      <c r="K53" s="192"/>
      <c r="L53" s="192"/>
      <c r="M53" s="192"/>
      <c r="O53" s="192"/>
      <c r="P53" s="192"/>
      <c r="Q53" s="204"/>
    </row>
    <row r="54" spans="6:17" s="203" customFormat="1">
      <c r="F54" s="192"/>
      <c r="G54" s="192"/>
      <c r="H54" s="192"/>
      <c r="I54" s="192"/>
      <c r="J54" s="192"/>
      <c r="K54" s="192"/>
      <c r="L54" s="192"/>
      <c r="M54" s="192"/>
      <c r="O54" s="192"/>
      <c r="P54" s="192"/>
      <c r="Q54" s="204"/>
    </row>
    <row r="55" spans="6:17" s="203" customFormat="1">
      <c r="F55" s="192"/>
      <c r="G55" s="192"/>
      <c r="H55" s="192"/>
      <c r="I55" s="192"/>
      <c r="J55" s="192"/>
      <c r="K55" s="192"/>
      <c r="L55" s="192"/>
      <c r="M55" s="192"/>
      <c r="O55" s="192"/>
      <c r="P55" s="192"/>
      <c r="Q55" s="204"/>
    </row>
    <row r="56" spans="6:17" s="203" customFormat="1">
      <c r="F56" s="192"/>
      <c r="G56" s="192"/>
      <c r="H56" s="192"/>
      <c r="I56" s="192"/>
      <c r="J56" s="192"/>
      <c r="K56" s="192"/>
      <c r="L56" s="192"/>
      <c r="M56" s="192"/>
      <c r="O56" s="192"/>
      <c r="P56" s="192"/>
      <c r="Q56" s="204"/>
    </row>
    <row r="57" spans="6:17" s="203" customFormat="1">
      <c r="F57" s="192"/>
      <c r="G57" s="192"/>
      <c r="H57" s="192"/>
      <c r="I57" s="192"/>
      <c r="J57" s="192"/>
      <c r="K57" s="192"/>
      <c r="L57" s="192"/>
      <c r="M57" s="192"/>
      <c r="O57" s="192"/>
      <c r="P57" s="192"/>
      <c r="Q57" s="204"/>
    </row>
    <row r="58" spans="6:17" s="203" customFormat="1">
      <c r="F58" s="192"/>
      <c r="G58" s="192"/>
      <c r="H58" s="192"/>
      <c r="I58" s="192"/>
      <c r="J58" s="192"/>
      <c r="K58" s="192"/>
      <c r="L58" s="192"/>
      <c r="M58" s="192"/>
      <c r="O58" s="192"/>
      <c r="P58" s="192"/>
      <c r="Q58" s="204"/>
    </row>
    <row r="59" spans="6:17" s="203" customFormat="1">
      <c r="F59" s="192"/>
      <c r="G59" s="192"/>
      <c r="H59" s="192"/>
      <c r="I59" s="192"/>
      <c r="J59" s="192"/>
      <c r="K59" s="192"/>
      <c r="L59" s="192"/>
      <c r="M59" s="192"/>
      <c r="O59" s="192"/>
      <c r="P59" s="192"/>
      <c r="Q59" s="204"/>
    </row>
    <row r="60" spans="6:17" s="203" customFormat="1">
      <c r="F60" s="192"/>
      <c r="G60" s="192"/>
      <c r="H60" s="192"/>
      <c r="I60" s="192"/>
      <c r="J60" s="192"/>
      <c r="K60" s="192"/>
      <c r="L60" s="192"/>
      <c r="M60" s="192"/>
      <c r="O60" s="192"/>
      <c r="P60" s="192"/>
      <c r="Q60" s="204"/>
    </row>
    <row r="61" spans="6:17" s="203" customFormat="1">
      <c r="F61" s="192"/>
      <c r="G61" s="192"/>
      <c r="H61" s="192"/>
      <c r="I61" s="192"/>
      <c r="J61" s="192"/>
      <c r="K61" s="192"/>
      <c r="L61" s="192"/>
      <c r="M61" s="192"/>
      <c r="O61" s="192"/>
      <c r="P61" s="192"/>
      <c r="Q61" s="204"/>
    </row>
    <row r="62" spans="6:17" s="203" customFormat="1">
      <c r="F62" s="192"/>
      <c r="G62" s="192"/>
      <c r="H62" s="192"/>
      <c r="I62" s="192"/>
      <c r="J62" s="192"/>
      <c r="K62" s="192"/>
      <c r="L62" s="192"/>
      <c r="M62" s="192"/>
      <c r="O62" s="192"/>
      <c r="P62" s="192"/>
      <c r="Q62" s="204"/>
    </row>
    <row r="63" spans="6:17" s="203" customFormat="1">
      <c r="F63" s="192"/>
      <c r="G63" s="192"/>
      <c r="H63" s="192"/>
      <c r="I63" s="192"/>
      <c r="J63" s="192"/>
      <c r="K63" s="192"/>
      <c r="L63" s="192"/>
      <c r="M63" s="192"/>
      <c r="O63" s="192"/>
      <c r="P63" s="192"/>
      <c r="Q63" s="204"/>
    </row>
    <row r="64" spans="6:17" s="203" customFormat="1">
      <c r="F64" s="192"/>
      <c r="G64" s="192"/>
      <c r="H64" s="192"/>
      <c r="I64" s="192"/>
      <c r="J64" s="192"/>
      <c r="K64" s="192"/>
      <c r="L64" s="192"/>
      <c r="M64" s="192"/>
      <c r="O64" s="192"/>
      <c r="P64" s="192"/>
      <c r="Q64" s="204"/>
    </row>
    <row r="65" spans="6:17" s="203" customFormat="1">
      <c r="F65" s="192"/>
      <c r="G65" s="192"/>
      <c r="H65" s="192"/>
      <c r="I65" s="192"/>
      <c r="J65" s="192"/>
      <c r="K65" s="192"/>
      <c r="L65" s="192"/>
      <c r="M65" s="192"/>
      <c r="O65" s="192"/>
      <c r="P65" s="192"/>
      <c r="Q65" s="204"/>
    </row>
    <row r="66" spans="6:17" s="203" customFormat="1">
      <c r="F66" s="192"/>
      <c r="G66" s="192"/>
      <c r="H66" s="192"/>
      <c r="I66" s="192"/>
      <c r="J66" s="192"/>
      <c r="K66" s="192"/>
      <c r="L66" s="192"/>
      <c r="M66" s="192"/>
      <c r="O66" s="192"/>
      <c r="P66" s="192"/>
      <c r="Q66" s="204"/>
    </row>
    <row r="67" spans="6:17" s="203" customFormat="1">
      <c r="F67" s="192"/>
      <c r="G67" s="192"/>
      <c r="H67" s="192"/>
      <c r="I67" s="192"/>
      <c r="J67" s="192"/>
      <c r="K67" s="192"/>
      <c r="L67" s="192"/>
      <c r="M67" s="192"/>
      <c r="O67" s="192"/>
      <c r="P67" s="192"/>
      <c r="Q67" s="204"/>
    </row>
    <row r="68" spans="6:17" s="203" customFormat="1">
      <c r="F68" s="192"/>
      <c r="G68" s="192"/>
      <c r="H68" s="192"/>
      <c r="I68" s="192"/>
      <c r="J68" s="192"/>
      <c r="K68" s="192"/>
      <c r="L68" s="192"/>
      <c r="M68" s="192"/>
      <c r="O68" s="192"/>
      <c r="P68" s="192"/>
      <c r="Q68" s="204"/>
    </row>
    <row r="69" spans="6:17" s="203" customFormat="1">
      <c r="F69" s="192"/>
      <c r="G69" s="192"/>
      <c r="H69" s="192"/>
      <c r="I69" s="192"/>
      <c r="J69" s="192"/>
      <c r="K69" s="192"/>
      <c r="L69" s="192"/>
      <c r="M69" s="192"/>
      <c r="O69" s="192"/>
      <c r="P69" s="192"/>
      <c r="Q69" s="204"/>
    </row>
    <row r="70" spans="6:17" s="203" customFormat="1">
      <c r="F70" s="192"/>
      <c r="G70" s="192"/>
      <c r="H70" s="192"/>
      <c r="I70" s="192"/>
      <c r="J70" s="192"/>
      <c r="K70" s="192"/>
      <c r="L70" s="192"/>
      <c r="M70" s="192"/>
      <c r="O70" s="192"/>
      <c r="P70" s="192"/>
      <c r="Q70" s="204"/>
    </row>
    <row r="71" spans="6:17" s="203" customFormat="1">
      <c r="F71" s="192"/>
      <c r="G71" s="192"/>
      <c r="H71" s="192"/>
      <c r="I71" s="192"/>
      <c r="J71" s="192"/>
      <c r="K71" s="192"/>
      <c r="L71" s="192"/>
      <c r="M71" s="192"/>
      <c r="O71" s="192"/>
      <c r="P71" s="192"/>
      <c r="Q71" s="204"/>
    </row>
    <row r="72" spans="6:17" s="203" customFormat="1">
      <c r="F72" s="192"/>
      <c r="G72" s="192"/>
      <c r="H72" s="192"/>
      <c r="I72" s="192"/>
      <c r="J72" s="192"/>
      <c r="K72" s="192"/>
      <c r="L72" s="192"/>
      <c r="M72" s="192"/>
      <c r="O72" s="192"/>
      <c r="P72" s="192"/>
      <c r="Q72" s="204"/>
    </row>
    <row r="73" spans="6:17" s="203" customFormat="1">
      <c r="F73" s="192"/>
      <c r="G73" s="192"/>
      <c r="H73" s="192"/>
      <c r="I73" s="192"/>
      <c r="J73" s="192"/>
      <c r="K73" s="192"/>
      <c r="L73" s="192"/>
      <c r="M73" s="192"/>
      <c r="O73" s="192"/>
      <c r="P73" s="192"/>
      <c r="Q73" s="204"/>
    </row>
    <row r="74" spans="6:17" s="203" customFormat="1">
      <c r="F74" s="192"/>
      <c r="G74" s="192"/>
      <c r="H74" s="192"/>
      <c r="I74" s="192"/>
      <c r="J74" s="192"/>
      <c r="K74" s="192"/>
      <c r="L74" s="192"/>
      <c r="M74" s="192"/>
      <c r="O74" s="192"/>
      <c r="P74" s="192"/>
      <c r="Q74" s="204"/>
    </row>
    <row r="75" spans="6:17" s="203" customFormat="1">
      <c r="F75" s="192"/>
      <c r="G75" s="192"/>
      <c r="H75" s="192"/>
      <c r="I75" s="192"/>
      <c r="J75" s="192"/>
      <c r="K75" s="192"/>
      <c r="L75" s="192"/>
      <c r="M75" s="192"/>
      <c r="O75" s="192"/>
      <c r="P75" s="192"/>
      <c r="Q75" s="204"/>
    </row>
    <row r="76" spans="6:17" s="203" customFormat="1">
      <c r="F76" s="192"/>
      <c r="G76" s="192"/>
      <c r="H76" s="192"/>
      <c r="I76" s="192"/>
      <c r="J76" s="192"/>
      <c r="K76" s="192"/>
      <c r="L76" s="192"/>
      <c r="M76" s="192"/>
      <c r="O76" s="192"/>
      <c r="P76" s="192"/>
      <c r="Q76" s="204"/>
    </row>
    <row r="77" spans="6:17" s="203" customFormat="1">
      <c r="F77" s="192"/>
      <c r="G77" s="192"/>
      <c r="H77" s="192"/>
      <c r="I77" s="192"/>
      <c r="J77" s="192"/>
      <c r="K77" s="192"/>
      <c r="L77" s="192"/>
      <c r="M77" s="192"/>
      <c r="O77" s="192"/>
      <c r="P77" s="192"/>
      <c r="Q77" s="204"/>
    </row>
    <row r="78" spans="6:17" s="203" customFormat="1">
      <c r="F78" s="192"/>
      <c r="G78" s="192"/>
      <c r="H78" s="192"/>
      <c r="I78" s="192"/>
      <c r="J78" s="192"/>
      <c r="K78" s="192"/>
      <c r="L78" s="192"/>
      <c r="M78" s="192"/>
      <c r="O78" s="192"/>
      <c r="P78" s="192"/>
      <c r="Q78" s="204"/>
    </row>
    <row r="79" spans="6:17" s="203" customFormat="1">
      <c r="F79" s="192"/>
      <c r="G79" s="192"/>
      <c r="H79" s="192"/>
      <c r="I79" s="192"/>
      <c r="J79" s="192"/>
      <c r="K79" s="192"/>
      <c r="L79" s="192"/>
      <c r="M79" s="192"/>
      <c r="O79" s="192"/>
      <c r="P79" s="192"/>
      <c r="Q79" s="204"/>
    </row>
    <row r="80" spans="6:17" s="203" customFormat="1">
      <c r="F80" s="192"/>
      <c r="G80" s="192"/>
      <c r="H80" s="192"/>
      <c r="I80" s="192"/>
      <c r="J80" s="192"/>
      <c r="K80" s="192"/>
      <c r="L80" s="192"/>
      <c r="M80" s="192"/>
      <c r="O80" s="192"/>
      <c r="P80" s="192"/>
      <c r="Q80" s="204"/>
    </row>
    <row r="81" spans="6:17" s="203" customFormat="1">
      <c r="F81" s="192"/>
      <c r="G81" s="192"/>
      <c r="H81" s="192"/>
      <c r="I81" s="192"/>
      <c r="J81" s="192"/>
      <c r="K81" s="192"/>
      <c r="L81" s="192"/>
      <c r="M81" s="192"/>
      <c r="O81" s="192"/>
      <c r="P81" s="192"/>
      <c r="Q81" s="204"/>
    </row>
    <row r="82" spans="6:17" s="203" customFormat="1">
      <c r="F82" s="192"/>
      <c r="G82" s="192"/>
      <c r="H82" s="192"/>
      <c r="I82" s="192"/>
      <c r="J82" s="192"/>
      <c r="K82" s="192"/>
      <c r="L82" s="192"/>
      <c r="M82" s="192"/>
      <c r="O82" s="192"/>
      <c r="P82" s="192"/>
      <c r="Q82" s="204"/>
    </row>
    <row r="83" spans="6:17" s="203" customFormat="1">
      <c r="F83" s="192"/>
      <c r="G83" s="192"/>
      <c r="H83" s="192"/>
      <c r="I83" s="192"/>
      <c r="J83" s="192"/>
      <c r="K83" s="192"/>
      <c r="L83" s="192"/>
      <c r="M83" s="192"/>
      <c r="O83" s="192"/>
      <c r="P83" s="192"/>
      <c r="Q83" s="204"/>
    </row>
    <row r="84" spans="6:17" s="203" customFormat="1">
      <c r="F84" s="192"/>
      <c r="G84" s="192"/>
      <c r="H84" s="192"/>
      <c r="I84" s="192"/>
      <c r="J84" s="192"/>
      <c r="K84" s="192"/>
      <c r="L84" s="192"/>
      <c r="M84" s="192"/>
      <c r="O84" s="192"/>
      <c r="P84" s="192"/>
      <c r="Q84" s="204"/>
    </row>
    <row r="85" spans="6:17" s="203" customFormat="1">
      <c r="F85" s="192"/>
      <c r="G85" s="192"/>
      <c r="H85" s="192"/>
      <c r="I85" s="192"/>
      <c r="J85" s="192"/>
      <c r="K85" s="192"/>
      <c r="L85" s="192"/>
      <c r="M85" s="192"/>
      <c r="O85" s="192"/>
      <c r="P85" s="192"/>
      <c r="Q85" s="204"/>
    </row>
    <row r="86" spans="6:17" s="203" customFormat="1">
      <c r="F86" s="192"/>
      <c r="G86" s="192"/>
      <c r="H86" s="192"/>
      <c r="I86" s="192"/>
      <c r="J86" s="192"/>
      <c r="K86" s="192"/>
      <c r="L86" s="192"/>
      <c r="M86" s="192"/>
      <c r="O86" s="192"/>
      <c r="P86" s="192"/>
      <c r="Q86" s="204"/>
    </row>
    <row r="87" spans="6:17" s="203" customFormat="1">
      <c r="F87" s="192"/>
      <c r="G87" s="192"/>
      <c r="H87" s="192"/>
      <c r="I87" s="192"/>
      <c r="J87" s="192"/>
      <c r="K87" s="192"/>
      <c r="L87" s="192"/>
      <c r="M87" s="192"/>
      <c r="O87" s="192"/>
      <c r="P87" s="192"/>
      <c r="Q87" s="204"/>
    </row>
    <row r="88" spans="6:17" s="203" customFormat="1">
      <c r="F88" s="192"/>
      <c r="G88" s="192"/>
      <c r="H88" s="192"/>
      <c r="I88" s="192"/>
      <c r="J88" s="192"/>
      <c r="K88" s="192"/>
      <c r="L88" s="192"/>
      <c r="M88" s="192"/>
      <c r="O88" s="192"/>
      <c r="P88" s="192"/>
      <c r="Q88" s="204"/>
    </row>
    <row r="89" spans="6:17" s="203" customFormat="1">
      <c r="F89" s="192"/>
      <c r="G89" s="192"/>
      <c r="H89" s="192"/>
      <c r="I89" s="192"/>
      <c r="J89" s="192"/>
      <c r="K89" s="192"/>
      <c r="L89" s="192"/>
      <c r="M89" s="192"/>
      <c r="O89" s="192"/>
      <c r="P89" s="192"/>
      <c r="Q89" s="204"/>
    </row>
    <row r="90" spans="6:17" s="203" customFormat="1">
      <c r="F90" s="192"/>
      <c r="G90" s="192"/>
      <c r="H90" s="192"/>
      <c r="I90" s="192"/>
      <c r="J90" s="192"/>
      <c r="K90" s="192"/>
      <c r="L90" s="192"/>
      <c r="M90" s="192"/>
      <c r="O90" s="192"/>
      <c r="P90" s="192"/>
      <c r="Q90" s="204"/>
    </row>
    <row r="91" spans="6:17" s="203" customFormat="1">
      <c r="F91" s="192"/>
      <c r="G91" s="192"/>
      <c r="H91" s="192"/>
      <c r="I91" s="192"/>
      <c r="J91" s="192"/>
      <c r="K91" s="192"/>
      <c r="L91" s="192"/>
      <c r="M91" s="192"/>
      <c r="O91" s="192"/>
      <c r="P91" s="192"/>
      <c r="Q91" s="204"/>
    </row>
    <row r="92" spans="6:17" s="203" customFormat="1">
      <c r="F92" s="192"/>
      <c r="G92" s="192"/>
      <c r="H92" s="192"/>
      <c r="I92" s="192"/>
      <c r="J92" s="192"/>
      <c r="K92" s="192"/>
      <c r="L92" s="192"/>
      <c r="M92" s="192"/>
      <c r="O92" s="192"/>
      <c r="P92" s="192"/>
      <c r="Q92" s="204"/>
    </row>
    <row r="93" spans="6:17" s="203" customFormat="1">
      <c r="F93" s="192"/>
      <c r="G93" s="192"/>
      <c r="H93" s="192"/>
      <c r="I93" s="192"/>
      <c r="J93" s="192"/>
      <c r="K93" s="192"/>
      <c r="L93" s="192"/>
      <c r="M93" s="192"/>
      <c r="O93" s="192"/>
      <c r="P93" s="192"/>
      <c r="Q93" s="204"/>
    </row>
    <row r="94" spans="6:17" s="203" customFormat="1">
      <c r="F94" s="192"/>
      <c r="G94" s="192"/>
      <c r="H94" s="192"/>
      <c r="I94" s="192"/>
      <c r="J94" s="192"/>
      <c r="K94" s="192"/>
      <c r="L94" s="192"/>
      <c r="M94" s="192"/>
      <c r="O94" s="192"/>
      <c r="P94" s="192"/>
      <c r="Q94" s="204"/>
    </row>
    <row r="95" spans="6:17" s="203" customFormat="1">
      <c r="F95" s="192"/>
      <c r="G95" s="192"/>
      <c r="H95" s="192"/>
      <c r="I95" s="192"/>
      <c r="J95" s="192"/>
      <c r="K95" s="192"/>
      <c r="L95" s="192"/>
      <c r="M95" s="192"/>
      <c r="O95" s="192"/>
      <c r="P95" s="192"/>
      <c r="Q95" s="204"/>
    </row>
    <row r="96" spans="6:17" s="203" customFormat="1">
      <c r="F96" s="192"/>
      <c r="G96" s="192"/>
      <c r="H96" s="192"/>
      <c r="I96" s="192"/>
      <c r="J96" s="192"/>
      <c r="K96" s="192"/>
      <c r="L96" s="192"/>
      <c r="M96" s="192"/>
      <c r="O96" s="192"/>
      <c r="P96" s="192"/>
      <c r="Q96" s="204"/>
    </row>
    <row r="97" spans="6:17" s="203" customFormat="1">
      <c r="F97" s="192"/>
      <c r="G97" s="192"/>
      <c r="H97" s="192"/>
      <c r="I97" s="192"/>
      <c r="J97" s="192"/>
      <c r="K97" s="192"/>
      <c r="L97" s="192"/>
      <c r="M97" s="192"/>
      <c r="O97" s="192"/>
      <c r="P97" s="192"/>
      <c r="Q97" s="204"/>
    </row>
    <row r="98" spans="6:17" s="203" customFormat="1">
      <c r="F98" s="192"/>
      <c r="G98" s="192"/>
      <c r="H98" s="192"/>
      <c r="I98" s="192"/>
      <c r="J98" s="192"/>
      <c r="K98" s="192"/>
      <c r="L98" s="192"/>
      <c r="M98" s="192"/>
      <c r="O98" s="192"/>
      <c r="P98" s="192"/>
      <c r="Q98" s="204"/>
    </row>
    <row r="99" spans="6:17" s="203" customFormat="1">
      <c r="F99" s="192"/>
      <c r="G99" s="192"/>
      <c r="H99" s="192"/>
      <c r="I99" s="192"/>
      <c r="J99" s="192"/>
      <c r="K99" s="192"/>
      <c r="L99" s="192"/>
      <c r="M99" s="192"/>
      <c r="O99" s="192"/>
      <c r="P99" s="192"/>
      <c r="Q99" s="204"/>
    </row>
    <row r="100" spans="6:17" s="203" customFormat="1">
      <c r="F100" s="192"/>
      <c r="G100" s="192"/>
      <c r="H100" s="192"/>
      <c r="I100" s="192"/>
      <c r="J100" s="192"/>
      <c r="K100" s="192"/>
      <c r="L100" s="192"/>
      <c r="M100" s="192"/>
      <c r="O100" s="192"/>
      <c r="P100" s="192"/>
      <c r="Q100" s="204"/>
    </row>
    <row r="101" spans="6:17" s="203" customFormat="1">
      <c r="F101" s="192"/>
      <c r="G101" s="192"/>
      <c r="H101" s="192"/>
      <c r="I101" s="192"/>
      <c r="J101" s="192"/>
      <c r="K101" s="192"/>
      <c r="L101" s="192"/>
      <c r="M101" s="192"/>
      <c r="O101" s="192"/>
      <c r="P101" s="192"/>
      <c r="Q101" s="204"/>
    </row>
    <row r="102" spans="6:17" s="203" customFormat="1">
      <c r="F102" s="192"/>
      <c r="G102" s="192"/>
      <c r="H102" s="192"/>
      <c r="I102" s="192"/>
      <c r="J102" s="192"/>
      <c r="K102" s="192"/>
      <c r="L102" s="192"/>
      <c r="M102" s="192"/>
      <c r="O102" s="192"/>
      <c r="P102" s="192"/>
      <c r="Q102" s="204"/>
    </row>
    <row r="103" spans="6:17" s="203" customFormat="1">
      <c r="F103" s="192"/>
      <c r="G103" s="192"/>
      <c r="H103" s="192"/>
      <c r="I103" s="192"/>
      <c r="J103" s="192"/>
      <c r="K103" s="192"/>
      <c r="L103" s="192"/>
      <c r="M103" s="192"/>
      <c r="O103" s="192"/>
      <c r="P103" s="192"/>
      <c r="Q103" s="204"/>
    </row>
    <row r="104" spans="6:17" s="203" customFormat="1">
      <c r="F104" s="192"/>
      <c r="G104" s="192"/>
      <c r="H104" s="192"/>
      <c r="I104" s="192"/>
      <c r="J104" s="192"/>
      <c r="K104" s="192"/>
      <c r="L104" s="192"/>
      <c r="M104" s="192"/>
      <c r="O104" s="192"/>
      <c r="P104" s="192"/>
      <c r="Q104" s="204"/>
    </row>
    <row r="105" spans="6:17" s="203" customFormat="1">
      <c r="F105" s="192"/>
      <c r="G105" s="192"/>
      <c r="H105" s="192"/>
      <c r="I105" s="192"/>
      <c r="J105" s="192"/>
      <c r="K105" s="192"/>
      <c r="L105" s="192"/>
      <c r="M105" s="192"/>
      <c r="O105" s="192"/>
      <c r="P105" s="192"/>
      <c r="Q105" s="204"/>
    </row>
    <row r="106" spans="6:17" s="203" customFormat="1">
      <c r="F106" s="192"/>
      <c r="G106" s="192"/>
      <c r="H106" s="192"/>
      <c r="I106" s="192"/>
      <c r="J106" s="192"/>
      <c r="K106" s="192"/>
      <c r="L106" s="192"/>
      <c r="M106" s="192"/>
      <c r="O106" s="192"/>
      <c r="P106" s="192"/>
      <c r="Q106" s="204"/>
    </row>
    <row r="107" spans="6:17" s="203" customFormat="1">
      <c r="F107" s="192"/>
      <c r="G107" s="192"/>
      <c r="H107" s="192"/>
      <c r="I107" s="192"/>
      <c r="J107" s="192"/>
      <c r="K107" s="192"/>
      <c r="L107" s="192"/>
      <c r="M107" s="192"/>
      <c r="O107" s="192"/>
      <c r="P107" s="192"/>
      <c r="Q107" s="204"/>
    </row>
    <row r="108" spans="6:17" s="203" customFormat="1">
      <c r="F108" s="192"/>
      <c r="G108" s="192"/>
      <c r="H108" s="192"/>
      <c r="I108" s="192"/>
      <c r="J108" s="192"/>
      <c r="K108" s="192"/>
      <c r="L108" s="192"/>
      <c r="M108" s="192"/>
      <c r="O108" s="192"/>
      <c r="P108" s="192"/>
      <c r="Q108" s="204"/>
    </row>
    <row r="109" spans="6:17" s="203" customFormat="1">
      <c r="F109" s="192"/>
      <c r="G109" s="192"/>
      <c r="H109" s="192"/>
      <c r="I109" s="192"/>
      <c r="J109" s="192"/>
      <c r="K109" s="192"/>
      <c r="L109" s="192"/>
      <c r="M109" s="192"/>
      <c r="O109" s="192"/>
      <c r="P109" s="192"/>
      <c r="Q109" s="204"/>
    </row>
    <row r="110" spans="6:17" s="203" customFormat="1">
      <c r="F110" s="192"/>
      <c r="G110" s="192"/>
      <c r="H110" s="192"/>
      <c r="I110" s="192"/>
      <c r="J110" s="192"/>
      <c r="K110" s="192"/>
      <c r="L110" s="192"/>
      <c r="M110" s="192"/>
      <c r="O110" s="192"/>
      <c r="P110" s="192"/>
      <c r="Q110" s="204"/>
    </row>
    <row r="111" spans="6:17" s="203" customFormat="1">
      <c r="F111" s="192"/>
      <c r="G111" s="192"/>
      <c r="H111" s="192"/>
      <c r="I111" s="192"/>
      <c r="J111" s="192"/>
      <c r="K111" s="192"/>
      <c r="L111" s="192"/>
      <c r="M111" s="192"/>
      <c r="O111" s="192"/>
      <c r="P111" s="192"/>
      <c r="Q111" s="204"/>
    </row>
    <row r="112" spans="6:17" s="203" customFormat="1">
      <c r="F112" s="192"/>
      <c r="G112" s="192"/>
      <c r="H112" s="192"/>
      <c r="I112" s="192"/>
      <c r="J112" s="192"/>
      <c r="K112" s="192"/>
      <c r="L112" s="192"/>
      <c r="M112" s="192"/>
      <c r="O112" s="192"/>
      <c r="P112" s="192"/>
      <c r="Q112" s="204"/>
    </row>
    <row r="113" spans="6:17" s="203" customFormat="1">
      <c r="F113" s="192"/>
      <c r="G113" s="192"/>
      <c r="H113" s="192"/>
      <c r="I113" s="192"/>
      <c r="J113" s="192"/>
      <c r="K113" s="192"/>
      <c r="L113" s="192"/>
      <c r="M113" s="192"/>
      <c r="O113" s="192"/>
      <c r="P113" s="192"/>
      <c r="Q113" s="204"/>
    </row>
    <row r="114" spans="6:17" s="203" customFormat="1">
      <c r="F114" s="192"/>
      <c r="G114" s="192"/>
      <c r="H114" s="192"/>
      <c r="I114" s="192"/>
      <c r="J114" s="192"/>
      <c r="K114" s="192"/>
      <c r="L114" s="192"/>
      <c r="M114" s="192"/>
      <c r="O114" s="192"/>
      <c r="P114" s="192"/>
      <c r="Q114" s="204"/>
    </row>
    <row r="115" spans="6:17" s="203" customFormat="1">
      <c r="F115" s="192"/>
      <c r="G115" s="192"/>
      <c r="H115" s="192"/>
      <c r="I115" s="192"/>
      <c r="J115" s="192"/>
      <c r="K115" s="192"/>
      <c r="L115" s="192"/>
      <c r="M115" s="192"/>
      <c r="O115" s="192"/>
      <c r="P115" s="192"/>
      <c r="Q115" s="204"/>
    </row>
    <row r="116" spans="6:17" s="203" customFormat="1">
      <c r="F116" s="192"/>
      <c r="G116" s="192"/>
      <c r="H116" s="192"/>
      <c r="I116" s="192"/>
      <c r="J116" s="192"/>
      <c r="K116" s="192"/>
      <c r="L116" s="192"/>
      <c r="M116" s="192"/>
      <c r="O116" s="192"/>
      <c r="P116" s="192"/>
      <c r="Q116" s="204"/>
    </row>
    <row r="117" spans="6:17" s="203" customFormat="1">
      <c r="F117" s="192"/>
      <c r="G117" s="192"/>
      <c r="H117" s="192"/>
      <c r="I117" s="192"/>
      <c r="J117" s="192"/>
      <c r="K117" s="192"/>
      <c r="L117" s="192"/>
      <c r="M117" s="192"/>
      <c r="O117" s="192"/>
      <c r="P117" s="192"/>
      <c r="Q117" s="204"/>
    </row>
    <row r="118" spans="6:17" s="203" customFormat="1">
      <c r="F118" s="192"/>
      <c r="G118" s="192"/>
      <c r="H118" s="192"/>
      <c r="I118" s="192"/>
      <c r="J118" s="192"/>
      <c r="K118" s="192"/>
      <c r="L118" s="192"/>
      <c r="M118" s="192"/>
      <c r="O118" s="192"/>
      <c r="P118" s="192"/>
      <c r="Q118" s="204"/>
    </row>
    <row r="119" spans="6:17" s="203" customFormat="1">
      <c r="F119" s="192"/>
      <c r="G119" s="192"/>
      <c r="H119" s="192"/>
      <c r="I119" s="192"/>
      <c r="J119" s="192"/>
      <c r="K119" s="192"/>
      <c r="L119" s="192"/>
      <c r="M119" s="192"/>
      <c r="O119" s="192"/>
      <c r="P119" s="192"/>
      <c r="Q119" s="204"/>
    </row>
    <row r="120" spans="6:17" s="203" customFormat="1">
      <c r="F120" s="192"/>
      <c r="G120" s="192"/>
      <c r="H120" s="192"/>
      <c r="I120" s="192"/>
      <c r="J120" s="192"/>
      <c r="K120" s="192"/>
      <c r="L120" s="192"/>
      <c r="M120" s="192"/>
      <c r="O120" s="192"/>
      <c r="P120" s="192"/>
      <c r="Q120" s="204"/>
    </row>
    <row r="121" spans="6:17" s="203" customFormat="1">
      <c r="F121" s="192"/>
      <c r="G121" s="192"/>
      <c r="H121" s="192"/>
      <c r="I121" s="192"/>
      <c r="J121" s="192"/>
      <c r="K121" s="192"/>
      <c r="L121" s="192"/>
      <c r="M121" s="192"/>
      <c r="O121" s="192"/>
      <c r="P121" s="192"/>
      <c r="Q121" s="204"/>
    </row>
    <row r="122" spans="6:17" s="203" customFormat="1">
      <c r="F122" s="192"/>
      <c r="G122" s="192"/>
      <c r="H122" s="192"/>
      <c r="I122" s="192"/>
      <c r="J122" s="192"/>
      <c r="K122" s="192"/>
      <c r="L122" s="192"/>
      <c r="M122" s="192"/>
      <c r="O122" s="192"/>
      <c r="P122" s="192"/>
      <c r="Q122" s="204"/>
    </row>
    <row r="123" spans="6:17" s="203" customFormat="1">
      <c r="F123" s="192"/>
      <c r="G123" s="192"/>
      <c r="H123" s="192"/>
      <c r="I123" s="192"/>
      <c r="J123" s="192"/>
      <c r="K123" s="192"/>
      <c r="L123" s="192"/>
      <c r="M123" s="192"/>
      <c r="O123" s="192"/>
      <c r="P123" s="192"/>
      <c r="Q123" s="204"/>
    </row>
    <row r="124" spans="6:17" s="203" customFormat="1">
      <c r="F124" s="192"/>
      <c r="G124" s="192"/>
      <c r="H124" s="192"/>
      <c r="I124" s="192"/>
      <c r="J124" s="192"/>
      <c r="K124" s="192"/>
      <c r="L124" s="192"/>
      <c r="M124" s="192"/>
      <c r="O124" s="192"/>
      <c r="P124" s="192"/>
      <c r="Q124" s="204"/>
    </row>
    <row r="125" spans="6:17" s="203" customFormat="1">
      <c r="F125" s="192"/>
      <c r="G125" s="192"/>
      <c r="H125" s="192"/>
      <c r="I125" s="192"/>
      <c r="J125" s="192"/>
      <c r="K125" s="192"/>
      <c r="L125" s="192"/>
      <c r="M125" s="192"/>
      <c r="O125" s="192"/>
      <c r="P125" s="192"/>
      <c r="Q125" s="204"/>
    </row>
    <row r="126" spans="6:17" s="203" customFormat="1">
      <c r="F126" s="192"/>
      <c r="G126" s="192"/>
      <c r="H126" s="192"/>
      <c r="I126" s="192"/>
      <c r="J126" s="192"/>
      <c r="K126" s="192"/>
      <c r="L126" s="192"/>
      <c r="M126" s="192"/>
      <c r="O126" s="192"/>
      <c r="P126" s="192"/>
      <c r="Q126" s="204"/>
    </row>
    <row r="127" spans="6:17" s="203" customFormat="1">
      <c r="F127" s="192"/>
      <c r="G127" s="192"/>
      <c r="H127" s="192"/>
      <c r="I127" s="192"/>
      <c r="J127" s="192"/>
      <c r="K127" s="192"/>
      <c r="L127" s="192"/>
      <c r="M127" s="192"/>
      <c r="O127" s="192"/>
      <c r="P127" s="192"/>
      <c r="Q127" s="204"/>
    </row>
    <row r="128" spans="6:17" s="203" customFormat="1">
      <c r="F128" s="192"/>
      <c r="G128" s="192"/>
      <c r="H128" s="192"/>
      <c r="I128" s="192"/>
      <c r="J128" s="192"/>
      <c r="K128" s="192"/>
      <c r="L128" s="192"/>
      <c r="M128" s="192"/>
      <c r="O128" s="192"/>
      <c r="P128" s="192"/>
      <c r="Q128" s="204"/>
    </row>
    <row r="129" spans="6:17" s="203" customFormat="1">
      <c r="F129" s="192"/>
      <c r="G129" s="192"/>
      <c r="H129" s="192"/>
      <c r="I129" s="192"/>
      <c r="J129" s="192"/>
      <c r="K129" s="192"/>
      <c r="L129" s="192"/>
      <c r="M129" s="192"/>
      <c r="O129" s="192"/>
      <c r="P129" s="192"/>
      <c r="Q129" s="204"/>
    </row>
    <row r="130" spans="6:17" s="203" customFormat="1">
      <c r="F130" s="192"/>
      <c r="G130" s="192"/>
      <c r="H130" s="192"/>
      <c r="I130" s="192"/>
      <c r="J130" s="192"/>
      <c r="K130" s="192"/>
      <c r="L130" s="192"/>
      <c r="M130" s="192"/>
      <c r="O130" s="192"/>
      <c r="P130" s="192"/>
      <c r="Q130" s="204"/>
    </row>
    <row r="131" spans="6:17" s="203" customFormat="1">
      <c r="F131" s="192"/>
      <c r="G131" s="192"/>
      <c r="H131" s="192"/>
      <c r="I131" s="192"/>
      <c r="J131" s="192"/>
      <c r="K131" s="192"/>
      <c r="L131" s="192"/>
      <c r="M131" s="192"/>
      <c r="O131" s="192"/>
      <c r="P131" s="192"/>
      <c r="Q131" s="204"/>
    </row>
    <row r="132" spans="6:17" s="203" customFormat="1">
      <c r="F132" s="192"/>
      <c r="G132" s="192"/>
      <c r="H132" s="192"/>
      <c r="I132" s="192"/>
      <c r="J132" s="192"/>
      <c r="K132" s="192"/>
      <c r="L132" s="192"/>
      <c r="M132" s="192"/>
      <c r="O132" s="192"/>
      <c r="P132" s="192"/>
      <c r="Q132" s="204"/>
    </row>
    <row r="133" spans="6:17" s="203" customFormat="1">
      <c r="F133" s="192"/>
      <c r="G133" s="192"/>
      <c r="H133" s="192"/>
      <c r="I133" s="192"/>
      <c r="J133" s="192"/>
      <c r="K133" s="192"/>
      <c r="L133" s="192"/>
      <c r="M133" s="192"/>
      <c r="O133" s="192"/>
      <c r="P133" s="192"/>
      <c r="Q133" s="204"/>
    </row>
    <row r="134" spans="6:17" s="203" customFormat="1">
      <c r="F134" s="192"/>
      <c r="G134" s="192"/>
      <c r="H134" s="192"/>
      <c r="I134" s="192"/>
      <c r="J134" s="192"/>
      <c r="K134" s="192"/>
      <c r="L134" s="192"/>
      <c r="M134" s="192"/>
      <c r="O134" s="192"/>
      <c r="P134" s="192"/>
      <c r="Q134" s="204"/>
    </row>
    <row r="135" spans="6:17" s="203" customFormat="1">
      <c r="F135" s="192"/>
      <c r="G135" s="192"/>
      <c r="H135" s="192"/>
      <c r="I135" s="192"/>
      <c r="J135" s="192"/>
      <c r="K135" s="192"/>
      <c r="L135" s="192"/>
      <c r="M135" s="192"/>
      <c r="O135" s="192"/>
      <c r="P135" s="192"/>
      <c r="Q135" s="204"/>
    </row>
    <row r="136" spans="6:17" s="203" customFormat="1">
      <c r="F136" s="192"/>
      <c r="G136" s="192"/>
      <c r="H136" s="192"/>
      <c r="I136" s="192"/>
      <c r="J136" s="192"/>
      <c r="K136" s="192"/>
      <c r="L136" s="192"/>
      <c r="M136" s="192"/>
      <c r="O136" s="192"/>
      <c r="P136" s="192"/>
      <c r="Q136" s="204"/>
    </row>
    <row r="137" spans="6:17" s="203" customFormat="1">
      <c r="F137" s="192"/>
      <c r="G137" s="192"/>
      <c r="H137" s="192"/>
      <c r="I137" s="192"/>
      <c r="J137" s="192"/>
      <c r="K137" s="192"/>
      <c r="L137" s="192"/>
      <c r="M137" s="192"/>
      <c r="O137" s="192"/>
      <c r="P137" s="192"/>
      <c r="Q137" s="204"/>
    </row>
    <row r="138" spans="6:17" s="203" customFormat="1">
      <c r="F138" s="192"/>
      <c r="G138" s="192"/>
      <c r="H138" s="192"/>
      <c r="I138" s="192"/>
      <c r="J138" s="192"/>
      <c r="K138" s="192"/>
      <c r="L138" s="192"/>
      <c r="M138" s="192"/>
      <c r="O138" s="192"/>
      <c r="P138" s="192"/>
      <c r="Q138" s="204"/>
    </row>
    <row r="139" spans="6:17" s="203" customFormat="1">
      <c r="F139" s="192"/>
      <c r="G139" s="192"/>
      <c r="H139" s="192"/>
      <c r="I139" s="192"/>
      <c r="J139" s="192"/>
      <c r="K139" s="192"/>
      <c r="L139" s="192"/>
      <c r="M139" s="192"/>
      <c r="O139" s="192"/>
      <c r="P139" s="192"/>
      <c r="Q139" s="204"/>
    </row>
    <row r="140" spans="6:17" s="203" customFormat="1">
      <c r="F140" s="192"/>
      <c r="G140" s="192"/>
      <c r="H140" s="192"/>
      <c r="I140" s="192"/>
      <c r="J140" s="192"/>
      <c r="K140" s="192"/>
      <c r="L140" s="192"/>
      <c r="M140" s="192"/>
      <c r="O140" s="192"/>
      <c r="P140" s="192"/>
      <c r="Q140" s="204"/>
    </row>
    <row r="141" spans="6:17" s="203" customFormat="1">
      <c r="F141" s="192"/>
      <c r="G141" s="192"/>
      <c r="H141" s="192"/>
      <c r="I141" s="192"/>
      <c r="J141" s="192"/>
      <c r="K141" s="192"/>
      <c r="L141" s="192"/>
      <c r="M141" s="192"/>
      <c r="O141" s="192"/>
      <c r="P141" s="192"/>
      <c r="Q141" s="204"/>
    </row>
    <row r="142" spans="6:17" s="203" customFormat="1">
      <c r="F142" s="192"/>
      <c r="G142" s="192"/>
      <c r="H142" s="192"/>
      <c r="I142" s="192"/>
      <c r="J142" s="192"/>
      <c r="K142" s="192"/>
      <c r="L142" s="192"/>
      <c r="M142" s="192"/>
      <c r="O142" s="192"/>
      <c r="P142" s="192"/>
      <c r="Q142" s="204"/>
    </row>
    <row r="143" spans="6:17" s="203" customFormat="1">
      <c r="F143" s="192"/>
      <c r="G143" s="192"/>
      <c r="H143" s="192"/>
      <c r="I143" s="192"/>
      <c r="J143" s="192"/>
      <c r="K143" s="192"/>
      <c r="L143" s="192"/>
      <c r="M143" s="192"/>
      <c r="O143" s="192"/>
      <c r="P143" s="192"/>
      <c r="Q143" s="204"/>
    </row>
    <row r="144" spans="6:17" s="203" customFormat="1">
      <c r="F144" s="192"/>
      <c r="G144" s="192"/>
      <c r="H144" s="192"/>
      <c r="I144" s="192"/>
      <c r="J144" s="192"/>
      <c r="K144" s="192"/>
      <c r="L144" s="192"/>
      <c r="M144" s="192"/>
      <c r="O144" s="192"/>
      <c r="P144" s="192"/>
      <c r="Q144" s="204"/>
    </row>
    <row r="145" spans="6:17" s="203" customFormat="1">
      <c r="F145" s="192"/>
      <c r="G145" s="192"/>
      <c r="H145" s="192"/>
      <c r="I145" s="192"/>
      <c r="J145" s="192"/>
      <c r="K145" s="192"/>
      <c r="L145" s="192"/>
      <c r="M145" s="192"/>
      <c r="O145" s="192"/>
      <c r="P145" s="192"/>
      <c r="Q145" s="204"/>
    </row>
    <row r="146" spans="6:17" s="203" customFormat="1">
      <c r="F146" s="192"/>
      <c r="G146" s="192"/>
      <c r="H146" s="192"/>
      <c r="I146" s="192"/>
      <c r="J146" s="192"/>
      <c r="K146" s="192"/>
      <c r="L146" s="192"/>
      <c r="M146" s="192"/>
      <c r="O146" s="192"/>
      <c r="P146" s="192"/>
      <c r="Q146" s="204"/>
    </row>
    <row r="147" spans="6:17" s="203" customFormat="1">
      <c r="F147" s="192"/>
      <c r="G147" s="192"/>
      <c r="H147" s="192"/>
      <c r="I147" s="192"/>
      <c r="J147" s="192"/>
      <c r="K147" s="192"/>
      <c r="L147" s="192"/>
      <c r="M147" s="192"/>
      <c r="O147" s="192"/>
      <c r="P147" s="192"/>
      <c r="Q147" s="204"/>
    </row>
    <row r="148" spans="6:17" s="203" customFormat="1">
      <c r="F148" s="192"/>
      <c r="G148" s="192"/>
      <c r="H148" s="192"/>
      <c r="I148" s="192"/>
      <c r="J148" s="192"/>
      <c r="K148" s="192"/>
      <c r="L148" s="192"/>
      <c r="M148" s="192"/>
      <c r="O148" s="192"/>
      <c r="P148" s="192"/>
      <c r="Q148" s="204"/>
    </row>
    <row r="149" spans="6:17" s="203" customFormat="1">
      <c r="F149" s="192"/>
      <c r="G149" s="192"/>
      <c r="H149" s="192"/>
      <c r="I149" s="192"/>
      <c r="J149" s="192"/>
      <c r="K149" s="192"/>
      <c r="L149" s="192"/>
      <c r="M149" s="192"/>
      <c r="O149" s="192"/>
      <c r="P149" s="192"/>
      <c r="Q149" s="204"/>
    </row>
    <row r="150" spans="6:17" s="203" customFormat="1">
      <c r="F150" s="192"/>
      <c r="G150" s="192"/>
      <c r="H150" s="192"/>
      <c r="I150" s="192"/>
      <c r="J150" s="192"/>
      <c r="K150" s="192"/>
      <c r="L150" s="192"/>
      <c r="M150" s="192"/>
      <c r="O150" s="192"/>
      <c r="P150" s="192"/>
      <c r="Q150" s="204"/>
    </row>
    <row r="151" spans="6:17" s="203" customFormat="1">
      <c r="F151" s="192"/>
      <c r="G151" s="192"/>
      <c r="H151" s="192"/>
      <c r="I151" s="192"/>
      <c r="J151" s="192"/>
      <c r="K151" s="192"/>
      <c r="L151" s="192"/>
      <c r="M151" s="192"/>
      <c r="O151" s="192"/>
      <c r="P151" s="192"/>
      <c r="Q151" s="204"/>
    </row>
    <row r="152" spans="6:17" s="203" customFormat="1">
      <c r="F152" s="192"/>
      <c r="G152" s="192"/>
      <c r="H152" s="192"/>
      <c r="I152" s="192"/>
      <c r="J152" s="192"/>
      <c r="K152" s="192"/>
      <c r="L152" s="192"/>
      <c r="M152" s="192"/>
      <c r="O152" s="192"/>
      <c r="P152" s="192"/>
      <c r="Q152" s="204"/>
    </row>
    <row r="153" spans="6:17" s="203" customFormat="1">
      <c r="F153" s="192"/>
      <c r="G153" s="192"/>
      <c r="H153" s="192"/>
      <c r="I153" s="192"/>
      <c r="J153" s="192"/>
      <c r="K153" s="192"/>
      <c r="L153" s="192"/>
      <c r="M153" s="192"/>
      <c r="O153" s="192"/>
      <c r="P153" s="192"/>
      <c r="Q153" s="204"/>
    </row>
    <row r="154" spans="6:17" s="203" customFormat="1">
      <c r="F154" s="192"/>
      <c r="G154" s="192"/>
      <c r="H154" s="192"/>
      <c r="I154" s="192"/>
      <c r="J154" s="192"/>
      <c r="K154" s="192"/>
      <c r="L154" s="192"/>
      <c r="M154" s="192"/>
      <c r="O154" s="192"/>
      <c r="P154" s="192"/>
      <c r="Q154" s="204"/>
    </row>
    <row r="155" spans="6:17" s="203" customFormat="1">
      <c r="F155" s="192"/>
      <c r="G155" s="192"/>
      <c r="H155" s="192"/>
      <c r="I155" s="192"/>
      <c r="J155" s="192"/>
      <c r="K155" s="192"/>
      <c r="L155" s="192"/>
      <c r="M155" s="192"/>
      <c r="O155" s="192"/>
      <c r="P155" s="192"/>
      <c r="Q155" s="204"/>
    </row>
    <row r="156" spans="6:17" s="203" customFormat="1">
      <c r="F156" s="192"/>
      <c r="G156" s="192"/>
      <c r="H156" s="192"/>
      <c r="I156" s="192"/>
      <c r="J156" s="192"/>
      <c r="K156" s="192"/>
      <c r="L156" s="192"/>
      <c r="M156" s="192"/>
      <c r="O156" s="192"/>
      <c r="P156" s="192"/>
      <c r="Q156" s="204"/>
    </row>
    <row r="157" spans="6:17" s="203" customFormat="1">
      <c r="F157" s="192"/>
      <c r="G157" s="192"/>
      <c r="H157" s="192"/>
      <c r="I157" s="192"/>
      <c r="J157" s="192"/>
      <c r="K157" s="192"/>
      <c r="L157" s="192"/>
      <c r="M157" s="192"/>
      <c r="O157" s="192"/>
      <c r="P157" s="192"/>
      <c r="Q157" s="204"/>
    </row>
    <row r="158" spans="6:17" s="203" customFormat="1">
      <c r="F158" s="192"/>
      <c r="G158" s="192"/>
      <c r="H158" s="192"/>
      <c r="I158" s="192"/>
      <c r="J158" s="192"/>
      <c r="K158" s="192"/>
      <c r="L158" s="192"/>
      <c r="M158" s="192"/>
      <c r="O158" s="192"/>
      <c r="P158" s="192"/>
      <c r="Q158" s="204"/>
    </row>
    <row r="159" spans="6:17" s="203" customFormat="1">
      <c r="F159" s="192"/>
      <c r="G159" s="192"/>
      <c r="H159" s="192"/>
      <c r="I159" s="192"/>
      <c r="J159" s="192"/>
      <c r="K159" s="192"/>
      <c r="L159" s="192"/>
      <c r="M159" s="192"/>
      <c r="O159" s="192"/>
      <c r="P159" s="192"/>
      <c r="Q159" s="204"/>
    </row>
    <row r="160" spans="6:17" s="203" customFormat="1">
      <c r="F160" s="192"/>
      <c r="G160" s="192"/>
      <c r="H160" s="192"/>
      <c r="I160" s="192"/>
      <c r="J160" s="192"/>
      <c r="K160" s="192"/>
      <c r="L160" s="192"/>
      <c r="M160" s="192"/>
      <c r="O160" s="192"/>
      <c r="P160" s="192"/>
      <c r="Q160" s="204"/>
    </row>
    <row r="161" spans="6:17" s="203" customFormat="1">
      <c r="F161" s="192"/>
      <c r="G161" s="192"/>
      <c r="H161" s="192"/>
      <c r="I161" s="192"/>
      <c r="J161" s="192"/>
      <c r="K161" s="192"/>
      <c r="L161" s="192"/>
      <c r="M161" s="192"/>
      <c r="O161" s="192"/>
      <c r="P161" s="192"/>
      <c r="Q161" s="204"/>
    </row>
    <row r="162" spans="6:17" s="203" customFormat="1">
      <c r="F162" s="192"/>
      <c r="G162" s="192"/>
      <c r="H162" s="192"/>
      <c r="I162" s="192"/>
      <c r="J162" s="192"/>
      <c r="K162" s="192"/>
      <c r="L162" s="192"/>
      <c r="M162" s="192"/>
      <c r="O162" s="192"/>
      <c r="P162" s="192"/>
      <c r="Q162" s="204"/>
    </row>
    <row r="163" spans="6:17" s="203" customFormat="1">
      <c r="F163" s="192"/>
      <c r="G163" s="192"/>
      <c r="H163" s="192"/>
      <c r="I163" s="192"/>
      <c r="J163" s="192"/>
      <c r="K163" s="192"/>
      <c r="L163" s="192"/>
      <c r="M163" s="192"/>
      <c r="O163" s="192"/>
      <c r="P163" s="192"/>
      <c r="Q163" s="204"/>
    </row>
    <row r="164" spans="6:17" s="203" customFormat="1">
      <c r="F164" s="192"/>
      <c r="G164" s="192"/>
      <c r="H164" s="192"/>
      <c r="I164" s="192"/>
      <c r="J164" s="192"/>
      <c r="K164" s="192"/>
      <c r="L164" s="192"/>
      <c r="M164" s="192"/>
      <c r="O164" s="192"/>
      <c r="P164" s="192"/>
      <c r="Q164" s="204"/>
    </row>
    <row r="165" spans="6:17" s="203" customFormat="1">
      <c r="F165" s="192"/>
      <c r="G165" s="192"/>
      <c r="H165" s="192"/>
      <c r="I165" s="192"/>
      <c r="J165" s="192"/>
      <c r="K165" s="192"/>
      <c r="L165" s="192"/>
      <c r="M165" s="192"/>
      <c r="O165" s="192"/>
      <c r="P165" s="192"/>
      <c r="Q165" s="204"/>
    </row>
    <row r="166" spans="6:17" s="203" customFormat="1">
      <c r="F166" s="192"/>
      <c r="G166" s="192"/>
      <c r="H166" s="192"/>
      <c r="I166" s="192"/>
      <c r="J166" s="192"/>
      <c r="K166" s="192"/>
      <c r="L166" s="192"/>
      <c r="M166" s="192"/>
      <c r="O166" s="192"/>
      <c r="P166" s="192"/>
      <c r="Q166" s="204"/>
    </row>
    <row r="167" spans="6:17" s="203" customFormat="1">
      <c r="F167" s="192"/>
      <c r="G167" s="192"/>
      <c r="H167" s="192"/>
      <c r="I167" s="192"/>
      <c r="J167" s="192"/>
      <c r="K167" s="192"/>
      <c r="L167" s="192"/>
      <c r="M167" s="192"/>
      <c r="O167" s="192"/>
      <c r="P167" s="192"/>
      <c r="Q167" s="204"/>
    </row>
    <row r="168" spans="6:17" s="203" customFormat="1">
      <c r="F168" s="192"/>
      <c r="G168" s="192"/>
      <c r="H168" s="192"/>
      <c r="I168" s="192"/>
      <c r="J168" s="192"/>
      <c r="K168" s="192"/>
      <c r="L168" s="192"/>
      <c r="M168" s="192"/>
      <c r="O168" s="192"/>
      <c r="P168" s="192"/>
      <c r="Q168" s="204"/>
    </row>
    <row r="169" spans="6:17" s="203" customFormat="1">
      <c r="F169" s="192"/>
      <c r="G169" s="192"/>
      <c r="H169" s="192"/>
      <c r="I169" s="192"/>
      <c r="J169" s="192"/>
      <c r="K169" s="192"/>
      <c r="L169" s="192"/>
      <c r="M169" s="192"/>
      <c r="O169" s="192"/>
      <c r="P169" s="192"/>
      <c r="Q169" s="204"/>
    </row>
    <row r="170" spans="6:17" s="203" customFormat="1">
      <c r="F170" s="192"/>
      <c r="G170" s="192"/>
      <c r="H170" s="192"/>
      <c r="I170" s="192"/>
      <c r="J170" s="192"/>
      <c r="K170" s="192"/>
      <c r="L170" s="192"/>
      <c r="M170" s="192"/>
      <c r="O170" s="192"/>
      <c r="P170" s="192"/>
      <c r="Q170" s="204"/>
    </row>
    <row r="171" spans="6:17" s="203" customFormat="1">
      <c r="F171" s="192"/>
      <c r="G171" s="192"/>
      <c r="H171" s="192"/>
      <c r="I171" s="192"/>
      <c r="J171" s="192"/>
      <c r="K171" s="192"/>
      <c r="L171" s="192"/>
      <c r="M171" s="192"/>
      <c r="O171" s="192"/>
      <c r="P171" s="192"/>
      <c r="Q171" s="204"/>
    </row>
    <row r="172" spans="6:17" s="203" customFormat="1">
      <c r="F172" s="192"/>
      <c r="G172" s="192"/>
      <c r="H172" s="192"/>
      <c r="I172" s="192"/>
      <c r="J172" s="192"/>
      <c r="K172" s="192"/>
      <c r="L172" s="192"/>
      <c r="M172" s="192"/>
      <c r="O172" s="192"/>
      <c r="P172" s="192"/>
      <c r="Q172" s="204"/>
    </row>
    <row r="173" spans="6:17" s="203" customFormat="1">
      <c r="F173" s="192"/>
      <c r="G173" s="192"/>
      <c r="H173" s="192"/>
      <c r="I173" s="192"/>
      <c r="J173" s="192"/>
      <c r="K173" s="192"/>
      <c r="L173" s="192"/>
      <c r="M173" s="192"/>
      <c r="O173" s="192"/>
      <c r="P173" s="192"/>
      <c r="Q173" s="204"/>
    </row>
    <row r="174" spans="6:17" s="203" customFormat="1">
      <c r="F174" s="192"/>
      <c r="G174" s="192"/>
      <c r="H174" s="192"/>
      <c r="I174" s="192"/>
      <c r="J174" s="192"/>
      <c r="K174" s="192"/>
      <c r="L174" s="192"/>
      <c r="M174" s="192"/>
      <c r="O174" s="192"/>
      <c r="P174" s="192"/>
      <c r="Q174" s="204"/>
    </row>
    <row r="175" spans="6:17" s="203" customFormat="1">
      <c r="F175" s="192"/>
      <c r="G175" s="192"/>
      <c r="H175" s="192"/>
      <c r="I175" s="192"/>
      <c r="J175" s="192"/>
      <c r="K175" s="192"/>
      <c r="L175" s="192"/>
      <c r="M175" s="192"/>
      <c r="O175" s="192"/>
      <c r="P175" s="192"/>
      <c r="Q175" s="204"/>
    </row>
    <row r="176" spans="6:17" s="203" customFormat="1">
      <c r="F176" s="192"/>
      <c r="G176" s="192"/>
      <c r="H176" s="192"/>
      <c r="I176" s="192"/>
      <c r="J176" s="192"/>
      <c r="K176" s="192"/>
      <c r="L176" s="192"/>
      <c r="M176" s="192"/>
      <c r="O176" s="192"/>
      <c r="P176" s="192"/>
      <c r="Q176" s="204"/>
    </row>
    <row r="177" spans="6:17" s="203" customFormat="1">
      <c r="F177" s="192"/>
      <c r="G177" s="192"/>
      <c r="H177" s="192"/>
      <c r="I177" s="192"/>
      <c r="J177" s="192"/>
      <c r="K177" s="192"/>
      <c r="L177" s="192"/>
      <c r="M177" s="192"/>
      <c r="O177" s="192"/>
      <c r="P177" s="192"/>
      <c r="Q177" s="204"/>
    </row>
    <row r="178" spans="6:17" s="203" customFormat="1">
      <c r="F178" s="192"/>
      <c r="G178" s="192"/>
      <c r="H178" s="192"/>
      <c r="I178" s="192"/>
      <c r="J178" s="192"/>
      <c r="K178" s="192"/>
      <c r="L178" s="192"/>
      <c r="M178" s="192"/>
      <c r="O178" s="192"/>
      <c r="P178" s="192"/>
      <c r="Q178" s="204"/>
    </row>
    <row r="179" spans="6:17" s="203" customFormat="1">
      <c r="F179" s="192"/>
      <c r="G179" s="192"/>
      <c r="H179" s="192"/>
      <c r="I179" s="192"/>
      <c r="J179" s="192"/>
      <c r="K179" s="192"/>
      <c r="L179" s="192"/>
      <c r="M179" s="192"/>
      <c r="O179" s="192"/>
      <c r="P179" s="192"/>
      <c r="Q179" s="204"/>
    </row>
    <row r="180" spans="6:17" s="203" customFormat="1">
      <c r="F180" s="192"/>
      <c r="G180" s="192"/>
      <c r="H180" s="192"/>
      <c r="I180" s="192"/>
      <c r="J180" s="192"/>
      <c r="K180" s="192"/>
      <c r="L180" s="192"/>
      <c r="M180" s="192"/>
      <c r="O180" s="192"/>
      <c r="P180" s="192"/>
      <c r="Q180" s="204"/>
    </row>
    <row r="181" spans="6:17" s="203" customFormat="1">
      <c r="F181" s="192"/>
      <c r="G181" s="192"/>
      <c r="H181" s="192"/>
      <c r="I181" s="192"/>
      <c r="J181" s="192"/>
      <c r="K181" s="192"/>
      <c r="L181" s="192"/>
      <c r="M181" s="192"/>
      <c r="O181" s="192"/>
      <c r="P181" s="192"/>
      <c r="Q181" s="204"/>
    </row>
    <row r="182" spans="6:17" s="203" customFormat="1">
      <c r="F182" s="192"/>
      <c r="G182" s="192"/>
      <c r="H182" s="192"/>
      <c r="I182" s="192"/>
      <c r="J182" s="192"/>
      <c r="K182" s="192"/>
      <c r="L182" s="192"/>
      <c r="M182" s="192"/>
      <c r="O182" s="192"/>
      <c r="P182" s="192"/>
      <c r="Q182" s="204"/>
    </row>
    <row r="183" spans="6:17" s="203" customFormat="1">
      <c r="F183" s="192"/>
      <c r="G183" s="192"/>
      <c r="H183" s="192"/>
      <c r="I183" s="192"/>
      <c r="J183" s="192"/>
      <c r="K183" s="192"/>
      <c r="L183" s="192"/>
      <c r="M183" s="192"/>
      <c r="O183" s="192"/>
      <c r="P183" s="192"/>
      <c r="Q183" s="204"/>
    </row>
    <row r="184" spans="6:17" s="203" customFormat="1">
      <c r="F184" s="192"/>
      <c r="G184" s="192"/>
      <c r="H184" s="192"/>
      <c r="I184" s="192"/>
      <c r="J184" s="192"/>
      <c r="K184" s="192"/>
      <c r="L184" s="192"/>
      <c r="M184" s="192"/>
      <c r="O184" s="192"/>
      <c r="P184" s="192"/>
      <c r="Q184" s="204"/>
    </row>
    <row r="185" spans="6:17" s="203" customFormat="1">
      <c r="F185" s="192"/>
      <c r="G185" s="192"/>
      <c r="H185" s="192"/>
      <c r="I185" s="192"/>
      <c r="J185" s="192"/>
      <c r="K185" s="192"/>
      <c r="L185" s="192"/>
      <c r="M185" s="192"/>
      <c r="O185" s="192"/>
      <c r="P185" s="192"/>
      <c r="Q185" s="204"/>
    </row>
    <row r="186" spans="6:17" s="203" customFormat="1">
      <c r="F186" s="192"/>
      <c r="G186" s="192"/>
      <c r="H186" s="192"/>
      <c r="I186" s="192"/>
      <c r="J186" s="192"/>
      <c r="K186" s="192"/>
      <c r="L186" s="192"/>
      <c r="M186" s="192"/>
      <c r="O186" s="192"/>
      <c r="P186" s="192"/>
      <c r="Q186" s="204"/>
    </row>
    <row r="187" spans="6:17" s="203" customFormat="1">
      <c r="F187" s="192"/>
      <c r="G187" s="192"/>
      <c r="H187" s="192"/>
      <c r="I187" s="192"/>
      <c r="J187" s="192"/>
      <c r="K187" s="192"/>
      <c r="L187" s="192"/>
      <c r="M187" s="192"/>
      <c r="O187" s="192"/>
      <c r="P187" s="192"/>
      <c r="Q187" s="204"/>
    </row>
    <row r="188" spans="6:17" s="203" customFormat="1">
      <c r="F188" s="192"/>
      <c r="G188" s="192"/>
      <c r="H188" s="192"/>
      <c r="I188" s="192"/>
      <c r="J188" s="192"/>
      <c r="K188" s="192"/>
      <c r="L188" s="192"/>
      <c r="M188" s="192"/>
      <c r="O188" s="192"/>
      <c r="P188" s="192"/>
      <c r="Q188" s="204"/>
    </row>
    <row r="189" spans="6:17" s="203" customFormat="1">
      <c r="F189" s="192"/>
      <c r="G189" s="192"/>
      <c r="H189" s="192"/>
      <c r="I189" s="192"/>
      <c r="J189" s="192"/>
      <c r="K189" s="192"/>
      <c r="L189" s="192"/>
      <c r="M189" s="192"/>
      <c r="O189" s="192"/>
      <c r="P189" s="192"/>
      <c r="Q189" s="204"/>
    </row>
    <row r="190" spans="6:17" s="203" customFormat="1">
      <c r="F190" s="192"/>
      <c r="G190" s="192"/>
      <c r="H190" s="192"/>
      <c r="I190" s="192"/>
      <c r="J190" s="192"/>
      <c r="K190" s="192"/>
      <c r="L190" s="192"/>
      <c r="M190" s="192"/>
      <c r="O190" s="192"/>
      <c r="P190" s="192"/>
      <c r="Q190" s="204"/>
    </row>
    <row r="191" spans="6:17" s="203" customFormat="1">
      <c r="F191" s="192"/>
      <c r="G191" s="192"/>
      <c r="H191" s="192"/>
      <c r="I191" s="192"/>
      <c r="J191" s="192"/>
      <c r="K191" s="192"/>
      <c r="L191" s="192"/>
      <c r="M191" s="192"/>
      <c r="O191" s="192"/>
      <c r="P191" s="192"/>
      <c r="Q191" s="204"/>
    </row>
    <row r="192" spans="6:17" s="203" customFormat="1">
      <c r="F192" s="192"/>
      <c r="G192" s="192"/>
      <c r="H192" s="192"/>
      <c r="I192" s="192"/>
      <c r="J192" s="192"/>
      <c r="K192" s="192"/>
      <c r="L192" s="192"/>
      <c r="M192" s="192"/>
      <c r="O192" s="192"/>
      <c r="P192" s="192"/>
      <c r="Q192" s="204"/>
    </row>
    <row r="193" spans="6:17" s="203" customFormat="1">
      <c r="F193" s="192"/>
      <c r="G193" s="192"/>
      <c r="H193" s="192"/>
      <c r="I193" s="192"/>
      <c r="J193" s="192"/>
      <c r="K193" s="192"/>
      <c r="L193" s="192"/>
      <c r="M193" s="192"/>
      <c r="O193" s="192"/>
      <c r="P193" s="192"/>
      <c r="Q193" s="204"/>
    </row>
    <row r="194" spans="6:17" s="203" customFormat="1">
      <c r="F194" s="192"/>
      <c r="G194" s="192"/>
      <c r="H194" s="192"/>
      <c r="I194" s="192"/>
      <c r="J194" s="192"/>
      <c r="K194" s="192"/>
      <c r="L194" s="192"/>
      <c r="M194" s="192"/>
      <c r="O194" s="192"/>
      <c r="P194" s="192"/>
      <c r="Q194" s="204"/>
    </row>
    <row r="195" spans="6:17" s="203" customFormat="1">
      <c r="F195" s="192"/>
      <c r="G195" s="192"/>
      <c r="H195" s="192"/>
      <c r="I195" s="192"/>
      <c r="J195" s="192"/>
      <c r="K195" s="192"/>
      <c r="L195" s="192"/>
      <c r="M195" s="192"/>
      <c r="O195" s="192"/>
      <c r="P195" s="192"/>
      <c r="Q195" s="204"/>
    </row>
    <row r="196" spans="6:17" s="203" customFormat="1">
      <c r="F196" s="192"/>
      <c r="G196" s="192"/>
      <c r="H196" s="192"/>
      <c r="I196" s="192"/>
      <c r="J196" s="192"/>
      <c r="K196" s="192"/>
      <c r="L196" s="192"/>
      <c r="M196" s="192"/>
      <c r="O196" s="192"/>
      <c r="P196" s="192"/>
      <c r="Q196" s="204"/>
    </row>
    <row r="197" spans="6:17" s="203" customFormat="1">
      <c r="F197" s="192"/>
      <c r="G197" s="192"/>
      <c r="H197" s="192"/>
      <c r="I197" s="192"/>
      <c r="J197" s="192"/>
      <c r="K197" s="192"/>
      <c r="L197" s="192"/>
      <c r="M197" s="192"/>
      <c r="O197" s="192"/>
      <c r="P197" s="192"/>
      <c r="Q197" s="204"/>
    </row>
    <row r="198" spans="6:17" s="203" customFormat="1">
      <c r="F198" s="192"/>
      <c r="G198" s="192"/>
      <c r="H198" s="192"/>
      <c r="I198" s="192"/>
      <c r="J198" s="192"/>
      <c r="K198" s="192"/>
      <c r="L198" s="192"/>
      <c r="M198" s="192"/>
      <c r="O198" s="192"/>
      <c r="P198" s="192"/>
      <c r="Q198" s="204"/>
    </row>
    <row r="199" spans="6:17" s="203" customFormat="1">
      <c r="F199" s="192"/>
      <c r="G199" s="192"/>
      <c r="H199" s="192"/>
      <c r="I199" s="192"/>
      <c r="J199" s="192"/>
      <c r="K199" s="192"/>
      <c r="L199" s="192"/>
      <c r="M199" s="192"/>
      <c r="O199" s="192"/>
      <c r="P199" s="192"/>
      <c r="Q199" s="204"/>
    </row>
    <row r="200" spans="6:17" s="203" customFormat="1">
      <c r="F200" s="192"/>
      <c r="G200" s="192"/>
      <c r="H200" s="192"/>
      <c r="I200" s="192"/>
      <c r="J200" s="192"/>
      <c r="K200" s="192"/>
      <c r="L200" s="192"/>
      <c r="M200" s="192"/>
      <c r="O200" s="192"/>
      <c r="P200" s="192"/>
      <c r="Q200" s="204"/>
    </row>
    <row r="201" spans="6:17" s="203" customFormat="1">
      <c r="F201" s="192"/>
      <c r="G201" s="192"/>
      <c r="H201" s="192"/>
      <c r="I201" s="192"/>
      <c r="J201" s="192"/>
      <c r="K201" s="192"/>
      <c r="L201" s="192"/>
      <c r="M201" s="192"/>
      <c r="O201" s="192"/>
      <c r="P201" s="192"/>
      <c r="Q201" s="204"/>
    </row>
    <row r="202" spans="6:17" s="203" customFormat="1">
      <c r="F202" s="192"/>
      <c r="G202" s="192"/>
      <c r="H202" s="192"/>
      <c r="I202" s="192"/>
      <c r="J202" s="192"/>
      <c r="K202" s="192"/>
      <c r="L202" s="192"/>
      <c r="M202" s="192"/>
      <c r="O202" s="192"/>
      <c r="P202" s="192"/>
      <c r="Q202" s="204"/>
    </row>
    <row r="203" spans="6:17" s="203" customFormat="1">
      <c r="F203" s="192"/>
      <c r="G203" s="192"/>
      <c r="H203" s="192"/>
      <c r="I203" s="192"/>
      <c r="J203" s="192"/>
      <c r="K203" s="192"/>
      <c r="L203" s="192"/>
      <c r="M203" s="192"/>
      <c r="O203" s="192"/>
      <c r="P203" s="192"/>
      <c r="Q203" s="204"/>
    </row>
    <row r="204" spans="6:17" s="203" customFormat="1">
      <c r="F204" s="192"/>
      <c r="G204" s="192"/>
      <c r="H204" s="192"/>
      <c r="I204" s="192"/>
      <c r="J204" s="192"/>
      <c r="K204" s="192"/>
      <c r="L204" s="192"/>
      <c r="M204" s="192"/>
      <c r="O204" s="192"/>
      <c r="P204" s="192"/>
      <c r="Q204" s="204"/>
    </row>
    <row r="205" spans="6:17" s="203" customFormat="1">
      <c r="F205" s="192"/>
      <c r="G205" s="192"/>
      <c r="H205" s="192"/>
      <c r="I205" s="192"/>
      <c r="J205" s="192"/>
      <c r="K205" s="192"/>
      <c r="L205" s="192"/>
      <c r="M205" s="192"/>
      <c r="O205" s="192"/>
      <c r="P205" s="192"/>
      <c r="Q205" s="204"/>
    </row>
    <row r="206" spans="6:17" s="203" customFormat="1">
      <c r="F206" s="192"/>
      <c r="G206" s="192"/>
      <c r="H206" s="192"/>
      <c r="I206" s="192"/>
      <c r="J206" s="192"/>
      <c r="K206" s="192"/>
      <c r="L206" s="192"/>
      <c r="M206" s="192"/>
      <c r="O206" s="192"/>
      <c r="P206" s="192"/>
      <c r="Q206" s="204"/>
    </row>
    <row r="207" spans="6:17" s="203" customFormat="1">
      <c r="F207" s="192"/>
      <c r="G207" s="192"/>
      <c r="H207" s="192"/>
      <c r="I207" s="192"/>
      <c r="J207" s="192"/>
      <c r="K207" s="192"/>
      <c r="L207" s="192"/>
      <c r="M207" s="192"/>
      <c r="O207" s="192"/>
      <c r="P207" s="192"/>
      <c r="Q207" s="204"/>
    </row>
    <row r="208" spans="6:17" s="203" customFormat="1">
      <c r="F208" s="192"/>
      <c r="G208" s="192"/>
      <c r="H208" s="192"/>
      <c r="I208" s="192"/>
      <c r="J208" s="192"/>
      <c r="K208" s="192"/>
      <c r="L208" s="192"/>
      <c r="M208" s="192"/>
      <c r="O208" s="192"/>
      <c r="P208" s="192"/>
      <c r="Q208" s="204"/>
    </row>
    <row r="209" spans="6:17" s="203" customFormat="1">
      <c r="F209" s="192"/>
      <c r="G209" s="192"/>
      <c r="H209" s="192"/>
      <c r="I209" s="192"/>
      <c r="J209" s="192"/>
      <c r="K209" s="192"/>
      <c r="L209" s="192"/>
      <c r="M209" s="192"/>
      <c r="O209" s="192"/>
      <c r="P209" s="192"/>
      <c r="Q209" s="204"/>
    </row>
    <row r="210" spans="6:17" s="203" customFormat="1">
      <c r="F210" s="192"/>
      <c r="G210" s="192"/>
      <c r="H210" s="192"/>
      <c r="I210" s="192"/>
      <c r="J210" s="192"/>
      <c r="K210" s="192"/>
      <c r="L210" s="192"/>
      <c r="M210" s="192"/>
      <c r="O210" s="192"/>
      <c r="P210" s="192"/>
      <c r="Q210" s="204"/>
    </row>
    <row r="211" spans="6:17" s="203" customFormat="1">
      <c r="F211" s="192"/>
      <c r="G211" s="192"/>
      <c r="H211" s="192"/>
      <c r="I211" s="192"/>
      <c r="J211" s="192"/>
      <c r="K211" s="192"/>
      <c r="L211" s="192"/>
      <c r="M211" s="192"/>
      <c r="O211" s="192"/>
      <c r="P211" s="192"/>
      <c r="Q211" s="204"/>
    </row>
    <row r="212" spans="6:17" s="203" customFormat="1">
      <c r="F212" s="192"/>
      <c r="G212" s="192"/>
      <c r="H212" s="192"/>
      <c r="I212" s="192"/>
      <c r="J212" s="192"/>
      <c r="K212" s="192"/>
      <c r="L212" s="192"/>
      <c r="M212" s="192"/>
      <c r="O212" s="192"/>
      <c r="P212" s="192"/>
      <c r="Q212" s="204"/>
    </row>
    <row r="213" spans="6:17" s="203" customFormat="1">
      <c r="F213" s="192"/>
      <c r="G213" s="192"/>
      <c r="H213" s="192"/>
      <c r="I213" s="192"/>
      <c r="J213" s="192"/>
      <c r="K213" s="192"/>
      <c r="L213" s="192"/>
      <c r="M213" s="192"/>
      <c r="O213" s="192"/>
      <c r="P213" s="192"/>
      <c r="Q213" s="204"/>
    </row>
    <row r="214" spans="6:17" s="203" customFormat="1">
      <c r="F214" s="192"/>
      <c r="G214" s="192"/>
      <c r="H214" s="192"/>
      <c r="I214" s="192"/>
      <c r="J214" s="192"/>
      <c r="K214" s="192"/>
      <c r="L214" s="192"/>
      <c r="M214" s="192"/>
      <c r="O214" s="192"/>
      <c r="P214" s="192"/>
      <c r="Q214" s="204"/>
    </row>
    <row r="215" spans="6:17" s="203" customFormat="1">
      <c r="F215" s="192"/>
      <c r="G215" s="192"/>
      <c r="H215" s="192"/>
      <c r="I215" s="192"/>
      <c r="J215" s="192"/>
      <c r="K215" s="192"/>
      <c r="L215" s="192"/>
      <c r="M215" s="192"/>
      <c r="O215" s="192"/>
      <c r="P215" s="192"/>
      <c r="Q215" s="204"/>
    </row>
    <row r="216" spans="6:17" s="203" customFormat="1">
      <c r="F216" s="192"/>
      <c r="G216" s="192"/>
      <c r="H216" s="192"/>
      <c r="I216" s="192"/>
      <c r="J216" s="192"/>
      <c r="K216" s="192"/>
      <c r="L216" s="192"/>
      <c r="M216" s="192"/>
      <c r="O216" s="192"/>
      <c r="P216" s="192"/>
      <c r="Q216" s="204"/>
    </row>
    <row r="217" spans="6:17" s="203" customFormat="1">
      <c r="F217" s="192"/>
      <c r="G217" s="192"/>
      <c r="H217" s="192"/>
      <c r="I217" s="192"/>
      <c r="J217" s="192"/>
      <c r="K217" s="192"/>
      <c r="L217" s="192"/>
      <c r="M217" s="192"/>
      <c r="O217" s="192"/>
      <c r="P217" s="192"/>
      <c r="Q217" s="204"/>
    </row>
    <row r="218" spans="6:17" s="203" customFormat="1">
      <c r="F218" s="192"/>
      <c r="G218" s="192"/>
      <c r="H218" s="192"/>
      <c r="I218" s="192"/>
      <c r="J218" s="192"/>
      <c r="K218" s="192"/>
      <c r="L218" s="192"/>
      <c r="M218" s="192"/>
      <c r="O218" s="192"/>
      <c r="P218" s="192"/>
      <c r="Q218" s="204"/>
    </row>
    <row r="219" spans="6:17" s="203" customFormat="1">
      <c r="F219" s="192"/>
      <c r="G219" s="192"/>
      <c r="H219" s="192"/>
      <c r="I219" s="192"/>
      <c r="J219" s="192"/>
      <c r="K219" s="192"/>
      <c r="L219" s="192"/>
      <c r="M219" s="192"/>
      <c r="O219" s="192"/>
      <c r="P219" s="192"/>
      <c r="Q219" s="204"/>
    </row>
    <row r="220" spans="6:17" s="203" customFormat="1">
      <c r="F220" s="192"/>
      <c r="G220" s="192"/>
      <c r="H220" s="192"/>
      <c r="I220" s="192"/>
      <c r="J220" s="192"/>
      <c r="K220" s="192"/>
      <c r="L220" s="192"/>
      <c r="M220" s="192"/>
      <c r="O220" s="192"/>
      <c r="P220" s="192"/>
      <c r="Q220" s="204"/>
    </row>
    <row r="221" spans="6:17" s="203" customFormat="1">
      <c r="F221" s="192"/>
      <c r="G221" s="192"/>
      <c r="H221" s="192"/>
      <c r="I221" s="192"/>
      <c r="J221" s="192"/>
      <c r="K221" s="192"/>
      <c r="L221" s="192"/>
      <c r="M221" s="192"/>
      <c r="O221" s="192"/>
      <c r="P221" s="192"/>
      <c r="Q221" s="204"/>
    </row>
    <row r="222" spans="6:17" s="203" customFormat="1">
      <c r="F222" s="192"/>
      <c r="G222" s="192"/>
      <c r="H222" s="192"/>
      <c r="I222" s="192"/>
      <c r="J222" s="192"/>
      <c r="K222" s="192"/>
      <c r="L222" s="192"/>
      <c r="M222" s="192"/>
      <c r="O222" s="192"/>
      <c r="P222" s="192"/>
      <c r="Q222" s="204"/>
    </row>
    <row r="223" spans="6:17" s="203" customFormat="1">
      <c r="F223" s="192"/>
      <c r="G223" s="192"/>
      <c r="H223" s="192"/>
      <c r="I223" s="192"/>
      <c r="J223" s="192"/>
      <c r="K223" s="192"/>
      <c r="L223" s="192"/>
      <c r="M223" s="192"/>
      <c r="O223" s="192"/>
      <c r="P223" s="192"/>
      <c r="Q223" s="204"/>
    </row>
    <row r="224" spans="6:17" s="203" customFormat="1">
      <c r="F224" s="192"/>
      <c r="G224" s="192"/>
      <c r="H224" s="192"/>
      <c r="I224" s="192"/>
      <c r="J224" s="192"/>
      <c r="K224" s="192"/>
      <c r="L224" s="192"/>
      <c r="M224" s="192"/>
      <c r="O224" s="192"/>
      <c r="P224" s="192"/>
      <c r="Q224" s="204"/>
    </row>
    <row r="225" spans="6:17" s="203" customFormat="1">
      <c r="F225" s="192"/>
      <c r="G225" s="192"/>
      <c r="H225" s="192"/>
      <c r="I225" s="192"/>
      <c r="J225" s="192"/>
      <c r="K225" s="192"/>
      <c r="L225" s="192"/>
      <c r="M225" s="192"/>
      <c r="O225" s="192"/>
      <c r="P225" s="192"/>
      <c r="Q225" s="204"/>
    </row>
    <row r="226" spans="6:17" s="203" customFormat="1">
      <c r="F226" s="192"/>
      <c r="G226" s="192"/>
      <c r="H226" s="192"/>
      <c r="I226" s="192"/>
      <c r="J226" s="192"/>
      <c r="K226" s="192"/>
      <c r="L226" s="192"/>
      <c r="M226" s="192"/>
      <c r="O226" s="192"/>
      <c r="P226" s="192"/>
      <c r="Q226" s="204"/>
    </row>
    <row r="227" spans="6:17" s="203" customFormat="1">
      <c r="F227" s="192"/>
      <c r="G227" s="192"/>
      <c r="H227" s="192"/>
      <c r="I227" s="192"/>
      <c r="J227" s="192"/>
      <c r="K227" s="192"/>
      <c r="L227" s="192"/>
      <c r="M227" s="192"/>
      <c r="O227" s="192"/>
      <c r="P227" s="192"/>
      <c r="Q227" s="204"/>
    </row>
    <row r="228" spans="6:17" s="203" customFormat="1">
      <c r="F228" s="192"/>
      <c r="G228" s="192"/>
      <c r="H228" s="192"/>
      <c r="I228" s="192"/>
      <c r="J228" s="192"/>
      <c r="K228" s="192"/>
      <c r="L228" s="192"/>
      <c r="M228" s="192"/>
      <c r="O228" s="192"/>
      <c r="P228" s="192"/>
      <c r="Q228" s="204"/>
    </row>
    <row r="229" spans="6:17" s="203" customFormat="1">
      <c r="F229" s="192"/>
      <c r="G229" s="192"/>
      <c r="H229" s="192"/>
      <c r="I229" s="192"/>
      <c r="J229" s="192"/>
      <c r="K229" s="192"/>
      <c r="L229" s="192"/>
      <c r="M229" s="192"/>
      <c r="O229" s="192"/>
      <c r="P229" s="192"/>
      <c r="Q229" s="204"/>
    </row>
    <row r="230" spans="6:17" s="203" customFormat="1">
      <c r="F230" s="192"/>
      <c r="G230" s="192"/>
      <c r="H230" s="192"/>
      <c r="I230" s="192"/>
      <c r="J230" s="192"/>
      <c r="K230" s="192"/>
      <c r="L230" s="192"/>
      <c r="M230" s="192"/>
      <c r="O230" s="192"/>
      <c r="P230" s="192"/>
      <c r="Q230" s="204"/>
    </row>
    <row r="231" spans="6:17" s="203" customFormat="1">
      <c r="F231" s="192"/>
      <c r="G231" s="192"/>
      <c r="H231" s="192"/>
      <c r="I231" s="192"/>
      <c r="J231" s="192"/>
      <c r="K231" s="192"/>
      <c r="L231" s="192"/>
      <c r="M231" s="192"/>
      <c r="O231" s="192"/>
      <c r="P231" s="192"/>
      <c r="Q231" s="204"/>
    </row>
    <row r="232" spans="6:17" s="203" customFormat="1">
      <c r="F232" s="192"/>
      <c r="G232" s="192"/>
      <c r="H232" s="192"/>
      <c r="I232" s="192"/>
      <c r="J232" s="192"/>
      <c r="K232" s="192"/>
      <c r="L232" s="192"/>
      <c r="M232" s="192"/>
      <c r="O232" s="192"/>
      <c r="P232" s="192"/>
      <c r="Q232" s="204"/>
    </row>
    <row r="233" spans="6:17" s="203" customFormat="1">
      <c r="F233" s="192"/>
      <c r="G233" s="192"/>
      <c r="H233" s="192"/>
      <c r="I233" s="192"/>
      <c r="J233" s="192"/>
      <c r="K233" s="192"/>
      <c r="L233" s="192"/>
      <c r="M233" s="192"/>
      <c r="O233" s="192"/>
      <c r="P233" s="192"/>
      <c r="Q233" s="204"/>
    </row>
    <row r="234" spans="6:17" s="203" customFormat="1">
      <c r="F234" s="192"/>
      <c r="G234" s="192"/>
      <c r="H234" s="192"/>
      <c r="I234" s="192"/>
      <c r="J234" s="192"/>
      <c r="K234" s="192"/>
      <c r="L234" s="192"/>
      <c r="M234" s="192"/>
      <c r="O234" s="192"/>
      <c r="P234" s="192"/>
      <c r="Q234" s="204"/>
    </row>
    <row r="235" spans="6:17" s="203" customFormat="1">
      <c r="F235" s="192"/>
      <c r="G235" s="192"/>
      <c r="H235" s="192"/>
      <c r="I235" s="192"/>
      <c r="J235" s="192"/>
      <c r="K235" s="192"/>
      <c r="L235" s="192"/>
      <c r="M235" s="192"/>
      <c r="O235" s="192"/>
      <c r="P235" s="192"/>
      <c r="Q235" s="204"/>
    </row>
    <row r="236" spans="6:17" s="203" customFormat="1">
      <c r="F236" s="192"/>
      <c r="G236" s="192"/>
      <c r="H236" s="192"/>
      <c r="I236" s="192"/>
      <c r="J236" s="192"/>
      <c r="K236" s="192"/>
      <c r="L236" s="192"/>
      <c r="M236" s="192"/>
      <c r="O236" s="192"/>
      <c r="P236" s="192"/>
      <c r="Q236" s="204"/>
    </row>
    <row r="237" spans="6:17" s="203" customFormat="1">
      <c r="F237" s="192"/>
      <c r="G237" s="192"/>
      <c r="H237" s="192"/>
      <c r="I237" s="192"/>
      <c r="J237" s="192"/>
      <c r="K237" s="192"/>
      <c r="L237" s="192"/>
      <c r="M237" s="192"/>
      <c r="O237" s="192"/>
      <c r="P237" s="192"/>
      <c r="Q237" s="204"/>
    </row>
    <row r="238" spans="6:17" s="203" customFormat="1">
      <c r="F238" s="192"/>
      <c r="G238" s="192"/>
      <c r="H238" s="192"/>
      <c r="I238" s="192"/>
      <c r="J238" s="192"/>
      <c r="K238" s="192"/>
      <c r="L238" s="192"/>
      <c r="M238" s="192"/>
      <c r="O238" s="192"/>
      <c r="P238" s="192"/>
      <c r="Q238" s="204"/>
    </row>
    <row r="239" spans="6:17" s="203" customFormat="1">
      <c r="F239" s="192"/>
      <c r="G239" s="192"/>
      <c r="H239" s="192"/>
      <c r="I239" s="192"/>
      <c r="J239" s="192"/>
      <c r="K239" s="192"/>
      <c r="L239" s="192"/>
      <c r="M239" s="192"/>
      <c r="O239" s="192"/>
      <c r="P239" s="192"/>
      <c r="Q239" s="204"/>
    </row>
    <row r="240" spans="6:17" s="203" customFormat="1">
      <c r="F240" s="192"/>
      <c r="G240" s="192"/>
      <c r="H240" s="192"/>
      <c r="I240" s="192"/>
      <c r="J240" s="192"/>
      <c r="K240" s="192"/>
      <c r="L240" s="192"/>
      <c r="M240" s="192"/>
      <c r="O240" s="192"/>
      <c r="P240" s="192"/>
      <c r="Q240" s="204"/>
    </row>
    <row r="241" spans="6:17" s="203" customFormat="1">
      <c r="F241" s="192"/>
      <c r="G241" s="192"/>
      <c r="H241" s="192"/>
      <c r="I241" s="192"/>
      <c r="J241" s="192"/>
      <c r="K241" s="192"/>
      <c r="L241" s="192"/>
      <c r="M241" s="192"/>
      <c r="O241" s="192"/>
      <c r="P241" s="192"/>
      <c r="Q241" s="204"/>
    </row>
    <row r="242" spans="6:17" s="203" customFormat="1">
      <c r="F242" s="192"/>
      <c r="G242" s="192"/>
      <c r="H242" s="192"/>
      <c r="I242" s="192"/>
      <c r="J242" s="192"/>
      <c r="K242" s="192"/>
      <c r="L242" s="192"/>
      <c r="M242" s="192"/>
      <c r="O242" s="192"/>
      <c r="P242" s="192"/>
      <c r="Q242" s="204"/>
    </row>
    <row r="243" spans="6:17" s="203" customFormat="1">
      <c r="F243" s="192"/>
      <c r="G243" s="192"/>
      <c r="H243" s="192"/>
      <c r="I243" s="192"/>
      <c r="J243" s="192"/>
      <c r="K243" s="192"/>
      <c r="L243" s="192"/>
      <c r="M243" s="192"/>
      <c r="O243" s="192"/>
      <c r="P243" s="192"/>
      <c r="Q243" s="204"/>
    </row>
    <row r="244" spans="6:17" s="203" customFormat="1">
      <c r="F244" s="192"/>
      <c r="G244" s="192"/>
      <c r="H244" s="192"/>
      <c r="I244" s="192"/>
      <c r="J244" s="192"/>
      <c r="K244" s="192"/>
      <c r="L244" s="192"/>
      <c r="M244" s="192"/>
      <c r="O244" s="192"/>
      <c r="P244" s="192"/>
      <c r="Q244" s="204"/>
    </row>
    <row r="245" spans="6:17" s="203" customFormat="1">
      <c r="F245" s="192"/>
      <c r="G245" s="192"/>
      <c r="H245" s="192"/>
      <c r="I245" s="192"/>
      <c r="J245" s="192"/>
      <c r="K245" s="192"/>
      <c r="L245" s="192"/>
      <c r="M245" s="192"/>
      <c r="O245" s="192"/>
      <c r="P245" s="192"/>
      <c r="Q245" s="204"/>
    </row>
    <row r="246" spans="6:17" s="203" customFormat="1">
      <c r="F246" s="192"/>
      <c r="G246" s="192"/>
      <c r="H246" s="192"/>
      <c r="I246" s="192"/>
      <c r="J246" s="192"/>
      <c r="K246" s="192"/>
      <c r="L246" s="192"/>
      <c r="M246" s="192"/>
      <c r="O246" s="192"/>
      <c r="P246" s="192"/>
      <c r="Q246" s="204"/>
    </row>
    <row r="247" spans="6:17" s="203" customFormat="1">
      <c r="F247" s="192"/>
      <c r="G247" s="192"/>
      <c r="H247" s="192"/>
      <c r="I247" s="192"/>
      <c r="J247" s="192"/>
      <c r="K247" s="192"/>
      <c r="L247" s="192"/>
      <c r="M247" s="192"/>
      <c r="O247" s="192"/>
      <c r="P247" s="192"/>
      <c r="Q247" s="204"/>
    </row>
    <row r="248" spans="6:17" s="203" customFormat="1">
      <c r="F248" s="192"/>
      <c r="G248" s="192"/>
      <c r="H248" s="192"/>
      <c r="I248" s="192"/>
      <c r="J248" s="192"/>
      <c r="K248" s="192"/>
      <c r="L248" s="192"/>
      <c r="M248" s="192"/>
      <c r="O248" s="192"/>
      <c r="P248" s="192"/>
      <c r="Q248" s="204"/>
    </row>
    <row r="249" spans="6:17" s="203" customFormat="1">
      <c r="F249" s="192"/>
      <c r="G249" s="192"/>
      <c r="H249" s="192"/>
      <c r="I249" s="192"/>
      <c r="J249" s="192"/>
      <c r="K249" s="192"/>
      <c r="L249" s="192"/>
      <c r="M249" s="192"/>
      <c r="O249" s="192"/>
      <c r="P249" s="192"/>
      <c r="Q249" s="204"/>
    </row>
    <row r="250" spans="6:17" s="203" customFormat="1">
      <c r="F250" s="192"/>
      <c r="G250" s="192"/>
      <c r="H250" s="192"/>
      <c r="I250" s="192"/>
      <c r="J250" s="192"/>
      <c r="K250" s="192"/>
      <c r="L250" s="192"/>
      <c r="M250" s="192"/>
      <c r="O250" s="192"/>
      <c r="P250" s="192"/>
      <c r="Q250" s="204"/>
    </row>
    <row r="251" spans="6:17" s="203" customFormat="1">
      <c r="F251" s="192"/>
      <c r="G251" s="192"/>
      <c r="H251" s="192"/>
      <c r="I251" s="192"/>
      <c r="J251" s="192"/>
      <c r="K251" s="192"/>
      <c r="L251" s="192"/>
      <c r="M251" s="192"/>
      <c r="O251" s="192"/>
      <c r="P251" s="192"/>
      <c r="Q251" s="204"/>
    </row>
    <row r="252" spans="6:17" s="203" customFormat="1">
      <c r="F252" s="192"/>
      <c r="G252" s="192"/>
      <c r="H252" s="192"/>
      <c r="I252" s="192"/>
      <c r="J252" s="192"/>
      <c r="K252" s="192"/>
      <c r="L252" s="192"/>
      <c r="M252" s="192"/>
      <c r="O252" s="192"/>
      <c r="P252" s="192"/>
      <c r="Q252" s="204"/>
    </row>
    <row r="253" spans="6:17" s="203" customFormat="1">
      <c r="F253" s="192"/>
      <c r="G253" s="192"/>
      <c r="H253" s="192"/>
      <c r="I253" s="192"/>
      <c r="J253" s="192"/>
      <c r="K253" s="192"/>
      <c r="L253" s="192"/>
      <c r="M253" s="192"/>
      <c r="O253" s="192"/>
      <c r="P253" s="192"/>
      <c r="Q253" s="204"/>
    </row>
    <row r="254" spans="6:17" s="203" customFormat="1">
      <c r="F254" s="192"/>
      <c r="G254" s="192"/>
      <c r="H254" s="192"/>
      <c r="I254" s="192"/>
      <c r="J254" s="192"/>
      <c r="K254" s="192"/>
      <c r="L254" s="192"/>
      <c r="M254" s="192"/>
      <c r="O254" s="192"/>
      <c r="P254" s="192"/>
      <c r="Q254" s="204"/>
    </row>
    <row r="255" spans="6:17" s="203" customFormat="1">
      <c r="F255" s="192"/>
      <c r="G255" s="192"/>
      <c r="H255" s="192"/>
      <c r="I255" s="192"/>
      <c r="J255" s="192"/>
      <c r="K255" s="192"/>
      <c r="L255" s="192"/>
      <c r="M255" s="192"/>
      <c r="O255" s="192"/>
      <c r="P255" s="192"/>
      <c r="Q255" s="204"/>
    </row>
    <row r="256" spans="6:17" s="203" customFormat="1">
      <c r="F256" s="192"/>
      <c r="G256" s="192"/>
      <c r="H256" s="192"/>
      <c r="I256" s="192"/>
      <c r="J256" s="192"/>
      <c r="K256" s="192"/>
      <c r="L256" s="192"/>
      <c r="M256" s="192"/>
      <c r="O256" s="192"/>
      <c r="P256" s="192"/>
      <c r="Q256" s="204"/>
    </row>
    <row r="257" spans="6:17" s="203" customFormat="1">
      <c r="F257" s="192"/>
      <c r="G257" s="192"/>
      <c r="H257" s="192"/>
      <c r="I257" s="192"/>
      <c r="J257" s="192"/>
      <c r="K257" s="192"/>
      <c r="L257" s="192"/>
      <c r="M257" s="192"/>
      <c r="O257" s="192"/>
      <c r="P257" s="192"/>
      <c r="Q257" s="204"/>
    </row>
    <row r="258" spans="6:17" s="203" customFormat="1">
      <c r="F258" s="192"/>
      <c r="G258" s="192"/>
      <c r="H258" s="192"/>
      <c r="I258" s="192"/>
      <c r="J258" s="192"/>
      <c r="K258" s="192"/>
      <c r="L258" s="192"/>
      <c r="M258" s="192"/>
      <c r="O258" s="192"/>
      <c r="P258" s="192"/>
      <c r="Q258" s="204"/>
    </row>
    <row r="259" spans="6:17" s="203" customFormat="1">
      <c r="F259" s="192"/>
      <c r="G259" s="192"/>
      <c r="H259" s="192"/>
      <c r="I259" s="192"/>
      <c r="J259" s="192"/>
      <c r="K259" s="192"/>
      <c r="L259" s="192"/>
      <c r="M259" s="192"/>
      <c r="O259" s="192"/>
      <c r="P259" s="192"/>
      <c r="Q259" s="204"/>
    </row>
    <row r="260" spans="6:17" s="203" customFormat="1">
      <c r="F260" s="192"/>
      <c r="G260" s="192"/>
      <c r="H260" s="192"/>
      <c r="I260" s="192"/>
      <c r="J260" s="192"/>
      <c r="K260" s="192"/>
      <c r="L260" s="192"/>
      <c r="M260" s="192"/>
      <c r="O260" s="192"/>
      <c r="P260" s="192"/>
      <c r="Q260" s="204"/>
    </row>
    <row r="261" spans="6:17" s="203" customFormat="1">
      <c r="F261" s="192"/>
      <c r="G261" s="192"/>
      <c r="H261" s="192"/>
      <c r="I261" s="192"/>
      <c r="J261" s="192"/>
      <c r="K261" s="192"/>
      <c r="L261" s="192"/>
      <c r="M261" s="192"/>
      <c r="O261" s="192"/>
      <c r="P261" s="192"/>
      <c r="Q261" s="204"/>
    </row>
    <row r="262" spans="6:17" s="203" customFormat="1">
      <c r="F262" s="192"/>
      <c r="G262" s="192"/>
      <c r="H262" s="192"/>
      <c r="I262" s="192"/>
      <c r="J262" s="192"/>
      <c r="K262" s="192"/>
      <c r="L262" s="192"/>
      <c r="M262" s="192"/>
      <c r="O262" s="192"/>
      <c r="P262" s="192"/>
      <c r="Q262" s="204"/>
    </row>
    <row r="263" spans="6:17" s="203" customFormat="1">
      <c r="F263" s="192"/>
      <c r="G263" s="192"/>
      <c r="H263" s="192"/>
      <c r="I263" s="192"/>
      <c r="J263" s="192"/>
      <c r="K263" s="192"/>
      <c r="L263" s="192"/>
      <c r="M263" s="192"/>
      <c r="O263" s="192"/>
      <c r="P263" s="192"/>
      <c r="Q263" s="204"/>
    </row>
    <row r="264" spans="6:17" s="203" customFormat="1">
      <c r="F264" s="192"/>
      <c r="G264" s="192"/>
      <c r="H264" s="192"/>
      <c r="I264" s="192"/>
      <c r="J264" s="192"/>
      <c r="K264" s="192"/>
      <c r="L264" s="192"/>
      <c r="M264" s="192"/>
      <c r="O264" s="192"/>
      <c r="P264" s="192"/>
      <c r="Q264" s="204"/>
    </row>
    <row r="265" spans="6:17" s="203" customFormat="1">
      <c r="F265" s="192"/>
      <c r="G265" s="192"/>
      <c r="H265" s="192"/>
      <c r="I265" s="192"/>
      <c r="J265" s="192"/>
      <c r="K265" s="192"/>
      <c r="L265" s="192"/>
      <c r="M265" s="192"/>
      <c r="O265" s="192"/>
      <c r="P265" s="192"/>
      <c r="Q265" s="204"/>
    </row>
    <row r="266" spans="6:17" s="203" customFormat="1">
      <c r="F266" s="192"/>
      <c r="G266" s="192"/>
      <c r="H266" s="192"/>
      <c r="I266" s="192"/>
      <c r="J266" s="192"/>
      <c r="K266" s="192"/>
      <c r="L266" s="192"/>
      <c r="M266" s="192"/>
      <c r="O266" s="192"/>
      <c r="P266" s="192"/>
      <c r="Q266" s="204"/>
    </row>
    <row r="267" spans="6:17" s="203" customFormat="1">
      <c r="F267" s="192"/>
      <c r="G267" s="192"/>
      <c r="H267" s="192"/>
      <c r="I267" s="192"/>
      <c r="J267" s="192"/>
      <c r="K267" s="192"/>
      <c r="L267" s="192"/>
      <c r="M267" s="192"/>
      <c r="O267" s="192"/>
      <c r="P267" s="192"/>
      <c r="Q267" s="204"/>
    </row>
    <row r="268" spans="6:17" s="203" customFormat="1">
      <c r="F268" s="192"/>
      <c r="G268" s="192"/>
      <c r="H268" s="192"/>
      <c r="I268" s="192"/>
      <c r="J268" s="192"/>
      <c r="K268" s="192"/>
      <c r="L268" s="192"/>
      <c r="M268" s="192"/>
      <c r="O268" s="192"/>
      <c r="P268" s="192"/>
      <c r="Q268" s="204"/>
    </row>
    <row r="269" spans="6:17" s="203" customFormat="1">
      <c r="F269" s="192"/>
      <c r="G269" s="192"/>
      <c r="H269" s="192"/>
      <c r="I269" s="192"/>
      <c r="J269" s="192"/>
      <c r="K269" s="192"/>
      <c r="L269" s="192"/>
      <c r="M269" s="192"/>
      <c r="O269" s="192"/>
      <c r="P269" s="192"/>
      <c r="Q269" s="204"/>
    </row>
    <row r="270" spans="6:17" s="203" customFormat="1">
      <c r="F270" s="192"/>
      <c r="G270" s="192"/>
      <c r="H270" s="192"/>
      <c r="I270" s="192"/>
      <c r="J270" s="192"/>
      <c r="K270" s="192"/>
      <c r="L270" s="192"/>
      <c r="M270" s="192"/>
      <c r="O270" s="192"/>
      <c r="P270" s="192"/>
      <c r="Q270" s="204"/>
    </row>
    <row r="271" spans="6:17" s="203" customFormat="1">
      <c r="F271" s="192"/>
      <c r="G271" s="192"/>
      <c r="H271" s="192"/>
      <c r="I271" s="192"/>
      <c r="J271" s="192"/>
      <c r="K271" s="192"/>
      <c r="L271" s="192"/>
      <c r="M271" s="192"/>
      <c r="O271" s="192"/>
      <c r="P271" s="192"/>
      <c r="Q271" s="204"/>
    </row>
    <row r="272" spans="6:17" s="203" customFormat="1">
      <c r="F272" s="192"/>
      <c r="G272" s="192"/>
      <c r="H272" s="192"/>
      <c r="I272" s="192"/>
      <c r="J272" s="192"/>
      <c r="K272" s="192"/>
      <c r="L272" s="192"/>
      <c r="M272" s="192"/>
      <c r="O272" s="192"/>
      <c r="P272" s="192"/>
      <c r="Q272" s="204"/>
    </row>
    <row r="273" spans="6:17" s="203" customFormat="1">
      <c r="F273" s="192"/>
      <c r="G273" s="192"/>
      <c r="H273" s="192"/>
      <c r="I273" s="192"/>
      <c r="J273" s="192"/>
      <c r="K273" s="192"/>
      <c r="L273" s="192"/>
      <c r="M273" s="192"/>
      <c r="O273" s="192"/>
      <c r="P273" s="192"/>
      <c r="Q273" s="204"/>
    </row>
    <row r="274" spans="6:17" s="203" customFormat="1">
      <c r="F274" s="192"/>
      <c r="G274" s="192"/>
      <c r="H274" s="192"/>
      <c r="I274" s="192"/>
      <c r="J274" s="192"/>
      <c r="K274" s="192"/>
      <c r="L274" s="192"/>
      <c r="M274" s="192"/>
      <c r="O274" s="192"/>
      <c r="P274" s="192"/>
      <c r="Q274" s="204"/>
    </row>
    <row r="275" spans="6:17" s="203" customFormat="1">
      <c r="F275" s="192"/>
      <c r="G275" s="192"/>
      <c r="H275" s="192"/>
      <c r="I275" s="192"/>
      <c r="J275" s="192"/>
      <c r="K275" s="192"/>
      <c r="L275" s="192"/>
      <c r="M275" s="192"/>
      <c r="O275" s="192"/>
      <c r="P275" s="192"/>
      <c r="Q275" s="204"/>
    </row>
    <row r="276" spans="6:17" s="203" customFormat="1">
      <c r="F276" s="192"/>
      <c r="G276" s="192"/>
      <c r="H276" s="192"/>
      <c r="I276" s="192"/>
      <c r="J276" s="192"/>
      <c r="K276" s="192"/>
      <c r="L276" s="192"/>
      <c r="M276" s="192"/>
      <c r="O276" s="192"/>
      <c r="P276" s="192"/>
      <c r="Q276" s="204"/>
    </row>
    <row r="277" spans="6:17" s="203" customFormat="1">
      <c r="F277" s="192"/>
      <c r="G277" s="192"/>
      <c r="H277" s="192"/>
      <c r="I277" s="192"/>
      <c r="J277" s="192"/>
      <c r="K277" s="192"/>
      <c r="L277" s="192"/>
      <c r="M277" s="192"/>
      <c r="O277" s="192"/>
      <c r="P277" s="192"/>
      <c r="Q277" s="204"/>
    </row>
    <row r="278" spans="6:17" s="203" customFormat="1">
      <c r="F278" s="192"/>
      <c r="G278" s="192"/>
      <c r="H278" s="192"/>
      <c r="I278" s="192"/>
      <c r="J278" s="192"/>
      <c r="K278" s="192"/>
      <c r="L278" s="192"/>
      <c r="M278" s="192"/>
      <c r="O278" s="192"/>
      <c r="P278" s="192"/>
      <c r="Q278" s="204"/>
    </row>
    <row r="279" spans="6:17" s="203" customFormat="1">
      <c r="F279" s="192"/>
      <c r="G279" s="192"/>
      <c r="H279" s="192"/>
      <c r="I279" s="192"/>
      <c r="J279" s="192"/>
      <c r="K279" s="192"/>
      <c r="L279" s="192"/>
      <c r="M279" s="192"/>
      <c r="O279" s="192"/>
      <c r="P279" s="192"/>
      <c r="Q279" s="204"/>
    </row>
    <row r="280" spans="6:17" s="203" customFormat="1">
      <c r="F280" s="192"/>
      <c r="G280" s="192"/>
      <c r="H280" s="192"/>
      <c r="I280" s="192"/>
      <c r="J280" s="192"/>
      <c r="K280" s="192"/>
      <c r="L280" s="192"/>
      <c r="M280" s="192"/>
      <c r="O280" s="192"/>
      <c r="P280" s="192"/>
      <c r="Q280" s="204"/>
    </row>
    <row r="281" spans="6:17" s="203" customFormat="1">
      <c r="F281" s="192"/>
      <c r="G281" s="192"/>
      <c r="H281" s="192"/>
      <c r="I281" s="192"/>
      <c r="J281" s="192"/>
      <c r="K281" s="192"/>
      <c r="L281" s="192"/>
      <c r="M281" s="192"/>
      <c r="O281" s="192"/>
      <c r="P281" s="192"/>
      <c r="Q281" s="204"/>
    </row>
    <row r="282" spans="6:17" s="203" customFormat="1">
      <c r="F282" s="192"/>
      <c r="G282" s="192"/>
      <c r="H282" s="192"/>
      <c r="I282" s="192"/>
      <c r="J282" s="192"/>
      <c r="K282" s="192"/>
      <c r="L282" s="192"/>
      <c r="M282" s="192"/>
      <c r="O282" s="192"/>
      <c r="P282" s="192"/>
      <c r="Q282" s="204"/>
    </row>
    <row r="283" spans="6:17" s="203" customFormat="1">
      <c r="F283" s="192"/>
      <c r="G283" s="192"/>
      <c r="H283" s="192"/>
      <c r="I283" s="192"/>
      <c r="J283" s="192"/>
      <c r="K283" s="192"/>
      <c r="L283" s="192"/>
      <c r="M283" s="192"/>
      <c r="O283" s="192"/>
      <c r="P283" s="192"/>
      <c r="Q283" s="204"/>
    </row>
    <row r="284" spans="6:17" s="203" customFormat="1">
      <c r="F284" s="192"/>
      <c r="G284" s="192"/>
      <c r="H284" s="192"/>
      <c r="I284" s="192"/>
      <c r="J284" s="192"/>
      <c r="K284" s="192"/>
      <c r="L284" s="192"/>
      <c r="M284" s="192"/>
      <c r="O284" s="192"/>
      <c r="P284" s="192"/>
      <c r="Q284" s="204"/>
    </row>
    <row r="285" spans="6:17" s="203" customFormat="1">
      <c r="F285" s="192"/>
      <c r="G285" s="192"/>
      <c r="H285" s="192"/>
      <c r="I285" s="192"/>
      <c r="J285" s="192"/>
      <c r="K285" s="192"/>
      <c r="L285" s="192"/>
      <c r="M285" s="192"/>
      <c r="O285" s="192"/>
      <c r="P285" s="192"/>
      <c r="Q285" s="204"/>
    </row>
    <row r="286" spans="6:17" s="203" customFormat="1">
      <c r="F286" s="192"/>
      <c r="G286" s="192"/>
      <c r="H286" s="192"/>
      <c r="I286" s="192"/>
      <c r="J286" s="192"/>
      <c r="K286" s="192"/>
      <c r="L286" s="192"/>
      <c r="M286" s="192"/>
      <c r="O286" s="192"/>
      <c r="P286" s="192"/>
      <c r="Q286" s="204"/>
    </row>
    <row r="287" spans="6:17" s="203" customFormat="1">
      <c r="F287" s="192"/>
      <c r="G287" s="192"/>
      <c r="H287" s="192"/>
      <c r="I287" s="192"/>
      <c r="J287" s="192"/>
      <c r="K287" s="192"/>
      <c r="L287" s="192"/>
      <c r="M287" s="192"/>
      <c r="O287" s="192"/>
      <c r="P287" s="192"/>
      <c r="Q287" s="204"/>
    </row>
    <row r="288" spans="6:17" s="203" customFormat="1">
      <c r="F288" s="192"/>
      <c r="G288" s="192"/>
      <c r="H288" s="192"/>
      <c r="I288" s="192"/>
      <c r="J288" s="192"/>
      <c r="K288" s="192"/>
      <c r="L288" s="192"/>
      <c r="M288" s="192"/>
      <c r="O288" s="192"/>
      <c r="P288" s="192"/>
      <c r="Q288" s="204"/>
    </row>
    <row r="289" spans="6:17" s="203" customFormat="1">
      <c r="F289" s="192"/>
      <c r="G289" s="192"/>
      <c r="H289" s="192"/>
      <c r="I289" s="192"/>
      <c r="J289" s="192"/>
      <c r="K289" s="192"/>
      <c r="L289" s="192"/>
      <c r="M289" s="192"/>
      <c r="O289" s="192"/>
      <c r="P289" s="192"/>
      <c r="Q289" s="204"/>
    </row>
    <row r="290" spans="6:17" s="203" customFormat="1">
      <c r="F290" s="192"/>
      <c r="G290" s="192"/>
      <c r="H290" s="192"/>
      <c r="I290" s="192"/>
      <c r="J290" s="192"/>
      <c r="K290" s="192"/>
      <c r="L290" s="192"/>
      <c r="M290" s="192"/>
      <c r="O290" s="192"/>
      <c r="P290" s="192"/>
      <c r="Q290" s="204"/>
    </row>
    <row r="291" spans="6:17" s="203" customFormat="1">
      <c r="F291" s="192"/>
      <c r="G291" s="192"/>
      <c r="H291" s="192"/>
      <c r="I291" s="192"/>
      <c r="J291" s="192"/>
      <c r="K291" s="192"/>
      <c r="L291" s="192"/>
      <c r="M291" s="192"/>
      <c r="O291" s="192"/>
      <c r="P291" s="192"/>
      <c r="Q291" s="204"/>
    </row>
    <row r="292" spans="6:17" s="203" customFormat="1">
      <c r="F292" s="192"/>
      <c r="G292" s="192"/>
      <c r="H292" s="192"/>
      <c r="I292" s="192"/>
      <c r="J292" s="192"/>
      <c r="K292" s="192"/>
      <c r="L292" s="192"/>
      <c r="M292" s="192"/>
      <c r="O292" s="192"/>
      <c r="P292" s="192"/>
      <c r="Q292" s="204"/>
    </row>
    <row r="293" spans="6:17" s="203" customFormat="1">
      <c r="F293" s="192"/>
      <c r="G293" s="192"/>
      <c r="H293" s="192"/>
      <c r="I293" s="192"/>
      <c r="J293" s="192"/>
      <c r="K293" s="192"/>
      <c r="L293" s="192"/>
      <c r="M293" s="192"/>
      <c r="O293" s="192"/>
      <c r="P293" s="192"/>
      <c r="Q293" s="204"/>
    </row>
    <row r="294" spans="6:17" s="203" customFormat="1">
      <c r="F294" s="192"/>
      <c r="G294" s="192"/>
      <c r="H294" s="192"/>
      <c r="I294" s="192"/>
      <c r="J294" s="192"/>
      <c r="K294" s="192"/>
      <c r="L294" s="192"/>
      <c r="M294" s="192"/>
      <c r="O294" s="192"/>
      <c r="P294" s="192"/>
      <c r="Q294" s="204"/>
    </row>
    <row r="295" spans="6:17" s="203" customFormat="1">
      <c r="F295" s="192"/>
      <c r="G295" s="192"/>
      <c r="H295" s="192"/>
      <c r="I295" s="192"/>
      <c r="J295" s="192"/>
      <c r="K295" s="192"/>
      <c r="L295" s="192"/>
      <c r="M295" s="192"/>
      <c r="O295" s="192"/>
      <c r="P295" s="192"/>
      <c r="Q295" s="204"/>
    </row>
    <row r="296" spans="6:17" s="203" customFormat="1">
      <c r="F296" s="192"/>
      <c r="G296" s="192"/>
      <c r="H296" s="192"/>
      <c r="I296" s="192"/>
      <c r="J296" s="192"/>
      <c r="K296" s="192"/>
      <c r="L296" s="192"/>
      <c r="M296" s="192"/>
      <c r="O296" s="192"/>
      <c r="P296" s="192"/>
      <c r="Q296" s="204"/>
    </row>
    <row r="297" spans="6:17" s="203" customFormat="1">
      <c r="F297" s="192"/>
      <c r="G297" s="192"/>
      <c r="H297" s="192"/>
      <c r="I297" s="192"/>
      <c r="J297" s="192"/>
      <c r="K297" s="192"/>
      <c r="L297" s="192"/>
      <c r="M297" s="192"/>
      <c r="O297" s="192"/>
      <c r="P297" s="192"/>
      <c r="Q297" s="204"/>
    </row>
    <row r="298" spans="6:17" s="203" customFormat="1">
      <c r="F298" s="192"/>
      <c r="G298" s="192"/>
      <c r="H298" s="192"/>
      <c r="I298" s="192"/>
      <c r="J298" s="192"/>
      <c r="K298" s="192"/>
      <c r="L298" s="192"/>
      <c r="M298" s="192"/>
      <c r="O298" s="192"/>
      <c r="P298" s="192"/>
      <c r="Q298" s="204"/>
    </row>
    <row r="299" spans="6:17" s="203" customFormat="1">
      <c r="F299" s="192"/>
      <c r="G299" s="192"/>
      <c r="H299" s="192"/>
      <c r="I299" s="192"/>
      <c r="J299" s="192"/>
      <c r="K299" s="192"/>
      <c r="L299" s="192"/>
      <c r="M299" s="192"/>
      <c r="O299" s="192"/>
      <c r="P299" s="192"/>
      <c r="Q299" s="204"/>
    </row>
    <row r="300" spans="6:17" s="203" customFormat="1">
      <c r="F300" s="192"/>
      <c r="G300" s="192"/>
      <c r="H300" s="192"/>
      <c r="I300" s="192"/>
      <c r="J300" s="192"/>
      <c r="K300" s="192"/>
      <c r="L300" s="192"/>
      <c r="M300" s="192"/>
      <c r="O300" s="192"/>
      <c r="P300" s="192"/>
      <c r="Q300" s="204"/>
    </row>
    <row r="301" spans="6:17" s="203" customFormat="1">
      <c r="F301" s="192"/>
      <c r="G301" s="192"/>
      <c r="H301" s="192"/>
      <c r="I301" s="192"/>
      <c r="J301" s="192"/>
      <c r="K301" s="192"/>
      <c r="L301" s="192"/>
      <c r="M301" s="192"/>
      <c r="O301" s="192"/>
      <c r="P301" s="192"/>
      <c r="Q301" s="204"/>
    </row>
    <row r="302" spans="6:17" s="203" customFormat="1">
      <c r="F302" s="192"/>
      <c r="G302" s="192"/>
      <c r="H302" s="192"/>
      <c r="I302" s="192"/>
      <c r="J302" s="192"/>
      <c r="K302" s="192"/>
      <c r="L302" s="192"/>
      <c r="M302" s="192"/>
      <c r="O302" s="192"/>
      <c r="P302" s="192"/>
      <c r="Q302" s="204"/>
    </row>
    <row r="303" spans="6:17" s="203" customFormat="1">
      <c r="F303" s="192"/>
      <c r="G303" s="192"/>
      <c r="H303" s="192"/>
      <c r="I303" s="192"/>
      <c r="J303" s="192"/>
      <c r="K303" s="192"/>
      <c r="L303" s="192"/>
      <c r="M303" s="192"/>
      <c r="O303" s="192"/>
      <c r="P303" s="192"/>
      <c r="Q303" s="204"/>
    </row>
    <row r="304" spans="6:17" s="203" customFormat="1">
      <c r="F304" s="192"/>
      <c r="G304" s="192"/>
      <c r="H304" s="192"/>
      <c r="I304" s="192"/>
      <c r="J304" s="192"/>
      <c r="K304" s="192"/>
      <c r="L304" s="192"/>
      <c r="M304" s="192"/>
      <c r="O304" s="192"/>
      <c r="P304" s="192"/>
      <c r="Q304" s="204"/>
    </row>
    <row r="305" spans="6:17" s="203" customFormat="1">
      <c r="F305" s="192"/>
      <c r="G305" s="192"/>
      <c r="H305" s="192"/>
      <c r="I305" s="192"/>
      <c r="J305" s="192"/>
      <c r="K305" s="192"/>
      <c r="L305" s="192"/>
      <c r="M305" s="192"/>
      <c r="O305" s="192"/>
      <c r="P305" s="192"/>
      <c r="Q305" s="204"/>
    </row>
    <row r="306" spans="6:17" s="203" customFormat="1">
      <c r="F306" s="192"/>
      <c r="G306" s="192"/>
      <c r="H306" s="192"/>
      <c r="I306" s="192"/>
      <c r="J306" s="192"/>
      <c r="K306" s="192"/>
      <c r="L306" s="192"/>
      <c r="M306" s="192"/>
      <c r="O306" s="192"/>
      <c r="P306" s="192"/>
      <c r="Q306" s="204"/>
    </row>
    <row r="307" spans="6:17" s="203" customFormat="1">
      <c r="F307" s="192"/>
      <c r="G307" s="192"/>
      <c r="H307" s="192"/>
      <c r="I307" s="192"/>
      <c r="J307" s="192"/>
      <c r="K307" s="192"/>
      <c r="L307" s="192"/>
      <c r="M307" s="192"/>
      <c r="O307" s="192"/>
      <c r="P307" s="192"/>
      <c r="Q307" s="204"/>
    </row>
    <row r="308" spans="6:17" s="203" customFormat="1">
      <c r="F308" s="192"/>
      <c r="G308" s="192"/>
      <c r="H308" s="192"/>
      <c r="I308" s="192"/>
      <c r="J308" s="192"/>
      <c r="K308" s="192"/>
      <c r="L308" s="192"/>
      <c r="M308" s="192"/>
      <c r="O308" s="192"/>
      <c r="P308" s="192"/>
      <c r="Q308" s="204"/>
    </row>
    <row r="309" spans="6:17" s="203" customFormat="1">
      <c r="F309" s="192"/>
      <c r="G309" s="192"/>
      <c r="H309" s="192"/>
      <c r="I309" s="192"/>
      <c r="J309" s="192"/>
      <c r="K309" s="192"/>
      <c r="L309" s="192"/>
      <c r="M309" s="192"/>
      <c r="O309" s="192"/>
      <c r="P309" s="192"/>
      <c r="Q309" s="204"/>
    </row>
    <row r="310" spans="6:17" s="203" customFormat="1">
      <c r="F310" s="192"/>
      <c r="G310" s="192"/>
      <c r="H310" s="192"/>
      <c r="I310" s="192"/>
      <c r="J310" s="192"/>
      <c r="K310" s="192"/>
      <c r="L310" s="192"/>
      <c r="M310" s="192"/>
      <c r="O310" s="192"/>
      <c r="P310" s="192"/>
      <c r="Q310" s="204"/>
    </row>
    <row r="311" spans="6:17" s="203" customFormat="1">
      <c r="F311" s="192"/>
      <c r="G311" s="192"/>
      <c r="H311" s="192"/>
      <c r="I311" s="192"/>
      <c r="J311" s="192"/>
      <c r="K311" s="192"/>
      <c r="L311" s="192"/>
      <c r="M311" s="192"/>
      <c r="O311" s="192"/>
      <c r="P311" s="192"/>
      <c r="Q311" s="204"/>
    </row>
    <row r="312" spans="6:17" s="203" customFormat="1">
      <c r="F312" s="192"/>
      <c r="G312" s="192"/>
      <c r="H312" s="192"/>
      <c r="I312" s="192"/>
      <c r="J312" s="192"/>
      <c r="K312" s="192"/>
      <c r="L312" s="192"/>
      <c r="M312" s="192"/>
      <c r="O312" s="192"/>
      <c r="P312" s="192"/>
      <c r="Q312" s="204"/>
    </row>
    <row r="313" spans="6:17" s="203" customFormat="1">
      <c r="F313" s="192"/>
      <c r="G313" s="192"/>
      <c r="H313" s="192"/>
      <c r="I313" s="192"/>
      <c r="J313" s="192"/>
      <c r="K313" s="192"/>
      <c r="L313" s="192"/>
      <c r="M313" s="192"/>
      <c r="O313" s="192"/>
      <c r="P313" s="192"/>
      <c r="Q313" s="204"/>
    </row>
    <row r="314" spans="6:17" s="203" customFormat="1">
      <c r="F314" s="192"/>
      <c r="G314" s="192"/>
      <c r="H314" s="192"/>
      <c r="I314" s="192"/>
      <c r="J314" s="192"/>
      <c r="K314" s="192"/>
      <c r="L314" s="192"/>
      <c r="M314" s="192"/>
      <c r="O314" s="192"/>
      <c r="P314" s="192"/>
      <c r="Q314" s="204"/>
    </row>
    <row r="315" spans="6:17" s="203" customFormat="1">
      <c r="F315" s="192"/>
      <c r="G315" s="192"/>
      <c r="H315" s="192"/>
      <c r="I315" s="192"/>
      <c r="J315" s="192"/>
      <c r="K315" s="192"/>
      <c r="L315" s="192"/>
      <c r="M315" s="192"/>
      <c r="O315" s="192"/>
      <c r="P315" s="192"/>
      <c r="Q315" s="204"/>
    </row>
    <row r="316" spans="6:17" s="203" customFormat="1">
      <c r="F316" s="192"/>
      <c r="G316" s="192"/>
      <c r="H316" s="192"/>
      <c r="I316" s="192"/>
      <c r="J316" s="192"/>
      <c r="K316" s="192"/>
      <c r="L316" s="192"/>
      <c r="M316" s="192"/>
      <c r="O316" s="192"/>
      <c r="P316" s="192"/>
      <c r="Q316" s="204"/>
    </row>
    <row r="317" spans="6:17" s="203" customFormat="1">
      <c r="F317" s="192"/>
      <c r="G317" s="192"/>
      <c r="H317" s="192"/>
      <c r="I317" s="192"/>
      <c r="J317" s="192"/>
      <c r="K317" s="192"/>
      <c r="L317" s="192"/>
      <c r="M317" s="192"/>
      <c r="O317" s="192"/>
      <c r="P317" s="192"/>
      <c r="Q317" s="204"/>
    </row>
    <row r="318" spans="6:17" s="203" customFormat="1">
      <c r="F318" s="192"/>
      <c r="G318" s="192"/>
      <c r="H318" s="192"/>
      <c r="I318" s="192"/>
      <c r="J318" s="192"/>
      <c r="K318" s="192"/>
      <c r="L318" s="192"/>
      <c r="M318" s="192"/>
      <c r="O318" s="192"/>
      <c r="P318" s="192"/>
      <c r="Q318" s="204"/>
    </row>
    <row r="319" spans="6:17" s="203" customFormat="1">
      <c r="F319" s="192"/>
      <c r="G319" s="192"/>
      <c r="H319" s="192"/>
      <c r="I319" s="192"/>
      <c r="J319" s="192"/>
      <c r="K319" s="192"/>
      <c r="L319" s="192"/>
      <c r="M319" s="192"/>
      <c r="O319" s="192"/>
      <c r="P319" s="192"/>
      <c r="Q319" s="204"/>
    </row>
    <row r="320" spans="6:17" s="203" customFormat="1">
      <c r="F320" s="192"/>
      <c r="G320" s="192"/>
      <c r="H320" s="192"/>
      <c r="I320" s="192"/>
      <c r="J320" s="192"/>
      <c r="K320" s="192"/>
      <c r="L320" s="192"/>
      <c r="M320" s="192"/>
      <c r="O320" s="192"/>
      <c r="P320" s="192"/>
      <c r="Q320" s="204"/>
    </row>
    <row r="321" spans="6:17" s="203" customFormat="1">
      <c r="F321" s="192"/>
      <c r="G321" s="192"/>
      <c r="H321" s="192"/>
      <c r="I321" s="192"/>
      <c r="J321" s="192"/>
      <c r="K321" s="192"/>
      <c r="L321" s="192"/>
      <c r="M321" s="192"/>
      <c r="O321" s="192"/>
      <c r="P321" s="192"/>
      <c r="Q321" s="204"/>
    </row>
    <row r="322" spans="6:17" s="203" customFormat="1">
      <c r="F322" s="192"/>
      <c r="G322" s="192"/>
      <c r="H322" s="192"/>
      <c r="I322" s="192"/>
      <c r="J322" s="192"/>
      <c r="K322" s="192"/>
      <c r="L322" s="192"/>
      <c r="M322" s="192"/>
      <c r="O322" s="192"/>
      <c r="P322" s="192"/>
      <c r="Q322" s="204"/>
    </row>
    <row r="323" spans="6:17" s="203" customFormat="1">
      <c r="F323" s="192"/>
      <c r="G323" s="192"/>
      <c r="H323" s="192"/>
      <c r="I323" s="192"/>
      <c r="J323" s="192"/>
      <c r="K323" s="192"/>
      <c r="L323" s="192"/>
      <c r="M323" s="192"/>
      <c r="O323" s="192"/>
      <c r="P323" s="192"/>
      <c r="Q323" s="204"/>
    </row>
    <row r="324" spans="6:17" s="203" customFormat="1">
      <c r="F324" s="192"/>
      <c r="G324" s="192"/>
      <c r="H324" s="192"/>
      <c r="I324" s="192"/>
      <c r="J324" s="192"/>
      <c r="K324" s="192"/>
      <c r="L324" s="192"/>
      <c r="M324" s="192"/>
      <c r="O324" s="192"/>
      <c r="P324" s="192"/>
      <c r="Q324" s="204"/>
    </row>
    <row r="325" spans="6:17" s="203" customFormat="1">
      <c r="F325" s="192"/>
      <c r="G325" s="192"/>
      <c r="H325" s="192"/>
      <c r="I325" s="192"/>
      <c r="J325" s="192"/>
      <c r="K325" s="192"/>
      <c r="L325" s="192"/>
      <c r="M325" s="192"/>
      <c r="O325" s="192"/>
      <c r="P325" s="192"/>
      <c r="Q325" s="204"/>
    </row>
    <row r="326" spans="6:17" s="203" customFormat="1">
      <c r="F326" s="192"/>
      <c r="G326" s="192"/>
      <c r="H326" s="192"/>
      <c r="I326" s="192"/>
      <c r="J326" s="192"/>
      <c r="K326" s="192"/>
      <c r="L326" s="192"/>
      <c r="M326" s="192"/>
      <c r="O326" s="192"/>
      <c r="P326" s="192"/>
      <c r="Q326" s="204"/>
    </row>
    <row r="327" spans="6:17" s="203" customFormat="1">
      <c r="F327" s="192"/>
      <c r="G327" s="192"/>
      <c r="H327" s="192"/>
      <c r="I327" s="192"/>
      <c r="J327" s="192"/>
      <c r="K327" s="192"/>
      <c r="L327" s="192"/>
      <c r="M327" s="192"/>
      <c r="O327" s="192"/>
      <c r="P327" s="192"/>
      <c r="Q327" s="204"/>
    </row>
    <row r="328" spans="6:17" s="203" customFormat="1">
      <c r="F328" s="192"/>
      <c r="G328" s="192"/>
      <c r="H328" s="192"/>
      <c r="I328" s="192"/>
      <c r="J328" s="192"/>
      <c r="K328" s="192"/>
      <c r="L328" s="192"/>
      <c r="M328" s="192"/>
      <c r="O328" s="192"/>
      <c r="P328" s="192"/>
      <c r="Q328" s="204"/>
    </row>
    <row r="329" spans="6:17" s="203" customFormat="1">
      <c r="F329" s="192"/>
      <c r="G329" s="192"/>
      <c r="H329" s="192"/>
      <c r="I329" s="192"/>
      <c r="J329" s="192"/>
      <c r="K329" s="192"/>
      <c r="L329" s="192"/>
      <c r="M329" s="192"/>
      <c r="O329" s="192"/>
      <c r="P329" s="192"/>
      <c r="Q329" s="204"/>
    </row>
    <row r="330" spans="6:17" s="203" customFormat="1">
      <c r="F330" s="192"/>
      <c r="G330" s="192"/>
      <c r="H330" s="192"/>
      <c r="I330" s="192"/>
      <c r="J330" s="192"/>
      <c r="K330" s="192"/>
      <c r="L330" s="192"/>
      <c r="M330" s="192"/>
      <c r="O330" s="192"/>
      <c r="P330" s="192"/>
      <c r="Q330" s="204"/>
    </row>
    <row r="331" spans="6:17" s="203" customFormat="1">
      <c r="F331" s="192"/>
      <c r="G331" s="192"/>
      <c r="H331" s="192"/>
      <c r="I331" s="192"/>
      <c r="J331" s="192"/>
      <c r="K331" s="192"/>
      <c r="L331" s="192"/>
      <c r="M331" s="192"/>
      <c r="O331" s="192"/>
      <c r="P331" s="192"/>
      <c r="Q331" s="204"/>
    </row>
    <row r="332" spans="6:17" s="203" customFormat="1">
      <c r="F332" s="192"/>
      <c r="G332" s="192"/>
      <c r="H332" s="192"/>
      <c r="I332" s="192"/>
      <c r="J332" s="192"/>
      <c r="K332" s="192"/>
      <c r="L332" s="192"/>
      <c r="M332" s="192"/>
      <c r="O332" s="192"/>
      <c r="P332" s="192"/>
      <c r="Q332" s="204"/>
    </row>
    <row r="333" spans="6:17" s="203" customFormat="1">
      <c r="F333" s="192"/>
      <c r="G333" s="192"/>
      <c r="H333" s="192"/>
      <c r="I333" s="192"/>
      <c r="J333" s="192"/>
      <c r="K333" s="192"/>
      <c r="L333" s="192"/>
      <c r="M333" s="192"/>
      <c r="O333" s="192"/>
      <c r="P333" s="192"/>
      <c r="Q333" s="204"/>
    </row>
    <row r="334" spans="6:17" s="203" customFormat="1">
      <c r="F334" s="192"/>
      <c r="G334" s="192"/>
      <c r="H334" s="192"/>
      <c r="I334" s="192"/>
      <c r="J334" s="192"/>
      <c r="K334" s="192"/>
      <c r="L334" s="192"/>
      <c r="M334" s="192"/>
      <c r="O334" s="192"/>
      <c r="P334" s="192"/>
      <c r="Q334" s="204"/>
    </row>
    <row r="335" spans="6:17" s="203" customFormat="1">
      <c r="F335" s="192"/>
      <c r="G335" s="192"/>
      <c r="H335" s="192"/>
      <c r="I335" s="192"/>
      <c r="J335" s="192"/>
      <c r="K335" s="192"/>
      <c r="L335" s="192"/>
      <c r="M335" s="192"/>
      <c r="O335" s="192"/>
      <c r="P335" s="192"/>
      <c r="Q335" s="204"/>
    </row>
    <row r="336" spans="6:17" s="203" customFormat="1">
      <c r="F336" s="192"/>
      <c r="G336" s="192"/>
      <c r="H336" s="192"/>
      <c r="I336" s="192"/>
      <c r="J336" s="192"/>
      <c r="K336" s="192"/>
      <c r="L336" s="192"/>
      <c r="M336" s="192"/>
      <c r="O336" s="192"/>
      <c r="P336" s="192"/>
      <c r="Q336" s="204"/>
    </row>
    <row r="337" spans="6:17" s="203" customFormat="1">
      <c r="F337" s="192"/>
      <c r="G337" s="192"/>
      <c r="H337" s="192"/>
      <c r="I337" s="192"/>
      <c r="J337" s="192"/>
      <c r="K337" s="192"/>
      <c r="L337" s="192"/>
      <c r="M337" s="192"/>
      <c r="O337" s="192"/>
      <c r="P337" s="192"/>
      <c r="Q337" s="204"/>
    </row>
    <row r="338" spans="6:17" s="203" customFormat="1">
      <c r="F338" s="192"/>
      <c r="G338" s="192"/>
      <c r="H338" s="192"/>
      <c r="I338" s="192"/>
      <c r="J338" s="192"/>
      <c r="K338" s="192"/>
      <c r="L338" s="192"/>
      <c r="M338" s="192"/>
      <c r="O338" s="192"/>
      <c r="P338" s="192"/>
      <c r="Q338" s="204"/>
    </row>
    <row r="339" spans="6:17" s="203" customFormat="1">
      <c r="F339" s="192"/>
      <c r="G339" s="192"/>
      <c r="H339" s="192"/>
      <c r="I339" s="192"/>
      <c r="J339" s="192"/>
      <c r="K339" s="192"/>
      <c r="L339" s="192"/>
      <c r="M339" s="192"/>
      <c r="O339" s="192"/>
      <c r="P339" s="192"/>
      <c r="Q339" s="204"/>
    </row>
    <row r="340" spans="6:17" s="203" customFormat="1">
      <c r="F340" s="192"/>
      <c r="G340" s="192"/>
      <c r="H340" s="192"/>
      <c r="I340" s="192"/>
      <c r="J340" s="192"/>
      <c r="K340" s="192"/>
      <c r="L340" s="192"/>
      <c r="M340" s="192"/>
      <c r="O340" s="192"/>
      <c r="P340" s="192"/>
      <c r="Q340" s="204"/>
    </row>
    <row r="341" spans="6:17" s="203" customFormat="1">
      <c r="F341" s="192"/>
      <c r="G341" s="192"/>
      <c r="H341" s="192"/>
      <c r="I341" s="192"/>
      <c r="J341" s="192"/>
      <c r="K341" s="192"/>
      <c r="L341" s="192"/>
      <c r="M341" s="192"/>
      <c r="O341" s="192"/>
      <c r="P341" s="192"/>
      <c r="Q341" s="204"/>
    </row>
    <row r="342" spans="6:17" s="203" customFormat="1">
      <c r="F342" s="192"/>
      <c r="G342" s="192"/>
      <c r="H342" s="192"/>
      <c r="I342" s="192"/>
      <c r="J342" s="192"/>
      <c r="K342" s="192"/>
      <c r="L342" s="192"/>
      <c r="M342" s="192"/>
      <c r="O342" s="192"/>
      <c r="P342" s="192"/>
      <c r="Q342" s="204"/>
    </row>
    <row r="343" spans="6:17" s="203" customFormat="1">
      <c r="F343" s="192"/>
      <c r="G343" s="192"/>
      <c r="H343" s="192"/>
      <c r="I343" s="192"/>
      <c r="J343" s="192"/>
      <c r="K343" s="192"/>
      <c r="L343" s="192"/>
      <c r="M343" s="192"/>
      <c r="O343" s="192"/>
      <c r="P343" s="192"/>
      <c r="Q343" s="204"/>
    </row>
    <row r="344" spans="6:17" s="203" customFormat="1">
      <c r="F344" s="192"/>
      <c r="G344" s="192"/>
      <c r="H344" s="192"/>
      <c r="I344" s="192"/>
      <c r="J344" s="192"/>
      <c r="K344" s="192"/>
      <c r="L344" s="192"/>
      <c r="M344" s="192"/>
      <c r="O344" s="192"/>
      <c r="P344" s="192"/>
      <c r="Q344" s="204"/>
    </row>
    <row r="345" spans="6:17" s="203" customFormat="1">
      <c r="F345" s="192"/>
      <c r="G345" s="192"/>
      <c r="H345" s="192"/>
      <c r="I345" s="192"/>
      <c r="J345" s="192"/>
      <c r="K345" s="192"/>
      <c r="L345" s="192"/>
      <c r="M345" s="192"/>
      <c r="O345" s="192"/>
      <c r="P345" s="192"/>
      <c r="Q345" s="204"/>
    </row>
    <row r="346" spans="6:17" s="203" customFormat="1">
      <c r="F346" s="192"/>
      <c r="G346" s="192"/>
      <c r="H346" s="192"/>
      <c r="I346" s="192"/>
      <c r="J346" s="192"/>
      <c r="K346" s="192"/>
      <c r="L346" s="192"/>
      <c r="M346" s="192"/>
      <c r="O346" s="192"/>
      <c r="P346" s="192"/>
      <c r="Q346" s="204"/>
    </row>
    <row r="347" spans="6:17" s="203" customFormat="1">
      <c r="F347" s="192"/>
      <c r="G347" s="192"/>
      <c r="H347" s="192"/>
      <c r="I347" s="192"/>
      <c r="J347" s="192"/>
      <c r="K347" s="192"/>
      <c r="L347" s="192"/>
      <c r="M347" s="192"/>
      <c r="O347" s="192"/>
      <c r="P347" s="192"/>
      <c r="Q347" s="204"/>
    </row>
    <row r="348" spans="6:17" s="203" customFormat="1">
      <c r="F348" s="192"/>
      <c r="G348" s="192"/>
      <c r="H348" s="192"/>
      <c r="I348" s="192"/>
      <c r="J348" s="192"/>
      <c r="K348" s="192"/>
      <c r="L348" s="192"/>
      <c r="M348" s="192"/>
      <c r="O348" s="192"/>
      <c r="P348" s="192"/>
      <c r="Q348" s="204"/>
    </row>
    <row r="349" spans="6:17" s="203" customFormat="1">
      <c r="F349" s="192"/>
      <c r="G349" s="192"/>
      <c r="H349" s="192"/>
      <c r="I349" s="192"/>
      <c r="J349" s="192"/>
      <c r="K349" s="192"/>
      <c r="L349" s="192"/>
      <c r="M349" s="192"/>
      <c r="O349" s="192"/>
      <c r="P349" s="192"/>
      <c r="Q349" s="204"/>
    </row>
    <row r="350" spans="6:17" s="203" customFormat="1">
      <c r="F350" s="192"/>
      <c r="G350" s="192"/>
      <c r="H350" s="192"/>
      <c r="I350" s="192"/>
      <c r="J350" s="192"/>
      <c r="K350" s="192"/>
      <c r="L350" s="192"/>
      <c r="M350" s="192"/>
      <c r="O350" s="192"/>
      <c r="P350" s="192"/>
      <c r="Q350" s="204"/>
    </row>
    <row r="351" spans="6:17" s="203" customFormat="1">
      <c r="F351" s="192"/>
      <c r="G351" s="192"/>
      <c r="H351" s="192"/>
      <c r="I351" s="192"/>
      <c r="J351" s="192"/>
      <c r="K351" s="192"/>
      <c r="L351" s="192"/>
      <c r="M351" s="192"/>
      <c r="O351" s="192"/>
      <c r="P351" s="192"/>
      <c r="Q351" s="204"/>
    </row>
    <row r="352" spans="6:17" s="203" customFormat="1">
      <c r="F352" s="192"/>
      <c r="G352" s="192"/>
      <c r="H352" s="192"/>
      <c r="I352" s="192"/>
      <c r="J352" s="192"/>
      <c r="K352" s="192"/>
      <c r="L352" s="192"/>
      <c r="M352" s="192"/>
      <c r="O352" s="192"/>
      <c r="P352" s="192"/>
      <c r="Q352" s="204"/>
    </row>
    <row r="353" spans="6:17" s="203" customFormat="1">
      <c r="F353" s="192"/>
      <c r="G353" s="192"/>
      <c r="H353" s="192"/>
      <c r="I353" s="192"/>
      <c r="J353" s="192"/>
      <c r="K353" s="192"/>
      <c r="L353" s="192"/>
      <c r="M353" s="192"/>
      <c r="O353" s="192"/>
      <c r="P353" s="192"/>
      <c r="Q353" s="204"/>
    </row>
    <row r="354" spans="6:17" s="203" customFormat="1">
      <c r="F354" s="192"/>
      <c r="G354" s="192"/>
      <c r="H354" s="192"/>
      <c r="I354" s="192"/>
      <c r="J354" s="192"/>
      <c r="K354" s="192"/>
      <c r="L354" s="192"/>
      <c r="M354" s="192"/>
      <c r="O354" s="192"/>
      <c r="P354" s="192"/>
      <c r="Q354" s="204"/>
    </row>
    <row r="355" spans="6:17" s="203" customFormat="1">
      <c r="F355" s="192"/>
      <c r="G355" s="192"/>
      <c r="H355" s="192"/>
      <c r="I355" s="192"/>
      <c r="J355" s="192"/>
      <c r="K355" s="192"/>
      <c r="L355" s="192"/>
      <c r="M355" s="192"/>
      <c r="O355" s="192"/>
      <c r="P355" s="192"/>
      <c r="Q355" s="204"/>
    </row>
    <row r="356" spans="6:17" s="203" customFormat="1">
      <c r="F356" s="192"/>
      <c r="G356" s="192"/>
      <c r="H356" s="192"/>
      <c r="I356" s="192"/>
      <c r="J356" s="192"/>
      <c r="K356" s="192"/>
      <c r="L356" s="192"/>
      <c r="M356" s="192"/>
      <c r="O356" s="192"/>
      <c r="P356" s="192"/>
      <c r="Q356" s="204"/>
    </row>
    <row r="357" spans="6:17" s="203" customFormat="1">
      <c r="F357" s="192"/>
      <c r="G357" s="192"/>
      <c r="H357" s="192"/>
      <c r="I357" s="192"/>
      <c r="J357" s="192"/>
      <c r="K357" s="192"/>
      <c r="L357" s="192"/>
      <c r="M357" s="192"/>
      <c r="O357" s="192"/>
      <c r="P357" s="192"/>
      <c r="Q357" s="204"/>
    </row>
    <row r="358" spans="6:17" s="203" customFormat="1">
      <c r="F358" s="192"/>
      <c r="G358" s="192"/>
      <c r="H358" s="192"/>
      <c r="I358" s="192"/>
      <c r="J358" s="192"/>
      <c r="K358" s="192"/>
      <c r="L358" s="192"/>
      <c r="M358" s="192"/>
      <c r="O358" s="192"/>
      <c r="P358" s="192"/>
      <c r="Q358" s="204"/>
    </row>
    <row r="359" spans="6:17" s="203" customFormat="1">
      <c r="F359" s="192"/>
      <c r="G359" s="192"/>
      <c r="H359" s="192"/>
      <c r="I359" s="192"/>
      <c r="J359" s="192"/>
      <c r="K359" s="192"/>
      <c r="L359" s="192"/>
      <c r="M359" s="192"/>
      <c r="O359" s="192"/>
      <c r="P359" s="192"/>
      <c r="Q359" s="204"/>
    </row>
    <row r="360" spans="6:17" s="203" customFormat="1">
      <c r="F360" s="192"/>
      <c r="G360" s="192"/>
      <c r="H360" s="192"/>
      <c r="I360" s="192"/>
      <c r="J360" s="192"/>
      <c r="K360" s="192"/>
      <c r="L360" s="192"/>
      <c r="M360" s="192"/>
      <c r="O360" s="192"/>
      <c r="P360" s="192"/>
      <c r="Q360" s="204"/>
    </row>
    <row r="361" spans="6:17" s="203" customFormat="1">
      <c r="F361" s="192"/>
      <c r="G361" s="192"/>
      <c r="H361" s="192"/>
      <c r="I361" s="192"/>
      <c r="J361" s="192"/>
      <c r="K361" s="192"/>
      <c r="L361" s="192"/>
      <c r="M361" s="192"/>
      <c r="O361" s="192"/>
      <c r="P361" s="192"/>
      <c r="Q361" s="204"/>
    </row>
    <row r="362" spans="6:17" s="203" customFormat="1">
      <c r="F362" s="192"/>
      <c r="G362" s="192"/>
      <c r="H362" s="192"/>
      <c r="I362" s="192"/>
      <c r="J362" s="192"/>
      <c r="K362" s="192"/>
      <c r="L362" s="192"/>
      <c r="M362" s="192"/>
      <c r="O362" s="192"/>
      <c r="P362" s="192"/>
      <c r="Q362" s="204"/>
    </row>
    <row r="363" spans="6:17" s="203" customFormat="1">
      <c r="F363" s="192"/>
      <c r="G363" s="192"/>
      <c r="H363" s="192"/>
      <c r="I363" s="192"/>
      <c r="J363" s="192"/>
      <c r="K363" s="192"/>
      <c r="L363" s="192"/>
      <c r="M363" s="192"/>
      <c r="O363" s="192"/>
      <c r="P363" s="192"/>
      <c r="Q363" s="204"/>
    </row>
    <row r="364" spans="6:17" s="203" customFormat="1">
      <c r="F364" s="192"/>
      <c r="G364" s="192"/>
      <c r="H364" s="192"/>
      <c r="I364" s="192"/>
      <c r="J364" s="192"/>
      <c r="K364" s="192"/>
      <c r="L364" s="192"/>
      <c r="M364" s="192"/>
      <c r="O364" s="192"/>
      <c r="P364" s="192"/>
      <c r="Q364" s="204"/>
    </row>
    <row r="365" spans="6:17" s="203" customFormat="1">
      <c r="F365" s="192"/>
      <c r="G365" s="192"/>
      <c r="H365" s="192"/>
      <c r="I365" s="192"/>
      <c r="J365" s="192"/>
      <c r="K365" s="192"/>
      <c r="L365" s="192"/>
      <c r="M365" s="192"/>
      <c r="O365" s="192"/>
      <c r="P365" s="192"/>
      <c r="Q365" s="204"/>
    </row>
    <row r="366" spans="6:17" s="203" customFormat="1">
      <c r="F366" s="192"/>
      <c r="G366" s="192"/>
      <c r="H366" s="192"/>
      <c r="I366" s="192"/>
      <c r="J366" s="192"/>
      <c r="K366" s="192"/>
      <c r="L366" s="192"/>
      <c r="M366" s="192"/>
      <c r="O366" s="192"/>
      <c r="P366" s="192"/>
      <c r="Q366" s="204"/>
    </row>
    <row r="367" spans="6:17" s="203" customFormat="1">
      <c r="F367" s="192"/>
      <c r="G367" s="192"/>
      <c r="H367" s="192"/>
      <c r="I367" s="192"/>
      <c r="J367" s="192"/>
      <c r="K367" s="192"/>
      <c r="L367" s="192"/>
      <c r="M367" s="192"/>
      <c r="O367" s="192"/>
      <c r="P367" s="192"/>
      <c r="Q367" s="204"/>
    </row>
    <row r="368" spans="6:17" s="203" customFormat="1">
      <c r="F368" s="192"/>
      <c r="G368" s="192"/>
      <c r="H368" s="192"/>
      <c r="I368" s="192"/>
      <c r="J368" s="192"/>
      <c r="K368" s="192"/>
      <c r="L368" s="192"/>
      <c r="M368" s="192"/>
      <c r="O368" s="192"/>
      <c r="P368" s="192"/>
      <c r="Q368" s="204"/>
    </row>
    <row r="369" spans="6:17" s="203" customFormat="1">
      <c r="F369" s="192"/>
      <c r="G369" s="192"/>
      <c r="H369" s="192"/>
      <c r="I369" s="192"/>
      <c r="J369" s="192"/>
      <c r="K369" s="192"/>
      <c r="L369" s="192"/>
      <c r="M369" s="192"/>
      <c r="O369" s="192"/>
      <c r="P369" s="192"/>
      <c r="Q369" s="204"/>
    </row>
    <row r="370" spans="6:17" s="203" customFormat="1">
      <c r="F370" s="192"/>
      <c r="G370" s="192"/>
      <c r="H370" s="192"/>
      <c r="I370" s="192"/>
      <c r="J370" s="192"/>
      <c r="K370" s="192"/>
      <c r="L370" s="192"/>
      <c r="M370" s="192"/>
      <c r="O370" s="192"/>
      <c r="P370" s="192"/>
      <c r="Q370" s="204"/>
    </row>
    <row r="371" spans="6:17" s="203" customFormat="1">
      <c r="F371" s="192"/>
      <c r="G371" s="192"/>
      <c r="H371" s="192"/>
      <c r="I371" s="192"/>
      <c r="J371" s="192"/>
      <c r="K371" s="192"/>
      <c r="L371" s="192"/>
      <c r="M371" s="192"/>
      <c r="O371" s="192"/>
      <c r="P371" s="192"/>
      <c r="Q371" s="204"/>
    </row>
    <row r="372" spans="6:17" s="203" customFormat="1">
      <c r="F372" s="192"/>
      <c r="G372" s="192"/>
      <c r="H372" s="192"/>
      <c r="I372" s="192"/>
      <c r="J372" s="192"/>
      <c r="K372" s="192"/>
      <c r="L372" s="192"/>
      <c r="M372" s="192"/>
      <c r="O372" s="192"/>
      <c r="P372" s="192"/>
      <c r="Q372" s="204"/>
    </row>
    <row r="373" spans="6:17" s="203" customFormat="1">
      <c r="F373" s="192"/>
      <c r="G373" s="192"/>
      <c r="H373" s="192"/>
      <c r="I373" s="192"/>
      <c r="J373" s="192"/>
      <c r="K373" s="192"/>
      <c r="L373" s="192"/>
      <c r="M373" s="192"/>
      <c r="O373" s="192"/>
      <c r="P373" s="192"/>
      <c r="Q373" s="204"/>
    </row>
    <row r="374" spans="6:17" s="203" customFormat="1">
      <c r="F374" s="192"/>
      <c r="G374" s="192"/>
      <c r="H374" s="192"/>
      <c r="I374" s="192"/>
      <c r="J374" s="192"/>
      <c r="K374" s="192"/>
      <c r="L374" s="192"/>
      <c r="M374" s="192"/>
      <c r="O374" s="192"/>
      <c r="P374" s="192"/>
      <c r="Q374" s="204"/>
    </row>
    <row r="375" spans="6:17" s="203" customFormat="1">
      <c r="F375" s="192"/>
      <c r="G375" s="192"/>
      <c r="H375" s="192"/>
      <c r="I375" s="192"/>
      <c r="J375" s="192"/>
      <c r="K375" s="192"/>
      <c r="L375" s="192"/>
      <c r="M375" s="192"/>
      <c r="O375" s="192"/>
      <c r="P375" s="192"/>
      <c r="Q375" s="204"/>
    </row>
    <row r="376" spans="6:17" s="203" customFormat="1">
      <c r="F376" s="192"/>
      <c r="G376" s="192"/>
      <c r="H376" s="192"/>
      <c r="I376" s="192"/>
      <c r="J376" s="192"/>
      <c r="K376" s="192"/>
      <c r="L376" s="192"/>
      <c r="M376" s="192"/>
      <c r="O376" s="192"/>
      <c r="P376" s="192"/>
      <c r="Q376" s="204"/>
    </row>
    <row r="377" spans="6:17" s="203" customFormat="1">
      <c r="F377" s="192"/>
      <c r="G377" s="192"/>
      <c r="H377" s="192"/>
      <c r="I377" s="192"/>
      <c r="J377" s="192"/>
      <c r="K377" s="192"/>
      <c r="L377" s="192"/>
      <c r="M377" s="192"/>
      <c r="O377" s="192"/>
      <c r="P377" s="192"/>
      <c r="Q377" s="204"/>
    </row>
    <row r="378" spans="6:17" s="203" customFormat="1">
      <c r="F378" s="192"/>
      <c r="G378" s="192"/>
      <c r="H378" s="192"/>
      <c r="I378" s="192"/>
      <c r="J378" s="192"/>
      <c r="K378" s="192"/>
      <c r="L378" s="192"/>
      <c r="M378" s="192"/>
      <c r="O378" s="192"/>
      <c r="P378" s="192"/>
      <c r="Q378" s="204"/>
    </row>
    <row r="379" spans="6:17" s="203" customFormat="1">
      <c r="F379" s="192"/>
      <c r="G379" s="192"/>
      <c r="H379" s="192"/>
      <c r="I379" s="192"/>
      <c r="J379" s="192"/>
      <c r="K379" s="192"/>
      <c r="L379" s="192"/>
      <c r="M379" s="192"/>
      <c r="O379" s="192"/>
      <c r="P379" s="192"/>
      <c r="Q379" s="204"/>
    </row>
    <row r="380" spans="6:17" s="203" customFormat="1">
      <c r="F380" s="192"/>
      <c r="G380" s="192"/>
      <c r="H380" s="192"/>
      <c r="I380" s="192"/>
      <c r="J380" s="192"/>
      <c r="K380" s="192"/>
      <c r="L380" s="192"/>
      <c r="M380" s="192"/>
      <c r="O380" s="192"/>
      <c r="P380" s="192"/>
      <c r="Q380" s="204"/>
    </row>
    <row r="381" spans="6:17" s="203" customFormat="1">
      <c r="F381" s="192"/>
      <c r="G381" s="192"/>
      <c r="H381" s="192"/>
      <c r="I381" s="192"/>
      <c r="J381" s="192"/>
      <c r="K381" s="192"/>
      <c r="L381" s="192"/>
      <c r="M381" s="192"/>
      <c r="O381" s="192"/>
      <c r="P381" s="192"/>
      <c r="Q381" s="204"/>
    </row>
    <row r="382" spans="6:17" s="203" customFormat="1">
      <c r="F382" s="192"/>
      <c r="G382" s="192"/>
      <c r="H382" s="192"/>
      <c r="I382" s="192"/>
      <c r="J382" s="192"/>
      <c r="K382" s="192"/>
      <c r="L382" s="192"/>
      <c r="M382" s="192"/>
      <c r="O382" s="192"/>
      <c r="P382" s="192"/>
      <c r="Q382" s="204"/>
    </row>
    <row r="383" spans="6:17" s="203" customFormat="1">
      <c r="F383" s="192"/>
      <c r="G383" s="192"/>
      <c r="H383" s="192"/>
      <c r="I383" s="192"/>
      <c r="J383" s="192"/>
      <c r="K383" s="192"/>
      <c r="L383" s="192"/>
      <c r="M383" s="192"/>
      <c r="O383" s="192"/>
      <c r="P383" s="192"/>
      <c r="Q383" s="204"/>
    </row>
    <row r="384" spans="6:17" s="203" customFormat="1">
      <c r="F384" s="192"/>
      <c r="G384" s="192"/>
      <c r="H384" s="192"/>
      <c r="I384" s="192"/>
      <c r="J384" s="192"/>
      <c r="K384" s="192"/>
      <c r="L384" s="192"/>
      <c r="M384" s="192"/>
      <c r="O384" s="192"/>
      <c r="P384" s="192"/>
      <c r="Q384" s="204"/>
    </row>
    <row r="385" spans="6:17" s="203" customFormat="1">
      <c r="F385" s="192"/>
      <c r="G385" s="192"/>
      <c r="H385" s="192"/>
      <c r="I385" s="192"/>
      <c r="J385" s="192"/>
      <c r="K385" s="192"/>
      <c r="L385" s="192"/>
      <c r="M385" s="192"/>
      <c r="O385" s="192"/>
      <c r="P385" s="192"/>
      <c r="Q385" s="204"/>
    </row>
    <row r="386" spans="6:17" s="203" customFormat="1">
      <c r="F386" s="192"/>
      <c r="G386" s="192"/>
      <c r="H386" s="192"/>
      <c r="I386" s="192"/>
      <c r="J386" s="192"/>
      <c r="K386" s="192"/>
      <c r="L386" s="192"/>
      <c r="M386" s="192"/>
      <c r="O386" s="192"/>
      <c r="P386" s="192"/>
      <c r="Q386" s="204"/>
    </row>
    <row r="387" spans="6:17" s="203" customFormat="1">
      <c r="F387" s="192"/>
      <c r="G387" s="192"/>
      <c r="H387" s="192"/>
      <c r="I387" s="192"/>
      <c r="J387" s="192"/>
      <c r="K387" s="192"/>
      <c r="L387" s="192"/>
      <c r="M387" s="192"/>
      <c r="O387" s="192"/>
      <c r="P387" s="192"/>
      <c r="Q387" s="204"/>
    </row>
    <row r="388" spans="6:17" s="203" customFormat="1">
      <c r="F388" s="192"/>
      <c r="G388" s="192"/>
      <c r="H388" s="192"/>
      <c r="I388" s="192"/>
      <c r="J388" s="192"/>
      <c r="K388" s="192"/>
      <c r="L388" s="192"/>
      <c r="M388" s="192"/>
      <c r="O388" s="192"/>
      <c r="P388" s="192"/>
      <c r="Q388" s="204"/>
    </row>
    <row r="389" spans="6:17" s="203" customFormat="1">
      <c r="F389" s="192"/>
      <c r="G389" s="192"/>
      <c r="H389" s="192"/>
      <c r="I389" s="192"/>
      <c r="J389" s="192"/>
      <c r="K389" s="192"/>
      <c r="L389" s="192"/>
      <c r="M389" s="192"/>
      <c r="O389" s="192"/>
      <c r="P389" s="192"/>
      <c r="Q389" s="204"/>
    </row>
    <row r="390" spans="6:17" s="203" customFormat="1">
      <c r="F390" s="192"/>
      <c r="G390" s="192"/>
      <c r="H390" s="192"/>
      <c r="I390" s="192"/>
      <c r="J390" s="192"/>
      <c r="K390" s="192"/>
      <c r="L390" s="192"/>
      <c r="M390" s="192"/>
      <c r="O390" s="192"/>
      <c r="P390" s="192"/>
      <c r="Q390" s="204"/>
    </row>
    <row r="391" spans="6:17" s="203" customFormat="1">
      <c r="F391" s="192"/>
      <c r="G391" s="192"/>
      <c r="H391" s="192"/>
      <c r="I391" s="192"/>
      <c r="J391" s="192"/>
      <c r="K391" s="192"/>
      <c r="L391" s="192"/>
      <c r="M391" s="192"/>
      <c r="O391" s="192"/>
      <c r="P391" s="192"/>
      <c r="Q391" s="204"/>
    </row>
    <row r="392" spans="6:17" s="203" customFormat="1">
      <c r="F392" s="192"/>
      <c r="G392" s="192"/>
      <c r="H392" s="192"/>
      <c r="I392" s="192"/>
      <c r="J392" s="192"/>
      <c r="K392" s="192"/>
      <c r="L392" s="192"/>
      <c r="M392" s="192"/>
      <c r="O392" s="192"/>
      <c r="P392" s="192"/>
      <c r="Q392" s="204"/>
    </row>
    <row r="393" spans="6:17" s="203" customFormat="1">
      <c r="F393" s="192"/>
      <c r="G393" s="192"/>
      <c r="H393" s="192"/>
      <c r="I393" s="192"/>
      <c r="J393" s="192"/>
      <c r="K393" s="192"/>
      <c r="L393" s="192"/>
      <c r="M393" s="192"/>
      <c r="O393" s="192"/>
      <c r="P393" s="192"/>
      <c r="Q393" s="204"/>
    </row>
    <row r="394" spans="6:17" s="203" customFormat="1">
      <c r="F394" s="192"/>
      <c r="G394" s="192"/>
      <c r="H394" s="192"/>
      <c r="I394" s="192"/>
      <c r="J394" s="192"/>
      <c r="K394" s="192"/>
      <c r="L394" s="192"/>
      <c r="M394" s="192"/>
      <c r="O394" s="192"/>
      <c r="P394" s="192"/>
      <c r="Q394" s="204"/>
    </row>
    <row r="395" spans="6:17" s="203" customFormat="1">
      <c r="F395" s="192"/>
      <c r="G395" s="192"/>
      <c r="H395" s="192"/>
      <c r="I395" s="192"/>
      <c r="J395" s="192"/>
      <c r="K395" s="192"/>
      <c r="L395" s="192"/>
      <c r="M395" s="192"/>
      <c r="O395" s="192"/>
      <c r="P395" s="192"/>
      <c r="Q395" s="204"/>
    </row>
    <row r="396" spans="6:17" s="203" customFormat="1">
      <c r="F396" s="192"/>
      <c r="G396" s="192"/>
      <c r="H396" s="192"/>
      <c r="I396" s="192"/>
      <c r="J396" s="192"/>
      <c r="K396" s="192"/>
      <c r="L396" s="192"/>
      <c r="M396" s="192"/>
      <c r="O396" s="192"/>
      <c r="P396" s="192"/>
      <c r="Q396" s="204"/>
    </row>
    <row r="397" spans="6:17" s="203" customFormat="1">
      <c r="F397" s="192"/>
      <c r="G397" s="192"/>
      <c r="H397" s="192"/>
      <c r="I397" s="192"/>
      <c r="J397" s="192"/>
      <c r="K397" s="192"/>
      <c r="L397" s="192"/>
      <c r="M397" s="192"/>
      <c r="O397" s="192"/>
      <c r="P397" s="192"/>
      <c r="Q397" s="204"/>
    </row>
    <row r="398" spans="6:17" s="203" customFormat="1">
      <c r="F398" s="192"/>
      <c r="G398" s="192"/>
      <c r="H398" s="192"/>
      <c r="I398" s="192"/>
      <c r="J398" s="192"/>
      <c r="K398" s="192"/>
      <c r="L398" s="192"/>
      <c r="M398" s="192"/>
      <c r="O398" s="192"/>
      <c r="P398" s="192"/>
      <c r="Q398" s="204"/>
    </row>
    <row r="399" spans="6:17" s="203" customFormat="1">
      <c r="F399" s="192"/>
      <c r="G399" s="192"/>
      <c r="H399" s="192"/>
      <c r="I399" s="192"/>
      <c r="J399" s="192"/>
      <c r="K399" s="192"/>
      <c r="L399" s="192"/>
      <c r="M399" s="192"/>
      <c r="O399" s="192"/>
      <c r="P399" s="192"/>
      <c r="Q399" s="204"/>
    </row>
    <row r="400" spans="6:17" s="203" customFormat="1">
      <c r="F400" s="192"/>
      <c r="G400" s="192"/>
      <c r="H400" s="192"/>
      <c r="I400" s="192"/>
      <c r="J400" s="192"/>
      <c r="K400" s="192"/>
      <c r="L400" s="192"/>
      <c r="M400" s="192"/>
      <c r="O400" s="192"/>
      <c r="P400" s="192"/>
      <c r="Q400" s="204"/>
    </row>
    <row r="401" spans="6:17" s="203" customFormat="1">
      <c r="F401" s="192"/>
      <c r="G401" s="192"/>
      <c r="H401" s="192"/>
      <c r="I401" s="192"/>
      <c r="J401" s="192"/>
      <c r="K401" s="192"/>
      <c r="L401" s="192"/>
      <c r="M401" s="192"/>
      <c r="O401" s="192"/>
      <c r="P401" s="192"/>
      <c r="Q401" s="204"/>
    </row>
    <row r="402" spans="6:17" s="203" customFormat="1">
      <c r="F402" s="192"/>
      <c r="G402" s="192"/>
      <c r="H402" s="192"/>
      <c r="I402" s="192"/>
      <c r="J402" s="192"/>
      <c r="K402" s="192"/>
      <c r="L402" s="192"/>
      <c r="M402" s="192"/>
      <c r="O402" s="192"/>
      <c r="P402" s="192"/>
      <c r="Q402" s="204"/>
    </row>
    <row r="403" spans="6:17" s="203" customFormat="1">
      <c r="F403" s="192"/>
      <c r="G403" s="192"/>
      <c r="H403" s="192"/>
      <c r="I403" s="192"/>
      <c r="J403" s="192"/>
      <c r="K403" s="192"/>
      <c r="L403" s="192"/>
      <c r="M403" s="192"/>
      <c r="O403" s="192"/>
      <c r="P403" s="192"/>
      <c r="Q403" s="204"/>
    </row>
    <row r="404" spans="6:17" s="203" customFormat="1">
      <c r="F404" s="192"/>
      <c r="G404" s="192"/>
      <c r="H404" s="192"/>
      <c r="I404" s="192"/>
      <c r="J404" s="192"/>
      <c r="K404" s="192"/>
      <c r="L404" s="192"/>
      <c r="M404" s="192"/>
      <c r="O404" s="192"/>
      <c r="P404" s="192"/>
      <c r="Q404" s="204"/>
    </row>
    <row r="405" spans="6:17" s="203" customFormat="1">
      <c r="F405" s="192"/>
      <c r="G405" s="192"/>
      <c r="H405" s="192"/>
      <c r="I405" s="192"/>
      <c r="J405" s="192"/>
      <c r="K405" s="192"/>
      <c r="L405" s="192"/>
      <c r="M405" s="192"/>
      <c r="O405" s="192"/>
      <c r="P405" s="192"/>
      <c r="Q405" s="204"/>
    </row>
    <row r="406" spans="6:17" s="203" customFormat="1">
      <c r="F406" s="192"/>
      <c r="G406" s="192"/>
      <c r="H406" s="192"/>
      <c r="I406" s="192"/>
      <c r="J406" s="192"/>
      <c r="K406" s="192"/>
      <c r="L406" s="192"/>
      <c r="M406" s="192"/>
      <c r="O406" s="192"/>
      <c r="P406" s="192"/>
      <c r="Q406" s="204"/>
    </row>
    <row r="407" spans="6:17" s="203" customFormat="1">
      <c r="F407" s="192"/>
      <c r="G407" s="192"/>
      <c r="H407" s="192"/>
      <c r="I407" s="192"/>
      <c r="J407" s="192"/>
      <c r="K407" s="192"/>
      <c r="L407" s="192"/>
      <c r="M407" s="192"/>
      <c r="O407" s="192"/>
      <c r="P407" s="192"/>
      <c r="Q407" s="204"/>
    </row>
    <row r="408" spans="6:17" s="203" customFormat="1">
      <c r="F408" s="192"/>
      <c r="G408" s="192"/>
      <c r="H408" s="192"/>
      <c r="I408" s="192"/>
      <c r="J408" s="192"/>
      <c r="K408" s="192"/>
      <c r="L408" s="192"/>
      <c r="M408" s="192"/>
      <c r="O408" s="192"/>
      <c r="P408" s="192"/>
      <c r="Q408" s="204"/>
    </row>
    <row r="409" spans="6:17" s="203" customFormat="1">
      <c r="F409" s="192"/>
      <c r="G409" s="192"/>
      <c r="H409" s="192"/>
      <c r="I409" s="192"/>
      <c r="J409" s="192"/>
      <c r="K409" s="192"/>
      <c r="L409" s="192"/>
      <c r="M409" s="192"/>
      <c r="O409" s="192"/>
      <c r="P409" s="192"/>
      <c r="Q409" s="204"/>
    </row>
    <row r="410" spans="6:17" s="203" customFormat="1">
      <c r="F410" s="192"/>
      <c r="G410" s="192"/>
      <c r="H410" s="192"/>
      <c r="I410" s="192"/>
      <c r="J410" s="192"/>
      <c r="K410" s="192"/>
      <c r="L410" s="192"/>
      <c r="M410" s="192"/>
      <c r="O410" s="192"/>
      <c r="P410" s="192"/>
      <c r="Q410" s="204"/>
    </row>
    <row r="411" spans="6:17" s="203" customFormat="1">
      <c r="F411" s="192"/>
      <c r="G411" s="192"/>
      <c r="H411" s="192"/>
      <c r="I411" s="192"/>
      <c r="J411" s="192"/>
      <c r="K411" s="192"/>
      <c r="L411" s="192"/>
      <c r="M411" s="192"/>
      <c r="O411" s="192"/>
      <c r="P411" s="192"/>
      <c r="Q411" s="204"/>
    </row>
    <row r="412" spans="6:17" s="203" customFormat="1">
      <c r="F412" s="192"/>
      <c r="G412" s="192"/>
      <c r="H412" s="192"/>
      <c r="I412" s="192"/>
      <c r="J412" s="192"/>
      <c r="K412" s="192"/>
      <c r="L412" s="192"/>
      <c r="M412" s="192"/>
      <c r="O412" s="192"/>
      <c r="P412" s="192"/>
      <c r="Q412" s="204"/>
    </row>
    <row r="413" spans="6:17" s="203" customFormat="1">
      <c r="F413" s="192"/>
      <c r="G413" s="192"/>
      <c r="H413" s="192"/>
      <c r="I413" s="192"/>
      <c r="J413" s="192"/>
      <c r="K413" s="192"/>
      <c r="L413" s="192"/>
      <c r="M413" s="192"/>
      <c r="O413" s="192"/>
      <c r="P413" s="192"/>
      <c r="Q413" s="204"/>
    </row>
    <row r="414" spans="6:17" s="203" customFormat="1">
      <c r="F414" s="192"/>
      <c r="G414" s="192"/>
      <c r="H414" s="192"/>
      <c r="I414" s="192"/>
      <c r="J414" s="192"/>
      <c r="K414" s="192"/>
      <c r="L414" s="192"/>
      <c r="M414" s="192"/>
      <c r="O414" s="192"/>
      <c r="P414" s="192"/>
      <c r="Q414" s="204"/>
    </row>
    <row r="415" spans="6:17" s="203" customFormat="1">
      <c r="F415" s="192"/>
      <c r="G415" s="192"/>
      <c r="H415" s="192"/>
      <c r="I415" s="192"/>
      <c r="J415" s="192"/>
      <c r="K415" s="192"/>
      <c r="L415" s="192"/>
      <c r="M415" s="192"/>
      <c r="O415" s="192"/>
      <c r="P415" s="192"/>
      <c r="Q415" s="204"/>
    </row>
    <row r="416" spans="6:17" s="203" customFormat="1">
      <c r="F416" s="192"/>
      <c r="G416" s="192"/>
      <c r="H416" s="192"/>
      <c r="I416" s="192"/>
      <c r="J416" s="192"/>
      <c r="K416" s="192"/>
      <c r="L416" s="192"/>
      <c r="M416" s="192"/>
      <c r="O416" s="192"/>
      <c r="P416" s="192"/>
      <c r="Q416" s="204"/>
    </row>
    <row r="417" spans="6:17" s="203" customFormat="1">
      <c r="F417" s="192"/>
      <c r="G417" s="192"/>
      <c r="H417" s="192"/>
      <c r="I417" s="192"/>
      <c r="J417" s="192"/>
      <c r="K417" s="192"/>
      <c r="L417" s="192"/>
      <c r="M417" s="192"/>
      <c r="O417" s="192"/>
      <c r="P417" s="192"/>
      <c r="Q417" s="204"/>
    </row>
    <row r="418" spans="6:17" s="203" customFormat="1">
      <c r="F418" s="192"/>
      <c r="G418" s="192"/>
      <c r="H418" s="192"/>
      <c r="I418" s="192"/>
      <c r="J418" s="192"/>
      <c r="K418" s="192"/>
      <c r="L418" s="192"/>
      <c r="M418" s="192"/>
      <c r="O418" s="192"/>
      <c r="P418" s="192"/>
      <c r="Q418" s="204"/>
    </row>
    <row r="419" spans="6:17" s="203" customFormat="1">
      <c r="F419" s="192"/>
      <c r="G419" s="192"/>
      <c r="H419" s="192"/>
      <c r="I419" s="192"/>
      <c r="J419" s="192"/>
      <c r="K419" s="192"/>
      <c r="L419" s="192"/>
      <c r="M419" s="192"/>
      <c r="O419" s="192"/>
      <c r="P419" s="192"/>
      <c r="Q419" s="204"/>
    </row>
    <row r="420" spans="6:17" s="203" customFormat="1">
      <c r="F420" s="192"/>
      <c r="G420" s="192"/>
      <c r="H420" s="192"/>
      <c r="I420" s="192"/>
      <c r="J420" s="192"/>
      <c r="K420" s="192"/>
      <c r="L420" s="192"/>
      <c r="M420" s="192"/>
      <c r="O420" s="192"/>
      <c r="P420" s="192"/>
      <c r="Q420" s="204"/>
    </row>
    <row r="421" spans="6:17" s="203" customFormat="1">
      <c r="F421" s="192"/>
      <c r="G421" s="192"/>
      <c r="H421" s="192"/>
      <c r="I421" s="192"/>
      <c r="J421" s="192"/>
      <c r="K421" s="192"/>
      <c r="L421" s="192"/>
      <c r="M421" s="192"/>
      <c r="O421" s="192"/>
      <c r="P421" s="192"/>
      <c r="Q421" s="204"/>
    </row>
    <row r="422" spans="6:17" s="203" customFormat="1">
      <c r="F422" s="192"/>
      <c r="G422" s="192"/>
      <c r="H422" s="192"/>
      <c r="I422" s="192"/>
      <c r="J422" s="192"/>
      <c r="K422" s="192"/>
      <c r="L422" s="192"/>
      <c r="M422" s="192"/>
      <c r="O422" s="192"/>
      <c r="P422" s="192"/>
      <c r="Q422" s="204"/>
    </row>
    <row r="423" spans="6:17" s="203" customFormat="1">
      <c r="F423" s="192"/>
      <c r="G423" s="192"/>
      <c r="H423" s="192"/>
      <c r="I423" s="192"/>
      <c r="J423" s="192"/>
      <c r="K423" s="192"/>
      <c r="L423" s="192"/>
      <c r="M423" s="192"/>
      <c r="O423" s="192"/>
      <c r="P423" s="192"/>
      <c r="Q423" s="204"/>
    </row>
    <row r="424" spans="6:17" s="203" customFormat="1">
      <c r="F424" s="192"/>
      <c r="G424" s="192"/>
      <c r="H424" s="192"/>
      <c r="I424" s="192"/>
      <c r="J424" s="192"/>
      <c r="K424" s="192"/>
      <c r="L424" s="192"/>
      <c r="M424" s="192"/>
      <c r="O424" s="192"/>
      <c r="P424" s="192"/>
      <c r="Q424" s="204"/>
    </row>
    <row r="425" spans="6:17" s="203" customFormat="1">
      <c r="F425" s="192"/>
      <c r="G425" s="192"/>
      <c r="H425" s="192"/>
      <c r="I425" s="192"/>
      <c r="J425" s="192"/>
      <c r="K425" s="192"/>
      <c r="L425" s="192"/>
      <c r="M425" s="192"/>
      <c r="O425" s="192"/>
      <c r="P425" s="192"/>
      <c r="Q425" s="204"/>
    </row>
    <row r="426" spans="6:17" s="203" customFormat="1">
      <c r="F426" s="192"/>
      <c r="G426" s="192"/>
      <c r="H426" s="192"/>
      <c r="I426" s="192"/>
      <c r="J426" s="192"/>
      <c r="K426" s="192"/>
      <c r="L426" s="192"/>
      <c r="M426" s="192"/>
      <c r="O426" s="192"/>
      <c r="P426" s="192"/>
      <c r="Q426" s="204"/>
    </row>
    <row r="427" spans="6:17" s="203" customFormat="1">
      <c r="F427" s="192"/>
      <c r="G427" s="192"/>
      <c r="H427" s="192"/>
      <c r="I427" s="192"/>
      <c r="J427" s="192"/>
      <c r="K427" s="192"/>
      <c r="L427" s="192"/>
      <c r="M427" s="192"/>
      <c r="O427" s="192"/>
      <c r="P427" s="192"/>
      <c r="Q427" s="204"/>
    </row>
    <row r="428" spans="6:17" s="203" customFormat="1">
      <c r="F428" s="192"/>
      <c r="G428" s="192"/>
      <c r="H428" s="192"/>
      <c r="I428" s="192"/>
      <c r="J428" s="192"/>
      <c r="K428" s="192"/>
      <c r="L428" s="192"/>
      <c r="M428" s="192"/>
      <c r="O428" s="192"/>
      <c r="P428" s="192"/>
      <c r="Q428" s="204"/>
    </row>
    <row r="429" spans="6:17" s="203" customFormat="1">
      <c r="F429" s="192"/>
      <c r="G429" s="192"/>
      <c r="H429" s="192"/>
      <c r="I429" s="192"/>
      <c r="J429" s="192"/>
      <c r="K429" s="192"/>
      <c r="L429" s="192"/>
      <c r="M429" s="192"/>
      <c r="O429" s="192"/>
      <c r="P429" s="192"/>
      <c r="Q429" s="204"/>
    </row>
    <row r="430" spans="6:17" s="203" customFormat="1">
      <c r="F430" s="192"/>
      <c r="G430" s="192"/>
      <c r="H430" s="192"/>
      <c r="I430" s="192"/>
      <c r="J430" s="192"/>
      <c r="K430" s="192"/>
      <c r="L430" s="192"/>
      <c r="M430" s="192"/>
      <c r="O430" s="192"/>
      <c r="P430" s="192"/>
      <c r="Q430" s="204"/>
    </row>
    <row r="431" spans="6:17" s="203" customFormat="1">
      <c r="F431" s="192"/>
      <c r="G431" s="192"/>
      <c r="H431" s="192"/>
      <c r="I431" s="192"/>
      <c r="J431" s="192"/>
      <c r="K431" s="192"/>
      <c r="L431" s="192"/>
      <c r="M431" s="192"/>
      <c r="O431" s="192"/>
      <c r="P431" s="192"/>
      <c r="Q431" s="204"/>
    </row>
    <row r="432" spans="6:17" s="203" customFormat="1">
      <c r="F432" s="192"/>
      <c r="G432" s="192"/>
      <c r="H432" s="192"/>
      <c r="I432" s="192"/>
      <c r="J432" s="192"/>
      <c r="K432" s="192"/>
      <c r="L432" s="192"/>
      <c r="M432" s="192"/>
      <c r="O432" s="192"/>
      <c r="P432" s="192"/>
      <c r="Q432" s="204"/>
    </row>
    <row r="433" spans="6:17" s="203" customFormat="1">
      <c r="F433" s="192"/>
      <c r="G433" s="192"/>
      <c r="H433" s="192"/>
      <c r="I433" s="192"/>
      <c r="J433" s="192"/>
      <c r="K433" s="192"/>
      <c r="L433" s="192"/>
      <c r="M433" s="192"/>
      <c r="O433" s="192"/>
      <c r="P433" s="192"/>
      <c r="Q433" s="204"/>
    </row>
    <row r="434" spans="6:17" s="203" customFormat="1">
      <c r="F434" s="192"/>
      <c r="G434" s="192"/>
      <c r="H434" s="192"/>
      <c r="I434" s="192"/>
      <c r="J434" s="192"/>
      <c r="K434" s="192"/>
      <c r="L434" s="192"/>
      <c r="M434" s="192"/>
      <c r="O434" s="192"/>
      <c r="P434" s="192"/>
      <c r="Q434" s="204"/>
    </row>
    <row r="435" spans="6:17" s="203" customFormat="1">
      <c r="F435" s="192"/>
      <c r="G435" s="192"/>
      <c r="H435" s="192"/>
      <c r="I435" s="192"/>
      <c r="J435" s="192"/>
      <c r="K435" s="192"/>
      <c r="L435" s="192"/>
      <c r="M435" s="192"/>
      <c r="O435" s="192"/>
      <c r="P435" s="192"/>
      <c r="Q435" s="204"/>
    </row>
    <row r="436" spans="6:17" s="203" customFormat="1">
      <c r="F436" s="192"/>
      <c r="G436" s="192"/>
      <c r="H436" s="192"/>
      <c r="I436" s="192"/>
      <c r="J436" s="192"/>
      <c r="K436" s="192"/>
      <c r="L436" s="192"/>
      <c r="M436" s="192"/>
      <c r="O436" s="192"/>
      <c r="P436" s="192"/>
      <c r="Q436" s="204"/>
    </row>
    <row r="437" spans="6:17" s="203" customFormat="1">
      <c r="F437" s="192"/>
      <c r="G437" s="192"/>
      <c r="H437" s="192"/>
      <c r="I437" s="192"/>
      <c r="J437" s="192"/>
      <c r="K437" s="192"/>
      <c r="L437" s="192"/>
      <c r="M437" s="192"/>
      <c r="O437" s="192"/>
      <c r="P437" s="192"/>
      <c r="Q437" s="204"/>
    </row>
    <row r="438" spans="6:17" s="203" customFormat="1">
      <c r="F438" s="192"/>
      <c r="G438" s="192"/>
      <c r="H438" s="192"/>
      <c r="I438" s="192"/>
      <c r="J438" s="192"/>
      <c r="K438" s="192"/>
      <c r="L438" s="192"/>
      <c r="M438" s="192"/>
      <c r="O438" s="192"/>
      <c r="P438" s="192"/>
      <c r="Q438" s="204"/>
    </row>
    <row r="439" spans="6:17" s="203" customFormat="1">
      <c r="F439" s="192"/>
      <c r="G439" s="192"/>
      <c r="H439" s="192"/>
      <c r="I439" s="192"/>
      <c r="J439" s="192"/>
      <c r="K439" s="192"/>
      <c r="L439" s="192"/>
      <c r="M439" s="192"/>
      <c r="O439" s="192"/>
      <c r="P439" s="192"/>
      <c r="Q439" s="204"/>
    </row>
    <row r="440" spans="6:17" s="203" customFormat="1">
      <c r="F440" s="192"/>
      <c r="G440" s="192"/>
      <c r="H440" s="192"/>
      <c r="I440" s="192"/>
      <c r="J440" s="192"/>
      <c r="K440" s="192"/>
      <c r="L440" s="192"/>
      <c r="M440" s="192"/>
      <c r="O440" s="192"/>
      <c r="P440" s="192"/>
      <c r="Q440" s="204"/>
    </row>
    <row r="441" spans="6:17" s="203" customFormat="1">
      <c r="F441" s="192"/>
      <c r="G441" s="192"/>
      <c r="H441" s="192"/>
      <c r="I441" s="192"/>
      <c r="J441" s="192"/>
      <c r="K441" s="192"/>
      <c r="L441" s="192"/>
      <c r="M441" s="192"/>
      <c r="O441" s="192"/>
      <c r="P441" s="192"/>
      <c r="Q441" s="204"/>
    </row>
    <row r="442" spans="6:17" s="203" customFormat="1">
      <c r="F442" s="192"/>
      <c r="G442" s="192"/>
      <c r="H442" s="192"/>
      <c r="I442" s="192"/>
      <c r="J442" s="192"/>
      <c r="K442" s="192"/>
      <c r="L442" s="192"/>
      <c r="M442" s="192"/>
      <c r="O442" s="192"/>
      <c r="P442" s="192"/>
      <c r="Q442" s="204"/>
    </row>
    <row r="443" spans="6:17" s="203" customFormat="1">
      <c r="F443" s="192"/>
      <c r="G443" s="192"/>
      <c r="H443" s="192"/>
      <c r="I443" s="192"/>
      <c r="J443" s="192"/>
      <c r="K443" s="192"/>
      <c r="L443" s="192"/>
      <c r="M443" s="192"/>
      <c r="O443" s="192"/>
      <c r="P443" s="192"/>
      <c r="Q443" s="204"/>
    </row>
    <row r="444" spans="6:17" s="203" customFormat="1">
      <c r="F444" s="192"/>
      <c r="G444" s="192"/>
      <c r="H444" s="192"/>
      <c r="I444" s="192"/>
      <c r="J444" s="192"/>
      <c r="K444" s="192"/>
      <c r="L444" s="192"/>
      <c r="M444" s="192"/>
      <c r="O444" s="192"/>
      <c r="P444" s="192"/>
      <c r="Q444" s="204"/>
    </row>
    <row r="445" spans="6:17" s="203" customFormat="1">
      <c r="F445" s="192"/>
      <c r="G445" s="192"/>
      <c r="H445" s="192"/>
      <c r="I445" s="192"/>
      <c r="J445" s="192"/>
      <c r="K445" s="192"/>
      <c r="L445" s="192"/>
      <c r="M445" s="192"/>
      <c r="O445" s="192"/>
      <c r="P445" s="192"/>
      <c r="Q445" s="204"/>
    </row>
    <row r="446" spans="6:17" s="203" customFormat="1">
      <c r="F446" s="192"/>
      <c r="G446" s="192"/>
      <c r="H446" s="192"/>
      <c r="I446" s="192"/>
      <c r="J446" s="192"/>
      <c r="K446" s="192"/>
      <c r="L446" s="192"/>
      <c r="M446" s="192"/>
      <c r="O446" s="192"/>
      <c r="P446" s="192"/>
      <c r="Q446" s="204"/>
    </row>
    <row r="447" spans="6:17" s="203" customFormat="1">
      <c r="F447" s="192"/>
      <c r="G447" s="192"/>
      <c r="H447" s="192"/>
      <c r="I447" s="192"/>
      <c r="J447" s="192"/>
      <c r="K447" s="192"/>
      <c r="L447" s="192"/>
      <c r="M447" s="192"/>
      <c r="O447" s="192"/>
      <c r="P447" s="192"/>
      <c r="Q447" s="204"/>
    </row>
    <row r="448" spans="6:17" s="203" customFormat="1">
      <c r="F448" s="192"/>
      <c r="G448" s="192"/>
      <c r="H448" s="192"/>
      <c r="I448" s="192"/>
      <c r="J448" s="192"/>
      <c r="K448" s="192"/>
      <c r="L448" s="192"/>
      <c r="M448" s="192"/>
      <c r="O448" s="192"/>
      <c r="P448" s="192"/>
      <c r="Q448" s="204"/>
    </row>
    <row r="449" spans="6:17" s="203" customFormat="1">
      <c r="F449" s="192"/>
      <c r="G449" s="192"/>
      <c r="H449" s="192"/>
      <c r="I449" s="192"/>
      <c r="J449" s="192"/>
      <c r="K449" s="192"/>
      <c r="L449" s="192"/>
      <c r="M449" s="192"/>
      <c r="O449" s="192"/>
      <c r="P449" s="192"/>
      <c r="Q449" s="204"/>
    </row>
    <row r="450" spans="6:17" s="203" customFormat="1">
      <c r="F450" s="192"/>
      <c r="G450" s="192"/>
      <c r="H450" s="192"/>
      <c r="I450" s="192"/>
      <c r="J450" s="192"/>
      <c r="K450" s="192"/>
      <c r="L450" s="192"/>
      <c r="M450" s="192"/>
      <c r="O450" s="192"/>
      <c r="P450" s="192"/>
      <c r="Q450" s="204"/>
    </row>
    <row r="451" spans="6:17" s="203" customFormat="1">
      <c r="F451" s="192"/>
      <c r="G451" s="192"/>
      <c r="H451" s="192"/>
      <c r="I451" s="192"/>
      <c r="J451" s="192"/>
      <c r="K451" s="192"/>
      <c r="L451" s="192"/>
      <c r="M451" s="192"/>
      <c r="O451" s="192"/>
      <c r="P451" s="192"/>
      <c r="Q451" s="204"/>
    </row>
    <row r="452" spans="6:17" s="203" customFormat="1">
      <c r="F452" s="192"/>
      <c r="G452" s="192"/>
      <c r="H452" s="192"/>
      <c r="I452" s="192"/>
      <c r="J452" s="192"/>
      <c r="K452" s="192"/>
      <c r="L452" s="192"/>
      <c r="M452" s="192"/>
      <c r="O452" s="192"/>
      <c r="P452" s="192"/>
      <c r="Q452" s="204"/>
    </row>
    <row r="453" spans="6:17" s="203" customFormat="1">
      <c r="F453" s="192"/>
      <c r="G453" s="192"/>
      <c r="H453" s="192"/>
      <c r="I453" s="192"/>
      <c r="J453" s="192"/>
      <c r="K453" s="192"/>
      <c r="L453" s="192"/>
      <c r="M453" s="192"/>
      <c r="O453" s="192"/>
      <c r="P453" s="192"/>
      <c r="Q453" s="204"/>
    </row>
    <row r="454" spans="6:17" s="203" customFormat="1">
      <c r="F454" s="192"/>
      <c r="G454" s="192"/>
      <c r="H454" s="192"/>
      <c r="I454" s="192"/>
      <c r="J454" s="192"/>
      <c r="K454" s="192"/>
      <c r="L454" s="192"/>
      <c r="M454" s="192"/>
      <c r="O454" s="192"/>
      <c r="P454" s="192"/>
      <c r="Q454" s="204"/>
    </row>
    <row r="455" spans="6:17" s="203" customFormat="1">
      <c r="F455" s="192"/>
      <c r="G455" s="192"/>
      <c r="H455" s="192"/>
      <c r="I455" s="192"/>
      <c r="J455" s="192"/>
      <c r="K455" s="192"/>
      <c r="L455" s="192"/>
      <c r="M455" s="192"/>
      <c r="O455" s="192"/>
      <c r="P455" s="192"/>
      <c r="Q455" s="204"/>
    </row>
    <row r="456" spans="6:17" s="203" customFormat="1">
      <c r="F456" s="192"/>
      <c r="G456" s="192"/>
      <c r="H456" s="192"/>
      <c r="I456" s="192"/>
      <c r="J456" s="192"/>
      <c r="K456" s="192"/>
      <c r="L456" s="192"/>
      <c r="M456" s="192"/>
      <c r="O456" s="192"/>
      <c r="P456" s="192"/>
      <c r="Q456" s="204"/>
    </row>
    <row r="457" spans="6:17" s="203" customFormat="1">
      <c r="F457" s="192"/>
      <c r="G457" s="192"/>
      <c r="H457" s="192"/>
      <c r="I457" s="192"/>
      <c r="J457" s="192"/>
      <c r="K457" s="192"/>
      <c r="L457" s="192"/>
      <c r="M457" s="192"/>
      <c r="O457" s="192"/>
      <c r="P457" s="192"/>
      <c r="Q457" s="204"/>
    </row>
    <row r="458" spans="6:17" s="203" customFormat="1">
      <c r="F458" s="192"/>
      <c r="G458" s="192"/>
      <c r="H458" s="192"/>
      <c r="I458" s="192"/>
      <c r="J458" s="192"/>
      <c r="K458" s="192"/>
      <c r="L458" s="192"/>
      <c r="M458" s="192"/>
      <c r="O458" s="192"/>
      <c r="P458" s="192"/>
      <c r="Q458" s="204"/>
    </row>
    <row r="459" spans="6:17" s="203" customFormat="1">
      <c r="F459" s="192"/>
      <c r="G459" s="192"/>
      <c r="H459" s="192"/>
      <c r="I459" s="192"/>
      <c r="J459" s="192"/>
      <c r="K459" s="192"/>
      <c r="L459" s="192"/>
      <c r="M459" s="192"/>
      <c r="O459" s="192"/>
      <c r="P459" s="192"/>
      <c r="Q459" s="204"/>
    </row>
    <row r="460" spans="6:17" s="203" customFormat="1">
      <c r="F460" s="192"/>
      <c r="G460" s="192"/>
      <c r="H460" s="192"/>
      <c r="I460" s="192"/>
      <c r="J460" s="192"/>
      <c r="K460" s="192"/>
      <c r="L460" s="192"/>
      <c r="M460" s="192"/>
      <c r="O460" s="192"/>
      <c r="P460" s="192"/>
      <c r="Q460" s="204"/>
    </row>
    <row r="461" spans="6:17" s="203" customFormat="1">
      <c r="F461" s="192"/>
      <c r="G461" s="192"/>
      <c r="H461" s="192"/>
      <c r="I461" s="192"/>
      <c r="J461" s="192"/>
      <c r="K461" s="192"/>
      <c r="L461" s="192"/>
      <c r="M461" s="192"/>
      <c r="O461" s="192"/>
      <c r="P461" s="192"/>
      <c r="Q461" s="204"/>
    </row>
    <row r="462" spans="6:17" s="203" customFormat="1">
      <c r="F462" s="192"/>
      <c r="G462" s="192"/>
      <c r="H462" s="192"/>
      <c r="I462" s="192"/>
      <c r="J462" s="192"/>
      <c r="K462" s="192"/>
      <c r="L462" s="192"/>
      <c r="M462" s="192"/>
      <c r="O462" s="192"/>
      <c r="P462" s="192"/>
      <c r="Q462" s="204"/>
    </row>
    <row r="463" spans="6:17" s="203" customFormat="1">
      <c r="F463" s="192"/>
      <c r="G463" s="192"/>
      <c r="H463" s="192"/>
      <c r="I463" s="192"/>
      <c r="J463" s="192"/>
      <c r="K463" s="192"/>
      <c r="L463" s="192"/>
      <c r="M463" s="192"/>
      <c r="O463" s="192"/>
      <c r="P463" s="192"/>
      <c r="Q463" s="204"/>
    </row>
    <row r="464" spans="6:17" s="203" customFormat="1">
      <c r="F464" s="192"/>
      <c r="G464" s="192"/>
      <c r="H464" s="192"/>
      <c r="I464" s="192"/>
      <c r="J464" s="192"/>
      <c r="K464" s="192"/>
      <c r="L464" s="192"/>
      <c r="M464" s="192"/>
      <c r="O464" s="192"/>
      <c r="P464" s="192"/>
      <c r="Q464" s="204"/>
    </row>
    <row r="465" spans="6:17" s="203" customFormat="1">
      <c r="F465" s="192"/>
      <c r="G465" s="192"/>
      <c r="H465" s="192"/>
      <c r="I465" s="192"/>
      <c r="J465" s="192"/>
      <c r="K465" s="192"/>
      <c r="L465" s="192"/>
      <c r="M465" s="192"/>
      <c r="O465" s="192"/>
      <c r="P465" s="192"/>
      <c r="Q465" s="204"/>
    </row>
    <row r="466" spans="6:17" s="203" customFormat="1">
      <c r="F466" s="192"/>
      <c r="G466" s="192"/>
      <c r="H466" s="192"/>
      <c r="I466" s="192"/>
      <c r="J466" s="192"/>
      <c r="K466" s="192"/>
      <c r="L466" s="192"/>
      <c r="M466" s="192"/>
      <c r="O466" s="192"/>
      <c r="P466" s="192"/>
      <c r="Q466" s="204"/>
    </row>
    <row r="467" spans="6:17" s="203" customFormat="1">
      <c r="F467" s="192"/>
      <c r="G467" s="192"/>
      <c r="H467" s="192"/>
      <c r="I467" s="192"/>
      <c r="J467" s="192"/>
      <c r="K467" s="192"/>
      <c r="L467" s="192"/>
      <c r="M467" s="192"/>
      <c r="O467" s="192"/>
      <c r="P467" s="192"/>
      <c r="Q467" s="204"/>
    </row>
    <row r="468" spans="6:17" s="203" customFormat="1">
      <c r="F468" s="192"/>
      <c r="G468" s="192"/>
      <c r="H468" s="192"/>
      <c r="I468" s="192"/>
      <c r="J468" s="192"/>
      <c r="K468" s="192"/>
      <c r="L468" s="192"/>
      <c r="M468" s="192"/>
      <c r="O468" s="192"/>
      <c r="P468" s="192"/>
      <c r="Q468" s="204"/>
    </row>
    <row r="469" spans="6:17" s="203" customFormat="1">
      <c r="F469" s="192"/>
      <c r="G469" s="192"/>
      <c r="H469" s="192"/>
      <c r="I469" s="192"/>
      <c r="J469" s="192"/>
      <c r="K469" s="192"/>
      <c r="L469" s="192"/>
      <c r="M469" s="192"/>
      <c r="O469" s="192"/>
      <c r="P469" s="192"/>
      <c r="Q469" s="204"/>
    </row>
    <row r="470" spans="6:17" s="203" customFormat="1">
      <c r="F470" s="192"/>
      <c r="G470" s="192"/>
      <c r="H470" s="192"/>
      <c r="I470" s="192"/>
      <c r="J470" s="192"/>
      <c r="K470" s="192"/>
      <c r="L470" s="192"/>
      <c r="M470" s="192"/>
      <c r="O470" s="192"/>
      <c r="P470" s="192"/>
      <c r="Q470" s="204"/>
    </row>
    <row r="471" spans="6:17" s="203" customFormat="1">
      <c r="F471" s="192"/>
      <c r="G471" s="192"/>
      <c r="H471" s="192"/>
      <c r="I471" s="192"/>
      <c r="J471" s="192"/>
      <c r="K471" s="192"/>
      <c r="L471" s="192"/>
      <c r="M471" s="192"/>
      <c r="O471" s="192"/>
      <c r="P471" s="192"/>
      <c r="Q471" s="204"/>
    </row>
    <row r="472" spans="6:17" s="203" customFormat="1">
      <c r="F472" s="192"/>
      <c r="G472" s="192"/>
      <c r="H472" s="192"/>
      <c r="I472" s="192"/>
      <c r="J472" s="192"/>
      <c r="K472" s="192"/>
      <c r="L472" s="192"/>
      <c r="M472" s="192"/>
      <c r="O472" s="192"/>
      <c r="P472" s="192"/>
      <c r="Q472" s="204"/>
    </row>
    <row r="473" spans="6:17" s="203" customFormat="1">
      <c r="F473" s="192"/>
      <c r="G473" s="192"/>
      <c r="H473" s="192"/>
      <c r="I473" s="192"/>
      <c r="J473" s="192"/>
      <c r="K473" s="192"/>
      <c r="L473" s="192"/>
      <c r="M473" s="192"/>
      <c r="O473" s="192"/>
      <c r="P473" s="192"/>
      <c r="Q473" s="204"/>
    </row>
    <row r="474" spans="6:17" s="203" customFormat="1">
      <c r="F474" s="192"/>
      <c r="G474" s="192"/>
      <c r="H474" s="192"/>
      <c r="I474" s="192"/>
      <c r="J474" s="192"/>
      <c r="K474" s="192"/>
      <c r="L474" s="192"/>
      <c r="M474" s="192"/>
      <c r="O474" s="192"/>
      <c r="P474" s="192"/>
      <c r="Q474" s="204"/>
    </row>
    <row r="475" spans="6:17" s="203" customFormat="1">
      <c r="F475" s="192"/>
      <c r="G475" s="192"/>
      <c r="H475" s="192"/>
      <c r="I475" s="192"/>
      <c r="J475" s="192"/>
      <c r="K475" s="192"/>
      <c r="L475" s="192"/>
      <c r="M475" s="192"/>
      <c r="O475" s="192"/>
      <c r="P475" s="192"/>
      <c r="Q475" s="204"/>
    </row>
    <row r="476" spans="6:17" s="203" customFormat="1">
      <c r="F476" s="192"/>
      <c r="G476" s="192"/>
      <c r="H476" s="192"/>
      <c r="I476" s="192"/>
      <c r="J476" s="192"/>
      <c r="K476" s="192"/>
      <c r="L476" s="192"/>
      <c r="M476" s="192"/>
      <c r="O476" s="192"/>
      <c r="P476" s="192"/>
      <c r="Q476" s="204"/>
    </row>
    <row r="477" spans="6:17" s="203" customFormat="1">
      <c r="F477" s="192"/>
      <c r="G477" s="192"/>
      <c r="H477" s="192"/>
      <c r="I477" s="192"/>
      <c r="J477" s="192"/>
      <c r="K477" s="192"/>
      <c r="L477" s="192"/>
      <c r="M477" s="192"/>
      <c r="O477" s="192"/>
      <c r="P477" s="192"/>
      <c r="Q477" s="204"/>
    </row>
    <row r="478" spans="6:17" s="203" customFormat="1">
      <c r="F478" s="192"/>
      <c r="G478" s="192"/>
      <c r="H478" s="192"/>
      <c r="I478" s="192"/>
      <c r="J478" s="192"/>
      <c r="K478" s="192"/>
      <c r="L478" s="192"/>
      <c r="M478" s="192"/>
      <c r="O478" s="192"/>
      <c r="P478" s="192"/>
      <c r="Q478" s="204"/>
    </row>
    <row r="479" spans="6:17" s="203" customFormat="1">
      <c r="F479" s="192"/>
      <c r="G479" s="192"/>
      <c r="H479" s="192"/>
      <c r="I479" s="192"/>
      <c r="J479" s="192"/>
      <c r="K479" s="192"/>
      <c r="L479" s="192"/>
      <c r="M479" s="192"/>
      <c r="O479" s="192"/>
      <c r="P479" s="192"/>
      <c r="Q479" s="204"/>
    </row>
    <row r="480" spans="6:17" s="203" customFormat="1">
      <c r="F480" s="192"/>
      <c r="G480" s="192"/>
      <c r="H480" s="192"/>
      <c r="I480" s="192"/>
      <c r="J480" s="192"/>
      <c r="K480" s="192"/>
      <c r="L480" s="192"/>
      <c r="M480" s="192"/>
      <c r="O480" s="192"/>
      <c r="P480" s="192"/>
      <c r="Q480" s="204"/>
    </row>
    <row r="481" spans="6:17" s="203" customFormat="1">
      <c r="F481" s="192"/>
      <c r="G481" s="192"/>
      <c r="H481" s="192"/>
      <c r="I481" s="192"/>
      <c r="J481" s="192"/>
      <c r="K481" s="192"/>
      <c r="L481" s="192"/>
      <c r="M481" s="192"/>
      <c r="O481" s="192"/>
      <c r="P481" s="192"/>
      <c r="Q481" s="204"/>
    </row>
    <row r="482" spans="6:17" s="203" customFormat="1">
      <c r="F482" s="192"/>
      <c r="G482" s="192"/>
      <c r="H482" s="192"/>
      <c r="I482" s="192"/>
      <c r="J482" s="192"/>
      <c r="K482" s="192"/>
      <c r="L482" s="192"/>
      <c r="M482" s="192"/>
      <c r="O482" s="192"/>
      <c r="P482" s="192"/>
      <c r="Q482" s="204"/>
    </row>
    <row r="483" spans="6:17" s="203" customFormat="1">
      <c r="F483" s="192"/>
      <c r="G483" s="192"/>
      <c r="H483" s="192"/>
      <c r="I483" s="192"/>
      <c r="J483" s="192"/>
      <c r="K483" s="192"/>
      <c r="L483" s="192"/>
      <c r="M483" s="192"/>
      <c r="O483" s="192"/>
      <c r="P483" s="192"/>
      <c r="Q483" s="204"/>
    </row>
    <row r="484" spans="6:17" s="203" customFormat="1">
      <c r="F484" s="192"/>
      <c r="G484" s="192"/>
      <c r="H484" s="192"/>
      <c r="I484" s="192"/>
      <c r="J484" s="192"/>
      <c r="K484" s="192"/>
      <c r="L484" s="192"/>
      <c r="M484" s="192"/>
      <c r="O484" s="192"/>
      <c r="P484" s="192"/>
      <c r="Q484" s="204"/>
    </row>
    <row r="485" spans="6:17" s="203" customFormat="1">
      <c r="F485" s="192"/>
      <c r="G485" s="192"/>
      <c r="H485" s="192"/>
      <c r="I485" s="192"/>
      <c r="J485" s="192"/>
      <c r="K485" s="192"/>
      <c r="L485" s="192"/>
      <c r="M485" s="192"/>
      <c r="O485" s="192"/>
      <c r="P485" s="192"/>
      <c r="Q485" s="204"/>
    </row>
    <row r="486" spans="6:17" s="203" customFormat="1">
      <c r="F486" s="192"/>
      <c r="G486" s="192"/>
      <c r="H486" s="192"/>
      <c r="I486" s="192"/>
      <c r="J486" s="192"/>
      <c r="K486" s="192"/>
      <c r="L486" s="192"/>
      <c r="M486" s="192"/>
      <c r="O486" s="192"/>
      <c r="P486" s="192"/>
      <c r="Q486" s="204"/>
    </row>
    <row r="487" spans="6:17" s="203" customFormat="1">
      <c r="F487" s="192"/>
      <c r="G487" s="192"/>
      <c r="H487" s="192"/>
      <c r="I487" s="192"/>
      <c r="J487" s="192"/>
      <c r="K487" s="192"/>
      <c r="L487" s="192"/>
      <c r="M487" s="192"/>
      <c r="O487" s="192"/>
      <c r="P487" s="192"/>
      <c r="Q487" s="204"/>
    </row>
    <row r="488" spans="6:17" s="203" customFormat="1">
      <c r="F488" s="192"/>
      <c r="G488" s="192"/>
      <c r="H488" s="192"/>
      <c r="I488" s="192"/>
      <c r="J488" s="192"/>
      <c r="K488" s="192"/>
      <c r="L488" s="192"/>
      <c r="M488" s="192"/>
      <c r="O488" s="192"/>
      <c r="P488" s="192"/>
      <c r="Q488" s="204"/>
    </row>
    <row r="489" spans="6:17" s="203" customFormat="1">
      <c r="F489" s="192"/>
      <c r="G489" s="192"/>
      <c r="H489" s="192"/>
      <c r="I489" s="192"/>
      <c r="J489" s="192"/>
      <c r="K489" s="192"/>
      <c r="L489" s="192"/>
      <c r="M489" s="192"/>
      <c r="O489" s="192"/>
      <c r="P489" s="192"/>
      <c r="Q489" s="204"/>
    </row>
    <row r="490" spans="6:17" s="203" customFormat="1">
      <c r="F490" s="192"/>
      <c r="G490" s="192"/>
      <c r="H490" s="192"/>
      <c r="I490" s="192"/>
      <c r="J490" s="192"/>
      <c r="K490" s="192"/>
      <c r="L490" s="192"/>
      <c r="M490" s="192"/>
      <c r="O490" s="192"/>
      <c r="P490" s="192"/>
      <c r="Q490" s="204"/>
    </row>
    <row r="491" spans="6:17" s="203" customFormat="1">
      <c r="F491" s="192"/>
      <c r="G491" s="192"/>
      <c r="H491" s="192"/>
      <c r="I491" s="192"/>
      <c r="J491" s="192"/>
      <c r="K491" s="192"/>
      <c r="L491" s="192"/>
      <c r="M491" s="192"/>
      <c r="O491" s="192"/>
      <c r="P491" s="192"/>
      <c r="Q491" s="204"/>
    </row>
    <row r="492" spans="6:17" s="203" customFormat="1">
      <c r="F492" s="192"/>
      <c r="G492" s="192"/>
      <c r="H492" s="192"/>
      <c r="I492" s="192"/>
      <c r="J492" s="192"/>
      <c r="K492" s="192"/>
      <c r="L492" s="192"/>
      <c r="M492" s="192"/>
      <c r="O492" s="192"/>
      <c r="P492" s="192"/>
      <c r="Q492" s="204"/>
    </row>
    <row r="493" spans="6:17" s="203" customFormat="1">
      <c r="F493" s="192"/>
      <c r="G493" s="192"/>
      <c r="H493" s="192"/>
      <c r="I493" s="192"/>
      <c r="J493" s="192"/>
      <c r="K493" s="192"/>
      <c r="L493" s="192"/>
      <c r="M493" s="192"/>
      <c r="O493" s="192"/>
      <c r="P493" s="192"/>
      <c r="Q493" s="204"/>
    </row>
    <row r="494" spans="6:17" s="203" customFormat="1">
      <c r="F494" s="192"/>
      <c r="G494" s="192"/>
      <c r="H494" s="192"/>
      <c r="I494" s="192"/>
      <c r="J494" s="192"/>
      <c r="K494" s="192"/>
      <c r="L494" s="192"/>
      <c r="M494" s="192"/>
      <c r="O494" s="192"/>
      <c r="P494" s="192"/>
      <c r="Q494" s="204"/>
    </row>
    <row r="495" spans="6:17" s="203" customFormat="1">
      <c r="F495" s="192"/>
      <c r="G495" s="192"/>
      <c r="H495" s="192"/>
      <c r="I495" s="192"/>
      <c r="J495" s="192"/>
      <c r="K495" s="192"/>
      <c r="L495" s="192"/>
      <c r="M495" s="192"/>
      <c r="O495" s="192"/>
      <c r="P495" s="192"/>
      <c r="Q495" s="204"/>
    </row>
    <row r="496" spans="6:17" s="203" customFormat="1">
      <c r="F496" s="192"/>
      <c r="G496" s="192"/>
      <c r="H496" s="192"/>
      <c r="I496" s="192"/>
      <c r="J496" s="192"/>
      <c r="K496" s="192"/>
      <c r="L496" s="192"/>
      <c r="M496" s="192"/>
      <c r="O496" s="192"/>
      <c r="P496" s="192"/>
      <c r="Q496" s="204"/>
    </row>
    <row r="497" spans="6:17" s="203" customFormat="1">
      <c r="F497" s="192"/>
      <c r="G497" s="192"/>
      <c r="H497" s="192"/>
      <c r="I497" s="192"/>
      <c r="J497" s="192"/>
      <c r="K497" s="192"/>
      <c r="L497" s="192"/>
      <c r="M497" s="192"/>
      <c r="O497" s="192"/>
      <c r="P497" s="192"/>
      <c r="Q497" s="204"/>
    </row>
    <row r="498" spans="6:17" s="203" customFormat="1">
      <c r="F498" s="192"/>
      <c r="G498" s="192"/>
      <c r="H498" s="192"/>
      <c r="I498" s="192"/>
      <c r="J498" s="192"/>
      <c r="K498" s="192"/>
      <c r="L498" s="192"/>
      <c r="M498" s="192"/>
      <c r="O498" s="192"/>
      <c r="P498" s="192"/>
      <c r="Q498" s="204"/>
    </row>
    <row r="499" spans="6:17" s="203" customFormat="1">
      <c r="F499" s="192"/>
      <c r="G499" s="192"/>
      <c r="H499" s="192"/>
      <c r="I499" s="192"/>
      <c r="J499" s="192"/>
      <c r="K499" s="192"/>
      <c r="L499" s="192"/>
      <c r="M499" s="192"/>
      <c r="O499" s="192"/>
      <c r="P499" s="192"/>
      <c r="Q499" s="204"/>
    </row>
    <row r="500" spans="6:17" s="203" customFormat="1">
      <c r="F500" s="192"/>
      <c r="G500" s="192"/>
      <c r="H500" s="192"/>
      <c r="I500" s="192"/>
      <c r="J500" s="192"/>
      <c r="K500" s="192"/>
      <c r="L500" s="192"/>
      <c r="M500" s="192"/>
      <c r="O500" s="192"/>
      <c r="P500" s="192"/>
      <c r="Q500" s="204"/>
    </row>
    <row r="501" spans="6:17" s="203" customFormat="1">
      <c r="F501" s="192"/>
      <c r="G501" s="192"/>
      <c r="H501" s="192"/>
      <c r="I501" s="192"/>
      <c r="J501" s="192"/>
      <c r="K501" s="192"/>
      <c r="L501" s="192"/>
      <c r="M501" s="192"/>
      <c r="O501" s="192"/>
      <c r="P501" s="192"/>
      <c r="Q501" s="204"/>
    </row>
    <row r="502" spans="6:17" s="203" customFormat="1">
      <c r="F502" s="192"/>
      <c r="G502" s="192"/>
      <c r="H502" s="192"/>
      <c r="I502" s="192"/>
      <c r="J502" s="192"/>
      <c r="K502" s="192"/>
      <c r="L502" s="192"/>
      <c r="M502" s="192"/>
      <c r="O502" s="192"/>
      <c r="P502" s="192"/>
      <c r="Q502" s="204"/>
    </row>
    <row r="503" spans="6:17" s="203" customFormat="1">
      <c r="F503" s="192"/>
      <c r="G503" s="192"/>
      <c r="H503" s="192"/>
      <c r="I503" s="192"/>
      <c r="J503" s="192"/>
      <c r="K503" s="192"/>
      <c r="L503" s="192"/>
      <c r="M503" s="192"/>
      <c r="O503" s="192"/>
      <c r="P503" s="192"/>
      <c r="Q503" s="204"/>
    </row>
    <row r="504" spans="6:17" s="203" customFormat="1">
      <c r="F504" s="192"/>
      <c r="G504" s="192"/>
      <c r="H504" s="192"/>
      <c r="I504" s="192"/>
      <c r="J504" s="192"/>
      <c r="K504" s="192"/>
      <c r="L504" s="192"/>
      <c r="M504" s="192"/>
      <c r="O504" s="192"/>
      <c r="P504" s="192"/>
      <c r="Q504" s="204"/>
    </row>
    <row r="505" spans="6:17" s="203" customFormat="1">
      <c r="F505" s="192"/>
      <c r="G505" s="192"/>
      <c r="H505" s="192"/>
      <c r="I505" s="192"/>
      <c r="J505" s="192"/>
      <c r="K505" s="192"/>
      <c r="L505" s="192"/>
      <c r="M505" s="192"/>
      <c r="O505" s="192"/>
      <c r="P505" s="192"/>
      <c r="Q505" s="204"/>
    </row>
    <row r="506" spans="6:17" s="203" customFormat="1">
      <c r="F506" s="192"/>
      <c r="G506" s="192"/>
      <c r="H506" s="192"/>
      <c r="I506" s="192"/>
      <c r="J506" s="192"/>
      <c r="K506" s="192"/>
      <c r="L506" s="192"/>
      <c r="M506" s="192"/>
      <c r="O506" s="192"/>
      <c r="P506" s="192"/>
      <c r="Q506" s="204"/>
    </row>
    <row r="507" spans="6:17" s="203" customFormat="1">
      <c r="F507" s="192"/>
      <c r="G507" s="192"/>
      <c r="H507" s="192"/>
      <c r="I507" s="192"/>
      <c r="J507" s="192"/>
      <c r="K507" s="192"/>
      <c r="L507" s="192"/>
      <c r="M507" s="192"/>
      <c r="O507" s="192"/>
      <c r="P507" s="192"/>
      <c r="Q507" s="204"/>
    </row>
    <row r="508" spans="6:17" s="203" customFormat="1">
      <c r="F508" s="192"/>
      <c r="G508" s="192"/>
      <c r="H508" s="192"/>
      <c r="I508" s="192"/>
      <c r="J508" s="192"/>
      <c r="K508" s="192"/>
      <c r="L508" s="192"/>
      <c r="M508" s="192"/>
      <c r="O508" s="192"/>
      <c r="P508" s="192"/>
      <c r="Q508" s="204"/>
    </row>
    <row r="509" spans="6:17" s="203" customFormat="1">
      <c r="F509" s="192"/>
      <c r="G509" s="192"/>
      <c r="H509" s="192"/>
      <c r="I509" s="192"/>
      <c r="J509" s="192"/>
      <c r="K509" s="192"/>
      <c r="L509" s="192"/>
      <c r="M509" s="192"/>
      <c r="O509" s="192"/>
      <c r="P509" s="192"/>
      <c r="Q509" s="204"/>
    </row>
    <row r="510" spans="6:17" s="203" customFormat="1">
      <c r="F510" s="192"/>
      <c r="G510" s="192"/>
      <c r="H510" s="192"/>
      <c r="I510" s="192"/>
      <c r="J510" s="192"/>
      <c r="K510" s="192"/>
      <c r="L510" s="192"/>
      <c r="M510" s="192"/>
      <c r="O510" s="192"/>
      <c r="P510" s="192"/>
      <c r="Q510" s="204"/>
    </row>
    <row r="511" spans="6:17" s="203" customFormat="1">
      <c r="F511" s="192"/>
      <c r="G511" s="192"/>
      <c r="H511" s="192"/>
      <c r="I511" s="192"/>
      <c r="J511" s="192"/>
      <c r="K511" s="192"/>
      <c r="L511" s="192"/>
      <c r="M511" s="192"/>
      <c r="O511" s="192"/>
      <c r="P511" s="192"/>
      <c r="Q511" s="204"/>
    </row>
    <row r="512" spans="6:17" s="203" customFormat="1">
      <c r="F512" s="192"/>
      <c r="G512" s="192"/>
      <c r="H512" s="192"/>
      <c r="I512" s="192"/>
      <c r="J512" s="192"/>
      <c r="K512" s="192"/>
      <c r="L512" s="192"/>
      <c r="M512" s="192"/>
      <c r="O512" s="192"/>
      <c r="P512" s="192"/>
      <c r="Q512" s="204"/>
    </row>
    <row r="513" spans="6:17" s="203" customFormat="1">
      <c r="F513" s="192"/>
      <c r="G513" s="192"/>
      <c r="H513" s="192"/>
      <c r="I513" s="192"/>
      <c r="J513" s="192"/>
      <c r="K513" s="192"/>
      <c r="L513" s="192"/>
      <c r="M513" s="192"/>
      <c r="O513" s="192"/>
      <c r="P513" s="192"/>
      <c r="Q513" s="204"/>
    </row>
    <row r="514" spans="6:17" s="203" customFormat="1">
      <c r="F514" s="192"/>
      <c r="G514" s="192"/>
      <c r="H514" s="192"/>
      <c r="I514" s="192"/>
      <c r="J514" s="192"/>
      <c r="K514" s="192"/>
      <c r="L514" s="192"/>
      <c r="M514" s="192"/>
      <c r="O514" s="192"/>
      <c r="P514" s="192"/>
      <c r="Q514" s="204"/>
    </row>
    <row r="515" spans="6:17" s="203" customFormat="1">
      <c r="F515" s="192"/>
      <c r="G515" s="192"/>
      <c r="H515" s="192"/>
      <c r="I515" s="192"/>
      <c r="J515" s="192"/>
      <c r="K515" s="192"/>
      <c r="L515" s="192"/>
      <c r="M515" s="192"/>
      <c r="O515" s="192"/>
      <c r="P515" s="192"/>
      <c r="Q515" s="204"/>
    </row>
    <row r="516" spans="6:17" s="203" customFormat="1">
      <c r="F516" s="192"/>
      <c r="G516" s="192"/>
      <c r="H516" s="192"/>
      <c r="I516" s="192"/>
      <c r="J516" s="192"/>
      <c r="K516" s="192"/>
      <c r="L516" s="192"/>
      <c r="M516" s="192"/>
      <c r="O516" s="192"/>
      <c r="P516" s="192"/>
      <c r="Q516" s="204"/>
    </row>
    <row r="517" spans="6:17" s="203" customFormat="1">
      <c r="F517" s="192"/>
      <c r="G517" s="192"/>
      <c r="H517" s="192"/>
      <c r="I517" s="192"/>
      <c r="J517" s="192"/>
      <c r="K517" s="192"/>
      <c r="L517" s="192"/>
      <c r="M517" s="192"/>
      <c r="O517" s="192"/>
      <c r="P517" s="192"/>
      <c r="Q517" s="204"/>
    </row>
    <row r="518" spans="6:17" s="203" customFormat="1">
      <c r="F518" s="192"/>
      <c r="G518" s="192"/>
      <c r="H518" s="192"/>
      <c r="I518" s="192"/>
      <c r="J518" s="192"/>
      <c r="K518" s="192"/>
      <c r="L518" s="192"/>
      <c r="M518" s="192"/>
      <c r="O518" s="192"/>
      <c r="P518" s="192"/>
      <c r="Q518" s="204"/>
    </row>
    <row r="519" spans="6:17" s="203" customFormat="1">
      <c r="F519" s="192"/>
      <c r="G519" s="192"/>
      <c r="H519" s="192"/>
      <c r="I519" s="192"/>
      <c r="J519" s="192"/>
      <c r="K519" s="192"/>
      <c r="L519" s="192"/>
      <c r="M519" s="192"/>
      <c r="O519" s="192"/>
      <c r="P519" s="192"/>
      <c r="Q519" s="204"/>
    </row>
    <row r="520" spans="6:17" s="203" customFormat="1">
      <c r="F520" s="192"/>
      <c r="G520" s="192"/>
      <c r="H520" s="192"/>
      <c r="I520" s="192"/>
      <c r="J520" s="192"/>
      <c r="K520" s="192"/>
      <c r="L520" s="192"/>
      <c r="M520" s="192"/>
      <c r="O520" s="192"/>
      <c r="P520" s="192"/>
      <c r="Q520" s="204"/>
    </row>
    <row r="521" spans="6:17" s="203" customFormat="1">
      <c r="F521" s="192"/>
      <c r="G521" s="192"/>
      <c r="H521" s="192"/>
      <c r="I521" s="192"/>
      <c r="J521" s="192"/>
      <c r="K521" s="192"/>
      <c r="L521" s="192"/>
      <c r="M521" s="192"/>
      <c r="O521" s="192"/>
      <c r="P521" s="192"/>
      <c r="Q521" s="204"/>
    </row>
    <row r="522" spans="6:17" s="203" customFormat="1">
      <c r="F522" s="192"/>
      <c r="G522" s="192"/>
      <c r="H522" s="192"/>
      <c r="I522" s="192"/>
      <c r="J522" s="192"/>
      <c r="K522" s="192"/>
      <c r="L522" s="192"/>
      <c r="M522" s="192"/>
      <c r="O522" s="192"/>
      <c r="P522" s="192"/>
      <c r="Q522" s="204"/>
    </row>
    <row r="523" spans="6:17" s="203" customFormat="1">
      <c r="F523" s="192"/>
      <c r="G523" s="192"/>
      <c r="H523" s="192"/>
      <c r="I523" s="192"/>
      <c r="J523" s="192"/>
      <c r="K523" s="192"/>
      <c r="L523" s="192"/>
      <c r="M523" s="192"/>
      <c r="O523" s="192"/>
      <c r="P523" s="192"/>
      <c r="Q523" s="204"/>
    </row>
    <row r="524" spans="6:17" s="203" customFormat="1">
      <c r="F524" s="192"/>
      <c r="G524" s="192"/>
      <c r="H524" s="192"/>
      <c r="I524" s="192"/>
      <c r="J524" s="192"/>
      <c r="K524" s="192"/>
      <c r="L524" s="192"/>
      <c r="M524" s="192"/>
      <c r="O524" s="192"/>
      <c r="P524" s="192"/>
      <c r="Q524" s="204"/>
    </row>
    <row r="525" spans="6:17" s="203" customFormat="1">
      <c r="F525" s="192"/>
      <c r="G525" s="192"/>
      <c r="H525" s="192"/>
      <c r="I525" s="192"/>
      <c r="J525" s="192"/>
      <c r="K525" s="192"/>
      <c r="L525" s="192"/>
      <c r="M525" s="192"/>
      <c r="O525" s="192"/>
      <c r="P525" s="192"/>
      <c r="Q525" s="204"/>
    </row>
    <row r="526" spans="6:17" s="203" customFormat="1">
      <c r="F526" s="192"/>
      <c r="G526" s="192"/>
      <c r="H526" s="192"/>
      <c r="I526" s="192"/>
      <c r="J526" s="192"/>
      <c r="K526" s="192"/>
      <c r="L526" s="192"/>
      <c r="M526" s="192"/>
      <c r="O526" s="192"/>
      <c r="P526" s="192"/>
      <c r="Q526" s="204"/>
    </row>
    <row r="527" spans="6:17" s="203" customFormat="1">
      <c r="F527" s="192"/>
      <c r="G527" s="192"/>
      <c r="H527" s="192"/>
      <c r="I527" s="192"/>
      <c r="J527" s="192"/>
      <c r="K527" s="192"/>
      <c r="L527" s="192"/>
      <c r="M527" s="192"/>
      <c r="O527" s="192"/>
      <c r="P527" s="192"/>
      <c r="Q527" s="204"/>
    </row>
    <row r="528" spans="6:17" s="203" customFormat="1">
      <c r="F528" s="192"/>
      <c r="G528" s="192"/>
      <c r="H528" s="192"/>
      <c r="I528" s="192"/>
      <c r="J528" s="192"/>
      <c r="K528" s="192"/>
      <c r="L528" s="192"/>
      <c r="M528" s="192"/>
      <c r="O528" s="192"/>
      <c r="P528" s="192"/>
      <c r="Q528" s="204"/>
    </row>
    <row r="529" spans="6:17" s="203" customFormat="1">
      <c r="F529" s="192"/>
      <c r="G529" s="192"/>
      <c r="H529" s="192"/>
      <c r="I529" s="192"/>
      <c r="J529" s="192"/>
      <c r="K529" s="192"/>
      <c r="L529" s="192"/>
      <c r="M529" s="192"/>
      <c r="O529" s="192"/>
      <c r="P529" s="192"/>
      <c r="Q529" s="204"/>
    </row>
    <row r="530" spans="6:17" s="203" customFormat="1">
      <c r="F530" s="192"/>
      <c r="G530" s="192"/>
      <c r="H530" s="192"/>
      <c r="I530" s="192"/>
      <c r="J530" s="192"/>
      <c r="K530" s="192"/>
      <c r="L530" s="192"/>
      <c r="M530" s="192"/>
      <c r="O530" s="192"/>
      <c r="P530" s="192"/>
      <c r="Q530" s="204"/>
    </row>
    <row r="531" spans="6:17" s="203" customFormat="1">
      <c r="F531" s="192"/>
      <c r="G531" s="192"/>
      <c r="H531" s="192"/>
      <c r="I531" s="192"/>
      <c r="J531" s="192"/>
      <c r="K531" s="192"/>
      <c r="L531" s="192"/>
      <c r="M531" s="192"/>
      <c r="O531" s="192"/>
      <c r="P531" s="192"/>
      <c r="Q531" s="204"/>
    </row>
    <row r="532" spans="6:17" s="203" customFormat="1">
      <c r="F532" s="192"/>
      <c r="G532" s="192"/>
      <c r="H532" s="192"/>
      <c r="I532" s="192"/>
      <c r="J532" s="192"/>
      <c r="K532" s="192"/>
      <c r="L532" s="192"/>
      <c r="M532" s="192"/>
      <c r="O532" s="192"/>
      <c r="P532" s="192"/>
      <c r="Q532" s="204"/>
    </row>
    <row r="533" spans="6:17" s="203" customFormat="1">
      <c r="F533" s="192"/>
      <c r="G533" s="192"/>
      <c r="H533" s="192"/>
      <c r="I533" s="192"/>
      <c r="J533" s="192"/>
      <c r="K533" s="192"/>
      <c r="L533" s="192"/>
      <c r="M533" s="192"/>
      <c r="O533" s="192"/>
      <c r="P533" s="192"/>
      <c r="Q533" s="204"/>
    </row>
    <row r="534" spans="6:17" s="203" customFormat="1">
      <c r="F534" s="192"/>
      <c r="G534" s="192"/>
      <c r="H534" s="192"/>
      <c r="I534" s="192"/>
      <c r="J534" s="192"/>
      <c r="K534" s="192"/>
      <c r="L534" s="192"/>
      <c r="M534" s="192"/>
      <c r="O534" s="192"/>
      <c r="P534" s="192"/>
      <c r="Q534" s="204"/>
    </row>
    <row r="535" spans="6:17" s="203" customFormat="1">
      <c r="F535" s="192"/>
      <c r="G535" s="192"/>
      <c r="H535" s="192"/>
      <c r="I535" s="192"/>
      <c r="J535" s="192"/>
      <c r="K535" s="192"/>
      <c r="L535" s="192"/>
      <c r="M535" s="192"/>
      <c r="O535" s="192"/>
      <c r="P535" s="192"/>
      <c r="Q535" s="204"/>
    </row>
    <row r="536" spans="6:17" s="203" customFormat="1">
      <c r="F536" s="192"/>
      <c r="G536" s="192"/>
      <c r="H536" s="192"/>
      <c r="I536" s="192"/>
      <c r="J536" s="192"/>
      <c r="K536" s="192"/>
      <c r="L536" s="192"/>
      <c r="M536" s="192"/>
      <c r="O536" s="192"/>
      <c r="P536" s="192"/>
      <c r="Q536" s="204"/>
    </row>
    <row r="537" spans="6:17" s="203" customFormat="1">
      <c r="F537" s="192"/>
      <c r="G537" s="192"/>
      <c r="H537" s="192"/>
      <c r="I537" s="192"/>
      <c r="J537" s="192"/>
      <c r="K537" s="192"/>
      <c r="L537" s="192"/>
      <c r="M537" s="192"/>
      <c r="O537" s="192"/>
      <c r="P537" s="192"/>
      <c r="Q537" s="204"/>
    </row>
    <row r="538" spans="6:17" s="203" customFormat="1">
      <c r="F538" s="192"/>
      <c r="G538" s="192"/>
      <c r="H538" s="192"/>
      <c r="I538" s="192"/>
      <c r="J538" s="192"/>
      <c r="K538" s="192"/>
      <c r="L538" s="192"/>
      <c r="M538" s="192"/>
      <c r="O538" s="192"/>
      <c r="P538" s="192"/>
      <c r="Q538" s="204"/>
    </row>
    <row r="539" spans="6:17" s="203" customFormat="1">
      <c r="F539" s="192"/>
      <c r="G539" s="192"/>
      <c r="H539" s="192"/>
      <c r="I539" s="192"/>
      <c r="J539" s="192"/>
      <c r="K539" s="192"/>
      <c r="L539" s="192"/>
      <c r="M539" s="192"/>
      <c r="O539" s="192"/>
      <c r="P539" s="192"/>
      <c r="Q539" s="204"/>
    </row>
    <row r="540" spans="6:17" s="203" customFormat="1">
      <c r="F540" s="192"/>
      <c r="G540" s="192"/>
      <c r="H540" s="192"/>
      <c r="I540" s="192"/>
      <c r="J540" s="192"/>
      <c r="K540" s="192"/>
      <c r="L540" s="192"/>
      <c r="M540" s="192"/>
      <c r="O540" s="192"/>
      <c r="P540" s="192"/>
      <c r="Q540" s="204"/>
    </row>
    <row r="541" spans="6:17" s="203" customFormat="1">
      <c r="F541" s="192"/>
      <c r="G541" s="192"/>
      <c r="H541" s="192"/>
      <c r="I541" s="192"/>
      <c r="J541" s="192"/>
      <c r="K541" s="192"/>
      <c r="L541" s="192"/>
      <c r="M541" s="192"/>
      <c r="O541" s="192"/>
      <c r="P541" s="192"/>
      <c r="Q541" s="204"/>
    </row>
    <row r="542" spans="6:17" s="203" customFormat="1">
      <c r="F542" s="192"/>
      <c r="G542" s="192"/>
      <c r="H542" s="192"/>
      <c r="I542" s="192"/>
      <c r="J542" s="192"/>
      <c r="K542" s="192"/>
      <c r="L542" s="192"/>
      <c r="M542" s="192"/>
      <c r="O542" s="192"/>
      <c r="P542" s="192"/>
      <c r="Q542" s="204"/>
    </row>
    <row r="543" spans="6:17" s="203" customFormat="1">
      <c r="F543" s="192"/>
      <c r="G543" s="192"/>
      <c r="H543" s="192"/>
      <c r="I543" s="192"/>
      <c r="J543" s="192"/>
      <c r="K543" s="192"/>
      <c r="L543" s="192"/>
      <c r="M543" s="192"/>
      <c r="O543" s="192"/>
      <c r="P543" s="192"/>
      <c r="Q543" s="204"/>
    </row>
    <row r="544" spans="6:17" s="203" customFormat="1">
      <c r="F544" s="192"/>
      <c r="G544" s="192"/>
      <c r="H544" s="192"/>
      <c r="I544" s="192"/>
      <c r="J544" s="192"/>
      <c r="K544" s="192"/>
      <c r="L544" s="192"/>
      <c r="M544" s="192"/>
      <c r="O544" s="192"/>
      <c r="P544" s="192"/>
      <c r="Q544" s="204"/>
    </row>
    <row r="545" spans="6:17" s="203" customFormat="1">
      <c r="F545" s="192"/>
      <c r="G545" s="192"/>
      <c r="H545" s="192"/>
      <c r="I545" s="192"/>
      <c r="J545" s="192"/>
      <c r="K545" s="192"/>
      <c r="L545" s="192"/>
      <c r="M545" s="192"/>
      <c r="O545" s="192"/>
      <c r="P545" s="192"/>
      <c r="Q545" s="204"/>
    </row>
    <row r="546" spans="6:17" s="203" customFormat="1">
      <c r="F546" s="192"/>
      <c r="G546" s="192"/>
      <c r="H546" s="192"/>
      <c r="I546" s="192"/>
      <c r="J546" s="192"/>
      <c r="K546" s="192"/>
      <c r="L546" s="192"/>
      <c r="M546" s="192"/>
      <c r="O546" s="192"/>
      <c r="P546" s="192"/>
      <c r="Q546" s="204"/>
    </row>
    <row r="547" spans="6:17" s="203" customFormat="1">
      <c r="F547" s="192"/>
      <c r="G547" s="192"/>
      <c r="H547" s="192"/>
      <c r="I547" s="192"/>
      <c r="J547" s="192"/>
      <c r="K547" s="192"/>
      <c r="L547" s="192"/>
      <c r="M547" s="192"/>
      <c r="O547" s="192"/>
      <c r="P547" s="192"/>
      <c r="Q547" s="204"/>
    </row>
    <row r="548" spans="6:17" s="203" customFormat="1">
      <c r="F548" s="192"/>
      <c r="G548" s="192"/>
      <c r="H548" s="192"/>
      <c r="I548" s="192"/>
      <c r="J548" s="192"/>
      <c r="K548" s="192"/>
      <c r="L548" s="192"/>
      <c r="M548" s="192"/>
      <c r="O548" s="192"/>
      <c r="P548" s="192"/>
      <c r="Q548" s="204"/>
    </row>
    <row r="549" spans="6:17" s="203" customFormat="1">
      <c r="F549" s="192"/>
      <c r="G549" s="192"/>
      <c r="H549" s="192"/>
      <c r="I549" s="192"/>
      <c r="J549" s="192"/>
      <c r="K549" s="192"/>
      <c r="L549" s="192"/>
      <c r="M549" s="192"/>
      <c r="O549" s="192"/>
      <c r="P549" s="192"/>
      <c r="Q549" s="204"/>
    </row>
    <row r="550" spans="6:17" s="203" customFormat="1">
      <c r="F550" s="192"/>
      <c r="G550" s="192"/>
      <c r="H550" s="192"/>
      <c r="I550" s="192"/>
      <c r="J550" s="192"/>
      <c r="K550" s="192"/>
      <c r="L550" s="192"/>
      <c r="M550" s="192"/>
      <c r="O550" s="192"/>
      <c r="P550" s="192"/>
      <c r="Q550" s="204"/>
    </row>
    <row r="551" spans="6:17" s="203" customFormat="1">
      <c r="F551" s="192"/>
      <c r="G551" s="192"/>
      <c r="H551" s="192"/>
      <c r="I551" s="192"/>
      <c r="J551" s="192"/>
      <c r="K551" s="192"/>
      <c r="L551" s="192"/>
      <c r="M551" s="192"/>
      <c r="O551" s="192"/>
      <c r="P551" s="192"/>
      <c r="Q551" s="204"/>
    </row>
    <row r="552" spans="6:17" s="203" customFormat="1">
      <c r="F552" s="192"/>
      <c r="G552" s="192"/>
      <c r="H552" s="192"/>
      <c r="I552" s="192"/>
      <c r="J552" s="192"/>
      <c r="K552" s="192"/>
      <c r="L552" s="192"/>
      <c r="M552" s="192"/>
      <c r="O552" s="192"/>
      <c r="P552" s="192"/>
      <c r="Q552" s="204"/>
    </row>
    <row r="553" spans="6:17" s="203" customFormat="1">
      <c r="F553" s="192"/>
      <c r="G553" s="192"/>
      <c r="H553" s="192"/>
      <c r="I553" s="192"/>
      <c r="J553" s="192"/>
      <c r="K553" s="192"/>
      <c r="L553" s="192"/>
      <c r="M553" s="192"/>
      <c r="O553" s="192"/>
      <c r="P553" s="192"/>
      <c r="Q553" s="204"/>
    </row>
    <row r="554" spans="6:17" s="203" customFormat="1">
      <c r="F554" s="192"/>
      <c r="G554" s="192"/>
      <c r="H554" s="192"/>
      <c r="I554" s="192"/>
      <c r="J554" s="192"/>
      <c r="K554" s="192"/>
      <c r="L554" s="192"/>
      <c r="M554" s="192"/>
      <c r="O554" s="192"/>
      <c r="P554" s="192"/>
      <c r="Q554" s="204"/>
    </row>
    <row r="555" spans="6:17" s="203" customFormat="1">
      <c r="F555" s="192"/>
      <c r="G555" s="192"/>
      <c r="H555" s="192"/>
      <c r="I555" s="192"/>
      <c r="J555" s="192"/>
      <c r="K555" s="192"/>
      <c r="L555" s="192"/>
      <c r="M555" s="192"/>
      <c r="O555" s="192"/>
      <c r="P555" s="192"/>
      <c r="Q555" s="204"/>
    </row>
    <row r="556" spans="6:17" s="203" customFormat="1">
      <c r="F556" s="192"/>
      <c r="G556" s="192"/>
      <c r="H556" s="192"/>
      <c r="I556" s="192"/>
      <c r="J556" s="192"/>
      <c r="K556" s="192"/>
      <c r="L556" s="192"/>
      <c r="M556" s="192"/>
      <c r="O556" s="192"/>
      <c r="P556" s="192"/>
      <c r="Q556" s="204"/>
    </row>
    <row r="557" spans="6:17" s="203" customFormat="1">
      <c r="F557" s="192"/>
      <c r="G557" s="192"/>
      <c r="H557" s="192"/>
      <c r="I557" s="192"/>
      <c r="J557" s="192"/>
      <c r="K557" s="192"/>
      <c r="L557" s="192"/>
      <c r="M557" s="192"/>
      <c r="O557" s="192"/>
      <c r="P557" s="192"/>
      <c r="Q557" s="204"/>
    </row>
    <row r="558" spans="6:17" s="203" customFormat="1">
      <c r="F558" s="192"/>
      <c r="G558" s="192"/>
      <c r="H558" s="192"/>
      <c r="I558" s="192"/>
      <c r="J558" s="192"/>
      <c r="K558" s="192"/>
      <c r="L558" s="192"/>
      <c r="M558" s="192"/>
      <c r="O558" s="192"/>
      <c r="P558" s="192"/>
      <c r="Q558" s="204"/>
    </row>
    <row r="559" spans="6:17" s="203" customFormat="1">
      <c r="F559" s="192"/>
      <c r="G559" s="192"/>
      <c r="H559" s="192"/>
      <c r="I559" s="192"/>
      <c r="J559" s="192"/>
      <c r="K559" s="192"/>
      <c r="L559" s="192"/>
      <c r="M559" s="192"/>
      <c r="O559" s="192"/>
      <c r="P559" s="192"/>
      <c r="Q559" s="204"/>
    </row>
    <row r="560" spans="6:17" s="203" customFormat="1">
      <c r="F560" s="192"/>
      <c r="G560" s="192"/>
      <c r="H560" s="192"/>
      <c r="I560" s="192"/>
      <c r="J560" s="192"/>
      <c r="K560" s="192"/>
      <c r="L560" s="192"/>
      <c r="M560" s="192"/>
      <c r="O560" s="192"/>
      <c r="P560" s="192"/>
      <c r="Q560" s="204"/>
    </row>
    <row r="561" spans="6:17" s="203" customFormat="1">
      <c r="F561" s="192"/>
      <c r="G561" s="192"/>
      <c r="H561" s="192"/>
      <c r="I561" s="192"/>
      <c r="J561" s="192"/>
      <c r="K561" s="192"/>
      <c r="L561" s="192"/>
      <c r="M561" s="192"/>
      <c r="O561" s="192"/>
      <c r="P561" s="192"/>
      <c r="Q561" s="204"/>
    </row>
    <row r="562" spans="6:17" s="203" customFormat="1">
      <c r="F562" s="192"/>
      <c r="G562" s="192"/>
      <c r="H562" s="192"/>
      <c r="I562" s="192"/>
      <c r="J562" s="192"/>
      <c r="K562" s="192"/>
      <c r="L562" s="192"/>
      <c r="M562" s="192"/>
      <c r="O562" s="192"/>
      <c r="P562" s="192"/>
      <c r="Q562" s="204"/>
    </row>
    <row r="563" spans="6:17" s="203" customFormat="1">
      <c r="F563" s="192"/>
      <c r="G563" s="192"/>
      <c r="H563" s="192"/>
      <c r="I563" s="192"/>
      <c r="J563" s="192"/>
      <c r="K563" s="192"/>
      <c r="L563" s="192"/>
      <c r="M563" s="192"/>
      <c r="O563" s="192"/>
      <c r="P563" s="192"/>
      <c r="Q563" s="204"/>
    </row>
    <row r="564" spans="6:17" s="203" customFormat="1">
      <c r="F564" s="192"/>
      <c r="G564" s="192"/>
      <c r="H564" s="192"/>
      <c r="I564" s="192"/>
      <c r="J564" s="192"/>
      <c r="K564" s="192"/>
      <c r="L564" s="192"/>
      <c r="M564" s="192"/>
      <c r="O564" s="192"/>
      <c r="P564" s="192"/>
      <c r="Q564" s="204"/>
    </row>
    <row r="565" spans="6:17" s="203" customFormat="1">
      <c r="F565" s="192"/>
      <c r="G565" s="192"/>
      <c r="H565" s="192"/>
      <c r="I565" s="192"/>
      <c r="J565" s="192"/>
      <c r="K565" s="192"/>
      <c r="L565" s="192"/>
      <c r="M565" s="192"/>
      <c r="O565" s="192"/>
      <c r="P565" s="192"/>
      <c r="Q565" s="204"/>
    </row>
    <row r="566" spans="6:17" s="203" customFormat="1">
      <c r="F566" s="192"/>
      <c r="G566" s="192"/>
      <c r="H566" s="192"/>
      <c r="I566" s="192"/>
      <c r="J566" s="192"/>
      <c r="K566" s="192"/>
      <c r="L566" s="192"/>
      <c r="M566" s="192"/>
      <c r="O566" s="192"/>
      <c r="P566" s="192"/>
      <c r="Q566" s="204"/>
    </row>
    <row r="567" spans="6:17" s="203" customFormat="1">
      <c r="F567" s="192"/>
      <c r="G567" s="192"/>
      <c r="H567" s="192"/>
      <c r="I567" s="192"/>
      <c r="J567" s="192"/>
      <c r="K567" s="192"/>
      <c r="L567" s="192"/>
      <c r="M567" s="192"/>
      <c r="O567" s="192"/>
      <c r="P567" s="192"/>
      <c r="Q567" s="204"/>
    </row>
    <row r="568" spans="6:17" s="203" customFormat="1">
      <c r="F568" s="192"/>
      <c r="G568" s="192"/>
      <c r="H568" s="192"/>
      <c r="I568" s="192"/>
      <c r="J568" s="192"/>
      <c r="K568" s="192"/>
      <c r="L568" s="192"/>
      <c r="M568" s="192"/>
      <c r="O568" s="192"/>
      <c r="P568" s="192"/>
      <c r="Q568" s="204"/>
    </row>
    <row r="569" spans="6:17" s="203" customFormat="1">
      <c r="F569" s="192"/>
      <c r="G569" s="192"/>
      <c r="H569" s="192"/>
      <c r="I569" s="192"/>
      <c r="J569" s="192"/>
      <c r="K569" s="192"/>
      <c r="L569" s="192"/>
      <c r="M569" s="192"/>
      <c r="O569" s="192"/>
      <c r="P569" s="192"/>
      <c r="Q569" s="204"/>
    </row>
    <row r="570" spans="6:17" s="203" customFormat="1">
      <c r="F570" s="192"/>
      <c r="G570" s="192"/>
      <c r="H570" s="192"/>
      <c r="I570" s="192"/>
      <c r="J570" s="192"/>
      <c r="K570" s="192"/>
      <c r="L570" s="192"/>
      <c r="M570" s="192"/>
      <c r="O570" s="192"/>
      <c r="P570" s="192"/>
      <c r="Q570" s="204"/>
    </row>
    <row r="571" spans="6:17" s="203" customFormat="1">
      <c r="F571" s="192"/>
      <c r="G571" s="192"/>
      <c r="H571" s="192"/>
      <c r="I571" s="192"/>
      <c r="J571" s="192"/>
      <c r="K571" s="192"/>
      <c r="L571" s="192"/>
      <c r="M571" s="192"/>
      <c r="O571" s="192"/>
      <c r="P571" s="192"/>
      <c r="Q571" s="204"/>
    </row>
    <row r="572" spans="6:17" s="203" customFormat="1">
      <c r="F572" s="192"/>
      <c r="G572" s="192"/>
      <c r="H572" s="192"/>
      <c r="I572" s="192"/>
      <c r="J572" s="192"/>
      <c r="K572" s="192"/>
      <c r="L572" s="192"/>
      <c r="M572" s="192"/>
      <c r="O572" s="192"/>
      <c r="P572" s="192"/>
      <c r="Q572" s="204"/>
    </row>
    <row r="573" spans="6:17" s="203" customFormat="1">
      <c r="F573" s="192"/>
      <c r="G573" s="192"/>
      <c r="H573" s="192"/>
      <c r="I573" s="192"/>
      <c r="J573" s="192"/>
      <c r="K573" s="192"/>
      <c r="L573" s="192"/>
      <c r="M573" s="192"/>
      <c r="O573" s="192"/>
      <c r="P573" s="192"/>
      <c r="Q573" s="204"/>
    </row>
    <row r="574" spans="6:17" s="203" customFormat="1">
      <c r="F574" s="192"/>
      <c r="G574" s="192"/>
      <c r="H574" s="192"/>
      <c r="I574" s="192"/>
      <c r="J574" s="192"/>
      <c r="K574" s="192"/>
      <c r="L574" s="192"/>
      <c r="M574" s="192"/>
      <c r="O574" s="192"/>
      <c r="P574" s="192"/>
      <c r="Q574" s="204"/>
    </row>
    <row r="575" spans="6:17" s="203" customFormat="1">
      <c r="F575" s="192"/>
      <c r="G575" s="192"/>
      <c r="H575" s="192"/>
      <c r="I575" s="192"/>
      <c r="J575" s="192"/>
      <c r="K575" s="192"/>
      <c r="L575" s="192"/>
      <c r="M575" s="192"/>
      <c r="O575" s="192"/>
      <c r="P575" s="192"/>
      <c r="Q575" s="204"/>
    </row>
    <row r="576" spans="6:17" s="203" customFormat="1">
      <c r="F576" s="192"/>
      <c r="G576" s="192"/>
      <c r="H576" s="192"/>
      <c r="I576" s="192"/>
      <c r="J576" s="192"/>
      <c r="K576" s="192"/>
      <c r="L576" s="192"/>
      <c r="M576" s="192"/>
      <c r="O576" s="192"/>
      <c r="P576" s="192"/>
      <c r="Q576" s="204"/>
    </row>
    <row r="577" spans="6:17" s="203" customFormat="1">
      <c r="F577" s="192"/>
      <c r="G577" s="192"/>
      <c r="H577" s="192"/>
      <c r="I577" s="192"/>
      <c r="J577" s="192"/>
      <c r="K577" s="192"/>
      <c r="L577" s="192"/>
      <c r="M577" s="192"/>
      <c r="O577" s="192"/>
      <c r="P577" s="192"/>
      <c r="Q577" s="204"/>
    </row>
    <row r="578" spans="6:17" s="203" customFormat="1">
      <c r="F578" s="192"/>
      <c r="G578" s="192"/>
      <c r="H578" s="192"/>
      <c r="I578" s="192"/>
      <c r="J578" s="192"/>
      <c r="K578" s="192"/>
      <c r="L578" s="192"/>
      <c r="M578" s="192"/>
      <c r="O578" s="192"/>
      <c r="P578" s="192"/>
      <c r="Q578" s="204"/>
    </row>
    <row r="579" spans="6:17" s="203" customFormat="1">
      <c r="F579" s="192"/>
      <c r="G579" s="192"/>
      <c r="H579" s="192"/>
      <c r="I579" s="192"/>
      <c r="J579" s="192"/>
      <c r="K579" s="192"/>
      <c r="L579" s="192"/>
      <c r="M579" s="192"/>
      <c r="O579" s="192"/>
      <c r="P579" s="192"/>
      <c r="Q579" s="204"/>
    </row>
    <row r="580" spans="6:17" s="203" customFormat="1">
      <c r="F580" s="192"/>
      <c r="G580" s="192"/>
      <c r="H580" s="192"/>
      <c r="I580" s="192"/>
      <c r="J580" s="192"/>
      <c r="K580" s="192"/>
      <c r="L580" s="192"/>
      <c r="M580" s="192"/>
      <c r="O580" s="192"/>
      <c r="P580" s="192"/>
      <c r="Q580" s="204"/>
    </row>
    <row r="581" spans="6:17" s="203" customFormat="1">
      <c r="F581" s="192"/>
      <c r="G581" s="192"/>
      <c r="H581" s="192"/>
      <c r="I581" s="192"/>
      <c r="J581" s="192"/>
      <c r="K581" s="192"/>
      <c r="L581" s="192"/>
      <c r="M581" s="192"/>
      <c r="O581" s="192"/>
      <c r="P581" s="192"/>
      <c r="Q581" s="204"/>
    </row>
    <row r="582" spans="6:17" s="203" customFormat="1">
      <c r="F582" s="192"/>
      <c r="G582" s="192"/>
      <c r="H582" s="192"/>
      <c r="I582" s="192"/>
      <c r="J582" s="192"/>
      <c r="K582" s="192"/>
      <c r="L582" s="192"/>
      <c r="M582" s="192"/>
      <c r="O582" s="192"/>
      <c r="P582" s="192"/>
      <c r="Q582" s="204"/>
    </row>
    <row r="583" spans="6:17" s="203" customFormat="1">
      <c r="F583" s="192"/>
      <c r="G583" s="192"/>
      <c r="H583" s="192"/>
      <c r="I583" s="192"/>
      <c r="J583" s="192"/>
      <c r="K583" s="192"/>
      <c r="L583" s="192"/>
      <c r="M583" s="192"/>
      <c r="O583" s="192"/>
      <c r="P583" s="192"/>
      <c r="Q583" s="204"/>
    </row>
    <row r="584" spans="6:17" s="203" customFormat="1">
      <c r="F584" s="192"/>
      <c r="G584" s="192"/>
      <c r="H584" s="192"/>
      <c r="I584" s="192"/>
      <c r="J584" s="192"/>
      <c r="K584" s="192"/>
      <c r="L584" s="192"/>
      <c r="M584" s="192"/>
      <c r="O584" s="192"/>
      <c r="P584" s="192"/>
      <c r="Q584" s="204"/>
    </row>
    <row r="585" spans="6:17" s="203" customFormat="1">
      <c r="F585" s="192"/>
      <c r="G585" s="192"/>
      <c r="H585" s="192"/>
      <c r="I585" s="192"/>
      <c r="J585" s="192"/>
      <c r="K585" s="192"/>
      <c r="L585" s="192"/>
      <c r="M585" s="192"/>
      <c r="O585" s="192"/>
      <c r="P585" s="192"/>
      <c r="Q585" s="204"/>
    </row>
    <row r="586" spans="6:17" s="203" customFormat="1">
      <c r="F586" s="192"/>
      <c r="G586" s="192"/>
      <c r="H586" s="192"/>
      <c r="I586" s="192"/>
      <c r="J586" s="192"/>
      <c r="K586" s="192"/>
      <c r="L586" s="192"/>
      <c r="M586" s="192"/>
      <c r="O586" s="192"/>
      <c r="P586" s="192"/>
      <c r="Q586" s="204"/>
    </row>
    <row r="587" spans="6:17" s="203" customFormat="1">
      <c r="F587" s="192"/>
      <c r="G587" s="192"/>
      <c r="H587" s="192"/>
      <c r="I587" s="192"/>
      <c r="J587" s="192"/>
      <c r="K587" s="192"/>
      <c r="L587" s="192"/>
      <c r="M587" s="192"/>
      <c r="O587" s="192"/>
      <c r="P587" s="192"/>
      <c r="Q587" s="204"/>
    </row>
    <row r="588" spans="6:17" s="203" customFormat="1">
      <c r="F588" s="192"/>
      <c r="G588" s="192"/>
      <c r="H588" s="192"/>
      <c r="I588" s="192"/>
      <c r="J588" s="192"/>
      <c r="K588" s="192"/>
      <c r="L588" s="192"/>
      <c r="M588" s="192"/>
      <c r="O588" s="192"/>
      <c r="P588" s="192"/>
      <c r="Q588" s="204"/>
    </row>
    <row r="589" spans="6:17" s="203" customFormat="1">
      <c r="F589" s="192"/>
      <c r="G589" s="192"/>
      <c r="H589" s="192"/>
      <c r="I589" s="192"/>
      <c r="J589" s="192"/>
      <c r="K589" s="192"/>
      <c r="L589" s="192"/>
      <c r="M589" s="192"/>
      <c r="O589" s="192"/>
      <c r="P589" s="192"/>
      <c r="Q589" s="204"/>
    </row>
    <row r="590" spans="6:17" s="203" customFormat="1">
      <c r="F590" s="192"/>
      <c r="G590" s="192"/>
      <c r="H590" s="192"/>
      <c r="I590" s="192"/>
      <c r="J590" s="192"/>
      <c r="K590" s="192"/>
      <c r="L590" s="192"/>
      <c r="M590" s="192"/>
      <c r="O590" s="192"/>
      <c r="P590" s="192"/>
      <c r="Q590" s="204"/>
    </row>
    <row r="591" spans="6:17" s="203" customFormat="1">
      <c r="F591" s="192"/>
      <c r="G591" s="192"/>
      <c r="H591" s="192"/>
      <c r="I591" s="192"/>
      <c r="J591" s="192"/>
      <c r="K591" s="192"/>
      <c r="L591" s="192"/>
      <c r="M591" s="192"/>
      <c r="O591" s="192"/>
      <c r="P591" s="192"/>
      <c r="Q591" s="204"/>
    </row>
    <row r="592" spans="6:17" s="203" customFormat="1">
      <c r="F592" s="192"/>
      <c r="G592" s="192"/>
      <c r="H592" s="192"/>
      <c r="I592" s="192"/>
      <c r="J592" s="192"/>
      <c r="K592" s="192"/>
      <c r="L592" s="192"/>
      <c r="M592" s="192"/>
      <c r="O592" s="192"/>
      <c r="P592" s="192"/>
      <c r="Q592" s="204"/>
    </row>
    <row r="593" spans="6:17" s="203" customFormat="1">
      <c r="F593" s="192"/>
      <c r="G593" s="192"/>
      <c r="H593" s="192"/>
      <c r="I593" s="192"/>
      <c r="J593" s="192"/>
      <c r="K593" s="192"/>
      <c r="L593" s="192"/>
      <c r="M593" s="192"/>
      <c r="O593" s="192"/>
      <c r="P593" s="192"/>
      <c r="Q593" s="204"/>
    </row>
    <row r="594" spans="6:17" s="203" customFormat="1">
      <c r="F594" s="192"/>
      <c r="G594" s="192"/>
      <c r="H594" s="192"/>
      <c r="I594" s="192"/>
      <c r="J594" s="192"/>
      <c r="K594" s="192"/>
      <c r="L594" s="192"/>
      <c r="M594" s="192"/>
      <c r="O594" s="192"/>
      <c r="P594" s="192"/>
      <c r="Q594" s="204"/>
    </row>
    <row r="595" spans="6:17" s="203" customFormat="1">
      <c r="F595" s="192"/>
      <c r="G595" s="192"/>
      <c r="H595" s="192"/>
      <c r="I595" s="192"/>
      <c r="J595" s="192"/>
      <c r="K595" s="192"/>
      <c r="L595" s="192"/>
      <c r="M595" s="192"/>
      <c r="O595" s="192"/>
      <c r="P595" s="192"/>
      <c r="Q595" s="204"/>
    </row>
    <row r="596" spans="6:17" s="203" customFormat="1">
      <c r="F596" s="192"/>
      <c r="G596" s="192"/>
      <c r="H596" s="192"/>
      <c r="I596" s="192"/>
      <c r="J596" s="192"/>
      <c r="K596" s="192"/>
      <c r="L596" s="192"/>
      <c r="M596" s="192"/>
      <c r="O596" s="192"/>
      <c r="P596" s="192"/>
      <c r="Q596" s="204"/>
    </row>
    <row r="597" spans="6:17" s="203" customFormat="1">
      <c r="F597" s="192"/>
      <c r="G597" s="192"/>
      <c r="H597" s="192"/>
      <c r="I597" s="192"/>
      <c r="J597" s="192"/>
      <c r="K597" s="192"/>
      <c r="L597" s="192"/>
      <c r="M597" s="192"/>
      <c r="O597" s="192"/>
      <c r="P597" s="192"/>
      <c r="Q597" s="204"/>
    </row>
    <row r="598" spans="6:17" s="203" customFormat="1">
      <c r="F598" s="192"/>
      <c r="G598" s="192"/>
      <c r="H598" s="192"/>
      <c r="I598" s="192"/>
      <c r="J598" s="192"/>
      <c r="K598" s="192"/>
      <c r="L598" s="192"/>
      <c r="M598" s="192"/>
      <c r="O598" s="192"/>
      <c r="P598" s="192"/>
      <c r="Q598" s="204"/>
    </row>
    <row r="599" spans="6:17" s="203" customFormat="1">
      <c r="F599" s="192"/>
      <c r="G599" s="192"/>
      <c r="H599" s="192"/>
      <c r="I599" s="192"/>
      <c r="J599" s="192"/>
      <c r="K599" s="192"/>
      <c r="L599" s="192"/>
      <c r="M599" s="192"/>
      <c r="O599" s="192"/>
      <c r="P599" s="192"/>
      <c r="Q599" s="204"/>
    </row>
    <row r="600" spans="6:17" s="203" customFormat="1">
      <c r="F600" s="192"/>
      <c r="G600" s="192"/>
      <c r="H600" s="192"/>
      <c r="I600" s="192"/>
      <c r="J600" s="192"/>
      <c r="K600" s="192"/>
      <c r="L600" s="192"/>
      <c r="M600" s="192"/>
      <c r="O600" s="192"/>
      <c r="P600" s="192"/>
      <c r="Q600" s="204"/>
    </row>
    <row r="601" spans="6:17" s="203" customFormat="1">
      <c r="F601" s="192"/>
      <c r="G601" s="192"/>
      <c r="H601" s="192"/>
      <c r="I601" s="192"/>
      <c r="J601" s="192"/>
      <c r="K601" s="192"/>
      <c r="L601" s="192"/>
      <c r="M601" s="192"/>
      <c r="O601" s="192"/>
      <c r="P601" s="192"/>
      <c r="Q601" s="204"/>
    </row>
    <row r="602" spans="6:17" s="203" customFormat="1">
      <c r="F602" s="192"/>
      <c r="G602" s="192"/>
      <c r="H602" s="192"/>
      <c r="I602" s="192"/>
      <c r="J602" s="192"/>
      <c r="K602" s="192"/>
      <c r="L602" s="192"/>
      <c r="M602" s="192"/>
      <c r="O602" s="192"/>
      <c r="P602" s="192"/>
      <c r="Q602" s="204"/>
    </row>
    <row r="603" spans="6:17" s="203" customFormat="1">
      <c r="F603" s="192"/>
      <c r="G603" s="192"/>
      <c r="H603" s="192"/>
      <c r="I603" s="192"/>
      <c r="J603" s="192"/>
      <c r="K603" s="192"/>
      <c r="L603" s="192"/>
      <c r="M603" s="192"/>
      <c r="O603" s="192"/>
      <c r="P603" s="192"/>
      <c r="Q603" s="204"/>
    </row>
    <row r="604" spans="6:17" s="203" customFormat="1">
      <c r="F604" s="192"/>
      <c r="G604" s="192"/>
      <c r="H604" s="192"/>
      <c r="I604" s="192"/>
      <c r="J604" s="192"/>
      <c r="K604" s="192"/>
      <c r="L604" s="192"/>
      <c r="M604" s="192"/>
      <c r="O604" s="192"/>
      <c r="P604" s="192"/>
      <c r="Q604" s="204"/>
    </row>
    <row r="605" spans="6:17" s="203" customFormat="1">
      <c r="F605" s="192"/>
      <c r="G605" s="192"/>
      <c r="H605" s="192"/>
      <c r="I605" s="192"/>
      <c r="J605" s="192"/>
      <c r="K605" s="192"/>
      <c r="L605" s="192"/>
      <c r="M605" s="192"/>
      <c r="O605" s="192"/>
      <c r="P605" s="192"/>
      <c r="Q605" s="204"/>
    </row>
    <row r="606" spans="6:17" s="203" customFormat="1">
      <c r="F606" s="192"/>
      <c r="G606" s="192"/>
      <c r="H606" s="192"/>
      <c r="I606" s="192"/>
      <c r="J606" s="192"/>
      <c r="K606" s="192"/>
      <c r="L606" s="192"/>
      <c r="M606" s="192"/>
      <c r="O606" s="192"/>
      <c r="P606" s="192"/>
      <c r="Q606" s="204"/>
    </row>
    <row r="607" spans="6:17" s="203" customFormat="1">
      <c r="F607" s="192"/>
      <c r="G607" s="192"/>
      <c r="H607" s="192"/>
      <c r="I607" s="192"/>
      <c r="J607" s="192"/>
      <c r="K607" s="192"/>
      <c r="L607" s="192"/>
      <c r="M607" s="192"/>
      <c r="O607" s="192"/>
      <c r="P607" s="192"/>
      <c r="Q607" s="204"/>
    </row>
    <row r="608" spans="6:17" s="203" customFormat="1">
      <c r="F608" s="192"/>
      <c r="G608" s="192"/>
      <c r="H608" s="192"/>
      <c r="I608" s="192"/>
      <c r="J608" s="192"/>
      <c r="K608" s="192"/>
      <c r="L608" s="192"/>
      <c r="M608" s="192"/>
      <c r="O608" s="192"/>
      <c r="P608" s="192"/>
      <c r="Q608" s="204"/>
    </row>
    <row r="609" spans="6:17" s="203" customFormat="1">
      <c r="F609" s="192"/>
      <c r="G609" s="192"/>
      <c r="H609" s="192"/>
      <c r="I609" s="192"/>
      <c r="J609" s="192"/>
      <c r="K609" s="192"/>
      <c r="L609" s="192"/>
      <c r="M609" s="192"/>
      <c r="O609" s="192"/>
      <c r="P609" s="192"/>
      <c r="Q609" s="204"/>
    </row>
    <row r="610" spans="6:17" s="203" customFormat="1">
      <c r="F610" s="192"/>
      <c r="G610" s="192"/>
      <c r="H610" s="192"/>
      <c r="I610" s="192"/>
      <c r="J610" s="192"/>
      <c r="K610" s="192"/>
      <c r="L610" s="192"/>
      <c r="M610" s="192"/>
      <c r="O610" s="192"/>
      <c r="P610" s="192"/>
      <c r="Q610" s="204"/>
    </row>
    <row r="611" spans="6:17" s="203" customFormat="1">
      <c r="F611" s="192"/>
      <c r="G611" s="192"/>
      <c r="H611" s="192"/>
      <c r="I611" s="192"/>
      <c r="J611" s="192"/>
      <c r="K611" s="192"/>
      <c r="L611" s="192"/>
      <c r="M611" s="192"/>
      <c r="O611" s="192"/>
      <c r="P611" s="192"/>
      <c r="Q611" s="204"/>
    </row>
    <row r="612" spans="6:17" s="203" customFormat="1">
      <c r="F612" s="192"/>
      <c r="G612" s="192"/>
      <c r="H612" s="192"/>
      <c r="I612" s="192"/>
      <c r="J612" s="192"/>
      <c r="K612" s="192"/>
      <c r="L612" s="192"/>
      <c r="M612" s="192"/>
      <c r="O612" s="192"/>
      <c r="P612" s="192"/>
      <c r="Q612" s="204"/>
    </row>
    <row r="613" spans="6:17" s="203" customFormat="1">
      <c r="F613" s="192"/>
      <c r="G613" s="192"/>
      <c r="H613" s="192"/>
      <c r="I613" s="192"/>
      <c r="J613" s="192"/>
      <c r="K613" s="192"/>
      <c r="L613" s="192"/>
      <c r="M613" s="192"/>
      <c r="O613" s="192"/>
      <c r="P613" s="192"/>
      <c r="Q613" s="204"/>
    </row>
    <row r="614" spans="6:17" s="203" customFormat="1">
      <c r="F614" s="192"/>
      <c r="G614" s="192"/>
      <c r="H614" s="192"/>
      <c r="I614" s="192"/>
      <c r="J614" s="192"/>
      <c r="K614" s="192"/>
      <c r="L614" s="192"/>
      <c r="M614" s="192"/>
      <c r="O614" s="192"/>
      <c r="P614" s="192"/>
      <c r="Q614" s="204"/>
    </row>
    <row r="615" spans="6:17" s="203" customFormat="1">
      <c r="F615" s="192"/>
      <c r="G615" s="192"/>
      <c r="H615" s="192"/>
      <c r="I615" s="192"/>
      <c r="J615" s="192"/>
      <c r="K615" s="192"/>
      <c r="L615" s="192"/>
      <c r="M615" s="192"/>
      <c r="O615" s="192"/>
      <c r="P615" s="192"/>
      <c r="Q615" s="204"/>
    </row>
  </sheetData>
  <mergeCells count="6">
    <mergeCell ref="P1:W1"/>
    <mergeCell ref="A1:C1"/>
    <mergeCell ref="D1:G1"/>
    <mergeCell ref="H1:I1"/>
    <mergeCell ref="J1:K1"/>
    <mergeCell ref="L1:O1"/>
  </mergeCells>
  <phoneticPr fontId="40" type="noConversion"/>
  <printOptions horizontalCentered="1" verticalCentered="1"/>
  <pageMargins left="0.32" right="0.28000000000000003" top="1" bottom="1" header="0.5" footer="0.5"/>
  <pageSetup scale="26"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tabColor indexed="10"/>
  </sheetPr>
  <dimension ref="A1:AK34"/>
  <sheetViews>
    <sheetView zoomScale="70" zoomScaleNormal="70" zoomScaleSheetLayoutView="80" workbookViewId="0">
      <pane xSplit="2" ySplit="2" topLeftCell="H3" activePane="bottomRight" state="frozen"/>
      <selection pane="topRight" activeCell="H28" sqref="H28"/>
      <selection pane="bottomLeft" activeCell="H28" sqref="H28"/>
      <selection pane="bottomRight" activeCell="L48" sqref="L48"/>
    </sheetView>
  </sheetViews>
  <sheetFormatPr defaultColWidth="7.33203125" defaultRowHeight="15.75" customHeight="1"/>
  <cols>
    <col min="1" max="1" width="11.88671875" style="6" bestFit="1" customWidth="1"/>
    <col min="2" max="2" width="24.33203125" style="6" customWidth="1"/>
    <col min="3" max="3" width="5" style="209" customWidth="1"/>
    <col min="4" max="4" width="6.5546875" style="6" customWidth="1"/>
    <col min="5" max="5" width="16.109375" style="6" customWidth="1"/>
    <col min="6" max="6" width="12.88671875" style="6" customWidth="1"/>
    <col min="7" max="7" width="30.5546875" style="207" bestFit="1" customWidth="1"/>
    <col min="8" max="8" width="31.5546875" style="6" customWidth="1"/>
    <col min="9" max="9" width="14.5546875" style="207" bestFit="1" customWidth="1"/>
    <col min="10" max="10" width="11.88671875" style="210" customWidth="1"/>
    <col min="11" max="11" width="11.109375" style="6" customWidth="1"/>
    <col min="12" max="12" width="12.5546875" style="6" customWidth="1"/>
    <col min="13" max="13" width="23.33203125" style="6" bestFit="1" customWidth="1"/>
    <col min="14" max="14" width="13.5546875" style="6" customWidth="1"/>
    <col min="15" max="15" width="8.33203125" style="6" customWidth="1"/>
    <col min="16" max="16" width="10.109375" style="6" customWidth="1"/>
    <col min="17" max="17" width="9.44140625" style="6" customWidth="1"/>
    <col min="18" max="19" width="10.5546875" style="6" customWidth="1"/>
    <col min="20" max="20" width="9.5546875" style="6" customWidth="1"/>
    <col min="21" max="21" width="13.33203125" style="6" customWidth="1"/>
    <col min="22" max="22" width="7.44140625" style="6" customWidth="1"/>
    <col min="23" max="23" width="7.33203125" style="6" customWidth="1"/>
    <col min="24" max="24" width="10.5546875" style="6" customWidth="1"/>
    <col min="25" max="25" width="11.5546875" style="6" customWidth="1"/>
    <col min="26" max="26" width="9.5546875" style="6" customWidth="1"/>
    <col min="27" max="27" width="7.33203125" style="6" customWidth="1"/>
    <col min="28" max="28" width="23.88671875" style="6" customWidth="1"/>
    <col min="29" max="16384" width="7.33203125" style="6"/>
  </cols>
  <sheetData>
    <row r="1" spans="1:37" s="207" customFormat="1" ht="15.75" customHeight="1">
      <c r="A1" s="458" t="s">
        <v>1074</v>
      </c>
      <c r="B1" s="459"/>
      <c r="C1" s="459"/>
      <c r="D1" s="459"/>
      <c r="E1" s="459"/>
      <c r="F1" s="459"/>
      <c r="G1" s="460"/>
      <c r="H1" s="461" t="s">
        <v>1075</v>
      </c>
      <c r="I1" s="462"/>
      <c r="J1" s="462"/>
      <c r="K1" s="463"/>
      <c r="L1" s="464" t="s">
        <v>1076</v>
      </c>
      <c r="M1" s="465"/>
      <c r="N1" s="465"/>
      <c r="O1" s="465"/>
      <c r="P1" s="465"/>
      <c r="Q1" s="465"/>
      <c r="R1" s="466" t="s">
        <v>1077</v>
      </c>
      <c r="S1" s="467"/>
      <c r="T1" s="467"/>
      <c r="U1" s="467"/>
      <c r="V1" s="467"/>
      <c r="W1" s="467"/>
      <c r="X1" s="467"/>
      <c r="Y1" s="467"/>
      <c r="Z1" s="467"/>
      <c r="AA1" s="467"/>
      <c r="AB1" s="468" t="s">
        <v>1078</v>
      </c>
      <c r="AC1" s="468"/>
      <c r="AD1" s="468"/>
      <c r="AE1" s="468"/>
      <c r="AF1" s="468"/>
      <c r="AG1" s="468"/>
      <c r="AH1" s="468"/>
      <c r="AI1" s="468"/>
      <c r="AJ1" s="468"/>
      <c r="AK1" s="468"/>
    </row>
    <row r="2" spans="1:37" s="230" customFormat="1" ht="54" customHeight="1">
      <c r="A2" s="225" t="s">
        <v>1079</v>
      </c>
      <c r="B2" s="225" t="s">
        <v>1080</v>
      </c>
      <c r="C2" s="225" t="s">
        <v>1081</v>
      </c>
      <c r="D2" s="225" t="s">
        <v>1082</v>
      </c>
      <c r="E2" s="225" t="s">
        <v>1083</v>
      </c>
      <c r="F2" s="225" t="s">
        <v>1084</v>
      </c>
      <c r="G2" s="225" t="s">
        <v>1085</v>
      </c>
      <c r="H2" s="226" t="s">
        <v>1086</v>
      </c>
      <c r="I2" s="226" t="s">
        <v>1087</v>
      </c>
      <c r="J2" s="226" t="s">
        <v>1088</v>
      </c>
      <c r="K2" s="226" t="s">
        <v>1089</v>
      </c>
      <c r="L2" s="227" t="s">
        <v>1090</v>
      </c>
      <c r="M2" s="227" t="s">
        <v>1091</v>
      </c>
      <c r="N2" s="227" t="s">
        <v>1092</v>
      </c>
      <c r="O2" s="227" t="s">
        <v>1093</v>
      </c>
      <c r="P2" s="227" t="s">
        <v>1094</v>
      </c>
      <c r="Q2" s="227" t="s">
        <v>1095</v>
      </c>
      <c r="R2" s="228" t="s">
        <v>1096</v>
      </c>
      <c r="S2" s="228" t="s">
        <v>1097</v>
      </c>
      <c r="T2" s="228" t="s">
        <v>1098</v>
      </c>
      <c r="U2" s="228" t="s">
        <v>1099</v>
      </c>
      <c r="V2" s="228" t="s">
        <v>1100</v>
      </c>
      <c r="W2" s="228" t="s">
        <v>1101</v>
      </c>
      <c r="X2" s="228" t="s">
        <v>1102</v>
      </c>
      <c r="Y2" s="228" t="s">
        <v>1103</v>
      </c>
      <c r="Z2" s="228" t="s">
        <v>1104</v>
      </c>
      <c r="AA2" s="228" t="s">
        <v>1105</v>
      </c>
      <c r="AB2" s="229" t="s">
        <v>1106</v>
      </c>
      <c r="AC2" s="229" t="s">
        <v>1107</v>
      </c>
      <c r="AD2" s="229" t="s">
        <v>1108</v>
      </c>
      <c r="AE2" s="229" t="s">
        <v>1109</v>
      </c>
      <c r="AF2" s="229" t="s">
        <v>1110</v>
      </c>
      <c r="AG2" s="229" t="s">
        <v>1111</v>
      </c>
      <c r="AH2" s="229" t="s">
        <v>1112</v>
      </c>
      <c r="AI2" s="229" t="s">
        <v>1113</v>
      </c>
      <c r="AJ2" s="229" t="s">
        <v>1114</v>
      </c>
      <c r="AK2" s="229" t="s">
        <v>1115</v>
      </c>
    </row>
    <row r="3" spans="1:37" s="231" customFormat="1" ht="15.75" customHeight="1">
      <c r="A3" s="231" t="s">
        <v>288</v>
      </c>
      <c r="B3" s="30" t="s">
        <v>959</v>
      </c>
      <c r="E3" s="231" t="s">
        <v>1155</v>
      </c>
      <c r="G3" s="231" t="str">
        <f>B3</f>
        <v>Name</v>
      </c>
      <c r="H3" s="15" t="s">
        <v>1117</v>
      </c>
      <c r="M3" s="231" t="s">
        <v>1118</v>
      </c>
    </row>
    <row r="4" spans="1:37" s="231" customFormat="1" ht="15.75" customHeight="1">
      <c r="A4" s="231" t="s">
        <v>288</v>
      </c>
      <c r="B4" s="30" t="s">
        <v>1119</v>
      </c>
      <c r="E4" s="231" t="s">
        <v>1155</v>
      </c>
      <c r="G4" s="30" t="s">
        <v>1120</v>
      </c>
      <c r="H4" s="15" t="s">
        <v>1121</v>
      </c>
      <c r="M4" s="231" t="str">
        <f>M3</f>
        <v>CategoryMap!B6</v>
      </c>
    </row>
    <row r="5" spans="1:37" s="231" customFormat="1" ht="15.75" customHeight="1">
      <c r="A5" s="231" t="s">
        <v>288</v>
      </c>
      <c r="B5" s="30" t="s">
        <v>960</v>
      </c>
      <c r="E5" s="231" t="s">
        <v>1155</v>
      </c>
      <c r="G5" s="30" t="s">
        <v>1122</v>
      </c>
      <c r="H5" s="15" t="s">
        <v>960</v>
      </c>
      <c r="M5" s="231" t="str">
        <f>M4</f>
        <v>CategoryMap!B6</v>
      </c>
    </row>
    <row r="6" spans="1:37" s="231" customFormat="1" ht="15.75" customHeight="1">
      <c r="A6" s="231" t="s">
        <v>288</v>
      </c>
      <c r="B6" s="30" t="s">
        <v>961</v>
      </c>
      <c r="E6" s="231" t="s">
        <v>1155</v>
      </c>
      <c r="G6" s="30" t="s">
        <v>1123</v>
      </c>
      <c r="H6" s="15" t="s">
        <v>961</v>
      </c>
      <c r="K6" s="232"/>
      <c r="M6" s="231" t="str">
        <f>M5</f>
        <v>CategoryMap!B6</v>
      </c>
    </row>
    <row r="7" spans="1:37" s="231" customFormat="1" ht="15.75" customHeight="1">
      <c r="A7" s="231" t="s">
        <v>288</v>
      </c>
      <c r="B7" s="30" t="s">
        <v>962</v>
      </c>
      <c r="E7" s="231" t="s">
        <v>1155</v>
      </c>
      <c r="G7" s="30" t="s">
        <v>1124</v>
      </c>
      <c r="H7" s="15" t="s">
        <v>1125</v>
      </c>
      <c r="K7" s="232"/>
      <c r="M7" s="231" t="str">
        <f>M6</f>
        <v>CategoryMap!B6</v>
      </c>
    </row>
    <row r="8" spans="1:37" s="231" customFormat="1" ht="15.75" customHeight="1">
      <c r="A8" s="231" t="s">
        <v>288</v>
      </c>
      <c r="B8" s="30" t="s">
        <v>875</v>
      </c>
      <c r="E8" s="231" t="s">
        <v>1155</v>
      </c>
      <c r="G8" s="30" t="s">
        <v>1126</v>
      </c>
      <c r="H8" s="15" t="s">
        <v>1127</v>
      </c>
      <c r="K8" s="232"/>
      <c r="M8" s="231" t="str">
        <f>M7</f>
        <v>CategoryMap!B6</v>
      </c>
    </row>
    <row r="9" spans="1:37" s="233" customFormat="1" ht="15.75" customHeight="1">
      <c r="A9" s="233" t="s">
        <v>287</v>
      </c>
      <c r="B9" s="234" t="str">
        <f>SUBSTITUTE(H9, " ", "_")</f>
        <v>Name</v>
      </c>
      <c r="E9" s="233" t="s">
        <v>1155</v>
      </c>
      <c r="H9" s="234" t="s">
        <v>1156</v>
      </c>
      <c r="M9" s="233" t="s">
        <v>1157</v>
      </c>
    </row>
    <row r="10" spans="1:37" s="231" customFormat="1" ht="15.75" customHeight="1">
      <c r="A10" s="231" t="str">
        <f>A9</f>
        <v>Terms</v>
      </c>
      <c r="B10" s="235" t="str">
        <f>SUBSTITUTE(H10, " ", "_")</f>
        <v>Artifact_Type</v>
      </c>
      <c r="E10" s="231" t="s">
        <v>1155</v>
      </c>
      <c r="H10" s="235" t="s">
        <v>1158</v>
      </c>
      <c r="M10" s="231" t="str">
        <f>M9</f>
        <v>Terms!B6</v>
      </c>
    </row>
    <row r="11" spans="1:37" s="231" customFormat="1" ht="15.75" customHeight="1">
      <c r="A11" s="231" t="str">
        <f t="shared" ref="A11:A23" si="0">A10</f>
        <v>Terms</v>
      </c>
      <c r="B11" s="235" t="str">
        <f t="shared" ref="B11:B22" si="1">SUBSTITUTE(H11, " ", "_")</f>
        <v>Category</v>
      </c>
      <c r="E11" s="231" t="s">
        <v>1155</v>
      </c>
      <c r="H11" s="235" t="s">
        <v>1130</v>
      </c>
      <c r="M11" s="231" t="str">
        <f t="shared" ref="M11:M23" si="2">M10</f>
        <v>Terms!B6</v>
      </c>
    </row>
    <row r="12" spans="1:37" s="231" customFormat="1" ht="15.75" customHeight="1">
      <c r="A12" s="231" t="str">
        <f t="shared" si="0"/>
        <v>Terms</v>
      </c>
      <c r="B12" s="235" t="str">
        <f t="shared" si="1"/>
        <v>Description</v>
      </c>
      <c r="E12" s="231" t="s">
        <v>1155</v>
      </c>
      <c r="H12" s="235" t="s">
        <v>266</v>
      </c>
      <c r="K12" s="232"/>
      <c r="M12" s="231" t="str">
        <f t="shared" si="2"/>
        <v>Terms!B6</v>
      </c>
    </row>
    <row r="13" spans="1:37" s="231" customFormat="1" ht="15.75" customHeight="1">
      <c r="A13" s="231" t="str">
        <f t="shared" si="0"/>
        <v>Terms</v>
      </c>
      <c r="B13" s="235" t="str">
        <f t="shared" si="1"/>
        <v>Tags</v>
      </c>
      <c r="E13" s="231" t="s">
        <v>1155</v>
      </c>
      <c r="H13" s="235" t="s">
        <v>962</v>
      </c>
      <c r="K13" s="232"/>
      <c r="M13" s="231" t="str">
        <f t="shared" si="2"/>
        <v>Terms!B6</v>
      </c>
    </row>
    <row r="14" spans="1:37" s="231" customFormat="1" ht="15.75" customHeight="1">
      <c r="A14" s="231" t="str">
        <f t="shared" si="0"/>
        <v>Terms</v>
      </c>
      <c r="B14" s="235" t="str">
        <f t="shared" si="1"/>
        <v>Classifications</v>
      </c>
      <c r="E14" s="231" t="s">
        <v>1155</v>
      </c>
      <c r="H14" s="235" t="s">
        <v>963</v>
      </c>
      <c r="K14" s="232"/>
      <c r="M14" s="231" t="str">
        <f t="shared" si="2"/>
        <v>Terms!B6</v>
      </c>
    </row>
    <row r="15" spans="1:37" ht="15.75" customHeight="1">
      <c r="A15" s="231" t="str">
        <f t="shared" si="0"/>
        <v>Terms</v>
      </c>
      <c r="B15" s="235" t="str">
        <f t="shared" si="1"/>
        <v>Stewards</v>
      </c>
      <c r="E15" s="231" t="s">
        <v>1155</v>
      </c>
      <c r="H15" s="235" t="s">
        <v>875</v>
      </c>
      <c r="I15" s="236"/>
      <c r="M15" s="231" t="str">
        <f t="shared" si="2"/>
        <v>Terms!B6</v>
      </c>
    </row>
    <row r="16" spans="1:37" ht="15.75" customHeight="1">
      <c r="A16" s="231" t="str">
        <f t="shared" si="0"/>
        <v>Terms</v>
      </c>
      <c r="B16" t="s">
        <v>1131</v>
      </c>
      <c r="E16" s="231" t="s">
        <v>1155</v>
      </c>
      <c r="H16" t="s">
        <v>1131</v>
      </c>
      <c r="I16" s="236"/>
      <c r="M16" s="231" t="str">
        <f t="shared" si="2"/>
        <v>Terms!B6</v>
      </c>
    </row>
    <row r="17" spans="1:13" ht="15.75" customHeight="1">
      <c r="A17" s="231" t="str">
        <f>A22</f>
        <v>Terms</v>
      </c>
      <c r="B17" s="130" t="s">
        <v>1132</v>
      </c>
      <c r="E17" s="231" t="s">
        <v>1155</v>
      </c>
      <c r="H17" s="130" t="s">
        <v>1132</v>
      </c>
      <c r="M17" s="231" t="str">
        <f>M22</f>
        <v>Terms!B6</v>
      </c>
    </row>
    <row r="18" spans="1:13" ht="15.75" customHeight="1">
      <c r="A18" s="231" t="str">
        <f>A21</f>
        <v>Terms</v>
      </c>
      <c r="B18" s="235" t="s">
        <v>1133</v>
      </c>
      <c r="E18" s="231" t="s">
        <v>1159</v>
      </c>
      <c r="H18" s="235" t="s">
        <v>1133</v>
      </c>
      <c r="M18" s="231" t="str">
        <f>M21</f>
        <v>Terms!B6</v>
      </c>
    </row>
    <row r="19" spans="1:13" ht="15.75" customHeight="1">
      <c r="A19" s="231" t="str">
        <f>A15</f>
        <v>Terms</v>
      </c>
      <c r="B19" s="235" t="str">
        <f t="shared" si="1"/>
        <v>custom_TermID</v>
      </c>
      <c r="E19" s="231" t="s">
        <v>1155</v>
      </c>
      <c r="H19" s="235" t="s">
        <v>966</v>
      </c>
      <c r="I19" s="30"/>
      <c r="M19" s="231" t="str">
        <f>M15</f>
        <v>Terms!B6</v>
      </c>
    </row>
    <row r="20" spans="1:13" ht="15.75" customHeight="1">
      <c r="A20" s="231" t="str">
        <f t="shared" si="0"/>
        <v>Terms</v>
      </c>
      <c r="B20" s="235" t="str">
        <f t="shared" si="1"/>
        <v>custom_LocalName</v>
      </c>
      <c r="E20" s="231" t="s">
        <v>1155</v>
      </c>
      <c r="H20" s="235" t="s">
        <v>967</v>
      </c>
      <c r="M20" s="231" t="str">
        <f t="shared" si="2"/>
        <v>Terms!B6</v>
      </c>
    </row>
    <row r="21" spans="1:13" ht="15.75" customHeight="1">
      <c r="A21" s="231" t="str">
        <f t="shared" si="0"/>
        <v>Terms</v>
      </c>
      <c r="B21" s="235" t="str">
        <f t="shared" si="1"/>
        <v>custom_EnglishName</v>
      </c>
      <c r="E21" s="231" t="s">
        <v>1155</v>
      </c>
      <c r="H21" s="235" t="s">
        <v>969</v>
      </c>
      <c r="M21" s="231" t="str">
        <f t="shared" si="2"/>
        <v>Terms!B6</v>
      </c>
    </row>
    <row r="22" spans="1:13" ht="15.75" customHeight="1">
      <c r="A22" s="231" t="str">
        <f>A21</f>
        <v>Terms</v>
      </c>
      <c r="B22" s="235" t="str">
        <f t="shared" si="1"/>
        <v>custom_BusinessRule</v>
      </c>
      <c r="E22" s="231" t="s">
        <v>1155</v>
      </c>
      <c r="H22" s="235" t="s">
        <v>970</v>
      </c>
      <c r="M22" s="231" t="str">
        <f>M21</f>
        <v>Terms!B6</v>
      </c>
    </row>
    <row r="23" spans="1:13" ht="15.75" customHeight="1">
      <c r="A23" s="231" t="str">
        <f t="shared" si="0"/>
        <v>Terms</v>
      </c>
      <c r="B23" s="6" t="s">
        <v>971</v>
      </c>
      <c r="E23" s="231" t="s">
        <v>1155</v>
      </c>
      <c r="H23" s="6" t="s">
        <v>971</v>
      </c>
      <c r="M23" s="231" t="str">
        <f t="shared" si="2"/>
        <v>Terms!B6</v>
      </c>
    </row>
    <row r="24" spans="1:13" ht="15.75" customHeight="1">
      <c r="A24" s="231" t="str">
        <f>A22</f>
        <v>Terms</v>
      </c>
      <c r="B24" s="6" t="s">
        <v>972</v>
      </c>
      <c r="E24" s="231" t="s">
        <v>1155</v>
      </c>
      <c r="H24" s="6" t="str">
        <f>B24</f>
        <v>custom_Formula</v>
      </c>
      <c r="M24" s="231" t="str">
        <f>M22</f>
        <v>Terms!B6</v>
      </c>
    </row>
    <row r="25" spans="1:13" ht="15.75" customHeight="1">
      <c r="A25" s="231" t="str">
        <f>A23</f>
        <v>Terms</v>
      </c>
      <c r="B25" s="6" t="s">
        <v>973</v>
      </c>
      <c r="E25" s="231" t="s">
        <v>1155</v>
      </c>
      <c r="H25" s="6" t="str">
        <f>B25</f>
        <v>custom_DataType</v>
      </c>
      <c r="M25" s="231" t="str">
        <f>M23</f>
        <v>Terms!B6</v>
      </c>
    </row>
    <row r="26" spans="1:13" s="220" customFormat="1" ht="15.75" customHeight="1">
      <c r="A26" s="220" t="s">
        <v>325</v>
      </c>
      <c r="B26" s="218" t="s">
        <v>959</v>
      </c>
      <c r="C26" s="221"/>
      <c r="E26" s="233" t="s">
        <v>1155</v>
      </c>
      <c r="G26" s="222"/>
      <c r="H26" s="223" t="s">
        <v>1140</v>
      </c>
      <c r="I26" s="222"/>
      <c r="J26" s="224"/>
      <c r="M26" s="233" t="str">
        <f>A26&amp;"!B7"</f>
        <v>DataClasses!B7</v>
      </c>
    </row>
    <row r="27" spans="1:13" ht="15.75" customHeight="1">
      <c r="A27" s="6" t="str">
        <f t="shared" ref="A27:A32" si="3">A26</f>
        <v>DataClasses</v>
      </c>
      <c r="B27" t="s">
        <v>1119</v>
      </c>
      <c r="E27" s="231" t="s">
        <v>1155</v>
      </c>
      <c r="H27" s="219" t="s">
        <v>1141</v>
      </c>
      <c r="M27" s="6" t="str">
        <f t="shared" ref="M27:M32" si="4">M26</f>
        <v>DataClasses!B7</v>
      </c>
    </row>
    <row r="28" spans="1:13" ht="15.75" customHeight="1">
      <c r="A28" s="6" t="str">
        <f t="shared" si="3"/>
        <v>DataClasses</v>
      </c>
      <c r="B28" s="30" t="s">
        <v>960</v>
      </c>
      <c r="E28" s="231" t="s">
        <v>1155</v>
      </c>
      <c r="H28" s="219" t="s">
        <v>1142</v>
      </c>
      <c r="M28" s="6" t="str">
        <f t="shared" si="4"/>
        <v>DataClasses!B7</v>
      </c>
    </row>
    <row r="29" spans="1:13" ht="15.75" customHeight="1">
      <c r="A29" s="6" t="str">
        <f t="shared" si="3"/>
        <v>DataClasses</v>
      </c>
      <c r="B29" s="30" t="s">
        <v>961</v>
      </c>
      <c r="E29" s="231" t="s">
        <v>1155</v>
      </c>
      <c r="H29" s="219" t="s">
        <v>1143</v>
      </c>
      <c r="M29" s="6" t="str">
        <f t="shared" si="4"/>
        <v>DataClasses!B7</v>
      </c>
    </row>
    <row r="30" spans="1:13" ht="15.75" customHeight="1">
      <c r="A30" s="6" t="str">
        <f t="shared" si="3"/>
        <v>DataClasses</v>
      </c>
      <c r="B30" s="30" t="s">
        <v>875</v>
      </c>
      <c r="E30" s="231" t="s">
        <v>1155</v>
      </c>
      <c r="H30" s="219" t="s">
        <v>1144</v>
      </c>
      <c r="M30" s="6" t="str">
        <f t="shared" si="4"/>
        <v>DataClasses!B7</v>
      </c>
    </row>
    <row r="31" spans="1:13" ht="15.75" customHeight="1">
      <c r="A31" s="6" t="str">
        <f t="shared" si="3"/>
        <v>DataClasses</v>
      </c>
      <c r="B31" t="s">
        <v>1145</v>
      </c>
      <c r="E31" s="231" t="s">
        <v>1155</v>
      </c>
      <c r="H31" s="219" t="s">
        <v>1146</v>
      </c>
      <c r="M31" s="6" t="str">
        <f t="shared" si="4"/>
        <v>DataClasses!B7</v>
      </c>
    </row>
    <row r="32" spans="1:13" ht="15.75" customHeight="1">
      <c r="A32" s="6" t="str">
        <f t="shared" si="3"/>
        <v>DataClasses</v>
      </c>
      <c r="B32" s="117" t="s">
        <v>1147</v>
      </c>
      <c r="E32" s="231" t="s">
        <v>1155</v>
      </c>
      <c r="H32" s="117" t="s">
        <v>1147</v>
      </c>
      <c r="M32" s="6" t="str">
        <f t="shared" si="4"/>
        <v>DataClasses!B7</v>
      </c>
    </row>
    <row r="33" spans="7:8" ht="15.75" customHeight="1">
      <c r="H33" s="219"/>
    </row>
    <row r="34" spans="7:8" ht="15.75" customHeight="1">
      <c r="G34" s="237"/>
      <c r="H34" s="219"/>
    </row>
  </sheetData>
  <dataConsolidate link="1"/>
  <mergeCells count="5">
    <mergeCell ref="A1:G1"/>
    <mergeCell ref="H1:K1"/>
    <mergeCell ref="L1:Q1"/>
    <mergeCell ref="R1:AA1"/>
    <mergeCell ref="AB1:AK1"/>
  </mergeCells>
  <phoneticPr fontId="40" type="noConversion"/>
  <pageMargins left="0.75" right="0.75" top="1" bottom="1" header="0.5" footer="0.5"/>
  <pageSetup paperSize="9"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2">
    <tabColor rgb="FFFF0000"/>
  </sheetPr>
  <dimension ref="A1:DF891"/>
  <sheetViews>
    <sheetView topLeftCell="F1" zoomScale="80" zoomScaleNormal="80" workbookViewId="0">
      <selection activeCell="G17" sqref="G17"/>
    </sheetView>
  </sheetViews>
  <sheetFormatPr defaultColWidth="8.5546875" defaultRowHeight="15.75"/>
  <cols>
    <col min="1" max="1" width="20.33203125" customWidth="1"/>
    <col min="2" max="2" width="32.33203125" bestFit="1" customWidth="1"/>
    <col min="3" max="3" width="9.109375" customWidth="1"/>
    <col min="4" max="4" width="10.5546875" customWidth="1"/>
    <col min="5" max="5" width="16.44140625" customWidth="1"/>
    <col min="6" max="6" width="21.33203125" customWidth="1"/>
    <col min="7" max="7" width="39.44140625" customWidth="1"/>
    <col min="8" max="8" width="37" customWidth="1"/>
    <col min="9" max="9" width="9" customWidth="1"/>
    <col min="10" max="10" width="12.88671875" customWidth="1"/>
    <col min="11" max="11" width="23.33203125" bestFit="1" customWidth="1"/>
    <col min="12" max="12" width="13.44140625" bestFit="1" customWidth="1"/>
    <col min="13" max="13" width="13.44140625" customWidth="1"/>
    <col min="14" max="14" width="4.88671875" customWidth="1"/>
    <col min="15" max="15" width="14.109375" bestFit="1" customWidth="1"/>
    <col min="16" max="16" width="33.88671875" customWidth="1"/>
    <col min="17" max="17" width="25.44140625" customWidth="1"/>
    <col min="18" max="18" width="30.33203125" customWidth="1"/>
    <col min="19" max="19" width="32.109375" customWidth="1"/>
    <col min="20" max="20" width="15.44140625" customWidth="1"/>
    <col min="21" max="21" width="11.33203125" bestFit="1" customWidth="1"/>
    <col min="22" max="22" width="29" bestFit="1" customWidth="1"/>
    <col min="23" max="23" width="6.77734375" bestFit="1" customWidth="1"/>
    <col min="24" max="24" width="13.44140625" bestFit="1" customWidth="1"/>
    <col min="25" max="25" width="16.109375" customWidth="1"/>
    <col min="26" max="26" width="14.5546875" customWidth="1"/>
    <col min="27" max="27" width="27.109375" customWidth="1"/>
    <col min="28" max="28" width="49.33203125" bestFit="1" customWidth="1"/>
    <col min="29" max="30" width="12.33203125" bestFit="1" customWidth="1"/>
    <col min="31" max="31" width="5.44140625" bestFit="1" customWidth="1"/>
    <col min="32" max="32" width="9.5546875" bestFit="1" customWidth="1"/>
    <col min="33" max="33" width="9.5546875" customWidth="1"/>
    <col min="34" max="34" width="19.44140625" customWidth="1"/>
    <col min="35" max="35" width="20.109375" customWidth="1"/>
    <col min="36" max="36" width="10.44140625" bestFit="1" customWidth="1"/>
    <col min="37" max="38" width="12.33203125" bestFit="1" customWidth="1"/>
    <col min="39" max="39" width="5.44140625" bestFit="1" customWidth="1"/>
    <col min="40" max="41" width="6.33203125" bestFit="1" customWidth="1"/>
    <col min="42" max="42" width="9.5546875" bestFit="1" customWidth="1"/>
    <col min="43" max="45" width="9.5546875" customWidth="1"/>
    <col min="47" max="47" width="27.5546875" customWidth="1"/>
    <col min="48" max="48" width="10.44140625" bestFit="1" customWidth="1"/>
    <col min="49" max="51" width="4.5546875" bestFit="1" customWidth="1"/>
    <col min="52" max="52" width="13.44140625" bestFit="1" customWidth="1"/>
    <col min="53" max="55" width="4.5546875" customWidth="1"/>
    <col min="56" max="56" width="13.44140625" bestFit="1" customWidth="1"/>
    <col min="57" max="57" width="10.77734375" bestFit="1" customWidth="1"/>
    <col min="58" max="59" width="15.21875" bestFit="1" customWidth="1"/>
    <col min="60" max="60" width="4.5546875" bestFit="1" customWidth="1"/>
    <col min="61" max="61" width="6.33203125" bestFit="1" customWidth="1"/>
    <col min="62" max="62" width="10.109375" bestFit="1" customWidth="1"/>
    <col min="63" max="63" width="15.33203125" customWidth="1"/>
    <col min="64" max="64" width="16.109375" customWidth="1"/>
    <col min="65" max="65" width="14.44140625" customWidth="1"/>
    <col min="66" max="66" width="11" bestFit="1" customWidth="1"/>
    <col min="67" max="67" width="10.109375" bestFit="1" customWidth="1"/>
    <col min="68" max="70" width="10.109375" customWidth="1"/>
    <col min="71" max="71" width="14.5546875" bestFit="1" customWidth="1"/>
    <col min="72" max="72" width="8.109375" customWidth="1"/>
    <col min="73" max="73" width="16.109375" bestFit="1" customWidth="1"/>
    <col min="74" max="74" width="33.33203125" bestFit="1" customWidth="1"/>
    <col min="75" max="75" width="13.88671875" customWidth="1"/>
    <col min="78" max="78" width="9.5546875" bestFit="1" customWidth="1"/>
    <col min="79" max="79" width="10.6640625" bestFit="1" customWidth="1"/>
    <col min="80" max="80" width="9.5546875" bestFit="1" customWidth="1"/>
    <col min="81" max="81" width="5.33203125" bestFit="1" customWidth="1"/>
    <col min="82" max="82" width="22.5546875" bestFit="1" customWidth="1"/>
    <col min="83" max="83" width="26.33203125" bestFit="1" customWidth="1"/>
    <col min="84" max="84" width="10.5546875" bestFit="1" customWidth="1"/>
    <col min="85" max="85" width="11.109375" bestFit="1" customWidth="1"/>
    <col min="86" max="86" width="9.33203125" bestFit="1" customWidth="1"/>
    <col min="87" max="87" width="19.44140625" bestFit="1" customWidth="1"/>
    <col min="88" max="88" width="42.44140625" bestFit="1" customWidth="1"/>
    <col min="89" max="89" width="46.33203125" bestFit="1" customWidth="1"/>
    <col min="90" max="90" width="10.5546875" bestFit="1" customWidth="1"/>
    <col min="91" max="91" width="45.44140625" bestFit="1" customWidth="1"/>
    <col min="92" max="92" width="30" bestFit="1" customWidth="1"/>
    <col min="93" max="94" width="11.109375" bestFit="1" customWidth="1"/>
    <col min="101" max="101" width="11.88671875" customWidth="1"/>
    <col min="102" max="102" width="34.109375" customWidth="1"/>
    <col min="103" max="103" width="13.109375" bestFit="1" customWidth="1"/>
    <col min="104" max="104" width="30.5546875" customWidth="1"/>
    <col min="107" max="107" width="13.5546875" customWidth="1"/>
    <col min="108" max="108" width="30.109375" bestFit="1" customWidth="1"/>
    <col min="109" max="109" width="9.44140625" bestFit="1" customWidth="1"/>
    <col min="110" max="110" width="17.33203125" customWidth="1"/>
  </cols>
  <sheetData>
    <row r="1" spans="1:110" ht="16.5">
      <c r="A1" t="s">
        <v>1160</v>
      </c>
      <c r="B1" t="s">
        <v>266</v>
      </c>
      <c r="C1" t="s">
        <v>1161</v>
      </c>
      <c r="BT1" t="s">
        <v>268</v>
      </c>
      <c r="BU1" t="s">
        <v>1162</v>
      </c>
      <c r="BV1" t="s">
        <v>1163</v>
      </c>
      <c r="BW1" t="s">
        <v>161</v>
      </c>
      <c r="BX1" t="s">
        <v>1164</v>
      </c>
      <c r="CA1" s="112" t="s">
        <v>974</v>
      </c>
      <c r="CB1" t="s">
        <v>1165</v>
      </c>
      <c r="CV1" s="246" t="s">
        <v>268</v>
      </c>
      <c r="CW1" s="247" t="s">
        <v>1166</v>
      </c>
      <c r="CX1" s="247" t="s">
        <v>1167</v>
      </c>
      <c r="CY1" s="247" t="s">
        <v>1168</v>
      </c>
      <c r="CZ1" s="248" t="s">
        <v>1169</v>
      </c>
      <c r="DE1" t="s">
        <v>1166</v>
      </c>
      <c r="DF1" t="s">
        <v>1170</v>
      </c>
    </row>
    <row r="2" spans="1:110">
      <c r="A2" t="s">
        <v>1171</v>
      </c>
      <c r="B2" t="s">
        <v>1172</v>
      </c>
      <c r="C2" t="s">
        <v>1173</v>
      </c>
      <c r="G2" s="112" t="s">
        <v>1174</v>
      </c>
      <c r="H2" t="s">
        <v>1175</v>
      </c>
      <c r="AU2" s="112" t="s">
        <v>979</v>
      </c>
      <c r="AV2" t="s">
        <v>1176</v>
      </c>
      <c r="BS2" t="s">
        <v>1177</v>
      </c>
      <c r="BT2" s="122" t="s">
        <v>1165</v>
      </c>
      <c r="BU2" s="122">
        <v>44575</v>
      </c>
      <c r="CT2" t="s">
        <v>1178</v>
      </c>
      <c r="CV2" t="s">
        <v>1179</v>
      </c>
      <c r="CW2" t="s">
        <v>1180</v>
      </c>
      <c r="CX2" t="s">
        <v>1181</v>
      </c>
      <c r="CY2" s="122">
        <v>44286</v>
      </c>
      <c r="CZ2" t="b">
        <v>1</v>
      </c>
      <c r="DD2" t="s">
        <v>1182</v>
      </c>
      <c r="DE2" s="243" t="s">
        <v>1180</v>
      </c>
      <c r="DF2" t="str">
        <f>表格12[[#This Row],[Object]]&amp;"!"&amp;"B:B"</f>
        <v>Terms!B:B</v>
      </c>
    </row>
    <row r="3" spans="1:110">
      <c r="A3" t="s">
        <v>1183</v>
      </c>
      <c r="B3" t="s">
        <v>1184</v>
      </c>
      <c r="C3" t="s">
        <v>1173</v>
      </c>
      <c r="G3" s="112" t="s">
        <v>979</v>
      </c>
      <c r="H3" t="s">
        <v>1185</v>
      </c>
      <c r="P3" s="112" t="s">
        <v>1174</v>
      </c>
      <c r="Q3" t="s">
        <v>1185</v>
      </c>
      <c r="AU3" s="112" t="s">
        <v>99</v>
      </c>
      <c r="AV3" t="s">
        <v>1165</v>
      </c>
      <c r="BD3" s="112" t="s">
        <v>99</v>
      </c>
      <c r="BE3" t="s">
        <v>1165</v>
      </c>
      <c r="BT3" s="122"/>
      <c r="BU3" s="122"/>
      <c r="CA3" s="112" t="s">
        <v>1186</v>
      </c>
      <c r="CB3" s="112" t="s">
        <v>1187</v>
      </c>
      <c r="CV3" t="s">
        <v>1179</v>
      </c>
      <c r="CW3" t="s">
        <v>1180</v>
      </c>
      <c r="CX3" t="s">
        <v>1188</v>
      </c>
      <c r="CY3" s="122">
        <v>44286</v>
      </c>
      <c r="CZ3" t="b">
        <v>1</v>
      </c>
      <c r="DE3" t="s">
        <v>325</v>
      </c>
      <c r="DF3" t="str">
        <f>表格12[[#This Row],[Object]]&amp;"!"&amp;"B:B"</f>
        <v>DataClasses!B:B</v>
      </c>
    </row>
    <row r="4" spans="1:110">
      <c r="A4" t="s">
        <v>1189</v>
      </c>
      <c r="B4" t="s">
        <v>1190</v>
      </c>
      <c r="C4" t="s">
        <v>1173</v>
      </c>
      <c r="F4" t="s">
        <v>1183</v>
      </c>
      <c r="G4" s="112" t="s">
        <v>915</v>
      </c>
      <c r="H4" t="s">
        <v>1191</v>
      </c>
      <c r="O4" t="s">
        <v>1189</v>
      </c>
      <c r="P4" s="112" t="s">
        <v>979</v>
      </c>
      <c r="Q4" t="s">
        <v>1185</v>
      </c>
      <c r="Y4" s="408"/>
      <c r="Z4" s="112" t="s">
        <v>979</v>
      </c>
      <c r="AA4" t="s">
        <v>1185</v>
      </c>
      <c r="AI4" s="395" t="s">
        <v>1192</v>
      </c>
      <c r="AJ4" s="112" t="s">
        <v>979</v>
      </c>
      <c r="AK4" t="s">
        <v>1185</v>
      </c>
      <c r="AT4" s="124" t="s">
        <v>1171</v>
      </c>
      <c r="BC4" t="s">
        <v>1193</v>
      </c>
      <c r="BJ4" t="s">
        <v>1194</v>
      </c>
      <c r="BT4" s="122"/>
      <c r="BU4" s="122"/>
      <c r="CA4" s="112" t="s">
        <v>1195</v>
      </c>
      <c r="CB4" t="s">
        <v>1196</v>
      </c>
      <c r="CC4" t="s">
        <v>1197</v>
      </c>
      <c r="CV4" t="s">
        <v>1179</v>
      </c>
      <c r="CW4" t="s">
        <v>1180</v>
      </c>
      <c r="CX4" t="s">
        <v>1198</v>
      </c>
      <c r="CY4" s="122">
        <v>44286</v>
      </c>
      <c r="CZ4" t="b">
        <v>1</v>
      </c>
      <c r="DE4" t="s">
        <v>288</v>
      </c>
      <c r="DF4" t="str">
        <f>表格12[[#This Row],[Object]]&amp;"!"&amp;"B:B"</f>
        <v>Categories!B:B</v>
      </c>
    </row>
    <row r="5" spans="1:110">
      <c r="A5" t="s">
        <v>1177</v>
      </c>
      <c r="B5" t="s">
        <v>1199</v>
      </c>
      <c r="C5" t="s">
        <v>1200</v>
      </c>
      <c r="P5" s="112" t="s">
        <v>99</v>
      </c>
      <c r="Q5" t="s">
        <v>1185</v>
      </c>
      <c r="Y5" s="124" t="s">
        <v>1201</v>
      </c>
      <c r="AU5" s="112" t="s">
        <v>1202</v>
      </c>
      <c r="BD5" s="112" t="s">
        <v>1203</v>
      </c>
      <c r="BF5" s="112" t="s">
        <v>1204</v>
      </c>
      <c r="BK5" t="s">
        <v>1205</v>
      </c>
      <c r="BL5" t="s">
        <v>1206</v>
      </c>
      <c r="BM5" t="s">
        <v>1207</v>
      </c>
      <c r="BN5" t="s">
        <v>1208</v>
      </c>
      <c r="BO5" t="s">
        <v>1209</v>
      </c>
      <c r="BT5" s="122"/>
      <c r="BU5" s="122"/>
      <c r="CA5" s="123">
        <v>44575</v>
      </c>
      <c r="CV5" t="s">
        <v>1179</v>
      </c>
      <c r="CW5" t="s">
        <v>1180</v>
      </c>
      <c r="CX5" t="s">
        <v>1210</v>
      </c>
      <c r="CY5" s="122">
        <v>44286</v>
      </c>
      <c r="CZ5" t="b">
        <v>1</v>
      </c>
    </row>
    <row r="6" spans="1:110">
      <c r="A6" t="s">
        <v>1193</v>
      </c>
      <c r="B6" t="s">
        <v>1211</v>
      </c>
      <c r="C6" t="s">
        <v>1173</v>
      </c>
      <c r="G6" s="112" t="s">
        <v>1163</v>
      </c>
      <c r="H6" s="112" t="s">
        <v>995</v>
      </c>
      <c r="I6" s="112" t="s">
        <v>99</v>
      </c>
      <c r="J6" s="112" t="s">
        <v>1212</v>
      </c>
      <c r="K6" s="112" t="s">
        <v>1213</v>
      </c>
      <c r="L6" t="s">
        <v>1203</v>
      </c>
      <c r="Z6" s="112" t="s">
        <v>1214</v>
      </c>
      <c r="AC6" s="112" t="s">
        <v>1215</v>
      </c>
      <c r="AJ6" s="112" t="s">
        <v>1214</v>
      </c>
      <c r="AK6" s="112" t="s">
        <v>1215</v>
      </c>
      <c r="AU6" s="112" t="s">
        <v>161</v>
      </c>
      <c r="AV6" s="112" t="s">
        <v>173</v>
      </c>
      <c r="AW6" t="s">
        <v>1164</v>
      </c>
      <c r="BD6" s="112" t="s">
        <v>979</v>
      </c>
      <c r="BE6" s="112" t="s">
        <v>1174</v>
      </c>
      <c r="BF6" t="s">
        <v>1175</v>
      </c>
      <c r="BG6" t="s">
        <v>1176</v>
      </c>
      <c r="BH6" t="s">
        <v>1197</v>
      </c>
      <c r="BK6" s="121" t="s">
        <v>1216</v>
      </c>
      <c r="BL6" s="121" t="s">
        <v>1217</v>
      </c>
      <c r="BM6" s="121" t="str">
        <f>IF(BF6, "業務元數據", "技術元數據+")</f>
        <v>業務元數據</v>
      </c>
      <c r="BN6" s="121" t="str">
        <f>IF(BG6, "業務元數據", "技術元數據+")</f>
        <v>技術元數據+</v>
      </c>
      <c r="BO6" s="121" t="str">
        <f t="shared" ref="BO6:BO11" si="0">BH6</f>
        <v>總計</v>
      </c>
      <c r="BT6" s="122"/>
      <c r="BU6" s="122"/>
      <c r="CA6" s="123" t="s">
        <v>1197</v>
      </c>
      <c r="CV6" t="s">
        <v>1179</v>
      </c>
      <c r="CW6" t="s">
        <v>1180</v>
      </c>
      <c r="CX6" t="s">
        <v>1218</v>
      </c>
      <c r="CY6" s="122">
        <v>44286</v>
      </c>
      <c r="CZ6" t="b">
        <v>1</v>
      </c>
    </row>
    <row r="7" spans="1:110">
      <c r="A7" t="s">
        <v>1194</v>
      </c>
      <c r="B7" t="s">
        <v>1219</v>
      </c>
      <c r="C7" t="s">
        <v>1173</v>
      </c>
      <c r="G7" t="s">
        <v>1220</v>
      </c>
      <c r="H7" t="s">
        <v>1221</v>
      </c>
      <c r="I7" t="s">
        <v>1222</v>
      </c>
      <c r="J7" t="s">
        <v>1223</v>
      </c>
      <c r="K7" t="s">
        <v>1224</v>
      </c>
      <c r="L7" s="469">
        <v>1</v>
      </c>
      <c r="P7" s="112" t="s">
        <v>995</v>
      </c>
      <c r="Q7" s="112" t="s">
        <v>1225</v>
      </c>
      <c r="R7" s="112" t="s">
        <v>1226</v>
      </c>
      <c r="S7" s="112" t="s">
        <v>1227</v>
      </c>
      <c r="T7" s="112" t="s">
        <v>1228</v>
      </c>
      <c r="U7" s="112" t="s">
        <v>1010</v>
      </c>
      <c r="V7" s="112" t="s">
        <v>915</v>
      </c>
      <c r="W7" s="112" t="s">
        <v>1229</v>
      </c>
      <c r="X7" t="s">
        <v>1203</v>
      </c>
      <c r="Z7" s="112" t="s">
        <v>99</v>
      </c>
      <c r="AA7" s="112" t="s">
        <v>1226</v>
      </c>
      <c r="AB7" s="112" t="s">
        <v>1227</v>
      </c>
      <c r="AC7" t="s">
        <v>1176</v>
      </c>
      <c r="AD7" t="s">
        <v>1175</v>
      </c>
      <c r="AE7" t="s">
        <v>1197</v>
      </c>
      <c r="AJ7" s="112" t="s">
        <v>99</v>
      </c>
      <c r="AK7" t="s">
        <v>1176</v>
      </c>
      <c r="AL7" t="s">
        <v>1175</v>
      </c>
      <c r="AM7" t="s">
        <v>1197</v>
      </c>
      <c r="AU7" t="s">
        <v>1196</v>
      </c>
      <c r="AV7" t="s">
        <v>1230</v>
      </c>
      <c r="AW7" s="469">
        <v>156</v>
      </c>
      <c r="BD7" t="s">
        <v>1176</v>
      </c>
      <c r="BE7" t="s">
        <v>1176</v>
      </c>
      <c r="BF7" s="469">
        <v>65</v>
      </c>
      <c r="BG7" s="469">
        <v>63</v>
      </c>
      <c r="BH7" s="469">
        <v>128</v>
      </c>
      <c r="BK7" t="s">
        <v>1231</v>
      </c>
      <c r="BL7" t="str">
        <f>IF(BE7, "有問題", "己確認")</f>
        <v>己確認</v>
      </c>
      <c r="BM7">
        <f t="shared" ref="BM7:BN10" si="1">BF7</f>
        <v>65</v>
      </c>
      <c r="BN7">
        <f t="shared" si="1"/>
        <v>63</v>
      </c>
      <c r="BO7">
        <f t="shared" si="0"/>
        <v>128</v>
      </c>
      <c r="BT7" s="122"/>
      <c r="BU7" s="122"/>
      <c r="CV7" t="s">
        <v>1179</v>
      </c>
      <c r="CW7" t="s">
        <v>1180</v>
      </c>
      <c r="CX7" t="s">
        <v>1232</v>
      </c>
      <c r="CY7" s="122">
        <v>44286</v>
      </c>
      <c r="CZ7" t="b">
        <v>1</v>
      </c>
      <c r="DD7" s="112" t="s">
        <v>1233</v>
      </c>
      <c r="DE7" t="s">
        <v>1176</v>
      </c>
    </row>
    <row r="8" spans="1:110">
      <c r="A8" t="s">
        <v>1178</v>
      </c>
      <c r="B8" t="s">
        <v>1234</v>
      </c>
      <c r="C8" t="s">
        <v>1200</v>
      </c>
      <c r="G8" t="s">
        <v>1235</v>
      </c>
      <c r="H8" t="s">
        <v>1236</v>
      </c>
      <c r="I8" t="s">
        <v>1222</v>
      </c>
      <c r="J8" t="s">
        <v>1191</v>
      </c>
      <c r="K8" t="s">
        <v>1237</v>
      </c>
      <c r="L8" s="469">
        <v>1</v>
      </c>
      <c r="P8" t="s">
        <v>1238</v>
      </c>
      <c r="Q8" t="s">
        <v>1239</v>
      </c>
      <c r="R8" t="s">
        <v>1240</v>
      </c>
      <c r="S8" t="s">
        <v>1241</v>
      </c>
      <c r="T8">
        <v>72</v>
      </c>
      <c r="U8" t="s">
        <v>1242</v>
      </c>
      <c r="V8" t="s">
        <v>1243</v>
      </c>
      <c r="W8" t="s">
        <v>1196</v>
      </c>
      <c r="X8" s="469">
        <v>1</v>
      </c>
      <c r="Z8" t="s">
        <v>1244</v>
      </c>
      <c r="AA8" t="s">
        <v>1245</v>
      </c>
      <c r="AB8" t="s">
        <v>1246</v>
      </c>
      <c r="AC8" s="469"/>
      <c r="AD8" s="469">
        <v>3</v>
      </c>
      <c r="AE8" s="469">
        <v>3</v>
      </c>
      <c r="AJ8" t="s">
        <v>1247</v>
      </c>
      <c r="AK8" s="469">
        <v>166</v>
      </c>
      <c r="AL8" s="469">
        <v>75</v>
      </c>
      <c r="AM8" s="469">
        <v>241</v>
      </c>
      <c r="BE8" t="s">
        <v>1175</v>
      </c>
      <c r="BF8" s="469">
        <v>12</v>
      </c>
      <c r="BG8" s="469">
        <v>16</v>
      </c>
      <c r="BH8" s="469">
        <v>28</v>
      </c>
      <c r="BL8" t="str">
        <f>IF(BE8, "有問題", "己確認")</f>
        <v>有問題</v>
      </c>
      <c r="BM8">
        <f t="shared" si="1"/>
        <v>12</v>
      </c>
      <c r="BN8">
        <f t="shared" si="1"/>
        <v>16</v>
      </c>
      <c r="BO8">
        <f t="shared" si="0"/>
        <v>28</v>
      </c>
      <c r="BT8" s="122"/>
      <c r="BU8" s="122"/>
      <c r="CV8" t="s">
        <v>1179</v>
      </c>
      <c r="CW8" t="s">
        <v>1180</v>
      </c>
      <c r="CX8" t="s">
        <v>1248</v>
      </c>
      <c r="CY8" s="122">
        <v>44286</v>
      </c>
      <c r="CZ8" t="b">
        <v>1</v>
      </c>
      <c r="DD8" s="112" t="s">
        <v>974</v>
      </c>
      <c r="DE8" t="s">
        <v>1249</v>
      </c>
    </row>
    <row r="9" spans="1:110">
      <c r="A9" t="s">
        <v>1250</v>
      </c>
      <c r="B9" t="s">
        <v>1251</v>
      </c>
      <c r="C9" t="s">
        <v>1200</v>
      </c>
      <c r="G9" t="s">
        <v>1197</v>
      </c>
      <c r="L9" s="469">
        <v>2</v>
      </c>
      <c r="T9">
        <v>85</v>
      </c>
      <c r="U9" t="s">
        <v>1242</v>
      </c>
      <c r="V9" t="s">
        <v>1243</v>
      </c>
      <c r="W9" t="s">
        <v>1196</v>
      </c>
      <c r="X9" s="469">
        <v>1</v>
      </c>
      <c r="Z9" t="s">
        <v>1252</v>
      </c>
      <c r="AA9" t="s">
        <v>1253</v>
      </c>
      <c r="AB9" t="s">
        <v>1254</v>
      </c>
      <c r="AC9" s="469"/>
      <c r="AD9" s="469">
        <v>22</v>
      </c>
      <c r="AE9" s="469">
        <v>22</v>
      </c>
      <c r="AJ9" t="s">
        <v>1255</v>
      </c>
      <c r="AK9" s="469">
        <v>105</v>
      </c>
      <c r="AL9" s="469">
        <v>91</v>
      </c>
      <c r="AM9" s="469">
        <v>196</v>
      </c>
      <c r="BD9" t="s">
        <v>1197</v>
      </c>
      <c r="BF9" s="469">
        <v>77</v>
      </c>
      <c r="BG9" s="469">
        <v>79</v>
      </c>
      <c r="BH9" s="469">
        <v>156</v>
      </c>
      <c r="BK9" t="s">
        <v>1256</v>
      </c>
      <c r="BL9" t="str">
        <f>IF(BE9, "有問題", "己確認")</f>
        <v>己確認</v>
      </c>
      <c r="BM9">
        <f t="shared" si="1"/>
        <v>77</v>
      </c>
      <c r="BN9">
        <f t="shared" si="1"/>
        <v>79</v>
      </c>
      <c r="BO9">
        <f t="shared" si="0"/>
        <v>156</v>
      </c>
      <c r="BT9" s="122"/>
      <c r="BU9" s="122"/>
      <c r="CV9" t="s">
        <v>1179</v>
      </c>
      <c r="CW9" t="s">
        <v>1180</v>
      </c>
      <c r="CX9" t="s">
        <v>1257</v>
      </c>
      <c r="CY9" s="122">
        <v>44286</v>
      </c>
      <c r="CZ9" t="b">
        <v>1</v>
      </c>
      <c r="DD9" s="112" t="s">
        <v>1258</v>
      </c>
      <c r="DE9" s="123">
        <v>44286</v>
      </c>
    </row>
    <row r="10" spans="1:110">
      <c r="A10" t="s">
        <v>1192</v>
      </c>
      <c r="B10" t="s">
        <v>1259</v>
      </c>
      <c r="C10" t="s">
        <v>1173</v>
      </c>
      <c r="T10">
        <v>91</v>
      </c>
      <c r="U10" t="s">
        <v>1242</v>
      </c>
      <c r="V10" t="s">
        <v>1243</v>
      </c>
      <c r="W10" t="s">
        <v>1196</v>
      </c>
      <c r="X10" s="469">
        <v>1</v>
      </c>
      <c r="AB10" t="s">
        <v>1260</v>
      </c>
      <c r="AC10" s="469"/>
      <c r="AD10" s="469">
        <v>6</v>
      </c>
      <c r="AE10" s="469">
        <v>6</v>
      </c>
      <c r="AJ10" t="s">
        <v>1261</v>
      </c>
      <c r="AK10" s="469">
        <v>73</v>
      </c>
      <c r="AL10" s="469">
        <v>104</v>
      </c>
      <c r="AM10" s="469">
        <v>177</v>
      </c>
      <c r="BL10" t="str">
        <f>IF(BE10, "有問題", "己確認")</f>
        <v>己確認</v>
      </c>
      <c r="BM10">
        <f t="shared" si="1"/>
        <v>0</v>
      </c>
      <c r="BN10">
        <f t="shared" si="1"/>
        <v>0</v>
      </c>
      <c r="BO10">
        <f t="shared" si="0"/>
        <v>0</v>
      </c>
      <c r="BT10" s="122"/>
      <c r="BU10" s="122"/>
      <c r="CV10" t="s">
        <v>1179</v>
      </c>
      <c r="CW10" t="s">
        <v>1180</v>
      </c>
      <c r="CX10" t="s">
        <v>1262</v>
      </c>
      <c r="CY10" s="122">
        <v>44286</v>
      </c>
      <c r="CZ10" t="b">
        <v>1</v>
      </c>
      <c r="DC10" t="s">
        <v>1250</v>
      </c>
    </row>
    <row r="11" spans="1:110">
      <c r="A11" t="s">
        <v>1201</v>
      </c>
      <c r="B11" t="s">
        <v>1263</v>
      </c>
      <c r="C11" t="s">
        <v>1173</v>
      </c>
      <c r="T11">
        <v>96</v>
      </c>
      <c r="U11" t="s">
        <v>1242</v>
      </c>
      <c r="V11" t="s">
        <v>1243</v>
      </c>
      <c r="W11" t="s">
        <v>1196</v>
      </c>
      <c r="X11" s="469">
        <v>1</v>
      </c>
      <c r="AA11" t="s">
        <v>1264</v>
      </c>
      <c r="AB11" t="s">
        <v>1265</v>
      </c>
      <c r="AC11" s="469"/>
      <c r="AD11" s="469">
        <v>25</v>
      </c>
      <c r="AE11" s="469">
        <v>25</v>
      </c>
      <c r="AJ11" t="s">
        <v>1165</v>
      </c>
      <c r="AK11" s="469">
        <v>88</v>
      </c>
      <c r="AL11" s="469">
        <v>68</v>
      </c>
      <c r="AM11" s="469">
        <v>156</v>
      </c>
      <c r="BM11">
        <f>BF11</f>
        <v>0</v>
      </c>
      <c r="BN11">
        <f>BG11</f>
        <v>0</v>
      </c>
      <c r="BO11">
        <f t="shared" si="0"/>
        <v>0</v>
      </c>
      <c r="BT11" s="122"/>
      <c r="BU11" s="122"/>
      <c r="CV11" t="s">
        <v>1179</v>
      </c>
      <c r="CW11" t="s">
        <v>1180</v>
      </c>
      <c r="CX11" t="s">
        <v>1266</v>
      </c>
      <c r="CY11" s="122">
        <v>44286</v>
      </c>
      <c r="CZ11" t="b">
        <v>1</v>
      </c>
      <c r="DD11" s="112" t="s">
        <v>1195</v>
      </c>
    </row>
    <row r="12" spans="1:110">
      <c r="S12" t="s">
        <v>1267</v>
      </c>
      <c r="T12">
        <v>48</v>
      </c>
      <c r="U12" t="s">
        <v>1268</v>
      </c>
      <c r="V12" t="s">
        <v>1243</v>
      </c>
      <c r="W12" t="s">
        <v>1196</v>
      </c>
      <c r="X12" s="469">
        <v>1</v>
      </c>
      <c r="Z12" t="s">
        <v>1165</v>
      </c>
      <c r="AA12" t="s">
        <v>1269</v>
      </c>
      <c r="AB12" t="s">
        <v>1270</v>
      </c>
      <c r="AC12" s="469"/>
      <c r="AD12" s="469">
        <v>68</v>
      </c>
      <c r="AE12" s="469">
        <v>68</v>
      </c>
      <c r="AJ12" t="s">
        <v>1222</v>
      </c>
      <c r="AK12" s="469">
        <v>45</v>
      </c>
      <c r="AL12" s="469">
        <v>92</v>
      </c>
      <c r="AM12" s="469">
        <v>137</v>
      </c>
      <c r="BT12" s="122"/>
      <c r="BU12" s="122"/>
      <c r="CV12" t="s">
        <v>1179</v>
      </c>
      <c r="CW12" t="s">
        <v>1180</v>
      </c>
      <c r="CX12" t="s">
        <v>1271</v>
      </c>
      <c r="CY12" s="122">
        <v>44286</v>
      </c>
      <c r="CZ12" t="b">
        <v>1</v>
      </c>
      <c r="DD12" s="244" t="s">
        <v>325</v>
      </c>
    </row>
    <row r="13" spans="1:110">
      <c r="A13" s="395"/>
      <c r="T13">
        <v>74</v>
      </c>
      <c r="U13" t="s">
        <v>1272</v>
      </c>
      <c r="V13" t="s">
        <v>1243</v>
      </c>
      <c r="W13" t="s">
        <v>1196</v>
      </c>
      <c r="X13" s="469">
        <v>1</v>
      </c>
      <c r="AB13" t="s">
        <v>1273</v>
      </c>
      <c r="AC13" s="469">
        <v>88</v>
      </c>
      <c r="AD13" s="469"/>
      <c r="AE13" s="469">
        <v>88</v>
      </c>
      <c r="AJ13" t="s">
        <v>1274</v>
      </c>
      <c r="AK13" s="469">
        <v>57</v>
      </c>
      <c r="AL13" s="469">
        <v>59</v>
      </c>
      <c r="AM13" s="469">
        <v>116</v>
      </c>
      <c r="BT13" s="122"/>
      <c r="BU13" s="122"/>
      <c r="CV13" t="s">
        <v>1179</v>
      </c>
      <c r="CW13" t="s">
        <v>1180</v>
      </c>
      <c r="CX13" t="s">
        <v>1275</v>
      </c>
      <c r="CY13" s="122">
        <v>44286</v>
      </c>
      <c r="CZ13" t="b">
        <v>1</v>
      </c>
      <c r="DD13" s="245" t="s">
        <v>1276</v>
      </c>
    </row>
    <row r="14" spans="1:110">
      <c r="P14" t="s">
        <v>1277</v>
      </c>
      <c r="Q14" t="s">
        <v>1278</v>
      </c>
      <c r="R14" t="s">
        <v>1240</v>
      </c>
      <c r="S14" t="s">
        <v>1241</v>
      </c>
      <c r="T14">
        <v>89</v>
      </c>
      <c r="U14" t="s">
        <v>1279</v>
      </c>
      <c r="V14" t="s">
        <v>1243</v>
      </c>
      <c r="W14" t="s">
        <v>1196</v>
      </c>
      <c r="X14" s="469">
        <v>1</v>
      </c>
      <c r="Z14" t="s">
        <v>1222</v>
      </c>
      <c r="AA14" t="s">
        <v>1280</v>
      </c>
      <c r="AB14" t="s">
        <v>1281</v>
      </c>
      <c r="AC14" s="469"/>
      <c r="AD14" s="469">
        <v>61</v>
      </c>
      <c r="AE14" s="469">
        <v>61</v>
      </c>
      <c r="AJ14" t="s">
        <v>1282</v>
      </c>
      <c r="AK14" s="469">
        <v>40</v>
      </c>
      <c r="AL14" s="469">
        <v>70</v>
      </c>
      <c r="AM14" s="469">
        <v>110</v>
      </c>
      <c r="BT14" s="122"/>
      <c r="BU14" s="122"/>
      <c r="CV14" t="s">
        <v>1179</v>
      </c>
      <c r="CW14" t="s">
        <v>1180</v>
      </c>
      <c r="CX14" t="s">
        <v>1283</v>
      </c>
      <c r="CY14" s="122">
        <v>44286</v>
      </c>
      <c r="CZ14" t="b">
        <v>1</v>
      </c>
      <c r="DD14" s="245" t="s">
        <v>1284</v>
      </c>
    </row>
    <row r="15" spans="1:110">
      <c r="P15" t="s">
        <v>1285</v>
      </c>
      <c r="Q15" t="s">
        <v>1286</v>
      </c>
      <c r="R15" t="s">
        <v>1240</v>
      </c>
      <c r="S15" t="s">
        <v>1241</v>
      </c>
      <c r="T15">
        <v>94</v>
      </c>
      <c r="U15" t="s">
        <v>1287</v>
      </c>
      <c r="V15" t="s">
        <v>1243</v>
      </c>
      <c r="W15" t="s">
        <v>1196</v>
      </c>
      <c r="X15" s="469">
        <v>1</v>
      </c>
      <c r="AB15" t="s">
        <v>1288</v>
      </c>
      <c r="AC15" s="469">
        <v>27</v>
      </c>
      <c r="AD15" s="469"/>
      <c r="AE15" s="469">
        <v>27</v>
      </c>
      <c r="AJ15" t="s">
        <v>1252</v>
      </c>
      <c r="AK15" s="469"/>
      <c r="AL15" s="469">
        <v>53</v>
      </c>
      <c r="AM15" s="469">
        <v>53</v>
      </c>
      <c r="BT15" s="122"/>
      <c r="BU15" s="122"/>
      <c r="CV15" t="s">
        <v>1179</v>
      </c>
      <c r="CW15" t="s">
        <v>1180</v>
      </c>
      <c r="CX15" t="s">
        <v>1289</v>
      </c>
      <c r="CY15" s="122">
        <v>44286</v>
      </c>
      <c r="CZ15" t="b">
        <v>1</v>
      </c>
      <c r="DD15" s="245" t="s">
        <v>1290</v>
      </c>
    </row>
    <row r="16" spans="1:110">
      <c r="S16" t="s">
        <v>1267</v>
      </c>
      <c r="T16">
        <v>75</v>
      </c>
      <c r="U16" t="s">
        <v>1268</v>
      </c>
      <c r="V16" t="s">
        <v>1243</v>
      </c>
      <c r="W16" t="s">
        <v>1196</v>
      </c>
      <c r="X16" s="469">
        <v>1</v>
      </c>
      <c r="AA16" t="s">
        <v>1291</v>
      </c>
      <c r="AB16" t="s">
        <v>1292</v>
      </c>
      <c r="AC16" s="469"/>
      <c r="AD16" s="469">
        <v>31</v>
      </c>
      <c r="AE16" s="469">
        <v>31</v>
      </c>
      <c r="AJ16" t="s">
        <v>1293</v>
      </c>
      <c r="AK16" s="469"/>
      <c r="AL16" s="469">
        <v>7</v>
      </c>
      <c r="AM16" s="469">
        <v>7</v>
      </c>
      <c r="BT16" s="122"/>
      <c r="BU16" s="122"/>
      <c r="CV16" t="s">
        <v>1179</v>
      </c>
      <c r="CW16" t="s">
        <v>1180</v>
      </c>
      <c r="CX16" t="s">
        <v>1294</v>
      </c>
      <c r="CY16" s="122">
        <v>44286</v>
      </c>
      <c r="CZ16" t="b">
        <v>1</v>
      </c>
      <c r="DD16" s="244" t="s">
        <v>287</v>
      </c>
    </row>
    <row r="17" spans="16:108">
      <c r="P17" t="s">
        <v>1295</v>
      </c>
      <c r="Q17" t="s">
        <v>1296</v>
      </c>
      <c r="R17" t="s">
        <v>1240</v>
      </c>
      <c r="S17" t="s">
        <v>1267</v>
      </c>
      <c r="T17">
        <v>47</v>
      </c>
      <c r="U17" t="s">
        <v>1279</v>
      </c>
      <c r="V17" t="s">
        <v>1243</v>
      </c>
      <c r="W17" t="s">
        <v>1196</v>
      </c>
      <c r="X17" s="469">
        <v>1</v>
      </c>
      <c r="AB17" t="s">
        <v>1297</v>
      </c>
      <c r="AC17" s="469">
        <v>18</v>
      </c>
      <c r="AD17" s="469"/>
      <c r="AE17" s="469">
        <v>18</v>
      </c>
      <c r="AJ17" t="s">
        <v>1244</v>
      </c>
      <c r="AK17" s="469"/>
      <c r="AL17" s="469">
        <v>3</v>
      </c>
      <c r="AM17" s="469">
        <v>3</v>
      </c>
      <c r="BT17" s="122"/>
      <c r="BU17" s="122"/>
      <c r="CV17" t="s">
        <v>1179</v>
      </c>
      <c r="CW17" t="s">
        <v>1180</v>
      </c>
      <c r="CX17" t="s">
        <v>1298</v>
      </c>
      <c r="CY17" s="122">
        <v>44286</v>
      </c>
      <c r="CZ17" t="b">
        <v>1</v>
      </c>
      <c r="DD17" s="245" t="s">
        <v>1276</v>
      </c>
    </row>
    <row r="18" spans="16:108">
      <c r="P18" t="s">
        <v>1299</v>
      </c>
      <c r="Q18" t="s">
        <v>1300</v>
      </c>
      <c r="R18" t="s">
        <v>1240</v>
      </c>
      <c r="S18" t="s">
        <v>1267</v>
      </c>
      <c r="T18">
        <v>72</v>
      </c>
      <c r="U18" t="s">
        <v>1279</v>
      </c>
      <c r="V18" t="s">
        <v>1243</v>
      </c>
      <c r="W18" t="s">
        <v>1196</v>
      </c>
      <c r="X18" s="469">
        <v>1</v>
      </c>
      <c r="Z18" t="s">
        <v>1293</v>
      </c>
      <c r="AA18" t="s">
        <v>1301</v>
      </c>
      <c r="AB18" t="s">
        <v>1302</v>
      </c>
      <c r="AC18" s="469"/>
      <c r="AD18" s="469">
        <v>7</v>
      </c>
      <c r="AE18" s="469">
        <v>7</v>
      </c>
      <c r="AJ18" t="s">
        <v>1197</v>
      </c>
      <c r="AK18" s="469">
        <v>574</v>
      </c>
      <c r="AL18" s="469">
        <v>622</v>
      </c>
      <c r="AM18" s="469">
        <v>1196</v>
      </c>
      <c r="BJ18" s="252"/>
      <c r="BT18" s="122"/>
      <c r="BU18" s="122"/>
      <c r="CV18" t="s">
        <v>1179</v>
      </c>
      <c r="CW18" t="s">
        <v>1180</v>
      </c>
      <c r="CX18" t="s">
        <v>1303</v>
      </c>
      <c r="CY18" s="122">
        <v>44286</v>
      </c>
      <c r="CZ18" t="b">
        <v>1</v>
      </c>
      <c r="DD18" s="245" t="s">
        <v>1284</v>
      </c>
    </row>
    <row r="19" spans="16:108">
      <c r="P19" t="s">
        <v>1304</v>
      </c>
      <c r="Q19" t="s">
        <v>1305</v>
      </c>
      <c r="R19" t="s">
        <v>1240</v>
      </c>
      <c r="S19" t="s">
        <v>1241</v>
      </c>
      <c r="T19">
        <v>83</v>
      </c>
      <c r="U19" t="s">
        <v>1279</v>
      </c>
      <c r="V19" t="s">
        <v>1243</v>
      </c>
      <c r="W19" t="s">
        <v>1196</v>
      </c>
      <c r="X19" s="469">
        <v>1</v>
      </c>
      <c r="Z19" t="s">
        <v>1247</v>
      </c>
      <c r="AA19" t="s">
        <v>1306</v>
      </c>
      <c r="AB19" t="s">
        <v>1307</v>
      </c>
      <c r="AC19" s="469"/>
      <c r="AD19" s="469">
        <v>75</v>
      </c>
      <c r="AE19" s="469">
        <v>75</v>
      </c>
      <c r="BT19" s="122"/>
      <c r="BU19" s="122"/>
      <c r="CV19" t="s">
        <v>1179</v>
      </c>
      <c r="CW19" t="s">
        <v>1180</v>
      </c>
      <c r="CX19" t="s">
        <v>1308</v>
      </c>
      <c r="CY19" s="122">
        <v>44286</v>
      </c>
      <c r="CZ19" t="b">
        <v>1</v>
      </c>
      <c r="DD19" s="245" t="s">
        <v>1290</v>
      </c>
    </row>
    <row r="20" spans="16:108">
      <c r="P20" t="s">
        <v>1197</v>
      </c>
      <c r="X20" s="469">
        <v>12</v>
      </c>
      <c r="AB20" t="s">
        <v>1309</v>
      </c>
      <c r="AC20" s="469">
        <v>166</v>
      </c>
      <c r="AD20" s="469"/>
      <c r="AE20" s="469">
        <v>166</v>
      </c>
      <c r="BT20" s="122"/>
      <c r="BU20" s="122"/>
      <c r="CV20" t="s">
        <v>1179</v>
      </c>
      <c r="CW20" t="s">
        <v>1180</v>
      </c>
      <c r="CX20" t="s">
        <v>1310</v>
      </c>
      <c r="CY20" s="122">
        <v>44286</v>
      </c>
      <c r="CZ20" t="b">
        <v>1</v>
      </c>
      <c r="DD20" s="244" t="s">
        <v>1197</v>
      </c>
    </row>
    <row r="21" spans="16:108">
      <c r="Z21" t="s">
        <v>1255</v>
      </c>
      <c r="AA21" t="s">
        <v>1311</v>
      </c>
      <c r="AB21" t="s">
        <v>1241</v>
      </c>
      <c r="AC21" s="469">
        <v>76</v>
      </c>
      <c r="AD21" s="469"/>
      <c r="AE21" s="469">
        <v>76</v>
      </c>
      <c r="BT21" s="122"/>
      <c r="BU21" s="122"/>
      <c r="CV21" t="s">
        <v>1179</v>
      </c>
      <c r="CW21" t="s">
        <v>1180</v>
      </c>
      <c r="CX21" t="s">
        <v>1312</v>
      </c>
      <c r="CY21" s="122">
        <v>44286</v>
      </c>
      <c r="CZ21" t="b">
        <v>1</v>
      </c>
    </row>
    <row r="22" spans="16:108">
      <c r="AB22" t="s">
        <v>1267</v>
      </c>
      <c r="AC22" s="469"/>
      <c r="AD22" s="469">
        <v>64</v>
      </c>
      <c r="AE22" s="469">
        <v>64</v>
      </c>
      <c r="BT22" s="122"/>
      <c r="BU22" s="122"/>
      <c r="CV22" t="s">
        <v>1179</v>
      </c>
      <c r="CW22" t="s">
        <v>1180</v>
      </c>
      <c r="CX22" t="s">
        <v>1313</v>
      </c>
      <c r="CY22" s="122">
        <v>44286</v>
      </c>
      <c r="CZ22" t="b">
        <v>1</v>
      </c>
    </row>
    <row r="23" spans="16:108">
      <c r="AA23" t="s">
        <v>1240</v>
      </c>
      <c r="AB23" t="s">
        <v>1241</v>
      </c>
      <c r="AC23" s="469">
        <v>29</v>
      </c>
      <c r="AD23" s="469"/>
      <c r="AE23" s="469">
        <v>29</v>
      </c>
      <c r="BT23" s="122"/>
      <c r="BU23" s="122"/>
      <c r="CV23" t="s">
        <v>1179</v>
      </c>
      <c r="CW23" t="s">
        <v>1180</v>
      </c>
      <c r="CX23" t="s">
        <v>1314</v>
      </c>
      <c r="CY23" s="122">
        <v>44286</v>
      </c>
      <c r="CZ23" t="b">
        <v>1</v>
      </c>
    </row>
    <row r="24" spans="16:108">
      <c r="AB24" t="s">
        <v>1267</v>
      </c>
      <c r="AC24" s="469"/>
      <c r="AD24" s="469">
        <v>27</v>
      </c>
      <c r="AE24" s="469">
        <v>27</v>
      </c>
      <c r="BT24" s="122"/>
      <c r="BU24" s="122"/>
      <c r="CV24" t="s">
        <v>1179</v>
      </c>
      <c r="CW24" t="s">
        <v>1180</v>
      </c>
      <c r="CX24" t="s">
        <v>1315</v>
      </c>
      <c r="CY24" s="122">
        <v>44286</v>
      </c>
      <c r="CZ24" t="b">
        <v>1</v>
      </c>
    </row>
    <row r="25" spans="16:108">
      <c r="Z25" t="s">
        <v>1282</v>
      </c>
      <c r="AA25" t="s">
        <v>1316</v>
      </c>
      <c r="AB25" t="s">
        <v>1317</v>
      </c>
      <c r="AC25" s="469"/>
      <c r="AD25" s="469">
        <v>70</v>
      </c>
      <c r="AE25" s="469">
        <v>70</v>
      </c>
      <c r="BT25" s="122"/>
      <c r="BU25" s="122"/>
      <c r="CV25" t="s">
        <v>1179</v>
      </c>
      <c r="CW25" t="s">
        <v>1180</v>
      </c>
      <c r="CX25" t="s">
        <v>1318</v>
      </c>
      <c r="CY25" s="122">
        <v>44286</v>
      </c>
      <c r="CZ25" t="b">
        <v>1</v>
      </c>
    </row>
    <row r="26" spans="16:108">
      <c r="AB26" t="s">
        <v>1319</v>
      </c>
      <c r="AC26" s="469">
        <v>40</v>
      </c>
      <c r="AD26" s="469"/>
      <c r="AE26" s="469">
        <v>40</v>
      </c>
      <c r="BT26" s="122"/>
      <c r="BU26" s="122"/>
      <c r="CV26" t="s">
        <v>1179</v>
      </c>
      <c r="CW26" t="s">
        <v>1180</v>
      </c>
      <c r="CX26" t="s">
        <v>1320</v>
      </c>
      <c r="CY26" s="122">
        <v>44286</v>
      </c>
      <c r="CZ26" t="b">
        <v>1</v>
      </c>
    </row>
    <row r="27" spans="16:108">
      <c r="Z27" t="s">
        <v>1274</v>
      </c>
      <c r="AA27" t="s">
        <v>1264</v>
      </c>
      <c r="AB27" t="s">
        <v>1321</v>
      </c>
      <c r="AC27" s="469"/>
      <c r="AD27" s="469">
        <v>59</v>
      </c>
      <c r="AE27" s="469">
        <v>59</v>
      </c>
      <c r="BT27" s="122"/>
      <c r="BU27" s="122"/>
      <c r="CV27" t="s">
        <v>1179</v>
      </c>
      <c r="CW27" t="s">
        <v>1180</v>
      </c>
      <c r="CX27" t="s">
        <v>1322</v>
      </c>
      <c r="CY27" s="122">
        <v>44286</v>
      </c>
      <c r="CZ27" t="b">
        <v>1</v>
      </c>
    </row>
    <row r="28" spans="16:108">
      <c r="AB28" t="s">
        <v>1323</v>
      </c>
      <c r="AC28" s="469">
        <v>57</v>
      </c>
      <c r="AD28" s="469"/>
      <c r="AE28" s="469">
        <v>57</v>
      </c>
      <c r="BT28" s="122"/>
      <c r="BU28" s="122"/>
      <c r="CV28" t="s">
        <v>1179</v>
      </c>
      <c r="CW28" t="s">
        <v>1180</v>
      </c>
      <c r="CX28" t="s">
        <v>1324</v>
      </c>
      <c r="CY28" s="122">
        <v>44286</v>
      </c>
      <c r="CZ28" t="b">
        <v>1</v>
      </c>
    </row>
    <row r="29" spans="16:108">
      <c r="Z29" t="s">
        <v>1261</v>
      </c>
      <c r="AA29" t="s">
        <v>1325</v>
      </c>
      <c r="AB29" t="s">
        <v>1326</v>
      </c>
      <c r="AC29" s="469"/>
      <c r="AD29" s="469">
        <v>31</v>
      </c>
      <c r="AE29" s="469">
        <v>31</v>
      </c>
      <c r="BT29" s="122"/>
      <c r="BU29" s="122"/>
      <c r="CV29" t="s">
        <v>1179</v>
      </c>
      <c r="CW29" t="s">
        <v>1180</v>
      </c>
      <c r="CX29" t="s">
        <v>1327</v>
      </c>
      <c r="CY29" s="122">
        <v>44286</v>
      </c>
      <c r="CZ29" t="b">
        <v>1</v>
      </c>
    </row>
    <row r="30" spans="16:108">
      <c r="AB30" t="s">
        <v>1328</v>
      </c>
      <c r="AC30" s="469">
        <v>34</v>
      </c>
      <c r="AD30" s="469"/>
      <c r="AE30" s="469">
        <v>34</v>
      </c>
      <c r="BT30" s="122"/>
      <c r="BU30" s="122"/>
      <c r="CV30" t="s">
        <v>1179</v>
      </c>
      <c r="CW30" t="s">
        <v>1180</v>
      </c>
      <c r="CX30" t="s">
        <v>1329</v>
      </c>
      <c r="CY30" s="122">
        <v>44286</v>
      </c>
      <c r="CZ30" t="b">
        <v>1</v>
      </c>
    </row>
    <row r="31" spans="16:108" ht="16.5">
      <c r="AA31" t="s">
        <v>1330</v>
      </c>
      <c r="AB31" t="s">
        <v>1331</v>
      </c>
      <c r="AC31" s="469"/>
      <c r="AD31" s="469">
        <v>73</v>
      </c>
      <c r="AE31" s="469">
        <v>73</v>
      </c>
      <c r="AV31" s="120"/>
      <c r="BT31" s="122"/>
      <c r="BU31" s="122"/>
      <c r="CV31" t="s">
        <v>1179</v>
      </c>
      <c r="CW31" t="s">
        <v>1180</v>
      </c>
      <c r="CX31" t="s">
        <v>1332</v>
      </c>
      <c r="CY31" s="122">
        <v>44286</v>
      </c>
      <c r="CZ31" t="b">
        <v>1</v>
      </c>
    </row>
    <row r="32" spans="16:108">
      <c r="AB32" t="s">
        <v>1333</v>
      </c>
      <c r="AC32" s="469">
        <v>39</v>
      </c>
      <c r="AD32" s="469"/>
      <c r="AE32" s="469">
        <v>39</v>
      </c>
      <c r="BT32" s="122"/>
      <c r="BU32" s="122"/>
      <c r="CV32" t="s">
        <v>1179</v>
      </c>
      <c r="CW32" t="s">
        <v>1180</v>
      </c>
      <c r="CX32" t="s">
        <v>1334</v>
      </c>
      <c r="CY32" s="122">
        <v>44286</v>
      </c>
      <c r="CZ32" t="b">
        <v>1</v>
      </c>
    </row>
    <row r="33" spans="26:104">
      <c r="Z33" t="s">
        <v>1197</v>
      </c>
      <c r="AC33" s="469">
        <v>574</v>
      </c>
      <c r="AD33" s="469">
        <v>622</v>
      </c>
      <c r="AE33" s="469">
        <v>1196</v>
      </c>
      <c r="BT33" s="122"/>
      <c r="BU33" s="122"/>
      <c r="CV33" t="s">
        <v>1179</v>
      </c>
      <c r="CW33" t="s">
        <v>1180</v>
      </c>
      <c r="CX33" t="s">
        <v>1335</v>
      </c>
      <c r="CY33" s="122">
        <v>44286</v>
      </c>
      <c r="CZ33" t="b">
        <v>1</v>
      </c>
    </row>
    <row r="34" spans="26:104">
      <c r="BT34" s="122"/>
      <c r="BU34" s="122"/>
      <c r="CV34" t="s">
        <v>1179</v>
      </c>
      <c r="CW34" t="s">
        <v>1180</v>
      </c>
      <c r="CX34" t="s">
        <v>1336</v>
      </c>
      <c r="CY34" s="122">
        <v>44286</v>
      </c>
      <c r="CZ34" t="b">
        <v>1</v>
      </c>
    </row>
    <row r="35" spans="26:104">
      <c r="BT35" s="122"/>
      <c r="BU35" s="122"/>
      <c r="CV35" t="s">
        <v>1179</v>
      </c>
      <c r="CW35" t="s">
        <v>1180</v>
      </c>
      <c r="CX35" t="s">
        <v>1337</v>
      </c>
      <c r="CY35" s="122">
        <v>44286</v>
      </c>
      <c r="CZ35" t="b">
        <v>1</v>
      </c>
    </row>
    <row r="36" spans="26:104" ht="16.5">
      <c r="BT36" s="122"/>
      <c r="BU36" s="122"/>
      <c r="BV36" s="219"/>
      <c r="CV36" t="s">
        <v>1179</v>
      </c>
      <c r="CW36" t="s">
        <v>1180</v>
      </c>
      <c r="CX36" t="s">
        <v>1338</v>
      </c>
      <c r="CY36" s="122">
        <v>44286</v>
      </c>
      <c r="CZ36" t="b">
        <v>1</v>
      </c>
    </row>
    <row r="37" spans="26:104" ht="16.5">
      <c r="BT37" s="122"/>
      <c r="BU37" s="122"/>
      <c r="BV37" s="219"/>
      <c r="BW37" s="129"/>
      <c r="CV37" t="s">
        <v>1179</v>
      </c>
      <c r="CW37" t="s">
        <v>1180</v>
      </c>
      <c r="CX37" t="s">
        <v>1339</v>
      </c>
      <c r="CY37" s="122">
        <v>44286</v>
      </c>
      <c r="CZ37" t="b">
        <v>1</v>
      </c>
    </row>
    <row r="38" spans="26:104" ht="16.5">
      <c r="BT38" s="122"/>
      <c r="BU38" s="122"/>
      <c r="BV38" s="219"/>
      <c r="BW38" s="129"/>
      <c r="CV38" t="s">
        <v>1179</v>
      </c>
      <c r="CW38" t="s">
        <v>1180</v>
      </c>
      <c r="CX38" t="s">
        <v>1340</v>
      </c>
      <c r="CY38" s="122">
        <v>44286</v>
      </c>
      <c r="CZ38" t="b">
        <v>1</v>
      </c>
    </row>
    <row r="39" spans="26:104" ht="16.5">
      <c r="BT39" s="122"/>
      <c r="BU39" s="122"/>
      <c r="BV39" s="219"/>
      <c r="BW39" s="129"/>
      <c r="CV39" t="s">
        <v>1179</v>
      </c>
      <c r="CW39" t="s">
        <v>1180</v>
      </c>
      <c r="CX39" t="s">
        <v>1341</v>
      </c>
      <c r="CY39" s="122">
        <v>44286</v>
      </c>
      <c r="CZ39" t="b">
        <v>1</v>
      </c>
    </row>
    <row r="40" spans="26:104" ht="16.5">
      <c r="BT40" s="122"/>
      <c r="BU40" s="122"/>
      <c r="BV40" s="129"/>
      <c r="BW40" s="129"/>
      <c r="CV40" t="s">
        <v>1179</v>
      </c>
      <c r="CW40" t="s">
        <v>1180</v>
      </c>
      <c r="CX40" t="s">
        <v>1276</v>
      </c>
      <c r="CY40" s="122">
        <v>44286</v>
      </c>
      <c r="CZ40" t="b">
        <v>0</v>
      </c>
    </row>
    <row r="41" spans="26:104">
      <c r="CV41" t="s">
        <v>1179</v>
      </c>
      <c r="CW41" t="s">
        <v>1180</v>
      </c>
      <c r="CX41" t="s">
        <v>1342</v>
      </c>
      <c r="CY41" s="122">
        <v>44286</v>
      </c>
      <c r="CZ41" t="b">
        <v>1</v>
      </c>
    </row>
    <row r="42" spans="26:104">
      <c r="CV42" t="s">
        <v>1179</v>
      </c>
      <c r="CW42" t="s">
        <v>1180</v>
      </c>
      <c r="CX42" t="s">
        <v>1343</v>
      </c>
      <c r="CY42" s="122">
        <v>44286</v>
      </c>
      <c r="CZ42" t="b">
        <v>1</v>
      </c>
    </row>
    <row r="43" spans="26:104">
      <c r="CV43" t="s">
        <v>1179</v>
      </c>
      <c r="CW43" t="s">
        <v>1180</v>
      </c>
      <c r="CX43" t="s">
        <v>1344</v>
      </c>
      <c r="CY43" s="122">
        <v>44286</v>
      </c>
      <c r="CZ43" t="b">
        <v>1</v>
      </c>
    </row>
    <row r="44" spans="26:104">
      <c r="CV44" t="s">
        <v>1179</v>
      </c>
      <c r="CW44" t="s">
        <v>1180</v>
      </c>
      <c r="CX44" t="s">
        <v>1345</v>
      </c>
      <c r="CY44" s="122">
        <v>44286</v>
      </c>
      <c r="CZ44" t="b">
        <v>1</v>
      </c>
    </row>
    <row r="45" spans="26:104">
      <c r="CV45" t="s">
        <v>1179</v>
      </c>
      <c r="CW45" t="s">
        <v>1180</v>
      </c>
      <c r="CX45" t="s">
        <v>1346</v>
      </c>
      <c r="CY45" s="122">
        <v>44286</v>
      </c>
      <c r="CZ45" t="b">
        <v>1</v>
      </c>
    </row>
    <row r="46" spans="26:104">
      <c r="CV46" t="s">
        <v>1179</v>
      </c>
      <c r="CW46" t="s">
        <v>1180</v>
      </c>
      <c r="CX46" t="s">
        <v>1347</v>
      </c>
      <c r="CY46" s="122">
        <v>44286</v>
      </c>
      <c r="CZ46" t="b">
        <v>1</v>
      </c>
    </row>
    <row r="47" spans="26:104">
      <c r="CV47" t="s">
        <v>1179</v>
      </c>
      <c r="CW47" t="s">
        <v>1180</v>
      </c>
      <c r="CX47" t="s">
        <v>1348</v>
      </c>
      <c r="CY47" s="122">
        <v>44286</v>
      </c>
      <c r="CZ47" t="b">
        <v>1</v>
      </c>
    </row>
    <row r="48" spans="26:104">
      <c r="CV48" t="s">
        <v>1179</v>
      </c>
      <c r="CW48" t="s">
        <v>1180</v>
      </c>
      <c r="CX48" t="s">
        <v>1349</v>
      </c>
      <c r="CY48" s="122">
        <v>44286</v>
      </c>
      <c r="CZ48" t="b">
        <v>1</v>
      </c>
    </row>
    <row r="49" spans="100:104">
      <c r="CV49" t="s">
        <v>1179</v>
      </c>
      <c r="CW49" t="s">
        <v>1180</v>
      </c>
      <c r="CX49" t="s">
        <v>1350</v>
      </c>
      <c r="CY49" s="122">
        <v>44286</v>
      </c>
      <c r="CZ49" t="b">
        <v>1</v>
      </c>
    </row>
    <row r="50" spans="100:104">
      <c r="CV50" t="s">
        <v>1179</v>
      </c>
      <c r="CW50" t="s">
        <v>1180</v>
      </c>
      <c r="CX50" t="s">
        <v>1351</v>
      </c>
      <c r="CY50" s="122">
        <v>44286</v>
      </c>
      <c r="CZ50" t="b">
        <v>1</v>
      </c>
    </row>
    <row r="51" spans="100:104">
      <c r="CV51" t="s">
        <v>1179</v>
      </c>
      <c r="CW51" t="s">
        <v>1180</v>
      </c>
      <c r="CX51" t="s">
        <v>1352</v>
      </c>
      <c r="CY51" s="122">
        <v>44286</v>
      </c>
      <c r="CZ51" t="b">
        <v>1</v>
      </c>
    </row>
    <row r="52" spans="100:104">
      <c r="CV52" t="s">
        <v>1179</v>
      </c>
      <c r="CW52" t="s">
        <v>1180</v>
      </c>
      <c r="CX52" t="s">
        <v>1353</v>
      </c>
      <c r="CY52" s="122">
        <v>44286</v>
      </c>
      <c r="CZ52" t="b">
        <v>1</v>
      </c>
    </row>
    <row r="53" spans="100:104">
      <c r="CV53" t="s">
        <v>1179</v>
      </c>
      <c r="CW53" t="s">
        <v>1180</v>
      </c>
      <c r="CX53" t="s">
        <v>1354</v>
      </c>
      <c r="CY53" s="122">
        <v>44286</v>
      </c>
      <c r="CZ53" t="b">
        <v>1</v>
      </c>
    </row>
    <row r="54" spans="100:104">
      <c r="CV54" t="s">
        <v>1179</v>
      </c>
      <c r="CW54" t="s">
        <v>1180</v>
      </c>
      <c r="CX54" t="s">
        <v>961</v>
      </c>
      <c r="CY54" s="122">
        <v>44286</v>
      </c>
      <c r="CZ54" t="b">
        <v>1</v>
      </c>
    </row>
    <row r="55" spans="100:104">
      <c r="CV55" t="s">
        <v>1179</v>
      </c>
      <c r="CW55" t="s">
        <v>1180</v>
      </c>
      <c r="CX55" t="s">
        <v>1355</v>
      </c>
      <c r="CY55" s="122">
        <v>44286</v>
      </c>
      <c r="CZ55" t="b">
        <v>1</v>
      </c>
    </row>
    <row r="56" spans="100:104">
      <c r="CV56" t="s">
        <v>1179</v>
      </c>
      <c r="CW56" t="s">
        <v>1180</v>
      </c>
      <c r="CX56" t="s">
        <v>1356</v>
      </c>
      <c r="CY56" s="122">
        <v>44286</v>
      </c>
      <c r="CZ56" t="b">
        <v>1</v>
      </c>
    </row>
    <row r="57" spans="100:104">
      <c r="CV57" t="s">
        <v>1179</v>
      </c>
      <c r="CW57" t="s">
        <v>1180</v>
      </c>
      <c r="CX57" t="s">
        <v>1357</v>
      </c>
      <c r="CY57" s="122">
        <v>44286</v>
      </c>
      <c r="CZ57" t="b">
        <v>1</v>
      </c>
    </row>
    <row r="58" spans="100:104">
      <c r="CV58" t="s">
        <v>1179</v>
      </c>
      <c r="CW58" t="s">
        <v>1180</v>
      </c>
      <c r="CX58" t="s">
        <v>1358</v>
      </c>
      <c r="CY58" s="122">
        <v>44286</v>
      </c>
      <c r="CZ58" t="b">
        <v>1</v>
      </c>
    </row>
    <row r="59" spans="100:104">
      <c r="CV59" t="s">
        <v>1179</v>
      </c>
      <c r="CW59" t="s">
        <v>1180</v>
      </c>
      <c r="CX59" t="s">
        <v>1359</v>
      </c>
      <c r="CY59" s="122">
        <v>44286</v>
      </c>
      <c r="CZ59" t="b">
        <v>1</v>
      </c>
    </row>
    <row r="60" spans="100:104">
      <c r="CV60" t="s">
        <v>1179</v>
      </c>
      <c r="CW60" t="s">
        <v>1180</v>
      </c>
      <c r="CX60" t="s">
        <v>1360</v>
      </c>
      <c r="CY60" s="122">
        <v>44286</v>
      </c>
      <c r="CZ60" t="b">
        <v>1</v>
      </c>
    </row>
    <row r="61" spans="100:104">
      <c r="CV61" t="s">
        <v>1179</v>
      </c>
      <c r="CW61" t="s">
        <v>1180</v>
      </c>
      <c r="CX61" t="s">
        <v>1361</v>
      </c>
      <c r="CY61" s="122">
        <v>44286</v>
      </c>
      <c r="CZ61" t="b">
        <v>1</v>
      </c>
    </row>
    <row r="62" spans="100:104">
      <c r="CV62" t="s">
        <v>1179</v>
      </c>
      <c r="CW62" t="s">
        <v>1180</v>
      </c>
      <c r="CX62" t="s">
        <v>1362</v>
      </c>
      <c r="CY62" s="122">
        <v>44286</v>
      </c>
      <c r="CZ62" t="b">
        <v>1</v>
      </c>
    </row>
    <row r="63" spans="100:104">
      <c r="CV63" t="s">
        <v>1179</v>
      </c>
      <c r="CW63" t="s">
        <v>1180</v>
      </c>
      <c r="CX63" t="s">
        <v>1363</v>
      </c>
      <c r="CY63" s="122">
        <v>44286</v>
      </c>
      <c r="CZ63" t="b">
        <v>1</v>
      </c>
    </row>
    <row r="64" spans="100:104">
      <c r="CV64" t="s">
        <v>1179</v>
      </c>
      <c r="CW64" t="s">
        <v>1180</v>
      </c>
      <c r="CX64" t="s">
        <v>1364</v>
      </c>
      <c r="CY64" s="122">
        <v>44286</v>
      </c>
      <c r="CZ64" t="b">
        <v>1</v>
      </c>
    </row>
    <row r="65" spans="100:104">
      <c r="CV65" t="s">
        <v>1179</v>
      </c>
      <c r="CW65" t="s">
        <v>1180</v>
      </c>
      <c r="CX65" t="s">
        <v>1365</v>
      </c>
      <c r="CY65" s="122">
        <v>44286</v>
      </c>
      <c r="CZ65" t="b">
        <v>1</v>
      </c>
    </row>
    <row r="66" spans="100:104">
      <c r="CV66" t="s">
        <v>1179</v>
      </c>
      <c r="CW66" t="s">
        <v>1180</v>
      </c>
      <c r="CX66" t="s">
        <v>1366</v>
      </c>
      <c r="CY66" s="122">
        <v>44286</v>
      </c>
      <c r="CZ66" t="b">
        <v>1</v>
      </c>
    </row>
    <row r="67" spans="100:104">
      <c r="CV67" t="s">
        <v>1179</v>
      </c>
      <c r="CW67" t="s">
        <v>1180</v>
      </c>
      <c r="CX67" t="s">
        <v>1367</v>
      </c>
      <c r="CY67" s="122">
        <v>44286</v>
      </c>
      <c r="CZ67" t="b">
        <v>1</v>
      </c>
    </row>
    <row r="68" spans="100:104">
      <c r="CV68" t="s">
        <v>1179</v>
      </c>
      <c r="CW68" t="s">
        <v>1180</v>
      </c>
      <c r="CX68" t="s">
        <v>1368</v>
      </c>
      <c r="CY68" s="122">
        <v>44286</v>
      </c>
      <c r="CZ68" t="b">
        <v>1</v>
      </c>
    </row>
    <row r="69" spans="100:104">
      <c r="CV69" t="s">
        <v>1179</v>
      </c>
      <c r="CW69" t="s">
        <v>1180</v>
      </c>
      <c r="CX69" t="s">
        <v>1369</v>
      </c>
      <c r="CY69" s="122">
        <v>44286</v>
      </c>
      <c r="CZ69" t="b">
        <v>1</v>
      </c>
    </row>
    <row r="70" spans="100:104">
      <c r="CV70" t="s">
        <v>1179</v>
      </c>
      <c r="CW70" t="s">
        <v>1180</v>
      </c>
      <c r="CX70" t="s">
        <v>1370</v>
      </c>
      <c r="CY70" s="122">
        <v>44286</v>
      </c>
      <c r="CZ70" t="b">
        <v>1</v>
      </c>
    </row>
    <row r="71" spans="100:104">
      <c r="CV71" t="s">
        <v>1179</v>
      </c>
      <c r="CW71" t="s">
        <v>1180</v>
      </c>
      <c r="CX71" t="s">
        <v>1371</v>
      </c>
      <c r="CY71" s="122">
        <v>44286</v>
      </c>
      <c r="CZ71" t="b">
        <v>1</v>
      </c>
    </row>
    <row r="72" spans="100:104">
      <c r="CV72" t="s">
        <v>1179</v>
      </c>
      <c r="CW72" t="s">
        <v>1180</v>
      </c>
      <c r="CX72" t="s">
        <v>1372</v>
      </c>
      <c r="CY72" s="122">
        <v>44286</v>
      </c>
      <c r="CZ72" t="b">
        <v>1</v>
      </c>
    </row>
    <row r="73" spans="100:104">
      <c r="CV73" t="s">
        <v>1179</v>
      </c>
      <c r="CW73" t="s">
        <v>1180</v>
      </c>
      <c r="CX73" t="s">
        <v>1373</v>
      </c>
      <c r="CY73" s="122">
        <v>44286</v>
      </c>
      <c r="CZ73" t="b">
        <v>1</v>
      </c>
    </row>
    <row r="74" spans="100:104">
      <c r="CV74" t="s">
        <v>1179</v>
      </c>
      <c r="CW74" t="s">
        <v>1180</v>
      </c>
      <c r="CX74" t="s">
        <v>1374</v>
      </c>
      <c r="CY74" s="122">
        <v>44286</v>
      </c>
      <c r="CZ74" t="b">
        <v>1</v>
      </c>
    </row>
    <row r="75" spans="100:104">
      <c r="CV75" t="s">
        <v>1179</v>
      </c>
      <c r="CW75" t="s">
        <v>1180</v>
      </c>
      <c r="CX75" t="s">
        <v>1375</v>
      </c>
      <c r="CY75" s="122">
        <v>44286</v>
      </c>
      <c r="CZ75" t="b">
        <v>1</v>
      </c>
    </row>
    <row r="76" spans="100:104">
      <c r="CV76" t="s">
        <v>1179</v>
      </c>
      <c r="CW76" t="s">
        <v>1180</v>
      </c>
      <c r="CX76" t="s">
        <v>1376</v>
      </c>
      <c r="CY76" s="122">
        <v>44286</v>
      </c>
      <c r="CZ76" t="b">
        <v>1</v>
      </c>
    </row>
    <row r="77" spans="100:104">
      <c r="CV77" t="s">
        <v>1179</v>
      </c>
      <c r="CW77" t="s">
        <v>1180</v>
      </c>
      <c r="CX77" t="s">
        <v>1377</v>
      </c>
      <c r="CY77" s="122">
        <v>44286</v>
      </c>
      <c r="CZ77" t="b">
        <v>1</v>
      </c>
    </row>
    <row r="78" spans="100:104">
      <c r="CV78" t="s">
        <v>1179</v>
      </c>
      <c r="CW78" t="s">
        <v>1180</v>
      </c>
      <c r="CX78" t="s">
        <v>1378</v>
      </c>
      <c r="CY78" s="122">
        <v>44286</v>
      </c>
      <c r="CZ78" t="b">
        <v>1</v>
      </c>
    </row>
    <row r="79" spans="100:104">
      <c r="CV79" t="s">
        <v>1179</v>
      </c>
      <c r="CW79" t="s">
        <v>1180</v>
      </c>
      <c r="CX79" t="s">
        <v>1379</v>
      </c>
      <c r="CY79" s="122">
        <v>44286</v>
      </c>
      <c r="CZ79" t="b">
        <v>1</v>
      </c>
    </row>
    <row r="80" spans="100:104">
      <c r="CV80" t="s">
        <v>1179</v>
      </c>
      <c r="CW80" t="s">
        <v>1180</v>
      </c>
      <c r="CX80" t="s">
        <v>1380</v>
      </c>
      <c r="CY80" s="122">
        <v>44286</v>
      </c>
      <c r="CZ80" t="b">
        <v>1</v>
      </c>
    </row>
    <row r="81" spans="100:104">
      <c r="CV81" t="s">
        <v>1179</v>
      </c>
      <c r="CW81" t="s">
        <v>1180</v>
      </c>
      <c r="CX81" t="s">
        <v>1381</v>
      </c>
      <c r="CY81" s="122">
        <v>44286</v>
      </c>
      <c r="CZ81" t="b">
        <v>1</v>
      </c>
    </row>
    <row r="82" spans="100:104">
      <c r="CV82" t="s">
        <v>1179</v>
      </c>
      <c r="CW82" t="s">
        <v>1180</v>
      </c>
      <c r="CX82" t="s">
        <v>1382</v>
      </c>
      <c r="CY82" s="122">
        <v>44286</v>
      </c>
      <c r="CZ82" t="b">
        <v>1</v>
      </c>
    </row>
    <row r="83" spans="100:104">
      <c r="CV83" t="s">
        <v>1179</v>
      </c>
      <c r="CW83" t="s">
        <v>1180</v>
      </c>
      <c r="CX83" t="s">
        <v>1383</v>
      </c>
      <c r="CY83" s="122">
        <v>44286</v>
      </c>
      <c r="CZ83" t="b">
        <v>1</v>
      </c>
    </row>
    <row r="84" spans="100:104">
      <c r="CV84" t="s">
        <v>1179</v>
      </c>
      <c r="CW84" t="s">
        <v>1180</v>
      </c>
      <c r="CX84" t="s">
        <v>1384</v>
      </c>
      <c r="CY84" s="122">
        <v>44286</v>
      </c>
      <c r="CZ84" t="b">
        <v>1</v>
      </c>
    </row>
    <row r="85" spans="100:104">
      <c r="CV85" t="s">
        <v>1179</v>
      </c>
      <c r="CW85" t="s">
        <v>1180</v>
      </c>
      <c r="CX85" t="s">
        <v>1385</v>
      </c>
      <c r="CY85" s="122">
        <v>44286</v>
      </c>
      <c r="CZ85" t="b">
        <v>1</v>
      </c>
    </row>
    <row r="86" spans="100:104">
      <c r="CV86" t="s">
        <v>1179</v>
      </c>
      <c r="CW86" t="s">
        <v>1180</v>
      </c>
      <c r="CX86" t="s">
        <v>1386</v>
      </c>
      <c r="CY86" s="122">
        <v>44286</v>
      </c>
      <c r="CZ86" t="b">
        <v>1</v>
      </c>
    </row>
    <row r="87" spans="100:104">
      <c r="CV87" t="s">
        <v>1179</v>
      </c>
      <c r="CW87" t="s">
        <v>1180</v>
      </c>
      <c r="CX87" t="s">
        <v>1387</v>
      </c>
      <c r="CY87" s="122">
        <v>44286</v>
      </c>
      <c r="CZ87" t="b">
        <v>1</v>
      </c>
    </row>
    <row r="88" spans="100:104">
      <c r="CV88" t="s">
        <v>1179</v>
      </c>
      <c r="CW88" t="s">
        <v>1180</v>
      </c>
      <c r="CX88" t="s">
        <v>1388</v>
      </c>
      <c r="CY88" s="122">
        <v>44286</v>
      </c>
      <c r="CZ88" t="b">
        <v>1</v>
      </c>
    </row>
    <row r="89" spans="100:104">
      <c r="CV89" t="s">
        <v>1179</v>
      </c>
      <c r="CW89" t="s">
        <v>1180</v>
      </c>
      <c r="CX89" t="s">
        <v>1389</v>
      </c>
      <c r="CY89" s="122">
        <v>44286</v>
      </c>
      <c r="CZ89" t="b">
        <v>1</v>
      </c>
    </row>
    <row r="90" spans="100:104">
      <c r="CV90" t="s">
        <v>1179</v>
      </c>
      <c r="CW90" t="s">
        <v>1180</v>
      </c>
      <c r="CX90" t="s">
        <v>1390</v>
      </c>
      <c r="CY90" s="122">
        <v>44286</v>
      </c>
      <c r="CZ90" t="b">
        <v>1</v>
      </c>
    </row>
    <row r="91" spans="100:104">
      <c r="CV91" t="s">
        <v>1179</v>
      </c>
      <c r="CW91" t="s">
        <v>1180</v>
      </c>
      <c r="CX91" t="s">
        <v>1391</v>
      </c>
      <c r="CY91" s="122">
        <v>44286</v>
      </c>
      <c r="CZ91" t="b">
        <v>1</v>
      </c>
    </row>
    <row r="92" spans="100:104">
      <c r="CV92" t="s">
        <v>1179</v>
      </c>
      <c r="CW92" t="s">
        <v>1180</v>
      </c>
      <c r="CX92" t="s">
        <v>1392</v>
      </c>
      <c r="CY92" s="122">
        <v>44286</v>
      </c>
      <c r="CZ92" t="b">
        <v>1</v>
      </c>
    </row>
    <row r="93" spans="100:104">
      <c r="CV93" t="s">
        <v>1179</v>
      </c>
      <c r="CW93" t="s">
        <v>1180</v>
      </c>
      <c r="CX93" t="s">
        <v>1393</v>
      </c>
      <c r="CY93" s="122">
        <v>44286</v>
      </c>
      <c r="CZ93" t="b">
        <v>1</v>
      </c>
    </row>
    <row r="94" spans="100:104">
      <c r="CV94" t="s">
        <v>1179</v>
      </c>
      <c r="CW94" t="s">
        <v>1180</v>
      </c>
      <c r="CX94" t="s">
        <v>1394</v>
      </c>
      <c r="CY94" s="122">
        <v>44286</v>
      </c>
      <c r="CZ94" t="b">
        <v>1</v>
      </c>
    </row>
    <row r="95" spans="100:104">
      <c r="CV95" t="s">
        <v>1179</v>
      </c>
      <c r="CW95" t="s">
        <v>1180</v>
      </c>
      <c r="CX95" t="s">
        <v>1395</v>
      </c>
      <c r="CY95" s="122">
        <v>44286</v>
      </c>
      <c r="CZ95" t="b">
        <v>1</v>
      </c>
    </row>
    <row r="96" spans="100:104">
      <c r="CV96" t="s">
        <v>1179</v>
      </c>
      <c r="CW96" t="s">
        <v>1180</v>
      </c>
      <c r="CX96" t="s">
        <v>1396</v>
      </c>
      <c r="CY96" s="122">
        <v>44286</v>
      </c>
      <c r="CZ96" t="b">
        <v>1</v>
      </c>
    </row>
    <row r="97" spans="100:104">
      <c r="CV97" t="s">
        <v>1179</v>
      </c>
      <c r="CW97" t="s">
        <v>1180</v>
      </c>
      <c r="CX97" t="s">
        <v>1397</v>
      </c>
      <c r="CY97" s="122">
        <v>44286</v>
      </c>
      <c r="CZ97" t="b">
        <v>1</v>
      </c>
    </row>
    <row r="98" spans="100:104">
      <c r="CV98" t="s">
        <v>1179</v>
      </c>
      <c r="CW98" t="s">
        <v>1180</v>
      </c>
      <c r="CX98" t="s">
        <v>1398</v>
      </c>
      <c r="CY98" s="122">
        <v>44286</v>
      </c>
      <c r="CZ98" t="b">
        <v>1</v>
      </c>
    </row>
    <row r="99" spans="100:104">
      <c r="CV99" t="s">
        <v>1179</v>
      </c>
      <c r="CW99" t="s">
        <v>1180</v>
      </c>
      <c r="CX99" t="s">
        <v>1399</v>
      </c>
      <c r="CY99" s="122">
        <v>44286</v>
      </c>
      <c r="CZ99" t="b">
        <v>1</v>
      </c>
    </row>
    <row r="100" spans="100:104">
      <c r="CV100" t="s">
        <v>1179</v>
      </c>
      <c r="CW100" t="s">
        <v>1180</v>
      </c>
      <c r="CX100" t="s">
        <v>1400</v>
      </c>
      <c r="CY100" s="122">
        <v>44286</v>
      </c>
      <c r="CZ100" t="b">
        <v>1</v>
      </c>
    </row>
    <row r="101" spans="100:104">
      <c r="CV101" t="s">
        <v>1179</v>
      </c>
      <c r="CW101" t="s">
        <v>1180</v>
      </c>
      <c r="CX101" t="s">
        <v>1401</v>
      </c>
      <c r="CY101" s="122">
        <v>44286</v>
      </c>
      <c r="CZ101" t="b">
        <v>1</v>
      </c>
    </row>
    <row r="102" spans="100:104">
      <c r="CV102" t="s">
        <v>1179</v>
      </c>
      <c r="CW102" t="s">
        <v>1180</v>
      </c>
      <c r="CX102" t="s">
        <v>1402</v>
      </c>
      <c r="CY102" s="122">
        <v>44286</v>
      </c>
      <c r="CZ102" t="b">
        <v>1</v>
      </c>
    </row>
    <row r="103" spans="100:104">
      <c r="CV103" t="s">
        <v>1179</v>
      </c>
      <c r="CW103" t="s">
        <v>1180</v>
      </c>
      <c r="CX103" t="s">
        <v>1403</v>
      </c>
      <c r="CY103" s="122">
        <v>44286</v>
      </c>
      <c r="CZ103" t="b">
        <v>1</v>
      </c>
    </row>
    <row r="104" spans="100:104">
      <c r="CV104" t="s">
        <v>1179</v>
      </c>
      <c r="CW104" t="s">
        <v>1180</v>
      </c>
      <c r="CX104" t="s">
        <v>1404</v>
      </c>
      <c r="CY104" s="122">
        <v>44286</v>
      </c>
      <c r="CZ104" t="b">
        <v>1</v>
      </c>
    </row>
    <row r="105" spans="100:104">
      <c r="CV105" t="s">
        <v>1179</v>
      </c>
      <c r="CW105" t="s">
        <v>1180</v>
      </c>
      <c r="CX105" t="s">
        <v>1405</v>
      </c>
      <c r="CY105" s="122">
        <v>44286</v>
      </c>
      <c r="CZ105" t="b">
        <v>1</v>
      </c>
    </row>
    <row r="106" spans="100:104">
      <c r="CV106" t="s">
        <v>1179</v>
      </c>
      <c r="CW106" t="s">
        <v>1180</v>
      </c>
      <c r="CX106" t="s">
        <v>1406</v>
      </c>
      <c r="CY106" s="122">
        <v>44286</v>
      </c>
      <c r="CZ106" t="b">
        <v>1</v>
      </c>
    </row>
    <row r="107" spans="100:104">
      <c r="CV107" t="s">
        <v>1179</v>
      </c>
      <c r="CW107" t="s">
        <v>1180</v>
      </c>
      <c r="CX107" t="s">
        <v>1407</v>
      </c>
      <c r="CY107" s="122">
        <v>44286</v>
      </c>
      <c r="CZ107" t="b">
        <v>1</v>
      </c>
    </row>
    <row r="108" spans="100:104">
      <c r="CV108" t="s">
        <v>1179</v>
      </c>
      <c r="CW108" t="s">
        <v>1180</v>
      </c>
      <c r="CX108" t="s">
        <v>1408</v>
      </c>
      <c r="CY108" s="122">
        <v>44286</v>
      </c>
      <c r="CZ108" t="b">
        <v>1</v>
      </c>
    </row>
    <row r="109" spans="100:104">
      <c r="CV109" t="s">
        <v>1179</v>
      </c>
      <c r="CW109" t="s">
        <v>1180</v>
      </c>
      <c r="CX109" t="s">
        <v>1409</v>
      </c>
      <c r="CY109" s="122">
        <v>44286</v>
      </c>
      <c r="CZ109" t="b">
        <v>1</v>
      </c>
    </row>
    <row r="110" spans="100:104">
      <c r="CV110" t="s">
        <v>1179</v>
      </c>
      <c r="CW110" t="s">
        <v>1180</v>
      </c>
      <c r="CX110" t="s">
        <v>1410</v>
      </c>
      <c r="CY110" s="122">
        <v>44286</v>
      </c>
      <c r="CZ110" t="b">
        <v>1</v>
      </c>
    </row>
    <row r="111" spans="100:104">
      <c r="CV111" t="s">
        <v>1179</v>
      </c>
      <c r="CW111" t="s">
        <v>1180</v>
      </c>
      <c r="CX111" t="s">
        <v>1411</v>
      </c>
      <c r="CY111" s="122">
        <v>44286</v>
      </c>
      <c r="CZ111" t="b">
        <v>1</v>
      </c>
    </row>
    <row r="112" spans="100:104">
      <c r="CV112" t="s">
        <v>1179</v>
      </c>
      <c r="CW112" t="s">
        <v>1180</v>
      </c>
      <c r="CX112" t="s">
        <v>1412</v>
      </c>
      <c r="CY112" s="122">
        <v>44286</v>
      </c>
      <c r="CZ112" t="b">
        <v>1</v>
      </c>
    </row>
    <row r="113" spans="100:104">
      <c r="CV113" t="s">
        <v>1179</v>
      </c>
      <c r="CW113" t="s">
        <v>1180</v>
      </c>
      <c r="CX113" t="s">
        <v>1413</v>
      </c>
      <c r="CY113" s="122">
        <v>44286</v>
      </c>
      <c r="CZ113" t="b">
        <v>1</v>
      </c>
    </row>
    <row r="114" spans="100:104">
      <c r="CV114" t="s">
        <v>1179</v>
      </c>
      <c r="CW114" t="s">
        <v>1180</v>
      </c>
      <c r="CX114" t="s">
        <v>1414</v>
      </c>
      <c r="CY114" s="122">
        <v>44286</v>
      </c>
      <c r="CZ114" t="b">
        <v>1</v>
      </c>
    </row>
    <row r="115" spans="100:104">
      <c r="CV115" t="s">
        <v>1179</v>
      </c>
      <c r="CW115" t="s">
        <v>1180</v>
      </c>
      <c r="CX115" t="s">
        <v>1415</v>
      </c>
      <c r="CY115" s="122">
        <v>44286</v>
      </c>
      <c r="CZ115" t="b">
        <v>1</v>
      </c>
    </row>
    <row r="116" spans="100:104">
      <c r="CV116" t="s">
        <v>1179</v>
      </c>
      <c r="CW116" t="s">
        <v>1180</v>
      </c>
      <c r="CX116" t="s">
        <v>1416</v>
      </c>
      <c r="CY116" s="122">
        <v>44286</v>
      </c>
      <c r="CZ116" t="b">
        <v>1</v>
      </c>
    </row>
    <row r="117" spans="100:104">
      <c r="CV117" t="s">
        <v>1179</v>
      </c>
      <c r="CW117" t="s">
        <v>1180</v>
      </c>
      <c r="CX117" t="s">
        <v>1417</v>
      </c>
      <c r="CY117" s="122">
        <v>44286</v>
      </c>
      <c r="CZ117" t="b">
        <v>1</v>
      </c>
    </row>
    <row r="118" spans="100:104">
      <c r="CV118" t="s">
        <v>1179</v>
      </c>
      <c r="CW118" t="s">
        <v>1180</v>
      </c>
      <c r="CX118" t="s">
        <v>1418</v>
      </c>
      <c r="CY118" s="122">
        <v>44286</v>
      </c>
      <c r="CZ118" t="b">
        <v>1</v>
      </c>
    </row>
    <row r="119" spans="100:104">
      <c r="CV119" t="s">
        <v>1179</v>
      </c>
      <c r="CW119" t="s">
        <v>1180</v>
      </c>
      <c r="CX119" t="s">
        <v>1419</v>
      </c>
      <c r="CY119" s="122">
        <v>44286</v>
      </c>
      <c r="CZ119" t="b">
        <v>1</v>
      </c>
    </row>
    <row r="120" spans="100:104">
      <c r="CV120" t="s">
        <v>1179</v>
      </c>
      <c r="CW120" t="s">
        <v>1180</v>
      </c>
      <c r="CX120" t="s">
        <v>1420</v>
      </c>
      <c r="CY120" s="122">
        <v>44286</v>
      </c>
      <c r="CZ120" t="b">
        <v>1</v>
      </c>
    </row>
    <row r="121" spans="100:104">
      <c r="CV121" t="s">
        <v>1179</v>
      </c>
      <c r="CW121" t="s">
        <v>1180</v>
      </c>
      <c r="CX121" t="s">
        <v>1421</v>
      </c>
      <c r="CY121" s="122">
        <v>44286</v>
      </c>
      <c r="CZ121" t="b">
        <v>1</v>
      </c>
    </row>
    <row r="122" spans="100:104">
      <c r="CV122" t="s">
        <v>1179</v>
      </c>
      <c r="CW122" t="s">
        <v>1180</v>
      </c>
      <c r="CX122" t="s">
        <v>1422</v>
      </c>
      <c r="CY122" s="122">
        <v>44286</v>
      </c>
      <c r="CZ122" t="b">
        <v>1</v>
      </c>
    </row>
    <row r="123" spans="100:104">
      <c r="CV123" t="s">
        <v>1179</v>
      </c>
      <c r="CW123" t="s">
        <v>1180</v>
      </c>
      <c r="CX123" t="s">
        <v>1423</v>
      </c>
      <c r="CY123" s="122">
        <v>44286</v>
      </c>
      <c r="CZ123" t="b">
        <v>1</v>
      </c>
    </row>
    <row r="124" spans="100:104">
      <c r="CV124" t="s">
        <v>1179</v>
      </c>
      <c r="CW124" t="s">
        <v>1180</v>
      </c>
      <c r="CX124" t="s">
        <v>1424</v>
      </c>
      <c r="CY124" s="122">
        <v>44286</v>
      </c>
      <c r="CZ124" t="b">
        <v>1</v>
      </c>
    </row>
    <row r="125" spans="100:104">
      <c r="CV125" t="s">
        <v>1179</v>
      </c>
      <c r="CW125" t="s">
        <v>1180</v>
      </c>
      <c r="CX125" t="s">
        <v>1425</v>
      </c>
      <c r="CY125" s="122">
        <v>44286</v>
      </c>
      <c r="CZ125" t="b">
        <v>1</v>
      </c>
    </row>
    <row r="126" spans="100:104">
      <c r="CV126" t="s">
        <v>1179</v>
      </c>
      <c r="CW126" t="s">
        <v>1180</v>
      </c>
      <c r="CX126" t="s">
        <v>1426</v>
      </c>
      <c r="CY126" s="122">
        <v>44286</v>
      </c>
      <c r="CZ126" t="b">
        <v>1</v>
      </c>
    </row>
    <row r="127" spans="100:104">
      <c r="CV127" t="s">
        <v>1179</v>
      </c>
      <c r="CW127" t="s">
        <v>1180</v>
      </c>
      <c r="CX127" t="s">
        <v>1427</v>
      </c>
      <c r="CY127" s="122">
        <v>44286</v>
      </c>
      <c r="CZ127" t="b">
        <v>1</v>
      </c>
    </row>
    <row r="128" spans="100:104">
      <c r="CV128" t="s">
        <v>1179</v>
      </c>
      <c r="CW128" t="s">
        <v>1180</v>
      </c>
      <c r="CX128" t="s">
        <v>1428</v>
      </c>
      <c r="CY128" s="122">
        <v>44286</v>
      </c>
      <c r="CZ128" t="b">
        <v>1</v>
      </c>
    </row>
    <row r="129" spans="100:104">
      <c r="CV129" t="s">
        <v>1179</v>
      </c>
      <c r="CW129" t="s">
        <v>1180</v>
      </c>
      <c r="CX129" t="s">
        <v>1429</v>
      </c>
      <c r="CY129" s="122">
        <v>44286</v>
      </c>
      <c r="CZ129" t="b">
        <v>1</v>
      </c>
    </row>
    <row r="130" spans="100:104">
      <c r="CV130" t="s">
        <v>1179</v>
      </c>
      <c r="CW130" t="s">
        <v>1180</v>
      </c>
      <c r="CX130" t="s">
        <v>1430</v>
      </c>
      <c r="CY130" s="122">
        <v>44286</v>
      </c>
      <c r="CZ130" t="b">
        <v>1</v>
      </c>
    </row>
    <row r="131" spans="100:104">
      <c r="CV131" t="s">
        <v>1179</v>
      </c>
      <c r="CW131" t="s">
        <v>1180</v>
      </c>
      <c r="CX131" t="s">
        <v>959</v>
      </c>
      <c r="CY131" s="122">
        <v>44286</v>
      </c>
      <c r="CZ131" t="b">
        <v>1</v>
      </c>
    </row>
    <row r="132" spans="100:104">
      <c r="CV132" t="s">
        <v>1179</v>
      </c>
      <c r="CW132" t="s">
        <v>1180</v>
      </c>
      <c r="CX132" t="s">
        <v>1431</v>
      </c>
      <c r="CY132" s="122">
        <v>44286</v>
      </c>
      <c r="CZ132" t="b">
        <v>1</v>
      </c>
    </row>
    <row r="133" spans="100:104">
      <c r="CV133" t="s">
        <v>1179</v>
      </c>
      <c r="CW133" t="s">
        <v>1180</v>
      </c>
      <c r="CX133" t="s">
        <v>1432</v>
      </c>
      <c r="CY133" s="122">
        <v>44286</v>
      </c>
      <c r="CZ133" t="b">
        <v>1</v>
      </c>
    </row>
    <row r="134" spans="100:104">
      <c r="CV134" t="s">
        <v>1179</v>
      </c>
      <c r="CW134" t="s">
        <v>1180</v>
      </c>
      <c r="CX134" t="s">
        <v>1433</v>
      </c>
      <c r="CY134" s="122">
        <v>44286</v>
      </c>
      <c r="CZ134" t="b">
        <v>1</v>
      </c>
    </row>
    <row r="135" spans="100:104">
      <c r="CV135" t="s">
        <v>1179</v>
      </c>
      <c r="CW135" t="s">
        <v>1180</v>
      </c>
      <c r="CX135" t="s">
        <v>1434</v>
      </c>
      <c r="CY135" s="122">
        <v>44286</v>
      </c>
      <c r="CZ135" t="b">
        <v>1</v>
      </c>
    </row>
    <row r="136" spans="100:104">
      <c r="CV136" t="s">
        <v>1179</v>
      </c>
      <c r="CW136" t="s">
        <v>1180</v>
      </c>
      <c r="CX136" t="s">
        <v>1435</v>
      </c>
      <c r="CY136" s="122">
        <v>44286</v>
      </c>
      <c r="CZ136" t="b">
        <v>1</v>
      </c>
    </row>
    <row r="137" spans="100:104">
      <c r="CV137" t="s">
        <v>1179</v>
      </c>
      <c r="CW137" t="s">
        <v>1180</v>
      </c>
      <c r="CX137" t="s">
        <v>1436</v>
      </c>
      <c r="CY137" s="122">
        <v>44286</v>
      </c>
      <c r="CZ137" t="b">
        <v>1</v>
      </c>
    </row>
    <row r="138" spans="100:104">
      <c r="CV138" t="s">
        <v>1179</v>
      </c>
      <c r="CW138" t="s">
        <v>1180</v>
      </c>
      <c r="CX138" t="s">
        <v>1437</v>
      </c>
      <c r="CY138" s="122">
        <v>44286</v>
      </c>
      <c r="CZ138" t="b">
        <v>1</v>
      </c>
    </row>
    <row r="139" spans="100:104">
      <c r="CV139" t="s">
        <v>1179</v>
      </c>
      <c r="CW139" t="s">
        <v>1180</v>
      </c>
      <c r="CX139" t="s">
        <v>1438</v>
      </c>
      <c r="CY139" s="122">
        <v>44286</v>
      </c>
      <c r="CZ139" t="b">
        <v>1</v>
      </c>
    </row>
    <row r="140" spans="100:104">
      <c r="CV140" t="s">
        <v>1179</v>
      </c>
      <c r="CW140" t="s">
        <v>1180</v>
      </c>
      <c r="CX140" t="s">
        <v>1439</v>
      </c>
      <c r="CY140" s="122">
        <v>44286</v>
      </c>
      <c r="CZ140" t="b">
        <v>1</v>
      </c>
    </row>
    <row r="141" spans="100:104">
      <c r="CV141" t="s">
        <v>1179</v>
      </c>
      <c r="CW141" t="s">
        <v>1180</v>
      </c>
      <c r="CX141" t="s">
        <v>1440</v>
      </c>
      <c r="CY141" s="122">
        <v>44286</v>
      </c>
      <c r="CZ141" t="b">
        <v>1</v>
      </c>
    </row>
    <row r="142" spans="100:104">
      <c r="CV142" t="s">
        <v>1179</v>
      </c>
      <c r="CW142" t="s">
        <v>1180</v>
      </c>
      <c r="CX142" t="s">
        <v>1441</v>
      </c>
      <c r="CY142" s="122">
        <v>44286</v>
      </c>
      <c r="CZ142" t="b">
        <v>1</v>
      </c>
    </row>
    <row r="143" spans="100:104">
      <c r="CV143" t="s">
        <v>1179</v>
      </c>
      <c r="CW143" t="s">
        <v>1180</v>
      </c>
      <c r="CX143" t="s">
        <v>1442</v>
      </c>
      <c r="CY143" s="122">
        <v>44286</v>
      </c>
      <c r="CZ143" t="b">
        <v>1</v>
      </c>
    </row>
    <row r="144" spans="100:104">
      <c r="CV144" t="s">
        <v>1179</v>
      </c>
      <c r="CW144" t="s">
        <v>1180</v>
      </c>
      <c r="CX144" t="s">
        <v>1443</v>
      </c>
      <c r="CY144" s="122">
        <v>44286</v>
      </c>
      <c r="CZ144" t="b">
        <v>1</v>
      </c>
    </row>
    <row r="145" spans="100:104">
      <c r="CV145" t="s">
        <v>1179</v>
      </c>
      <c r="CW145" t="s">
        <v>1180</v>
      </c>
      <c r="CX145" t="s">
        <v>1444</v>
      </c>
      <c r="CY145" s="122">
        <v>44286</v>
      </c>
      <c r="CZ145" t="b">
        <v>1</v>
      </c>
    </row>
    <row r="146" spans="100:104">
      <c r="CV146" t="s">
        <v>1179</v>
      </c>
      <c r="CW146" t="s">
        <v>1180</v>
      </c>
      <c r="CX146" t="s">
        <v>1445</v>
      </c>
      <c r="CY146" s="122">
        <v>44286</v>
      </c>
      <c r="CZ146" t="b">
        <v>1</v>
      </c>
    </row>
    <row r="147" spans="100:104">
      <c r="CV147" t="s">
        <v>1179</v>
      </c>
      <c r="CW147" t="s">
        <v>1180</v>
      </c>
      <c r="CX147" t="s">
        <v>1446</v>
      </c>
      <c r="CY147" s="122">
        <v>44286</v>
      </c>
      <c r="CZ147" t="b">
        <v>1</v>
      </c>
    </row>
    <row r="148" spans="100:104">
      <c r="CV148" t="s">
        <v>1179</v>
      </c>
      <c r="CW148" t="s">
        <v>1180</v>
      </c>
      <c r="CX148" t="s">
        <v>1447</v>
      </c>
      <c r="CY148" s="122">
        <v>44286</v>
      </c>
      <c r="CZ148" t="b">
        <v>1</v>
      </c>
    </row>
    <row r="149" spans="100:104">
      <c r="CV149" t="s">
        <v>1179</v>
      </c>
      <c r="CW149" t="s">
        <v>1180</v>
      </c>
      <c r="CX149" t="s">
        <v>1448</v>
      </c>
      <c r="CY149" s="122">
        <v>44286</v>
      </c>
      <c r="CZ149" t="b">
        <v>1</v>
      </c>
    </row>
    <row r="150" spans="100:104">
      <c r="CV150" t="s">
        <v>1179</v>
      </c>
      <c r="CW150" t="s">
        <v>1180</v>
      </c>
      <c r="CX150" t="s">
        <v>1449</v>
      </c>
      <c r="CY150" s="122">
        <v>44286</v>
      </c>
      <c r="CZ150" t="b">
        <v>1</v>
      </c>
    </row>
    <row r="151" spans="100:104">
      <c r="CV151" t="s">
        <v>1179</v>
      </c>
      <c r="CW151" t="s">
        <v>1180</v>
      </c>
      <c r="CX151" t="s">
        <v>1450</v>
      </c>
      <c r="CY151" s="122">
        <v>44286</v>
      </c>
      <c r="CZ151" t="b">
        <v>1</v>
      </c>
    </row>
    <row r="152" spans="100:104">
      <c r="CV152" t="s">
        <v>1179</v>
      </c>
      <c r="CW152" t="s">
        <v>1180</v>
      </c>
      <c r="CX152" t="s">
        <v>1451</v>
      </c>
      <c r="CY152" s="122">
        <v>44286</v>
      </c>
      <c r="CZ152" t="b">
        <v>1</v>
      </c>
    </row>
    <row r="153" spans="100:104">
      <c r="CV153" t="s">
        <v>1179</v>
      </c>
      <c r="CW153" t="s">
        <v>1180</v>
      </c>
      <c r="CX153" t="s">
        <v>1452</v>
      </c>
      <c r="CY153" s="122">
        <v>44286</v>
      </c>
      <c r="CZ153" t="b">
        <v>1</v>
      </c>
    </row>
    <row r="154" spans="100:104">
      <c r="CV154" t="s">
        <v>1179</v>
      </c>
      <c r="CW154" t="s">
        <v>1180</v>
      </c>
      <c r="CX154" t="s">
        <v>1453</v>
      </c>
      <c r="CY154" s="122">
        <v>44286</v>
      </c>
      <c r="CZ154" t="b">
        <v>1</v>
      </c>
    </row>
    <row r="155" spans="100:104">
      <c r="CV155" t="s">
        <v>1179</v>
      </c>
      <c r="CW155" t="s">
        <v>1180</v>
      </c>
      <c r="CX155" t="s">
        <v>1454</v>
      </c>
      <c r="CY155" s="122">
        <v>44286</v>
      </c>
      <c r="CZ155" t="b">
        <v>1</v>
      </c>
    </row>
    <row r="156" spans="100:104">
      <c r="CV156" t="s">
        <v>1179</v>
      </c>
      <c r="CW156" t="s">
        <v>1180</v>
      </c>
      <c r="CX156" t="s">
        <v>1455</v>
      </c>
      <c r="CY156" s="122">
        <v>44286</v>
      </c>
      <c r="CZ156" t="b">
        <v>1</v>
      </c>
    </row>
    <row r="157" spans="100:104">
      <c r="CV157" t="s">
        <v>1179</v>
      </c>
      <c r="CW157" t="s">
        <v>1180</v>
      </c>
      <c r="CX157" t="s">
        <v>1456</v>
      </c>
      <c r="CY157" s="122">
        <v>44286</v>
      </c>
      <c r="CZ157" t="b">
        <v>1</v>
      </c>
    </row>
    <row r="158" spans="100:104">
      <c r="CV158" t="s">
        <v>1179</v>
      </c>
      <c r="CW158" t="s">
        <v>1180</v>
      </c>
      <c r="CX158" t="s">
        <v>1457</v>
      </c>
      <c r="CY158" s="122">
        <v>44286</v>
      </c>
      <c r="CZ158" t="b">
        <v>1</v>
      </c>
    </row>
    <row r="159" spans="100:104">
      <c r="CV159" t="s">
        <v>1179</v>
      </c>
      <c r="CW159" t="s">
        <v>1180</v>
      </c>
      <c r="CX159" t="s">
        <v>1458</v>
      </c>
      <c r="CY159" s="122">
        <v>44286</v>
      </c>
      <c r="CZ159" t="b">
        <v>1</v>
      </c>
    </row>
    <row r="160" spans="100:104">
      <c r="CV160" t="s">
        <v>1179</v>
      </c>
      <c r="CW160" t="s">
        <v>1180</v>
      </c>
      <c r="CX160" t="s">
        <v>1459</v>
      </c>
      <c r="CY160" s="122">
        <v>44286</v>
      </c>
      <c r="CZ160" t="b">
        <v>1</v>
      </c>
    </row>
    <row r="161" spans="100:104">
      <c r="CV161" t="s">
        <v>1179</v>
      </c>
      <c r="CW161" t="s">
        <v>1180</v>
      </c>
      <c r="CX161" t="s">
        <v>1460</v>
      </c>
      <c r="CY161" s="122">
        <v>44286</v>
      </c>
      <c r="CZ161" t="b">
        <v>1</v>
      </c>
    </row>
    <row r="162" spans="100:104">
      <c r="CV162" t="s">
        <v>1179</v>
      </c>
      <c r="CW162" t="s">
        <v>1180</v>
      </c>
      <c r="CX162" t="s">
        <v>1461</v>
      </c>
      <c r="CY162" s="122">
        <v>44286</v>
      </c>
      <c r="CZ162" t="b">
        <v>1</v>
      </c>
    </row>
    <row r="163" spans="100:104">
      <c r="CV163" t="s">
        <v>1179</v>
      </c>
      <c r="CW163" t="s">
        <v>1180</v>
      </c>
      <c r="CX163" t="s">
        <v>1462</v>
      </c>
      <c r="CY163" s="122">
        <v>44286</v>
      </c>
      <c r="CZ163" t="b">
        <v>1</v>
      </c>
    </row>
    <row r="164" spans="100:104">
      <c r="CV164" t="s">
        <v>1179</v>
      </c>
      <c r="CW164" t="s">
        <v>1180</v>
      </c>
      <c r="CX164" t="s">
        <v>1463</v>
      </c>
      <c r="CY164" s="122">
        <v>44286</v>
      </c>
      <c r="CZ164" t="b">
        <v>1</v>
      </c>
    </row>
    <row r="165" spans="100:104">
      <c r="CV165" t="s">
        <v>1179</v>
      </c>
      <c r="CW165" t="s">
        <v>1180</v>
      </c>
      <c r="CX165" t="s">
        <v>1464</v>
      </c>
      <c r="CY165" s="122">
        <v>44286</v>
      </c>
      <c r="CZ165" t="b">
        <v>1</v>
      </c>
    </row>
    <row r="166" spans="100:104">
      <c r="CV166" t="s">
        <v>1179</v>
      </c>
      <c r="CW166" t="s">
        <v>1180</v>
      </c>
      <c r="CX166" t="s">
        <v>1284</v>
      </c>
      <c r="CY166" s="122">
        <v>44286</v>
      </c>
      <c r="CZ166" t="b">
        <v>0</v>
      </c>
    </row>
    <row r="167" spans="100:104">
      <c r="CV167" t="s">
        <v>1179</v>
      </c>
      <c r="CW167" t="s">
        <v>1180</v>
      </c>
      <c r="CX167" t="s">
        <v>1465</v>
      </c>
      <c r="CY167" s="122">
        <v>44286</v>
      </c>
      <c r="CZ167" t="b">
        <v>1</v>
      </c>
    </row>
    <row r="168" spans="100:104">
      <c r="CV168" t="s">
        <v>1179</v>
      </c>
      <c r="CW168" t="s">
        <v>1180</v>
      </c>
      <c r="CX168" t="s">
        <v>1466</v>
      </c>
      <c r="CY168" s="122">
        <v>44286</v>
      </c>
      <c r="CZ168" t="b">
        <v>1</v>
      </c>
    </row>
    <row r="169" spans="100:104">
      <c r="CV169" t="s">
        <v>1179</v>
      </c>
      <c r="CW169" t="s">
        <v>1180</v>
      </c>
      <c r="CX169" t="s">
        <v>1467</v>
      </c>
      <c r="CY169" s="122">
        <v>44286</v>
      </c>
      <c r="CZ169" t="b">
        <v>1</v>
      </c>
    </row>
    <row r="170" spans="100:104">
      <c r="CV170" t="s">
        <v>1179</v>
      </c>
      <c r="CW170" t="s">
        <v>1180</v>
      </c>
      <c r="CX170" t="s">
        <v>1468</v>
      </c>
      <c r="CY170" s="122">
        <v>44286</v>
      </c>
      <c r="CZ170" t="b">
        <v>1</v>
      </c>
    </row>
    <row r="171" spans="100:104">
      <c r="CV171" t="s">
        <v>1179</v>
      </c>
      <c r="CW171" t="s">
        <v>1180</v>
      </c>
      <c r="CX171" t="s">
        <v>1469</v>
      </c>
      <c r="CY171" s="122">
        <v>44286</v>
      </c>
      <c r="CZ171" t="b">
        <v>1</v>
      </c>
    </row>
    <row r="172" spans="100:104">
      <c r="CV172" t="s">
        <v>1179</v>
      </c>
      <c r="CW172" t="s">
        <v>1180</v>
      </c>
      <c r="CX172" t="s">
        <v>1470</v>
      </c>
      <c r="CY172" s="122">
        <v>44286</v>
      </c>
      <c r="CZ172" t="b">
        <v>1</v>
      </c>
    </row>
    <row r="173" spans="100:104">
      <c r="CV173" t="s">
        <v>1179</v>
      </c>
      <c r="CW173" t="s">
        <v>1180</v>
      </c>
      <c r="CX173" t="s">
        <v>1471</v>
      </c>
      <c r="CY173" s="122">
        <v>44286</v>
      </c>
      <c r="CZ173" t="b">
        <v>1</v>
      </c>
    </row>
    <row r="174" spans="100:104">
      <c r="CV174" t="s">
        <v>1179</v>
      </c>
      <c r="CW174" t="s">
        <v>1180</v>
      </c>
      <c r="CX174" t="s">
        <v>1472</v>
      </c>
      <c r="CY174" s="122">
        <v>44286</v>
      </c>
      <c r="CZ174" t="b">
        <v>1</v>
      </c>
    </row>
    <row r="175" spans="100:104">
      <c r="CV175" t="s">
        <v>1179</v>
      </c>
      <c r="CW175" t="s">
        <v>1180</v>
      </c>
      <c r="CX175" t="s">
        <v>1473</v>
      </c>
      <c r="CY175" s="122">
        <v>44286</v>
      </c>
      <c r="CZ175" t="b">
        <v>1</v>
      </c>
    </row>
    <row r="176" spans="100:104">
      <c r="CV176" t="s">
        <v>1179</v>
      </c>
      <c r="CW176" t="s">
        <v>1180</v>
      </c>
      <c r="CX176" t="s">
        <v>1474</v>
      </c>
      <c r="CY176" s="122">
        <v>44286</v>
      </c>
      <c r="CZ176" t="b">
        <v>1</v>
      </c>
    </row>
    <row r="177" spans="100:104">
      <c r="CV177" t="s">
        <v>1179</v>
      </c>
      <c r="CW177" t="s">
        <v>1180</v>
      </c>
      <c r="CX177" t="s">
        <v>1475</v>
      </c>
      <c r="CY177" s="122">
        <v>44286</v>
      </c>
      <c r="CZ177" t="b">
        <v>1</v>
      </c>
    </row>
    <row r="178" spans="100:104">
      <c r="CV178" t="s">
        <v>1179</v>
      </c>
      <c r="CW178" t="s">
        <v>1180</v>
      </c>
      <c r="CX178" t="s">
        <v>1476</v>
      </c>
      <c r="CY178" s="122">
        <v>44286</v>
      </c>
      <c r="CZ178" t="b">
        <v>1</v>
      </c>
    </row>
    <row r="179" spans="100:104">
      <c r="CV179" t="s">
        <v>1179</v>
      </c>
      <c r="CW179" t="s">
        <v>1180</v>
      </c>
      <c r="CX179" t="s">
        <v>1477</v>
      </c>
      <c r="CY179" s="122">
        <v>44286</v>
      </c>
      <c r="CZ179" t="b">
        <v>1</v>
      </c>
    </row>
    <row r="180" spans="100:104">
      <c r="CV180" t="s">
        <v>1179</v>
      </c>
      <c r="CW180" t="s">
        <v>1180</v>
      </c>
      <c r="CX180" t="s">
        <v>1478</v>
      </c>
      <c r="CY180" s="122">
        <v>44286</v>
      </c>
      <c r="CZ180" t="b">
        <v>1</v>
      </c>
    </row>
    <row r="181" spans="100:104">
      <c r="CV181" t="s">
        <v>1179</v>
      </c>
      <c r="CW181" t="s">
        <v>1180</v>
      </c>
      <c r="CX181" t="s">
        <v>1479</v>
      </c>
      <c r="CY181" s="122">
        <v>44286</v>
      </c>
      <c r="CZ181" t="b">
        <v>1</v>
      </c>
    </row>
    <row r="182" spans="100:104">
      <c r="CV182" t="s">
        <v>1179</v>
      </c>
      <c r="CW182" t="s">
        <v>1180</v>
      </c>
      <c r="CX182" t="s">
        <v>1480</v>
      </c>
      <c r="CY182" s="122">
        <v>44286</v>
      </c>
      <c r="CZ182" t="b">
        <v>1</v>
      </c>
    </row>
    <row r="183" spans="100:104">
      <c r="CV183" t="s">
        <v>1179</v>
      </c>
      <c r="CW183" t="s">
        <v>1180</v>
      </c>
      <c r="CX183" t="s">
        <v>1481</v>
      </c>
      <c r="CY183" s="122">
        <v>44286</v>
      </c>
      <c r="CZ183" t="b">
        <v>1</v>
      </c>
    </row>
    <row r="184" spans="100:104">
      <c r="CV184" t="s">
        <v>1179</v>
      </c>
      <c r="CW184" t="s">
        <v>1180</v>
      </c>
      <c r="CX184" t="s">
        <v>1482</v>
      </c>
      <c r="CY184" s="122">
        <v>44286</v>
      </c>
      <c r="CZ184" t="b">
        <v>1</v>
      </c>
    </row>
    <row r="185" spans="100:104">
      <c r="CV185" t="s">
        <v>1179</v>
      </c>
      <c r="CW185" t="s">
        <v>1180</v>
      </c>
      <c r="CX185" t="s">
        <v>1483</v>
      </c>
      <c r="CY185" s="122">
        <v>44286</v>
      </c>
      <c r="CZ185" t="b">
        <v>1</v>
      </c>
    </row>
    <row r="186" spans="100:104">
      <c r="CV186" t="s">
        <v>1179</v>
      </c>
      <c r="CW186" t="s">
        <v>1180</v>
      </c>
      <c r="CX186" t="s">
        <v>1484</v>
      </c>
      <c r="CY186" s="122">
        <v>44286</v>
      </c>
      <c r="CZ186" t="b">
        <v>1</v>
      </c>
    </row>
    <row r="187" spans="100:104">
      <c r="CV187" t="s">
        <v>1179</v>
      </c>
      <c r="CW187" t="s">
        <v>1180</v>
      </c>
      <c r="CX187" t="s">
        <v>1485</v>
      </c>
      <c r="CY187" s="122">
        <v>44286</v>
      </c>
      <c r="CZ187" t="b">
        <v>1</v>
      </c>
    </row>
    <row r="188" spans="100:104">
      <c r="CV188" t="s">
        <v>1179</v>
      </c>
      <c r="CW188" t="s">
        <v>1180</v>
      </c>
      <c r="CX188" t="s">
        <v>1486</v>
      </c>
      <c r="CY188" s="122">
        <v>44286</v>
      </c>
      <c r="CZ188" t="b">
        <v>1</v>
      </c>
    </row>
    <row r="189" spans="100:104">
      <c r="CV189" t="s">
        <v>1179</v>
      </c>
      <c r="CW189" t="s">
        <v>1180</v>
      </c>
      <c r="CX189" t="s">
        <v>1487</v>
      </c>
      <c r="CY189" s="122">
        <v>44286</v>
      </c>
      <c r="CZ189" t="b">
        <v>1</v>
      </c>
    </row>
    <row r="190" spans="100:104">
      <c r="CV190" t="s">
        <v>1179</v>
      </c>
      <c r="CW190" t="s">
        <v>1180</v>
      </c>
      <c r="CX190" t="s">
        <v>1488</v>
      </c>
      <c r="CY190" s="122">
        <v>44286</v>
      </c>
      <c r="CZ190" t="b">
        <v>1</v>
      </c>
    </row>
    <row r="191" spans="100:104">
      <c r="CV191" t="s">
        <v>1179</v>
      </c>
      <c r="CW191" t="s">
        <v>1180</v>
      </c>
      <c r="CX191" t="s">
        <v>1489</v>
      </c>
      <c r="CY191" s="122">
        <v>44286</v>
      </c>
      <c r="CZ191" t="b">
        <v>1</v>
      </c>
    </row>
    <row r="192" spans="100:104">
      <c r="CV192" t="s">
        <v>1179</v>
      </c>
      <c r="CW192" t="s">
        <v>1180</v>
      </c>
      <c r="CX192" t="s">
        <v>1490</v>
      </c>
      <c r="CY192" s="122">
        <v>44286</v>
      </c>
      <c r="CZ192" t="b">
        <v>1</v>
      </c>
    </row>
    <row r="193" spans="100:104">
      <c r="CV193" t="s">
        <v>1179</v>
      </c>
      <c r="CW193" t="s">
        <v>1180</v>
      </c>
      <c r="CX193" t="s">
        <v>1491</v>
      </c>
      <c r="CY193" s="122">
        <v>44286</v>
      </c>
      <c r="CZ193" t="b">
        <v>1</v>
      </c>
    </row>
    <row r="194" spans="100:104">
      <c r="CV194" t="s">
        <v>1179</v>
      </c>
      <c r="CW194" t="s">
        <v>1180</v>
      </c>
      <c r="CX194" t="s">
        <v>1492</v>
      </c>
      <c r="CY194" s="122">
        <v>44286</v>
      </c>
      <c r="CZ194" t="b">
        <v>1</v>
      </c>
    </row>
    <row r="195" spans="100:104">
      <c r="CV195" t="s">
        <v>1179</v>
      </c>
      <c r="CW195" t="s">
        <v>1180</v>
      </c>
      <c r="CX195" t="s">
        <v>1493</v>
      </c>
      <c r="CY195" s="122">
        <v>44286</v>
      </c>
      <c r="CZ195" t="b">
        <v>1</v>
      </c>
    </row>
    <row r="196" spans="100:104">
      <c r="CV196" t="s">
        <v>1179</v>
      </c>
      <c r="CW196" t="s">
        <v>1180</v>
      </c>
      <c r="CX196" t="s">
        <v>1494</v>
      </c>
      <c r="CY196" s="122">
        <v>44286</v>
      </c>
      <c r="CZ196" t="b">
        <v>1</v>
      </c>
    </row>
    <row r="197" spans="100:104">
      <c r="CV197" t="s">
        <v>1179</v>
      </c>
      <c r="CW197" t="s">
        <v>1180</v>
      </c>
      <c r="CX197" t="s">
        <v>1290</v>
      </c>
      <c r="CY197" s="122">
        <v>44286</v>
      </c>
      <c r="CZ197" t="b">
        <v>0</v>
      </c>
    </row>
    <row r="198" spans="100:104">
      <c r="CV198" t="s">
        <v>1179</v>
      </c>
      <c r="CW198" t="s">
        <v>1495</v>
      </c>
      <c r="CX198" t="s">
        <v>1181</v>
      </c>
      <c r="CY198" s="122">
        <v>44286</v>
      </c>
      <c r="CZ198" t="b">
        <v>1</v>
      </c>
    </row>
    <row r="199" spans="100:104">
      <c r="CV199" t="s">
        <v>1179</v>
      </c>
      <c r="CW199" t="s">
        <v>1495</v>
      </c>
      <c r="CX199" t="s">
        <v>1198</v>
      </c>
      <c r="CY199" s="122">
        <v>44286</v>
      </c>
      <c r="CZ199" t="b">
        <v>1</v>
      </c>
    </row>
    <row r="200" spans="100:104">
      <c r="CV200" t="s">
        <v>1179</v>
      </c>
      <c r="CW200" t="s">
        <v>1495</v>
      </c>
      <c r="CX200" t="s">
        <v>1218</v>
      </c>
      <c r="CY200" s="122">
        <v>44286</v>
      </c>
      <c r="CZ200" t="b">
        <v>1</v>
      </c>
    </row>
    <row r="201" spans="100:104">
      <c r="CV201" t="s">
        <v>1179</v>
      </c>
      <c r="CW201" t="s">
        <v>1495</v>
      </c>
      <c r="CX201" t="s">
        <v>1232</v>
      </c>
      <c r="CY201" s="122">
        <v>44286</v>
      </c>
      <c r="CZ201" t="b">
        <v>1</v>
      </c>
    </row>
    <row r="202" spans="100:104">
      <c r="CV202" t="s">
        <v>1179</v>
      </c>
      <c r="CW202" t="s">
        <v>1495</v>
      </c>
      <c r="CX202" t="s">
        <v>1248</v>
      </c>
      <c r="CY202" s="122">
        <v>44286</v>
      </c>
      <c r="CZ202" t="b">
        <v>1</v>
      </c>
    </row>
    <row r="203" spans="100:104">
      <c r="CV203" t="s">
        <v>1179</v>
      </c>
      <c r="CW203" t="s">
        <v>1495</v>
      </c>
      <c r="CX203" t="s">
        <v>1257</v>
      </c>
      <c r="CY203" s="122">
        <v>44286</v>
      </c>
      <c r="CZ203" t="b">
        <v>1</v>
      </c>
    </row>
    <row r="204" spans="100:104">
      <c r="CV204" t="s">
        <v>1179</v>
      </c>
      <c r="CW204" t="s">
        <v>1495</v>
      </c>
      <c r="CX204" t="s">
        <v>1262</v>
      </c>
      <c r="CY204" s="122">
        <v>44286</v>
      </c>
      <c r="CZ204" t="b">
        <v>1</v>
      </c>
    </row>
    <row r="205" spans="100:104">
      <c r="CV205" t="s">
        <v>1179</v>
      </c>
      <c r="CW205" t="s">
        <v>1495</v>
      </c>
      <c r="CX205" t="s">
        <v>1496</v>
      </c>
      <c r="CY205" s="122">
        <v>44286</v>
      </c>
      <c r="CZ205" t="b">
        <v>1</v>
      </c>
    </row>
    <row r="206" spans="100:104">
      <c r="CV206" t="s">
        <v>1179</v>
      </c>
      <c r="CW206" t="s">
        <v>1495</v>
      </c>
      <c r="CX206" t="s">
        <v>1497</v>
      </c>
      <c r="CY206" s="122">
        <v>44286</v>
      </c>
      <c r="CZ206" t="b">
        <v>1</v>
      </c>
    </row>
    <row r="207" spans="100:104">
      <c r="CV207" t="s">
        <v>1179</v>
      </c>
      <c r="CW207" t="s">
        <v>1495</v>
      </c>
      <c r="CX207" t="s">
        <v>1498</v>
      </c>
      <c r="CY207" s="122">
        <v>44286</v>
      </c>
      <c r="CZ207" t="b">
        <v>1</v>
      </c>
    </row>
    <row r="208" spans="100:104">
      <c r="CV208" t="s">
        <v>1179</v>
      </c>
      <c r="CW208" t="s">
        <v>1495</v>
      </c>
      <c r="CX208" t="s">
        <v>1499</v>
      </c>
      <c r="CY208" s="122">
        <v>44286</v>
      </c>
      <c r="CZ208" t="b">
        <v>1</v>
      </c>
    </row>
    <row r="209" spans="100:104">
      <c r="CV209" t="s">
        <v>1179</v>
      </c>
      <c r="CW209" t="s">
        <v>1495</v>
      </c>
      <c r="CX209" t="s">
        <v>1500</v>
      </c>
      <c r="CY209" s="122">
        <v>44286</v>
      </c>
      <c r="CZ209" t="b">
        <v>1</v>
      </c>
    </row>
    <row r="210" spans="100:104">
      <c r="CV210" t="s">
        <v>1179</v>
      </c>
      <c r="CW210" t="s">
        <v>1495</v>
      </c>
      <c r="CX210" t="s">
        <v>1266</v>
      </c>
      <c r="CY210" s="122">
        <v>44286</v>
      </c>
      <c r="CZ210" t="b">
        <v>1</v>
      </c>
    </row>
    <row r="211" spans="100:104">
      <c r="CV211" t="s">
        <v>1179</v>
      </c>
      <c r="CW211" t="s">
        <v>1495</v>
      </c>
      <c r="CX211" t="s">
        <v>1271</v>
      </c>
      <c r="CY211" s="122">
        <v>44286</v>
      </c>
      <c r="CZ211" t="b">
        <v>1</v>
      </c>
    </row>
    <row r="212" spans="100:104">
      <c r="CV212" t="s">
        <v>1179</v>
      </c>
      <c r="CW212" t="s">
        <v>1495</v>
      </c>
      <c r="CX212" t="s">
        <v>1275</v>
      </c>
      <c r="CY212" s="122">
        <v>44286</v>
      </c>
      <c r="CZ212" t="b">
        <v>1</v>
      </c>
    </row>
    <row r="213" spans="100:104">
      <c r="CV213" t="s">
        <v>1179</v>
      </c>
      <c r="CW213" t="s">
        <v>1495</v>
      </c>
      <c r="CX213" t="s">
        <v>1283</v>
      </c>
      <c r="CY213" s="122">
        <v>44286</v>
      </c>
      <c r="CZ213" t="b">
        <v>1</v>
      </c>
    </row>
    <row r="214" spans="100:104">
      <c r="CV214" t="s">
        <v>1179</v>
      </c>
      <c r="CW214" t="s">
        <v>1495</v>
      </c>
      <c r="CX214" t="s">
        <v>1289</v>
      </c>
      <c r="CY214" s="122">
        <v>44286</v>
      </c>
      <c r="CZ214" t="b">
        <v>1</v>
      </c>
    </row>
    <row r="215" spans="100:104">
      <c r="CV215" t="s">
        <v>1179</v>
      </c>
      <c r="CW215" t="s">
        <v>1495</v>
      </c>
      <c r="CX215" t="s">
        <v>1294</v>
      </c>
      <c r="CY215" s="122">
        <v>44286</v>
      </c>
      <c r="CZ215" t="b">
        <v>1</v>
      </c>
    </row>
    <row r="216" spans="100:104">
      <c r="CV216" t="s">
        <v>1179</v>
      </c>
      <c r="CW216" t="s">
        <v>1495</v>
      </c>
      <c r="CX216" t="s">
        <v>1298</v>
      </c>
      <c r="CY216" s="122">
        <v>44286</v>
      </c>
      <c r="CZ216" t="b">
        <v>1</v>
      </c>
    </row>
    <row r="217" spans="100:104">
      <c r="CV217" t="s">
        <v>1179</v>
      </c>
      <c r="CW217" t="s">
        <v>1495</v>
      </c>
      <c r="CX217" t="s">
        <v>1303</v>
      </c>
      <c r="CY217" s="122">
        <v>44286</v>
      </c>
      <c r="CZ217" t="b">
        <v>1</v>
      </c>
    </row>
    <row r="218" spans="100:104">
      <c r="CV218" t="s">
        <v>1179</v>
      </c>
      <c r="CW218" t="s">
        <v>1495</v>
      </c>
      <c r="CX218" t="s">
        <v>1308</v>
      </c>
      <c r="CY218" s="122">
        <v>44286</v>
      </c>
      <c r="CZ218" t="b">
        <v>1</v>
      </c>
    </row>
    <row r="219" spans="100:104">
      <c r="CV219" t="s">
        <v>1179</v>
      </c>
      <c r="CW219" t="s">
        <v>1495</v>
      </c>
      <c r="CX219" t="s">
        <v>1310</v>
      </c>
      <c r="CY219" s="122">
        <v>44286</v>
      </c>
      <c r="CZ219" t="b">
        <v>1</v>
      </c>
    </row>
    <row r="220" spans="100:104">
      <c r="CV220" t="s">
        <v>1179</v>
      </c>
      <c r="CW220" t="s">
        <v>1495</v>
      </c>
      <c r="CX220" t="s">
        <v>1314</v>
      </c>
      <c r="CY220" s="122">
        <v>44286</v>
      </c>
      <c r="CZ220" t="b">
        <v>1</v>
      </c>
    </row>
    <row r="221" spans="100:104">
      <c r="CV221" t="s">
        <v>1179</v>
      </c>
      <c r="CW221" t="s">
        <v>1495</v>
      </c>
      <c r="CX221" t="s">
        <v>1501</v>
      </c>
      <c r="CY221" s="122">
        <v>44286</v>
      </c>
      <c r="CZ221" t="b">
        <v>1</v>
      </c>
    </row>
    <row r="222" spans="100:104">
      <c r="CV222" t="s">
        <v>1179</v>
      </c>
      <c r="CW222" t="s">
        <v>1495</v>
      </c>
      <c r="CX222" t="s">
        <v>1315</v>
      </c>
      <c r="CY222" s="122">
        <v>44286</v>
      </c>
      <c r="CZ222" t="b">
        <v>1</v>
      </c>
    </row>
    <row r="223" spans="100:104">
      <c r="CV223" t="s">
        <v>1179</v>
      </c>
      <c r="CW223" t="s">
        <v>1495</v>
      </c>
      <c r="CX223" t="s">
        <v>1318</v>
      </c>
      <c r="CY223" s="122">
        <v>44286</v>
      </c>
      <c r="CZ223" t="b">
        <v>1</v>
      </c>
    </row>
    <row r="224" spans="100:104">
      <c r="CV224" t="s">
        <v>1179</v>
      </c>
      <c r="CW224" t="s">
        <v>1495</v>
      </c>
      <c r="CX224" t="s">
        <v>1320</v>
      </c>
      <c r="CY224" s="122">
        <v>44286</v>
      </c>
      <c r="CZ224" t="b">
        <v>1</v>
      </c>
    </row>
    <row r="225" spans="100:104">
      <c r="CV225" t="s">
        <v>1179</v>
      </c>
      <c r="CW225" t="s">
        <v>1495</v>
      </c>
      <c r="CX225" t="s">
        <v>1322</v>
      </c>
      <c r="CY225" s="122">
        <v>44286</v>
      </c>
      <c r="CZ225" t="b">
        <v>1</v>
      </c>
    </row>
    <row r="226" spans="100:104">
      <c r="CV226" t="s">
        <v>1179</v>
      </c>
      <c r="CW226" t="s">
        <v>1495</v>
      </c>
      <c r="CX226" t="s">
        <v>1502</v>
      </c>
      <c r="CY226" s="122">
        <v>44286</v>
      </c>
      <c r="CZ226" t="b">
        <v>1</v>
      </c>
    </row>
    <row r="227" spans="100:104">
      <c r="CV227" t="s">
        <v>1179</v>
      </c>
      <c r="CW227" t="s">
        <v>1495</v>
      </c>
      <c r="CX227" t="s">
        <v>1327</v>
      </c>
      <c r="CY227" s="122">
        <v>44286</v>
      </c>
      <c r="CZ227" t="b">
        <v>1</v>
      </c>
    </row>
    <row r="228" spans="100:104">
      <c r="CV228" t="s">
        <v>1179</v>
      </c>
      <c r="CW228" t="s">
        <v>1495</v>
      </c>
      <c r="CX228" t="s">
        <v>1332</v>
      </c>
      <c r="CY228" s="122">
        <v>44286</v>
      </c>
      <c r="CZ228" t="b">
        <v>1</v>
      </c>
    </row>
    <row r="229" spans="100:104">
      <c r="CV229" t="s">
        <v>1179</v>
      </c>
      <c r="CW229" t="s">
        <v>1495</v>
      </c>
      <c r="CX229" t="s">
        <v>1334</v>
      </c>
      <c r="CY229" s="122">
        <v>44286</v>
      </c>
      <c r="CZ229" t="b">
        <v>1</v>
      </c>
    </row>
    <row r="230" spans="100:104">
      <c r="CV230" t="s">
        <v>1179</v>
      </c>
      <c r="CW230" t="s">
        <v>1495</v>
      </c>
      <c r="CX230" t="s">
        <v>1335</v>
      </c>
      <c r="CY230" s="122">
        <v>44286</v>
      </c>
      <c r="CZ230" t="b">
        <v>1</v>
      </c>
    </row>
    <row r="231" spans="100:104">
      <c r="CV231" t="s">
        <v>1179</v>
      </c>
      <c r="CW231" t="s">
        <v>1495</v>
      </c>
      <c r="CX231" t="s">
        <v>1337</v>
      </c>
      <c r="CY231" s="122">
        <v>44286</v>
      </c>
      <c r="CZ231" t="b">
        <v>1</v>
      </c>
    </row>
    <row r="232" spans="100:104">
      <c r="CV232" t="s">
        <v>1179</v>
      </c>
      <c r="CW232" t="s">
        <v>1495</v>
      </c>
      <c r="CX232" t="s">
        <v>1503</v>
      </c>
      <c r="CY232" s="122">
        <v>44286</v>
      </c>
      <c r="CZ232" t="b">
        <v>1</v>
      </c>
    </row>
    <row r="233" spans="100:104">
      <c r="CV233" t="s">
        <v>1179</v>
      </c>
      <c r="CW233" t="s">
        <v>1495</v>
      </c>
      <c r="CX233" t="s">
        <v>1338</v>
      </c>
      <c r="CY233" s="122">
        <v>44286</v>
      </c>
      <c r="CZ233" t="b">
        <v>1</v>
      </c>
    </row>
    <row r="234" spans="100:104">
      <c r="CV234" t="s">
        <v>1179</v>
      </c>
      <c r="CW234" t="s">
        <v>1495</v>
      </c>
      <c r="CX234" t="s">
        <v>1339</v>
      </c>
      <c r="CY234" s="122">
        <v>44286</v>
      </c>
      <c r="CZ234" t="b">
        <v>1</v>
      </c>
    </row>
    <row r="235" spans="100:104">
      <c r="CV235" t="s">
        <v>1179</v>
      </c>
      <c r="CW235" t="s">
        <v>1495</v>
      </c>
      <c r="CX235" t="s">
        <v>1340</v>
      </c>
      <c r="CY235" s="122">
        <v>44286</v>
      </c>
      <c r="CZ235" t="b">
        <v>1</v>
      </c>
    </row>
    <row r="236" spans="100:104">
      <c r="CV236" t="s">
        <v>1179</v>
      </c>
      <c r="CW236" t="s">
        <v>1495</v>
      </c>
      <c r="CX236" t="s">
        <v>1341</v>
      </c>
      <c r="CY236" s="122">
        <v>44286</v>
      </c>
      <c r="CZ236" t="b">
        <v>1</v>
      </c>
    </row>
    <row r="237" spans="100:104">
      <c r="CV237" t="s">
        <v>1179</v>
      </c>
      <c r="CW237" t="s">
        <v>1495</v>
      </c>
      <c r="CX237" t="s">
        <v>1276</v>
      </c>
      <c r="CY237" s="122">
        <v>44286</v>
      </c>
      <c r="CZ237" t="b">
        <v>0</v>
      </c>
    </row>
    <row r="238" spans="100:104">
      <c r="CV238" t="s">
        <v>1179</v>
      </c>
      <c r="CW238" t="s">
        <v>1495</v>
      </c>
      <c r="CX238" t="s">
        <v>1342</v>
      </c>
      <c r="CY238" s="122">
        <v>44286</v>
      </c>
      <c r="CZ238" t="b">
        <v>1</v>
      </c>
    </row>
    <row r="239" spans="100:104">
      <c r="CV239" t="s">
        <v>1179</v>
      </c>
      <c r="CW239" t="s">
        <v>1495</v>
      </c>
      <c r="CX239" t="s">
        <v>1343</v>
      </c>
      <c r="CY239" s="122">
        <v>44286</v>
      </c>
      <c r="CZ239" t="b">
        <v>1</v>
      </c>
    </row>
    <row r="240" spans="100:104">
      <c r="CV240" t="s">
        <v>1179</v>
      </c>
      <c r="CW240" t="s">
        <v>1495</v>
      </c>
      <c r="CX240" t="s">
        <v>1344</v>
      </c>
      <c r="CY240" s="122">
        <v>44286</v>
      </c>
      <c r="CZ240" t="b">
        <v>1</v>
      </c>
    </row>
    <row r="241" spans="100:104">
      <c r="CV241" t="s">
        <v>1179</v>
      </c>
      <c r="CW241" t="s">
        <v>1495</v>
      </c>
      <c r="CX241" t="s">
        <v>1345</v>
      </c>
      <c r="CY241" s="122">
        <v>44286</v>
      </c>
      <c r="CZ241" t="b">
        <v>1</v>
      </c>
    </row>
    <row r="242" spans="100:104">
      <c r="CV242" t="s">
        <v>1179</v>
      </c>
      <c r="CW242" t="s">
        <v>1495</v>
      </c>
      <c r="CX242" t="s">
        <v>1346</v>
      </c>
      <c r="CY242" s="122">
        <v>44286</v>
      </c>
      <c r="CZ242" t="b">
        <v>1</v>
      </c>
    </row>
    <row r="243" spans="100:104">
      <c r="CV243" t="s">
        <v>1179</v>
      </c>
      <c r="CW243" t="s">
        <v>1495</v>
      </c>
      <c r="CX243" t="s">
        <v>1347</v>
      </c>
      <c r="CY243" s="122">
        <v>44286</v>
      </c>
      <c r="CZ243" t="b">
        <v>1</v>
      </c>
    </row>
    <row r="244" spans="100:104">
      <c r="CV244" t="s">
        <v>1179</v>
      </c>
      <c r="CW244" t="s">
        <v>1495</v>
      </c>
      <c r="CX244" t="s">
        <v>1348</v>
      </c>
      <c r="CY244" s="122">
        <v>44286</v>
      </c>
      <c r="CZ244" t="b">
        <v>1</v>
      </c>
    </row>
    <row r="245" spans="100:104">
      <c r="CV245" t="s">
        <v>1179</v>
      </c>
      <c r="CW245" t="s">
        <v>1495</v>
      </c>
      <c r="CX245" s="238" t="s">
        <v>1349</v>
      </c>
      <c r="CY245" s="122">
        <v>44286</v>
      </c>
      <c r="CZ245" t="b">
        <v>1</v>
      </c>
    </row>
    <row r="246" spans="100:104">
      <c r="CV246" t="s">
        <v>1179</v>
      </c>
      <c r="CW246" t="s">
        <v>1495</v>
      </c>
      <c r="CX246" t="s">
        <v>1350</v>
      </c>
      <c r="CY246" s="122">
        <v>44286</v>
      </c>
      <c r="CZ246" t="b">
        <v>1</v>
      </c>
    </row>
    <row r="247" spans="100:104">
      <c r="CV247" t="s">
        <v>1179</v>
      </c>
      <c r="CW247" t="s">
        <v>1495</v>
      </c>
      <c r="CX247" t="s">
        <v>1353</v>
      </c>
      <c r="CY247" s="122">
        <v>44286</v>
      </c>
      <c r="CZ247" t="b">
        <v>1</v>
      </c>
    </row>
    <row r="248" spans="100:104">
      <c r="CV248" t="s">
        <v>1179</v>
      </c>
      <c r="CW248" t="s">
        <v>1495</v>
      </c>
      <c r="CX248" t="s">
        <v>1354</v>
      </c>
      <c r="CY248" s="122">
        <v>44286</v>
      </c>
      <c r="CZ248" t="b">
        <v>1</v>
      </c>
    </row>
    <row r="249" spans="100:104">
      <c r="CV249" t="s">
        <v>1179</v>
      </c>
      <c r="CW249" t="s">
        <v>1495</v>
      </c>
      <c r="CX249" t="s">
        <v>961</v>
      </c>
      <c r="CY249" s="122">
        <v>44286</v>
      </c>
      <c r="CZ249" t="b">
        <v>1</v>
      </c>
    </row>
    <row r="250" spans="100:104">
      <c r="CV250" t="s">
        <v>1179</v>
      </c>
      <c r="CW250" t="s">
        <v>1495</v>
      </c>
      <c r="CX250" t="s">
        <v>1504</v>
      </c>
      <c r="CY250" s="122">
        <v>44286</v>
      </c>
      <c r="CZ250" t="b">
        <v>1</v>
      </c>
    </row>
    <row r="251" spans="100:104">
      <c r="CV251" t="s">
        <v>1179</v>
      </c>
      <c r="CW251" t="s">
        <v>1495</v>
      </c>
      <c r="CX251" t="s">
        <v>1355</v>
      </c>
      <c r="CY251" s="122">
        <v>44286</v>
      </c>
      <c r="CZ251" t="b">
        <v>1</v>
      </c>
    </row>
    <row r="252" spans="100:104">
      <c r="CV252" t="s">
        <v>1179</v>
      </c>
      <c r="CW252" t="s">
        <v>1495</v>
      </c>
      <c r="CX252" t="s">
        <v>1356</v>
      </c>
      <c r="CY252" s="122">
        <v>44286</v>
      </c>
      <c r="CZ252" t="b">
        <v>1</v>
      </c>
    </row>
    <row r="253" spans="100:104">
      <c r="CV253" t="s">
        <v>1179</v>
      </c>
      <c r="CW253" t="s">
        <v>1495</v>
      </c>
      <c r="CX253" t="s">
        <v>1357</v>
      </c>
      <c r="CY253" s="122">
        <v>44286</v>
      </c>
      <c r="CZ253" t="b">
        <v>1</v>
      </c>
    </row>
    <row r="254" spans="100:104">
      <c r="CV254" t="s">
        <v>1179</v>
      </c>
      <c r="CW254" t="s">
        <v>1495</v>
      </c>
      <c r="CX254" t="s">
        <v>1358</v>
      </c>
      <c r="CY254" s="122">
        <v>44286</v>
      </c>
      <c r="CZ254" t="b">
        <v>1</v>
      </c>
    </row>
    <row r="255" spans="100:104">
      <c r="CV255" t="s">
        <v>1179</v>
      </c>
      <c r="CW255" t="s">
        <v>1495</v>
      </c>
      <c r="CX255" t="s">
        <v>1359</v>
      </c>
      <c r="CY255" s="122">
        <v>44286</v>
      </c>
      <c r="CZ255" t="b">
        <v>1</v>
      </c>
    </row>
    <row r="256" spans="100:104">
      <c r="CV256" t="s">
        <v>1179</v>
      </c>
      <c r="CW256" t="s">
        <v>1495</v>
      </c>
      <c r="CX256" t="s">
        <v>1360</v>
      </c>
      <c r="CY256" s="122">
        <v>44286</v>
      </c>
      <c r="CZ256" t="b">
        <v>1</v>
      </c>
    </row>
    <row r="257" spans="100:104">
      <c r="CV257" t="s">
        <v>1179</v>
      </c>
      <c r="CW257" t="s">
        <v>1495</v>
      </c>
      <c r="CX257" t="s">
        <v>1361</v>
      </c>
      <c r="CY257" s="122">
        <v>44286</v>
      </c>
      <c r="CZ257" t="b">
        <v>1</v>
      </c>
    </row>
    <row r="258" spans="100:104">
      <c r="CV258" t="s">
        <v>1179</v>
      </c>
      <c r="CW258" t="s">
        <v>1495</v>
      </c>
      <c r="CX258" t="s">
        <v>1505</v>
      </c>
      <c r="CY258" s="122">
        <v>44286</v>
      </c>
      <c r="CZ258" t="b">
        <v>1</v>
      </c>
    </row>
    <row r="259" spans="100:104">
      <c r="CV259" t="s">
        <v>1179</v>
      </c>
      <c r="CW259" t="s">
        <v>1495</v>
      </c>
      <c r="CX259" t="s">
        <v>1362</v>
      </c>
      <c r="CY259" s="122">
        <v>44286</v>
      </c>
      <c r="CZ259" t="b">
        <v>1</v>
      </c>
    </row>
    <row r="260" spans="100:104">
      <c r="CV260" t="s">
        <v>1179</v>
      </c>
      <c r="CW260" t="s">
        <v>1495</v>
      </c>
      <c r="CX260" t="s">
        <v>1366</v>
      </c>
      <c r="CY260" s="122">
        <v>44286</v>
      </c>
      <c r="CZ260" t="b">
        <v>1</v>
      </c>
    </row>
    <row r="261" spans="100:104">
      <c r="CV261" t="s">
        <v>1179</v>
      </c>
      <c r="CW261" t="s">
        <v>1495</v>
      </c>
      <c r="CX261" t="s">
        <v>1368</v>
      </c>
      <c r="CY261" s="122">
        <v>44286</v>
      </c>
      <c r="CZ261" t="b">
        <v>1</v>
      </c>
    </row>
    <row r="262" spans="100:104">
      <c r="CV262" t="s">
        <v>1179</v>
      </c>
      <c r="CW262" t="s">
        <v>1495</v>
      </c>
      <c r="CX262" t="s">
        <v>1369</v>
      </c>
      <c r="CY262" s="122">
        <v>44286</v>
      </c>
      <c r="CZ262" t="b">
        <v>1</v>
      </c>
    </row>
    <row r="263" spans="100:104">
      <c r="CV263" t="s">
        <v>1179</v>
      </c>
      <c r="CW263" t="s">
        <v>1495</v>
      </c>
      <c r="CX263" t="s">
        <v>1370</v>
      </c>
      <c r="CY263" s="122">
        <v>44286</v>
      </c>
      <c r="CZ263" t="b">
        <v>1</v>
      </c>
    </row>
    <row r="264" spans="100:104">
      <c r="CV264" t="s">
        <v>1179</v>
      </c>
      <c r="CW264" t="s">
        <v>1495</v>
      </c>
      <c r="CX264" t="s">
        <v>1371</v>
      </c>
      <c r="CY264" s="122">
        <v>44286</v>
      </c>
      <c r="CZ264" t="b">
        <v>1</v>
      </c>
    </row>
    <row r="265" spans="100:104">
      <c r="CV265" t="s">
        <v>1179</v>
      </c>
      <c r="CW265" t="s">
        <v>1495</v>
      </c>
      <c r="CX265" t="s">
        <v>1372</v>
      </c>
      <c r="CY265" s="122">
        <v>44286</v>
      </c>
      <c r="CZ265" t="b">
        <v>1</v>
      </c>
    </row>
    <row r="266" spans="100:104">
      <c r="CV266" t="s">
        <v>1179</v>
      </c>
      <c r="CW266" t="s">
        <v>1495</v>
      </c>
      <c r="CX266" t="s">
        <v>1373</v>
      </c>
      <c r="CY266" s="122">
        <v>44286</v>
      </c>
      <c r="CZ266" t="b">
        <v>1</v>
      </c>
    </row>
    <row r="267" spans="100:104">
      <c r="CV267" t="s">
        <v>1179</v>
      </c>
      <c r="CW267" t="s">
        <v>1495</v>
      </c>
      <c r="CX267" t="s">
        <v>1506</v>
      </c>
      <c r="CY267" s="122">
        <v>44286</v>
      </c>
      <c r="CZ267" t="b">
        <v>1</v>
      </c>
    </row>
    <row r="268" spans="100:104">
      <c r="CV268" t="s">
        <v>1179</v>
      </c>
      <c r="CW268" t="s">
        <v>1495</v>
      </c>
      <c r="CX268" t="s">
        <v>1374</v>
      </c>
      <c r="CY268" s="122">
        <v>44286</v>
      </c>
      <c r="CZ268" t="b">
        <v>1</v>
      </c>
    </row>
    <row r="269" spans="100:104">
      <c r="CV269" t="s">
        <v>1179</v>
      </c>
      <c r="CW269" t="s">
        <v>1495</v>
      </c>
      <c r="CX269" t="s">
        <v>1375</v>
      </c>
      <c r="CY269" s="122">
        <v>44286</v>
      </c>
      <c r="CZ269" t="b">
        <v>1</v>
      </c>
    </row>
    <row r="270" spans="100:104">
      <c r="CV270" t="s">
        <v>1179</v>
      </c>
      <c r="CW270" t="s">
        <v>1495</v>
      </c>
      <c r="CX270" t="s">
        <v>1376</v>
      </c>
      <c r="CY270" s="122">
        <v>44286</v>
      </c>
      <c r="CZ270" t="b">
        <v>1</v>
      </c>
    </row>
    <row r="271" spans="100:104">
      <c r="CV271" t="s">
        <v>1179</v>
      </c>
      <c r="CW271" t="s">
        <v>1495</v>
      </c>
      <c r="CX271" t="s">
        <v>1377</v>
      </c>
      <c r="CY271" s="122">
        <v>44286</v>
      </c>
      <c r="CZ271" t="b">
        <v>1</v>
      </c>
    </row>
    <row r="272" spans="100:104">
      <c r="CV272" t="s">
        <v>1179</v>
      </c>
      <c r="CW272" t="s">
        <v>1495</v>
      </c>
      <c r="CX272" t="s">
        <v>1378</v>
      </c>
      <c r="CY272" s="122">
        <v>44286</v>
      </c>
      <c r="CZ272" t="b">
        <v>1</v>
      </c>
    </row>
    <row r="273" spans="100:104">
      <c r="CV273" t="s">
        <v>1179</v>
      </c>
      <c r="CW273" t="s">
        <v>1495</v>
      </c>
      <c r="CX273" t="s">
        <v>1379</v>
      </c>
      <c r="CY273" s="122">
        <v>44286</v>
      </c>
      <c r="CZ273" t="b">
        <v>1</v>
      </c>
    </row>
    <row r="274" spans="100:104">
      <c r="CV274" t="s">
        <v>1179</v>
      </c>
      <c r="CW274" t="s">
        <v>1495</v>
      </c>
      <c r="CX274" t="s">
        <v>1380</v>
      </c>
      <c r="CY274" s="122">
        <v>44286</v>
      </c>
      <c r="CZ274" t="b">
        <v>1</v>
      </c>
    </row>
    <row r="275" spans="100:104">
      <c r="CV275" t="s">
        <v>1179</v>
      </c>
      <c r="CW275" t="s">
        <v>1495</v>
      </c>
      <c r="CX275" t="s">
        <v>1381</v>
      </c>
      <c r="CY275" s="122">
        <v>44286</v>
      </c>
      <c r="CZ275" t="b">
        <v>1</v>
      </c>
    </row>
    <row r="276" spans="100:104">
      <c r="CV276" t="s">
        <v>1179</v>
      </c>
      <c r="CW276" t="s">
        <v>1495</v>
      </c>
      <c r="CX276" t="s">
        <v>1382</v>
      </c>
      <c r="CY276" s="122">
        <v>44286</v>
      </c>
      <c r="CZ276" t="b">
        <v>1</v>
      </c>
    </row>
    <row r="277" spans="100:104">
      <c r="CV277" t="s">
        <v>1179</v>
      </c>
      <c r="CW277" t="s">
        <v>1495</v>
      </c>
      <c r="CX277" t="s">
        <v>1383</v>
      </c>
      <c r="CY277" s="122">
        <v>44286</v>
      </c>
      <c r="CZ277" t="b">
        <v>1</v>
      </c>
    </row>
    <row r="278" spans="100:104">
      <c r="CV278" t="s">
        <v>1179</v>
      </c>
      <c r="CW278" t="s">
        <v>1495</v>
      </c>
      <c r="CX278" t="s">
        <v>1384</v>
      </c>
      <c r="CY278" s="122">
        <v>44286</v>
      </c>
      <c r="CZ278" t="b">
        <v>1</v>
      </c>
    </row>
    <row r="279" spans="100:104">
      <c r="CV279" t="s">
        <v>1179</v>
      </c>
      <c r="CW279" t="s">
        <v>1495</v>
      </c>
      <c r="CX279" t="s">
        <v>1385</v>
      </c>
      <c r="CY279" s="122">
        <v>44286</v>
      </c>
      <c r="CZ279" t="b">
        <v>1</v>
      </c>
    </row>
    <row r="280" spans="100:104">
      <c r="CV280" t="s">
        <v>1179</v>
      </c>
      <c r="CW280" t="s">
        <v>1495</v>
      </c>
      <c r="CX280" s="238" t="s">
        <v>1386</v>
      </c>
      <c r="CY280" s="122">
        <v>44286</v>
      </c>
      <c r="CZ280" t="b">
        <v>1</v>
      </c>
    </row>
    <row r="281" spans="100:104">
      <c r="CV281" t="s">
        <v>1179</v>
      </c>
      <c r="CW281" t="s">
        <v>1495</v>
      </c>
      <c r="CX281" t="s">
        <v>1507</v>
      </c>
      <c r="CY281" s="122">
        <v>44286</v>
      </c>
      <c r="CZ281" t="b">
        <v>1</v>
      </c>
    </row>
    <row r="282" spans="100:104">
      <c r="CV282" t="s">
        <v>1179</v>
      </c>
      <c r="CW282" t="s">
        <v>1495</v>
      </c>
      <c r="CX282" t="s">
        <v>1387</v>
      </c>
      <c r="CY282" s="122">
        <v>44286</v>
      </c>
      <c r="CZ282" t="b">
        <v>1</v>
      </c>
    </row>
    <row r="283" spans="100:104">
      <c r="CV283" t="s">
        <v>1179</v>
      </c>
      <c r="CW283" t="s">
        <v>1495</v>
      </c>
      <c r="CX283" t="s">
        <v>1388</v>
      </c>
      <c r="CY283" s="122">
        <v>44286</v>
      </c>
      <c r="CZ283" t="b">
        <v>1</v>
      </c>
    </row>
    <row r="284" spans="100:104">
      <c r="CV284" t="s">
        <v>1179</v>
      </c>
      <c r="CW284" t="s">
        <v>1495</v>
      </c>
      <c r="CX284" t="s">
        <v>1389</v>
      </c>
      <c r="CY284" s="122">
        <v>44286</v>
      </c>
      <c r="CZ284" t="b">
        <v>1</v>
      </c>
    </row>
    <row r="285" spans="100:104">
      <c r="CV285" t="s">
        <v>1179</v>
      </c>
      <c r="CW285" t="s">
        <v>1495</v>
      </c>
      <c r="CX285" t="s">
        <v>1390</v>
      </c>
      <c r="CY285" s="122">
        <v>44286</v>
      </c>
      <c r="CZ285" t="b">
        <v>1</v>
      </c>
    </row>
    <row r="286" spans="100:104">
      <c r="CV286" t="s">
        <v>1179</v>
      </c>
      <c r="CW286" t="s">
        <v>1495</v>
      </c>
      <c r="CX286" t="s">
        <v>1391</v>
      </c>
      <c r="CY286" s="122">
        <v>44286</v>
      </c>
      <c r="CZ286" t="b">
        <v>1</v>
      </c>
    </row>
    <row r="287" spans="100:104">
      <c r="CV287" t="s">
        <v>1179</v>
      </c>
      <c r="CW287" t="s">
        <v>1495</v>
      </c>
      <c r="CX287" t="s">
        <v>1392</v>
      </c>
      <c r="CY287" s="122">
        <v>44286</v>
      </c>
      <c r="CZ287" t="b">
        <v>1</v>
      </c>
    </row>
    <row r="288" spans="100:104">
      <c r="CV288" t="s">
        <v>1179</v>
      </c>
      <c r="CW288" t="s">
        <v>1495</v>
      </c>
      <c r="CX288" t="s">
        <v>1393</v>
      </c>
      <c r="CY288" s="122">
        <v>44286</v>
      </c>
      <c r="CZ288" t="b">
        <v>1</v>
      </c>
    </row>
    <row r="289" spans="100:104">
      <c r="CV289" t="s">
        <v>1179</v>
      </c>
      <c r="CW289" t="s">
        <v>1495</v>
      </c>
      <c r="CX289" t="s">
        <v>1394</v>
      </c>
      <c r="CY289" s="122">
        <v>44286</v>
      </c>
      <c r="CZ289" t="b">
        <v>1</v>
      </c>
    </row>
    <row r="290" spans="100:104">
      <c r="CV290" t="s">
        <v>1179</v>
      </c>
      <c r="CW290" t="s">
        <v>1495</v>
      </c>
      <c r="CX290" t="s">
        <v>1508</v>
      </c>
      <c r="CY290" s="122">
        <v>44286</v>
      </c>
      <c r="CZ290" t="b">
        <v>1</v>
      </c>
    </row>
    <row r="291" spans="100:104">
      <c r="CV291" t="s">
        <v>1179</v>
      </c>
      <c r="CW291" t="s">
        <v>1495</v>
      </c>
      <c r="CX291" t="s">
        <v>1395</v>
      </c>
      <c r="CY291" s="122">
        <v>44286</v>
      </c>
      <c r="CZ291" t="b">
        <v>1</v>
      </c>
    </row>
    <row r="292" spans="100:104">
      <c r="CV292" t="s">
        <v>1179</v>
      </c>
      <c r="CW292" t="s">
        <v>1495</v>
      </c>
      <c r="CX292" t="s">
        <v>1396</v>
      </c>
      <c r="CY292" s="122">
        <v>44286</v>
      </c>
      <c r="CZ292" t="b">
        <v>1</v>
      </c>
    </row>
    <row r="293" spans="100:104">
      <c r="CV293" t="s">
        <v>1179</v>
      </c>
      <c r="CW293" t="s">
        <v>1495</v>
      </c>
      <c r="CX293" t="s">
        <v>1397</v>
      </c>
      <c r="CY293" s="122">
        <v>44286</v>
      </c>
      <c r="CZ293" t="b">
        <v>1</v>
      </c>
    </row>
    <row r="294" spans="100:104">
      <c r="CV294" t="s">
        <v>1179</v>
      </c>
      <c r="CW294" t="s">
        <v>1495</v>
      </c>
      <c r="CX294" t="s">
        <v>1398</v>
      </c>
      <c r="CY294" s="122">
        <v>44286</v>
      </c>
      <c r="CZ294" t="b">
        <v>1</v>
      </c>
    </row>
    <row r="295" spans="100:104">
      <c r="CV295" t="s">
        <v>1179</v>
      </c>
      <c r="CW295" t="s">
        <v>1495</v>
      </c>
      <c r="CX295" t="s">
        <v>1399</v>
      </c>
      <c r="CY295" s="122">
        <v>44286</v>
      </c>
      <c r="CZ295" t="b">
        <v>1</v>
      </c>
    </row>
    <row r="296" spans="100:104">
      <c r="CV296" t="s">
        <v>1179</v>
      </c>
      <c r="CW296" t="s">
        <v>1495</v>
      </c>
      <c r="CX296" t="s">
        <v>1400</v>
      </c>
      <c r="CY296" s="122">
        <v>44286</v>
      </c>
      <c r="CZ296" t="b">
        <v>1</v>
      </c>
    </row>
    <row r="297" spans="100:104">
      <c r="CV297" t="s">
        <v>1179</v>
      </c>
      <c r="CW297" t="s">
        <v>1495</v>
      </c>
      <c r="CX297" t="s">
        <v>1509</v>
      </c>
      <c r="CY297" s="122">
        <v>44286</v>
      </c>
      <c r="CZ297" t="b">
        <v>1</v>
      </c>
    </row>
    <row r="298" spans="100:104">
      <c r="CV298" t="s">
        <v>1179</v>
      </c>
      <c r="CW298" t="s">
        <v>1495</v>
      </c>
      <c r="CX298" t="s">
        <v>1401</v>
      </c>
      <c r="CY298" s="122">
        <v>44286</v>
      </c>
      <c r="CZ298" t="b">
        <v>1</v>
      </c>
    </row>
    <row r="299" spans="100:104">
      <c r="CV299" t="s">
        <v>1179</v>
      </c>
      <c r="CW299" t="s">
        <v>1495</v>
      </c>
      <c r="CX299" t="s">
        <v>1510</v>
      </c>
      <c r="CY299" s="122">
        <v>44286</v>
      </c>
      <c r="CZ299" t="b">
        <v>1</v>
      </c>
    </row>
    <row r="300" spans="100:104">
      <c r="CV300" t="s">
        <v>1179</v>
      </c>
      <c r="CW300" t="s">
        <v>1495</v>
      </c>
      <c r="CX300" t="s">
        <v>1402</v>
      </c>
      <c r="CY300" s="122">
        <v>44286</v>
      </c>
      <c r="CZ300" t="b">
        <v>1</v>
      </c>
    </row>
    <row r="301" spans="100:104">
      <c r="CV301" t="s">
        <v>1179</v>
      </c>
      <c r="CW301" t="s">
        <v>1495</v>
      </c>
      <c r="CX301" t="s">
        <v>1403</v>
      </c>
      <c r="CY301" s="122">
        <v>44286</v>
      </c>
      <c r="CZ301" t="b">
        <v>1</v>
      </c>
    </row>
    <row r="302" spans="100:104">
      <c r="CV302" t="s">
        <v>1179</v>
      </c>
      <c r="CW302" t="s">
        <v>1495</v>
      </c>
      <c r="CX302" t="s">
        <v>1511</v>
      </c>
      <c r="CY302" s="122">
        <v>44286</v>
      </c>
      <c r="CZ302" t="b">
        <v>1</v>
      </c>
    </row>
    <row r="303" spans="100:104">
      <c r="CV303" t="s">
        <v>1179</v>
      </c>
      <c r="CW303" t="s">
        <v>1495</v>
      </c>
      <c r="CX303" t="s">
        <v>1404</v>
      </c>
      <c r="CY303" s="122">
        <v>44286</v>
      </c>
      <c r="CZ303" t="b">
        <v>1</v>
      </c>
    </row>
    <row r="304" spans="100:104">
      <c r="CV304" t="s">
        <v>1179</v>
      </c>
      <c r="CW304" t="s">
        <v>1495</v>
      </c>
      <c r="CX304" t="s">
        <v>1405</v>
      </c>
      <c r="CY304" s="122">
        <v>44286</v>
      </c>
      <c r="CZ304" t="b">
        <v>1</v>
      </c>
    </row>
    <row r="305" spans="100:104">
      <c r="CV305" t="s">
        <v>1179</v>
      </c>
      <c r="CW305" t="s">
        <v>1495</v>
      </c>
      <c r="CX305" t="s">
        <v>1406</v>
      </c>
      <c r="CY305" s="122">
        <v>44286</v>
      </c>
      <c r="CZ305" t="b">
        <v>1</v>
      </c>
    </row>
    <row r="306" spans="100:104">
      <c r="CV306" t="s">
        <v>1179</v>
      </c>
      <c r="CW306" t="s">
        <v>1495</v>
      </c>
      <c r="CX306" t="s">
        <v>1407</v>
      </c>
      <c r="CY306" s="122">
        <v>44286</v>
      </c>
      <c r="CZ306" t="b">
        <v>1</v>
      </c>
    </row>
    <row r="307" spans="100:104">
      <c r="CV307" t="s">
        <v>1179</v>
      </c>
      <c r="CW307" t="s">
        <v>1495</v>
      </c>
      <c r="CX307" t="s">
        <v>1408</v>
      </c>
      <c r="CY307" s="122">
        <v>44286</v>
      </c>
      <c r="CZ307" t="b">
        <v>1</v>
      </c>
    </row>
    <row r="308" spans="100:104">
      <c r="CV308" t="s">
        <v>1179</v>
      </c>
      <c r="CW308" t="s">
        <v>1495</v>
      </c>
      <c r="CX308" t="s">
        <v>1409</v>
      </c>
      <c r="CY308" s="122">
        <v>44286</v>
      </c>
      <c r="CZ308" t="b">
        <v>1</v>
      </c>
    </row>
    <row r="309" spans="100:104">
      <c r="CV309" t="s">
        <v>1179</v>
      </c>
      <c r="CW309" t="s">
        <v>1495</v>
      </c>
      <c r="CX309" t="s">
        <v>1410</v>
      </c>
      <c r="CY309" s="122">
        <v>44286</v>
      </c>
      <c r="CZ309" t="b">
        <v>1</v>
      </c>
    </row>
    <row r="310" spans="100:104">
      <c r="CV310" t="s">
        <v>1179</v>
      </c>
      <c r="CW310" t="s">
        <v>1495</v>
      </c>
      <c r="CX310" t="s">
        <v>1512</v>
      </c>
      <c r="CY310" s="122">
        <v>44286</v>
      </c>
      <c r="CZ310" t="b">
        <v>1</v>
      </c>
    </row>
    <row r="311" spans="100:104">
      <c r="CV311" t="s">
        <v>1179</v>
      </c>
      <c r="CW311" t="s">
        <v>1495</v>
      </c>
      <c r="CX311" t="s">
        <v>1411</v>
      </c>
      <c r="CY311" s="122">
        <v>44286</v>
      </c>
      <c r="CZ311" t="b">
        <v>1</v>
      </c>
    </row>
    <row r="312" spans="100:104">
      <c r="CV312" t="s">
        <v>1179</v>
      </c>
      <c r="CW312" t="s">
        <v>1495</v>
      </c>
      <c r="CX312" t="s">
        <v>1412</v>
      </c>
      <c r="CY312" s="122">
        <v>44286</v>
      </c>
      <c r="CZ312" t="b">
        <v>1</v>
      </c>
    </row>
    <row r="313" spans="100:104">
      <c r="CV313" t="s">
        <v>1179</v>
      </c>
      <c r="CW313" t="s">
        <v>1495</v>
      </c>
      <c r="CX313" t="s">
        <v>1513</v>
      </c>
      <c r="CY313" s="122">
        <v>44286</v>
      </c>
      <c r="CZ313" t="b">
        <v>1</v>
      </c>
    </row>
    <row r="314" spans="100:104">
      <c r="CV314" t="s">
        <v>1179</v>
      </c>
      <c r="CW314" t="s">
        <v>1495</v>
      </c>
      <c r="CX314" t="s">
        <v>1413</v>
      </c>
      <c r="CY314" s="122">
        <v>44286</v>
      </c>
      <c r="CZ314" t="b">
        <v>1</v>
      </c>
    </row>
    <row r="315" spans="100:104">
      <c r="CV315" t="s">
        <v>1179</v>
      </c>
      <c r="CW315" t="s">
        <v>1495</v>
      </c>
      <c r="CX315" t="s">
        <v>1414</v>
      </c>
      <c r="CY315" s="122">
        <v>44286</v>
      </c>
      <c r="CZ315" t="b">
        <v>1</v>
      </c>
    </row>
    <row r="316" spans="100:104">
      <c r="CV316" t="s">
        <v>1179</v>
      </c>
      <c r="CW316" t="s">
        <v>1495</v>
      </c>
      <c r="CX316" t="s">
        <v>1514</v>
      </c>
      <c r="CY316" s="122">
        <v>44286</v>
      </c>
      <c r="CZ316" t="b">
        <v>1</v>
      </c>
    </row>
    <row r="317" spans="100:104">
      <c r="CV317" t="s">
        <v>1179</v>
      </c>
      <c r="CW317" t="s">
        <v>1495</v>
      </c>
      <c r="CX317" t="s">
        <v>1415</v>
      </c>
      <c r="CY317" s="122">
        <v>44286</v>
      </c>
      <c r="CZ317" t="b">
        <v>1</v>
      </c>
    </row>
    <row r="318" spans="100:104">
      <c r="CV318" t="s">
        <v>1179</v>
      </c>
      <c r="CW318" t="s">
        <v>1495</v>
      </c>
      <c r="CX318" t="s">
        <v>1416</v>
      </c>
      <c r="CY318" s="122">
        <v>44286</v>
      </c>
      <c r="CZ318" t="b">
        <v>1</v>
      </c>
    </row>
    <row r="319" spans="100:104">
      <c r="CV319" t="s">
        <v>1179</v>
      </c>
      <c r="CW319" t="s">
        <v>1495</v>
      </c>
      <c r="CX319" t="s">
        <v>1515</v>
      </c>
      <c r="CY319" s="122">
        <v>44286</v>
      </c>
      <c r="CZ319" t="b">
        <v>1</v>
      </c>
    </row>
    <row r="320" spans="100:104">
      <c r="CV320" t="s">
        <v>1179</v>
      </c>
      <c r="CW320" t="s">
        <v>1495</v>
      </c>
      <c r="CX320" t="s">
        <v>1417</v>
      </c>
      <c r="CY320" s="122">
        <v>44286</v>
      </c>
      <c r="CZ320" t="b">
        <v>1</v>
      </c>
    </row>
    <row r="321" spans="100:104">
      <c r="CV321" t="s">
        <v>1179</v>
      </c>
      <c r="CW321" t="s">
        <v>1495</v>
      </c>
      <c r="CX321" t="s">
        <v>1418</v>
      </c>
      <c r="CY321" s="122">
        <v>44286</v>
      </c>
      <c r="CZ321" t="b">
        <v>1</v>
      </c>
    </row>
    <row r="322" spans="100:104">
      <c r="CV322" t="s">
        <v>1179</v>
      </c>
      <c r="CW322" t="s">
        <v>1495</v>
      </c>
      <c r="CX322" t="s">
        <v>1419</v>
      </c>
      <c r="CY322" s="122">
        <v>44286</v>
      </c>
      <c r="CZ322" t="b">
        <v>1</v>
      </c>
    </row>
    <row r="323" spans="100:104">
      <c r="CV323" t="s">
        <v>1179</v>
      </c>
      <c r="CW323" t="s">
        <v>1495</v>
      </c>
      <c r="CX323" t="s">
        <v>1420</v>
      </c>
      <c r="CY323" s="122">
        <v>44286</v>
      </c>
      <c r="CZ323" t="b">
        <v>1</v>
      </c>
    </row>
    <row r="324" spans="100:104">
      <c r="CV324" t="s">
        <v>1179</v>
      </c>
      <c r="CW324" t="s">
        <v>1495</v>
      </c>
      <c r="CX324" t="s">
        <v>1421</v>
      </c>
      <c r="CY324" s="122">
        <v>44286</v>
      </c>
      <c r="CZ324" t="b">
        <v>1</v>
      </c>
    </row>
    <row r="325" spans="100:104">
      <c r="CV325" t="s">
        <v>1179</v>
      </c>
      <c r="CW325" t="s">
        <v>1495</v>
      </c>
      <c r="CX325" t="s">
        <v>1516</v>
      </c>
      <c r="CY325" s="122">
        <v>44286</v>
      </c>
      <c r="CZ325" t="b">
        <v>1</v>
      </c>
    </row>
    <row r="326" spans="100:104">
      <c r="CV326" t="s">
        <v>1179</v>
      </c>
      <c r="CW326" t="s">
        <v>1495</v>
      </c>
      <c r="CX326" t="s">
        <v>1517</v>
      </c>
      <c r="CY326" s="122">
        <v>44286</v>
      </c>
      <c r="CZ326" t="b">
        <v>1</v>
      </c>
    </row>
    <row r="327" spans="100:104">
      <c r="CV327" t="s">
        <v>1179</v>
      </c>
      <c r="CW327" t="s">
        <v>1495</v>
      </c>
      <c r="CX327" t="s">
        <v>1422</v>
      </c>
      <c r="CY327" s="122">
        <v>44286</v>
      </c>
      <c r="CZ327" t="b">
        <v>1</v>
      </c>
    </row>
    <row r="328" spans="100:104">
      <c r="CV328" t="s">
        <v>1179</v>
      </c>
      <c r="CW328" t="s">
        <v>1495</v>
      </c>
      <c r="CX328" t="s">
        <v>1423</v>
      </c>
      <c r="CY328" s="122">
        <v>44286</v>
      </c>
      <c r="CZ328" t="b">
        <v>1</v>
      </c>
    </row>
    <row r="329" spans="100:104">
      <c r="CV329" t="s">
        <v>1179</v>
      </c>
      <c r="CW329" t="s">
        <v>1495</v>
      </c>
      <c r="CX329" t="s">
        <v>1424</v>
      </c>
      <c r="CY329" s="122">
        <v>44286</v>
      </c>
      <c r="CZ329" t="b">
        <v>1</v>
      </c>
    </row>
    <row r="330" spans="100:104">
      <c r="CV330" t="s">
        <v>1179</v>
      </c>
      <c r="CW330" t="s">
        <v>1495</v>
      </c>
      <c r="CX330" t="s">
        <v>1425</v>
      </c>
      <c r="CY330" s="122">
        <v>44286</v>
      </c>
      <c r="CZ330" t="b">
        <v>1</v>
      </c>
    </row>
    <row r="331" spans="100:104">
      <c r="CV331" t="s">
        <v>1179</v>
      </c>
      <c r="CW331" t="s">
        <v>1495</v>
      </c>
      <c r="CX331" t="s">
        <v>1426</v>
      </c>
      <c r="CY331" s="122">
        <v>44286</v>
      </c>
      <c r="CZ331" t="b">
        <v>1</v>
      </c>
    </row>
    <row r="332" spans="100:104">
      <c r="CV332" t="s">
        <v>1179</v>
      </c>
      <c r="CW332" t="s">
        <v>1495</v>
      </c>
      <c r="CX332" t="s">
        <v>1427</v>
      </c>
      <c r="CY332" s="122">
        <v>44286</v>
      </c>
      <c r="CZ332" t="b">
        <v>1</v>
      </c>
    </row>
    <row r="333" spans="100:104">
      <c r="CV333" t="s">
        <v>1179</v>
      </c>
      <c r="CW333" t="s">
        <v>1495</v>
      </c>
      <c r="CX333" t="s">
        <v>1518</v>
      </c>
      <c r="CY333" s="122">
        <v>44286</v>
      </c>
      <c r="CZ333" t="b">
        <v>1</v>
      </c>
    </row>
    <row r="334" spans="100:104">
      <c r="CV334" t="s">
        <v>1179</v>
      </c>
      <c r="CW334" t="s">
        <v>1495</v>
      </c>
      <c r="CX334" t="s">
        <v>1428</v>
      </c>
      <c r="CY334" s="122">
        <v>44286</v>
      </c>
      <c r="CZ334" t="b">
        <v>1</v>
      </c>
    </row>
    <row r="335" spans="100:104">
      <c r="CV335" t="s">
        <v>1179</v>
      </c>
      <c r="CW335" t="s">
        <v>1495</v>
      </c>
      <c r="CX335" t="s">
        <v>1429</v>
      </c>
      <c r="CY335" s="122">
        <v>44286</v>
      </c>
      <c r="CZ335" t="b">
        <v>1</v>
      </c>
    </row>
    <row r="336" spans="100:104">
      <c r="CV336" t="s">
        <v>1179</v>
      </c>
      <c r="CW336" t="s">
        <v>1495</v>
      </c>
      <c r="CX336" t="s">
        <v>1519</v>
      </c>
      <c r="CY336" s="122">
        <v>44286</v>
      </c>
      <c r="CZ336" t="b">
        <v>1</v>
      </c>
    </row>
    <row r="337" spans="100:104">
      <c r="CV337" t="s">
        <v>1179</v>
      </c>
      <c r="CW337" t="s">
        <v>1495</v>
      </c>
      <c r="CX337" t="s">
        <v>1430</v>
      </c>
      <c r="CY337" s="122">
        <v>44286</v>
      </c>
      <c r="CZ337" t="b">
        <v>1</v>
      </c>
    </row>
    <row r="338" spans="100:104">
      <c r="CV338" t="s">
        <v>1179</v>
      </c>
      <c r="CW338" t="s">
        <v>1495</v>
      </c>
      <c r="CX338" t="s">
        <v>1431</v>
      </c>
      <c r="CY338" s="122">
        <v>44286</v>
      </c>
      <c r="CZ338" t="b">
        <v>1</v>
      </c>
    </row>
    <row r="339" spans="100:104">
      <c r="CV339" t="s">
        <v>1179</v>
      </c>
      <c r="CW339" t="s">
        <v>1495</v>
      </c>
      <c r="CX339" t="s">
        <v>1432</v>
      </c>
      <c r="CY339" s="122">
        <v>44286</v>
      </c>
      <c r="CZ339" t="b">
        <v>1</v>
      </c>
    </row>
    <row r="340" spans="100:104">
      <c r="CV340" t="s">
        <v>1179</v>
      </c>
      <c r="CW340" t="s">
        <v>1495</v>
      </c>
      <c r="CX340" t="s">
        <v>1433</v>
      </c>
      <c r="CY340" s="122">
        <v>44286</v>
      </c>
      <c r="CZ340" t="b">
        <v>1</v>
      </c>
    </row>
    <row r="341" spans="100:104">
      <c r="CV341" t="s">
        <v>1179</v>
      </c>
      <c r="CW341" t="s">
        <v>1495</v>
      </c>
      <c r="CX341" t="s">
        <v>1434</v>
      </c>
      <c r="CY341" s="122">
        <v>44286</v>
      </c>
      <c r="CZ341" t="b">
        <v>1</v>
      </c>
    </row>
    <row r="342" spans="100:104">
      <c r="CV342" t="s">
        <v>1179</v>
      </c>
      <c r="CW342" t="s">
        <v>1495</v>
      </c>
      <c r="CX342" t="s">
        <v>1435</v>
      </c>
      <c r="CY342" s="122">
        <v>44286</v>
      </c>
      <c r="CZ342" t="b">
        <v>1</v>
      </c>
    </row>
    <row r="343" spans="100:104">
      <c r="CV343" t="s">
        <v>1179</v>
      </c>
      <c r="CW343" t="s">
        <v>1495</v>
      </c>
      <c r="CX343" t="s">
        <v>1436</v>
      </c>
      <c r="CY343" s="122">
        <v>44286</v>
      </c>
      <c r="CZ343" t="b">
        <v>1</v>
      </c>
    </row>
    <row r="344" spans="100:104">
      <c r="CV344" t="s">
        <v>1179</v>
      </c>
      <c r="CW344" t="s">
        <v>1495</v>
      </c>
      <c r="CX344" t="s">
        <v>1437</v>
      </c>
      <c r="CY344" s="122">
        <v>44286</v>
      </c>
      <c r="CZ344" t="b">
        <v>1</v>
      </c>
    </row>
    <row r="345" spans="100:104">
      <c r="CV345" t="s">
        <v>1179</v>
      </c>
      <c r="CW345" t="s">
        <v>1495</v>
      </c>
      <c r="CX345" t="s">
        <v>1438</v>
      </c>
      <c r="CY345" s="122">
        <v>44286</v>
      </c>
      <c r="CZ345" t="b">
        <v>1</v>
      </c>
    </row>
    <row r="346" spans="100:104">
      <c r="CV346" t="s">
        <v>1179</v>
      </c>
      <c r="CW346" t="s">
        <v>1495</v>
      </c>
      <c r="CX346" t="s">
        <v>1439</v>
      </c>
      <c r="CY346" s="122">
        <v>44286</v>
      </c>
      <c r="CZ346" t="b">
        <v>1</v>
      </c>
    </row>
    <row r="347" spans="100:104">
      <c r="CV347" t="s">
        <v>1179</v>
      </c>
      <c r="CW347" t="s">
        <v>1495</v>
      </c>
      <c r="CX347" t="s">
        <v>1440</v>
      </c>
      <c r="CY347" s="122">
        <v>44286</v>
      </c>
      <c r="CZ347" t="b">
        <v>1</v>
      </c>
    </row>
    <row r="348" spans="100:104">
      <c r="CV348" t="s">
        <v>1179</v>
      </c>
      <c r="CW348" t="s">
        <v>1495</v>
      </c>
      <c r="CX348" t="s">
        <v>1441</v>
      </c>
      <c r="CY348" s="122">
        <v>44286</v>
      </c>
      <c r="CZ348" t="b">
        <v>1</v>
      </c>
    </row>
    <row r="349" spans="100:104">
      <c r="CV349" t="s">
        <v>1179</v>
      </c>
      <c r="CW349" t="s">
        <v>1495</v>
      </c>
      <c r="CX349" t="s">
        <v>1442</v>
      </c>
      <c r="CY349" s="122">
        <v>44286</v>
      </c>
      <c r="CZ349" t="b">
        <v>1</v>
      </c>
    </row>
    <row r="350" spans="100:104">
      <c r="CV350" t="s">
        <v>1179</v>
      </c>
      <c r="CW350" t="s">
        <v>1495</v>
      </c>
      <c r="CX350" t="s">
        <v>1443</v>
      </c>
      <c r="CY350" s="122">
        <v>44286</v>
      </c>
      <c r="CZ350" t="b">
        <v>1</v>
      </c>
    </row>
    <row r="351" spans="100:104">
      <c r="CV351" t="s">
        <v>1179</v>
      </c>
      <c r="CW351" t="s">
        <v>1495</v>
      </c>
      <c r="CX351" t="s">
        <v>1444</v>
      </c>
      <c r="CY351" s="122">
        <v>44286</v>
      </c>
      <c r="CZ351" t="b">
        <v>1</v>
      </c>
    </row>
    <row r="352" spans="100:104">
      <c r="CV352" t="s">
        <v>1179</v>
      </c>
      <c r="CW352" t="s">
        <v>1495</v>
      </c>
      <c r="CX352" t="s">
        <v>1445</v>
      </c>
      <c r="CY352" s="122">
        <v>44286</v>
      </c>
      <c r="CZ352" t="b">
        <v>1</v>
      </c>
    </row>
    <row r="353" spans="100:104">
      <c r="CV353" t="s">
        <v>1179</v>
      </c>
      <c r="CW353" t="s">
        <v>1495</v>
      </c>
      <c r="CX353" t="s">
        <v>1520</v>
      </c>
      <c r="CY353" s="122">
        <v>44286</v>
      </c>
      <c r="CZ353" t="b">
        <v>1</v>
      </c>
    </row>
    <row r="354" spans="100:104">
      <c r="CV354" t="s">
        <v>1179</v>
      </c>
      <c r="CW354" t="s">
        <v>1495</v>
      </c>
      <c r="CX354" t="s">
        <v>1521</v>
      </c>
      <c r="CY354" s="122">
        <v>44286</v>
      </c>
      <c r="CZ354" t="b">
        <v>1</v>
      </c>
    </row>
    <row r="355" spans="100:104">
      <c r="CV355" t="s">
        <v>1179</v>
      </c>
      <c r="CW355" t="s">
        <v>1495</v>
      </c>
      <c r="CX355" t="s">
        <v>1446</v>
      </c>
      <c r="CY355" s="122">
        <v>44286</v>
      </c>
      <c r="CZ355" t="b">
        <v>1</v>
      </c>
    </row>
    <row r="356" spans="100:104">
      <c r="CV356" t="s">
        <v>1179</v>
      </c>
      <c r="CW356" t="s">
        <v>1495</v>
      </c>
      <c r="CX356" t="s">
        <v>1447</v>
      </c>
      <c r="CY356" s="122">
        <v>44286</v>
      </c>
      <c r="CZ356" t="b">
        <v>1</v>
      </c>
    </row>
    <row r="357" spans="100:104">
      <c r="CV357" t="s">
        <v>1179</v>
      </c>
      <c r="CW357" t="s">
        <v>1495</v>
      </c>
      <c r="CX357" t="s">
        <v>1448</v>
      </c>
      <c r="CY357" s="122">
        <v>44286</v>
      </c>
      <c r="CZ357" t="b">
        <v>1</v>
      </c>
    </row>
    <row r="358" spans="100:104">
      <c r="CV358" t="s">
        <v>1179</v>
      </c>
      <c r="CW358" t="s">
        <v>1495</v>
      </c>
      <c r="CX358" t="s">
        <v>1449</v>
      </c>
      <c r="CY358" s="122">
        <v>44286</v>
      </c>
      <c r="CZ358" t="b">
        <v>1</v>
      </c>
    </row>
    <row r="359" spans="100:104">
      <c r="CV359" t="s">
        <v>1179</v>
      </c>
      <c r="CW359" t="s">
        <v>1495</v>
      </c>
      <c r="CX359" t="s">
        <v>1450</v>
      </c>
      <c r="CY359" s="122">
        <v>44286</v>
      </c>
      <c r="CZ359" t="b">
        <v>1</v>
      </c>
    </row>
    <row r="360" spans="100:104">
      <c r="CV360" t="s">
        <v>1179</v>
      </c>
      <c r="CW360" t="s">
        <v>1495</v>
      </c>
      <c r="CX360" t="s">
        <v>1451</v>
      </c>
      <c r="CY360" s="122">
        <v>44286</v>
      </c>
      <c r="CZ360" t="b">
        <v>1</v>
      </c>
    </row>
    <row r="361" spans="100:104">
      <c r="CV361" t="s">
        <v>1179</v>
      </c>
      <c r="CW361" t="s">
        <v>1495</v>
      </c>
      <c r="CX361" t="s">
        <v>1452</v>
      </c>
      <c r="CY361" s="122">
        <v>44286</v>
      </c>
      <c r="CZ361" t="b">
        <v>1</v>
      </c>
    </row>
    <row r="362" spans="100:104">
      <c r="CV362" t="s">
        <v>1179</v>
      </c>
      <c r="CW362" t="s">
        <v>1495</v>
      </c>
      <c r="CX362" t="s">
        <v>1453</v>
      </c>
      <c r="CY362" s="122">
        <v>44286</v>
      </c>
      <c r="CZ362" t="b">
        <v>1</v>
      </c>
    </row>
    <row r="363" spans="100:104">
      <c r="CV363" t="s">
        <v>1179</v>
      </c>
      <c r="CW363" t="s">
        <v>1495</v>
      </c>
      <c r="CX363" t="s">
        <v>1454</v>
      </c>
      <c r="CY363" s="122">
        <v>44286</v>
      </c>
      <c r="CZ363" t="b">
        <v>1</v>
      </c>
    </row>
    <row r="364" spans="100:104">
      <c r="CV364" t="s">
        <v>1179</v>
      </c>
      <c r="CW364" t="s">
        <v>1495</v>
      </c>
      <c r="CX364" t="s">
        <v>1455</v>
      </c>
      <c r="CY364" s="122">
        <v>44286</v>
      </c>
      <c r="CZ364" t="b">
        <v>1</v>
      </c>
    </row>
    <row r="365" spans="100:104">
      <c r="CV365" t="s">
        <v>1179</v>
      </c>
      <c r="CW365" t="s">
        <v>1495</v>
      </c>
      <c r="CX365" t="s">
        <v>1456</v>
      </c>
      <c r="CY365" s="122">
        <v>44286</v>
      </c>
      <c r="CZ365" t="b">
        <v>1</v>
      </c>
    </row>
    <row r="366" spans="100:104">
      <c r="CV366" t="s">
        <v>1179</v>
      </c>
      <c r="CW366" t="s">
        <v>1495</v>
      </c>
      <c r="CX366" t="s">
        <v>1457</v>
      </c>
      <c r="CY366" s="122">
        <v>44286</v>
      </c>
      <c r="CZ366" t="b">
        <v>1</v>
      </c>
    </row>
    <row r="367" spans="100:104">
      <c r="CV367" t="s">
        <v>1179</v>
      </c>
      <c r="CW367" t="s">
        <v>1495</v>
      </c>
      <c r="CX367" t="s">
        <v>1458</v>
      </c>
      <c r="CY367" s="122">
        <v>44286</v>
      </c>
      <c r="CZ367" t="b">
        <v>1</v>
      </c>
    </row>
    <row r="368" spans="100:104">
      <c r="CV368" t="s">
        <v>1179</v>
      </c>
      <c r="CW368" t="s">
        <v>1495</v>
      </c>
      <c r="CX368" t="s">
        <v>1459</v>
      </c>
      <c r="CY368" s="122">
        <v>44286</v>
      </c>
      <c r="CZ368" t="b">
        <v>1</v>
      </c>
    </row>
    <row r="369" spans="100:104">
      <c r="CV369" t="s">
        <v>1179</v>
      </c>
      <c r="CW369" t="s">
        <v>1495</v>
      </c>
      <c r="CX369" t="s">
        <v>1460</v>
      </c>
      <c r="CY369" s="122">
        <v>44286</v>
      </c>
      <c r="CZ369" t="b">
        <v>1</v>
      </c>
    </row>
    <row r="370" spans="100:104">
      <c r="CV370" t="s">
        <v>1179</v>
      </c>
      <c r="CW370" t="s">
        <v>1495</v>
      </c>
      <c r="CX370" t="s">
        <v>1461</v>
      </c>
      <c r="CY370" s="122">
        <v>44286</v>
      </c>
      <c r="CZ370" t="b">
        <v>1</v>
      </c>
    </row>
    <row r="371" spans="100:104">
      <c r="CV371" t="s">
        <v>1179</v>
      </c>
      <c r="CW371" t="s">
        <v>1495</v>
      </c>
      <c r="CX371" t="s">
        <v>1522</v>
      </c>
      <c r="CY371" s="122">
        <v>44286</v>
      </c>
      <c r="CZ371" t="b">
        <v>1</v>
      </c>
    </row>
    <row r="372" spans="100:104">
      <c r="CV372" t="s">
        <v>1179</v>
      </c>
      <c r="CW372" t="s">
        <v>1495</v>
      </c>
      <c r="CX372" t="s">
        <v>1462</v>
      </c>
      <c r="CY372" s="122">
        <v>44286</v>
      </c>
      <c r="CZ372" t="b">
        <v>1</v>
      </c>
    </row>
    <row r="373" spans="100:104">
      <c r="CV373" t="s">
        <v>1179</v>
      </c>
      <c r="CW373" t="s">
        <v>1495</v>
      </c>
      <c r="CX373" t="s">
        <v>1463</v>
      </c>
      <c r="CY373" s="122">
        <v>44286</v>
      </c>
      <c r="CZ373" t="b">
        <v>1</v>
      </c>
    </row>
    <row r="374" spans="100:104">
      <c r="CV374" t="s">
        <v>1179</v>
      </c>
      <c r="CW374" t="s">
        <v>1495</v>
      </c>
      <c r="CX374" t="s">
        <v>1464</v>
      </c>
      <c r="CY374" s="122">
        <v>44286</v>
      </c>
      <c r="CZ374" t="b">
        <v>1</v>
      </c>
    </row>
    <row r="375" spans="100:104">
      <c r="CV375" t="s">
        <v>1179</v>
      </c>
      <c r="CW375" t="s">
        <v>1495</v>
      </c>
      <c r="CX375" t="s">
        <v>1284</v>
      </c>
      <c r="CY375" s="122">
        <v>44286</v>
      </c>
      <c r="CZ375" t="b">
        <v>0</v>
      </c>
    </row>
    <row r="376" spans="100:104">
      <c r="CV376" t="s">
        <v>1179</v>
      </c>
      <c r="CW376" t="s">
        <v>1495</v>
      </c>
      <c r="CX376" t="s">
        <v>1465</v>
      </c>
      <c r="CY376" s="122">
        <v>44286</v>
      </c>
      <c r="CZ376" t="b">
        <v>1</v>
      </c>
    </row>
    <row r="377" spans="100:104">
      <c r="CV377" t="s">
        <v>1179</v>
      </c>
      <c r="CW377" t="s">
        <v>1495</v>
      </c>
      <c r="CX377" t="s">
        <v>1466</v>
      </c>
      <c r="CY377" s="122">
        <v>44286</v>
      </c>
      <c r="CZ377" t="b">
        <v>1</v>
      </c>
    </row>
    <row r="378" spans="100:104">
      <c r="CV378" t="s">
        <v>1179</v>
      </c>
      <c r="CW378" t="s">
        <v>1495</v>
      </c>
      <c r="CX378" t="s">
        <v>1467</v>
      </c>
      <c r="CY378" s="122">
        <v>44286</v>
      </c>
      <c r="CZ378" t="b">
        <v>1</v>
      </c>
    </row>
    <row r="379" spans="100:104">
      <c r="CV379" t="s">
        <v>1179</v>
      </c>
      <c r="CW379" t="s">
        <v>1495</v>
      </c>
      <c r="CX379" t="s">
        <v>1468</v>
      </c>
      <c r="CY379" s="122">
        <v>44286</v>
      </c>
      <c r="CZ379" t="b">
        <v>1</v>
      </c>
    </row>
    <row r="380" spans="100:104">
      <c r="CV380" t="s">
        <v>1179</v>
      </c>
      <c r="CW380" t="s">
        <v>1495</v>
      </c>
      <c r="CX380" t="s">
        <v>1469</v>
      </c>
      <c r="CY380" s="122">
        <v>44286</v>
      </c>
      <c r="CZ380" t="b">
        <v>1</v>
      </c>
    </row>
    <row r="381" spans="100:104">
      <c r="CV381" t="s">
        <v>1179</v>
      </c>
      <c r="CW381" t="s">
        <v>1495</v>
      </c>
      <c r="CX381" t="s">
        <v>1470</v>
      </c>
      <c r="CY381" s="122">
        <v>44286</v>
      </c>
      <c r="CZ381" t="b">
        <v>1</v>
      </c>
    </row>
    <row r="382" spans="100:104">
      <c r="CV382" t="s">
        <v>1179</v>
      </c>
      <c r="CW382" t="s">
        <v>1495</v>
      </c>
      <c r="CX382" t="s">
        <v>1471</v>
      </c>
      <c r="CY382" s="122">
        <v>44286</v>
      </c>
      <c r="CZ382" t="b">
        <v>1</v>
      </c>
    </row>
    <row r="383" spans="100:104">
      <c r="CV383" t="s">
        <v>1179</v>
      </c>
      <c r="CW383" t="s">
        <v>1495</v>
      </c>
      <c r="CX383" t="s">
        <v>1472</v>
      </c>
      <c r="CY383" s="122">
        <v>44286</v>
      </c>
      <c r="CZ383" t="b">
        <v>1</v>
      </c>
    </row>
    <row r="384" spans="100:104">
      <c r="CV384" t="s">
        <v>1179</v>
      </c>
      <c r="CW384" t="s">
        <v>1495</v>
      </c>
      <c r="CX384" t="s">
        <v>1473</v>
      </c>
      <c r="CY384" s="122">
        <v>44286</v>
      </c>
      <c r="CZ384" t="b">
        <v>1</v>
      </c>
    </row>
    <row r="385" spans="100:104">
      <c r="CV385" t="s">
        <v>1179</v>
      </c>
      <c r="CW385" t="s">
        <v>1495</v>
      </c>
      <c r="CX385" t="s">
        <v>1474</v>
      </c>
      <c r="CY385" s="122">
        <v>44286</v>
      </c>
      <c r="CZ385" t="b">
        <v>1</v>
      </c>
    </row>
    <row r="386" spans="100:104">
      <c r="CV386" t="s">
        <v>1179</v>
      </c>
      <c r="CW386" t="s">
        <v>1495</v>
      </c>
      <c r="CX386" t="s">
        <v>1475</v>
      </c>
      <c r="CY386" s="122">
        <v>44286</v>
      </c>
      <c r="CZ386" t="b">
        <v>1</v>
      </c>
    </row>
    <row r="387" spans="100:104">
      <c r="CV387" t="s">
        <v>1179</v>
      </c>
      <c r="CW387" t="s">
        <v>1495</v>
      </c>
      <c r="CX387" t="s">
        <v>1476</v>
      </c>
      <c r="CY387" s="122">
        <v>44286</v>
      </c>
      <c r="CZ387" t="b">
        <v>1</v>
      </c>
    </row>
    <row r="388" spans="100:104">
      <c r="CV388" t="s">
        <v>1179</v>
      </c>
      <c r="CW388" t="s">
        <v>1495</v>
      </c>
      <c r="CX388" t="s">
        <v>1290</v>
      </c>
      <c r="CY388" s="122">
        <v>44286</v>
      </c>
      <c r="CZ388" t="b">
        <v>0</v>
      </c>
    </row>
    <row r="389" spans="100:104">
      <c r="CV389" t="s">
        <v>1179</v>
      </c>
      <c r="CW389" t="s">
        <v>1495</v>
      </c>
      <c r="CX389" t="s">
        <v>1477</v>
      </c>
      <c r="CY389" s="122">
        <v>44286</v>
      </c>
      <c r="CZ389" t="b">
        <v>1</v>
      </c>
    </row>
    <row r="390" spans="100:104">
      <c r="CV390" t="s">
        <v>1179</v>
      </c>
      <c r="CW390" t="s">
        <v>1495</v>
      </c>
      <c r="CX390" t="s">
        <v>1478</v>
      </c>
      <c r="CY390" s="122">
        <v>44286</v>
      </c>
      <c r="CZ390" t="b">
        <v>1</v>
      </c>
    </row>
    <row r="391" spans="100:104">
      <c r="CV391" t="s">
        <v>1179</v>
      </c>
      <c r="CW391" t="s">
        <v>1495</v>
      </c>
      <c r="CX391" t="s">
        <v>1479</v>
      </c>
      <c r="CY391" s="122">
        <v>44286</v>
      </c>
      <c r="CZ391" t="b">
        <v>1</v>
      </c>
    </row>
    <row r="392" spans="100:104">
      <c r="CV392" t="s">
        <v>1179</v>
      </c>
      <c r="CW392" t="s">
        <v>1495</v>
      </c>
      <c r="CX392" t="s">
        <v>1480</v>
      </c>
      <c r="CY392" s="122">
        <v>44286</v>
      </c>
      <c r="CZ392" t="b">
        <v>1</v>
      </c>
    </row>
    <row r="393" spans="100:104">
      <c r="CV393" t="s">
        <v>1179</v>
      </c>
      <c r="CW393" t="s">
        <v>1495</v>
      </c>
      <c r="CX393" t="s">
        <v>1481</v>
      </c>
      <c r="CY393" s="122">
        <v>44286</v>
      </c>
      <c r="CZ393" t="b">
        <v>1</v>
      </c>
    </row>
    <row r="394" spans="100:104">
      <c r="CV394" t="s">
        <v>1179</v>
      </c>
      <c r="CW394" t="s">
        <v>1495</v>
      </c>
      <c r="CX394" t="s">
        <v>1482</v>
      </c>
      <c r="CY394" s="122">
        <v>44286</v>
      </c>
      <c r="CZ394" t="b">
        <v>1</v>
      </c>
    </row>
    <row r="395" spans="100:104">
      <c r="CV395" t="s">
        <v>1179</v>
      </c>
      <c r="CW395" t="s">
        <v>1495</v>
      </c>
      <c r="CX395" t="s">
        <v>1483</v>
      </c>
      <c r="CY395" s="122">
        <v>44286</v>
      </c>
      <c r="CZ395" t="b">
        <v>1</v>
      </c>
    </row>
    <row r="396" spans="100:104">
      <c r="CV396" t="s">
        <v>1179</v>
      </c>
      <c r="CW396" t="s">
        <v>1495</v>
      </c>
      <c r="CX396" t="s">
        <v>1484</v>
      </c>
      <c r="CY396" s="122">
        <v>44286</v>
      </c>
      <c r="CZ396" t="b">
        <v>1</v>
      </c>
    </row>
    <row r="397" spans="100:104">
      <c r="CV397" t="s">
        <v>1179</v>
      </c>
      <c r="CW397" t="s">
        <v>1495</v>
      </c>
      <c r="CX397" t="s">
        <v>1485</v>
      </c>
      <c r="CY397" s="122">
        <v>44286</v>
      </c>
      <c r="CZ397" t="b">
        <v>1</v>
      </c>
    </row>
    <row r="398" spans="100:104">
      <c r="CV398" t="s">
        <v>1179</v>
      </c>
      <c r="CW398" t="s">
        <v>1495</v>
      </c>
      <c r="CX398" t="s">
        <v>1486</v>
      </c>
      <c r="CY398" s="122">
        <v>44286</v>
      </c>
      <c r="CZ398" t="b">
        <v>1</v>
      </c>
    </row>
    <row r="399" spans="100:104">
      <c r="CV399" t="s">
        <v>1179</v>
      </c>
      <c r="CW399" t="s">
        <v>1495</v>
      </c>
      <c r="CX399" t="s">
        <v>1487</v>
      </c>
      <c r="CY399" s="122">
        <v>44286</v>
      </c>
      <c r="CZ399" t="b">
        <v>1</v>
      </c>
    </row>
    <row r="400" spans="100:104">
      <c r="CV400" t="s">
        <v>1179</v>
      </c>
      <c r="CW400" t="s">
        <v>1495</v>
      </c>
      <c r="CX400" t="s">
        <v>1488</v>
      </c>
      <c r="CY400" s="122">
        <v>44286</v>
      </c>
      <c r="CZ400" t="b">
        <v>1</v>
      </c>
    </row>
    <row r="401" spans="100:104">
      <c r="CV401" t="s">
        <v>1179</v>
      </c>
      <c r="CW401" t="s">
        <v>1495</v>
      </c>
      <c r="CX401" t="s">
        <v>1489</v>
      </c>
      <c r="CY401" s="122">
        <v>44286</v>
      </c>
      <c r="CZ401" t="b">
        <v>1</v>
      </c>
    </row>
    <row r="402" spans="100:104">
      <c r="CV402" t="s">
        <v>1179</v>
      </c>
      <c r="CW402" t="s">
        <v>1495</v>
      </c>
      <c r="CX402" t="s">
        <v>1490</v>
      </c>
      <c r="CY402" s="122">
        <v>44286</v>
      </c>
      <c r="CZ402" t="b">
        <v>1</v>
      </c>
    </row>
    <row r="403" spans="100:104">
      <c r="CV403" t="s">
        <v>1179</v>
      </c>
      <c r="CW403" t="s">
        <v>1495</v>
      </c>
      <c r="CX403" t="s">
        <v>1491</v>
      </c>
      <c r="CY403" s="122">
        <v>44286</v>
      </c>
      <c r="CZ403" t="b">
        <v>1</v>
      </c>
    </row>
    <row r="404" spans="100:104">
      <c r="CV404" t="s">
        <v>1179</v>
      </c>
      <c r="CW404" t="s">
        <v>1495</v>
      </c>
      <c r="CX404" t="s">
        <v>1492</v>
      </c>
      <c r="CY404" s="122">
        <v>44286</v>
      </c>
      <c r="CZ404" t="b">
        <v>1</v>
      </c>
    </row>
    <row r="405" spans="100:104">
      <c r="CV405" t="s">
        <v>1179</v>
      </c>
      <c r="CW405" t="s">
        <v>1495</v>
      </c>
      <c r="CX405" t="s">
        <v>1493</v>
      </c>
      <c r="CY405" s="122">
        <v>44286</v>
      </c>
      <c r="CZ405" t="b">
        <v>1</v>
      </c>
    </row>
    <row r="406" spans="100:104">
      <c r="CV406" t="s">
        <v>1179</v>
      </c>
      <c r="CW406" t="s">
        <v>1495</v>
      </c>
      <c r="CX406" t="s">
        <v>1494</v>
      </c>
      <c r="CY406" s="122">
        <v>44286</v>
      </c>
      <c r="CZ406" t="b">
        <v>1</v>
      </c>
    </row>
    <row r="407" spans="100:104">
      <c r="CV407" t="s">
        <v>1179</v>
      </c>
      <c r="CW407" t="s">
        <v>288</v>
      </c>
      <c r="CX407" t="s">
        <v>1249</v>
      </c>
      <c r="CY407" s="122">
        <v>44286</v>
      </c>
      <c r="CZ407" t="b">
        <v>1</v>
      </c>
    </row>
    <row r="408" spans="100:104">
      <c r="CV408" t="s">
        <v>1179</v>
      </c>
      <c r="CW408" t="s">
        <v>288</v>
      </c>
      <c r="CX408" t="s">
        <v>1523</v>
      </c>
      <c r="CY408" s="122">
        <v>44286</v>
      </c>
      <c r="CZ408" t="b">
        <v>1</v>
      </c>
    </row>
    <row r="409" spans="100:104">
      <c r="CV409" t="s">
        <v>1179</v>
      </c>
      <c r="CW409" t="s">
        <v>288</v>
      </c>
      <c r="CX409" t="s">
        <v>1524</v>
      </c>
      <c r="CY409" s="122">
        <v>44286</v>
      </c>
      <c r="CZ409" t="b">
        <v>1</v>
      </c>
    </row>
    <row r="410" spans="100:104">
      <c r="CV410" t="s">
        <v>1179</v>
      </c>
      <c r="CW410" t="s">
        <v>288</v>
      </c>
      <c r="CX410" t="s">
        <v>1525</v>
      </c>
      <c r="CY410" s="122">
        <v>44286</v>
      </c>
      <c r="CZ410" t="b">
        <v>1</v>
      </c>
    </row>
    <row r="411" spans="100:104">
      <c r="CV411" t="s">
        <v>1179</v>
      </c>
      <c r="CW411" t="s">
        <v>288</v>
      </c>
      <c r="CX411" t="s">
        <v>1526</v>
      </c>
      <c r="CY411" s="122">
        <v>44286</v>
      </c>
      <c r="CZ411" t="b">
        <v>1</v>
      </c>
    </row>
    <row r="412" spans="100:104">
      <c r="CV412" t="s">
        <v>1179</v>
      </c>
      <c r="CW412" t="s">
        <v>288</v>
      </c>
      <c r="CX412" t="s">
        <v>1527</v>
      </c>
      <c r="CY412" s="122">
        <v>44286</v>
      </c>
      <c r="CZ412" t="b">
        <v>1</v>
      </c>
    </row>
    <row r="413" spans="100:104">
      <c r="CV413" t="s">
        <v>1179</v>
      </c>
      <c r="CW413" t="s">
        <v>288</v>
      </c>
      <c r="CX413" t="s">
        <v>1528</v>
      </c>
      <c r="CY413" s="122">
        <v>44286</v>
      </c>
      <c r="CZ413" t="b">
        <v>1</v>
      </c>
    </row>
    <row r="414" spans="100:104">
      <c r="CV414" t="s">
        <v>1179</v>
      </c>
      <c r="CW414" t="s">
        <v>288</v>
      </c>
      <c r="CX414" t="s">
        <v>1529</v>
      </c>
      <c r="CY414" s="122">
        <v>44286</v>
      </c>
      <c r="CZ414" t="b">
        <v>1</v>
      </c>
    </row>
    <row r="415" spans="100:104">
      <c r="CV415" t="s">
        <v>1179</v>
      </c>
      <c r="CW415" t="s">
        <v>288</v>
      </c>
      <c r="CX415" t="s">
        <v>1530</v>
      </c>
      <c r="CY415" s="122">
        <v>44286</v>
      </c>
      <c r="CZ415" t="b">
        <v>1</v>
      </c>
    </row>
    <row r="416" spans="100:104">
      <c r="CV416" t="s">
        <v>1179</v>
      </c>
      <c r="CW416" t="s">
        <v>288</v>
      </c>
      <c r="CX416" t="s">
        <v>1531</v>
      </c>
      <c r="CY416" s="122">
        <v>44286</v>
      </c>
      <c r="CZ416" t="b">
        <v>1</v>
      </c>
    </row>
    <row r="417" spans="100:104">
      <c r="CV417" t="s">
        <v>1179</v>
      </c>
      <c r="CW417" t="s">
        <v>288</v>
      </c>
      <c r="CX417" t="s">
        <v>1532</v>
      </c>
      <c r="CY417" s="122">
        <v>44286</v>
      </c>
      <c r="CZ417" t="b">
        <v>1</v>
      </c>
    </row>
    <row r="418" spans="100:104">
      <c r="CV418" t="s">
        <v>1179</v>
      </c>
      <c r="CW418" t="s">
        <v>288</v>
      </c>
      <c r="CX418" t="s">
        <v>1533</v>
      </c>
      <c r="CY418" s="122">
        <v>44286</v>
      </c>
      <c r="CZ418" t="b">
        <v>1</v>
      </c>
    </row>
    <row r="419" spans="100:104">
      <c r="CV419" t="s">
        <v>1179</v>
      </c>
      <c r="CW419" t="s">
        <v>288</v>
      </c>
      <c r="CX419" t="s">
        <v>1534</v>
      </c>
      <c r="CY419" s="122">
        <v>44286</v>
      </c>
      <c r="CZ419" t="b">
        <v>1</v>
      </c>
    </row>
    <row r="420" spans="100:104">
      <c r="CV420" t="s">
        <v>1179</v>
      </c>
      <c r="CW420" t="s">
        <v>288</v>
      </c>
      <c r="CX420" t="s">
        <v>1535</v>
      </c>
      <c r="CY420" s="122">
        <v>44286</v>
      </c>
      <c r="CZ420" t="b">
        <v>1</v>
      </c>
    </row>
    <row r="421" spans="100:104">
      <c r="CV421" t="s">
        <v>1179</v>
      </c>
      <c r="CW421" t="s">
        <v>288</v>
      </c>
      <c r="CX421" t="s">
        <v>1536</v>
      </c>
      <c r="CY421" s="122">
        <v>44286</v>
      </c>
      <c r="CZ421" t="b">
        <v>1</v>
      </c>
    </row>
    <row r="422" spans="100:104">
      <c r="CV422" t="s">
        <v>1179</v>
      </c>
      <c r="CW422" t="s">
        <v>288</v>
      </c>
      <c r="CX422" t="s">
        <v>1537</v>
      </c>
      <c r="CY422" s="122">
        <v>44286</v>
      </c>
      <c r="CZ422" t="b">
        <v>1</v>
      </c>
    </row>
    <row r="423" spans="100:104">
      <c r="CV423" t="s">
        <v>1179</v>
      </c>
      <c r="CW423" t="s">
        <v>288</v>
      </c>
      <c r="CX423" t="s">
        <v>1538</v>
      </c>
      <c r="CY423" s="122">
        <v>44286</v>
      </c>
      <c r="CZ423" t="b">
        <v>1</v>
      </c>
    </row>
    <row r="424" spans="100:104">
      <c r="CV424" t="s">
        <v>1179</v>
      </c>
      <c r="CW424" t="s">
        <v>288</v>
      </c>
      <c r="CX424" t="s">
        <v>1539</v>
      </c>
      <c r="CY424" s="122">
        <v>44286</v>
      </c>
      <c r="CZ424" t="b">
        <v>1</v>
      </c>
    </row>
    <row r="425" spans="100:104">
      <c r="CV425" t="s">
        <v>1179</v>
      </c>
      <c r="CW425" t="s">
        <v>288</v>
      </c>
      <c r="CX425" t="s">
        <v>1540</v>
      </c>
      <c r="CY425" s="122">
        <v>44286</v>
      </c>
      <c r="CZ425" t="b">
        <v>1</v>
      </c>
    </row>
    <row r="426" spans="100:104">
      <c r="CV426" t="s">
        <v>1179</v>
      </c>
      <c r="CW426" t="s">
        <v>288</v>
      </c>
      <c r="CX426" t="s">
        <v>1541</v>
      </c>
      <c r="CY426" s="122">
        <v>44286</v>
      </c>
      <c r="CZ426" t="b">
        <v>1</v>
      </c>
    </row>
    <row r="427" spans="100:104">
      <c r="CV427" t="s">
        <v>1179</v>
      </c>
      <c r="CW427" t="s">
        <v>288</v>
      </c>
      <c r="CX427" t="s">
        <v>1542</v>
      </c>
      <c r="CY427" s="122">
        <v>44286</v>
      </c>
      <c r="CZ427" t="b">
        <v>1</v>
      </c>
    </row>
    <row r="428" spans="100:104">
      <c r="CV428" t="s">
        <v>1179</v>
      </c>
      <c r="CW428" t="s">
        <v>288</v>
      </c>
      <c r="CX428" t="s">
        <v>1543</v>
      </c>
      <c r="CY428" s="122">
        <v>44286</v>
      </c>
      <c r="CZ428" t="b">
        <v>1</v>
      </c>
    </row>
    <row r="429" spans="100:104">
      <c r="CV429" t="s">
        <v>1179</v>
      </c>
      <c r="CW429" t="s">
        <v>288</v>
      </c>
      <c r="CX429" t="s">
        <v>1544</v>
      </c>
      <c r="CY429" s="122">
        <v>44286</v>
      </c>
      <c r="CZ429" t="b">
        <v>1</v>
      </c>
    </row>
    <row r="430" spans="100:104">
      <c r="CV430" t="s">
        <v>1179</v>
      </c>
      <c r="CW430" t="s">
        <v>288</v>
      </c>
      <c r="CX430" t="s">
        <v>1545</v>
      </c>
      <c r="CY430" s="122">
        <v>44286</v>
      </c>
      <c r="CZ430" t="b">
        <v>1</v>
      </c>
    </row>
    <row r="431" spans="100:104">
      <c r="CV431" t="s">
        <v>1179</v>
      </c>
      <c r="CW431" t="s">
        <v>288</v>
      </c>
      <c r="CX431" t="s">
        <v>1546</v>
      </c>
      <c r="CY431" s="122">
        <v>44286</v>
      </c>
      <c r="CZ431" t="b">
        <v>1</v>
      </c>
    </row>
    <row r="432" spans="100:104">
      <c r="CV432" t="s">
        <v>1179</v>
      </c>
      <c r="CW432" t="s">
        <v>288</v>
      </c>
      <c r="CX432" t="s">
        <v>1547</v>
      </c>
      <c r="CY432" s="122">
        <v>44286</v>
      </c>
      <c r="CZ432" t="b">
        <v>1</v>
      </c>
    </row>
    <row r="433" spans="100:104">
      <c r="CV433" t="s">
        <v>1179</v>
      </c>
      <c r="CW433" t="s">
        <v>1180</v>
      </c>
      <c r="CX433" t="s">
        <v>1181</v>
      </c>
      <c r="CY433" s="122">
        <v>44294</v>
      </c>
      <c r="CZ433" t="b">
        <f ca="1">IF(ISNA(VLOOKUP(表格11[[#This Row],[Item]],INDIRECT(VLOOKUP(表格11[[#This Row],[Object]],表格12[],2,FALSE)),1,FALSE)),FALSE,TRUE)</f>
        <v>0</v>
      </c>
    </row>
    <row r="434" spans="100:104">
      <c r="CV434" t="s">
        <v>1179</v>
      </c>
      <c r="CW434" t="s">
        <v>1180</v>
      </c>
      <c r="CX434" t="s">
        <v>1188</v>
      </c>
      <c r="CY434" s="122">
        <v>44294</v>
      </c>
      <c r="CZ434" t="b">
        <f ca="1">IF(ISNA(VLOOKUP(表格11[[#This Row],[Item]],INDIRECT(VLOOKUP(表格11[[#This Row],[Object]],表格12[],2,FALSE)),1,FALSE)),FALSE,TRUE)</f>
        <v>0</v>
      </c>
    </row>
    <row r="435" spans="100:104">
      <c r="CV435" t="s">
        <v>1179</v>
      </c>
      <c r="CW435" t="s">
        <v>1180</v>
      </c>
      <c r="CX435" t="s">
        <v>1198</v>
      </c>
      <c r="CY435" s="122">
        <v>44294</v>
      </c>
      <c r="CZ435" t="b">
        <f ca="1">IF(ISNA(VLOOKUP(表格11[[#This Row],[Item]],INDIRECT(VLOOKUP(表格11[[#This Row],[Object]],表格12[],2,FALSE)),1,FALSE)),FALSE,TRUE)</f>
        <v>0</v>
      </c>
    </row>
    <row r="436" spans="100:104">
      <c r="CV436" t="s">
        <v>1179</v>
      </c>
      <c r="CW436" t="s">
        <v>1180</v>
      </c>
      <c r="CX436" t="s">
        <v>1210</v>
      </c>
      <c r="CY436" s="122">
        <v>44294</v>
      </c>
      <c r="CZ436" t="b">
        <f ca="1">IF(ISNA(VLOOKUP(表格11[[#This Row],[Item]],INDIRECT(VLOOKUP(表格11[[#This Row],[Object]],表格12[],2,FALSE)),1,FALSE)),FALSE,TRUE)</f>
        <v>0</v>
      </c>
    </row>
    <row r="437" spans="100:104">
      <c r="CV437" t="s">
        <v>1179</v>
      </c>
      <c r="CW437" t="s">
        <v>1180</v>
      </c>
      <c r="CX437" t="s">
        <v>1218</v>
      </c>
      <c r="CY437" s="122">
        <v>44294</v>
      </c>
      <c r="CZ437" t="b">
        <f ca="1">IF(ISNA(VLOOKUP(表格11[[#This Row],[Item]],INDIRECT(VLOOKUP(表格11[[#This Row],[Object]],表格12[],2,FALSE)),1,FALSE)),FALSE,TRUE)</f>
        <v>0</v>
      </c>
    </row>
    <row r="438" spans="100:104">
      <c r="CV438" t="s">
        <v>1179</v>
      </c>
      <c r="CW438" t="s">
        <v>1180</v>
      </c>
      <c r="CX438" t="s">
        <v>1232</v>
      </c>
      <c r="CY438" s="122">
        <v>44294</v>
      </c>
      <c r="CZ438" t="b">
        <f ca="1">IF(ISNA(VLOOKUP(表格11[[#This Row],[Item]],INDIRECT(VLOOKUP(表格11[[#This Row],[Object]],表格12[],2,FALSE)),1,FALSE)),FALSE,TRUE)</f>
        <v>0</v>
      </c>
    </row>
    <row r="439" spans="100:104">
      <c r="CV439" t="s">
        <v>1179</v>
      </c>
      <c r="CW439" t="s">
        <v>1180</v>
      </c>
      <c r="CX439" t="s">
        <v>1248</v>
      </c>
      <c r="CY439" s="122">
        <v>44294</v>
      </c>
      <c r="CZ439" t="b">
        <f ca="1">IF(ISNA(VLOOKUP(表格11[[#This Row],[Item]],INDIRECT(VLOOKUP(表格11[[#This Row],[Object]],表格12[],2,FALSE)),1,FALSE)),FALSE,TRUE)</f>
        <v>0</v>
      </c>
    </row>
    <row r="440" spans="100:104">
      <c r="CV440" t="s">
        <v>1179</v>
      </c>
      <c r="CW440" t="s">
        <v>1180</v>
      </c>
      <c r="CX440" t="s">
        <v>1257</v>
      </c>
      <c r="CY440" s="122">
        <v>44294</v>
      </c>
      <c r="CZ440" t="b">
        <f ca="1">IF(ISNA(VLOOKUP(表格11[[#This Row],[Item]],INDIRECT(VLOOKUP(表格11[[#This Row],[Object]],表格12[],2,FALSE)),1,FALSE)),FALSE,TRUE)</f>
        <v>0</v>
      </c>
    </row>
    <row r="441" spans="100:104">
      <c r="CV441" t="s">
        <v>1179</v>
      </c>
      <c r="CW441" t="s">
        <v>1180</v>
      </c>
      <c r="CX441" t="s">
        <v>1262</v>
      </c>
      <c r="CY441" s="122">
        <v>44294</v>
      </c>
      <c r="CZ441" t="b">
        <f ca="1">IF(ISNA(VLOOKUP(表格11[[#This Row],[Item]],INDIRECT(VLOOKUP(表格11[[#This Row],[Object]],表格12[],2,FALSE)),1,FALSE)),FALSE,TRUE)</f>
        <v>0</v>
      </c>
    </row>
    <row r="442" spans="100:104">
      <c r="CV442" t="s">
        <v>1179</v>
      </c>
      <c r="CW442" t="s">
        <v>1180</v>
      </c>
      <c r="CX442" t="s">
        <v>1266</v>
      </c>
      <c r="CY442" s="122">
        <v>44294</v>
      </c>
      <c r="CZ442" t="b">
        <f ca="1">IF(ISNA(VLOOKUP(表格11[[#This Row],[Item]],INDIRECT(VLOOKUP(表格11[[#This Row],[Object]],表格12[],2,FALSE)),1,FALSE)),FALSE,TRUE)</f>
        <v>0</v>
      </c>
    </row>
    <row r="443" spans="100:104">
      <c r="CV443" t="s">
        <v>1179</v>
      </c>
      <c r="CW443" t="s">
        <v>1180</v>
      </c>
      <c r="CX443" s="238" t="s">
        <v>1271</v>
      </c>
      <c r="CY443" s="122">
        <v>44294</v>
      </c>
      <c r="CZ443" t="b">
        <f ca="1">IF(ISNA(VLOOKUP(表格11[[#This Row],[Item]],INDIRECT(VLOOKUP(表格11[[#This Row],[Object]],表格12[],2,FALSE)),1,FALSE)),FALSE,TRUE)</f>
        <v>0</v>
      </c>
    </row>
    <row r="444" spans="100:104">
      <c r="CV444" t="s">
        <v>1179</v>
      </c>
      <c r="CW444" t="s">
        <v>1180</v>
      </c>
      <c r="CX444" t="s">
        <v>1275</v>
      </c>
      <c r="CY444" s="122">
        <v>44294</v>
      </c>
      <c r="CZ444" t="b">
        <f ca="1">IF(ISNA(VLOOKUP(表格11[[#This Row],[Item]],INDIRECT(VLOOKUP(表格11[[#This Row],[Object]],表格12[],2,FALSE)),1,FALSE)),FALSE,TRUE)</f>
        <v>0</v>
      </c>
    </row>
    <row r="445" spans="100:104">
      <c r="CV445" t="s">
        <v>1179</v>
      </c>
      <c r="CW445" t="s">
        <v>1180</v>
      </c>
      <c r="CX445" t="s">
        <v>1283</v>
      </c>
      <c r="CY445" s="122">
        <v>44294</v>
      </c>
      <c r="CZ445" t="b">
        <f ca="1">IF(ISNA(VLOOKUP(表格11[[#This Row],[Item]],INDIRECT(VLOOKUP(表格11[[#This Row],[Object]],表格12[],2,FALSE)),1,FALSE)),FALSE,TRUE)</f>
        <v>0</v>
      </c>
    </row>
    <row r="446" spans="100:104">
      <c r="CV446" t="s">
        <v>1179</v>
      </c>
      <c r="CW446" t="s">
        <v>1180</v>
      </c>
      <c r="CX446" t="s">
        <v>1289</v>
      </c>
      <c r="CY446" s="122">
        <v>44294</v>
      </c>
      <c r="CZ446" t="b">
        <f ca="1">IF(ISNA(VLOOKUP(表格11[[#This Row],[Item]],INDIRECT(VLOOKUP(表格11[[#This Row],[Object]],表格12[],2,FALSE)),1,FALSE)),FALSE,TRUE)</f>
        <v>0</v>
      </c>
    </row>
    <row r="447" spans="100:104">
      <c r="CV447" t="s">
        <v>1179</v>
      </c>
      <c r="CW447" t="s">
        <v>1180</v>
      </c>
      <c r="CX447" t="s">
        <v>1294</v>
      </c>
      <c r="CY447" s="122">
        <v>44294</v>
      </c>
      <c r="CZ447" t="b">
        <f ca="1">IF(ISNA(VLOOKUP(表格11[[#This Row],[Item]],INDIRECT(VLOOKUP(表格11[[#This Row],[Object]],表格12[],2,FALSE)),1,FALSE)),FALSE,TRUE)</f>
        <v>0</v>
      </c>
    </row>
    <row r="448" spans="100:104">
      <c r="CV448" t="s">
        <v>1179</v>
      </c>
      <c r="CW448" t="s">
        <v>1180</v>
      </c>
      <c r="CX448" t="s">
        <v>1298</v>
      </c>
      <c r="CY448" s="122">
        <v>44294</v>
      </c>
      <c r="CZ448" t="b">
        <f ca="1">IF(ISNA(VLOOKUP(表格11[[#This Row],[Item]],INDIRECT(VLOOKUP(表格11[[#This Row],[Object]],表格12[],2,FALSE)),1,FALSE)),FALSE,TRUE)</f>
        <v>0</v>
      </c>
    </row>
    <row r="449" spans="100:104">
      <c r="CV449" t="s">
        <v>1179</v>
      </c>
      <c r="CW449" t="s">
        <v>1180</v>
      </c>
      <c r="CX449" t="s">
        <v>1303</v>
      </c>
      <c r="CY449" s="122">
        <v>44294</v>
      </c>
      <c r="CZ449" t="b">
        <f ca="1">IF(ISNA(VLOOKUP(表格11[[#This Row],[Item]],INDIRECT(VLOOKUP(表格11[[#This Row],[Object]],表格12[],2,FALSE)),1,FALSE)),FALSE,TRUE)</f>
        <v>0</v>
      </c>
    </row>
    <row r="450" spans="100:104">
      <c r="CV450" t="s">
        <v>1179</v>
      </c>
      <c r="CW450" t="s">
        <v>1180</v>
      </c>
      <c r="CX450" t="s">
        <v>1308</v>
      </c>
      <c r="CY450" s="122">
        <v>44294</v>
      </c>
      <c r="CZ450" t="b">
        <f ca="1">IF(ISNA(VLOOKUP(表格11[[#This Row],[Item]],INDIRECT(VLOOKUP(表格11[[#This Row],[Object]],表格12[],2,FALSE)),1,FALSE)),FALSE,TRUE)</f>
        <v>0</v>
      </c>
    </row>
    <row r="451" spans="100:104">
      <c r="CV451" t="s">
        <v>1179</v>
      </c>
      <c r="CW451" t="s">
        <v>1180</v>
      </c>
      <c r="CX451" t="s">
        <v>1310</v>
      </c>
      <c r="CY451" s="122">
        <v>44294</v>
      </c>
      <c r="CZ451" t="b">
        <f ca="1">IF(ISNA(VLOOKUP(表格11[[#This Row],[Item]],INDIRECT(VLOOKUP(表格11[[#This Row],[Object]],表格12[],2,FALSE)),1,FALSE)),FALSE,TRUE)</f>
        <v>0</v>
      </c>
    </row>
    <row r="452" spans="100:104">
      <c r="CV452" t="s">
        <v>1179</v>
      </c>
      <c r="CW452" t="s">
        <v>1180</v>
      </c>
      <c r="CX452" t="s">
        <v>1312</v>
      </c>
      <c r="CY452" s="122">
        <v>44294</v>
      </c>
      <c r="CZ452" t="b">
        <f ca="1">IF(ISNA(VLOOKUP(表格11[[#This Row],[Item]],INDIRECT(VLOOKUP(表格11[[#This Row],[Object]],表格12[],2,FALSE)),1,FALSE)),FALSE,TRUE)</f>
        <v>0</v>
      </c>
    </row>
    <row r="453" spans="100:104">
      <c r="CV453" t="s">
        <v>1179</v>
      </c>
      <c r="CW453" t="s">
        <v>1180</v>
      </c>
      <c r="CX453" t="s">
        <v>1313</v>
      </c>
      <c r="CY453" s="122">
        <v>44294</v>
      </c>
      <c r="CZ453" t="b">
        <f ca="1">IF(ISNA(VLOOKUP(表格11[[#This Row],[Item]],INDIRECT(VLOOKUP(表格11[[#This Row],[Object]],表格12[],2,FALSE)),1,FALSE)),FALSE,TRUE)</f>
        <v>0</v>
      </c>
    </row>
    <row r="454" spans="100:104">
      <c r="CV454" t="s">
        <v>1179</v>
      </c>
      <c r="CW454" t="s">
        <v>1180</v>
      </c>
      <c r="CX454" t="s">
        <v>1314</v>
      </c>
      <c r="CY454" s="122">
        <v>44294</v>
      </c>
      <c r="CZ454" t="b">
        <f ca="1">IF(ISNA(VLOOKUP(表格11[[#This Row],[Item]],INDIRECT(VLOOKUP(表格11[[#This Row],[Object]],表格12[],2,FALSE)),1,FALSE)),FALSE,TRUE)</f>
        <v>0</v>
      </c>
    </row>
    <row r="455" spans="100:104">
      <c r="CV455" t="s">
        <v>1179</v>
      </c>
      <c r="CW455" t="s">
        <v>1180</v>
      </c>
      <c r="CX455" t="s">
        <v>1315</v>
      </c>
      <c r="CY455" s="122">
        <v>44294</v>
      </c>
      <c r="CZ455" t="b">
        <f ca="1">IF(ISNA(VLOOKUP(表格11[[#This Row],[Item]],INDIRECT(VLOOKUP(表格11[[#This Row],[Object]],表格12[],2,FALSE)),1,FALSE)),FALSE,TRUE)</f>
        <v>0</v>
      </c>
    </row>
    <row r="456" spans="100:104">
      <c r="CV456" t="s">
        <v>1179</v>
      </c>
      <c r="CW456" t="s">
        <v>1180</v>
      </c>
      <c r="CX456" t="s">
        <v>1318</v>
      </c>
      <c r="CY456" s="122">
        <v>44294</v>
      </c>
      <c r="CZ456" t="b">
        <f ca="1">IF(ISNA(VLOOKUP(表格11[[#This Row],[Item]],INDIRECT(VLOOKUP(表格11[[#This Row],[Object]],表格12[],2,FALSE)),1,FALSE)),FALSE,TRUE)</f>
        <v>0</v>
      </c>
    </row>
    <row r="457" spans="100:104">
      <c r="CV457" t="s">
        <v>1179</v>
      </c>
      <c r="CW457" t="s">
        <v>1180</v>
      </c>
      <c r="CX457" t="s">
        <v>1320</v>
      </c>
      <c r="CY457" s="122">
        <v>44294</v>
      </c>
      <c r="CZ457" t="b">
        <f ca="1">IF(ISNA(VLOOKUP(表格11[[#This Row],[Item]],INDIRECT(VLOOKUP(表格11[[#This Row],[Object]],表格12[],2,FALSE)),1,FALSE)),FALSE,TRUE)</f>
        <v>0</v>
      </c>
    </row>
    <row r="458" spans="100:104">
      <c r="CV458" t="s">
        <v>1179</v>
      </c>
      <c r="CW458" t="s">
        <v>1180</v>
      </c>
      <c r="CX458" t="s">
        <v>1322</v>
      </c>
      <c r="CY458" s="122">
        <v>44294</v>
      </c>
      <c r="CZ458" t="b">
        <f ca="1">IF(ISNA(VLOOKUP(表格11[[#This Row],[Item]],INDIRECT(VLOOKUP(表格11[[#This Row],[Object]],表格12[],2,FALSE)),1,FALSE)),FALSE,TRUE)</f>
        <v>0</v>
      </c>
    </row>
    <row r="459" spans="100:104">
      <c r="CV459" t="s">
        <v>1179</v>
      </c>
      <c r="CW459" t="s">
        <v>1180</v>
      </c>
      <c r="CX459" t="s">
        <v>1324</v>
      </c>
      <c r="CY459" s="122">
        <v>44294</v>
      </c>
      <c r="CZ459" t="b">
        <f ca="1">IF(ISNA(VLOOKUP(表格11[[#This Row],[Item]],INDIRECT(VLOOKUP(表格11[[#This Row],[Object]],表格12[],2,FALSE)),1,FALSE)),FALSE,TRUE)</f>
        <v>0</v>
      </c>
    </row>
    <row r="460" spans="100:104">
      <c r="CV460" t="s">
        <v>1179</v>
      </c>
      <c r="CW460" t="s">
        <v>1180</v>
      </c>
      <c r="CX460" t="s">
        <v>1327</v>
      </c>
      <c r="CY460" s="122">
        <v>44294</v>
      </c>
      <c r="CZ460" t="b">
        <f ca="1">IF(ISNA(VLOOKUP(表格11[[#This Row],[Item]],INDIRECT(VLOOKUP(表格11[[#This Row],[Object]],表格12[],2,FALSE)),1,FALSE)),FALSE,TRUE)</f>
        <v>0</v>
      </c>
    </row>
    <row r="461" spans="100:104">
      <c r="CV461" t="s">
        <v>1179</v>
      </c>
      <c r="CW461" t="s">
        <v>1180</v>
      </c>
      <c r="CX461" t="s">
        <v>1329</v>
      </c>
      <c r="CY461" s="122">
        <v>44294</v>
      </c>
      <c r="CZ461" t="b">
        <f ca="1">IF(ISNA(VLOOKUP(表格11[[#This Row],[Item]],INDIRECT(VLOOKUP(表格11[[#This Row],[Object]],表格12[],2,FALSE)),1,FALSE)),FALSE,TRUE)</f>
        <v>0</v>
      </c>
    </row>
    <row r="462" spans="100:104">
      <c r="CV462" t="s">
        <v>1179</v>
      </c>
      <c r="CW462" t="s">
        <v>1180</v>
      </c>
      <c r="CX462" t="s">
        <v>1332</v>
      </c>
      <c r="CY462" s="122">
        <v>44294</v>
      </c>
      <c r="CZ462" t="b">
        <f ca="1">IF(ISNA(VLOOKUP(表格11[[#This Row],[Item]],INDIRECT(VLOOKUP(表格11[[#This Row],[Object]],表格12[],2,FALSE)),1,FALSE)),FALSE,TRUE)</f>
        <v>0</v>
      </c>
    </row>
    <row r="463" spans="100:104">
      <c r="CV463" t="s">
        <v>1179</v>
      </c>
      <c r="CW463" t="s">
        <v>1180</v>
      </c>
      <c r="CX463" t="s">
        <v>1334</v>
      </c>
      <c r="CY463" s="122">
        <v>44294</v>
      </c>
      <c r="CZ463" t="b">
        <f ca="1">IF(ISNA(VLOOKUP(表格11[[#This Row],[Item]],INDIRECT(VLOOKUP(表格11[[#This Row],[Object]],表格12[],2,FALSE)),1,FALSE)),FALSE,TRUE)</f>
        <v>0</v>
      </c>
    </row>
    <row r="464" spans="100:104">
      <c r="CV464" t="s">
        <v>1179</v>
      </c>
      <c r="CW464" t="s">
        <v>1180</v>
      </c>
      <c r="CX464" t="s">
        <v>1335</v>
      </c>
      <c r="CY464" s="122">
        <v>44294</v>
      </c>
      <c r="CZ464" t="b">
        <f ca="1">IF(ISNA(VLOOKUP(表格11[[#This Row],[Item]],INDIRECT(VLOOKUP(表格11[[#This Row],[Object]],表格12[],2,FALSE)),1,FALSE)),FALSE,TRUE)</f>
        <v>0</v>
      </c>
    </row>
    <row r="465" spans="100:104">
      <c r="CV465" t="s">
        <v>1179</v>
      </c>
      <c r="CW465" t="s">
        <v>1180</v>
      </c>
      <c r="CX465" t="s">
        <v>1336</v>
      </c>
      <c r="CY465" s="122">
        <v>44294</v>
      </c>
      <c r="CZ465" t="b">
        <f ca="1">IF(ISNA(VLOOKUP(表格11[[#This Row],[Item]],INDIRECT(VLOOKUP(表格11[[#This Row],[Object]],表格12[],2,FALSE)),1,FALSE)),FALSE,TRUE)</f>
        <v>0</v>
      </c>
    </row>
    <row r="466" spans="100:104">
      <c r="CV466" t="s">
        <v>1179</v>
      </c>
      <c r="CW466" t="s">
        <v>1180</v>
      </c>
      <c r="CX466" t="s">
        <v>1337</v>
      </c>
      <c r="CY466" s="122">
        <v>44294</v>
      </c>
      <c r="CZ466" t="b">
        <f ca="1">IF(ISNA(VLOOKUP(表格11[[#This Row],[Item]],INDIRECT(VLOOKUP(表格11[[#This Row],[Object]],表格12[],2,FALSE)),1,FALSE)),FALSE,TRUE)</f>
        <v>0</v>
      </c>
    </row>
    <row r="467" spans="100:104">
      <c r="CV467" t="s">
        <v>1179</v>
      </c>
      <c r="CW467" t="s">
        <v>1180</v>
      </c>
      <c r="CX467" t="s">
        <v>1338</v>
      </c>
      <c r="CY467" s="122">
        <v>44294</v>
      </c>
      <c r="CZ467" t="b">
        <f ca="1">IF(ISNA(VLOOKUP(表格11[[#This Row],[Item]],INDIRECT(VLOOKUP(表格11[[#This Row],[Object]],表格12[],2,FALSE)),1,FALSE)),FALSE,TRUE)</f>
        <v>0</v>
      </c>
    </row>
    <row r="468" spans="100:104">
      <c r="CV468" t="s">
        <v>1179</v>
      </c>
      <c r="CW468" t="s">
        <v>1180</v>
      </c>
      <c r="CX468" t="s">
        <v>1339</v>
      </c>
      <c r="CY468" s="122">
        <v>44294</v>
      </c>
      <c r="CZ468" t="b">
        <f ca="1">IF(ISNA(VLOOKUP(表格11[[#This Row],[Item]],INDIRECT(VLOOKUP(表格11[[#This Row],[Object]],表格12[],2,FALSE)),1,FALSE)),FALSE,TRUE)</f>
        <v>0</v>
      </c>
    </row>
    <row r="469" spans="100:104">
      <c r="CV469" t="s">
        <v>1179</v>
      </c>
      <c r="CW469" t="s">
        <v>1180</v>
      </c>
      <c r="CX469" t="s">
        <v>1340</v>
      </c>
      <c r="CY469" s="122">
        <v>44294</v>
      </c>
      <c r="CZ469" t="b">
        <f ca="1">IF(ISNA(VLOOKUP(表格11[[#This Row],[Item]],INDIRECT(VLOOKUP(表格11[[#This Row],[Object]],表格12[],2,FALSE)),1,FALSE)),FALSE,TRUE)</f>
        <v>0</v>
      </c>
    </row>
    <row r="470" spans="100:104">
      <c r="CV470" t="s">
        <v>1179</v>
      </c>
      <c r="CW470" t="s">
        <v>1180</v>
      </c>
      <c r="CX470" t="s">
        <v>1341</v>
      </c>
      <c r="CY470" s="122">
        <v>44294</v>
      </c>
      <c r="CZ470" t="b">
        <f ca="1">IF(ISNA(VLOOKUP(表格11[[#This Row],[Item]],INDIRECT(VLOOKUP(表格11[[#This Row],[Object]],表格12[],2,FALSE)),1,FALSE)),FALSE,TRUE)</f>
        <v>0</v>
      </c>
    </row>
    <row r="471" spans="100:104">
      <c r="CV471" t="s">
        <v>1179</v>
      </c>
      <c r="CW471" t="s">
        <v>1180</v>
      </c>
      <c r="CX471" t="s">
        <v>1342</v>
      </c>
      <c r="CY471" s="122">
        <v>44294</v>
      </c>
      <c r="CZ471" t="b">
        <f ca="1">IF(ISNA(VLOOKUP(表格11[[#This Row],[Item]],INDIRECT(VLOOKUP(表格11[[#This Row],[Object]],表格12[],2,FALSE)),1,FALSE)),FALSE,TRUE)</f>
        <v>0</v>
      </c>
    </row>
    <row r="472" spans="100:104">
      <c r="CV472" t="s">
        <v>1179</v>
      </c>
      <c r="CW472" t="s">
        <v>1180</v>
      </c>
      <c r="CX472" t="s">
        <v>1343</v>
      </c>
      <c r="CY472" s="122">
        <v>44294</v>
      </c>
      <c r="CZ472" t="b">
        <f ca="1">IF(ISNA(VLOOKUP(表格11[[#This Row],[Item]],INDIRECT(VLOOKUP(表格11[[#This Row],[Object]],表格12[],2,FALSE)),1,FALSE)),FALSE,TRUE)</f>
        <v>0</v>
      </c>
    </row>
    <row r="473" spans="100:104">
      <c r="CV473" t="s">
        <v>1179</v>
      </c>
      <c r="CW473" t="s">
        <v>1180</v>
      </c>
      <c r="CX473" t="s">
        <v>1344</v>
      </c>
      <c r="CY473" s="122">
        <v>44294</v>
      </c>
      <c r="CZ473" t="b">
        <f ca="1">IF(ISNA(VLOOKUP(表格11[[#This Row],[Item]],INDIRECT(VLOOKUP(表格11[[#This Row],[Object]],表格12[],2,FALSE)),1,FALSE)),FALSE,TRUE)</f>
        <v>0</v>
      </c>
    </row>
    <row r="474" spans="100:104">
      <c r="CV474" t="s">
        <v>1179</v>
      </c>
      <c r="CW474" t="s">
        <v>1180</v>
      </c>
      <c r="CX474" t="s">
        <v>1345</v>
      </c>
      <c r="CY474" s="122">
        <v>44294</v>
      </c>
      <c r="CZ474" t="b">
        <f ca="1">IF(ISNA(VLOOKUP(表格11[[#This Row],[Item]],INDIRECT(VLOOKUP(表格11[[#This Row],[Object]],表格12[],2,FALSE)),1,FALSE)),FALSE,TRUE)</f>
        <v>0</v>
      </c>
    </row>
    <row r="475" spans="100:104">
      <c r="CV475" t="s">
        <v>1179</v>
      </c>
      <c r="CW475" t="s">
        <v>1180</v>
      </c>
      <c r="CX475" t="s">
        <v>1346</v>
      </c>
      <c r="CY475" s="122">
        <v>44294</v>
      </c>
      <c r="CZ475" t="b">
        <f ca="1">IF(ISNA(VLOOKUP(表格11[[#This Row],[Item]],INDIRECT(VLOOKUP(表格11[[#This Row],[Object]],表格12[],2,FALSE)),1,FALSE)),FALSE,TRUE)</f>
        <v>0</v>
      </c>
    </row>
    <row r="476" spans="100:104">
      <c r="CV476" t="s">
        <v>1179</v>
      </c>
      <c r="CW476" t="s">
        <v>1180</v>
      </c>
      <c r="CX476" t="s">
        <v>1347</v>
      </c>
      <c r="CY476" s="122">
        <v>44294</v>
      </c>
      <c r="CZ476" t="b">
        <f ca="1">IF(ISNA(VLOOKUP(表格11[[#This Row],[Item]],INDIRECT(VLOOKUP(表格11[[#This Row],[Object]],表格12[],2,FALSE)),1,FALSE)),FALSE,TRUE)</f>
        <v>0</v>
      </c>
    </row>
    <row r="477" spans="100:104">
      <c r="CV477" t="s">
        <v>1179</v>
      </c>
      <c r="CW477" t="s">
        <v>1180</v>
      </c>
      <c r="CX477" t="s">
        <v>1348</v>
      </c>
      <c r="CY477" s="122">
        <v>44294</v>
      </c>
      <c r="CZ477" t="b">
        <f ca="1">IF(ISNA(VLOOKUP(表格11[[#This Row],[Item]],INDIRECT(VLOOKUP(表格11[[#This Row],[Object]],表格12[],2,FALSE)),1,FALSE)),FALSE,TRUE)</f>
        <v>0</v>
      </c>
    </row>
    <row r="478" spans="100:104">
      <c r="CV478" t="s">
        <v>1179</v>
      </c>
      <c r="CW478" t="s">
        <v>1180</v>
      </c>
      <c r="CX478" t="s">
        <v>1349</v>
      </c>
      <c r="CY478" s="122">
        <v>44294</v>
      </c>
      <c r="CZ478" t="b">
        <f ca="1">IF(ISNA(VLOOKUP(表格11[[#This Row],[Item]],INDIRECT(VLOOKUP(表格11[[#This Row],[Object]],表格12[],2,FALSE)),1,FALSE)),FALSE,TRUE)</f>
        <v>0</v>
      </c>
    </row>
    <row r="479" spans="100:104">
      <c r="CV479" t="s">
        <v>1179</v>
      </c>
      <c r="CW479" t="s">
        <v>1180</v>
      </c>
      <c r="CX479" t="s">
        <v>1350</v>
      </c>
      <c r="CY479" s="122">
        <v>44294</v>
      </c>
      <c r="CZ479" t="b">
        <f ca="1">IF(ISNA(VLOOKUP(表格11[[#This Row],[Item]],INDIRECT(VLOOKUP(表格11[[#This Row],[Object]],表格12[],2,FALSE)),1,FALSE)),FALSE,TRUE)</f>
        <v>0</v>
      </c>
    </row>
    <row r="480" spans="100:104">
      <c r="CV480" t="s">
        <v>1179</v>
      </c>
      <c r="CW480" t="s">
        <v>1180</v>
      </c>
      <c r="CX480" t="s">
        <v>1351</v>
      </c>
      <c r="CY480" s="122">
        <v>44294</v>
      </c>
      <c r="CZ480" t="b">
        <f ca="1">IF(ISNA(VLOOKUP(表格11[[#This Row],[Item]],INDIRECT(VLOOKUP(表格11[[#This Row],[Object]],表格12[],2,FALSE)),1,FALSE)),FALSE,TRUE)</f>
        <v>0</v>
      </c>
    </row>
    <row r="481" spans="100:104">
      <c r="CV481" t="s">
        <v>1179</v>
      </c>
      <c r="CW481" t="s">
        <v>1180</v>
      </c>
      <c r="CX481" t="s">
        <v>1352</v>
      </c>
      <c r="CY481" s="122">
        <v>44294</v>
      </c>
      <c r="CZ481" t="b">
        <f ca="1">IF(ISNA(VLOOKUP(表格11[[#This Row],[Item]],INDIRECT(VLOOKUP(表格11[[#This Row],[Object]],表格12[],2,FALSE)),1,FALSE)),FALSE,TRUE)</f>
        <v>0</v>
      </c>
    </row>
    <row r="482" spans="100:104">
      <c r="CV482" t="s">
        <v>1179</v>
      </c>
      <c r="CW482" t="s">
        <v>1180</v>
      </c>
      <c r="CX482" t="s">
        <v>1353</v>
      </c>
      <c r="CY482" s="122">
        <v>44294</v>
      </c>
      <c r="CZ482" t="b">
        <f ca="1">IF(ISNA(VLOOKUP(表格11[[#This Row],[Item]],INDIRECT(VLOOKUP(表格11[[#This Row],[Object]],表格12[],2,FALSE)),1,FALSE)),FALSE,TRUE)</f>
        <v>0</v>
      </c>
    </row>
    <row r="483" spans="100:104">
      <c r="CV483" t="s">
        <v>1179</v>
      </c>
      <c r="CW483" t="s">
        <v>1180</v>
      </c>
      <c r="CX483" t="s">
        <v>1354</v>
      </c>
      <c r="CY483" s="122">
        <v>44294</v>
      </c>
      <c r="CZ483" t="b">
        <f ca="1">IF(ISNA(VLOOKUP(表格11[[#This Row],[Item]],INDIRECT(VLOOKUP(表格11[[#This Row],[Object]],表格12[],2,FALSE)),1,FALSE)),FALSE,TRUE)</f>
        <v>0</v>
      </c>
    </row>
    <row r="484" spans="100:104">
      <c r="CV484" t="s">
        <v>1179</v>
      </c>
      <c r="CW484" t="s">
        <v>1180</v>
      </c>
      <c r="CX484" t="s">
        <v>961</v>
      </c>
      <c r="CY484" s="122">
        <v>44294</v>
      </c>
      <c r="CZ484" t="b">
        <f ca="1">IF(ISNA(VLOOKUP(表格11[[#This Row],[Item]],INDIRECT(VLOOKUP(表格11[[#This Row],[Object]],表格12[],2,FALSE)),1,FALSE)),FALSE,TRUE)</f>
        <v>0</v>
      </c>
    </row>
    <row r="485" spans="100:104">
      <c r="CV485" t="s">
        <v>1179</v>
      </c>
      <c r="CW485" t="s">
        <v>1180</v>
      </c>
      <c r="CX485" t="s">
        <v>1355</v>
      </c>
      <c r="CY485" s="122">
        <v>44294</v>
      </c>
      <c r="CZ485" t="b">
        <f ca="1">IF(ISNA(VLOOKUP(表格11[[#This Row],[Item]],INDIRECT(VLOOKUP(表格11[[#This Row],[Object]],表格12[],2,FALSE)),1,FALSE)),FALSE,TRUE)</f>
        <v>0</v>
      </c>
    </row>
    <row r="486" spans="100:104">
      <c r="CV486" t="s">
        <v>1179</v>
      </c>
      <c r="CW486" t="s">
        <v>1180</v>
      </c>
      <c r="CX486" t="s">
        <v>1356</v>
      </c>
      <c r="CY486" s="122">
        <v>44294</v>
      </c>
      <c r="CZ486" t="b">
        <f ca="1">IF(ISNA(VLOOKUP(表格11[[#This Row],[Item]],INDIRECT(VLOOKUP(表格11[[#This Row],[Object]],表格12[],2,FALSE)),1,FALSE)),FALSE,TRUE)</f>
        <v>0</v>
      </c>
    </row>
    <row r="487" spans="100:104">
      <c r="CV487" t="s">
        <v>1179</v>
      </c>
      <c r="CW487" t="s">
        <v>1180</v>
      </c>
      <c r="CX487" t="s">
        <v>1357</v>
      </c>
      <c r="CY487" s="122">
        <v>44294</v>
      </c>
      <c r="CZ487" t="b">
        <f ca="1">IF(ISNA(VLOOKUP(表格11[[#This Row],[Item]],INDIRECT(VLOOKUP(表格11[[#This Row],[Object]],表格12[],2,FALSE)),1,FALSE)),FALSE,TRUE)</f>
        <v>0</v>
      </c>
    </row>
    <row r="488" spans="100:104">
      <c r="CV488" t="s">
        <v>1179</v>
      </c>
      <c r="CW488" t="s">
        <v>1180</v>
      </c>
      <c r="CX488" t="s">
        <v>1358</v>
      </c>
      <c r="CY488" s="122">
        <v>44294</v>
      </c>
      <c r="CZ488" t="b">
        <f ca="1">IF(ISNA(VLOOKUP(表格11[[#This Row],[Item]],INDIRECT(VLOOKUP(表格11[[#This Row],[Object]],表格12[],2,FALSE)),1,FALSE)),FALSE,TRUE)</f>
        <v>0</v>
      </c>
    </row>
    <row r="489" spans="100:104">
      <c r="CV489" t="s">
        <v>1179</v>
      </c>
      <c r="CW489" t="s">
        <v>1180</v>
      </c>
      <c r="CX489" t="s">
        <v>1359</v>
      </c>
      <c r="CY489" s="122">
        <v>44294</v>
      </c>
      <c r="CZ489" t="b">
        <f ca="1">IF(ISNA(VLOOKUP(表格11[[#This Row],[Item]],INDIRECT(VLOOKUP(表格11[[#This Row],[Object]],表格12[],2,FALSE)),1,FALSE)),FALSE,TRUE)</f>
        <v>0</v>
      </c>
    </row>
    <row r="490" spans="100:104">
      <c r="CV490" t="s">
        <v>1179</v>
      </c>
      <c r="CW490" t="s">
        <v>1180</v>
      </c>
      <c r="CX490" t="s">
        <v>1360</v>
      </c>
      <c r="CY490" s="122">
        <v>44294</v>
      </c>
      <c r="CZ490" t="b">
        <f ca="1">IF(ISNA(VLOOKUP(表格11[[#This Row],[Item]],INDIRECT(VLOOKUP(表格11[[#This Row],[Object]],表格12[],2,FALSE)),1,FALSE)),FALSE,TRUE)</f>
        <v>0</v>
      </c>
    </row>
    <row r="491" spans="100:104">
      <c r="CV491" t="s">
        <v>1179</v>
      </c>
      <c r="CW491" t="s">
        <v>1180</v>
      </c>
      <c r="CX491" t="s">
        <v>1361</v>
      </c>
      <c r="CY491" s="122">
        <v>44294</v>
      </c>
      <c r="CZ491" t="b">
        <f ca="1">IF(ISNA(VLOOKUP(表格11[[#This Row],[Item]],INDIRECT(VLOOKUP(表格11[[#This Row],[Object]],表格12[],2,FALSE)),1,FALSE)),FALSE,TRUE)</f>
        <v>0</v>
      </c>
    </row>
    <row r="492" spans="100:104">
      <c r="CV492" t="s">
        <v>1179</v>
      </c>
      <c r="CW492" t="s">
        <v>1180</v>
      </c>
      <c r="CX492" t="s">
        <v>1362</v>
      </c>
      <c r="CY492" s="122">
        <v>44294</v>
      </c>
      <c r="CZ492" t="b">
        <f ca="1">IF(ISNA(VLOOKUP(表格11[[#This Row],[Item]],INDIRECT(VLOOKUP(表格11[[#This Row],[Object]],表格12[],2,FALSE)),1,FALSE)),FALSE,TRUE)</f>
        <v>0</v>
      </c>
    </row>
    <row r="493" spans="100:104">
      <c r="CV493" t="s">
        <v>1179</v>
      </c>
      <c r="CW493" t="s">
        <v>1180</v>
      </c>
      <c r="CX493" t="s">
        <v>1363</v>
      </c>
      <c r="CY493" s="122">
        <v>44294</v>
      </c>
      <c r="CZ493" t="b">
        <f ca="1">IF(ISNA(VLOOKUP(表格11[[#This Row],[Item]],INDIRECT(VLOOKUP(表格11[[#This Row],[Object]],表格12[],2,FALSE)),1,FALSE)),FALSE,TRUE)</f>
        <v>0</v>
      </c>
    </row>
    <row r="494" spans="100:104">
      <c r="CV494" t="s">
        <v>1179</v>
      </c>
      <c r="CW494" t="s">
        <v>1180</v>
      </c>
      <c r="CX494" t="s">
        <v>1364</v>
      </c>
      <c r="CY494" s="122">
        <v>44294</v>
      </c>
      <c r="CZ494" t="b">
        <f ca="1">IF(ISNA(VLOOKUP(表格11[[#This Row],[Item]],INDIRECT(VLOOKUP(表格11[[#This Row],[Object]],表格12[],2,FALSE)),1,FALSE)),FALSE,TRUE)</f>
        <v>0</v>
      </c>
    </row>
    <row r="495" spans="100:104">
      <c r="CV495" t="s">
        <v>1179</v>
      </c>
      <c r="CW495" t="s">
        <v>1180</v>
      </c>
      <c r="CX495" t="s">
        <v>1365</v>
      </c>
      <c r="CY495" s="122">
        <v>44294</v>
      </c>
      <c r="CZ495" t="b">
        <f ca="1">IF(ISNA(VLOOKUP(表格11[[#This Row],[Item]],INDIRECT(VLOOKUP(表格11[[#This Row],[Object]],表格12[],2,FALSE)),1,FALSE)),FALSE,TRUE)</f>
        <v>0</v>
      </c>
    </row>
    <row r="496" spans="100:104">
      <c r="CV496" t="s">
        <v>1179</v>
      </c>
      <c r="CW496" t="s">
        <v>1180</v>
      </c>
      <c r="CX496" t="s">
        <v>1366</v>
      </c>
      <c r="CY496" s="122">
        <v>44294</v>
      </c>
      <c r="CZ496" t="b">
        <f ca="1">IF(ISNA(VLOOKUP(表格11[[#This Row],[Item]],INDIRECT(VLOOKUP(表格11[[#This Row],[Object]],表格12[],2,FALSE)),1,FALSE)),FALSE,TRUE)</f>
        <v>0</v>
      </c>
    </row>
    <row r="497" spans="100:104">
      <c r="CV497" t="s">
        <v>1179</v>
      </c>
      <c r="CW497" t="s">
        <v>1180</v>
      </c>
      <c r="CX497" t="s">
        <v>1367</v>
      </c>
      <c r="CY497" s="122">
        <v>44294</v>
      </c>
      <c r="CZ497" t="b">
        <f ca="1">IF(ISNA(VLOOKUP(表格11[[#This Row],[Item]],INDIRECT(VLOOKUP(表格11[[#This Row],[Object]],表格12[],2,FALSE)),1,FALSE)),FALSE,TRUE)</f>
        <v>0</v>
      </c>
    </row>
    <row r="498" spans="100:104">
      <c r="CV498" t="s">
        <v>1179</v>
      </c>
      <c r="CW498" t="s">
        <v>1180</v>
      </c>
      <c r="CX498" t="s">
        <v>1368</v>
      </c>
      <c r="CY498" s="122">
        <v>44294</v>
      </c>
      <c r="CZ498" t="b">
        <f ca="1">IF(ISNA(VLOOKUP(表格11[[#This Row],[Item]],INDIRECT(VLOOKUP(表格11[[#This Row],[Object]],表格12[],2,FALSE)),1,FALSE)),FALSE,TRUE)</f>
        <v>0</v>
      </c>
    </row>
    <row r="499" spans="100:104">
      <c r="CV499" t="s">
        <v>1179</v>
      </c>
      <c r="CW499" t="s">
        <v>1180</v>
      </c>
      <c r="CX499" t="s">
        <v>1369</v>
      </c>
      <c r="CY499" s="122">
        <v>44294</v>
      </c>
      <c r="CZ499" t="b">
        <f ca="1">IF(ISNA(VLOOKUP(表格11[[#This Row],[Item]],INDIRECT(VLOOKUP(表格11[[#This Row],[Object]],表格12[],2,FALSE)),1,FALSE)),FALSE,TRUE)</f>
        <v>0</v>
      </c>
    </row>
    <row r="500" spans="100:104">
      <c r="CV500" t="s">
        <v>1179</v>
      </c>
      <c r="CW500" t="s">
        <v>1180</v>
      </c>
      <c r="CX500" t="s">
        <v>1370</v>
      </c>
      <c r="CY500" s="122">
        <v>44294</v>
      </c>
      <c r="CZ500" t="b">
        <f ca="1">IF(ISNA(VLOOKUP(表格11[[#This Row],[Item]],INDIRECT(VLOOKUP(表格11[[#This Row],[Object]],表格12[],2,FALSE)),1,FALSE)),FALSE,TRUE)</f>
        <v>0</v>
      </c>
    </row>
    <row r="501" spans="100:104">
      <c r="CV501" t="s">
        <v>1179</v>
      </c>
      <c r="CW501" t="s">
        <v>1180</v>
      </c>
      <c r="CX501" t="s">
        <v>1371</v>
      </c>
      <c r="CY501" s="122">
        <v>44294</v>
      </c>
      <c r="CZ501" t="b">
        <f ca="1">IF(ISNA(VLOOKUP(表格11[[#This Row],[Item]],INDIRECT(VLOOKUP(表格11[[#This Row],[Object]],表格12[],2,FALSE)),1,FALSE)),FALSE,TRUE)</f>
        <v>0</v>
      </c>
    </row>
    <row r="502" spans="100:104">
      <c r="CV502" t="s">
        <v>1179</v>
      </c>
      <c r="CW502" t="s">
        <v>1180</v>
      </c>
      <c r="CX502" t="s">
        <v>1372</v>
      </c>
      <c r="CY502" s="122">
        <v>44294</v>
      </c>
      <c r="CZ502" t="b">
        <f ca="1">IF(ISNA(VLOOKUP(表格11[[#This Row],[Item]],INDIRECT(VLOOKUP(表格11[[#This Row],[Object]],表格12[],2,FALSE)),1,FALSE)),FALSE,TRUE)</f>
        <v>0</v>
      </c>
    </row>
    <row r="503" spans="100:104">
      <c r="CV503" t="s">
        <v>1179</v>
      </c>
      <c r="CW503" t="s">
        <v>1180</v>
      </c>
      <c r="CX503" t="s">
        <v>1373</v>
      </c>
      <c r="CY503" s="122">
        <v>44294</v>
      </c>
      <c r="CZ503" t="b">
        <f ca="1">IF(ISNA(VLOOKUP(表格11[[#This Row],[Item]],INDIRECT(VLOOKUP(表格11[[#This Row],[Object]],表格12[],2,FALSE)),1,FALSE)),FALSE,TRUE)</f>
        <v>0</v>
      </c>
    </row>
    <row r="504" spans="100:104">
      <c r="CV504" t="s">
        <v>1179</v>
      </c>
      <c r="CW504" t="s">
        <v>1180</v>
      </c>
      <c r="CX504" t="s">
        <v>1374</v>
      </c>
      <c r="CY504" s="122">
        <v>44294</v>
      </c>
      <c r="CZ504" t="b">
        <f ca="1">IF(ISNA(VLOOKUP(表格11[[#This Row],[Item]],INDIRECT(VLOOKUP(表格11[[#This Row],[Object]],表格12[],2,FALSE)),1,FALSE)),FALSE,TRUE)</f>
        <v>0</v>
      </c>
    </row>
    <row r="505" spans="100:104">
      <c r="CV505" t="s">
        <v>1179</v>
      </c>
      <c r="CW505" t="s">
        <v>1180</v>
      </c>
      <c r="CX505" t="s">
        <v>1375</v>
      </c>
      <c r="CY505" s="122">
        <v>44294</v>
      </c>
      <c r="CZ505" t="b">
        <f ca="1">IF(ISNA(VLOOKUP(表格11[[#This Row],[Item]],INDIRECT(VLOOKUP(表格11[[#This Row],[Object]],表格12[],2,FALSE)),1,FALSE)),FALSE,TRUE)</f>
        <v>0</v>
      </c>
    </row>
    <row r="506" spans="100:104">
      <c r="CV506" t="s">
        <v>1179</v>
      </c>
      <c r="CW506" t="s">
        <v>1180</v>
      </c>
      <c r="CX506" t="s">
        <v>1376</v>
      </c>
      <c r="CY506" s="122">
        <v>44294</v>
      </c>
      <c r="CZ506" t="b">
        <f ca="1">IF(ISNA(VLOOKUP(表格11[[#This Row],[Item]],INDIRECT(VLOOKUP(表格11[[#This Row],[Object]],表格12[],2,FALSE)),1,FALSE)),FALSE,TRUE)</f>
        <v>0</v>
      </c>
    </row>
    <row r="507" spans="100:104">
      <c r="CV507" t="s">
        <v>1179</v>
      </c>
      <c r="CW507" t="s">
        <v>1180</v>
      </c>
      <c r="CX507" t="s">
        <v>1377</v>
      </c>
      <c r="CY507" s="122">
        <v>44294</v>
      </c>
      <c r="CZ507" t="b">
        <f ca="1">IF(ISNA(VLOOKUP(表格11[[#This Row],[Item]],INDIRECT(VLOOKUP(表格11[[#This Row],[Object]],表格12[],2,FALSE)),1,FALSE)),FALSE,TRUE)</f>
        <v>0</v>
      </c>
    </row>
    <row r="508" spans="100:104">
      <c r="CV508" t="s">
        <v>1179</v>
      </c>
      <c r="CW508" t="s">
        <v>1180</v>
      </c>
      <c r="CX508" t="s">
        <v>1378</v>
      </c>
      <c r="CY508" s="122">
        <v>44294</v>
      </c>
      <c r="CZ508" t="b">
        <f ca="1">IF(ISNA(VLOOKUP(表格11[[#This Row],[Item]],INDIRECT(VLOOKUP(表格11[[#This Row],[Object]],表格12[],2,FALSE)),1,FALSE)),FALSE,TRUE)</f>
        <v>0</v>
      </c>
    </row>
    <row r="509" spans="100:104">
      <c r="CV509" t="s">
        <v>1179</v>
      </c>
      <c r="CW509" t="s">
        <v>1180</v>
      </c>
      <c r="CX509" t="s">
        <v>1379</v>
      </c>
      <c r="CY509" s="122">
        <v>44294</v>
      </c>
      <c r="CZ509" t="b">
        <f ca="1">IF(ISNA(VLOOKUP(表格11[[#This Row],[Item]],INDIRECT(VLOOKUP(表格11[[#This Row],[Object]],表格12[],2,FALSE)),1,FALSE)),FALSE,TRUE)</f>
        <v>0</v>
      </c>
    </row>
    <row r="510" spans="100:104">
      <c r="CV510" t="s">
        <v>1179</v>
      </c>
      <c r="CW510" t="s">
        <v>1180</v>
      </c>
      <c r="CX510" t="s">
        <v>1380</v>
      </c>
      <c r="CY510" s="122">
        <v>44294</v>
      </c>
      <c r="CZ510" t="b">
        <f ca="1">IF(ISNA(VLOOKUP(表格11[[#This Row],[Item]],INDIRECT(VLOOKUP(表格11[[#This Row],[Object]],表格12[],2,FALSE)),1,FALSE)),FALSE,TRUE)</f>
        <v>0</v>
      </c>
    </row>
    <row r="511" spans="100:104">
      <c r="CV511" t="s">
        <v>1179</v>
      </c>
      <c r="CW511" t="s">
        <v>1180</v>
      </c>
      <c r="CX511" t="s">
        <v>1381</v>
      </c>
      <c r="CY511" s="122">
        <v>44294</v>
      </c>
      <c r="CZ511" t="b">
        <f ca="1">IF(ISNA(VLOOKUP(表格11[[#This Row],[Item]],INDIRECT(VLOOKUP(表格11[[#This Row],[Object]],表格12[],2,FALSE)),1,FALSE)),FALSE,TRUE)</f>
        <v>0</v>
      </c>
    </row>
    <row r="512" spans="100:104">
      <c r="CV512" t="s">
        <v>1179</v>
      </c>
      <c r="CW512" t="s">
        <v>1180</v>
      </c>
      <c r="CX512" t="s">
        <v>1382</v>
      </c>
      <c r="CY512" s="122">
        <v>44294</v>
      </c>
      <c r="CZ512" t="b">
        <f ca="1">IF(ISNA(VLOOKUP(表格11[[#This Row],[Item]],INDIRECT(VLOOKUP(表格11[[#This Row],[Object]],表格12[],2,FALSE)),1,FALSE)),FALSE,TRUE)</f>
        <v>0</v>
      </c>
    </row>
    <row r="513" spans="100:104">
      <c r="CV513" t="s">
        <v>1179</v>
      </c>
      <c r="CW513" t="s">
        <v>1180</v>
      </c>
      <c r="CX513" t="s">
        <v>1383</v>
      </c>
      <c r="CY513" s="122">
        <v>44294</v>
      </c>
      <c r="CZ513" t="b">
        <f ca="1">IF(ISNA(VLOOKUP(表格11[[#This Row],[Item]],INDIRECT(VLOOKUP(表格11[[#This Row],[Object]],表格12[],2,FALSE)),1,FALSE)),FALSE,TRUE)</f>
        <v>0</v>
      </c>
    </row>
    <row r="514" spans="100:104">
      <c r="CV514" t="s">
        <v>1179</v>
      </c>
      <c r="CW514" t="s">
        <v>1180</v>
      </c>
      <c r="CX514" t="s">
        <v>1384</v>
      </c>
      <c r="CY514" s="122">
        <v>44294</v>
      </c>
      <c r="CZ514" t="b">
        <f ca="1">IF(ISNA(VLOOKUP(表格11[[#This Row],[Item]],INDIRECT(VLOOKUP(表格11[[#This Row],[Object]],表格12[],2,FALSE)),1,FALSE)),FALSE,TRUE)</f>
        <v>0</v>
      </c>
    </row>
    <row r="515" spans="100:104">
      <c r="CV515" t="s">
        <v>1179</v>
      </c>
      <c r="CW515" t="s">
        <v>1180</v>
      </c>
      <c r="CX515" t="s">
        <v>1385</v>
      </c>
      <c r="CY515" s="122">
        <v>44294</v>
      </c>
      <c r="CZ515" t="b">
        <f ca="1">IF(ISNA(VLOOKUP(表格11[[#This Row],[Item]],INDIRECT(VLOOKUP(表格11[[#This Row],[Object]],表格12[],2,FALSE)),1,FALSE)),FALSE,TRUE)</f>
        <v>0</v>
      </c>
    </row>
    <row r="516" spans="100:104">
      <c r="CV516" t="s">
        <v>1179</v>
      </c>
      <c r="CW516" t="s">
        <v>1180</v>
      </c>
      <c r="CX516" t="s">
        <v>1386</v>
      </c>
      <c r="CY516" s="122">
        <v>44294</v>
      </c>
      <c r="CZ516" t="b">
        <f ca="1">IF(ISNA(VLOOKUP(表格11[[#This Row],[Item]],INDIRECT(VLOOKUP(表格11[[#This Row],[Object]],表格12[],2,FALSE)),1,FALSE)),FALSE,TRUE)</f>
        <v>0</v>
      </c>
    </row>
    <row r="517" spans="100:104">
      <c r="CV517" t="s">
        <v>1179</v>
      </c>
      <c r="CW517" t="s">
        <v>1180</v>
      </c>
      <c r="CX517" t="s">
        <v>1387</v>
      </c>
      <c r="CY517" s="122">
        <v>44294</v>
      </c>
      <c r="CZ517" t="b">
        <f ca="1">IF(ISNA(VLOOKUP(表格11[[#This Row],[Item]],INDIRECT(VLOOKUP(表格11[[#This Row],[Object]],表格12[],2,FALSE)),1,FALSE)),FALSE,TRUE)</f>
        <v>0</v>
      </c>
    </row>
    <row r="518" spans="100:104">
      <c r="CV518" t="s">
        <v>1179</v>
      </c>
      <c r="CW518" t="s">
        <v>1180</v>
      </c>
      <c r="CX518" t="s">
        <v>1388</v>
      </c>
      <c r="CY518" s="122">
        <v>44294</v>
      </c>
      <c r="CZ518" t="b">
        <f ca="1">IF(ISNA(VLOOKUP(表格11[[#This Row],[Item]],INDIRECT(VLOOKUP(表格11[[#This Row],[Object]],表格12[],2,FALSE)),1,FALSE)),FALSE,TRUE)</f>
        <v>0</v>
      </c>
    </row>
    <row r="519" spans="100:104">
      <c r="CV519" t="s">
        <v>1179</v>
      </c>
      <c r="CW519" t="s">
        <v>1180</v>
      </c>
      <c r="CX519" t="s">
        <v>1389</v>
      </c>
      <c r="CY519" s="122">
        <v>44294</v>
      </c>
      <c r="CZ519" t="b">
        <f ca="1">IF(ISNA(VLOOKUP(表格11[[#This Row],[Item]],INDIRECT(VLOOKUP(表格11[[#This Row],[Object]],表格12[],2,FALSE)),1,FALSE)),FALSE,TRUE)</f>
        <v>0</v>
      </c>
    </row>
    <row r="520" spans="100:104">
      <c r="CV520" t="s">
        <v>1179</v>
      </c>
      <c r="CW520" t="s">
        <v>1180</v>
      </c>
      <c r="CX520" t="s">
        <v>1390</v>
      </c>
      <c r="CY520" s="122">
        <v>44294</v>
      </c>
      <c r="CZ520" t="b">
        <f ca="1">IF(ISNA(VLOOKUP(表格11[[#This Row],[Item]],INDIRECT(VLOOKUP(表格11[[#This Row],[Object]],表格12[],2,FALSE)),1,FALSE)),FALSE,TRUE)</f>
        <v>0</v>
      </c>
    </row>
    <row r="521" spans="100:104">
      <c r="CV521" t="s">
        <v>1179</v>
      </c>
      <c r="CW521" t="s">
        <v>1180</v>
      </c>
      <c r="CX521" t="s">
        <v>1391</v>
      </c>
      <c r="CY521" s="122">
        <v>44294</v>
      </c>
      <c r="CZ521" t="b">
        <f ca="1">IF(ISNA(VLOOKUP(表格11[[#This Row],[Item]],INDIRECT(VLOOKUP(表格11[[#This Row],[Object]],表格12[],2,FALSE)),1,FALSE)),FALSE,TRUE)</f>
        <v>0</v>
      </c>
    </row>
    <row r="522" spans="100:104">
      <c r="CV522" t="s">
        <v>1179</v>
      </c>
      <c r="CW522" t="s">
        <v>1180</v>
      </c>
      <c r="CX522" t="s">
        <v>1392</v>
      </c>
      <c r="CY522" s="122">
        <v>44294</v>
      </c>
      <c r="CZ522" t="b">
        <f ca="1">IF(ISNA(VLOOKUP(表格11[[#This Row],[Item]],INDIRECT(VLOOKUP(表格11[[#This Row],[Object]],表格12[],2,FALSE)),1,FALSE)),FALSE,TRUE)</f>
        <v>0</v>
      </c>
    </row>
    <row r="523" spans="100:104">
      <c r="CV523" t="s">
        <v>1179</v>
      </c>
      <c r="CW523" t="s">
        <v>1180</v>
      </c>
      <c r="CX523" t="s">
        <v>1393</v>
      </c>
      <c r="CY523" s="122">
        <v>44294</v>
      </c>
      <c r="CZ523" t="b">
        <f ca="1">IF(ISNA(VLOOKUP(表格11[[#This Row],[Item]],INDIRECT(VLOOKUP(表格11[[#This Row],[Object]],表格12[],2,FALSE)),1,FALSE)),FALSE,TRUE)</f>
        <v>0</v>
      </c>
    </row>
    <row r="524" spans="100:104">
      <c r="CV524" t="s">
        <v>1179</v>
      </c>
      <c r="CW524" t="s">
        <v>1180</v>
      </c>
      <c r="CX524" t="s">
        <v>1394</v>
      </c>
      <c r="CY524" s="122">
        <v>44294</v>
      </c>
      <c r="CZ524" t="b">
        <f ca="1">IF(ISNA(VLOOKUP(表格11[[#This Row],[Item]],INDIRECT(VLOOKUP(表格11[[#This Row],[Object]],表格12[],2,FALSE)),1,FALSE)),FALSE,TRUE)</f>
        <v>0</v>
      </c>
    </row>
    <row r="525" spans="100:104">
      <c r="CV525" t="s">
        <v>1179</v>
      </c>
      <c r="CW525" t="s">
        <v>1180</v>
      </c>
      <c r="CX525" t="s">
        <v>1395</v>
      </c>
      <c r="CY525" s="122">
        <v>44294</v>
      </c>
      <c r="CZ525" t="b">
        <f ca="1">IF(ISNA(VLOOKUP(表格11[[#This Row],[Item]],INDIRECT(VLOOKUP(表格11[[#This Row],[Object]],表格12[],2,FALSE)),1,FALSE)),FALSE,TRUE)</f>
        <v>0</v>
      </c>
    </row>
    <row r="526" spans="100:104">
      <c r="CV526" t="s">
        <v>1179</v>
      </c>
      <c r="CW526" t="s">
        <v>1180</v>
      </c>
      <c r="CX526" t="s">
        <v>1396</v>
      </c>
      <c r="CY526" s="122">
        <v>44294</v>
      </c>
      <c r="CZ526" t="b">
        <f ca="1">IF(ISNA(VLOOKUP(表格11[[#This Row],[Item]],INDIRECT(VLOOKUP(表格11[[#This Row],[Object]],表格12[],2,FALSE)),1,FALSE)),FALSE,TRUE)</f>
        <v>0</v>
      </c>
    </row>
    <row r="527" spans="100:104">
      <c r="CV527" t="s">
        <v>1179</v>
      </c>
      <c r="CW527" t="s">
        <v>1180</v>
      </c>
      <c r="CX527" t="s">
        <v>1397</v>
      </c>
      <c r="CY527" s="122">
        <v>44294</v>
      </c>
      <c r="CZ527" t="b">
        <f ca="1">IF(ISNA(VLOOKUP(表格11[[#This Row],[Item]],INDIRECT(VLOOKUP(表格11[[#This Row],[Object]],表格12[],2,FALSE)),1,FALSE)),FALSE,TRUE)</f>
        <v>0</v>
      </c>
    </row>
    <row r="528" spans="100:104">
      <c r="CV528" t="s">
        <v>1179</v>
      </c>
      <c r="CW528" t="s">
        <v>1180</v>
      </c>
      <c r="CX528" t="s">
        <v>1398</v>
      </c>
      <c r="CY528" s="122">
        <v>44294</v>
      </c>
      <c r="CZ528" t="b">
        <f ca="1">IF(ISNA(VLOOKUP(表格11[[#This Row],[Item]],INDIRECT(VLOOKUP(表格11[[#This Row],[Object]],表格12[],2,FALSE)),1,FALSE)),FALSE,TRUE)</f>
        <v>0</v>
      </c>
    </row>
    <row r="529" spans="100:104">
      <c r="CV529" t="s">
        <v>1179</v>
      </c>
      <c r="CW529" t="s">
        <v>1180</v>
      </c>
      <c r="CX529" t="s">
        <v>1399</v>
      </c>
      <c r="CY529" s="122">
        <v>44294</v>
      </c>
      <c r="CZ529" t="b">
        <f ca="1">IF(ISNA(VLOOKUP(表格11[[#This Row],[Item]],INDIRECT(VLOOKUP(表格11[[#This Row],[Object]],表格12[],2,FALSE)),1,FALSE)),FALSE,TRUE)</f>
        <v>0</v>
      </c>
    </row>
    <row r="530" spans="100:104">
      <c r="CV530" t="s">
        <v>1179</v>
      </c>
      <c r="CW530" t="s">
        <v>1180</v>
      </c>
      <c r="CX530" t="s">
        <v>1400</v>
      </c>
      <c r="CY530" s="122">
        <v>44294</v>
      </c>
      <c r="CZ530" t="b">
        <f ca="1">IF(ISNA(VLOOKUP(表格11[[#This Row],[Item]],INDIRECT(VLOOKUP(表格11[[#This Row],[Object]],表格12[],2,FALSE)),1,FALSE)),FALSE,TRUE)</f>
        <v>0</v>
      </c>
    </row>
    <row r="531" spans="100:104">
      <c r="CV531" t="s">
        <v>1179</v>
      </c>
      <c r="CW531" t="s">
        <v>1180</v>
      </c>
      <c r="CX531" t="s">
        <v>1401</v>
      </c>
      <c r="CY531" s="122">
        <v>44294</v>
      </c>
      <c r="CZ531" t="b">
        <f ca="1">IF(ISNA(VLOOKUP(表格11[[#This Row],[Item]],INDIRECT(VLOOKUP(表格11[[#This Row],[Object]],表格12[],2,FALSE)),1,FALSE)),FALSE,TRUE)</f>
        <v>0</v>
      </c>
    </row>
    <row r="532" spans="100:104">
      <c r="CV532" t="s">
        <v>1179</v>
      </c>
      <c r="CW532" t="s">
        <v>1180</v>
      </c>
      <c r="CX532" t="s">
        <v>1402</v>
      </c>
      <c r="CY532" s="122">
        <v>44294</v>
      </c>
      <c r="CZ532" t="b">
        <f ca="1">IF(ISNA(VLOOKUP(表格11[[#This Row],[Item]],INDIRECT(VLOOKUP(表格11[[#This Row],[Object]],表格12[],2,FALSE)),1,FALSE)),FALSE,TRUE)</f>
        <v>0</v>
      </c>
    </row>
    <row r="533" spans="100:104">
      <c r="CV533" t="s">
        <v>1179</v>
      </c>
      <c r="CW533" t="s">
        <v>1180</v>
      </c>
      <c r="CX533" t="s">
        <v>1403</v>
      </c>
      <c r="CY533" s="122">
        <v>44294</v>
      </c>
      <c r="CZ533" t="b">
        <f ca="1">IF(ISNA(VLOOKUP(表格11[[#This Row],[Item]],INDIRECT(VLOOKUP(表格11[[#This Row],[Object]],表格12[],2,FALSE)),1,FALSE)),FALSE,TRUE)</f>
        <v>0</v>
      </c>
    </row>
    <row r="534" spans="100:104">
      <c r="CV534" t="s">
        <v>1179</v>
      </c>
      <c r="CW534" t="s">
        <v>1180</v>
      </c>
      <c r="CX534" t="s">
        <v>1404</v>
      </c>
      <c r="CY534" s="122">
        <v>44294</v>
      </c>
      <c r="CZ534" t="b">
        <f ca="1">IF(ISNA(VLOOKUP(表格11[[#This Row],[Item]],INDIRECT(VLOOKUP(表格11[[#This Row],[Object]],表格12[],2,FALSE)),1,FALSE)),FALSE,TRUE)</f>
        <v>0</v>
      </c>
    </row>
    <row r="535" spans="100:104">
      <c r="CV535" t="s">
        <v>1179</v>
      </c>
      <c r="CW535" t="s">
        <v>1180</v>
      </c>
      <c r="CX535" t="s">
        <v>1405</v>
      </c>
      <c r="CY535" s="122">
        <v>44294</v>
      </c>
      <c r="CZ535" t="b">
        <f ca="1">IF(ISNA(VLOOKUP(表格11[[#This Row],[Item]],INDIRECT(VLOOKUP(表格11[[#This Row],[Object]],表格12[],2,FALSE)),1,FALSE)),FALSE,TRUE)</f>
        <v>0</v>
      </c>
    </row>
    <row r="536" spans="100:104">
      <c r="CV536" t="s">
        <v>1179</v>
      </c>
      <c r="CW536" t="s">
        <v>1180</v>
      </c>
      <c r="CX536" t="s">
        <v>1406</v>
      </c>
      <c r="CY536" s="122">
        <v>44294</v>
      </c>
      <c r="CZ536" t="b">
        <f ca="1">IF(ISNA(VLOOKUP(表格11[[#This Row],[Item]],INDIRECT(VLOOKUP(表格11[[#This Row],[Object]],表格12[],2,FALSE)),1,FALSE)),FALSE,TRUE)</f>
        <v>0</v>
      </c>
    </row>
    <row r="537" spans="100:104">
      <c r="CV537" t="s">
        <v>1179</v>
      </c>
      <c r="CW537" t="s">
        <v>1180</v>
      </c>
      <c r="CX537" t="s">
        <v>1407</v>
      </c>
      <c r="CY537" s="122">
        <v>44294</v>
      </c>
      <c r="CZ537" t="b">
        <f ca="1">IF(ISNA(VLOOKUP(表格11[[#This Row],[Item]],INDIRECT(VLOOKUP(表格11[[#This Row],[Object]],表格12[],2,FALSE)),1,FALSE)),FALSE,TRUE)</f>
        <v>0</v>
      </c>
    </row>
    <row r="538" spans="100:104">
      <c r="CV538" t="s">
        <v>1179</v>
      </c>
      <c r="CW538" t="s">
        <v>1180</v>
      </c>
      <c r="CX538" t="s">
        <v>1408</v>
      </c>
      <c r="CY538" s="122">
        <v>44294</v>
      </c>
      <c r="CZ538" t="b">
        <f ca="1">IF(ISNA(VLOOKUP(表格11[[#This Row],[Item]],INDIRECT(VLOOKUP(表格11[[#This Row],[Object]],表格12[],2,FALSE)),1,FALSE)),FALSE,TRUE)</f>
        <v>0</v>
      </c>
    </row>
    <row r="539" spans="100:104">
      <c r="CV539" t="s">
        <v>1179</v>
      </c>
      <c r="CW539" t="s">
        <v>1180</v>
      </c>
      <c r="CX539" t="s">
        <v>1409</v>
      </c>
      <c r="CY539" s="122">
        <v>44294</v>
      </c>
      <c r="CZ539" t="b">
        <f ca="1">IF(ISNA(VLOOKUP(表格11[[#This Row],[Item]],INDIRECT(VLOOKUP(表格11[[#This Row],[Object]],表格12[],2,FALSE)),1,FALSE)),FALSE,TRUE)</f>
        <v>0</v>
      </c>
    </row>
    <row r="540" spans="100:104">
      <c r="CV540" t="s">
        <v>1179</v>
      </c>
      <c r="CW540" t="s">
        <v>1180</v>
      </c>
      <c r="CX540" t="s">
        <v>1410</v>
      </c>
      <c r="CY540" s="122">
        <v>44294</v>
      </c>
      <c r="CZ540" t="b">
        <f ca="1">IF(ISNA(VLOOKUP(表格11[[#This Row],[Item]],INDIRECT(VLOOKUP(表格11[[#This Row],[Object]],表格12[],2,FALSE)),1,FALSE)),FALSE,TRUE)</f>
        <v>0</v>
      </c>
    </row>
    <row r="541" spans="100:104">
      <c r="CV541" t="s">
        <v>1179</v>
      </c>
      <c r="CW541" t="s">
        <v>1180</v>
      </c>
      <c r="CX541" t="s">
        <v>1411</v>
      </c>
      <c r="CY541" s="122">
        <v>44294</v>
      </c>
      <c r="CZ541" t="b">
        <f ca="1">IF(ISNA(VLOOKUP(表格11[[#This Row],[Item]],INDIRECT(VLOOKUP(表格11[[#This Row],[Object]],表格12[],2,FALSE)),1,FALSE)),FALSE,TRUE)</f>
        <v>0</v>
      </c>
    </row>
    <row r="542" spans="100:104">
      <c r="CV542" t="s">
        <v>1179</v>
      </c>
      <c r="CW542" t="s">
        <v>1180</v>
      </c>
      <c r="CX542" t="s">
        <v>1412</v>
      </c>
      <c r="CY542" s="122">
        <v>44294</v>
      </c>
      <c r="CZ542" t="b">
        <f ca="1">IF(ISNA(VLOOKUP(表格11[[#This Row],[Item]],INDIRECT(VLOOKUP(表格11[[#This Row],[Object]],表格12[],2,FALSE)),1,FALSE)),FALSE,TRUE)</f>
        <v>0</v>
      </c>
    </row>
    <row r="543" spans="100:104">
      <c r="CV543" t="s">
        <v>1179</v>
      </c>
      <c r="CW543" t="s">
        <v>1180</v>
      </c>
      <c r="CX543" t="s">
        <v>1413</v>
      </c>
      <c r="CY543" s="122">
        <v>44294</v>
      </c>
      <c r="CZ543" t="b">
        <f ca="1">IF(ISNA(VLOOKUP(表格11[[#This Row],[Item]],INDIRECT(VLOOKUP(表格11[[#This Row],[Object]],表格12[],2,FALSE)),1,FALSE)),FALSE,TRUE)</f>
        <v>0</v>
      </c>
    </row>
    <row r="544" spans="100:104">
      <c r="CV544" t="s">
        <v>1179</v>
      </c>
      <c r="CW544" t="s">
        <v>1180</v>
      </c>
      <c r="CX544" t="s">
        <v>1414</v>
      </c>
      <c r="CY544" s="122">
        <v>44294</v>
      </c>
      <c r="CZ544" t="b">
        <f ca="1">IF(ISNA(VLOOKUP(表格11[[#This Row],[Item]],INDIRECT(VLOOKUP(表格11[[#This Row],[Object]],表格12[],2,FALSE)),1,FALSE)),FALSE,TRUE)</f>
        <v>0</v>
      </c>
    </row>
    <row r="545" spans="100:104">
      <c r="CV545" t="s">
        <v>1179</v>
      </c>
      <c r="CW545" t="s">
        <v>1180</v>
      </c>
      <c r="CX545" t="s">
        <v>1415</v>
      </c>
      <c r="CY545" s="122">
        <v>44294</v>
      </c>
      <c r="CZ545" t="b">
        <f ca="1">IF(ISNA(VLOOKUP(表格11[[#This Row],[Item]],INDIRECT(VLOOKUP(表格11[[#This Row],[Object]],表格12[],2,FALSE)),1,FALSE)),FALSE,TRUE)</f>
        <v>0</v>
      </c>
    </row>
    <row r="546" spans="100:104">
      <c r="CV546" t="s">
        <v>1179</v>
      </c>
      <c r="CW546" t="s">
        <v>1180</v>
      </c>
      <c r="CX546" t="s">
        <v>1416</v>
      </c>
      <c r="CY546" s="122">
        <v>44294</v>
      </c>
      <c r="CZ546" t="b">
        <f ca="1">IF(ISNA(VLOOKUP(表格11[[#This Row],[Item]],INDIRECT(VLOOKUP(表格11[[#This Row],[Object]],表格12[],2,FALSE)),1,FALSE)),FALSE,TRUE)</f>
        <v>0</v>
      </c>
    </row>
    <row r="547" spans="100:104">
      <c r="CV547" t="s">
        <v>1179</v>
      </c>
      <c r="CW547" t="s">
        <v>1180</v>
      </c>
      <c r="CX547" t="s">
        <v>1417</v>
      </c>
      <c r="CY547" s="122">
        <v>44294</v>
      </c>
      <c r="CZ547" t="b">
        <f ca="1">IF(ISNA(VLOOKUP(表格11[[#This Row],[Item]],INDIRECT(VLOOKUP(表格11[[#This Row],[Object]],表格12[],2,FALSE)),1,FALSE)),FALSE,TRUE)</f>
        <v>0</v>
      </c>
    </row>
    <row r="548" spans="100:104">
      <c r="CV548" t="s">
        <v>1179</v>
      </c>
      <c r="CW548" t="s">
        <v>1180</v>
      </c>
      <c r="CX548" t="s">
        <v>1418</v>
      </c>
      <c r="CY548" s="122">
        <v>44294</v>
      </c>
      <c r="CZ548" t="b">
        <f ca="1">IF(ISNA(VLOOKUP(表格11[[#This Row],[Item]],INDIRECT(VLOOKUP(表格11[[#This Row],[Object]],表格12[],2,FALSE)),1,FALSE)),FALSE,TRUE)</f>
        <v>0</v>
      </c>
    </row>
    <row r="549" spans="100:104">
      <c r="CV549" t="s">
        <v>1179</v>
      </c>
      <c r="CW549" t="s">
        <v>1180</v>
      </c>
      <c r="CX549" t="s">
        <v>1419</v>
      </c>
      <c r="CY549" s="122">
        <v>44294</v>
      </c>
      <c r="CZ549" t="b">
        <f ca="1">IF(ISNA(VLOOKUP(表格11[[#This Row],[Item]],INDIRECT(VLOOKUP(表格11[[#This Row],[Object]],表格12[],2,FALSE)),1,FALSE)),FALSE,TRUE)</f>
        <v>0</v>
      </c>
    </row>
    <row r="550" spans="100:104">
      <c r="CV550" t="s">
        <v>1179</v>
      </c>
      <c r="CW550" t="s">
        <v>1180</v>
      </c>
      <c r="CX550" t="s">
        <v>1420</v>
      </c>
      <c r="CY550" s="122">
        <v>44294</v>
      </c>
      <c r="CZ550" t="b">
        <f ca="1">IF(ISNA(VLOOKUP(表格11[[#This Row],[Item]],INDIRECT(VLOOKUP(表格11[[#This Row],[Object]],表格12[],2,FALSE)),1,FALSE)),FALSE,TRUE)</f>
        <v>0</v>
      </c>
    </row>
    <row r="551" spans="100:104">
      <c r="CV551" t="s">
        <v>1179</v>
      </c>
      <c r="CW551" t="s">
        <v>1180</v>
      </c>
      <c r="CX551" t="s">
        <v>1421</v>
      </c>
      <c r="CY551" s="122">
        <v>44294</v>
      </c>
      <c r="CZ551" t="b">
        <f ca="1">IF(ISNA(VLOOKUP(表格11[[#This Row],[Item]],INDIRECT(VLOOKUP(表格11[[#This Row],[Object]],表格12[],2,FALSE)),1,FALSE)),FALSE,TRUE)</f>
        <v>0</v>
      </c>
    </row>
    <row r="552" spans="100:104">
      <c r="CV552" t="s">
        <v>1179</v>
      </c>
      <c r="CW552" t="s">
        <v>1180</v>
      </c>
      <c r="CX552" t="s">
        <v>1422</v>
      </c>
      <c r="CY552" s="122">
        <v>44294</v>
      </c>
      <c r="CZ552" t="b">
        <f ca="1">IF(ISNA(VLOOKUP(表格11[[#This Row],[Item]],INDIRECT(VLOOKUP(表格11[[#This Row],[Object]],表格12[],2,FALSE)),1,FALSE)),FALSE,TRUE)</f>
        <v>0</v>
      </c>
    </row>
    <row r="553" spans="100:104">
      <c r="CV553" t="s">
        <v>1179</v>
      </c>
      <c r="CW553" t="s">
        <v>1180</v>
      </c>
      <c r="CX553" t="s">
        <v>1423</v>
      </c>
      <c r="CY553" s="122">
        <v>44294</v>
      </c>
      <c r="CZ553" t="b">
        <f ca="1">IF(ISNA(VLOOKUP(表格11[[#This Row],[Item]],INDIRECT(VLOOKUP(表格11[[#This Row],[Object]],表格12[],2,FALSE)),1,FALSE)),FALSE,TRUE)</f>
        <v>0</v>
      </c>
    </row>
    <row r="554" spans="100:104">
      <c r="CV554" t="s">
        <v>1179</v>
      </c>
      <c r="CW554" t="s">
        <v>1180</v>
      </c>
      <c r="CX554" t="s">
        <v>1424</v>
      </c>
      <c r="CY554" s="122">
        <v>44294</v>
      </c>
      <c r="CZ554" t="b">
        <f ca="1">IF(ISNA(VLOOKUP(表格11[[#This Row],[Item]],INDIRECT(VLOOKUP(表格11[[#This Row],[Object]],表格12[],2,FALSE)),1,FALSE)),FALSE,TRUE)</f>
        <v>0</v>
      </c>
    </row>
    <row r="555" spans="100:104">
      <c r="CV555" t="s">
        <v>1179</v>
      </c>
      <c r="CW555" t="s">
        <v>1180</v>
      </c>
      <c r="CX555" t="s">
        <v>1425</v>
      </c>
      <c r="CY555" s="122">
        <v>44294</v>
      </c>
      <c r="CZ555" t="b">
        <f ca="1">IF(ISNA(VLOOKUP(表格11[[#This Row],[Item]],INDIRECT(VLOOKUP(表格11[[#This Row],[Object]],表格12[],2,FALSE)),1,FALSE)),FALSE,TRUE)</f>
        <v>0</v>
      </c>
    </row>
    <row r="556" spans="100:104">
      <c r="CV556" t="s">
        <v>1179</v>
      </c>
      <c r="CW556" t="s">
        <v>1180</v>
      </c>
      <c r="CX556" t="s">
        <v>1426</v>
      </c>
      <c r="CY556" s="122">
        <v>44294</v>
      </c>
      <c r="CZ556" t="b">
        <f ca="1">IF(ISNA(VLOOKUP(表格11[[#This Row],[Item]],INDIRECT(VLOOKUP(表格11[[#This Row],[Object]],表格12[],2,FALSE)),1,FALSE)),FALSE,TRUE)</f>
        <v>0</v>
      </c>
    </row>
    <row r="557" spans="100:104">
      <c r="CV557" t="s">
        <v>1179</v>
      </c>
      <c r="CW557" t="s">
        <v>1180</v>
      </c>
      <c r="CX557" t="s">
        <v>1427</v>
      </c>
      <c r="CY557" s="122">
        <v>44294</v>
      </c>
      <c r="CZ557" t="b">
        <f ca="1">IF(ISNA(VLOOKUP(表格11[[#This Row],[Item]],INDIRECT(VLOOKUP(表格11[[#This Row],[Object]],表格12[],2,FALSE)),1,FALSE)),FALSE,TRUE)</f>
        <v>0</v>
      </c>
    </row>
    <row r="558" spans="100:104">
      <c r="CV558" t="s">
        <v>1179</v>
      </c>
      <c r="CW558" t="s">
        <v>1180</v>
      </c>
      <c r="CX558" t="s">
        <v>1428</v>
      </c>
      <c r="CY558" s="122">
        <v>44294</v>
      </c>
      <c r="CZ558" t="b">
        <f ca="1">IF(ISNA(VLOOKUP(表格11[[#This Row],[Item]],INDIRECT(VLOOKUP(表格11[[#This Row],[Object]],表格12[],2,FALSE)),1,FALSE)),FALSE,TRUE)</f>
        <v>0</v>
      </c>
    </row>
    <row r="559" spans="100:104">
      <c r="CV559" t="s">
        <v>1179</v>
      </c>
      <c r="CW559" t="s">
        <v>1180</v>
      </c>
      <c r="CX559" t="s">
        <v>1429</v>
      </c>
      <c r="CY559" s="122">
        <v>44294</v>
      </c>
      <c r="CZ559" t="b">
        <f ca="1">IF(ISNA(VLOOKUP(表格11[[#This Row],[Item]],INDIRECT(VLOOKUP(表格11[[#This Row],[Object]],表格12[],2,FALSE)),1,FALSE)),FALSE,TRUE)</f>
        <v>0</v>
      </c>
    </row>
    <row r="560" spans="100:104">
      <c r="CV560" t="s">
        <v>1179</v>
      </c>
      <c r="CW560" t="s">
        <v>1180</v>
      </c>
      <c r="CX560" t="s">
        <v>1430</v>
      </c>
      <c r="CY560" s="122">
        <v>44294</v>
      </c>
      <c r="CZ560" t="b">
        <f ca="1">IF(ISNA(VLOOKUP(表格11[[#This Row],[Item]],INDIRECT(VLOOKUP(表格11[[#This Row],[Object]],表格12[],2,FALSE)),1,FALSE)),FALSE,TRUE)</f>
        <v>0</v>
      </c>
    </row>
    <row r="561" spans="100:104">
      <c r="CV561" t="s">
        <v>1179</v>
      </c>
      <c r="CW561" t="s">
        <v>1180</v>
      </c>
      <c r="CX561" t="s">
        <v>959</v>
      </c>
      <c r="CY561" s="122">
        <v>44294</v>
      </c>
      <c r="CZ561" t="b">
        <f ca="1">IF(ISNA(VLOOKUP(表格11[[#This Row],[Item]],INDIRECT(VLOOKUP(表格11[[#This Row],[Object]],表格12[],2,FALSE)),1,FALSE)),FALSE,TRUE)</f>
        <v>0</v>
      </c>
    </row>
    <row r="562" spans="100:104">
      <c r="CV562" t="s">
        <v>1179</v>
      </c>
      <c r="CW562" t="s">
        <v>1180</v>
      </c>
      <c r="CX562" t="s">
        <v>1431</v>
      </c>
      <c r="CY562" s="122">
        <v>44294</v>
      </c>
      <c r="CZ562" t="b">
        <f ca="1">IF(ISNA(VLOOKUP(表格11[[#This Row],[Item]],INDIRECT(VLOOKUP(表格11[[#This Row],[Object]],表格12[],2,FALSE)),1,FALSE)),FALSE,TRUE)</f>
        <v>0</v>
      </c>
    </row>
    <row r="563" spans="100:104">
      <c r="CV563" t="s">
        <v>1179</v>
      </c>
      <c r="CW563" t="s">
        <v>1180</v>
      </c>
      <c r="CX563" t="s">
        <v>1432</v>
      </c>
      <c r="CY563" s="122">
        <v>44294</v>
      </c>
      <c r="CZ563" t="b">
        <f ca="1">IF(ISNA(VLOOKUP(表格11[[#This Row],[Item]],INDIRECT(VLOOKUP(表格11[[#This Row],[Object]],表格12[],2,FALSE)),1,FALSE)),FALSE,TRUE)</f>
        <v>0</v>
      </c>
    </row>
    <row r="564" spans="100:104">
      <c r="CV564" t="s">
        <v>1179</v>
      </c>
      <c r="CW564" t="s">
        <v>1180</v>
      </c>
      <c r="CX564" t="s">
        <v>1433</v>
      </c>
      <c r="CY564" s="122">
        <v>44294</v>
      </c>
      <c r="CZ564" t="b">
        <f ca="1">IF(ISNA(VLOOKUP(表格11[[#This Row],[Item]],INDIRECT(VLOOKUP(表格11[[#This Row],[Object]],表格12[],2,FALSE)),1,FALSE)),FALSE,TRUE)</f>
        <v>0</v>
      </c>
    </row>
    <row r="565" spans="100:104">
      <c r="CV565" t="s">
        <v>1179</v>
      </c>
      <c r="CW565" t="s">
        <v>1180</v>
      </c>
      <c r="CX565" t="s">
        <v>1434</v>
      </c>
      <c r="CY565" s="122">
        <v>44294</v>
      </c>
      <c r="CZ565" t="b">
        <f ca="1">IF(ISNA(VLOOKUP(表格11[[#This Row],[Item]],INDIRECT(VLOOKUP(表格11[[#This Row],[Object]],表格12[],2,FALSE)),1,FALSE)),FALSE,TRUE)</f>
        <v>0</v>
      </c>
    </row>
    <row r="566" spans="100:104">
      <c r="CV566" t="s">
        <v>1179</v>
      </c>
      <c r="CW566" t="s">
        <v>1180</v>
      </c>
      <c r="CX566" t="s">
        <v>1435</v>
      </c>
      <c r="CY566" s="122">
        <v>44294</v>
      </c>
      <c r="CZ566" t="b">
        <f ca="1">IF(ISNA(VLOOKUP(表格11[[#This Row],[Item]],INDIRECT(VLOOKUP(表格11[[#This Row],[Object]],表格12[],2,FALSE)),1,FALSE)),FALSE,TRUE)</f>
        <v>0</v>
      </c>
    </row>
    <row r="567" spans="100:104">
      <c r="CV567" t="s">
        <v>1179</v>
      </c>
      <c r="CW567" t="s">
        <v>1180</v>
      </c>
      <c r="CX567" t="s">
        <v>1436</v>
      </c>
      <c r="CY567" s="122">
        <v>44294</v>
      </c>
      <c r="CZ567" t="b">
        <f ca="1">IF(ISNA(VLOOKUP(表格11[[#This Row],[Item]],INDIRECT(VLOOKUP(表格11[[#This Row],[Object]],表格12[],2,FALSE)),1,FALSE)),FALSE,TRUE)</f>
        <v>0</v>
      </c>
    </row>
    <row r="568" spans="100:104">
      <c r="CV568" t="s">
        <v>1179</v>
      </c>
      <c r="CW568" t="s">
        <v>1180</v>
      </c>
      <c r="CX568" t="s">
        <v>1437</v>
      </c>
      <c r="CY568" s="122">
        <v>44294</v>
      </c>
      <c r="CZ568" t="b">
        <f ca="1">IF(ISNA(VLOOKUP(表格11[[#This Row],[Item]],INDIRECT(VLOOKUP(表格11[[#This Row],[Object]],表格12[],2,FALSE)),1,FALSE)),FALSE,TRUE)</f>
        <v>0</v>
      </c>
    </row>
    <row r="569" spans="100:104">
      <c r="CV569" t="s">
        <v>1179</v>
      </c>
      <c r="CW569" t="s">
        <v>1180</v>
      </c>
      <c r="CX569" t="s">
        <v>1438</v>
      </c>
      <c r="CY569" s="122">
        <v>44294</v>
      </c>
      <c r="CZ569" t="b">
        <f ca="1">IF(ISNA(VLOOKUP(表格11[[#This Row],[Item]],INDIRECT(VLOOKUP(表格11[[#This Row],[Object]],表格12[],2,FALSE)),1,FALSE)),FALSE,TRUE)</f>
        <v>0</v>
      </c>
    </row>
    <row r="570" spans="100:104">
      <c r="CV570" t="s">
        <v>1179</v>
      </c>
      <c r="CW570" t="s">
        <v>1180</v>
      </c>
      <c r="CX570" t="s">
        <v>1439</v>
      </c>
      <c r="CY570" s="122">
        <v>44294</v>
      </c>
      <c r="CZ570" t="b">
        <f ca="1">IF(ISNA(VLOOKUP(表格11[[#This Row],[Item]],INDIRECT(VLOOKUP(表格11[[#This Row],[Object]],表格12[],2,FALSE)),1,FALSE)),FALSE,TRUE)</f>
        <v>0</v>
      </c>
    </row>
    <row r="571" spans="100:104">
      <c r="CV571" t="s">
        <v>1179</v>
      </c>
      <c r="CW571" t="s">
        <v>1180</v>
      </c>
      <c r="CX571" t="s">
        <v>1440</v>
      </c>
      <c r="CY571" s="122">
        <v>44294</v>
      </c>
      <c r="CZ571" t="b">
        <f ca="1">IF(ISNA(VLOOKUP(表格11[[#This Row],[Item]],INDIRECT(VLOOKUP(表格11[[#This Row],[Object]],表格12[],2,FALSE)),1,FALSE)),FALSE,TRUE)</f>
        <v>0</v>
      </c>
    </row>
    <row r="572" spans="100:104">
      <c r="CV572" t="s">
        <v>1179</v>
      </c>
      <c r="CW572" t="s">
        <v>1180</v>
      </c>
      <c r="CX572" t="s">
        <v>1441</v>
      </c>
      <c r="CY572" s="122">
        <v>44294</v>
      </c>
      <c r="CZ572" t="b">
        <f ca="1">IF(ISNA(VLOOKUP(表格11[[#This Row],[Item]],INDIRECT(VLOOKUP(表格11[[#This Row],[Object]],表格12[],2,FALSE)),1,FALSE)),FALSE,TRUE)</f>
        <v>0</v>
      </c>
    </row>
    <row r="573" spans="100:104">
      <c r="CV573" t="s">
        <v>1179</v>
      </c>
      <c r="CW573" t="s">
        <v>1180</v>
      </c>
      <c r="CX573" t="s">
        <v>1442</v>
      </c>
      <c r="CY573" s="122">
        <v>44294</v>
      </c>
      <c r="CZ573" t="b">
        <f ca="1">IF(ISNA(VLOOKUP(表格11[[#This Row],[Item]],INDIRECT(VLOOKUP(表格11[[#This Row],[Object]],表格12[],2,FALSE)),1,FALSE)),FALSE,TRUE)</f>
        <v>0</v>
      </c>
    </row>
    <row r="574" spans="100:104">
      <c r="CV574" t="s">
        <v>1179</v>
      </c>
      <c r="CW574" t="s">
        <v>1180</v>
      </c>
      <c r="CX574" t="s">
        <v>1443</v>
      </c>
      <c r="CY574" s="122">
        <v>44294</v>
      </c>
      <c r="CZ574" t="b">
        <f ca="1">IF(ISNA(VLOOKUP(表格11[[#This Row],[Item]],INDIRECT(VLOOKUP(表格11[[#This Row],[Object]],表格12[],2,FALSE)),1,FALSE)),FALSE,TRUE)</f>
        <v>0</v>
      </c>
    </row>
    <row r="575" spans="100:104">
      <c r="CV575" t="s">
        <v>1179</v>
      </c>
      <c r="CW575" t="s">
        <v>1180</v>
      </c>
      <c r="CX575" t="s">
        <v>1444</v>
      </c>
      <c r="CY575" s="122">
        <v>44294</v>
      </c>
      <c r="CZ575" t="b">
        <f ca="1">IF(ISNA(VLOOKUP(表格11[[#This Row],[Item]],INDIRECT(VLOOKUP(表格11[[#This Row],[Object]],表格12[],2,FALSE)),1,FALSE)),FALSE,TRUE)</f>
        <v>0</v>
      </c>
    </row>
    <row r="576" spans="100:104">
      <c r="CV576" t="s">
        <v>1179</v>
      </c>
      <c r="CW576" t="s">
        <v>1180</v>
      </c>
      <c r="CX576" t="s">
        <v>1445</v>
      </c>
      <c r="CY576" s="122">
        <v>44294</v>
      </c>
      <c r="CZ576" t="b">
        <f ca="1">IF(ISNA(VLOOKUP(表格11[[#This Row],[Item]],INDIRECT(VLOOKUP(表格11[[#This Row],[Object]],表格12[],2,FALSE)),1,FALSE)),FALSE,TRUE)</f>
        <v>0</v>
      </c>
    </row>
    <row r="577" spans="100:104">
      <c r="CV577" t="s">
        <v>1179</v>
      </c>
      <c r="CW577" t="s">
        <v>1180</v>
      </c>
      <c r="CX577" t="s">
        <v>1446</v>
      </c>
      <c r="CY577" s="122">
        <v>44294</v>
      </c>
      <c r="CZ577" t="b">
        <f ca="1">IF(ISNA(VLOOKUP(表格11[[#This Row],[Item]],INDIRECT(VLOOKUP(表格11[[#This Row],[Object]],表格12[],2,FALSE)),1,FALSE)),FALSE,TRUE)</f>
        <v>0</v>
      </c>
    </row>
    <row r="578" spans="100:104">
      <c r="CV578" t="s">
        <v>1179</v>
      </c>
      <c r="CW578" t="s">
        <v>1180</v>
      </c>
      <c r="CX578" t="s">
        <v>1447</v>
      </c>
      <c r="CY578" s="122">
        <v>44294</v>
      </c>
      <c r="CZ578" t="b">
        <f ca="1">IF(ISNA(VLOOKUP(表格11[[#This Row],[Item]],INDIRECT(VLOOKUP(表格11[[#This Row],[Object]],表格12[],2,FALSE)),1,FALSE)),FALSE,TRUE)</f>
        <v>0</v>
      </c>
    </row>
    <row r="579" spans="100:104">
      <c r="CV579" t="s">
        <v>1179</v>
      </c>
      <c r="CW579" t="s">
        <v>1180</v>
      </c>
      <c r="CX579" t="s">
        <v>1448</v>
      </c>
      <c r="CY579" s="122">
        <v>44294</v>
      </c>
      <c r="CZ579" t="b">
        <f ca="1">IF(ISNA(VLOOKUP(表格11[[#This Row],[Item]],INDIRECT(VLOOKUP(表格11[[#This Row],[Object]],表格12[],2,FALSE)),1,FALSE)),FALSE,TRUE)</f>
        <v>0</v>
      </c>
    </row>
    <row r="580" spans="100:104">
      <c r="CV580" t="s">
        <v>1179</v>
      </c>
      <c r="CW580" t="s">
        <v>1180</v>
      </c>
      <c r="CX580" t="s">
        <v>1449</v>
      </c>
      <c r="CY580" s="122">
        <v>44294</v>
      </c>
      <c r="CZ580" t="b">
        <f ca="1">IF(ISNA(VLOOKUP(表格11[[#This Row],[Item]],INDIRECT(VLOOKUP(表格11[[#This Row],[Object]],表格12[],2,FALSE)),1,FALSE)),FALSE,TRUE)</f>
        <v>0</v>
      </c>
    </row>
    <row r="581" spans="100:104">
      <c r="CV581" t="s">
        <v>1179</v>
      </c>
      <c r="CW581" t="s">
        <v>1180</v>
      </c>
      <c r="CX581" t="s">
        <v>1450</v>
      </c>
      <c r="CY581" s="122">
        <v>44294</v>
      </c>
      <c r="CZ581" t="b">
        <f ca="1">IF(ISNA(VLOOKUP(表格11[[#This Row],[Item]],INDIRECT(VLOOKUP(表格11[[#This Row],[Object]],表格12[],2,FALSE)),1,FALSE)),FALSE,TRUE)</f>
        <v>0</v>
      </c>
    </row>
    <row r="582" spans="100:104">
      <c r="CV582" t="s">
        <v>1179</v>
      </c>
      <c r="CW582" t="s">
        <v>1180</v>
      </c>
      <c r="CX582" t="s">
        <v>1451</v>
      </c>
      <c r="CY582" s="122">
        <v>44294</v>
      </c>
      <c r="CZ582" t="b">
        <f ca="1">IF(ISNA(VLOOKUP(表格11[[#This Row],[Item]],INDIRECT(VLOOKUP(表格11[[#This Row],[Object]],表格12[],2,FALSE)),1,FALSE)),FALSE,TRUE)</f>
        <v>0</v>
      </c>
    </row>
    <row r="583" spans="100:104">
      <c r="CV583" t="s">
        <v>1179</v>
      </c>
      <c r="CW583" t="s">
        <v>1180</v>
      </c>
      <c r="CX583" t="s">
        <v>1452</v>
      </c>
      <c r="CY583" s="122">
        <v>44294</v>
      </c>
      <c r="CZ583" t="b">
        <f ca="1">IF(ISNA(VLOOKUP(表格11[[#This Row],[Item]],INDIRECT(VLOOKUP(表格11[[#This Row],[Object]],表格12[],2,FALSE)),1,FALSE)),FALSE,TRUE)</f>
        <v>0</v>
      </c>
    </row>
    <row r="584" spans="100:104">
      <c r="CV584" t="s">
        <v>1179</v>
      </c>
      <c r="CW584" t="s">
        <v>1180</v>
      </c>
      <c r="CX584" t="s">
        <v>1453</v>
      </c>
      <c r="CY584" s="122">
        <v>44294</v>
      </c>
      <c r="CZ584" t="b">
        <f ca="1">IF(ISNA(VLOOKUP(表格11[[#This Row],[Item]],INDIRECT(VLOOKUP(表格11[[#This Row],[Object]],表格12[],2,FALSE)),1,FALSE)),FALSE,TRUE)</f>
        <v>0</v>
      </c>
    </row>
    <row r="585" spans="100:104">
      <c r="CV585" t="s">
        <v>1179</v>
      </c>
      <c r="CW585" t="s">
        <v>1180</v>
      </c>
      <c r="CX585" t="s">
        <v>1454</v>
      </c>
      <c r="CY585" s="122">
        <v>44294</v>
      </c>
      <c r="CZ585" t="b">
        <f ca="1">IF(ISNA(VLOOKUP(表格11[[#This Row],[Item]],INDIRECT(VLOOKUP(表格11[[#This Row],[Object]],表格12[],2,FALSE)),1,FALSE)),FALSE,TRUE)</f>
        <v>0</v>
      </c>
    </row>
    <row r="586" spans="100:104">
      <c r="CV586" t="s">
        <v>1179</v>
      </c>
      <c r="CW586" t="s">
        <v>1180</v>
      </c>
      <c r="CX586" t="s">
        <v>1455</v>
      </c>
      <c r="CY586" s="122">
        <v>44294</v>
      </c>
      <c r="CZ586" t="b">
        <f ca="1">IF(ISNA(VLOOKUP(表格11[[#This Row],[Item]],INDIRECT(VLOOKUP(表格11[[#This Row],[Object]],表格12[],2,FALSE)),1,FALSE)),FALSE,TRUE)</f>
        <v>0</v>
      </c>
    </row>
    <row r="587" spans="100:104">
      <c r="CV587" t="s">
        <v>1179</v>
      </c>
      <c r="CW587" t="s">
        <v>1180</v>
      </c>
      <c r="CX587" t="s">
        <v>1456</v>
      </c>
      <c r="CY587" s="122">
        <v>44294</v>
      </c>
      <c r="CZ587" t="b">
        <f ca="1">IF(ISNA(VLOOKUP(表格11[[#This Row],[Item]],INDIRECT(VLOOKUP(表格11[[#This Row],[Object]],表格12[],2,FALSE)),1,FALSE)),FALSE,TRUE)</f>
        <v>0</v>
      </c>
    </row>
    <row r="588" spans="100:104">
      <c r="CV588" t="s">
        <v>1179</v>
      </c>
      <c r="CW588" t="s">
        <v>1180</v>
      </c>
      <c r="CX588" t="s">
        <v>1457</v>
      </c>
      <c r="CY588" s="122">
        <v>44294</v>
      </c>
      <c r="CZ588" t="b">
        <f ca="1">IF(ISNA(VLOOKUP(表格11[[#This Row],[Item]],INDIRECT(VLOOKUP(表格11[[#This Row],[Object]],表格12[],2,FALSE)),1,FALSE)),FALSE,TRUE)</f>
        <v>0</v>
      </c>
    </row>
    <row r="589" spans="100:104">
      <c r="CV589" t="s">
        <v>1179</v>
      </c>
      <c r="CW589" t="s">
        <v>1180</v>
      </c>
      <c r="CX589" t="s">
        <v>1458</v>
      </c>
      <c r="CY589" s="122">
        <v>44294</v>
      </c>
      <c r="CZ589" t="b">
        <f ca="1">IF(ISNA(VLOOKUP(表格11[[#This Row],[Item]],INDIRECT(VLOOKUP(表格11[[#This Row],[Object]],表格12[],2,FALSE)),1,FALSE)),FALSE,TRUE)</f>
        <v>0</v>
      </c>
    </row>
    <row r="590" spans="100:104">
      <c r="CV590" t="s">
        <v>1179</v>
      </c>
      <c r="CW590" t="s">
        <v>1180</v>
      </c>
      <c r="CX590" t="s">
        <v>1459</v>
      </c>
      <c r="CY590" s="122">
        <v>44294</v>
      </c>
      <c r="CZ590" t="b">
        <f ca="1">IF(ISNA(VLOOKUP(表格11[[#This Row],[Item]],INDIRECT(VLOOKUP(表格11[[#This Row],[Object]],表格12[],2,FALSE)),1,FALSE)),FALSE,TRUE)</f>
        <v>0</v>
      </c>
    </row>
    <row r="591" spans="100:104">
      <c r="CV591" t="s">
        <v>1179</v>
      </c>
      <c r="CW591" t="s">
        <v>1180</v>
      </c>
      <c r="CX591" t="s">
        <v>1460</v>
      </c>
      <c r="CY591" s="122">
        <v>44294</v>
      </c>
      <c r="CZ591" t="b">
        <f ca="1">IF(ISNA(VLOOKUP(表格11[[#This Row],[Item]],INDIRECT(VLOOKUP(表格11[[#This Row],[Object]],表格12[],2,FALSE)),1,FALSE)),FALSE,TRUE)</f>
        <v>0</v>
      </c>
    </row>
    <row r="592" spans="100:104">
      <c r="CV592" t="s">
        <v>1179</v>
      </c>
      <c r="CW592" t="s">
        <v>1180</v>
      </c>
      <c r="CX592" t="s">
        <v>1461</v>
      </c>
      <c r="CY592" s="122">
        <v>44294</v>
      </c>
      <c r="CZ592" t="b">
        <f ca="1">IF(ISNA(VLOOKUP(表格11[[#This Row],[Item]],INDIRECT(VLOOKUP(表格11[[#This Row],[Object]],表格12[],2,FALSE)),1,FALSE)),FALSE,TRUE)</f>
        <v>0</v>
      </c>
    </row>
    <row r="593" spans="100:104">
      <c r="CV593" t="s">
        <v>1179</v>
      </c>
      <c r="CW593" t="s">
        <v>1180</v>
      </c>
      <c r="CX593" t="s">
        <v>1462</v>
      </c>
      <c r="CY593" s="122">
        <v>44294</v>
      </c>
      <c r="CZ593" t="b">
        <f ca="1">IF(ISNA(VLOOKUP(表格11[[#This Row],[Item]],INDIRECT(VLOOKUP(表格11[[#This Row],[Object]],表格12[],2,FALSE)),1,FALSE)),FALSE,TRUE)</f>
        <v>0</v>
      </c>
    </row>
    <row r="594" spans="100:104">
      <c r="CV594" t="s">
        <v>1179</v>
      </c>
      <c r="CW594" t="s">
        <v>1180</v>
      </c>
      <c r="CX594" t="s">
        <v>1463</v>
      </c>
      <c r="CY594" s="122">
        <v>44294</v>
      </c>
      <c r="CZ594" t="b">
        <f ca="1">IF(ISNA(VLOOKUP(表格11[[#This Row],[Item]],INDIRECT(VLOOKUP(表格11[[#This Row],[Object]],表格12[],2,FALSE)),1,FALSE)),FALSE,TRUE)</f>
        <v>0</v>
      </c>
    </row>
    <row r="595" spans="100:104">
      <c r="CV595" t="s">
        <v>1179</v>
      </c>
      <c r="CW595" t="s">
        <v>1180</v>
      </c>
      <c r="CX595" t="s">
        <v>1464</v>
      </c>
      <c r="CY595" s="122">
        <v>44294</v>
      </c>
      <c r="CZ595" t="b">
        <f ca="1">IF(ISNA(VLOOKUP(表格11[[#This Row],[Item]],INDIRECT(VLOOKUP(表格11[[#This Row],[Object]],表格12[],2,FALSE)),1,FALSE)),FALSE,TRUE)</f>
        <v>0</v>
      </c>
    </row>
    <row r="596" spans="100:104">
      <c r="CV596" t="s">
        <v>1179</v>
      </c>
      <c r="CW596" t="s">
        <v>1180</v>
      </c>
      <c r="CX596" t="s">
        <v>1465</v>
      </c>
      <c r="CY596" s="122">
        <v>44294</v>
      </c>
      <c r="CZ596" t="b">
        <f ca="1">IF(ISNA(VLOOKUP(表格11[[#This Row],[Item]],INDIRECT(VLOOKUP(表格11[[#This Row],[Object]],表格12[],2,FALSE)),1,FALSE)),FALSE,TRUE)</f>
        <v>0</v>
      </c>
    </row>
    <row r="597" spans="100:104">
      <c r="CV597" t="s">
        <v>1179</v>
      </c>
      <c r="CW597" t="s">
        <v>1180</v>
      </c>
      <c r="CX597" t="s">
        <v>1466</v>
      </c>
      <c r="CY597" s="122">
        <v>44294</v>
      </c>
      <c r="CZ597" t="b">
        <f ca="1">IF(ISNA(VLOOKUP(表格11[[#This Row],[Item]],INDIRECT(VLOOKUP(表格11[[#This Row],[Object]],表格12[],2,FALSE)),1,FALSE)),FALSE,TRUE)</f>
        <v>0</v>
      </c>
    </row>
    <row r="598" spans="100:104">
      <c r="CV598" t="s">
        <v>1179</v>
      </c>
      <c r="CW598" t="s">
        <v>1180</v>
      </c>
      <c r="CX598" t="s">
        <v>1467</v>
      </c>
      <c r="CY598" s="122">
        <v>44294</v>
      </c>
      <c r="CZ598" t="b">
        <f ca="1">IF(ISNA(VLOOKUP(表格11[[#This Row],[Item]],INDIRECT(VLOOKUP(表格11[[#This Row],[Object]],表格12[],2,FALSE)),1,FALSE)),FALSE,TRUE)</f>
        <v>0</v>
      </c>
    </row>
    <row r="599" spans="100:104">
      <c r="CV599" t="s">
        <v>1179</v>
      </c>
      <c r="CW599" t="s">
        <v>1180</v>
      </c>
      <c r="CX599" t="s">
        <v>1468</v>
      </c>
      <c r="CY599" s="122">
        <v>44294</v>
      </c>
      <c r="CZ599" t="b">
        <f ca="1">IF(ISNA(VLOOKUP(表格11[[#This Row],[Item]],INDIRECT(VLOOKUP(表格11[[#This Row],[Object]],表格12[],2,FALSE)),1,FALSE)),FALSE,TRUE)</f>
        <v>0</v>
      </c>
    </row>
    <row r="600" spans="100:104">
      <c r="CV600" t="s">
        <v>1179</v>
      </c>
      <c r="CW600" t="s">
        <v>1180</v>
      </c>
      <c r="CX600" t="s">
        <v>1469</v>
      </c>
      <c r="CY600" s="122">
        <v>44294</v>
      </c>
      <c r="CZ600" t="b">
        <f ca="1">IF(ISNA(VLOOKUP(表格11[[#This Row],[Item]],INDIRECT(VLOOKUP(表格11[[#This Row],[Object]],表格12[],2,FALSE)),1,FALSE)),FALSE,TRUE)</f>
        <v>0</v>
      </c>
    </row>
    <row r="601" spans="100:104">
      <c r="CV601" t="s">
        <v>1179</v>
      </c>
      <c r="CW601" t="s">
        <v>1180</v>
      </c>
      <c r="CX601" t="s">
        <v>1470</v>
      </c>
      <c r="CY601" s="122">
        <v>44294</v>
      </c>
      <c r="CZ601" t="b">
        <f ca="1">IF(ISNA(VLOOKUP(表格11[[#This Row],[Item]],INDIRECT(VLOOKUP(表格11[[#This Row],[Object]],表格12[],2,FALSE)),1,FALSE)),FALSE,TRUE)</f>
        <v>0</v>
      </c>
    </row>
    <row r="602" spans="100:104">
      <c r="CV602" t="s">
        <v>1179</v>
      </c>
      <c r="CW602" t="s">
        <v>1180</v>
      </c>
      <c r="CX602" t="s">
        <v>1471</v>
      </c>
      <c r="CY602" s="122">
        <v>44294</v>
      </c>
      <c r="CZ602" t="b">
        <f ca="1">IF(ISNA(VLOOKUP(表格11[[#This Row],[Item]],INDIRECT(VLOOKUP(表格11[[#This Row],[Object]],表格12[],2,FALSE)),1,FALSE)),FALSE,TRUE)</f>
        <v>0</v>
      </c>
    </row>
    <row r="603" spans="100:104">
      <c r="CV603" t="s">
        <v>1179</v>
      </c>
      <c r="CW603" t="s">
        <v>1180</v>
      </c>
      <c r="CX603" t="s">
        <v>1472</v>
      </c>
      <c r="CY603" s="122">
        <v>44294</v>
      </c>
      <c r="CZ603" t="b">
        <f ca="1">IF(ISNA(VLOOKUP(表格11[[#This Row],[Item]],INDIRECT(VLOOKUP(表格11[[#This Row],[Object]],表格12[],2,FALSE)),1,FALSE)),FALSE,TRUE)</f>
        <v>0</v>
      </c>
    </row>
    <row r="604" spans="100:104">
      <c r="CV604" t="s">
        <v>1179</v>
      </c>
      <c r="CW604" t="s">
        <v>1180</v>
      </c>
      <c r="CX604" t="s">
        <v>1473</v>
      </c>
      <c r="CY604" s="122">
        <v>44294</v>
      </c>
      <c r="CZ604" t="b">
        <f ca="1">IF(ISNA(VLOOKUP(表格11[[#This Row],[Item]],INDIRECT(VLOOKUP(表格11[[#This Row],[Object]],表格12[],2,FALSE)),1,FALSE)),FALSE,TRUE)</f>
        <v>0</v>
      </c>
    </row>
    <row r="605" spans="100:104">
      <c r="CV605" t="s">
        <v>1179</v>
      </c>
      <c r="CW605" t="s">
        <v>1180</v>
      </c>
      <c r="CX605" t="s">
        <v>1474</v>
      </c>
      <c r="CY605" s="122">
        <v>44294</v>
      </c>
      <c r="CZ605" t="b">
        <f ca="1">IF(ISNA(VLOOKUP(表格11[[#This Row],[Item]],INDIRECT(VLOOKUP(表格11[[#This Row],[Object]],表格12[],2,FALSE)),1,FALSE)),FALSE,TRUE)</f>
        <v>0</v>
      </c>
    </row>
    <row r="606" spans="100:104">
      <c r="CV606" t="s">
        <v>1179</v>
      </c>
      <c r="CW606" t="s">
        <v>1180</v>
      </c>
      <c r="CX606" t="s">
        <v>1475</v>
      </c>
      <c r="CY606" s="122">
        <v>44294</v>
      </c>
      <c r="CZ606" t="b">
        <f ca="1">IF(ISNA(VLOOKUP(表格11[[#This Row],[Item]],INDIRECT(VLOOKUP(表格11[[#This Row],[Object]],表格12[],2,FALSE)),1,FALSE)),FALSE,TRUE)</f>
        <v>0</v>
      </c>
    </row>
    <row r="607" spans="100:104">
      <c r="CV607" t="s">
        <v>1179</v>
      </c>
      <c r="CW607" t="s">
        <v>1180</v>
      </c>
      <c r="CX607" t="s">
        <v>1476</v>
      </c>
      <c r="CY607" s="122">
        <v>44294</v>
      </c>
      <c r="CZ607" t="b">
        <f ca="1">IF(ISNA(VLOOKUP(表格11[[#This Row],[Item]],INDIRECT(VLOOKUP(表格11[[#This Row],[Object]],表格12[],2,FALSE)),1,FALSE)),FALSE,TRUE)</f>
        <v>0</v>
      </c>
    </row>
    <row r="608" spans="100:104">
      <c r="CV608" t="s">
        <v>1179</v>
      </c>
      <c r="CW608" t="s">
        <v>1180</v>
      </c>
      <c r="CX608" t="s">
        <v>1477</v>
      </c>
      <c r="CY608" s="122">
        <v>44294</v>
      </c>
      <c r="CZ608" t="b">
        <f ca="1">IF(ISNA(VLOOKUP(表格11[[#This Row],[Item]],INDIRECT(VLOOKUP(表格11[[#This Row],[Object]],表格12[],2,FALSE)),1,FALSE)),FALSE,TRUE)</f>
        <v>0</v>
      </c>
    </row>
    <row r="609" spans="100:104">
      <c r="CV609" t="s">
        <v>1179</v>
      </c>
      <c r="CW609" t="s">
        <v>1180</v>
      </c>
      <c r="CX609" t="s">
        <v>1478</v>
      </c>
      <c r="CY609" s="122">
        <v>44294</v>
      </c>
      <c r="CZ609" t="b">
        <f ca="1">IF(ISNA(VLOOKUP(表格11[[#This Row],[Item]],INDIRECT(VLOOKUP(表格11[[#This Row],[Object]],表格12[],2,FALSE)),1,FALSE)),FALSE,TRUE)</f>
        <v>0</v>
      </c>
    </row>
    <row r="610" spans="100:104">
      <c r="CV610" t="s">
        <v>1179</v>
      </c>
      <c r="CW610" t="s">
        <v>1180</v>
      </c>
      <c r="CX610" t="s">
        <v>1479</v>
      </c>
      <c r="CY610" s="122">
        <v>44294</v>
      </c>
      <c r="CZ610" t="b">
        <f ca="1">IF(ISNA(VLOOKUP(表格11[[#This Row],[Item]],INDIRECT(VLOOKUP(表格11[[#This Row],[Object]],表格12[],2,FALSE)),1,FALSE)),FALSE,TRUE)</f>
        <v>0</v>
      </c>
    </row>
    <row r="611" spans="100:104">
      <c r="CV611" t="s">
        <v>1179</v>
      </c>
      <c r="CW611" t="s">
        <v>1180</v>
      </c>
      <c r="CX611" t="s">
        <v>1480</v>
      </c>
      <c r="CY611" s="122">
        <v>44294</v>
      </c>
      <c r="CZ611" t="b">
        <f ca="1">IF(ISNA(VLOOKUP(表格11[[#This Row],[Item]],INDIRECT(VLOOKUP(表格11[[#This Row],[Object]],表格12[],2,FALSE)),1,FALSE)),FALSE,TRUE)</f>
        <v>0</v>
      </c>
    </row>
    <row r="612" spans="100:104">
      <c r="CV612" t="s">
        <v>1179</v>
      </c>
      <c r="CW612" t="s">
        <v>1180</v>
      </c>
      <c r="CX612" t="s">
        <v>1481</v>
      </c>
      <c r="CY612" s="122">
        <v>44294</v>
      </c>
      <c r="CZ612" t="b">
        <f ca="1">IF(ISNA(VLOOKUP(表格11[[#This Row],[Item]],INDIRECT(VLOOKUP(表格11[[#This Row],[Object]],表格12[],2,FALSE)),1,FALSE)),FALSE,TRUE)</f>
        <v>0</v>
      </c>
    </row>
    <row r="613" spans="100:104">
      <c r="CV613" t="s">
        <v>1179</v>
      </c>
      <c r="CW613" t="s">
        <v>1180</v>
      </c>
      <c r="CX613" t="s">
        <v>1482</v>
      </c>
      <c r="CY613" s="122">
        <v>44294</v>
      </c>
      <c r="CZ613" t="b">
        <f ca="1">IF(ISNA(VLOOKUP(表格11[[#This Row],[Item]],INDIRECT(VLOOKUP(表格11[[#This Row],[Object]],表格12[],2,FALSE)),1,FALSE)),FALSE,TRUE)</f>
        <v>0</v>
      </c>
    </row>
    <row r="614" spans="100:104">
      <c r="CV614" t="s">
        <v>1179</v>
      </c>
      <c r="CW614" t="s">
        <v>1180</v>
      </c>
      <c r="CX614" t="s">
        <v>1483</v>
      </c>
      <c r="CY614" s="122">
        <v>44294</v>
      </c>
      <c r="CZ614" t="b">
        <f ca="1">IF(ISNA(VLOOKUP(表格11[[#This Row],[Item]],INDIRECT(VLOOKUP(表格11[[#This Row],[Object]],表格12[],2,FALSE)),1,FALSE)),FALSE,TRUE)</f>
        <v>0</v>
      </c>
    </row>
    <row r="615" spans="100:104">
      <c r="CV615" t="s">
        <v>1179</v>
      </c>
      <c r="CW615" t="s">
        <v>1180</v>
      </c>
      <c r="CX615" t="s">
        <v>1484</v>
      </c>
      <c r="CY615" s="122">
        <v>44294</v>
      </c>
      <c r="CZ615" t="b">
        <f ca="1">IF(ISNA(VLOOKUP(表格11[[#This Row],[Item]],INDIRECT(VLOOKUP(表格11[[#This Row],[Object]],表格12[],2,FALSE)),1,FALSE)),FALSE,TRUE)</f>
        <v>0</v>
      </c>
    </row>
    <row r="616" spans="100:104">
      <c r="CV616" t="s">
        <v>1179</v>
      </c>
      <c r="CW616" t="s">
        <v>1180</v>
      </c>
      <c r="CX616" t="s">
        <v>1485</v>
      </c>
      <c r="CY616" s="122">
        <v>44294</v>
      </c>
      <c r="CZ616" t="b">
        <f ca="1">IF(ISNA(VLOOKUP(表格11[[#This Row],[Item]],INDIRECT(VLOOKUP(表格11[[#This Row],[Object]],表格12[],2,FALSE)),1,FALSE)),FALSE,TRUE)</f>
        <v>0</v>
      </c>
    </row>
    <row r="617" spans="100:104">
      <c r="CV617" t="s">
        <v>1179</v>
      </c>
      <c r="CW617" t="s">
        <v>1180</v>
      </c>
      <c r="CX617" t="s">
        <v>1486</v>
      </c>
      <c r="CY617" s="122">
        <v>44294</v>
      </c>
      <c r="CZ617" t="b">
        <f ca="1">IF(ISNA(VLOOKUP(表格11[[#This Row],[Item]],INDIRECT(VLOOKUP(表格11[[#This Row],[Object]],表格12[],2,FALSE)),1,FALSE)),FALSE,TRUE)</f>
        <v>0</v>
      </c>
    </row>
    <row r="618" spans="100:104">
      <c r="CV618" t="s">
        <v>1179</v>
      </c>
      <c r="CW618" t="s">
        <v>1180</v>
      </c>
      <c r="CX618" t="s">
        <v>1487</v>
      </c>
      <c r="CY618" s="122">
        <v>44294</v>
      </c>
      <c r="CZ618" t="b">
        <f ca="1">IF(ISNA(VLOOKUP(表格11[[#This Row],[Item]],INDIRECT(VLOOKUP(表格11[[#This Row],[Object]],表格12[],2,FALSE)),1,FALSE)),FALSE,TRUE)</f>
        <v>0</v>
      </c>
    </row>
    <row r="619" spans="100:104">
      <c r="CV619" t="s">
        <v>1179</v>
      </c>
      <c r="CW619" t="s">
        <v>1180</v>
      </c>
      <c r="CX619" t="s">
        <v>1488</v>
      </c>
      <c r="CY619" s="122">
        <v>44294</v>
      </c>
      <c r="CZ619" t="b">
        <f ca="1">IF(ISNA(VLOOKUP(表格11[[#This Row],[Item]],INDIRECT(VLOOKUP(表格11[[#This Row],[Object]],表格12[],2,FALSE)),1,FALSE)),FALSE,TRUE)</f>
        <v>0</v>
      </c>
    </row>
    <row r="620" spans="100:104">
      <c r="CV620" t="s">
        <v>1179</v>
      </c>
      <c r="CW620" t="s">
        <v>1180</v>
      </c>
      <c r="CX620" t="s">
        <v>1489</v>
      </c>
      <c r="CY620" s="122">
        <v>44294</v>
      </c>
      <c r="CZ620" t="b">
        <f ca="1">IF(ISNA(VLOOKUP(表格11[[#This Row],[Item]],INDIRECT(VLOOKUP(表格11[[#This Row],[Object]],表格12[],2,FALSE)),1,FALSE)),FALSE,TRUE)</f>
        <v>0</v>
      </c>
    </row>
    <row r="621" spans="100:104">
      <c r="CV621" t="s">
        <v>1179</v>
      </c>
      <c r="CW621" t="s">
        <v>1180</v>
      </c>
      <c r="CX621" t="s">
        <v>1490</v>
      </c>
      <c r="CY621" s="122">
        <v>44294</v>
      </c>
      <c r="CZ621" t="b">
        <f ca="1">IF(ISNA(VLOOKUP(表格11[[#This Row],[Item]],INDIRECT(VLOOKUP(表格11[[#This Row],[Object]],表格12[],2,FALSE)),1,FALSE)),FALSE,TRUE)</f>
        <v>0</v>
      </c>
    </row>
    <row r="622" spans="100:104">
      <c r="CV622" t="s">
        <v>1179</v>
      </c>
      <c r="CW622" t="s">
        <v>1180</v>
      </c>
      <c r="CX622" t="s">
        <v>1491</v>
      </c>
      <c r="CY622" s="122">
        <v>44294</v>
      </c>
      <c r="CZ622" t="b">
        <f ca="1">IF(ISNA(VLOOKUP(表格11[[#This Row],[Item]],INDIRECT(VLOOKUP(表格11[[#This Row],[Object]],表格12[],2,FALSE)),1,FALSE)),FALSE,TRUE)</f>
        <v>0</v>
      </c>
    </row>
    <row r="623" spans="100:104">
      <c r="CV623" t="s">
        <v>1179</v>
      </c>
      <c r="CW623" t="s">
        <v>1180</v>
      </c>
      <c r="CX623" t="s">
        <v>1492</v>
      </c>
      <c r="CY623" s="122">
        <v>44294</v>
      </c>
      <c r="CZ623" t="b">
        <f ca="1">IF(ISNA(VLOOKUP(表格11[[#This Row],[Item]],INDIRECT(VLOOKUP(表格11[[#This Row],[Object]],表格12[],2,FALSE)),1,FALSE)),FALSE,TRUE)</f>
        <v>0</v>
      </c>
    </row>
    <row r="624" spans="100:104">
      <c r="CV624" t="s">
        <v>1179</v>
      </c>
      <c r="CW624" t="s">
        <v>1180</v>
      </c>
      <c r="CX624" t="s">
        <v>1493</v>
      </c>
      <c r="CY624" s="122">
        <v>44294</v>
      </c>
      <c r="CZ624" t="b">
        <f ca="1">IF(ISNA(VLOOKUP(表格11[[#This Row],[Item]],INDIRECT(VLOOKUP(表格11[[#This Row],[Object]],表格12[],2,FALSE)),1,FALSE)),FALSE,TRUE)</f>
        <v>0</v>
      </c>
    </row>
    <row r="625" spans="100:104">
      <c r="CV625" t="s">
        <v>1179</v>
      </c>
      <c r="CW625" t="s">
        <v>1180</v>
      </c>
      <c r="CX625" t="s">
        <v>1494</v>
      </c>
      <c r="CY625" s="122">
        <v>44294</v>
      </c>
      <c r="CZ625" t="b">
        <f ca="1">IF(ISNA(VLOOKUP(表格11[[#This Row],[Item]],INDIRECT(VLOOKUP(表格11[[#This Row],[Object]],表格12[],2,FALSE)),1,FALSE)),FALSE,TRUE)</f>
        <v>0</v>
      </c>
    </row>
    <row r="626" spans="100:104">
      <c r="CV626" t="s">
        <v>1179</v>
      </c>
      <c r="CW626" t="s">
        <v>1180</v>
      </c>
      <c r="CX626" t="s">
        <v>1548</v>
      </c>
      <c r="CY626" s="122">
        <v>44294</v>
      </c>
      <c r="CZ626" t="b">
        <f ca="1">IF(ISNA(VLOOKUP(表格11[[#This Row],[Item]],INDIRECT(VLOOKUP(表格11[[#This Row],[Object]],表格12[],2,FALSE)),1,FALSE)),FALSE,TRUE)</f>
        <v>0</v>
      </c>
    </row>
    <row r="627" spans="100:104">
      <c r="CV627" t="s">
        <v>1179</v>
      </c>
      <c r="CW627" t="s">
        <v>1495</v>
      </c>
      <c r="CX627" t="s">
        <v>1181</v>
      </c>
      <c r="CY627" s="122">
        <v>44294</v>
      </c>
      <c r="CZ627" t="b">
        <f ca="1">IF(ISNA(VLOOKUP(表格11[[#This Row],[Item]],INDIRECT(VLOOKUP(表格11[[#This Row],[Object]],表格12[],2,FALSE)),1,FALSE)),FALSE,TRUE)</f>
        <v>0</v>
      </c>
    </row>
    <row r="628" spans="100:104">
      <c r="CV628" t="s">
        <v>1179</v>
      </c>
      <c r="CW628" t="s">
        <v>1495</v>
      </c>
      <c r="CX628" t="s">
        <v>1198</v>
      </c>
      <c r="CY628" s="122">
        <v>44294</v>
      </c>
      <c r="CZ628" t="b">
        <f ca="1">IF(ISNA(VLOOKUP(表格11[[#This Row],[Item]],INDIRECT(VLOOKUP(表格11[[#This Row],[Object]],表格12[],2,FALSE)),1,FALSE)),FALSE,TRUE)</f>
        <v>0</v>
      </c>
    </row>
    <row r="629" spans="100:104">
      <c r="CV629" t="s">
        <v>1179</v>
      </c>
      <c r="CW629" t="s">
        <v>1495</v>
      </c>
      <c r="CX629" t="s">
        <v>1218</v>
      </c>
      <c r="CY629" s="122">
        <v>44294</v>
      </c>
      <c r="CZ629" t="b">
        <f ca="1">IF(ISNA(VLOOKUP(表格11[[#This Row],[Item]],INDIRECT(VLOOKUP(表格11[[#This Row],[Object]],表格12[],2,FALSE)),1,FALSE)),FALSE,TRUE)</f>
        <v>0</v>
      </c>
    </row>
    <row r="630" spans="100:104">
      <c r="CV630" t="s">
        <v>1179</v>
      </c>
      <c r="CW630" t="s">
        <v>1495</v>
      </c>
      <c r="CX630" t="s">
        <v>1232</v>
      </c>
      <c r="CY630" s="122">
        <v>44294</v>
      </c>
      <c r="CZ630" t="b">
        <f ca="1">IF(ISNA(VLOOKUP(表格11[[#This Row],[Item]],INDIRECT(VLOOKUP(表格11[[#This Row],[Object]],表格12[],2,FALSE)),1,FALSE)),FALSE,TRUE)</f>
        <v>0</v>
      </c>
    </row>
    <row r="631" spans="100:104">
      <c r="CV631" t="s">
        <v>1179</v>
      </c>
      <c r="CW631" t="s">
        <v>1495</v>
      </c>
      <c r="CX631" t="s">
        <v>1248</v>
      </c>
      <c r="CY631" s="122">
        <v>44294</v>
      </c>
      <c r="CZ631" t="b">
        <f ca="1">IF(ISNA(VLOOKUP(表格11[[#This Row],[Item]],INDIRECT(VLOOKUP(表格11[[#This Row],[Object]],表格12[],2,FALSE)),1,FALSE)),FALSE,TRUE)</f>
        <v>0</v>
      </c>
    </row>
    <row r="632" spans="100:104">
      <c r="CV632" t="s">
        <v>1179</v>
      </c>
      <c r="CW632" t="s">
        <v>1495</v>
      </c>
      <c r="CX632" t="s">
        <v>1549</v>
      </c>
      <c r="CY632" s="122">
        <v>44294</v>
      </c>
      <c r="CZ632" t="b">
        <f ca="1">IF(ISNA(VLOOKUP(表格11[[#This Row],[Item]],INDIRECT(VLOOKUP(表格11[[#This Row],[Object]],表格12[],2,FALSE)),1,FALSE)),FALSE,TRUE)</f>
        <v>0</v>
      </c>
    </row>
    <row r="633" spans="100:104">
      <c r="CV633" t="s">
        <v>1179</v>
      </c>
      <c r="CW633" t="s">
        <v>1495</v>
      </c>
      <c r="CX633" t="s">
        <v>1257</v>
      </c>
      <c r="CY633" s="122">
        <v>44294</v>
      </c>
      <c r="CZ633" t="b">
        <f ca="1">IF(ISNA(VLOOKUP(表格11[[#This Row],[Item]],INDIRECT(VLOOKUP(表格11[[#This Row],[Object]],表格12[],2,FALSE)),1,FALSE)),FALSE,TRUE)</f>
        <v>0</v>
      </c>
    </row>
    <row r="634" spans="100:104">
      <c r="CV634" t="s">
        <v>1179</v>
      </c>
      <c r="CW634" t="s">
        <v>1495</v>
      </c>
      <c r="CX634" t="s">
        <v>1262</v>
      </c>
      <c r="CY634" s="122">
        <v>44294</v>
      </c>
      <c r="CZ634" t="b">
        <f ca="1">IF(ISNA(VLOOKUP(表格11[[#This Row],[Item]],INDIRECT(VLOOKUP(表格11[[#This Row],[Object]],表格12[],2,FALSE)),1,FALSE)),FALSE,TRUE)</f>
        <v>0</v>
      </c>
    </row>
    <row r="635" spans="100:104">
      <c r="CV635" t="s">
        <v>1179</v>
      </c>
      <c r="CW635" t="s">
        <v>1495</v>
      </c>
      <c r="CX635" t="s">
        <v>1496</v>
      </c>
      <c r="CY635" s="122">
        <v>44294</v>
      </c>
      <c r="CZ635" t="b">
        <f ca="1">IF(ISNA(VLOOKUP(表格11[[#This Row],[Item]],INDIRECT(VLOOKUP(表格11[[#This Row],[Object]],表格12[],2,FALSE)),1,FALSE)),FALSE,TRUE)</f>
        <v>0</v>
      </c>
    </row>
    <row r="636" spans="100:104">
      <c r="CV636" t="s">
        <v>1179</v>
      </c>
      <c r="CW636" t="s">
        <v>1495</v>
      </c>
      <c r="CX636" t="s">
        <v>1497</v>
      </c>
      <c r="CY636" s="122">
        <v>44294</v>
      </c>
      <c r="CZ636" t="b">
        <f ca="1">IF(ISNA(VLOOKUP(表格11[[#This Row],[Item]],INDIRECT(VLOOKUP(表格11[[#This Row],[Object]],表格12[],2,FALSE)),1,FALSE)),FALSE,TRUE)</f>
        <v>0</v>
      </c>
    </row>
    <row r="637" spans="100:104">
      <c r="CV637" t="s">
        <v>1179</v>
      </c>
      <c r="CW637" t="s">
        <v>1495</v>
      </c>
      <c r="CX637" t="s">
        <v>1498</v>
      </c>
      <c r="CY637" s="122">
        <v>44294</v>
      </c>
      <c r="CZ637" t="b">
        <f ca="1">IF(ISNA(VLOOKUP(表格11[[#This Row],[Item]],INDIRECT(VLOOKUP(表格11[[#This Row],[Object]],表格12[],2,FALSE)),1,FALSE)),FALSE,TRUE)</f>
        <v>0</v>
      </c>
    </row>
    <row r="638" spans="100:104">
      <c r="CV638" t="s">
        <v>1179</v>
      </c>
      <c r="CW638" t="s">
        <v>1495</v>
      </c>
      <c r="CX638" t="s">
        <v>1499</v>
      </c>
      <c r="CY638" s="122">
        <v>44294</v>
      </c>
      <c r="CZ638" t="b">
        <f ca="1">IF(ISNA(VLOOKUP(表格11[[#This Row],[Item]],INDIRECT(VLOOKUP(表格11[[#This Row],[Object]],表格12[],2,FALSE)),1,FALSE)),FALSE,TRUE)</f>
        <v>0</v>
      </c>
    </row>
    <row r="639" spans="100:104">
      <c r="CV639" t="s">
        <v>1179</v>
      </c>
      <c r="CW639" t="s">
        <v>1495</v>
      </c>
      <c r="CX639" t="s">
        <v>1500</v>
      </c>
      <c r="CY639" s="122">
        <v>44294</v>
      </c>
      <c r="CZ639" t="b">
        <f ca="1">IF(ISNA(VLOOKUP(表格11[[#This Row],[Item]],INDIRECT(VLOOKUP(表格11[[#This Row],[Object]],表格12[],2,FALSE)),1,FALSE)),FALSE,TRUE)</f>
        <v>0</v>
      </c>
    </row>
    <row r="640" spans="100:104">
      <c r="CV640" t="s">
        <v>1179</v>
      </c>
      <c r="CW640" t="s">
        <v>1495</v>
      </c>
      <c r="CX640" t="s">
        <v>1266</v>
      </c>
      <c r="CY640" s="122">
        <v>44294</v>
      </c>
      <c r="CZ640" t="b">
        <f ca="1">IF(ISNA(VLOOKUP(表格11[[#This Row],[Item]],INDIRECT(VLOOKUP(表格11[[#This Row],[Object]],表格12[],2,FALSE)),1,FALSE)),FALSE,TRUE)</f>
        <v>0</v>
      </c>
    </row>
    <row r="641" spans="100:104">
      <c r="CV641" t="s">
        <v>1179</v>
      </c>
      <c r="CW641" t="s">
        <v>1495</v>
      </c>
      <c r="CX641" t="s">
        <v>1271</v>
      </c>
      <c r="CY641" s="122">
        <v>44294</v>
      </c>
      <c r="CZ641" t="b">
        <f ca="1">IF(ISNA(VLOOKUP(表格11[[#This Row],[Item]],INDIRECT(VLOOKUP(表格11[[#This Row],[Object]],表格12[],2,FALSE)),1,FALSE)),FALSE,TRUE)</f>
        <v>0</v>
      </c>
    </row>
    <row r="642" spans="100:104">
      <c r="CV642" t="s">
        <v>1179</v>
      </c>
      <c r="CW642" t="s">
        <v>1495</v>
      </c>
      <c r="CX642" t="s">
        <v>1275</v>
      </c>
      <c r="CY642" s="122">
        <v>44294</v>
      </c>
      <c r="CZ642" t="b">
        <f ca="1">IF(ISNA(VLOOKUP(表格11[[#This Row],[Item]],INDIRECT(VLOOKUP(表格11[[#This Row],[Object]],表格12[],2,FALSE)),1,FALSE)),FALSE,TRUE)</f>
        <v>0</v>
      </c>
    </row>
    <row r="643" spans="100:104">
      <c r="CV643" t="s">
        <v>1179</v>
      </c>
      <c r="CW643" t="s">
        <v>1495</v>
      </c>
      <c r="CX643" t="s">
        <v>1283</v>
      </c>
      <c r="CY643" s="122">
        <v>44294</v>
      </c>
      <c r="CZ643" t="b">
        <f ca="1">IF(ISNA(VLOOKUP(表格11[[#This Row],[Item]],INDIRECT(VLOOKUP(表格11[[#This Row],[Object]],表格12[],2,FALSE)),1,FALSE)),FALSE,TRUE)</f>
        <v>0</v>
      </c>
    </row>
    <row r="644" spans="100:104">
      <c r="CV644" t="s">
        <v>1179</v>
      </c>
      <c r="CW644" t="s">
        <v>1495</v>
      </c>
      <c r="CX644" t="s">
        <v>1289</v>
      </c>
      <c r="CY644" s="122">
        <v>44294</v>
      </c>
      <c r="CZ644" t="b">
        <f ca="1">IF(ISNA(VLOOKUP(表格11[[#This Row],[Item]],INDIRECT(VLOOKUP(表格11[[#This Row],[Object]],表格12[],2,FALSE)),1,FALSE)),FALSE,TRUE)</f>
        <v>0</v>
      </c>
    </row>
    <row r="645" spans="100:104">
      <c r="CV645" t="s">
        <v>1179</v>
      </c>
      <c r="CW645" t="s">
        <v>1495</v>
      </c>
      <c r="CX645" t="s">
        <v>1294</v>
      </c>
      <c r="CY645" s="122">
        <v>44294</v>
      </c>
      <c r="CZ645" t="b">
        <f ca="1">IF(ISNA(VLOOKUP(表格11[[#This Row],[Item]],INDIRECT(VLOOKUP(表格11[[#This Row],[Object]],表格12[],2,FALSE)),1,FALSE)),FALSE,TRUE)</f>
        <v>0</v>
      </c>
    </row>
    <row r="646" spans="100:104">
      <c r="CV646" t="s">
        <v>1179</v>
      </c>
      <c r="CW646" t="s">
        <v>1495</v>
      </c>
      <c r="CX646" t="s">
        <v>1298</v>
      </c>
      <c r="CY646" s="122">
        <v>44294</v>
      </c>
      <c r="CZ646" t="b">
        <f ca="1">IF(ISNA(VLOOKUP(表格11[[#This Row],[Item]],INDIRECT(VLOOKUP(表格11[[#This Row],[Object]],表格12[],2,FALSE)),1,FALSE)),FALSE,TRUE)</f>
        <v>0</v>
      </c>
    </row>
    <row r="647" spans="100:104">
      <c r="CV647" t="s">
        <v>1179</v>
      </c>
      <c r="CW647" t="s">
        <v>1495</v>
      </c>
      <c r="CX647" t="s">
        <v>1303</v>
      </c>
      <c r="CY647" s="122">
        <v>44294</v>
      </c>
      <c r="CZ647" t="b">
        <f ca="1">IF(ISNA(VLOOKUP(表格11[[#This Row],[Item]],INDIRECT(VLOOKUP(表格11[[#This Row],[Object]],表格12[],2,FALSE)),1,FALSE)),FALSE,TRUE)</f>
        <v>0</v>
      </c>
    </row>
    <row r="648" spans="100:104">
      <c r="CV648" t="s">
        <v>1179</v>
      </c>
      <c r="CW648" t="s">
        <v>1495</v>
      </c>
      <c r="CX648" t="s">
        <v>1308</v>
      </c>
      <c r="CY648" s="122">
        <v>44294</v>
      </c>
      <c r="CZ648" t="b">
        <f ca="1">IF(ISNA(VLOOKUP(表格11[[#This Row],[Item]],INDIRECT(VLOOKUP(表格11[[#This Row],[Object]],表格12[],2,FALSE)),1,FALSE)),FALSE,TRUE)</f>
        <v>0</v>
      </c>
    </row>
    <row r="649" spans="100:104">
      <c r="CV649" t="s">
        <v>1179</v>
      </c>
      <c r="CW649" t="s">
        <v>1495</v>
      </c>
      <c r="CX649" t="s">
        <v>1310</v>
      </c>
      <c r="CY649" s="122">
        <v>44294</v>
      </c>
      <c r="CZ649" t="b">
        <f ca="1">IF(ISNA(VLOOKUP(表格11[[#This Row],[Item]],INDIRECT(VLOOKUP(表格11[[#This Row],[Object]],表格12[],2,FALSE)),1,FALSE)),FALSE,TRUE)</f>
        <v>0</v>
      </c>
    </row>
    <row r="650" spans="100:104">
      <c r="CV650" t="s">
        <v>1179</v>
      </c>
      <c r="CW650" t="s">
        <v>1495</v>
      </c>
      <c r="CX650" t="s">
        <v>1312</v>
      </c>
      <c r="CY650" s="122">
        <v>44294</v>
      </c>
      <c r="CZ650" t="b">
        <f ca="1">IF(ISNA(VLOOKUP(表格11[[#This Row],[Item]],INDIRECT(VLOOKUP(表格11[[#This Row],[Object]],表格12[],2,FALSE)),1,FALSE)),FALSE,TRUE)</f>
        <v>0</v>
      </c>
    </row>
    <row r="651" spans="100:104">
      <c r="CV651" t="s">
        <v>1179</v>
      </c>
      <c r="CW651" t="s">
        <v>1495</v>
      </c>
      <c r="CX651" t="s">
        <v>1314</v>
      </c>
      <c r="CY651" s="122">
        <v>44294</v>
      </c>
      <c r="CZ651" t="b">
        <f ca="1">IF(ISNA(VLOOKUP(表格11[[#This Row],[Item]],INDIRECT(VLOOKUP(表格11[[#This Row],[Object]],表格12[],2,FALSE)),1,FALSE)),FALSE,TRUE)</f>
        <v>0</v>
      </c>
    </row>
    <row r="652" spans="100:104">
      <c r="CV652" t="s">
        <v>1179</v>
      </c>
      <c r="CW652" t="s">
        <v>1495</v>
      </c>
      <c r="CX652" t="s">
        <v>1501</v>
      </c>
      <c r="CY652" s="122">
        <v>44294</v>
      </c>
      <c r="CZ652" t="b">
        <f ca="1">IF(ISNA(VLOOKUP(表格11[[#This Row],[Item]],INDIRECT(VLOOKUP(表格11[[#This Row],[Object]],表格12[],2,FALSE)),1,FALSE)),FALSE,TRUE)</f>
        <v>0</v>
      </c>
    </row>
    <row r="653" spans="100:104">
      <c r="CV653" t="s">
        <v>1179</v>
      </c>
      <c r="CW653" t="s">
        <v>1495</v>
      </c>
      <c r="CX653" t="s">
        <v>1550</v>
      </c>
      <c r="CY653" s="122">
        <v>44294</v>
      </c>
      <c r="CZ653" t="b">
        <f ca="1">IF(ISNA(VLOOKUP(表格11[[#This Row],[Item]],INDIRECT(VLOOKUP(表格11[[#This Row],[Object]],表格12[],2,FALSE)),1,FALSE)),FALSE,TRUE)</f>
        <v>0</v>
      </c>
    </row>
    <row r="654" spans="100:104">
      <c r="CV654" t="s">
        <v>1179</v>
      </c>
      <c r="CW654" t="s">
        <v>1495</v>
      </c>
      <c r="CX654" t="s">
        <v>1315</v>
      </c>
      <c r="CY654" s="122">
        <v>44294</v>
      </c>
      <c r="CZ654" t="b">
        <f ca="1">IF(ISNA(VLOOKUP(表格11[[#This Row],[Item]],INDIRECT(VLOOKUP(表格11[[#This Row],[Object]],表格12[],2,FALSE)),1,FALSE)),FALSE,TRUE)</f>
        <v>0</v>
      </c>
    </row>
    <row r="655" spans="100:104">
      <c r="CV655" t="s">
        <v>1179</v>
      </c>
      <c r="CW655" t="s">
        <v>1495</v>
      </c>
      <c r="CX655" t="s">
        <v>1318</v>
      </c>
      <c r="CY655" s="122">
        <v>44294</v>
      </c>
      <c r="CZ655" t="b">
        <f ca="1">IF(ISNA(VLOOKUP(表格11[[#This Row],[Item]],INDIRECT(VLOOKUP(表格11[[#This Row],[Object]],表格12[],2,FALSE)),1,FALSE)),FALSE,TRUE)</f>
        <v>0</v>
      </c>
    </row>
    <row r="656" spans="100:104">
      <c r="CV656" t="s">
        <v>1179</v>
      </c>
      <c r="CW656" t="s">
        <v>1495</v>
      </c>
      <c r="CX656" t="s">
        <v>1320</v>
      </c>
      <c r="CY656" s="122">
        <v>44294</v>
      </c>
      <c r="CZ656" t="b">
        <f ca="1">IF(ISNA(VLOOKUP(表格11[[#This Row],[Item]],INDIRECT(VLOOKUP(表格11[[#This Row],[Object]],表格12[],2,FALSE)),1,FALSE)),FALSE,TRUE)</f>
        <v>0</v>
      </c>
    </row>
    <row r="657" spans="100:104">
      <c r="CV657" t="s">
        <v>1179</v>
      </c>
      <c r="CW657" t="s">
        <v>1495</v>
      </c>
      <c r="CX657" t="s">
        <v>1322</v>
      </c>
      <c r="CY657" s="122">
        <v>44294</v>
      </c>
      <c r="CZ657" t="b">
        <f ca="1">IF(ISNA(VLOOKUP(表格11[[#This Row],[Item]],INDIRECT(VLOOKUP(表格11[[#This Row],[Object]],表格12[],2,FALSE)),1,FALSE)),FALSE,TRUE)</f>
        <v>0</v>
      </c>
    </row>
    <row r="658" spans="100:104">
      <c r="CV658" t="s">
        <v>1179</v>
      </c>
      <c r="CW658" t="s">
        <v>1495</v>
      </c>
      <c r="CX658" t="s">
        <v>1502</v>
      </c>
      <c r="CY658" s="122">
        <v>44294</v>
      </c>
      <c r="CZ658" t="b">
        <f ca="1">IF(ISNA(VLOOKUP(表格11[[#This Row],[Item]],INDIRECT(VLOOKUP(表格11[[#This Row],[Object]],表格12[],2,FALSE)),1,FALSE)),FALSE,TRUE)</f>
        <v>0</v>
      </c>
    </row>
    <row r="659" spans="100:104">
      <c r="CV659" t="s">
        <v>1179</v>
      </c>
      <c r="CW659" t="s">
        <v>1495</v>
      </c>
      <c r="CX659" t="s">
        <v>1551</v>
      </c>
      <c r="CY659" s="122">
        <v>44294</v>
      </c>
      <c r="CZ659" t="b">
        <f ca="1">IF(ISNA(VLOOKUP(表格11[[#This Row],[Item]],INDIRECT(VLOOKUP(表格11[[#This Row],[Object]],表格12[],2,FALSE)),1,FALSE)),FALSE,TRUE)</f>
        <v>0</v>
      </c>
    </row>
    <row r="660" spans="100:104">
      <c r="CV660" t="s">
        <v>1179</v>
      </c>
      <c r="CW660" t="s">
        <v>1495</v>
      </c>
      <c r="CX660" t="s">
        <v>1327</v>
      </c>
      <c r="CY660" s="122">
        <v>44294</v>
      </c>
      <c r="CZ660" t="b">
        <f ca="1">IF(ISNA(VLOOKUP(表格11[[#This Row],[Item]],INDIRECT(VLOOKUP(表格11[[#This Row],[Object]],表格12[],2,FALSE)),1,FALSE)),FALSE,TRUE)</f>
        <v>0</v>
      </c>
    </row>
    <row r="661" spans="100:104">
      <c r="CV661" t="s">
        <v>1179</v>
      </c>
      <c r="CW661" t="s">
        <v>1495</v>
      </c>
      <c r="CX661" t="s">
        <v>1332</v>
      </c>
      <c r="CY661" s="122">
        <v>44294</v>
      </c>
      <c r="CZ661" t="b">
        <f ca="1">IF(ISNA(VLOOKUP(表格11[[#This Row],[Item]],INDIRECT(VLOOKUP(表格11[[#This Row],[Object]],表格12[],2,FALSE)),1,FALSE)),FALSE,TRUE)</f>
        <v>0</v>
      </c>
    </row>
    <row r="662" spans="100:104">
      <c r="CV662" t="s">
        <v>1179</v>
      </c>
      <c r="CW662" t="s">
        <v>1495</v>
      </c>
      <c r="CX662" t="s">
        <v>1334</v>
      </c>
      <c r="CY662" s="122">
        <v>44294</v>
      </c>
      <c r="CZ662" t="b">
        <f ca="1">IF(ISNA(VLOOKUP(表格11[[#This Row],[Item]],INDIRECT(VLOOKUP(表格11[[#This Row],[Object]],表格12[],2,FALSE)),1,FALSE)),FALSE,TRUE)</f>
        <v>0</v>
      </c>
    </row>
    <row r="663" spans="100:104">
      <c r="CV663" t="s">
        <v>1179</v>
      </c>
      <c r="CW663" t="s">
        <v>1495</v>
      </c>
      <c r="CX663" t="s">
        <v>1335</v>
      </c>
      <c r="CY663" s="122">
        <v>44294</v>
      </c>
      <c r="CZ663" t="b">
        <f ca="1">IF(ISNA(VLOOKUP(表格11[[#This Row],[Item]],INDIRECT(VLOOKUP(表格11[[#This Row],[Object]],表格12[],2,FALSE)),1,FALSE)),FALSE,TRUE)</f>
        <v>0</v>
      </c>
    </row>
    <row r="664" spans="100:104">
      <c r="CV664" t="s">
        <v>1179</v>
      </c>
      <c r="CW664" t="s">
        <v>1495</v>
      </c>
      <c r="CX664" t="s">
        <v>1336</v>
      </c>
      <c r="CY664" s="122">
        <v>44294</v>
      </c>
      <c r="CZ664" t="b">
        <f ca="1">IF(ISNA(VLOOKUP(表格11[[#This Row],[Item]],INDIRECT(VLOOKUP(表格11[[#This Row],[Object]],表格12[],2,FALSE)),1,FALSE)),FALSE,TRUE)</f>
        <v>0</v>
      </c>
    </row>
    <row r="665" spans="100:104">
      <c r="CV665" t="s">
        <v>1179</v>
      </c>
      <c r="CW665" t="s">
        <v>1495</v>
      </c>
      <c r="CX665" t="s">
        <v>1337</v>
      </c>
      <c r="CY665" s="122">
        <v>44294</v>
      </c>
      <c r="CZ665" t="b">
        <f ca="1">IF(ISNA(VLOOKUP(表格11[[#This Row],[Item]],INDIRECT(VLOOKUP(表格11[[#This Row],[Object]],表格12[],2,FALSE)),1,FALSE)),FALSE,TRUE)</f>
        <v>0</v>
      </c>
    </row>
    <row r="666" spans="100:104">
      <c r="CV666" t="s">
        <v>1179</v>
      </c>
      <c r="CW666" t="s">
        <v>1495</v>
      </c>
      <c r="CX666" t="s">
        <v>1503</v>
      </c>
      <c r="CY666" s="122">
        <v>44294</v>
      </c>
      <c r="CZ666" t="b">
        <f ca="1">IF(ISNA(VLOOKUP(表格11[[#This Row],[Item]],INDIRECT(VLOOKUP(表格11[[#This Row],[Object]],表格12[],2,FALSE)),1,FALSE)),FALSE,TRUE)</f>
        <v>0</v>
      </c>
    </row>
    <row r="667" spans="100:104">
      <c r="CV667" t="s">
        <v>1179</v>
      </c>
      <c r="CW667" t="s">
        <v>1495</v>
      </c>
      <c r="CX667" t="s">
        <v>1338</v>
      </c>
      <c r="CY667" s="122">
        <v>44294</v>
      </c>
      <c r="CZ667" t="b">
        <f ca="1">IF(ISNA(VLOOKUP(表格11[[#This Row],[Item]],INDIRECT(VLOOKUP(表格11[[#This Row],[Object]],表格12[],2,FALSE)),1,FALSE)),FALSE,TRUE)</f>
        <v>0</v>
      </c>
    </row>
    <row r="668" spans="100:104">
      <c r="CV668" t="s">
        <v>1179</v>
      </c>
      <c r="CW668" t="s">
        <v>1495</v>
      </c>
      <c r="CX668" t="s">
        <v>1339</v>
      </c>
      <c r="CY668" s="122">
        <v>44294</v>
      </c>
      <c r="CZ668" t="b">
        <f ca="1">IF(ISNA(VLOOKUP(表格11[[#This Row],[Item]],INDIRECT(VLOOKUP(表格11[[#This Row],[Object]],表格12[],2,FALSE)),1,FALSE)),FALSE,TRUE)</f>
        <v>0</v>
      </c>
    </row>
    <row r="669" spans="100:104">
      <c r="CV669" t="s">
        <v>1179</v>
      </c>
      <c r="CW669" t="s">
        <v>1495</v>
      </c>
      <c r="CX669" t="s">
        <v>1552</v>
      </c>
      <c r="CY669" s="122">
        <v>44294</v>
      </c>
      <c r="CZ669" t="b">
        <f ca="1">IF(ISNA(VLOOKUP(表格11[[#This Row],[Item]],INDIRECT(VLOOKUP(表格11[[#This Row],[Object]],表格12[],2,FALSE)),1,FALSE)),FALSE,TRUE)</f>
        <v>0</v>
      </c>
    </row>
    <row r="670" spans="100:104">
      <c r="CV670" t="s">
        <v>1179</v>
      </c>
      <c r="CW670" t="s">
        <v>1495</v>
      </c>
      <c r="CX670" t="s">
        <v>1340</v>
      </c>
      <c r="CY670" s="122">
        <v>44294</v>
      </c>
      <c r="CZ670" t="b">
        <f ca="1">IF(ISNA(VLOOKUP(表格11[[#This Row],[Item]],INDIRECT(VLOOKUP(表格11[[#This Row],[Object]],表格12[],2,FALSE)),1,FALSE)),FALSE,TRUE)</f>
        <v>0</v>
      </c>
    </row>
    <row r="671" spans="100:104">
      <c r="CV671" t="s">
        <v>1179</v>
      </c>
      <c r="CW671" t="s">
        <v>1495</v>
      </c>
      <c r="CX671" t="s">
        <v>1553</v>
      </c>
      <c r="CY671" s="122">
        <v>44294</v>
      </c>
      <c r="CZ671" t="b">
        <f ca="1">IF(ISNA(VLOOKUP(表格11[[#This Row],[Item]],INDIRECT(VLOOKUP(表格11[[#This Row],[Object]],表格12[],2,FALSE)),1,FALSE)),FALSE,TRUE)</f>
        <v>0</v>
      </c>
    </row>
    <row r="672" spans="100:104">
      <c r="CV672" t="s">
        <v>1179</v>
      </c>
      <c r="CW672" t="s">
        <v>1495</v>
      </c>
      <c r="CX672" t="s">
        <v>1341</v>
      </c>
      <c r="CY672" s="122">
        <v>44294</v>
      </c>
      <c r="CZ672" t="b">
        <f ca="1">IF(ISNA(VLOOKUP(表格11[[#This Row],[Item]],INDIRECT(VLOOKUP(表格11[[#This Row],[Object]],表格12[],2,FALSE)),1,FALSE)),FALSE,TRUE)</f>
        <v>0</v>
      </c>
    </row>
    <row r="673" spans="100:104">
      <c r="CV673" t="s">
        <v>1179</v>
      </c>
      <c r="CW673" t="s">
        <v>1495</v>
      </c>
      <c r="CX673" t="s">
        <v>1342</v>
      </c>
      <c r="CY673" s="122">
        <v>44294</v>
      </c>
      <c r="CZ673" t="b">
        <f ca="1">IF(ISNA(VLOOKUP(表格11[[#This Row],[Item]],INDIRECT(VLOOKUP(表格11[[#This Row],[Object]],表格12[],2,FALSE)),1,FALSE)),FALSE,TRUE)</f>
        <v>0</v>
      </c>
    </row>
    <row r="674" spans="100:104">
      <c r="CV674" t="s">
        <v>1179</v>
      </c>
      <c r="CW674" t="s">
        <v>1495</v>
      </c>
      <c r="CX674" t="s">
        <v>1343</v>
      </c>
      <c r="CY674" s="122">
        <v>44294</v>
      </c>
      <c r="CZ674" t="b">
        <f ca="1">IF(ISNA(VLOOKUP(表格11[[#This Row],[Item]],INDIRECT(VLOOKUP(表格11[[#This Row],[Object]],表格12[],2,FALSE)),1,FALSE)),FALSE,TRUE)</f>
        <v>0</v>
      </c>
    </row>
    <row r="675" spans="100:104">
      <c r="CV675" t="s">
        <v>1179</v>
      </c>
      <c r="CW675" t="s">
        <v>1495</v>
      </c>
      <c r="CX675" t="s">
        <v>1344</v>
      </c>
      <c r="CY675" s="122">
        <v>44294</v>
      </c>
      <c r="CZ675" t="b">
        <f ca="1">IF(ISNA(VLOOKUP(表格11[[#This Row],[Item]],INDIRECT(VLOOKUP(表格11[[#This Row],[Object]],表格12[],2,FALSE)),1,FALSE)),FALSE,TRUE)</f>
        <v>0</v>
      </c>
    </row>
    <row r="676" spans="100:104">
      <c r="CV676" t="s">
        <v>1179</v>
      </c>
      <c r="CW676" t="s">
        <v>1495</v>
      </c>
      <c r="CX676" t="s">
        <v>1345</v>
      </c>
      <c r="CY676" s="122">
        <v>44294</v>
      </c>
      <c r="CZ676" t="b">
        <f ca="1">IF(ISNA(VLOOKUP(表格11[[#This Row],[Item]],INDIRECT(VLOOKUP(表格11[[#This Row],[Object]],表格12[],2,FALSE)),1,FALSE)),FALSE,TRUE)</f>
        <v>0</v>
      </c>
    </row>
    <row r="677" spans="100:104">
      <c r="CV677" t="s">
        <v>1179</v>
      </c>
      <c r="CW677" t="s">
        <v>1495</v>
      </c>
      <c r="CX677" t="s">
        <v>1346</v>
      </c>
      <c r="CY677" s="122">
        <v>44294</v>
      </c>
      <c r="CZ677" t="b">
        <f ca="1">IF(ISNA(VLOOKUP(表格11[[#This Row],[Item]],INDIRECT(VLOOKUP(表格11[[#This Row],[Object]],表格12[],2,FALSE)),1,FALSE)),FALSE,TRUE)</f>
        <v>0</v>
      </c>
    </row>
    <row r="678" spans="100:104">
      <c r="CV678" t="s">
        <v>1179</v>
      </c>
      <c r="CW678" t="s">
        <v>1495</v>
      </c>
      <c r="CX678" t="s">
        <v>1347</v>
      </c>
      <c r="CY678" s="122">
        <v>44294</v>
      </c>
      <c r="CZ678" t="b">
        <f ca="1">IF(ISNA(VLOOKUP(表格11[[#This Row],[Item]],INDIRECT(VLOOKUP(表格11[[#This Row],[Object]],表格12[],2,FALSE)),1,FALSE)),FALSE,TRUE)</f>
        <v>0</v>
      </c>
    </row>
    <row r="679" spans="100:104">
      <c r="CV679" t="s">
        <v>1179</v>
      </c>
      <c r="CW679" t="s">
        <v>1495</v>
      </c>
      <c r="CX679" t="s">
        <v>1348</v>
      </c>
      <c r="CY679" s="122">
        <v>44294</v>
      </c>
      <c r="CZ679" t="b">
        <f ca="1">IF(ISNA(VLOOKUP(表格11[[#This Row],[Item]],INDIRECT(VLOOKUP(表格11[[#This Row],[Object]],表格12[],2,FALSE)),1,FALSE)),FALSE,TRUE)</f>
        <v>0</v>
      </c>
    </row>
    <row r="680" spans="100:104">
      <c r="CV680" t="s">
        <v>1179</v>
      </c>
      <c r="CW680" t="s">
        <v>1495</v>
      </c>
      <c r="CX680" s="238" t="s">
        <v>1349</v>
      </c>
      <c r="CY680" s="122">
        <v>44294</v>
      </c>
      <c r="CZ680" t="b">
        <f ca="1">IF(ISNA(VLOOKUP(表格11[[#This Row],[Item]],INDIRECT(VLOOKUP(表格11[[#This Row],[Object]],表格12[],2,FALSE)),1,FALSE)),FALSE,TRUE)</f>
        <v>0</v>
      </c>
    </row>
    <row r="681" spans="100:104">
      <c r="CV681" t="s">
        <v>1179</v>
      </c>
      <c r="CW681" t="s">
        <v>1495</v>
      </c>
      <c r="CX681" t="s">
        <v>1350</v>
      </c>
      <c r="CY681" s="122">
        <v>44294</v>
      </c>
      <c r="CZ681" t="b">
        <f ca="1">IF(ISNA(VLOOKUP(表格11[[#This Row],[Item]],INDIRECT(VLOOKUP(表格11[[#This Row],[Object]],表格12[],2,FALSE)),1,FALSE)),FALSE,TRUE)</f>
        <v>0</v>
      </c>
    </row>
    <row r="682" spans="100:104">
      <c r="CV682" t="s">
        <v>1179</v>
      </c>
      <c r="CW682" t="s">
        <v>1495</v>
      </c>
      <c r="CX682" t="s">
        <v>1353</v>
      </c>
      <c r="CY682" s="122">
        <v>44294</v>
      </c>
      <c r="CZ682" t="b">
        <f ca="1">IF(ISNA(VLOOKUP(表格11[[#This Row],[Item]],INDIRECT(VLOOKUP(表格11[[#This Row],[Object]],表格12[],2,FALSE)),1,FALSE)),FALSE,TRUE)</f>
        <v>0</v>
      </c>
    </row>
    <row r="683" spans="100:104">
      <c r="CV683" t="s">
        <v>1179</v>
      </c>
      <c r="CW683" t="s">
        <v>1495</v>
      </c>
      <c r="CX683" t="s">
        <v>1554</v>
      </c>
      <c r="CY683" s="122">
        <v>44294</v>
      </c>
      <c r="CZ683" t="b">
        <f ca="1">IF(ISNA(VLOOKUP(表格11[[#This Row],[Item]],INDIRECT(VLOOKUP(表格11[[#This Row],[Object]],表格12[],2,FALSE)),1,FALSE)),FALSE,TRUE)</f>
        <v>0</v>
      </c>
    </row>
    <row r="684" spans="100:104">
      <c r="CV684" t="s">
        <v>1179</v>
      </c>
      <c r="CW684" t="s">
        <v>1495</v>
      </c>
      <c r="CX684" t="s">
        <v>1354</v>
      </c>
      <c r="CY684" s="122">
        <v>44294</v>
      </c>
      <c r="CZ684" t="b">
        <f ca="1">IF(ISNA(VLOOKUP(表格11[[#This Row],[Item]],INDIRECT(VLOOKUP(表格11[[#This Row],[Object]],表格12[],2,FALSE)),1,FALSE)),FALSE,TRUE)</f>
        <v>0</v>
      </c>
    </row>
    <row r="685" spans="100:104">
      <c r="CV685" t="s">
        <v>1179</v>
      </c>
      <c r="CW685" t="s">
        <v>1495</v>
      </c>
      <c r="CX685" t="s">
        <v>961</v>
      </c>
      <c r="CY685" s="122">
        <v>44294</v>
      </c>
      <c r="CZ685" t="b">
        <f ca="1">IF(ISNA(VLOOKUP(表格11[[#This Row],[Item]],INDIRECT(VLOOKUP(表格11[[#This Row],[Object]],表格12[],2,FALSE)),1,FALSE)),FALSE,TRUE)</f>
        <v>0</v>
      </c>
    </row>
    <row r="686" spans="100:104">
      <c r="CV686" t="s">
        <v>1179</v>
      </c>
      <c r="CW686" t="s">
        <v>1495</v>
      </c>
      <c r="CX686" t="s">
        <v>1504</v>
      </c>
      <c r="CY686" s="122">
        <v>44294</v>
      </c>
      <c r="CZ686" t="b">
        <f ca="1">IF(ISNA(VLOOKUP(表格11[[#This Row],[Item]],INDIRECT(VLOOKUP(表格11[[#This Row],[Object]],表格12[],2,FALSE)),1,FALSE)),FALSE,TRUE)</f>
        <v>0</v>
      </c>
    </row>
    <row r="687" spans="100:104">
      <c r="CV687" t="s">
        <v>1179</v>
      </c>
      <c r="CW687" t="s">
        <v>1495</v>
      </c>
      <c r="CX687" t="s">
        <v>1555</v>
      </c>
      <c r="CY687" s="122">
        <v>44294</v>
      </c>
      <c r="CZ687" t="b">
        <f ca="1">IF(ISNA(VLOOKUP(表格11[[#This Row],[Item]],INDIRECT(VLOOKUP(表格11[[#This Row],[Object]],表格12[],2,FALSE)),1,FALSE)),FALSE,TRUE)</f>
        <v>0</v>
      </c>
    </row>
    <row r="688" spans="100:104">
      <c r="CV688" t="s">
        <v>1179</v>
      </c>
      <c r="CW688" t="s">
        <v>1495</v>
      </c>
      <c r="CX688" t="s">
        <v>1355</v>
      </c>
      <c r="CY688" s="122">
        <v>44294</v>
      </c>
      <c r="CZ688" t="b">
        <f ca="1">IF(ISNA(VLOOKUP(表格11[[#This Row],[Item]],INDIRECT(VLOOKUP(表格11[[#This Row],[Object]],表格12[],2,FALSE)),1,FALSE)),FALSE,TRUE)</f>
        <v>0</v>
      </c>
    </row>
    <row r="689" spans="100:104">
      <c r="CV689" t="s">
        <v>1179</v>
      </c>
      <c r="CW689" t="s">
        <v>1495</v>
      </c>
      <c r="CX689" t="s">
        <v>1356</v>
      </c>
      <c r="CY689" s="122">
        <v>44294</v>
      </c>
      <c r="CZ689" t="b">
        <f ca="1">IF(ISNA(VLOOKUP(表格11[[#This Row],[Item]],INDIRECT(VLOOKUP(表格11[[#This Row],[Object]],表格12[],2,FALSE)),1,FALSE)),FALSE,TRUE)</f>
        <v>0</v>
      </c>
    </row>
    <row r="690" spans="100:104">
      <c r="CV690" t="s">
        <v>1179</v>
      </c>
      <c r="CW690" t="s">
        <v>1495</v>
      </c>
      <c r="CX690" t="s">
        <v>1357</v>
      </c>
      <c r="CY690" s="122">
        <v>44294</v>
      </c>
      <c r="CZ690" t="b">
        <f ca="1">IF(ISNA(VLOOKUP(表格11[[#This Row],[Item]],INDIRECT(VLOOKUP(表格11[[#This Row],[Object]],表格12[],2,FALSE)),1,FALSE)),FALSE,TRUE)</f>
        <v>0</v>
      </c>
    </row>
    <row r="691" spans="100:104">
      <c r="CV691" t="s">
        <v>1179</v>
      </c>
      <c r="CW691" t="s">
        <v>1495</v>
      </c>
      <c r="CX691" t="s">
        <v>1358</v>
      </c>
      <c r="CY691" s="122">
        <v>44294</v>
      </c>
      <c r="CZ691" t="b">
        <f ca="1">IF(ISNA(VLOOKUP(表格11[[#This Row],[Item]],INDIRECT(VLOOKUP(表格11[[#This Row],[Object]],表格12[],2,FALSE)),1,FALSE)),FALSE,TRUE)</f>
        <v>0</v>
      </c>
    </row>
    <row r="692" spans="100:104">
      <c r="CV692" t="s">
        <v>1179</v>
      </c>
      <c r="CW692" t="s">
        <v>1495</v>
      </c>
      <c r="CX692" t="s">
        <v>1359</v>
      </c>
      <c r="CY692" s="122">
        <v>44294</v>
      </c>
      <c r="CZ692" t="b">
        <f ca="1">IF(ISNA(VLOOKUP(表格11[[#This Row],[Item]],INDIRECT(VLOOKUP(表格11[[#This Row],[Object]],表格12[],2,FALSE)),1,FALSE)),FALSE,TRUE)</f>
        <v>0</v>
      </c>
    </row>
    <row r="693" spans="100:104">
      <c r="CV693" t="s">
        <v>1179</v>
      </c>
      <c r="CW693" t="s">
        <v>1495</v>
      </c>
      <c r="CX693" t="s">
        <v>1556</v>
      </c>
      <c r="CY693" s="122">
        <v>44294</v>
      </c>
      <c r="CZ693" t="b">
        <f ca="1">IF(ISNA(VLOOKUP(表格11[[#This Row],[Item]],INDIRECT(VLOOKUP(表格11[[#This Row],[Object]],表格12[],2,FALSE)),1,FALSE)),FALSE,TRUE)</f>
        <v>0</v>
      </c>
    </row>
    <row r="694" spans="100:104">
      <c r="CV694" t="s">
        <v>1179</v>
      </c>
      <c r="CW694" t="s">
        <v>1495</v>
      </c>
      <c r="CX694" t="s">
        <v>1360</v>
      </c>
      <c r="CY694" s="122">
        <v>44294</v>
      </c>
      <c r="CZ694" t="b">
        <f ca="1">IF(ISNA(VLOOKUP(表格11[[#This Row],[Item]],INDIRECT(VLOOKUP(表格11[[#This Row],[Object]],表格12[],2,FALSE)),1,FALSE)),FALSE,TRUE)</f>
        <v>0</v>
      </c>
    </row>
    <row r="695" spans="100:104">
      <c r="CV695" t="s">
        <v>1179</v>
      </c>
      <c r="CW695" t="s">
        <v>1495</v>
      </c>
      <c r="CX695" t="s">
        <v>1361</v>
      </c>
      <c r="CY695" s="122">
        <v>44294</v>
      </c>
      <c r="CZ695" t="b">
        <f ca="1">IF(ISNA(VLOOKUP(表格11[[#This Row],[Item]],INDIRECT(VLOOKUP(表格11[[#This Row],[Object]],表格12[],2,FALSE)),1,FALSE)),FALSE,TRUE)</f>
        <v>0</v>
      </c>
    </row>
    <row r="696" spans="100:104">
      <c r="CV696" t="s">
        <v>1179</v>
      </c>
      <c r="CW696" t="s">
        <v>1495</v>
      </c>
      <c r="CX696" t="s">
        <v>1505</v>
      </c>
      <c r="CY696" s="122">
        <v>44294</v>
      </c>
      <c r="CZ696" t="b">
        <f ca="1">IF(ISNA(VLOOKUP(表格11[[#This Row],[Item]],INDIRECT(VLOOKUP(表格11[[#This Row],[Object]],表格12[],2,FALSE)),1,FALSE)),FALSE,TRUE)</f>
        <v>0</v>
      </c>
    </row>
    <row r="697" spans="100:104">
      <c r="CV697" t="s">
        <v>1179</v>
      </c>
      <c r="CW697" t="s">
        <v>1495</v>
      </c>
      <c r="CX697" t="s">
        <v>1557</v>
      </c>
      <c r="CY697" s="122">
        <v>44294</v>
      </c>
      <c r="CZ697" t="b">
        <f ca="1">IF(ISNA(VLOOKUP(表格11[[#This Row],[Item]],INDIRECT(VLOOKUP(表格11[[#This Row],[Object]],表格12[],2,FALSE)),1,FALSE)),FALSE,TRUE)</f>
        <v>0</v>
      </c>
    </row>
    <row r="698" spans="100:104">
      <c r="CV698" t="s">
        <v>1179</v>
      </c>
      <c r="CW698" t="s">
        <v>1495</v>
      </c>
      <c r="CX698" t="s">
        <v>1362</v>
      </c>
      <c r="CY698" s="122">
        <v>44294</v>
      </c>
      <c r="CZ698" t="b">
        <f ca="1">IF(ISNA(VLOOKUP(表格11[[#This Row],[Item]],INDIRECT(VLOOKUP(表格11[[#This Row],[Object]],表格12[],2,FALSE)),1,FALSE)),FALSE,TRUE)</f>
        <v>0</v>
      </c>
    </row>
    <row r="699" spans="100:104">
      <c r="CV699" t="s">
        <v>1179</v>
      </c>
      <c r="CW699" t="s">
        <v>1495</v>
      </c>
      <c r="CX699" t="s">
        <v>1363</v>
      </c>
      <c r="CY699" s="122">
        <v>44294</v>
      </c>
      <c r="CZ699" t="b">
        <f ca="1">IF(ISNA(VLOOKUP(表格11[[#This Row],[Item]],INDIRECT(VLOOKUP(表格11[[#This Row],[Object]],表格12[],2,FALSE)),1,FALSE)),FALSE,TRUE)</f>
        <v>0</v>
      </c>
    </row>
    <row r="700" spans="100:104">
      <c r="CV700" t="s">
        <v>1179</v>
      </c>
      <c r="CW700" t="s">
        <v>1495</v>
      </c>
      <c r="CX700" t="s">
        <v>1364</v>
      </c>
      <c r="CY700" s="122">
        <v>44294</v>
      </c>
      <c r="CZ700" t="b">
        <f ca="1">IF(ISNA(VLOOKUP(表格11[[#This Row],[Item]],INDIRECT(VLOOKUP(表格11[[#This Row],[Object]],表格12[],2,FALSE)),1,FALSE)),FALSE,TRUE)</f>
        <v>0</v>
      </c>
    </row>
    <row r="701" spans="100:104">
      <c r="CV701" t="s">
        <v>1179</v>
      </c>
      <c r="CW701" t="s">
        <v>1495</v>
      </c>
      <c r="CX701" t="s">
        <v>1365</v>
      </c>
      <c r="CY701" s="122">
        <v>44294</v>
      </c>
      <c r="CZ701" t="b">
        <f ca="1">IF(ISNA(VLOOKUP(表格11[[#This Row],[Item]],INDIRECT(VLOOKUP(表格11[[#This Row],[Object]],表格12[],2,FALSE)),1,FALSE)),FALSE,TRUE)</f>
        <v>0</v>
      </c>
    </row>
    <row r="702" spans="100:104">
      <c r="CV702" t="s">
        <v>1179</v>
      </c>
      <c r="CW702" t="s">
        <v>1495</v>
      </c>
      <c r="CX702" t="s">
        <v>1366</v>
      </c>
      <c r="CY702" s="122">
        <v>44294</v>
      </c>
      <c r="CZ702" t="b">
        <f ca="1">IF(ISNA(VLOOKUP(表格11[[#This Row],[Item]],INDIRECT(VLOOKUP(表格11[[#This Row],[Object]],表格12[],2,FALSE)),1,FALSE)),FALSE,TRUE)</f>
        <v>0</v>
      </c>
    </row>
    <row r="703" spans="100:104">
      <c r="CV703" t="s">
        <v>1179</v>
      </c>
      <c r="CW703" t="s">
        <v>1495</v>
      </c>
      <c r="CX703" t="s">
        <v>1368</v>
      </c>
      <c r="CY703" s="122">
        <v>44294</v>
      </c>
      <c r="CZ703" t="b">
        <f ca="1">IF(ISNA(VLOOKUP(表格11[[#This Row],[Item]],INDIRECT(VLOOKUP(表格11[[#This Row],[Object]],表格12[],2,FALSE)),1,FALSE)),FALSE,TRUE)</f>
        <v>0</v>
      </c>
    </row>
    <row r="704" spans="100:104">
      <c r="CV704" t="s">
        <v>1179</v>
      </c>
      <c r="CW704" t="s">
        <v>1495</v>
      </c>
      <c r="CX704" t="s">
        <v>1369</v>
      </c>
      <c r="CY704" s="122">
        <v>44294</v>
      </c>
      <c r="CZ704" t="b">
        <f ca="1">IF(ISNA(VLOOKUP(表格11[[#This Row],[Item]],INDIRECT(VLOOKUP(表格11[[#This Row],[Object]],表格12[],2,FALSE)),1,FALSE)),FALSE,TRUE)</f>
        <v>0</v>
      </c>
    </row>
    <row r="705" spans="100:104">
      <c r="CV705" t="s">
        <v>1179</v>
      </c>
      <c r="CW705" t="s">
        <v>1495</v>
      </c>
      <c r="CX705" t="s">
        <v>1370</v>
      </c>
      <c r="CY705" s="122">
        <v>44294</v>
      </c>
      <c r="CZ705" t="b">
        <f ca="1">IF(ISNA(VLOOKUP(表格11[[#This Row],[Item]],INDIRECT(VLOOKUP(表格11[[#This Row],[Object]],表格12[],2,FALSE)),1,FALSE)),FALSE,TRUE)</f>
        <v>0</v>
      </c>
    </row>
    <row r="706" spans="100:104">
      <c r="CV706" t="s">
        <v>1179</v>
      </c>
      <c r="CW706" t="s">
        <v>1495</v>
      </c>
      <c r="CX706" t="s">
        <v>1371</v>
      </c>
      <c r="CY706" s="122">
        <v>44294</v>
      </c>
      <c r="CZ706" t="b">
        <f ca="1">IF(ISNA(VLOOKUP(表格11[[#This Row],[Item]],INDIRECT(VLOOKUP(表格11[[#This Row],[Object]],表格12[],2,FALSE)),1,FALSE)),FALSE,TRUE)</f>
        <v>0</v>
      </c>
    </row>
    <row r="707" spans="100:104">
      <c r="CV707" t="s">
        <v>1179</v>
      </c>
      <c r="CW707" t="s">
        <v>1495</v>
      </c>
      <c r="CX707" t="s">
        <v>1372</v>
      </c>
      <c r="CY707" s="122">
        <v>44294</v>
      </c>
      <c r="CZ707" t="b">
        <f ca="1">IF(ISNA(VLOOKUP(表格11[[#This Row],[Item]],INDIRECT(VLOOKUP(表格11[[#This Row],[Object]],表格12[],2,FALSE)),1,FALSE)),FALSE,TRUE)</f>
        <v>0</v>
      </c>
    </row>
    <row r="708" spans="100:104">
      <c r="CV708" t="s">
        <v>1179</v>
      </c>
      <c r="CW708" t="s">
        <v>1495</v>
      </c>
      <c r="CX708" t="s">
        <v>1373</v>
      </c>
      <c r="CY708" s="122">
        <v>44294</v>
      </c>
      <c r="CZ708" t="b">
        <f ca="1">IF(ISNA(VLOOKUP(表格11[[#This Row],[Item]],INDIRECT(VLOOKUP(表格11[[#This Row],[Object]],表格12[],2,FALSE)),1,FALSE)),FALSE,TRUE)</f>
        <v>0</v>
      </c>
    </row>
    <row r="709" spans="100:104">
      <c r="CV709" t="s">
        <v>1179</v>
      </c>
      <c r="CW709" t="s">
        <v>1495</v>
      </c>
      <c r="CX709" t="s">
        <v>1506</v>
      </c>
      <c r="CY709" s="122">
        <v>44294</v>
      </c>
      <c r="CZ709" t="b">
        <f ca="1">IF(ISNA(VLOOKUP(表格11[[#This Row],[Item]],INDIRECT(VLOOKUP(表格11[[#This Row],[Object]],表格12[],2,FALSE)),1,FALSE)),FALSE,TRUE)</f>
        <v>0</v>
      </c>
    </row>
    <row r="710" spans="100:104">
      <c r="CV710" t="s">
        <v>1179</v>
      </c>
      <c r="CW710" t="s">
        <v>1495</v>
      </c>
      <c r="CX710" t="s">
        <v>1374</v>
      </c>
      <c r="CY710" s="122">
        <v>44294</v>
      </c>
      <c r="CZ710" t="b">
        <f ca="1">IF(ISNA(VLOOKUP(表格11[[#This Row],[Item]],INDIRECT(VLOOKUP(表格11[[#This Row],[Object]],表格12[],2,FALSE)),1,FALSE)),FALSE,TRUE)</f>
        <v>0</v>
      </c>
    </row>
    <row r="711" spans="100:104">
      <c r="CV711" t="s">
        <v>1179</v>
      </c>
      <c r="CW711" t="s">
        <v>1495</v>
      </c>
      <c r="CX711" t="s">
        <v>1375</v>
      </c>
      <c r="CY711" s="122">
        <v>44294</v>
      </c>
      <c r="CZ711" t="b">
        <f ca="1">IF(ISNA(VLOOKUP(表格11[[#This Row],[Item]],INDIRECT(VLOOKUP(表格11[[#This Row],[Object]],表格12[],2,FALSE)),1,FALSE)),FALSE,TRUE)</f>
        <v>0</v>
      </c>
    </row>
    <row r="712" spans="100:104">
      <c r="CV712" t="s">
        <v>1179</v>
      </c>
      <c r="CW712" t="s">
        <v>1495</v>
      </c>
      <c r="CX712" t="s">
        <v>1376</v>
      </c>
      <c r="CY712" s="122">
        <v>44294</v>
      </c>
      <c r="CZ712" t="b">
        <f ca="1">IF(ISNA(VLOOKUP(表格11[[#This Row],[Item]],INDIRECT(VLOOKUP(表格11[[#This Row],[Object]],表格12[],2,FALSE)),1,FALSE)),FALSE,TRUE)</f>
        <v>0</v>
      </c>
    </row>
    <row r="713" spans="100:104">
      <c r="CV713" t="s">
        <v>1179</v>
      </c>
      <c r="CW713" t="s">
        <v>1495</v>
      </c>
      <c r="CX713" t="s">
        <v>1377</v>
      </c>
      <c r="CY713" s="122">
        <v>44294</v>
      </c>
      <c r="CZ713" t="b">
        <f ca="1">IF(ISNA(VLOOKUP(表格11[[#This Row],[Item]],INDIRECT(VLOOKUP(表格11[[#This Row],[Object]],表格12[],2,FALSE)),1,FALSE)),FALSE,TRUE)</f>
        <v>0</v>
      </c>
    </row>
    <row r="714" spans="100:104">
      <c r="CV714" t="s">
        <v>1179</v>
      </c>
      <c r="CW714" t="s">
        <v>1495</v>
      </c>
      <c r="CX714" t="s">
        <v>1558</v>
      </c>
      <c r="CY714" s="122">
        <v>44294</v>
      </c>
      <c r="CZ714" t="b">
        <f ca="1">IF(ISNA(VLOOKUP(表格11[[#This Row],[Item]],INDIRECT(VLOOKUP(表格11[[#This Row],[Object]],表格12[],2,FALSE)),1,FALSE)),FALSE,TRUE)</f>
        <v>0</v>
      </c>
    </row>
    <row r="715" spans="100:104">
      <c r="CV715" t="s">
        <v>1179</v>
      </c>
      <c r="CW715" t="s">
        <v>1495</v>
      </c>
      <c r="CX715" t="s">
        <v>1378</v>
      </c>
      <c r="CY715" s="122">
        <v>44294</v>
      </c>
      <c r="CZ715" t="b">
        <f ca="1">IF(ISNA(VLOOKUP(表格11[[#This Row],[Item]],INDIRECT(VLOOKUP(表格11[[#This Row],[Object]],表格12[],2,FALSE)),1,FALSE)),FALSE,TRUE)</f>
        <v>0</v>
      </c>
    </row>
    <row r="716" spans="100:104">
      <c r="CV716" t="s">
        <v>1179</v>
      </c>
      <c r="CW716" t="s">
        <v>1495</v>
      </c>
      <c r="CX716" t="s">
        <v>1379</v>
      </c>
      <c r="CY716" s="122">
        <v>44294</v>
      </c>
      <c r="CZ716" t="b">
        <f ca="1">IF(ISNA(VLOOKUP(表格11[[#This Row],[Item]],INDIRECT(VLOOKUP(表格11[[#This Row],[Object]],表格12[],2,FALSE)),1,FALSE)),FALSE,TRUE)</f>
        <v>0</v>
      </c>
    </row>
    <row r="717" spans="100:104">
      <c r="CV717" t="s">
        <v>1179</v>
      </c>
      <c r="CW717" t="s">
        <v>1495</v>
      </c>
      <c r="CX717" t="s">
        <v>1380</v>
      </c>
      <c r="CY717" s="122">
        <v>44294</v>
      </c>
      <c r="CZ717" t="b">
        <f ca="1">IF(ISNA(VLOOKUP(表格11[[#This Row],[Item]],INDIRECT(VLOOKUP(表格11[[#This Row],[Object]],表格12[],2,FALSE)),1,FALSE)),FALSE,TRUE)</f>
        <v>0</v>
      </c>
    </row>
    <row r="718" spans="100:104">
      <c r="CV718" t="s">
        <v>1179</v>
      </c>
      <c r="CW718" t="s">
        <v>1495</v>
      </c>
      <c r="CX718" t="s">
        <v>1381</v>
      </c>
      <c r="CY718" s="122">
        <v>44294</v>
      </c>
      <c r="CZ718" t="b">
        <f ca="1">IF(ISNA(VLOOKUP(表格11[[#This Row],[Item]],INDIRECT(VLOOKUP(表格11[[#This Row],[Object]],表格12[],2,FALSE)),1,FALSE)),FALSE,TRUE)</f>
        <v>0</v>
      </c>
    </row>
    <row r="719" spans="100:104">
      <c r="CV719" t="s">
        <v>1179</v>
      </c>
      <c r="CW719" t="s">
        <v>1495</v>
      </c>
      <c r="CX719" t="s">
        <v>1382</v>
      </c>
      <c r="CY719" s="122">
        <v>44294</v>
      </c>
      <c r="CZ719" t="b">
        <f ca="1">IF(ISNA(VLOOKUP(表格11[[#This Row],[Item]],INDIRECT(VLOOKUP(表格11[[#This Row],[Object]],表格12[],2,FALSE)),1,FALSE)),FALSE,TRUE)</f>
        <v>0</v>
      </c>
    </row>
    <row r="720" spans="100:104">
      <c r="CV720" t="s">
        <v>1179</v>
      </c>
      <c r="CW720" t="s">
        <v>1495</v>
      </c>
      <c r="CX720" t="s">
        <v>1383</v>
      </c>
      <c r="CY720" s="122">
        <v>44294</v>
      </c>
      <c r="CZ720" t="b">
        <f ca="1">IF(ISNA(VLOOKUP(表格11[[#This Row],[Item]],INDIRECT(VLOOKUP(表格11[[#This Row],[Object]],表格12[],2,FALSE)),1,FALSE)),FALSE,TRUE)</f>
        <v>0</v>
      </c>
    </row>
    <row r="721" spans="100:104">
      <c r="CV721" t="s">
        <v>1179</v>
      </c>
      <c r="CW721" t="s">
        <v>1495</v>
      </c>
      <c r="CX721" t="s">
        <v>1384</v>
      </c>
      <c r="CY721" s="122">
        <v>44294</v>
      </c>
      <c r="CZ721" t="b">
        <f ca="1">IF(ISNA(VLOOKUP(表格11[[#This Row],[Item]],INDIRECT(VLOOKUP(表格11[[#This Row],[Object]],表格12[],2,FALSE)),1,FALSE)),FALSE,TRUE)</f>
        <v>0</v>
      </c>
    </row>
    <row r="722" spans="100:104">
      <c r="CV722" t="s">
        <v>1179</v>
      </c>
      <c r="CW722" t="s">
        <v>1495</v>
      </c>
      <c r="CX722" t="s">
        <v>1385</v>
      </c>
      <c r="CY722" s="122">
        <v>44294</v>
      </c>
      <c r="CZ722" t="b">
        <f ca="1">IF(ISNA(VLOOKUP(表格11[[#This Row],[Item]],INDIRECT(VLOOKUP(表格11[[#This Row],[Object]],表格12[],2,FALSE)),1,FALSE)),FALSE,TRUE)</f>
        <v>0</v>
      </c>
    </row>
    <row r="723" spans="100:104">
      <c r="CV723" t="s">
        <v>1179</v>
      </c>
      <c r="CW723" t="s">
        <v>1495</v>
      </c>
      <c r="CX723" s="238" t="s">
        <v>1386</v>
      </c>
      <c r="CY723" s="122">
        <v>44294</v>
      </c>
      <c r="CZ723" t="b">
        <f ca="1">IF(ISNA(VLOOKUP(表格11[[#This Row],[Item]],INDIRECT(VLOOKUP(表格11[[#This Row],[Object]],表格12[],2,FALSE)),1,FALSE)),FALSE,TRUE)</f>
        <v>0</v>
      </c>
    </row>
    <row r="724" spans="100:104">
      <c r="CV724" t="s">
        <v>1179</v>
      </c>
      <c r="CW724" t="s">
        <v>1495</v>
      </c>
      <c r="CX724" t="s">
        <v>1507</v>
      </c>
      <c r="CY724" s="122">
        <v>44294</v>
      </c>
      <c r="CZ724" t="b">
        <f ca="1">IF(ISNA(VLOOKUP(表格11[[#This Row],[Item]],INDIRECT(VLOOKUP(表格11[[#This Row],[Object]],表格12[],2,FALSE)),1,FALSE)),FALSE,TRUE)</f>
        <v>0</v>
      </c>
    </row>
    <row r="725" spans="100:104">
      <c r="CV725" t="s">
        <v>1179</v>
      </c>
      <c r="CW725" t="s">
        <v>1495</v>
      </c>
      <c r="CX725" t="s">
        <v>1387</v>
      </c>
      <c r="CY725" s="122">
        <v>44294</v>
      </c>
      <c r="CZ725" t="b">
        <f ca="1">IF(ISNA(VLOOKUP(表格11[[#This Row],[Item]],INDIRECT(VLOOKUP(表格11[[#This Row],[Object]],表格12[],2,FALSE)),1,FALSE)),FALSE,TRUE)</f>
        <v>0</v>
      </c>
    </row>
    <row r="726" spans="100:104">
      <c r="CV726" t="s">
        <v>1179</v>
      </c>
      <c r="CW726" t="s">
        <v>1495</v>
      </c>
      <c r="CX726" t="s">
        <v>1388</v>
      </c>
      <c r="CY726" s="122">
        <v>44294</v>
      </c>
      <c r="CZ726" t="b">
        <f ca="1">IF(ISNA(VLOOKUP(表格11[[#This Row],[Item]],INDIRECT(VLOOKUP(表格11[[#This Row],[Object]],表格12[],2,FALSE)),1,FALSE)),FALSE,TRUE)</f>
        <v>0</v>
      </c>
    </row>
    <row r="727" spans="100:104">
      <c r="CV727" t="s">
        <v>1179</v>
      </c>
      <c r="CW727" t="s">
        <v>1495</v>
      </c>
      <c r="CX727" t="s">
        <v>1389</v>
      </c>
      <c r="CY727" s="122">
        <v>44294</v>
      </c>
      <c r="CZ727" t="b">
        <f ca="1">IF(ISNA(VLOOKUP(表格11[[#This Row],[Item]],INDIRECT(VLOOKUP(表格11[[#This Row],[Object]],表格12[],2,FALSE)),1,FALSE)),FALSE,TRUE)</f>
        <v>0</v>
      </c>
    </row>
    <row r="728" spans="100:104">
      <c r="CV728" t="s">
        <v>1179</v>
      </c>
      <c r="CW728" t="s">
        <v>1495</v>
      </c>
      <c r="CX728" t="s">
        <v>1390</v>
      </c>
      <c r="CY728" s="122">
        <v>44294</v>
      </c>
      <c r="CZ728" t="b">
        <f ca="1">IF(ISNA(VLOOKUP(表格11[[#This Row],[Item]],INDIRECT(VLOOKUP(表格11[[#This Row],[Object]],表格12[],2,FALSE)),1,FALSE)),FALSE,TRUE)</f>
        <v>0</v>
      </c>
    </row>
    <row r="729" spans="100:104">
      <c r="CV729" t="s">
        <v>1179</v>
      </c>
      <c r="CW729" t="s">
        <v>1495</v>
      </c>
      <c r="CX729" t="s">
        <v>1559</v>
      </c>
      <c r="CY729" s="122">
        <v>44294</v>
      </c>
      <c r="CZ729" t="b">
        <f ca="1">IF(ISNA(VLOOKUP(表格11[[#This Row],[Item]],INDIRECT(VLOOKUP(表格11[[#This Row],[Object]],表格12[],2,FALSE)),1,FALSE)),FALSE,TRUE)</f>
        <v>0</v>
      </c>
    </row>
    <row r="730" spans="100:104">
      <c r="CV730" t="s">
        <v>1179</v>
      </c>
      <c r="CW730" t="s">
        <v>1495</v>
      </c>
      <c r="CX730" t="s">
        <v>1391</v>
      </c>
      <c r="CY730" s="122">
        <v>44294</v>
      </c>
      <c r="CZ730" t="b">
        <f ca="1">IF(ISNA(VLOOKUP(表格11[[#This Row],[Item]],INDIRECT(VLOOKUP(表格11[[#This Row],[Object]],表格12[],2,FALSE)),1,FALSE)),FALSE,TRUE)</f>
        <v>0</v>
      </c>
    </row>
    <row r="731" spans="100:104">
      <c r="CV731" t="s">
        <v>1179</v>
      </c>
      <c r="CW731" t="s">
        <v>1495</v>
      </c>
      <c r="CX731" t="s">
        <v>1392</v>
      </c>
      <c r="CY731" s="122">
        <v>44294</v>
      </c>
      <c r="CZ731" t="b">
        <f ca="1">IF(ISNA(VLOOKUP(表格11[[#This Row],[Item]],INDIRECT(VLOOKUP(表格11[[#This Row],[Object]],表格12[],2,FALSE)),1,FALSE)),FALSE,TRUE)</f>
        <v>0</v>
      </c>
    </row>
    <row r="732" spans="100:104">
      <c r="CV732" t="s">
        <v>1179</v>
      </c>
      <c r="CW732" t="s">
        <v>1495</v>
      </c>
      <c r="CX732" t="s">
        <v>1393</v>
      </c>
      <c r="CY732" s="122">
        <v>44294</v>
      </c>
      <c r="CZ732" t="b">
        <f ca="1">IF(ISNA(VLOOKUP(表格11[[#This Row],[Item]],INDIRECT(VLOOKUP(表格11[[#This Row],[Object]],表格12[],2,FALSE)),1,FALSE)),FALSE,TRUE)</f>
        <v>0</v>
      </c>
    </row>
    <row r="733" spans="100:104">
      <c r="CV733" t="s">
        <v>1179</v>
      </c>
      <c r="CW733" t="s">
        <v>1495</v>
      </c>
      <c r="CX733" t="s">
        <v>1394</v>
      </c>
      <c r="CY733" s="122">
        <v>44294</v>
      </c>
      <c r="CZ733" t="b">
        <f ca="1">IF(ISNA(VLOOKUP(表格11[[#This Row],[Item]],INDIRECT(VLOOKUP(表格11[[#This Row],[Object]],表格12[],2,FALSE)),1,FALSE)),FALSE,TRUE)</f>
        <v>0</v>
      </c>
    </row>
    <row r="734" spans="100:104">
      <c r="CV734" t="s">
        <v>1179</v>
      </c>
      <c r="CW734" t="s">
        <v>1495</v>
      </c>
      <c r="CX734" t="s">
        <v>1508</v>
      </c>
      <c r="CY734" s="122">
        <v>44294</v>
      </c>
      <c r="CZ734" t="b">
        <f ca="1">IF(ISNA(VLOOKUP(表格11[[#This Row],[Item]],INDIRECT(VLOOKUP(表格11[[#This Row],[Object]],表格12[],2,FALSE)),1,FALSE)),FALSE,TRUE)</f>
        <v>0</v>
      </c>
    </row>
    <row r="735" spans="100:104">
      <c r="CV735" t="s">
        <v>1179</v>
      </c>
      <c r="CW735" t="s">
        <v>1495</v>
      </c>
      <c r="CX735" t="s">
        <v>1560</v>
      </c>
      <c r="CY735" s="122">
        <v>44294</v>
      </c>
      <c r="CZ735" t="b">
        <f ca="1">IF(ISNA(VLOOKUP(表格11[[#This Row],[Item]],INDIRECT(VLOOKUP(表格11[[#This Row],[Object]],表格12[],2,FALSE)),1,FALSE)),FALSE,TRUE)</f>
        <v>0</v>
      </c>
    </row>
    <row r="736" spans="100:104">
      <c r="CV736" t="s">
        <v>1179</v>
      </c>
      <c r="CW736" t="s">
        <v>1495</v>
      </c>
      <c r="CX736" t="s">
        <v>1395</v>
      </c>
      <c r="CY736" s="122">
        <v>44294</v>
      </c>
      <c r="CZ736" t="b">
        <f ca="1">IF(ISNA(VLOOKUP(表格11[[#This Row],[Item]],INDIRECT(VLOOKUP(表格11[[#This Row],[Object]],表格12[],2,FALSE)),1,FALSE)),FALSE,TRUE)</f>
        <v>0</v>
      </c>
    </row>
    <row r="737" spans="100:104">
      <c r="CV737" t="s">
        <v>1179</v>
      </c>
      <c r="CW737" t="s">
        <v>1495</v>
      </c>
      <c r="CX737" t="s">
        <v>1396</v>
      </c>
      <c r="CY737" s="122">
        <v>44294</v>
      </c>
      <c r="CZ737" t="b">
        <f ca="1">IF(ISNA(VLOOKUP(表格11[[#This Row],[Item]],INDIRECT(VLOOKUP(表格11[[#This Row],[Object]],表格12[],2,FALSE)),1,FALSE)),FALSE,TRUE)</f>
        <v>0</v>
      </c>
    </row>
    <row r="738" spans="100:104">
      <c r="CV738" t="s">
        <v>1179</v>
      </c>
      <c r="CW738" t="s">
        <v>1495</v>
      </c>
      <c r="CX738" t="s">
        <v>1397</v>
      </c>
      <c r="CY738" s="122">
        <v>44294</v>
      </c>
      <c r="CZ738" t="b">
        <f ca="1">IF(ISNA(VLOOKUP(表格11[[#This Row],[Item]],INDIRECT(VLOOKUP(表格11[[#This Row],[Object]],表格12[],2,FALSE)),1,FALSE)),FALSE,TRUE)</f>
        <v>0</v>
      </c>
    </row>
    <row r="739" spans="100:104">
      <c r="CV739" t="s">
        <v>1179</v>
      </c>
      <c r="CW739" t="s">
        <v>1495</v>
      </c>
      <c r="CX739" t="s">
        <v>1398</v>
      </c>
      <c r="CY739" s="122">
        <v>44294</v>
      </c>
      <c r="CZ739" t="b">
        <f ca="1">IF(ISNA(VLOOKUP(表格11[[#This Row],[Item]],INDIRECT(VLOOKUP(表格11[[#This Row],[Object]],表格12[],2,FALSE)),1,FALSE)),FALSE,TRUE)</f>
        <v>0</v>
      </c>
    </row>
    <row r="740" spans="100:104">
      <c r="CV740" t="s">
        <v>1179</v>
      </c>
      <c r="CW740" t="s">
        <v>1495</v>
      </c>
      <c r="CX740" t="s">
        <v>1399</v>
      </c>
      <c r="CY740" s="122">
        <v>44294</v>
      </c>
      <c r="CZ740" t="b">
        <f ca="1">IF(ISNA(VLOOKUP(表格11[[#This Row],[Item]],INDIRECT(VLOOKUP(表格11[[#This Row],[Object]],表格12[],2,FALSE)),1,FALSE)),FALSE,TRUE)</f>
        <v>0</v>
      </c>
    </row>
    <row r="741" spans="100:104">
      <c r="CV741" t="s">
        <v>1179</v>
      </c>
      <c r="CW741" t="s">
        <v>1495</v>
      </c>
      <c r="CX741" t="s">
        <v>1561</v>
      </c>
      <c r="CY741" s="122">
        <v>44294</v>
      </c>
      <c r="CZ741" t="b">
        <f ca="1">IF(ISNA(VLOOKUP(表格11[[#This Row],[Item]],INDIRECT(VLOOKUP(表格11[[#This Row],[Object]],表格12[],2,FALSE)),1,FALSE)),FALSE,TRUE)</f>
        <v>0</v>
      </c>
    </row>
    <row r="742" spans="100:104">
      <c r="CV742" t="s">
        <v>1179</v>
      </c>
      <c r="CW742" t="s">
        <v>1495</v>
      </c>
      <c r="CX742" t="s">
        <v>1400</v>
      </c>
      <c r="CY742" s="122">
        <v>44294</v>
      </c>
      <c r="CZ742" t="b">
        <f ca="1">IF(ISNA(VLOOKUP(表格11[[#This Row],[Item]],INDIRECT(VLOOKUP(表格11[[#This Row],[Object]],表格12[],2,FALSE)),1,FALSE)),FALSE,TRUE)</f>
        <v>0</v>
      </c>
    </row>
    <row r="743" spans="100:104">
      <c r="CV743" t="s">
        <v>1179</v>
      </c>
      <c r="CW743" t="s">
        <v>1495</v>
      </c>
      <c r="CX743" t="s">
        <v>1509</v>
      </c>
      <c r="CY743" s="122">
        <v>44294</v>
      </c>
      <c r="CZ743" t="b">
        <f ca="1">IF(ISNA(VLOOKUP(表格11[[#This Row],[Item]],INDIRECT(VLOOKUP(表格11[[#This Row],[Object]],表格12[],2,FALSE)),1,FALSE)),FALSE,TRUE)</f>
        <v>0</v>
      </c>
    </row>
    <row r="744" spans="100:104">
      <c r="CV744" t="s">
        <v>1179</v>
      </c>
      <c r="CW744" t="s">
        <v>1495</v>
      </c>
      <c r="CX744" t="s">
        <v>1562</v>
      </c>
      <c r="CY744" s="122">
        <v>44294</v>
      </c>
      <c r="CZ744" t="b">
        <f ca="1">IF(ISNA(VLOOKUP(表格11[[#This Row],[Item]],INDIRECT(VLOOKUP(表格11[[#This Row],[Object]],表格12[],2,FALSE)),1,FALSE)),FALSE,TRUE)</f>
        <v>0</v>
      </c>
    </row>
    <row r="745" spans="100:104">
      <c r="CV745" t="s">
        <v>1179</v>
      </c>
      <c r="CW745" t="s">
        <v>1495</v>
      </c>
      <c r="CX745" t="s">
        <v>1401</v>
      </c>
      <c r="CY745" s="122">
        <v>44294</v>
      </c>
      <c r="CZ745" t="b">
        <f ca="1">IF(ISNA(VLOOKUP(表格11[[#This Row],[Item]],INDIRECT(VLOOKUP(表格11[[#This Row],[Object]],表格12[],2,FALSE)),1,FALSE)),FALSE,TRUE)</f>
        <v>0</v>
      </c>
    </row>
    <row r="746" spans="100:104">
      <c r="CV746" t="s">
        <v>1179</v>
      </c>
      <c r="CW746" t="s">
        <v>1495</v>
      </c>
      <c r="CX746" t="s">
        <v>1510</v>
      </c>
      <c r="CY746" s="122">
        <v>44294</v>
      </c>
      <c r="CZ746" t="b">
        <f ca="1">IF(ISNA(VLOOKUP(表格11[[#This Row],[Item]],INDIRECT(VLOOKUP(表格11[[#This Row],[Object]],表格12[],2,FALSE)),1,FALSE)),FALSE,TRUE)</f>
        <v>0</v>
      </c>
    </row>
    <row r="747" spans="100:104">
      <c r="CV747" t="s">
        <v>1179</v>
      </c>
      <c r="CW747" t="s">
        <v>1495</v>
      </c>
      <c r="CX747" t="s">
        <v>1402</v>
      </c>
      <c r="CY747" s="122">
        <v>44294</v>
      </c>
      <c r="CZ747" t="b">
        <f ca="1">IF(ISNA(VLOOKUP(表格11[[#This Row],[Item]],INDIRECT(VLOOKUP(表格11[[#This Row],[Object]],表格12[],2,FALSE)),1,FALSE)),FALSE,TRUE)</f>
        <v>0</v>
      </c>
    </row>
    <row r="748" spans="100:104">
      <c r="CV748" t="s">
        <v>1179</v>
      </c>
      <c r="CW748" t="s">
        <v>1495</v>
      </c>
      <c r="CX748" t="s">
        <v>1403</v>
      </c>
      <c r="CY748" s="122">
        <v>44294</v>
      </c>
      <c r="CZ748" t="b">
        <f ca="1">IF(ISNA(VLOOKUP(表格11[[#This Row],[Item]],INDIRECT(VLOOKUP(表格11[[#This Row],[Object]],表格12[],2,FALSE)),1,FALSE)),FALSE,TRUE)</f>
        <v>0</v>
      </c>
    </row>
    <row r="749" spans="100:104">
      <c r="CV749" t="s">
        <v>1179</v>
      </c>
      <c r="CW749" t="s">
        <v>1495</v>
      </c>
      <c r="CX749" t="s">
        <v>1511</v>
      </c>
      <c r="CY749" s="122">
        <v>44294</v>
      </c>
      <c r="CZ749" t="b">
        <f ca="1">IF(ISNA(VLOOKUP(表格11[[#This Row],[Item]],INDIRECT(VLOOKUP(表格11[[#This Row],[Object]],表格12[],2,FALSE)),1,FALSE)),FALSE,TRUE)</f>
        <v>0</v>
      </c>
    </row>
    <row r="750" spans="100:104">
      <c r="CV750" t="s">
        <v>1179</v>
      </c>
      <c r="CW750" t="s">
        <v>1495</v>
      </c>
      <c r="CX750" t="s">
        <v>1563</v>
      </c>
      <c r="CY750" s="122">
        <v>44294</v>
      </c>
      <c r="CZ750" t="b">
        <f ca="1">IF(ISNA(VLOOKUP(表格11[[#This Row],[Item]],INDIRECT(VLOOKUP(表格11[[#This Row],[Object]],表格12[],2,FALSE)),1,FALSE)),FALSE,TRUE)</f>
        <v>0</v>
      </c>
    </row>
    <row r="751" spans="100:104">
      <c r="CV751" t="s">
        <v>1179</v>
      </c>
      <c r="CW751" t="s">
        <v>1495</v>
      </c>
      <c r="CX751" t="s">
        <v>1404</v>
      </c>
      <c r="CY751" s="122">
        <v>44294</v>
      </c>
      <c r="CZ751" t="b">
        <f ca="1">IF(ISNA(VLOOKUP(表格11[[#This Row],[Item]],INDIRECT(VLOOKUP(表格11[[#This Row],[Object]],表格12[],2,FALSE)),1,FALSE)),FALSE,TRUE)</f>
        <v>0</v>
      </c>
    </row>
    <row r="752" spans="100:104">
      <c r="CV752" t="s">
        <v>1179</v>
      </c>
      <c r="CW752" t="s">
        <v>1495</v>
      </c>
      <c r="CX752" t="s">
        <v>1405</v>
      </c>
      <c r="CY752" s="122">
        <v>44294</v>
      </c>
      <c r="CZ752" t="b">
        <f ca="1">IF(ISNA(VLOOKUP(表格11[[#This Row],[Item]],INDIRECT(VLOOKUP(表格11[[#This Row],[Object]],表格12[],2,FALSE)),1,FALSE)),FALSE,TRUE)</f>
        <v>0</v>
      </c>
    </row>
    <row r="753" spans="100:104">
      <c r="CV753" t="s">
        <v>1179</v>
      </c>
      <c r="CW753" t="s">
        <v>1495</v>
      </c>
      <c r="CX753" t="s">
        <v>1406</v>
      </c>
      <c r="CY753" s="122">
        <v>44294</v>
      </c>
      <c r="CZ753" t="b">
        <f ca="1">IF(ISNA(VLOOKUP(表格11[[#This Row],[Item]],INDIRECT(VLOOKUP(表格11[[#This Row],[Object]],表格12[],2,FALSE)),1,FALSE)),FALSE,TRUE)</f>
        <v>0</v>
      </c>
    </row>
    <row r="754" spans="100:104">
      <c r="CV754" t="s">
        <v>1179</v>
      </c>
      <c r="CW754" t="s">
        <v>1495</v>
      </c>
      <c r="CX754" t="s">
        <v>1407</v>
      </c>
      <c r="CY754" s="122">
        <v>44294</v>
      </c>
      <c r="CZ754" t="b">
        <f ca="1">IF(ISNA(VLOOKUP(表格11[[#This Row],[Item]],INDIRECT(VLOOKUP(表格11[[#This Row],[Object]],表格12[],2,FALSE)),1,FALSE)),FALSE,TRUE)</f>
        <v>0</v>
      </c>
    </row>
    <row r="755" spans="100:104">
      <c r="CV755" t="s">
        <v>1179</v>
      </c>
      <c r="CW755" t="s">
        <v>1495</v>
      </c>
      <c r="CX755" t="s">
        <v>1408</v>
      </c>
      <c r="CY755" s="122">
        <v>44294</v>
      </c>
      <c r="CZ755" t="b">
        <f ca="1">IF(ISNA(VLOOKUP(表格11[[#This Row],[Item]],INDIRECT(VLOOKUP(表格11[[#This Row],[Object]],表格12[],2,FALSE)),1,FALSE)),FALSE,TRUE)</f>
        <v>0</v>
      </c>
    </row>
    <row r="756" spans="100:104">
      <c r="CV756" t="s">
        <v>1179</v>
      </c>
      <c r="CW756" t="s">
        <v>1495</v>
      </c>
      <c r="CX756" t="s">
        <v>1409</v>
      </c>
      <c r="CY756" s="122">
        <v>44294</v>
      </c>
      <c r="CZ756" t="b">
        <f ca="1">IF(ISNA(VLOOKUP(表格11[[#This Row],[Item]],INDIRECT(VLOOKUP(表格11[[#This Row],[Object]],表格12[],2,FALSE)),1,FALSE)),FALSE,TRUE)</f>
        <v>0</v>
      </c>
    </row>
    <row r="757" spans="100:104">
      <c r="CV757" t="s">
        <v>1179</v>
      </c>
      <c r="CW757" t="s">
        <v>1495</v>
      </c>
      <c r="CX757" t="s">
        <v>1410</v>
      </c>
      <c r="CY757" s="122">
        <v>44294</v>
      </c>
      <c r="CZ757" t="b">
        <f ca="1">IF(ISNA(VLOOKUP(表格11[[#This Row],[Item]],INDIRECT(VLOOKUP(表格11[[#This Row],[Object]],表格12[],2,FALSE)),1,FALSE)),FALSE,TRUE)</f>
        <v>0</v>
      </c>
    </row>
    <row r="758" spans="100:104">
      <c r="CV758" t="s">
        <v>1179</v>
      </c>
      <c r="CW758" t="s">
        <v>1495</v>
      </c>
      <c r="CX758" t="s">
        <v>1512</v>
      </c>
      <c r="CY758" s="122">
        <v>44294</v>
      </c>
      <c r="CZ758" t="b">
        <f ca="1">IF(ISNA(VLOOKUP(表格11[[#This Row],[Item]],INDIRECT(VLOOKUP(表格11[[#This Row],[Object]],表格12[],2,FALSE)),1,FALSE)),FALSE,TRUE)</f>
        <v>0</v>
      </c>
    </row>
    <row r="759" spans="100:104">
      <c r="CV759" t="s">
        <v>1179</v>
      </c>
      <c r="CW759" t="s">
        <v>1495</v>
      </c>
      <c r="CX759" t="s">
        <v>1411</v>
      </c>
      <c r="CY759" s="122">
        <v>44294</v>
      </c>
      <c r="CZ759" t="b">
        <f ca="1">IF(ISNA(VLOOKUP(表格11[[#This Row],[Item]],INDIRECT(VLOOKUP(表格11[[#This Row],[Object]],表格12[],2,FALSE)),1,FALSE)),FALSE,TRUE)</f>
        <v>0</v>
      </c>
    </row>
    <row r="760" spans="100:104">
      <c r="CV760" t="s">
        <v>1179</v>
      </c>
      <c r="CW760" t="s">
        <v>1495</v>
      </c>
      <c r="CX760" t="s">
        <v>1412</v>
      </c>
      <c r="CY760" s="122">
        <v>44294</v>
      </c>
      <c r="CZ760" t="b">
        <f ca="1">IF(ISNA(VLOOKUP(表格11[[#This Row],[Item]],INDIRECT(VLOOKUP(表格11[[#This Row],[Object]],表格12[],2,FALSE)),1,FALSE)),FALSE,TRUE)</f>
        <v>0</v>
      </c>
    </row>
    <row r="761" spans="100:104">
      <c r="CV761" t="s">
        <v>1179</v>
      </c>
      <c r="CW761" t="s">
        <v>1495</v>
      </c>
      <c r="CX761" t="s">
        <v>1513</v>
      </c>
      <c r="CY761" s="122">
        <v>44294</v>
      </c>
      <c r="CZ761" t="b">
        <f ca="1">IF(ISNA(VLOOKUP(表格11[[#This Row],[Item]],INDIRECT(VLOOKUP(表格11[[#This Row],[Object]],表格12[],2,FALSE)),1,FALSE)),FALSE,TRUE)</f>
        <v>0</v>
      </c>
    </row>
    <row r="762" spans="100:104">
      <c r="CV762" t="s">
        <v>1179</v>
      </c>
      <c r="CW762" t="s">
        <v>1495</v>
      </c>
      <c r="CX762" t="s">
        <v>1413</v>
      </c>
      <c r="CY762" s="122">
        <v>44294</v>
      </c>
      <c r="CZ762" t="b">
        <f ca="1">IF(ISNA(VLOOKUP(表格11[[#This Row],[Item]],INDIRECT(VLOOKUP(表格11[[#This Row],[Object]],表格12[],2,FALSE)),1,FALSE)),FALSE,TRUE)</f>
        <v>0</v>
      </c>
    </row>
    <row r="763" spans="100:104">
      <c r="CV763" t="s">
        <v>1179</v>
      </c>
      <c r="CW763" t="s">
        <v>1495</v>
      </c>
      <c r="CX763" t="s">
        <v>1548</v>
      </c>
      <c r="CY763" s="122">
        <v>44294</v>
      </c>
      <c r="CZ763" t="b">
        <f ca="1">IF(ISNA(VLOOKUP(表格11[[#This Row],[Item]],INDIRECT(VLOOKUP(表格11[[#This Row],[Object]],表格12[],2,FALSE)),1,FALSE)),FALSE,TRUE)</f>
        <v>0</v>
      </c>
    </row>
    <row r="764" spans="100:104">
      <c r="CV764" t="s">
        <v>1179</v>
      </c>
      <c r="CW764" t="s">
        <v>1495</v>
      </c>
      <c r="CX764" t="s">
        <v>1414</v>
      </c>
      <c r="CY764" s="122">
        <v>44294</v>
      </c>
      <c r="CZ764" t="b">
        <f ca="1">IF(ISNA(VLOOKUP(表格11[[#This Row],[Item]],INDIRECT(VLOOKUP(表格11[[#This Row],[Object]],表格12[],2,FALSE)),1,FALSE)),FALSE,TRUE)</f>
        <v>0</v>
      </c>
    </row>
    <row r="765" spans="100:104">
      <c r="CV765" t="s">
        <v>1179</v>
      </c>
      <c r="CW765" t="s">
        <v>1495</v>
      </c>
      <c r="CX765" t="s">
        <v>1514</v>
      </c>
      <c r="CY765" s="122">
        <v>44294</v>
      </c>
      <c r="CZ765" t="b">
        <f ca="1">IF(ISNA(VLOOKUP(表格11[[#This Row],[Item]],INDIRECT(VLOOKUP(表格11[[#This Row],[Object]],表格12[],2,FALSE)),1,FALSE)),FALSE,TRUE)</f>
        <v>0</v>
      </c>
    </row>
    <row r="766" spans="100:104">
      <c r="CV766" t="s">
        <v>1179</v>
      </c>
      <c r="CW766" t="s">
        <v>1495</v>
      </c>
      <c r="CX766" t="s">
        <v>1415</v>
      </c>
      <c r="CY766" s="122">
        <v>44294</v>
      </c>
      <c r="CZ766" t="b">
        <f ca="1">IF(ISNA(VLOOKUP(表格11[[#This Row],[Item]],INDIRECT(VLOOKUP(表格11[[#This Row],[Object]],表格12[],2,FALSE)),1,FALSE)),FALSE,TRUE)</f>
        <v>0</v>
      </c>
    </row>
    <row r="767" spans="100:104">
      <c r="CV767" t="s">
        <v>1179</v>
      </c>
      <c r="CW767" t="s">
        <v>1495</v>
      </c>
      <c r="CX767" t="s">
        <v>1564</v>
      </c>
      <c r="CY767" s="122">
        <v>44294</v>
      </c>
      <c r="CZ767" t="b">
        <f ca="1">IF(ISNA(VLOOKUP(表格11[[#This Row],[Item]],INDIRECT(VLOOKUP(表格11[[#This Row],[Object]],表格12[],2,FALSE)),1,FALSE)),FALSE,TRUE)</f>
        <v>0</v>
      </c>
    </row>
    <row r="768" spans="100:104">
      <c r="CV768" t="s">
        <v>1179</v>
      </c>
      <c r="CW768" t="s">
        <v>1495</v>
      </c>
      <c r="CX768" t="s">
        <v>1416</v>
      </c>
      <c r="CY768" s="122">
        <v>44294</v>
      </c>
      <c r="CZ768" t="b">
        <f ca="1">IF(ISNA(VLOOKUP(表格11[[#This Row],[Item]],INDIRECT(VLOOKUP(表格11[[#This Row],[Object]],表格12[],2,FALSE)),1,FALSE)),FALSE,TRUE)</f>
        <v>0</v>
      </c>
    </row>
    <row r="769" spans="100:104">
      <c r="CV769" t="s">
        <v>1179</v>
      </c>
      <c r="CW769" t="s">
        <v>1495</v>
      </c>
      <c r="CX769" t="s">
        <v>1515</v>
      </c>
      <c r="CY769" s="122">
        <v>44294</v>
      </c>
      <c r="CZ769" t="b">
        <f ca="1">IF(ISNA(VLOOKUP(表格11[[#This Row],[Item]],INDIRECT(VLOOKUP(表格11[[#This Row],[Object]],表格12[],2,FALSE)),1,FALSE)),FALSE,TRUE)</f>
        <v>0</v>
      </c>
    </row>
    <row r="770" spans="100:104">
      <c r="CV770" t="s">
        <v>1179</v>
      </c>
      <c r="CW770" t="s">
        <v>1495</v>
      </c>
      <c r="CX770" t="s">
        <v>1417</v>
      </c>
      <c r="CY770" s="122">
        <v>44294</v>
      </c>
      <c r="CZ770" t="b">
        <f ca="1">IF(ISNA(VLOOKUP(表格11[[#This Row],[Item]],INDIRECT(VLOOKUP(表格11[[#This Row],[Object]],表格12[],2,FALSE)),1,FALSE)),FALSE,TRUE)</f>
        <v>0</v>
      </c>
    </row>
    <row r="771" spans="100:104">
      <c r="CV771" t="s">
        <v>1179</v>
      </c>
      <c r="CW771" t="s">
        <v>1495</v>
      </c>
      <c r="CX771" t="s">
        <v>1418</v>
      </c>
      <c r="CY771" s="122">
        <v>44294</v>
      </c>
      <c r="CZ771" t="b">
        <f ca="1">IF(ISNA(VLOOKUP(表格11[[#This Row],[Item]],INDIRECT(VLOOKUP(表格11[[#This Row],[Object]],表格12[],2,FALSE)),1,FALSE)),FALSE,TRUE)</f>
        <v>0</v>
      </c>
    </row>
    <row r="772" spans="100:104">
      <c r="CV772" t="s">
        <v>1179</v>
      </c>
      <c r="CW772" t="s">
        <v>1495</v>
      </c>
      <c r="CX772" t="s">
        <v>1419</v>
      </c>
      <c r="CY772" s="122">
        <v>44294</v>
      </c>
      <c r="CZ772" t="b">
        <f ca="1">IF(ISNA(VLOOKUP(表格11[[#This Row],[Item]],INDIRECT(VLOOKUP(表格11[[#This Row],[Object]],表格12[],2,FALSE)),1,FALSE)),FALSE,TRUE)</f>
        <v>0</v>
      </c>
    </row>
    <row r="773" spans="100:104">
      <c r="CV773" t="s">
        <v>1179</v>
      </c>
      <c r="CW773" t="s">
        <v>1495</v>
      </c>
      <c r="CX773" t="s">
        <v>1420</v>
      </c>
      <c r="CY773" s="122">
        <v>44294</v>
      </c>
      <c r="CZ773" t="b">
        <f ca="1">IF(ISNA(VLOOKUP(表格11[[#This Row],[Item]],INDIRECT(VLOOKUP(表格11[[#This Row],[Object]],表格12[],2,FALSE)),1,FALSE)),FALSE,TRUE)</f>
        <v>0</v>
      </c>
    </row>
    <row r="774" spans="100:104">
      <c r="CV774" t="s">
        <v>1179</v>
      </c>
      <c r="CW774" t="s">
        <v>1495</v>
      </c>
      <c r="CX774" t="s">
        <v>1421</v>
      </c>
      <c r="CY774" s="122">
        <v>44294</v>
      </c>
      <c r="CZ774" t="b">
        <f ca="1">IF(ISNA(VLOOKUP(表格11[[#This Row],[Item]],INDIRECT(VLOOKUP(表格11[[#This Row],[Object]],表格12[],2,FALSE)),1,FALSE)),FALSE,TRUE)</f>
        <v>0</v>
      </c>
    </row>
    <row r="775" spans="100:104">
      <c r="CV775" t="s">
        <v>1179</v>
      </c>
      <c r="CW775" t="s">
        <v>1495</v>
      </c>
      <c r="CX775" t="s">
        <v>1516</v>
      </c>
      <c r="CY775" s="122">
        <v>44294</v>
      </c>
      <c r="CZ775" t="b">
        <f ca="1">IF(ISNA(VLOOKUP(表格11[[#This Row],[Item]],INDIRECT(VLOOKUP(表格11[[#This Row],[Object]],表格12[],2,FALSE)),1,FALSE)),FALSE,TRUE)</f>
        <v>0</v>
      </c>
    </row>
    <row r="776" spans="100:104">
      <c r="CV776" t="s">
        <v>1179</v>
      </c>
      <c r="CW776" t="s">
        <v>1495</v>
      </c>
      <c r="CX776" t="s">
        <v>1517</v>
      </c>
      <c r="CY776" s="122">
        <v>44294</v>
      </c>
      <c r="CZ776" t="b">
        <f ca="1">IF(ISNA(VLOOKUP(表格11[[#This Row],[Item]],INDIRECT(VLOOKUP(表格11[[#This Row],[Object]],表格12[],2,FALSE)),1,FALSE)),FALSE,TRUE)</f>
        <v>0</v>
      </c>
    </row>
    <row r="777" spans="100:104">
      <c r="CV777" t="s">
        <v>1179</v>
      </c>
      <c r="CW777" t="s">
        <v>1495</v>
      </c>
      <c r="CX777" t="s">
        <v>1565</v>
      </c>
      <c r="CY777" s="122">
        <v>44294</v>
      </c>
      <c r="CZ777" t="b">
        <f ca="1">IF(ISNA(VLOOKUP(表格11[[#This Row],[Item]],INDIRECT(VLOOKUP(表格11[[#This Row],[Object]],表格12[],2,FALSE)),1,FALSE)),FALSE,TRUE)</f>
        <v>0</v>
      </c>
    </row>
    <row r="778" spans="100:104">
      <c r="CV778" t="s">
        <v>1179</v>
      </c>
      <c r="CW778" t="s">
        <v>1495</v>
      </c>
      <c r="CX778" t="s">
        <v>1422</v>
      </c>
      <c r="CY778" s="122">
        <v>44294</v>
      </c>
      <c r="CZ778" t="b">
        <f ca="1">IF(ISNA(VLOOKUP(表格11[[#This Row],[Item]],INDIRECT(VLOOKUP(表格11[[#This Row],[Object]],表格12[],2,FALSE)),1,FALSE)),FALSE,TRUE)</f>
        <v>0</v>
      </c>
    </row>
    <row r="779" spans="100:104">
      <c r="CV779" t="s">
        <v>1179</v>
      </c>
      <c r="CW779" t="s">
        <v>1495</v>
      </c>
      <c r="CX779" t="s">
        <v>1423</v>
      </c>
      <c r="CY779" s="122">
        <v>44294</v>
      </c>
      <c r="CZ779" t="b">
        <f ca="1">IF(ISNA(VLOOKUP(表格11[[#This Row],[Item]],INDIRECT(VLOOKUP(表格11[[#This Row],[Object]],表格12[],2,FALSE)),1,FALSE)),FALSE,TRUE)</f>
        <v>0</v>
      </c>
    </row>
    <row r="780" spans="100:104">
      <c r="CV780" t="s">
        <v>1179</v>
      </c>
      <c r="CW780" t="s">
        <v>1495</v>
      </c>
      <c r="CX780" t="s">
        <v>1424</v>
      </c>
      <c r="CY780" s="122">
        <v>44294</v>
      </c>
      <c r="CZ780" t="b">
        <f ca="1">IF(ISNA(VLOOKUP(表格11[[#This Row],[Item]],INDIRECT(VLOOKUP(表格11[[#This Row],[Object]],表格12[],2,FALSE)),1,FALSE)),FALSE,TRUE)</f>
        <v>0</v>
      </c>
    </row>
    <row r="781" spans="100:104">
      <c r="CV781" t="s">
        <v>1179</v>
      </c>
      <c r="CW781" t="s">
        <v>1495</v>
      </c>
      <c r="CX781" t="s">
        <v>1425</v>
      </c>
      <c r="CY781" s="122">
        <v>44294</v>
      </c>
      <c r="CZ781" t="b">
        <f ca="1">IF(ISNA(VLOOKUP(表格11[[#This Row],[Item]],INDIRECT(VLOOKUP(表格11[[#This Row],[Object]],表格12[],2,FALSE)),1,FALSE)),FALSE,TRUE)</f>
        <v>0</v>
      </c>
    </row>
    <row r="782" spans="100:104">
      <c r="CV782" t="s">
        <v>1179</v>
      </c>
      <c r="CW782" t="s">
        <v>1495</v>
      </c>
      <c r="CX782" t="s">
        <v>1426</v>
      </c>
      <c r="CY782" s="122">
        <v>44294</v>
      </c>
      <c r="CZ782" t="b">
        <f ca="1">IF(ISNA(VLOOKUP(表格11[[#This Row],[Item]],INDIRECT(VLOOKUP(表格11[[#This Row],[Object]],表格12[],2,FALSE)),1,FALSE)),FALSE,TRUE)</f>
        <v>0</v>
      </c>
    </row>
    <row r="783" spans="100:104">
      <c r="CV783" t="s">
        <v>1179</v>
      </c>
      <c r="CW783" t="s">
        <v>1495</v>
      </c>
      <c r="CX783" t="s">
        <v>1427</v>
      </c>
      <c r="CY783" s="122">
        <v>44294</v>
      </c>
      <c r="CZ783" t="b">
        <f ca="1">IF(ISNA(VLOOKUP(表格11[[#This Row],[Item]],INDIRECT(VLOOKUP(表格11[[#This Row],[Object]],表格12[],2,FALSE)),1,FALSE)),FALSE,TRUE)</f>
        <v>0</v>
      </c>
    </row>
    <row r="784" spans="100:104">
      <c r="CV784" t="s">
        <v>1179</v>
      </c>
      <c r="CW784" t="s">
        <v>1495</v>
      </c>
      <c r="CX784" t="s">
        <v>1518</v>
      </c>
      <c r="CY784" s="122">
        <v>44294</v>
      </c>
      <c r="CZ784" t="b">
        <f ca="1">IF(ISNA(VLOOKUP(表格11[[#This Row],[Item]],INDIRECT(VLOOKUP(表格11[[#This Row],[Object]],表格12[],2,FALSE)),1,FALSE)),FALSE,TRUE)</f>
        <v>0</v>
      </c>
    </row>
    <row r="785" spans="100:104">
      <c r="CV785" t="s">
        <v>1179</v>
      </c>
      <c r="CW785" t="s">
        <v>1495</v>
      </c>
      <c r="CX785" t="s">
        <v>1428</v>
      </c>
      <c r="CY785" s="122">
        <v>44294</v>
      </c>
      <c r="CZ785" t="b">
        <f ca="1">IF(ISNA(VLOOKUP(表格11[[#This Row],[Item]],INDIRECT(VLOOKUP(表格11[[#This Row],[Object]],表格12[],2,FALSE)),1,FALSE)),FALSE,TRUE)</f>
        <v>0</v>
      </c>
    </row>
    <row r="786" spans="100:104">
      <c r="CV786" t="s">
        <v>1179</v>
      </c>
      <c r="CW786" t="s">
        <v>1495</v>
      </c>
      <c r="CX786" t="s">
        <v>1429</v>
      </c>
      <c r="CY786" s="122">
        <v>44294</v>
      </c>
      <c r="CZ786" t="b">
        <f ca="1">IF(ISNA(VLOOKUP(表格11[[#This Row],[Item]],INDIRECT(VLOOKUP(表格11[[#This Row],[Object]],表格12[],2,FALSE)),1,FALSE)),FALSE,TRUE)</f>
        <v>0</v>
      </c>
    </row>
    <row r="787" spans="100:104">
      <c r="CV787" t="s">
        <v>1179</v>
      </c>
      <c r="CW787" t="s">
        <v>1495</v>
      </c>
      <c r="CX787" t="s">
        <v>1519</v>
      </c>
      <c r="CY787" s="122">
        <v>44294</v>
      </c>
      <c r="CZ787" t="b">
        <f ca="1">IF(ISNA(VLOOKUP(表格11[[#This Row],[Item]],INDIRECT(VLOOKUP(表格11[[#This Row],[Object]],表格12[],2,FALSE)),1,FALSE)),FALSE,TRUE)</f>
        <v>0</v>
      </c>
    </row>
    <row r="788" spans="100:104">
      <c r="CV788" t="s">
        <v>1179</v>
      </c>
      <c r="CW788" t="s">
        <v>1495</v>
      </c>
      <c r="CX788" t="s">
        <v>1430</v>
      </c>
      <c r="CY788" s="122">
        <v>44294</v>
      </c>
      <c r="CZ788" t="b">
        <f ca="1">IF(ISNA(VLOOKUP(表格11[[#This Row],[Item]],INDIRECT(VLOOKUP(表格11[[#This Row],[Object]],表格12[],2,FALSE)),1,FALSE)),FALSE,TRUE)</f>
        <v>0</v>
      </c>
    </row>
    <row r="789" spans="100:104">
      <c r="CV789" t="s">
        <v>1179</v>
      </c>
      <c r="CW789" t="s">
        <v>1495</v>
      </c>
      <c r="CX789" t="s">
        <v>959</v>
      </c>
      <c r="CY789" s="122">
        <v>44294</v>
      </c>
      <c r="CZ789" t="b">
        <f ca="1">IF(ISNA(VLOOKUP(表格11[[#This Row],[Item]],INDIRECT(VLOOKUP(表格11[[#This Row],[Object]],表格12[],2,FALSE)),1,FALSE)),FALSE,TRUE)</f>
        <v>0</v>
      </c>
    </row>
    <row r="790" spans="100:104">
      <c r="CV790" t="s">
        <v>1179</v>
      </c>
      <c r="CW790" t="s">
        <v>1495</v>
      </c>
      <c r="CX790" t="s">
        <v>1431</v>
      </c>
      <c r="CY790" s="122">
        <v>44294</v>
      </c>
      <c r="CZ790" t="b">
        <f ca="1">IF(ISNA(VLOOKUP(表格11[[#This Row],[Item]],INDIRECT(VLOOKUP(表格11[[#This Row],[Object]],表格12[],2,FALSE)),1,FALSE)),FALSE,TRUE)</f>
        <v>0</v>
      </c>
    </row>
    <row r="791" spans="100:104">
      <c r="CV791" t="s">
        <v>1179</v>
      </c>
      <c r="CW791" t="s">
        <v>1495</v>
      </c>
      <c r="CX791" t="s">
        <v>1432</v>
      </c>
      <c r="CY791" s="122">
        <v>44294</v>
      </c>
      <c r="CZ791" t="b">
        <f ca="1">IF(ISNA(VLOOKUP(表格11[[#This Row],[Item]],INDIRECT(VLOOKUP(表格11[[#This Row],[Object]],表格12[],2,FALSE)),1,FALSE)),FALSE,TRUE)</f>
        <v>0</v>
      </c>
    </row>
    <row r="792" spans="100:104">
      <c r="CV792" t="s">
        <v>1179</v>
      </c>
      <c r="CW792" t="s">
        <v>1495</v>
      </c>
      <c r="CX792" t="s">
        <v>1433</v>
      </c>
      <c r="CY792" s="122">
        <v>44294</v>
      </c>
      <c r="CZ792" t="b">
        <f ca="1">IF(ISNA(VLOOKUP(表格11[[#This Row],[Item]],INDIRECT(VLOOKUP(表格11[[#This Row],[Object]],表格12[],2,FALSE)),1,FALSE)),FALSE,TRUE)</f>
        <v>0</v>
      </c>
    </row>
    <row r="793" spans="100:104">
      <c r="CV793" t="s">
        <v>1179</v>
      </c>
      <c r="CW793" t="s">
        <v>1495</v>
      </c>
      <c r="CX793" t="s">
        <v>1434</v>
      </c>
      <c r="CY793" s="122">
        <v>44294</v>
      </c>
      <c r="CZ793" t="b">
        <f ca="1">IF(ISNA(VLOOKUP(表格11[[#This Row],[Item]],INDIRECT(VLOOKUP(表格11[[#This Row],[Object]],表格12[],2,FALSE)),1,FALSE)),FALSE,TRUE)</f>
        <v>0</v>
      </c>
    </row>
    <row r="794" spans="100:104">
      <c r="CV794" t="s">
        <v>1179</v>
      </c>
      <c r="CW794" t="s">
        <v>1495</v>
      </c>
      <c r="CX794" t="s">
        <v>1435</v>
      </c>
      <c r="CY794" s="122">
        <v>44294</v>
      </c>
      <c r="CZ794" t="b">
        <f ca="1">IF(ISNA(VLOOKUP(表格11[[#This Row],[Item]],INDIRECT(VLOOKUP(表格11[[#This Row],[Object]],表格12[],2,FALSE)),1,FALSE)),FALSE,TRUE)</f>
        <v>0</v>
      </c>
    </row>
    <row r="795" spans="100:104">
      <c r="CV795" t="s">
        <v>1179</v>
      </c>
      <c r="CW795" t="s">
        <v>1495</v>
      </c>
      <c r="CX795" t="s">
        <v>1436</v>
      </c>
      <c r="CY795" s="122">
        <v>44294</v>
      </c>
      <c r="CZ795" t="b">
        <f ca="1">IF(ISNA(VLOOKUP(表格11[[#This Row],[Item]],INDIRECT(VLOOKUP(表格11[[#This Row],[Object]],表格12[],2,FALSE)),1,FALSE)),FALSE,TRUE)</f>
        <v>0</v>
      </c>
    </row>
    <row r="796" spans="100:104">
      <c r="CV796" t="s">
        <v>1179</v>
      </c>
      <c r="CW796" t="s">
        <v>1495</v>
      </c>
      <c r="CX796" t="s">
        <v>1437</v>
      </c>
      <c r="CY796" s="122">
        <v>44294</v>
      </c>
      <c r="CZ796" t="b">
        <f ca="1">IF(ISNA(VLOOKUP(表格11[[#This Row],[Item]],INDIRECT(VLOOKUP(表格11[[#This Row],[Object]],表格12[],2,FALSE)),1,FALSE)),FALSE,TRUE)</f>
        <v>0</v>
      </c>
    </row>
    <row r="797" spans="100:104">
      <c r="CV797" t="s">
        <v>1179</v>
      </c>
      <c r="CW797" t="s">
        <v>1495</v>
      </c>
      <c r="CX797" t="s">
        <v>1438</v>
      </c>
      <c r="CY797" s="122">
        <v>44294</v>
      </c>
      <c r="CZ797" t="b">
        <f ca="1">IF(ISNA(VLOOKUP(表格11[[#This Row],[Item]],INDIRECT(VLOOKUP(表格11[[#This Row],[Object]],表格12[],2,FALSE)),1,FALSE)),FALSE,TRUE)</f>
        <v>0</v>
      </c>
    </row>
    <row r="798" spans="100:104">
      <c r="CV798" t="s">
        <v>1179</v>
      </c>
      <c r="CW798" t="s">
        <v>1495</v>
      </c>
      <c r="CX798" t="s">
        <v>1439</v>
      </c>
      <c r="CY798" s="122">
        <v>44294</v>
      </c>
      <c r="CZ798" t="b">
        <f ca="1">IF(ISNA(VLOOKUP(表格11[[#This Row],[Item]],INDIRECT(VLOOKUP(表格11[[#This Row],[Object]],表格12[],2,FALSE)),1,FALSE)),FALSE,TRUE)</f>
        <v>0</v>
      </c>
    </row>
    <row r="799" spans="100:104">
      <c r="CV799" t="s">
        <v>1179</v>
      </c>
      <c r="CW799" t="s">
        <v>1495</v>
      </c>
      <c r="CX799" t="s">
        <v>1566</v>
      </c>
      <c r="CY799" s="122">
        <v>44294</v>
      </c>
      <c r="CZ799" t="b">
        <f ca="1">IF(ISNA(VLOOKUP(表格11[[#This Row],[Item]],INDIRECT(VLOOKUP(表格11[[#This Row],[Object]],表格12[],2,FALSE)),1,FALSE)),FALSE,TRUE)</f>
        <v>0</v>
      </c>
    </row>
    <row r="800" spans="100:104">
      <c r="CV800" t="s">
        <v>1179</v>
      </c>
      <c r="CW800" t="s">
        <v>1495</v>
      </c>
      <c r="CX800" t="s">
        <v>1440</v>
      </c>
      <c r="CY800" s="122">
        <v>44294</v>
      </c>
      <c r="CZ800" t="b">
        <f ca="1">IF(ISNA(VLOOKUP(表格11[[#This Row],[Item]],INDIRECT(VLOOKUP(表格11[[#This Row],[Object]],表格12[],2,FALSE)),1,FALSE)),FALSE,TRUE)</f>
        <v>0</v>
      </c>
    </row>
    <row r="801" spans="100:104">
      <c r="CV801" t="s">
        <v>1179</v>
      </c>
      <c r="CW801" t="s">
        <v>1495</v>
      </c>
      <c r="CX801" t="s">
        <v>1441</v>
      </c>
      <c r="CY801" s="122">
        <v>44294</v>
      </c>
      <c r="CZ801" t="b">
        <f ca="1">IF(ISNA(VLOOKUP(表格11[[#This Row],[Item]],INDIRECT(VLOOKUP(表格11[[#This Row],[Object]],表格12[],2,FALSE)),1,FALSE)),FALSE,TRUE)</f>
        <v>0</v>
      </c>
    </row>
    <row r="802" spans="100:104">
      <c r="CV802" t="s">
        <v>1179</v>
      </c>
      <c r="CW802" t="s">
        <v>1495</v>
      </c>
      <c r="CX802" t="s">
        <v>1442</v>
      </c>
      <c r="CY802" s="122">
        <v>44294</v>
      </c>
      <c r="CZ802" t="b">
        <f ca="1">IF(ISNA(VLOOKUP(表格11[[#This Row],[Item]],INDIRECT(VLOOKUP(表格11[[#This Row],[Object]],表格12[],2,FALSE)),1,FALSE)),FALSE,TRUE)</f>
        <v>0</v>
      </c>
    </row>
    <row r="803" spans="100:104">
      <c r="CV803" t="s">
        <v>1179</v>
      </c>
      <c r="CW803" t="s">
        <v>1495</v>
      </c>
      <c r="CX803" t="s">
        <v>1443</v>
      </c>
      <c r="CY803" s="122">
        <v>44294</v>
      </c>
      <c r="CZ803" t="b">
        <f ca="1">IF(ISNA(VLOOKUP(表格11[[#This Row],[Item]],INDIRECT(VLOOKUP(表格11[[#This Row],[Object]],表格12[],2,FALSE)),1,FALSE)),FALSE,TRUE)</f>
        <v>0</v>
      </c>
    </row>
    <row r="804" spans="100:104">
      <c r="CV804" t="s">
        <v>1179</v>
      </c>
      <c r="CW804" t="s">
        <v>1495</v>
      </c>
      <c r="CX804" t="s">
        <v>1444</v>
      </c>
      <c r="CY804" s="122">
        <v>44294</v>
      </c>
      <c r="CZ804" t="b">
        <f ca="1">IF(ISNA(VLOOKUP(表格11[[#This Row],[Item]],INDIRECT(VLOOKUP(表格11[[#This Row],[Object]],表格12[],2,FALSE)),1,FALSE)),FALSE,TRUE)</f>
        <v>0</v>
      </c>
    </row>
    <row r="805" spans="100:104">
      <c r="CV805" t="s">
        <v>1179</v>
      </c>
      <c r="CW805" t="s">
        <v>1495</v>
      </c>
      <c r="CX805" t="s">
        <v>1445</v>
      </c>
      <c r="CY805" s="122">
        <v>44294</v>
      </c>
      <c r="CZ805" t="b">
        <f ca="1">IF(ISNA(VLOOKUP(表格11[[#This Row],[Item]],INDIRECT(VLOOKUP(表格11[[#This Row],[Object]],表格12[],2,FALSE)),1,FALSE)),FALSE,TRUE)</f>
        <v>0</v>
      </c>
    </row>
    <row r="806" spans="100:104">
      <c r="CV806" t="s">
        <v>1179</v>
      </c>
      <c r="CW806" t="s">
        <v>1495</v>
      </c>
      <c r="CX806" t="s">
        <v>1520</v>
      </c>
      <c r="CY806" s="122">
        <v>44294</v>
      </c>
      <c r="CZ806" t="b">
        <f ca="1">IF(ISNA(VLOOKUP(表格11[[#This Row],[Item]],INDIRECT(VLOOKUP(表格11[[#This Row],[Object]],表格12[],2,FALSE)),1,FALSE)),FALSE,TRUE)</f>
        <v>0</v>
      </c>
    </row>
    <row r="807" spans="100:104">
      <c r="CV807" t="s">
        <v>1179</v>
      </c>
      <c r="CW807" t="s">
        <v>1495</v>
      </c>
      <c r="CX807" t="s">
        <v>1521</v>
      </c>
      <c r="CY807" s="122">
        <v>44294</v>
      </c>
      <c r="CZ807" t="b">
        <f ca="1">IF(ISNA(VLOOKUP(表格11[[#This Row],[Item]],INDIRECT(VLOOKUP(表格11[[#This Row],[Object]],表格12[],2,FALSE)),1,FALSE)),FALSE,TRUE)</f>
        <v>0</v>
      </c>
    </row>
    <row r="808" spans="100:104">
      <c r="CV808" t="s">
        <v>1179</v>
      </c>
      <c r="CW808" t="s">
        <v>1495</v>
      </c>
      <c r="CX808" t="s">
        <v>1446</v>
      </c>
      <c r="CY808" s="122">
        <v>44294</v>
      </c>
      <c r="CZ808" t="b">
        <f ca="1">IF(ISNA(VLOOKUP(表格11[[#This Row],[Item]],INDIRECT(VLOOKUP(表格11[[#This Row],[Object]],表格12[],2,FALSE)),1,FALSE)),FALSE,TRUE)</f>
        <v>0</v>
      </c>
    </row>
    <row r="809" spans="100:104">
      <c r="CV809" t="s">
        <v>1179</v>
      </c>
      <c r="CW809" t="s">
        <v>1495</v>
      </c>
      <c r="CX809" t="s">
        <v>1447</v>
      </c>
      <c r="CY809" s="122">
        <v>44294</v>
      </c>
      <c r="CZ809" t="b">
        <f ca="1">IF(ISNA(VLOOKUP(表格11[[#This Row],[Item]],INDIRECT(VLOOKUP(表格11[[#This Row],[Object]],表格12[],2,FALSE)),1,FALSE)),FALSE,TRUE)</f>
        <v>0</v>
      </c>
    </row>
    <row r="810" spans="100:104">
      <c r="CV810" t="s">
        <v>1179</v>
      </c>
      <c r="CW810" t="s">
        <v>1495</v>
      </c>
      <c r="CX810" t="s">
        <v>1448</v>
      </c>
      <c r="CY810" s="122">
        <v>44294</v>
      </c>
      <c r="CZ810" t="b">
        <f ca="1">IF(ISNA(VLOOKUP(表格11[[#This Row],[Item]],INDIRECT(VLOOKUP(表格11[[#This Row],[Object]],表格12[],2,FALSE)),1,FALSE)),FALSE,TRUE)</f>
        <v>0</v>
      </c>
    </row>
    <row r="811" spans="100:104">
      <c r="CV811" t="s">
        <v>1179</v>
      </c>
      <c r="CW811" t="s">
        <v>1495</v>
      </c>
      <c r="CX811" t="s">
        <v>1567</v>
      </c>
      <c r="CY811" s="122">
        <v>44294</v>
      </c>
      <c r="CZ811" t="b">
        <f ca="1">IF(ISNA(VLOOKUP(表格11[[#This Row],[Item]],INDIRECT(VLOOKUP(表格11[[#This Row],[Object]],表格12[],2,FALSE)),1,FALSE)),FALSE,TRUE)</f>
        <v>0</v>
      </c>
    </row>
    <row r="812" spans="100:104">
      <c r="CV812" t="s">
        <v>1179</v>
      </c>
      <c r="CW812" t="s">
        <v>1495</v>
      </c>
      <c r="CX812" t="s">
        <v>1449</v>
      </c>
      <c r="CY812" s="122">
        <v>44294</v>
      </c>
      <c r="CZ812" t="b">
        <f ca="1">IF(ISNA(VLOOKUP(表格11[[#This Row],[Item]],INDIRECT(VLOOKUP(表格11[[#This Row],[Object]],表格12[],2,FALSE)),1,FALSE)),FALSE,TRUE)</f>
        <v>0</v>
      </c>
    </row>
    <row r="813" spans="100:104">
      <c r="CV813" t="s">
        <v>1179</v>
      </c>
      <c r="CW813" t="s">
        <v>1495</v>
      </c>
      <c r="CX813" t="s">
        <v>1450</v>
      </c>
      <c r="CY813" s="122">
        <v>44294</v>
      </c>
      <c r="CZ813" t="b">
        <f ca="1">IF(ISNA(VLOOKUP(表格11[[#This Row],[Item]],INDIRECT(VLOOKUP(表格11[[#This Row],[Object]],表格12[],2,FALSE)),1,FALSE)),FALSE,TRUE)</f>
        <v>0</v>
      </c>
    </row>
    <row r="814" spans="100:104">
      <c r="CV814" t="s">
        <v>1179</v>
      </c>
      <c r="CW814" t="s">
        <v>1495</v>
      </c>
      <c r="CX814" t="s">
        <v>1451</v>
      </c>
      <c r="CY814" s="122">
        <v>44294</v>
      </c>
      <c r="CZ814" t="b">
        <f ca="1">IF(ISNA(VLOOKUP(表格11[[#This Row],[Item]],INDIRECT(VLOOKUP(表格11[[#This Row],[Object]],表格12[],2,FALSE)),1,FALSE)),FALSE,TRUE)</f>
        <v>0</v>
      </c>
    </row>
    <row r="815" spans="100:104">
      <c r="CV815" t="s">
        <v>1179</v>
      </c>
      <c r="CW815" t="s">
        <v>1495</v>
      </c>
      <c r="CX815" t="s">
        <v>1452</v>
      </c>
      <c r="CY815" s="122">
        <v>44294</v>
      </c>
      <c r="CZ815" t="b">
        <f ca="1">IF(ISNA(VLOOKUP(表格11[[#This Row],[Item]],INDIRECT(VLOOKUP(表格11[[#This Row],[Object]],表格12[],2,FALSE)),1,FALSE)),FALSE,TRUE)</f>
        <v>0</v>
      </c>
    </row>
    <row r="816" spans="100:104">
      <c r="CV816" t="s">
        <v>1179</v>
      </c>
      <c r="CW816" t="s">
        <v>1495</v>
      </c>
      <c r="CX816" t="s">
        <v>1453</v>
      </c>
      <c r="CY816" s="122">
        <v>44294</v>
      </c>
      <c r="CZ816" t="b">
        <f ca="1">IF(ISNA(VLOOKUP(表格11[[#This Row],[Item]],INDIRECT(VLOOKUP(表格11[[#This Row],[Object]],表格12[],2,FALSE)),1,FALSE)),FALSE,TRUE)</f>
        <v>0</v>
      </c>
    </row>
    <row r="817" spans="100:104">
      <c r="CV817" t="s">
        <v>1179</v>
      </c>
      <c r="CW817" t="s">
        <v>1495</v>
      </c>
      <c r="CX817" t="s">
        <v>1454</v>
      </c>
      <c r="CY817" s="122">
        <v>44294</v>
      </c>
      <c r="CZ817" t="b">
        <f ca="1">IF(ISNA(VLOOKUP(表格11[[#This Row],[Item]],INDIRECT(VLOOKUP(表格11[[#This Row],[Object]],表格12[],2,FALSE)),1,FALSE)),FALSE,TRUE)</f>
        <v>0</v>
      </c>
    </row>
    <row r="818" spans="100:104">
      <c r="CV818" t="s">
        <v>1179</v>
      </c>
      <c r="CW818" t="s">
        <v>1495</v>
      </c>
      <c r="CX818" t="s">
        <v>1455</v>
      </c>
      <c r="CY818" s="122">
        <v>44294</v>
      </c>
      <c r="CZ818" t="b">
        <f ca="1">IF(ISNA(VLOOKUP(表格11[[#This Row],[Item]],INDIRECT(VLOOKUP(表格11[[#This Row],[Object]],表格12[],2,FALSE)),1,FALSE)),FALSE,TRUE)</f>
        <v>0</v>
      </c>
    </row>
    <row r="819" spans="100:104">
      <c r="CV819" t="s">
        <v>1179</v>
      </c>
      <c r="CW819" t="s">
        <v>1495</v>
      </c>
      <c r="CX819" t="s">
        <v>1568</v>
      </c>
      <c r="CY819" s="122">
        <v>44294</v>
      </c>
      <c r="CZ819" t="b">
        <f ca="1">IF(ISNA(VLOOKUP(表格11[[#This Row],[Item]],INDIRECT(VLOOKUP(表格11[[#This Row],[Object]],表格12[],2,FALSE)),1,FALSE)),FALSE,TRUE)</f>
        <v>0</v>
      </c>
    </row>
    <row r="820" spans="100:104">
      <c r="CV820" t="s">
        <v>1179</v>
      </c>
      <c r="CW820" t="s">
        <v>1495</v>
      </c>
      <c r="CX820" t="s">
        <v>1456</v>
      </c>
      <c r="CY820" s="122">
        <v>44294</v>
      </c>
      <c r="CZ820" t="b">
        <f ca="1">IF(ISNA(VLOOKUP(表格11[[#This Row],[Item]],INDIRECT(VLOOKUP(表格11[[#This Row],[Object]],表格12[],2,FALSE)),1,FALSE)),FALSE,TRUE)</f>
        <v>0</v>
      </c>
    </row>
    <row r="821" spans="100:104">
      <c r="CV821" t="s">
        <v>1179</v>
      </c>
      <c r="CW821" t="s">
        <v>1495</v>
      </c>
      <c r="CX821" t="s">
        <v>1457</v>
      </c>
      <c r="CY821" s="122">
        <v>44294</v>
      </c>
      <c r="CZ821" t="b">
        <f ca="1">IF(ISNA(VLOOKUP(表格11[[#This Row],[Item]],INDIRECT(VLOOKUP(表格11[[#This Row],[Object]],表格12[],2,FALSE)),1,FALSE)),FALSE,TRUE)</f>
        <v>0</v>
      </c>
    </row>
    <row r="822" spans="100:104">
      <c r="CV822" t="s">
        <v>1179</v>
      </c>
      <c r="CW822" t="s">
        <v>1495</v>
      </c>
      <c r="CX822" t="s">
        <v>1569</v>
      </c>
      <c r="CY822" s="122">
        <v>44294</v>
      </c>
      <c r="CZ822" t="b">
        <f ca="1">IF(ISNA(VLOOKUP(表格11[[#This Row],[Item]],INDIRECT(VLOOKUP(表格11[[#This Row],[Object]],表格12[],2,FALSE)),1,FALSE)),FALSE,TRUE)</f>
        <v>0</v>
      </c>
    </row>
    <row r="823" spans="100:104">
      <c r="CV823" t="s">
        <v>1179</v>
      </c>
      <c r="CW823" t="s">
        <v>1495</v>
      </c>
      <c r="CX823" t="s">
        <v>1458</v>
      </c>
      <c r="CY823" s="122">
        <v>44294</v>
      </c>
      <c r="CZ823" t="b">
        <f ca="1">IF(ISNA(VLOOKUP(表格11[[#This Row],[Item]],INDIRECT(VLOOKUP(表格11[[#This Row],[Object]],表格12[],2,FALSE)),1,FALSE)),FALSE,TRUE)</f>
        <v>0</v>
      </c>
    </row>
    <row r="824" spans="100:104">
      <c r="CV824" t="s">
        <v>1179</v>
      </c>
      <c r="CW824" t="s">
        <v>1495</v>
      </c>
      <c r="CX824" t="s">
        <v>1459</v>
      </c>
      <c r="CY824" s="122">
        <v>44294</v>
      </c>
      <c r="CZ824" t="b">
        <f ca="1">IF(ISNA(VLOOKUP(表格11[[#This Row],[Item]],INDIRECT(VLOOKUP(表格11[[#This Row],[Object]],表格12[],2,FALSE)),1,FALSE)),FALSE,TRUE)</f>
        <v>0</v>
      </c>
    </row>
    <row r="825" spans="100:104">
      <c r="CV825" t="s">
        <v>1179</v>
      </c>
      <c r="CW825" t="s">
        <v>1495</v>
      </c>
      <c r="CX825" t="s">
        <v>1460</v>
      </c>
      <c r="CY825" s="122">
        <v>44294</v>
      </c>
      <c r="CZ825" t="b">
        <f ca="1">IF(ISNA(VLOOKUP(表格11[[#This Row],[Item]],INDIRECT(VLOOKUP(表格11[[#This Row],[Object]],表格12[],2,FALSE)),1,FALSE)),FALSE,TRUE)</f>
        <v>0</v>
      </c>
    </row>
    <row r="826" spans="100:104">
      <c r="CV826" t="s">
        <v>1179</v>
      </c>
      <c r="CW826" t="s">
        <v>1495</v>
      </c>
      <c r="CX826" t="s">
        <v>1461</v>
      </c>
      <c r="CY826" s="122">
        <v>44294</v>
      </c>
      <c r="CZ826" t="b">
        <f ca="1">IF(ISNA(VLOOKUP(表格11[[#This Row],[Item]],INDIRECT(VLOOKUP(表格11[[#This Row],[Object]],表格12[],2,FALSE)),1,FALSE)),FALSE,TRUE)</f>
        <v>0</v>
      </c>
    </row>
    <row r="827" spans="100:104">
      <c r="CV827" t="s">
        <v>1179</v>
      </c>
      <c r="CW827" t="s">
        <v>1495</v>
      </c>
      <c r="CX827" t="s">
        <v>1522</v>
      </c>
      <c r="CY827" s="122">
        <v>44294</v>
      </c>
      <c r="CZ827" t="b">
        <f ca="1">IF(ISNA(VLOOKUP(表格11[[#This Row],[Item]],INDIRECT(VLOOKUP(表格11[[#This Row],[Object]],表格12[],2,FALSE)),1,FALSE)),FALSE,TRUE)</f>
        <v>0</v>
      </c>
    </row>
    <row r="828" spans="100:104">
      <c r="CV828" t="s">
        <v>1179</v>
      </c>
      <c r="CW828" t="s">
        <v>1495</v>
      </c>
      <c r="CX828" t="s">
        <v>1570</v>
      </c>
      <c r="CY828" s="122">
        <v>44294</v>
      </c>
      <c r="CZ828" t="b">
        <f ca="1">IF(ISNA(VLOOKUP(表格11[[#This Row],[Item]],INDIRECT(VLOOKUP(表格11[[#This Row],[Object]],表格12[],2,FALSE)),1,FALSE)),FALSE,TRUE)</f>
        <v>0</v>
      </c>
    </row>
    <row r="829" spans="100:104">
      <c r="CV829" t="s">
        <v>1179</v>
      </c>
      <c r="CW829" t="s">
        <v>1495</v>
      </c>
      <c r="CX829" t="s">
        <v>1462</v>
      </c>
      <c r="CY829" s="122">
        <v>44294</v>
      </c>
      <c r="CZ829" t="b">
        <f ca="1">IF(ISNA(VLOOKUP(表格11[[#This Row],[Item]],INDIRECT(VLOOKUP(表格11[[#This Row],[Object]],表格12[],2,FALSE)),1,FALSE)),FALSE,TRUE)</f>
        <v>0</v>
      </c>
    </row>
    <row r="830" spans="100:104">
      <c r="CV830" t="s">
        <v>1179</v>
      </c>
      <c r="CW830" t="s">
        <v>1495</v>
      </c>
      <c r="CX830" t="s">
        <v>1463</v>
      </c>
      <c r="CY830" s="122">
        <v>44294</v>
      </c>
      <c r="CZ830" t="b">
        <f ca="1">IF(ISNA(VLOOKUP(表格11[[#This Row],[Item]],INDIRECT(VLOOKUP(表格11[[#This Row],[Object]],表格12[],2,FALSE)),1,FALSE)),FALSE,TRUE)</f>
        <v>0</v>
      </c>
    </row>
    <row r="831" spans="100:104">
      <c r="CV831" t="s">
        <v>1179</v>
      </c>
      <c r="CW831" t="s">
        <v>1495</v>
      </c>
      <c r="CX831" t="s">
        <v>1464</v>
      </c>
      <c r="CY831" s="122">
        <v>44294</v>
      </c>
      <c r="CZ831" t="b">
        <f ca="1">IF(ISNA(VLOOKUP(表格11[[#This Row],[Item]],INDIRECT(VLOOKUP(表格11[[#This Row],[Object]],表格12[],2,FALSE)),1,FALSE)),FALSE,TRUE)</f>
        <v>0</v>
      </c>
    </row>
    <row r="832" spans="100:104">
      <c r="CV832" t="s">
        <v>1179</v>
      </c>
      <c r="CW832" t="s">
        <v>1495</v>
      </c>
      <c r="CX832" t="s">
        <v>1465</v>
      </c>
      <c r="CY832" s="122">
        <v>44294</v>
      </c>
      <c r="CZ832" t="b">
        <f ca="1">IF(ISNA(VLOOKUP(表格11[[#This Row],[Item]],INDIRECT(VLOOKUP(表格11[[#This Row],[Object]],表格12[],2,FALSE)),1,FALSE)),FALSE,TRUE)</f>
        <v>0</v>
      </c>
    </row>
    <row r="833" spans="100:104">
      <c r="CV833" t="s">
        <v>1179</v>
      </c>
      <c r="CW833" t="s">
        <v>1495</v>
      </c>
      <c r="CX833" t="s">
        <v>1466</v>
      </c>
      <c r="CY833" s="122">
        <v>44294</v>
      </c>
      <c r="CZ833" t="b">
        <f ca="1">IF(ISNA(VLOOKUP(表格11[[#This Row],[Item]],INDIRECT(VLOOKUP(表格11[[#This Row],[Object]],表格12[],2,FALSE)),1,FALSE)),FALSE,TRUE)</f>
        <v>0</v>
      </c>
    </row>
    <row r="834" spans="100:104">
      <c r="CV834" t="s">
        <v>1179</v>
      </c>
      <c r="CW834" t="s">
        <v>1495</v>
      </c>
      <c r="CX834" t="s">
        <v>1467</v>
      </c>
      <c r="CY834" s="122">
        <v>44294</v>
      </c>
      <c r="CZ834" t="b">
        <f ca="1">IF(ISNA(VLOOKUP(表格11[[#This Row],[Item]],INDIRECT(VLOOKUP(表格11[[#This Row],[Object]],表格12[],2,FALSE)),1,FALSE)),FALSE,TRUE)</f>
        <v>0</v>
      </c>
    </row>
    <row r="835" spans="100:104">
      <c r="CV835" t="s">
        <v>1179</v>
      </c>
      <c r="CW835" t="s">
        <v>1495</v>
      </c>
      <c r="CX835" t="s">
        <v>1468</v>
      </c>
      <c r="CY835" s="122">
        <v>44294</v>
      </c>
      <c r="CZ835" t="b">
        <f ca="1">IF(ISNA(VLOOKUP(表格11[[#This Row],[Item]],INDIRECT(VLOOKUP(表格11[[#This Row],[Object]],表格12[],2,FALSE)),1,FALSE)),FALSE,TRUE)</f>
        <v>0</v>
      </c>
    </row>
    <row r="836" spans="100:104">
      <c r="CV836" t="s">
        <v>1179</v>
      </c>
      <c r="CW836" t="s">
        <v>1495</v>
      </c>
      <c r="CX836" t="s">
        <v>1469</v>
      </c>
      <c r="CY836" s="122">
        <v>44294</v>
      </c>
      <c r="CZ836" t="b">
        <f ca="1">IF(ISNA(VLOOKUP(表格11[[#This Row],[Item]],INDIRECT(VLOOKUP(表格11[[#This Row],[Object]],表格12[],2,FALSE)),1,FALSE)),FALSE,TRUE)</f>
        <v>0</v>
      </c>
    </row>
    <row r="837" spans="100:104">
      <c r="CV837" t="s">
        <v>1179</v>
      </c>
      <c r="CW837" t="s">
        <v>1495</v>
      </c>
      <c r="CX837" t="s">
        <v>1470</v>
      </c>
      <c r="CY837" s="122">
        <v>44294</v>
      </c>
      <c r="CZ837" t="b">
        <f ca="1">IF(ISNA(VLOOKUP(表格11[[#This Row],[Item]],INDIRECT(VLOOKUP(表格11[[#This Row],[Object]],表格12[],2,FALSE)),1,FALSE)),FALSE,TRUE)</f>
        <v>0</v>
      </c>
    </row>
    <row r="838" spans="100:104">
      <c r="CV838" t="s">
        <v>1179</v>
      </c>
      <c r="CW838" t="s">
        <v>1495</v>
      </c>
      <c r="CX838" t="s">
        <v>1471</v>
      </c>
      <c r="CY838" s="122">
        <v>44294</v>
      </c>
      <c r="CZ838" t="b">
        <f ca="1">IF(ISNA(VLOOKUP(表格11[[#This Row],[Item]],INDIRECT(VLOOKUP(表格11[[#This Row],[Object]],表格12[],2,FALSE)),1,FALSE)),FALSE,TRUE)</f>
        <v>0</v>
      </c>
    </row>
    <row r="839" spans="100:104">
      <c r="CV839" t="s">
        <v>1179</v>
      </c>
      <c r="CW839" t="s">
        <v>1495</v>
      </c>
      <c r="CX839" t="s">
        <v>1472</v>
      </c>
      <c r="CY839" s="122">
        <v>44294</v>
      </c>
      <c r="CZ839" t="b">
        <f ca="1">IF(ISNA(VLOOKUP(表格11[[#This Row],[Item]],INDIRECT(VLOOKUP(表格11[[#This Row],[Object]],表格12[],2,FALSE)),1,FALSE)),FALSE,TRUE)</f>
        <v>0</v>
      </c>
    </row>
    <row r="840" spans="100:104">
      <c r="CV840" t="s">
        <v>1179</v>
      </c>
      <c r="CW840" t="s">
        <v>1495</v>
      </c>
      <c r="CX840" t="s">
        <v>1473</v>
      </c>
      <c r="CY840" s="122">
        <v>44294</v>
      </c>
      <c r="CZ840" t="b">
        <f ca="1">IF(ISNA(VLOOKUP(表格11[[#This Row],[Item]],INDIRECT(VLOOKUP(表格11[[#This Row],[Object]],表格12[],2,FALSE)),1,FALSE)),FALSE,TRUE)</f>
        <v>0</v>
      </c>
    </row>
    <row r="841" spans="100:104">
      <c r="CV841" t="s">
        <v>1179</v>
      </c>
      <c r="CW841" t="s">
        <v>1495</v>
      </c>
      <c r="CX841" t="s">
        <v>1474</v>
      </c>
      <c r="CY841" s="122">
        <v>44294</v>
      </c>
      <c r="CZ841" t="b">
        <f ca="1">IF(ISNA(VLOOKUP(表格11[[#This Row],[Item]],INDIRECT(VLOOKUP(表格11[[#This Row],[Object]],表格12[],2,FALSE)),1,FALSE)),FALSE,TRUE)</f>
        <v>0</v>
      </c>
    </row>
    <row r="842" spans="100:104">
      <c r="CV842" t="s">
        <v>1179</v>
      </c>
      <c r="CW842" t="s">
        <v>1495</v>
      </c>
      <c r="CX842" t="s">
        <v>1475</v>
      </c>
      <c r="CY842" s="122">
        <v>44294</v>
      </c>
      <c r="CZ842" t="b">
        <f ca="1">IF(ISNA(VLOOKUP(表格11[[#This Row],[Item]],INDIRECT(VLOOKUP(表格11[[#This Row],[Object]],表格12[],2,FALSE)),1,FALSE)),FALSE,TRUE)</f>
        <v>0</v>
      </c>
    </row>
    <row r="843" spans="100:104">
      <c r="CV843" t="s">
        <v>1179</v>
      </c>
      <c r="CW843" t="s">
        <v>1495</v>
      </c>
      <c r="CX843" t="s">
        <v>1476</v>
      </c>
      <c r="CY843" s="122">
        <v>44294</v>
      </c>
      <c r="CZ843" t="b">
        <f ca="1">IF(ISNA(VLOOKUP(表格11[[#This Row],[Item]],INDIRECT(VLOOKUP(表格11[[#This Row],[Object]],表格12[],2,FALSE)),1,FALSE)),FALSE,TRUE)</f>
        <v>0</v>
      </c>
    </row>
    <row r="844" spans="100:104">
      <c r="CV844" t="s">
        <v>1179</v>
      </c>
      <c r="CW844" t="s">
        <v>1495</v>
      </c>
      <c r="CX844" t="s">
        <v>1571</v>
      </c>
      <c r="CY844" s="122">
        <v>44294</v>
      </c>
      <c r="CZ844" t="b">
        <f ca="1">IF(ISNA(VLOOKUP(表格11[[#This Row],[Item]],INDIRECT(VLOOKUP(表格11[[#This Row],[Object]],表格12[],2,FALSE)),1,FALSE)),FALSE,TRUE)</f>
        <v>0</v>
      </c>
    </row>
    <row r="845" spans="100:104">
      <c r="CV845" t="s">
        <v>1179</v>
      </c>
      <c r="CW845" t="s">
        <v>1495</v>
      </c>
      <c r="CX845" t="s">
        <v>1477</v>
      </c>
      <c r="CY845" s="122">
        <v>44294</v>
      </c>
      <c r="CZ845" t="b">
        <f ca="1">IF(ISNA(VLOOKUP(表格11[[#This Row],[Item]],INDIRECT(VLOOKUP(表格11[[#This Row],[Object]],表格12[],2,FALSE)),1,FALSE)),FALSE,TRUE)</f>
        <v>0</v>
      </c>
    </row>
    <row r="846" spans="100:104">
      <c r="CV846" t="s">
        <v>1179</v>
      </c>
      <c r="CW846" t="s">
        <v>1495</v>
      </c>
      <c r="CX846" t="s">
        <v>1478</v>
      </c>
      <c r="CY846" s="122">
        <v>44294</v>
      </c>
      <c r="CZ846" t="b">
        <f ca="1">IF(ISNA(VLOOKUP(表格11[[#This Row],[Item]],INDIRECT(VLOOKUP(表格11[[#This Row],[Object]],表格12[],2,FALSE)),1,FALSE)),FALSE,TRUE)</f>
        <v>0</v>
      </c>
    </row>
    <row r="847" spans="100:104">
      <c r="CV847" t="s">
        <v>1179</v>
      </c>
      <c r="CW847" t="s">
        <v>1495</v>
      </c>
      <c r="CX847" t="s">
        <v>1479</v>
      </c>
      <c r="CY847" s="122">
        <v>44294</v>
      </c>
      <c r="CZ847" t="b">
        <f ca="1">IF(ISNA(VLOOKUP(表格11[[#This Row],[Item]],INDIRECT(VLOOKUP(表格11[[#This Row],[Object]],表格12[],2,FALSE)),1,FALSE)),FALSE,TRUE)</f>
        <v>0</v>
      </c>
    </row>
    <row r="848" spans="100:104">
      <c r="CV848" t="s">
        <v>1179</v>
      </c>
      <c r="CW848" t="s">
        <v>1495</v>
      </c>
      <c r="CX848" t="s">
        <v>1480</v>
      </c>
      <c r="CY848" s="122">
        <v>44294</v>
      </c>
      <c r="CZ848" t="b">
        <f ca="1">IF(ISNA(VLOOKUP(表格11[[#This Row],[Item]],INDIRECT(VLOOKUP(表格11[[#This Row],[Object]],表格12[],2,FALSE)),1,FALSE)),FALSE,TRUE)</f>
        <v>0</v>
      </c>
    </row>
    <row r="849" spans="100:104">
      <c r="CV849" t="s">
        <v>1179</v>
      </c>
      <c r="CW849" t="s">
        <v>1495</v>
      </c>
      <c r="CX849" t="s">
        <v>1572</v>
      </c>
      <c r="CY849" s="122">
        <v>44294</v>
      </c>
      <c r="CZ849" t="b">
        <f ca="1">IF(ISNA(VLOOKUP(表格11[[#This Row],[Item]],INDIRECT(VLOOKUP(表格11[[#This Row],[Object]],表格12[],2,FALSE)),1,FALSE)),FALSE,TRUE)</f>
        <v>0</v>
      </c>
    </row>
    <row r="850" spans="100:104">
      <c r="CV850" t="s">
        <v>1179</v>
      </c>
      <c r="CW850" t="s">
        <v>1495</v>
      </c>
      <c r="CX850" t="s">
        <v>1481</v>
      </c>
      <c r="CY850" s="122">
        <v>44294</v>
      </c>
      <c r="CZ850" t="b">
        <f ca="1">IF(ISNA(VLOOKUP(表格11[[#This Row],[Item]],INDIRECT(VLOOKUP(表格11[[#This Row],[Object]],表格12[],2,FALSE)),1,FALSE)),FALSE,TRUE)</f>
        <v>0</v>
      </c>
    </row>
    <row r="851" spans="100:104">
      <c r="CV851" t="s">
        <v>1179</v>
      </c>
      <c r="CW851" t="s">
        <v>1495</v>
      </c>
      <c r="CX851" t="s">
        <v>1482</v>
      </c>
      <c r="CY851" s="122">
        <v>44294</v>
      </c>
      <c r="CZ851" t="b">
        <f ca="1">IF(ISNA(VLOOKUP(表格11[[#This Row],[Item]],INDIRECT(VLOOKUP(表格11[[#This Row],[Object]],表格12[],2,FALSE)),1,FALSE)),FALSE,TRUE)</f>
        <v>0</v>
      </c>
    </row>
    <row r="852" spans="100:104">
      <c r="CV852" t="s">
        <v>1179</v>
      </c>
      <c r="CW852" t="s">
        <v>1495</v>
      </c>
      <c r="CX852" t="s">
        <v>1483</v>
      </c>
      <c r="CY852" s="122">
        <v>44294</v>
      </c>
      <c r="CZ852" t="b">
        <f ca="1">IF(ISNA(VLOOKUP(表格11[[#This Row],[Item]],INDIRECT(VLOOKUP(表格11[[#This Row],[Object]],表格12[],2,FALSE)),1,FALSE)),FALSE,TRUE)</f>
        <v>0</v>
      </c>
    </row>
    <row r="853" spans="100:104">
      <c r="CV853" t="s">
        <v>1179</v>
      </c>
      <c r="CW853" t="s">
        <v>1495</v>
      </c>
      <c r="CX853" t="s">
        <v>1484</v>
      </c>
      <c r="CY853" s="122">
        <v>44294</v>
      </c>
      <c r="CZ853" t="b">
        <f ca="1">IF(ISNA(VLOOKUP(表格11[[#This Row],[Item]],INDIRECT(VLOOKUP(表格11[[#This Row],[Object]],表格12[],2,FALSE)),1,FALSE)),FALSE,TRUE)</f>
        <v>0</v>
      </c>
    </row>
    <row r="854" spans="100:104">
      <c r="CV854" t="s">
        <v>1179</v>
      </c>
      <c r="CW854" t="s">
        <v>1495</v>
      </c>
      <c r="CX854" t="s">
        <v>1485</v>
      </c>
      <c r="CY854" s="122">
        <v>44294</v>
      </c>
      <c r="CZ854" t="b">
        <f ca="1">IF(ISNA(VLOOKUP(表格11[[#This Row],[Item]],INDIRECT(VLOOKUP(表格11[[#This Row],[Object]],表格12[],2,FALSE)),1,FALSE)),FALSE,TRUE)</f>
        <v>0</v>
      </c>
    </row>
    <row r="855" spans="100:104">
      <c r="CV855" t="s">
        <v>1179</v>
      </c>
      <c r="CW855" t="s">
        <v>1495</v>
      </c>
      <c r="CX855" t="s">
        <v>1573</v>
      </c>
      <c r="CY855" s="122">
        <v>44294</v>
      </c>
      <c r="CZ855" t="b">
        <f ca="1">IF(ISNA(VLOOKUP(表格11[[#This Row],[Item]],INDIRECT(VLOOKUP(表格11[[#This Row],[Object]],表格12[],2,FALSE)),1,FALSE)),FALSE,TRUE)</f>
        <v>0</v>
      </c>
    </row>
    <row r="856" spans="100:104">
      <c r="CV856" t="s">
        <v>1179</v>
      </c>
      <c r="CW856" t="s">
        <v>1495</v>
      </c>
      <c r="CX856" t="s">
        <v>1486</v>
      </c>
      <c r="CY856" s="122">
        <v>44294</v>
      </c>
      <c r="CZ856" t="b">
        <f ca="1">IF(ISNA(VLOOKUP(表格11[[#This Row],[Item]],INDIRECT(VLOOKUP(表格11[[#This Row],[Object]],表格12[],2,FALSE)),1,FALSE)),FALSE,TRUE)</f>
        <v>0</v>
      </c>
    </row>
    <row r="857" spans="100:104">
      <c r="CV857" t="s">
        <v>1179</v>
      </c>
      <c r="CW857" t="s">
        <v>1495</v>
      </c>
      <c r="CX857" t="s">
        <v>1487</v>
      </c>
      <c r="CY857" s="122">
        <v>44294</v>
      </c>
      <c r="CZ857" t="b">
        <f ca="1">IF(ISNA(VLOOKUP(表格11[[#This Row],[Item]],INDIRECT(VLOOKUP(表格11[[#This Row],[Object]],表格12[],2,FALSE)),1,FALSE)),FALSE,TRUE)</f>
        <v>0</v>
      </c>
    </row>
    <row r="858" spans="100:104">
      <c r="CV858" t="s">
        <v>1179</v>
      </c>
      <c r="CW858" t="s">
        <v>1495</v>
      </c>
      <c r="CX858" t="s">
        <v>1488</v>
      </c>
      <c r="CY858" s="122">
        <v>44294</v>
      </c>
      <c r="CZ858" t="b">
        <f ca="1">IF(ISNA(VLOOKUP(表格11[[#This Row],[Item]],INDIRECT(VLOOKUP(表格11[[#This Row],[Object]],表格12[],2,FALSE)),1,FALSE)),FALSE,TRUE)</f>
        <v>0</v>
      </c>
    </row>
    <row r="859" spans="100:104">
      <c r="CV859" t="s">
        <v>1179</v>
      </c>
      <c r="CW859" t="s">
        <v>1495</v>
      </c>
      <c r="CX859" t="s">
        <v>1489</v>
      </c>
      <c r="CY859" s="122">
        <v>44294</v>
      </c>
      <c r="CZ859" t="b">
        <f ca="1">IF(ISNA(VLOOKUP(表格11[[#This Row],[Item]],INDIRECT(VLOOKUP(表格11[[#This Row],[Object]],表格12[],2,FALSE)),1,FALSE)),FALSE,TRUE)</f>
        <v>0</v>
      </c>
    </row>
    <row r="860" spans="100:104">
      <c r="CV860" t="s">
        <v>1179</v>
      </c>
      <c r="CW860" t="s">
        <v>1495</v>
      </c>
      <c r="CX860" t="s">
        <v>1490</v>
      </c>
      <c r="CY860" s="122">
        <v>44294</v>
      </c>
      <c r="CZ860" t="b">
        <f ca="1">IF(ISNA(VLOOKUP(表格11[[#This Row],[Item]],INDIRECT(VLOOKUP(表格11[[#This Row],[Object]],表格12[],2,FALSE)),1,FALSE)),FALSE,TRUE)</f>
        <v>0</v>
      </c>
    </row>
    <row r="861" spans="100:104">
      <c r="CV861" t="s">
        <v>1179</v>
      </c>
      <c r="CW861" t="s">
        <v>1495</v>
      </c>
      <c r="CX861" t="s">
        <v>1491</v>
      </c>
      <c r="CY861" s="122">
        <v>44294</v>
      </c>
      <c r="CZ861" t="b">
        <f ca="1">IF(ISNA(VLOOKUP(表格11[[#This Row],[Item]],INDIRECT(VLOOKUP(表格11[[#This Row],[Object]],表格12[],2,FALSE)),1,FALSE)),FALSE,TRUE)</f>
        <v>0</v>
      </c>
    </row>
    <row r="862" spans="100:104">
      <c r="CV862" t="s">
        <v>1179</v>
      </c>
      <c r="CW862" t="s">
        <v>1495</v>
      </c>
      <c r="CX862" t="s">
        <v>1492</v>
      </c>
      <c r="CY862" s="122">
        <v>44294</v>
      </c>
      <c r="CZ862" t="b">
        <f ca="1">IF(ISNA(VLOOKUP(表格11[[#This Row],[Item]],INDIRECT(VLOOKUP(表格11[[#This Row],[Object]],表格12[],2,FALSE)),1,FALSE)),FALSE,TRUE)</f>
        <v>0</v>
      </c>
    </row>
    <row r="863" spans="100:104">
      <c r="CV863" t="s">
        <v>1179</v>
      </c>
      <c r="CW863" t="s">
        <v>1495</v>
      </c>
      <c r="CX863" t="s">
        <v>1574</v>
      </c>
      <c r="CY863" s="122">
        <v>44294</v>
      </c>
      <c r="CZ863" t="b">
        <f ca="1">IF(ISNA(VLOOKUP(表格11[[#This Row],[Item]],INDIRECT(VLOOKUP(表格11[[#This Row],[Object]],表格12[],2,FALSE)),1,FALSE)),FALSE,TRUE)</f>
        <v>0</v>
      </c>
    </row>
    <row r="864" spans="100:104">
      <c r="CV864" t="s">
        <v>1179</v>
      </c>
      <c r="CW864" t="s">
        <v>1495</v>
      </c>
      <c r="CX864" t="s">
        <v>1493</v>
      </c>
      <c r="CY864" s="122">
        <v>44294</v>
      </c>
      <c r="CZ864" t="b">
        <f ca="1">IF(ISNA(VLOOKUP(表格11[[#This Row],[Item]],INDIRECT(VLOOKUP(表格11[[#This Row],[Object]],表格12[],2,FALSE)),1,FALSE)),FALSE,TRUE)</f>
        <v>0</v>
      </c>
    </row>
    <row r="865" spans="100:104">
      <c r="CV865" t="s">
        <v>1179</v>
      </c>
      <c r="CW865" t="s">
        <v>1495</v>
      </c>
      <c r="CX865" t="s">
        <v>1494</v>
      </c>
      <c r="CY865" s="122">
        <v>44294</v>
      </c>
      <c r="CZ865" t="b">
        <f ca="1">IF(ISNA(VLOOKUP(表格11[[#This Row],[Item]],INDIRECT(VLOOKUP(表格11[[#This Row],[Object]],表格12[],2,FALSE)),1,FALSE)),FALSE,TRUE)</f>
        <v>0</v>
      </c>
    </row>
    <row r="866" spans="100:104">
      <c r="CV866" t="s">
        <v>1179</v>
      </c>
      <c r="CW866" t="s">
        <v>288</v>
      </c>
      <c r="CX866" t="s">
        <v>1249</v>
      </c>
      <c r="CY866" s="122">
        <v>44294</v>
      </c>
      <c r="CZ866" t="b">
        <f ca="1">IF(ISNA(VLOOKUP(表格11[[#This Row],[Item]],INDIRECT(VLOOKUP(表格11[[#This Row],[Object]],表格12[],2,FALSE)),1,FALSE)),FALSE,TRUE)</f>
        <v>1</v>
      </c>
    </row>
    <row r="867" spans="100:104">
      <c r="CV867" t="s">
        <v>1179</v>
      </c>
      <c r="CW867" t="s">
        <v>288</v>
      </c>
      <c r="CX867" t="s">
        <v>1523</v>
      </c>
      <c r="CY867" s="122">
        <v>44294</v>
      </c>
      <c r="CZ867" t="b">
        <f ca="1">IF(ISNA(VLOOKUP(表格11[[#This Row],[Item]],INDIRECT(VLOOKUP(表格11[[#This Row],[Object]],表格12[],2,FALSE)),1,FALSE)),FALSE,TRUE)</f>
        <v>0</v>
      </c>
    </row>
    <row r="868" spans="100:104">
      <c r="CV868" t="s">
        <v>1179</v>
      </c>
      <c r="CW868" t="s">
        <v>288</v>
      </c>
      <c r="CX868" t="s">
        <v>1524</v>
      </c>
      <c r="CY868" s="122">
        <v>44294</v>
      </c>
      <c r="CZ868" t="b">
        <f ca="1">IF(ISNA(VLOOKUP(表格11[[#This Row],[Item]],INDIRECT(VLOOKUP(表格11[[#This Row],[Object]],表格12[],2,FALSE)),1,FALSE)),FALSE,TRUE)</f>
        <v>0</v>
      </c>
    </row>
    <row r="869" spans="100:104">
      <c r="CV869" t="s">
        <v>1179</v>
      </c>
      <c r="CW869" t="s">
        <v>288</v>
      </c>
      <c r="CX869" t="s">
        <v>1525</v>
      </c>
      <c r="CY869" s="122">
        <v>44294</v>
      </c>
      <c r="CZ869" t="b">
        <f ca="1">IF(ISNA(VLOOKUP(表格11[[#This Row],[Item]],INDIRECT(VLOOKUP(表格11[[#This Row],[Object]],表格12[],2,FALSE)),1,FALSE)),FALSE,TRUE)</f>
        <v>0</v>
      </c>
    </row>
    <row r="870" spans="100:104">
      <c r="CV870" t="s">
        <v>1179</v>
      </c>
      <c r="CW870" t="s">
        <v>288</v>
      </c>
      <c r="CX870" t="s">
        <v>1526</v>
      </c>
      <c r="CY870" s="122">
        <v>44294</v>
      </c>
      <c r="CZ870" t="b">
        <f ca="1">IF(ISNA(VLOOKUP(表格11[[#This Row],[Item]],INDIRECT(VLOOKUP(表格11[[#This Row],[Object]],表格12[],2,FALSE)),1,FALSE)),FALSE,TRUE)</f>
        <v>0</v>
      </c>
    </row>
    <row r="871" spans="100:104">
      <c r="CV871" t="s">
        <v>1179</v>
      </c>
      <c r="CW871" t="s">
        <v>288</v>
      </c>
      <c r="CX871" t="s">
        <v>1527</v>
      </c>
      <c r="CY871" s="122">
        <v>44294</v>
      </c>
      <c r="CZ871" t="b">
        <f ca="1">IF(ISNA(VLOOKUP(表格11[[#This Row],[Item]],INDIRECT(VLOOKUP(表格11[[#This Row],[Object]],表格12[],2,FALSE)),1,FALSE)),FALSE,TRUE)</f>
        <v>0</v>
      </c>
    </row>
    <row r="872" spans="100:104">
      <c r="CV872" t="s">
        <v>1179</v>
      </c>
      <c r="CW872" t="s">
        <v>288</v>
      </c>
      <c r="CX872" t="s">
        <v>1528</v>
      </c>
      <c r="CY872" s="122">
        <v>44294</v>
      </c>
      <c r="CZ872" t="b">
        <f ca="1">IF(ISNA(VLOOKUP(表格11[[#This Row],[Item]],INDIRECT(VLOOKUP(表格11[[#This Row],[Object]],表格12[],2,FALSE)),1,FALSE)),FALSE,TRUE)</f>
        <v>0</v>
      </c>
    </row>
    <row r="873" spans="100:104">
      <c r="CV873" t="s">
        <v>1179</v>
      </c>
      <c r="CW873" t="s">
        <v>288</v>
      </c>
      <c r="CX873" t="s">
        <v>1529</v>
      </c>
      <c r="CY873" s="122">
        <v>44294</v>
      </c>
      <c r="CZ873" t="b">
        <f ca="1">IF(ISNA(VLOOKUP(表格11[[#This Row],[Item]],INDIRECT(VLOOKUP(表格11[[#This Row],[Object]],表格12[],2,FALSE)),1,FALSE)),FALSE,TRUE)</f>
        <v>0</v>
      </c>
    </row>
    <row r="874" spans="100:104">
      <c r="CV874" t="s">
        <v>1179</v>
      </c>
      <c r="CW874" t="s">
        <v>288</v>
      </c>
      <c r="CX874" t="s">
        <v>1530</v>
      </c>
      <c r="CY874" s="122">
        <v>44294</v>
      </c>
      <c r="CZ874" t="b">
        <f ca="1">IF(ISNA(VLOOKUP(表格11[[#This Row],[Item]],INDIRECT(VLOOKUP(表格11[[#This Row],[Object]],表格12[],2,FALSE)),1,FALSE)),FALSE,TRUE)</f>
        <v>0</v>
      </c>
    </row>
    <row r="875" spans="100:104">
      <c r="CV875" t="s">
        <v>1179</v>
      </c>
      <c r="CW875" t="s">
        <v>288</v>
      </c>
      <c r="CX875" t="s">
        <v>1531</v>
      </c>
      <c r="CY875" s="122">
        <v>44294</v>
      </c>
      <c r="CZ875" t="b">
        <f ca="1">IF(ISNA(VLOOKUP(表格11[[#This Row],[Item]],INDIRECT(VLOOKUP(表格11[[#This Row],[Object]],表格12[],2,FALSE)),1,FALSE)),FALSE,TRUE)</f>
        <v>0</v>
      </c>
    </row>
    <row r="876" spans="100:104">
      <c r="CV876" t="s">
        <v>1179</v>
      </c>
      <c r="CW876" t="s">
        <v>288</v>
      </c>
      <c r="CX876" t="s">
        <v>1532</v>
      </c>
      <c r="CY876" s="122">
        <v>44294</v>
      </c>
      <c r="CZ876" t="b">
        <f ca="1">IF(ISNA(VLOOKUP(表格11[[#This Row],[Item]],INDIRECT(VLOOKUP(表格11[[#This Row],[Object]],表格12[],2,FALSE)),1,FALSE)),FALSE,TRUE)</f>
        <v>0</v>
      </c>
    </row>
    <row r="877" spans="100:104">
      <c r="CV877" t="s">
        <v>1179</v>
      </c>
      <c r="CW877" t="s">
        <v>288</v>
      </c>
      <c r="CX877" t="s">
        <v>1533</v>
      </c>
      <c r="CY877" s="122">
        <v>44294</v>
      </c>
      <c r="CZ877" t="b">
        <f ca="1">IF(ISNA(VLOOKUP(表格11[[#This Row],[Item]],INDIRECT(VLOOKUP(表格11[[#This Row],[Object]],表格12[],2,FALSE)),1,FALSE)),FALSE,TRUE)</f>
        <v>0</v>
      </c>
    </row>
    <row r="878" spans="100:104">
      <c r="CV878" t="s">
        <v>1179</v>
      </c>
      <c r="CW878" t="s">
        <v>288</v>
      </c>
      <c r="CX878" t="s">
        <v>1534</v>
      </c>
      <c r="CY878" s="122">
        <v>44294</v>
      </c>
      <c r="CZ878" t="b">
        <f ca="1">IF(ISNA(VLOOKUP(表格11[[#This Row],[Item]],INDIRECT(VLOOKUP(表格11[[#This Row],[Object]],表格12[],2,FALSE)),1,FALSE)),FALSE,TRUE)</f>
        <v>0</v>
      </c>
    </row>
    <row r="879" spans="100:104">
      <c r="CV879" t="s">
        <v>1179</v>
      </c>
      <c r="CW879" t="s">
        <v>288</v>
      </c>
      <c r="CX879" t="s">
        <v>1535</v>
      </c>
      <c r="CY879" s="122">
        <v>44294</v>
      </c>
      <c r="CZ879" t="b">
        <f ca="1">IF(ISNA(VLOOKUP(表格11[[#This Row],[Item]],INDIRECT(VLOOKUP(表格11[[#This Row],[Object]],表格12[],2,FALSE)),1,FALSE)),FALSE,TRUE)</f>
        <v>0</v>
      </c>
    </row>
    <row r="880" spans="100:104">
      <c r="CV880" t="s">
        <v>1179</v>
      </c>
      <c r="CW880" t="s">
        <v>288</v>
      </c>
      <c r="CX880" t="s">
        <v>1536</v>
      </c>
      <c r="CY880" s="122">
        <v>44294</v>
      </c>
      <c r="CZ880" t="b">
        <f ca="1">IF(ISNA(VLOOKUP(表格11[[#This Row],[Item]],INDIRECT(VLOOKUP(表格11[[#This Row],[Object]],表格12[],2,FALSE)),1,FALSE)),FALSE,TRUE)</f>
        <v>0</v>
      </c>
    </row>
    <row r="881" spans="100:104">
      <c r="CV881" t="s">
        <v>1179</v>
      </c>
      <c r="CW881" t="s">
        <v>288</v>
      </c>
      <c r="CX881" t="s">
        <v>1537</v>
      </c>
      <c r="CY881" s="122">
        <v>44294</v>
      </c>
      <c r="CZ881" t="b">
        <f ca="1">IF(ISNA(VLOOKUP(表格11[[#This Row],[Item]],INDIRECT(VLOOKUP(表格11[[#This Row],[Object]],表格12[],2,FALSE)),1,FALSE)),FALSE,TRUE)</f>
        <v>0</v>
      </c>
    </row>
    <row r="882" spans="100:104">
      <c r="CV882" t="s">
        <v>1179</v>
      </c>
      <c r="CW882" t="s">
        <v>288</v>
      </c>
      <c r="CX882" t="s">
        <v>1538</v>
      </c>
      <c r="CY882" s="122">
        <v>44294</v>
      </c>
      <c r="CZ882" t="b">
        <f ca="1">IF(ISNA(VLOOKUP(表格11[[#This Row],[Item]],INDIRECT(VLOOKUP(表格11[[#This Row],[Object]],表格12[],2,FALSE)),1,FALSE)),FALSE,TRUE)</f>
        <v>0</v>
      </c>
    </row>
    <row r="883" spans="100:104">
      <c r="CV883" t="s">
        <v>1179</v>
      </c>
      <c r="CW883" t="s">
        <v>288</v>
      </c>
      <c r="CX883" t="s">
        <v>1539</v>
      </c>
      <c r="CY883" s="122">
        <v>44294</v>
      </c>
      <c r="CZ883" t="b">
        <f ca="1">IF(ISNA(VLOOKUP(表格11[[#This Row],[Item]],INDIRECT(VLOOKUP(表格11[[#This Row],[Object]],表格12[],2,FALSE)),1,FALSE)),FALSE,TRUE)</f>
        <v>0</v>
      </c>
    </row>
    <row r="884" spans="100:104">
      <c r="CV884" t="s">
        <v>1179</v>
      </c>
      <c r="CW884" t="s">
        <v>288</v>
      </c>
      <c r="CX884" t="s">
        <v>1540</v>
      </c>
      <c r="CY884" s="122">
        <v>44294</v>
      </c>
      <c r="CZ884" t="b">
        <f ca="1">IF(ISNA(VLOOKUP(表格11[[#This Row],[Item]],INDIRECT(VLOOKUP(表格11[[#This Row],[Object]],表格12[],2,FALSE)),1,FALSE)),FALSE,TRUE)</f>
        <v>0</v>
      </c>
    </row>
    <row r="885" spans="100:104">
      <c r="CV885" t="s">
        <v>1179</v>
      </c>
      <c r="CW885" t="s">
        <v>288</v>
      </c>
      <c r="CX885" t="s">
        <v>1541</v>
      </c>
      <c r="CY885" s="122">
        <v>44294</v>
      </c>
      <c r="CZ885" t="b">
        <f ca="1">IF(ISNA(VLOOKUP(表格11[[#This Row],[Item]],INDIRECT(VLOOKUP(表格11[[#This Row],[Object]],表格12[],2,FALSE)),1,FALSE)),FALSE,TRUE)</f>
        <v>0</v>
      </c>
    </row>
    <row r="886" spans="100:104">
      <c r="CV886" t="s">
        <v>1179</v>
      </c>
      <c r="CW886" t="s">
        <v>288</v>
      </c>
      <c r="CX886" t="s">
        <v>1542</v>
      </c>
      <c r="CY886" s="122">
        <v>44294</v>
      </c>
      <c r="CZ886" t="b">
        <f ca="1">IF(ISNA(VLOOKUP(表格11[[#This Row],[Item]],INDIRECT(VLOOKUP(表格11[[#This Row],[Object]],表格12[],2,FALSE)),1,FALSE)),FALSE,TRUE)</f>
        <v>0</v>
      </c>
    </row>
    <row r="887" spans="100:104">
      <c r="CV887" t="s">
        <v>1179</v>
      </c>
      <c r="CW887" t="s">
        <v>288</v>
      </c>
      <c r="CX887" t="s">
        <v>1543</v>
      </c>
      <c r="CY887" s="122">
        <v>44294</v>
      </c>
      <c r="CZ887" t="b">
        <f ca="1">IF(ISNA(VLOOKUP(表格11[[#This Row],[Item]],INDIRECT(VLOOKUP(表格11[[#This Row],[Object]],表格12[],2,FALSE)),1,FALSE)),FALSE,TRUE)</f>
        <v>0</v>
      </c>
    </row>
    <row r="888" spans="100:104">
      <c r="CV888" t="s">
        <v>1179</v>
      </c>
      <c r="CW888" t="s">
        <v>288</v>
      </c>
      <c r="CX888" t="s">
        <v>1544</v>
      </c>
      <c r="CY888" s="122">
        <v>44294</v>
      </c>
      <c r="CZ888" t="b">
        <f ca="1">IF(ISNA(VLOOKUP(表格11[[#This Row],[Item]],INDIRECT(VLOOKUP(表格11[[#This Row],[Object]],表格12[],2,FALSE)),1,FALSE)),FALSE,TRUE)</f>
        <v>0</v>
      </c>
    </row>
    <row r="889" spans="100:104">
      <c r="CV889" t="s">
        <v>1179</v>
      </c>
      <c r="CW889" t="s">
        <v>288</v>
      </c>
      <c r="CX889" t="s">
        <v>1545</v>
      </c>
      <c r="CY889" s="122">
        <v>44294</v>
      </c>
      <c r="CZ889" t="b">
        <f ca="1">IF(ISNA(VLOOKUP(表格11[[#This Row],[Item]],INDIRECT(VLOOKUP(表格11[[#This Row],[Object]],表格12[],2,FALSE)),1,FALSE)),FALSE,TRUE)</f>
        <v>0</v>
      </c>
    </row>
    <row r="890" spans="100:104">
      <c r="CV890" t="s">
        <v>1179</v>
      </c>
      <c r="CW890" t="s">
        <v>288</v>
      </c>
      <c r="CX890" t="s">
        <v>1546</v>
      </c>
      <c r="CY890" s="122">
        <v>44294</v>
      </c>
      <c r="CZ890" t="b">
        <f ca="1">IF(ISNA(VLOOKUP(表格11[[#This Row],[Item]],INDIRECT(VLOOKUP(表格11[[#This Row],[Object]],表格12[],2,FALSE)),1,FALSE)),FALSE,TRUE)</f>
        <v>0</v>
      </c>
    </row>
    <row r="891" spans="100:104">
      <c r="CV891" t="s">
        <v>1179</v>
      </c>
      <c r="CW891" t="s">
        <v>288</v>
      </c>
      <c r="CX891" t="s">
        <v>1547</v>
      </c>
      <c r="CY891" s="122">
        <v>44294</v>
      </c>
      <c r="CZ891" t="b">
        <f ca="1">IF(ISNA(VLOOKUP(表格11[[#This Row],[Item]],INDIRECT(VLOOKUP(表格11[[#This Row],[Object]],表格12[],2,FALSE)),1,FALSE)),FALSE,TRUE)</f>
        <v>0</v>
      </c>
    </row>
  </sheetData>
  <phoneticPr fontId="40" type="noConversion"/>
  <pageMargins left="0.7" right="0.7" top="0.75" bottom="0.75" header="0.3" footer="0.3"/>
  <pageSetup paperSize="9" orientation="portrait" r:id="rId9"/>
  <legacyDrawing r:id="rId10"/>
  <tableParts count="5">
    <tablePart r:id="rId11"/>
    <tablePart r:id="rId12"/>
    <tablePart r:id="rId13"/>
    <tablePart r:id="rId14"/>
    <tablePart r:id="rId1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工作表4">
    <tabColor theme="0" tint="-0.14999847407452621"/>
  </sheetPr>
  <dimension ref="A1:S285"/>
  <sheetViews>
    <sheetView zoomScale="55" zoomScaleNormal="55" workbookViewId="0">
      <selection activeCell="C27" sqref="C27"/>
    </sheetView>
  </sheetViews>
  <sheetFormatPr defaultColWidth="8.5546875" defaultRowHeight="15.75"/>
  <cols>
    <col min="1" max="1" width="10.5546875" style="15" customWidth="1"/>
    <col min="2" max="2" width="57.44140625" style="15" customWidth="1"/>
    <col min="3" max="3" width="40.44140625" style="15" customWidth="1"/>
    <col min="4" max="4" width="32.5546875" style="15" customWidth="1"/>
    <col min="5" max="5" width="11.44140625" style="15" customWidth="1"/>
    <col min="6" max="6" width="15.33203125" style="15" bestFit="1" customWidth="1"/>
    <col min="7" max="7" width="17.44140625" style="15" customWidth="1"/>
    <col min="8" max="8" width="73.88671875" style="15" customWidth="1"/>
    <col min="9" max="9" width="12.5546875" style="15" customWidth="1"/>
    <col min="10" max="10" width="15.44140625" style="15" customWidth="1"/>
    <col min="11" max="11" width="8.5546875" style="15"/>
    <col min="12" max="12" width="10.5546875" style="15" bestFit="1" customWidth="1"/>
    <col min="13" max="13" width="30.5546875" style="15" bestFit="1" customWidth="1"/>
    <col min="14" max="14" width="16.33203125" style="15" customWidth="1"/>
    <col min="15" max="15" width="49.5546875" style="15" bestFit="1" customWidth="1"/>
    <col min="16" max="16" width="19" style="15" customWidth="1"/>
    <col min="17" max="18" width="8.5546875" style="15"/>
    <col min="19" max="19" width="13.5546875" style="15" customWidth="1"/>
    <col min="20" max="16384" width="8.5546875" style="15"/>
  </cols>
  <sheetData>
    <row r="1" spans="1:19" ht="21.75" customHeight="1">
      <c r="A1" s="64" t="s">
        <v>1575</v>
      </c>
      <c r="B1" s="64" t="s">
        <v>903</v>
      </c>
      <c r="C1" s="64" t="s">
        <v>1576</v>
      </c>
      <c r="D1" s="64" t="s">
        <v>1577</v>
      </c>
      <c r="E1" s="64" t="s">
        <v>1578</v>
      </c>
      <c r="F1" s="64" t="s">
        <v>1579</v>
      </c>
      <c r="G1" s="64" t="s">
        <v>1580</v>
      </c>
      <c r="H1" s="16" t="s">
        <v>1581</v>
      </c>
      <c r="I1" s="15" t="s">
        <v>1582</v>
      </c>
      <c r="J1" s="15" t="s">
        <v>1583</v>
      </c>
      <c r="K1" s="15" t="s">
        <v>1584</v>
      </c>
      <c r="L1" s="15" t="s">
        <v>1585</v>
      </c>
      <c r="M1" s="15" t="s">
        <v>1117</v>
      </c>
      <c r="N1" s="15" t="s">
        <v>1121</v>
      </c>
      <c r="O1" s="15" t="s">
        <v>960</v>
      </c>
      <c r="P1" s="15" t="s">
        <v>961</v>
      </c>
      <c r="Q1" s="15" t="s">
        <v>1125</v>
      </c>
      <c r="R1" s="15" t="s">
        <v>1127</v>
      </c>
      <c r="S1" s="15" t="s">
        <v>1586</v>
      </c>
    </row>
    <row r="2" spans="1:19">
      <c r="A2" t="s">
        <v>286</v>
      </c>
      <c r="B2" t="s">
        <v>286</v>
      </c>
      <c r="C2" t="s">
        <v>286</v>
      </c>
      <c r="D2"/>
      <c r="E2"/>
      <c r="F2"/>
      <c r="G2" t="s">
        <v>286</v>
      </c>
      <c r="H2"/>
      <c r="I2" s="108" t="s">
        <v>288</v>
      </c>
      <c r="J2" t="s">
        <v>1587</v>
      </c>
      <c r="K2">
        <v>2</v>
      </c>
      <c r="L2" s="15" t="str">
        <f>A2</f>
        <v>IEC_STD_V10</v>
      </c>
      <c r="M2" s="15" t="str">
        <f>SUBSTITUTE(B2, "&amp;", "&amp;amp;")</f>
        <v>IEC_STD_V10</v>
      </c>
      <c r="N2" s="250" t="s">
        <v>1588</v>
      </c>
      <c r="O2" s="15" t="str">
        <f>TRIM(SUBSTITUTE(H2, "&amp;", "&amp;amp;"))</f>
        <v/>
      </c>
      <c r="P2" s="15" t="str">
        <f>IF(G2="","",G2)</f>
        <v>IEC_STD_V10</v>
      </c>
      <c r="Q2" s="15" t="s">
        <v>1589</v>
      </c>
      <c r="R2" s="15" t="str">
        <f>IF(F2="","",F2)</f>
        <v/>
      </c>
      <c r="S2" s="15">
        <f>ROW()-1</f>
        <v>1</v>
      </c>
    </row>
    <row r="3" spans="1:19">
      <c r="A3" t="s">
        <v>286</v>
      </c>
      <c r="B3" t="s">
        <v>1590</v>
      </c>
      <c r="C3" t="s">
        <v>1590</v>
      </c>
      <c r="D3"/>
      <c r="E3"/>
      <c r="F3"/>
      <c r="G3"/>
      <c r="H3" t="s">
        <v>286</v>
      </c>
      <c r="I3" s="108" t="s">
        <v>288</v>
      </c>
      <c r="J3" t="s">
        <v>1587</v>
      </c>
      <c r="K3">
        <v>3</v>
      </c>
      <c r="L3" t="s">
        <v>286</v>
      </c>
      <c r="M3" t="s">
        <v>1590</v>
      </c>
      <c r="N3" t="s">
        <v>1591</v>
      </c>
      <c r="O3" t="s">
        <v>286</v>
      </c>
      <c r="P3" t="s">
        <v>1592</v>
      </c>
      <c r="Q3" t="s">
        <v>1593</v>
      </c>
      <c r="R3" t="s">
        <v>1592</v>
      </c>
      <c r="S3">
        <v>2</v>
      </c>
    </row>
    <row r="4" spans="1:19">
      <c r="A4" t="s">
        <v>286</v>
      </c>
      <c r="B4" t="s">
        <v>1594</v>
      </c>
      <c r="C4" t="s">
        <v>1594</v>
      </c>
      <c r="D4"/>
      <c r="E4"/>
      <c r="F4"/>
      <c r="G4"/>
      <c r="H4" t="s">
        <v>286</v>
      </c>
      <c r="I4" s="108" t="s">
        <v>288</v>
      </c>
      <c r="J4" t="s">
        <v>1587</v>
      </c>
      <c r="K4">
        <v>4</v>
      </c>
      <c r="L4" t="s">
        <v>286</v>
      </c>
      <c r="M4" t="s">
        <v>1594</v>
      </c>
      <c r="N4" t="s">
        <v>1591</v>
      </c>
      <c r="O4" t="s">
        <v>286</v>
      </c>
      <c r="P4" t="s">
        <v>1592</v>
      </c>
      <c r="Q4" t="s">
        <v>1593</v>
      </c>
      <c r="R4" t="s">
        <v>1592</v>
      </c>
      <c r="S4">
        <v>3</v>
      </c>
    </row>
    <row r="5" spans="1:19">
      <c r="A5" t="s">
        <v>286</v>
      </c>
      <c r="B5" t="s">
        <v>1595</v>
      </c>
      <c r="C5" t="s">
        <v>1595</v>
      </c>
      <c r="D5" t="s">
        <v>1594</v>
      </c>
      <c r="E5"/>
      <c r="F5"/>
      <c r="G5"/>
      <c r="H5" t="s">
        <v>1596</v>
      </c>
      <c r="I5" s="108" t="s">
        <v>288</v>
      </c>
      <c r="J5" t="s">
        <v>1587</v>
      </c>
      <c r="K5">
        <v>5</v>
      </c>
      <c r="L5" t="s">
        <v>286</v>
      </c>
      <c r="M5" t="s">
        <v>1595</v>
      </c>
      <c r="N5" t="s">
        <v>1591</v>
      </c>
      <c r="O5" t="s">
        <v>1596</v>
      </c>
      <c r="P5" t="s">
        <v>1592</v>
      </c>
      <c r="Q5" t="s">
        <v>1593</v>
      </c>
      <c r="R5" t="s">
        <v>1592</v>
      </c>
      <c r="S5">
        <v>4</v>
      </c>
    </row>
    <row r="6" spans="1:19">
      <c r="A6" t="s">
        <v>286</v>
      </c>
      <c r="B6" t="s">
        <v>1597</v>
      </c>
      <c r="C6" t="s">
        <v>1597</v>
      </c>
      <c r="D6" t="s">
        <v>1594</v>
      </c>
      <c r="E6"/>
      <c r="F6"/>
      <c r="G6"/>
      <c r="H6" t="s">
        <v>1596</v>
      </c>
      <c r="I6" s="108" t="s">
        <v>288</v>
      </c>
      <c r="J6" t="s">
        <v>1587</v>
      </c>
      <c r="K6">
        <v>6</v>
      </c>
      <c r="L6" t="s">
        <v>286</v>
      </c>
      <c r="M6" t="s">
        <v>1597</v>
      </c>
      <c r="N6" t="s">
        <v>1591</v>
      </c>
      <c r="O6" t="s">
        <v>1596</v>
      </c>
      <c r="P6" t="s">
        <v>1592</v>
      </c>
      <c r="Q6" t="s">
        <v>1593</v>
      </c>
      <c r="R6" t="s">
        <v>1592</v>
      </c>
      <c r="S6">
        <v>5</v>
      </c>
    </row>
    <row r="7" spans="1:19">
      <c r="A7" t="s">
        <v>286</v>
      </c>
      <c r="B7" t="s">
        <v>1598</v>
      </c>
      <c r="C7" t="s">
        <v>1598</v>
      </c>
      <c r="D7" t="s">
        <v>1597</v>
      </c>
      <c r="E7"/>
      <c r="F7"/>
      <c r="G7"/>
      <c r="H7" t="s">
        <v>1599</v>
      </c>
      <c r="I7" s="108" t="s">
        <v>288</v>
      </c>
      <c r="J7" t="s">
        <v>1587</v>
      </c>
      <c r="K7">
        <v>7</v>
      </c>
      <c r="L7" t="s">
        <v>286</v>
      </c>
      <c r="M7" t="s">
        <v>1598</v>
      </c>
      <c r="N7" t="s">
        <v>1591</v>
      </c>
      <c r="O7" t="s">
        <v>1599</v>
      </c>
      <c r="P7" t="s">
        <v>1592</v>
      </c>
      <c r="Q7" t="s">
        <v>1593</v>
      </c>
      <c r="R7" t="s">
        <v>1592</v>
      </c>
      <c r="S7">
        <v>6</v>
      </c>
    </row>
    <row r="8" spans="1:19">
      <c r="A8" t="s">
        <v>286</v>
      </c>
      <c r="B8" t="s">
        <v>1600</v>
      </c>
      <c r="C8" t="s">
        <v>1600</v>
      </c>
      <c r="D8"/>
      <c r="E8"/>
      <c r="F8"/>
      <c r="G8"/>
      <c r="H8" t="s">
        <v>286</v>
      </c>
      <c r="I8" s="108" t="s">
        <v>288</v>
      </c>
      <c r="J8" t="s">
        <v>1587</v>
      </c>
      <c r="K8">
        <v>8</v>
      </c>
      <c r="L8" t="s">
        <v>286</v>
      </c>
      <c r="M8" t="s">
        <v>1600</v>
      </c>
      <c r="N8" t="s">
        <v>1591</v>
      </c>
      <c r="O8" t="s">
        <v>286</v>
      </c>
      <c r="P8" t="s">
        <v>1592</v>
      </c>
      <c r="Q8" t="s">
        <v>1593</v>
      </c>
      <c r="R8" t="s">
        <v>1592</v>
      </c>
      <c r="S8">
        <v>7</v>
      </c>
    </row>
    <row r="9" spans="1:19">
      <c r="A9" t="s">
        <v>286</v>
      </c>
      <c r="B9" t="s">
        <v>1601</v>
      </c>
      <c r="C9" t="s">
        <v>1601</v>
      </c>
      <c r="D9" t="s">
        <v>1600</v>
      </c>
      <c r="E9"/>
      <c r="F9"/>
      <c r="G9"/>
      <c r="H9" t="s">
        <v>1602</v>
      </c>
      <c r="I9" s="108" t="s">
        <v>288</v>
      </c>
      <c r="J9" t="s">
        <v>1587</v>
      </c>
      <c r="K9">
        <v>9</v>
      </c>
      <c r="L9" t="s">
        <v>286</v>
      </c>
      <c r="M9" t="s">
        <v>1601</v>
      </c>
      <c r="N9" t="s">
        <v>1591</v>
      </c>
      <c r="O9" t="s">
        <v>1602</v>
      </c>
      <c r="P9" t="s">
        <v>1592</v>
      </c>
      <c r="Q9" t="s">
        <v>1593</v>
      </c>
      <c r="R9" t="s">
        <v>1592</v>
      </c>
      <c r="S9">
        <v>8</v>
      </c>
    </row>
    <row r="10" spans="1:19">
      <c r="A10" t="s">
        <v>286</v>
      </c>
      <c r="B10" t="s">
        <v>998</v>
      </c>
      <c r="C10" t="s">
        <v>998</v>
      </c>
      <c r="D10" t="s">
        <v>1600</v>
      </c>
      <c r="E10"/>
      <c r="F10"/>
      <c r="G10"/>
      <c r="H10" t="s">
        <v>1602</v>
      </c>
      <c r="I10" s="108" t="s">
        <v>288</v>
      </c>
      <c r="J10" t="s">
        <v>1587</v>
      </c>
      <c r="K10">
        <v>10</v>
      </c>
      <c r="L10" t="s">
        <v>286</v>
      </c>
      <c r="M10" t="s">
        <v>998</v>
      </c>
      <c r="N10" t="s">
        <v>1591</v>
      </c>
      <c r="O10" t="s">
        <v>1602</v>
      </c>
      <c r="P10" t="s">
        <v>1592</v>
      </c>
      <c r="Q10" t="s">
        <v>1593</v>
      </c>
      <c r="R10" t="s">
        <v>1592</v>
      </c>
      <c r="S10">
        <v>9</v>
      </c>
    </row>
    <row r="11" spans="1:19">
      <c r="A11" t="s">
        <v>286</v>
      </c>
      <c r="B11" t="s">
        <v>1603</v>
      </c>
      <c r="C11" t="s">
        <v>1603</v>
      </c>
      <c r="D11" t="s">
        <v>1600</v>
      </c>
      <c r="E11"/>
      <c r="F11"/>
      <c r="G11"/>
      <c r="H11" t="s">
        <v>1602</v>
      </c>
      <c r="I11" s="108" t="s">
        <v>288</v>
      </c>
      <c r="J11" t="s">
        <v>1587</v>
      </c>
      <c r="K11">
        <v>11</v>
      </c>
      <c r="L11" t="s">
        <v>286</v>
      </c>
      <c r="M11" t="s">
        <v>1603</v>
      </c>
      <c r="N11" t="s">
        <v>1591</v>
      </c>
      <c r="O11" t="s">
        <v>1602</v>
      </c>
      <c r="P11" t="s">
        <v>1592</v>
      </c>
      <c r="Q11" t="s">
        <v>1593</v>
      </c>
      <c r="R11" t="s">
        <v>1592</v>
      </c>
      <c r="S11">
        <v>10</v>
      </c>
    </row>
    <row r="12" spans="1:19">
      <c r="A12" t="s">
        <v>286</v>
      </c>
      <c r="B12" t="s">
        <v>1009</v>
      </c>
      <c r="C12" t="s">
        <v>1009</v>
      </c>
      <c r="D12" t="s">
        <v>1600</v>
      </c>
      <c r="E12"/>
      <c r="F12"/>
      <c r="G12"/>
      <c r="H12" t="s">
        <v>1602</v>
      </c>
      <c r="I12" s="108" t="s">
        <v>288</v>
      </c>
      <c r="J12" t="s">
        <v>1587</v>
      </c>
      <c r="K12">
        <v>12</v>
      </c>
      <c r="L12" t="s">
        <v>286</v>
      </c>
      <c r="M12" t="s">
        <v>1009</v>
      </c>
      <c r="N12" t="s">
        <v>1591</v>
      </c>
      <c r="O12" t="s">
        <v>1602</v>
      </c>
      <c r="P12" t="s">
        <v>1592</v>
      </c>
      <c r="Q12" t="s">
        <v>1593</v>
      </c>
      <c r="R12" t="s">
        <v>1592</v>
      </c>
      <c r="S12">
        <v>11</v>
      </c>
    </row>
    <row r="13" spans="1:19">
      <c r="A13" t="s">
        <v>286</v>
      </c>
      <c r="B13" t="s">
        <v>1604</v>
      </c>
      <c r="C13" t="s">
        <v>1604</v>
      </c>
      <c r="D13"/>
      <c r="E13"/>
      <c r="F13"/>
      <c r="G13"/>
      <c r="H13" t="s">
        <v>286</v>
      </c>
      <c r="I13" s="108" t="s">
        <v>288</v>
      </c>
      <c r="J13" t="s">
        <v>1587</v>
      </c>
      <c r="K13">
        <v>13</v>
      </c>
      <c r="L13" t="s">
        <v>286</v>
      </c>
      <c r="M13" t="s">
        <v>1604</v>
      </c>
      <c r="N13" t="s">
        <v>1591</v>
      </c>
      <c r="O13" t="s">
        <v>286</v>
      </c>
      <c r="P13" t="s">
        <v>1592</v>
      </c>
      <c r="Q13" t="s">
        <v>1593</v>
      </c>
      <c r="R13" t="s">
        <v>1592</v>
      </c>
      <c r="S13">
        <v>12</v>
      </c>
    </row>
    <row r="14" spans="1:19">
      <c r="A14" t="s">
        <v>286</v>
      </c>
      <c r="B14" t="s">
        <v>1605</v>
      </c>
      <c r="C14" t="s">
        <v>1605</v>
      </c>
      <c r="D14" t="s">
        <v>1604</v>
      </c>
      <c r="E14"/>
      <c r="F14"/>
      <c r="G14"/>
      <c r="H14" t="s">
        <v>1606</v>
      </c>
      <c r="I14" s="108" t="s">
        <v>288</v>
      </c>
      <c r="J14" t="s">
        <v>1587</v>
      </c>
      <c r="K14">
        <v>14</v>
      </c>
      <c r="L14" t="s">
        <v>286</v>
      </c>
      <c r="M14" t="s">
        <v>1605</v>
      </c>
      <c r="N14" t="s">
        <v>1591</v>
      </c>
      <c r="O14" t="s">
        <v>1606</v>
      </c>
      <c r="P14" t="s">
        <v>1592</v>
      </c>
      <c r="Q14" t="s">
        <v>1593</v>
      </c>
      <c r="R14" t="s">
        <v>1592</v>
      </c>
      <c r="S14">
        <v>13</v>
      </c>
    </row>
    <row r="15" spans="1:19">
      <c r="A15" t="s">
        <v>286</v>
      </c>
      <c r="B15" t="s">
        <v>1255</v>
      </c>
      <c r="C15" t="s">
        <v>1255</v>
      </c>
      <c r="D15" t="s">
        <v>1604</v>
      </c>
      <c r="E15"/>
      <c r="F15"/>
      <c r="G15"/>
      <c r="H15" t="s">
        <v>1606</v>
      </c>
      <c r="I15" s="108" t="s">
        <v>288</v>
      </c>
      <c r="J15" t="s">
        <v>1587</v>
      </c>
      <c r="K15">
        <v>15</v>
      </c>
      <c r="L15" t="s">
        <v>286</v>
      </c>
      <c r="M15" t="s">
        <v>1607</v>
      </c>
      <c r="N15" t="s">
        <v>1591</v>
      </c>
      <c r="O15" t="s">
        <v>1606</v>
      </c>
      <c r="P15" t="s">
        <v>1592</v>
      </c>
      <c r="Q15" t="s">
        <v>1593</v>
      </c>
      <c r="R15" t="s">
        <v>1592</v>
      </c>
      <c r="S15">
        <v>14</v>
      </c>
    </row>
    <row r="16" spans="1:19">
      <c r="A16" t="s">
        <v>286</v>
      </c>
      <c r="B16" t="s">
        <v>1608</v>
      </c>
      <c r="C16" t="s">
        <v>1608</v>
      </c>
      <c r="D16" t="s">
        <v>1604</v>
      </c>
      <c r="E16"/>
      <c r="F16"/>
      <c r="G16"/>
      <c r="H16" t="s">
        <v>1606</v>
      </c>
      <c r="I16" s="108" t="s">
        <v>288</v>
      </c>
      <c r="J16" t="s">
        <v>1587</v>
      </c>
      <c r="K16">
        <v>15</v>
      </c>
      <c r="L16" t="s">
        <v>286</v>
      </c>
      <c r="M16" t="s">
        <v>1608</v>
      </c>
      <c r="N16" t="s">
        <v>1591</v>
      </c>
      <c r="O16" t="s">
        <v>1606</v>
      </c>
      <c r="P16" t="s">
        <v>1592</v>
      </c>
      <c r="Q16" t="s">
        <v>1593</v>
      </c>
      <c r="R16" t="s">
        <v>1592</v>
      </c>
      <c r="S16">
        <v>14</v>
      </c>
    </row>
    <row r="17" spans="1:19">
      <c r="A17" t="s">
        <v>286</v>
      </c>
      <c r="B17" t="s">
        <v>1609</v>
      </c>
      <c r="C17" t="s">
        <v>1609</v>
      </c>
      <c r="D17" t="s">
        <v>1604</v>
      </c>
      <c r="E17"/>
      <c r="F17"/>
      <c r="G17"/>
      <c r="H17" t="s">
        <v>1606</v>
      </c>
      <c r="I17" s="108" t="s">
        <v>288</v>
      </c>
      <c r="J17" t="s">
        <v>1587</v>
      </c>
      <c r="K17">
        <v>16</v>
      </c>
      <c r="L17" t="s">
        <v>286</v>
      </c>
      <c r="M17" t="s">
        <v>1609</v>
      </c>
      <c r="N17" t="s">
        <v>1591</v>
      </c>
      <c r="O17" t="s">
        <v>1606</v>
      </c>
      <c r="P17" t="s">
        <v>1592</v>
      </c>
      <c r="Q17" t="s">
        <v>1593</v>
      </c>
      <c r="R17" t="s">
        <v>1592</v>
      </c>
      <c r="S17">
        <v>15</v>
      </c>
    </row>
    <row r="18" spans="1:19">
      <c r="A18" t="s">
        <v>286</v>
      </c>
      <c r="B18" t="s">
        <v>1293</v>
      </c>
      <c r="C18" t="s">
        <v>1293</v>
      </c>
      <c r="D18" t="s">
        <v>1604</v>
      </c>
      <c r="E18"/>
      <c r="F18"/>
      <c r="G18"/>
      <c r="H18" t="s">
        <v>1606</v>
      </c>
      <c r="I18" s="108" t="s">
        <v>288</v>
      </c>
      <c r="J18" t="s">
        <v>1587</v>
      </c>
      <c r="K18">
        <v>17</v>
      </c>
      <c r="L18" t="s">
        <v>286</v>
      </c>
      <c r="M18" t="s">
        <v>1293</v>
      </c>
      <c r="N18" t="s">
        <v>1591</v>
      </c>
      <c r="O18" t="s">
        <v>1606</v>
      </c>
      <c r="P18" t="s">
        <v>1592</v>
      </c>
      <c r="Q18" t="s">
        <v>1593</v>
      </c>
      <c r="R18" t="s">
        <v>1592</v>
      </c>
      <c r="S18">
        <v>16</v>
      </c>
    </row>
    <row r="19" spans="1:19">
      <c r="A19" t="s">
        <v>286</v>
      </c>
      <c r="B19" t="s">
        <v>1610</v>
      </c>
      <c r="C19" t="s">
        <v>1610</v>
      </c>
      <c r="D19" t="s">
        <v>1604</v>
      </c>
      <c r="E19"/>
      <c r="F19"/>
      <c r="G19"/>
      <c r="H19" t="s">
        <v>1606</v>
      </c>
      <c r="I19" s="108" t="s">
        <v>288</v>
      </c>
      <c r="J19" t="s">
        <v>1587</v>
      </c>
      <c r="K19">
        <v>18</v>
      </c>
      <c r="L19" t="s">
        <v>286</v>
      </c>
      <c r="M19" t="s">
        <v>1610</v>
      </c>
      <c r="N19" t="s">
        <v>1591</v>
      </c>
      <c r="O19" t="s">
        <v>1606</v>
      </c>
      <c r="P19" t="s">
        <v>1592</v>
      </c>
      <c r="Q19" t="s">
        <v>1593</v>
      </c>
      <c r="R19" t="s">
        <v>1592</v>
      </c>
      <c r="S19">
        <v>17</v>
      </c>
    </row>
    <row r="20" spans="1:19">
      <c r="A20" t="s">
        <v>286</v>
      </c>
      <c r="B20" t="s">
        <v>1244</v>
      </c>
      <c r="C20" t="s">
        <v>1244</v>
      </c>
      <c r="D20" t="s">
        <v>1604</v>
      </c>
      <c r="E20"/>
      <c r="F20"/>
      <c r="G20"/>
      <c r="H20" t="s">
        <v>1606</v>
      </c>
      <c r="I20" s="108" t="s">
        <v>288</v>
      </c>
      <c r="J20" t="s">
        <v>1587</v>
      </c>
      <c r="K20">
        <v>19</v>
      </c>
      <c r="L20" t="s">
        <v>286</v>
      </c>
      <c r="M20" t="s">
        <v>1244</v>
      </c>
      <c r="N20" t="s">
        <v>1591</v>
      </c>
      <c r="O20" t="s">
        <v>1606</v>
      </c>
      <c r="P20" t="s">
        <v>1592</v>
      </c>
      <c r="Q20" t="s">
        <v>1593</v>
      </c>
      <c r="R20" t="s">
        <v>1592</v>
      </c>
      <c r="S20">
        <v>18</v>
      </c>
    </row>
    <row r="21" spans="1:19">
      <c r="A21" t="s">
        <v>286</v>
      </c>
      <c r="B21" t="s">
        <v>1165</v>
      </c>
      <c r="C21" t="s">
        <v>1165</v>
      </c>
      <c r="D21" t="s">
        <v>1604</v>
      </c>
      <c r="E21"/>
      <c r="F21"/>
      <c r="G21"/>
      <c r="H21" t="s">
        <v>1606</v>
      </c>
      <c r="I21" s="108" t="s">
        <v>288</v>
      </c>
      <c r="J21" t="s">
        <v>1587</v>
      </c>
      <c r="K21">
        <v>19</v>
      </c>
      <c r="L21" t="s">
        <v>286</v>
      </c>
      <c r="M21" t="s">
        <v>1165</v>
      </c>
      <c r="N21" t="s">
        <v>1591</v>
      </c>
      <c r="O21" t="s">
        <v>1606</v>
      </c>
      <c r="P21" t="s">
        <v>1592</v>
      </c>
      <c r="Q21" t="s">
        <v>1593</v>
      </c>
      <c r="R21" t="s">
        <v>1592</v>
      </c>
      <c r="S21">
        <v>18</v>
      </c>
    </row>
    <row r="22" spans="1:19">
      <c r="A22" t="s">
        <v>286</v>
      </c>
      <c r="B22" t="s">
        <v>1261</v>
      </c>
      <c r="C22" t="s">
        <v>1261</v>
      </c>
      <c r="D22" t="s">
        <v>1604</v>
      </c>
      <c r="E22"/>
      <c r="F22"/>
      <c r="G22"/>
      <c r="H22" t="s">
        <v>1606</v>
      </c>
      <c r="I22" s="108" t="s">
        <v>288</v>
      </c>
      <c r="J22" t="s">
        <v>1587</v>
      </c>
      <c r="K22">
        <v>20</v>
      </c>
      <c r="L22" t="s">
        <v>286</v>
      </c>
      <c r="M22" t="s">
        <v>1261</v>
      </c>
      <c r="N22" t="s">
        <v>1591</v>
      </c>
      <c r="O22" t="s">
        <v>1606</v>
      </c>
      <c r="P22" t="s">
        <v>1592</v>
      </c>
      <c r="Q22" t="s">
        <v>1593</v>
      </c>
      <c r="R22" t="s">
        <v>1592</v>
      </c>
      <c r="S22">
        <v>19</v>
      </c>
    </row>
    <row r="23" spans="1:19">
      <c r="A23" t="s">
        <v>286</v>
      </c>
      <c r="B23" t="s">
        <v>1611</v>
      </c>
      <c r="C23" t="s">
        <v>1611</v>
      </c>
      <c r="D23" t="s">
        <v>1604</v>
      </c>
      <c r="E23"/>
      <c r="F23"/>
      <c r="G23"/>
      <c r="H23" t="s">
        <v>1606</v>
      </c>
      <c r="I23" s="108" t="s">
        <v>288</v>
      </c>
      <c r="J23" t="s">
        <v>1587</v>
      </c>
      <c r="K23">
        <v>20</v>
      </c>
      <c r="L23" t="s">
        <v>286</v>
      </c>
      <c r="M23" t="s">
        <v>1611</v>
      </c>
      <c r="N23" t="s">
        <v>1591</v>
      </c>
      <c r="O23" t="s">
        <v>1606</v>
      </c>
      <c r="P23" t="s">
        <v>1592</v>
      </c>
      <c r="Q23" t="s">
        <v>1593</v>
      </c>
      <c r="R23" t="s">
        <v>1592</v>
      </c>
      <c r="S23">
        <v>19</v>
      </c>
    </row>
    <row r="24" spans="1:19">
      <c r="A24" t="s">
        <v>286</v>
      </c>
      <c r="B24" t="s">
        <v>1612</v>
      </c>
      <c r="C24" t="s">
        <v>1613</v>
      </c>
      <c r="D24" t="s">
        <v>1604</v>
      </c>
      <c r="E24"/>
      <c r="F24"/>
      <c r="G24"/>
      <c r="H24" t="s">
        <v>1606</v>
      </c>
      <c r="I24" s="108" t="s">
        <v>288</v>
      </c>
      <c r="J24" t="s">
        <v>1587</v>
      </c>
      <c r="K24">
        <v>20</v>
      </c>
      <c r="L24" t="s">
        <v>286</v>
      </c>
      <c r="M24" t="s">
        <v>1611</v>
      </c>
      <c r="N24" t="s">
        <v>1591</v>
      </c>
      <c r="O24" t="s">
        <v>1606</v>
      </c>
      <c r="P24" t="s">
        <v>1592</v>
      </c>
      <c r="Q24" t="s">
        <v>1593</v>
      </c>
      <c r="R24" t="s">
        <v>1592</v>
      </c>
      <c r="S24">
        <v>19</v>
      </c>
    </row>
    <row r="25" spans="1:19">
      <c r="A25" t="s">
        <v>286</v>
      </c>
      <c r="B25" t="s">
        <v>1249</v>
      </c>
      <c r="C25" t="s">
        <v>1249</v>
      </c>
      <c r="D25" t="s">
        <v>1604</v>
      </c>
      <c r="E25"/>
      <c r="F25"/>
      <c r="G25"/>
      <c r="H25" t="s">
        <v>1606</v>
      </c>
      <c r="I25" s="108" t="s">
        <v>288</v>
      </c>
      <c r="J25" t="s">
        <v>1587</v>
      </c>
      <c r="K25">
        <v>20</v>
      </c>
      <c r="L25" t="s">
        <v>286</v>
      </c>
      <c r="M25" t="s">
        <v>1249</v>
      </c>
      <c r="N25" t="s">
        <v>1591</v>
      </c>
      <c r="O25" t="s">
        <v>1606</v>
      </c>
      <c r="P25" t="s">
        <v>1592</v>
      </c>
      <c r="Q25" t="s">
        <v>1593</v>
      </c>
      <c r="R25" t="s">
        <v>1592</v>
      </c>
      <c r="S25">
        <v>19</v>
      </c>
    </row>
    <row r="26" spans="1:19">
      <c r="A26" t="s">
        <v>286</v>
      </c>
      <c r="B26" t="s">
        <v>1614</v>
      </c>
      <c r="C26" t="s">
        <v>1614</v>
      </c>
      <c r="D26" t="s">
        <v>1604</v>
      </c>
      <c r="E26"/>
      <c r="F26"/>
      <c r="G26"/>
      <c r="H26" t="s">
        <v>1606</v>
      </c>
      <c r="I26" s="108" t="s">
        <v>288</v>
      </c>
      <c r="J26" t="s">
        <v>1587</v>
      </c>
      <c r="K26">
        <v>21</v>
      </c>
      <c r="L26" t="s">
        <v>286</v>
      </c>
      <c r="M26" t="s">
        <v>1614</v>
      </c>
      <c r="N26" t="s">
        <v>1591</v>
      </c>
      <c r="O26" t="s">
        <v>1606</v>
      </c>
      <c r="P26" t="s">
        <v>1592</v>
      </c>
      <c r="Q26" t="s">
        <v>1593</v>
      </c>
      <c r="R26" t="s">
        <v>1592</v>
      </c>
      <c r="S26">
        <v>20</v>
      </c>
    </row>
    <row r="27" spans="1:19">
      <c r="A27" t="s">
        <v>286</v>
      </c>
      <c r="B27" t="s">
        <v>1615</v>
      </c>
      <c r="C27" t="s">
        <v>1615</v>
      </c>
      <c r="D27" t="s">
        <v>1604</v>
      </c>
      <c r="E27"/>
      <c r="F27"/>
      <c r="G27"/>
      <c r="H27" t="s">
        <v>1606</v>
      </c>
      <c r="I27" s="108" t="s">
        <v>288</v>
      </c>
      <c r="J27" t="s">
        <v>1587</v>
      </c>
      <c r="K27">
        <v>22</v>
      </c>
      <c r="L27" t="s">
        <v>286</v>
      </c>
      <c r="M27" t="s">
        <v>1615</v>
      </c>
      <c r="N27" t="s">
        <v>1591</v>
      </c>
      <c r="O27" t="s">
        <v>1606</v>
      </c>
      <c r="P27" t="s">
        <v>1592</v>
      </c>
      <c r="Q27" t="s">
        <v>1593</v>
      </c>
      <c r="R27" t="s">
        <v>1592</v>
      </c>
      <c r="S27">
        <v>21</v>
      </c>
    </row>
    <row r="28" spans="1:19">
      <c r="A28" t="s">
        <v>286</v>
      </c>
      <c r="B28" t="s">
        <v>1616</v>
      </c>
      <c r="C28" t="s">
        <v>1616</v>
      </c>
      <c r="D28"/>
      <c r="E28"/>
      <c r="F28"/>
      <c r="G28"/>
      <c r="H28" t="s">
        <v>286</v>
      </c>
      <c r="I28" s="108" t="s">
        <v>288</v>
      </c>
      <c r="J28" t="s">
        <v>1587</v>
      </c>
      <c r="K28">
        <v>23</v>
      </c>
      <c r="L28" t="s">
        <v>286</v>
      </c>
      <c r="M28" t="s">
        <v>1616</v>
      </c>
      <c r="N28" t="s">
        <v>1591</v>
      </c>
      <c r="O28" t="s">
        <v>286</v>
      </c>
      <c r="P28" t="s">
        <v>1592</v>
      </c>
      <c r="Q28" t="s">
        <v>1593</v>
      </c>
      <c r="R28" t="s">
        <v>1592</v>
      </c>
      <c r="S28">
        <v>22</v>
      </c>
    </row>
    <row r="29" spans="1:19">
      <c r="A29" t="s">
        <v>286</v>
      </c>
      <c r="B29" t="s">
        <v>1617</v>
      </c>
      <c r="C29" t="s">
        <v>1617</v>
      </c>
      <c r="D29" t="s">
        <v>1616</v>
      </c>
      <c r="E29"/>
      <c r="F29"/>
      <c r="G29"/>
      <c r="H29" t="s">
        <v>1618</v>
      </c>
      <c r="I29" s="108" t="s">
        <v>288</v>
      </c>
      <c r="J29" t="s">
        <v>1587</v>
      </c>
      <c r="K29">
        <v>24</v>
      </c>
      <c r="L29" t="s">
        <v>286</v>
      </c>
      <c r="M29" t="s">
        <v>1617</v>
      </c>
      <c r="N29" t="s">
        <v>1591</v>
      </c>
      <c r="O29" t="s">
        <v>1619</v>
      </c>
      <c r="P29" t="s">
        <v>1592</v>
      </c>
      <c r="Q29" t="s">
        <v>1593</v>
      </c>
      <c r="R29" t="s">
        <v>1592</v>
      </c>
      <c r="S29">
        <v>23</v>
      </c>
    </row>
    <row r="30" spans="1:19">
      <c r="A30" t="s">
        <v>286</v>
      </c>
      <c r="B30" t="s">
        <v>1620</v>
      </c>
      <c r="C30" t="s">
        <v>1620</v>
      </c>
      <c r="D30" t="s">
        <v>1617</v>
      </c>
      <c r="E30"/>
      <c r="F30"/>
      <c r="G30"/>
      <c r="H30" t="s">
        <v>1621</v>
      </c>
      <c r="I30" s="108" t="s">
        <v>288</v>
      </c>
      <c r="J30" t="s">
        <v>1587</v>
      </c>
      <c r="K30">
        <v>25</v>
      </c>
      <c r="L30" t="s">
        <v>286</v>
      </c>
      <c r="M30" t="s">
        <v>1620</v>
      </c>
      <c r="N30" t="s">
        <v>1591</v>
      </c>
      <c r="O30" t="s">
        <v>1622</v>
      </c>
      <c r="P30" t="s">
        <v>1592</v>
      </c>
      <c r="Q30" t="s">
        <v>1593</v>
      </c>
      <c r="R30" t="s">
        <v>1592</v>
      </c>
      <c r="S30">
        <v>24</v>
      </c>
    </row>
    <row r="31" spans="1:19">
      <c r="A31" t="s">
        <v>286</v>
      </c>
      <c r="B31" t="s">
        <v>1623</v>
      </c>
      <c r="C31" t="s">
        <v>1623</v>
      </c>
      <c r="D31" t="s">
        <v>1620</v>
      </c>
      <c r="E31"/>
      <c r="F31"/>
      <c r="G31"/>
      <c r="H31" t="s">
        <v>1624</v>
      </c>
      <c r="I31" s="108" t="s">
        <v>288</v>
      </c>
      <c r="J31" t="s">
        <v>1587</v>
      </c>
      <c r="K31">
        <v>26</v>
      </c>
      <c r="L31" t="s">
        <v>286</v>
      </c>
      <c r="M31" t="s">
        <v>1623</v>
      </c>
      <c r="N31" t="s">
        <v>1591</v>
      </c>
      <c r="O31" t="s">
        <v>1625</v>
      </c>
      <c r="P31" t="s">
        <v>1592</v>
      </c>
      <c r="Q31" t="s">
        <v>1593</v>
      </c>
      <c r="R31" t="s">
        <v>1592</v>
      </c>
      <c r="S31">
        <v>25</v>
      </c>
    </row>
    <row r="32" spans="1:19">
      <c r="A32" t="s">
        <v>286</v>
      </c>
      <c r="B32" t="s">
        <v>1626</v>
      </c>
      <c r="C32" t="s">
        <v>1626</v>
      </c>
      <c r="D32" t="s">
        <v>1623</v>
      </c>
      <c r="E32"/>
      <c r="F32"/>
      <c r="G32"/>
      <c r="H32" t="s">
        <v>1627</v>
      </c>
      <c r="I32" s="108" t="s">
        <v>288</v>
      </c>
      <c r="J32" t="s">
        <v>1587</v>
      </c>
      <c r="K32">
        <v>27</v>
      </c>
      <c r="L32" t="s">
        <v>286</v>
      </c>
      <c r="M32" t="s">
        <v>1626</v>
      </c>
      <c r="N32" t="s">
        <v>1591</v>
      </c>
      <c r="O32" t="s">
        <v>1628</v>
      </c>
      <c r="P32" t="s">
        <v>1592</v>
      </c>
      <c r="Q32" t="s">
        <v>1593</v>
      </c>
      <c r="R32" t="s">
        <v>1592</v>
      </c>
      <c r="S32">
        <v>26</v>
      </c>
    </row>
    <row r="33" spans="1:19">
      <c r="A33" t="s">
        <v>286</v>
      </c>
      <c r="B33" t="s">
        <v>1629</v>
      </c>
      <c r="C33" t="s">
        <v>1629</v>
      </c>
      <c r="D33" t="s">
        <v>1623</v>
      </c>
      <c r="E33"/>
      <c r="F33"/>
      <c r="G33"/>
      <c r="H33" t="s">
        <v>1627</v>
      </c>
      <c r="I33" s="108" t="s">
        <v>288</v>
      </c>
      <c r="J33" t="s">
        <v>1587</v>
      </c>
      <c r="K33">
        <v>28</v>
      </c>
      <c r="L33" t="s">
        <v>286</v>
      </c>
      <c r="M33" t="s">
        <v>1629</v>
      </c>
      <c r="N33" t="s">
        <v>1591</v>
      </c>
      <c r="O33" t="s">
        <v>1628</v>
      </c>
      <c r="P33" t="s">
        <v>1592</v>
      </c>
      <c r="Q33" t="s">
        <v>1593</v>
      </c>
      <c r="R33" t="s">
        <v>1592</v>
      </c>
      <c r="S33">
        <v>27</v>
      </c>
    </row>
    <row r="34" spans="1:19">
      <c r="A34" t="s">
        <v>286</v>
      </c>
      <c r="B34" t="s">
        <v>1630</v>
      </c>
      <c r="C34" t="s">
        <v>1630</v>
      </c>
      <c r="D34" t="s">
        <v>1620</v>
      </c>
      <c r="E34"/>
      <c r="F34"/>
      <c r="G34"/>
      <c r="H34" t="s">
        <v>1624</v>
      </c>
      <c r="I34" s="108" t="s">
        <v>288</v>
      </c>
      <c r="J34" t="s">
        <v>1587</v>
      </c>
      <c r="K34">
        <v>29</v>
      </c>
      <c r="L34" t="s">
        <v>286</v>
      </c>
      <c r="M34" t="s">
        <v>1630</v>
      </c>
      <c r="N34" t="s">
        <v>1591</v>
      </c>
      <c r="O34" t="s">
        <v>1625</v>
      </c>
      <c r="P34" t="s">
        <v>1592</v>
      </c>
      <c r="Q34" t="s">
        <v>1593</v>
      </c>
      <c r="R34" t="s">
        <v>1592</v>
      </c>
      <c r="S34">
        <v>28</v>
      </c>
    </row>
    <row r="35" spans="1:19">
      <c r="A35" t="s">
        <v>286</v>
      </c>
      <c r="B35" t="s">
        <v>1631</v>
      </c>
      <c r="C35" t="s">
        <v>1631</v>
      </c>
      <c r="D35" t="s">
        <v>1630</v>
      </c>
      <c r="E35"/>
      <c r="F35"/>
      <c r="G35"/>
      <c r="H35" t="s">
        <v>1632</v>
      </c>
      <c r="I35" s="108" t="s">
        <v>288</v>
      </c>
      <c r="J35" t="s">
        <v>1587</v>
      </c>
      <c r="K35">
        <v>30</v>
      </c>
      <c r="L35" t="s">
        <v>286</v>
      </c>
      <c r="M35" t="s">
        <v>1631</v>
      </c>
      <c r="N35" t="s">
        <v>1591</v>
      </c>
      <c r="O35" t="s">
        <v>1633</v>
      </c>
      <c r="P35" t="s">
        <v>1592</v>
      </c>
      <c r="Q35" t="s">
        <v>1593</v>
      </c>
      <c r="R35" t="s">
        <v>1592</v>
      </c>
      <c r="S35">
        <v>29</v>
      </c>
    </row>
    <row r="36" spans="1:19">
      <c r="A36" t="s">
        <v>286</v>
      </c>
      <c r="B36" t="s">
        <v>1634</v>
      </c>
      <c r="C36" t="s">
        <v>1634</v>
      </c>
      <c r="D36" t="s">
        <v>1630</v>
      </c>
      <c r="E36"/>
      <c r="F36"/>
      <c r="G36"/>
      <c r="H36" t="s">
        <v>1632</v>
      </c>
      <c r="I36" s="108" t="s">
        <v>288</v>
      </c>
      <c r="J36" t="s">
        <v>1587</v>
      </c>
      <c r="K36">
        <v>31</v>
      </c>
      <c r="L36" t="s">
        <v>286</v>
      </c>
      <c r="M36" t="s">
        <v>1635</v>
      </c>
      <c r="N36" t="s">
        <v>1591</v>
      </c>
      <c r="O36" t="s">
        <v>1633</v>
      </c>
      <c r="P36" t="s">
        <v>1592</v>
      </c>
      <c r="Q36" t="s">
        <v>1593</v>
      </c>
      <c r="R36" t="s">
        <v>1592</v>
      </c>
      <c r="S36">
        <v>30</v>
      </c>
    </row>
    <row r="37" spans="1:19">
      <c r="A37" t="s">
        <v>286</v>
      </c>
      <c r="B37" t="s">
        <v>1636</v>
      </c>
      <c r="C37" t="s">
        <v>1636</v>
      </c>
      <c r="D37" t="s">
        <v>1617</v>
      </c>
      <c r="E37"/>
      <c r="F37"/>
      <c r="G37"/>
      <c r="H37" t="s">
        <v>1621</v>
      </c>
      <c r="I37" s="108" t="s">
        <v>288</v>
      </c>
      <c r="J37" t="s">
        <v>1587</v>
      </c>
      <c r="K37">
        <v>32</v>
      </c>
      <c r="L37" t="s">
        <v>286</v>
      </c>
      <c r="M37" t="s">
        <v>1636</v>
      </c>
      <c r="N37" t="s">
        <v>1591</v>
      </c>
      <c r="O37" t="s">
        <v>1622</v>
      </c>
      <c r="P37" t="s">
        <v>1592</v>
      </c>
      <c r="Q37" t="s">
        <v>1593</v>
      </c>
      <c r="R37" t="s">
        <v>1592</v>
      </c>
      <c r="S37">
        <v>31</v>
      </c>
    </row>
    <row r="38" spans="1:19">
      <c r="A38" t="s">
        <v>286</v>
      </c>
      <c r="B38" t="s">
        <v>1637</v>
      </c>
      <c r="C38" t="s">
        <v>1637</v>
      </c>
      <c r="D38" t="s">
        <v>1636</v>
      </c>
      <c r="E38"/>
      <c r="F38"/>
      <c r="G38"/>
      <c r="H38" t="s">
        <v>1638</v>
      </c>
      <c r="I38" s="108" t="s">
        <v>288</v>
      </c>
      <c r="J38" t="s">
        <v>1587</v>
      </c>
      <c r="K38">
        <v>33</v>
      </c>
      <c r="L38" t="s">
        <v>286</v>
      </c>
      <c r="M38" t="s">
        <v>1637</v>
      </c>
      <c r="N38" t="s">
        <v>1591</v>
      </c>
      <c r="O38" t="s">
        <v>1639</v>
      </c>
      <c r="P38" t="s">
        <v>1592</v>
      </c>
      <c r="Q38" t="s">
        <v>1593</v>
      </c>
      <c r="R38" t="s">
        <v>1592</v>
      </c>
      <c r="S38">
        <v>32</v>
      </c>
    </row>
    <row r="39" spans="1:19">
      <c r="A39" t="s">
        <v>286</v>
      </c>
      <c r="B39" t="s">
        <v>1640</v>
      </c>
      <c r="C39" t="s">
        <v>1640</v>
      </c>
      <c r="D39" t="s">
        <v>1637</v>
      </c>
      <c r="E39"/>
      <c r="F39"/>
      <c r="G39"/>
      <c r="H39" t="s">
        <v>1641</v>
      </c>
      <c r="I39" s="108" t="s">
        <v>288</v>
      </c>
      <c r="J39" t="s">
        <v>1587</v>
      </c>
      <c r="K39">
        <v>34</v>
      </c>
      <c r="L39" t="s">
        <v>286</v>
      </c>
      <c r="M39" t="s">
        <v>1640</v>
      </c>
      <c r="N39" t="s">
        <v>1591</v>
      </c>
      <c r="O39" t="s">
        <v>1642</v>
      </c>
      <c r="P39" t="s">
        <v>1592</v>
      </c>
      <c r="Q39" t="s">
        <v>1593</v>
      </c>
      <c r="R39" t="s">
        <v>1592</v>
      </c>
      <c r="S39">
        <v>33</v>
      </c>
    </row>
    <row r="40" spans="1:19">
      <c r="A40" t="s">
        <v>286</v>
      </c>
      <c r="B40" t="s">
        <v>1643</v>
      </c>
      <c r="C40" t="s">
        <v>1643</v>
      </c>
      <c r="D40" t="s">
        <v>1637</v>
      </c>
      <c r="E40"/>
      <c r="F40"/>
      <c r="G40"/>
      <c r="H40" t="s">
        <v>1641</v>
      </c>
      <c r="I40" s="108" t="s">
        <v>288</v>
      </c>
      <c r="J40" t="s">
        <v>1587</v>
      </c>
      <c r="K40">
        <v>35</v>
      </c>
      <c r="L40" t="s">
        <v>286</v>
      </c>
      <c r="M40" t="s">
        <v>1643</v>
      </c>
      <c r="N40" t="s">
        <v>1591</v>
      </c>
      <c r="O40" t="s">
        <v>1642</v>
      </c>
      <c r="P40" t="s">
        <v>1592</v>
      </c>
      <c r="Q40" t="s">
        <v>1593</v>
      </c>
      <c r="R40" t="s">
        <v>1592</v>
      </c>
      <c r="S40">
        <v>34</v>
      </c>
    </row>
    <row r="41" spans="1:19">
      <c r="A41" t="s">
        <v>286</v>
      </c>
      <c r="B41" t="s">
        <v>1644</v>
      </c>
      <c r="C41" t="s">
        <v>1644</v>
      </c>
      <c r="D41" t="s">
        <v>1636</v>
      </c>
      <c r="E41"/>
      <c r="F41"/>
      <c r="G41"/>
      <c r="H41" t="s">
        <v>1638</v>
      </c>
      <c r="I41" s="108" t="s">
        <v>288</v>
      </c>
      <c r="J41" t="s">
        <v>1587</v>
      </c>
      <c r="K41">
        <v>36</v>
      </c>
      <c r="L41" t="s">
        <v>286</v>
      </c>
      <c r="M41" t="s">
        <v>1644</v>
      </c>
      <c r="N41" t="s">
        <v>1591</v>
      </c>
      <c r="O41" t="s">
        <v>1639</v>
      </c>
      <c r="P41" t="s">
        <v>1592</v>
      </c>
      <c r="Q41" t="s">
        <v>1593</v>
      </c>
      <c r="R41" t="s">
        <v>1592</v>
      </c>
      <c r="S41">
        <v>35</v>
      </c>
    </row>
    <row r="42" spans="1:19">
      <c r="A42" t="s">
        <v>286</v>
      </c>
      <c r="B42" t="s">
        <v>1645</v>
      </c>
      <c r="C42" t="s">
        <v>1645</v>
      </c>
      <c r="D42" t="s">
        <v>1636</v>
      </c>
      <c r="E42"/>
      <c r="F42"/>
      <c r="G42"/>
      <c r="H42" t="s">
        <v>1638</v>
      </c>
      <c r="I42" s="108" t="s">
        <v>288</v>
      </c>
      <c r="J42" t="s">
        <v>1587</v>
      </c>
      <c r="K42">
        <v>37</v>
      </c>
      <c r="L42" t="s">
        <v>286</v>
      </c>
      <c r="M42" t="s">
        <v>1645</v>
      </c>
      <c r="N42" t="s">
        <v>1591</v>
      </c>
      <c r="O42" t="s">
        <v>1639</v>
      </c>
      <c r="P42" t="s">
        <v>1592</v>
      </c>
      <c r="Q42" t="s">
        <v>1593</v>
      </c>
      <c r="R42" t="s">
        <v>1592</v>
      </c>
      <c r="S42">
        <v>36</v>
      </c>
    </row>
    <row r="43" spans="1:19">
      <c r="A43" t="s">
        <v>286</v>
      </c>
      <c r="B43" t="s">
        <v>1646</v>
      </c>
      <c r="C43" t="s">
        <v>1646</v>
      </c>
      <c r="D43" t="s">
        <v>1645</v>
      </c>
      <c r="E43"/>
      <c r="F43"/>
      <c r="G43"/>
      <c r="H43" t="s">
        <v>1647</v>
      </c>
      <c r="I43" s="108" t="s">
        <v>288</v>
      </c>
      <c r="J43" t="s">
        <v>1587</v>
      </c>
      <c r="K43">
        <v>38</v>
      </c>
      <c r="L43" t="s">
        <v>286</v>
      </c>
      <c r="M43" t="s">
        <v>1646</v>
      </c>
      <c r="N43" t="s">
        <v>1591</v>
      </c>
      <c r="O43" t="s">
        <v>1648</v>
      </c>
      <c r="P43" t="s">
        <v>1592</v>
      </c>
      <c r="Q43" t="s">
        <v>1593</v>
      </c>
      <c r="R43" t="s">
        <v>1592</v>
      </c>
      <c r="S43">
        <v>37</v>
      </c>
    </row>
    <row r="44" spans="1:19">
      <c r="A44" t="s">
        <v>286</v>
      </c>
      <c r="B44" t="s">
        <v>1649</v>
      </c>
      <c r="C44" t="s">
        <v>1649</v>
      </c>
      <c r="D44" t="s">
        <v>1645</v>
      </c>
      <c r="E44"/>
      <c r="F44"/>
      <c r="G44"/>
      <c r="H44" t="s">
        <v>1647</v>
      </c>
      <c r="I44" s="108" t="s">
        <v>288</v>
      </c>
      <c r="J44" t="s">
        <v>1587</v>
      </c>
      <c r="K44">
        <v>39</v>
      </c>
      <c r="L44" t="s">
        <v>286</v>
      </c>
      <c r="M44" t="s">
        <v>1649</v>
      </c>
      <c r="N44" t="s">
        <v>1591</v>
      </c>
      <c r="O44" t="s">
        <v>1648</v>
      </c>
      <c r="P44" t="s">
        <v>1592</v>
      </c>
      <c r="Q44" t="s">
        <v>1593</v>
      </c>
      <c r="R44" t="s">
        <v>1592</v>
      </c>
      <c r="S44">
        <v>38</v>
      </c>
    </row>
    <row r="45" spans="1:19">
      <c r="A45" t="s">
        <v>286</v>
      </c>
      <c r="B45" t="s">
        <v>1650</v>
      </c>
      <c r="C45" t="s">
        <v>1650</v>
      </c>
      <c r="D45" t="s">
        <v>1636</v>
      </c>
      <c r="E45"/>
      <c r="F45"/>
      <c r="G45"/>
      <c r="H45" t="s">
        <v>1638</v>
      </c>
      <c r="I45" s="108" t="s">
        <v>288</v>
      </c>
      <c r="J45" t="s">
        <v>1587</v>
      </c>
      <c r="K45">
        <v>40</v>
      </c>
      <c r="L45" t="s">
        <v>286</v>
      </c>
      <c r="M45" t="s">
        <v>1650</v>
      </c>
      <c r="N45" t="s">
        <v>1591</v>
      </c>
      <c r="O45" t="s">
        <v>1639</v>
      </c>
      <c r="P45" t="s">
        <v>1592</v>
      </c>
      <c r="Q45" t="s">
        <v>1593</v>
      </c>
      <c r="R45" t="s">
        <v>1592</v>
      </c>
      <c r="S45">
        <v>39</v>
      </c>
    </row>
    <row r="46" spans="1:19">
      <c r="A46" t="s">
        <v>286</v>
      </c>
      <c r="B46" t="s">
        <v>1651</v>
      </c>
      <c r="C46" t="s">
        <v>1651</v>
      </c>
      <c r="D46" t="s">
        <v>1617</v>
      </c>
      <c r="E46"/>
      <c r="F46"/>
      <c r="G46"/>
      <c r="H46" t="s">
        <v>1621</v>
      </c>
      <c r="I46" s="108" t="s">
        <v>288</v>
      </c>
      <c r="J46" t="s">
        <v>1587</v>
      </c>
      <c r="K46">
        <v>41</v>
      </c>
      <c r="L46" t="s">
        <v>286</v>
      </c>
      <c r="M46" t="s">
        <v>1651</v>
      </c>
      <c r="N46" t="s">
        <v>1591</v>
      </c>
      <c r="O46" t="s">
        <v>1622</v>
      </c>
      <c r="P46" t="s">
        <v>1592</v>
      </c>
      <c r="Q46" t="s">
        <v>1593</v>
      </c>
      <c r="R46" t="s">
        <v>1592</v>
      </c>
      <c r="S46">
        <v>40</v>
      </c>
    </row>
    <row r="47" spans="1:19">
      <c r="A47" t="s">
        <v>286</v>
      </c>
      <c r="B47" t="s">
        <v>1652</v>
      </c>
      <c r="C47" t="s">
        <v>1652</v>
      </c>
      <c r="D47" t="s">
        <v>1651</v>
      </c>
      <c r="E47"/>
      <c r="F47"/>
      <c r="G47"/>
      <c r="H47" t="s">
        <v>1653</v>
      </c>
      <c r="I47" s="108" t="s">
        <v>288</v>
      </c>
      <c r="J47" t="s">
        <v>1587</v>
      </c>
      <c r="K47">
        <v>42</v>
      </c>
      <c r="L47" t="s">
        <v>286</v>
      </c>
      <c r="M47" t="s">
        <v>1652</v>
      </c>
      <c r="N47" t="s">
        <v>1591</v>
      </c>
      <c r="O47" t="s">
        <v>1654</v>
      </c>
      <c r="P47" t="s">
        <v>1592</v>
      </c>
      <c r="Q47" t="s">
        <v>1593</v>
      </c>
      <c r="R47" t="s">
        <v>1592</v>
      </c>
      <c r="S47">
        <v>41</v>
      </c>
    </row>
    <row r="48" spans="1:19">
      <c r="A48" t="s">
        <v>286</v>
      </c>
      <c r="B48" t="s">
        <v>1655</v>
      </c>
      <c r="C48" t="s">
        <v>1655</v>
      </c>
      <c r="D48" t="s">
        <v>1652</v>
      </c>
      <c r="E48"/>
      <c r="F48"/>
      <c r="G48"/>
      <c r="H48" t="s">
        <v>1656</v>
      </c>
      <c r="I48" s="108" t="s">
        <v>288</v>
      </c>
      <c r="J48" t="s">
        <v>1587</v>
      </c>
      <c r="K48">
        <v>43</v>
      </c>
      <c r="L48" t="s">
        <v>286</v>
      </c>
      <c r="M48" t="s">
        <v>1655</v>
      </c>
      <c r="N48" t="s">
        <v>1591</v>
      </c>
      <c r="O48" t="s">
        <v>1657</v>
      </c>
      <c r="P48" t="s">
        <v>1592</v>
      </c>
      <c r="Q48" t="s">
        <v>1593</v>
      </c>
      <c r="R48" t="s">
        <v>1592</v>
      </c>
      <c r="S48">
        <v>42</v>
      </c>
    </row>
    <row r="49" spans="1:19">
      <c r="A49" t="s">
        <v>286</v>
      </c>
      <c r="B49" t="s">
        <v>1658</v>
      </c>
      <c r="C49" t="s">
        <v>1658</v>
      </c>
      <c r="D49" t="s">
        <v>1652</v>
      </c>
      <c r="E49"/>
      <c r="F49"/>
      <c r="G49"/>
      <c r="H49" t="s">
        <v>1656</v>
      </c>
      <c r="I49" s="108" t="s">
        <v>288</v>
      </c>
      <c r="J49" t="s">
        <v>1587</v>
      </c>
      <c r="K49">
        <v>44</v>
      </c>
      <c r="L49" t="s">
        <v>286</v>
      </c>
      <c r="M49" t="s">
        <v>1658</v>
      </c>
      <c r="N49" t="s">
        <v>1591</v>
      </c>
      <c r="O49" t="s">
        <v>1657</v>
      </c>
      <c r="P49" t="s">
        <v>1592</v>
      </c>
      <c r="Q49" t="s">
        <v>1593</v>
      </c>
      <c r="R49" t="s">
        <v>1592</v>
      </c>
      <c r="S49">
        <v>43</v>
      </c>
    </row>
    <row r="50" spans="1:19">
      <c r="A50" t="s">
        <v>286</v>
      </c>
      <c r="B50" t="s">
        <v>1659</v>
      </c>
      <c r="C50" t="s">
        <v>1659</v>
      </c>
      <c r="D50" t="s">
        <v>1652</v>
      </c>
      <c r="E50"/>
      <c r="F50"/>
      <c r="G50"/>
      <c r="H50" t="s">
        <v>1656</v>
      </c>
      <c r="I50" s="108" t="s">
        <v>288</v>
      </c>
      <c r="J50" t="s">
        <v>1587</v>
      </c>
      <c r="K50">
        <v>45</v>
      </c>
      <c r="L50" t="s">
        <v>286</v>
      </c>
      <c r="M50" t="s">
        <v>1659</v>
      </c>
      <c r="N50" t="s">
        <v>1591</v>
      </c>
      <c r="O50" t="s">
        <v>1657</v>
      </c>
      <c r="P50" t="s">
        <v>1592</v>
      </c>
      <c r="Q50" t="s">
        <v>1593</v>
      </c>
      <c r="R50" t="s">
        <v>1592</v>
      </c>
      <c r="S50">
        <v>44</v>
      </c>
    </row>
    <row r="51" spans="1:19">
      <c r="A51" t="s">
        <v>286</v>
      </c>
      <c r="B51" t="s">
        <v>1660</v>
      </c>
      <c r="C51" t="s">
        <v>1660</v>
      </c>
      <c r="D51" t="s">
        <v>1652</v>
      </c>
      <c r="E51"/>
      <c r="F51"/>
      <c r="G51"/>
      <c r="H51" t="s">
        <v>1656</v>
      </c>
      <c r="I51" s="108" t="s">
        <v>288</v>
      </c>
      <c r="J51" t="s">
        <v>1587</v>
      </c>
      <c r="K51">
        <v>46</v>
      </c>
      <c r="L51" t="s">
        <v>286</v>
      </c>
      <c r="M51" t="s">
        <v>1660</v>
      </c>
      <c r="N51" t="s">
        <v>1591</v>
      </c>
      <c r="O51" t="s">
        <v>1657</v>
      </c>
      <c r="P51" t="s">
        <v>1592</v>
      </c>
      <c r="Q51" t="s">
        <v>1593</v>
      </c>
      <c r="R51" t="s">
        <v>1592</v>
      </c>
      <c r="S51">
        <v>45</v>
      </c>
    </row>
    <row r="52" spans="1:19">
      <c r="A52" t="s">
        <v>286</v>
      </c>
      <c r="B52" t="s">
        <v>1661</v>
      </c>
      <c r="C52" t="s">
        <v>1661</v>
      </c>
      <c r="D52" t="s">
        <v>1651</v>
      </c>
      <c r="E52"/>
      <c r="F52"/>
      <c r="G52"/>
      <c r="H52" t="s">
        <v>1653</v>
      </c>
      <c r="I52" s="108" t="s">
        <v>288</v>
      </c>
      <c r="J52" t="s">
        <v>1587</v>
      </c>
      <c r="K52">
        <v>47</v>
      </c>
      <c r="L52" t="s">
        <v>286</v>
      </c>
      <c r="M52" t="s">
        <v>1661</v>
      </c>
      <c r="N52" t="s">
        <v>1591</v>
      </c>
      <c r="O52" t="s">
        <v>1654</v>
      </c>
      <c r="P52" t="s">
        <v>1592</v>
      </c>
      <c r="Q52" t="s">
        <v>1593</v>
      </c>
      <c r="R52" t="s">
        <v>1592</v>
      </c>
      <c r="S52">
        <v>46</v>
      </c>
    </row>
    <row r="53" spans="1:19">
      <c r="A53" t="s">
        <v>286</v>
      </c>
      <c r="B53" t="s">
        <v>1662</v>
      </c>
      <c r="C53" t="s">
        <v>1662</v>
      </c>
      <c r="D53" t="s">
        <v>1661</v>
      </c>
      <c r="E53"/>
      <c r="F53"/>
      <c r="G53"/>
      <c r="H53" t="s">
        <v>1663</v>
      </c>
      <c r="I53" s="108" t="s">
        <v>288</v>
      </c>
      <c r="J53" t="s">
        <v>1587</v>
      </c>
      <c r="K53">
        <v>48</v>
      </c>
      <c r="L53" t="s">
        <v>286</v>
      </c>
      <c r="M53" t="s">
        <v>1662</v>
      </c>
      <c r="N53" t="s">
        <v>1591</v>
      </c>
      <c r="O53" t="s">
        <v>1664</v>
      </c>
      <c r="P53" t="s">
        <v>1592</v>
      </c>
      <c r="Q53" t="s">
        <v>1593</v>
      </c>
      <c r="R53" t="s">
        <v>1592</v>
      </c>
      <c r="S53">
        <v>47</v>
      </c>
    </row>
    <row r="54" spans="1:19">
      <c r="A54" t="s">
        <v>286</v>
      </c>
      <c r="B54" t="s">
        <v>1665</v>
      </c>
      <c r="C54" t="s">
        <v>1665</v>
      </c>
      <c r="D54" t="s">
        <v>1661</v>
      </c>
      <c r="E54"/>
      <c r="F54"/>
      <c r="G54"/>
      <c r="H54" t="s">
        <v>1663</v>
      </c>
      <c r="I54" s="108" t="s">
        <v>288</v>
      </c>
      <c r="J54" t="s">
        <v>1587</v>
      </c>
      <c r="K54">
        <v>49</v>
      </c>
      <c r="L54" t="s">
        <v>286</v>
      </c>
      <c r="M54" t="s">
        <v>1666</v>
      </c>
      <c r="N54" t="s">
        <v>1591</v>
      </c>
      <c r="O54" t="s">
        <v>1664</v>
      </c>
      <c r="P54" t="s">
        <v>1592</v>
      </c>
      <c r="Q54" t="s">
        <v>1593</v>
      </c>
      <c r="R54" t="s">
        <v>1592</v>
      </c>
      <c r="S54">
        <v>48</v>
      </c>
    </row>
    <row r="55" spans="1:19">
      <c r="A55" t="s">
        <v>286</v>
      </c>
      <c r="B55" t="s">
        <v>1667</v>
      </c>
      <c r="C55" t="s">
        <v>1667</v>
      </c>
      <c r="D55" t="s">
        <v>1651</v>
      </c>
      <c r="E55"/>
      <c r="F55"/>
      <c r="G55"/>
      <c r="H55" t="s">
        <v>1653</v>
      </c>
      <c r="I55" s="108" t="s">
        <v>288</v>
      </c>
      <c r="J55" t="s">
        <v>1587</v>
      </c>
      <c r="K55">
        <v>50</v>
      </c>
      <c r="L55" t="s">
        <v>286</v>
      </c>
      <c r="M55" t="s">
        <v>1667</v>
      </c>
      <c r="N55" t="s">
        <v>1591</v>
      </c>
      <c r="O55" t="s">
        <v>1654</v>
      </c>
      <c r="P55" t="s">
        <v>1592</v>
      </c>
      <c r="Q55" t="s">
        <v>1593</v>
      </c>
      <c r="R55" t="s">
        <v>1592</v>
      </c>
      <c r="S55">
        <v>49</v>
      </c>
    </row>
    <row r="56" spans="1:19">
      <c r="A56" t="s">
        <v>286</v>
      </c>
      <c r="B56" t="s">
        <v>1668</v>
      </c>
      <c r="C56" t="s">
        <v>1668</v>
      </c>
      <c r="D56" t="s">
        <v>1667</v>
      </c>
      <c r="E56"/>
      <c r="F56"/>
      <c r="G56"/>
      <c r="H56" t="s">
        <v>1669</v>
      </c>
      <c r="I56" s="108" t="s">
        <v>288</v>
      </c>
      <c r="J56" t="s">
        <v>1587</v>
      </c>
      <c r="K56">
        <v>51</v>
      </c>
      <c r="L56" t="s">
        <v>286</v>
      </c>
      <c r="M56" t="s">
        <v>1668</v>
      </c>
      <c r="N56" t="s">
        <v>1591</v>
      </c>
      <c r="O56" t="s">
        <v>1670</v>
      </c>
      <c r="P56" t="s">
        <v>1592</v>
      </c>
      <c r="Q56" t="s">
        <v>1593</v>
      </c>
      <c r="R56" t="s">
        <v>1592</v>
      </c>
      <c r="S56">
        <v>50</v>
      </c>
    </row>
    <row r="57" spans="1:19">
      <c r="A57" t="s">
        <v>286</v>
      </c>
      <c r="B57" t="s">
        <v>1671</v>
      </c>
      <c r="C57" t="s">
        <v>1672</v>
      </c>
      <c r="D57" t="s">
        <v>1667</v>
      </c>
      <c r="E57"/>
      <c r="F57"/>
      <c r="G57"/>
      <c r="H57" t="s">
        <v>1669</v>
      </c>
      <c r="I57" s="108" t="s">
        <v>288</v>
      </c>
      <c r="J57" t="s">
        <v>1587</v>
      </c>
      <c r="K57">
        <v>52</v>
      </c>
      <c r="L57" t="s">
        <v>286</v>
      </c>
      <c r="M57" t="s">
        <v>1673</v>
      </c>
      <c r="N57" t="s">
        <v>1591</v>
      </c>
      <c r="O57" t="s">
        <v>1670</v>
      </c>
      <c r="P57" t="s">
        <v>1592</v>
      </c>
      <c r="Q57" t="s">
        <v>1593</v>
      </c>
      <c r="R57" t="s">
        <v>1592</v>
      </c>
      <c r="S57">
        <v>51</v>
      </c>
    </row>
    <row r="58" spans="1:19">
      <c r="A58" t="s">
        <v>286</v>
      </c>
      <c r="B58" t="s">
        <v>1674</v>
      </c>
      <c r="C58" t="s">
        <v>1674</v>
      </c>
      <c r="D58" t="s">
        <v>1651</v>
      </c>
      <c r="E58"/>
      <c r="F58"/>
      <c r="G58"/>
      <c r="H58" t="s">
        <v>1653</v>
      </c>
      <c r="I58" s="108" t="s">
        <v>288</v>
      </c>
      <c r="J58" t="s">
        <v>1587</v>
      </c>
      <c r="K58">
        <v>53</v>
      </c>
      <c r="L58" t="s">
        <v>286</v>
      </c>
      <c r="M58" t="s">
        <v>1674</v>
      </c>
      <c r="N58" t="s">
        <v>1591</v>
      </c>
      <c r="O58" t="s">
        <v>1654</v>
      </c>
      <c r="P58" t="s">
        <v>1592</v>
      </c>
      <c r="Q58" t="s">
        <v>1593</v>
      </c>
      <c r="R58" t="s">
        <v>1592</v>
      </c>
      <c r="S58">
        <v>52</v>
      </c>
    </row>
    <row r="59" spans="1:19">
      <c r="A59" t="s">
        <v>286</v>
      </c>
      <c r="B59" t="s">
        <v>1675</v>
      </c>
      <c r="C59" t="s">
        <v>1675</v>
      </c>
      <c r="D59" t="s">
        <v>1676</v>
      </c>
      <c r="E59"/>
      <c r="F59"/>
      <c r="G59"/>
      <c r="H59" t="s">
        <v>1677</v>
      </c>
      <c r="I59" s="108" t="s">
        <v>288</v>
      </c>
      <c r="J59" t="s">
        <v>1587</v>
      </c>
      <c r="K59">
        <v>54</v>
      </c>
      <c r="L59" t="s">
        <v>286</v>
      </c>
      <c r="M59" t="s">
        <v>1675</v>
      </c>
      <c r="N59" t="s">
        <v>1591</v>
      </c>
      <c r="O59" t="s">
        <v>1678</v>
      </c>
      <c r="P59" t="s">
        <v>1592</v>
      </c>
      <c r="Q59" t="s">
        <v>1593</v>
      </c>
      <c r="R59" t="s">
        <v>1592</v>
      </c>
      <c r="S59">
        <v>53</v>
      </c>
    </row>
    <row r="60" spans="1:19">
      <c r="A60" t="s">
        <v>286</v>
      </c>
      <c r="B60" t="s">
        <v>1679</v>
      </c>
      <c r="C60" t="s">
        <v>1679</v>
      </c>
      <c r="D60" t="s">
        <v>1676</v>
      </c>
      <c r="E60"/>
      <c r="F60"/>
      <c r="G60"/>
      <c r="H60" t="s">
        <v>1677</v>
      </c>
      <c r="I60" s="108" t="s">
        <v>288</v>
      </c>
      <c r="J60" t="s">
        <v>1587</v>
      </c>
      <c r="K60">
        <v>55</v>
      </c>
      <c r="L60" t="s">
        <v>286</v>
      </c>
      <c r="M60" t="s">
        <v>1679</v>
      </c>
      <c r="N60" t="s">
        <v>1591</v>
      </c>
      <c r="O60" t="s">
        <v>1678</v>
      </c>
      <c r="P60" t="s">
        <v>1592</v>
      </c>
      <c r="Q60" t="s">
        <v>1593</v>
      </c>
      <c r="R60" t="s">
        <v>1592</v>
      </c>
      <c r="S60">
        <v>54</v>
      </c>
    </row>
    <row r="61" spans="1:19">
      <c r="A61" t="s">
        <v>286</v>
      </c>
      <c r="B61" t="s">
        <v>1680</v>
      </c>
      <c r="C61" t="s">
        <v>1680</v>
      </c>
      <c r="D61" t="s">
        <v>1676</v>
      </c>
      <c r="E61"/>
      <c r="F61"/>
      <c r="G61"/>
      <c r="H61" t="s">
        <v>1677</v>
      </c>
      <c r="I61" s="108" t="s">
        <v>288</v>
      </c>
      <c r="J61" t="s">
        <v>1587</v>
      </c>
      <c r="K61">
        <v>56</v>
      </c>
      <c r="L61" t="s">
        <v>286</v>
      </c>
      <c r="M61" t="s">
        <v>1680</v>
      </c>
      <c r="N61" t="s">
        <v>1591</v>
      </c>
      <c r="O61" t="s">
        <v>1678</v>
      </c>
      <c r="P61" t="s">
        <v>1592</v>
      </c>
      <c r="Q61" t="s">
        <v>1593</v>
      </c>
      <c r="R61" t="s">
        <v>1592</v>
      </c>
      <c r="S61">
        <v>55</v>
      </c>
    </row>
    <row r="62" spans="1:19">
      <c r="A62" t="s">
        <v>286</v>
      </c>
      <c r="B62" t="s">
        <v>1681</v>
      </c>
      <c r="C62" t="s">
        <v>1681</v>
      </c>
      <c r="D62" t="s">
        <v>1651</v>
      </c>
      <c r="E62"/>
      <c r="F62"/>
      <c r="G62"/>
      <c r="H62" t="s">
        <v>1653</v>
      </c>
      <c r="I62" s="108" t="s">
        <v>288</v>
      </c>
      <c r="J62" t="s">
        <v>1587</v>
      </c>
      <c r="K62">
        <v>57</v>
      </c>
      <c r="L62" t="s">
        <v>286</v>
      </c>
      <c r="M62" t="s">
        <v>1681</v>
      </c>
      <c r="N62" t="s">
        <v>1591</v>
      </c>
      <c r="O62" t="s">
        <v>1654</v>
      </c>
      <c r="P62" t="s">
        <v>1592</v>
      </c>
      <c r="Q62" t="s">
        <v>1593</v>
      </c>
      <c r="R62" t="s">
        <v>1592</v>
      </c>
      <c r="S62">
        <v>56</v>
      </c>
    </row>
    <row r="63" spans="1:19">
      <c r="A63" t="s">
        <v>286</v>
      </c>
      <c r="B63" t="s">
        <v>1682</v>
      </c>
      <c r="C63" t="s">
        <v>1682</v>
      </c>
      <c r="D63" t="s">
        <v>1681</v>
      </c>
      <c r="E63"/>
      <c r="F63"/>
      <c r="G63"/>
      <c r="H63" t="s">
        <v>1683</v>
      </c>
      <c r="I63" s="108" t="s">
        <v>288</v>
      </c>
      <c r="J63" t="s">
        <v>1587</v>
      </c>
      <c r="K63">
        <v>58</v>
      </c>
      <c r="L63" t="s">
        <v>286</v>
      </c>
      <c r="M63" t="s">
        <v>1684</v>
      </c>
      <c r="N63" t="s">
        <v>1591</v>
      </c>
      <c r="O63" t="s">
        <v>1685</v>
      </c>
      <c r="P63" t="s">
        <v>1592</v>
      </c>
      <c r="Q63" t="s">
        <v>1593</v>
      </c>
      <c r="R63" t="s">
        <v>1592</v>
      </c>
      <c r="S63">
        <v>57</v>
      </c>
    </row>
    <row r="64" spans="1:19">
      <c r="A64" t="s">
        <v>286</v>
      </c>
      <c r="B64" t="s">
        <v>1686</v>
      </c>
      <c r="C64" t="s">
        <v>1686</v>
      </c>
      <c r="D64" t="s">
        <v>1681</v>
      </c>
      <c r="E64"/>
      <c r="F64"/>
      <c r="G64"/>
      <c r="H64" t="s">
        <v>1683</v>
      </c>
      <c r="I64" s="108" t="s">
        <v>288</v>
      </c>
      <c r="J64" t="s">
        <v>1587</v>
      </c>
      <c r="K64">
        <v>59</v>
      </c>
      <c r="L64" t="s">
        <v>286</v>
      </c>
      <c r="M64" t="s">
        <v>1686</v>
      </c>
      <c r="N64" t="s">
        <v>1591</v>
      </c>
      <c r="O64" t="s">
        <v>1685</v>
      </c>
      <c r="P64" t="s">
        <v>1592</v>
      </c>
      <c r="Q64" t="s">
        <v>1593</v>
      </c>
      <c r="R64" t="s">
        <v>1592</v>
      </c>
      <c r="S64">
        <v>58</v>
      </c>
    </row>
    <row r="65" spans="1:19">
      <c r="A65" t="s">
        <v>286</v>
      </c>
      <c r="B65" t="s">
        <v>1687</v>
      </c>
      <c r="C65" t="s">
        <v>1687</v>
      </c>
      <c r="D65" t="s">
        <v>1681</v>
      </c>
      <c r="E65"/>
      <c r="F65"/>
      <c r="G65"/>
      <c r="H65" t="s">
        <v>1683</v>
      </c>
      <c r="I65" s="108" t="s">
        <v>288</v>
      </c>
      <c r="J65" t="s">
        <v>1587</v>
      </c>
      <c r="K65">
        <v>60</v>
      </c>
      <c r="L65" t="s">
        <v>286</v>
      </c>
      <c r="M65" t="s">
        <v>1687</v>
      </c>
      <c r="N65" t="s">
        <v>1591</v>
      </c>
      <c r="O65" t="s">
        <v>1685</v>
      </c>
      <c r="P65" t="s">
        <v>1592</v>
      </c>
      <c r="Q65" t="s">
        <v>1593</v>
      </c>
      <c r="R65" t="s">
        <v>1592</v>
      </c>
      <c r="S65">
        <v>59</v>
      </c>
    </row>
    <row r="66" spans="1:19">
      <c r="A66" t="s">
        <v>286</v>
      </c>
      <c r="B66" t="s">
        <v>1688</v>
      </c>
      <c r="C66" t="s">
        <v>1688</v>
      </c>
      <c r="D66" t="s">
        <v>1681</v>
      </c>
      <c r="E66"/>
      <c r="F66"/>
      <c r="G66"/>
      <c r="H66" t="s">
        <v>1683</v>
      </c>
      <c r="I66" s="108" t="s">
        <v>288</v>
      </c>
      <c r="J66" t="s">
        <v>1587</v>
      </c>
      <c r="K66">
        <v>61</v>
      </c>
      <c r="L66" t="s">
        <v>286</v>
      </c>
      <c r="M66" t="s">
        <v>1688</v>
      </c>
      <c r="N66" t="s">
        <v>1591</v>
      </c>
      <c r="O66" t="s">
        <v>1685</v>
      </c>
      <c r="P66" t="s">
        <v>1592</v>
      </c>
      <c r="Q66" t="s">
        <v>1593</v>
      </c>
      <c r="R66" t="s">
        <v>1592</v>
      </c>
      <c r="S66">
        <v>60</v>
      </c>
    </row>
    <row r="67" spans="1:19">
      <c r="A67" t="s">
        <v>286</v>
      </c>
      <c r="B67" t="s">
        <v>1689</v>
      </c>
      <c r="C67" t="s">
        <v>1689</v>
      </c>
      <c r="D67" t="s">
        <v>1681</v>
      </c>
      <c r="E67"/>
      <c r="F67"/>
      <c r="G67"/>
      <c r="H67" t="s">
        <v>1683</v>
      </c>
      <c r="I67" s="108" t="s">
        <v>288</v>
      </c>
      <c r="J67" t="s">
        <v>1587</v>
      </c>
      <c r="K67">
        <v>62</v>
      </c>
      <c r="L67" t="s">
        <v>286</v>
      </c>
      <c r="M67" t="s">
        <v>1689</v>
      </c>
      <c r="N67" t="s">
        <v>1591</v>
      </c>
      <c r="O67" t="s">
        <v>1685</v>
      </c>
      <c r="P67" t="s">
        <v>1592</v>
      </c>
      <c r="Q67" t="s">
        <v>1593</v>
      </c>
      <c r="R67" t="s">
        <v>1592</v>
      </c>
      <c r="S67">
        <v>61</v>
      </c>
    </row>
    <row r="68" spans="1:19">
      <c r="A68" t="s">
        <v>286</v>
      </c>
      <c r="B68" t="s">
        <v>1690</v>
      </c>
      <c r="C68" t="s">
        <v>1690</v>
      </c>
      <c r="D68" t="s">
        <v>1681</v>
      </c>
      <c r="E68"/>
      <c r="F68"/>
      <c r="G68"/>
      <c r="H68" t="s">
        <v>1683</v>
      </c>
      <c r="I68" s="108" t="s">
        <v>288</v>
      </c>
      <c r="J68" t="s">
        <v>1587</v>
      </c>
      <c r="K68">
        <v>63</v>
      </c>
      <c r="L68" t="s">
        <v>286</v>
      </c>
      <c r="M68" t="s">
        <v>1690</v>
      </c>
      <c r="N68" t="s">
        <v>1591</v>
      </c>
      <c r="O68" t="s">
        <v>1685</v>
      </c>
      <c r="P68" t="s">
        <v>1592</v>
      </c>
      <c r="Q68" t="s">
        <v>1593</v>
      </c>
      <c r="R68" t="s">
        <v>1592</v>
      </c>
      <c r="S68">
        <v>62</v>
      </c>
    </row>
    <row r="69" spans="1:19">
      <c r="A69" t="s">
        <v>286</v>
      </c>
      <c r="B69" t="s">
        <v>1691</v>
      </c>
      <c r="C69" t="s">
        <v>1691</v>
      </c>
      <c r="D69" t="s">
        <v>1617</v>
      </c>
      <c r="E69"/>
      <c r="F69"/>
      <c r="G69"/>
      <c r="H69" t="s">
        <v>1621</v>
      </c>
      <c r="I69" s="108" t="s">
        <v>288</v>
      </c>
      <c r="J69" t="s">
        <v>1587</v>
      </c>
      <c r="K69">
        <v>64</v>
      </c>
      <c r="L69" t="s">
        <v>286</v>
      </c>
      <c r="M69" t="s">
        <v>1691</v>
      </c>
      <c r="N69" t="s">
        <v>1591</v>
      </c>
      <c r="O69" t="s">
        <v>1622</v>
      </c>
      <c r="P69" t="s">
        <v>1592</v>
      </c>
      <c r="Q69" t="s">
        <v>1593</v>
      </c>
      <c r="R69" t="s">
        <v>1592</v>
      </c>
      <c r="S69">
        <v>63</v>
      </c>
    </row>
    <row r="70" spans="1:19">
      <c r="A70" t="s">
        <v>286</v>
      </c>
      <c r="B70" t="s">
        <v>1692</v>
      </c>
      <c r="C70" t="s">
        <v>1692</v>
      </c>
      <c r="D70" t="s">
        <v>1691</v>
      </c>
      <c r="E70"/>
      <c r="F70"/>
      <c r="G70"/>
      <c r="H70" t="s">
        <v>1693</v>
      </c>
      <c r="I70" s="108" t="s">
        <v>288</v>
      </c>
      <c r="J70" t="s">
        <v>1587</v>
      </c>
      <c r="K70">
        <v>65</v>
      </c>
      <c r="L70" t="s">
        <v>286</v>
      </c>
      <c r="M70" t="s">
        <v>1692</v>
      </c>
      <c r="N70" t="s">
        <v>1591</v>
      </c>
      <c r="O70" t="s">
        <v>1694</v>
      </c>
      <c r="P70" t="s">
        <v>1592</v>
      </c>
      <c r="Q70" t="s">
        <v>1593</v>
      </c>
      <c r="R70" t="s">
        <v>1592</v>
      </c>
      <c r="S70">
        <v>64</v>
      </c>
    </row>
    <row r="71" spans="1:19">
      <c r="A71" t="s">
        <v>286</v>
      </c>
      <c r="B71" t="s">
        <v>1695</v>
      </c>
      <c r="C71" t="s">
        <v>1695</v>
      </c>
      <c r="D71" t="s">
        <v>1691</v>
      </c>
      <c r="E71"/>
      <c r="F71"/>
      <c r="G71"/>
      <c r="H71" t="s">
        <v>1693</v>
      </c>
      <c r="I71" s="108" t="s">
        <v>288</v>
      </c>
      <c r="J71" t="s">
        <v>1587</v>
      </c>
      <c r="K71">
        <v>66</v>
      </c>
      <c r="L71" t="s">
        <v>286</v>
      </c>
      <c r="M71" t="s">
        <v>1695</v>
      </c>
      <c r="N71" t="s">
        <v>1591</v>
      </c>
      <c r="O71" t="s">
        <v>1694</v>
      </c>
      <c r="P71" t="s">
        <v>1592</v>
      </c>
      <c r="Q71" t="s">
        <v>1593</v>
      </c>
      <c r="R71" t="s">
        <v>1592</v>
      </c>
      <c r="S71">
        <v>65</v>
      </c>
    </row>
    <row r="72" spans="1:19">
      <c r="A72" t="s">
        <v>286</v>
      </c>
      <c r="B72" t="s">
        <v>1696</v>
      </c>
      <c r="C72" t="s">
        <v>1696</v>
      </c>
      <c r="D72" t="s">
        <v>1691</v>
      </c>
      <c r="E72"/>
      <c r="F72"/>
      <c r="G72"/>
      <c r="H72" t="s">
        <v>1693</v>
      </c>
      <c r="I72" s="108" t="s">
        <v>288</v>
      </c>
      <c r="J72" t="s">
        <v>1587</v>
      </c>
      <c r="K72">
        <v>67</v>
      </c>
      <c r="L72" t="s">
        <v>286</v>
      </c>
      <c r="M72" t="s">
        <v>1696</v>
      </c>
      <c r="N72" t="s">
        <v>1591</v>
      </c>
      <c r="O72" t="s">
        <v>1694</v>
      </c>
      <c r="P72" t="s">
        <v>1592</v>
      </c>
      <c r="Q72" t="s">
        <v>1593</v>
      </c>
      <c r="R72" t="s">
        <v>1592</v>
      </c>
      <c r="S72">
        <v>66</v>
      </c>
    </row>
    <row r="73" spans="1:19">
      <c r="A73" t="s">
        <v>286</v>
      </c>
      <c r="B73" t="s">
        <v>1696</v>
      </c>
      <c r="C73" t="s">
        <v>1696</v>
      </c>
      <c r="D73" t="s">
        <v>1691</v>
      </c>
      <c r="E73"/>
      <c r="F73"/>
      <c r="G73"/>
      <c r="H73" t="s">
        <v>1693</v>
      </c>
      <c r="I73" s="108" t="s">
        <v>288</v>
      </c>
      <c r="J73" t="s">
        <v>1587</v>
      </c>
      <c r="K73">
        <v>68</v>
      </c>
      <c r="L73" t="s">
        <v>286</v>
      </c>
      <c r="M73" t="s">
        <v>1696</v>
      </c>
      <c r="N73" t="s">
        <v>1591</v>
      </c>
      <c r="O73" t="s">
        <v>1694</v>
      </c>
      <c r="P73" t="s">
        <v>1592</v>
      </c>
      <c r="Q73" t="s">
        <v>1593</v>
      </c>
      <c r="R73" t="s">
        <v>1592</v>
      </c>
      <c r="S73">
        <v>67</v>
      </c>
    </row>
    <row r="74" spans="1:19">
      <c r="A74" t="s">
        <v>286</v>
      </c>
      <c r="B74" t="s">
        <v>1697</v>
      </c>
      <c r="C74" t="s">
        <v>1697</v>
      </c>
      <c r="D74" t="s">
        <v>1616</v>
      </c>
      <c r="E74"/>
      <c r="F74"/>
      <c r="G74"/>
      <c r="H74" t="s">
        <v>1618</v>
      </c>
      <c r="I74" s="108" t="s">
        <v>288</v>
      </c>
      <c r="J74" t="s">
        <v>1587</v>
      </c>
      <c r="K74">
        <v>69</v>
      </c>
      <c r="L74" t="s">
        <v>286</v>
      </c>
      <c r="M74" t="s">
        <v>1697</v>
      </c>
      <c r="N74" t="s">
        <v>1591</v>
      </c>
      <c r="O74" t="s">
        <v>1619</v>
      </c>
      <c r="P74" t="s">
        <v>1592</v>
      </c>
      <c r="Q74" t="s">
        <v>1593</v>
      </c>
      <c r="R74" t="s">
        <v>1592</v>
      </c>
      <c r="S74">
        <v>68</v>
      </c>
    </row>
    <row r="75" spans="1:19">
      <c r="A75" t="s">
        <v>286</v>
      </c>
      <c r="B75" t="s">
        <v>1698</v>
      </c>
      <c r="C75" t="s">
        <v>1698</v>
      </c>
      <c r="D75" t="s">
        <v>1616</v>
      </c>
      <c r="E75"/>
      <c r="F75"/>
      <c r="G75"/>
      <c r="H75" t="s">
        <v>1618</v>
      </c>
      <c r="I75" s="108" t="s">
        <v>288</v>
      </c>
      <c r="J75" t="s">
        <v>1587</v>
      </c>
      <c r="K75">
        <v>70</v>
      </c>
      <c r="L75" t="s">
        <v>286</v>
      </c>
      <c r="M75" t="s">
        <v>1698</v>
      </c>
      <c r="N75" t="s">
        <v>1591</v>
      </c>
      <c r="O75" t="s">
        <v>1619</v>
      </c>
      <c r="P75" t="s">
        <v>1592</v>
      </c>
      <c r="Q75" t="s">
        <v>1593</v>
      </c>
      <c r="R75" t="s">
        <v>1592</v>
      </c>
      <c r="S75">
        <v>69</v>
      </c>
    </row>
    <row r="76" spans="1:19">
      <c r="A76" t="s">
        <v>286</v>
      </c>
      <c r="B76" t="s">
        <v>1699</v>
      </c>
      <c r="C76" t="s">
        <v>1699</v>
      </c>
      <c r="D76" t="s">
        <v>1698</v>
      </c>
      <c r="E76"/>
      <c r="F76"/>
      <c r="G76"/>
      <c r="H76" t="s">
        <v>1700</v>
      </c>
      <c r="I76" s="108" t="s">
        <v>288</v>
      </c>
      <c r="J76" t="s">
        <v>1587</v>
      </c>
      <c r="K76">
        <v>71</v>
      </c>
      <c r="L76" t="s">
        <v>286</v>
      </c>
      <c r="M76" t="s">
        <v>1699</v>
      </c>
      <c r="N76" t="s">
        <v>1591</v>
      </c>
      <c r="O76" t="s">
        <v>1701</v>
      </c>
      <c r="P76" t="s">
        <v>1592</v>
      </c>
      <c r="Q76" t="s">
        <v>1593</v>
      </c>
      <c r="R76" t="s">
        <v>1592</v>
      </c>
      <c r="S76">
        <v>70</v>
      </c>
    </row>
    <row r="77" spans="1:19">
      <c r="A77" t="s">
        <v>286</v>
      </c>
      <c r="B77" t="s">
        <v>286</v>
      </c>
      <c r="C77" t="s">
        <v>286</v>
      </c>
      <c r="D77"/>
      <c r="E77"/>
      <c r="F77"/>
      <c r="G77" t="s">
        <v>286</v>
      </c>
      <c r="H77"/>
      <c r="I77" s="108" t="s">
        <v>288</v>
      </c>
      <c r="J77" t="s">
        <v>1702</v>
      </c>
      <c r="K77">
        <v>2</v>
      </c>
      <c r="L77" t="s">
        <v>286</v>
      </c>
      <c r="M77" t="s">
        <v>286</v>
      </c>
      <c r="N77" t="s">
        <v>1591</v>
      </c>
      <c r="O77" t="s">
        <v>1592</v>
      </c>
      <c r="P77" t="s">
        <v>286</v>
      </c>
      <c r="Q77" t="s">
        <v>1593</v>
      </c>
      <c r="R77" t="s">
        <v>1592</v>
      </c>
      <c r="S77">
        <v>71</v>
      </c>
    </row>
    <row r="78" spans="1:19">
      <c r="A78" t="s">
        <v>286</v>
      </c>
      <c r="B78" t="s">
        <v>1590</v>
      </c>
      <c r="C78" t="s">
        <v>1590</v>
      </c>
      <c r="D78"/>
      <c r="E78"/>
      <c r="F78"/>
      <c r="G78"/>
      <c r="H78" t="s">
        <v>286</v>
      </c>
      <c r="I78" s="108" t="s">
        <v>288</v>
      </c>
      <c r="J78" t="s">
        <v>1702</v>
      </c>
      <c r="K78">
        <v>3</v>
      </c>
      <c r="L78" t="s">
        <v>286</v>
      </c>
      <c r="M78" t="s">
        <v>1590</v>
      </c>
      <c r="N78" t="s">
        <v>1591</v>
      </c>
      <c r="O78" t="s">
        <v>286</v>
      </c>
      <c r="P78" t="s">
        <v>1592</v>
      </c>
      <c r="Q78" t="s">
        <v>1593</v>
      </c>
      <c r="R78" t="s">
        <v>1592</v>
      </c>
      <c r="S78">
        <v>72</v>
      </c>
    </row>
    <row r="79" spans="1:19">
      <c r="A79" t="s">
        <v>286</v>
      </c>
      <c r="B79" t="s">
        <v>1594</v>
      </c>
      <c r="C79" t="s">
        <v>1594</v>
      </c>
      <c r="D79"/>
      <c r="E79"/>
      <c r="F79"/>
      <c r="G79"/>
      <c r="H79" t="s">
        <v>286</v>
      </c>
      <c r="I79" s="108" t="s">
        <v>288</v>
      </c>
      <c r="J79" t="s">
        <v>1702</v>
      </c>
      <c r="K79">
        <v>4</v>
      </c>
      <c r="L79" t="s">
        <v>286</v>
      </c>
      <c r="M79" t="s">
        <v>1594</v>
      </c>
      <c r="N79" t="s">
        <v>1591</v>
      </c>
      <c r="O79" t="s">
        <v>286</v>
      </c>
      <c r="P79" t="s">
        <v>1592</v>
      </c>
      <c r="Q79" t="s">
        <v>1593</v>
      </c>
      <c r="R79" t="s">
        <v>1592</v>
      </c>
      <c r="S79">
        <v>73</v>
      </c>
    </row>
    <row r="80" spans="1:19">
      <c r="A80" t="s">
        <v>286</v>
      </c>
      <c r="B80" t="s">
        <v>1595</v>
      </c>
      <c r="C80" t="s">
        <v>1595</v>
      </c>
      <c r="D80" t="s">
        <v>1594</v>
      </c>
      <c r="E80"/>
      <c r="F80"/>
      <c r="G80"/>
      <c r="H80" t="s">
        <v>1596</v>
      </c>
      <c r="I80" s="108" t="s">
        <v>288</v>
      </c>
      <c r="J80" t="s">
        <v>1702</v>
      </c>
      <c r="K80">
        <v>5</v>
      </c>
      <c r="L80" t="s">
        <v>286</v>
      </c>
      <c r="M80" t="s">
        <v>1595</v>
      </c>
      <c r="N80" t="s">
        <v>1591</v>
      </c>
      <c r="O80" t="s">
        <v>1596</v>
      </c>
      <c r="P80" t="s">
        <v>1592</v>
      </c>
      <c r="Q80" t="s">
        <v>1593</v>
      </c>
      <c r="R80" t="s">
        <v>1592</v>
      </c>
      <c r="S80">
        <v>74</v>
      </c>
    </row>
    <row r="81" spans="1:19">
      <c r="A81" t="s">
        <v>286</v>
      </c>
      <c r="B81" t="s">
        <v>1597</v>
      </c>
      <c r="C81" t="s">
        <v>1597</v>
      </c>
      <c r="D81" t="s">
        <v>1594</v>
      </c>
      <c r="E81"/>
      <c r="F81"/>
      <c r="G81"/>
      <c r="H81" t="s">
        <v>1596</v>
      </c>
      <c r="I81" s="108" t="s">
        <v>288</v>
      </c>
      <c r="J81" t="s">
        <v>1702</v>
      </c>
      <c r="K81">
        <v>6</v>
      </c>
      <c r="L81" t="s">
        <v>286</v>
      </c>
      <c r="M81" t="s">
        <v>1597</v>
      </c>
      <c r="N81" t="s">
        <v>1591</v>
      </c>
      <c r="O81" t="s">
        <v>1596</v>
      </c>
      <c r="P81" t="s">
        <v>1592</v>
      </c>
      <c r="Q81" t="s">
        <v>1593</v>
      </c>
      <c r="R81" t="s">
        <v>1592</v>
      </c>
      <c r="S81">
        <v>75</v>
      </c>
    </row>
    <row r="82" spans="1:19">
      <c r="A82" t="s">
        <v>286</v>
      </c>
      <c r="B82" t="s">
        <v>1598</v>
      </c>
      <c r="C82" t="s">
        <v>1598</v>
      </c>
      <c r="D82" t="s">
        <v>1597</v>
      </c>
      <c r="E82"/>
      <c r="F82"/>
      <c r="G82"/>
      <c r="H82" t="s">
        <v>1599</v>
      </c>
      <c r="I82" s="108" t="s">
        <v>288</v>
      </c>
      <c r="J82" t="s">
        <v>1702</v>
      </c>
      <c r="K82">
        <v>7</v>
      </c>
      <c r="L82" t="s">
        <v>286</v>
      </c>
      <c r="M82" t="s">
        <v>1598</v>
      </c>
      <c r="N82" t="s">
        <v>1591</v>
      </c>
      <c r="O82" t="s">
        <v>1599</v>
      </c>
      <c r="P82" t="s">
        <v>1592</v>
      </c>
      <c r="Q82" t="s">
        <v>1593</v>
      </c>
      <c r="R82" t="s">
        <v>1592</v>
      </c>
      <c r="S82">
        <v>76</v>
      </c>
    </row>
    <row r="83" spans="1:19">
      <c r="A83" t="s">
        <v>286</v>
      </c>
      <c r="B83" t="s">
        <v>1600</v>
      </c>
      <c r="C83" t="s">
        <v>1600</v>
      </c>
      <c r="D83"/>
      <c r="E83"/>
      <c r="F83"/>
      <c r="G83"/>
      <c r="H83" t="s">
        <v>286</v>
      </c>
      <c r="I83" s="108" t="s">
        <v>288</v>
      </c>
      <c r="J83" t="s">
        <v>1702</v>
      </c>
      <c r="K83">
        <v>8</v>
      </c>
      <c r="L83" t="s">
        <v>286</v>
      </c>
      <c r="M83" t="s">
        <v>1600</v>
      </c>
      <c r="N83" t="s">
        <v>1591</v>
      </c>
      <c r="O83" t="s">
        <v>286</v>
      </c>
      <c r="P83" t="s">
        <v>1592</v>
      </c>
      <c r="Q83" t="s">
        <v>1593</v>
      </c>
      <c r="R83" t="s">
        <v>1592</v>
      </c>
      <c r="S83">
        <v>77</v>
      </c>
    </row>
    <row r="84" spans="1:19">
      <c r="A84" t="s">
        <v>286</v>
      </c>
      <c r="B84" t="s">
        <v>1601</v>
      </c>
      <c r="C84" t="s">
        <v>1601</v>
      </c>
      <c r="D84" t="s">
        <v>1600</v>
      </c>
      <c r="E84"/>
      <c r="F84"/>
      <c r="G84"/>
      <c r="H84" t="s">
        <v>1602</v>
      </c>
      <c r="I84" s="108" t="s">
        <v>288</v>
      </c>
      <c r="J84" t="s">
        <v>1702</v>
      </c>
      <c r="K84">
        <v>9</v>
      </c>
      <c r="L84" t="s">
        <v>286</v>
      </c>
      <c r="M84" t="s">
        <v>1601</v>
      </c>
      <c r="N84" t="s">
        <v>1591</v>
      </c>
      <c r="O84" t="s">
        <v>1602</v>
      </c>
      <c r="P84" t="s">
        <v>1592</v>
      </c>
      <c r="Q84" t="s">
        <v>1593</v>
      </c>
      <c r="R84" t="s">
        <v>1592</v>
      </c>
      <c r="S84">
        <v>78</v>
      </c>
    </row>
    <row r="85" spans="1:19">
      <c r="A85" t="s">
        <v>286</v>
      </c>
      <c r="B85" t="s">
        <v>998</v>
      </c>
      <c r="C85" t="s">
        <v>998</v>
      </c>
      <c r="D85" t="s">
        <v>1600</v>
      </c>
      <c r="E85"/>
      <c r="F85"/>
      <c r="G85"/>
      <c r="H85" t="s">
        <v>1602</v>
      </c>
      <c r="I85" s="108" t="s">
        <v>288</v>
      </c>
      <c r="J85" t="s">
        <v>1702</v>
      </c>
      <c r="K85">
        <v>10</v>
      </c>
      <c r="L85" t="s">
        <v>286</v>
      </c>
      <c r="M85" t="s">
        <v>998</v>
      </c>
      <c r="N85" t="s">
        <v>1591</v>
      </c>
      <c r="O85" t="s">
        <v>1602</v>
      </c>
      <c r="P85" t="s">
        <v>1592</v>
      </c>
      <c r="Q85" t="s">
        <v>1593</v>
      </c>
      <c r="R85" t="s">
        <v>1592</v>
      </c>
      <c r="S85">
        <v>79</v>
      </c>
    </row>
    <row r="86" spans="1:19">
      <c r="A86" t="s">
        <v>286</v>
      </c>
      <c r="B86" t="s">
        <v>1603</v>
      </c>
      <c r="C86" t="s">
        <v>1603</v>
      </c>
      <c r="D86" t="s">
        <v>1600</v>
      </c>
      <c r="E86"/>
      <c r="F86"/>
      <c r="G86"/>
      <c r="H86" t="s">
        <v>1602</v>
      </c>
      <c r="I86" s="108" t="s">
        <v>288</v>
      </c>
      <c r="J86" t="s">
        <v>1702</v>
      </c>
      <c r="K86">
        <v>11</v>
      </c>
      <c r="L86" t="s">
        <v>286</v>
      </c>
      <c r="M86" t="s">
        <v>1603</v>
      </c>
      <c r="N86" t="s">
        <v>1591</v>
      </c>
      <c r="O86" t="s">
        <v>1602</v>
      </c>
      <c r="P86" t="s">
        <v>1592</v>
      </c>
      <c r="Q86" t="s">
        <v>1593</v>
      </c>
      <c r="R86" t="s">
        <v>1592</v>
      </c>
      <c r="S86">
        <v>80</v>
      </c>
    </row>
    <row r="87" spans="1:19">
      <c r="A87" t="s">
        <v>286</v>
      </c>
      <c r="B87" t="s">
        <v>1009</v>
      </c>
      <c r="C87" t="s">
        <v>1009</v>
      </c>
      <c r="D87" t="s">
        <v>1600</v>
      </c>
      <c r="E87"/>
      <c r="F87"/>
      <c r="G87"/>
      <c r="H87" t="s">
        <v>1602</v>
      </c>
      <c r="I87" s="108" t="s">
        <v>288</v>
      </c>
      <c r="J87" t="s">
        <v>1702</v>
      </c>
      <c r="K87">
        <v>12</v>
      </c>
      <c r="L87" t="s">
        <v>286</v>
      </c>
      <c r="M87" t="s">
        <v>1009</v>
      </c>
      <c r="N87" t="s">
        <v>1591</v>
      </c>
      <c r="O87" t="s">
        <v>1602</v>
      </c>
      <c r="P87" t="s">
        <v>1592</v>
      </c>
      <c r="Q87" t="s">
        <v>1593</v>
      </c>
      <c r="R87" t="s">
        <v>1592</v>
      </c>
      <c r="S87">
        <v>81</v>
      </c>
    </row>
    <row r="88" spans="1:19">
      <c r="A88" t="s">
        <v>286</v>
      </c>
      <c r="B88" t="s">
        <v>1604</v>
      </c>
      <c r="C88" t="s">
        <v>1604</v>
      </c>
      <c r="D88"/>
      <c r="E88"/>
      <c r="F88"/>
      <c r="G88"/>
      <c r="H88" t="s">
        <v>286</v>
      </c>
      <c r="I88" s="108" t="s">
        <v>288</v>
      </c>
      <c r="J88" t="s">
        <v>1702</v>
      </c>
      <c r="K88">
        <v>13</v>
      </c>
      <c r="L88" t="s">
        <v>286</v>
      </c>
      <c r="M88" t="s">
        <v>1604</v>
      </c>
      <c r="N88" t="s">
        <v>1591</v>
      </c>
      <c r="O88" t="s">
        <v>286</v>
      </c>
      <c r="P88" t="s">
        <v>1592</v>
      </c>
      <c r="Q88" t="s">
        <v>1593</v>
      </c>
      <c r="R88" t="s">
        <v>1592</v>
      </c>
      <c r="S88">
        <v>82</v>
      </c>
    </row>
    <row r="89" spans="1:19">
      <c r="A89" t="s">
        <v>286</v>
      </c>
      <c r="B89" t="s">
        <v>1605</v>
      </c>
      <c r="C89" t="s">
        <v>1605</v>
      </c>
      <c r="D89" t="s">
        <v>1604</v>
      </c>
      <c r="E89"/>
      <c r="F89"/>
      <c r="G89"/>
      <c r="H89" t="s">
        <v>1606</v>
      </c>
      <c r="I89" s="108" t="s">
        <v>288</v>
      </c>
      <c r="J89" t="s">
        <v>1702</v>
      </c>
      <c r="K89">
        <v>14</v>
      </c>
      <c r="L89" t="s">
        <v>286</v>
      </c>
      <c r="M89" t="s">
        <v>1605</v>
      </c>
      <c r="N89" t="s">
        <v>1591</v>
      </c>
      <c r="O89" t="s">
        <v>1606</v>
      </c>
      <c r="P89" t="s">
        <v>1592</v>
      </c>
      <c r="Q89" t="s">
        <v>1593</v>
      </c>
      <c r="R89" t="s">
        <v>1592</v>
      </c>
      <c r="S89">
        <v>83</v>
      </c>
    </row>
    <row r="90" spans="1:19">
      <c r="A90" t="s">
        <v>286</v>
      </c>
      <c r="B90" t="s">
        <v>1607</v>
      </c>
      <c r="C90" t="s">
        <v>1607</v>
      </c>
      <c r="D90" t="s">
        <v>1604</v>
      </c>
      <c r="E90"/>
      <c r="F90"/>
      <c r="G90"/>
      <c r="H90" t="s">
        <v>1606</v>
      </c>
      <c r="I90" s="108" t="s">
        <v>288</v>
      </c>
      <c r="J90" t="s">
        <v>1702</v>
      </c>
      <c r="K90">
        <v>15</v>
      </c>
      <c r="L90" t="s">
        <v>286</v>
      </c>
      <c r="M90" t="s">
        <v>1607</v>
      </c>
      <c r="N90" t="s">
        <v>1591</v>
      </c>
      <c r="O90" t="s">
        <v>1606</v>
      </c>
      <c r="P90" t="s">
        <v>1592</v>
      </c>
      <c r="Q90" t="s">
        <v>1593</v>
      </c>
      <c r="R90" t="s">
        <v>1592</v>
      </c>
      <c r="S90">
        <v>84</v>
      </c>
    </row>
    <row r="91" spans="1:19">
      <c r="A91" t="s">
        <v>286</v>
      </c>
      <c r="B91" t="s">
        <v>1609</v>
      </c>
      <c r="C91" t="s">
        <v>1609</v>
      </c>
      <c r="D91" t="s">
        <v>1604</v>
      </c>
      <c r="E91"/>
      <c r="F91"/>
      <c r="G91"/>
      <c r="H91" t="s">
        <v>1606</v>
      </c>
      <c r="I91" s="108" t="s">
        <v>288</v>
      </c>
      <c r="J91" t="s">
        <v>1702</v>
      </c>
      <c r="K91">
        <v>16</v>
      </c>
      <c r="L91" t="s">
        <v>286</v>
      </c>
      <c r="M91" t="s">
        <v>1609</v>
      </c>
      <c r="N91" t="s">
        <v>1591</v>
      </c>
      <c r="O91" t="s">
        <v>1606</v>
      </c>
      <c r="P91" t="s">
        <v>1592</v>
      </c>
      <c r="Q91" t="s">
        <v>1593</v>
      </c>
      <c r="R91" t="s">
        <v>1592</v>
      </c>
      <c r="S91">
        <v>85</v>
      </c>
    </row>
    <row r="92" spans="1:19">
      <c r="A92" t="s">
        <v>286</v>
      </c>
      <c r="B92" t="s">
        <v>1293</v>
      </c>
      <c r="C92" t="s">
        <v>1293</v>
      </c>
      <c r="D92" t="s">
        <v>1604</v>
      </c>
      <c r="E92"/>
      <c r="F92"/>
      <c r="G92"/>
      <c r="H92" t="s">
        <v>1606</v>
      </c>
      <c r="I92" s="108" t="s">
        <v>288</v>
      </c>
      <c r="J92" t="s">
        <v>1702</v>
      </c>
      <c r="K92">
        <v>17</v>
      </c>
      <c r="L92" t="s">
        <v>286</v>
      </c>
      <c r="M92" t="s">
        <v>1293</v>
      </c>
      <c r="N92" t="s">
        <v>1591</v>
      </c>
      <c r="O92" t="s">
        <v>1606</v>
      </c>
      <c r="P92" t="s">
        <v>1592</v>
      </c>
      <c r="Q92" t="s">
        <v>1593</v>
      </c>
      <c r="R92" t="s">
        <v>1592</v>
      </c>
      <c r="S92">
        <v>86</v>
      </c>
    </row>
    <row r="93" spans="1:19">
      <c r="A93" t="s">
        <v>286</v>
      </c>
      <c r="B93" t="s">
        <v>1610</v>
      </c>
      <c r="C93" t="s">
        <v>1610</v>
      </c>
      <c r="D93" t="s">
        <v>1604</v>
      </c>
      <c r="E93"/>
      <c r="F93"/>
      <c r="G93"/>
      <c r="H93" t="s">
        <v>1606</v>
      </c>
      <c r="I93" s="108" t="s">
        <v>288</v>
      </c>
      <c r="J93" t="s">
        <v>1702</v>
      </c>
      <c r="K93">
        <v>18</v>
      </c>
      <c r="L93" t="s">
        <v>286</v>
      </c>
      <c r="M93" t="s">
        <v>1610</v>
      </c>
      <c r="N93" t="s">
        <v>1591</v>
      </c>
      <c r="O93" t="s">
        <v>1606</v>
      </c>
      <c r="P93" t="s">
        <v>1592</v>
      </c>
      <c r="Q93" t="s">
        <v>1593</v>
      </c>
      <c r="R93" t="s">
        <v>1592</v>
      </c>
      <c r="S93">
        <v>87</v>
      </c>
    </row>
    <row r="94" spans="1:19">
      <c r="A94" t="s">
        <v>286</v>
      </c>
      <c r="B94" t="s">
        <v>1165</v>
      </c>
      <c r="C94" t="s">
        <v>1165</v>
      </c>
      <c r="D94" t="s">
        <v>1604</v>
      </c>
      <c r="E94"/>
      <c r="F94"/>
      <c r="G94"/>
      <c r="H94" t="s">
        <v>1606</v>
      </c>
      <c r="I94" s="108" t="s">
        <v>288</v>
      </c>
      <c r="J94" t="s">
        <v>1702</v>
      </c>
      <c r="K94">
        <v>19</v>
      </c>
      <c r="L94" t="s">
        <v>286</v>
      </c>
      <c r="M94" t="s">
        <v>1165</v>
      </c>
      <c r="N94" t="s">
        <v>1591</v>
      </c>
      <c r="O94" t="s">
        <v>1606</v>
      </c>
      <c r="P94" t="s">
        <v>1592</v>
      </c>
      <c r="Q94" t="s">
        <v>1593</v>
      </c>
      <c r="R94" t="s">
        <v>1592</v>
      </c>
      <c r="S94">
        <v>88</v>
      </c>
    </row>
    <row r="95" spans="1:19">
      <c r="A95" t="s">
        <v>286</v>
      </c>
      <c r="B95" t="s">
        <v>1249</v>
      </c>
      <c r="C95" t="s">
        <v>1249</v>
      </c>
      <c r="D95" t="s">
        <v>1604</v>
      </c>
      <c r="E95"/>
      <c r="F95"/>
      <c r="G95"/>
      <c r="H95" t="s">
        <v>1606</v>
      </c>
      <c r="I95" s="108" t="s">
        <v>288</v>
      </c>
      <c r="J95" t="s">
        <v>1702</v>
      </c>
      <c r="K95">
        <v>20</v>
      </c>
      <c r="L95" t="s">
        <v>286</v>
      </c>
      <c r="M95" t="s">
        <v>1249</v>
      </c>
      <c r="N95" t="s">
        <v>1591</v>
      </c>
      <c r="O95" t="s">
        <v>1606</v>
      </c>
      <c r="P95" t="s">
        <v>1592</v>
      </c>
      <c r="Q95" t="s">
        <v>1593</v>
      </c>
      <c r="R95" t="s">
        <v>1592</v>
      </c>
      <c r="S95">
        <v>89</v>
      </c>
    </row>
    <row r="96" spans="1:19">
      <c r="A96" t="s">
        <v>286</v>
      </c>
      <c r="B96" t="s">
        <v>1614</v>
      </c>
      <c r="C96" t="s">
        <v>1614</v>
      </c>
      <c r="D96" t="s">
        <v>1604</v>
      </c>
      <c r="E96"/>
      <c r="F96"/>
      <c r="G96"/>
      <c r="H96" t="s">
        <v>1606</v>
      </c>
      <c r="I96" s="108" t="s">
        <v>288</v>
      </c>
      <c r="J96" t="s">
        <v>1702</v>
      </c>
      <c r="K96">
        <v>21</v>
      </c>
      <c r="L96" t="s">
        <v>286</v>
      </c>
      <c r="M96" t="s">
        <v>1614</v>
      </c>
      <c r="N96" t="s">
        <v>1591</v>
      </c>
      <c r="O96" t="s">
        <v>1606</v>
      </c>
      <c r="P96" t="s">
        <v>1592</v>
      </c>
      <c r="Q96" t="s">
        <v>1593</v>
      </c>
      <c r="R96" t="s">
        <v>1592</v>
      </c>
      <c r="S96">
        <v>90</v>
      </c>
    </row>
    <row r="97" spans="1:19">
      <c r="A97" t="s">
        <v>286</v>
      </c>
      <c r="B97" t="s">
        <v>1615</v>
      </c>
      <c r="C97" t="s">
        <v>1615</v>
      </c>
      <c r="D97" t="s">
        <v>1604</v>
      </c>
      <c r="E97"/>
      <c r="F97"/>
      <c r="G97"/>
      <c r="H97" t="s">
        <v>1606</v>
      </c>
      <c r="I97" s="108" t="s">
        <v>288</v>
      </c>
      <c r="J97" t="s">
        <v>1702</v>
      </c>
      <c r="K97">
        <v>22</v>
      </c>
      <c r="L97" t="s">
        <v>286</v>
      </c>
      <c r="M97" t="s">
        <v>1615</v>
      </c>
      <c r="N97" t="s">
        <v>1591</v>
      </c>
      <c r="O97" t="s">
        <v>1606</v>
      </c>
      <c r="P97" t="s">
        <v>1592</v>
      </c>
      <c r="Q97" t="s">
        <v>1593</v>
      </c>
      <c r="R97" t="s">
        <v>1592</v>
      </c>
      <c r="S97">
        <v>91</v>
      </c>
    </row>
    <row r="98" spans="1:19">
      <c r="A98" t="s">
        <v>286</v>
      </c>
      <c r="B98" t="s">
        <v>1616</v>
      </c>
      <c r="C98" t="s">
        <v>1616</v>
      </c>
      <c r="D98"/>
      <c r="E98"/>
      <c r="F98"/>
      <c r="G98"/>
      <c r="H98" t="s">
        <v>286</v>
      </c>
      <c r="I98" s="108" t="s">
        <v>288</v>
      </c>
      <c r="J98" t="s">
        <v>1702</v>
      </c>
      <c r="K98">
        <v>23</v>
      </c>
      <c r="L98" t="s">
        <v>286</v>
      </c>
      <c r="M98" t="s">
        <v>1616</v>
      </c>
      <c r="N98" t="s">
        <v>1591</v>
      </c>
      <c r="O98" t="s">
        <v>286</v>
      </c>
      <c r="P98" t="s">
        <v>1592</v>
      </c>
      <c r="Q98" t="s">
        <v>1593</v>
      </c>
      <c r="R98" t="s">
        <v>1592</v>
      </c>
      <c r="S98">
        <v>92</v>
      </c>
    </row>
    <row r="99" spans="1:19">
      <c r="A99" t="s">
        <v>286</v>
      </c>
      <c r="B99" t="s">
        <v>1617</v>
      </c>
      <c r="C99" t="s">
        <v>1617</v>
      </c>
      <c r="D99" t="s">
        <v>1616</v>
      </c>
      <c r="E99"/>
      <c r="F99"/>
      <c r="G99"/>
      <c r="H99" t="s">
        <v>1618</v>
      </c>
      <c r="I99" s="108" t="s">
        <v>288</v>
      </c>
      <c r="J99" t="s">
        <v>1702</v>
      </c>
      <c r="K99">
        <v>24</v>
      </c>
      <c r="L99" t="s">
        <v>286</v>
      </c>
      <c r="M99" t="s">
        <v>1617</v>
      </c>
      <c r="N99" t="s">
        <v>1591</v>
      </c>
      <c r="O99" t="s">
        <v>1619</v>
      </c>
      <c r="P99" t="s">
        <v>1592</v>
      </c>
      <c r="Q99" t="s">
        <v>1593</v>
      </c>
      <c r="R99" t="s">
        <v>1592</v>
      </c>
      <c r="S99">
        <v>93</v>
      </c>
    </row>
    <row r="100" spans="1:19">
      <c r="A100" t="s">
        <v>286</v>
      </c>
      <c r="B100" t="s">
        <v>1620</v>
      </c>
      <c r="C100" t="s">
        <v>1620</v>
      </c>
      <c r="D100" t="s">
        <v>1617</v>
      </c>
      <c r="E100"/>
      <c r="F100"/>
      <c r="G100"/>
      <c r="H100" t="s">
        <v>1621</v>
      </c>
      <c r="I100" s="108" t="s">
        <v>288</v>
      </c>
      <c r="J100" t="s">
        <v>1702</v>
      </c>
      <c r="K100">
        <v>25</v>
      </c>
      <c r="L100" t="s">
        <v>286</v>
      </c>
      <c r="M100" t="s">
        <v>1620</v>
      </c>
      <c r="N100" t="s">
        <v>1591</v>
      </c>
      <c r="O100" t="s">
        <v>1622</v>
      </c>
      <c r="P100" t="s">
        <v>1592</v>
      </c>
      <c r="Q100" t="s">
        <v>1593</v>
      </c>
      <c r="R100" t="s">
        <v>1592</v>
      </c>
      <c r="S100">
        <v>94</v>
      </c>
    </row>
    <row r="101" spans="1:19">
      <c r="A101" t="s">
        <v>286</v>
      </c>
      <c r="B101" t="s">
        <v>1623</v>
      </c>
      <c r="C101" t="s">
        <v>1623</v>
      </c>
      <c r="D101" t="s">
        <v>1620</v>
      </c>
      <c r="E101"/>
      <c r="F101"/>
      <c r="G101"/>
      <c r="H101" t="s">
        <v>1624</v>
      </c>
      <c r="I101" s="108" t="s">
        <v>288</v>
      </c>
      <c r="J101" t="s">
        <v>1702</v>
      </c>
      <c r="K101">
        <v>26</v>
      </c>
      <c r="L101" t="s">
        <v>286</v>
      </c>
      <c r="M101" t="s">
        <v>1623</v>
      </c>
      <c r="N101" t="s">
        <v>1591</v>
      </c>
      <c r="O101" t="s">
        <v>1625</v>
      </c>
      <c r="P101" t="s">
        <v>1592</v>
      </c>
      <c r="Q101" t="s">
        <v>1593</v>
      </c>
      <c r="R101" t="s">
        <v>1592</v>
      </c>
      <c r="S101">
        <v>95</v>
      </c>
    </row>
    <row r="102" spans="1:19">
      <c r="A102" t="s">
        <v>286</v>
      </c>
      <c r="B102" t="s">
        <v>1626</v>
      </c>
      <c r="C102" t="s">
        <v>1626</v>
      </c>
      <c r="D102" t="s">
        <v>1623</v>
      </c>
      <c r="E102"/>
      <c r="F102"/>
      <c r="G102"/>
      <c r="H102" t="s">
        <v>1627</v>
      </c>
      <c r="I102" s="108" t="s">
        <v>288</v>
      </c>
      <c r="J102" t="s">
        <v>1702</v>
      </c>
      <c r="K102">
        <v>27</v>
      </c>
      <c r="L102" t="s">
        <v>286</v>
      </c>
      <c r="M102" t="s">
        <v>1626</v>
      </c>
      <c r="N102" t="s">
        <v>1591</v>
      </c>
      <c r="O102" t="s">
        <v>1628</v>
      </c>
      <c r="P102" t="s">
        <v>1592</v>
      </c>
      <c r="Q102" t="s">
        <v>1593</v>
      </c>
      <c r="R102" t="s">
        <v>1592</v>
      </c>
      <c r="S102">
        <v>96</v>
      </c>
    </row>
    <row r="103" spans="1:19">
      <c r="A103" t="s">
        <v>286</v>
      </c>
      <c r="B103" t="s">
        <v>1629</v>
      </c>
      <c r="C103" t="s">
        <v>1629</v>
      </c>
      <c r="D103" t="s">
        <v>1623</v>
      </c>
      <c r="E103"/>
      <c r="F103"/>
      <c r="G103"/>
      <c r="H103" t="s">
        <v>1627</v>
      </c>
      <c r="I103" s="108" t="s">
        <v>288</v>
      </c>
      <c r="J103" t="s">
        <v>1702</v>
      </c>
      <c r="K103">
        <v>28</v>
      </c>
      <c r="L103" t="s">
        <v>286</v>
      </c>
      <c r="M103" t="s">
        <v>1629</v>
      </c>
      <c r="N103" t="s">
        <v>1591</v>
      </c>
      <c r="O103" t="s">
        <v>1628</v>
      </c>
      <c r="P103" t="s">
        <v>1592</v>
      </c>
      <c r="Q103" t="s">
        <v>1593</v>
      </c>
      <c r="R103" t="s">
        <v>1592</v>
      </c>
      <c r="S103">
        <v>97</v>
      </c>
    </row>
    <row r="104" spans="1:19">
      <c r="A104" t="s">
        <v>286</v>
      </c>
      <c r="B104" t="s">
        <v>1630</v>
      </c>
      <c r="C104" t="s">
        <v>1630</v>
      </c>
      <c r="D104" t="s">
        <v>1620</v>
      </c>
      <c r="E104"/>
      <c r="F104"/>
      <c r="G104"/>
      <c r="H104" t="s">
        <v>1624</v>
      </c>
      <c r="I104" s="108" t="s">
        <v>288</v>
      </c>
      <c r="J104" t="s">
        <v>1702</v>
      </c>
      <c r="K104">
        <v>29</v>
      </c>
      <c r="L104" t="s">
        <v>286</v>
      </c>
      <c r="M104" t="s">
        <v>1630</v>
      </c>
      <c r="N104" t="s">
        <v>1591</v>
      </c>
      <c r="O104" t="s">
        <v>1625</v>
      </c>
      <c r="P104" t="s">
        <v>1592</v>
      </c>
      <c r="Q104" t="s">
        <v>1593</v>
      </c>
      <c r="R104" t="s">
        <v>1592</v>
      </c>
      <c r="S104">
        <v>98</v>
      </c>
    </row>
    <row r="105" spans="1:19">
      <c r="A105" t="s">
        <v>286</v>
      </c>
      <c r="B105" t="s">
        <v>1631</v>
      </c>
      <c r="C105" t="s">
        <v>1631</v>
      </c>
      <c r="D105" t="s">
        <v>1630</v>
      </c>
      <c r="E105"/>
      <c r="F105"/>
      <c r="G105"/>
      <c r="H105" t="s">
        <v>1632</v>
      </c>
      <c r="I105" s="108" t="s">
        <v>288</v>
      </c>
      <c r="J105" t="s">
        <v>1702</v>
      </c>
      <c r="K105">
        <v>30</v>
      </c>
      <c r="L105" t="s">
        <v>286</v>
      </c>
      <c r="M105" t="s">
        <v>1631</v>
      </c>
      <c r="N105" t="s">
        <v>1591</v>
      </c>
      <c r="O105" t="s">
        <v>1633</v>
      </c>
      <c r="P105" t="s">
        <v>1592</v>
      </c>
      <c r="Q105" t="s">
        <v>1593</v>
      </c>
      <c r="R105" t="s">
        <v>1592</v>
      </c>
      <c r="S105">
        <v>99</v>
      </c>
    </row>
    <row r="106" spans="1:19">
      <c r="A106" t="s">
        <v>286</v>
      </c>
      <c r="B106" t="s">
        <v>1634</v>
      </c>
      <c r="C106" t="s">
        <v>1634</v>
      </c>
      <c r="D106" t="s">
        <v>1630</v>
      </c>
      <c r="E106"/>
      <c r="F106"/>
      <c r="G106"/>
      <c r="H106" t="s">
        <v>1632</v>
      </c>
      <c r="I106" s="108" t="s">
        <v>288</v>
      </c>
      <c r="J106" t="s">
        <v>1702</v>
      </c>
      <c r="K106">
        <v>31</v>
      </c>
      <c r="L106" t="s">
        <v>286</v>
      </c>
      <c r="M106" t="s">
        <v>1635</v>
      </c>
      <c r="N106" t="s">
        <v>1591</v>
      </c>
      <c r="O106" t="s">
        <v>1633</v>
      </c>
      <c r="P106" t="s">
        <v>1592</v>
      </c>
      <c r="Q106" t="s">
        <v>1593</v>
      </c>
      <c r="R106" t="s">
        <v>1592</v>
      </c>
      <c r="S106">
        <v>100</v>
      </c>
    </row>
    <row r="107" spans="1:19">
      <c r="A107" t="s">
        <v>286</v>
      </c>
      <c r="B107" t="s">
        <v>1636</v>
      </c>
      <c r="C107" t="s">
        <v>1636</v>
      </c>
      <c r="D107" t="s">
        <v>1617</v>
      </c>
      <c r="E107"/>
      <c r="F107"/>
      <c r="G107"/>
      <c r="H107" t="s">
        <v>1621</v>
      </c>
      <c r="I107" s="108" t="s">
        <v>288</v>
      </c>
      <c r="J107" t="s">
        <v>1702</v>
      </c>
      <c r="K107">
        <v>32</v>
      </c>
      <c r="L107" t="s">
        <v>286</v>
      </c>
      <c r="M107" t="s">
        <v>1636</v>
      </c>
      <c r="N107" t="s">
        <v>1591</v>
      </c>
      <c r="O107" t="s">
        <v>1622</v>
      </c>
      <c r="P107" t="s">
        <v>1592</v>
      </c>
      <c r="Q107" t="s">
        <v>1593</v>
      </c>
      <c r="R107" t="s">
        <v>1592</v>
      </c>
      <c r="S107">
        <v>101</v>
      </c>
    </row>
    <row r="108" spans="1:19">
      <c r="A108" t="s">
        <v>286</v>
      </c>
      <c r="B108" t="s">
        <v>1637</v>
      </c>
      <c r="C108" t="s">
        <v>1637</v>
      </c>
      <c r="D108" t="s">
        <v>1636</v>
      </c>
      <c r="E108"/>
      <c r="F108"/>
      <c r="G108"/>
      <c r="H108" t="s">
        <v>1638</v>
      </c>
      <c r="I108" s="108" t="s">
        <v>288</v>
      </c>
      <c r="J108" t="s">
        <v>1702</v>
      </c>
      <c r="K108">
        <v>33</v>
      </c>
      <c r="L108" t="s">
        <v>286</v>
      </c>
      <c r="M108" t="s">
        <v>1637</v>
      </c>
      <c r="N108" t="s">
        <v>1591</v>
      </c>
      <c r="O108" t="s">
        <v>1639</v>
      </c>
      <c r="P108" t="s">
        <v>1592</v>
      </c>
      <c r="Q108" t="s">
        <v>1593</v>
      </c>
      <c r="R108" t="s">
        <v>1592</v>
      </c>
      <c r="S108">
        <v>102</v>
      </c>
    </row>
    <row r="109" spans="1:19">
      <c r="A109" t="s">
        <v>286</v>
      </c>
      <c r="B109" t="s">
        <v>1640</v>
      </c>
      <c r="C109" t="s">
        <v>1640</v>
      </c>
      <c r="D109" t="s">
        <v>1637</v>
      </c>
      <c r="E109"/>
      <c r="F109"/>
      <c r="G109"/>
      <c r="H109" t="s">
        <v>1641</v>
      </c>
      <c r="I109" s="108" t="s">
        <v>288</v>
      </c>
      <c r="J109" t="s">
        <v>1702</v>
      </c>
      <c r="K109">
        <v>34</v>
      </c>
      <c r="L109" t="s">
        <v>286</v>
      </c>
      <c r="M109" t="s">
        <v>1640</v>
      </c>
      <c r="N109" t="s">
        <v>1591</v>
      </c>
      <c r="O109" t="s">
        <v>1642</v>
      </c>
      <c r="P109" t="s">
        <v>1592</v>
      </c>
      <c r="Q109" t="s">
        <v>1593</v>
      </c>
      <c r="R109" t="s">
        <v>1592</v>
      </c>
      <c r="S109">
        <v>103</v>
      </c>
    </row>
    <row r="110" spans="1:19">
      <c r="A110" t="s">
        <v>286</v>
      </c>
      <c r="B110" t="s">
        <v>1643</v>
      </c>
      <c r="C110" t="s">
        <v>1643</v>
      </c>
      <c r="D110" t="s">
        <v>1637</v>
      </c>
      <c r="E110"/>
      <c r="F110"/>
      <c r="G110"/>
      <c r="H110" t="s">
        <v>1641</v>
      </c>
      <c r="I110" s="108" t="s">
        <v>288</v>
      </c>
      <c r="J110" t="s">
        <v>1702</v>
      </c>
      <c r="K110">
        <v>35</v>
      </c>
      <c r="L110" t="s">
        <v>286</v>
      </c>
      <c r="M110" t="s">
        <v>1643</v>
      </c>
      <c r="N110" t="s">
        <v>1591</v>
      </c>
      <c r="O110" t="s">
        <v>1642</v>
      </c>
      <c r="P110" t="s">
        <v>1592</v>
      </c>
      <c r="Q110" t="s">
        <v>1593</v>
      </c>
      <c r="R110" t="s">
        <v>1592</v>
      </c>
      <c r="S110">
        <v>104</v>
      </c>
    </row>
    <row r="111" spans="1:19">
      <c r="A111" t="s">
        <v>286</v>
      </c>
      <c r="B111" t="s">
        <v>1644</v>
      </c>
      <c r="C111" t="s">
        <v>1644</v>
      </c>
      <c r="D111" t="s">
        <v>1636</v>
      </c>
      <c r="E111"/>
      <c r="F111"/>
      <c r="G111"/>
      <c r="H111" t="s">
        <v>1638</v>
      </c>
      <c r="I111" s="108" t="s">
        <v>288</v>
      </c>
      <c r="J111" t="s">
        <v>1702</v>
      </c>
      <c r="K111">
        <v>36</v>
      </c>
      <c r="L111" t="s">
        <v>286</v>
      </c>
      <c r="M111" t="s">
        <v>1644</v>
      </c>
      <c r="N111" t="s">
        <v>1591</v>
      </c>
      <c r="O111" t="s">
        <v>1639</v>
      </c>
      <c r="P111" t="s">
        <v>1592</v>
      </c>
      <c r="Q111" t="s">
        <v>1593</v>
      </c>
      <c r="R111" t="s">
        <v>1592</v>
      </c>
      <c r="S111">
        <v>105</v>
      </c>
    </row>
    <row r="112" spans="1:19">
      <c r="A112" t="s">
        <v>286</v>
      </c>
      <c r="B112" t="s">
        <v>1645</v>
      </c>
      <c r="C112" t="s">
        <v>1645</v>
      </c>
      <c r="D112" t="s">
        <v>1636</v>
      </c>
      <c r="E112"/>
      <c r="F112"/>
      <c r="G112"/>
      <c r="H112" t="s">
        <v>1638</v>
      </c>
      <c r="I112" s="108" t="s">
        <v>288</v>
      </c>
      <c r="J112" t="s">
        <v>1702</v>
      </c>
      <c r="K112">
        <v>37</v>
      </c>
      <c r="L112" t="s">
        <v>286</v>
      </c>
      <c r="M112" t="s">
        <v>1645</v>
      </c>
      <c r="N112" t="s">
        <v>1591</v>
      </c>
      <c r="O112" t="s">
        <v>1639</v>
      </c>
      <c r="P112" t="s">
        <v>1592</v>
      </c>
      <c r="Q112" t="s">
        <v>1593</v>
      </c>
      <c r="R112" t="s">
        <v>1592</v>
      </c>
      <c r="S112">
        <v>106</v>
      </c>
    </row>
    <row r="113" spans="1:19">
      <c r="A113" t="s">
        <v>286</v>
      </c>
      <c r="B113" t="s">
        <v>1646</v>
      </c>
      <c r="C113" t="s">
        <v>1646</v>
      </c>
      <c r="D113" t="s">
        <v>1645</v>
      </c>
      <c r="E113"/>
      <c r="F113"/>
      <c r="G113"/>
      <c r="H113" t="s">
        <v>1647</v>
      </c>
      <c r="I113" s="108" t="s">
        <v>288</v>
      </c>
      <c r="J113" t="s">
        <v>1702</v>
      </c>
      <c r="K113">
        <v>38</v>
      </c>
      <c r="L113" t="s">
        <v>286</v>
      </c>
      <c r="M113" t="s">
        <v>1646</v>
      </c>
      <c r="N113" t="s">
        <v>1591</v>
      </c>
      <c r="O113" t="s">
        <v>1648</v>
      </c>
      <c r="P113" t="s">
        <v>1592</v>
      </c>
      <c r="Q113" t="s">
        <v>1593</v>
      </c>
      <c r="R113" t="s">
        <v>1592</v>
      </c>
      <c r="S113">
        <v>107</v>
      </c>
    </row>
    <row r="114" spans="1:19">
      <c r="A114" t="s">
        <v>286</v>
      </c>
      <c r="B114" t="s">
        <v>1649</v>
      </c>
      <c r="C114" t="s">
        <v>1649</v>
      </c>
      <c r="D114" t="s">
        <v>1645</v>
      </c>
      <c r="E114"/>
      <c r="F114"/>
      <c r="G114"/>
      <c r="H114" t="s">
        <v>1647</v>
      </c>
      <c r="I114" s="108" t="s">
        <v>288</v>
      </c>
      <c r="J114" t="s">
        <v>1702</v>
      </c>
      <c r="K114">
        <v>39</v>
      </c>
      <c r="L114" t="s">
        <v>286</v>
      </c>
      <c r="M114" t="s">
        <v>1649</v>
      </c>
      <c r="N114" t="s">
        <v>1591</v>
      </c>
      <c r="O114" t="s">
        <v>1648</v>
      </c>
      <c r="P114" t="s">
        <v>1592</v>
      </c>
      <c r="Q114" t="s">
        <v>1593</v>
      </c>
      <c r="R114" t="s">
        <v>1592</v>
      </c>
      <c r="S114">
        <v>108</v>
      </c>
    </row>
    <row r="115" spans="1:19">
      <c r="A115" t="s">
        <v>286</v>
      </c>
      <c r="B115" t="s">
        <v>1650</v>
      </c>
      <c r="C115" t="s">
        <v>1650</v>
      </c>
      <c r="D115" t="s">
        <v>1636</v>
      </c>
      <c r="E115"/>
      <c r="F115"/>
      <c r="G115"/>
      <c r="H115" t="s">
        <v>1638</v>
      </c>
      <c r="I115" s="108" t="s">
        <v>288</v>
      </c>
      <c r="J115" t="s">
        <v>1702</v>
      </c>
      <c r="K115">
        <v>40</v>
      </c>
      <c r="L115" t="s">
        <v>286</v>
      </c>
      <c r="M115" t="s">
        <v>1650</v>
      </c>
      <c r="N115" t="s">
        <v>1591</v>
      </c>
      <c r="O115" t="s">
        <v>1639</v>
      </c>
      <c r="P115" t="s">
        <v>1592</v>
      </c>
      <c r="Q115" t="s">
        <v>1593</v>
      </c>
      <c r="R115" t="s">
        <v>1592</v>
      </c>
      <c r="S115">
        <v>109</v>
      </c>
    </row>
    <row r="116" spans="1:19">
      <c r="A116" t="s">
        <v>286</v>
      </c>
      <c r="B116" t="s">
        <v>1651</v>
      </c>
      <c r="C116" t="s">
        <v>1651</v>
      </c>
      <c r="D116" t="s">
        <v>1617</v>
      </c>
      <c r="E116"/>
      <c r="F116"/>
      <c r="G116"/>
      <c r="H116" t="s">
        <v>1621</v>
      </c>
      <c r="I116" s="108" t="s">
        <v>288</v>
      </c>
      <c r="J116" t="s">
        <v>1702</v>
      </c>
      <c r="K116">
        <v>41</v>
      </c>
      <c r="L116" t="s">
        <v>286</v>
      </c>
      <c r="M116" t="s">
        <v>1651</v>
      </c>
      <c r="N116" t="s">
        <v>1591</v>
      </c>
      <c r="O116" t="s">
        <v>1622</v>
      </c>
      <c r="P116" t="s">
        <v>1592</v>
      </c>
      <c r="Q116" t="s">
        <v>1593</v>
      </c>
      <c r="R116" t="s">
        <v>1592</v>
      </c>
      <c r="S116">
        <v>110</v>
      </c>
    </row>
    <row r="117" spans="1:19">
      <c r="A117" t="s">
        <v>286</v>
      </c>
      <c r="B117" t="s">
        <v>1652</v>
      </c>
      <c r="C117" t="s">
        <v>1652</v>
      </c>
      <c r="D117" t="s">
        <v>1651</v>
      </c>
      <c r="E117"/>
      <c r="F117"/>
      <c r="G117"/>
      <c r="H117" t="s">
        <v>1653</v>
      </c>
      <c r="I117" s="108" t="s">
        <v>288</v>
      </c>
      <c r="J117" t="s">
        <v>1702</v>
      </c>
      <c r="K117">
        <v>42</v>
      </c>
      <c r="L117" t="s">
        <v>286</v>
      </c>
      <c r="M117" t="s">
        <v>1652</v>
      </c>
      <c r="N117" t="s">
        <v>1591</v>
      </c>
      <c r="O117" t="s">
        <v>1654</v>
      </c>
      <c r="P117" t="s">
        <v>1592</v>
      </c>
      <c r="Q117" t="s">
        <v>1593</v>
      </c>
      <c r="R117" t="s">
        <v>1592</v>
      </c>
      <c r="S117">
        <v>111</v>
      </c>
    </row>
    <row r="118" spans="1:19">
      <c r="A118" t="s">
        <v>286</v>
      </c>
      <c r="B118" t="s">
        <v>1655</v>
      </c>
      <c r="C118" t="s">
        <v>1655</v>
      </c>
      <c r="D118" t="s">
        <v>1652</v>
      </c>
      <c r="E118"/>
      <c r="F118"/>
      <c r="G118"/>
      <c r="H118" t="s">
        <v>1656</v>
      </c>
      <c r="I118" s="108" t="s">
        <v>288</v>
      </c>
      <c r="J118" t="s">
        <v>1702</v>
      </c>
      <c r="K118">
        <v>43</v>
      </c>
      <c r="L118" t="s">
        <v>286</v>
      </c>
      <c r="M118" t="s">
        <v>1655</v>
      </c>
      <c r="N118" t="s">
        <v>1591</v>
      </c>
      <c r="O118" t="s">
        <v>1657</v>
      </c>
      <c r="P118" t="s">
        <v>1592</v>
      </c>
      <c r="Q118" t="s">
        <v>1593</v>
      </c>
      <c r="R118" t="s">
        <v>1592</v>
      </c>
      <c r="S118">
        <v>112</v>
      </c>
    </row>
    <row r="119" spans="1:19">
      <c r="A119" t="s">
        <v>286</v>
      </c>
      <c r="B119" t="s">
        <v>1658</v>
      </c>
      <c r="C119" t="s">
        <v>1658</v>
      </c>
      <c r="D119" t="s">
        <v>1652</v>
      </c>
      <c r="E119"/>
      <c r="F119"/>
      <c r="G119"/>
      <c r="H119" t="s">
        <v>1656</v>
      </c>
      <c r="I119" s="108" t="s">
        <v>288</v>
      </c>
      <c r="J119" t="s">
        <v>1702</v>
      </c>
      <c r="K119">
        <v>44</v>
      </c>
      <c r="L119" t="s">
        <v>286</v>
      </c>
      <c r="M119" t="s">
        <v>1658</v>
      </c>
      <c r="N119" t="s">
        <v>1591</v>
      </c>
      <c r="O119" t="s">
        <v>1657</v>
      </c>
      <c r="P119" t="s">
        <v>1592</v>
      </c>
      <c r="Q119" t="s">
        <v>1593</v>
      </c>
      <c r="R119" t="s">
        <v>1592</v>
      </c>
      <c r="S119">
        <v>113</v>
      </c>
    </row>
    <row r="120" spans="1:19">
      <c r="A120" t="s">
        <v>286</v>
      </c>
      <c r="B120" t="s">
        <v>1659</v>
      </c>
      <c r="C120" t="s">
        <v>1659</v>
      </c>
      <c r="D120" t="s">
        <v>1652</v>
      </c>
      <c r="E120"/>
      <c r="F120"/>
      <c r="G120"/>
      <c r="H120" t="s">
        <v>1656</v>
      </c>
      <c r="I120" s="108" t="s">
        <v>288</v>
      </c>
      <c r="J120" t="s">
        <v>1702</v>
      </c>
      <c r="K120">
        <v>45</v>
      </c>
      <c r="L120" t="s">
        <v>286</v>
      </c>
      <c r="M120" t="s">
        <v>1659</v>
      </c>
      <c r="N120" t="s">
        <v>1591</v>
      </c>
      <c r="O120" t="s">
        <v>1657</v>
      </c>
      <c r="P120" t="s">
        <v>1592</v>
      </c>
      <c r="Q120" t="s">
        <v>1593</v>
      </c>
      <c r="R120" t="s">
        <v>1592</v>
      </c>
      <c r="S120">
        <v>114</v>
      </c>
    </row>
    <row r="121" spans="1:19">
      <c r="A121" t="s">
        <v>286</v>
      </c>
      <c r="B121" t="s">
        <v>1660</v>
      </c>
      <c r="C121" t="s">
        <v>1660</v>
      </c>
      <c r="D121" t="s">
        <v>1652</v>
      </c>
      <c r="E121"/>
      <c r="F121"/>
      <c r="G121"/>
      <c r="H121" t="s">
        <v>1656</v>
      </c>
      <c r="I121" s="108" t="s">
        <v>288</v>
      </c>
      <c r="J121" t="s">
        <v>1702</v>
      </c>
      <c r="K121">
        <v>46</v>
      </c>
      <c r="L121" t="s">
        <v>286</v>
      </c>
      <c r="M121" t="s">
        <v>1660</v>
      </c>
      <c r="N121" t="s">
        <v>1591</v>
      </c>
      <c r="O121" t="s">
        <v>1657</v>
      </c>
      <c r="P121" t="s">
        <v>1592</v>
      </c>
      <c r="Q121" t="s">
        <v>1593</v>
      </c>
      <c r="R121" t="s">
        <v>1592</v>
      </c>
      <c r="S121">
        <v>115</v>
      </c>
    </row>
    <row r="122" spans="1:19">
      <c r="A122" t="s">
        <v>286</v>
      </c>
      <c r="B122" t="s">
        <v>1661</v>
      </c>
      <c r="C122" t="s">
        <v>1661</v>
      </c>
      <c r="D122" t="s">
        <v>1651</v>
      </c>
      <c r="E122"/>
      <c r="F122"/>
      <c r="G122"/>
      <c r="H122" t="s">
        <v>1653</v>
      </c>
      <c r="I122" s="108" t="s">
        <v>288</v>
      </c>
      <c r="J122" t="s">
        <v>1702</v>
      </c>
      <c r="K122">
        <v>47</v>
      </c>
      <c r="L122" t="s">
        <v>286</v>
      </c>
      <c r="M122" t="s">
        <v>1661</v>
      </c>
      <c r="N122" t="s">
        <v>1591</v>
      </c>
      <c r="O122" t="s">
        <v>1654</v>
      </c>
      <c r="P122" t="s">
        <v>1592</v>
      </c>
      <c r="Q122" t="s">
        <v>1593</v>
      </c>
      <c r="R122" t="s">
        <v>1592</v>
      </c>
      <c r="S122">
        <v>116</v>
      </c>
    </row>
    <row r="123" spans="1:19">
      <c r="A123" t="s">
        <v>286</v>
      </c>
      <c r="B123" t="s">
        <v>1662</v>
      </c>
      <c r="C123" t="s">
        <v>1662</v>
      </c>
      <c r="D123" t="s">
        <v>1661</v>
      </c>
      <c r="E123"/>
      <c r="F123"/>
      <c r="G123"/>
      <c r="H123" t="s">
        <v>1663</v>
      </c>
      <c r="I123" s="108" t="s">
        <v>288</v>
      </c>
      <c r="J123" t="s">
        <v>1702</v>
      </c>
      <c r="K123">
        <v>48</v>
      </c>
      <c r="L123" t="s">
        <v>286</v>
      </c>
      <c r="M123" t="s">
        <v>1662</v>
      </c>
      <c r="N123" t="s">
        <v>1591</v>
      </c>
      <c r="O123" t="s">
        <v>1664</v>
      </c>
      <c r="P123" t="s">
        <v>1592</v>
      </c>
      <c r="Q123" t="s">
        <v>1593</v>
      </c>
      <c r="R123" t="s">
        <v>1592</v>
      </c>
      <c r="S123">
        <v>117</v>
      </c>
    </row>
    <row r="124" spans="1:19">
      <c r="A124" t="s">
        <v>286</v>
      </c>
      <c r="B124" t="s">
        <v>1665</v>
      </c>
      <c r="C124" t="s">
        <v>1665</v>
      </c>
      <c r="D124" t="s">
        <v>1661</v>
      </c>
      <c r="E124"/>
      <c r="F124"/>
      <c r="G124"/>
      <c r="H124" t="s">
        <v>1663</v>
      </c>
      <c r="I124" s="108" t="s">
        <v>288</v>
      </c>
      <c r="J124" t="s">
        <v>1702</v>
      </c>
      <c r="K124">
        <v>49</v>
      </c>
      <c r="L124" t="s">
        <v>286</v>
      </c>
      <c r="M124" t="s">
        <v>1666</v>
      </c>
      <c r="N124" t="s">
        <v>1591</v>
      </c>
      <c r="O124" t="s">
        <v>1664</v>
      </c>
      <c r="P124" t="s">
        <v>1592</v>
      </c>
      <c r="Q124" t="s">
        <v>1593</v>
      </c>
      <c r="R124" t="s">
        <v>1592</v>
      </c>
      <c r="S124">
        <v>118</v>
      </c>
    </row>
    <row r="125" spans="1:19">
      <c r="A125" t="s">
        <v>286</v>
      </c>
      <c r="B125" t="s">
        <v>1667</v>
      </c>
      <c r="C125" t="s">
        <v>1667</v>
      </c>
      <c r="D125" t="s">
        <v>1651</v>
      </c>
      <c r="E125"/>
      <c r="F125"/>
      <c r="G125"/>
      <c r="H125" t="s">
        <v>1653</v>
      </c>
      <c r="I125" s="108" t="s">
        <v>288</v>
      </c>
      <c r="J125" t="s">
        <v>1702</v>
      </c>
      <c r="K125">
        <v>50</v>
      </c>
      <c r="L125" t="s">
        <v>286</v>
      </c>
      <c r="M125" t="s">
        <v>1667</v>
      </c>
      <c r="N125" t="s">
        <v>1591</v>
      </c>
      <c r="O125" t="s">
        <v>1654</v>
      </c>
      <c r="P125" t="s">
        <v>1592</v>
      </c>
      <c r="Q125" t="s">
        <v>1593</v>
      </c>
      <c r="R125" t="s">
        <v>1592</v>
      </c>
      <c r="S125">
        <v>119</v>
      </c>
    </row>
    <row r="126" spans="1:19">
      <c r="A126" t="s">
        <v>286</v>
      </c>
      <c r="B126" t="s">
        <v>1668</v>
      </c>
      <c r="C126" t="s">
        <v>1668</v>
      </c>
      <c r="D126" t="s">
        <v>1667</v>
      </c>
      <c r="E126"/>
      <c r="F126"/>
      <c r="G126"/>
      <c r="H126" t="s">
        <v>1669</v>
      </c>
      <c r="I126" s="108" t="s">
        <v>288</v>
      </c>
      <c r="J126" t="s">
        <v>1702</v>
      </c>
      <c r="K126">
        <v>51</v>
      </c>
      <c r="L126" t="s">
        <v>286</v>
      </c>
      <c r="M126" t="s">
        <v>1668</v>
      </c>
      <c r="N126" t="s">
        <v>1591</v>
      </c>
      <c r="O126" t="s">
        <v>1670</v>
      </c>
      <c r="P126" t="s">
        <v>1592</v>
      </c>
      <c r="Q126" t="s">
        <v>1593</v>
      </c>
      <c r="R126" t="s">
        <v>1592</v>
      </c>
      <c r="S126">
        <v>120</v>
      </c>
    </row>
    <row r="127" spans="1:19">
      <c r="A127" t="s">
        <v>286</v>
      </c>
      <c r="B127" t="s">
        <v>1672</v>
      </c>
      <c r="C127" t="s">
        <v>1672</v>
      </c>
      <c r="D127" t="s">
        <v>1667</v>
      </c>
      <c r="E127"/>
      <c r="F127"/>
      <c r="G127"/>
      <c r="H127" t="s">
        <v>1669</v>
      </c>
      <c r="I127" s="108" t="s">
        <v>288</v>
      </c>
      <c r="J127" t="s">
        <v>1702</v>
      </c>
      <c r="K127">
        <v>52</v>
      </c>
      <c r="L127" t="s">
        <v>286</v>
      </c>
      <c r="M127" t="s">
        <v>1673</v>
      </c>
      <c r="N127" t="s">
        <v>1591</v>
      </c>
      <c r="O127" t="s">
        <v>1670</v>
      </c>
      <c r="P127" t="s">
        <v>1592</v>
      </c>
      <c r="Q127" t="s">
        <v>1593</v>
      </c>
      <c r="R127" t="s">
        <v>1592</v>
      </c>
      <c r="S127">
        <v>121</v>
      </c>
    </row>
    <row r="128" spans="1:19">
      <c r="A128" t="s">
        <v>286</v>
      </c>
      <c r="B128" t="s">
        <v>1676</v>
      </c>
      <c r="C128" t="s">
        <v>1676</v>
      </c>
      <c r="D128" t="s">
        <v>1651</v>
      </c>
      <c r="E128"/>
      <c r="F128"/>
      <c r="G128"/>
      <c r="H128" t="s">
        <v>1653</v>
      </c>
      <c r="I128" s="108" t="s">
        <v>288</v>
      </c>
      <c r="J128" t="s">
        <v>1702</v>
      </c>
      <c r="K128">
        <v>53</v>
      </c>
      <c r="L128" t="s">
        <v>286</v>
      </c>
      <c r="M128" t="s">
        <v>1676</v>
      </c>
      <c r="N128" t="s">
        <v>1591</v>
      </c>
      <c r="O128" t="s">
        <v>1654</v>
      </c>
      <c r="P128" t="s">
        <v>1592</v>
      </c>
      <c r="Q128" t="s">
        <v>1593</v>
      </c>
      <c r="R128" t="s">
        <v>1592</v>
      </c>
      <c r="S128">
        <v>122</v>
      </c>
    </row>
    <row r="129" spans="1:19">
      <c r="A129" t="s">
        <v>286</v>
      </c>
      <c r="B129" t="s">
        <v>1675</v>
      </c>
      <c r="C129" t="s">
        <v>1675</v>
      </c>
      <c r="D129" t="s">
        <v>1676</v>
      </c>
      <c r="E129"/>
      <c r="F129"/>
      <c r="G129"/>
      <c r="H129" t="s">
        <v>1677</v>
      </c>
      <c r="I129" s="108" t="s">
        <v>288</v>
      </c>
      <c r="J129" t="s">
        <v>1702</v>
      </c>
      <c r="K129">
        <v>54</v>
      </c>
      <c r="L129" t="s">
        <v>286</v>
      </c>
      <c r="M129" t="s">
        <v>1675</v>
      </c>
      <c r="N129" t="s">
        <v>1591</v>
      </c>
      <c r="O129" t="s">
        <v>1678</v>
      </c>
      <c r="P129" t="s">
        <v>1592</v>
      </c>
      <c r="Q129" t="s">
        <v>1593</v>
      </c>
      <c r="R129" t="s">
        <v>1592</v>
      </c>
      <c r="S129">
        <v>123</v>
      </c>
    </row>
    <row r="130" spans="1:19">
      <c r="A130" t="s">
        <v>286</v>
      </c>
      <c r="B130" t="s">
        <v>1679</v>
      </c>
      <c r="C130" t="s">
        <v>1679</v>
      </c>
      <c r="D130" t="s">
        <v>1676</v>
      </c>
      <c r="E130"/>
      <c r="F130"/>
      <c r="G130"/>
      <c r="H130" t="s">
        <v>1677</v>
      </c>
      <c r="I130" s="108" t="s">
        <v>288</v>
      </c>
      <c r="J130" t="s">
        <v>1702</v>
      </c>
      <c r="K130">
        <v>55</v>
      </c>
      <c r="L130" t="s">
        <v>286</v>
      </c>
      <c r="M130" t="s">
        <v>1679</v>
      </c>
      <c r="N130" t="s">
        <v>1591</v>
      </c>
      <c r="O130" t="s">
        <v>1678</v>
      </c>
      <c r="P130" t="s">
        <v>1592</v>
      </c>
      <c r="Q130" t="s">
        <v>1593</v>
      </c>
      <c r="R130" t="s">
        <v>1592</v>
      </c>
      <c r="S130">
        <v>124</v>
      </c>
    </row>
    <row r="131" spans="1:19">
      <c r="A131" t="s">
        <v>286</v>
      </c>
      <c r="B131" t="s">
        <v>1680</v>
      </c>
      <c r="C131" t="s">
        <v>1680</v>
      </c>
      <c r="D131" t="s">
        <v>1676</v>
      </c>
      <c r="E131"/>
      <c r="F131"/>
      <c r="G131"/>
      <c r="H131" t="s">
        <v>1677</v>
      </c>
      <c r="I131" s="108" t="s">
        <v>288</v>
      </c>
      <c r="J131" t="s">
        <v>1702</v>
      </c>
      <c r="K131">
        <v>56</v>
      </c>
      <c r="L131" t="s">
        <v>286</v>
      </c>
      <c r="M131" t="s">
        <v>1680</v>
      </c>
      <c r="N131" t="s">
        <v>1591</v>
      </c>
      <c r="O131" t="s">
        <v>1678</v>
      </c>
      <c r="P131" t="s">
        <v>1592</v>
      </c>
      <c r="Q131" t="s">
        <v>1593</v>
      </c>
      <c r="R131" t="s">
        <v>1592</v>
      </c>
      <c r="S131">
        <v>125</v>
      </c>
    </row>
    <row r="132" spans="1:19">
      <c r="A132" t="s">
        <v>286</v>
      </c>
      <c r="B132" t="s">
        <v>1681</v>
      </c>
      <c r="C132" t="s">
        <v>1681</v>
      </c>
      <c r="D132" t="s">
        <v>1651</v>
      </c>
      <c r="E132"/>
      <c r="F132"/>
      <c r="G132"/>
      <c r="H132" t="s">
        <v>1653</v>
      </c>
      <c r="I132" s="108" t="s">
        <v>288</v>
      </c>
      <c r="J132" t="s">
        <v>1702</v>
      </c>
      <c r="K132">
        <v>57</v>
      </c>
      <c r="L132" t="s">
        <v>286</v>
      </c>
      <c r="M132" t="s">
        <v>1681</v>
      </c>
      <c r="N132" t="s">
        <v>1591</v>
      </c>
      <c r="O132" t="s">
        <v>1654</v>
      </c>
      <c r="P132" t="s">
        <v>1592</v>
      </c>
      <c r="Q132" t="s">
        <v>1593</v>
      </c>
      <c r="R132" t="s">
        <v>1592</v>
      </c>
      <c r="S132">
        <v>126</v>
      </c>
    </row>
    <row r="133" spans="1:19">
      <c r="A133" t="s">
        <v>286</v>
      </c>
      <c r="B133" t="s">
        <v>1682</v>
      </c>
      <c r="C133" t="s">
        <v>1682</v>
      </c>
      <c r="D133" t="s">
        <v>1681</v>
      </c>
      <c r="E133"/>
      <c r="F133"/>
      <c r="G133"/>
      <c r="H133" t="s">
        <v>1683</v>
      </c>
      <c r="I133" s="108" t="s">
        <v>288</v>
      </c>
      <c r="J133" t="s">
        <v>1702</v>
      </c>
      <c r="K133">
        <v>58</v>
      </c>
      <c r="L133" t="s">
        <v>286</v>
      </c>
      <c r="M133" t="s">
        <v>1684</v>
      </c>
      <c r="N133" t="s">
        <v>1591</v>
      </c>
      <c r="O133" t="s">
        <v>1685</v>
      </c>
      <c r="P133" t="s">
        <v>1592</v>
      </c>
      <c r="Q133" t="s">
        <v>1593</v>
      </c>
      <c r="R133" t="s">
        <v>1592</v>
      </c>
      <c r="S133">
        <v>127</v>
      </c>
    </row>
    <row r="134" spans="1:19">
      <c r="A134" t="s">
        <v>286</v>
      </c>
      <c r="B134" t="s">
        <v>1686</v>
      </c>
      <c r="C134" t="s">
        <v>1686</v>
      </c>
      <c r="D134" t="s">
        <v>1681</v>
      </c>
      <c r="E134"/>
      <c r="F134"/>
      <c r="G134"/>
      <c r="H134" t="s">
        <v>1683</v>
      </c>
      <c r="I134" s="108" t="s">
        <v>288</v>
      </c>
      <c r="J134" t="s">
        <v>1702</v>
      </c>
      <c r="K134">
        <v>59</v>
      </c>
      <c r="L134" t="s">
        <v>286</v>
      </c>
      <c r="M134" t="s">
        <v>1686</v>
      </c>
      <c r="N134" t="s">
        <v>1591</v>
      </c>
      <c r="O134" t="s">
        <v>1685</v>
      </c>
      <c r="P134" t="s">
        <v>1592</v>
      </c>
      <c r="Q134" t="s">
        <v>1593</v>
      </c>
      <c r="R134" t="s">
        <v>1592</v>
      </c>
      <c r="S134">
        <v>128</v>
      </c>
    </row>
    <row r="135" spans="1:19">
      <c r="A135" t="s">
        <v>286</v>
      </c>
      <c r="B135" t="s">
        <v>1687</v>
      </c>
      <c r="C135" t="s">
        <v>1687</v>
      </c>
      <c r="D135" t="s">
        <v>1681</v>
      </c>
      <c r="E135"/>
      <c r="F135"/>
      <c r="G135"/>
      <c r="H135" t="s">
        <v>1683</v>
      </c>
      <c r="I135" s="108" t="s">
        <v>288</v>
      </c>
      <c r="J135" t="s">
        <v>1702</v>
      </c>
      <c r="K135">
        <v>60</v>
      </c>
      <c r="L135" t="s">
        <v>286</v>
      </c>
      <c r="M135" t="s">
        <v>1687</v>
      </c>
      <c r="N135" t="s">
        <v>1591</v>
      </c>
      <c r="O135" t="s">
        <v>1685</v>
      </c>
      <c r="P135" t="s">
        <v>1592</v>
      </c>
      <c r="Q135" t="s">
        <v>1593</v>
      </c>
      <c r="R135" t="s">
        <v>1592</v>
      </c>
      <c r="S135">
        <v>129</v>
      </c>
    </row>
    <row r="136" spans="1:19">
      <c r="A136" t="s">
        <v>286</v>
      </c>
      <c r="B136" t="s">
        <v>1688</v>
      </c>
      <c r="C136" t="s">
        <v>1688</v>
      </c>
      <c r="D136" t="s">
        <v>1681</v>
      </c>
      <c r="E136"/>
      <c r="F136"/>
      <c r="G136"/>
      <c r="H136" t="s">
        <v>1683</v>
      </c>
      <c r="I136" s="108" t="s">
        <v>288</v>
      </c>
      <c r="J136" t="s">
        <v>1702</v>
      </c>
      <c r="K136">
        <v>61</v>
      </c>
      <c r="L136" t="s">
        <v>286</v>
      </c>
      <c r="M136" t="s">
        <v>1688</v>
      </c>
      <c r="N136" t="s">
        <v>1591</v>
      </c>
      <c r="O136" t="s">
        <v>1685</v>
      </c>
      <c r="P136" t="s">
        <v>1592</v>
      </c>
      <c r="Q136" t="s">
        <v>1593</v>
      </c>
      <c r="R136" t="s">
        <v>1592</v>
      </c>
      <c r="S136">
        <v>130</v>
      </c>
    </row>
    <row r="137" spans="1:19">
      <c r="A137" t="s">
        <v>286</v>
      </c>
      <c r="B137" t="s">
        <v>1689</v>
      </c>
      <c r="C137" t="s">
        <v>1689</v>
      </c>
      <c r="D137" t="s">
        <v>1681</v>
      </c>
      <c r="E137"/>
      <c r="F137"/>
      <c r="G137"/>
      <c r="H137" t="s">
        <v>1683</v>
      </c>
      <c r="I137" s="108" t="s">
        <v>288</v>
      </c>
      <c r="J137" t="s">
        <v>1702</v>
      </c>
      <c r="K137">
        <v>62</v>
      </c>
      <c r="L137" t="s">
        <v>286</v>
      </c>
      <c r="M137" t="s">
        <v>1689</v>
      </c>
      <c r="N137" t="s">
        <v>1591</v>
      </c>
      <c r="O137" t="s">
        <v>1685</v>
      </c>
      <c r="P137" t="s">
        <v>1592</v>
      </c>
      <c r="Q137" t="s">
        <v>1593</v>
      </c>
      <c r="R137" t="s">
        <v>1592</v>
      </c>
      <c r="S137">
        <v>131</v>
      </c>
    </row>
    <row r="138" spans="1:19">
      <c r="A138" t="s">
        <v>286</v>
      </c>
      <c r="B138" t="s">
        <v>1690</v>
      </c>
      <c r="C138" t="s">
        <v>1690</v>
      </c>
      <c r="D138" t="s">
        <v>1681</v>
      </c>
      <c r="E138"/>
      <c r="F138"/>
      <c r="G138"/>
      <c r="H138" t="s">
        <v>1683</v>
      </c>
      <c r="I138" s="108" t="s">
        <v>288</v>
      </c>
      <c r="J138" t="s">
        <v>1702</v>
      </c>
      <c r="K138">
        <v>63</v>
      </c>
      <c r="L138" t="s">
        <v>286</v>
      </c>
      <c r="M138" t="s">
        <v>1690</v>
      </c>
      <c r="N138" t="s">
        <v>1591</v>
      </c>
      <c r="O138" t="s">
        <v>1685</v>
      </c>
      <c r="P138" t="s">
        <v>1592</v>
      </c>
      <c r="Q138" t="s">
        <v>1593</v>
      </c>
      <c r="R138" t="s">
        <v>1592</v>
      </c>
      <c r="S138">
        <v>132</v>
      </c>
    </row>
    <row r="139" spans="1:19">
      <c r="A139" t="s">
        <v>286</v>
      </c>
      <c r="B139" t="s">
        <v>1691</v>
      </c>
      <c r="C139" t="s">
        <v>1691</v>
      </c>
      <c r="D139" t="s">
        <v>1617</v>
      </c>
      <c r="E139"/>
      <c r="F139"/>
      <c r="G139"/>
      <c r="H139" t="s">
        <v>1621</v>
      </c>
      <c r="I139" s="108" t="s">
        <v>288</v>
      </c>
      <c r="J139" t="s">
        <v>1702</v>
      </c>
      <c r="K139">
        <v>64</v>
      </c>
      <c r="L139" t="s">
        <v>286</v>
      </c>
      <c r="M139" t="s">
        <v>1691</v>
      </c>
      <c r="N139" t="s">
        <v>1591</v>
      </c>
      <c r="O139" t="s">
        <v>1622</v>
      </c>
      <c r="P139" t="s">
        <v>1592</v>
      </c>
      <c r="Q139" t="s">
        <v>1593</v>
      </c>
      <c r="R139" t="s">
        <v>1592</v>
      </c>
      <c r="S139">
        <v>133</v>
      </c>
    </row>
    <row r="140" spans="1:19">
      <c r="A140" t="s">
        <v>286</v>
      </c>
      <c r="B140" t="s">
        <v>1692</v>
      </c>
      <c r="C140" t="s">
        <v>1692</v>
      </c>
      <c r="D140" t="s">
        <v>1691</v>
      </c>
      <c r="E140"/>
      <c r="F140"/>
      <c r="G140"/>
      <c r="H140" t="s">
        <v>1693</v>
      </c>
      <c r="I140" s="108" t="s">
        <v>288</v>
      </c>
      <c r="J140" t="s">
        <v>1702</v>
      </c>
      <c r="K140">
        <v>65</v>
      </c>
      <c r="L140" t="s">
        <v>286</v>
      </c>
      <c r="M140" t="s">
        <v>1692</v>
      </c>
      <c r="N140" t="s">
        <v>1591</v>
      </c>
      <c r="O140" t="s">
        <v>1694</v>
      </c>
      <c r="P140" t="s">
        <v>1592</v>
      </c>
      <c r="Q140" t="s">
        <v>1593</v>
      </c>
      <c r="R140" t="s">
        <v>1592</v>
      </c>
      <c r="S140">
        <v>134</v>
      </c>
    </row>
    <row r="141" spans="1:19">
      <c r="A141" t="s">
        <v>286</v>
      </c>
      <c r="B141" t="s">
        <v>1695</v>
      </c>
      <c r="C141" t="s">
        <v>1695</v>
      </c>
      <c r="D141" t="s">
        <v>1691</v>
      </c>
      <c r="E141"/>
      <c r="F141"/>
      <c r="G141"/>
      <c r="H141" t="s">
        <v>1693</v>
      </c>
      <c r="I141" s="108" t="s">
        <v>288</v>
      </c>
      <c r="J141" t="s">
        <v>1702</v>
      </c>
      <c r="K141">
        <v>66</v>
      </c>
      <c r="L141" t="s">
        <v>286</v>
      </c>
      <c r="M141" t="s">
        <v>1695</v>
      </c>
      <c r="N141" t="s">
        <v>1591</v>
      </c>
      <c r="O141" t="s">
        <v>1694</v>
      </c>
      <c r="P141" t="s">
        <v>1592</v>
      </c>
      <c r="Q141" t="s">
        <v>1593</v>
      </c>
      <c r="R141" t="s">
        <v>1592</v>
      </c>
      <c r="S141">
        <v>135</v>
      </c>
    </row>
    <row r="142" spans="1:19">
      <c r="A142" t="s">
        <v>286</v>
      </c>
      <c r="B142" t="s">
        <v>1696</v>
      </c>
      <c r="C142" t="s">
        <v>1696</v>
      </c>
      <c r="D142" t="s">
        <v>1691</v>
      </c>
      <c r="E142"/>
      <c r="F142"/>
      <c r="G142"/>
      <c r="H142" t="s">
        <v>1693</v>
      </c>
      <c r="I142" s="108" t="s">
        <v>288</v>
      </c>
      <c r="J142" t="s">
        <v>1702</v>
      </c>
      <c r="K142">
        <v>67</v>
      </c>
      <c r="L142" t="s">
        <v>286</v>
      </c>
      <c r="M142" t="s">
        <v>1696</v>
      </c>
      <c r="N142" t="s">
        <v>1591</v>
      </c>
      <c r="O142" t="s">
        <v>1694</v>
      </c>
      <c r="P142" t="s">
        <v>1592</v>
      </c>
      <c r="Q142" t="s">
        <v>1593</v>
      </c>
      <c r="R142" t="s">
        <v>1592</v>
      </c>
      <c r="S142">
        <v>136</v>
      </c>
    </row>
    <row r="143" spans="1:19">
      <c r="A143" t="s">
        <v>286</v>
      </c>
      <c r="B143" t="s">
        <v>1696</v>
      </c>
      <c r="C143" t="s">
        <v>1696</v>
      </c>
      <c r="D143" t="s">
        <v>1691</v>
      </c>
      <c r="E143"/>
      <c r="F143"/>
      <c r="G143"/>
      <c r="H143" t="s">
        <v>1693</v>
      </c>
      <c r="I143" s="108" t="s">
        <v>288</v>
      </c>
      <c r="J143" t="s">
        <v>1702</v>
      </c>
      <c r="K143">
        <v>68</v>
      </c>
      <c r="L143" t="s">
        <v>286</v>
      </c>
      <c r="M143" t="s">
        <v>1696</v>
      </c>
      <c r="N143" t="s">
        <v>1591</v>
      </c>
      <c r="O143" t="s">
        <v>1694</v>
      </c>
      <c r="P143" t="s">
        <v>1592</v>
      </c>
      <c r="Q143" t="s">
        <v>1593</v>
      </c>
      <c r="R143" t="s">
        <v>1592</v>
      </c>
      <c r="S143">
        <v>137</v>
      </c>
    </row>
    <row r="144" spans="1:19">
      <c r="A144" t="s">
        <v>286</v>
      </c>
      <c r="B144" t="s">
        <v>1697</v>
      </c>
      <c r="C144" t="s">
        <v>1697</v>
      </c>
      <c r="D144" t="s">
        <v>1616</v>
      </c>
      <c r="E144"/>
      <c r="F144"/>
      <c r="G144"/>
      <c r="H144" t="s">
        <v>1618</v>
      </c>
      <c r="I144" s="108" t="s">
        <v>288</v>
      </c>
      <c r="J144" t="s">
        <v>1702</v>
      </c>
      <c r="K144">
        <v>69</v>
      </c>
      <c r="L144" t="s">
        <v>286</v>
      </c>
      <c r="M144" t="s">
        <v>1697</v>
      </c>
      <c r="N144" t="s">
        <v>1591</v>
      </c>
      <c r="O144" t="s">
        <v>1619</v>
      </c>
      <c r="P144" t="s">
        <v>1592</v>
      </c>
      <c r="Q144" t="s">
        <v>1593</v>
      </c>
      <c r="R144" t="s">
        <v>1592</v>
      </c>
      <c r="S144">
        <v>138</v>
      </c>
    </row>
    <row r="145" spans="1:19">
      <c r="A145" t="s">
        <v>286</v>
      </c>
      <c r="B145" t="s">
        <v>1698</v>
      </c>
      <c r="C145" t="s">
        <v>1698</v>
      </c>
      <c r="D145" t="s">
        <v>1616</v>
      </c>
      <c r="E145"/>
      <c r="F145"/>
      <c r="G145"/>
      <c r="H145" t="s">
        <v>1618</v>
      </c>
      <c r="I145" s="108" t="s">
        <v>288</v>
      </c>
      <c r="J145" t="s">
        <v>1702</v>
      </c>
      <c r="K145">
        <v>70</v>
      </c>
      <c r="L145" t="s">
        <v>286</v>
      </c>
      <c r="M145" t="s">
        <v>1698</v>
      </c>
      <c r="N145" t="s">
        <v>1591</v>
      </c>
      <c r="O145" t="s">
        <v>1619</v>
      </c>
      <c r="P145" t="s">
        <v>1592</v>
      </c>
      <c r="Q145" t="s">
        <v>1593</v>
      </c>
      <c r="R145" t="s">
        <v>1592</v>
      </c>
      <c r="S145">
        <v>139</v>
      </c>
    </row>
    <row r="146" spans="1:19">
      <c r="A146" t="s">
        <v>286</v>
      </c>
      <c r="B146" t="s">
        <v>1699</v>
      </c>
      <c r="C146" t="s">
        <v>1699</v>
      </c>
      <c r="D146" t="s">
        <v>1698</v>
      </c>
      <c r="E146"/>
      <c r="F146"/>
      <c r="G146"/>
      <c r="H146" t="s">
        <v>1700</v>
      </c>
      <c r="I146" s="108" t="s">
        <v>288</v>
      </c>
      <c r="J146" t="s">
        <v>1702</v>
      </c>
      <c r="K146">
        <v>71</v>
      </c>
      <c r="L146" t="s">
        <v>286</v>
      </c>
      <c r="M146" t="s">
        <v>1699</v>
      </c>
      <c r="N146" t="s">
        <v>1591</v>
      </c>
      <c r="O146" t="s">
        <v>1701</v>
      </c>
      <c r="P146" t="s">
        <v>1592</v>
      </c>
      <c r="Q146" t="s">
        <v>1593</v>
      </c>
      <c r="R146" t="s">
        <v>1592</v>
      </c>
      <c r="S146">
        <v>140</v>
      </c>
    </row>
    <row r="147" spans="1:19">
      <c r="A147"/>
      <c r="B147"/>
      <c r="C147"/>
      <c r="D147"/>
      <c r="E147"/>
      <c r="F147"/>
      <c r="G147"/>
      <c r="H147"/>
      <c r="I147"/>
      <c r="J147"/>
      <c r="K147"/>
      <c r="L147">
        <v>0</v>
      </c>
      <c r="M147" t="s">
        <v>1592</v>
      </c>
      <c r="N147" t="s">
        <v>1591</v>
      </c>
      <c r="O147" t="s">
        <v>1592</v>
      </c>
      <c r="P147" t="s">
        <v>1592</v>
      </c>
      <c r="Q147" t="s">
        <v>1593</v>
      </c>
      <c r="R147" t="s">
        <v>1592</v>
      </c>
      <c r="S147">
        <v>141</v>
      </c>
    </row>
    <row r="148" spans="1:19">
      <c r="A148"/>
      <c r="B148"/>
      <c r="C148"/>
      <c r="D148"/>
      <c r="E148"/>
      <c r="F148"/>
      <c r="G148"/>
      <c r="H148"/>
      <c r="I148"/>
      <c r="J148"/>
      <c r="K148"/>
      <c r="L148"/>
      <c r="M148"/>
      <c r="N148"/>
      <c r="O148"/>
      <c r="P148"/>
      <c r="Q148"/>
      <c r="R148"/>
    </row>
    <row r="149" spans="1:19">
      <c r="A149"/>
      <c r="B149"/>
      <c r="C149"/>
      <c r="D149"/>
      <c r="E149"/>
      <c r="F149"/>
      <c r="G149"/>
      <c r="H149"/>
      <c r="I149"/>
      <c r="J149"/>
      <c r="K149"/>
      <c r="L149"/>
      <c r="M149"/>
      <c r="N149"/>
      <c r="O149"/>
      <c r="P149"/>
      <c r="Q149"/>
      <c r="R149"/>
    </row>
    <row r="150" spans="1:19">
      <c r="A150"/>
      <c r="B150"/>
      <c r="C150"/>
      <c r="D150"/>
      <c r="E150"/>
      <c r="F150"/>
      <c r="G150"/>
      <c r="H150"/>
      <c r="I150"/>
      <c r="J150"/>
      <c r="K150"/>
      <c r="L150"/>
      <c r="M150"/>
      <c r="N150"/>
      <c r="O150"/>
      <c r="P150"/>
      <c r="Q150"/>
      <c r="R150"/>
    </row>
    <row r="151" spans="1:19">
      <c r="A151"/>
      <c r="B151"/>
      <c r="C151"/>
      <c r="D151"/>
      <c r="E151"/>
      <c r="F151"/>
      <c r="G151"/>
      <c r="H151"/>
      <c r="I151"/>
      <c r="J151"/>
      <c r="K151"/>
      <c r="L151"/>
      <c r="M151"/>
      <c r="N151"/>
      <c r="O151"/>
      <c r="P151"/>
      <c r="Q151"/>
      <c r="R151"/>
    </row>
    <row r="152" spans="1:19">
      <c r="A152"/>
      <c r="B152"/>
      <c r="C152"/>
      <c r="D152"/>
      <c r="E152"/>
      <c r="F152"/>
      <c r="G152"/>
      <c r="H152"/>
      <c r="I152"/>
      <c r="J152"/>
      <c r="K152"/>
      <c r="L152"/>
      <c r="M152"/>
      <c r="N152"/>
      <c r="O152"/>
      <c r="P152"/>
      <c r="Q152"/>
      <c r="R152"/>
    </row>
    <row r="153" spans="1:19">
      <c r="A153"/>
      <c r="B153"/>
      <c r="C153"/>
      <c r="D153"/>
      <c r="E153"/>
      <c r="F153"/>
      <c r="G153"/>
      <c r="H153"/>
      <c r="I153"/>
      <c r="J153"/>
      <c r="K153"/>
      <c r="L153"/>
      <c r="M153"/>
      <c r="N153"/>
      <c r="O153"/>
      <c r="P153"/>
      <c r="Q153"/>
      <c r="R153"/>
    </row>
    <row r="154" spans="1:19">
      <c r="A154"/>
      <c r="B154"/>
      <c r="C154"/>
      <c r="D154"/>
      <c r="E154"/>
      <c r="F154"/>
      <c r="G154"/>
      <c r="H154"/>
      <c r="I154"/>
      <c r="J154"/>
      <c r="K154"/>
      <c r="L154"/>
      <c r="M154"/>
      <c r="N154"/>
      <c r="O154"/>
      <c r="P154"/>
      <c r="Q154"/>
      <c r="R154"/>
    </row>
    <row r="155" spans="1:19">
      <c r="A155"/>
      <c r="B155"/>
      <c r="C155"/>
      <c r="D155"/>
      <c r="E155"/>
      <c r="F155"/>
      <c r="G155"/>
      <c r="H155"/>
      <c r="I155"/>
      <c r="J155"/>
      <c r="K155"/>
      <c r="L155"/>
      <c r="M155"/>
      <c r="N155"/>
      <c r="O155"/>
      <c r="P155"/>
      <c r="Q155"/>
      <c r="R155"/>
    </row>
    <row r="156" spans="1:19">
      <c r="A156"/>
      <c r="B156"/>
      <c r="C156"/>
      <c r="D156"/>
      <c r="E156"/>
      <c r="F156"/>
      <c r="G156"/>
      <c r="H156"/>
      <c r="I156"/>
      <c r="J156"/>
      <c r="K156"/>
      <c r="L156"/>
      <c r="M156"/>
      <c r="N156"/>
      <c r="O156"/>
      <c r="P156"/>
      <c r="Q156"/>
      <c r="R156"/>
    </row>
    <row r="157" spans="1:19">
      <c r="A157"/>
      <c r="B157"/>
      <c r="C157"/>
      <c r="D157"/>
      <c r="E157"/>
      <c r="F157"/>
      <c r="G157"/>
      <c r="H157"/>
      <c r="I157"/>
      <c r="J157"/>
      <c r="K157"/>
      <c r="L157"/>
      <c r="M157"/>
      <c r="N157"/>
      <c r="O157"/>
      <c r="P157"/>
      <c r="Q157"/>
      <c r="R157"/>
    </row>
    <row r="158" spans="1:19">
      <c r="A158"/>
      <c r="B158"/>
      <c r="C158"/>
      <c r="D158"/>
      <c r="E158"/>
      <c r="F158"/>
      <c r="G158"/>
      <c r="H158"/>
      <c r="I158"/>
      <c r="J158"/>
      <c r="K158"/>
      <c r="L158"/>
      <c r="M158"/>
      <c r="N158"/>
      <c r="O158"/>
      <c r="P158"/>
      <c r="Q158"/>
      <c r="R158"/>
    </row>
    <row r="159" spans="1:19">
      <c r="A159"/>
      <c r="B159"/>
      <c r="C159"/>
      <c r="D159"/>
      <c r="E159"/>
      <c r="F159"/>
      <c r="G159"/>
      <c r="H159"/>
      <c r="I159"/>
      <c r="J159"/>
      <c r="K159"/>
      <c r="L159"/>
      <c r="M159"/>
      <c r="N159"/>
      <c r="O159"/>
      <c r="P159"/>
      <c r="Q159"/>
      <c r="R159"/>
    </row>
    <row r="160" spans="1:19">
      <c r="A160"/>
      <c r="B160"/>
      <c r="C160"/>
      <c r="D160"/>
      <c r="E160"/>
      <c r="F160"/>
      <c r="G160"/>
      <c r="H160"/>
      <c r="I160"/>
      <c r="J160"/>
      <c r="K160"/>
      <c r="L160"/>
      <c r="M160"/>
      <c r="N160"/>
      <c r="O160"/>
      <c r="P160"/>
      <c r="Q160"/>
      <c r="R160"/>
    </row>
    <row r="161" spans="1:18">
      <c r="A161"/>
      <c r="B161"/>
      <c r="C161"/>
      <c r="D161"/>
      <c r="E161"/>
      <c r="F161"/>
      <c r="G161"/>
      <c r="H161"/>
      <c r="I161"/>
      <c r="J161"/>
      <c r="K161"/>
      <c r="L161"/>
      <c r="M161"/>
      <c r="N161"/>
      <c r="O161"/>
      <c r="P161"/>
      <c r="Q161"/>
      <c r="R161"/>
    </row>
    <row r="162" spans="1:18">
      <c r="A162"/>
      <c r="B162"/>
      <c r="C162"/>
      <c r="D162"/>
      <c r="E162"/>
      <c r="F162"/>
      <c r="G162"/>
      <c r="H162"/>
      <c r="I162"/>
      <c r="J162"/>
      <c r="K162"/>
      <c r="L162"/>
      <c r="M162"/>
      <c r="N162"/>
      <c r="O162"/>
      <c r="P162"/>
      <c r="Q162"/>
      <c r="R162"/>
    </row>
    <row r="163" spans="1:18">
      <c r="A163"/>
      <c r="B163"/>
      <c r="C163"/>
      <c r="D163"/>
      <c r="E163"/>
      <c r="F163"/>
      <c r="G163"/>
      <c r="H163"/>
      <c r="I163"/>
      <c r="J163"/>
      <c r="K163"/>
      <c r="L163"/>
      <c r="M163"/>
      <c r="N163"/>
      <c r="O163"/>
      <c r="P163"/>
      <c r="Q163"/>
      <c r="R163"/>
    </row>
    <row r="164" spans="1:18">
      <c r="A164"/>
      <c r="B164"/>
      <c r="C164"/>
      <c r="D164"/>
      <c r="E164"/>
      <c r="F164"/>
      <c r="G164"/>
      <c r="H164"/>
      <c r="I164"/>
      <c r="J164"/>
      <c r="K164"/>
      <c r="L164"/>
      <c r="M164"/>
      <c r="N164"/>
      <c r="O164"/>
      <c r="P164"/>
      <c r="Q164"/>
      <c r="R164"/>
    </row>
    <row r="165" spans="1:18">
      <c r="A165"/>
      <c r="B165"/>
      <c r="C165"/>
      <c r="D165"/>
      <c r="E165"/>
      <c r="F165"/>
      <c r="G165"/>
      <c r="H165"/>
      <c r="I165"/>
      <c r="J165"/>
      <c r="K165"/>
      <c r="L165"/>
      <c r="M165"/>
      <c r="N165"/>
      <c r="O165"/>
      <c r="P165"/>
      <c r="Q165"/>
      <c r="R165"/>
    </row>
    <row r="166" spans="1:18">
      <c r="A166"/>
      <c r="B166"/>
      <c r="C166"/>
      <c r="D166"/>
      <c r="E166"/>
      <c r="F166"/>
      <c r="G166"/>
      <c r="H166"/>
      <c r="I166"/>
      <c r="J166"/>
      <c r="K166"/>
      <c r="L166"/>
      <c r="M166"/>
      <c r="N166"/>
      <c r="O166"/>
      <c r="P166"/>
      <c r="Q166"/>
      <c r="R166"/>
    </row>
    <row r="167" spans="1:18">
      <c r="A167"/>
      <c r="B167"/>
      <c r="C167"/>
      <c r="D167"/>
      <c r="E167"/>
      <c r="F167"/>
      <c r="G167"/>
      <c r="H167"/>
      <c r="I167"/>
      <c r="J167"/>
      <c r="K167"/>
      <c r="L167"/>
      <c r="M167"/>
      <c r="N167"/>
      <c r="O167"/>
      <c r="P167"/>
      <c r="Q167"/>
      <c r="R167"/>
    </row>
    <row r="168" spans="1:18">
      <c r="A168"/>
      <c r="B168"/>
      <c r="C168"/>
      <c r="D168"/>
      <c r="E168"/>
      <c r="F168"/>
      <c r="G168"/>
      <c r="H168"/>
      <c r="I168"/>
      <c r="J168"/>
      <c r="K168"/>
      <c r="L168"/>
      <c r="M168"/>
      <c r="N168"/>
      <c r="O168"/>
      <c r="P168"/>
      <c r="Q168"/>
      <c r="R168"/>
    </row>
    <row r="169" spans="1:18">
      <c r="A169"/>
      <c r="B169"/>
      <c r="C169"/>
      <c r="D169"/>
      <c r="E169"/>
      <c r="F169"/>
      <c r="G169"/>
      <c r="H169"/>
      <c r="I169"/>
      <c r="J169"/>
      <c r="K169"/>
      <c r="L169"/>
      <c r="M169"/>
      <c r="N169"/>
      <c r="O169"/>
      <c r="P169"/>
      <c r="Q169"/>
      <c r="R169"/>
    </row>
    <row r="170" spans="1:18">
      <c r="A170"/>
      <c r="B170"/>
      <c r="C170"/>
      <c r="D170"/>
      <c r="E170"/>
      <c r="F170"/>
      <c r="G170"/>
      <c r="H170"/>
      <c r="I170"/>
      <c r="J170"/>
      <c r="K170"/>
      <c r="L170"/>
      <c r="M170"/>
      <c r="N170"/>
      <c r="O170"/>
      <c r="P170"/>
      <c r="Q170"/>
      <c r="R170"/>
    </row>
    <row r="171" spans="1:18">
      <c r="A171"/>
      <c r="B171"/>
      <c r="C171"/>
      <c r="D171"/>
      <c r="E171"/>
      <c r="F171"/>
      <c r="G171"/>
      <c r="H171"/>
      <c r="I171"/>
      <c r="J171"/>
      <c r="K171"/>
      <c r="L171"/>
      <c r="M171"/>
      <c r="N171"/>
      <c r="O171"/>
      <c r="P171"/>
      <c r="Q171"/>
      <c r="R171"/>
    </row>
    <row r="172" spans="1:18">
      <c r="A172"/>
      <c r="B172"/>
      <c r="C172"/>
      <c r="D172"/>
      <c r="E172"/>
      <c r="F172"/>
      <c r="G172"/>
      <c r="H172"/>
      <c r="I172"/>
      <c r="J172"/>
      <c r="K172"/>
      <c r="L172"/>
      <c r="M172"/>
      <c r="N172"/>
      <c r="O172"/>
      <c r="P172"/>
      <c r="Q172"/>
      <c r="R172"/>
    </row>
    <row r="173" spans="1:18">
      <c r="A173"/>
      <c r="B173"/>
      <c r="C173"/>
      <c r="D173"/>
      <c r="E173"/>
      <c r="F173"/>
      <c r="G173"/>
      <c r="H173"/>
      <c r="I173"/>
      <c r="J173"/>
      <c r="K173"/>
      <c r="L173"/>
      <c r="M173"/>
      <c r="N173"/>
      <c r="O173"/>
      <c r="P173"/>
      <c r="Q173"/>
      <c r="R173"/>
    </row>
    <row r="174" spans="1:18">
      <c r="A174"/>
      <c r="B174"/>
      <c r="C174"/>
      <c r="D174"/>
      <c r="E174"/>
      <c r="F174"/>
      <c r="G174"/>
      <c r="H174"/>
      <c r="I174"/>
      <c r="J174"/>
      <c r="K174"/>
      <c r="L174"/>
      <c r="M174"/>
      <c r="N174"/>
      <c r="O174"/>
      <c r="P174"/>
      <c r="Q174"/>
      <c r="R174"/>
    </row>
    <row r="175" spans="1:18">
      <c r="A175"/>
      <c r="B175"/>
      <c r="C175"/>
      <c r="D175"/>
      <c r="E175"/>
      <c r="F175"/>
      <c r="G175"/>
      <c r="H175"/>
      <c r="I175"/>
      <c r="J175"/>
      <c r="K175"/>
      <c r="L175"/>
      <c r="M175"/>
      <c r="N175"/>
      <c r="O175"/>
      <c r="P175"/>
      <c r="Q175"/>
      <c r="R175"/>
    </row>
    <row r="176" spans="1:18">
      <c r="A176"/>
      <c r="B176"/>
      <c r="C176"/>
      <c r="D176"/>
      <c r="E176"/>
      <c r="F176"/>
      <c r="G176"/>
      <c r="H176"/>
      <c r="I176"/>
      <c r="J176"/>
      <c r="K176"/>
      <c r="L176"/>
      <c r="M176"/>
      <c r="N176"/>
      <c r="O176"/>
      <c r="P176"/>
      <c r="Q176"/>
      <c r="R176"/>
    </row>
    <row r="177" spans="1:18">
      <c r="A177"/>
      <c r="B177"/>
      <c r="C177"/>
      <c r="D177"/>
      <c r="E177"/>
      <c r="F177"/>
      <c r="G177"/>
      <c r="H177"/>
      <c r="I177"/>
      <c r="J177"/>
      <c r="K177"/>
      <c r="L177"/>
      <c r="M177"/>
      <c r="N177"/>
      <c r="O177"/>
      <c r="P177"/>
      <c r="Q177"/>
      <c r="R177"/>
    </row>
    <row r="178" spans="1:18">
      <c r="A178"/>
      <c r="B178"/>
      <c r="C178"/>
      <c r="D178"/>
      <c r="E178"/>
      <c r="F178"/>
      <c r="G178"/>
      <c r="H178"/>
      <c r="I178"/>
      <c r="J178"/>
      <c r="K178"/>
      <c r="L178"/>
      <c r="M178"/>
      <c r="N178"/>
      <c r="O178"/>
      <c r="P178"/>
      <c r="Q178"/>
      <c r="R178"/>
    </row>
    <row r="179" spans="1:18">
      <c r="A179"/>
      <c r="B179"/>
      <c r="C179"/>
      <c r="D179"/>
      <c r="E179"/>
      <c r="F179"/>
      <c r="G179"/>
      <c r="H179"/>
      <c r="I179"/>
      <c r="J179"/>
      <c r="K179"/>
      <c r="L179"/>
      <c r="M179"/>
      <c r="N179"/>
      <c r="O179"/>
      <c r="P179"/>
      <c r="Q179"/>
      <c r="R179"/>
    </row>
    <row r="180" spans="1:18">
      <c r="A180"/>
      <c r="B180"/>
      <c r="C180"/>
      <c r="D180"/>
      <c r="E180"/>
      <c r="F180"/>
      <c r="G180"/>
      <c r="H180"/>
      <c r="I180"/>
      <c r="J180"/>
      <c r="K180"/>
      <c r="L180"/>
      <c r="M180"/>
      <c r="N180"/>
      <c r="O180"/>
      <c r="P180"/>
      <c r="Q180"/>
      <c r="R180"/>
    </row>
    <row r="181" spans="1:18">
      <c r="A181"/>
      <c r="B181"/>
      <c r="C181"/>
      <c r="D181"/>
      <c r="E181"/>
      <c r="F181"/>
      <c r="G181"/>
      <c r="H181"/>
      <c r="I181"/>
      <c r="J181"/>
      <c r="K181"/>
      <c r="L181"/>
      <c r="M181"/>
      <c r="N181"/>
      <c r="O181"/>
      <c r="P181"/>
      <c r="Q181"/>
      <c r="R181"/>
    </row>
    <row r="182" spans="1:18">
      <c r="A182"/>
      <c r="B182"/>
      <c r="C182"/>
      <c r="D182"/>
      <c r="E182"/>
      <c r="F182"/>
      <c r="G182"/>
      <c r="H182"/>
      <c r="I182"/>
      <c r="J182"/>
      <c r="K182"/>
      <c r="L182"/>
      <c r="M182"/>
      <c r="N182"/>
      <c r="O182"/>
      <c r="P182"/>
      <c r="Q182"/>
      <c r="R182"/>
    </row>
    <row r="183" spans="1:18">
      <c r="A183"/>
      <c r="B183"/>
      <c r="C183"/>
      <c r="D183"/>
      <c r="E183"/>
      <c r="F183"/>
      <c r="G183"/>
      <c r="H183"/>
      <c r="I183"/>
      <c r="J183"/>
      <c r="K183"/>
      <c r="L183"/>
      <c r="M183"/>
      <c r="N183"/>
      <c r="O183"/>
      <c r="P183"/>
      <c r="Q183"/>
      <c r="R183"/>
    </row>
    <row r="184" spans="1:18">
      <c r="A184"/>
      <c r="B184"/>
      <c r="C184"/>
      <c r="D184"/>
      <c r="E184"/>
      <c r="F184"/>
      <c r="G184"/>
      <c r="H184"/>
      <c r="I184"/>
      <c r="J184"/>
      <c r="K184"/>
      <c r="L184"/>
      <c r="M184"/>
      <c r="N184"/>
      <c r="O184"/>
      <c r="P184"/>
      <c r="Q184"/>
      <c r="R184"/>
    </row>
    <row r="185" spans="1:18">
      <c r="A185"/>
      <c r="B185"/>
      <c r="C185"/>
      <c r="D185"/>
      <c r="E185"/>
      <c r="F185"/>
      <c r="G185"/>
      <c r="H185"/>
      <c r="I185"/>
      <c r="J185"/>
      <c r="K185"/>
      <c r="L185"/>
      <c r="M185"/>
      <c r="N185"/>
      <c r="O185"/>
      <c r="P185"/>
      <c r="Q185"/>
      <c r="R185"/>
    </row>
    <row r="186" spans="1:18">
      <c r="A186"/>
      <c r="B186"/>
      <c r="C186"/>
      <c r="D186"/>
      <c r="E186"/>
      <c r="F186"/>
      <c r="G186"/>
      <c r="H186"/>
      <c r="I186"/>
      <c r="J186"/>
      <c r="K186"/>
      <c r="L186"/>
      <c r="M186"/>
      <c r="N186"/>
      <c r="O186"/>
      <c r="P186"/>
      <c r="Q186"/>
      <c r="R186"/>
    </row>
    <row r="187" spans="1:18">
      <c r="A187"/>
      <c r="B187"/>
      <c r="C187"/>
      <c r="D187"/>
      <c r="E187"/>
      <c r="F187"/>
      <c r="G187"/>
      <c r="H187"/>
      <c r="I187"/>
      <c r="J187"/>
      <c r="K187"/>
      <c r="L187"/>
      <c r="M187"/>
      <c r="N187"/>
      <c r="O187"/>
      <c r="P187"/>
      <c r="Q187"/>
      <c r="R187"/>
    </row>
    <row r="188" spans="1:18">
      <c r="A188"/>
      <c r="B188"/>
      <c r="C188"/>
      <c r="D188"/>
      <c r="E188"/>
      <c r="F188"/>
      <c r="G188"/>
      <c r="H188"/>
      <c r="I188"/>
      <c r="J188"/>
      <c r="K188"/>
      <c r="L188"/>
      <c r="M188"/>
      <c r="N188"/>
      <c r="O188"/>
      <c r="P188"/>
      <c r="Q188"/>
      <c r="R188"/>
    </row>
    <row r="189" spans="1:18">
      <c r="A189"/>
      <c r="B189"/>
      <c r="C189"/>
      <c r="D189"/>
      <c r="E189"/>
      <c r="F189"/>
      <c r="G189"/>
      <c r="H189"/>
      <c r="I189"/>
      <c r="J189"/>
      <c r="K189"/>
      <c r="L189"/>
      <c r="M189"/>
      <c r="N189"/>
      <c r="O189"/>
      <c r="P189"/>
      <c r="Q189"/>
      <c r="R189"/>
    </row>
    <row r="190" spans="1:18">
      <c r="A190"/>
      <c r="B190"/>
      <c r="C190"/>
      <c r="D190"/>
      <c r="E190"/>
      <c r="F190"/>
      <c r="G190"/>
      <c r="H190"/>
      <c r="I190"/>
      <c r="J190"/>
      <c r="K190"/>
      <c r="L190"/>
      <c r="M190"/>
      <c r="N190"/>
      <c r="O190"/>
      <c r="P190"/>
      <c r="Q190"/>
      <c r="R190"/>
    </row>
    <row r="191" spans="1:18">
      <c r="A191"/>
      <c r="B191"/>
      <c r="C191"/>
      <c r="D191"/>
      <c r="E191"/>
      <c r="F191"/>
      <c r="G191"/>
      <c r="H191"/>
      <c r="I191"/>
      <c r="J191"/>
      <c r="K191"/>
      <c r="L191"/>
      <c r="M191"/>
      <c r="N191"/>
      <c r="O191"/>
      <c r="P191"/>
      <c r="Q191"/>
      <c r="R191"/>
    </row>
    <row r="192" spans="1:18">
      <c r="A192"/>
      <c r="B192"/>
      <c r="C192"/>
      <c r="D192"/>
      <c r="E192"/>
      <c r="F192"/>
      <c r="G192"/>
      <c r="H192"/>
      <c r="I192"/>
      <c r="J192"/>
      <c r="K192"/>
      <c r="L192"/>
      <c r="M192"/>
      <c r="N192"/>
      <c r="O192"/>
      <c r="P192"/>
      <c r="Q192"/>
      <c r="R192"/>
    </row>
    <row r="193" spans="1:18">
      <c r="A193"/>
      <c r="B193"/>
      <c r="C193"/>
      <c r="D193"/>
      <c r="E193"/>
      <c r="F193"/>
      <c r="G193"/>
      <c r="H193"/>
      <c r="I193"/>
      <c r="J193"/>
      <c r="K193"/>
      <c r="L193"/>
      <c r="M193"/>
      <c r="N193"/>
      <c r="O193"/>
      <c r="P193"/>
      <c r="Q193"/>
      <c r="R193"/>
    </row>
    <row r="194" spans="1:18">
      <c r="A194"/>
      <c r="B194"/>
      <c r="C194"/>
      <c r="D194"/>
      <c r="E194"/>
      <c r="F194"/>
      <c r="G194"/>
      <c r="H194"/>
      <c r="I194"/>
      <c r="J194"/>
      <c r="K194"/>
      <c r="L194"/>
      <c r="M194"/>
      <c r="N194"/>
      <c r="O194"/>
      <c r="P194"/>
      <c r="Q194"/>
      <c r="R194"/>
    </row>
    <row r="195" spans="1:18">
      <c r="A195"/>
      <c r="B195"/>
      <c r="C195"/>
      <c r="D195"/>
      <c r="E195"/>
      <c r="F195"/>
      <c r="G195"/>
      <c r="H195"/>
      <c r="I195"/>
      <c r="J195"/>
      <c r="K195"/>
      <c r="L195"/>
      <c r="M195"/>
      <c r="N195"/>
      <c r="O195"/>
      <c r="P195"/>
      <c r="Q195"/>
      <c r="R195"/>
    </row>
    <row r="196" spans="1:18">
      <c r="A196"/>
      <c r="B196"/>
      <c r="C196"/>
      <c r="D196"/>
      <c r="E196"/>
      <c r="F196"/>
      <c r="G196"/>
      <c r="H196"/>
      <c r="I196"/>
      <c r="J196"/>
      <c r="K196"/>
      <c r="L196"/>
      <c r="M196"/>
      <c r="N196"/>
      <c r="O196"/>
      <c r="P196"/>
      <c r="Q196"/>
      <c r="R196"/>
    </row>
    <row r="197" spans="1:18">
      <c r="A197"/>
      <c r="B197"/>
      <c r="C197"/>
      <c r="D197"/>
      <c r="E197"/>
      <c r="F197"/>
      <c r="G197"/>
      <c r="H197"/>
      <c r="I197"/>
      <c r="J197"/>
      <c r="K197"/>
      <c r="L197"/>
      <c r="M197"/>
      <c r="N197"/>
      <c r="O197"/>
      <c r="P197"/>
      <c r="Q197"/>
      <c r="R197"/>
    </row>
    <row r="198" spans="1:18">
      <c r="A198"/>
      <c r="B198"/>
      <c r="C198"/>
      <c r="D198"/>
      <c r="E198"/>
      <c r="F198"/>
      <c r="G198"/>
      <c r="H198"/>
      <c r="I198"/>
      <c r="J198"/>
      <c r="K198"/>
      <c r="L198"/>
      <c r="M198"/>
      <c r="N198"/>
      <c r="O198"/>
      <c r="P198"/>
      <c r="Q198"/>
      <c r="R198"/>
    </row>
    <row r="199" spans="1:18">
      <c r="A199"/>
      <c r="B199"/>
      <c r="C199"/>
      <c r="D199"/>
      <c r="E199"/>
      <c r="F199"/>
      <c r="G199"/>
      <c r="H199"/>
      <c r="I199"/>
      <c r="J199"/>
      <c r="K199"/>
      <c r="L199"/>
      <c r="M199"/>
      <c r="N199"/>
      <c r="O199"/>
      <c r="P199"/>
      <c r="Q199"/>
      <c r="R199"/>
    </row>
    <row r="200" spans="1:18">
      <c r="A200"/>
      <c r="B200"/>
      <c r="C200"/>
      <c r="D200"/>
      <c r="E200"/>
      <c r="F200"/>
      <c r="G200"/>
      <c r="H200"/>
      <c r="I200"/>
      <c r="J200"/>
      <c r="K200"/>
      <c r="L200"/>
      <c r="M200"/>
      <c r="N200"/>
      <c r="O200"/>
      <c r="P200"/>
      <c r="Q200"/>
      <c r="R200"/>
    </row>
    <row r="201" spans="1:18">
      <c r="A201"/>
      <c r="B201"/>
      <c r="C201"/>
      <c r="D201"/>
      <c r="E201"/>
      <c r="F201"/>
      <c r="G201"/>
      <c r="H201"/>
      <c r="I201"/>
      <c r="J201"/>
      <c r="K201"/>
      <c r="L201"/>
      <c r="M201"/>
      <c r="N201"/>
      <c r="O201"/>
      <c r="P201"/>
      <c r="Q201"/>
      <c r="R201"/>
    </row>
    <row r="202" spans="1:18">
      <c r="A202"/>
      <c r="B202"/>
      <c r="C202"/>
      <c r="D202"/>
      <c r="E202"/>
      <c r="F202"/>
      <c r="G202"/>
      <c r="H202"/>
      <c r="I202"/>
      <c r="J202"/>
      <c r="K202"/>
      <c r="L202"/>
      <c r="M202"/>
      <c r="N202"/>
      <c r="O202"/>
      <c r="P202"/>
      <c r="Q202"/>
      <c r="R202"/>
    </row>
    <row r="203" spans="1:18">
      <c r="A203"/>
      <c r="B203"/>
      <c r="C203"/>
      <c r="D203"/>
      <c r="E203"/>
      <c r="F203"/>
      <c r="G203"/>
      <c r="H203"/>
      <c r="I203"/>
      <c r="J203"/>
      <c r="K203"/>
      <c r="L203"/>
      <c r="M203"/>
      <c r="N203"/>
      <c r="O203"/>
      <c r="P203"/>
      <c r="Q203"/>
      <c r="R203"/>
    </row>
    <row r="204" spans="1:18">
      <c r="A204"/>
      <c r="B204"/>
      <c r="C204"/>
      <c r="D204"/>
      <c r="E204"/>
      <c r="F204"/>
      <c r="G204"/>
      <c r="H204"/>
      <c r="I204"/>
      <c r="J204"/>
      <c r="K204"/>
      <c r="L204"/>
      <c r="M204"/>
      <c r="N204"/>
      <c r="O204"/>
      <c r="P204"/>
      <c r="Q204"/>
      <c r="R204"/>
    </row>
    <row r="205" spans="1:18">
      <c r="A205"/>
      <c r="B205"/>
      <c r="C205"/>
      <c r="D205"/>
      <c r="E205"/>
      <c r="F205"/>
      <c r="G205"/>
      <c r="H205"/>
      <c r="I205"/>
      <c r="J205"/>
      <c r="K205"/>
      <c r="L205"/>
      <c r="M205"/>
      <c r="N205"/>
      <c r="O205"/>
      <c r="P205"/>
      <c r="Q205"/>
      <c r="R205"/>
    </row>
    <row r="206" spans="1:18">
      <c r="A206"/>
      <c r="B206"/>
      <c r="C206"/>
      <c r="D206"/>
      <c r="E206"/>
      <c r="F206"/>
      <c r="G206"/>
      <c r="H206"/>
      <c r="I206"/>
      <c r="J206"/>
      <c r="K206"/>
      <c r="L206"/>
      <c r="M206"/>
      <c r="N206"/>
      <c r="O206"/>
      <c r="P206"/>
      <c r="Q206"/>
      <c r="R206"/>
    </row>
    <row r="207" spans="1:18">
      <c r="A207"/>
      <c r="B207"/>
      <c r="C207"/>
      <c r="D207"/>
      <c r="E207"/>
      <c r="F207"/>
      <c r="G207"/>
      <c r="H207"/>
      <c r="I207"/>
      <c r="J207"/>
      <c r="K207"/>
      <c r="L207"/>
      <c r="M207"/>
      <c r="N207"/>
      <c r="O207"/>
      <c r="P207"/>
      <c r="Q207"/>
      <c r="R207"/>
    </row>
    <row r="208" spans="1:18">
      <c r="A208"/>
      <c r="B208"/>
      <c r="C208"/>
      <c r="D208"/>
      <c r="E208"/>
      <c r="F208"/>
      <c r="G208"/>
      <c r="H208"/>
      <c r="I208"/>
      <c r="J208"/>
      <c r="K208"/>
      <c r="L208"/>
      <c r="M208"/>
      <c r="N208"/>
      <c r="O208"/>
      <c r="P208"/>
      <c r="Q208"/>
      <c r="R208"/>
    </row>
    <row r="209" spans="1:18">
      <c r="A209"/>
      <c r="B209"/>
      <c r="C209"/>
      <c r="D209"/>
      <c r="E209"/>
      <c r="F209"/>
      <c r="G209"/>
      <c r="H209"/>
      <c r="I209"/>
      <c r="J209"/>
      <c r="K209"/>
      <c r="L209"/>
      <c r="M209"/>
      <c r="N209"/>
      <c r="O209"/>
      <c r="P209"/>
      <c r="Q209"/>
      <c r="R209"/>
    </row>
    <row r="210" spans="1:18">
      <c r="A210"/>
      <c r="B210"/>
      <c r="C210"/>
      <c r="D210"/>
      <c r="E210"/>
      <c r="F210"/>
      <c r="G210"/>
      <c r="H210"/>
      <c r="I210"/>
      <c r="J210"/>
      <c r="K210"/>
      <c r="L210"/>
      <c r="M210"/>
      <c r="N210"/>
      <c r="O210"/>
      <c r="P210"/>
      <c r="Q210"/>
      <c r="R210"/>
    </row>
    <row r="211" spans="1:18">
      <c r="A211"/>
      <c r="B211"/>
      <c r="C211"/>
      <c r="D211"/>
      <c r="E211"/>
      <c r="F211"/>
      <c r="G211"/>
      <c r="H211"/>
      <c r="I211"/>
      <c r="J211"/>
      <c r="K211"/>
      <c r="L211"/>
      <c r="M211"/>
      <c r="N211"/>
      <c r="O211"/>
      <c r="P211"/>
      <c r="Q211"/>
      <c r="R211"/>
    </row>
    <row r="212" spans="1:18">
      <c r="A212"/>
      <c r="B212"/>
      <c r="C212"/>
      <c r="D212"/>
      <c r="E212"/>
      <c r="F212"/>
      <c r="G212"/>
      <c r="H212"/>
      <c r="I212"/>
      <c r="J212"/>
      <c r="K212"/>
      <c r="L212"/>
      <c r="M212"/>
      <c r="N212"/>
      <c r="O212"/>
      <c r="P212"/>
      <c r="Q212"/>
      <c r="R212"/>
    </row>
    <row r="213" spans="1:18">
      <c r="A213"/>
      <c r="B213"/>
      <c r="C213"/>
      <c r="D213"/>
      <c r="E213"/>
      <c r="F213"/>
      <c r="G213"/>
      <c r="H213"/>
      <c r="I213"/>
      <c r="J213"/>
      <c r="K213"/>
      <c r="L213"/>
      <c r="M213"/>
      <c r="N213"/>
      <c r="O213"/>
      <c r="P213"/>
      <c r="Q213"/>
      <c r="R213"/>
    </row>
    <row r="214" spans="1:18">
      <c r="A214"/>
      <c r="B214"/>
      <c r="C214"/>
      <c r="D214"/>
      <c r="E214"/>
      <c r="F214"/>
      <c r="G214"/>
      <c r="H214"/>
      <c r="I214"/>
      <c r="J214"/>
      <c r="K214"/>
      <c r="L214"/>
      <c r="M214"/>
      <c r="N214"/>
      <c r="O214"/>
      <c r="P214"/>
      <c r="Q214"/>
      <c r="R214"/>
    </row>
    <row r="215" spans="1:18">
      <c r="A215"/>
      <c r="B215"/>
      <c r="C215"/>
      <c r="D215"/>
      <c r="E215"/>
      <c r="F215"/>
      <c r="G215"/>
      <c r="H215"/>
      <c r="I215"/>
      <c r="J215"/>
      <c r="K215"/>
      <c r="L215"/>
      <c r="M215"/>
      <c r="N215"/>
      <c r="O215"/>
      <c r="P215"/>
      <c r="Q215"/>
      <c r="R215"/>
    </row>
    <row r="216" spans="1:18">
      <c r="A216"/>
      <c r="B216"/>
      <c r="C216"/>
      <c r="D216"/>
      <c r="E216"/>
      <c r="F216"/>
      <c r="G216"/>
      <c r="H216"/>
      <c r="I216"/>
      <c r="J216"/>
      <c r="K216"/>
      <c r="L216"/>
      <c r="M216"/>
      <c r="N216"/>
      <c r="O216"/>
      <c r="P216"/>
      <c r="Q216"/>
      <c r="R216"/>
    </row>
    <row r="217" spans="1:18">
      <c r="A217"/>
      <c r="B217"/>
      <c r="C217"/>
      <c r="D217"/>
      <c r="E217"/>
      <c r="F217"/>
      <c r="G217"/>
      <c r="H217"/>
      <c r="I217"/>
      <c r="J217"/>
      <c r="K217"/>
      <c r="L217"/>
      <c r="M217"/>
      <c r="N217"/>
      <c r="O217"/>
      <c r="P217"/>
      <c r="Q217"/>
      <c r="R217"/>
    </row>
    <row r="218" spans="1:18">
      <c r="A218"/>
      <c r="B218"/>
      <c r="C218"/>
      <c r="D218"/>
      <c r="E218"/>
      <c r="F218"/>
      <c r="G218"/>
      <c r="H218"/>
      <c r="I218"/>
      <c r="J218"/>
      <c r="K218"/>
      <c r="L218"/>
      <c r="M218"/>
      <c r="N218"/>
      <c r="O218"/>
      <c r="P218"/>
      <c r="Q218"/>
      <c r="R218"/>
    </row>
    <row r="219" spans="1:18">
      <c r="A219"/>
      <c r="B219"/>
      <c r="C219"/>
      <c r="D219"/>
      <c r="E219"/>
      <c r="F219"/>
      <c r="G219"/>
      <c r="H219"/>
      <c r="I219"/>
      <c r="J219"/>
      <c r="K219"/>
      <c r="L219"/>
      <c r="M219"/>
      <c r="N219"/>
      <c r="O219"/>
      <c r="P219"/>
      <c r="Q219"/>
      <c r="R219"/>
    </row>
    <row r="220" spans="1:18">
      <c r="A220"/>
      <c r="B220"/>
      <c r="C220"/>
      <c r="D220"/>
      <c r="E220"/>
      <c r="F220"/>
      <c r="G220"/>
      <c r="H220"/>
      <c r="I220"/>
      <c r="J220"/>
      <c r="K220"/>
      <c r="L220"/>
      <c r="M220"/>
      <c r="N220"/>
      <c r="O220"/>
      <c r="P220"/>
      <c r="Q220"/>
      <c r="R220"/>
    </row>
    <row r="221" spans="1:18">
      <c r="A221"/>
      <c r="B221"/>
      <c r="C221"/>
      <c r="D221"/>
      <c r="E221"/>
      <c r="F221"/>
      <c r="G221"/>
      <c r="H221"/>
      <c r="I221"/>
      <c r="J221"/>
      <c r="K221"/>
      <c r="L221"/>
      <c r="M221"/>
      <c r="N221"/>
      <c r="O221"/>
      <c r="P221"/>
      <c r="Q221"/>
      <c r="R221"/>
    </row>
    <row r="222" spans="1:18">
      <c r="A222"/>
      <c r="B222"/>
      <c r="C222"/>
      <c r="D222"/>
      <c r="E222"/>
      <c r="F222"/>
      <c r="G222"/>
      <c r="H222"/>
      <c r="I222"/>
      <c r="J222"/>
      <c r="K222"/>
      <c r="L222"/>
      <c r="M222"/>
      <c r="N222"/>
      <c r="O222"/>
      <c r="P222"/>
      <c r="Q222"/>
      <c r="R222"/>
    </row>
    <row r="223" spans="1:18">
      <c r="A223"/>
      <c r="B223"/>
      <c r="C223"/>
      <c r="D223"/>
      <c r="E223"/>
      <c r="F223"/>
      <c r="G223"/>
      <c r="H223"/>
      <c r="I223"/>
      <c r="J223"/>
      <c r="K223"/>
      <c r="L223"/>
      <c r="M223"/>
      <c r="N223"/>
      <c r="O223"/>
      <c r="P223"/>
      <c r="Q223"/>
      <c r="R223"/>
    </row>
    <row r="224" spans="1:18">
      <c r="A224"/>
      <c r="B224"/>
      <c r="C224"/>
      <c r="D224"/>
      <c r="E224"/>
      <c r="F224"/>
      <c r="G224"/>
      <c r="H224"/>
      <c r="I224"/>
      <c r="J224"/>
      <c r="K224"/>
      <c r="L224"/>
      <c r="M224"/>
      <c r="N224"/>
      <c r="O224"/>
      <c r="P224"/>
      <c r="Q224"/>
      <c r="R224"/>
    </row>
    <row r="225" spans="1:18">
      <c r="A225"/>
      <c r="B225"/>
      <c r="C225"/>
      <c r="D225"/>
      <c r="E225"/>
      <c r="F225"/>
      <c r="G225"/>
      <c r="H225"/>
      <c r="I225"/>
      <c r="J225"/>
      <c r="K225"/>
      <c r="L225"/>
      <c r="M225"/>
      <c r="N225"/>
      <c r="O225"/>
      <c r="P225"/>
      <c r="Q225"/>
      <c r="R225"/>
    </row>
    <row r="226" spans="1:18">
      <c r="A226"/>
      <c r="B226"/>
      <c r="C226"/>
      <c r="D226"/>
      <c r="E226"/>
      <c r="F226"/>
      <c r="G226"/>
      <c r="H226"/>
      <c r="I226"/>
      <c r="J226"/>
      <c r="K226"/>
      <c r="L226"/>
      <c r="M226"/>
      <c r="N226"/>
      <c r="O226"/>
      <c r="P226"/>
      <c r="Q226"/>
      <c r="R226"/>
    </row>
    <row r="227" spans="1:18">
      <c r="A227"/>
      <c r="B227"/>
      <c r="C227"/>
      <c r="D227"/>
      <c r="E227"/>
      <c r="F227"/>
      <c r="G227"/>
      <c r="H227"/>
      <c r="I227"/>
      <c r="J227"/>
      <c r="K227"/>
      <c r="L227"/>
      <c r="M227"/>
      <c r="N227"/>
      <c r="O227"/>
      <c r="P227"/>
      <c r="Q227"/>
      <c r="R227"/>
    </row>
    <row r="228" spans="1:18">
      <c r="A228"/>
      <c r="B228"/>
      <c r="C228"/>
      <c r="D228"/>
      <c r="E228"/>
      <c r="F228"/>
      <c r="G228"/>
      <c r="H228"/>
      <c r="I228"/>
      <c r="J228"/>
      <c r="K228"/>
      <c r="L228"/>
      <c r="M228"/>
      <c r="N228"/>
      <c r="O228"/>
      <c r="P228"/>
      <c r="Q228"/>
      <c r="R228"/>
    </row>
    <row r="229" spans="1:18">
      <c r="A229"/>
      <c r="B229"/>
      <c r="C229"/>
      <c r="D229"/>
      <c r="E229"/>
      <c r="F229"/>
      <c r="G229"/>
      <c r="H229"/>
      <c r="I229"/>
      <c r="J229"/>
      <c r="K229"/>
      <c r="L229"/>
      <c r="M229"/>
      <c r="N229"/>
      <c r="O229"/>
      <c r="P229"/>
      <c r="Q229"/>
      <c r="R229"/>
    </row>
    <row r="230" spans="1:18">
      <c r="A230"/>
      <c r="B230"/>
      <c r="C230"/>
      <c r="D230"/>
      <c r="E230"/>
      <c r="F230"/>
      <c r="G230"/>
      <c r="H230"/>
      <c r="I230"/>
      <c r="J230"/>
      <c r="K230"/>
      <c r="L230"/>
      <c r="M230"/>
      <c r="N230"/>
      <c r="O230"/>
      <c r="P230"/>
      <c r="Q230"/>
      <c r="R230"/>
    </row>
    <row r="231" spans="1:18">
      <c r="A231"/>
      <c r="B231"/>
      <c r="C231"/>
      <c r="D231"/>
      <c r="E231"/>
      <c r="F231"/>
      <c r="G231"/>
      <c r="H231"/>
      <c r="I231"/>
      <c r="J231"/>
      <c r="K231"/>
      <c r="L231"/>
      <c r="M231"/>
      <c r="N231"/>
      <c r="O231"/>
      <c r="P231"/>
      <c r="Q231"/>
      <c r="R231"/>
    </row>
    <row r="232" spans="1:18">
      <c r="A232"/>
      <c r="B232"/>
      <c r="C232"/>
      <c r="D232"/>
      <c r="E232"/>
      <c r="F232"/>
      <c r="G232"/>
      <c r="H232"/>
      <c r="I232"/>
      <c r="J232"/>
      <c r="K232"/>
      <c r="L232"/>
      <c r="M232"/>
      <c r="N232"/>
      <c r="O232"/>
      <c r="P232"/>
      <c r="Q232"/>
      <c r="R232"/>
    </row>
    <row r="233" spans="1:18">
      <c r="A233"/>
      <c r="B233"/>
      <c r="C233"/>
      <c r="D233"/>
      <c r="E233"/>
      <c r="F233"/>
      <c r="G233"/>
      <c r="H233"/>
      <c r="I233"/>
      <c r="J233"/>
      <c r="K233"/>
      <c r="L233"/>
      <c r="M233"/>
      <c r="N233"/>
      <c r="O233"/>
      <c r="P233"/>
      <c r="Q233"/>
      <c r="R233"/>
    </row>
    <row r="234" spans="1:18">
      <c r="A234"/>
      <c r="B234"/>
      <c r="C234"/>
      <c r="D234"/>
      <c r="E234"/>
      <c r="F234"/>
      <c r="G234"/>
      <c r="H234"/>
      <c r="I234"/>
      <c r="J234"/>
      <c r="K234"/>
      <c r="L234"/>
      <c r="M234"/>
      <c r="N234"/>
      <c r="O234"/>
      <c r="P234"/>
      <c r="Q234"/>
      <c r="R234"/>
    </row>
    <row r="235" spans="1:18">
      <c r="A235"/>
      <c r="B235"/>
      <c r="C235"/>
      <c r="D235"/>
      <c r="E235"/>
      <c r="F235"/>
      <c r="G235"/>
      <c r="H235"/>
      <c r="I235"/>
      <c r="J235"/>
      <c r="K235"/>
      <c r="L235"/>
      <c r="M235"/>
      <c r="N235"/>
      <c r="O235"/>
      <c r="P235"/>
      <c r="Q235"/>
      <c r="R235"/>
    </row>
    <row r="236" spans="1:18">
      <c r="A236"/>
      <c r="B236"/>
      <c r="C236"/>
      <c r="D236"/>
      <c r="E236"/>
      <c r="F236"/>
      <c r="G236"/>
      <c r="H236"/>
      <c r="I236"/>
      <c r="J236"/>
      <c r="K236"/>
      <c r="L236"/>
      <c r="M236"/>
      <c r="N236"/>
      <c r="O236"/>
      <c r="P236"/>
      <c r="Q236"/>
      <c r="R236"/>
    </row>
    <row r="237" spans="1:18">
      <c r="A237"/>
      <c r="B237"/>
      <c r="C237"/>
      <c r="D237"/>
      <c r="E237"/>
      <c r="F237"/>
      <c r="G237"/>
      <c r="H237"/>
      <c r="I237"/>
      <c r="J237"/>
      <c r="K237"/>
      <c r="L237"/>
      <c r="M237"/>
      <c r="N237"/>
      <c r="O237"/>
      <c r="P237"/>
      <c r="Q237"/>
      <c r="R237"/>
    </row>
    <row r="238" spans="1:18">
      <c r="A238"/>
      <c r="B238"/>
      <c r="C238"/>
      <c r="D238"/>
      <c r="E238"/>
      <c r="F238"/>
      <c r="G238"/>
      <c r="H238"/>
      <c r="I238"/>
      <c r="J238"/>
      <c r="K238"/>
      <c r="L238"/>
      <c r="M238"/>
      <c r="N238"/>
      <c r="O238"/>
      <c r="P238"/>
      <c r="Q238"/>
      <c r="R238"/>
    </row>
    <row r="239" spans="1:18">
      <c r="A239"/>
      <c r="B239"/>
      <c r="C239"/>
      <c r="D239"/>
      <c r="E239"/>
      <c r="F239"/>
      <c r="G239"/>
      <c r="H239"/>
      <c r="I239"/>
      <c r="J239"/>
      <c r="K239"/>
      <c r="L239"/>
      <c r="M239"/>
      <c r="N239"/>
      <c r="O239"/>
      <c r="P239"/>
      <c r="Q239"/>
      <c r="R239"/>
    </row>
    <row r="240" spans="1:18">
      <c r="A240"/>
      <c r="B240"/>
      <c r="C240"/>
      <c r="D240"/>
      <c r="E240"/>
      <c r="F240"/>
      <c r="G240"/>
      <c r="H240"/>
      <c r="I240"/>
      <c r="J240"/>
      <c r="K240"/>
      <c r="L240"/>
      <c r="M240"/>
      <c r="N240"/>
      <c r="O240"/>
      <c r="P240"/>
      <c r="Q240"/>
      <c r="R240"/>
    </row>
    <row r="241" spans="1:18">
      <c r="A241"/>
      <c r="B241"/>
      <c r="C241"/>
      <c r="D241"/>
      <c r="E241"/>
      <c r="F241"/>
      <c r="G241"/>
      <c r="H241"/>
      <c r="I241"/>
      <c r="J241"/>
      <c r="K241"/>
      <c r="L241"/>
      <c r="M241"/>
      <c r="N241"/>
      <c r="O241"/>
      <c r="P241"/>
      <c r="Q241"/>
      <c r="R241"/>
    </row>
    <row r="242" spans="1:18">
      <c r="A242"/>
      <c r="B242"/>
      <c r="C242"/>
      <c r="D242"/>
      <c r="E242"/>
      <c r="F242"/>
      <c r="G242"/>
      <c r="H242"/>
      <c r="I242"/>
      <c r="J242"/>
      <c r="K242"/>
      <c r="L242"/>
      <c r="M242"/>
      <c r="N242"/>
      <c r="O242"/>
      <c r="P242"/>
      <c r="Q242"/>
      <c r="R242"/>
    </row>
    <row r="243" spans="1:18">
      <c r="A243"/>
      <c r="B243"/>
      <c r="C243"/>
      <c r="D243"/>
      <c r="E243"/>
      <c r="F243"/>
      <c r="G243"/>
      <c r="H243"/>
      <c r="I243"/>
      <c r="J243"/>
      <c r="K243"/>
      <c r="L243"/>
      <c r="M243"/>
      <c r="N243"/>
      <c r="O243"/>
      <c r="P243"/>
      <c r="Q243"/>
      <c r="R243"/>
    </row>
    <row r="244" spans="1:18">
      <c r="A244"/>
      <c r="B244"/>
      <c r="C244"/>
      <c r="D244"/>
      <c r="E244"/>
      <c r="F244"/>
      <c r="G244"/>
      <c r="H244"/>
      <c r="I244"/>
      <c r="J244"/>
      <c r="K244"/>
      <c r="L244"/>
      <c r="M244"/>
      <c r="N244"/>
      <c r="O244"/>
      <c r="P244"/>
      <c r="Q244"/>
      <c r="R244"/>
    </row>
    <row r="245" spans="1:18">
      <c r="A245"/>
      <c r="B245"/>
      <c r="C245"/>
      <c r="D245"/>
      <c r="E245"/>
      <c r="F245"/>
      <c r="G245"/>
      <c r="H245"/>
      <c r="I245"/>
      <c r="J245"/>
      <c r="K245"/>
      <c r="L245"/>
      <c r="M245"/>
      <c r="N245"/>
      <c r="O245"/>
      <c r="P245"/>
      <c r="Q245"/>
      <c r="R245"/>
    </row>
    <row r="246" spans="1:18">
      <c r="A246"/>
      <c r="B246"/>
      <c r="C246"/>
      <c r="D246"/>
      <c r="E246"/>
      <c r="F246"/>
      <c r="G246"/>
      <c r="H246"/>
      <c r="I246"/>
      <c r="J246"/>
      <c r="K246"/>
      <c r="L246"/>
      <c r="M246"/>
      <c r="N246"/>
      <c r="O246"/>
      <c r="P246"/>
      <c r="Q246"/>
      <c r="R246"/>
    </row>
    <row r="247" spans="1:18">
      <c r="A247"/>
      <c r="B247"/>
      <c r="C247"/>
      <c r="D247"/>
      <c r="E247"/>
      <c r="F247"/>
      <c r="G247"/>
      <c r="H247"/>
      <c r="I247"/>
      <c r="J247"/>
      <c r="K247"/>
      <c r="L247"/>
      <c r="M247"/>
      <c r="N247"/>
      <c r="O247"/>
      <c r="P247"/>
      <c r="Q247"/>
      <c r="R247"/>
    </row>
    <row r="248" spans="1:18">
      <c r="A248"/>
      <c r="B248"/>
      <c r="C248"/>
      <c r="D248"/>
      <c r="E248"/>
      <c r="F248"/>
      <c r="G248"/>
      <c r="H248"/>
      <c r="I248"/>
      <c r="J248"/>
      <c r="K248"/>
      <c r="L248"/>
      <c r="M248"/>
      <c r="N248"/>
      <c r="O248"/>
      <c r="P248"/>
      <c r="Q248"/>
      <c r="R248"/>
    </row>
    <row r="249" spans="1:18">
      <c r="A249"/>
      <c r="B249"/>
      <c r="C249"/>
      <c r="D249"/>
      <c r="E249"/>
      <c r="F249"/>
      <c r="G249"/>
      <c r="H249"/>
      <c r="I249"/>
      <c r="J249"/>
      <c r="K249"/>
      <c r="L249"/>
      <c r="M249"/>
      <c r="N249"/>
      <c r="O249"/>
      <c r="P249"/>
      <c r="Q249"/>
      <c r="R249"/>
    </row>
    <row r="250" spans="1:18">
      <c r="A250"/>
      <c r="B250"/>
      <c r="C250"/>
      <c r="D250"/>
      <c r="E250"/>
      <c r="F250"/>
      <c r="G250"/>
      <c r="H250"/>
      <c r="I250"/>
      <c r="J250"/>
      <c r="K250"/>
      <c r="L250"/>
      <c r="M250"/>
      <c r="N250"/>
      <c r="O250"/>
      <c r="P250"/>
      <c r="Q250"/>
      <c r="R250"/>
    </row>
    <row r="251" spans="1:18">
      <c r="A251"/>
      <c r="B251"/>
      <c r="C251"/>
      <c r="D251"/>
      <c r="E251"/>
      <c r="F251"/>
      <c r="G251"/>
      <c r="H251"/>
      <c r="I251"/>
      <c r="J251"/>
      <c r="K251"/>
      <c r="L251"/>
      <c r="M251"/>
      <c r="N251"/>
      <c r="O251"/>
      <c r="P251"/>
      <c r="Q251"/>
      <c r="R251"/>
    </row>
    <row r="252" spans="1:18">
      <c r="A252"/>
      <c r="B252"/>
      <c r="C252"/>
      <c r="D252"/>
      <c r="E252"/>
      <c r="F252"/>
      <c r="G252"/>
      <c r="H252"/>
      <c r="I252"/>
      <c r="J252"/>
      <c r="K252"/>
      <c r="L252"/>
      <c r="M252"/>
      <c r="N252"/>
      <c r="O252"/>
      <c r="P252"/>
      <c r="Q252"/>
      <c r="R252"/>
    </row>
    <row r="253" spans="1:18">
      <c r="A253"/>
      <c r="B253"/>
      <c r="C253"/>
      <c r="D253"/>
      <c r="E253"/>
      <c r="F253"/>
      <c r="G253"/>
      <c r="H253"/>
      <c r="I253"/>
      <c r="J253"/>
      <c r="K253"/>
      <c r="L253"/>
      <c r="M253"/>
      <c r="N253"/>
      <c r="O253"/>
      <c r="P253"/>
      <c r="Q253"/>
      <c r="R253"/>
    </row>
    <row r="254" spans="1:18">
      <c r="A254"/>
      <c r="B254"/>
      <c r="C254"/>
      <c r="D254"/>
      <c r="E254"/>
      <c r="F254"/>
      <c r="G254"/>
      <c r="H254"/>
      <c r="I254"/>
      <c r="J254"/>
      <c r="K254"/>
      <c r="L254"/>
      <c r="M254"/>
      <c r="N254"/>
      <c r="O254"/>
      <c r="P254"/>
      <c r="Q254"/>
      <c r="R254"/>
    </row>
    <row r="255" spans="1:18">
      <c r="A255"/>
      <c r="B255"/>
      <c r="C255"/>
      <c r="D255"/>
      <c r="E255"/>
      <c r="F255"/>
      <c r="G255"/>
      <c r="H255"/>
      <c r="I255"/>
      <c r="J255"/>
      <c r="K255"/>
      <c r="L255"/>
      <c r="M255"/>
      <c r="N255"/>
      <c r="O255"/>
      <c r="P255"/>
      <c r="Q255"/>
      <c r="R255"/>
    </row>
    <row r="256" spans="1:18">
      <c r="A256"/>
      <c r="B256"/>
      <c r="C256"/>
      <c r="D256"/>
      <c r="E256"/>
      <c r="F256"/>
      <c r="G256"/>
      <c r="H256"/>
      <c r="I256"/>
      <c r="J256"/>
      <c r="K256"/>
      <c r="L256"/>
      <c r="M256"/>
      <c r="N256"/>
      <c r="O256"/>
      <c r="P256"/>
      <c r="Q256"/>
      <c r="R256"/>
    </row>
    <row r="257" spans="1:18">
      <c r="A257"/>
      <c r="B257"/>
      <c r="C257"/>
      <c r="D257"/>
      <c r="E257"/>
      <c r="F257"/>
      <c r="G257"/>
      <c r="H257"/>
      <c r="I257"/>
      <c r="J257"/>
      <c r="K257"/>
      <c r="L257"/>
      <c r="M257"/>
      <c r="N257"/>
      <c r="O257"/>
      <c r="P257"/>
      <c r="Q257"/>
      <c r="R257"/>
    </row>
    <row r="258" spans="1:18">
      <c r="A258"/>
      <c r="B258"/>
      <c r="C258"/>
      <c r="D258"/>
      <c r="E258"/>
      <c r="F258"/>
      <c r="G258"/>
      <c r="H258"/>
      <c r="I258"/>
      <c r="J258"/>
      <c r="K258"/>
      <c r="L258"/>
      <c r="M258"/>
      <c r="N258"/>
      <c r="O258"/>
      <c r="P258"/>
      <c r="Q258"/>
      <c r="R258"/>
    </row>
    <row r="259" spans="1:18">
      <c r="A259"/>
      <c r="B259"/>
      <c r="C259"/>
      <c r="D259"/>
      <c r="E259"/>
      <c r="F259"/>
      <c r="G259"/>
      <c r="H259"/>
      <c r="I259"/>
      <c r="J259"/>
      <c r="K259"/>
      <c r="L259"/>
      <c r="M259"/>
      <c r="N259"/>
      <c r="O259"/>
      <c r="P259"/>
      <c r="Q259"/>
      <c r="R259"/>
    </row>
    <row r="260" spans="1:18">
      <c r="A260"/>
      <c r="B260"/>
      <c r="C260"/>
      <c r="D260"/>
      <c r="E260"/>
      <c r="F260"/>
      <c r="G260"/>
      <c r="H260"/>
      <c r="I260"/>
      <c r="J260"/>
      <c r="K260"/>
      <c r="L260"/>
      <c r="M260"/>
      <c r="N260"/>
      <c r="O260"/>
      <c r="P260"/>
      <c r="Q260"/>
      <c r="R260"/>
    </row>
    <row r="261" spans="1:18">
      <c r="A261"/>
      <c r="B261"/>
      <c r="C261"/>
      <c r="D261"/>
      <c r="E261"/>
      <c r="F261"/>
      <c r="G261"/>
      <c r="H261"/>
      <c r="I261"/>
      <c r="J261"/>
      <c r="K261"/>
      <c r="L261"/>
      <c r="M261"/>
      <c r="N261"/>
      <c r="O261"/>
      <c r="P261"/>
      <c r="Q261"/>
      <c r="R261"/>
    </row>
    <row r="262" spans="1:18">
      <c r="A262"/>
      <c r="B262"/>
      <c r="C262"/>
      <c r="D262"/>
      <c r="E262"/>
      <c r="F262"/>
      <c r="G262"/>
      <c r="H262"/>
      <c r="I262"/>
      <c r="J262"/>
      <c r="K262"/>
      <c r="L262"/>
      <c r="M262"/>
      <c r="N262"/>
      <c r="O262"/>
      <c r="P262"/>
      <c r="Q262"/>
      <c r="R262"/>
    </row>
    <row r="263" spans="1:18">
      <c r="A263"/>
      <c r="B263"/>
      <c r="C263"/>
      <c r="D263"/>
      <c r="E263"/>
      <c r="F263"/>
      <c r="G263"/>
      <c r="H263"/>
      <c r="I263"/>
      <c r="J263"/>
      <c r="K263"/>
      <c r="L263"/>
      <c r="M263"/>
      <c r="N263"/>
      <c r="O263"/>
      <c r="P263"/>
      <c r="Q263"/>
      <c r="R263"/>
    </row>
    <row r="264" spans="1:18">
      <c r="A264"/>
      <c r="B264"/>
      <c r="C264"/>
      <c r="D264"/>
      <c r="E264"/>
      <c r="F264"/>
      <c r="G264"/>
      <c r="H264"/>
      <c r="I264"/>
      <c r="J264"/>
      <c r="K264"/>
      <c r="L264"/>
      <c r="M264"/>
      <c r="N264"/>
      <c r="O264"/>
      <c r="P264"/>
      <c r="Q264"/>
      <c r="R264"/>
    </row>
    <row r="265" spans="1:18">
      <c r="A265"/>
      <c r="B265"/>
      <c r="C265"/>
      <c r="D265"/>
      <c r="E265"/>
      <c r="F265"/>
      <c r="G265"/>
      <c r="H265"/>
      <c r="I265"/>
      <c r="J265"/>
      <c r="K265"/>
      <c r="L265"/>
      <c r="M265"/>
      <c r="N265"/>
      <c r="O265"/>
      <c r="P265"/>
      <c r="Q265"/>
      <c r="R265"/>
    </row>
    <row r="266" spans="1:18">
      <c r="A266"/>
      <c r="B266"/>
      <c r="C266"/>
      <c r="D266"/>
      <c r="E266"/>
      <c r="F266"/>
      <c r="G266"/>
      <c r="H266"/>
      <c r="I266"/>
      <c r="J266"/>
      <c r="K266"/>
      <c r="L266"/>
      <c r="M266"/>
      <c r="N266"/>
      <c r="O266"/>
      <c r="P266"/>
      <c r="Q266"/>
      <c r="R266"/>
    </row>
    <row r="267" spans="1:18">
      <c r="A267"/>
      <c r="B267"/>
      <c r="C267"/>
      <c r="D267"/>
      <c r="E267"/>
      <c r="F267"/>
      <c r="G267"/>
      <c r="H267"/>
      <c r="I267"/>
      <c r="J267"/>
      <c r="K267"/>
      <c r="L267"/>
      <c r="M267"/>
      <c r="N267"/>
      <c r="O267"/>
      <c r="P267"/>
      <c r="Q267"/>
      <c r="R267"/>
    </row>
    <row r="268" spans="1:18">
      <c r="A268"/>
      <c r="B268"/>
      <c r="C268"/>
      <c r="D268"/>
      <c r="E268"/>
      <c r="F268"/>
      <c r="G268"/>
      <c r="H268"/>
      <c r="I268"/>
      <c r="J268"/>
      <c r="K268"/>
      <c r="L268"/>
      <c r="M268"/>
      <c r="N268"/>
      <c r="O268"/>
      <c r="P268"/>
      <c r="Q268"/>
      <c r="R268"/>
    </row>
    <row r="269" spans="1:18">
      <c r="A269"/>
      <c r="B269"/>
      <c r="C269"/>
      <c r="D269"/>
      <c r="E269"/>
      <c r="F269"/>
      <c r="G269"/>
      <c r="H269"/>
      <c r="I269"/>
      <c r="J269"/>
      <c r="K269"/>
      <c r="L269"/>
      <c r="M269"/>
      <c r="N269"/>
      <c r="O269"/>
      <c r="P269"/>
      <c r="Q269"/>
      <c r="R269"/>
    </row>
    <row r="270" spans="1:18">
      <c r="A270"/>
      <c r="B270"/>
      <c r="C270"/>
      <c r="D270"/>
      <c r="E270"/>
      <c r="F270"/>
      <c r="G270"/>
      <c r="H270"/>
      <c r="I270"/>
      <c r="J270"/>
      <c r="K270"/>
      <c r="L270"/>
      <c r="M270"/>
      <c r="N270"/>
      <c r="O270"/>
      <c r="P270"/>
      <c r="Q270"/>
      <c r="R270"/>
    </row>
    <row r="271" spans="1:18">
      <c r="A271"/>
      <c r="B271"/>
      <c r="C271"/>
      <c r="D271"/>
      <c r="E271"/>
      <c r="F271"/>
      <c r="G271"/>
      <c r="H271"/>
      <c r="I271"/>
      <c r="J271"/>
      <c r="K271"/>
      <c r="L271"/>
      <c r="M271"/>
      <c r="N271"/>
      <c r="O271"/>
      <c r="P271"/>
      <c r="Q271"/>
      <c r="R271"/>
    </row>
    <row r="272" spans="1:18">
      <c r="A272"/>
      <c r="B272"/>
      <c r="C272"/>
      <c r="D272"/>
      <c r="E272"/>
      <c r="F272"/>
      <c r="G272"/>
      <c r="H272"/>
      <c r="I272"/>
      <c r="J272"/>
      <c r="K272"/>
      <c r="L272"/>
      <c r="M272"/>
      <c r="N272"/>
      <c r="O272"/>
      <c r="P272"/>
      <c r="Q272"/>
      <c r="R272"/>
    </row>
    <row r="273" spans="1:18">
      <c r="A273"/>
      <c r="B273"/>
      <c r="C273"/>
      <c r="D273"/>
      <c r="E273"/>
      <c r="F273"/>
      <c r="G273"/>
      <c r="H273"/>
      <c r="I273"/>
      <c r="J273"/>
      <c r="K273"/>
      <c r="L273"/>
      <c r="M273"/>
      <c r="N273"/>
      <c r="O273"/>
      <c r="P273"/>
      <c r="Q273"/>
      <c r="R273"/>
    </row>
    <row r="274" spans="1:18">
      <c r="A274"/>
      <c r="B274"/>
      <c r="C274"/>
      <c r="D274"/>
      <c r="E274"/>
      <c r="F274"/>
      <c r="G274"/>
      <c r="H274"/>
      <c r="I274"/>
      <c r="J274"/>
      <c r="K274"/>
      <c r="L274"/>
      <c r="M274"/>
      <c r="N274"/>
      <c r="O274"/>
      <c r="P274"/>
      <c r="Q274"/>
      <c r="R274"/>
    </row>
    <row r="275" spans="1:18">
      <c r="A275"/>
      <c r="B275"/>
      <c r="C275"/>
      <c r="D275"/>
      <c r="E275"/>
      <c r="F275"/>
      <c r="G275"/>
      <c r="H275"/>
      <c r="I275"/>
      <c r="J275"/>
      <c r="K275"/>
      <c r="L275"/>
      <c r="M275"/>
      <c r="N275"/>
      <c r="O275"/>
      <c r="P275"/>
      <c r="Q275"/>
      <c r="R275"/>
    </row>
    <row r="276" spans="1:18">
      <c r="A276"/>
      <c r="B276"/>
      <c r="C276"/>
      <c r="D276"/>
      <c r="E276"/>
      <c r="F276"/>
      <c r="G276"/>
      <c r="H276"/>
      <c r="I276"/>
      <c r="J276"/>
      <c r="K276"/>
      <c r="L276"/>
      <c r="M276"/>
      <c r="N276"/>
      <c r="O276"/>
      <c r="P276"/>
      <c r="Q276"/>
      <c r="R276"/>
    </row>
    <row r="277" spans="1:18">
      <c r="A277"/>
      <c r="B277"/>
      <c r="C277"/>
      <c r="D277"/>
      <c r="E277"/>
      <c r="F277"/>
      <c r="G277"/>
      <c r="H277"/>
      <c r="I277"/>
      <c r="J277"/>
      <c r="K277"/>
      <c r="L277"/>
      <c r="M277"/>
      <c r="N277"/>
      <c r="O277"/>
      <c r="P277"/>
      <c r="Q277"/>
      <c r="R277"/>
    </row>
    <row r="278" spans="1:18">
      <c r="A278"/>
      <c r="B278"/>
      <c r="C278"/>
      <c r="D278"/>
      <c r="E278"/>
      <c r="F278"/>
      <c r="G278"/>
      <c r="H278"/>
      <c r="I278"/>
      <c r="J278"/>
      <c r="K278"/>
      <c r="L278"/>
      <c r="M278"/>
      <c r="N278"/>
      <c r="O278"/>
      <c r="P278"/>
      <c r="Q278"/>
      <c r="R278"/>
    </row>
    <row r="279" spans="1:18">
      <c r="A279"/>
      <c r="B279"/>
      <c r="C279"/>
      <c r="D279"/>
      <c r="E279"/>
      <c r="F279"/>
      <c r="G279"/>
      <c r="H279"/>
      <c r="I279"/>
      <c r="J279"/>
      <c r="K279"/>
      <c r="L279"/>
      <c r="M279"/>
      <c r="N279"/>
      <c r="O279"/>
      <c r="P279"/>
      <c r="Q279"/>
      <c r="R279"/>
    </row>
    <row r="280" spans="1:18">
      <c r="A280"/>
      <c r="B280"/>
      <c r="C280"/>
      <c r="D280"/>
      <c r="E280"/>
      <c r="F280"/>
      <c r="G280"/>
      <c r="H280"/>
      <c r="I280"/>
      <c r="J280"/>
      <c r="K280"/>
      <c r="L280"/>
      <c r="M280"/>
      <c r="N280"/>
      <c r="O280"/>
      <c r="P280"/>
      <c r="Q280"/>
      <c r="R280"/>
    </row>
    <row r="281" spans="1:18">
      <c r="A281"/>
      <c r="B281"/>
      <c r="C281"/>
      <c r="D281"/>
      <c r="E281"/>
      <c r="F281"/>
      <c r="G281"/>
      <c r="H281"/>
      <c r="I281"/>
      <c r="J281"/>
      <c r="K281"/>
      <c r="L281"/>
      <c r="M281"/>
      <c r="N281"/>
      <c r="O281"/>
      <c r="P281"/>
      <c r="Q281"/>
      <c r="R281"/>
    </row>
    <row r="282" spans="1:18">
      <c r="A282"/>
      <c r="B282"/>
      <c r="C282"/>
      <c r="D282"/>
      <c r="E282"/>
      <c r="F282"/>
      <c r="G282"/>
      <c r="H282"/>
      <c r="I282"/>
      <c r="J282"/>
      <c r="K282"/>
      <c r="L282"/>
      <c r="M282"/>
      <c r="N282"/>
      <c r="O282"/>
      <c r="P282"/>
      <c r="Q282"/>
      <c r="R282"/>
    </row>
    <row r="283" spans="1:18">
      <c r="A283"/>
      <c r="B283"/>
      <c r="C283"/>
      <c r="D283"/>
      <c r="E283"/>
      <c r="F283"/>
      <c r="G283"/>
      <c r="H283"/>
      <c r="I283"/>
      <c r="J283"/>
      <c r="K283"/>
      <c r="L283"/>
      <c r="M283"/>
      <c r="N283"/>
      <c r="O283"/>
      <c r="P283"/>
      <c r="Q283"/>
      <c r="R283"/>
    </row>
    <row r="284" spans="1:18">
      <c r="A284"/>
      <c r="B284"/>
      <c r="C284"/>
      <c r="D284"/>
      <c r="E284"/>
      <c r="F284"/>
      <c r="G284"/>
      <c r="H284"/>
      <c r="I284"/>
      <c r="J284"/>
      <c r="K284"/>
      <c r="L284"/>
      <c r="M284"/>
      <c r="N284"/>
      <c r="O284"/>
      <c r="P284"/>
      <c r="Q284"/>
      <c r="R284"/>
    </row>
    <row r="285" spans="1:18">
      <c r="I285"/>
      <c r="J285"/>
      <c r="K285"/>
      <c r="L285"/>
      <c r="M285"/>
      <c r="N285"/>
      <c r="O285"/>
      <c r="P285"/>
      <c r="Q285"/>
      <c r="R285"/>
    </row>
  </sheetData>
  <sheetProtection formatCells="0" formatColumns="0" formatRows="0" insertRows="0" deleteRows="0" sort="0" autoFilter="0"/>
  <phoneticPr fontId="4" type="noConversion"/>
  <pageMargins left="0.7" right="0.7" top="0.75" bottom="0.75" header="0.3" footer="0.3"/>
  <pageSetup paperSize="9" orientation="portrait" r:id="rId1"/>
  <customProperties>
    <customPr name="FM_PARAM" r:id="rId2"/>
    <customPr name="HASH_CODE"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工作表21">
    <tabColor rgb="FF00B0F0"/>
  </sheetPr>
  <dimension ref="B3:J150"/>
  <sheetViews>
    <sheetView zoomScale="55" zoomScaleNormal="55" workbookViewId="0">
      <selection activeCell="E32" sqref="E32"/>
    </sheetView>
  </sheetViews>
  <sheetFormatPr defaultColWidth="8.5546875" defaultRowHeight="15.75"/>
  <cols>
    <col min="2" max="2" width="11.109375" bestFit="1" customWidth="1"/>
    <col min="3" max="3" width="14" bestFit="1" customWidth="1"/>
    <col min="4" max="4" width="56.5546875" bestFit="1" customWidth="1"/>
    <col min="5" max="5" width="14.5546875" customWidth="1"/>
    <col min="6" max="6" width="70.109375" bestFit="1" customWidth="1"/>
    <col min="7" max="8" width="15.109375" bestFit="1" customWidth="1"/>
    <col min="9" max="9" width="17.88671875" bestFit="1" customWidth="1"/>
    <col min="10" max="10" width="6" bestFit="1" customWidth="1"/>
  </cols>
  <sheetData>
    <row r="3" spans="2:10">
      <c r="B3" s="112" t="s">
        <v>974</v>
      </c>
      <c r="C3" t="s">
        <v>286</v>
      </c>
    </row>
    <row r="5" spans="2:10">
      <c r="B5" s="112" t="s">
        <v>1703</v>
      </c>
    </row>
    <row r="6" spans="2:10">
      <c r="B6" s="112" t="s">
        <v>1704</v>
      </c>
      <c r="C6" s="112" t="s">
        <v>1705</v>
      </c>
      <c r="D6" s="112" t="s">
        <v>1706</v>
      </c>
      <c r="E6" s="112" t="s">
        <v>1707</v>
      </c>
      <c r="F6" s="112" t="s">
        <v>960</v>
      </c>
      <c r="G6" s="112" t="s">
        <v>961</v>
      </c>
      <c r="H6" s="112" t="s">
        <v>962</v>
      </c>
      <c r="I6" s="112" t="s">
        <v>1708</v>
      </c>
      <c r="J6" t="s">
        <v>1164</v>
      </c>
    </row>
    <row r="7" spans="2:10">
      <c r="B7">
        <v>1</v>
      </c>
      <c r="C7" t="s">
        <v>286</v>
      </c>
      <c r="D7" t="s">
        <v>286</v>
      </c>
      <c r="E7" t="s">
        <v>1591</v>
      </c>
      <c r="G7" t="s">
        <v>286</v>
      </c>
      <c r="H7" t="s">
        <v>1593</v>
      </c>
      <c r="J7">
        <v>1</v>
      </c>
    </row>
    <row r="8" spans="2:10">
      <c r="B8">
        <v>2</v>
      </c>
      <c r="C8" t="s">
        <v>286</v>
      </c>
      <c r="D8" t="s">
        <v>1590</v>
      </c>
      <c r="E8" t="s">
        <v>1591</v>
      </c>
      <c r="F8" t="s">
        <v>286</v>
      </c>
      <c r="H8" t="s">
        <v>1593</v>
      </c>
      <c r="J8">
        <v>1</v>
      </c>
    </row>
    <row r="9" spans="2:10">
      <c r="B9">
        <v>3</v>
      </c>
      <c r="C9" t="s">
        <v>286</v>
      </c>
      <c r="D9" t="s">
        <v>1594</v>
      </c>
      <c r="E9" t="s">
        <v>1591</v>
      </c>
      <c r="F9" t="s">
        <v>286</v>
      </c>
      <c r="H9" t="s">
        <v>1593</v>
      </c>
      <c r="J9">
        <v>1</v>
      </c>
    </row>
    <row r="10" spans="2:10">
      <c r="B10">
        <v>4</v>
      </c>
      <c r="C10" t="s">
        <v>286</v>
      </c>
      <c r="D10" t="s">
        <v>1595</v>
      </c>
      <c r="E10" t="s">
        <v>1591</v>
      </c>
      <c r="F10" t="s">
        <v>1596</v>
      </c>
      <c r="H10" t="s">
        <v>1593</v>
      </c>
      <c r="J10">
        <v>1</v>
      </c>
    </row>
    <row r="11" spans="2:10">
      <c r="B11">
        <v>5</v>
      </c>
      <c r="C11" t="s">
        <v>286</v>
      </c>
      <c r="D11" t="s">
        <v>1597</v>
      </c>
      <c r="E11" t="s">
        <v>1591</v>
      </c>
      <c r="F11" t="s">
        <v>1596</v>
      </c>
      <c r="H11" t="s">
        <v>1593</v>
      </c>
      <c r="J11">
        <v>1</v>
      </c>
    </row>
    <row r="12" spans="2:10">
      <c r="B12">
        <v>6</v>
      </c>
      <c r="C12" t="s">
        <v>286</v>
      </c>
      <c r="D12" t="s">
        <v>1598</v>
      </c>
      <c r="E12" t="s">
        <v>1591</v>
      </c>
      <c r="F12" t="s">
        <v>1599</v>
      </c>
      <c r="H12" t="s">
        <v>1593</v>
      </c>
      <c r="J12">
        <v>1</v>
      </c>
    </row>
    <row r="13" spans="2:10">
      <c r="B13">
        <v>7</v>
      </c>
      <c r="C13" t="s">
        <v>286</v>
      </c>
      <c r="D13" t="s">
        <v>1600</v>
      </c>
      <c r="E13" t="s">
        <v>1591</v>
      </c>
      <c r="F13" t="s">
        <v>286</v>
      </c>
      <c r="H13" t="s">
        <v>1593</v>
      </c>
      <c r="J13">
        <v>1</v>
      </c>
    </row>
    <row r="14" spans="2:10">
      <c r="B14">
        <v>8</v>
      </c>
      <c r="C14" t="s">
        <v>286</v>
      </c>
      <c r="D14" t="s">
        <v>1601</v>
      </c>
      <c r="E14" t="s">
        <v>1591</v>
      </c>
      <c r="F14" t="s">
        <v>1602</v>
      </c>
      <c r="H14" t="s">
        <v>1593</v>
      </c>
      <c r="J14">
        <v>1</v>
      </c>
    </row>
    <row r="15" spans="2:10">
      <c r="B15">
        <v>9</v>
      </c>
      <c r="C15" t="s">
        <v>286</v>
      </c>
      <c r="D15" t="s">
        <v>998</v>
      </c>
      <c r="E15" t="s">
        <v>1591</v>
      </c>
      <c r="F15" t="s">
        <v>1602</v>
      </c>
      <c r="H15" t="s">
        <v>1593</v>
      </c>
      <c r="J15">
        <v>1</v>
      </c>
    </row>
    <row r="16" spans="2:10">
      <c r="B16">
        <v>10</v>
      </c>
      <c r="C16" t="s">
        <v>286</v>
      </c>
      <c r="D16" t="s">
        <v>1603</v>
      </c>
      <c r="E16" t="s">
        <v>1591</v>
      </c>
      <c r="F16" t="s">
        <v>1602</v>
      </c>
      <c r="H16" t="s">
        <v>1593</v>
      </c>
      <c r="J16">
        <v>1</v>
      </c>
    </row>
    <row r="17" spans="2:10">
      <c r="B17">
        <v>11</v>
      </c>
      <c r="C17" t="s">
        <v>286</v>
      </c>
      <c r="D17" t="s">
        <v>1009</v>
      </c>
      <c r="E17" t="s">
        <v>1591</v>
      </c>
      <c r="F17" t="s">
        <v>1602</v>
      </c>
      <c r="H17" t="s">
        <v>1593</v>
      </c>
      <c r="J17">
        <v>1</v>
      </c>
    </row>
    <row r="18" spans="2:10">
      <c r="B18">
        <v>12</v>
      </c>
      <c r="C18" t="s">
        <v>286</v>
      </c>
      <c r="D18" t="s">
        <v>1604</v>
      </c>
      <c r="E18" t="s">
        <v>1591</v>
      </c>
      <c r="F18" t="s">
        <v>286</v>
      </c>
      <c r="H18" t="s">
        <v>1593</v>
      </c>
      <c r="J18">
        <v>1</v>
      </c>
    </row>
    <row r="19" spans="2:10">
      <c r="B19">
        <v>13</v>
      </c>
      <c r="C19" t="s">
        <v>286</v>
      </c>
      <c r="D19" t="s">
        <v>1605</v>
      </c>
      <c r="E19" t="s">
        <v>1591</v>
      </c>
      <c r="F19" t="s">
        <v>1606</v>
      </c>
      <c r="H19" t="s">
        <v>1593</v>
      </c>
      <c r="J19">
        <v>1</v>
      </c>
    </row>
    <row r="20" spans="2:10">
      <c r="B20">
        <v>14</v>
      </c>
      <c r="C20" t="s">
        <v>286</v>
      </c>
      <c r="D20" t="s">
        <v>1607</v>
      </c>
      <c r="E20" t="s">
        <v>1591</v>
      </c>
      <c r="F20" t="s">
        <v>1606</v>
      </c>
      <c r="H20" t="s">
        <v>1593</v>
      </c>
      <c r="J20">
        <v>1</v>
      </c>
    </row>
    <row r="21" spans="2:10">
      <c r="B21">
        <v>14</v>
      </c>
      <c r="C21" t="s">
        <v>286</v>
      </c>
      <c r="D21" t="s">
        <v>1608</v>
      </c>
      <c r="E21" t="s">
        <v>1591</v>
      </c>
      <c r="F21" t="s">
        <v>1606</v>
      </c>
      <c r="H21" t="s">
        <v>1593</v>
      </c>
      <c r="J21">
        <v>1</v>
      </c>
    </row>
    <row r="22" spans="2:10">
      <c r="B22">
        <v>15</v>
      </c>
      <c r="C22" t="s">
        <v>286</v>
      </c>
      <c r="D22" t="s">
        <v>1609</v>
      </c>
      <c r="E22" t="s">
        <v>1591</v>
      </c>
      <c r="F22" t="s">
        <v>1606</v>
      </c>
      <c r="H22" t="s">
        <v>1593</v>
      </c>
      <c r="J22">
        <v>1</v>
      </c>
    </row>
    <row r="23" spans="2:10">
      <c r="B23">
        <v>16</v>
      </c>
      <c r="C23" t="s">
        <v>286</v>
      </c>
      <c r="D23" t="s">
        <v>1293</v>
      </c>
      <c r="E23" t="s">
        <v>1591</v>
      </c>
      <c r="F23" t="s">
        <v>1606</v>
      </c>
      <c r="H23" t="s">
        <v>1593</v>
      </c>
      <c r="J23">
        <v>1</v>
      </c>
    </row>
    <row r="24" spans="2:10">
      <c r="B24">
        <v>17</v>
      </c>
      <c r="C24" t="s">
        <v>286</v>
      </c>
      <c r="D24" t="s">
        <v>1610</v>
      </c>
      <c r="E24" t="s">
        <v>1591</v>
      </c>
      <c r="F24" t="s">
        <v>1606</v>
      </c>
      <c r="H24" t="s">
        <v>1593</v>
      </c>
      <c r="J24">
        <v>1</v>
      </c>
    </row>
    <row r="25" spans="2:10">
      <c r="B25">
        <v>18</v>
      </c>
      <c r="C25" t="s">
        <v>286</v>
      </c>
      <c r="D25" t="s">
        <v>1165</v>
      </c>
      <c r="E25" t="s">
        <v>1591</v>
      </c>
      <c r="F25" t="s">
        <v>1606</v>
      </c>
      <c r="H25" t="s">
        <v>1593</v>
      </c>
      <c r="J25">
        <v>1</v>
      </c>
    </row>
    <row r="26" spans="2:10">
      <c r="B26">
        <v>18</v>
      </c>
      <c r="C26" t="s">
        <v>286</v>
      </c>
      <c r="D26" t="s">
        <v>1244</v>
      </c>
      <c r="E26" t="s">
        <v>1591</v>
      </c>
      <c r="F26" t="s">
        <v>1606</v>
      </c>
      <c r="H26" t="s">
        <v>1593</v>
      </c>
      <c r="J26">
        <v>1</v>
      </c>
    </row>
    <row r="27" spans="2:10">
      <c r="B27">
        <v>19</v>
      </c>
      <c r="C27" t="s">
        <v>286</v>
      </c>
      <c r="D27" t="s">
        <v>1249</v>
      </c>
      <c r="E27" t="s">
        <v>1591</v>
      </c>
      <c r="F27" t="s">
        <v>1606</v>
      </c>
      <c r="H27" t="s">
        <v>1593</v>
      </c>
      <c r="J27">
        <v>1</v>
      </c>
    </row>
    <row r="28" spans="2:10">
      <c r="B28">
        <v>19</v>
      </c>
      <c r="C28" t="s">
        <v>286</v>
      </c>
      <c r="D28" t="s">
        <v>1261</v>
      </c>
      <c r="E28" t="s">
        <v>1591</v>
      </c>
      <c r="F28" t="s">
        <v>1606</v>
      </c>
      <c r="H28" t="s">
        <v>1593</v>
      </c>
      <c r="J28">
        <v>1</v>
      </c>
    </row>
    <row r="29" spans="2:10">
      <c r="B29">
        <v>19</v>
      </c>
      <c r="C29" t="s">
        <v>286</v>
      </c>
      <c r="D29" t="s">
        <v>1611</v>
      </c>
      <c r="E29" t="s">
        <v>1591</v>
      </c>
      <c r="F29" t="s">
        <v>1606</v>
      </c>
      <c r="H29" t="s">
        <v>1593</v>
      </c>
      <c r="J29">
        <v>2</v>
      </c>
    </row>
    <row r="30" spans="2:10">
      <c r="B30">
        <v>20</v>
      </c>
      <c r="C30" t="s">
        <v>286</v>
      </c>
      <c r="D30" t="s">
        <v>1614</v>
      </c>
      <c r="E30" t="s">
        <v>1591</v>
      </c>
      <c r="F30" t="s">
        <v>1606</v>
      </c>
      <c r="H30" t="s">
        <v>1593</v>
      </c>
      <c r="J30">
        <v>1</v>
      </c>
    </row>
    <row r="31" spans="2:10">
      <c r="B31">
        <v>21</v>
      </c>
      <c r="C31" t="s">
        <v>286</v>
      </c>
      <c r="D31" t="s">
        <v>1615</v>
      </c>
      <c r="E31" t="s">
        <v>1591</v>
      </c>
      <c r="F31" t="s">
        <v>1606</v>
      </c>
      <c r="H31" t="s">
        <v>1593</v>
      </c>
      <c r="J31">
        <v>1</v>
      </c>
    </row>
    <row r="32" spans="2:10">
      <c r="B32">
        <v>22</v>
      </c>
      <c r="C32" t="s">
        <v>286</v>
      </c>
      <c r="D32" t="s">
        <v>1616</v>
      </c>
      <c r="E32" t="s">
        <v>1591</v>
      </c>
      <c r="F32" t="s">
        <v>286</v>
      </c>
      <c r="H32" t="s">
        <v>1593</v>
      </c>
      <c r="J32">
        <v>1</v>
      </c>
    </row>
    <row r="33" spans="2:10">
      <c r="B33">
        <v>23</v>
      </c>
      <c r="C33" t="s">
        <v>286</v>
      </c>
      <c r="D33" t="s">
        <v>1617</v>
      </c>
      <c r="E33" t="s">
        <v>1591</v>
      </c>
      <c r="F33" t="s">
        <v>1619</v>
      </c>
      <c r="H33" t="s">
        <v>1593</v>
      </c>
      <c r="J33">
        <v>1</v>
      </c>
    </row>
    <row r="34" spans="2:10">
      <c r="B34">
        <v>24</v>
      </c>
      <c r="C34" t="s">
        <v>286</v>
      </c>
      <c r="D34" t="s">
        <v>1620</v>
      </c>
      <c r="E34" t="s">
        <v>1591</v>
      </c>
      <c r="F34" t="s">
        <v>1622</v>
      </c>
      <c r="H34" t="s">
        <v>1593</v>
      </c>
      <c r="J34">
        <v>1</v>
      </c>
    </row>
    <row r="35" spans="2:10">
      <c r="B35">
        <v>25</v>
      </c>
      <c r="C35" t="s">
        <v>286</v>
      </c>
      <c r="D35" t="s">
        <v>1623</v>
      </c>
      <c r="E35" t="s">
        <v>1591</v>
      </c>
      <c r="F35" t="s">
        <v>1625</v>
      </c>
      <c r="H35" t="s">
        <v>1593</v>
      </c>
      <c r="J35">
        <v>1</v>
      </c>
    </row>
    <row r="36" spans="2:10">
      <c r="B36">
        <v>26</v>
      </c>
      <c r="C36" t="s">
        <v>286</v>
      </c>
      <c r="D36" t="s">
        <v>1626</v>
      </c>
      <c r="E36" t="s">
        <v>1591</v>
      </c>
      <c r="F36" t="s">
        <v>1628</v>
      </c>
      <c r="H36" t="s">
        <v>1593</v>
      </c>
      <c r="J36">
        <v>1</v>
      </c>
    </row>
    <row r="37" spans="2:10">
      <c r="B37">
        <v>27</v>
      </c>
      <c r="C37" t="s">
        <v>286</v>
      </c>
      <c r="D37" t="s">
        <v>1629</v>
      </c>
      <c r="E37" t="s">
        <v>1591</v>
      </c>
      <c r="F37" t="s">
        <v>1628</v>
      </c>
      <c r="H37" t="s">
        <v>1593</v>
      </c>
      <c r="J37">
        <v>1</v>
      </c>
    </row>
    <row r="38" spans="2:10">
      <c r="B38">
        <v>28</v>
      </c>
      <c r="C38" t="s">
        <v>286</v>
      </c>
      <c r="D38" t="s">
        <v>1630</v>
      </c>
      <c r="E38" t="s">
        <v>1591</v>
      </c>
      <c r="F38" t="s">
        <v>1625</v>
      </c>
      <c r="H38" t="s">
        <v>1593</v>
      </c>
      <c r="J38">
        <v>1</v>
      </c>
    </row>
    <row r="39" spans="2:10">
      <c r="B39">
        <v>29</v>
      </c>
      <c r="C39" t="s">
        <v>286</v>
      </c>
      <c r="D39" t="s">
        <v>1631</v>
      </c>
      <c r="E39" t="s">
        <v>1591</v>
      </c>
      <c r="F39" t="s">
        <v>1633</v>
      </c>
      <c r="H39" t="s">
        <v>1593</v>
      </c>
      <c r="J39">
        <v>1</v>
      </c>
    </row>
    <row r="40" spans="2:10">
      <c r="B40">
        <v>30</v>
      </c>
      <c r="C40" t="s">
        <v>286</v>
      </c>
      <c r="D40" t="s">
        <v>1635</v>
      </c>
      <c r="E40" t="s">
        <v>1591</v>
      </c>
      <c r="F40" t="s">
        <v>1633</v>
      </c>
      <c r="H40" t="s">
        <v>1593</v>
      </c>
      <c r="J40">
        <v>1</v>
      </c>
    </row>
    <row r="41" spans="2:10">
      <c r="B41">
        <v>31</v>
      </c>
      <c r="C41" t="s">
        <v>286</v>
      </c>
      <c r="D41" t="s">
        <v>1636</v>
      </c>
      <c r="E41" t="s">
        <v>1591</v>
      </c>
      <c r="F41" t="s">
        <v>1622</v>
      </c>
      <c r="H41" t="s">
        <v>1593</v>
      </c>
      <c r="J41">
        <v>1</v>
      </c>
    </row>
    <row r="42" spans="2:10">
      <c r="B42">
        <v>32</v>
      </c>
      <c r="C42" t="s">
        <v>286</v>
      </c>
      <c r="D42" t="s">
        <v>1637</v>
      </c>
      <c r="E42" t="s">
        <v>1591</v>
      </c>
      <c r="F42" t="s">
        <v>1639</v>
      </c>
      <c r="H42" t="s">
        <v>1593</v>
      </c>
      <c r="J42">
        <v>1</v>
      </c>
    </row>
    <row r="43" spans="2:10">
      <c r="B43">
        <v>33</v>
      </c>
      <c r="C43" t="s">
        <v>286</v>
      </c>
      <c r="D43" t="s">
        <v>1640</v>
      </c>
      <c r="E43" t="s">
        <v>1591</v>
      </c>
      <c r="F43" t="s">
        <v>1642</v>
      </c>
      <c r="H43" t="s">
        <v>1593</v>
      </c>
      <c r="J43">
        <v>1</v>
      </c>
    </row>
    <row r="44" spans="2:10">
      <c r="B44">
        <v>34</v>
      </c>
      <c r="C44" t="s">
        <v>286</v>
      </c>
      <c r="D44" t="s">
        <v>1643</v>
      </c>
      <c r="E44" t="s">
        <v>1591</v>
      </c>
      <c r="F44" t="s">
        <v>1642</v>
      </c>
      <c r="H44" t="s">
        <v>1593</v>
      </c>
      <c r="J44">
        <v>1</v>
      </c>
    </row>
    <row r="45" spans="2:10">
      <c r="B45">
        <v>35</v>
      </c>
      <c r="C45" t="s">
        <v>286</v>
      </c>
      <c r="D45" t="s">
        <v>1644</v>
      </c>
      <c r="E45" t="s">
        <v>1591</v>
      </c>
      <c r="F45" t="s">
        <v>1639</v>
      </c>
      <c r="H45" t="s">
        <v>1593</v>
      </c>
      <c r="J45">
        <v>1</v>
      </c>
    </row>
    <row r="46" spans="2:10">
      <c r="B46">
        <v>36</v>
      </c>
      <c r="C46" t="s">
        <v>286</v>
      </c>
      <c r="D46" t="s">
        <v>1645</v>
      </c>
      <c r="E46" t="s">
        <v>1591</v>
      </c>
      <c r="F46" t="s">
        <v>1639</v>
      </c>
      <c r="H46" t="s">
        <v>1593</v>
      </c>
      <c r="J46">
        <v>1</v>
      </c>
    </row>
    <row r="47" spans="2:10">
      <c r="B47">
        <v>37</v>
      </c>
      <c r="C47" t="s">
        <v>286</v>
      </c>
      <c r="D47" t="s">
        <v>1646</v>
      </c>
      <c r="E47" t="s">
        <v>1591</v>
      </c>
      <c r="F47" t="s">
        <v>1648</v>
      </c>
      <c r="H47" t="s">
        <v>1593</v>
      </c>
      <c r="J47">
        <v>1</v>
      </c>
    </row>
    <row r="48" spans="2:10">
      <c r="B48">
        <v>38</v>
      </c>
      <c r="C48" t="s">
        <v>286</v>
      </c>
      <c r="D48" t="s">
        <v>1649</v>
      </c>
      <c r="E48" t="s">
        <v>1591</v>
      </c>
      <c r="F48" t="s">
        <v>1648</v>
      </c>
      <c r="H48" t="s">
        <v>1593</v>
      </c>
      <c r="J48">
        <v>1</v>
      </c>
    </row>
    <row r="49" spans="2:10">
      <c r="B49">
        <v>39</v>
      </c>
      <c r="C49" t="s">
        <v>286</v>
      </c>
      <c r="D49" t="s">
        <v>1650</v>
      </c>
      <c r="E49" t="s">
        <v>1591</v>
      </c>
      <c r="F49" t="s">
        <v>1639</v>
      </c>
      <c r="H49" t="s">
        <v>1593</v>
      </c>
      <c r="J49">
        <v>1</v>
      </c>
    </row>
    <row r="50" spans="2:10">
      <c r="B50">
        <v>40</v>
      </c>
      <c r="C50" t="s">
        <v>286</v>
      </c>
      <c r="D50" t="s">
        <v>1651</v>
      </c>
      <c r="E50" t="s">
        <v>1591</v>
      </c>
      <c r="F50" t="s">
        <v>1622</v>
      </c>
      <c r="H50" t="s">
        <v>1593</v>
      </c>
      <c r="J50">
        <v>1</v>
      </c>
    </row>
    <row r="51" spans="2:10">
      <c r="B51">
        <v>41</v>
      </c>
      <c r="C51" t="s">
        <v>286</v>
      </c>
      <c r="D51" t="s">
        <v>1652</v>
      </c>
      <c r="E51" t="s">
        <v>1591</v>
      </c>
      <c r="F51" t="s">
        <v>1654</v>
      </c>
      <c r="H51" t="s">
        <v>1593</v>
      </c>
      <c r="J51">
        <v>1</v>
      </c>
    </row>
    <row r="52" spans="2:10">
      <c r="B52">
        <v>42</v>
      </c>
      <c r="C52" t="s">
        <v>286</v>
      </c>
      <c r="D52" t="s">
        <v>1655</v>
      </c>
      <c r="E52" t="s">
        <v>1591</v>
      </c>
      <c r="F52" t="s">
        <v>1657</v>
      </c>
      <c r="H52" t="s">
        <v>1593</v>
      </c>
      <c r="J52">
        <v>1</v>
      </c>
    </row>
    <row r="53" spans="2:10">
      <c r="B53">
        <v>43</v>
      </c>
      <c r="C53" t="s">
        <v>286</v>
      </c>
      <c r="D53" t="s">
        <v>1658</v>
      </c>
      <c r="E53" t="s">
        <v>1591</v>
      </c>
      <c r="F53" t="s">
        <v>1657</v>
      </c>
      <c r="H53" t="s">
        <v>1593</v>
      </c>
      <c r="J53">
        <v>1</v>
      </c>
    </row>
    <row r="54" spans="2:10">
      <c r="B54">
        <v>44</v>
      </c>
      <c r="C54" t="s">
        <v>286</v>
      </c>
      <c r="D54" t="s">
        <v>1659</v>
      </c>
      <c r="E54" t="s">
        <v>1591</v>
      </c>
      <c r="F54" t="s">
        <v>1657</v>
      </c>
      <c r="H54" t="s">
        <v>1593</v>
      </c>
      <c r="J54">
        <v>1</v>
      </c>
    </row>
    <row r="55" spans="2:10">
      <c r="B55">
        <v>45</v>
      </c>
      <c r="C55" t="s">
        <v>286</v>
      </c>
      <c r="D55" t="s">
        <v>1660</v>
      </c>
      <c r="E55" t="s">
        <v>1591</v>
      </c>
      <c r="F55" t="s">
        <v>1657</v>
      </c>
      <c r="H55" t="s">
        <v>1593</v>
      </c>
      <c r="J55">
        <v>1</v>
      </c>
    </row>
    <row r="56" spans="2:10">
      <c r="B56">
        <v>46</v>
      </c>
      <c r="C56" t="s">
        <v>286</v>
      </c>
      <c r="D56" t="s">
        <v>1661</v>
      </c>
      <c r="E56" t="s">
        <v>1591</v>
      </c>
      <c r="F56" t="s">
        <v>1654</v>
      </c>
      <c r="H56" t="s">
        <v>1593</v>
      </c>
      <c r="J56">
        <v>1</v>
      </c>
    </row>
    <row r="57" spans="2:10">
      <c r="B57">
        <v>47</v>
      </c>
      <c r="C57" t="s">
        <v>286</v>
      </c>
      <c r="D57" t="s">
        <v>1662</v>
      </c>
      <c r="E57" t="s">
        <v>1591</v>
      </c>
      <c r="F57" t="s">
        <v>1664</v>
      </c>
      <c r="H57" t="s">
        <v>1593</v>
      </c>
      <c r="J57">
        <v>1</v>
      </c>
    </row>
    <row r="58" spans="2:10">
      <c r="B58">
        <v>48</v>
      </c>
      <c r="C58" t="s">
        <v>286</v>
      </c>
      <c r="D58" t="s">
        <v>1666</v>
      </c>
      <c r="E58" t="s">
        <v>1591</v>
      </c>
      <c r="F58" t="s">
        <v>1664</v>
      </c>
      <c r="H58" t="s">
        <v>1593</v>
      </c>
      <c r="J58">
        <v>1</v>
      </c>
    </row>
    <row r="59" spans="2:10">
      <c r="B59">
        <v>49</v>
      </c>
      <c r="C59" t="s">
        <v>286</v>
      </c>
      <c r="D59" t="s">
        <v>1667</v>
      </c>
      <c r="E59" t="s">
        <v>1591</v>
      </c>
      <c r="F59" t="s">
        <v>1654</v>
      </c>
      <c r="H59" t="s">
        <v>1593</v>
      </c>
      <c r="J59">
        <v>1</v>
      </c>
    </row>
    <row r="60" spans="2:10">
      <c r="B60">
        <v>50</v>
      </c>
      <c r="C60" t="s">
        <v>286</v>
      </c>
      <c r="D60" t="s">
        <v>1668</v>
      </c>
      <c r="E60" t="s">
        <v>1591</v>
      </c>
      <c r="F60" t="s">
        <v>1670</v>
      </c>
      <c r="H60" t="s">
        <v>1593</v>
      </c>
      <c r="J60">
        <v>1</v>
      </c>
    </row>
    <row r="61" spans="2:10">
      <c r="B61">
        <v>51</v>
      </c>
      <c r="C61" t="s">
        <v>286</v>
      </c>
      <c r="D61" t="s">
        <v>1673</v>
      </c>
      <c r="E61" t="s">
        <v>1591</v>
      </c>
      <c r="F61" t="s">
        <v>1670</v>
      </c>
      <c r="H61" t="s">
        <v>1593</v>
      </c>
      <c r="J61">
        <v>1</v>
      </c>
    </row>
    <row r="62" spans="2:10">
      <c r="B62">
        <v>52</v>
      </c>
      <c r="C62" t="s">
        <v>286</v>
      </c>
      <c r="D62" t="s">
        <v>1674</v>
      </c>
      <c r="E62" t="s">
        <v>1591</v>
      </c>
      <c r="F62" t="s">
        <v>1654</v>
      </c>
      <c r="H62" t="s">
        <v>1593</v>
      </c>
      <c r="J62">
        <v>1</v>
      </c>
    </row>
    <row r="63" spans="2:10">
      <c r="B63">
        <v>53</v>
      </c>
      <c r="C63" t="s">
        <v>286</v>
      </c>
      <c r="D63" t="s">
        <v>1675</v>
      </c>
      <c r="E63" t="s">
        <v>1591</v>
      </c>
      <c r="F63" t="s">
        <v>1678</v>
      </c>
      <c r="H63" t="s">
        <v>1593</v>
      </c>
      <c r="J63">
        <v>1</v>
      </c>
    </row>
    <row r="64" spans="2:10">
      <c r="B64">
        <v>54</v>
      </c>
      <c r="C64" t="s">
        <v>286</v>
      </c>
      <c r="D64" t="s">
        <v>1679</v>
      </c>
      <c r="E64" t="s">
        <v>1591</v>
      </c>
      <c r="F64" t="s">
        <v>1678</v>
      </c>
      <c r="H64" t="s">
        <v>1593</v>
      </c>
      <c r="J64">
        <v>1</v>
      </c>
    </row>
    <row r="65" spans="2:10">
      <c r="B65">
        <v>55</v>
      </c>
      <c r="C65" t="s">
        <v>286</v>
      </c>
      <c r="D65" t="s">
        <v>1680</v>
      </c>
      <c r="E65" t="s">
        <v>1591</v>
      </c>
      <c r="F65" t="s">
        <v>1678</v>
      </c>
      <c r="H65" t="s">
        <v>1593</v>
      </c>
      <c r="J65">
        <v>1</v>
      </c>
    </row>
    <row r="66" spans="2:10">
      <c r="B66">
        <v>56</v>
      </c>
      <c r="C66" t="s">
        <v>286</v>
      </c>
      <c r="D66" t="s">
        <v>1681</v>
      </c>
      <c r="E66" t="s">
        <v>1591</v>
      </c>
      <c r="F66" t="s">
        <v>1654</v>
      </c>
      <c r="H66" t="s">
        <v>1593</v>
      </c>
      <c r="J66">
        <v>1</v>
      </c>
    </row>
    <row r="67" spans="2:10">
      <c r="B67">
        <v>57</v>
      </c>
      <c r="C67" t="s">
        <v>286</v>
      </c>
      <c r="D67" t="s">
        <v>1684</v>
      </c>
      <c r="E67" t="s">
        <v>1591</v>
      </c>
      <c r="F67" t="s">
        <v>1685</v>
      </c>
      <c r="H67" t="s">
        <v>1593</v>
      </c>
      <c r="J67">
        <v>1</v>
      </c>
    </row>
    <row r="68" spans="2:10">
      <c r="B68">
        <v>58</v>
      </c>
      <c r="C68" t="s">
        <v>286</v>
      </c>
      <c r="D68" t="s">
        <v>1686</v>
      </c>
      <c r="E68" t="s">
        <v>1591</v>
      </c>
      <c r="F68" t="s">
        <v>1685</v>
      </c>
      <c r="H68" t="s">
        <v>1593</v>
      </c>
      <c r="J68">
        <v>1</v>
      </c>
    </row>
    <row r="69" spans="2:10">
      <c r="B69">
        <v>59</v>
      </c>
      <c r="C69" t="s">
        <v>286</v>
      </c>
      <c r="D69" t="s">
        <v>1687</v>
      </c>
      <c r="E69" t="s">
        <v>1591</v>
      </c>
      <c r="F69" t="s">
        <v>1685</v>
      </c>
      <c r="H69" t="s">
        <v>1593</v>
      </c>
      <c r="J69">
        <v>1</v>
      </c>
    </row>
    <row r="70" spans="2:10">
      <c r="B70">
        <v>60</v>
      </c>
      <c r="C70" t="s">
        <v>286</v>
      </c>
      <c r="D70" t="s">
        <v>1688</v>
      </c>
      <c r="E70" t="s">
        <v>1591</v>
      </c>
      <c r="F70" t="s">
        <v>1685</v>
      </c>
      <c r="H70" t="s">
        <v>1593</v>
      </c>
      <c r="J70">
        <v>1</v>
      </c>
    </row>
    <row r="71" spans="2:10">
      <c r="B71">
        <v>61</v>
      </c>
      <c r="C71" t="s">
        <v>286</v>
      </c>
      <c r="D71" t="s">
        <v>1689</v>
      </c>
      <c r="E71" t="s">
        <v>1591</v>
      </c>
      <c r="F71" t="s">
        <v>1685</v>
      </c>
      <c r="H71" t="s">
        <v>1593</v>
      </c>
      <c r="J71">
        <v>1</v>
      </c>
    </row>
    <row r="72" spans="2:10">
      <c r="B72">
        <v>62</v>
      </c>
      <c r="C72" t="s">
        <v>286</v>
      </c>
      <c r="D72" t="s">
        <v>1690</v>
      </c>
      <c r="E72" t="s">
        <v>1591</v>
      </c>
      <c r="F72" t="s">
        <v>1685</v>
      </c>
      <c r="H72" t="s">
        <v>1593</v>
      </c>
      <c r="J72">
        <v>1</v>
      </c>
    </row>
    <row r="73" spans="2:10">
      <c r="B73">
        <v>63</v>
      </c>
      <c r="C73" t="s">
        <v>286</v>
      </c>
      <c r="D73" t="s">
        <v>1691</v>
      </c>
      <c r="E73" t="s">
        <v>1591</v>
      </c>
      <c r="F73" t="s">
        <v>1622</v>
      </c>
      <c r="H73" t="s">
        <v>1593</v>
      </c>
      <c r="J73">
        <v>1</v>
      </c>
    </row>
    <row r="74" spans="2:10">
      <c r="B74">
        <v>64</v>
      </c>
      <c r="C74" t="s">
        <v>286</v>
      </c>
      <c r="D74" t="s">
        <v>1692</v>
      </c>
      <c r="E74" t="s">
        <v>1591</v>
      </c>
      <c r="F74" t="s">
        <v>1694</v>
      </c>
      <c r="H74" t="s">
        <v>1593</v>
      </c>
      <c r="J74">
        <v>1</v>
      </c>
    </row>
    <row r="75" spans="2:10">
      <c r="B75">
        <v>65</v>
      </c>
      <c r="C75" t="s">
        <v>286</v>
      </c>
      <c r="D75" t="s">
        <v>1695</v>
      </c>
      <c r="E75" t="s">
        <v>1591</v>
      </c>
      <c r="F75" t="s">
        <v>1694</v>
      </c>
      <c r="H75" t="s">
        <v>1593</v>
      </c>
      <c r="J75">
        <v>1</v>
      </c>
    </row>
    <row r="76" spans="2:10">
      <c r="B76">
        <v>66</v>
      </c>
      <c r="C76" t="s">
        <v>286</v>
      </c>
      <c r="D76" t="s">
        <v>1696</v>
      </c>
      <c r="E76" t="s">
        <v>1591</v>
      </c>
      <c r="F76" t="s">
        <v>1694</v>
      </c>
      <c r="H76" t="s">
        <v>1593</v>
      </c>
      <c r="J76">
        <v>1</v>
      </c>
    </row>
    <row r="77" spans="2:10">
      <c r="B77">
        <v>67</v>
      </c>
      <c r="C77" t="s">
        <v>286</v>
      </c>
      <c r="D77" t="s">
        <v>1696</v>
      </c>
      <c r="E77" t="s">
        <v>1591</v>
      </c>
      <c r="F77" t="s">
        <v>1694</v>
      </c>
      <c r="H77" t="s">
        <v>1593</v>
      </c>
      <c r="J77">
        <v>1</v>
      </c>
    </row>
    <row r="78" spans="2:10">
      <c r="B78">
        <v>68</v>
      </c>
      <c r="C78" t="s">
        <v>286</v>
      </c>
      <c r="D78" t="s">
        <v>1697</v>
      </c>
      <c r="E78" t="s">
        <v>1591</v>
      </c>
      <c r="F78" t="s">
        <v>1619</v>
      </c>
      <c r="H78" t="s">
        <v>1593</v>
      </c>
      <c r="J78">
        <v>1</v>
      </c>
    </row>
    <row r="79" spans="2:10">
      <c r="B79">
        <v>69</v>
      </c>
      <c r="C79" t="s">
        <v>286</v>
      </c>
      <c r="D79" t="s">
        <v>1698</v>
      </c>
      <c r="E79" t="s">
        <v>1591</v>
      </c>
      <c r="F79" t="s">
        <v>1619</v>
      </c>
      <c r="H79" t="s">
        <v>1593</v>
      </c>
      <c r="J79">
        <v>1</v>
      </c>
    </row>
    <row r="80" spans="2:10">
      <c r="B80">
        <v>70</v>
      </c>
      <c r="C80" t="s">
        <v>286</v>
      </c>
      <c r="D80" t="s">
        <v>1699</v>
      </c>
      <c r="E80" t="s">
        <v>1591</v>
      </c>
      <c r="F80" t="s">
        <v>1701</v>
      </c>
      <c r="H80" t="s">
        <v>1593</v>
      </c>
      <c r="J80">
        <v>1</v>
      </c>
    </row>
    <row r="81" spans="2:10">
      <c r="B81">
        <v>71</v>
      </c>
      <c r="C81" t="s">
        <v>286</v>
      </c>
      <c r="D81" t="s">
        <v>286</v>
      </c>
      <c r="E81" t="s">
        <v>1591</v>
      </c>
      <c r="G81" t="s">
        <v>286</v>
      </c>
      <c r="H81" t="s">
        <v>1593</v>
      </c>
      <c r="J81">
        <v>1</v>
      </c>
    </row>
    <row r="82" spans="2:10">
      <c r="B82">
        <v>72</v>
      </c>
      <c r="C82" t="s">
        <v>286</v>
      </c>
      <c r="D82" t="s">
        <v>1590</v>
      </c>
      <c r="E82" t="s">
        <v>1591</v>
      </c>
      <c r="F82" t="s">
        <v>286</v>
      </c>
      <c r="H82" t="s">
        <v>1593</v>
      </c>
      <c r="J82">
        <v>1</v>
      </c>
    </row>
    <row r="83" spans="2:10">
      <c r="B83">
        <v>73</v>
      </c>
      <c r="C83" t="s">
        <v>286</v>
      </c>
      <c r="D83" t="s">
        <v>1594</v>
      </c>
      <c r="E83" t="s">
        <v>1591</v>
      </c>
      <c r="F83" t="s">
        <v>286</v>
      </c>
      <c r="H83" t="s">
        <v>1593</v>
      </c>
      <c r="J83">
        <v>1</v>
      </c>
    </row>
    <row r="84" spans="2:10">
      <c r="B84">
        <v>74</v>
      </c>
      <c r="C84" t="s">
        <v>286</v>
      </c>
      <c r="D84" t="s">
        <v>1595</v>
      </c>
      <c r="E84" t="s">
        <v>1591</v>
      </c>
      <c r="F84" t="s">
        <v>1596</v>
      </c>
      <c r="H84" t="s">
        <v>1593</v>
      </c>
      <c r="J84">
        <v>1</v>
      </c>
    </row>
    <row r="85" spans="2:10">
      <c r="B85">
        <v>75</v>
      </c>
      <c r="C85" t="s">
        <v>286</v>
      </c>
      <c r="D85" t="s">
        <v>1597</v>
      </c>
      <c r="E85" t="s">
        <v>1591</v>
      </c>
      <c r="F85" t="s">
        <v>1596</v>
      </c>
      <c r="H85" t="s">
        <v>1593</v>
      </c>
      <c r="J85">
        <v>1</v>
      </c>
    </row>
    <row r="86" spans="2:10">
      <c r="B86">
        <v>76</v>
      </c>
      <c r="C86" t="s">
        <v>286</v>
      </c>
      <c r="D86" t="s">
        <v>1598</v>
      </c>
      <c r="E86" t="s">
        <v>1591</v>
      </c>
      <c r="F86" t="s">
        <v>1599</v>
      </c>
      <c r="H86" t="s">
        <v>1593</v>
      </c>
      <c r="J86">
        <v>1</v>
      </c>
    </row>
    <row r="87" spans="2:10">
      <c r="B87">
        <v>77</v>
      </c>
      <c r="C87" t="s">
        <v>286</v>
      </c>
      <c r="D87" t="s">
        <v>1600</v>
      </c>
      <c r="E87" t="s">
        <v>1591</v>
      </c>
      <c r="F87" t="s">
        <v>286</v>
      </c>
      <c r="H87" t="s">
        <v>1593</v>
      </c>
      <c r="J87">
        <v>1</v>
      </c>
    </row>
    <row r="88" spans="2:10">
      <c r="B88">
        <v>78</v>
      </c>
      <c r="C88" t="s">
        <v>286</v>
      </c>
      <c r="D88" t="s">
        <v>1601</v>
      </c>
      <c r="E88" t="s">
        <v>1591</v>
      </c>
      <c r="F88" t="s">
        <v>1602</v>
      </c>
      <c r="H88" t="s">
        <v>1593</v>
      </c>
      <c r="J88">
        <v>1</v>
      </c>
    </row>
    <row r="89" spans="2:10">
      <c r="B89">
        <v>79</v>
      </c>
      <c r="C89" t="s">
        <v>286</v>
      </c>
      <c r="D89" t="s">
        <v>998</v>
      </c>
      <c r="E89" t="s">
        <v>1591</v>
      </c>
      <c r="F89" t="s">
        <v>1602</v>
      </c>
      <c r="H89" t="s">
        <v>1593</v>
      </c>
      <c r="J89">
        <v>1</v>
      </c>
    </row>
    <row r="90" spans="2:10">
      <c r="B90">
        <v>80</v>
      </c>
      <c r="C90" t="s">
        <v>286</v>
      </c>
      <c r="D90" t="s">
        <v>1603</v>
      </c>
      <c r="E90" t="s">
        <v>1591</v>
      </c>
      <c r="F90" t="s">
        <v>1602</v>
      </c>
      <c r="H90" t="s">
        <v>1593</v>
      </c>
      <c r="J90">
        <v>1</v>
      </c>
    </row>
    <row r="91" spans="2:10">
      <c r="B91">
        <v>81</v>
      </c>
      <c r="C91" t="s">
        <v>286</v>
      </c>
      <c r="D91" t="s">
        <v>1009</v>
      </c>
      <c r="E91" t="s">
        <v>1591</v>
      </c>
      <c r="F91" t="s">
        <v>1602</v>
      </c>
      <c r="H91" t="s">
        <v>1593</v>
      </c>
      <c r="J91">
        <v>1</v>
      </c>
    </row>
    <row r="92" spans="2:10">
      <c r="B92">
        <v>82</v>
      </c>
      <c r="C92" t="s">
        <v>286</v>
      </c>
      <c r="D92" t="s">
        <v>1604</v>
      </c>
      <c r="E92" t="s">
        <v>1591</v>
      </c>
      <c r="F92" t="s">
        <v>286</v>
      </c>
      <c r="H92" t="s">
        <v>1593</v>
      </c>
      <c r="J92">
        <v>1</v>
      </c>
    </row>
    <row r="93" spans="2:10">
      <c r="B93">
        <v>83</v>
      </c>
      <c r="C93" t="s">
        <v>286</v>
      </c>
      <c r="D93" t="s">
        <v>1605</v>
      </c>
      <c r="E93" t="s">
        <v>1591</v>
      </c>
      <c r="F93" t="s">
        <v>1606</v>
      </c>
      <c r="H93" t="s">
        <v>1593</v>
      </c>
      <c r="J93">
        <v>1</v>
      </c>
    </row>
    <row r="94" spans="2:10">
      <c r="B94">
        <v>84</v>
      </c>
      <c r="C94" t="s">
        <v>286</v>
      </c>
      <c r="D94" t="s">
        <v>1607</v>
      </c>
      <c r="E94" t="s">
        <v>1591</v>
      </c>
      <c r="F94" t="s">
        <v>1606</v>
      </c>
      <c r="H94" t="s">
        <v>1593</v>
      </c>
      <c r="J94">
        <v>1</v>
      </c>
    </row>
    <row r="95" spans="2:10">
      <c r="B95">
        <v>85</v>
      </c>
      <c r="C95" t="s">
        <v>286</v>
      </c>
      <c r="D95" t="s">
        <v>1609</v>
      </c>
      <c r="E95" t="s">
        <v>1591</v>
      </c>
      <c r="F95" t="s">
        <v>1606</v>
      </c>
      <c r="H95" t="s">
        <v>1593</v>
      </c>
      <c r="J95">
        <v>1</v>
      </c>
    </row>
    <row r="96" spans="2:10">
      <c r="B96">
        <v>86</v>
      </c>
      <c r="C96" t="s">
        <v>286</v>
      </c>
      <c r="D96" t="s">
        <v>1293</v>
      </c>
      <c r="E96" t="s">
        <v>1591</v>
      </c>
      <c r="F96" t="s">
        <v>1606</v>
      </c>
      <c r="H96" t="s">
        <v>1593</v>
      </c>
      <c r="J96">
        <v>1</v>
      </c>
    </row>
    <row r="97" spans="2:10">
      <c r="B97">
        <v>87</v>
      </c>
      <c r="C97" t="s">
        <v>286</v>
      </c>
      <c r="D97" t="s">
        <v>1610</v>
      </c>
      <c r="E97" t="s">
        <v>1591</v>
      </c>
      <c r="F97" t="s">
        <v>1606</v>
      </c>
      <c r="H97" t="s">
        <v>1593</v>
      </c>
      <c r="J97">
        <v>1</v>
      </c>
    </row>
    <row r="98" spans="2:10">
      <c r="B98">
        <v>88</v>
      </c>
      <c r="C98" t="s">
        <v>286</v>
      </c>
      <c r="D98" t="s">
        <v>1165</v>
      </c>
      <c r="E98" t="s">
        <v>1591</v>
      </c>
      <c r="F98" t="s">
        <v>1606</v>
      </c>
      <c r="H98" t="s">
        <v>1593</v>
      </c>
      <c r="J98">
        <v>1</v>
      </c>
    </row>
    <row r="99" spans="2:10">
      <c r="B99">
        <v>89</v>
      </c>
      <c r="C99" t="s">
        <v>286</v>
      </c>
      <c r="D99" t="s">
        <v>1249</v>
      </c>
      <c r="E99" t="s">
        <v>1591</v>
      </c>
      <c r="F99" t="s">
        <v>1606</v>
      </c>
      <c r="H99" t="s">
        <v>1593</v>
      </c>
      <c r="J99">
        <v>1</v>
      </c>
    </row>
    <row r="100" spans="2:10">
      <c r="B100">
        <v>90</v>
      </c>
      <c r="C100" t="s">
        <v>286</v>
      </c>
      <c r="D100" t="s">
        <v>1614</v>
      </c>
      <c r="E100" t="s">
        <v>1591</v>
      </c>
      <c r="F100" t="s">
        <v>1606</v>
      </c>
      <c r="H100" t="s">
        <v>1593</v>
      </c>
      <c r="J100">
        <v>1</v>
      </c>
    </row>
    <row r="101" spans="2:10">
      <c r="B101">
        <v>91</v>
      </c>
      <c r="C101" t="s">
        <v>286</v>
      </c>
      <c r="D101" t="s">
        <v>1615</v>
      </c>
      <c r="E101" t="s">
        <v>1591</v>
      </c>
      <c r="F101" t="s">
        <v>1606</v>
      </c>
      <c r="H101" t="s">
        <v>1593</v>
      </c>
      <c r="J101">
        <v>1</v>
      </c>
    </row>
    <row r="102" spans="2:10">
      <c r="B102">
        <v>92</v>
      </c>
      <c r="C102" t="s">
        <v>286</v>
      </c>
      <c r="D102" t="s">
        <v>1616</v>
      </c>
      <c r="E102" t="s">
        <v>1591</v>
      </c>
      <c r="F102" t="s">
        <v>286</v>
      </c>
      <c r="H102" t="s">
        <v>1593</v>
      </c>
      <c r="J102">
        <v>1</v>
      </c>
    </row>
    <row r="103" spans="2:10">
      <c r="B103">
        <v>93</v>
      </c>
      <c r="C103" t="s">
        <v>286</v>
      </c>
      <c r="D103" t="s">
        <v>1617</v>
      </c>
      <c r="E103" t="s">
        <v>1591</v>
      </c>
      <c r="F103" t="s">
        <v>1619</v>
      </c>
      <c r="H103" t="s">
        <v>1593</v>
      </c>
      <c r="J103">
        <v>1</v>
      </c>
    </row>
    <row r="104" spans="2:10">
      <c r="B104">
        <v>94</v>
      </c>
      <c r="C104" t="s">
        <v>286</v>
      </c>
      <c r="D104" t="s">
        <v>1620</v>
      </c>
      <c r="E104" t="s">
        <v>1591</v>
      </c>
      <c r="F104" t="s">
        <v>1622</v>
      </c>
      <c r="H104" t="s">
        <v>1593</v>
      </c>
      <c r="J104">
        <v>1</v>
      </c>
    </row>
    <row r="105" spans="2:10">
      <c r="B105">
        <v>95</v>
      </c>
      <c r="C105" t="s">
        <v>286</v>
      </c>
      <c r="D105" t="s">
        <v>1623</v>
      </c>
      <c r="E105" t="s">
        <v>1591</v>
      </c>
      <c r="F105" t="s">
        <v>1625</v>
      </c>
      <c r="H105" t="s">
        <v>1593</v>
      </c>
      <c r="J105">
        <v>1</v>
      </c>
    </row>
    <row r="106" spans="2:10">
      <c r="B106">
        <v>96</v>
      </c>
      <c r="C106" t="s">
        <v>286</v>
      </c>
      <c r="D106" t="s">
        <v>1626</v>
      </c>
      <c r="E106" t="s">
        <v>1591</v>
      </c>
      <c r="F106" t="s">
        <v>1628</v>
      </c>
      <c r="H106" t="s">
        <v>1593</v>
      </c>
      <c r="J106">
        <v>1</v>
      </c>
    </row>
    <row r="107" spans="2:10">
      <c r="B107">
        <v>97</v>
      </c>
      <c r="C107" t="s">
        <v>286</v>
      </c>
      <c r="D107" t="s">
        <v>1629</v>
      </c>
      <c r="E107" t="s">
        <v>1591</v>
      </c>
      <c r="F107" t="s">
        <v>1628</v>
      </c>
      <c r="H107" t="s">
        <v>1593</v>
      </c>
      <c r="J107">
        <v>1</v>
      </c>
    </row>
    <row r="108" spans="2:10">
      <c r="B108">
        <v>98</v>
      </c>
      <c r="C108" t="s">
        <v>286</v>
      </c>
      <c r="D108" t="s">
        <v>1630</v>
      </c>
      <c r="E108" t="s">
        <v>1591</v>
      </c>
      <c r="F108" t="s">
        <v>1625</v>
      </c>
      <c r="H108" t="s">
        <v>1593</v>
      </c>
      <c r="J108">
        <v>1</v>
      </c>
    </row>
    <row r="109" spans="2:10">
      <c r="B109">
        <v>99</v>
      </c>
      <c r="C109" t="s">
        <v>286</v>
      </c>
      <c r="D109" t="s">
        <v>1631</v>
      </c>
      <c r="E109" t="s">
        <v>1591</v>
      </c>
      <c r="F109" t="s">
        <v>1633</v>
      </c>
      <c r="H109" t="s">
        <v>1593</v>
      </c>
      <c r="J109">
        <v>1</v>
      </c>
    </row>
    <row r="110" spans="2:10">
      <c r="B110">
        <v>100</v>
      </c>
      <c r="C110" t="s">
        <v>286</v>
      </c>
      <c r="D110" t="s">
        <v>1635</v>
      </c>
      <c r="E110" t="s">
        <v>1591</v>
      </c>
      <c r="F110" t="s">
        <v>1633</v>
      </c>
      <c r="H110" t="s">
        <v>1593</v>
      </c>
      <c r="J110">
        <v>1</v>
      </c>
    </row>
    <row r="111" spans="2:10">
      <c r="B111">
        <v>101</v>
      </c>
      <c r="C111" t="s">
        <v>286</v>
      </c>
      <c r="D111" t="s">
        <v>1636</v>
      </c>
      <c r="E111" t="s">
        <v>1591</v>
      </c>
      <c r="F111" t="s">
        <v>1622</v>
      </c>
      <c r="H111" t="s">
        <v>1593</v>
      </c>
      <c r="J111">
        <v>1</v>
      </c>
    </row>
    <row r="112" spans="2:10">
      <c r="B112">
        <v>102</v>
      </c>
      <c r="C112" t="s">
        <v>286</v>
      </c>
      <c r="D112" t="s">
        <v>1637</v>
      </c>
      <c r="E112" t="s">
        <v>1591</v>
      </c>
      <c r="F112" t="s">
        <v>1639</v>
      </c>
      <c r="H112" t="s">
        <v>1593</v>
      </c>
      <c r="J112">
        <v>1</v>
      </c>
    </row>
    <row r="113" spans="2:10">
      <c r="B113">
        <v>103</v>
      </c>
      <c r="C113" t="s">
        <v>286</v>
      </c>
      <c r="D113" t="s">
        <v>1640</v>
      </c>
      <c r="E113" t="s">
        <v>1591</v>
      </c>
      <c r="F113" t="s">
        <v>1642</v>
      </c>
      <c r="H113" t="s">
        <v>1593</v>
      </c>
      <c r="J113">
        <v>1</v>
      </c>
    </row>
    <row r="114" spans="2:10">
      <c r="B114">
        <v>104</v>
      </c>
      <c r="C114" t="s">
        <v>286</v>
      </c>
      <c r="D114" t="s">
        <v>1643</v>
      </c>
      <c r="E114" t="s">
        <v>1591</v>
      </c>
      <c r="F114" t="s">
        <v>1642</v>
      </c>
      <c r="H114" t="s">
        <v>1593</v>
      </c>
      <c r="J114">
        <v>1</v>
      </c>
    </row>
    <row r="115" spans="2:10">
      <c r="B115">
        <v>105</v>
      </c>
      <c r="C115" t="s">
        <v>286</v>
      </c>
      <c r="D115" t="s">
        <v>1644</v>
      </c>
      <c r="E115" t="s">
        <v>1591</v>
      </c>
      <c r="F115" t="s">
        <v>1639</v>
      </c>
      <c r="H115" t="s">
        <v>1593</v>
      </c>
      <c r="J115">
        <v>1</v>
      </c>
    </row>
    <row r="116" spans="2:10">
      <c r="B116">
        <v>106</v>
      </c>
      <c r="C116" t="s">
        <v>286</v>
      </c>
      <c r="D116" t="s">
        <v>1645</v>
      </c>
      <c r="E116" t="s">
        <v>1591</v>
      </c>
      <c r="F116" t="s">
        <v>1639</v>
      </c>
      <c r="H116" t="s">
        <v>1593</v>
      </c>
      <c r="J116">
        <v>1</v>
      </c>
    </row>
    <row r="117" spans="2:10">
      <c r="B117">
        <v>107</v>
      </c>
      <c r="C117" t="s">
        <v>286</v>
      </c>
      <c r="D117" t="s">
        <v>1646</v>
      </c>
      <c r="E117" t="s">
        <v>1591</v>
      </c>
      <c r="F117" t="s">
        <v>1648</v>
      </c>
      <c r="H117" t="s">
        <v>1593</v>
      </c>
      <c r="J117">
        <v>1</v>
      </c>
    </row>
    <row r="118" spans="2:10">
      <c r="B118">
        <v>108</v>
      </c>
      <c r="C118" t="s">
        <v>286</v>
      </c>
      <c r="D118" t="s">
        <v>1649</v>
      </c>
      <c r="E118" t="s">
        <v>1591</v>
      </c>
      <c r="F118" t="s">
        <v>1648</v>
      </c>
      <c r="H118" t="s">
        <v>1593</v>
      </c>
      <c r="J118">
        <v>1</v>
      </c>
    </row>
    <row r="119" spans="2:10">
      <c r="B119">
        <v>109</v>
      </c>
      <c r="C119" t="s">
        <v>286</v>
      </c>
      <c r="D119" t="s">
        <v>1650</v>
      </c>
      <c r="E119" t="s">
        <v>1591</v>
      </c>
      <c r="F119" t="s">
        <v>1639</v>
      </c>
      <c r="H119" t="s">
        <v>1593</v>
      </c>
      <c r="J119">
        <v>1</v>
      </c>
    </row>
    <row r="120" spans="2:10">
      <c r="B120">
        <v>110</v>
      </c>
      <c r="C120" t="s">
        <v>286</v>
      </c>
      <c r="D120" t="s">
        <v>1651</v>
      </c>
      <c r="E120" t="s">
        <v>1591</v>
      </c>
      <c r="F120" t="s">
        <v>1622</v>
      </c>
      <c r="H120" t="s">
        <v>1593</v>
      </c>
      <c r="J120">
        <v>1</v>
      </c>
    </row>
    <row r="121" spans="2:10">
      <c r="B121">
        <v>111</v>
      </c>
      <c r="C121" t="s">
        <v>286</v>
      </c>
      <c r="D121" t="s">
        <v>1652</v>
      </c>
      <c r="E121" t="s">
        <v>1591</v>
      </c>
      <c r="F121" t="s">
        <v>1654</v>
      </c>
      <c r="H121" t="s">
        <v>1593</v>
      </c>
      <c r="J121">
        <v>1</v>
      </c>
    </row>
    <row r="122" spans="2:10">
      <c r="B122">
        <v>112</v>
      </c>
      <c r="C122" t="s">
        <v>286</v>
      </c>
      <c r="D122" t="s">
        <v>1655</v>
      </c>
      <c r="E122" t="s">
        <v>1591</v>
      </c>
      <c r="F122" t="s">
        <v>1657</v>
      </c>
      <c r="H122" t="s">
        <v>1593</v>
      </c>
      <c r="J122">
        <v>1</v>
      </c>
    </row>
    <row r="123" spans="2:10">
      <c r="B123">
        <v>113</v>
      </c>
      <c r="C123" t="s">
        <v>286</v>
      </c>
      <c r="D123" t="s">
        <v>1658</v>
      </c>
      <c r="E123" t="s">
        <v>1591</v>
      </c>
      <c r="F123" t="s">
        <v>1657</v>
      </c>
      <c r="H123" t="s">
        <v>1593</v>
      </c>
      <c r="J123">
        <v>1</v>
      </c>
    </row>
    <row r="124" spans="2:10">
      <c r="B124">
        <v>114</v>
      </c>
      <c r="C124" t="s">
        <v>286</v>
      </c>
      <c r="D124" t="s">
        <v>1659</v>
      </c>
      <c r="E124" t="s">
        <v>1591</v>
      </c>
      <c r="F124" t="s">
        <v>1657</v>
      </c>
      <c r="H124" t="s">
        <v>1593</v>
      </c>
      <c r="J124">
        <v>1</v>
      </c>
    </row>
    <row r="125" spans="2:10">
      <c r="B125">
        <v>115</v>
      </c>
      <c r="C125" t="s">
        <v>286</v>
      </c>
      <c r="D125" t="s">
        <v>1660</v>
      </c>
      <c r="E125" t="s">
        <v>1591</v>
      </c>
      <c r="F125" t="s">
        <v>1657</v>
      </c>
      <c r="H125" t="s">
        <v>1593</v>
      </c>
      <c r="J125">
        <v>1</v>
      </c>
    </row>
    <row r="126" spans="2:10">
      <c r="B126">
        <v>116</v>
      </c>
      <c r="C126" t="s">
        <v>286</v>
      </c>
      <c r="D126" t="s">
        <v>1661</v>
      </c>
      <c r="E126" t="s">
        <v>1591</v>
      </c>
      <c r="F126" t="s">
        <v>1654</v>
      </c>
      <c r="H126" t="s">
        <v>1593</v>
      </c>
      <c r="J126">
        <v>1</v>
      </c>
    </row>
    <row r="127" spans="2:10">
      <c r="B127">
        <v>117</v>
      </c>
      <c r="C127" t="s">
        <v>286</v>
      </c>
      <c r="D127" t="s">
        <v>1662</v>
      </c>
      <c r="E127" t="s">
        <v>1591</v>
      </c>
      <c r="F127" t="s">
        <v>1664</v>
      </c>
      <c r="H127" t="s">
        <v>1593</v>
      </c>
      <c r="J127">
        <v>1</v>
      </c>
    </row>
    <row r="128" spans="2:10">
      <c r="B128">
        <v>118</v>
      </c>
      <c r="C128" t="s">
        <v>286</v>
      </c>
      <c r="D128" t="s">
        <v>1666</v>
      </c>
      <c r="E128" t="s">
        <v>1591</v>
      </c>
      <c r="F128" t="s">
        <v>1664</v>
      </c>
      <c r="H128" t="s">
        <v>1593</v>
      </c>
      <c r="J128">
        <v>1</v>
      </c>
    </row>
    <row r="129" spans="2:10">
      <c r="B129">
        <v>119</v>
      </c>
      <c r="C129" t="s">
        <v>286</v>
      </c>
      <c r="D129" t="s">
        <v>1667</v>
      </c>
      <c r="E129" t="s">
        <v>1591</v>
      </c>
      <c r="F129" t="s">
        <v>1654</v>
      </c>
      <c r="H129" t="s">
        <v>1593</v>
      </c>
      <c r="J129">
        <v>1</v>
      </c>
    </row>
    <row r="130" spans="2:10">
      <c r="B130">
        <v>120</v>
      </c>
      <c r="C130" t="s">
        <v>286</v>
      </c>
      <c r="D130" t="s">
        <v>1668</v>
      </c>
      <c r="E130" t="s">
        <v>1591</v>
      </c>
      <c r="F130" t="s">
        <v>1670</v>
      </c>
      <c r="H130" t="s">
        <v>1593</v>
      </c>
      <c r="J130">
        <v>1</v>
      </c>
    </row>
    <row r="131" spans="2:10">
      <c r="B131">
        <v>121</v>
      </c>
      <c r="C131" t="s">
        <v>286</v>
      </c>
      <c r="D131" t="s">
        <v>1673</v>
      </c>
      <c r="E131" t="s">
        <v>1591</v>
      </c>
      <c r="F131" t="s">
        <v>1670</v>
      </c>
      <c r="H131" t="s">
        <v>1593</v>
      </c>
      <c r="J131">
        <v>1</v>
      </c>
    </row>
    <row r="132" spans="2:10">
      <c r="B132">
        <v>122</v>
      </c>
      <c r="C132" t="s">
        <v>286</v>
      </c>
      <c r="D132" t="s">
        <v>1676</v>
      </c>
      <c r="E132" t="s">
        <v>1591</v>
      </c>
      <c r="F132" t="s">
        <v>1654</v>
      </c>
      <c r="H132" t="s">
        <v>1593</v>
      </c>
      <c r="J132">
        <v>1</v>
      </c>
    </row>
    <row r="133" spans="2:10">
      <c r="B133">
        <v>123</v>
      </c>
      <c r="C133" t="s">
        <v>286</v>
      </c>
      <c r="D133" t="s">
        <v>1675</v>
      </c>
      <c r="E133" t="s">
        <v>1591</v>
      </c>
      <c r="F133" t="s">
        <v>1678</v>
      </c>
      <c r="H133" t="s">
        <v>1593</v>
      </c>
      <c r="J133">
        <v>1</v>
      </c>
    </row>
    <row r="134" spans="2:10">
      <c r="B134">
        <v>124</v>
      </c>
      <c r="C134" t="s">
        <v>286</v>
      </c>
      <c r="D134" t="s">
        <v>1679</v>
      </c>
      <c r="E134" t="s">
        <v>1591</v>
      </c>
      <c r="F134" t="s">
        <v>1678</v>
      </c>
      <c r="H134" t="s">
        <v>1593</v>
      </c>
      <c r="J134">
        <v>1</v>
      </c>
    </row>
    <row r="135" spans="2:10">
      <c r="B135">
        <v>125</v>
      </c>
      <c r="C135" t="s">
        <v>286</v>
      </c>
      <c r="D135" t="s">
        <v>1680</v>
      </c>
      <c r="E135" t="s">
        <v>1591</v>
      </c>
      <c r="F135" t="s">
        <v>1678</v>
      </c>
      <c r="H135" t="s">
        <v>1593</v>
      </c>
      <c r="J135">
        <v>1</v>
      </c>
    </row>
    <row r="136" spans="2:10">
      <c r="B136">
        <v>126</v>
      </c>
      <c r="C136" t="s">
        <v>286</v>
      </c>
      <c r="D136" t="s">
        <v>1681</v>
      </c>
      <c r="E136" t="s">
        <v>1591</v>
      </c>
      <c r="F136" t="s">
        <v>1654</v>
      </c>
      <c r="H136" t="s">
        <v>1593</v>
      </c>
      <c r="J136">
        <v>1</v>
      </c>
    </row>
    <row r="137" spans="2:10">
      <c r="B137">
        <v>127</v>
      </c>
      <c r="C137" t="s">
        <v>286</v>
      </c>
      <c r="D137" t="s">
        <v>1684</v>
      </c>
      <c r="E137" t="s">
        <v>1591</v>
      </c>
      <c r="F137" t="s">
        <v>1685</v>
      </c>
      <c r="H137" t="s">
        <v>1593</v>
      </c>
      <c r="J137">
        <v>1</v>
      </c>
    </row>
    <row r="138" spans="2:10">
      <c r="B138">
        <v>128</v>
      </c>
      <c r="C138" t="s">
        <v>286</v>
      </c>
      <c r="D138" t="s">
        <v>1686</v>
      </c>
      <c r="E138" t="s">
        <v>1591</v>
      </c>
      <c r="F138" t="s">
        <v>1685</v>
      </c>
      <c r="H138" t="s">
        <v>1593</v>
      </c>
      <c r="J138">
        <v>1</v>
      </c>
    </row>
    <row r="139" spans="2:10">
      <c r="B139">
        <v>129</v>
      </c>
      <c r="C139" t="s">
        <v>286</v>
      </c>
      <c r="D139" t="s">
        <v>1687</v>
      </c>
      <c r="E139" t="s">
        <v>1591</v>
      </c>
      <c r="F139" t="s">
        <v>1685</v>
      </c>
      <c r="H139" t="s">
        <v>1593</v>
      </c>
      <c r="J139">
        <v>1</v>
      </c>
    </row>
    <row r="140" spans="2:10">
      <c r="B140">
        <v>130</v>
      </c>
      <c r="C140" t="s">
        <v>286</v>
      </c>
      <c r="D140" t="s">
        <v>1688</v>
      </c>
      <c r="E140" t="s">
        <v>1591</v>
      </c>
      <c r="F140" t="s">
        <v>1685</v>
      </c>
      <c r="H140" t="s">
        <v>1593</v>
      </c>
      <c r="J140">
        <v>1</v>
      </c>
    </row>
    <row r="141" spans="2:10">
      <c r="B141">
        <v>131</v>
      </c>
      <c r="C141" t="s">
        <v>286</v>
      </c>
      <c r="D141" t="s">
        <v>1689</v>
      </c>
      <c r="E141" t="s">
        <v>1591</v>
      </c>
      <c r="F141" t="s">
        <v>1685</v>
      </c>
      <c r="H141" t="s">
        <v>1593</v>
      </c>
      <c r="J141">
        <v>1</v>
      </c>
    </row>
    <row r="142" spans="2:10">
      <c r="B142">
        <v>132</v>
      </c>
      <c r="C142" t="s">
        <v>286</v>
      </c>
      <c r="D142" t="s">
        <v>1690</v>
      </c>
      <c r="E142" t="s">
        <v>1591</v>
      </c>
      <c r="F142" t="s">
        <v>1685</v>
      </c>
      <c r="H142" t="s">
        <v>1593</v>
      </c>
      <c r="J142">
        <v>1</v>
      </c>
    </row>
    <row r="143" spans="2:10">
      <c r="B143">
        <v>133</v>
      </c>
      <c r="C143" t="s">
        <v>286</v>
      </c>
      <c r="D143" t="s">
        <v>1691</v>
      </c>
      <c r="E143" t="s">
        <v>1591</v>
      </c>
      <c r="F143" t="s">
        <v>1622</v>
      </c>
      <c r="H143" t="s">
        <v>1593</v>
      </c>
      <c r="J143">
        <v>1</v>
      </c>
    </row>
    <row r="144" spans="2:10">
      <c r="B144">
        <v>134</v>
      </c>
      <c r="C144" t="s">
        <v>286</v>
      </c>
      <c r="D144" t="s">
        <v>1692</v>
      </c>
      <c r="E144" t="s">
        <v>1591</v>
      </c>
      <c r="F144" t="s">
        <v>1694</v>
      </c>
      <c r="H144" t="s">
        <v>1593</v>
      </c>
      <c r="J144">
        <v>1</v>
      </c>
    </row>
    <row r="145" spans="2:10">
      <c r="B145">
        <v>135</v>
      </c>
      <c r="C145" t="s">
        <v>286</v>
      </c>
      <c r="D145" t="s">
        <v>1695</v>
      </c>
      <c r="E145" t="s">
        <v>1591</v>
      </c>
      <c r="F145" t="s">
        <v>1694</v>
      </c>
      <c r="H145" t="s">
        <v>1593</v>
      </c>
      <c r="J145">
        <v>1</v>
      </c>
    </row>
    <row r="146" spans="2:10">
      <c r="B146">
        <v>136</v>
      </c>
      <c r="C146" t="s">
        <v>286</v>
      </c>
      <c r="D146" t="s">
        <v>1696</v>
      </c>
      <c r="E146" t="s">
        <v>1591</v>
      </c>
      <c r="F146" t="s">
        <v>1694</v>
      </c>
      <c r="H146" t="s">
        <v>1593</v>
      </c>
      <c r="J146">
        <v>1</v>
      </c>
    </row>
    <row r="147" spans="2:10">
      <c r="B147">
        <v>137</v>
      </c>
      <c r="C147" t="s">
        <v>286</v>
      </c>
      <c r="D147" t="s">
        <v>1696</v>
      </c>
      <c r="E147" t="s">
        <v>1591</v>
      </c>
      <c r="F147" t="s">
        <v>1694</v>
      </c>
      <c r="H147" t="s">
        <v>1593</v>
      </c>
      <c r="J147">
        <v>1</v>
      </c>
    </row>
    <row r="148" spans="2:10">
      <c r="B148">
        <v>138</v>
      </c>
      <c r="C148" t="s">
        <v>286</v>
      </c>
      <c r="D148" t="s">
        <v>1697</v>
      </c>
      <c r="E148" t="s">
        <v>1591</v>
      </c>
      <c r="F148" t="s">
        <v>1619</v>
      </c>
      <c r="H148" t="s">
        <v>1593</v>
      </c>
      <c r="J148">
        <v>1</v>
      </c>
    </row>
    <row r="149" spans="2:10">
      <c r="B149">
        <v>139</v>
      </c>
      <c r="C149" t="s">
        <v>286</v>
      </c>
      <c r="D149" t="s">
        <v>1698</v>
      </c>
      <c r="E149" t="s">
        <v>1591</v>
      </c>
      <c r="F149" t="s">
        <v>1619</v>
      </c>
      <c r="H149" t="s">
        <v>1593</v>
      </c>
      <c r="J149">
        <v>1</v>
      </c>
    </row>
    <row r="150" spans="2:10">
      <c r="B150">
        <v>140</v>
      </c>
      <c r="C150" t="s">
        <v>286</v>
      </c>
      <c r="D150" t="s">
        <v>1699</v>
      </c>
      <c r="E150" t="s">
        <v>1591</v>
      </c>
      <c r="F150" t="s">
        <v>1701</v>
      </c>
      <c r="H150" t="s">
        <v>1593</v>
      </c>
      <c r="J150">
        <v>1</v>
      </c>
    </row>
  </sheetData>
  <phoneticPr fontId="40"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工作表27"/>
  <dimension ref="A1:BV510"/>
  <sheetViews>
    <sheetView tabSelected="1" topLeftCell="F21" zoomScale="85" zoomScaleNormal="85" workbookViewId="0">
      <selection activeCell="F30" sqref="F30"/>
    </sheetView>
  </sheetViews>
  <sheetFormatPr defaultColWidth="8.88671875" defaultRowHeight="15.75"/>
  <cols>
    <col min="1" max="1" width="28.109375" customWidth="1"/>
    <col min="2" max="2" width="20.44140625" customWidth="1"/>
    <col min="3" max="3" width="15.5546875" customWidth="1"/>
    <col min="5" max="5" width="7.33203125" customWidth="1"/>
    <col min="6" max="6" width="12" bestFit="1" customWidth="1"/>
    <col min="7" max="7" width="25.88671875" bestFit="1" customWidth="1"/>
    <col min="8" max="8" width="11.6640625" bestFit="1" customWidth="1"/>
    <col min="9" max="9" width="6.33203125" bestFit="1" customWidth="1"/>
    <col min="10" max="11" width="5.109375" bestFit="1" customWidth="1"/>
    <col min="12" max="12" width="5.77734375" bestFit="1" customWidth="1"/>
    <col min="13" max="13" width="4.5546875" bestFit="1" customWidth="1"/>
    <col min="14" max="14" width="5" bestFit="1" customWidth="1"/>
    <col min="15" max="15" width="11.88671875" bestFit="1" customWidth="1"/>
    <col min="16" max="16" width="11" bestFit="1" customWidth="1"/>
    <col min="17" max="18" width="12" bestFit="1" customWidth="1"/>
    <col min="19" max="21" width="2.6640625" customWidth="1"/>
    <col min="22" max="22" width="17.44140625" style="416" bestFit="1" customWidth="1"/>
    <col min="23" max="23" width="12" bestFit="1" customWidth="1"/>
    <col min="24" max="24" width="27.77734375" bestFit="1" customWidth="1"/>
    <col min="25" max="26" width="9.109375" bestFit="1" customWidth="1"/>
    <col min="27" max="27" width="4.77734375" customWidth="1"/>
    <col min="28" max="28" width="8" customWidth="1"/>
    <col min="29" max="29" width="7.21875" customWidth="1"/>
    <col min="30" max="30" width="8.21875" customWidth="1"/>
    <col min="31" max="31" width="15.33203125" customWidth="1"/>
    <col min="32" max="32" width="25.88671875" bestFit="1" customWidth="1"/>
    <col min="33" max="37" width="11.88671875" bestFit="1" customWidth="1"/>
    <col min="38" max="38" width="4.5546875" bestFit="1" customWidth="1"/>
    <col min="39" max="40" width="11.33203125" bestFit="1" customWidth="1"/>
    <col min="41" max="41" width="18.88671875" customWidth="1"/>
    <col min="42" max="42" width="10.21875" bestFit="1" customWidth="1"/>
    <col min="43" max="44" width="19.44140625" bestFit="1" customWidth="1"/>
    <col min="45" max="45" width="37" bestFit="1" customWidth="1"/>
    <col min="46" max="46" width="57.33203125" bestFit="1" customWidth="1"/>
    <col min="47" max="47" width="22.21875" bestFit="1" customWidth="1"/>
    <col min="48" max="48" width="13.44140625" bestFit="1" customWidth="1"/>
    <col min="51" max="51" width="18" bestFit="1" customWidth="1"/>
    <col min="52" max="52" width="10.44140625" bestFit="1" customWidth="1"/>
    <col min="53" max="53" width="16.5546875" bestFit="1" customWidth="1"/>
    <col min="54" max="54" width="16.5546875" customWidth="1"/>
    <col min="55" max="55" width="12.77734375" customWidth="1"/>
    <col min="56" max="59" width="11.109375" customWidth="1"/>
    <col min="60" max="60" width="22.21875" bestFit="1" customWidth="1"/>
    <col min="61" max="61" width="10.44140625" bestFit="1" customWidth="1"/>
    <col min="62" max="62" width="13.88671875" bestFit="1" customWidth="1"/>
    <col min="63" max="63" width="11.88671875" bestFit="1" customWidth="1"/>
    <col min="66" max="66" width="22.21875" bestFit="1" customWidth="1"/>
    <col min="67" max="67" width="10.44140625" bestFit="1" customWidth="1"/>
    <col min="68" max="69" width="14.77734375" bestFit="1" customWidth="1"/>
    <col min="72" max="72" width="10.21875" bestFit="1" customWidth="1"/>
    <col min="73" max="74" width="10.33203125" bestFit="1" customWidth="1"/>
  </cols>
  <sheetData>
    <row r="1" spans="1:74">
      <c r="A1" t="s">
        <v>1709</v>
      </c>
      <c r="B1" t="s">
        <v>1710</v>
      </c>
      <c r="C1" t="s">
        <v>1711</v>
      </c>
      <c r="F1" s="470" t="s">
        <v>1712</v>
      </c>
      <c r="G1" s="471" t="s">
        <v>1175</v>
      </c>
      <c r="AE1" s="470" t="s">
        <v>1712</v>
      </c>
      <c r="AF1" s="471" t="s">
        <v>1175</v>
      </c>
    </row>
    <row r="2" spans="1:74">
      <c r="A2" t="s">
        <v>1713</v>
      </c>
      <c r="B2" t="s">
        <v>1714</v>
      </c>
      <c r="C2" t="s">
        <v>1715</v>
      </c>
      <c r="F2" s="470" t="s">
        <v>1716</v>
      </c>
      <c r="G2" s="471" t="s">
        <v>1175</v>
      </c>
      <c r="AE2" s="470" t="s">
        <v>1716</v>
      </c>
      <c r="AF2" s="471" t="s">
        <v>1175</v>
      </c>
      <c r="AP2" s="417" t="s">
        <v>1712</v>
      </c>
      <c r="AQ2" s="130" t="s">
        <v>1175</v>
      </c>
      <c r="BC2" t="s">
        <v>1717</v>
      </c>
      <c r="BD2" t="s">
        <v>1718</v>
      </c>
      <c r="BT2" s="417" t="s">
        <v>1712</v>
      </c>
      <c r="BU2" s="130" t="s">
        <v>1175</v>
      </c>
    </row>
    <row r="3" spans="1:74">
      <c r="A3" t="s">
        <v>1719</v>
      </c>
      <c r="B3" t="s">
        <v>1714</v>
      </c>
      <c r="C3" t="s">
        <v>1715</v>
      </c>
      <c r="F3" s="470" t="s">
        <v>915</v>
      </c>
      <c r="G3" s="471" t="s">
        <v>1185</v>
      </c>
      <c r="AE3" s="470" t="s">
        <v>99</v>
      </c>
      <c r="AF3" s="471" t="s">
        <v>1185</v>
      </c>
      <c r="AP3" s="417" t="s">
        <v>1716</v>
      </c>
      <c r="AQ3" s="130" t="s">
        <v>1175</v>
      </c>
      <c r="AZ3" s="417" t="s">
        <v>1712</v>
      </c>
      <c r="BA3" s="130" t="s">
        <v>1175</v>
      </c>
      <c r="BB3" s="130"/>
      <c r="BC3" s="415" t="s">
        <v>1720</v>
      </c>
      <c r="BD3">
        <v>3</v>
      </c>
      <c r="BI3" s="417" t="s">
        <v>1712</v>
      </c>
      <c r="BJ3" s="130" t="s">
        <v>1175</v>
      </c>
      <c r="BO3" s="417" t="s">
        <v>1712</v>
      </c>
      <c r="BP3" s="130" t="s">
        <v>1175</v>
      </c>
      <c r="BT3" s="417" t="s">
        <v>1716</v>
      </c>
      <c r="BU3" s="130" t="s">
        <v>1175</v>
      </c>
    </row>
    <row r="4" spans="1:74">
      <c r="A4" s="416" t="s">
        <v>1721</v>
      </c>
      <c r="B4" t="s">
        <v>1714</v>
      </c>
      <c r="C4" t="s">
        <v>1715</v>
      </c>
      <c r="F4" s="470" t="s">
        <v>99</v>
      </c>
      <c r="G4" s="471" t="s">
        <v>1185</v>
      </c>
      <c r="AE4" s="470" t="s">
        <v>915</v>
      </c>
      <c r="AF4" s="471" t="s">
        <v>1185</v>
      </c>
      <c r="AP4" s="417" t="s">
        <v>1215</v>
      </c>
      <c r="AQ4" s="130" t="s">
        <v>1175</v>
      </c>
      <c r="AZ4" s="417" t="s">
        <v>1716</v>
      </c>
      <c r="BA4" s="130" t="s">
        <v>1175</v>
      </c>
      <c r="BB4" s="130"/>
      <c r="BC4" s="415" t="s">
        <v>1722</v>
      </c>
      <c r="BD4">
        <f>QUARTILE(資料清單!EL:EL, 1)</f>
        <v>13</v>
      </c>
      <c r="BI4" s="417" t="s">
        <v>1716</v>
      </c>
      <c r="BJ4" s="130" t="s">
        <v>1175</v>
      </c>
      <c r="BO4" s="417" t="s">
        <v>1716</v>
      </c>
      <c r="BP4" s="130" t="s">
        <v>1175</v>
      </c>
      <c r="BT4" s="417" t="s">
        <v>1215</v>
      </c>
      <c r="BU4" s="130" t="s">
        <v>1185</v>
      </c>
    </row>
    <row r="5" spans="1:74">
      <c r="A5" s="416" t="s">
        <v>1723</v>
      </c>
      <c r="B5" t="s">
        <v>1714</v>
      </c>
      <c r="C5" t="s">
        <v>1715</v>
      </c>
      <c r="E5" t="s">
        <v>1713</v>
      </c>
      <c r="F5" s="470" t="s">
        <v>1215</v>
      </c>
      <c r="G5" s="471" t="s">
        <v>1185</v>
      </c>
      <c r="O5" t="s">
        <v>1724</v>
      </c>
      <c r="V5" s="416" t="s">
        <v>1721</v>
      </c>
      <c r="AD5" t="s">
        <v>1719</v>
      </c>
      <c r="AO5" t="s">
        <v>1725</v>
      </c>
      <c r="AP5" s="417" t="s">
        <v>99</v>
      </c>
      <c r="AQ5" s="130" t="s">
        <v>1282</v>
      </c>
      <c r="AZ5" s="417" t="s">
        <v>1215</v>
      </c>
      <c r="BA5" s="130" t="s">
        <v>1185</v>
      </c>
      <c r="BB5" s="130"/>
      <c r="BC5" s="415" t="s">
        <v>1726</v>
      </c>
      <c r="BD5">
        <f>QUARTILE(資料清單!EL:EL, 3)</f>
        <v>28</v>
      </c>
      <c r="BI5" s="417" t="s">
        <v>1215</v>
      </c>
      <c r="BJ5" s="130" t="s">
        <v>1185</v>
      </c>
      <c r="BO5" s="417" t="s">
        <v>1215</v>
      </c>
      <c r="BP5" s="130" t="s">
        <v>1185</v>
      </c>
      <c r="BT5" s="417" t="s">
        <v>1727</v>
      </c>
      <c r="BU5" s="130" t="s">
        <v>1185</v>
      </c>
    </row>
    <row r="6" spans="1:74">
      <c r="A6" t="s">
        <v>1725</v>
      </c>
      <c r="B6" t="s">
        <v>1714</v>
      </c>
      <c r="C6" t="s">
        <v>1715</v>
      </c>
      <c r="P6" s="112" t="s">
        <v>1195</v>
      </c>
      <c r="Q6" t="s">
        <v>1728</v>
      </c>
      <c r="R6" t="s">
        <v>1729</v>
      </c>
      <c r="V6" s="416" t="s">
        <v>1730</v>
      </c>
      <c r="W6" t="s">
        <v>1731</v>
      </c>
      <c r="X6" t="s">
        <v>1732</v>
      </c>
      <c r="Y6" t="s">
        <v>1733</v>
      </c>
      <c r="Z6" t="s">
        <v>1734</v>
      </c>
      <c r="AE6" s="470" t="s">
        <v>1203</v>
      </c>
      <c r="AF6" s="471"/>
      <c r="AG6" s="470" t="s">
        <v>1010</v>
      </c>
      <c r="AH6" s="471"/>
      <c r="AI6" s="471"/>
      <c r="AJ6" s="471"/>
      <c r="AK6" s="471"/>
      <c r="AL6" s="471"/>
      <c r="AP6" s="417" t="s">
        <v>1727</v>
      </c>
      <c r="AQ6" s="130" t="s">
        <v>1176</v>
      </c>
      <c r="AZ6" s="417" t="s">
        <v>1727</v>
      </c>
      <c r="BA6" s="130" t="s">
        <v>1185</v>
      </c>
      <c r="BB6" s="130"/>
      <c r="BC6" s="415" t="s">
        <v>1735</v>
      </c>
      <c r="BD6">
        <f>BD5-BD4</f>
        <v>15</v>
      </c>
      <c r="BI6" s="417" t="s">
        <v>1727</v>
      </c>
      <c r="BJ6" s="130" t="s">
        <v>1185</v>
      </c>
      <c r="BO6" s="417" t="s">
        <v>1727</v>
      </c>
      <c r="BP6" s="130" t="s">
        <v>1185</v>
      </c>
      <c r="BT6" s="417" t="s">
        <v>1736</v>
      </c>
      <c r="BU6" s="130" t="s">
        <v>1175</v>
      </c>
    </row>
    <row r="7" spans="1:74">
      <c r="A7" t="s">
        <v>1737</v>
      </c>
      <c r="B7" t="s">
        <v>1738</v>
      </c>
      <c r="C7" t="s">
        <v>1715</v>
      </c>
      <c r="F7" s="470" t="s">
        <v>1202</v>
      </c>
      <c r="G7" s="471"/>
      <c r="H7" s="470" t="s">
        <v>1727</v>
      </c>
      <c r="I7" s="471"/>
      <c r="P7" s="428">
        <v>44677</v>
      </c>
      <c r="Q7">
        <v>512</v>
      </c>
      <c r="R7">
        <v>52</v>
      </c>
      <c r="V7" s="416">
        <v>44677</v>
      </c>
      <c r="W7" t="s">
        <v>1255</v>
      </c>
      <c r="X7" t="s">
        <v>1739</v>
      </c>
      <c r="Y7">
        <v>4</v>
      </c>
      <c r="Z7">
        <v>77</v>
      </c>
      <c r="AE7" s="470" t="s">
        <v>1731</v>
      </c>
      <c r="AF7" s="470" t="s">
        <v>1732</v>
      </c>
      <c r="AG7" s="471" t="s">
        <v>1279</v>
      </c>
      <c r="AH7" s="471" t="s">
        <v>1242</v>
      </c>
      <c r="AI7" s="471" t="s">
        <v>1287</v>
      </c>
      <c r="AJ7" s="471" t="s">
        <v>1268</v>
      </c>
      <c r="AK7" s="471" t="s">
        <v>1272</v>
      </c>
      <c r="AL7" s="471" t="s">
        <v>1197</v>
      </c>
      <c r="AY7" t="s">
        <v>1740</v>
      </c>
      <c r="BC7" s="415" t="s">
        <v>1741</v>
      </c>
      <c r="BD7">
        <f>MAX(BD4-(BD6*1.5),BD3)</f>
        <v>3</v>
      </c>
      <c r="BH7" t="s">
        <v>1742</v>
      </c>
      <c r="BN7" t="s">
        <v>1743</v>
      </c>
    </row>
    <row r="8" spans="1:74">
      <c r="A8" t="s">
        <v>1740</v>
      </c>
      <c r="B8" t="s">
        <v>1744</v>
      </c>
      <c r="C8" t="s">
        <v>1745</v>
      </c>
      <c r="F8" s="470" t="s">
        <v>1731</v>
      </c>
      <c r="G8" s="470" t="s">
        <v>1732</v>
      </c>
      <c r="H8" s="471" t="s">
        <v>1733</v>
      </c>
      <c r="I8" s="471" t="s">
        <v>1734</v>
      </c>
      <c r="P8" s="428">
        <v>44678</v>
      </c>
      <c r="Q8">
        <v>516</v>
      </c>
      <c r="R8">
        <v>54</v>
      </c>
      <c r="V8" s="416">
        <f t="shared" ref="V8:V16" si="0">V7</f>
        <v>44677</v>
      </c>
      <c r="W8" t="s">
        <v>1274</v>
      </c>
      <c r="X8" t="s">
        <v>1274</v>
      </c>
      <c r="Y8">
        <v>2</v>
      </c>
      <c r="Z8">
        <v>4</v>
      </c>
      <c r="AE8" s="471" t="s">
        <v>1255</v>
      </c>
      <c r="AF8" s="471" t="s">
        <v>1255</v>
      </c>
      <c r="AG8" s="472">
        <v>10</v>
      </c>
      <c r="AH8" s="472"/>
      <c r="AI8" s="472"/>
      <c r="AJ8" s="472">
        <v>53</v>
      </c>
      <c r="AK8" s="472">
        <v>28</v>
      </c>
      <c r="AL8" s="472">
        <v>91</v>
      </c>
      <c r="AP8" s="417" t="s">
        <v>1195</v>
      </c>
      <c r="AQ8" s="417" t="s">
        <v>1213</v>
      </c>
      <c r="AR8" s="417" t="s">
        <v>1225</v>
      </c>
      <c r="AS8" s="417" t="s">
        <v>995</v>
      </c>
      <c r="AT8" s="417" t="s">
        <v>1746</v>
      </c>
      <c r="AU8" s="417" t="s">
        <v>1226</v>
      </c>
      <c r="AZ8" s="417" t="s">
        <v>1195</v>
      </c>
      <c r="BA8" s="130" t="s">
        <v>1747</v>
      </c>
      <c r="BB8" s="130"/>
      <c r="BC8" s="415" t="s">
        <v>1748</v>
      </c>
      <c r="BD8">
        <f>BD5+(BD6*1.5)</f>
        <v>50.5</v>
      </c>
      <c r="BI8" s="417" t="s">
        <v>1195</v>
      </c>
      <c r="BJ8" s="130" t="s">
        <v>1203</v>
      </c>
      <c r="BO8" s="417" t="s">
        <v>1195</v>
      </c>
      <c r="BP8" s="130" t="s">
        <v>1749</v>
      </c>
      <c r="BT8" s="417" t="s">
        <v>1195</v>
      </c>
      <c r="BU8" s="417" t="s">
        <v>1225</v>
      </c>
      <c r="BV8" s="417" t="s">
        <v>995</v>
      </c>
    </row>
    <row r="9" spans="1:74">
      <c r="A9" t="s">
        <v>1742</v>
      </c>
      <c r="B9" t="s">
        <v>1744</v>
      </c>
      <c r="C9" t="s">
        <v>1745</v>
      </c>
      <c r="F9" s="471" t="s">
        <v>1255</v>
      </c>
      <c r="G9" s="471" t="s">
        <v>1255</v>
      </c>
      <c r="H9" s="472">
        <v>10</v>
      </c>
      <c r="I9" s="472">
        <v>81</v>
      </c>
      <c r="P9" s="428">
        <v>44680</v>
      </c>
      <c r="Q9">
        <v>637</v>
      </c>
      <c r="R9">
        <v>62</v>
      </c>
      <c r="V9" s="416">
        <f t="shared" si="0"/>
        <v>44677</v>
      </c>
      <c r="W9" t="s">
        <v>1274</v>
      </c>
      <c r="X9" t="s">
        <v>1750</v>
      </c>
      <c r="Y9">
        <v>5</v>
      </c>
      <c r="Z9">
        <v>55</v>
      </c>
      <c r="AE9" s="471"/>
      <c r="AF9" s="471" t="s">
        <v>1739</v>
      </c>
      <c r="AG9" s="472">
        <v>9</v>
      </c>
      <c r="AH9" s="472">
        <v>59</v>
      </c>
      <c r="AI9" s="472">
        <v>37</v>
      </c>
      <c r="AJ9" s="472"/>
      <c r="AK9" s="472"/>
      <c r="AL9" s="472">
        <v>105</v>
      </c>
      <c r="AP9" s="189" t="s">
        <v>1282</v>
      </c>
      <c r="AQ9" s="189" t="s">
        <v>1751</v>
      </c>
      <c r="AR9" s="130"/>
      <c r="AS9" s="130"/>
      <c r="AT9" s="130"/>
      <c r="AU9" s="130"/>
      <c r="AZ9" s="130" t="s">
        <v>1247</v>
      </c>
      <c r="BA9" s="434">
        <v>28.668049792531122</v>
      </c>
      <c r="BB9" s="434"/>
      <c r="BI9" s="130" t="s">
        <v>1752</v>
      </c>
      <c r="BJ9" s="473">
        <v>149</v>
      </c>
      <c r="BO9" s="130" t="s">
        <v>1176</v>
      </c>
      <c r="BP9" s="473">
        <v>860</v>
      </c>
    </row>
    <row r="10" spans="1:74">
      <c r="A10" t="s">
        <v>1753</v>
      </c>
      <c r="B10" t="s">
        <v>1744</v>
      </c>
      <c r="C10" t="s">
        <v>1745</v>
      </c>
      <c r="F10" s="471" t="s">
        <v>1255</v>
      </c>
      <c r="G10" s="471" t="s">
        <v>1739</v>
      </c>
      <c r="H10" s="472">
        <v>9</v>
      </c>
      <c r="I10" s="472">
        <v>96</v>
      </c>
      <c r="P10" s="428">
        <v>44681</v>
      </c>
      <c r="Q10">
        <v>625</v>
      </c>
      <c r="R10">
        <v>63</v>
      </c>
      <c r="V10" s="416">
        <f t="shared" si="0"/>
        <v>44677</v>
      </c>
      <c r="W10" t="s">
        <v>1247</v>
      </c>
      <c r="X10" t="s">
        <v>1247</v>
      </c>
      <c r="Y10">
        <v>7</v>
      </c>
      <c r="Z10">
        <v>57</v>
      </c>
      <c r="AE10" s="415" t="s">
        <v>1754</v>
      </c>
      <c r="AF10" s="415"/>
      <c r="AG10" s="472">
        <v>19</v>
      </c>
      <c r="AH10" s="472">
        <v>59</v>
      </c>
      <c r="AI10" s="472">
        <v>37</v>
      </c>
      <c r="AJ10" s="472">
        <v>53</v>
      </c>
      <c r="AK10" s="472">
        <v>28</v>
      </c>
      <c r="AL10" s="472">
        <v>196</v>
      </c>
      <c r="AP10" s="130"/>
      <c r="AQ10" s="418" t="s">
        <v>1755</v>
      </c>
      <c r="AR10" s="189" t="s">
        <v>1756</v>
      </c>
      <c r="AS10" s="189" t="s">
        <v>1757</v>
      </c>
      <c r="AT10" s="189" t="s">
        <v>1757</v>
      </c>
      <c r="AU10" s="189" t="s">
        <v>1316</v>
      </c>
      <c r="AZ10" s="130" t="s">
        <v>1282</v>
      </c>
      <c r="BA10" s="434">
        <v>20.227272727272727</v>
      </c>
      <c r="BB10" s="434"/>
      <c r="BI10" s="130" t="s">
        <v>1758</v>
      </c>
      <c r="BJ10" s="473">
        <v>387</v>
      </c>
    </row>
    <row r="11" spans="1:74">
      <c r="F11" s="471" t="s">
        <v>1274</v>
      </c>
      <c r="G11" s="471" t="s">
        <v>1274</v>
      </c>
      <c r="H11" s="472">
        <v>6</v>
      </c>
      <c r="I11" s="472">
        <v>53</v>
      </c>
      <c r="P11" s="428">
        <v>44685</v>
      </c>
      <c r="Q11">
        <v>695</v>
      </c>
      <c r="R11">
        <v>69</v>
      </c>
      <c r="V11" s="416">
        <f t="shared" si="0"/>
        <v>44677</v>
      </c>
      <c r="W11" t="s">
        <v>1247</v>
      </c>
      <c r="X11" t="s">
        <v>1759</v>
      </c>
      <c r="Y11">
        <v>16</v>
      </c>
      <c r="Z11">
        <v>165</v>
      </c>
      <c r="AE11" s="471" t="s">
        <v>1274</v>
      </c>
      <c r="AF11" s="471" t="s">
        <v>1274</v>
      </c>
      <c r="AG11" s="472">
        <v>6</v>
      </c>
      <c r="AH11" s="472"/>
      <c r="AI11" s="472"/>
      <c r="AJ11" s="472">
        <v>28</v>
      </c>
      <c r="AK11" s="472">
        <v>25</v>
      </c>
      <c r="AL11" s="472">
        <v>59</v>
      </c>
      <c r="AP11" s="130"/>
      <c r="AQ11" s="418" t="s">
        <v>1760</v>
      </c>
      <c r="AR11" s="189" t="s">
        <v>1761</v>
      </c>
      <c r="AS11" s="189" t="s">
        <v>1762</v>
      </c>
      <c r="AT11" s="189" t="s">
        <v>1763</v>
      </c>
      <c r="AU11" s="189" t="s">
        <v>1316</v>
      </c>
      <c r="AZ11" s="130" t="s">
        <v>1252</v>
      </c>
      <c r="BA11" s="434">
        <v>19.377358490566039</v>
      </c>
      <c r="BB11" s="434"/>
      <c r="BI11" s="130" t="s">
        <v>1764</v>
      </c>
      <c r="BJ11" s="473">
        <v>161</v>
      </c>
    </row>
    <row r="12" spans="1:74">
      <c r="F12" s="471" t="s">
        <v>1274</v>
      </c>
      <c r="G12" s="471" t="s">
        <v>1750</v>
      </c>
      <c r="H12" s="472">
        <v>5</v>
      </c>
      <c r="I12" s="472">
        <v>52</v>
      </c>
      <c r="P12" s="428">
        <v>44687</v>
      </c>
      <c r="Q12">
        <v>667</v>
      </c>
      <c r="R12">
        <v>67</v>
      </c>
      <c r="V12" s="416">
        <f t="shared" si="0"/>
        <v>44677</v>
      </c>
      <c r="W12" t="s">
        <v>1222</v>
      </c>
      <c r="X12" t="s">
        <v>1222</v>
      </c>
      <c r="Y12">
        <v>7</v>
      </c>
      <c r="Z12">
        <v>44</v>
      </c>
      <c r="AE12" s="471"/>
      <c r="AF12" s="471" t="s">
        <v>1750</v>
      </c>
      <c r="AG12" s="472">
        <v>5</v>
      </c>
      <c r="AH12" s="472">
        <v>34</v>
      </c>
      <c r="AI12" s="472">
        <v>18</v>
      </c>
      <c r="AJ12" s="472"/>
      <c r="AK12" s="472"/>
      <c r="AL12" s="472">
        <v>57</v>
      </c>
      <c r="AP12" s="130"/>
      <c r="AQ12" s="418" t="s">
        <v>1765</v>
      </c>
      <c r="AR12" s="189" t="s">
        <v>1766</v>
      </c>
      <c r="AS12" s="189" t="s">
        <v>1767</v>
      </c>
      <c r="AT12" s="189" t="s">
        <v>1763</v>
      </c>
      <c r="AU12" s="189" t="s">
        <v>1316</v>
      </c>
      <c r="AZ12" s="130" t="s">
        <v>1274</v>
      </c>
      <c r="BA12" s="434">
        <v>18.568965517241381</v>
      </c>
      <c r="BB12" s="434"/>
      <c r="BI12" s="130" t="s">
        <v>1768</v>
      </c>
      <c r="BJ12" s="473">
        <v>125</v>
      </c>
    </row>
    <row r="13" spans="1:74">
      <c r="F13" s="471" t="s">
        <v>1247</v>
      </c>
      <c r="G13" s="471" t="s">
        <v>1247</v>
      </c>
      <c r="H13" s="472">
        <v>7</v>
      </c>
      <c r="I13" s="472">
        <v>68</v>
      </c>
      <c r="P13" s="428">
        <v>44692</v>
      </c>
      <c r="Q13">
        <v>650</v>
      </c>
      <c r="R13">
        <v>60</v>
      </c>
      <c r="V13" s="416">
        <f t="shared" si="0"/>
        <v>44677</v>
      </c>
      <c r="W13" t="s">
        <v>1222</v>
      </c>
      <c r="X13" t="s">
        <v>1769</v>
      </c>
      <c r="Y13">
        <v>5</v>
      </c>
      <c r="Z13">
        <v>51</v>
      </c>
      <c r="AE13" s="415" t="s">
        <v>1770</v>
      </c>
      <c r="AF13" s="415"/>
      <c r="AG13" s="472">
        <v>11</v>
      </c>
      <c r="AH13" s="472">
        <v>34</v>
      </c>
      <c r="AI13" s="472">
        <v>18</v>
      </c>
      <c r="AJ13" s="472">
        <v>28</v>
      </c>
      <c r="AK13" s="472">
        <v>25</v>
      </c>
      <c r="AL13" s="472">
        <v>116</v>
      </c>
      <c r="AP13" s="130"/>
      <c r="AQ13" s="418" t="s">
        <v>1771</v>
      </c>
      <c r="AR13" s="189" t="s">
        <v>1772</v>
      </c>
      <c r="AS13" s="189" t="s">
        <v>1773</v>
      </c>
      <c r="AT13" s="189" t="s">
        <v>1774</v>
      </c>
      <c r="AU13" s="189" t="s">
        <v>1316</v>
      </c>
      <c r="AZ13" s="130" t="s">
        <v>1255</v>
      </c>
      <c r="BA13" s="434">
        <v>17.607142857142858</v>
      </c>
      <c r="BB13" s="434"/>
      <c r="BI13" s="130" t="s">
        <v>1775</v>
      </c>
      <c r="BJ13" s="473">
        <v>38</v>
      </c>
    </row>
    <row r="14" spans="1:74">
      <c r="F14" s="471" t="s">
        <v>1247</v>
      </c>
      <c r="G14" s="471" t="s">
        <v>1759</v>
      </c>
      <c r="H14" s="472">
        <v>8</v>
      </c>
      <c r="I14" s="472">
        <v>158</v>
      </c>
      <c r="P14" s="428">
        <v>44693</v>
      </c>
      <c r="Q14">
        <v>657</v>
      </c>
      <c r="R14">
        <v>62</v>
      </c>
      <c r="V14" s="416">
        <f t="shared" si="0"/>
        <v>44677</v>
      </c>
      <c r="W14" t="s">
        <v>1222</v>
      </c>
      <c r="X14" t="s">
        <v>1776</v>
      </c>
      <c r="Y14">
        <v>1</v>
      </c>
      <c r="Z14">
        <v>8</v>
      </c>
      <c r="AE14" s="471" t="s">
        <v>1247</v>
      </c>
      <c r="AF14" s="471" t="s">
        <v>1247</v>
      </c>
      <c r="AG14" s="472">
        <v>7</v>
      </c>
      <c r="AH14" s="472"/>
      <c r="AI14" s="472"/>
      <c r="AJ14" s="472">
        <v>38</v>
      </c>
      <c r="AK14" s="472">
        <v>30</v>
      </c>
      <c r="AL14" s="472">
        <v>75</v>
      </c>
      <c r="AP14" s="130"/>
      <c r="AQ14" s="418" t="s">
        <v>1777</v>
      </c>
      <c r="AR14" s="189" t="s">
        <v>1778</v>
      </c>
      <c r="AS14" s="189" t="s">
        <v>1779</v>
      </c>
      <c r="AT14" s="189" t="s">
        <v>1780</v>
      </c>
      <c r="AU14" s="189" t="s">
        <v>1316</v>
      </c>
      <c r="AZ14" s="130" t="s">
        <v>1222</v>
      </c>
      <c r="BA14" s="434">
        <v>17.576642335766422</v>
      </c>
      <c r="BB14" s="434"/>
    </row>
    <row r="15" spans="1:74">
      <c r="F15" s="471" t="s">
        <v>1222</v>
      </c>
      <c r="G15" s="471" t="s">
        <v>1222</v>
      </c>
      <c r="H15" s="472">
        <v>13</v>
      </c>
      <c r="I15" s="472">
        <v>79</v>
      </c>
      <c r="P15" s="428">
        <v>44694</v>
      </c>
      <c r="Q15">
        <v>652</v>
      </c>
      <c r="R15">
        <v>59</v>
      </c>
      <c r="V15" s="416">
        <f t="shared" si="0"/>
        <v>44677</v>
      </c>
      <c r="W15" t="s">
        <v>1282</v>
      </c>
      <c r="X15" t="s">
        <v>1282</v>
      </c>
      <c r="Y15">
        <v>2</v>
      </c>
      <c r="Z15">
        <v>19</v>
      </c>
      <c r="AE15" s="471"/>
      <c r="AF15" s="471" t="s">
        <v>1759</v>
      </c>
      <c r="AG15" s="472">
        <v>8</v>
      </c>
      <c r="AH15" s="472">
        <v>42</v>
      </c>
      <c r="AI15" s="472">
        <v>116</v>
      </c>
      <c r="AJ15" s="472"/>
      <c r="AK15" s="472"/>
      <c r="AL15" s="472">
        <v>166</v>
      </c>
      <c r="AP15" s="130"/>
      <c r="AQ15" s="418" t="s">
        <v>1781</v>
      </c>
      <c r="AR15" s="189" t="s">
        <v>1782</v>
      </c>
      <c r="AS15" s="189" t="s">
        <v>1783</v>
      </c>
      <c r="AT15" s="189" t="s">
        <v>1784</v>
      </c>
      <c r="AU15" s="189" t="s">
        <v>1316</v>
      </c>
      <c r="AZ15" s="130" t="s">
        <v>1293</v>
      </c>
      <c r="BA15" s="434">
        <v>10.714285714285714</v>
      </c>
      <c r="BB15" s="434"/>
    </row>
    <row r="16" spans="1:74">
      <c r="F16" s="471" t="s">
        <v>1222</v>
      </c>
      <c r="G16" s="471" t="s">
        <v>1769</v>
      </c>
      <c r="H16" s="472">
        <v>3</v>
      </c>
      <c r="I16" s="472">
        <v>24</v>
      </c>
      <c r="P16" s="428">
        <v>44699</v>
      </c>
      <c r="Q16">
        <v>663</v>
      </c>
      <c r="R16">
        <v>63</v>
      </c>
      <c r="V16" s="416">
        <f t="shared" si="0"/>
        <v>44677</v>
      </c>
      <c r="W16" t="s">
        <v>1282</v>
      </c>
      <c r="X16" t="s">
        <v>1785</v>
      </c>
      <c r="Y16">
        <v>3</v>
      </c>
      <c r="Z16">
        <v>32</v>
      </c>
      <c r="AE16" s="415" t="s">
        <v>1786</v>
      </c>
      <c r="AF16" s="415"/>
      <c r="AG16" s="472">
        <v>15</v>
      </c>
      <c r="AH16" s="472">
        <v>42</v>
      </c>
      <c r="AI16" s="472">
        <v>116</v>
      </c>
      <c r="AJ16" s="472">
        <v>38</v>
      </c>
      <c r="AK16" s="472">
        <v>30</v>
      </c>
      <c r="AL16" s="472">
        <v>241</v>
      </c>
      <c r="AP16" s="130"/>
      <c r="AQ16" s="418" t="s">
        <v>1787</v>
      </c>
      <c r="AR16" s="189" t="s">
        <v>1788</v>
      </c>
      <c r="AS16" s="189" t="s">
        <v>1789</v>
      </c>
      <c r="AT16" s="189" t="s">
        <v>1790</v>
      </c>
      <c r="AU16" s="189" t="s">
        <v>1316</v>
      </c>
    </row>
    <row r="17" spans="6:47">
      <c r="F17" s="471" t="s">
        <v>1222</v>
      </c>
      <c r="G17" s="471" t="s">
        <v>1776</v>
      </c>
      <c r="H17" s="472">
        <v>2</v>
      </c>
      <c r="I17" s="472">
        <v>16</v>
      </c>
      <c r="P17" s="428">
        <v>44701</v>
      </c>
      <c r="Q17">
        <v>678</v>
      </c>
      <c r="R17">
        <v>63</v>
      </c>
      <c r="V17" s="416">
        <v>44678</v>
      </c>
      <c r="W17" t="s">
        <v>1255</v>
      </c>
      <c r="X17" t="s">
        <v>1739</v>
      </c>
      <c r="Y17">
        <v>4</v>
      </c>
      <c r="Z17">
        <v>77</v>
      </c>
      <c r="AE17" s="471" t="s">
        <v>1222</v>
      </c>
      <c r="AF17" s="471" t="s">
        <v>1222</v>
      </c>
      <c r="AG17" s="472">
        <v>13</v>
      </c>
      <c r="AH17" s="472"/>
      <c r="AI17" s="472"/>
      <c r="AJ17" s="472">
        <v>43</v>
      </c>
      <c r="AK17" s="472">
        <v>36</v>
      </c>
      <c r="AL17" s="472">
        <v>92</v>
      </c>
      <c r="AP17" s="130"/>
      <c r="AQ17" s="418" t="s">
        <v>1791</v>
      </c>
      <c r="AR17" s="189" t="s">
        <v>1792</v>
      </c>
      <c r="AS17" s="189" t="s">
        <v>1793</v>
      </c>
      <c r="AT17" s="189" t="s">
        <v>1794</v>
      </c>
      <c r="AU17" s="189" t="s">
        <v>1316</v>
      </c>
    </row>
    <row r="18" spans="6:47">
      <c r="F18" s="471" t="s">
        <v>1282</v>
      </c>
      <c r="G18" s="471" t="s">
        <v>1282</v>
      </c>
      <c r="H18" s="472">
        <v>7</v>
      </c>
      <c r="I18" s="472">
        <v>63</v>
      </c>
      <c r="P18" s="428">
        <v>44704</v>
      </c>
      <c r="Q18">
        <v>680</v>
      </c>
      <c r="R18">
        <v>62</v>
      </c>
      <c r="V18" s="416">
        <f t="shared" ref="V18:V26" si="1">V17</f>
        <v>44678</v>
      </c>
      <c r="W18" t="s">
        <v>1274</v>
      </c>
      <c r="X18" t="s">
        <v>1274</v>
      </c>
      <c r="Y18">
        <v>3</v>
      </c>
      <c r="Z18">
        <v>7</v>
      </c>
      <c r="AE18" s="471"/>
      <c r="AF18" s="471" t="s">
        <v>1769</v>
      </c>
      <c r="AG18" s="472">
        <v>3</v>
      </c>
      <c r="AH18" s="472">
        <v>17</v>
      </c>
      <c r="AI18" s="472">
        <v>7</v>
      </c>
      <c r="AJ18" s="472"/>
      <c r="AK18" s="472"/>
      <c r="AL18" s="472">
        <v>27</v>
      </c>
      <c r="AP18" s="130"/>
      <c r="AQ18" s="418" t="s">
        <v>1795</v>
      </c>
      <c r="AR18" s="189" t="s">
        <v>1796</v>
      </c>
      <c r="AS18" s="189" t="s">
        <v>1797</v>
      </c>
      <c r="AT18" s="189" t="s">
        <v>1798</v>
      </c>
      <c r="AU18" s="189" t="s">
        <v>1316</v>
      </c>
    </row>
    <row r="19" spans="6:47">
      <c r="F19" s="471" t="s">
        <v>1282</v>
      </c>
      <c r="G19" s="471" t="s">
        <v>1785</v>
      </c>
      <c r="H19" s="472">
        <v>3</v>
      </c>
      <c r="I19" s="472">
        <v>37</v>
      </c>
      <c r="P19" s="428">
        <v>44705</v>
      </c>
      <c r="Q19">
        <v>688</v>
      </c>
      <c r="R19">
        <v>65</v>
      </c>
      <c r="V19" s="416">
        <f t="shared" si="1"/>
        <v>44678</v>
      </c>
      <c r="W19" t="s">
        <v>1274</v>
      </c>
      <c r="X19" t="s">
        <v>1750</v>
      </c>
      <c r="Y19">
        <v>5</v>
      </c>
      <c r="Z19">
        <v>53</v>
      </c>
      <c r="AE19" s="471"/>
      <c r="AF19" s="471" t="s">
        <v>1776</v>
      </c>
      <c r="AG19" s="472">
        <v>2</v>
      </c>
      <c r="AH19" s="472">
        <v>11</v>
      </c>
      <c r="AI19" s="472">
        <v>5</v>
      </c>
      <c r="AJ19" s="472"/>
      <c r="AK19" s="472"/>
      <c r="AL19" s="472">
        <v>18</v>
      </c>
      <c r="AP19" s="130"/>
      <c r="AQ19" s="418" t="s">
        <v>1799</v>
      </c>
      <c r="AR19" s="189" t="s">
        <v>1800</v>
      </c>
      <c r="AS19" s="189" t="s">
        <v>1801</v>
      </c>
      <c r="AT19" s="189" t="s">
        <v>1800</v>
      </c>
      <c r="AU19" s="189" t="s">
        <v>1316</v>
      </c>
    </row>
    <row r="20" spans="6:47">
      <c r="F20" s="471" t="s">
        <v>1252</v>
      </c>
      <c r="G20" s="471" t="s">
        <v>1252</v>
      </c>
      <c r="H20" s="472">
        <v>9</v>
      </c>
      <c r="I20" s="472">
        <v>44</v>
      </c>
      <c r="P20" s="428">
        <v>44708</v>
      </c>
      <c r="Q20">
        <v>698</v>
      </c>
      <c r="R20">
        <v>65</v>
      </c>
      <c r="V20" s="416">
        <f t="shared" si="1"/>
        <v>44678</v>
      </c>
      <c r="W20" t="s">
        <v>1247</v>
      </c>
      <c r="X20" t="s">
        <v>1247</v>
      </c>
      <c r="Y20">
        <v>7</v>
      </c>
      <c r="Z20">
        <v>57</v>
      </c>
      <c r="AE20" s="415" t="s">
        <v>1802</v>
      </c>
      <c r="AF20" s="415"/>
      <c r="AG20" s="472">
        <v>18</v>
      </c>
      <c r="AH20" s="472">
        <v>28</v>
      </c>
      <c r="AI20" s="472">
        <v>12</v>
      </c>
      <c r="AJ20" s="472">
        <v>43</v>
      </c>
      <c r="AK20" s="472">
        <v>36</v>
      </c>
      <c r="AL20" s="472">
        <v>137</v>
      </c>
      <c r="AP20" s="130"/>
      <c r="AQ20" s="418" t="s">
        <v>1803</v>
      </c>
      <c r="AR20" s="189" t="s">
        <v>1804</v>
      </c>
      <c r="AS20" s="189" t="s">
        <v>1805</v>
      </c>
      <c r="AT20" s="189" t="s">
        <v>1806</v>
      </c>
      <c r="AU20" s="189" t="s">
        <v>1316</v>
      </c>
    </row>
    <row r="21" spans="6:47">
      <c r="F21" s="471" t="s">
        <v>1293</v>
      </c>
      <c r="G21" s="471" t="s">
        <v>1293</v>
      </c>
      <c r="H21" s="472">
        <v>2</v>
      </c>
      <c r="I21" s="472">
        <v>5</v>
      </c>
      <c r="P21" s="428">
        <v>44713</v>
      </c>
      <c r="Q21">
        <v>670</v>
      </c>
      <c r="R21">
        <v>65</v>
      </c>
      <c r="V21" s="416">
        <f t="shared" si="1"/>
        <v>44678</v>
      </c>
      <c r="W21" t="s">
        <v>1247</v>
      </c>
      <c r="X21" t="s">
        <v>1759</v>
      </c>
      <c r="Y21">
        <v>16</v>
      </c>
      <c r="Z21">
        <v>164</v>
      </c>
      <c r="AE21" s="471" t="s">
        <v>1282</v>
      </c>
      <c r="AF21" s="471" t="s">
        <v>1282</v>
      </c>
      <c r="AG21" s="472">
        <v>7</v>
      </c>
      <c r="AH21" s="472"/>
      <c r="AI21" s="472"/>
      <c r="AJ21" s="472">
        <v>24</v>
      </c>
      <c r="AK21" s="472">
        <v>39</v>
      </c>
      <c r="AL21" s="472">
        <v>70</v>
      </c>
      <c r="AP21" s="130"/>
      <c r="AQ21" s="189" t="s">
        <v>1807</v>
      </c>
      <c r="AR21" s="130"/>
      <c r="AS21" s="130"/>
      <c r="AT21" s="130"/>
      <c r="AU21" s="130"/>
    </row>
    <row r="22" spans="6:47">
      <c r="F22" s="471" t="s">
        <v>1197</v>
      </c>
      <c r="G22" s="471"/>
      <c r="H22" s="472">
        <v>84</v>
      </c>
      <c r="I22" s="472">
        <v>776</v>
      </c>
      <c r="P22" s="428">
        <v>44720</v>
      </c>
      <c r="Q22">
        <v>665</v>
      </c>
      <c r="R22">
        <v>66</v>
      </c>
      <c r="V22" s="416">
        <f t="shared" si="1"/>
        <v>44678</v>
      </c>
      <c r="W22" t="s">
        <v>1222</v>
      </c>
      <c r="X22" t="s">
        <v>1222</v>
      </c>
      <c r="Y22">
        <v>7</v>
      </c>
      <c r="Z22">
        <v>44</v>
      </c>
      <c r="AE22" s="471"/>
      <c r="AF22" s="471" t="s">
        <v>1785</v>
      </c>
      <c r="AG22" s="472">
        <v>3</v>
      </c>
      <c r="AH22" s="472">
        <v>22</v>
      </c>
      <c r="AI22" s="472">
        <v>15</v>
      </c>
      <c r="AJ22" s="472"/>
      <c r="AK22" s="472"/>
      <c r="AL22" s="472">
        <v>40</v>
      </c>
      <c r="AP22" s="130"/>
      <c r="AQ22" s="418" t="s">
        <v>1808</v>
      </c>
      <c r="AR22" s="189" t="s">
        <v>1756</v>
      </c>
      <c r="AS22" s="189" t="s">
        <v>1757</v>
      </c>
      <c r="AT22" s="189" t="s">
        <v>1757</v>
      </c>
      <c r="AU22" s="189" t="s">
        <v>1316</v>
      </c>
    </row>
    <row r="23" spans="6:47">
      <c r="P23" s="428">
        <v>44721</v>
      </c>
      <c r="Q23">
        <v>666</v>
      </c>
      <c r="R23">
        <v>67</v>
      </c>
      <c r="V23" s="416">
        <f t="shared" si="1"/>
        <v>44678</v>
      </c>
      <c r="W23" t="s">
        <v>1222</v>
      </c>
      <c r="X23" t="s">
        <v>1769</v>
      </c>
      <c r="Y23">
        <v>6</v>
      </c>
      <c r="Z23">
        <v>55</v>
      </c>
      <c r="AE23" s="415" t="s">
        <v>1809</v>
      </c>
      <c r="AF23" s="415"/>
      <c r="AG23" s="472">
        <v>10</v>
      </c>
      <c r="AH23" s="472">
        <v>22</v>
      </c>
      <c r="AI23" s="472">
        <v>15</v>
      </c>
      <c r="AJ23" s="472">
        <v>24</v>
      </c>
      <c r="AK23" s="472">
        <v>39</v>
      </c>
      <c r="AL23" s="472">
        <v>110</v>
      </c>
      <c r="AP23" s="130"/>
      <c r="AQ23" s="418" t="s">
        <v>1810</v>
      </c>
      <c r="AR23" s="189" t="s">
        <v>1761</v>
      </c>
      <c r="AS23" s="189" t="s">
        <v>1762</v>
      </c>
      <c r="AT23" s="189" t="s">
        <v>1763</v>
      </c>
      <c r="AU23" s="189" t="s">
        <v>1316</v>
      </c>
    </row>
    <row r="24" spans="6:47">
      <c r="P24" s="428">
        <v>44725</v>
      </c>
      <c r="Q24">
        <v>671</v>
      </c>
      <c r="R24">
        <v>68</v>
      </c>
      <c r="V24" s="416">
        <f t="shared" si="1"/>
        <v>44678</v>
      </c>
      <c r="W24" t="s">
        <v>1222</v>
      </c>
      <c r="X24" t="s">
        <v>1776</v>
      </c>
      <c r="Y24">
        <v>1</v>
      </c>
      <c r="Z24">
        <v>8</v>
      </c>
      <c r="AE24" s="471" t="s">
        <v>1252</v>
      </c>
      <c r="AF24" s="471" t="s">
        <v>1252</v>
      </c>
      <c r="AG24" s="472">
        <v>9</v>
      </c>
      <c r="AH24" s="472"/>
      <c r="AI24" s="472"/>
      <c r="AJ24" s="472">
        <v>26</v>
      </c>
      <c r="AK24" s="472">
        <v>18</v>
      </c>
      <c r="AL24" s="472">
        <v>53</v>
      </c>
      <c r="AP24" s="130"/>
      <c r="AQ24" s="418" t="s">
        <v>1811</v>
      </c>
      <c r="AR24" s="189" t="s">
        <v>1766</v>
      </c>
      <c r="AS24" s="189" t="s">
        <v>1767</v>
      </c>
      <c r="AT24" s="189" t="s">
        <v>1763</v>
      </c>
      <c r="AU24" s="189" t="s">
        <v>1316</v>
      </c>
    </row>
    <row r="25" spans="6:47">
      <c r="P25" s="428">
        <v>44727</v>
      </c>
      <c r="Q25">
        <v>674</v>
      </c>
      <c r="R25">
        <v>69</v>
      </c>
      <c r="V25" s="416">
        <f t="shared" si="1"/>
        <v>44678</v>
      </c>
      <c r="W25" t="s">
        <v>1282</v>
      </c>
      <c r="X25" t="s">
        <v>1282</v>
      </c>
      <c r="Y25">
        <v>2</v>
      </c>
      <c r="Z25">
        <v>19</v>
      </c>
      <c r="AE25" s="471" t="s">
        <v>1812</v>
      </c>
      <c r="AF25" s="471"/>
      <c r="AG25" s="472">
        <v>9</v>
      </c>
      <c r="AH25" s="472"/>
      <c r="AI25" s="472"/>
      <c r="AJ25" s="472">
        <v>26</v>
      </c>
      <c r="AK25" s="472">
        <v>18</v>
      </c>
      <c r="AL25" s="472">
        <v>53</v>
      </c>
      <c r="AP25" s="130"/>
      <c r="AQ25" s="418" t="s">
        <v>1813</v>
      </c>
      <c r="AR25" s="189" t="s">
        <v>1772</v>
      </c>
      <c r="AS25" s="189" t="s">
        <v>1773</v>
      </c>
      <c r="AT25" s="189" t="s">
        <v>1774</v>
      </c>
      <c r="AU25" s="189" t="s">
        <v>1316</v>
      </c>
    </row>
    <row r="26" spans="6:47">
      <c r="P26" s="428">
        <v>44733</v>
      </c>
      <c r="Q26">
        <v>678</v>
      </c>
      <c r="R26">
        <v>69</v>
      </c>
      <c r="V26" s="416">
        <f t="shared" si="1"/>
        <v>44678</v>
      </c>
      <c r="W26" t="s">
        <v>1282</v>
      </c>
      <c r="X26" t="s">
        <v>1785</v>
      </c>
      <c r="Y26">
        <v>3</v>
      </c>
      <c r="Z26">
        <v>32</v>
      </c>
      <c r="AE26" s="471" t="s">
        <v>1293</v>
      </c>
      <c r="AF26" s="471" t="s">
        <v>1293</v>
      </c>
      <c r="AG26" s="472">
        <v>2</v>
      </c>
      <c r="AH26" s="472"/>
      <c r="AI26" s="472"/>
      <c r="AJ26" s="472">
        <v>4</v>
      </c>
      <c r="AK26" s="472">
        <v>1</v>
      </c>
      <c r="AL26" s="472">
        <v>7</v>
      </c>
      <c r="AP26" s="130"/>
      <c r="AQ26" s="418" t="s">
        <v>1814</v>
      </c>
      <c r="AR26" s="189" t="s">
        <v>1778</v>
      </c>
      <c r="AS26" s="189" t="s">
        <v>1779</v>
      </c>
      <c r="AT26" s="189" t="s">
        <v>1780</v>
      </c>
      <c r="AU26" s="189" t="s">
        <v>1316</v>
      </c>
    </row>
    <row r="27" spans="6:47">
      <c r="P27" s="428">
        <v>44736</v>
      </c>
      <c r="Q27">
        <v>651</v>
      </c>
      <c r="R27">
        <v>74</v>
      </c>
      <c r="V27" s="416">
        <v>44680</v>
      </c>
      <c r="W27" t="s">
        <v>1255</v>
      </c>
      <c r="X27" t="s">
        <v>1255</v>
      </c>
      <c r="Y27">
        <v>6</v>
      </c>
      <c r="Z27">
        <v>86</v>
      </c>
      <c r="AE27" s="471" t="s">
        <v>1815</v>
      </c>
      <c r="AF27" s="471"/>
      <c r="AG27" s="472">
        <v>2</v>
      </c>
      <c r="AH27" s="472"/>
      <c r="AI27" s="472"/>
      <c r="AJ27" s="472">
        <v>4</v>
      </c>
      <c r="AK27" s="472">
        <v>1</v>
      </c>
      <c r="AL27" s="472">
        <v>7</v>
      </c>
      <c r="AP27" s="130"/>
      <c r="AQ27" s="418" t="s">
        <v>1816</v>
      </c>
      <c r="AR27" s="189" t="s">
        <v>1782</v>
      </c>
      <c r="AS27" s="189" t="s">
        <v>1783</v>
      </c>
      <c r="AT27" s="189" t="s">
        <v>1784</v>
      </c>
      <c r="AU27" s="189" t="s">
        <v>1316</v>
      </c>
    </row>
    <row r="28" spans="6:47">
      <c r="P28" s="428">
        <v>44740</v>
      </c>
      <c r="Q28">
        <v>676</v>
      </c>
      <c r="R28">
        <v>77</v>
      </c>
      <c r="V28" s="416">
        <f t="shared" ref="V28:V37" si="2">V27</f>
        <v>44680</v>
      </c>
      <c r="W28" t="s">
        <v>1255</v>
      </c>
      <c r="X28" t="s">
        <v>1739</v>
      </c>
      <c r="Y28">
        <v>4</v>
      </c>
      <c r="Z28">
        <v>77</v>
      </c>
      <c r="AE28" s="471" t="s">
        <v>1197</v>
      </c>
      <c r="AF28" s="471"/>
      <c r="AG28" s="472">
        <v>84</v>
      </c>
      <c r="AH28" s="472">
        <v>185</v>
      </c>
      <c r="AI28" s="472">
        <v>198</v>
      </c>
      <c r="AJ28" s="472">
        <v>216</v>
      </c>
      <c r="AK28" s="472">
        <v>177</v>
      </c>
      <c r="AL28" s="472">
        <v>860</v>
      </c>
      <c r="AP28" s="130"/>
      <c r="AQ28" s="418" t="s">
        <v>1817</v>
      </c>
      <c r="AR28" s="189" t="s">
        <v>1788</v>
      </c>
      <c r="AS28" s="189" t="s">
        <v>1789</v>
      </c>
      <c r="AT28" s="189" t="s">
        <v>1818</v>
      </c>
      <c r="AU28" s="189" t="s">
        <v>1316</v>
      </c>
    </row>
    <row r="29" spans="6:47">
      <c r="P29" s="428">
        <v>44742</v>
      </c>
      <c r="Q29">
        <v>676</v>
      </c>
      <c r="R29">
        <v>77</v>
      </c>
      <c r="V29" s="416">
        <f t="shared" si="2"/>
        <v>44680</v>
      </c>
      <c r="W29" t="s">
        <v>1274</v>
      </c>
      <c r="X29" t="s">
        <v>1274</v>
      </c>
      <c r="Y29">
        <v>7</v>
      </c>
      <c r="Z29">
        <v>51</v>
      </c>
      <c r="AP29" s="130"/>
      <c r="AQ29" s="418" t="s">
        <v>1819</v>
      </c>
      <c r="AR29" s="189" t="s">
        <v>1820</v>
      </c>
      <c r="AS29" s="189" t="s">
        <v>1821</v>
      </c>
      <c r="AT29" s="189" t="s">
        <v>1822</v>
      </c>
      <c r="AU29" s="189" t="s">
        <v>1316</v>
      </c>
    </row>
    <row r="30" spans="6:47">
      <c r="P30" s="428">
        <v>44750</v>
      </c>
      <c r="Q30">
        <v>685</v>
      </c>
      <c r="R30">
        <v>77</v>
      </c>
      <c r="V30" s="416">
        <f t="shared" si="2"/>
        <v>44680</v>
      </c>
      <c r="W30" t="s">
        <v>1274</v>
      </c>
      <c r="X30" t="s">
        <v>1750</v>
      </c>
      <c r="Y30">
        <v>5</v>
      </c>
      <c r="Z30">
        <v>52</v>
      </c>
      <c r="AP30" s="130"/>
      <c r="AQ30" s="418" t="s">
        <v>1823</v>
      </c>
      <c r="AR30" s="189" t="s">
        <v>1796</v>
      </c>
      <c r="AS30" s="189" t="s">
        <v>1797</v>
      </c>
      <c r="AT30" s="189" t="s">
        <v>1798</v>
      </c>
      <c r="AU30" s="189" t="s">
        <v>1316</v>
      </c>
    </row>
    <row r="31" spans="6:47">
      <c r="P31" s="428">
        <v>44753</v>
      </c>
      <c r="Q31">
        <v>689</v>
      </c>
      <c r="R31">
        <v>77</v>
      </c>
      <c r="V31" s="416">
        <f t="shared" si="2"/>
        <v>44680</v>
      </c>
      <c r="W31" t="s">
        <v>1247</v>
      </c>
      <c r="X31" t="s">
        <v>1247</v>
      </c>
      <c r="Y31">
        <v>4</v>
      </c>
      <c r="Z31">
        <v>42</v>
      </c>
      <c r="AP31" s="130"/>
      <c r="AQ31" s="418" t="s">
        <v>1824</v>
      </c>
      <c r="AR31" s="189" t="s">
        <v>1825</v>
      </c>
      <c r="AS31" s="189" t="s">
        <v>1826</v>
      </c>
      <c r="AT31" s="189" t="s">
        <v>1827</v>
      </c>
      <c r="AU31" s="189" t="s">
        <v>1316</v>
      </c>
    </row>
    <row r="32" spans="6:47">
      <c r="P32" s="428">
        <v>44758</v>
      </c>
      <c r="Q32">
        <v>695</v>
      </c>
      <c r="R32">
        <v>77</v>
      </c>
      <c r="V32" s="416">
        <f t="shared" si="2"/>
        <v>44680</v>
      </c>
      <c r="W32" t="s">
        <v>1247</v>
      </c>
      <c r="X32" t="s">
        <v>1759</v>
      </c>
      <c r="Y32">
        <v>16</v>
      </c>
      <c r="Z32">
        <v>168</v>
      </c>
      <c r="AP32" s="130"/>
      <c r="AQ32" s="418" t="s">
        <v>1828</v>
      </c>
      <c r="AR32" s="189" t="s">
        <v>1829</v>
      </c>
      <c r="AS32" s="189" t="s">
        <v>1830</v>
      </c>
      <c r="AT32" s="189" t="s">
        <v>1831</v>
      </c>
      <c r="AU32" s="189" t="s">
        <v>1316</v>
      </c>
    </row>
    <row r="33" spans="6:47">
      <c r="P33" s="428">
        <v>44770</v>
      </c>
      <c r="Q33">
        <v>698</v>
      </c>
      <c r="R33">
        <v>77</v>
      </c>
      <c r="V33" s="416">
        <f t="shared" si="2"/>
        <v>44680</v>
      </c>
      <c r="W33" t="s">
        <v>1222</v>
      </c>
      <c r="X33" t="s">
        <v>1222</v>
      </c>
      <c r="Y33">
        <v>8</v>
      </c>
      <c r="Z33">
        <v>47</v>
      </c>
      <c r="AP33" s="130"/>
      <c r="AQ33" s="418" t="s">
        <v>1832</v>
      </c>
      <c r="AR33" s="189" t="s">
        <v>1833</v>
      </c>
      <c r="AS33" s="189" t="s">
        <v>1834</v>
      </c>
      <c r="AT33" s="189" t="s">
        <v>1835</v>
      </c>
      <c r="AU33" s="189" t="s">
        <v>1316</v>
      </c>
    </row>
    <row r="34" spans="6:47">
      <c r="P34" s="428">
        <v>44777</v>
      </c>
      <c r="Q34">
        <v>719</v>
      </c>
      <c r="R34">
        <v>81</v>
      </c>
      <c r="V34" s="416">
        <f t="shared" si="2"/>
        <v>44680</v>
      </c>
      <c r="W34" t="s">
        <v>1222</v>
      </c>
      <c r="X34" t="s">
        <v>1769</v>
      </c>
      <c r="Y34">
        <v>6</v>
      </c>
      <c r="Z34">
        <v>55</v>
      </c>
      <c r="AP34" s="130"/>
      <c r="AQ34" s="418" t="s">
        <v>1836</v>
      </c>
      <c r="AR34" s="189" t="s">
        <v>1837</v>
      </c>
      <c r="AS34" s="189" t="s">
        <v>1838</v>
      </c>
      <c r="AT34" s="189" t="s">
        <v>1839</v>
      </c>
      <c r="AU34" s="189" t="s">
        <v>1316</v>
      </c>
    </row>
    <row r="35" spans="6:47">
      <c r="P35" s="428">
        <v>44785</v>
      </c>
      <c r="Q35">
        <v>725</v>
      </c>
      <c r="R35">
        <v>81</v>
      </c>
      <c r="V35" s="416">
        <f t="shared" si="2"/>
        <v>44680</v>
      </c>
      <c r="W35" t="s">
        <v>1222</v>
      </c>
      <c r="X35" t="s">
        <v>1776</v>
      </c>
      <c r="Y35">
        <v>1</v>
      </c>
      <c r="Z35">
        <v>8</v>
      </c>
      <c r="AP35" s="130"/>
      <c r="AQ35" s="189" t="s">
        <v>1840</v>
      </c>
      <c r="AR35" s="130"/>
      <c r="AS35" s="130"/>
      <c r="AT35" s="130"/>
      <c r="AU35" s="130"/>
    </row>
    <row r="36" spans="6:47">
      <c r="P36" s="428">
        <v>44792</v>
      </c>
      <c r="Q36">
        <v>737</v>
      </c>
      <c r="R36">
        <v>82</v>
      </c>
      <c r="V36" s="416">
        <f t="shared" si="2"/>
        <v>44680</v>
      </c>
      <c r="W36" t="s">
        <v>1282</v>
      </c>
      <c r="X36" t="s">
        <v>1282</v>
      </c>
      <c r="Y36">
        <v>2</v>
      </c>
      <c r="Z36">
        <v>19</v>
      </c>
      <c r="AP36" s="130"/>
      <c r="AQ36" s="418" t="s">
        <v>1841</v>
      </c>
      <c r="AR36" s="189" t="s">
        <v>1756</v>
      </c>
      <c r="AS36" s="189" t="s">
        <v>1757</v>
      </c>
      <c r="AT36" s="189" t="s">
        <v>1757</v>
      </c>
      <c r="AU36" s="189" t="s">
        <v>1316</v>
      </c>
    </row>
    <row r="37" spans="6:47">
      <c r="P37" s="428">
        <v>44799</v>
      </c>
      <c r="Q37">
        <v>751</v>
      </c>
      <c r="R37">
        <v>85</v>
      </c>
      <c r="V37" s="416">
        <f t="shared" si="2"/>
        <v>44680</v>
      </c>
      <c r="W37" t="s">
        <v>1282</v>
      </c>
      <c r="X37" t="s">
        <v>1785</v>
      </c>
      <c r="Y37">
        <v>3</v>
      </c>
      <c r="Z37">
        <v>32</v>
      </c>
      <c r="AP37" s="130"/>
      <c r="AQ37" s="418" t="s">
        <v>1842</v>
      </c>
      <c r="AR37" s="189" t="s">
        <v>1761</v>
      </c>
      <c r="AS37" s="189" t="s">
        <v>1762</v>
      </c>
      <c r="AT37" s="189" t="s">
        <v>1763</v>
      </c>
      <c r="AU37" s="189" t="s">
        <v>1316</v>
      </c>
    </row>
    <row r="38" spans="6:47">
      <c r="P38" s="428">
        <v>44806</v>
      </c>
      <c r="Q38">
        <v>747</v>
      </c>
      <c r="R38">
        <v>83</v>
      </c>
      <c r="V38" s="416">
        <v>44681</v>
      </c>
      <c r="W38" t="s">
        <v>1255</v>
      </c>
      <c r="X38" t="s">
        <v>1255</v>
      </c>
      <c r="Y38">
        <v>7</v>
      </c>
      <c r="Z38">
        <v>74</v>
      </c>
      <c r="AP38" s="130"/>
      <c r="AQ38" s="418" t="s">
        <v>1843</v>
      </c>
      <c r="AR38" s="189" t="s">
        <v>1766</v>
      </c>
      <c r="AS38" s="189" t="s">
        <v>1767</v>
      </c>
      <c r="AT38" s="189" t="s">
        <v>1763</v>
      </c>
      <c r="AU38" s="189" t="s">
        <v>1316</v>
      </c>
    </row>
    <row r="39" spans="6:47">
      <c r="P39" s="428">
        <v>44812</v>
      </c>
      <c r="Q39">
        <v>755</v>
      </c>
      <c r="R39">
        <v>84</v>
      </c>
      <c r="V39" s="416">
        <f t="shared" ref="V39:V48" si="3">V38</f>
        <v>44681</v>
      </c>
      <c r="W39" t="s">
        <v>1255</v>
      </c>
      <c r="X39" t="s">
        <v>1739</v>
      </c>
      <c r="Y39">
        <v>4</v>
      </c>
      <c r="Z39">
        <v>77</v>
      </c>
      <c r="AP39" s="130"/>
      <c r="AQ39" s="418" t="s">
        <v>1844</v>
      </c>
      <c r="AR39" s="189" t="s">
        <v>1772</v>
      </c>
      <c r="AS39" s="189" t="s">
        <v>1773</v>
      </c>
      <c r="AT39" s="189" t="s">
        <v>1774</v>
      </c>
      <c r="AU39" s="189" t="s">
        <v>1316</v>
      </c>
    </row>
    <row r="40" spans="6:47">
      <c r="P40" s="428">
        <v>44820</v>
      </c>
      <c r="Q40">
        <v>765</v>
      </c>
      <c r="R40">
        <v>85</v>
      </c>
      <c r="V40" s="416">
        <f t="shared" si="3"/>
        <v>44681</v>
      </c>
      <c r="W40" t="s">
        <v>1274</v>
      </c>
      <c r="X40" t="s">
        <v>1274</v>
      </c>
      <c r="Y40">
        <v>7</v>
      </c>
      <c r="Z40">
        <v>51</v>
      </c>
      <c r="AP40" s="130"/>
      <c r="AQ40" s="418" t="s">
        <v>1845</v>
      </c>
      <c r="AR40" s="189" t="s">
        <v>1778</v>
      </c>
      <c r="AS40" s="189" t="s">
        <v>1779</v>
      </c>
      <c r="AT40" s="189" t="s">
        <v>1780</v>
      </c>
      <c r="AU40" s="189" t="s">
        <v>1316</v>
      </c>
    </row>
    <row r="41" spans="6:47">
      <c r="F41" t="s">
        <v>1846</v>
      </c>
      <c r="P41" s="428">
        <v>44827</v>
      </c>
      <c r="Q41">
        <v>773</v>
      </c>
      <c r="R41">
        <v>84</v>
      </c>
      <c r="V41" s="416">
        <f t="shared" si="3"/>
        <v>44681</v>
      </c>
      <c r="W41" t="s">
        <v>1274</v>
      </c>
      <c r="X41" t="s">
        <v>1750</v>
      </c>
      <c r="Y41">
        <v>5</v>
      </c>
      <c r="Z41">
        <v>52</v>
      </c>
      <c r="AP41" s="130"/>
      <c r="AQ41" s="418" t="s">
        <v>1847</v>
      </c>
      <c r="AR41" s="189" t="s">
        <v>1788</v>
      </c>
      <c r="AS41" s="189" t="s">
        <v>1789</v>
      </c>
      <c r="AT41" s="189" t="s">
        <v>1818</v>
      </c>
      <c r="AU41" s="189" t="s">
        <v>1316</v>
      </c>
    </row>
    <row r="42" spans="6:47">
      <c r="P42" s="428">
        <v>44830</v>
      </c>
      <c r="Q42">
        <v>773</v>
      </c>
      <c r="R42">
        <v>84</v>
      </c>
      <c r="V42" s="416">
        <f t="shared" si="3"/>
        <v>44681</v>
      </c>
      <c r="W42" t="s">
        <v>1247</v>
      </c>
      <c r="X42" t="s">
        <v>1247</v>
      </c>
      <c r="Y42">
        <v>4</v>
      </c>
      <c r="Z42">
        <v>42</v>
      </c>
      <c r="AP42" s="130"/>
      <c r="AQ42" s="418" t="s">
        <v>1848</v>
      </c>
      <c r="AR42" s="189" t="s">
        <v>1849</v>
      </c>
      <c r="AS42" s="189" t="s">
        <v>1850</v>
      </c>
      <c r="AT42" s="189" t="s">
        <v>1851</v>
      </c>
      <c r="AU42" s="189" t="s">
        <v>1316</v>
      </c>
    </row>
    <row r="43" spans="6:47">
      <c r="F43" s="112" t="s">
        <v>1728</v>
      </c>
      <c r="G43" s="112" t="s">
        <v>1187</v>
      </c>
      <c r="P43" s="428">
        <v>44841</v>
      </c>
      <c r="Q43">
        <v>775</v>
      </c>
      <c r="R43">
        <v>84</v>
      </c>
      <c r="V43" s="416">
        <f t="shared" si="3"/>
        <v>44681</v>
      </c>
      <c r="W43" t="s">
        <v>1247</v>
      </c>
      <c r="X43" t="s">
        <v>1759</v>
      </c>
      <c r="Y43">
        <v>16</v>
      </c>
      <c r="Z43">
        <v>168</v>
      </c>
      <c r="AP43" s="130"/>
      <c r="AQ43" s="418" t="s">
        <v>1852</v>
      </c>
      <c r="AR43" s="189" t="s">
        <v>1853</v>
      </c>
      <c r="AS43" s="189" t="s">
        <v>1854</v>
      </c>
      <c r="AT43" s="189" t="s">
        <v>1855</v>
      </c>
      <c r="AU43" s="189" t="s">
        <v>1316</v>
      </c>
    </row>
    <row r="44" spans="6:47">
      <c r="F44" s="112" t="s">
        <v>1195</v>
      </c>
      <c r="G44" t="s">
        <v>1252</v>
      </c>
      <c r="H44" t="s">
        <v>1222</v>
      </c>
      <c r="I44" t="s">
        <v>1293</v>
      </c>
      <c r="J44" t="s">
        <v>1247</v>
      </c>
      <c r="K44" t="s">
        <v>1255</v>
      </c>
      <c r="L44" t="s">
        <v>1282</v>
      </c>
      <c r="M44" t="s">
        <v>1274</v>
      </c>
      <c r="N44" t="s">
        <v>1197</v>
      </c>
      <c r="P44" s="428">
        <v>44848</v>
      </c>
      <c r="Q44">
        <v>776</v>
      </c>
      <c r="R44">
        <v>84</v>
      </c>
      <c r="V44" s="416">
        <f t="shared" si="3"/>
        <v>44681</v>
      </c>
      <c r="W44" t="s">
        <v>1222</v>
      </c>
      <c r="X44" t="s">
        <v>1222</v>
      </c>
      <c r="Y44">
        <v>8</v>
      </c>
      <c r="Z44">
        <v>47</v>
      </c>
      <c r="AP44" s="130"/>
      <c r="AQ44" s="418" t="s">
        <v>1856</v>
      </c>
      <c r="AR44" s="189" t="s">
        <v>1857</v>
      </c>
      <c r="AS44" s="189" t="s">
        <v>1858</v>
      </c>
      <c r="AT44" s="189" t="s">
        <v>1859</v>
      </c>
      <c r="AU44" s="189" t="s">
        <v>1316</v>
      </c>
    </row>
    <row r="45" spans="6:47">
      <c r="F45" s="428">
        <v>44677</v>
      </c>
      <c r="H45">
        <v>103</v>
      </c>
      <c r="J45">
        <v>222</v>
      </c>
      <c r="K45">
        <v>77</v>
      </c>
      <c r="L45">
        <v>51</v>
      </c>
      <c r="M45">
        <v>59</v>
      </c>
      <c r="N45">
        <v>512</v>
      </c>
      <c r="P45" s="428">
        <v>44855</v>
      </c>
      <c r="Q45">
        <v>776</v>
      </c>
      <c r="R45">
        <v>84</v>
      </c>
      <c r="V45" s="416">
        <f t="shared" si="3"/>
        <v>44681</v>
      </c>
      <c r="W45" t="s">
        <v>1222</v>
      </c>
      <c r="X45" t="s">
        <v>1769</v>
      </c>
      <c r="Y45">
        <v>6</v>
      </c>
      <c r="Z45">
        <v>55</v>
      </c>
      <c r="AP45" s="130"/>
      <c r="AQ45" s="418" t="s">
        <v>1860</v>
      </c>
      <c r="AR45" s="189" t="s">
        <v>1861</v>
      </c>
      <c r="AS45" s="189" t="s">
        <v>1862</v>
      </c>
      <c r="AT45" s="189" t="s">
        <v>1863</v>
      </c>
      <c r="AU45" s="189" t="s">
        <v>1316</v>
      </c>
    </row>
    <row r="46" spans="6:47">
      <c r="F46" s="428">
        <v>44678</v>
      </c>
      <c r="H46">
        <v>107</v>
      </c>
      <c r="J46">
        <v>221</v>
      </c>
      <c r="K46">
        <v>77</v>
      </c>
      <c r="L46">
        <v>51</v>
      </c>
      <c r="M46">
        <v>60</v>
      </c>
      <c r="N46">
        <v>516</v>
      </c>
      <c r="P46" s="428">
        <v>44862</v>
      </c>
      <c r="Q46">
        <v>776</v>
      </c>
      <c r="R46">
        <v>84</v>
      </c>
      <c r="V46" s="416">
        <f t="shared" si="3"/>
        <v>44681</v>
      </c>
      <c r="W46" t="s">
        <v>1222</v>
      </c>
      <c r="X46" t="s">
        <v>1776</v>
      </c>
      <c r="Y46">
        <v>1</v>
      </c>
      <c r="Z46">
        <v>8</v>
      </c>
      <c r="AP46" s="130"/>
      <c r="AQ46" s="418" t="s">
        <v>1864</v>
      </c>
      <c r="AR46" s="189" t="s">
        <v>1865</v>
      </c>
      <c r="AS46" s="189" t="s">
        <v>1866</v>
      </c>
      <c r="AT46" s="189" t="s">
        <v>1867</v>
      </c>
      <c r="AU46" s="189" t="s">
        <v>1316</v>
      </c>
    </row>
    <row r="47" spans="6:47">
      <c r="F47" s="428">
        <v>44680</v>
      </c>
      <c r="H47">
        <v>110</v>
      </c>
      <c r="J47">
        <v>210</v>
      </c>
      <c r="K47">
        <v>163</v>
      </c>
      <c r="L47">
        <v>51</v>
      </c>
      <c r="M47">
        <v>103</v>
      </c>
      <c r="N47">
        <v>637</v>
      </c>
      <c r="P47" s="427" t="s">
        <v>1197</v>
      </c>
      <c r="Q47">
        <v>27660</v>
      </c>
      <c r="R47">
        <v>2891</v>
      </c>
      <c r="V47" s="416">
        <f t="shared" si="3"/>
        <v>44681</v>
      </c>
      <c r="W47" t="s">
        <v>1282</v>
      </c>
      <c r="X47" t="s">
        <v>1282</v>
      </c>
      <c r="Y47">
        <v>2</v>
      </c>
      <c r="Z47">
        <v>19</v>
      </c>
      <c r="AP47" s="130"/>
      <c r="AQ47" s="189" t="s">
        <v>1868</v>
      </c>
      <c r="AR47" s="130"/>
      <c r="AS47" s="130"/>
      <c r="AT47" s="130"/>
      <c r="AU47" s="130"/>
    </row>
    <row r="48" spans="6:47">
      <c r="F48" s="428">
        <v>44681</v>
      </c>
      <c r="H48">
        <v>110</v>
      </c>
      <c r="J48">
        <v>210</v>
      </c>
      <c r="K48">
        <v>151</v>
      </c>
      <c r="L48">
        <v>51</v>
      </c>
      <c r="M48">
        <v>103</v>
      </c>
      <c r="N48">
        <v>625</v>
      </c>
      <c r="V48" s="416">
        <f t="shared" si="3"/>
        <v>44681</v>
      </c>
      <c r="W48" t="s">
        <v>1282</v>
      </c>
      <c r="X48" t="s">
        <v>1785</v>
      </c>
      <c r="Y48">
        <v>3</v>
      </c>
      <c r="Z48">
        <v>32</v>
      </c>
      <c r="AP48" s="130"/>
      <c r="AQ48" s="418" t="s">
        <v>1869</v>
      </c>
      <c r="AR48" s="189" t="s">
        <v>1788</v>
      </c>
      <c r="AS48" s="189" t="s">
        <v>1789</v>
      </c>
      <c r="AT48" s="189" t="s">
        <v>1818</v>
      </c>
      <c r="AU48" s="189" t="s">
        <v>1316</v>
      </c>
    </row>
    <row r="49" spans="6:47">
      <c r="F49" s="428">
        <v>44685</v>
      </c>
      <c r="H49">
        <v>111</v>
      </c>
      <c r="J49">
        <v>235</v>
      </c>
      <c r="K49">
        <v>151</v>
      </c>
      <c r="L49">
        <v>51</v>
      </c>
      <c r="M49">
        <v>147</v>
      </c>
      <c r="N49">
        <v>695</v>
      </c>
      <c r="V49" s="416">
        <v>44685</v>
      </c>
      <c r="W49" s="419" t="s">
        <v>1255</v>
      </c>
      <c r="X49" s="420" t="s">
        <v>1255</v>
      </c>
      <c r="Y49" s="420">
        <v>7</v>
      </c>
      <c r="Z49" s="420">
        <v>74</v>
      </c>
      <c r="AP49" s="130"/>
      <c r="AQ49" s="418" t="s">
        <v>1870</v>
      </c>
      <c r="AR49" s="189" t="s">
        <v>1756</v>
      </c>
      <c r="AS49" s="189" t="s">
        <v>1757</v>
      </c>
      <c r="AT49" s="189" t="s">
        <v>1757</v>
      </c>
      <c r="AU49" s="189" t="s">
        <v>1316</v>
      </c>
    </row>
    <row r="50" spans="6:47">
      <c r="F50" s="428">
        <v>44687</v>
      </c>
      <c r="G50">
        <v>21</v>
      </c>
      <c r="H50">
        <v>110</v>
      </c>
      <c r="J50">
        <v>242</v>
      </c>
      <c r="K50">
        <v>146</v>
      </c>
      <c r="L50">
        <v>51</v>
      </c>
      <c r="M50">
        <v>97</v>
      </c>
      <c r="N50">
        <v>667</v>
      </c>
      <c r="V50" s="416">
        <f t="shared" ref="V50:V59" si="4">V49</f>
        <v>44685</v>
      </c>
      <c r="W50" s="421" t="s">
        <v>1255</v>
      </c>
      <c r="X50" s="422" t="s">
        <v>1739</v>
      </c>
      <c r="Y50" s="422">
        <v>4</v>
      </c>
      <c r="Z50" s="422">
        <v>77</v>
      </c>
      <c r="AP50" s="130"/>
      <c r="AQ50" s="418" t="s">
        <v>1871</v>
      </c>
      <c r="AR50" s="189" t="s">
        <v>1761</v>
      </c>
      <c r="AS50" s="189" t="s">
        <v>1762</v>
      </c>
      <c r="AT50" s="189" t="s">
        <v>1763</v>
      </c>
      <c r="AU50" s="189" t="s">
        <v>1316</v>
      </c>
    </row>
    <row r="51" spans="6:47">
      <c r="F51" s="428">
        <v>44692</v>
      </c>
      <c r="G51">
        <v>15</v>
      </c>
      <c r="H51">
        <v>110</v>
      </c>
      <c r="J51">
        <v>206</v>
      </c>
      <c r="K51">
        <v>150</v>
      </c>
      <c r="L51">
        <v>50</v>
      </c>
      <c r="M51">
        <v>119</v>
      </c>
      <c r="N51">
        <v>650</v>
      </c>
      <c r="V51" s="416">
        <f t="shared" si="4"/>
        <v>44685</v>
      </c>
      <c r="W51" s="419" t="s">
        <v>1274</v>
      </c>
      <c r="X51" s="420" t="s">
        <v>1274</v>
      </c>
      <c r="Y51" s="420">
        <v>11</v>
      </c>
      <c r="Z51" s="420">
        <v>96</v>
      </c>
      <c r="AP51" s="130"/>
      <c r="AQ51" s="418" t="s">
        <v>1872</v>
      </c>
      <c r="AR51" s="189" t="s">
        <v>1766</v>
      </c>
      <c r="AS51" s="189" t="s">
        <v>1767</v>
      </c>
      <c r="AT51" s="189" t="s">
        <v>1763</v>
      </c>
      <c r="AU51" s="189" t="s">
        <v>1316</v>
      </c>
    </row>
    <row r="52" spans="6:47">
      <c r="F52" s="428">
        <v>44693</v>
      </c>
      <c r="G52">
        <v>18</v>
      </c>
      <c r="H52">
        <v>113</v>
      </c>
      <c r="J52">
        <v>203</v>
      </c>
      <c r="K52">
        <v>150</v>
      </c>
      <c r="L52">
        <v>50</v>
      </c>
      <c r="M52">
        <v>123</v>
      </c>
      <c r="N52">
        <v>657</v>
      </c>
      <c r="V52" s="416">
        <f t="shared" si="4"/>
        <v>44685</v>
      </c>
      <c r="W52" s="421" t="s">
        <v>1274</v>
      </c>
      <c r="X52" s="422" t="s">
        <v>1750</v>
      </c>
      <c r="Y52" s="422">
        <v>5</v>
      </c>
      <c r="Z52" s="422">
        <v>51</v>
      </c>
      <c r="AP52" s="130"/>
      <c r="AQ52" s="418" t="s">
        <v>1873</v>
      </c>
      <c r="AR52" s="189" t="s">
        <v>1772</v>
      </c>
      <c r="AS52" s="189" t="s">
        <v>1773</v>
      </c>
      <c r="AT52" s="189" t="s">
        <v>1774</v>
      </c>
      <c r="AU52" s="189" t="s">
        <v>1316</v>
      </c>
    </row>
    <row r="53" spans="6:47">
      <c r="F53" s="428">
        <v>44694</v>
      </c>
      <c r="G53">
        <v>18</v>
      </c>
      <c r="H53">
        <v>113</v>
      </c>
      <c r="J53">
        <v>217</v>
      </c>
      <c r="K53">
        <v>150</v>
      </c>
      <c r="L53">
        <v>50</v>
      </c>
      <c r="M53">
        <v>104</v>
      </c>
      <c r="N53">
        <v>652</v>
      </c>
      <c r="V53" s="416">
        <f t="shared" si="4"/>
        <v>44685</v>
      </c>
      <c r="W53" s="419" t="s">
        <v>1247</v>
      </c>
      <c r="X53" s="420" t="s">
        <v>1247</v>
      </c>
      <c r="Y53" s="420">
        <v>6</v>
      </c>
      <c r="Z53" s="420">
        <v>51</v>
      </c>
      <c r="AP53" s="130"/>
      <c r="AQ53" s="418" t="s">
        <v>1874</v>
      </c>
      <c r="AR53" s="189" t="s">
        <v>1875</v>
      </c>
      <c r="AS53" s="189" t="s">
        <v>1876</v>
      </c>
      <c r="AT53" s="189" t="s">
        <v>1875</v>
      </c>
      <c r="AU53" s="189" t="s">
        <v>1316</v>
      </c>
    </row>
    <row r="54" spans="6:47">
      <c r="F54" s="428">
        <v>44699</v>
      </c>
      <c r="G54">
        <v>16</v>
      </c>
      <c r="H54">
        <v>88</v>
      </c>
      <c r="I54">
        <v>3</v>
      </c>
      <c r="J54">
        <v>217</v>
      </c>
      <c r="K54">
        <v>150</v>
      </c>
      <c r="L54">
        <v>50</v>
      </c>
      <c r="M54">
        <v>139</v>
      </c>
      <c r="N54">
        <v>663</v>
      </c>
      <c r="V54" s="416">
        <f t="shared" si="4"/>
        <v>44685</v>
      </c>
      <c r="W54" s="421" t="s">
        <v>1247</v>
      </c>
      <c r="X54" s="422" t="s">
        <v>1759</v>
      </c>
      <c r="Y54" s="422">
        <v>16</v>
      </c>
      <c r="Z54" s="422">
        <v>184</v>
      </c>
      <c r="AP54" s="130"/>
      <c r="AQ54" s="418" t="s">
        <v>1877</v>
      </c>
      <c r="AR54" s="189" t="s">
        <v>1878</v>
      </c>
      <c r="AS54" s="189" t="s">
        <v>1879</v>
      </c>
      <c r="AT54" s="189" t="s">
        <v>1878</v>
      </c>
      <c r="AU54" s="189" t="s">
        <v>1316</v>
      </c>
    </row>
    <row r="55" spans="6:47">
      <c r="F55" s="428">
        <v>44701</v>
      </c>
      <c r="G55">
        <v>16</v>
      </c>
      <c r="H55">
        <v>89</v>
      </c>
      <c r="I55">
        <v>3</v>
      </c>
      <c r="J55">
        <v>217</v>
      </c>
      <c r="K55">
        <v>150</v>
      </c>
      <c r="L55">
        <v>56</v>
      </c>
      <c r="M55">
        <v>147</v>
      </c>
      <c r="N55">
        <v>678</v>
      </c>
      <c r="V55" s="416">
        <f t="shared" si="4"/>
        <v>44685</v>
      </c>
      <c r="W55" s="419" t="s">
        <v>1222</v>
      </c>
      <c r="X55" s="420" t="s">
        <v>1222</v>
      </c>
      <c r="Y55" s="420">
        <v>8</v>
      </c>
      <c r="Z55" s="420">
        <v>48</v>
      </c>
      <c r="AP55" s="130"/>
      <c r="AQ55" s="189" t="s">
        <v>1880</v>
      </c>
      <c r="AR55" s="130"/>
      <c r="AS55" s="130"/>
      <c r="AT55" s="130"/>
      <c r="AU55" s="130"/>
    </row>
    <row r="56" spans="6:47">
      <c r="F56" s="428">
        <v>44704</v>
      </c>
      <c r="G56">
        <v>16</v>
      </c>
      <c r="H56">
        <v>89</v>
      </c>
      <c r="I56">
        <v>4</v>
      </c>
      <c r="J56">
        <v>217</v>
      </c>
      <c r="K56">
        <v>150</v>
      </c>
      <c r="L56">
        <v>68</v>
      </c>
      <c r="M56">
        <v>136</v>
      </c>
      <c r="N56">
        <v>680</v>
      </c>
      <c r="V56" s="416">
        <f t="shared" si="4"/>
        <v>44685</v>
      </c>
      <c r="W56" s="423" t="s">
        <v>1222</v>
      </c>
      <c r="X56" s="422" t="s">
        <v>1769</v>
      </c>
      <c r="Y56" s="422">
        <v>6</v>
      </c>
      <c r="Z56" s="422">
        <v>55</v>
      </c>
      <c r="AP56" s="130"/>
      <c r="AQ56" s="418" t="s">
        <v>1881</v>
      </c>
      <c r="AR56" s="189" t="s">
        <v>1788</v>
      </c>
      <c r="AS56" s="189" t="s">
        <v>1789</v>
      </c>
      <c r="AT56" s="189" t="s">
        <v>1818</v>
      </c>
      <c r="AU56" s="189" t="s">
        <v>1316</v>
      </c>
    </row>
    <row r="57" spans="6:47">
      <c r="F57" s="428">
        <v>44705</v>
      </c>
      <c r="G57">
        <v>16</v>
      </c>
      <c r="H57">
        <v>89</v>
      </c>
      <c r="I57">
        <v>4</v>
      </c>
      <c r="J57">
        <v>217</v>
      </c>
      <c r="K57">
        <v>150</v>
      </c>
      <c r="L57">
        <v>76</v>
      </c>
      <c r="M57">
        <v>136</v>
      </c>
      <c r="N57">
        <v>688</v>
      </c>
      <c r="V57" s="416">
        <f t="shared" si="4"/>
        <v>44685</v>
      </c>
      <c r="W57" s="421" t="s">
        <v>1222</v>
      </c>
      <c r="X57" s="420" t="s">
        <v>1776</v>
      </c>
      <c r="Y57" s="420">
        <v>1</v>
      </c>
      <c r="Z57" s="420">
        <v>8</v>
      </c>
      <c r="AP57" s="130"/>
      <c r="AQ57" s="418" t="s">
        <v>1882</v>
      </c>
      <c r="AR57" s="189" t="s">
        <v>1756</v>
      </c>
      <c r="AS57" s="189" t="s">
        <v>1757</v>
      </c>
      <c r="AT57" s="189" t="s">
        <v>1757</v>
      </c>
      <c r="AU57" s="189" t="s">
        <v>1316</v>
      </c>
    </row>
    <row r="58" spans="6:47">
      <c r="F58" s="428">
        <v>44708</v>
      </c>
      <c r="G58">
        <v>15</v>
      </c>
      <c r="H58">
        <v>83</v>
      </c>
      <c r="I58">
        <v>4</v>
      </c>
      <c r="J58">
        <v>217</v>
      </c>
      <c r="K58">
        <v>150</v>
      </c>
      <c r="L58">
        <v>76</v>
      </c>
      <c r="M58">
        <v>153</v>
      </c>
      <c r="N58">
        <v>698</v>
      </c>
      <c r="V58" s="416">
        <f t="shared" si="4"/>
        <v>44685</v>
      </c>
      <c r="W58" s="424" t="s">
        <v>1282</v>
      </c>
      <c r="X58" s="422" t="s">
        <v>1282</v>
      </c>
      <c r="Y58" s="422">
        <v>2</v>
      </c>
      <c r="Z58" s="422">
        <v>19</v>
      </c>
      <c r="AP58" s="130"/>
      <c r="AQ58" s="418" t="s">
        <v>1883</v>
      </c>
      <c r="AR58" s="189" t="s">
        <v>1761</v>
      </c>
      <c r="AS58" s="189" t="s">
        <v>1762</v>
      </c>
      <c r="AT58" s="189" t="s">
        <v>1763</v>
      </c>
      <c r="AU58" s="189" t="s">
        <v>1316</v>
      </c>
    </row>
    <row r="59" spans="6:47">
      <c r="F59" s="428">
        <v>44713</v>
      </c>
      <c r="G59">
        <v>33</v>
      </c>
      <c r="H59">
        <v>79</v>
      </c>
      <c r="I59">
        <v>4</v>
      </c>
      <c r="J59">
        <v>233</v>
      </c>
      <c r="K59">
        <v>150</v>
      </c>
      <c r="L59">
        <v>75</v>
      </c>
      <c r="M59">
        <v>96</v>
      </c>
      <c r="N59">
        <v>670</v>
      </c>
      <c r="V59" s="416">
        <f t="shared" si="4"/>
        <v>44685</v>
      </c>
      <c r="W59" s="425" t="s">
        <v>1282</v>
      </c>
      <c r="X59" s="426" t="s">
        <v>1785</v>
      </c>
      <c r="Y59" s="426">
        <v>3</v>
      </c>
      <c r="Z59" s="426">
        <v>32</v>
      </c>
      <c r="AP59" s="130"/>
      <c r="AQ59" s="418" t="s">
        <v>1884</v>
      </c>
      <c r="AR59" s="189" t="s">
        <v>1766</v>
      </c>
      <c r="AS59" s="189" t="s">
        <v>1767</v>
      </c>
      <c r="AT59" s="189" t="s">
        <v>1763</v>
      </c>
      <c r="AU59" s="189" t="s">
        <v>1316</v>
      </c>
    </row>
    <row r="60" spans="6:47">
      <c r="F60" s="428">
        <v>44720</v>
      </c>
      <c r="G60">
        <v>33</v>
      </c>
      <c r="H60">
        <v>87</v>
      </c>
      <c r="I60">
        <v>4</v>
      </c>
      <c r="J60">
        <v>220</v>
      </c>
      <c r="K60">
        <v>150</v>
      </c>
      <c r="L60">
        <v>75</v>
      </c>
      <c r="M60">
        <v>96</v>
      </c>
      <c r="N60">
        <v>665</v>
      </c>
      <c r="V60" s="435">
        <v>44687</v>
      </c>
      <c r="W60" s="436" t="s">
        <v>1255</v>
      </c>
      <c r="X60" s="437" t="s">
        <v>1255</v>
      </c>
      <c r="Y60" s="437">
        <v>6</v>
      </c>
      <c r="Z60" s="437">
        <v>69</v>
      </c>
      <c r="AP60" s="130"/>
      <c r="AQ60" s="418" t="s">
        <v>1885</v>
      </c>
      <c r="AR60" s="189" t="s">
        <v>1772</v>
      </c>
      <c r="AS60" s="189" t="s">
        <v>1773</v>
      </c>
      <c r="AT60" s="189" t="s">
        <v>1774</v>
      </c>
      <c r="AU60" s="189" t="s">
        <v>1316</v>
      </c>
    </row>
    <row r="61" spans="6:47">
      <c r="F61" s="428">
        <v>44721</v>
      </c>
      <c r="G61">
        <v>33</v>
      </c>
      <c r="H61">
        <v>92</v>
      </c>
      <c r="I61">
        <v>4</v>
      </c>
      <c r="J61">
        <v>216</v>
      </c>
      <c r="K61">
        <v>150</v>
      </c>
      <c r="L61">
        <v>75</v>
      </c>
      <c r="M61">
        <v>96</v>
      </c>
      <c r="N61">
        <v>666</v>
      </c>
      <c r="V61" s="435">
        <f t="shared" ref="V61:V71" si="5">V60</f>
        <v>44687</v>
      </c>
      <c r="W61" s="438" t="s">
        <v>1255</v>
      </c>
      <c r="X61" s="439" t="s">
        <v>1739</v>
      </c>
      <c r="Y61" s="439">
        <v>4</v>
      </c>
      <c r="Z61" s="439">
        <v>77</v>
      </c>
      <c r="AP61" s="130"/>
      <c r="AQ61" s="418" t="s">
        <v>1886</v>
      </c>
      <c r="AR61" s="189" t="s">
        <v>1782</v>
      </c>
      <c r="AS61" s="189" t="s">
        <v>1783</v>
      </c>
      <c r="AT61" s="189" t="s">
        <v>1784</v>
      </c>
      <c r="AU61" s="189" t="s">
        <v>1316</v>
      </c>
    </row>
    <row r="62" spans="6:47">
      <c r="F62" s="428">
        <v>44725</v>
      </c>
      <c r="G62">
        <v>33</v>
      </c>
      <c r="H62">
        <v>97</v>
      </c>
      <c r="I62">
        <v>4</v>
      </c>
      <c r="J62">
        <v>216</v>
      </c>
      <c r="K62">
        <v>150</v>
      </c>
      <c r="L62">
        <v>75</v>
      </c>
      <c r="M62">
        <v>96</v>
      </c>
      <c r="N62">
        <v>671</v>
      </c>
      <c r="V62" s="435">
        <f t="shared" si="5"/>
        <v>44687</v>
      </c>
      <c r="W62" s="436" t="s">
        <v>1274</v>
      </c>
      <c r="X62" s="437" t="s">
        <v>1274</v>
      </c>
      <c r="Y62" s="437">
        <v>5</v>
      </c>
      <c r="Z62" s="437">
        <v>46</v>
      </c>
      <c r="AP62" s="130"/>
      <c r="AQ62" s="418" t="s">
        <v>1887</v>
      </c>
      <c r="AR62" s="189" t="s">
        <v>1820</v>
      </c>
      <c r="AS62" s="189" t="s">
        <v>1821</v>
      </c>
      <c r="AT62" s="189" t="s">
        <v>1822</v>
      </c>
      <c r="AU62" s="189" t="s">
        <v>1316</v>
      </c>
    </row>
    <row r="63" spans="6:47">
      <c r="F63" s="428">
        <v>44727</v>
      </c>
      <c r="G63">
        <v>33</v>
      </c>
      <c r="H63">
        <v>102</v>
      </c>
      <c r="I63">
        <v>4</v>
      </c>
      <c r="J63">
        <v>214</v>
      </c>
      <c r="K63">
        <v>150</v>
      </c>
      <c r="L63">
        <v>75</v>
      </c>
      <c r="M63">
        <v>96</v>
      </c>
      <c r="N63">
        <v>674</v>
      </c>
      <c r="V63" s="435">
        <f t="shared" si="5"/>
        <v>44687</v>
      </c>
      <c r="W63" s="438" t="s">
        <v>1274</v>
      </c>
      <c r="X63" s="439" t="s">
        <v>1750</v>
      </c>
      <c r="Y63" s="439">
        <v>5</v>
      </c>
      <c r="Z63" s="439">
        <v>51</v>
      </c>
      <c r="AP63" s="130"/>
      <c r="AQ63" s="418" t="s">
        <v>1888</v>
      </c>
      <c r="AR63" s="189" t="s">
        <v>1889</v>
      </c>
      <c r="AS63" s="189" t="s">
        <v>1890</v>
      </c>
      <c r="AT63" s="189" t="s">
        <v>1891</v>
      </c>
      <c r="AU63" s="189" t="s">
        <v>1316</v>
      </c>
    </row>
    <row r="64" spans="6:47">
      <c r="F64" s="428">
        <v>44733</v>
      </c>
      <c r="G64">
        <v>33</v>
      </c>
      <c r="H64">
        <v>103</v>
      </c>
      <c r="I64">
        <v>4</v>
      </c>
      <c r="J64">
        <v>217</v>
      </c>
      <c r="K64">
        <v>150</v>
      </c>
      <c r="L64">
        <v>75</v>
      </c>
      <c r="M64">
        <v>96</v>
      </c>
      <c r="N64">
        <v>678</v>
      </c>
      <c r="V64" s="435">
        <f t="shared" si="5"/>
        <v>44687</v>
      </c>
      <c r="W64" s="436" t="s">
        <v>1247</v>
      </c>
      <c r="X64" s="437" t="s">
        <v>1247</v>
      </c>
      <c r="Y64" s="437">
        <v>7</v>
      </c>
      <c r="Z64" s="437">
        <v>58</v>
      </c>
      <c r="AP64" s="130"/>
      <c r="AQ64" s="418" t="s">
        <v>1892</v>
      </c>
      <c r="AR64" s="189" t="s">
        <v>1893</v>
      </c>
      <c r="AS64" s="189" t="s">
        <v>1894</v>
      </c>
      <c r="AT64" s="189" t="s">
        <v>1895</v>
      </c>
      <c r="AU64" s="189" t="s">
        <v>1316</v>
      </c>
    </row>
    <row r="65" spans="6:47">
      <c r="F65" s="428">
        <v>44736</v>
      </c>
      <c r="G65">
        <v>33</v>
      </c>
      <c r="H65">
        <v>103</v>
      </c>
      <c r="I65">
        <v>4</v>
      </c>
      <c r="J65">
        <v>217</v>
      </c>
      <c r="K65">
        <v>123</v>
      </c>
      <c r="L65">
        <v>75</v>
      </c>
      <c r="M65">
        <v>96</v>
      </c>
      <c r="N65">
        <v>651</v>
      </c>
      <c r="V65" s="435">
        <f t="shared" si="5"/>
        <v>44687</v>
      </c>
      <c r="W65" s="438" t="s">
        <v>1247</v>
      </c>
      <c r="X65" s="439" t="s">
        <v>1759</v>
      </c>
      <c r="Y65" s="439">
        <v>16</v>
      </c>
      <c r="Z65" s="439">
        <v>184</v>
      </c>
      <c r="AP65" s="130"/>
      <c r="AQ65" s="189" t="s">
        <v>1896</v>
      </c>
      <c r="AR65" s="130"/>
      <c r="AS65" s="130"/>
      <c r="AT65" s="130"/>
      <c r="AU65" s="130"/>
    </row>
    <row r="66" spans="6:47">
      <c r="F66" s="428">
        <v>44740</v>
      </c>
      <c r="G66">
        <v>33</v>
      </c>
      <c r="H66">
        <v>104</v>
      </c>
      <c r="I66">
        <v>4</v>
      </c>
      <c r="J66">
        <v>217</v>
      </c>
      <c r="K66">
        <v>147</v>
      </c>
      <c r="L66">
        <v>75</v>
      </c>
      <c r="M66">
        <v>96</v>
      </c>
      <c r="N66">
        <v>676</v>
      </c>
      <c r="V66" s="435">
        <f t="shared" si="5"/>
        <v>44687</v>
      </c>
      <c r="W66" s="436" t="s">
        <v>1222</v>
      </c>
      <c r="X66" s="437" t="s">
        <v>1222</v>
      </c>
      <c r="Y66" s="437">
        <v>8</v>
      </c>
      <c r="Z66" s="437">
        <v>47</v>
      </c>
      <c r="AP66" s="130"/>
      <c r="AQ66" s="418" t="s">
        <v>1897</v>
      </c>
      <c r="AR66" s="189" t="s">
        <v>1788</v>
      </c>
      <c r="AS66" s="189" t="s">
        <v>1789</v>
      </c>
      <c r="AT66" s="189" t="s">
        <v>1818</v>
      </c>
      <c r="AU66" s="189" t="s">
        <v>1316</v>
      </c>
    </row>
    <row r="67" spans="6:47">
      <c r="F67" s="428">
        <v>44742</v>
      </c>
      <c r="G67">
        <v>33</v>
      </c>
      <c r="H67">
        <v>104</v>
      </c>
      <c r="I67">
        <v>4</v>
      </c>
      <c r="J67">
        <v>217</v>
      </c>
      <c r="K67">
        <v>147</v>
      </c>
      <c r="L67">
        <v>75</v>
      </c>
      <c r="M67">
        <v>96</v>
      </c>
      <c r="N67">
        <v>676</v>
      </c>
      <c r="V67" s="435">
        <f t="shared" si="5"/>
        <v>44687</v>
      </c>
      <c r="W67" s="440" t="s">
        <v>1222</v>
      </c>
      <c r="X67" s="439" t="s">
        <v>1769</v>
      </c>
      <c r="Y67" s="439">
        <v>6</v>
      </c>
      <c r="Z67" s="439">
        <v>55</v>
      </c>
      <c r="AP67" s="130"/>
      <c r="AQ67" s="418" t="s">
        <v>1898</v>
      </c>
      <c r="AR67" s="189" t="s">
        <v>1756</v>
      </c>
      <c r="AS67" s="189" t="s">
        <v>1757</v>
      </c>
      <c r="AT67" s="189" t="s">
        <v>1757</v>
      </c>
      <c r="AU67" s="189" t="s">
        <v>1316</v>
      </c>
    </row>
    <row r="68" spans="6:47">
      <c r="F68" s="428">
        <v>44750</v>
      </c>
      <c r="G68">
        <v>33</v>
      </c>
      <c r="H68">
        <v>104</v>
      </c>
      <c r="I68">
        <v>4</v>
      </c>
      <c r="J68">
        <v>217</v>
      </c>
      <c r="K68">
        <v>147</v>
      </c>
      <c r="L68">
        <v>84</v>
      </c>
      <c r="M68">
        <v>96</v>
      </c>
      <c r="N68">
        <v>685</v>
      </c>
      <c r="V68" s="435">
        <f t="shared" si="5"/>
        <v>44687</v>
      </c>
      <c r="W68" s="438" t="s">
        <v>1222</v>
      </c>
      <c r="X68" s="437" t="s">
        <v>1776</v>
      </c>
      <c r="Y68" s="437">
        <v>1</v>
      </c>
      <c r="Z68" s="437">
        <v>8</v>
      </c>
      <c r="AP68" s="130"/>
      <c r="AQ68" s="418" t="s">
        <v>1899</v>
      </c>
      <c r="AR68" s="189" t="s">
        <v>1761</v>
      </c>
      <c r="AS68" s="189" t="s">
        <v>1762</v>
      </c>
      <c r="AT68" s="189" t="s">
        <v>1763</v>
      </c>
      <c r="AU68" s="189" t="s">
        <v>1316</v>
      </c>
    </row>
    <row r="69" spans="6:47">
      <c r="F69" s="428">
        <v>44753</v>
      </c>
      <c r="G69">
        <v>33</v>
      </c>
      <c r="H69">
        <v>104</v>
      </c>
      <c r="I69">
        <v>4</v>
      </c>
      <c r="J69">
        <v>221</v>
      </c>
      <c r="K69">
        <v>147</v>
      </c>
      <c r="L69">
        <v>84</v>
      </c>
      <c r="M69">
        <v>96</v>
      </c>
      <c r="N69">
        <v>689</v>
      </c>
      <c r="V69" s="435">
        <f t="shared" si="5"/>
        <v>44687</v>
      </c>
      <c r="W69" s="441" t="s">
        <v>1282</v>
      </c>
      <c r="X69" s="439" t="s">
        <v>1282</v>
      </c>
      <c r="Y69" s="439">
        <v>2</v>
      </c>
      <c r="Z69" s="439">
        <v>19</v>
      </c>
      <c r="AP69" s="130"/>
      <c r="AQ69" s="418" t="s">
        <v>1900</v>
      </c>
      <c r="AR69" s="189" t="s">
        <v>1766</v>
      </c>
      <c r="AS69" s="189" t="s">
        <v>1767</v>
      </c>
      <c r="AT69" s="189" t="s">
        <v>1763</v>
      </c>
      <c r="AU69" s="189" t="s">
        <v>1316</v>
      </c>
    </row>
    <row r="70" spans="6:47">
      <c r="F70" s="428">
        <v>44758</v>
      </c>
      <c r="G70">
        <v>33</v>
      </c>
      <c r="H70">
        <v>104</v>
      </c>
      <c r="I70">
        <v>4</v>
      </c>
      <c r="J70">
        <v>221</v>
      </c>
      <c r="K70">
        <v>153</v>
      </c>
      <c r="L70">
        <v>84</v>
      </c>
      <c r="M70">
        <v>96</v>
      </c>
      <c r="N70">
        <v>695</v>
      </c>
      <c r="V70" s="435">
        <f t="shared" si="5"/>
        <v>44687</v>
      </c>
      <c r="W70" s="438" t="s">
        <v>1282</v>
      </c>
      <c r="X70" s="437" t="s">
        <v>1785</v>
      </c>
      <c r="Y70" s="437">
        <v>3</v>
      </c>
      <c r="Z70" s="437">
        <v>32</v>
      </c>
      <c r="AP70" s="130"/>
      <c r="AQ70" s="418" t="s">
        <v>1901</v>
      </c>
      <c r="AR70" s="189" t="s">
        <v>1772</v>
      </c>
      <c r="AS70" s="189" t="s">
        <v>1773</v>
      </c>
      <c r="AT70" s="189" t="s">
        <v>1774</v>
      </c>
      <c r="AU70" s="189" t="s">
        <v>1316</v>
      </c>
    </row>
    <row r="71" spans="6:47">
      <c r="F71" s="428">
        <v>44770</v>
      </c>
      <c r="G71">
        <v>33</v>
      </c>
      <c r="H71">
        <v>104</v>
      </c>
      <c r="I71">
        <v>4</v>
      </c>
      <c r="J71">
        <v>221</v>
      </c>
      <c r="K71">
        <v>155</v>
      </c>
      <c r="L71">
        <v>84</v>
      </c>
      <c r="M71">
        <v>97</v>
      </c>
      <c r="N71">
        <v>698</v>
      </c>
      <c r="V71" s="435">
        <f t="shared" si="5"/>
        <v>44687</v>
      </c>
      <c r="W71" s="442" t="s">
        <v>1252</v>
      </c>
      <c r="X71" s="442" t="s">
        <v>1252</v>
      </c>
      <c r="Y71" s="442">
        <v>4</v>
      </c>
      <c r="Z71" s="442">
        <v>21</v>
      </c>
      <c r="AP71" s="130"/>
      <c r="AQ71" s="418" t="s">
        <v>1902</v>
      </c>
      <c r="AR71" s="189" t="s">
        <v>1782</v>
      </c>
      <c r="AS71" s="189" t="s">
        <v>1783</v>
      </c>
      <c r="AT71" s="189" t="s">
        <v>1784</v>
      </c>
      <c r="AU71" s="189" t="s">
        <v>1316</v>
      </c>
    </row>
    <row r="72" spans="6:47">
      <c r="F72" s="428">
        <v>44777</v>
      </c>
      <c r="G72">
        <v>43</v>
      </c>
      <c r="H72">
        <v>115</v>
      </c>
      <c r="I72">
        <v>4</v>
      </c>
      <c r="J72">
        <v>221</v>
      </c>
      <c r="K72">
        <v>155</v>
      </c>
      <c r="L72">
        <v>84</v>
      </c>
      <c r="M72">
        <v>97</v>
      </c>
      <c r="N72">
        <v>719</v>
      </c>
      <c r="V72" s="435">
        <v>44692</v>
      </c>
      <c r="W72" s="436" t="s">
        <v>1255</v>
      </c>
      <c r="X72" s="437" t="s">
        <v>1255</v>
      </c>
      <c r="Y72" s="437">
        <v>6</v>
      </c>
      <c r="Z72" s="437">
        <v>73</v>
      </c>
      <c r="AP72" s="130"/>
      <c r="AQ72" s="418" t="s">
        <v>1903</v>
      </c>
      <c r="AR72" s="189" t="s">
        <v>1792</v>
      </c>
      <c r="AS72" s="189" t="s">
        <v>1793</v>
      </c>
      <c r="AT72" s="189" t="s">
        <v>1794</v>
      </c>
      <c r="AU72" s="189" t="s">
        <v>1316</v>
      </c>
    </row>
    <row r="73" spans="6:47">
      <c r="F73" s="428">
        <v>44785</v>
      </c>
      <c r="G73">
        <v>39</v>
      </c>
      <c r="H73">
        <v>119</v>
      </c>
      <c r="I73">
        <v>4</v>
      </c>
      <c r="J73">
        <v>221</v>
      </c>
      <c r="K73">
        <v>155</v>
      </c>
      <c r="L73">
        <v>90</v>
      </c>
      <c r="M73">
        <v>97</v>
      </c>
      <c r="N73">
        <v>725</v>
      </c>
      <c r="V73" s="435">
        <f t="shared" ref="V73:V83" si="6">V72</f>
        <v>44692</v>
      </c>
      <c r="W73" s="438" t="s">
        <v>1255</v>
      </c>
      <c r="X73" s="439" t="s">
        <v>1904</v>
      </c>
      <c r="Y73" s="439">
        <v>4</v>
      </c>
      <c r="Z73" s="439">
        <v>77</v>
      </c>
      <c r="AP73" s="130"/>
      <c r="AQ73" s="418" t="s">
        <v>1905</v>
      </c>
      <c r="AR73" s="189" t="s">
        <v>1906</v>
      </c>
      <c r="AS73" s="189" t="s">
        <v>1907</v>
      </c>
      <c r="AT73" s="189" t="s">
        <v>1908</v>
      </c>
      <c r="AU73" s="189" t="s">
        <v>1316</v>
      </c>
    </row>
    <row r="74" spans="6:47">
      <c r="F74" s="428">
        <v>44792</v>
      </c>
      <c r="G74">
        <v>42</v>
      </c>
      <c r="H74">
        <v>119</v>
      </c>
      <c r="I74">
        <v>4</v>
      </c>
      <c r="J74">
        <v>221</v>
      </c>
      <c r="K74">
        <v>162</v>
      </c>
      <c r="L74">
        <v>92</v>
      </c>
      <c r="M74">
        <v>97</v>
      </c>
      <c r="N74">
        <v>737</v>
      </c>
      <c r="V74" s="435">
        <f t="shared" si="6"/>
        <v>44692</v>
      </c>
      <c r="W74" s="436" t="s">
        <v>1274</v>
      </c>
      <c r="X74" s="437" t="s">
        <v>1274</v>
      </c>
      <c r="Y74" s="437">
        <v>6</v>
      </c>
      <c r="Z74" s="437">
        <v>70</v>
      </c>
      <c r="AP74" s="130"/>
      <c r="AQ74" s="189" t="s">
        <v>1909</v>
      </c>
      <c r="AR74" s="130"/>
      <c r="AS74" s="130"/>
      <c r="AT74" s="130"/>
      <c r="AU74" s="130"/>
    </row>
    <row r="75" spans="6:47">
      <c r="F75" s="428">
        <v>44799</v>
      </c>
      <c r="G75">
        <v>42</v>
      </c>
      <c r="H75">
        <v>119</v>
      </c>
      <c r="I75">
        <v>10</v>
      </c>
      <c r="J75">
        <v>221</v>
      </c>
      <c r="K75">
        <v>162</v>
      </c>
      <c r="L75">
        <v>99</v>
      </c>
      <c r="M75">
        <v>98</v>
      </c>
      <c r="N75">
        <v>751</v>
      </c>
      <c r="V75" s="435">
        <f t="shared" si="6"/>
        <v>44692</v>
      </c>
      <c r="W75" s="438" t="s">
        <v>1274</v>
      </c>
      <c r="X75" s="439" t="s">
        <v>1750</v>
      </c>
      <c r="Y75" s="439">
        <v>5</v>
      </c>
      <c r="Z75" s="439">
        <v>49</v>
      </c>
      <c r="AP75" s="130"/>
      <c r="AQ75" s="418" t="s">
        <v>1910</v>
      </c>
      <c r="AR75" s="189" t="s">
        <v>1911</v>
      </c>
      <c r="AS75" s="189" t="s">
        <v>1912</v>
      </c>
      <c r="AT75" s="189" t="s">
        <v>1913</v>
      </c>
      <c r="AU75" s="189" t="s">
        <v>1316</v>
      </c>
    </row>
    <row r="76" spans="6:47">
      <c r="F76" s="428">
        <v>44806</v>
      </c>
      <c r="G76">
        <v>42</v>
      </c>
      <c r="H76">
        <v>119</v>
      </c>
      <c r="I76">
        <v>5</v>
      </c>
      <c r="J76">
        <v>221</v>
      </c>
      <c r="K76">
        <v>162</v>
      </c>
      <c r="L76">
        <v>100</v>
      </c>
      <c r="M76">
        <v>98</v>
      </c>
      <c r="N76">
        <v>747</v>
      </c>
      <c r="V76" s="435">
        <f t="shared" si="6"/>
        <v>44692</v>
      </c>
      <c r="W76" s="436" t="s">
        <v>1247</v>
      </c>
      <c r="X76" s="437" t="s">
        <v>1247</v>
      </c>
      <c r="Y76" s="437">
        <v>7</v>
      </c>
      <c r="Z76" s="437">
        <v>58</v>
      </c>
      <c r="AP76" s="130"/>
      <c r="AQ76" s="418" t="s">
        <v>1914</v>
      </c>
      <c r="AR76" s="189" t="s">
        <v>1756</v>
      </c>
      <c r="AS76" s="189" t="s">
        <v>1757</v>
      </c>
      <c r="AT76" s="189" t="s">
        <v>1757</v>
      </c>
      <c r="AU76" s="189" t="s">
        <v>1316</v>
      </c>
    </row>
    <row r="77" spans="6:47">
      <c r="F77" s="428">
        <v>44812</v>
      </c>
      <c r="G77">
        <v>42</v>
      </c>
      <c r="H77">
        <v>119</v>
      </c>
      <c r="I77">
        <v>5</v>
      </c>
      <c r="J77">
        <v>221</v>
      </c>
      <c r="K77">
        <v>168</v>
      </c>
      <c r="L77">
        <v>100</v>
      </c>
      <c r="M77">
        <v>100</v>
      </c>
      <c r="N77">
        <v>755</v>
      </c>
      <c r="V77" s="435">
        <f t="shared" si="6"/>
        <v>44692</v>
      </c>
      <c r="W77" s="438" t="s">
        <v>1247</v>
      </c>
      <c r="X77" s="439" t="s">
        <v>1759</v>
      </c>
      <c r="Y77" s="439">
        <v>8</v>
      </c>
      <c r="Z77" s="439">
        <v>148</v>
      </c>
      <c r="AP77" s="130"/>
      <c r="AQ77" s="418" t="s">
        <v>1915</v>
      </c>
      <c r="AR77" s="189" t="s">
        <v>1916</v>
      </c>
      <c r="AS77" s="189" t="s">
        <v>1917</v>
      </c>
      <c r="AT77" s="189" t="s">
        <v>1918</v>
      </c>
      <c r="AU77" s="189" t="s">
        <v>1316</v>
      </c>
    </row>
    <row r="78" spans="6:47">
      <c r="F78" s="428">
        <v>44820</v>
      </c>
      <c r="G78">
        <v>44</v>
      </c>
      <c r="H78">
        <v>119</v>
      </c>
      <c r="I78">
        <v>5</v>
      </c>
      <c r="J78">
        <v>222</v>
      </c>
      <c r="K78">
        <v>175</v>
      </c>
      <c r="L78">
        <v>100</v>
      </c>
      <c r="M78">
        <v>100</v>
      </c>
      <c r="N78">
        <v>765</v>
      </c>
      <c r="V78" s="435">
        <f t="shared" si="6"/>
        <v>44692</v>
      </c>
      <c r="W78" s="436" t="s">
        <v>1222</v>
      </c>
      <c r="X78" s="437" t="s">
        <v>1222</v>
      </c>
      <c r="Y78" s="437">
        <v>8</v>
      </c>
      <c r="Z78" s="437">
        <v>47</v>
      </c>
      <c r="AP78" s="130"/>
      <c r="AQ78" s="418" t="s">
        <v>1919</v>
      </c>
      <c r="AR78" s="189" t="s">
        <v>1920</v>
      </c>
      <c r="AS78" s="189" t="s">
        <v>1921</v>
      </c>
      <c r="AT78" s="189" t="s">
        <v>1922</v>
      </c>
      <c r="AU78" s="189" t="s">
        <v>1316</v>
      </c>
    </row>
    <row r="79" spans="6:47">
      <c r="F79" s="428">
        <v>44827</v>
      </c>
      <c r="G79">
        <v>43</v>
      </c>
      <c r="H79">
        <v>119</v>
      </c>
      <c r="I79">
        <v>5</v>
      </c>
      <c r="J79">
        <v>226</v>
      </c>
      <c r="K79">
        <v>175</v>
      </c>
      <c r="L79">
        <v>100</v>
      </c>
      <c r="M79">
        <v>105</v>
      </c>
      <c r="N79">
        <v>773</v>
      </c>
      <c r="V79" s="435">
        <f t="shared" si="6"/>
        <v>44692</v>
      </c>
      <c r="W79" s="440" t="s">
        <v>1222</v>
      </c>
      <c r="X79" s="439" t="s">
        <v>1769</v>
      </c>
      <c r="Y79" s="439">
        <v>6</v>
      </c>
      <c r="Z79" s="439">
        <v>55</v>
      </c>
      <c r="AP79" s="189" t="s">
        <v>1809</v>
      </c>
      <c r="AQ79" s="130"/>
      <c r="AR79" s="130"/>
      <c r="AS79" s="130"/>
      <c r="AT79" s="130"/>
      <c r="AU79" s="130"/>
    </row>
    <row r="80" spans="6:47">
      <c r="F80" s="428">
        <v>44830</v>
      </c>
      <c r="G80">
        <v>43</v>
      </c>
      <c r="H80">
        <v>119</v>
      </c>
      <c r="I80">
        <v>5</v>
      </c>
      <c r="J80">
        <v>226</v>
      </c>
      <c r="K80">
        <v>175</v>
      </c>
      <c r="L80">
        <v>100</v>
      </c>
      <c r="M80">
        <v>105</v>
      </c>
      <c r="N80">
        <v>773</v>
      </c>
      <c r="V80" s="435">
        <f t="shared" si="6"/>
        <v>44692</v>
      </c>
      <c r="W80" s="438" t="s">
        <v>1222</v>
      </c>
      <c r="X80" s="437" t="s">
        <v>1776</v>
      </c>
      <c r="Y80" s="437">
        <v>1</v>
      </c>
      <c r="Z80" s="437">
        <v>8</v>
      </c>
    </row>
    <row r="81" spans="6:26">
      <c r="F81" s="428">
        <v>44841</v>
      </c>
      <c r="G81">
        <v>43</v>
      </c>
      <c r="H81">
        <v>119</v>
      </c>
      <c r="I81">
        <v>5</v>
      </c>
      <c r="J81">
        <v>226</v>
      </c>
      <c r="K81">
        <v>177</v>
      </c>
      <c r="L81">
        <v>100</v>
      </c>
      <c r="M81">
        <v>105</v>
      </c>
      <c r="N81">
        <v>775</v>
      </c>
      <c r="V81" s="435">
        <f t="shared" si="6"/>
        <v>44692</v>
      </c>
      <c r="W81" s="441" t="s">
        <v>1282</v>
      </c>
      <c r="X81" s="439" t="s">
        <v>1282</v>
      </c>
      <c r="Y81" s="439">
        <v>2</v>
      </c>
      <c r="Z81" s="439">
        <v>18</v>
      </c>
    </row>
    <row r="82" spans="6:26">
      <c r="F82" s="428">
        <v>44848</v>
      </c>
      <c r="G82">
        <v>44</v>
      </c>
      <c r="H82">
        <v>119</v>
      </c>
      <c r="I82">
        <v>5</v>
      </c>
      <c r="J82">
        <v>226</v>
      </c>
      <c r="K82">
        <v>177</v>
      </c>
      <c r="L82">
        <v>100</v>
      </c>
      <c r="M82">
        <v>105</v>
      </c>
      <c r="N82">
        <v>776</v>
      </c>
      <c r="V82" s="435">
        <f t="shared" si="6"/>
        <v>44692</v>
      </c>
      <c r="W82" s="438" t="s">
        <v>1282</v>
      </c>
      <c r="X82" s="437" t="s">
        <v>1785</v>
      </c>
      <c r="Y82" s="437">
        <v>3</v>
      </c>
      <c r="Z82" s="437">
        <v>32</v>
      </c>
    </row>
    <row r="83" spans="6:26">
      <c r="F83" s="428">
        <v>44855</v>
      </c>
      <c r="G83">
        <v>44</v>
      </c>
      <c r="H83">
        <v>119</v>
      </c>
      <c r="I83">
        <v>5</v>
      </c>
      <c r="J83">
        <v>226</v>
      </c>
      <c r="K83">
        <v>177</v>
      </c>
      <c r="L83">
        <v>100</v>
      </c>
      <c r="M83">
        <v>105</v>
      </c>
      <c r="N83">
        <v>776</v>
      </c>
      <c r="V83" s="435">
        <f t="shared" si="6"/>
        <v>44692</v>
      </c>
      <c r="W83" s="439" t="s">
        <v>1252</v>
      </c>
      <c r="X83" s="439" t="s">
        <v>1252</v>
      </c>
      <c r="Y83" s="439">
        <v>4</v>
      </c>
      <c r="Z83" s="439">
        <v>15</v>
      </c>
    </row>
    <row r="84" spans="6:26">
      <c r="F84" s="428">
        <v>44862</v>
      </c>
      <c r="G84">
        <v>44</v>
      </c>
      <c r="H84">
        <v>119</v>
      </c>
      <c r="I84">
        <v>5</v>
      </c>
      <c r="J84">
        <v>226</v>
      </c>
      <c r="K84">
        <v>177</v>
      </c>
      <c r="L84">
        <v>100</v>
      </c>
      <c r="M84">
        <v>105</v>
      </c>
      <c r="N84">
        <v>776</v>
      </c>
      <c r="V84" s="435">
        <v>44693</v>
      </c>
      <c r="W84" s="419" t="s">
        <v>1255</v>
      </c>
      <c r="X84" s="420" t="s">
        <v>1255</v>
      </c>
      <c r="Y84" s="420">
        <v>6</v>
      </c>
      <c r="Z84" s="420">
        <v>73</v>
      </c>
    </row>
    <row r="85" spans="6:26">
      <c r="V85" s="435">
        <f t="shared" ref="V85:V95" si="7">V84</f>
        <v>44693</v>
      </c>
      <c r="W85" s="421" t="s">
        <v>1255</v>
      </c>
      <c r="X85" s="422" t="s">
        <v>1904</v>
      </c>
      <c r="Y85" s="422">
        <v>4</v>
      </c>
      <c r="Z85" s="422">
        <v>77</v>
      </c>
    </row>
    <row r="86" spans="6:26">
      <c r="V86" s="435">
        <f t="shared" si="7"/>
        <v>44693</v>
      </c>
      <c r="W86" s="419" t="s">
        <v>1274</v>
      </c>
      <c r="X86" s="420" t="s">
        <v>1274</v>
      </c>
      <c r="Y86" s="420">
        <v>7</v>
      </c>
      <c r="Z86" s="420">
        <v>75</v>
      </c>
    </row>
    <row r="87" spans="6:26">
      <c r="V87" s="435">
        <f t="shared" si="7"/>
        <v>44693</v>
      </c>
      <c r="W87" s="421" t="s">
        <v>1274</v>
      </c>
      <c r="X87" s="422" t="s">
        <v>1750</v>
      </c>
      <c r="Y87" s="422">
        <v>5</v>
      </c>
      <c r="Z87" s="422">
        <v>48</v>
      </c>
    </row>
    <row r="88" spans="6:26">
      <c r="V88" s="435">
        <f t="shared" si="7"/>
        <v>44693</v>
      </c>
      <c r="W88" s="419" t="s">
        <v>1247</v>
      </c>
      <c r="X88" s="420" t="s">
        <v>1247</v>
      </c>
      <c r="Y88" s="420">
        <v>7</v>
      </c>
      <c r="Z88" s="420">
        <v>59</v>
      </c>
    </row>
    <row r="89" spans="6:26">
      <c r="V89" s="435">
        <f t="shared" si="7"/>
        <v>44693</v>
      </c>
      <c r="W89" s="421" t="s">
        <v>1247</v>
      </c>
      <c r="X89" s="422" t="s">
        <v>1759</v>
      </c>
      <c r="Y89" s="422">
        <v>8</v>
      </c>
      <c r="Z89" s="422">
        <v>144</v>
      </c>
    </row>
    <row r="90" spans="6:26">
      <c r="V90" s="435">
        <f t="shared" si="7"/>
        <v>44693</v>
      </c>
      <c r="W90" s="419" t="s">
        <v>1222</v>
      </c>
      <c r="X90" s="420" t="s">
        <v>1222</v>
      </c>
      <c r="Y90" s="420">
        <v>8</v>
      </c>
      <c r="Z90" s="420">
        <v>49</v>
      </c>
    </row>
    <row r="91" spans="6:26">
      <c r="V91" s="435">
        <f t="shared" si="7"/>
        <v>44693</v>
      </c>
      <c r="W91" s="423" t="s">
        <v>1222</v>
      </c>
      <c r="X91" s="422" t="s">
        <v>1769</v>
      </c>
      <c r="Y91" s="422">
        <v>6</v>
      </c>
      <c r="Z91" s="422">
        <v>55</v>
      </c>
    </row>
    <row r="92" spans="6:26">
      <c r="V92" s="435">
        <f t="shared" si="7"/>
        <v>44693</v>
      </c>
      <c r="W92" s="421" t="s">
        <v>1222</v>
      </c>
      <c r="X92" s="420" t="s">
        <v>1776</v>
      </c>
      <c r="Y92" s="420">
        <v>1</v>
      </c>
      <c r="Z92" s="420">
        <v>9</v>
      </c>
    </row>
    <row r="93" spans="6:26">
      <c r="V93" s="435">
        <f t="shared" si="7"/>
        <v>44693</v>
      </c>
      <c r="W93" s="424" t="s">
        <v>1282</v>
      </c>
      <c r="X93" s="422" t="s">
        <v>1282</v>
      </c>
      <c r="Y93" s="422">
        <v>2</v>
      </c>
      <c r="Z93" s="422">
        <v>18</v>
      </c>
    </row>
    <row r="94" spans="6:26">
      <c r="V94" s="435">
        <f t="shared" si="7"/>
        <v>44693</v>
      </c>
      <c r="W94" s="421" t="s">
        <v>1282</v>
      </c>
      <c r="X94" s="420" t="s">
        <v>1785</v>
      </c>
      <c r="Y94" s="420">
        <v>3</v>
      </c>
      <c r="Z94" s="420">
        <v>32</v>
      </c>
    </row>
    <row r="95" spans="6:26">
      <c r="V95" s="435">
        <f t="shared" si="7"/>
        <v>44693</v>
      </c>
      <c r="W95" s="422" t="s">
        <v>1252</v>
      </c>
      <c r="X95" s="422" t="s">
        <v>1252</v>
      </c>
      <c r="Y95" s="422">
        <v>5</v>
      </c>
      <c r="Z95" s="422">
        <v>18</v>
      </c>
    </row>
    <row r="96" spans="6:26">
      <c r="V96" s="416">
        <v>44694</v>
      </c>
      <c r="W96" s="424" t="s">
        <v>1255</v>
      </c>
      <c r="X96" s="422" t="s">
        <v>1255</v>
      </c>
      <c r="Y96" s="422">
        <v>6</v>
      </c>
      <c r="Z96" s="422">
        <v>73</v>
      </c>
    </row>
    <row r="97" spans="22:26">
      <c r="V97" s="416">
        <f t="shared" ref="V97:V107" si="8">V96</f>
        <v>44694</v>
      </c>
      <c r="W97" s="421" t="s">
        <v>1255</v>
      </c>
      <c r="X97" s="420" t="s">
        <v>1904</v>
      </c>
      <c r="Y97" s="420">
        <v>4</v>
      </c>
      <c r="Z97" s="420">
        <v>77</v>
      </c>
    </row>
    <row r="98" spans="22:26">
      <c r="V98" s="416">
        <f t="shared" si="8"/>
        <v>44694</v>
      </c>
      <c r="W98" s="424" t="s">
        <v>1274</v>
      </c>
      <c r="X98" s="422" t="s">
        <v>1274</v>
      </c>
      <c r="Y98" s="422">
        <v>4</v>
      </c>
      <c r="Z98" s="422">
        <v>56</v>
      </c>
    </row>
    <row r="99" spans="22:26">
      <c r="V99" s="416">
        <f t="shared" si="8"/>
        <v>44694</v>
      </c>
      <c r="W99" s="421" t="s">
        <v>1274</v>
      </c>
      <c r="X99" s="420" t="s">
        <v>1750</v>
      </c>
      <c r="Y99" s="420">
        <v>5</v>
      </c>
      <c r="Z99" s="420">
        <v>48</v>
      </c>
    </row>
    <row r="100" spans="22:26">
      <c r="V100" s="416">
        <f t="shared" si="8"/>
        <v>44694</v>
      </c>
      <c r="W100" s="424" t="s">
        <v>1247</v>
      </c>
      <c r="X100" s="422" t="s">
        <v>1247</v>
      </c>
      <c r="Y100" s="422">
        <v>7</v>
      </c>
      <c r="Z100" s="422">
        <v>66</v>
      </c>
    </row>
    <row r="101" spans="22:26">
      <c r="V101" s="416">
        <f t="shared" si="8"/>
        <v>44694</v>
      </c>
      <c r="W101" s="421" t="s">
        <v>1247</v>
      </c>
      <c r="X101" s="420" t="s">
        <v>1759</v>
      </c>
      <c r="Y101" s="420">
        <v>8</v>
      </c>
      <c r="Z101" s="420">
        <v>151</v>
      </c>
    </row>
    <row r="102" spans="22:26">
      <c r="V102" s="416">
        <f t="shared" si="8"/>
        <v>44694</v>
      </c>
      <c r="W102" s="424" t="s">
        <v>1222</v>
      </c>
      <c r="X102" s="422" t="s">
        <v>1222</v>
      </c>
      <c r="Y102" s="422">
        <v>8</v>
      </c>
      <c r="Z102" s="422">
        <v>49</v>
      </c>
    </row>
    <row r="103" spans="22:26">
      <c r="V103" s="416">
        <f t="shared" si="8"/>
        <v>44694</v>
      </c>
      <c r="W103" s="423" t="s">
        <v>1222</v>
      </c>
      <c r="X103" s="420" t="s">
        <v>1769</v>
      </c>
      <c r="Y103" s="420">
        <v>6</v>
      </c>
      <c r="Z103" s="420">
        <v>55</v>
      </c>
    </row>
    <row r="104" spans="22:26">
      <c r="V104" s="416">
        <f t="shared" si="8"/>
        <v>44694</v>
      </c>
      <c r="W104" s="421" t="s">
        <v>1222</v>
      </c>
      <c r="X104" s="422" t="s">
        <v>1776</v>
      </c>
      <c r="Y104" s="422">
        <v>1</v>
      </c>
      <c r="Z104" s="422">
        <v>9</v>
      </c>
    </row>
    <row r="105" spans="22:26">
      <c r="V105" s="416">
        <f t="shared" si="8"/>
        <v>44694</v>
      </c>
      <c r="W105" s="419" t="s">
        <v>1282</v>
      </c>
      <c r="X105" s="420" t="s">
        <v>1282</v>
      </c>
      <c r="Y105" s="420">
        <v>2</v>
      </c>
      <c r="Z105" s="420">
        <v>18</v>
      </c>
    </row>
    <row r="106" spans="22:26">
      <c r="V106" s="416">
        <f t="shared" si="8"/>
        <v>44694</v>
      </c>
      <c r="W106" s="421" t="s">
        <v>1282</v>
      </c>
      <c r="X106" s="422" t="s">
        <v>1785</v>
      </c>
      <c r="Y106" s="422">
        <v>3</v>
      </c>
      <c r="Z106" s="422">
        <v>32</v>
      </c>
    </row>
    <row r="107" spans="22:26">
      <c r="V107" s="416">
        <f t="shared" si="8"/>
        <v>44694</v>
      </c>
      <c r="W107" s="426" t="s">
        <v>1252</v>
      </c>
      <c r="X107" s="426" t="s">
        <v>1252</v>
      </c>
      <c r="Y107" s="422">
        <v>5</v>
      </c>
      <c r="Z107" s="422">
        <v>18</v>
      </c>
    </row>
    <row r="108" spans="22:26">
      <c r="V108" s="416">
        <v>44699</v>
      </c>
      <c r="W108" s="419" t="s">
        <v>1255</v>
      </c>
      <c r="X108" s="420" t="s">
        <v>1255</v>
      </c>
      <c r="Y108" s="420">
        <v>6</v>
      </c>
      <c r="Z108" s="420">
        <v>73</v>
      </c>
    </row>
    <row r="109" spans="22:26">
      <c r="V109" s="416">
        <f t="shared" ref="V109:V120" si="9">V108</f>
        <v>44699</v>
      </c>
      <c r="W109" s="421" t="s">
        <v>1255</v>
      </c>
      <c r="X109" s="422" t="s">
        <v>1739</v>
      </c>
      <c r="Y109" s="422">
        <v>4</v>
      </c>
      <c r="Z109" s="422">
        <v>77</v>
      </c>
    </row>
    <row r="110" spans="22:26">
      <c r="V110" s="416">
        <f t="shared" si="9"/>
        <v>44699</v>
      </c>
      <c r="W110" s="419" t="s">
        <v>1274</v>
      </c>
      <c r="X110" s="420" t="s">
        <v>1274</v>
      </c>
      <c r="Y110" s="420">
        <v>8</v>
      </c>
      <c r="Z110" s="420">
        <v>91</v>
      </c>
    </row>
    <row r="111" spans="22:26">
      <c r="V111" s="416">
        <f t="shared" si="9"/>
        <v>44699</v>
      </c>
      <c r="W111" s="421" t="s">
        <v>1274</v>
      </c>
      <c r="X111" s="422" t="s">
        <v>1750</v>
      </c>
      <c r="Y111" s="422">
        <v>6</v>
      </c>
      <c r="Z111" s="422">
        <v>48</v>
      </c>
    </row>
    <row r="112" spans="22:26">
      <c r="V112" s="416">
        <f t="shared" si="9"/>
        <v>44699</v>
      </c>
      <c r="W112" s="419" t="s">
        <v>1247</v>
      </c>
      <c r="X112" s="420" t="s">
        <v>1247</v>
      </c>
      <c r="Y112" s="420">
        <v>7</v>
      </c>
      <c r="Z112" s="420">
        <v>66</v>
      </c>
    </row>
    <row r="113" spans="22:26">
      <c r="V113" s="416">
        <f t="shared" si="9"/>
        <v>44699</v>
      </c>
      <c r="W113" s="421" t="s">
        <v>1247</v>
      </c>
      <c r="X113" s="422" t="s">
        <v>1759</v>
      </c>
      <c r="Y113" s="422">
        <v>8</v>
      </c>
      <c r="Z113" s="422">
        <v>151</v>
      </c>
    </row>
    <row r="114" spans="22:26">
      <c r="V114" s="416">
        <f t="shared" si="9"/>
        <v>44699</v>
      </c>
      <c r="W114" s="419" t="s">
        <v>1222</v>
      </c>
      <c r="X114" s="420" t="s">
        <v>1222</v>
      </c>
      <c r="Y114" s="420">
        <v>7</v>
      </c>
      <c r="Z114" s="420">
        <v>42</v>
      </c>
    </row>
    <row r="115" spans="22:26">
      <c r="V115" s="416">
        <f t="shared" si="9"/>
        <v>44699</v>
      </c>
      <c r="W115" s="423" t="s">
        <v>1222</v>
      </c>
      <c r="X115" s="422" t="s">
        <v>1769</v>
      </c>
      <c r="Y115" s="422">
        <v>4</v>
      </c>
      <c r="Z115" s="422">
        <v>38</v>
      </c>
    </row>
    <row r="116" spans="22:26">
      <c r="V116" s="416">
        <f t="shared" si="9"/>
        <v>44699</v>
      </c>
      <c r="W116" s="421" t="s">
        <v>1222</v>
      </c>
      <c r="X116" s="420" t="s">
        <v>1776</v>
      </c>
      <c r="Y116" s="420">
        <v>1</v>
      </c>
      <c r="Z116" s="420">
        <v>8</v>
      </c>
    </row>
    <row r="117" spans="22:26">
      <c r="V117" s="416">
        <f t="shared" si="9"/>
        <v>44699</v>
      </c>
      <c r="W117" s="424" t="s">
        <v>1282</v>
      </c>
      <c r="X117" s="422" t="s">
        <v>1282</v>
      </c>
      <c r="Y117" s="422">
        <v>2</v>
      </c>
      <c r="Z117" s="422">
        <v>18</v>
      </c>
    </row>
    <row r="118" spans="22:26">
      <c r="V118" s="416">
        <f t="shared" si="9"/>
        <v>44699</v>
      </c>
      <c r="W118" s="421" t="s">
        <v>1282</v>
      </c>
      <c r="X118" s="420" t="s">
        <v>1785</v>
      </c>
      <c r="Y118" s="420">
        <v>3</v>
      </c>
      <c r="Z118" s="420">
        <v>32</v>
      </c>
    </row>
    <row r="119" spans="22:26">
      <c r="V119" s="416">
        <f t="shared" si="9"/>
        <v>44699</v>
      </c>
      <c r="W119" s="422" t="s">
        <v>1252</v>
      </c>
      <c r="X119" s="422" t="s">
        <v>1252</v>
      </c>
      <c r="Y119" s="422">
        <v>5</v>
      </c>
      <c r="Z119" s="422">
        <v>16</v>
      </c>
    </row>
    <row r="120" spans="22:26">
      <c r="V120" s="416">
        <f t="shared" si="9"/>
        <v>44699</v>
      </c>
      <c r="W120" s="426" t="s">
        <v>1293</v>
      </c>
      <c r="X120" s="426" t="s">
        <v>1293</v>
      </c>
      <c r="Y120" s="426">
        <v>2</v>
      </c>
      <c r="Z120" s="426">
        <v>3</v>
      </c>
    </row>
    <row r="121" spans="22:26">
      <c r="V121" s="416">
        <v>44701</v>
      </c>
      <c r="W121" s="419" t="s">
        <v>1255</v>
      </c>
      <c r="X121" s="420" t="s">
        <v>1255</v>
      </c>
      <c r="Y121" s="420">
        <v>6</v>
      </c>
      <c r="Z121" s="420">
        <v>73</v>
      </c>
    </row>
    <row r="122" spans="22:26">
      <c r="V122" s="416">
        <f t="shared" ref="V122:V133" si="10">V121</f>
        <v>44701</v>
      </c>
      <c r="W122" s="421" t="s">
        <v>1255</v>
      </c>
      <c r="X122" s="422" t="s">
        <v>1739</v>
      </c>
      <c r="Y122" s="422">
        <v>4</v>
      </c>
      <c r="Z122" s="422">
        <v>77</v>
      </c>
    </row>
    <row r="123" spans="22:26">
      <c r="V123" s="416">
        <f t="shared" si="10"/>
        <v>44701</v>
      </c>
      <c r="W123" s="419" t="s">
        <v>1274</v>
      </c>
      <c r="X123" s="420" t="s">
        <v>1274</v>
      </c>
      <c r="Y123" s="420">
        <v>9</v>
      </c>
      <c r="Z123" s="420">
        <v>102</v>
      </c>
    </row>
    <row r="124" spans="22:26">
      <c r="V124" s="416">
        <f t="shared" si="10"/>
        <v>44701</v>
      </c>
      <c r="W124" s="421" t="s">
        <v>1274</v>
      </c>
      <c r="X124" s="422" t="s">
        <v>1750</v>
      </c>
      <c r="Y124" s="422">
        <v>5</v>
      </c>
      <c r="Z124" s="422">
        <v>45</v>
      </c>
    </row>
    <row r="125" spans="22:26">
      <c r="V125" s="416">
        <f t="shared" si="10"/>
        <v>44701</v>
      </c>
      <c r="W125" s="419" t="s">
        <v>1247</v>
      </c>
      <c r="X125" s="420" t="s">
        <v>1247</v>
      </c>
      <c r="Y125" s="420">
        <v>7</v>
      </c>
      <c r="Z125" s="420">
        <v>66</v>
      </c>
    </row>
    <row r="126" spans="22:26">
      <c r="V126" s="416">
        <f t="shared" si="10"/>
        <v>44701</v>
      </c>
      <c r="W126" s="421" t="s">
        <v>1247</v>
      </c>
      <c r="X126" s="422" t="s">
        <v>1759</v>
      </c>
      <c r="Y126" s="422">
        <v>8</v>
      </c>
      <c r="Z126" s="422">
        <v>151</v>
      </c>
    </row>
    <row r="127" spans="22:26">
      <c r="V127" s="416">
        <f t="shared" si="10"/>
        <v>44701</v>
      </c>
      <c r="W127" s="419" t="s">
        <v>1222</v>
      </c>
      <c r="X127" s="420" t="s">
        <v>1222</v>
      </c>
      <c r="Y127" s="420">
        <v>7</v>
      </c>
      <c r="Z127" s="420">
        <v>43</v>
      </c>
    </row>
    <row r="128" spans="22:26">
      <c r="V128" s="416">
        <f t="shared" si="10"/>
        <v>44701</v>
      </c>
      <c r="W128" s="423" t="s">
        <v>1222</v>
      </c>
      <c r="X128" s="422" t="s">
        <v>1769</v>
      </c>
      <c r="Y128" s="422">
        <v>4</v>
      </c>
      <c r="Z128" s="422">
        <v>38</v>
      </c>
    </row>
    <row r="129" spans="22:26">
      <c r="V129" s="416">
        <f t="shared" si="10"/>
        <v>44701</v>
      </c>
      <c r="W129" s="421" t="s">
        <v>1222</v>
      </c>
      <c r="X129" s="420" t="s">
        <v>1776</v>
      </c>
      <c r="Y129" s="420">
        <v>1</v>
      </c>
      <c r="Z129" s="420">
        <v>8</v>
      </c>
    </row>
    <row r="130" spans="22:26">
      <c r="V130" s="416">
        <f t="shared" si="10"/>
        <v>44701</v>
      </c>
      <c r="W130" s="424" t="s">
        <v>1282</v>
      </c>
      <c r="X130" s="422" t="s">
        <v>1282</v>
      </c>
      <c r="Y130" s="422">
        <v>2</v>
      </c>
      <c r="Z130" s="422">
        <v>24</v>
      </c>
    </row>
    <row r="131" spans="22:26">
      <c r="V131" s="416">
        <f t="shared" si="10"/>
        <v>44701</v>
      </c>
      <c r="W131" s="421" t="s">
        <v>1282</v>
      </c>
      <c r="X131" s="420" t="s">
        <v>1785</v>
      </c>
      <c r="Y131" s="420">
        <v>3</v>
      </c>
      <c r="Z131" s="420">
        <v>32</v>
      </c>
    </row>
    <row r="132" spans="22:26">
      <c r="V132" s="416">
        <f t="shared" si="10"/>
        <v>44701</v>
      </c>
      <c r="W132" s="422" t="s">
        <v>1252</v>
      </c>
      <c r="X132" s="422" t="s">
        <v>1252</v>
      </c>
      <c r="Y132" s="422">
        <v>5</v>
      </c>
      <c r="Z132" s="422">
        <v>16</v>
      </c>
    </row>
    <row r="133" spans="22:26">
      <c r="V133" s="416">
        <f t="shared" si="10"/>
        <v>44701</v>
      </c>
      <c r="W133" s="426" t="s">
        <v>1293</v>
      </c>
      <c r="X133" s="426" t="s">
        <v>1293</v>
      </c>
      <c r="Y133" s="426">
        <v>2</v>
      </c>
      <c r="Z133" s="426">
        <v>3</v>
      </c>
    </row>
    <row r="134" spans="22:26">
      <c r="V134" s="416">
        <v>44704</v>
      </c>
      <c r="W134" s="419" t="s">
        <v>1255</v>
      </c>
      <c r="X134" s="420" t="s">
        <v>1255</v>
      </c>
      <c r="Y134" s="420">
        <v>6</v>
      </c>
      <c r="Z134" s="420">
        <v>73</v>
      </c>
    </row>
    <row r="135" spans="22:26">
      <c r="V135" s="416">
        <f t="shared" ref="V135:V146" si="11">V134</f>
        <v>44704</v>
      </c>
      <c r="W135" s="421" t="s">
        <v>1255</v>
      </c>
      <c r="X135" s="422" t="s">
        <v>1739</v>
      </c>
      <c r="Y135" s="422">
        <v>4</v>
      </c>
      <c r="Z135" s="422">
        <v>77</v>
      </c>
    </row>
    <row r="136" spans="22:26">
      <c r="V136" s="416">
        <f t="shared" si="11"/>
        <v>44704</v>
      </c>
      <c r="W136" s="419" t="s">
        <v>1274</v>
      </c>
      <c r="X136" s="420" t="s">
        <v>1274</v>
      </c>
      <c r="Y136" s="420">
        <v>7</v>
      </c>
      <c r="Z136" s="420">
        <v>91</v>
      </c>
    </row>
    <row r="137" spans="22:26">
      <c r="V137" s="416">
        <f t="shared" si="11"/>
        <v>44704</v>
      </c>
      <c r="W137" s="421" t="s">
        <v>1274</v>
      </c>
      <c r="X137" s="422" t="s">
        <v>1750</v>
      </c>
      <c r="Y137" s="422">
        <v>5</v>
      </c>
      <c r="Z137" s="422">
        <v>45</v>
      </c>
    </row>
    <row r="138" spans="22:26">
      <c r="V138" s="416">
        <f t="shared" si="11"/>
        <v>44704</v>
      </c>
      <c r="W138" s="419" t="s">
        <v>1247</v>
      </c>
      <c r="X138" s="420" t="s">
        <v>1247</v>
      </c>
      <c r="Y138" s="420">
        <v>7</v>
      </c>
      <c r="Z138" s="420">
        <v>66</v>
      </c>
    </row>
    <row r="139" spans="22:26">
      <c r="V139" s="416">
        <f t="shared" si="11"/>
        <v>44704</v>
      </c>
      <c r="W139" s="421" t="s">
        <v>1247</v>
      </c>
      <c r="X139" s="422" t="s">
        <v>1759</v>
      </c>
      <c r="Y139" s="422">
        <v>8</v>
      </c>
      <c r="Z139" s="422">
        <v>151</v>
      </c>
    </row>
    <row r="140" spans="22:26">
      <c r="V140" s="416">
        <f t="shared" si="11"/>
        <v>44704</v>
      </c>
      <c r="W140" s="419" t="s">
        <v>1222</v>
      </c>
      <c r="X140" s="420" t="s">
        <v>1222</v>
      </c>
      <c r="Y140" s="420">
        <v>7</v>
      </c>
      <c r="Z140" s="420">
        <v>43</v>
      </c>
    </row>
    <row r="141" spans="22:26">
      <c r="V141" s="416">
        <f t="shared" si="11"/>
        <v>44704</v>
      </c>
      <c r="W141" s="423" t="s">
        <v>1222</v>
      </c>
      <c r="X141" s="422" t="s">
        <v>1769</v>
      </c>
      <c r="Y141" s="422">
        <v>4</v>
      </c>
      <c r="Z141" s="422">
        <v>38</v>
      </c>
    </row>
    <row r="142" spans="22:26">
      <c r="V142" s="416">
        <f t="shared" si="11"/>
        <v>44704</v>
      </c>
      <c r="W142" s="421" t="s">
        <v>1222</v>
      </c>
      <c r="X142" s="420" t="s">
        <v>1776</v>
      </c>
      <c r="Y142" s="420">
        <v>1</v>
      </c>
      <c r="Z142" s="420">
        <v>8</v>
      </c>
    </row>
    <row r="143" spans="22:26">
      <c r="V143" s="416">
        <f t="shared" si="11"/>
        <v>44704</v>
      </c>
      <c r="W143" s="424" t="s">
        <v>1282</v>
      </c>
      <c r="X143" s="422" t="s">
        <v>1282</v>
      </c>
      <c r="Y143" s="422">
        <v>3</v>
      </c>
      <c r="Z143" s="422">
        <v>33</v>
      </c>
    </row>
    <row r="144" spans="22:26">
      <c r="V144" s="416">
        <f t="shared" si="11"/>
        <v>44704</v>
      </c>
      <c r="W144" s="421" t="s">
        <v>1282</v>
      </c>
      <c r="X144" s="420" t="s">
        <v>1785</v>
      </c>
      <c r="Y144" s="420">
        <v>3</v>
      </c>
      <c r="Z144" s="420">
        <v>35</v>
      </c>
    </row>
    <row r="145" spans="22:26">
      <c r="V145" s="416">
        <f t="shared" si="11"/>
        <v>44704</v>
      </c>
      <c r="W145" s="422" t="s">
        <v>1252</v>
      </c>
      <c r="X145" s="422" t="s">
        <v>1252</v>
      </c>
      <c r="Y145" s="422">
        <v>5</v>
      </c>
      <c r="Z145" s="422">
        <v>16</v>
      </c>
    </row>
    <row r="146" spans="22:26">
      <c r="V146" s="416">
        <f t="shared" si="11"/>
        <v>44704</v>
      </c>
      <c r="W146" s="426" t="s">
        <v>1293</v>
      </c>
      <c r="X146" s="426" t="s">
        <v>1293</v>
      </c>
      <c r="Y146" s="426">
        <v>2</v>
      </c>
      <c r="Z146" s="426">
        <v>4</v>
      </c>
    </row>
    <row r="147" spans="22:26">
      <c r="V147" s="416">
        <v>44705</v>
      </c>
      <c r="W147" s="419" t="s">
        <v>1255</v>
      </c>
      <c r="X147" s="420" t="s">
        <v>1255</v>
      </c>
      <c r="Y147" s="420">
        <v>6</v>
      </c>
      <c r="Z147" s="420">
        <v>73</v>
      </c>
    </row>
    <row r="148" spans="22:26">
      <c r="V148" s="416">
        <f t="shared" ref="V148:V159" si="12">V147</f>
        <v>44705</v>
      </c>
      <c r="W148" s="421" t="s">
        <v>1255</v>
      </c>
      <c r="X148" s="422" t="s">
        <v>1739</v>
      </c>
      <c r="Y148" s="422">
        <v>4</v>
      </c>
      <c r="Z148" s="422">
        <v>77</v>
      </c>
    </row>
    <row r="149" spans="22:26">
      <c r="V149" s="416">
        <f t="shared" si="12"/>
        <v>44705</v>
      </c>
      <c r="W149" s="419" t="s">
        <v>1274</v>
      </c>
      <c r="X149" s="420" t="s">
        <v>1274</v>
      </c>
      <c r="Y149" s="420">
        <v>7</v>
      </c>
      <c r="Z149" s="420">
        <v>91</v>
      </c>
    </row>
    <row r="150" spans="22:26">
      <c r="V150" s="416">
        <f t="shared" si="12"/>
        <v>44705</v>
      </c>
      <c r="W150" s="421" t="s">
        <v>1274</v>
      </c>
      <c r="X150" s="422" t="s">
        <v>1750</v>
      </c>
      <c r="Y150" s="422">
        <v>5</v>
      </c>
      <c r="Z150" s="422">
        <v>45</v>
      </c>
    </row>
    <row r="151" spans="22:26">
      <c r="V151" s="416">
        <f t="shared" si="12"/>
        <v>44705</v>
      </c>
      <c r="W151" s="419" t="s">
        <v>1247</v>
      </c>
      <c r="X151" s="420" t="s">
        <v>1247</v>
      </c>
      <c r="Y151" s="420">
        <v>7</v>
      </c>
      <c r="Z151" s="420">
        <v>66</v>
      </c>
    </row>
    <row r="152" spans="22:26">
      <c r="V152" s="416">
        <f t="shared" si="12"/>
        <v>44705</v>
      </c>
      <c r="W152" s="421" t="s">
        <v>1247</v>
      </c>
      <c r="X152" s="422" t="s">
        <v>1759</v>
      </c>
      <c r="Y152" s="422">
        <v>8</v>
      </c>
      <c r="Z152" s="422">
        <v>151</v>
      </c>
    </row>
    <row r="153" spans="22:26">
      <c r="V153" s="416">
        <f t="shared" si="12"/>
        <v>44705</v>
      </c>
      <c r="W153" s="419" t="s">
        <v>1222</v>
      </c>
      <c r="X153" s="420" t="s">
        <v>1222</v>
      </c>
      <c r="Y153" s="420">
        <v>7</v>
      </c>
      <c r="Z153" s="420">
        <v>43</v>
      </c>
    </row>
    <row r="154" spans="22:26">
      <c r="V154" s="416">
        <f t="shared" si="12"/>
        <v>44705</v>
      </c>
      <c r="W154" s="423" t="s">
        <v>1222</v>
      </c>
      <c r="X154" s="422" t="s">
        <v>1769</v>
      </c>
      <c r="Y154" s="422">
        <v>4</v>
      </c>
      <c r="Z154" s="422">
        <v>38</v>
      </c>
    </row>
    <row r="155" spans="22:26">
      <c r="V155" s="416">
        <f t="shared" si="12"/>
        <v>44705</v>
      </c>
      <c r="W155" s="421" t="s">
        <v>1222</v>
      </c>
      <c r="X155" s="420" t="s">
        <v>1776</v>
      </c>
      <c r="Y155" s="420">
        <v>1</v>
      </c>
      <c r="Z155" s="420">
        <v>8</v>
      </c>
    </row>
    <row r="156" spans="22:26">
      <c r="V156" s="416">
        <f t="shared" si="12"/>
        <v>44705</v>
      </c>
      <c r="W156" s="424" t="s">
        <v>1282</v>
      </c>
      <c r="X156" s="422" t="s">
        <v>1282</v>
      </c>
      <c r="Y156" s="422">
        <v>6</v>
      </c>
      <c r="Z156" s="422">
        <v>42</v>
      </c>
    </row>
    <row r="157" spans="22:26">
      <c r="V157" s="416">
        <f t="shared" si="12"/>
        <v>44705</v>
      </c>
      <c r="W157" s="421" t="s">
        <v>1282</v>
      </c>
      <c r="X157" s="420" t="s">
        <v>1785</v>
      </c>
      <c r="Y157" s="420">
        <v>3</v>
      </c>
      <c r="Z157" s="420">
        <v>34</v>
      </c>
    </row>
    <row r="158" spans="22:26">
      <c r="V158" s="416">
        <f t="shared" si="12"/>
        <v>44705</v>
      </c>
      <c r="W158" s="422" t="s">
        <v>1252</v>
      </c>
      <c r="X158" s="422" t="s">
        <v>1252</v>
      </c>
      <c r="Y158" s="422">
        <v>5</v>
      </c>
      <c r="Z158" s="422">
        <v>16</v>
      </c>
    </row>
    <row r="159" spans="22:26">
      <c r="V159" s="416">
        <f t="shared" si="12"/>
        <v>44705</v>
      </c>
      <c r="W159" s="426" t="s">
        <v>1293</v>
      </c>
      <c r="X159" s="426" t="s">
        <v>1293</v>
      </c>
      <c r="Y159" s="426">
        <v>2</v>
      </c>
      <c r="Z159" s="426">
        <v>4</v>
      </c>
    </row>
    <row r="160" spans="22:26">
      <c r="V160" s="416">
        <v>44708</v>
      </c>
      <c r="W160" s="419" t="s">
        <v>1255</v>
      </c>
      <c r="X160" s="420" t="s">
        <v>1255</v>
      </c>
      <c r="Y160" s="420">
        <v>6</v>
      </c>
      <c r="Z160" s="420">
        <v>73</v>
      </c>
    </row>
    <row r="161" spans="22:26">
      <c r="V161" s="416">
        <f t="shared" ref="V161:V172" si="13">V160</f>
        <v>44708</v>
      </c>
      <c r="W161" s="421" t="s">
        <v>1255</v>
      </c>
      <c r="X161" s="422" t="s">
        <v>1739</v>
      </c>
      <c r="Y161" s="422">
        <v>4</v>
      </c>
      <c r="Z161" s="422">
        <v>77</v>
      </c>
    </row>
    <row r="162" spans="22:26">
      <c r="V162" s="416">
        <f t="shared" si="13"/>
        <v>44708</v>
      </c>
      <c r="W162" s="419" t="s">
        <v>1274</v>
      </c>
      <c r="X162" s="420" t="s">
        <v>1274</v>
      </c>
      <c r="Y162" s="420">
        <v>8</v>
      </c>
      <c r="Z162" s="420">
        <v>108</v>
      </c>
    </row>
    <row r="163" spans="22:26">
      <c r="V163" s="416">
        <f t="shared" si="13"/>
        <v>44708</v>
      </c>
      <c r="W163" s="421" t="s">
        <v>1274</v>
      </c>
      <c r="X163" s="422" t="s">
        <v>1750</v>
      </c>
      <c r="Y163" s="422">
        <v>5</v>
      </c>
      <c r="Z163" s="422">
        <v>45</v>
      </c>
    </row>
    <row r="164" spans="22:26">
      <c r="V164" s="416">
        <f t="shared" si="13"/>
        <v>44708</v>
      </c>
      <c r="W164" s="419" t="s">
        <v>1247</v>
      </c>
      <c r="X164" s="420" t="s">
        <v>1247</v>
      </c>
      <c r="Y164" s="420">
        <v>7</v>
      </c>
      <c r="Z164" s="420">
        <v>66</v>
      </c>
    </row>
    <row r="165" spans="22:26">
      <c r="V165" s="416">
        <f t="shared" si="13"/>
        <v>44708</v>
      </c>
      <c r="W165" s="421" t="s">
        <v>1247</v>
      </c>
      <c r="X165" s="422" t="s">
        <v>1759</v>
      </c>
      <c r="Y165" s="422">
        <v>8</v>
      </c>
      <c r="Z165" s="422">
        <v>151</v>
      </c>
    </row>
    <row r="166" spans="22:26">
      <c r="V166" s="416">
        <f t="shared" si="13"/>
        <v>44708</v>
      </c>
      <c r="W166" s="419" t="s">
        <v>1222</v>
      </c>
      <c r="X166" s="420" t="s">
        <v>1222</v>
      </c>
      <c r="Y166" s="420">
        <v>7</v>
      </c>
      <c r="Z166" s="420">
        <v>45</v>
      </c>
    </row>
    <row r="167" spans="22:26">
      <c r="V167" s="416">
        <f t="shared" si="13"/>
        <v>44708</v>
      </c>
      <c r="W167" s="423" t="s">
        <v>1222</v>
      </c>
      <c r="X167" s="422" t="s">
        <v>1769</v>
      </c>
      <c r="Y167" s="422">
        <v>3</v>
      </c>
      <c r="Z167" s="422">
        <v>30</v>
      </c>
    </row>
    <row r="168" spans="22:26">
      <c r="V168" s="416">
        <f t="shared" si="13"/>
        <v>44708</v>
      </c>
      <c r="W168" s="421" t="s">
        <v>1222</v>
      </c>
      <c r="X168" s="420" t="s">
        <v>1776</v>
      </c>
      <c r="Y168" s="420">
        <v>1</v>
      </c>
      <c r="Z168" s="420">
        <v>8</v>
      </c>
    </row>
    <row r="169" spans="22:26">
      <c r="V169" s="416">
        <f t="shared" si="13"/>
        <v>44708</v>
      </c>
      <c r="W169" s="424" t="s">
        <v>1282</v>
      </c>
      <c r="X169" s="422" t="s">
        <v>1282</v>
      </c>
      <c r="Y169" s="422">
        <v>6</v>
      </c>
      <c r="Z169" s="422">
        <v>42</v>
      </c>
    </row>
    <row r="170" spans="22:26">
      <c r="V170" s="416">
        <f t="shared" si="13"/>
        <v>44708</v>
      </c>
      <c r="W170" s="421" t="s">
        <v>1282</v>
      </c>
      <c r="X170" s="420" t="s">
        <v>1785</v>
      </c>
      <c r="Y170" s="420">
        <v>3</v>
      </c>
      <c r="Z170" s="420">
        <v>34</v>
      </c>
    </row>
    <row r="171" spans="22:26">
      <c r="V171" s="416">
        <f t="shared" si="13"/>
        <v>44708</v>
      </c>
      <c r="W171" s="422" t="s">
        <v>1252</v>
      </c>
      <c r="X171" s="422" t="s">
        <v>1252</v>
      </c>
      <c r="Y171" s="422">
        <v>5</v>
      </c>
      <c r="Z171" s="422">
        <v>15</v>
      </c>
    </row>
    <row r="172" spans="22:26">
      <c r="V172" s="416">
        <f t="shared" si="13"/>
        <v>44708</v>
      </c>
      <c r="W172" s="426" t="s">
        <v>1293</v>
      </c>
      <c r="X172" s="426" t="s">
        <v>1293</v>
      </c>
      <c r="Y172" s="426">
        <v>2</v>
      </c>
      <c r="Z172" s="426">
        <v>4</v>
      </c>
    </row>
    <row r="173" spans="22:26">
      <c r="V173" s="416">
        <v>44713</v>
      </c>
      <c r="W173" s="419" t="s">
        <v>1255</v>
      </c>
      <c r="X173" s="420" t="s">
        <v>1255</v>
      </c>
      <c r="Y173" s="420">
        <v>6</v>
      </c>
      <c r="Z173" s="420">
        <v>73</v>
      </c>
    </row>
    <row r="174" spans="22:26">
      <c r="V174" s="416">
        <f t="shared" ref="V174:V185" si="14">V173</f>
        <v>44713</v>
      </c>
      <c r="W174" s="421" t="s">
        <v>1255</v>
      </c>
      <c r="X174" s="422" t="s">
        <v>1739</v>
      </c>
      <c r="Y174" s="422">
        <v>4</v>
      </c>
      <c r="Z174" s="422">
        <v>77</v>
      </c>
    </row>
    <row r="175" spans="22:26">
      <c r="V175" s="416">
        <f t="shared" si="14"/>
        <v>44713</v>
      </c>
      <c r="W175" s="419" t="s">
        <v>1274</v>
      </c>
      <c r="X175" s="420" t="s">
        <v>1274</v>
      </c>
      <c r="Y175" s="420">
        <v>6</v>
      </c>
      <c r="Z175" s="420">
        <v>51</v>
      </c>
    </row>
    <row r="176" spans="22:26">
      <c r="V176" s="416">
        <f t="shared" si="14"/>
        <v>44713</v>
      </c>
      <c r="W176" s="421" t="s">
        <v>1274</v>
      </c>
      <c r="X176" s="422" t="s">
        <v>1750</v>
      </c>
      <c r="Y176" s="422">
        <v>5</v>
      </c>
      <c r="Z176" s="422">
        <v>45</v>
      </c>
    </row>
    <row r="177" spans="22:26">
      <c r="V177" s="416">
        <f t="shared" si="14"/>
        <v>44713</v>
      </c>
      <c r="W177" s="419" t="s">
        <v>1247</v>
      </c>
      <c r="X177" s="420" t="s">
        <v>1247</v>
      </c>
      <c r="Y177" s="420">
        <v>7</v>
      </c>
      <c r="Z177" s="420">
        <v>70</v>
      </c>
    </row>
    <row r="178" spans="22:26">
      <c r="V178" s="416">
        <f t="shared" si="14"/>
        <v>44713</v>
      </c>
      <c r="W178" s="421" t="s">
        <v>1247</v>
      </c>
      <c r="X178" s="422" t="s">
        <v>1759</v>
      </c>
      <c r="Y178" s="422">
        <v>8</v>
      </c>
      <c r="Z178" s="422">
        <v>163</v>
      </c>
    </row>
    <row r="179" spans="22:26">
      <c r="V179" s="416">
        <f t="shared" si="14"/>
        <v>44713</v>
      </c>
      <c r="W179" s="419" t="s">
        <v>1222</v>
      </c>
      <c r="X179" s="420" t="s">
        <v>1222</v>
      </c>
      <c r="Y179" s="420">
        <v>8</v>
      </c>
      <c r="Z179" s="420">
        <v>51</v>
      </c>
    </row>
    <row r="180" spans="22:26">
      <c r="V180" s="416">
        <f t="shared" si="14"/>
        <v>44713</v>
      </c>
      <c r="W180" s="423" t="s">
        <v>1222</v>
      </c>
      <c r="X180" s="422" t="s">
        <v>1769</v>
      </c>
      <c r="Y180" s="422">
        <v>2</v>
      </c>
      <c r="Z180" s="422">
        <v>20</v>
      </c>
    </row>
    <row r="181" spans="22:26">
      <c r="V181" s="416">
        <f t="shared" si="14"/>
        <v>44713</v>
      </c>
      <c r="W181" s="421" t="s">
        <v>1222</v>
      </c>
      <c r="X181" s="420" t="s">
        <v>1776</v>
      </c>
      <c r="Y181" s="420">
        <v>1</v>
      </c>
      <c r="Z181" s="420">
        <v>8</v>
      </c>
    </row>
    <row r="182" spans="22:26">
      <c r="V182" s="416">
        <f t="shared" si="14"/>
        <v>44713</v>
      </c>
      <c r="W182" s="424" t="s">
        <v>1282</v>
      </c>
      <c r="X182" s="422" t="s">
        <v>1282</v>
      </c>
      <c r="Y182" s="422">
        <v>6</v>
      </c>
      <c r="Z182" s="422">
        <v>44</v>
      </c>
    </row>
    <row r="183" spans="22:26">
      <c r="V183" s="416">
        <f t="shared" si="14"/>
        <v>44713</v>
      </c>
      <c r="W183" s="421" t="s">
        <v>1282</v>
      </c>
      <c r="X183" s="420" t="s">
        <v>1785</v>
      </c>
      <c r="Y183" s="420">
        <v>3</v>
      </c>
      <c r="Z183" s="420">
        <v>31</v>
      </c>
    </row>
    <row r="184" spans="22:26">
      <c r="V184" s="416">
        <f t="shared" si="14"/>
        <v>44713</v>
      </c>
      <c r="W184" s="422" t="s">
        <v>1252</v>
      </c>
      <c r="X184" s="422" t="s">
        <v>1252</v>
      </c>
      <c r="Y184" s="422">
        <v>7</v>
      </c>
      <c r="Z184" s="422">
        <v>33</v>
      </c>
    </row>
    <row r="185" spans="22:26">
      <c r="V185" s="416">
        <f t="shared" si="14"/>
        <v>44713</v>
      </c>
      <c r="W185" s="426" t="s">
        <v>1293</v>
      </c>
      <c r="X185" s="426" t="s">
        <v>1293</v>
      </c>
      <c r="Y185" s="426">
        <v>2</v>
      </c>
      <c r="Z185" s="426">
        <v>4</v>
      </c>
    </row>
    <row r="186" spans="22:26">
      <c r="V186" s="435">
        <v>44720</v>
      </c>
      <c r="W186" t="s">
        <v>1255</v>
      </c>
      <c r="X186" t="s">
        <v>1255</v>
      </c>
      <c r="Y186">
        <v>6</v>
      </c>
      <c r="Z186">
        <v>73</v>
      </c>
    </row>
    <row r="187" spans="22:26">
      <c r="V187" s="435">
        <f t="shared" ref="V187:V198" si="15">V186</f>
        <v>44720</v>
      </c>
      <c r="W187" t="s">
        <v>1255</v>
      </c>
      <c r="X187" t="s">
        <v>1739</v>
      </c>
      <c r="Y187">
        <v>4</v>
      </c>
      <c r="Z187">
        <v>77</v>
      </c>
    </row>
    <row r="188" spans="22:26">
      <c r="V188" s="435">
        <f t="shared" si="15"/>
        <v>44720</v>
      </c>
      <c r="W188" t="s">
        <v>1274</v>
      </c>
      <c r="X188" t="s">
        <v>1274</v>
      </c>
      <c r="Y188">
        <v>6</v>
      </c>
      <c r="Z188">
        <v>51</v>
      </c>
    </row>
    <row r="189" spans="22:26">
      <c r="V189" s="435">
        <f t="shared" si="15"/>
        <v>44720</v>
      </c>
      <c r="W189" t="s">
        <v>1274</v>
      </c>
      <c r="X189" t="s">
        <v>1750</v>
      </c>
      <c r="Y189">
        <v>5</v>
      </c>
      <c r="Z189">
        <v>45</v>
      </c>
    </row>
    <row r="190" spans="22:26">
      <c r="V190" s="435">
        <f t="shared" si="15"/>
        <v>44720</v>
      </c>
      <c r="W190" t="s">
        <v>1247</v>
      </c>
      <c r="X190" t="s">
        <v>1247</v>
      </c>
      <c r="Y190">
        <v>7</v>
      </c>
      <c r="Z190">
        <v>70</v>
      </c>
    </row>
    <row r="191" spans="22:26">
      <c r="V191" s="435">
        <f t="shared" si="15"/>
        <v>44720</v>
      </c>
      <c r="W191" t="s">
        <v>1247</v>
      </c>
      <c r="X191" t="s">
        <v>1759</v>
      </c>
      <c r="Y191">
        <v>8</v>
      </c>
      <c r="Z191">
        <v>150</v>
      </c>
    </row>
    <row r="192" spans="22:26">
      <c r="V192" s="435">
        <f t="shared" si="15"/>
        <v>44720</v>
      </c>
      <c r="W192" t="s">
        <v>1222</v>
      </c>
      <c r="X192" t="s">
        <v>1222</v>
      </c>
      <c r="Y192">
        <v>9</v>
      </c>
      <c r="Z192">
        <v>58</v>
      </c>
    </row>
    <row r="193" spans="22:26">
      <c r="V193" s="435">
        <f t="shared" si="15"/>
        <v>44720</v>
      </c>
      <c r="W193" t="s">
        <v>1222</v>
      </c>
      <c r="X193" t="s">
        <v>1769</v>
      </c>
      <c r="Y193">
        <v>2</v>
      </c>
      <c r="Z193">
        <v>21</v>
      </c>
    </row>
    <row r="194" spans="22:26">
      <c r="V194" s="435">
        <f t="shared" si="15"/>
        <v>44720</v>
      </c>
      <c r="W194" t="s">
        <v>1222</v>
      </c>
      <c r="X194" t="s">
        <v>1776</v>
      </c>
      <c r="Y194">
        <v>1</v>
      </c>
      <c r="Z194">
        <v>8</v>
      </c>
    </row>
    <row r="195" spans="22:26">
      <c r="V195" s="435">
        <f t="shared" si="15"/>
        <v>44720</v>
      </c>
      <c r="W195" t="s">
        <v>1282</v>
      </c>
      <c r="X195" t="s">
        <v>1282</v>
      </c>
      <c r="Y195">
        <v>6</v>
      </c>
      <c r="Z195">
        <v>44</v>
      </c>
    </row>
    <row r="196" spans="22:26">
      <c r="V196" s="435">
        <f t="shared" si="15"/>
        <v>44720</v>
      </c>
      <c r="W196" t="s">
        <v>1282</v>
      </c>
      <c r="X196" t="s">
        <v>1785</v>
      </c>
      <c r="Y196">
        <v>3</v>
      </c>
      <c r="Z196">
        <v>31</v>
      </c>
    </row>
    <row r="197" spans="22:26">
      <c r="V197" s="435">
        <f t="shared" si="15"/>
        <v>44720</v>
      </c>
      <c r="W197" t="s">
        <v>1252</v>
      </c>
      <c r="X197" t="s">
        <v>1252</v>
      </c>
      <c r="Y197">
        <v>7</v>
      </c>
      <c r="Z197">
        <v>33</v>
      </c>
    </row>
    <row r="198" spans="22:26">
      <c r="V198" s="435">
        <f t="shared" si="15"/>
        <v>44720</v>
      </c>
      <c r="W198" t="s">
        <v>1293</v>
      </c>
      <c r="X198" t="s">
        <v>1293</v>
      </c>
      <c r="Y198">
        <v>2</v>
      </c>
      <c r="Z198">
        <v>4</v>
      </c>
    </row>
    <row r="199" spans="22:26">
      <c r="V199" s="416">
        <v>44721</v>
      </c>
      <c r="W199" s="419" t="s">
        <v>1255</v>
      </c>
      <c r="X199" s="420" t="s">
        <v>1255</v>
      </c>
      <c r="Y199" s="420">
        <v>6</v>
      </c>
      <c r="Z199" s="420">
        <v>73</v>
      </c>
    </row>
    <row r="200" spans="22:26">
      <c r="V200" s="416">
        <f t="shared" ref="V200:V211" si="16">V199</f>
        <v>44721</v>
      </c>
      <c r="W200" s="421" t="s">
        <v>1255</v>
      </c>
      <c r="X200" s="422" t="s">
        <v>1739</v>
      </c>
      <c r="Y200" s="422">
        <v>4</v>
      </c>
      <c r="Z200" s="422">
        <v>77</v>
      </c>
    </row>
    <row r="201" spans="22:26">
      <c r="V201" s="416">
        <f t="shared" si="16"/>
        <v>44721</v>
      </c>
      <c r="W201" s="419" t="s">
        <v>1274</v>
      </c>
      <c r="X201" s="420" t="s">
        <v>1274</v>
      </c>
      <c r="Y201" s="420">
        <v>6</v>
      </c>
      <c r="Z201" s="420">
        <v>51</v>
      </c>
    </row>
    <row r="202" spans="22:26">
      <c r="V202" s="416">
        <f t="shared" si="16"/>
        <v>44721</v>
      </c>
      <c r="W202" s="421" t="s">
        <v>1274</v>
      </c>
      <c r="X202" s="422" t="s">
        <v>1750</v>
      </c>
      <c r="Y202" s="422">
        <v>5</v>
      </c>
      <c r="Z202" s="422">
        <v>45</v>
      </c>
    </row>
    <row r="203" spans="22:26">
      <c r="V203" s="416">
        <f t="shared" si="16"/>
        <v>44721</v>
      </c>
      <c r="W203" s="419" t="s">
        <v>1247</v>
      </c>
      <c r="X203" s="420" t="s">
        <v>1247</v>
      </c>
      <c r="Y203" s="420">
        <v>7</v>
      </c>
      <c r="Z203" s="420">
        <v>66</v>
      </c>
    </row>
    <row r="204" spans="22:26">
      <c r="V204" s="416">
        <f t="shared" si="16"/>
        <v>44721</v>
      </c>
      <c r="W204" s="421" t="s">
        <v>1247</v>
      </c>
      <c r="X204" s="422" t="s">
        <v>1759</v>
      </c>
      <c r="Y204" s="422">
        <v>8</v>
      </c>
      <c r="Z204" s="422">
        <v>150</v>
      </c>
    </row>
    <row r="205" spans="22:26">
      <c r="V205" s="416">
        <f t="shared" si="16"/>
        <v>44721</v>
      </c>
      <c r="W205" s="419" t="s">
        <v>1222</v>
      </c>
      <c r="X205" s="420" t="s">
        <v>1222</v>
      </c>
      <c r="Y205" s="420">
        <v>9</v>
      </c>
      <c r="Z205" s="420">
        <v>58</v>
      </c>
    </row>
    <row r="206" spans="22:26">
      <c r="V206" s="416">
        <f t="shared" si="16"/>
        <v>44721</v>
      </c>
      <c r="W206" s="423" t="s">
        <v>1222</v>
      </c>
      <c r="X206" s="422" t="s">
        <v>1769</v>
      </c>
      <c r="Y206" s="422">
        <v>2</v>
      </c>
      <c r="Z206" s="422">
        <v>21</v>
      </c>
    </row>
    <row r="207" spans="22:26">
      <c r="V207" s="416">
        <f t="shared" si="16"/>
        <v>44721</v>
      </c>
      <c r="W207" s="421" t="s">
        <v>1222</v>
      </c>
      <c r="X207" s="420" t="s">
        <v>1776</v>
      </c>
      <c r="Y207" s="420">
        <v>2</v>
      </c>
      <c r="Z207" s="420">
        <v>13</v>
      </c>
    </row>
    <row r="208" spans="22:26">
      <c r="V208" s="416">
        <f t="shared" si="16"/>
        <v>44721</v>
      </c>
      <c r="W208" s="424" t="s">
        <v>1282</v>
      </c>
      <c r="X208" s="422" t="s">
        <v>1282</v>
      </c>
      <c r="Y208" s="422">
        <v>6</v>
      </c>
      <c r="Z208" s="422">
        <v>44</v>
      </c>
    </row>
    <row r="209" spans="22:26">
      <c r="V209" s="416">
        <f t="shared" si="16"/>
        <v>44721</v>
      </c>
      <c r="W209" s="421" t="s">
        <v>1282</v>
      </c>
      <c r="X209" s="420" t="s">
        <v>1785</v>
      </c>
      <c r="Y209" s="420">
        <v>3</v>
      </c>
      <c r="Z209" s="420">
        <v>31</v>
      </c>
    </row>
    <row r="210" spans="22:26">
      <c r="V210" s="416">
        <f t="shared" si="16"/>
        <v>44721</v>
      </c>
      <c r="W210" s="422" t="s">
        <v>1252</v>
      </c>
      <c r="X210" s="422" t="s">
        <v>1252</v>
      </c>
      <c r="Y210" s="422">
        <v>7</v>
      </c>
      <c r="Z210" s="422">
        <v>33</v>
      </c>
    </row>
    <row r="211" spans="22:26">
      <c r="V211" s="416">
        <f t="shared" si="16"/>
        <v>44721</v>
      </c>
      <c r="W211" s="426" t="s">
        <v>1293</v>
      </c>
      <c r="X211" s="426" t="s">
        <v>1293</v>
      </c>
      <c r="Y211" s="426">
        <v>2</v>
      </c>
      <c r="Z211" s="426">
        <v>4</v>
      </c>
    </row>
    <row r="212" spans="22:26">
      <c r="V212" s="416">
        <v>44725</v>
      </c>
      <c r="W212" t="s">
        <v>1255</v>
      </c>
      <c r="X212" t="s">
        <v>1255</v>
      </c>
      <c r="Y212">
        <v>6</v>
      </c>
      <c r="Z212">
        <v>73</v>
      </c>
    </row>
    <row r="213" spans="22:26">
      <c r="V213" s="416">
        <v>44725</v>
      </c>
      <c r="W213" t="s">
        <v>1255</v>
      </c>
      <c r="X213" t="s">
        <v>1739</v>
      </c>
      <c r="Y213">
        <v>4</v>
      </c>
      <c r="Z213">
        <v>77</v>
      </c>
    </row>
    <row r="214" spans="22:26">
      <c r="V214" s="416">
        <v>44725</v>
      </c>
      <c r="W214" t="s">
        <v>1274</v>
      </c>
      <c r="X214" t="s">
        <v>1274</v>
      </c>
      <c r="Y214">
        <v>6</v>
      </c>
      <c r="Z214">
        <v>51</v>
      </c>
    </row>
    <row r="215" spans="22:26">
      <c r="V215" s="416">
        <v>44725</v>
      </c>
      <c r="W215" t="s">
        <v>1274</v>
      </c>
      <c r="X215" t="s">
        <v>1750</v>
      </c>
      <c r="Y215">
        <v>5</v>
      </c>
      <c r="Z215">
        <v>45</v>
      </c>
    </row>
    <row r="216" spans="22:26">
      <c r="V216" s="416">
        <v>44725</v>
      </c>
      <c r="W216" t="s">
        <v>1247</v>
      </c>
      <c r="X216" t="s">
        <v>1247</v>
      </c>
      <c r="Y216">
        <v>7</v>
      </c>
      <c r="Z216">
        <v>66</v>
      </c>
    </row>
    <row r="217" spans="22:26">
      <c r="V217" s="416">
        <v>44725</v>
      </c>
      <c r="W217" t="s">
        <v>1247</v>
      </c>
      <c r="X217" t="s">
        <v>1759</v>
      </c>
      <c r="Y217">
        <v>8</v>
      </c>
      <c r="Z217">
        <v>150</v>
      </c>
    </row>
    <row r="218" spans="22:26">
      <c r="V218" s="416">
        <v>44725</v>
      </c>
      <c r="W218" t="s">
        <v>1222</v>
      </c>
      <c r="X218" t="s">
        <v>1222</v>
      </c>
      <c r="Y218">
        <v>10</v>
      </c>
      <c r="Z218">
        <v>63</v>
      </c>
    </row>
    <row r="219" spans="22:26">
      <c r="V219" s="416">
        <v>44725</v>
      </c>
      <c r="W219" t="s">
        <v>1222</v>
      </c>
      <c r="X219" t="s">
        <v>1769</v>
      </c>
      <c r="Y219">
        <v>2</v>
      </c>
      <c r="Z219">
        <v>21</v>
      </c>
    </row>
    <row r="220" spans="22:26">
      <c r="V220" s="416">
        <v>44725</v>
      </c>
      <c r="W220" t="s">
        <v>1222</v>
      </c>
      <c r="X220" t="s">
        <v>1776</v>
      </c>
      <c r="Y220">
        <v>2</v>
      </c>
      <c r="Z220">
        <v>13</v>
      </c>
    </row>
    <row r="221" spans="22:26">
      <c r="V221" s="416">
        <v>44725</v>
      </c>
      <c r="W221" t="s">
        <v>1282</v>
      </c>
      <c r="X221" t="s">
        <v>1282</v>
      </c>
      <c r="Y221">
        <v>6</v>
      </c>
      <c r="Z221">
        <v>44</v>
      </c>
    </row>
    <row r="222" spans="22:26">
      <c r="V222" s="416">
        <v>44725</v>
      </c>
      <c r="W222" t="s">
        <v>1282</v>
      </c>
      <c r="X222" t="s">
        <v>1785</v>
      </c>
      <c r="Y222">
        <v>3</v>
      </c>
      <c r="Z222">
        <v>31</v>
      </c>
    </row>
    <row r="223" spans="22:26">
      <c r="V223" s="416">
        <v>44725</v>
      </c>
      <c r="W223" t="s">
        <v>1252</v>
      </c>
      <c r="X223" t="s">
        <v>1252</v>
      </c>
      <c r="Y223">
        <v>7</v>
      </c>
      <c r="Z223">
        <v>33</v>
      </c>
    </row>
    <row r="224" spans="22:26">
      <c r="V224" s="416">
        <v>44725</v>
      </c>
      <c r="W224" t="s">
        <v>1293</v>
      </c>
      <c r="X224" t="s">
        <v>1293</v>
      </c>
      <c r="Y224">
        <v>2</v>
      </c>
      <c r="Z224">
        <v>4</v>
      </c>
    </row>
    <row r="225" spans="22:26">
      <c r="V225" s="416">
        <v>44727</v>
      </c>
      <c r="W225" s="419" t="s">
        <v>1255</v>
      </c>
      <c r="X225" s="420" t="s">
        <v>1255</v>
      </c>
      <c r="Y225" s="420">
        <v>6</v>
      </c>
      <c r="Z225" s="420">
        <v>73</v>
      </c>
    </row>
    <row r="226" spans="22:26">
      <c r="V226" s="416">
        <f t="shared" ref="V226:V237" si="17">V225</f>
        <v>44727</v>
      </c>
      <c r="W226" s="421" t="s">
        <v>1255</v>
      </c>
      <c r="X226" s="422" t="s">
        <v>1739</v>
      </c>
      <c r="Y226" s="422">
        <v>4</v>
      </c>
      <c r="Z226" s="422">
        <v>77</v>
      </c>
    </row>
    <row r="227" spans="22:26">
      <c r="V227" s="416">
        <f t="shared" si="17"/>
        <v>44727</v>
      </c>
      <c r="W227" s="419" t="s">
        <v>1274</v>
      </c>
      <c r="X227" s="420" t="s">
        <v>1274</v>
      </c>
      <c r="Y227" s="420">
        <v>6</v>
      </c>
      <c r="Z227" s="420">
        <v>51</v>
      </c>
    </row>
    <row r="228" spans="22:26">
      <c r="V228" s="416">
        <f t="shared" si="17"/>
        <v>44727</v>
      </c>
      <c r="W228" s="421" t="s">
        <v>1274</v>
      </c>
      <c r="X228" s="422" t="s">
        <v>1750</v>
      </c>
      <c r="Y228" s="422">
        <v>5</v>
      </c>
      <c r="Z228" s="422">
        <v>45</v>
      </c>
    </row>
    <row r="229" spans="22:26">
      <c r="V229" s="416">
        <f t="shared" si="17"/>
        <v>44727</v>
      </c>
      <c r="W229" s="419" t="s">
        <v>1247</v>
      </c>
      <c r="X229" s="420" t="s">
        <v>1247</v>
      </c>
      <c r="Y229" s="420">
        <v>7</v>
      </c>
      <c r="Z229" s="420">
        <v>68</v>
      </c>
    </row>
    <row r="230" spans="22:26">
      <c r="V230" s="416">
        <f t="shared" si="17"/>
        <v>44727</v>
      </c>
      <c r="W230" s="421" t="s">
        <v>1247</v>
      </c>
      <c r="X230" s="422" t="s">
        <v>1759</v>
      </c>
      <c r="Y230" s="422">
        <v>8</v>
      </c>
      <c r="Z230" s="422">
        <v>146</v>
      </c>
    </row>
    <row r="231" spans="22:26">
      <c r="V231" s="416">
        <f t="shared" si="17"/>
        <v>44727</v>
      </c>
      <c r="W231" s="419" t="s">
        <v>1222</v>
      </c>
      <c r="X231" s="420" t="s">
        <v>1222</v>
      </c>
      <c r="Y231" s="420">
        <v>10</v>
      </c>
      <c r="Z231" s="420">
        <v>64</v>
      </c>
    </row>
    <row r="232" spans="22:26">
      <c r="V232" s="416">
        <f t="shared" si="17"/>
        <v>44727</v>
      </c>
      <c r="W232" s="423" t="s">
        <v>1222</v>
      </c>
      <c r="X232" s="422" t="s">
        <v>1769</v>
      </c>
      <c r="Y232" s="422">
        <v>3</v>
      </c>
      <c r="Z232" s="422">
        <v>25</v>
      </c>
    </row>
    <row r="233" spans="22:26">
      <c r="V233" s="416">
        <f t="shared" si="17"/>
        <v>44727</v>
      </c>
      <c r="W233" s="421" t="s">
        <v>1222</v>
      </c>
      <c r="X233" s="420" t="s">
        <v>1776</v>
      </c>
      <c r="Y233" s="420">
        <v>2</v>
      </c>
      <c r="Z233" s="420">
        <v>13</v>
      </c>
    </row>
    <row r="234" spans="22:26">
      <c r="V234" s="416">
        <f t="shared" si="17"/>
        <v>44727</v>
      </c>
      <c r="W234" s="424" t="s">
        <v>1282</v>
      </c>
      <c r="X234" s="422" t="s">
        <v>1282</v>
      </c>
      <c r="Y234" s="422">
        <v>6</v>
      </c>
      <c r="Z234" s="422">
        <v>44</v>
      </c>
    </row>
    <row r="235" spans="22:26">
      <c r="V235" s="416">
        <f t="shared" si="17"/>
        <v>44727</v>
      </c>
      <c r="W235" s="421" t="s">
        <v>1282</v>
      </c>
      <c r="X235" s="420" t="s">
        <v>1785</v>
      </c>
      <c r="Y235" s="420">
        <v>3</v>
      </c>
      <c r="Z235" s="420">
        <v>31</v>
      </c>
    </row>
    <row r="236" spans="22:26">
      <c r="V236" s="416">
        <f t="shared" si="17"/>
        <v>44727</v>
      </c>
      <c r="W236" s="422" t="s">
        <v>1252</v>
      </c>
      <c r="X236" s="422" t="s">
        <v>1252</v>
      </c>
      <c r="Y236" s="422">
        <v>7</v>
      </c>
      <c r="Z236" s="422">
        <v>33</v>
      </c>
    </row>
    <row r="237" spans="22:26">
      <c r="V237" s="416">
        <f t="shared" si="17"/>
        <v>44727</v>
      </c>
      <c r="W237" s="426" t="s">
        <v>1293</v>
      </c>
      <c r="X237" s="426" t="s">
        <v>1293</v>
      </c>
      <c r="Y237" s="426">
        <v>2</v>
      </c>
      <c r="Z237" s="426">
        <v>4</v>
      </c>
    </row>
    <row r="238" spans="22:26">
      <c r="V238" s="416">
        <v>44733</v>
      </c>
      <c r="W238" s="419" t="s">
        <v>1255</v>
      </c>
      <c r="X238" s="420" t="s">
        <v>1255</v>
      </c>
      <c r="Y238" s="420">
        <v>6</v>
      </c>
      <c r="Z238" s="420">
        <v>73</v>
      </c>
    </row>
    <row r="239" spans="22:26">
      <c r="V239" s="416">
        <f t="shared" ref="V239:V250" si="18">V238</f>
        <v>44733</v>
      </c>
      <c r="W239" s="421" t="s">
        <v>1255</v>
      </c>
      <c r="X239" s="422" t="s">
        <v>1739</v>
      </c>
      <c r="Y239" s="422">
        <v>4</v>
      </c>
      <c r="Z239" s="422">
        <v>77</v>
      </c>
    </row>
    <row r="240" spans="22:26">
      <c r="V240" s="416">
        <f t="shared" si="18"/>
        <v>44733</v>
      </c>
      <c r="W240" s="419" t="s">
        <v>1274</v>
      </c>
      <c r="X240" s="420" t="s">
        <v>1274</v>
      </c>
      <c r="Y240" s="420">
        <v>6</v>
      </c>
      <c r="Z240" s="420">
        <v>51</v>
      </c>
    </row>
    <row r="241" spans="22:26">
      <c r="V241" s="416">
        <f t="shared" si="18"/>
        <v>44733</v>
      </c>
      <c r="W241" s="421" t="s">
        <v>1274</v>
      </c>
      <c r="X241" s="422" t="s">
        <v>1750</v>
      </c>
      <c r="Y241" s="422">
        <v>5</v>
      </c>
      <c r="Z241" s="422">
        <v>45</v>
      </c>
    </row>
    <row r="242" spans="22:26">
      <c r="V242" s="416">
        <f t="shared" si="18"/>
        <v>44733</v>
      </c>
      <c r="W242" s="419" t="s">
        <v>1247</v>
      </c>
      <c r="X242" s="420" t="s">
        <v>1247</v>
      </c>
      <c r="Y242" s="420">
        <v>7</v>
      </c>
      <c r="Z242" s="420">
        <v>67</v>
      </c>
    </row>
    <row r="243" spans="22:26">
      <c r="V243" s="416">
        <f t="shared" si="18"/>
        <v>44733</v>
      </c>
      <c r="W243" s="421" t="s">
        <v>1247</v>
      </c>
      <c r="X243" s="422" t="s">
        <v>1759</v>
      </c>
      <c r="Y243" s="422">
        <v>8</v>
      </c>
      <c r="Z243" s="422">
        <v>150</v>
      </c>
    </row>
    <row r="244" spans="22:26">
      <c r="V244" s="416">
        <f t="shared" si="18"/>
        <v>44733</v>
      </c>
      <c r="W244" s="419" t="s">
        <v>1222</v>
      </c>
      <c r="X244" s="420" t="s">
        <v>1222</v>
      </c>
      <c r="Y244" s="420">
        <v>10</v>
      </c>
      <c r="Z244" s="420">
        <v>64</v>
      </c>
    </row>
    <row r="245" spans="22:26">
      <c r="V245" s="416">
        <f t="shared" si="18"/>
        <v>44733</v>
      </c>
      <c r="W245" s="423" t="s">
        <v>1222</v>
      </c>
      <c r="X245" s="422" t="s">
        <v>1769</v>
      </c>
      <c r="Y245" s="422">
        <v>3</v>
      </c>
      <c r="Z245" s="422">
        <v>25</v>
      </c>
    </row>
    <row r="246" spans="22:26">
      <c r="V246" s="416">
        <f t="shared" si="18"/>
        <v>44733</v>
      </c>
      <c r="W246" s="421" t="s">
        <v>1222</v>
      </c>
      <c r="X246" s="420" t="s">
        <v>1776</v>
      </c>
      <c r="Y246" s="420">
        <v>2</v>
      </c>
      <c r="Z246" s="420">
        <v>14</v>
      </c>
    </row>
    <row r="247" spans="22:26">
      <c r="V247" s="416">
        <f t="shared" si="18"/>
        <v>44733</v>
      </c>
      <c r="W247" s="424" t="s">
        <v>1282</v>
      </c>
      <c r="X247" s="422" t="s">
        <v>1282</v>
      </c>
      <c r="Y247" s="422">
        <v>6</v>
      </c>
      <c r="Z247" s="422">
        <v>44</v>
      </c>
    </row>
    <row r="248" spans="22:26">
      <c r="V248" s="416">
        <f t="shared" si="18"/>
        <v>44733</v>
      </c>
      <c r="W248" s="421" t="s">
        <v>1282</v>
      </c>
      <c r="X248" s="420" t="s">
        <v>1785</v>
      </c>
      <c r="Y248" s="420">
        <v>3</v>
      </c>
      <c r="Z248" s="420">
        <v>31</v>
      </c>
    </row>
    <row r="249" spans="22:26">
      <c r="V249" s="416">
        <f t="shared" si="18"/>
        <v>44733</v>
      </c>
      <c r="W249" s="422" t="s">
        <v>1252</v>
      </c>
      <c r="X249" s="422" t="s">
        <v>1252</v>
      </c>
      <c r="Y249" s="422">
        <v>7</v>
      </c>
      <c r="Z249" s="422">
        <v>33</v>
      </c>
    </row>
    <row r="250" spans="22:26">
      <c r="V250" s="416">
        <f t="shared" si="18"/>
        <v>44733</v>
      </c>
      <c r="W250" s="426" t="s">
        <v>1293</v>
      </c>
      <c r="X250" s="426" t="s">
        <v>1293</v>
      </c>
      <c r="Y250" s="426">
        <v>2</v>
      </c>
      <c r="Z250" s="426">
        <v>4</v>
      </c>
    </row>
    <row r="251" spans="22:26">
      <c r="V251" s="416">
        <v>44736</v>
      </c>
      <c r="W251" s="419" t="s">
        <v>1255</v>
      </c>
      <c r="X251" s="420" t="s">
        <v>1255</v>
      </c>
      <c r="Y251" s="420">
        <v>9</v>
      </c>
      <c r="Z251" s="420">
        <v>60</v>
      </c>
    </row>
    <row r="252" spans="22:26">
      <c r="V252" s="416">
        <f t="shared" ref="V252:V263" si="19">V251</f>
        <v>44736</v>
      </c>
      <c r="W252" s="421" t="s">
        <v>1255</v>
      </c>
      <c r="X252" s="422" t="s">
        <v>1739</v>
      </c>
      <c r="Y252" s="422">
        <v>6</v>
      </c>
      <c r="Z252" s="422">
        <v>63</v>
      </c>
    </row>
    <row r="253" spans="22:26">
      <c r="V253" s="416">
        <f t="shared" si="19"/>
        <v>44736</v>
      </c>
      <c r="W253" s="419" t="s">
        <v>1274</v>
      </c>
      <c r="X253" s="420" t="s">
        <v>1274</v>
      </c>
      <c r="Y253" s="420">
        <v>6</v>
      </c>
      <c r="Z253" s="420">
        <v>51</v>
      </c>
    </row>
    <row r="254" spans="22:26">
      <c r="V254" s="416">
        <f t="shared" si="19"/>
        <v>44736</v>
      </c>
      <c r="W254" s="421" t="s">
        <v>1274</v>
      </c>
      <c r="X254" s="422" t="s">
        <v>1750</v>
      </c>
      <c r="Y254" s="422">
        <v>5</v>
      </c>
      <c r="Z254" s="422">
        <v>45</v>
      </c>
    </row>
    <row r="255" spans="22:26">
      <c r="V255" s="416">
        <f t="shared" si="19"/>
        <v>44736</v>
      </c>
      <c r="W255" s="419" t="s">
        <v>1247</v>
      </c>
      <c r="X255" s="420" t="s">
        <v>1247</v>
      </c>
      <c r="Y255" s="420">
        <v>7</v>
      </c>
      <c r="Z255" s="420">
        <v>67</v>
      </c>
    </row>
    <row r="256" spans="22:26">
      <c r="V256" s="416">
        <f t="shared" si="19"/>
        <v>44736</v>
      </c>
      <c r="W256" s="421" t="s">
        <v>1247</v>
      </c>
      <c r="X256" s="422" t="s">
        <v>1759</v>
      </c>
      <c r="Y256" s="422">
        <v>8</v>
      </c>
      <c r="Z256" s="422">
        <v>150</v>
      </c>
    </row>
    <row r="257" spans="22:26">
      <c r="V257" s="416">
        <f t="shared" si="19"/>
        <v>44736</v>
      </c>
      <c r="W257" s="419" t="s">
        <v>1222</v>
      </c>
      <c r="X257" s="420" t="s">
        <v>1222</v>
      </c>
      <c r="Y257" s="420">
        <v>10</v>
      </c>
      <c r="Z257" s="420">
        <v>64</v>
      </c>
    </row>
    <row r="258" spans="22:26">
      <c r="V258" s="416">
        <f t="shared" si="19"/>
        <v>44736</v>
      </c>
      <c r="W258" s="423" t="s">
        <v>1222</v>
      </c>
      <c r="X258" s="422" t="s">
        <v>1769</v>
      </c>
      <c r="Y258" s="422">
        <v>3</v>
      </c>
      <c r="Z258" s="422">
        <v>25</v>
      </c>
    </row>
    <row r="259" spans="22:26">
      <c r="V259" s="416">
        <f t="shared" si="19"/>
        <v>44736</v>
      </c>
      <c r="W259" s="421" t="s">
        <v>1222</v>
      </c>
      <c r="X259" s="420" t="s">
        <v>1776</v>
      </c>
      <c r="Y259" s="420">
        <v>2</v>
      </c>
      <c r="Z259" s="420">
        <v>14</v>
      </c>
    </row>
    <row r="260" spans="22:26">
      <c r="V260" s="416">
        <f t="shared" si="19"/>
        <v>44736</v>
      </c>
      <c r="W260" s="424" t="s">
        <v>1282</v>
      </c>
      <c r="X260" s="422" t="s">
        <v>1282</v>
      </c>
      <c r="Y260" s="422">
        <v>6</v>
      </c>
      <c r="Z260" s="422">
        <v>44</v>
      </c>
    </row>
    <row r="261" spans="22:26">
      <c r="V261" s="416">
        <f t="shared" si="19"/>
        <v>44736</v>
      </c>
      <c r="W261" s="421" t="s">
        <v>1282</v>
      </c>
      <c r="X261" s="420" t="s">
        <v>1785</v>
      </c>
      <c r="Y261" s="420">
        <v>3</v>
      </c>
      <c r="Z261" s="420">
        <v>31</v>
      </c>
    </row>
    <row r="262" spans="22:26">
      <c r="V262" s="416">
        <f t="shared" si="19"/>
        <v>44736</v>
      </c>
      <c r="W262" s="422" t="s">
        <v>1252</v>
      </c>
      <c r="X262" s="422" t="s">
        <v>1252</v>
      </c>
      <c r="Y262" s="422">
        <v>7</v>
      </c>
      <c r="Z262" s="422">
        <v>33</v>
      </c>
    </row>
    <row r="263" spans="22:26">
      <c r="V263" s="416">
        <f t="shared" si="19"/>
        <v>44736</v>
      </c>
      <c r="W263" s="426" t="s">
        <v>1293</v>
      </c>
      <c r="X263" s="426" t="s">
        <v>1293</v>
      </c>
      <c r="Y263" s="426">
        <v>2</v>
      </c>
      <c r="Z263" s="426">
        <v>4</v>
      </c>
    </row>
    <row r="264" spans="22:26">
      <c r="V264" s="416">
        <v>44740</v>
      </c>
      <c r="W264" s="419" t="s">
        <v>1255</v>
      </c>
      <c r="X264" s="420" t="s">
        <v>1255</v>
      </c>
      <c r="Y264" s="420">
        <v>9</v>
      </c>
      <c r="Z264" s="420">
        <v>69</v>
      </c>
    </row>
    <row r="265" spans="22:26">
      <c r="V265" s="416">
        <f t="shared" ref="V265:V276" si="20">V264</f>
        <v>44740</v>
      </c>
      <c r="W265" s="421" t="s">
        <v>1255</v>
      </c>
      <c r="X265" s="422" t="s">
        <v>1739</v>
      </c>
      <c r="Y265" s="422">
        <v>9</v>
      </c>
      <c r="Z265" s="422">
        <v>78</v>
      </c>
    </row>
    <row r="266" spans="22:26">
      <c r="V266" s="416">
        <f t="shared" si="20"/>
        <v>44740</v>
      </c>
      <c r="W266" s="419" t="s">
        <v>1274</v>
      </c>
      <c r="X266" s="420" t="s">
        <v>1274</v>
      </c>
      <c r="Y266" s="420">
        <v>6</v>
      </c>
      <c r="Z266" s="420">
        <v>51</v>
      </c>
    </row>
    <row r="267" spans="22:26">
      <c r="V267" s="416">
        <f t="shared" si="20"/>
        <v>44740</v>
      </c>
      <c r="W267" s="421" t="s">
        <v>1274</v>
      </c>
      <c r="X267" s="422" t="s">
        <v>1750</v>
      </c>
      <c r="Y267" s="422">
        <v>5</v>
      </c>
      <c r="Z267" s="422">
        <v>45</v>
      </c>
    </row>
    <row r="268" spans="22:26">
      <c r="V268" s="416">
        <f t="shared" si="20"/>
        <v>44740</v>
      </c>
      <c r="W268" s="419" t="s">
        <v>1247</v>
      </c>
      <c r="X268" s="420" t="s">
        <v>1247</v>
      </c>
      <c r="Y268" s="420">
        <v>7</v>
      </c>
      <c r="Z268" s="420">
        <v>67</v>
      </c>
    </row>
    <row r="269" spans="22:26">
      <c r="V269" s="416">
        <f t="shared" si="20"/>
        <v>44740</v>
      </c>
      <c r="W269" s="421" t="s">
        <v>1247</v>
      </c>
      <c r="X269" s="422" t="s">
        <v>1759</v>
      </c>
      <c r="Y269" s="422">
        <v>8</v>
      </c>
      <c r="Z269" s="422">
        <v>150</v>
      </c>
    </row>
    <row r="270" spans="22:26">
      <c r="V270" s="416">
        <f t="shared" si="20"/>
        <v>44740</v>
      </c>
      <c r="W270" s="419" t="s">
        <v>1222</v>
      </c>
      <c r="X270" s="420" t="s">
        <v>1222</v>
      </c>
      <c r="Y270" s="420">
        <v>10</v>
      </c>
      <c r="Z270" s="420">
        <v>65</v>
      </c>
    </row>
    <row r="271" spans="22:26">
      <c r="V271" s="416">
        <f t="shared" si="20"/>
        <v>44740</v>
      </c>
      <c r="W271" s="423" t="s">
        <v>1222</v>
      </c>
      <c r="X271" s="422" t="s">
        <v>1769</v>
      </c>
      <c r="Y271" s="422">
        <v>3</v>
      </c>
      <c r="Z271" s="422">
        <v>25</v>
      </c>
    </row>
    <row r="272" spans="22:26">
      <c r="V272" s="416">
        <f t="shared" si="20"/>
        <v>44740</v>
      </c>
      <c r="W272" s="421" t="s">
        <v>1222</v>
      </c>
      <c r="X272" s="420" t="s">
        <v>1776</v>
      </c>
      <c r="Y272" s="420">
        <v>2</v>
      </c>
      <c r="Z272" s="420">
        <v>14</v>
      </c>
    </row>
    <row r="273" spans="22:26">
      <c r="V273" s="416">
        <f t="shared" si="20"/>
        <v>44740</v>
      </c>
      <c r="W273" s="424" t="s">
        <v>1282</v>
      </c>
      <c r="X273" s="422" t="s">
        <v>1282</v>
      </c>
      <c r="Y273" s="422">
        <v>6</v>
      </c>
      <c r="Z273" s="422">
        <v>44</v>
      </c>
    </row>
    <row r="274" spans="22:26">
      <c r="V274" s="416">
        <f t="shared" si="20"/>
        <v>44740</v>
      </c>
      <c r="W274" s="421" t="s">
        <v>1282</v>
      </c>
      <c r="X274" s="420" t="s">
        <v>1785</v>
      </c>
      <c r="Y274" s="420">
        <v>3</v>
      </c>
      <c r="Z274" s="420">
        <v>31</v>
      </c>
    </row>
    <row r="275" spans="22:26">
      <c r="V275" s="416">
        <f t="shared" si="20"/>
        <v>44740</v>
      </c>
      <c r="W275" s="422" t="s">
        <v>1252</v>
      </c>
      <c r="X275" s="422" t="s">
        <v>1252</v>
      </c>
      <c r="Y275" s="422">
        <v>7</v>
      </c>
      <c r="Z275" s="422">
        <v>33</v>
      </c>
    </row>
    <row r="276" spans="22:26">
      <c r="V276" s="416">
        <f t="shared" si="20"/>
        <v>44740</v>
      </c>
      <c r="W276" s="426" t="s">
        <v>1293</v>
      </c>
      <c r="X276" s="426" t="s">
        <v>1293</v>
      </c>
      <c r="Y276" s="426">
        <v>2</v>
      </c>
      <c r="Z276" s="426">
        <v>4</v>
      </c>
    </row>
    <row r="277" spans="22:26">
      <c r="V277" s="416">
        <v>44742</v>
      </c>
      <c r="W277" s="419" t="s">
        <v>1255</v>
      </c>
      <c r="X277" s="420" t="s">
        <v>1255</v>
      </c>
      <c r="Y277" s="420">
        <v>9</v>
      </c>
      <c r="Z277" s="420">
        <v>69</v>
      </c>
    </row>
    <row r="278" spans="22:26">
      <c r="V278" s="416">
        <f t="shared" ref="V278:V289" si="21">V277</f>
        <v>44742</v>
      </c>
      <c r="W278" s="421" t="s">
        <v>1255</v>
      </c>
      <c r="X278" s="422" t="s">
        <v>1739</v>
      </c>
      <c r="Y278" s="422">
        <v>9</v>
      </c>
      <c r="Z278" s="422">
        <v>78</v>
      </c>
    </row>
    <row r="279" spans="22:26">
      <c r="V279" s="416">
        <f t="shared" si="21"/>
        <v>44742</v>
      </c>
      <c r="W279" s="419" t="s">
        <v>1274</v>
      </c>
      <c r="X279" s="420" t="s">
        <v>1274</v>
      </c>
      <c r="Y279" s="420">
        <v>6</v>
      </c>
      <c r="Z279" s="420">
        <v>51</v>
      </c>
    </row>
    <row r="280" spans="22:26">
      <c r="V280" s="416">
        <f t="shared" si="21"/>
        <v>44742</v>
      </c>
      <c r="W280" s="421" t="s">
        <v>1274</v>
      </c>
      <c r="X280" s="422" t="s">
        <v>1750</v>
      </c>
      <c r="Y280" s="422">
        <v>5</v>
      </c>
      <c r="Z280" s="422">
        <v>45</v>
      </c>
    </row>
    <row r="281" spans="22:26">
      <c r="V281" s="416">
        <f t="shared" si="21"/>
        <v>44742</v>
      </c>
      <c r="W281" s="419" t="s">
        <v>1247</v>
      </c>
      <c r="X281" s="420" t="s">
        <v>1247</v>
      </c>
      <c r="Y281" s="420">
        <v>7</v>
      </c>
      <c r="Z281" s="420">
        <v>67</v>
      </c>
    </row>
    <row r="282" spans="22:26">
      <c r="V282" s="416">
        <f t="shared" si="21"/>
        <v>44742</v>
      </c>
      <c r="W282" s="421" t="s">
        <v>1247</v>
      </c>
      <c r="X282" s="422" t="s">
        <v>1759</v>
      </c>
      <c r="Y282" s="422">
        <v>8</v>
      </c>
      <c r="Z282" s="422">
        <v>150</v>
      </c>
    </row>
    <row r="283" spans="22:26">
      <c r="V283" s="416">
        <f t="shared" si="21"/>
        <v>44742</v>
      </c>
      <c r="W283" s="419" t="s">
        <v>1222</v>
      </c>
      <c r="X283" s="420" t="s">
        <v>1222</v>
      </c>
      <c r="Y283" s="420">
        <v>10</v>
      </c>
      <c r="Z283" s="420">
        <v>65</v>
      </c>
    </row>
    <row r="284" spans="22:26">
      <c r="V284" s="416">
        <f t="shared" si="21"/>
        <v>44742</v>
      </c>
      <c r="W284" s="423" t="s">
        <v>1222</v>
      </c>
      <c r="X284" s="422" t="s">
        <v>1769</v>
      </c>
      <c r="Y284" s="422">
        <v>3</v>
      </c>
      <c r="Z284" s="422">
        <v>25</v>
      </c>
    </row>
    <row r="285" spans="22:26">
      <c r="V285" s="416">
        <f t="shared" si="21"/>
        <v>44742</v>
      </c>
      <c r="W285" s="421" t="s">
        <v>1222</v>
      </c>
      <c r="X285" s="420" t="s">
        <v>1776</v>
      </c>
      <c r="Y285" s="420">
        <v>2</v>
      </c>
      <c r="Z285" s="420">
        <v>14</v>
      </c>
    </row>
    <row r="286" spans="22:26">
      <c r="V286" s="416">
        <f t="shared" si="21"/>
        <v>44742</v>
      </c>
      <c r="W286" s="424" t="s">
        <v>1282</v>
      </c>
      <c r="X286" s="422" t="s">
        <v>1282</v>
      </c>
      <c r="Y286" s="422">
        <v>6</v>
      </c>
      <c r="Z286" s="422">
        <v>44</v>
      </c>
    </row>
    <row r="287" spans="22:26">
      <c r="V287" s="416">
        <f t="shared" si="21"/>
        <v>44742</v>
      </c>
      <c r="W287" s="421" t="s">
        <v>1282</v>
      </c>
      <c r="X287" s="420" t="s">
        <v>1785</v>
      </c>
      <c r="Y287" s="420">
        <v>3</v>
      </c>
      <c r="Z287" s="420">
        <v>31</v>
      </c>
    </row>
    <row r="288" spans="22:26">
      <c r="V288" s="416">
        <f t="shared" si="21"/>
        <v>44742</v>
      </c>
      <c r="W288" s="422" t="s">
        <v>1252</v>
      </c>
      <c r="X288" s="422" t="s">
        <v>1252</v>
      </c>
      <c r="Y288" s="422">
        <v>7</v>
      </c>
      <c r="Z288" s="422">
        <v>33</v>
      </c>
    </row>
    <row r="289" spans="22:26">
      <c r="V289" s="416">
        <f t="shared" si="21"/>
        <v>44742</v>
      </c>
      <c r="W289" s="426" t="s">
        <v>1293</v>
      </c>
      <c r="X289" s="426" t="s">
        <v>1293</v>
      </c>
      <c r="Y289" s="426">
        <v>2</v>
      </c>
      <c r="Z289" s="426">
        <v>4</v>
      </c>
    </row>
    <row r="290" spans="22:26">
      <c r="V290" s="416">
        <v>44750</v>
      </c>
      <c r="W290" t="s">
        <v>1255</v>
      </c>
      <c r="X290" t="s">
        <v>1255</v>
      </c>
      <c r="Y290">
        <v>9</v>
      </c>
      <c r="Z290">
        <v>69</v>
      </c>
    </row>
    <row r="291" spans="22:26">
      <c r="V291" s="416">
        <f t="shared" ref="V291:V302" si="22">V290</f>
        <v>44750</v>
      </c>
      <c r="W291" t="s">
        <v>1255</v>
      </c>
      <c r="X291" t="s">
        <v>1739</v>
      </c>
      <c r="Y291">
        <v>9</v>
      </c>
      <c r="Z291">
        <v>78</v>
      </c>
    </row>
    <row r="292" spans="22:26">
      <c r="V292" s="416">
        <f t="shared" si="22"/>
        <v>44750</v>
      </c>
      <c r="W292" t="s">
        <v>1274</v>
      </c>
      <c r="X292" t="s">
        <v>1274</v>
      </c>
      <c r="Y292">
        <v>6</v>
      </c>
      <c r="Z292">
        <v>51</v>
      </c>
    </row>
    <row r="293" spans="22:26">
      <c r="V293" s="416">
        <f t="shared" si="22"/>
        <v>44750</v>
      </c>
      <c r="W293" t="s">
        <v>1274</v>
      </c>
      <c r="X293" t="s">
        <v>1750</v>
      </c>
      <c r="Y293">
        <v>5</v>
      </c>
      <c r="Z293">
        <v>45</v>
      </c>
    </row>
    <row r="294" spans="22:26">
      <c r="V294" s="416">
        <f t="shared" si="22"/>
        <v>44750</v>
      </c>
      <c r="W294" t="s">
        <v>1247</v>
      </c>
      <c r="X294" t="s">
        <v>1247</v>
      </c>
      <c r="Y294">
        <v>7</v>
      </c>
      <c r="Z294">
        <v>67</v>
      </c>
    </row>
    <row r="295" spans="22:26">
      <c r="V295" s="416">
        <f t="shared" si="22"/>
        <v>44750</v>
      </c>
      <c r="W295" t="s">
        <v>1247</v>
      </c>
      <c r="X295" t="s">
        <v>1759</v>
      </c>
      <c r="Y295">
        <v>8</v>
      </c>
      <c r="Z295">
        <v>150</v>
      </c>
    </row>
    <row r="296" spans="22:26">
      <c r="V296" s="416">
        <f t="shared" si="22"/>
        <v>44750</v>
      </c>
      <c r="W296" t="s">
        <v>1222</v>
      </c>
      <c r="X296" t="s">
        <v>1222</v>
      </c>
      <c r="Y296">
        <v>10</v>
      </c>
      <c r="Z296">
        <v>65</v>
      </c>
    </row>
    <row r="297" spans="22:26">
      <c r="V297" s="416">
        <f t="shared" si="22"/>
        <v>44750</v>
      </c>
      <c r="W297" t="s">
        <v>1222</v>
      </c>
      <c r="X297" t="s">
        <v>1769</v>
      </c>
      <c r="Y297">
        <v>3</v>
      </c>
      <c r="Z297">
        <v>25</v>
      </c>
    </row>
    <row r="298" spans="22:26">
      <c r="V298" s="416">
        <f t="shared" si="22"/>
        <v>44750</v>
      </c>
      <c r="W298" t="s">
        <v>1222</v>
      </c>
      <c r="X298" t="s">
        <v>1776</v>
      </c>
      <c r="Y298">
        <v>2</v>
      </c>
      <c r="Z298">
        <v>14</v>
      </c>
    </row>
    <row r="299" spans="22:26">
      <c r="V299" s="416">
        <f t="shared" si="22"/>
        <v>44750</v>
      </c>
      <c r="W299" t="s">
        <v>1282</v>
      </c>
      <c r="X299" t="s">
        <v>1282</v>
      </c>
      <c r="Y299">
        <v>6</v>
      </c>
      <c r="Z299">
        <v>53</v>
      </c>
    </row>
    <row r="300" spans="22:26">
      <c r="V300" s="416">
        <f t="shared" si="22"/>
        <v>44750</v>
      </c>
      <c r="W300" t="s">
        <v>1282</v>
      </c>
      <c r="X300" t="s">
        <v>1785</v>
      </c>
      <c r="Y300">
        <v>3</v>
      </c>
      <c r="Z300">
        <v>31</v>
      </c>
    </row>
    <row r="301" spans="22:26">
      <c r="V301" s="416">
        <f t="shared" si="22"/>
        <v>44750</v>
      </c>
      <c r="W301" t="s">
        <v>1252</v>
      </c>
      <c r="X301" t="s">
        <v>1252</v>
      </c>
      <c r="Y301">
        <v>7</v>
      </c>
      <c r="Z301">
        <v>33</v>
      </c>
    </row>
    <row r="302" spans="22:26">
      <c r="V302" s="416">
        <f t="shared" si="22"/>
        <v>44750</v>
      </c>
      <c r="W302" t="s">
        <v>1293</v>
      </c>
      <c r="X302" t="s">
        <v>1293</v>
      </c>
      <c r="Y302">
        <v>2</v>
      </c>
      <c r="Z302">
        <v>4</v>
      </c>
    </row>
    <row r="303" spans="22:26">
      <c r="V303" s="416">
        <v>44753</v>
      </c>
      <c r="W303" s="419" t="s">
        <v>1255</v>
      </c>
      <c r="X303" s="420" t="s">
        <v>1255</v>
      </c>
      <c r="Y303" s="420">
        <v>9</v>
      </c>
      <c r="Z303" s="420">
        <v>69</v>
      </c>
    </row>
    <row r="304" spans="22:26">
      <c r="V304" s="416">
        <f t="shared" ref="V304:V315" si="23">V303</f>
        <v>44753</v>
      </c>
      <c r="W304" s="421" t="s">
        <v>1255</v>
      </c>
      <c r="X304" s="422" t="s">
        <v>1739</v>
      </c>
      <c r="Y304" s="422">
        <v>9</v>
      </c>
      <c r="Z304" s="422">
        <v>78</v>
      </c>
    </row>
    <row r="305" spans="22:26">
      <c r="V305" s="416">
        <f t="shared" si="23"/>
        <v>44753</v>
      </c>
      <c r="W305" s="419" t="s">
        <v>1274</v>
      </c>
      <c r="X305" s="420" t="s">
        <v>1274</v>
      </c>
      <c r="Y305" s="420">
        <v>6</v>
      </c>
      <c r="Z305" s="420">
        <v>51</v>
      </c>
    </row>
    <row r="306" spans="22:26">
      <c r="V306" s="416">
        <f t="shared" si="23"/>
        <v>44753</v>
      </c>
      <c r="W306" s="421" t="s">
        <v>1274</v>
      </c>
      <c r="X306" s="422" t="s">
        <v>1750</v>
      </c>
      <c r="Y306" s="422">
        <v>5</v>
      </c>
      <c r="Z306" s="422">
        <v>45</v>
      </c>
    </row>
    <row r="307" spans="22:26">
      <c r="V307" s="416">
        <f t="shared" si="23"/>
        <v>44753</v>
      </c>
      <c r="W307" s="419" t="s">
        <v>1247</v>
      </c>
      <c r="X307" s="420" t="s">
        <v>1247</v>
      </c>
      <c r="Y307" s="420">
        <v>7</v>
      </c>
      <c r="Z307" s="420">
        <v>67</v>
      </c>
    </row>
    <row r="308" spans="22:26">
      <c r="V308" s="416">
        <f t="shared" si="23"/>
        <v>44753</v>
      </c>
      <c r="W308" s="421" t="s">
        <v>1247</v>
      </c>
      <c r="X308" s="422" t="s">
        <v>1759</v>
      </c>
      <c r="Y308" s="422">
        <v>8</v>
      </c>
      <c r="Z308" s="422">
        <v>154</v>
      </c>
    </row>
    <row r="309" spans="22:26">
      <c r="V309" s="416">
        <f t="shared" si="23"/>
        <v>44753</v>
      </c>
      <c r="W309" s="419" t="s">
        <v>1222</v>
      </c>
      <c r="X309" s="420" t="s">
        <v>1222</v>
      </c>
      <c r="Y309" s="420">
        <v>10</v>
      </c>
      <c r="Z309" s="420">
        <v>65</v>
      </c>
    </row>
    <row r="310" spans="22:26">
      <c r="V310" s="416">
        <f t="shared" si="23"/>
        <v>44753</v>
      </c>
      <c r="W310" s="423" t="s">
        <v>1222</v>
      </c>
      <c r="X310" s="422" t="s">
        <v>1769</v>
      </c>
      <c r="Y310" s="422">
        <v>3</v>
      </c>
      <c r="Z310" s="422">
        <v>25</v>
      </c>
    </row>
    <row r="311" spans="22:26">
      <c r="V311" s="416">
        <f t="shared" si="23"/>
        <v>44753</v>
      </c>
      <c r="W311" s="421" t="s">
        <v>1222</v>
      </c>
      <c r="X311" s="420" t="s">
        <v>1776</v>
      </c>
      <c r="Y311" s="420">
        <v>2</v>
      </c>
      <c r="Z311" s="420">
        <v>14</v>
      </c>
    </row>
    <row r="312" spans="22:26">
      <c r="V312" s="416">
        <f t="shared" si="23"/>
        <v>44753</v>
      </c>
      <c r="W312" s="424" t="s">
        <v>1282</v>
      </c>
      <c r="X312" s="422" t="s">
        <v>1282</v>
      </c>
      <c r="Y312" s="422">
        <v>6</v>
      </c>
      <c r="Z312" s="422">
        <v>53</v>
      </c>
    </row>
    <row r="313" spans="22:26">
      <c r="V313" s="416">
        <f t="shared" si="23"/>
        <v>44753</v>
      </c>
      <c r="W313" s="421" t="s">
        <v>1282</v>
      </c>
      <c r="X313" s="420" t="s">
        <v>1785</v>
      </c>
      <c r="Y313" s="420">
        <v>3</v>
      </c>
      <c r="Z313" s="420">
        <v>31</v>
      </c>
    </row>
    <row r="314" spans="22:26">
      <c r="V314" s="416">
        <f t="shared" si="23"/>
        <v>44753</v>
      </c>
      <c r="W314" s="422" t="s">
        <v>1252</v>
      </c>
      <c r="X314" s="422" t="s">
        <v>1252</v>
      </c>
      <c r="Y314" s="422">
        <v>7</v>
      </c>
      <c r="Z314" s="422">
        <v>33</v>
      </c>
    </row>
    <row r="315" spans="22:26">
      <c r="V315" s="416">
        <f t="shared" si="23"/>
        <v>44753</v>
      </c>
      <c r="W315" s="426" t="s">
        <v>1293</v>
      </c>
      <c r="X315" s="426" t="s">
        <v>1293</v>
      </c>
      <c r="Y315" s="426">
        <v>2</v>
      </c>
      <c r="Z315" s="426">
        <v>4</v>
      </c>
    </row>
    <row r="316" spans="22:26">
      <c r="V316" s="416">
        <v>44758</v>
      </c>
      <c r="W316" t="s">
        <v>1255</v>
      </c>
      <c r="X316" t="s">
        <v>1255</v>
      </c>
      <c r="Y316">
        <v>9</v>
      </c>
      <c r="Z316">
        <v>73</v>
      </c>
    </row>
    <row r="317" spans="22:26">
      <c r="V317" s="416">
        <f t="shared" ref="V317:V328" si="24">V316</f>
        <v>44758</v>
      </c>
      <c r="W317" t="s">
        <v>1255</v>
      </c>
      <c r="X317" t="s">
        <v>1739</v>
      </c>
      <c r="Y317">
        <v>9</v>
      </c>
      <c r="Z317">
        <v>80</v>
      </c>
    </row>
    <row r="318" spans="22:26">
      <c r="V318" s="416">
        <f t="shared" si="24"/>
        <v>44758</v>
      </c>
      <c r="W318" t="s">
        <v>1274</v>
      </c>
      <c r="X318" t="s">
        <v>1274</v>
      </c>
      <c r="Y318">
        <v>6</v>
      </c>
      <c r="Z318">
        <v>51</v>
      </c>
    </row>
    <row r="319" spans="22:26">
      <c r="V319" s="416">
        <f t="shared" si="24"/>
        <v>44758</v>
      </c>
      <c r="W319" t="s">
        <v>1274</v>
      </c>
      <c r="X319" t="s">
        <v>1750</v>
      </c>
      <c r="Y319">
        <v>5</v>
      </c>
      <c r="Z319">
        <v>45</v>
      </c>
    </row>
    <row r="320" spans="22:26">
      <c r="V320" s="416">
        <f t="shared" si="24"/>
        <v>44758</v>
      </c>
      <c r="W320" t="s">
        <v>1247</v>
      </c>
      <c r="X320" t="s">
        <v>1247</v>
      </c>
      <c r="Y320">
        <v>7</v>
      </c>
      <c r="Z320">
        <v>67</v>
      </c>
    </row>
    <row r="321" spans="22:26">
      <c r="V321" s="416">
        <f t="shared" si="24"/>
        <v>44758</v>
      </c>
      <c r="W321" t="s">
        <v>1247</v>
      </c>
      <c r="X321" t="s">
        <v>1759</v>
      </c>
      <c r="Y321">
        <v>8</v>
      </c>
      <c r="Z321">
        <v>154</v>
      </c>
    </row>
    <row r="322" spans="22:26">
      <c r="V322" s="416">
        <f t="shared" si="24"/>
        <v>44758</v>
      </c>
      <c r="W322" t="s">
        <v>1222</v>
      </c>
      <c r="X322" t="s">
        <v>1222</v>
      </c>
      <c r="Y322">
        <v>10</v>
      </c>
      <c r="Z322">
        <v>65</v>
      </c>
    </row>
    <row r="323" spans="22:26">
      <c r="V323" s="416">
        <f t="shared" si="24"/>
        <v>44758</v>
      </c>
      <c r="W323" t="s">
        <v>1222</v>
      </c>
      <c r="X323" t="s">
        <v>1769</v>
      </c>
      <c r="Y323">
        <v>3</v>
      </c>
      <c r="Z323">
        <v>25</v>
      </c>
    </row>
    <row r="324" spans="22:26">
      <c r="V324" s="416">
        <f t="shared" si="24"/>
        <v>44758</v>
      </c>
      <c r="W324" t="s">
        <v>1222</v>
      </c>
      <c r="X324" t="s">
        <v>1776</v>
      </c>
      <c r="Y324">
        <v>2</v>
      </c>
      <c r="Z324">
        <v>14</v>
      </c>
    </row>
    <row r="325" spans="22:26">
      <c r="V325" s="416">
        <f t="shared" si="24"/>
        <v>44758</v>
      </c>
      <c r="W325" t="s">
        <v>1282</v>
      </c>
      <c r="X325" t="s">
        <v>1282</v>
      </c>
      <c r="Y325">
        <v>6</v>
      </c>
      <c r="Z325">
        <v>53</v>
      </c>
    </row>
    <row r="326" spans="22:26">
      <c r="V326" s="416">
        <f t="shared" si="24"/>
        <v>44758</v>
      </c>
      <c r="W326" t="s">
        <v>1282</v>
      </c>
      <c r="X326" t="s">
        <v>1785</v>
      </c>
      <c r="Y326">
        <v>3</v>
      </c>
      <c r="Z326">
        <v>31</v>
      </c>
    </row>
    <row r="327" spans="22:26">
      <c r="V327" s="416">
        <f t="shared" si="24"/>
        <v>44758</v>
      </c>
      <c r="W327" t="s">
        <v>1252</v>
      </c>
      <c r="X327" t="s">
        <v>1252</v>
      </c>
      <c r="Y327">
        <v>7</v>
      </c>
      <c r="Z327">
        <v>33</v>
      </c>
    </row>
    <row r="328" spans="22:26">
      <c r="V328" s="416">
        <f t="shared" si="24"/>
        <v>44758</v>
      </c>
      <c r="W328" t="s">
        <v>1293</v>
      </c>
      <c r="X328" t="s">
        <v>1293</v>
      </c>
      <c r="Y328">
        <v>2</v>
      </c>
      <c r="Z328">
        <v>4</v>
      </c>
    </row>
    <row r="329" spans="22:26">
      <c r="V329" s="416">
        <v>44770</v>
      </c>
      <c r="W329" t="s">
        <v>1255</v>
      </c>
      <c r="X329" t="s">
        <v>1255</v>
      </c>
      <c r="Y329">
        <v>9</v>
      </c>
      <c r="Z329">
        <v>74</v>
      </c>
    </row>
    <row r="330" spans="22:26">
      <c r="V330" s="416">
        <f t="shared" ref="V330:V341" si="25">V329</f>
        <v>44770</v>
      </c>
      <c r="W330" t="s">
        <v>1255</v>
      </c>
      <c r="X330" t="s">
        <v>1739</v>
      </c>
      <c r="Y330">
        <v>9</v>
      </c>
      <c r="Z330">
        <v>81</v>
      </c>
    </row>
    <row r="331" spans="22:26">
      <c r="V331" s="416">
        <f t="shared" si="25"/>
        <v>44770</v>
      </c>
      <c r="W331" t="s">
        <v>1274</v>
      </c>
      <c r="X331" t="s">
        <v>1274</v>
      </c>
      <c r="Y331">
        <v>6</v>
      </c>
      <c r="Z331">
        <v>51</v>
      </c>
    </row>
    <row r="332" spans="22:26">
      <c r="V332" s="416">
        <f t="shared" si="25"/>
        <v>44770</v>
      </c>
      <c r="W332" t="s">
        <v>1274</v>
      </c>
      <c r="X332" t="s">
        <v>1750</v>
      </c>
      <c r="Y332">
        <v>5</v>
      </c>
      <c r="Z332">
        <v>46</v>
      </c>
    </row>
    <row r="333" spans="22:26">
      <c r="V333" s="416">
        <f t="shared" si="25"/>
        <v>44770</v>
      </c>
      <c r="W333" t="s">
        <v>1247</v>
      </c>
      <c r="X333" t="s">
        <v>1247</v>
      </c>
      <c r="Y333">
        <v>7</v>
      </c>
      <c r="Z333">
        <v>67</v>
      </c>
    </row>
    <row r="334" spans="22:26">
      <c r="V334" s="416">
        <f t="shared" si="25"/>
        <v>44770</v>
      </c>
      <c r="W334" t="s">
        <v>1247</v>
      </c>
      <c r="X334" t="s">
        <v>1759</v>
      </c>
      <c r="Y334">
        <v>8</v>
      </c>
      <c r="Z334">
        <v>154</v>
      </c>
    </row>
    <row r="335" spans="22:26">
      <c r="V335" s="416">
        <f t="shared" si="25"/>
        <v>44770</v>
      </c>
      <c r="W335" t="s">
        <v>1222</v>
      </c>
      <c r="X335" t="s">
        <v>1222</v>
      </c>
      <c r="Y335">
        <v>10</v>
      </c>
      <c r="Z335">
        <v>65</v>
      </c>
    </row>
    <row r="336" spans="22:26">
      <c r="V336" s="416">
        <f t="shared" si="25"/>
        <v>44770</v>
      </c>
      <c r="W336" t="s">
        <v>1222</v>
      </c>
      <c r="X336" t="s">
        <v>1769</v>
      </c>
      <c r="Y336">
        <v>3</v>
      </c>
      <c r="Z336">
        <v>25</v>
      </c>
    </row>
    <row r="337" spans="22:26">
      <c r="V337" s="416">
        <f t="shared" si="25"/>
        <v>44770</v>
      </c>
      <c r="W337" t="s">
        <v>1222</v>
      </c>
      <c r="X337" t="s">
        <v>1776</v>
      </c>
      <c r="Y337">
        <v>2</v>
      </c>
      <c r="Z337">
        <v>14</v>
      </c>
    </row>
    <row r="338" spans="22:26">
      <c r="V338" s="416">
        <f t="shared" si="25"/>
        <v>44770</v>
      </c>
      <c r="W338" t="s">
        <v>1282</v>
      </c>
      <c r="X338" t="s">
        <v>1282</v>
      </c>
      <c r="Y338">
        <v>6</v>
      </c>
      <c r="Z338">
        <v>53</v>
      </c>
    </row>
    <row r="339" spans="22:26">
      <c r="V339" s="416">
        <f t="shared" si="25"/>
        <v>44770</v>
      </c>
      <c r="W339" t="s">
        <v>1282</v>
      </c>
      <c r="X339" t="s">
        <v>1785</v>
      </c>
      <c r="Y339">
        <v>3</v>
      </c>
      <c r="Z339">
        <v>31</v>
      </c>
    </row>
    <row r="340" spans="22:26">
      <c r="V340" s="416">
        <f t="shared" si="25"/>
        <v>44770</v>
      </c>
      <c r="W340" t="s">
        <v>1252</v>
      </c>
      <c r="X340" t="s">
        <v>1252</v>
      </c>
      <c r="Y340">
        <v>7</v>
      </c>
      <c r="Z340">
        <v>33</v>
      </c>
    </row>
    <row r="341" spans="22:26">
      <c r="V341" s="416">
        <f t="shared" si="25"/>
        <v>44770</v>
      </c>
      <c r="W341" t="s">
        <v>1293</v>
      </c>
      <c r="X341" t="s">
        <v>1293</v>
      </c>
      <c r="Y341">
        <v>2</v>
      </c>
      <c r="Z341">
        <v>4</v>
      </c>
    </row>
    <row r="342" spans="22:26">
      <c r="V342" s="416">
        <v>44777</v>
      </c>
      <c r="W342" t="s">
        <v>1255</v>
      </c>
      <c r="X342" t="s">
        <v>1255</v>
      </c>
      <c r="Y342">
        <v>9</v>
      </c>
      <c r="Z342">
        <v>74</v>
      </c>
    </row>
    <row r="343" spans="22:26">
      <c r="V343" s="416">
        <f t="shared" ref="V343:V354" si="26">V342</f>
        <v>44777</v>
      </c>
      <c r="W343" t="s">
        <v>1255</v>
      </c>
      <c r="X343" t="s">
        <v>1739</v>
      </c>
      <c r="Y343">
        <v>9</v>
      </c>
      <c r="Z343">
        <v>81</v>
      </c>
    </row>
    <row r="344" spans="22:26">
      <c r="V344" s="416">
        <f t="shared" si="26"/>
        <v>44777</v>
      </c>
      <c r="W344" t="s">
        <v>1274</v>
      </c>
      <c r="X344" t="s">
        <v>1274</v>
      </c>
      <c r="Y344">
        <v>6</v>
      </c>
      <c r="Z344">
        <v>51</v>
      </c>
    </row>
    <row r="345" spans="22:26">
      <c r="V345" s="416">
        <f t="shared" si="26"/>
        <v>44777</v>
      </c>
      <c r="W345" t="s">
        <v>1274</v>
      </c>
      <c r="X345" t="s">
        <v>1750</v>
      </c>
      <c r="Y345">
        <v>5</v>
      </c>
      <c r="Z345">
        <v>46</v>
      </c>
    </row>
    <row r="346" spans="22:26">
      <c r="V346" s="416">
        <f t="shared" si="26"/>
        <v>44777</v>
      </c>
      <c r="W346" t="s">
        <v>1247</v>
      </c>
      <c r="X346" t="s">
        <v>1247</v>
      </c>
      <c r="Y346">
        <v>7</v>
      </c>
      <c r="Z346">
        <v>67</v>
      </c>
    </row>
    <row r="347" spans="22:26">
      <c r="V347" s="416">
        <f t="shared" si="26"/>
        <v>44777</v>
      </c>
      <c r="W347" t="s">
        <v>1247</v>
      </c>
      <c r="X347" t="s">
        <v>1759</v>
      </c>
      <c r="Y347">
        <v>8</v>
      </c>
      <c r="Z347">
        <v>154</v>
      </c>
    </row>
    <row r="348" spans="22:26">
      <c r="V348" s="416">
        <f t="shared" si="26"/>
        <v>44777</v>
      </c>
      <c r="W348" t="s">
        <v>1222</v>
      </c>
      <c r="X348" t="s">
        <v>1222</v>
      </c>
      <c r="Y348">
        <v>13</v>
      </c>
      <c r="Z348">
        <v>76</v>
      </c>
    </row>
    <row r="349" spans="22:26">
      <c r="V349" s="416">
        <f t="shared" si="26"/>
        <v>44777</v>
      </c>
      <c r="W349" t="s">
        <v>1222</v>
      </c>
      <c r="X349" t="s">
        <v>1769</v>
      </c>
      <c r="Y349">
        <v>3</v>
      </c>
      <c r="Z349">
        <v>25</v>
      </c>
    </row>
    <row r="350" spans="22:26">
      <c r="V350" s="416">
        <f t="shared" si="26"/>
        <v>44777</v>
      </c>
      <c r="W350" t="s">
        <v>1222</v>
      </c>
      <c r="X350" t="s">
        <v>1776</v>
      </c>
      <c r="Y350">
        <v>2</v>
      </c>
      <c r="Z350">
        <v>14</v>
      </c>
    </row>
    <row r="351" spans="22:26">
      <c r="V351" s="416">
        <f t="shared" si="26"/>
        <v>44777</v>
      </c>
      <c r="W351" t="s">
        <v>1282</v>
      </c>
      <c r="X351" t="s">
        <v>1282</v>
      </c>
      <c r="Y351">
        <v>6</v>
      </c>
      <c r="Z351">
        <v>53</v>
      </c>
    </row>
    <row r="352" spans="22:26">
      <c r="V352" s="416">
        <f t="shared" si="26"/>
        <v>44777</v>
      </c>
      <c r="W352" t="s">
        <v>1282</v>
      </c>
      <c r="X352" t="s">
        <v>1785</v>
      </c>
      <c r="Y352">
        <v>3</v>
      </c>
      <c r="Z352">
        <v>31</v>
      </c>
    </row>
    <row r="353" spans="22:26">
      <c r="V353" s="416">
        <f t="shared" si="26"/>
        <v>44777</v>
      </c>
      <c r="W353" t="s">
        <v>1252</v>
      </c>
      <c r="X353" t="s">
        <v>1252</v>
      </c>
      <c r="Y353">
        <v>8</v>
      </c>
      <c r="Z353">
        <v>43</v>
      </c>
    </row>
    <row r="354" spans="22:26">
      <c r="V354" s="416">
        <f t="shared" si="26"/>
        <v>44777</v>
      </c>
      <c r="W354" t="s">
        <v>1293</v>
      </c>
      <c r="X354" t="s">
        <v>1293</v>
      </c>
      <c r="Y354">
        <v>2</v>
      </c>
      <c r="Z354">
        <v>4</v>
      </c>
    </row>
    <row r="355" spans="22:26">
      <c r="V355" s="416">
        <v>44785</v>
      </c>
      <c r="W355" s="419" t="s">
        <v>1255</v>
      </c>
      <c r="X355" s="420" t="s">
        <v>1255</v>
      </c>
      <c r="Y355" s="420">
        <v>9</v>
      </c>
      <c r="Z355" s="420">
        <v>74</v>
      </c>
    </row>
    <row r="356" spans="22:26">
      <c r="V356" s="416">
        <f t="shared" ref="V356:V367" si="27">V355</f>
        <v>44785</v>
      </c>
      <c r="W356" s="421" t="s">
        <v>1255</v>
      </c>
      <c r="X356" s="422" t="s">
        <v>1739</v>
      </c>
      <c r="Y356" s="422">
        <v>9</v>
      </c>
      <c r="Z356" s="422">
        <v>81</v>
      </c>
    </row>
    <row r="357" spans="22:26">
      <c r="V357" s="416">
        <f t="shared" si="27"/>
        <v>44785</v>
      </c>
      <c r="W357" s="419" t="s">
        <v>1274</v>
      </c>
      <c r="X357" s="420" t="s">
        <v>1274</v>
      </c>
      <c r="Y357" s="420">
        <v>6</v>
      </c>
      <c r="Z357" s="420">
        <v>51</v>
      </c>
    </row>
    <row r="358" spans="22:26">
      <c r="V358" s="416">
        <f t="shared" si="27"/>
        <v>44785</v>
      </c>
      <c r="W358" s="421" t="s">
        <v>1274</v>
      </c>
      <c r="X358" s="422" t="s">
        <v>1750</v>
      </c>
      <c r="Y358" s="422">
        <v>5</v>
      </c>
      <c r="Z358" s="422">
        <v>46</v>
      </c>
    </row>
    <row r="359" spans="22:26">
      <c r="V359" s="416">
        <f t="shared" si="27"/>
        <v>44785</v>
      </c>
      <c r="W359" s="419" t="s">
        <v>1247</v>
      </c>
      <c r="X359" s="420" t="s">
        <v>1247</v>
      </c>
      <c r="Y359" s="420">
        <v>7</v>
      </c>
      <c r="Z359" s="420">
        <v>67</v>
      </c>
    </row>
    <row r="360" spans="22:26">
      <c r="V360" s="416">
        <f t="shared" si="27"/>
        <v>44785</v>
      </c>
      <c r="W360" s="421" t="s">
        <v>1247</v>
      </c>
      <c r="X360" s="422" t="s">
        <v>1759</v>
      </c>
      <c r="Y360" s="422">
        <v>8</v>
      </c>
      <c r="Z360" s="422">
        <v>154</v>
      </c>
    </row>
    <row r="361" spans="22:26">
      <c r="V361" s="416">
        <f t="shared" si="27"/>
        <v>44785</v>
      </c>
      <c r="W361" s="419" t="s">
        <v>1222</v>
      </c>
      <c r="X361" s="420" t="s">
        <v>1222</v>
      </c>
      <c r="Y361" s="420">
        <v>13</v>
      </c>
      <c r="Z361" s="420">
        <v>79</v>
      </c>
    </row>
    <row r="362" spans="22:26">
      <c r="V362" s="416">
        <f t="shared" si="27"/>
        <v>44785</v>
      </c>
      <c r="W362" s="423" t="s">
        <v>1222</v>
      </c>
      <c r="X362" s="422" t="s">
        <v>1769</v>
      </c>
      <c r="Y362" s="422">
        <v>3</v>
      </c>
      <c r="Z362" s="422">
        <v>24</v>
      </c>
    </row>
    <row r="363" spans="22:26">
      <c r="V363" s="416">
        <f t="shared" si="27"/>
        <v>44785</v>
      </c>
      <c r="W363" s="421" t="s">
        <v>1222</v>
      </c>
      <c r="X363" s="420" t="s">
        <v>1776</v>
      </c>
      <c r="Y363" s="420">
        <v>2</v>
      </c>
      <c r="Z363" s="420">
        <v>16</v>
      </c>
    </row>
    <row r="364" spans="22:26">
      <c r="V364" s="416">
        <f t="shared" si="27"/>
        <v>44785</v>
      </c>
      <c r="W364" s="424" t="s">
        <v>1282</v>
      </c>
      <c r="X364" s="422" t="s">
        <v>1282</v>
      </c>
      <c r="Y364" s="422">
        <v>6</v>
      </c>
      <c r="Z364" s="422">
        <v>57</v>
      </c>
    </row>
    <row r="365" spans="22:26">
      <c r="V365" s="416">
        <f t="shared" si="27"/>
        <v>44785</v>
      </c>
      <c r="W365" s="421" t="s">
        <v>1282</v>
      </c>
      <c r="X365" s="420" t="s">
        <v>1785</v>
      </c>
      <c r="Y365" s="420">
        <v>3</v>
      </c>
      <c r="Z365" s="420">
        <v>33</v>
      </c>
    </row>
    <row r="366" spans="22:26">
      <c r="V366" s="416">
        <f t="shared" si="27"/>
        <v>44785</v>
      </c>
      <c r="W366" s="422" t="s">
        <v>1252</v>
      </c>
      <c r="X366" s="422" t="s">
        <v>1252</v>
      </c>
      <c r="Y366" s="422">
        <v>8</v>
      </c>
      <c r="Z366" s="422">
        <v>39</v>
      </c>
    </row>
    <row r="367" spans="22:26">
      <c r="V367" s="416">
        <f t="shared" si="27"/>
        <v>44785</v>
      </c>
      <c r="W367" s="426" t="s">
        <v>1293</v>
      </c>
      <c r="X367" s="426" t="s">
        <v>1293</v>
      </c>
      <c r="Y367" s="426">
        <v>2</v>
      </c>
      <c r="Z367" s="426">
        <v>4</v>
      </c>
    </row>
    <row r="368" spans="22:26">
      <c r="V368" s="416">
        <v>44792</v>
      </c>
      <c r="W368" s="419" t="s">
        <v>1255</v>
      </c>
      <c r="X368" s="420" t="s">
        <v>1255</v>
      </c>
      <c r="Y368" s="420">
        <v>9</v>
      </c>
      <c r="Z368" s="420">
        <v>75</v>
      </c>
    </row>
    <row r="369" spans="22:26">
      <c r="V369" s="416">
        <f t="shared" ref="V369:V380" si="28">V368</f>
        <v>44792</v>
      </c>
      <c r="W369" s="421" t="s">
        <v>1255</v>
      </c>
      <c r="X369" s="422" t="s">
        <v>1739</v>
      </c>
      <c r="Y369" s="422">
        <v>9</v>
      </c>
      <c r="Z369" s="422">
        <v>87</v>
      </c>
    </row>
    <row r="370" spans="22:26">
      <c r="V370" s="416">
        <f t="shared" si="28"/>
        <v>44792</v>
      </c>
      <c r="W370" s="419" t="s">
        <v>1274</v>
      </c>
      <c r="X370" s="420" t="s">
        <v>1274</v>
      </c>
      <c r="Y370" s="420">
        <v>6</v>
      </c>
      <c r="Z370" s="420">
        <v>51</v>
      </c>
    </row>
    <row r="371" spans="22:26">
      <c r="V371" s="416">
        <f t="shared" si="28"/>
        <v>44792</v>
      </c>
      <c r="W371" s="421" t="s">
        <v>1274</v>
      </c>
      <c r="X371" s="422" t="s">
        <v>1750</v>
      </c>
      <c r="Y371" s="422">
        <v>5</v>
      </c>
      <c r="Z371" s="422">
        <v>46</v>
      </c>
    </row>
    <row r="372" spans="22:26">
      <c r="V372" s="416">
        <f t="shared" si="28"/>
        <v>44792</v>
      </c>
      <c r="W372" s="419" t="s">
        <v>1247</v>
      </c>
      <c r="X372" s="420" t="s">
        <v>1247</v>
      </c>
      <c r="Y372" s="420">
        <v>7</v>
      </c>
      <c r="Z372" s="420">
        <v>67</v>
      </c>
    </row>
    <row r="373" spans="22:26">
      <c r="V373" s="416">
        <f t="shared" si="28"/>
        <v>44792</v>
      </c>
      <c r="W373" s="421" t="s">
        <v>1247</v>
      </c>
      <c r="X373" s="422" t="s">
        <v>1759</v>
      </c>
      <c r="Y373" s="422">
        <v>8</v>
      </c>
      <c r="Z373" s="422">
        <v>154</v>
      </c>
    </row>
    <row r="374" spans="22:26">
      <c r="V374" s="416">
        <f t="shared" si="28"/>
        <v>44792</v>
      </c>
      <c r="W374" s="419" t="s">
        <v>1222</v>
      </c>
      <c r="X374" s="420" t="s">
        <v>1222</v>
      </c>
      <c r="Y374" s="420">
        <v>13</v>
      </c>
      <c r="Z374" s="420">
        <v>79</v>
      </c>
    </row>
    <row r="375" spans="22:26">
      <c r="V375" s="416">
        <f t="shared" si="28"/>
        <v>44792</v>
      </c>
      <c r="W375" s="423" t="s">
        <v>1222</v>
      </c>
      <c r="X375" s="422" t="s">
        <v>1769</v>
      </c>
      <c r="Y375" s="422">
        <v>3</v>
      </c>
      <c r="Z375" s="422">
        <v>24</v>
      </c>
    </row>
    <row r="376" spans="22:26">
      <c r="V376" s="416">
        <f t="shared" si="28"/>
        <v>44792</v>
      </c>
      <c r="W376" s="421" t="s">
        <v>1222</v>
      </c>
      <c r="X376" s="420" t="s">
        <v>1776</v>
      </c>
      <c r="Y376" s="420">
        <v>2</v>
      </c>
      <c r="Z376" s="420">
        <v>16</v>
      </c>
    </row>
    <row r="377" spans="22:26">
      <c r="V377" s="416">
        <f t="shared" si="28"/>
        <v>44792</v>
      </c>
      <c r="W377" s="424" t="s">
        <v>1282</v>
      </c>
      <c r="X377" s="422" t="s">
        <v>1282</v>
      </c>
      <c r="Y377" s="422">
        <v>6</v>
      </c>
      <c r="Z377" s="422">
        <v>58</v>
      </c>
    </row>
    <row r="378" spans="22:26">
      <c r="V378" s="416">
        <f t="shared" si="28"/>
        <v>44792</v>
      </c>
      <c r="W378" s="421" t="s">
        <v>1282</v>
      </c>
      <c r="X378" s="420" t="s">
        <v>1785</v>
      </c>
      <c r="Y378" s="420">
        <v>3</v>
      </c>
      <c r="Z378" s="420">
        <v>34</v>
      </c>
    </row>
    <row r="379" spans="22:26">
      <c r="V379" s="416">
        <f t="shared" si="28"/>
        <v>44792</v>
      </c>
      <c r="W379" s="422" t="s">
        <v>1252</v>
      </c>
      <c r="X379" s="422" t="s">
        <v>1252</v>
      </c>
      <c r="Y379" s="422">
        <v>9</v>
      </c>
      <c r="Z379" s="422">
        <v>42</v>
      </c>
    </row>
    <row r="380" spans="22:26">
      <c r="V380" s="416">
        <f t="shared" si="28"/>
        <v>44792</v>
      </c>
      <c r="W380" s="426" t="s">
        <v>1293</v>
      </c>
      <c r="X380" s="426" t="s">
        <v>1293</v>
      </c>
      <c r="Y380" s="426">
        <v>2</v>
      </c>
      <c r="Z380" s="426">
        <v>4</v>
      </c>
    </row>
    <row r="381" spans="22:26">
      <c r="V381" s="416">
        <v>44799</v>
      </c>
      <c r="W381" t="s">
        <v>1255</v>
      </c>
      <c r="X381" t="s">
        <v>1255</v>
      </c>
      <c r="Y381">
        <v>9</v>
      </c>
      <c r="Z381">
        <v>75</v>
      </c>
    </row>
    <row r="382" spans="22:26">
      <c r="V382" s="416">
        <f t="shared" ref="V382:V393" si="29">V381</f>
        <v>44799</v>
      </c>
      <c r="W382" t="s">
        <v>1255</v>
      </c>
      <c r="X382" t="s">
        <v>1739</v>
      </c>
      <c r="Y382">
        <v>9</v>
      </c>
      <c r="Z382">
        <v>87</v>
      </c>
    </row>
    <row r="383" spans="22:26">
      <c r="V383" s="416">
        <f t="shared" si="29"/>
        <v>44799</v>
      </c>
      <c r="W383" t="s">
        <v>1274</v>
      </c>
      <c r="X383" t="s">
        <v>1274</v>
      </c>
      <c r="Y383">
        <v>6</v>
      </c>
      <c r="Z383">
        <v>52</v>
      </c>
    </row>
    <row r="384" spans="22:26">
      <c r="V384" s="416">
        <f t="shared" si="29"/>
        <v>44799</v>
      </c>
      <c r="W384" t="s">
        <v>1274</v>
      </c>
      <c r="X384" t="s">
        <v>1750</v>
      </c>
      <c r="Y384">
        <v>5</v>
      </c>
      <c r="Z384">
        <v>46</v>
      </c>
    </row>
    <row r="385" spans="22:26">
      <c r="V385" s="416">
        <f t="shared" si="29"/>
        <v>44799</v>
      </c>
      <c r="W385" t="s">
        <v>1247</v>
      </c>
      <c r="X385" t="s">
        <v>1247</v>
      </c>
      <c r="Y385">
        <v>7</v>
      </c>
      <c r="Z385">
        <v>67</v>
      </c>
    </row>
    <row r="386" spans="22:26">
      <c r="V386" s="416">
        <f t="shared" si="29"/>
        <v>44799</v>
      </c>
      <c r="W386" t="s">
        <v>1247</v>
      </c>
      <c r="X386" t="s">
        <v>1759</v>
      </c>
      <c r="Y386">
        <v>8</v>
      </c>
      <c r="Z386">
        <v>154</v>
      </c>
    </row>
    <row r="387" spans="22:26">
      <c r="V387" s="416">
        <f t="shared" si="29"/>
        <v>44799</v>
      </c>
      <c r="W387" t="s">
        <v>1222</v>
      </c>
      <c r="X387" t="s">
        <v>1222</v>
      </c>
      <c r="Y387">
        <v>13</v>
      </c>
      <c r="Z387">
        <v>79</v>
      </c>
    </row>
    <row r="388" spans="22:26">
      <c r="V388" s="416">
        <f t="shared" si="29"/>
        <v>44799</v>
      </c>
      <c r="W388" t="s">
        <v>1222</v>
      </c>
      <c r="X388" t="s">
        <v>1769</v>
      </c>
      <c r="Y388">
        <v>3</v>
      </c>
      <c r="Z388">
        <v>24</v>
      </c>
    </row>
    <row r="389" spans="22:26">
      <c r="V389" s="416">
        <f t="shared" si="29"/>
        <v>44799</v>
      </c>
      <c r="W389" t="s">
        <v>1222</v>
      </c>
      <c r="X389" t="s">
        <v>1776</v>
      </c>
      <c r="Y389">
        <v>2</v>
      </c>
      <c r="Z389">
        <v>16</v>
      </c>
    </row>
    <row r="390" spans="22:26">
      <c r="V390" s="416">
        <f t="shared" si="29"/>
        <v>44799</v>
      </c>
      <c r="W390" t="s">
        <v>1282</v>
      </c>
      <c r="X390" t="s">
        <v>1282</v>
      </c>
      <c r="Y390">
        <v>7</v>
      </c>
      <c r="Z390">
        <v>63</v>
      </c>
    </row>
    <row r="391" spans="22:26">
      <c r="V391" s="416">
        <f t="shared" si="29"/>
        <v>44799</v>
      </c>
      <c r="W391" t="s">
        <v>1282</v>
      </c>
      <c r="X391" t="s">
        <v>1785</v>
      </c>
      <c r="Y391">
        <v>3</v>
      </c>
      <c r="Z391">
        <v>36</v>
      </c>
    </row>
    <row r="392" spans="22:26">
      <c r="V392" s="416">
        <f t="shared" si="29"/>
        <v>44799</v>
      </c>
      <c r="W392" t="s">
        <v>1252</v>
      </c>
      <c r="X392" t="s">
        <v>1252</v>
      </c>
      <c r="Y392">
        <v>9</v>
      </c>
      <c r="Z392">
        <v>42</v>
      </c>
    </row>
    <row r="393" spans="22:26">
      <c r="V393" s="416">
        <f t="shared" si="29"/>
        <v>44799</v>
      </c>
      <c r="W393" t="s">
        <v>1293</v>
      </c>
      <c r="X393" t="s">
        <v>1293</v>
      </c>
      <c r="Y393">
        <v>4</v>
      </c>
      <c r="Z393">
        <v>10</v>
      </c>
    </row>
    <row r="394" spans="22:26">
      <c r="V394" s="416">
        <v>44806</v>
      </c>
      <c r="W394" s="419" t="s">
        <v>1255</v>
      </c>
      <c r="X394" s="420" t="s">
        <v>1255</v>
      </c>
      <c r="Y394" s="420">
        <v>9</v>
      </c>
      <c r="Z394" s="420">
        <v>75</v>
      </c>
    </row>
    <row r="395" spans="22:26">
      <c r="V395" s="416">
        <v>44806</v>
      </c>
      <c r="W395" s="421" t="s">
        <v>1255</v>
      </c>
      <c r="X395" s="422" t="s">
        <v>1739</v>
      </c>
      <c r="Y395" s="422">
        <v>9</v>
      </c>
      <c r="Z395" s="422">
        <v>87</v>
      </c>
    </row>
    <row r="396" spans="22:26">
      <c r="V396" s="416">
        <v>44806</v>
      </c>
      <c r="W396" s="419" t="s">
        <v>1274</v>
      </c>
      <c r="X396" s="420" t="s">
        <v>1274</v>
      </c>
      <c r="Y396" s="420">
        <v>6</v>
      </c>
      <c r="Z396" s="420">
        <v>52</v>
      </c>
    </row>
    <row r="397" spans="22:26">
      <c r="V397" s="416">
        <v>44806</v>
      </c>
      <c r="W397" s="421" t="s">
        <v>1274</v>
      </c>
      <c r="X397" s="422" t="s">
        <v>1750</v>
      </c>
      <c r="Y397" s="422">
        <v>5</v>
      </c>
      <c r="Z397" s="422">
        <v>46</v>
      </c>
    </row>
    <row r="398" spans="22:26">
      <c r="V398" s="416">
        <v>44806</v>
      </c>
      <c r="W398" s="419" t="s">
        <v>1247</v>
      </c>
      <c r="X398" s="420" t="s">
        <v>1247</v>
      </c>
      <c r="Y398" s="420">
        <v>7</v>
      </c>
      <c r="Z398" s="420">
        <v>67</v>
      </c>
    </row>
    <row r="399" spans="22:26">
      <c r="V399" s="416">
        <v>44806</v>
      </c>
      <c r="W399" s="421" t="s">
        <v>1247</v>
      </c>
      <c r="X399" s="422" t="s">
        <v>1759</v>
      </c>
      <c r="Y399" s="422">
        <v>8</v>
      </c>
      <c r="Z399" s="422">
        <v>154</v>
      </c>
    </row>
    <row r="400" spans="22:26">
      <c r="V400" s="416">
        <v>44806</v>
      </c>
      <c r="W400" s="419" t="s">
        <v>1222</v>
      </c>
      <c r="X400" s="420" t="s">
        <v>1222</v>
      </c>
      <c r="Y400" s="420">
        <v>13</v>
      </c>
      <c r="Z400" s="420">
        <v>79</v>
      </c>
    </row>
    <row r="401" spans="22:26">
      <c r="V401" s="416">
        <v>44806</v>
      </c>
      <c r="W401" s="423" t="s">
        <v>1222</v>
      </c>
      <c r="X401" s="422" t="s">
        <v>1769</v>
      </c>
      <c r="Y401" s="422">
        <v>3</v>
      </c>
      <c r="Z401" s="422">
        <v>24</v>
      </c>
    </row>
    <row r="402" spans="22:26">
      <c r="V402" s="416">
        <v>44806</v>
      </c>
      <c r="W402" s="421" t="s">
        <v>1222</v>
      </c>
      <c r="X402" s="420" t="s">
        <v>1776</v>
      </c>
      <c r="Y402" s="420">
        <v>2</v>
      </c>
      <c r="Z402" s="420">
        <v>16</v>
      </c>
    </row>
    <row r="403" spans="22:26">
      <c r="V403" s="416">
        <v>44806</v>
      </c>
      <c r="W403" s="424" t="s">
        <v>1282</v>
      </c>
      <c r="X403" s="422" t="s">
        <v>1282</v>
      </c>
      <c r="Y403" s="422">
        <v>7</v>
      </c>
      <c r="Z403" s="422">
        <v>63</v>
      </c>
    </row>
    <row r="404" spans="22:26">
      <c r="V404" s="416">
        <v>44806</v>
      </c>
      <c r="W404" s="421" t="s">
        <v>1282</v>
      </c>
      <c r="X404" s="420" t="s">
        <v>1785</v>
      </c>
      <c r="Y404" s="420">
        <v>3</v>
      </c>
      <c r="Z404" s="420">
        <v>37</v>
      </c>
    </row>
    <row r="405" spans="22:26">
      <c r="V405" s="416">
        <v>44806</v>
      </c>
      <c r="W405" s="422" t="s">
        <v>1252</v>
      </c>
      <c r="X405" s="422" t="s">
        <v>1252</v>
      </c>
      <c r="Y405" s="422">
        <v>9</v>
      </c>
      <c r="Z405" s="422">
        <v>42</v>
      </c>
    </row>
    <row r="406" spans="22:26">
      <c r="V406" s="416">
        <v>44806</v>
      </c>
      <c r="W406" s="426" t="s">
        <v>1293</v>
      </c>
      <c r="X406" s="426" t="s">
        <v>1293</v>
      </c>
      <c r="Y406" s="426">
        <v>2</v>
      </c>
      <c r="Z406" s="426">
        <v>5</v>
      </c>
    </row>
    <row r="407" spans="22:26">
      <c r="V407" s="416">
        <v>44812</v>
      </c>
      <c r="W407" t="s">
        <v>1255</v>
      </c>
      <c r="X407" t="s">
        <v>1255</v>
      </c>
      <c r="Y407">
        <v>10</v>
      </c>
      <c r="Z407">
        <v>79</v>
      </c>
    </row>
    <row r="408" spans="22:26">
      <c r="V408" s="416">
        <f t="shared" ref="V408:V419" si="30">V407</f>
        <v>44812</v>
      </c>
      <c r="W408" t="s">
        <v>1255</v>
      </c>
      <c r="X408" t="s">
        <v>1739</v>
      </c>
      <c r="Y408">
        <v>9</v>
      </c>
      <c r="Z408">
        <v>89</v>
      </c>
    </row>
    <row r="409" spans="22:26">
      <c r="V409" s="416">
        <f t="shared" si="30"/>
        <v>44812</v>
      </c>
      <c r="W409" t="s">
        <v>1274</v>
      </c>
      <c r="X409" t="s">
        <v>1274</v>
      </c>
      <c r="Y409">
        <v>6</v>
      </c>
      <c r="Z409">
        <v>53</v>
      </c>
    </row>
    <row r="410" spans="22:26">
      <c r="V410" s="416">
        <f t="shared" si="30"/>
        <v>44812</v>
      </c>
      <c r="W410" t="s">
        <v>1274</v>
      </c>
      <c r="X410" t="s">
        <v>1750</v>
      </c>
      <c r="Y410">
        <v>5</v>
      </c>
      <c r="Z410">
        <v>47</v>
      </c>
    </row>
    <row r="411" spans="22:26">
      <c r="V411" s="416">
        <f t="shared" si="30"/>
        <v>44812</v>
      </c>
      <c r="W411" t="s">
        <v>1247</v>
      </c>
      <c r="X411" t="s">
        <v>1247</v>
      </c>
      <c r="Y411">
        <v>7</v>
      </c>
      <c r="Z411">
        <v>67</v>
      </c>
    </row>
    <row r="412" spans="22:26">
      <c r="V412" s="416">
        <f t="shared" si="30"/>
        <v>44812</v>
      </c>
      <c r="W412" t="s">
        <v>1247</v>
      </c>
      <c r="X412" t="s">
        <v>1759</v>
      </c>
      <c r="Y412">
        <v>8</v>
      </c>
      <c r="Z412">
        <v>154</v>
      </c>
    </row>
    <row r="413" spans="22:26">
      <c r="V413" s="416">
        <f t="shared" si="30"/>
        <v>44812</v>
      </c>
      <c r="W413" t="s">
        <v>1222</v>
      </c>
      <c r="X413" t="s">
        <v>1222</v>
      </c>
      <c r="Y413">
        <v>13</v>
      </c>
      <c r="Z413">
        <v>79</v>
      </c>
    </row>
    <row r="414" spans="22:26">
      <c r="V414" s="416">
        <f t="shared" si="30"/>
        <v>44812</v>
      </c>
      <c r="W414" t="s">
        <v>1222</v>
      </c>
      <c r="X414" t="s">
        <v>1769</v>
      </c>
      <c r="Y414">
        <v>3</v>
      </c>
      <c r="Z414">
        <v>24</v>
      </c>
    </row>
    <row r="415" spans="22:26">
      <c r="V415" s="416">
        <f t="shared" si="30"/>
        <v>44812</v>
      </c>
      <c r="W415" t="s">
        <v>1222</v>
      </c>
      <c r="X415" t="s">
        <v>1776</v>
      </c>
      <c r="Y415">
        <v>2</v>
      </c>
      <c r="Z415">
        <v>16</v>
      </c>
    </row>
    <row r="416" spans="22:26">
      <c r="V416" s="416">
        <f t="shared" si="30"/>
        <v>44812</v>
      </c>
      <c r="W416" t="s">
        <v>1282</v>
      </c>
      <c r="X416" t="s">
        <v>1282</v>
      </c>
      <c r="Y416">
        <v>7</v>
      </c>
      <c r="Z416">
        <v>63</v>
      </c>
    </row>
    <row r="417" spans="22:26">
      <c r="V417" s="416">
        <f t="shared" si="30"/>
        <v>44812</v>
      </c>
      <c r="W417" t="s">
        <v>1282</v>
      </c>
      <c r="X417" t="s">
        <v>1785</v>
      </c>
      <c r="Y417">
        <v>3</v>
      </c>
      <c r="Z417">
        <v>37</v>
      </c>
    </row>
    <row r="418" spans="22:26">
      <c r="V418" s="416">
        <f t="shared" si="30"/>
        <v>44812</v>
      </c>
      <c r="W418" t="s">
        <v>1252</v>
      </c>
      <c r="X418" t="s">
        <v>1252</v>
      </c>
      <c r="Y418">
        <v>9</v>
      </c>
      <c r="Z418">
        <v>42</v>
      </c>
    </row>
    <row r="419" spans="22:26">
      <c r="V419" s="416">
        <f t="shared" si="30"/>
        <v>44812</v>
      </c>
      <c r="W419" t="s">
        <v>1293</v>
      </c>
      <c r="X419" t="s">
        <v>1293</v>
      </c>
      <c r="Y419">
        <v>2</v>
      </c>
      <c r="Z419">
        <v>5</v>
      </c>
    </row>
    <row r="420" spans="22:26">
      <c r="V420" s="416">
        <v>44820</v>
      </c>
      <c r="W420" s="419" t="s">
        <v>1255</v>
      </c>
      <c r="X420" s="420" t="s">
        <v>1255</v>
      </c>
      <c r="Y420" s="420">
        <v>10</v>
      </c>
      <c r="Z420" s="420">
        <v>80</v>
      </c>
    </row>
    <row r="421" spans="22:26">
      <c r="V421" s="416">
        <f t="shared" ref="V421:V432" si="31">V420</f>
        <v>44820</v>
      </c>
      <c r="W421" s="421" t="s">
        <v>1255</v>
      </c>
      <c r="X421" s="422" t="s">
        <v>1739</v>
      </c>
      <c r="Y421" s="422">
        <v>9</v>
      </c>
      <c r="Z421" s="422">
        <v>95</v>
      </c>
    </row>
    <row r="422" spans="22:26">
      <c r="V422" s="416">
        <f t="shared" si="31"/>
        <v>44820</v>
      </c>
      <c r="W422" s="419" t="s">
        <v>1274</v>
      </c>
      <c r="X422" s="420" t="s">
        <v>1274</v>
      </c>
      <c r="Y422" s="420">
        <v>6</v>
      </c>
      <c r="Z422" s="420">
        <v>53</v>
      </c>
    </row>
    <row r="423" spans="22:26">
      <c r="V423" s="416">
        <f t="shared" si="31"/>
        <v>44820</v>
      </c>
      <c r="W423" s="421" t="s">
        <v>1274</v>
      </c>
      <c r="X423" s="422" t="s">
        <v>1750</v>
      </c>
      <c r="Y423" s="422">
        <v>5</v>
      </c>
      <c r="Z423" s="422">
        <v>47</v>
      </c>
    </row>
    <row r="424" spans="22:26">
      <c r="V424" s="416">
        <f t="shared" si="31"/>
        <v>44820</v>
      </c>
      <c r="W424" s="419" t="s">
        <v>1247</v>
      </c>
      <c r="X424" s="420" t="s">
        <v>1247</v>
      </c>
      <c r="Y424" s="420">
        <v>7</v>
      </c>
      <c r="Z424" s="420">
        <v>68</v>
      </c>
    </row>
    <row r="425" spans="22:26">
      <c r="V425" s="416">
        <f t="shared" si="31"/>
        <v>44820</v>
      </c>
      <c r="W425" s="421" t="s">
        <v>1247</v>
      </c>
      <c r="X425" s="422" t="s">
        <v>1759</v>
      </c>
      <c r="Y425" s="422">
        <v>8</v>
      </c>
      <c r="Z425" s="422">
        <v>154</v>
      </c>
    </row>
    <row r="426" spans="22:26">
      <c r="V426" s="416">
        <f t="shared" si="31"/>
        <v>44820</v>
      </c>
      <c r="W426" s="419" t="s">
        <v>1222</v>
      </c>
      <c r="X426" s="420" t="s">
        <v>1222</v>
      </c>
      <c r="Y426" s="420">
        <v>13</v>
      </c>
      <c r="Z426" s="420">
        <v>79</v>
      </c>
    </row>
    <row r="427" spans="22:26">
      <c r="V427" s="416">
        <f t="shared" si="31"/>
        <v>44820</v>
      </c>
      <c r="W427" s="423" t="s">
        <v>1222</v>
      </c>
      <c r="X427" s="422" t="s">
        <v>1769</v>
      </c>
      <c r="Y427" s="422">
        <v>3</v>
      </c>
      <c r="Z427" s="422">
        <v>24</v>
      </c>
    </row>
    <row r="428" spans="22:26">
      <c r="V428" s="416">
        <f t="shared" si="31"/>
        <v>44820</v>
      </c>
      <c r="W428" s="421" t="s">
        <v>1222</v>
      </c>
      <c r="X428" s="420" t="s">
        <v>1776</v>
      </c>
      <c r="Y428" s="420">
        <v>2</v>
      </c>
      <c r="Z428" s="420">
        <v>16</v>
      </c>
    </row>
    <row r="429" spans="22:26">
      <c r="V429" s="416">
        <f t="shared" si="31"/>
        <v>44820</v>
      </c>
      <c r="W429" s="424" t="s">
        <v>1282</v>
      </c>
      <c r="X429" s="422" t="s">
        <v>1282</v>
      </c>
      <c r="Y429" s="422">
        <v>7</v>
      </c>
      <c r="Z429" s="422">
        <v>63</v>
      </c>
    </row>
    <row r="430" spans="22:26">
      <c r="V430" s="416">
        <f t="shared" si="31"/>
        <v>44820</v>
      </c>
      <c r="W430" s="421" t="s">
        <v>1282</v>
      </c>
      <c r="X430" s="420" t="s">
        <v>1785</v>
      </c>
      <c r="Y430" s="420">
        <v>3</v>
      </c>
      <c r="Z430" s="420">
        <v>37</v>
      </c>
    </row>
    <row r="431" spans="22:26">
      <c r="V431" s="416">
        <f t="shared" si="31"/>
        <v>44820</v>
      </c>
      <c r="W431" s="422" t="s">
        <v>1252</v>
      </c>
      <c r="X431" s="422" t="s">
        <v>1252</v>
      </c>
      <c r="Y431" s="422">
        <v>10</v>
      </c>
      <c r="Z431" s="422">
        <v>44</v>
      </c>
    </row>
    <row r="432" spans="22:26">
      <c r="V432" s="416">
        <f t="shared" si="31"/>
        <v>44820</v>
      </c>
      <c r="W432" s="426" t="s">
        <v>1293</v>
      </c>
      <c r="X432" s="426" t="s">
        <v>1293</v>
      </c>
      <c r="Y432" s="426">
        <v>2</v>
      </c>
      <c r="Z432" s="426">
        <v>5</v>
      </c>
    </row>
    <row r="433" spans="22:26">
      <c r="V433" s="416">
        <v>44827</v>
      </c>
      <c r="W433" s="419" t="s">
        <v>1255</v>
      </c>
      <c r="X433" s="420" t="s">
        <v>1255</v>
      </c>
      <c r="Y433" s="420">
        <v>10</v>
      </c>
      <c r="Z433" s="420">
        <v>80</v>
      </c>
    </row>
    <row r="434" spans="22:26">
      <c r="V434" s="416">
        <f t="shared" ref="V434:V445" si="32">V433</f>
        <v>44827</v>
      </c>
      <c r="W434" s="421" t="s">
        <v>1255</v>
      </c>
      <c r="X434" s="422" t="s">
        <v>1739</v>
      </c>
      <c r="Y434" s="422">
        <v>9</v>
      </c>
      <c r="Z434" s="422">
        <v>95</v>
      </c>
    </row>
    <row r="435" spans="22:26">
      <c r="V435" s="416">
        <f t="shared" si="32"/>
        <v>44827</v>
      </c>
      <c r="W435" s="419" t="s">
        <v>1274</v>
      </c>
      <c r="X435" s="420" t="s">
        <v>1274</v>
      </c>
      <c r="Y435" s="420">
        <v>6</v>
      </c>
      <c r="Z435" s="420">
        <v>53</v>
      </c>
    </row>
    <row r="436" spans="22:26">
      <c r="V436" s="416">
        <f t="shared" si="32"/>
        <v>44827</v>
      </c>
      <c r="W436" s="421" t="s">
        <v>1274</v>
      </c>
      <c r="X436" s="422" t="s">
        <v>1750</v>
      </c>
      <c r="Y436" s="422">
        <v>5</v>
      </c>
      <c r="Z436" s="422">
        <v>52</v>
      </c>
    </row>
    <row r="437" spans="22:26">
      <c r="V437" s="416">
        <f t="shared" si="32"/>
        <v>44827</v>
      </c>
      <c r="W437" s="419" t="s">
        <v>1247</v>
      </c>
      <c r="X437" s="420" t="s">
        <v>1247</v>
      </c>
      <c r="Y437" s="420">
        <v>7</v>
      </c>
      <c r="Z437" s="420">
        <v>68</v>
      </c>
    </row>
    <row r="438" spans="22:26">
      <c r="V438" s="416">
        <f t="shared" si="32"/>
        <v>44827</v>
      </c>
      <c r="W438" s="421" t="s">
        <v>1247</v>
      </c>
      <c r="X438" s="422" t="s">
        <v>1759</v>
      </c>
      <c r="Y438" s="422">
        <v>8</v>
      </c>
      <c r="Z438" s="422">
        <v>158</v>
      </c>
    </row>
    <row r="439" spans="22:26">
      <c r="V439" s="416">
        <f t="shared" si="32"/>
        <v>44827</v>
      </c>
      <c r="W439" s="419" t="s">
        <v>1222</v>
      </c>
      <c r="X439" s="420" t="s">
        <v>1222</v>
      </c>
      <c r="Y439" s="420">
        <v>13</v>
      </c>
      <c r="Z439" s="420">
        <v>79</v>
      </c>
    </row>
    <row r="440" spans="22:26">
      <c r="V440" s="416">
        <f t="shared" si="32"/>
        <v>44827</v>
      </c>
      <c r="W440" s="423" t="s">
        <v>1222</v>
      </c>
      <c r="X440" s="422" t="s">
        <v>1769</v>
      </c>
      <c r="Y440" s="422">
        <v>3</v>
      </c>
      <c r="Z440" s="422">
        <v>24</v>
      </c>
    </row>
    <row r="441" spans="22:26">
      <c r="V441" s="416">
        <f t="shared" si="32"/>
        <v>44827</v>
      </c>
      <c r="W441" s="421" t="s">
        <v>1222</v>
      </c>
      <c r="X441" s="420" t="s">
        <v>1776</v>
      </c>
      <c r="Y441" s="420">
        <v>2</v>
      </c>
      <c r="Z441" s="420">
        <v>16</v>
      </c>
    </row>
    <row r="442" spans="22:26">
      <c r="V442" s="416">
        <f t="shared" si="32"/>
        <v>44827</v>
      </c>
      <c r="W442" s="424" t="s">
        <v>1282</v>
      </c>
      <c r="X442" s="422" t="s">
        <v>1282</v>
      </c>
      <c r="Y442" s="422">
        <v>7</v>
      </c>
      <c r="Z442" s="422">
        <v>63</v>
      </c>
    </row>
    <row r="443" spans="22:26">
      <c r="V443" s="416">
        <f t="shared" si="32"/>
        <v>44827</v>
      </c>
      <c r="W443" s="421" t="s">
        <v>1282</v>
      </c>
      <c r="X443" s="420" t="s">
        <v>1785</v>
      </c>
      <c r="Y443" s="420">
        <v>3</v>
      </c>
      <c r="Z443" s="420">
        <v>37</v>
      </c>
    </row>
    <row r="444" spans="22:26">
      <c r="V444" s="416">
        <f t="shared" si="32"/>
        <v>44827</v>
      </c>
      <c r="W444" s="422" t="s">
        <v>1252</v>
      </c>
      <c r="X444" s="422" t="s">
        <v>1252</v>
      </c>
      <c r="Y444" s="422">
        <v>9</v>
      </c>
      <c r="Z444" s="422">
        <v>43</v>
      </c>
    </row>
    <row r="445" spans="22:26">
      <c r="V445" s="416">
        <f t="shared" si="32"/>
        <v>44827</v>
      </c>
      <c r="W445" s="426" t="s">
        <v>1293</v>
      </c>
      <c r="X445" s="426" t="s">
        <v>1293</v>
      </c>
      <c r="Y445" s="426">
        <v>2</v>
      </c>
      <c r="Z445" s="426">
        <v>5</v>
      </c>
    </row>
    <row r="446" spans="22:26">
      <c r="V446" s="416">
        <v>44830</v>
      </c>
      <c r="W446" s="419" t="s">
        <v>1255</v>
      </c>
      <c r="X446" s="420" t="s">
        <v>1255</v>
      </c>
      <c r="Y446" s="420">
        <v>10</v>
      </c>
      <c r="Z446" s="420">
        <v>80</v>
      </c>
    </row>
    <row r="447" spans="22:26">
      <c r="V447" s="416">
        <f t="shared" ref="V447:V458" si="33">V446</f>
        <v>44830</v>
      </c>
      <c r="W447" s="421" t="s">
        <v>1255</v>
      </c>
      <c r="X447" s="422" t="s">
        <v>1739</v>
      </c>
      <c r="Y447" s="422">
        <v>9</v>
      </c>
      <c r="Z447" s="422">
        <v>95</v>
      </c>
    </row>
    <row r="448" spans="22:26">
      <c r="V448" s="416">
        <f t="shared" si="33"/>
        <v>44830</v>
      </c>
      <c r="W448" s="419" t="s">
        <v>1274</v>
      </c>
      <c r="X448" s="420" t="s">
        <v>1274</v>
      </c>
      <c r="Y448" s="420">
        <v>6</v>
      </c>
      <c r="Z448" s="420">
        <v>53</v>
      </c>
    </row>
    <row r="449" spans="22:26">
      <c r="V449" s="416">
        <f t="shared" si="33"/>
        <v>44830</v>
      </c>
      <c r="W449" s="421" t="s">
        <v>1274</v>
      </c>
      <c r="X449" s="422" t="s">
        <v>1750</v>
      </c>
      <c r="Y449" s="422">
        <v>5</v>
      </c>
      <c r="Z449" s="422">
        <v>52</v>
      </c>
    </row>
    <row r="450" spans="22:26">
      <c r="V450" s="416">
        <f t="shared" si="33"/>
        <v>44830</v>
      </c>
      <c r="W450" s="419" t="s">
        <v>1247</v>
      </c>
      <c r="X450" s="420" t="s">
        <v>1247</v>
      </c>
      <c r="Y450" s="420">
        <v>7</v>
      </c>
      <c r="Z450" s="420">
        <v>68</v>
      </c>
    </row>
    <row r="451" spans="22:26">
      <c r="V451" s="416">
        <f t="shared" si="33"/>
        <v>44830</v>
      </c>
      <c r="W451" s="421" t="s">
        <v>1247</v>
      </c>
      <c r="X451" s="422" t="s">
        <v>1759</v>
      </c>
      <c r="Y451" s="422">
        <v>8</v>
      </c>
      <c r="Z451" s="422">
        <v>158</v>
      </c>
    </row>
    <row r="452" spans="22:26">
      <c r="V452" s="416">
        <f t="shared" si="33"/>
        <v>44830</v>
      </c>
      <c r="W452" s="419" t="s">
        <v>1222</v>
      </c>
      <c r="X452" s="420" t="s">
        <v>1222</v>
      </c>
      <c r="Y452" s="420">
        <v>13</v>
      </c>
      <c r="Z452" s="420">
        <v>79</v>
      </c>
    </row>
    <row r="453" spans="22:26">
      <c r="V453" s="416">
        <f t="shared" si="33"/>
        <v>44830</v>
      </c>
      <c r="W453" s="423" t="s">
        <v>1222</v>
      </c>
      <c r="X453" s="422" t="s">
        <v>1769</v>
      </c>
      <c r="Y453" s="422">
        <v>3</v>
      </c>
      <c r="Z453" s="422">
        <v>24</v>
      </c>
    </row>
    <row r="454" spans="22:26">
      <c r="V454" s="416">
        <f t="shared" si="33"/>
        <v>44830</v>
      </c>
      <c r="W454" s="421" t="s">
        <v>1222</v>
      </c>
      <c r="X454" s="420" t="s">
        <v>1776</v>
      </c>
      <c r="Y454" s="420">
        <v>2</v>
      </c>
      <c r="Z454" s="420">
        <v>16</v>
      </c>
    </row>
    <row r="455" spans="22:26">
      <c r="V455" s="416">
        <f t="shared" si="33"/>
        <v>44830</v>
      </c>
      <c r="W455" s="424" t="s">
        <v>1282</v>
      </c>
      <c r="X455" s="422" t="s">
        <v>1282</v>
      </c>
      <c r="Y455" s="422">
        <v>7</v>
      </c>
      <c r="Z455" s="422">
        <v>63</v>
      </c>
    </row>
    <row r="456" spans="22:26">
      <c r="V456" s="416">
        <f t="shared" si="33"/>
        <v>44830</v>
      </c>
      <c r="W456" s="421" t="s">
        <v>1282</v>
      </c>
      <c r="X456" s="420" t="s">
        <v>1785</v>
      </c>
      <c r="Y456" s="420">
        <v>3</v>
      </c>
      <c r="Z456" s="420">
        <v>37</v>
      </c>
    </row>
    <row r="457" spans="22:26">
      <c r="V457" s="416">
        <f t="shared" si="33"/>
        <v>44830</v>
      </c>
      <c r="W457" s="422" t="s">
        <v>1252</v>
      </c>
      <c r="X457" s="422" t="s">
        <v>1252</v>
      </c>
      <c r="Y457" s="422">
        <v>9</v>
      </c>
      <c r="Z457" s="422">
        <v>43</v>
      </c>
    </row>
    <row r="458" spans="22:26">
      <c r="V458" s="416">
        <f t="shared" si="33"/>
        <v>44830</v>
      </c>
      <c r="W458" s="426" t="s">
        <v>1293</v>
      </c>
      <c r="X458" s="426" t="s">
        <v>1293</v>
      </c>
      <c r="Y458" s="426">
        <v>2</v>
      </c>
      <c r="Z458" s="426">
        <v>5</v>
      </c>
    </row>
    <row r="459" spans="22:26">
      <c r="V459" s="416">
        <v>44841</v>
      </c>
      <c r="W459" s="419" t="s">
        <v>1255</v>
      </c>
      <c r="X459" s="420" t="s">
        <v>1255</v>
      </c>
      <c r="Y459" s="420">
        <v>10</v>
      </c>
      <c r="Z459" s="420">
        <v>81</v>
      </c>
    </row>
    <row r="460" spans="22:26">
      <c r="V460" s="416">
        <f t="shared" ref="V460:V471" si="34">V459</f>
        <v>44841</v>
      </c>
      <c r="W460" s="421" t="s">
        <v>1255</v>
      </c>
      <c r="X460" s="422" t="s">
        <v>1739</v>
      </c>
      <c r="Y460" s="422">
        <v>9</v>
      </c>
      <c r="Z460" s="422">
        <v>96</v>
      </c>
    </row>
    <row r="461" spans="22:26">
      <c r="V461" s="416">
        <f t="shared" si="34"/>
        <v>44841</v>
      </c>
      <c r="W461" s="419" t="s">
        <v>1274</v>
      </c>
      <c r="X461" s="420" t="s">
        <v>1274</v>
      </c>
      <c r="Y461" s="420">
        <v>6</v>
      </c>
      <c r="Z461" s="420">
        <v>53</v>
      </c>
    </row>
    <row r="462" spans="22:26">
      <c r="V462" s="416">
        <f t="shared" si="34"/>
        <v>44841</v>
      </c>
      <c r="W462" s="421" t="s">
        <v>1274</v>
      </c>
      <c r="X462" s="422" t="s">
        <v>1750</v>
      </c>
      <c r="Y462" s="422">
        <v>5</v>
      </c>
      <c r="Z462" s="422">
        <v>52</v>
      </c>
    </row>
    <row r="463" spans="22:26">
      <c r="V463" s="416">
        <f t="shared" si="34"/>
        <v>44841</v>
      </c>
      <c r="W463" s="419" t="s">
        <v>1247</v>
      </c>
      <c r="X463" s="420" t="s">
        <v>1247</v>
      </c>
      <c r="Y463" s="420">
        <v>7</v>
      </c>
      <c r="Z463" s="420">
        <v>68</v>
      </c>
    </row>
    <row r="464" spans="22:26">
      <c r="V464" s="416">
        <f t="shared" si="34"/>
        <v>44841</v>
      </c>
      <c r="W464" s="421" t="s">
        <v>1247</v>
      </c>
      <c r="X464" s="422" t="s">
        <v>1759</v>
      </c>
      <c r="Y464" s="422">
        <v>8</v>
      </c>
      <c r="Z464" s="422">
        <v>158</v>
      </c>
    </row>
    <row r="465" spans="22:26">
      <c r="V465" s="416">
        <f t="shared" si="34"/>
        <v>44841</v>
      </c>
      <c r="W465" s="419" t="s">
        <v>1222</v>
      </c>
      <c r="X465" s="420" t="s">
        <v>1222</v>
      </c>
      <c r="Y465" s="420">
        <v>13</v>
      </c>
      <c r="Z465" s="420">
        <v>79</v>
      </c>
    </row>
    <row r="466" spans="22:26">
      <c r="V466" s="416">
        <f t="shared" si="34"/>
        <v>44841</v>
      </c>
      <c r="W466" s="423" t="s">
        <v>1222</v>
      </c>
      <c r="X466" s="422" t="s">
        <v>1769</v>
      </c>
      <c r="Y466" s="422">
        <v>3</v>
      </c>
      <c r="Z466" s="422">
        <v>24</v>
      </c>
    </row>
    <row r="467" spans="22:26">
      <c r="V467" s="416">
        <f t="shared" si="34"/>
        <v>44841</v>
      </c>
      <c r="W467" s="421" t="s">
        <v>1222</v>
      </c>
      <c r="X467" s="420" t="s">
        <v>1776</v>
      </c>
      <c r="Y467" s="420">
        <v>2</v>
      </c>
      <c r="Z467" s="420">
        <v>16</v>
      </c>
    </row>
    <row r="468" spans="22:26">
      <c r="V468" s="416">
        <f t="shared" si="34"/>
        <v>44841</v>
      </c>
      <c r="W468" s="424" t="s">
        <v>1282</v>
      </c>
      <c r="X468" s="422" t="s">
        <v>1282</v>
      </c>
      <c r="Y468" s="422">
        <v>7</v>
      </c>
      <c r="Z468" s="422">
        <v>63</v>
      </c>
    </row>
    <row r="469" spans="22:26">
      <c r="V469" s="416">
        <f t="shared" si="34"/>
        <v>44841</v>
      </c>
      <c r="W469" s="421" t="s">
        <v>1282</v>
      </c>
      <c r="X469" s="420" t="s">
        <v>1785</v>
      </c>
      <c r="Y469" s="420">
        <v>3</v>
      </c>
      <c r="Z469" s="420">
        <v>37</v>
      </c>
    </row>
    <row r="470" spans="22:26">
      <c r="V470" s="416">
        <f t="shared" si="34"/>
        <v>44841</v>
      </c>
      <c r="W470" s="422" t="s">
        <v>1252</v>
      </c>
      <c r="X470" s="422" t="s">
        <v>1252</v>
      </c>
      <c r="Y470" s="422">
        <v>9</v>
      </c>
      <c r="Z470" s="422">
        <v>43</v>
      </c>
    </row>
    <row r="471" spans="22:26">
      <c r="V471" s="416">
        <f t="shared" si="34"/>
        <v>44841</v>
      </c>
      <c r="W471" s="426" t="s">
        <v>1293</v>
      </c>
      <c r="X471" s="426" t="s">
        <v>1293</v>
      </c>
      <c r="Y471" s="426">
        <v>2</v>
      </c>
      <c r="Z471" s="426">
        <v>5</v>
      </c>
    </row>
    <row r="472" spans="22:26">
      <c r="V472" s="416">
        <v>44848</v>
      </c>
      <c r="W472" s="419" t="s">
        <v>1255</v>
      </c>
      <c r="X472" s="420" t="s">
        <v>1255</v>
      </c>
      <c r="Y472" s="420">
        <v>10</v>
      </c>
      <c r="Z472" s="420">
        <v>81</v>
      </c>
    </row>
    <row r="473" spans="22:26">
      <c r="V473" s="416">
        <f t="shared" ref="V473:V484" si="35">V472</f>
        <v>44848</v>
      </c>
      <c r="W473" s="421" t="s">
        <v>1255</v>
      </c>
      <c r="X473" s="422" t="s">
        <v>1739</v>
      </c>
      <c r="Y473" s="422">
        <v>9</v>
      </c>
      <c r="Z473" s="422">
        <v>96</v>
      </c>
    </row>
    <row r="474" spans="22:26">
      <c r="V474" s="416">
        <f t="shared" si="35"/>
        <v>44848</v>
      </c>
      <c r="W474" s="419" t="s">
        <v>1274</v>
      </c>
      <c r="X474" s="420" t="s">
        <v>1274</v>
      </c>
      <c r="Y474" s="420">
        <v>6</v>
      </c>
      <c r="Z474" s="420">
        <v>53</v>
      </c>
    </row>
    <row r="475" spans="22:26">
      <c r="V475" s="416">
        <f t="shared" si="35"/>
        <v>44848</v>
      </c>
      <c r="W475" s="421" t="s">
        <v>1274</v>
      </c>
      <c r="X475" s="422" t="s">
        <v>1750</v>
      </c>
      <c r="Y475" s="422">
        <v>5</v>
      </c>
      <c r="Z475" s="422">
        <v>52</v>
      </c>
    </row>
    <row r="476" spans="22:26">
      <c r="V476" s="416">
        <f t="shared" si="35"/>
        <v>44848</v>
      </c>
      <c r="W476" s="419" t="s">
        <v>1247</v>
      </c>
      <c r="X476" s="420" t="s">
        <v>1247</v>
      </c>
      <c r="Y476" s="420">
        <v>7</v>
      </c>
      <c r="Z476" s="420">
        <v>68</v>
      </c>
    </row>
    <row r="477" spans="22:26">
      <c r="V477" s="416">
        <f t="shared" si="35"/>
        <v>44848</v>
      </c>
      <c r="W477" s="421" t="s">
        <v>1247</v>
      </c>
      <c r="X477" s="422" t="s">
        <v>1759</v>
      </c>
      <c r="Y477" s="422">
        <v>8</v>
      </c>
      <c r="Z477" s="422">
        <v>158</v>
      </c>
    </row>
    <row r="478" spans="22:26">
      <c r="V478" s="416">
        <f t="shared" si="35"/>
        <v>44848</v>
      </c>
      <c r="W478" s="419" t="s">
        <v>1222</v>
      </c>
      <c r="X478" s="420" t="s">
        <v>1222</v>
      </c>
      <c r="Y478" s="420">
        <v>13</v>
      </c>
      <c r="Z478" s="420">
        <v>79</v>
      </c>
    </row>
    <row r="479" spans="22:26">
      <c r="V479" s="416">
        <f t="shared" si="35"/>
        <v>44848</v>
      </c>
      <c r="W479" s="423" t="s">
        <v>1222</v>
      </c>
      <c r="X479" s="422" t="s">
        <v>1769</v>
      </c>
      <c r="Y479" s="422">
        <v>3</v>
      </c>
      <c r="Z479" s="422">
        <v>24</v>
      </c>
    </row>
    <row r="480" spans="22:26">
      <c r="V480" s="416">
        <f t="shared" si="35"/>
        <v>44848</v>
      </c>
      <c r="W480" s="421" t="s">
        <v>1222</v>
      </c>
      <c r="X480" s="420" t="s">
        <v>1776</v>
      </c>
      <c r="Y480" s="420">
        <v>2</v>
      </c>
      <c r="Z480" s="420">
        <v>16</v>
      </c>
    </row>
    <row r="481" spans="22:26">
      <c r="V481" s="416">
        <f t="shared" si="35"/>
        <v>44848</v>
      </c>
      <c r="W481" s="424" t="s">
        <v>1282</v>
      </c>
      <c r="X481" s="422" t="s">
        <v>1282</v>
      </c>
      <c r="Y481" s="422">
        <v>7</v>
      </c>
      <c r="Z481" s="422">
        <v>63</v>
      </c>
    </row>
    <row r="482" spans="22:26">
      <c r="V482" s="416">
        <f t="shared" si="35"/>
        <v>44848</v>
      </c>
      <c r="W482" s="421" t="s">
        <v>1282</v>
      </c>
      <c r="X482" s="420" t="s">
        <v>1785</v>
      </c>
      <c r="Y482" s="420">
        <v>3</v>
      </c>
      <c r="Z482" s="420">
        <v>37</v>
      </c>
    </row>
    <row r="483" spans="22:26">
      <c r="V483" s="416">
        <f t="shared" si="35"/>
        <v>44848</v>
      </c>
      <c r="W483" s="422" t="s">
        <v>1252</v>
      </c>
      <c r="X483" s="422" t="s">
        <v>1252</v>
      </c>
      <c r="Y483" s="422">
        <v>9</v>
      </c>
      <c r="Z483" s="422">
        <v>44</v>
      </c>
    </row>
    <row r="484" spans="22:26">
      <c r="V484" s="416">
        <f t="shared" si="35"/>
        <v>44848</v>
      </c>
      <c r="W484" s="426" t="s">
        <v>1293</v>
      </c>
      <c r="X484" s="426" t="s">
        <v>1293</v>
      </c>
      <c r="Y484" s="426">
        <v>2</v>
      </c>
      <c r="Z484" s="426">
        <v>5</v>
      </c>
    </row>
    <row r="485" spans="22:26">
      <c r="V485" s="416">
        <v>44855</v>
      </c>
      <c r="W485" s="419" t="s">
        <v>1255</v>
      </c>
      <c r="X485" s="420" t="s">
        <v>1255</v>
      </c>
      <c r="Y485" s="420">
        <v>10</v>
      </c>
      <c r="Z485" s="420">
        <v>81</v>
      </c>
    </row>
    <row r="486" spans="22:26">
      <c r="V486" s="416">
        <v>44855</v>
      </c>
      <c r="W486" s="421" t="s">
        <v>1255</v>
      </c>
      <c r="X486" s="422" t="s">
        <v>1739</v>
      </c>
      <c r="Y486" s="422">
        <v>9</v>
      </c>
      <c r="Z486" s="422">
        <v>96</v>
      </c>
    </row>
    <row r="487" spans="22:26">
      <c r="V487" s="416">
        <v>44855</v>
      </c>
      <c r="W487" s="419" t="s">
        <v>1274</v>
      </c>
      <c r="X487" s="420" t="s">
        <v>1274</v>
      </c>
      <c r="Y487" s="420">
        <v>6</v>
      </c>
      <c r="Z487" s="420">
        <v>53</v>
      </c>
    </row>
    <row r="488" spans="22:26">
      <c r="V488" s="416">
        <v>44855</v>
      </c>
      <c r="W488" s="421" t="s">
        <v>1274</v>
      </c>
      <c r="X488" s="422" t="s">
        <v>1750</v>
      </c>
      <c r="Y488" s="422">
        <v>5</v>
      </c>
      <c r="Z488" s="422">
        <v>52</v>
      </c>
    </row>
    <row r="489" spans="22:26">
      <c r="V489" s="416">
        <v>44855</v>
      </c>
      <c r="W489" s="419" t="s">
        <v>1247</v>
      </c>
      <c r="X489" s="420" t="s">
        <v>1247</v>
      </c>
      <c r="Y489" s="420">
        <v>7</v>
      </c>
      <c r="Z489" s="420">
        <v>68</v>
      </c>
    </row>
    <row r="490" spans="22:26">
      <c r="V490" s="416">
        <v>44855</v>
      </c>
      <c r="W490" s="421" t="s">
        <v>1247</v>
      </c>
      <c r="X490" s="422" t="s">
        <v>1759</v>
      </c>
      <c r="Y490" s="422">
        <v>8</v>
      </c>
      <c r="Z490" s="422">
        <v>158</v>
      </c>
    </row>
    <row r="491" spans="22:26">
      <c r="V491" s="416">
        <v>44855</v>
      </c>
      <c r="W491" s="419" t="s">
        <v>1222</v>
      </c>
      <c r="X491" s="420" t="s">
        <v>1222</v>
      </c>
      <c r="Y491" s="420">
        <v>13</v>
      </c>
      <c r="Z491" s="420">
        <v>79</v>
      </c>
    </row>
    <row r="492" spans="22:26">
      <c r="V492" s="416">
        <v>44855</v>
      </c>
      <c r="W492" s="423" t="s">
        <v>1222</v>
      </c>
      <c r="X492" s="422" t="s">
        <v>1769</v>
      </c>
      <c r="Y492" s="422">
        <v>3</v>
      </c>
      <c r="Z492" s="422">
        <v>24</v>
      </c>
    </row>
    <row r="493" spans="22:26">
      <c r="V493" s="416">
        <v>44855</v>
      </c>
      <c r="W493" s="421" t="s">
        <v>1222</v>
      </c>
      <c r="X493" s="420" t="s">
        <v>1776</v>
      </c>
      <c r="Y493" s="420">
        <v>2</v>
      </c>
      <c r="Z493" s="420">
        <v>16</v>
      </c>
    </row>
    <row r="494" spans="22:26">
      <c r="V494" s="416">
        <v>44855</v>
      </c>
      <c r="W494" s="424" t="s">
        <v>1282</v>
      </c>
      <c r="X494" s="422" t="s">
        <v>1282</v>
      </c>
      <c r="Y494" s="422">
        <v>7</v>
      </c>
      <c r="Z494" s="422">
        <v>63</v>
      </c>
    </row>
    <row r="495" spans="22:26">
      <c r="V495" s="416">
        <v>44855</v>
      </c>
      <c r="W495" s="421" t="s">
        <v>1282</v>
      </c>
      <c r="X495" s="420" t="s">
        <v>1785</v>
      </c>
      <c r="Y495" s="420">
        <v>3</v>
      </c>
      <c r="Z495" s="420">
        <v>37</v>
      </c>
    </row>
    <row r="496" spans="22:26">
      <c r="V496" s="416">
        <v>44855</v>
      </c>
      <c r="W496" s="422" t="s">
        <v>1252</v>
      </c>
      <c r="X496" s="422" t="s">
        <v>1252</v>
      </c>
      <c r="Y496" s="422">
        <v>9</v>
      </c>
      <c r="Z496" s="422">
        <v>44</v>
      </c>
    </row>
    <row r="497" spans="22:26">
      <c r="V497" s="416">
        <v>44855</v>
      </c>
      <c r="W497" s="426" t="s">
        <v>1293</v>
      </c>
      <c r="X497" s="426" t="s">
        <v>1293</v>
      </c>
      <c r="Y497" s="426">
        <v>2</v>
      </c>
      <c r="Z497" s="426">
        <v>5</v>
      </c>
    </row>
    <row r="498" spans="22:26">
      <c r="V498" s="416">
        <v>44862</v>
      </c>
      <c r="W498" s="419" t="s">
        <v>1255</v>
      </c>
      <c r="X498" s="420" t="s">
        <v>1255</v>
      </c>
      <c r="Y498" s="420">
        <v>10</v>
      </c>
      <c r="Z498" s="420">
        <v>81</v>
      </c>
    </row>
    <row r="499" spans="22:26">
      <c r="V499" s="416">
        <f>V498</f>
        <v>44862</v>
      </c>
      <c r="W499" s="421" t="s">
        <v>1255</v>
      </c>
      <c r="X499" s="420" t="s">
        <v>1739</v>
      </c>
      <c r="Y499" s="420">
        <v>9</v>
      </c>
      <c r="Z499" s="420">
        <v>96</v>
      </c>
    </row>
    <row r="500" spans="22:26">
      <c r="V500" s="416">
        <f t="shared" ref="V500:V510" si="36">V499</f>
        <v>44862</v>
      </c>
      <c r="W500" s="419" t="s">
        <v>1274</v>
      </c>
      <c r="X500" s="420" t="s">
        <v>1274</v>
      </c>
      <c r="Y500" s="420">
        <v>6</v>
      </c>
      <c r="Z500" s="420">
        <v>53</v>
      </c>
    </row>
    <row r="501" spans="22:26">
      <c r="V501" s="416">
        <f t="shared" si="36"/>
        <v>44862</v>
      </c>
      <c r="W501" s="421" t="s">
        <v>1274</v>
      </c>
      <c r="X501" s="420" t="s">
        <v>1750</v>
      </c>
      <c r="Y501" s="420">
        <v>5</v>
      </c>
      <c r="Z501" s="420">
        <v>52</v>
      </c>
    </row>
    <row r="502" spans="22:26">
      <c r="V502" s="416">
        <f t="shared" si="36"/>
        <v>44862</v>
      </c>
      <c r="W502" s="419" t="s">
        <v>1247</v>
      </c>
      <c r="X502" s="420" t="s">
        <v>1247</v>
      </c>
      <c r="Y502" s="420">
        <v>7</v>
      </c>
      <c r="Z502" s="420">
        <v>68</v>
      </c>
    </row>
    <row r="503" spans="22:26">
      <c r="V503" s="416">
        <f t="shared" si="36"/>
        <v>44862</v>
      </c>
      <c r="W503" s="421" t="s">
        <v>1247</v>
      </c>
      <c r="X503" s="420" t="s">
        <v>1759</v>
      </c>
      <c r="Y503" s="420">
        <v>8</v>
      </c>
      <c r="Z503" s="420">
        <v>158</v>
      </c>
    </row>
    <row r="504" spans="22:26">
      <c r="V504" s="416">
        <f t="shared" si="36"/>
        <v>44862</v>
      </c>
      <c r="W504" s="419" t="s">
        <v>1222</v>
      </c>
      <c r="X504" s="420" t="s">
        <v>1222</v>
      </c>
      <c r="Y504" s="420">
        <v>13</v>
      </c>
      <c r="Z504" s="420">
        <v>79</v>
      </c>
    </row>
    <row r="505" spans="22:26">
      <c r="V505" s="416">
        <f t="shared" si="36"/>
        <v>44862</v>
      </c>
      <c r="W505" s="423" t="s">
        <v>1222</v>
      </c>
      <c r="X505" s="420" t="s">
        <v>1769</v>
      </c>
      <c r="Y505" s="420">
        <v>3</v>
      </c>
      <c r="Z505" s="420">
        <v>24</v>
      </c>
    </row>
    <row r="506" spans="22:26">
      <c r="V506" s="416">
        <f t="shared" si="36"/>
        <v>44862</v>
      </c>
      <c r="W506" s="421" t="s">
        <v>1222</v>
      </c>
      <c r="X506" s="420" t="s">
        <v>1776</v>
      </c>
      <c r="Y506" s="420">
        <v>2</v>
      </c>
      <c r="Z506" s="420">
        <v>16</v>
      </c>
    </row>
    <row r="507" spans="22:26">
      <c r="V507" s="416">
        <f t="shared" si="36"/>
        <v>44862</v>
      </c>
      <c r="W507" s="424" t="s">
        <v>1282</v>
      </c>
      <c r="X507" s="420" t="s">
        <v>1282</v>
      </c>
      <c r="Y507" s="420">
        <v>7</v>
      </c>
      <c r="Z507" s="420">
        <v>63</v>
      </c>
    </row>
    <row r="508" spans="22:26">
      <c r="V508" s="416">
        <f t="shared" si="36"/>
        <v>44862</v>
      </c>
      <c r="W508" s="421" t="s">
        <v>1282</v>
      </c>
      <c r="X508" s="420" t="s">
        <v>1785</v>
      </c>
      <c r="Y508" s="420">
        <v>3</v>
      </c>
      <c r="Z508" s="420">
        <v>37</v>
      </c>
    </row>
    <row r="509" spans="22:26">
      <c r="V509" s="416">
        <f t="shared" si="36"/>
        <v>44862</v>
      </c>
      <c r="W509" s="422" t="s">
        <v>1252</v>
      </c>
      <c r="X509" s="420" t="s">
        <v>1252</v>
      </c>
      <c r="Y509" s="420">
        <v>9</v>
      </c>
      <c r="Z509" s="420">
        <v>44</v>
      </c>
    </row>
    <row r="510" spans="22:26">
      <c r="V510" s="416">
        <f t="shared" si="36"/>
        <v>44862</v>
      </c>
      <c r="W510" s="426" t="s">
        <v>1293</v>
      </c>
      <c r="X510" s="426" t="s">
        <v>1293</v>
      </c>
      <c r="Y510" s="426">
        <v>2</v>
      </c>
      <c r="Z510" s="426">
        <v>5</v>
      </c>
    </row>
  </sheetData>
  <phoneticPr fontId="40" type="noConversion"/>
  <pageMargins left="0.7" right="0.7" top="0.75" bottom="0.75" header="0.3" footer="0.3"/>
  <pageSetup orientation="portrait" r:id="rId10"/>
  <drawing r:id="rId11"/>
  <tableParts count="3">
    <tablePart r:id="rId12"/>
    <tablePart r:id="rId13"/>
    <tablePart r:id="rId1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F3C97-386B-4B81-A6F3-7FEF6F03B79B}">
  <dimension ref="A1:O33"/>
  <sheetViews>
    <sheetView workbookViewId="0">
      <selection activeCell="I27" sqref="I27"/>
    </sheetView>
  </sheetViews>
  <sheetFormatPr defaultRowHeight="15.75"/>
  <cols>
    <col min="1" max="1" width="23.21875" bestFit="1" customWidth="1"/>
    <col min="2" max="2" width="13.5546875" bestFit="1" customWidth="1"/>
    <col min="3" max="3" width="8.5546875" bestFit="1" customWidth="1"/>
    <col min="8" max="9" width="11.33203125" bestFit="1" customWidth="1"/>
    <col min="10" max="10" width="18.21875" customWidth="1"/>
    <col min="11" max="11" width="13.44140625" bestFit="1" customWidth="1"/>
    <col min="12" max="12" width="19" bestFit="1" customWidth="1"/>
    <col min="13" max="13" width="15.5546875" bestFit="1" customWidth="1"/>
    <col min="14" max="14" width="15.33203125" bestFit="1" customWidth="1"/>
    <col min="15" max="15" width="17.21875" bestFit="1" customWidth="1"/>
    <col min="16" max="16" width="15.6640625" bestFit="1" customWidth="1"/>
    <col min="17" max="17" width="12.44140625" bestFit="1" customWidth="1"/>
  </cols>
  <sheetData>
    <row r="1" spans="1:15">
      <c r="A1" t="s">
        <v>1709</v>
      </c>
      <c r="B1" t="s">
        <v>1710</v>
      </c>
      <c r="C1" t="s">
        <v>1711</v>
      </c>
    </row>
    <row r="2" spans="1:15">
      <c r="A2" t="s">
        <v>1737</v>
      </c>
      <c r="B2" t="s">
        <v>1738</v>
      </c>
      <c r="C2" t="s">
        <v>1715</v>
      </c>
      <c r="K2" s="417" t="s">
        <v>1712</v>
      </c>
      <c r="L2" s="130" t="s">
        <v>1175</v>
      </c>
    </row>
    <row r="3" spans="1:15">
      <c r="K3" s="417" t="s">
        <v>1716</v>
      </c>
      <c r="L3" s="130" t="s">
        <v>1175</v>
      </c>
    </row>
    <row r="4" spans="1:15">
      <c r="K4" s="417" t="s">
        <v>1215</v>
      </c>
      <c r="L4" s="130" t="s">
        <v>1176</v>
      </c>
    </row>
    <row r="5" spans="1:15">
      <c r="A5" s="416"/>
      <c r="K5" s="417" t="s">
        <v>99</v>
      </c>
      <c r="L5" s="130" t="s">
        <v>1282</v>
      </c>
    </row>
    <row r="6" spans="1:15">
      <c r="A6" s="416"/>
      <c r="K6" s="417" t="s">
        <v>1727</v>
      </c>
      <c r="L6" s="130" t="s">
        <v>1176</v>
      </c>
    </row>
    <row r="7" spans="1:15">
      <c r="J7" t="s">
        <v>1737</v>
      </c>
    </row>
    <row r="8" spans="1:15">
      <c r="K8" s="417" t="s">
        <v>1203</v>
      </c>
      <c r="L8" s="130"/>
      <c r="M8" s="417" t="s">
        <v>1187</v>
      </c>
      <c r="N8" s="130"/>
      <c r="O8" s="130"/>
    </row>
    <row r="9" spans="1:15">
      <c r="K9" s="130"/>
      <c r="L9" s="130"/>
      <c r="M9" s="130" t="s">
        <v>1785</v>
      </c>
      <c r="N9" s="130"/>
      <c r="O9" s="130"/>
    </row>
    <row r="10" spans="1:15">
      <c r="K10" s="417" t="s">
        <v>1195</v>
      </c>
      <c r="L10" s="417" t="s">
        <v>1225</v>
      </c>
      <c r="M10" s="130" t="s">
        <v>1923</v>
      </c>
      <c r="N10" s="130" t="s">
        <v>1924</v>
      </c>
      <c r="O10" s="130" t="s">
        <v>1925</v>
      </c>
    </row>
    <row r="11" spans="1:15">
      <c r="K11" s="130" t="s">
        <v>1242</v>
      </c>
      <c r="L11" s="130" t="s">
        <v>1820</v>
      </c>
      <c r="M11" s="474">
        <v>1</v>
      </c>
      <c r="N11" s="474"/>
      <c r="O11" s="474"/>
    </row>
    <row r="12" spans="1:15">
      <c r="K12" s="130"/>
      <c r="L12" s="130" t="s">
        <v>1761</v>
      </c>
      <c r="M12" s="474">
        <v>1</v>
      </c>
      <c r="N12" s="474">
        <v>1</v>
      </c>
      <c r="O12" s="474">
        <v>1</v>
      </c>
    </row>
    <row r="13" spans="1:15">
      <c r="K13" s="130"/>
      <c r="L13" s="130" t="s">
        <v>1766</v>
      </c>
      <c r="M13" s="474">
        <v>1</v>
      </c>
      <c r="N13" s="474">
        <v>1</v>
      </c>
      <c r="O13" s="474">
        <v>1</v>
      </c>
    </row>
    <row r="14" spans="1:15">
      <c r="K14" s="130"/>
      <c r="L14" s="130" t="s">
        <v>1772</v>
      </c>
      <c r="M14" s="474">
        <v>1</v>
      </c>
      <c r="N14" s="474">
        <v>1</v>
      </c>
      <c r="O14" s="474">
        <v>1</v>
      </c>
    </row>
    <row r="15" spans="1:15">
      <c r="K15" s="130"/>
      <c r="L15" s="130" t="s">
        <v>1782</v>
      </c>
      <c r="M15" s="474">
        <v>1</v>
      </c>
      <c r="N15" s="474"/>
      <c r="O15" s="474">
        <v>1</v>
      </c>
    </row>
    <row r="16" spans="1:15">
      <c r="K16" s="130"/>
      <c r="L16" s="130" t="s">
        <v>1778</v>
      </c>
      <c r="M16" s="474">
        <v>1</v>
      </c>
      <c r="N16" s="474">
        <v>1</v>
      </c>
      <c r="O16" s="474">
        <v>1</v>
      </c>
    </row>
    <row r="17" spans="11:15">
      <c r="K17" s="130"/>
      <c r="L17" s="130" t="s">
        <v>1788</v>
      </c>
      <c r="M17" s="474">
        <v>1</v>
      </c>
      <c r="N17" s="474">
        <v>1</v>
      </c>
      <c r="O17" s="474">
        <v>1</v>
      </c>
    </row>
    <row r="18" spans="11:15">
      <c r="K18" s="130"/>
      <c r="L18" s="130" t="s">
        <v>1792</v>
      </c>
      <c r="M18" s="474"/>
      <c r="N18" s="474"/>
      <c r="O18" s="474">
        <v>1</v>
      </c>
    </row>
    <row r="19" spans="11:15">
      <c r="K19" s="130"/>
      <c r="L19" s="130" t="s">
        <v>1756</v>
      </c>
      <c r="M19" s="474">
        <v>1</v>
      </c>
      <c r="N19" s="474">
        <v>1</v>
      </c>
      <c r="O19" s="474">
        <v>1</v>
      </c>
    </row>
    <row r="20" spans="11:15">
      <c r="K20" s="130" t="s">
        <v>1287</v>
      </c>
      <c r="L20" s="130" t="s">
        <v>1796</v>
      </c>
      <c r="M20" s="474">
        <v>1</v>
      </c>
      <c r="N20" s="474"/>
      <c r="O20" s="474">
        <v>1</v>
      </c>
    </row>
    <row r="21" spans="11:15">
      <c r="K21" s="130"/>
      <c r="L21" s="130" t="s">
        <v>1889</v>
      </c>
      <c r="M21" s="474">
        <v>1</v>
      </c>
      <c r="N21" s="474"/>
      <c r="O21" s="474"/>
    </row>
    <row r="22" spans="11:15">
      <c r="K22" s="130"/>
      <c r="L22" s="130" t="s">
        <v>1875</v>
      </c>
      <c r="M22" s="474"/>
      <c r="N22" s="474">
        <v>1</v>
      </c>
      <c r="O22" s="474"/>
    </row>
    <row r="23" spans="11:15">
      <c r="K23" s="130"/>
      <c r="L23" s="130" t="s">
        <v>1849</v>
      </c>
      <c r="M23" s="474"/>
      <c r="N23" s="474">
        <v>1</v>
      </c>
      <c r="O23" s="474"/>
    </row>
    <row r="24" spans="11:15">
      <c r="K24" s="130"/>
      <c r="L24" s="130" t="s">
        <v>1853</v>
      </c>
      <c r="M24" s="474"/>
      <c r="N24" s="474">
        <v>1</v>
      </c>
      <c r="O24" s="474"/>
    </row>
    <row r="25" spans="11:15">
      <c r="K25" s="130"/>
      <c r="L25" s="130" t="s">
        <v>1825</v>
      </c>
      <c r="M25" s="474">
        <v>1</v>
      </c>
      <c r="N25" s="474"/>
      <c r="O25" s="474"/>
    </row>
    <row r="26" spans="11:15">
      <c r="K26" s="130"/>
      <c r="L26" s="130" t="s">
        <v>1800</v>
      </c>
      <c r="M26" s="474"/>
      <c r="N26" s="474"/>
      <c r="O26" s="474">
        <v>1</v>
      </c>
    </row>
    <row r="27" spans="11:15">
      <c r="K27" s="130"/>
      <c r="L27" s="130" t="s">
        <v>1906</v>
      </c>
      <c r="M27" s="474"/>
      <c r="N27" s="474"/>
      <c r="O27" s="474">
        <v>1</v>
      </c>
    </row>
    <row r="28" spans="11:15">
      <c r="K28" s="130"/>
      <c r="L28" s="130" t="s">
        <v>1861</v>
      </c>
      <c r="M28" s="474"/>
      <c r="N28" s="474">
        <v>1</v>
      </c>
      <c r="O28" s="474"/>
    </row>
    <row r="29" spans="11:15">
      <c r="K29" s="130"/>
      <c r="L29" s="130" t="s">
        <v>1916</v>
      </c>
      <c r="M29" s="474"/>
      <c r="N29" s="474">
        <v>1</v>
      </c>
      <c r="O29" s="474"/>
    </row>
    <row r="30" spans="11:15">
      <c r="K30" s="130"/>
      <c r="L30" s="130" t="s">
        <v>1920</v>
      </c>
      <c r="M30" s="474"/>
      <c r="N30" s="474">
        <v>1</v>
      </c>
      <c r="O30" s="474"/>
    </row>
    <row r="31" spans="11:15">
      <c r="K31" s="130"/>
      <c r="L31" s="130" t="s">
        <v>1878</v>
      </c>
      <c r="M31" s="474"/>
      <c r="N31" s="474">
        <v>1</v>
      </c>
      <c r="O31" s="474"/>
    </row>
    <row r="32" spans="11:15">
      <c r="K32" s="130"/>
      <c r="L32" s="130" t="s">
        <v>1833</v>
      </c>
      <c r="M32" s="474">
        <v>1</v>
      </c>
      <c r="N32" s="474"/>
      <c r="O32" s="474"/>
    </row>
    <row r="33" spans="11:15">
      <c r="K33" s="130"/>
      <c r="L33" s="130" t="s">
        <v>1893</v>
      </c>
      <c r="M33" s="474">
        <v>1</v>
      </c>
      <c r="N33" s="474"/>
      <c r="O33" s="474"/>
    </row>
  </sheetData>
  <phoneticPr fontId="40" type="noConversion"/>
  <conditionalFormatting pivot="1" sqref="M11:O33">
    <cfRule type="iconSet" priority="1">
      <iconSet iconSet="3Symbols2">
        <cfvo type="percent" val="0"/>
        <cfvo type="percent" val="33"/>
        <cfvo type="percent" val="67"/>
      </iconSet>
    </cfRule>
  </conditionalFormatting>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工作表5">
    <tabColor rgb="FF00B0F0"/>
  </sheetPr>
  <dimension ref="A1:AH118"/>
  <sheetViews>
    <sheetView topLeftCell="A2" zoomScale="70" zoomScaleNormal="70" workbookViewId="0">
      <selection activeCell="C20" sqref="C20"/>
    </sheetView>
  </sheetViews>
  <sheetFormatPr defaultColWidth="8.5546875" defaultRowHeight="15.75"/>
  <cols>
    <col min="1" max="1" width="16.109375" customWidth="1"/>
    <col min="2" max="2" width="14.33203125" bestFit="1" customWidth="1"/>
    <col min="3" max="3" width="36.5546875" customWidth="1"/>
    <col min="4" max="4" width="40.33203125" customWidth="1"/>
    <col min="5" max="5" width="16.5546875" customWidth="1"/>
    <col min="6" max="6" width="16.5546875" bestFit="1" customWidth="1"/>
    <col min="7" max="7" width="24.5546875" customWidth="1"/>
    <col min="8" max="8" width="26.109375" customWidth="1"/>
    <col min="9" max="9" width="22.109375" customWidth="1"/>
    <col min="10" max="10" width="22.5546875" customWidth="1"/>
    <col min="11" max="11" width="45.33203125" customWidth="1"/>
    <col min="12" max="12" width="31.109375" customWidth="1"/>
    <col min="13" max="13" width="40" customWidth="1"/>
    <col min="14" max="14" width="25.5546875" customWidth="1"/>
    <col min="15" max="15" width="20.5546875" bestFit="1" customWidth="1"/>
    <col min="16" max="16" width="21.5546875" customWidth="1"/>
    <col min="17" max="17" width="23.33203125" customWidth="1"/>
    <col min="18" max="18" width="26" customWidth="1"/>
    <col min="19" max="19" width="53.33203125" customWidth="1"/>
    <col min="20" max="20" width="18.5546875" bestFit="1" customWidth="1"/>
    <col min="21" max="21" width="53.6640625" customWidth="1"/>
    <col min="22" max="22" width="12" bestFit="1" customWidth="1"/>
    <col min="23" max="23" width="12.5546875" bestFit="1" customWidth="1"/>
    <col min="24" max="24" width="31.5546875" customWidth="1"/>
    <col min="25" max="25" width="18.44140625" customWidth="1"/>
    <col min="26" max="26" width="36.33203125" customWidth="1"/>
    <col min="27" max="27" width="39.44140625" customWidth="1"/>
    <col min="28" max="28" width="28.44140625" bestFit="1" customWidth="1"/>
    <col min="29" max="29" width="50.109375" customWidth="1"/>
    <col min="30" max="30" width="29.44140625" bestFit="1" customWidth="1"/>
    <col min="31" max="31" width="29.109375" customWidth="1"/>
    <col min="32" max="32" width="12.6640625" bestFit="1" customWidth="1"/>
    <col min="33" max="33" width="8.5546875" bestFit="1" customWidth="1"/>
    <col min="34" max="34" width="14.109375" bestFit="1" customWidth="1"/>
  </cols>
  <sheetData>
    <row r="1" spans="1:34">
      <c r="B1" s="357" t="s">
        <v>979</v>
      </c>
      <c r="C1" s="358" t="s">
        <v>1185</v>
      </c>
    </row>
    <row r="2" spans="1:34">
      <c r="B2" s="357" t="s">
        <v>1204</v>
      </c>
      <c r="C2" s="358" t="s">
        <v>1185</v>
      </c>
    </row>
    <row r="3" spans="1:34">
      <c r="B3" s="357" t="s">
        <v>1174</v>
      </c>
      <c r="C3" s="358" t="s">
        <v>1185</v>
      </c>
      <c r="R3" s="238"/>
    </row>
    <row r="4" spans="1:34">
      <c r="B4" s="357" t="s">
        <v>99</v>
      </c>
      <c r="C4" s="358" t="s">
        <v>1185</v>
      </c>
    </row>
    <row r="5" spans="1:34">
      <c r="B5" s="357" t="s">
        <v>915</v>
      </c>
      <c r="C5" s="358" t="s">
        <v>1926</v>
      </c>
      <c r="AH5" t="s">
        <v>1927</v>
      </c>
    </row>
    <row r="6" spans="1:34">
      <c r="AH6">
        <f>SUM(AG:AG)</f>
        <v>0</v>
      </c>
    </row>
    <row r="7" spans="1:34" ht="33">
      <c r="A7">
        <f>AH6</f>
        <v>0</v>
      </c>
      <c r="B7" s="357" t="s">
        <v>1928</v>
      </c>
      <c r="C7" s="357" t="s">
        <v>995</v>
      </c>
      <c r="D7" s="357" t="s">
        <v>1150</v>
      </c>
      <c r="E7" s="357" t="s">
        <v>1158</v>
      </c>
      <c r="F7" s="357" t="s">
        <v>962</v>
      </c>
      <c r="G7" s="357" t="s">
        <v>966</v>
      </c>
      <c r="H7" s="357" t="s">
        <v>959</v>
      </c>
      <c r="I7" s="357" t="s">
        <v>960</v>
      </c>
      <c r="J7" s="357" t="s">
        <v>967</v>
      </c>
      <c r="K7" s="357" t="s">
        <v>969</v>
      </c>
      <c r="L7" s="357" t="s">
        <v>839</v>
      </c>
      <c r="M7" s="357" t="s">
        <v>961</v>
      </c>
      <c r="N7" s="357" t="s">
        <v>963</v>
      </c>
      <c r="O7" s="357" t="s">
        <v>875</v>
      </c>
      <c r="P7" s="357" t="s">
        <v>964</v>
      </c>
      <c r="Q7" s="357" t="s">
        <v>965</v>
      </c>
      <c r="R7" s="357" t="s">
        <v>971</v>
      </c>
      <c r="S7" s="357" t="s">
        <v>970</v>
      </c>
      <c r="T7" s="357" t="s">
        <v>1929</v>
      </c>
      <c r="U7" s="357" t="s">
        <v>972</v>
      </c>
      <c r="V7" s="357" t="s">
        <v>973</v>
      </c>
      <c r="W7" s="357" t="s">
        <v>892</v>
      </c>
      <c r="X7" s="357" t="s">
        <v>880</v>
      </c>
      <c r="Y7" s="357" t="s">
        <v>974</v>
      </c>
      <c r="Z7" s="357" t="s">
        <v>975</v>
      </c>
      <c r="AA7" s="357" t="s">
        <v>976</v>
      </c>
      <c r="AB7" s="357" t="s">
        <v>977</v>
      </c>
      <c r="AC7" s="357" t="s">
        <v>1134</v>
      </c>
      <c r="AD7" s="357" t="s">
        <v>1136</v>
      </c>
      <c r="AE7" s="357" t="s">
        <v>909</v>
      </c>
      <c r="AF7" s="357" t="s">
        <v>1138</v>
      </c>
      <c r="AG7" s="358" t="s">
        <v>1930</v>
      </c>
    </row>
    <row r="8" spans="1:34" ht="33">
      <c r="B8" s="358" t="s">
        <v>1931</v>
      </c>
      <c r="C8" s="358" t="s">
        <v>1932</v>
      </c>
      <c r="D8" s="358" t="s">
        <v>1933</v>
      </c>
      <c r="E8" s="358" t="s">
        <v>1934</v>
      </c>
      <c r="F8" s="358" t="s">
        <v>1279</v>
      </c>
      <c r="G8" s="358" t="s">
        <v>1935</v>
      </c>
      <c r="H8" s="358" t="s">
        <v>1933</v>
      </c>
      <c r="I8" s="358" t="s">
        <v>1222</v>
      </c>
      <c r="J8" s="358" t="s">
        <v>1936</v>
      </c>
      <c r="K8" s="358" t="s">
        <v>1933</v>
      </c>
      <c r="L8" s="358" t="s">
        <v>1937</v>
      </c>
      <c r="M8" s="358" t="s">
        <v>1938</v>
      </c>
      <c r="N8" s="358" t="s">
        <v>1939</v>
      </c>
      <c r="O8" s="358" t="s">
        <v>1291</v>
      </c>
      <c r="P8" s="358"/>
      <c r="Q8" s="358"/>
      <c r="R8" s="358"/>
      <c r="S8" s="358" t="s">
        <v>1940</v>
      </c>
      <c r="T8" s="358">
        <v>1</v>
      </c>
      <c r="U8" s="358" t="s">
        <v>1937</v>
      </c>
      <c r="V8" s="358"/>
      <c r="W8" s="358"/>
      <c r="X8" s="358" t="s">
        <v>1941</v>
      </c>
      <c r="Y8" s="358" t="s">
        <v>1222</v>
      </c>
      <c r="Z8" s="358" t="s">
        <v>1942</v>
      </c>
      <c r="AA8" s="358"/>
      <c r="AB8" s="358"/>
      <c r="AC8" s="358" t="s">
        <v>1937</v>
      </c>
      <c r="AD8" s="358"/>
      <c r="AE8" s="358" t="s">
        <v>1292</v>
      </c>
      <c r="AF8" s="358" t="s">
        <v>1926</v>
      </c>
      <c r="AG8" s="475">
        <v>0</v>
      </c>
    </row>
    <row r="9" spans="1:34" ht="33">
      <c r="B9" s="358" t="s">
        <v>1841</v>
      </c>
      <c r="C9" s="358" t="s">
        <v>1762</v>
      </c>
      <c r="D9" s="358" t="s">
        <v>1943</v>
      </c>
      <c r="E9" s="358" t="s">
        <v>1934</v>
      </c>
      <c r="F9" s="358" t="s">
        <v>1272</v>
      </c>
      <c r="G9" s="358" t="s">
        <v>1944</v>
      </c>
      <c r="H9" s="358" t="s">
        <v>1945</v>
      </c>
      <c r="I9" s="358" t="s">
        <v>1222</v>
      </c>
      <c r="J9" s="358" t="s">
        <v>1761</v>
      </c>
      <c r="K9" s="358" t="s">
        <v>1945</v>
      </c>
      <c r="L9" s="358" t="s">
        <v>1937</v>
      </c>
      <c r="M9" s="358" t="s">
        <v>1946</v>
      </c>
      <c r="N9" s="358" t="s">
        <v>1939</v>
      </c>
      <c r="O9" s="358" t="s">
        <v>1291</v>
      </c>
      <c r="P9" s="358" t="s">
        <v>1933</v>
      </c>
      <c r="Q9" s="358"/>
      <c r="R9" s="358"/>
      <c r="S9" s="358" t="s">
        <v>1940</v>
      </c>
      <c r="T9" s="358">
        <v>2</v>
      </c>
      <c r="U9" s="358" t="s">
        <v>1937</v>
      </c>
      <c r="V9" s="358" t="s">
        <v>1947</v>
      </c>
      <c r="W9" s="358"/>
      <c r="X9" s="358" t="s">
        <v>1941</v>
      </c>
      <c r="Y9" s="358" t="s">
        <v>1222</v>
      </c>
      <c r="Z9" s="358" t="s">
        <v>1942</v>
      </c>
      <c r="AA9" s="358" t="s">
        <v>1948</v>
      </c>
      <c r="AB9" s="358"/>
      <c r="AC9" s="358" t="s">
        <v>1949</v>
      </c>
      <c r="AD9" s="358" t="s">
        <v>1950</v>
      </c>
      <c r="AE9" s="358" t="s">
        <v>1292</v>
      </c>
      <c r="AF9" s="358" t="s">
        <v>1926</v>
      </c>
      <c r="AG9" s="475">
        <v>0</v>
      </c>
    </row>
    <row r="10" spans="1:34" ht="33">
      <c r="B10" s="358" t="s">
        <v>1842</v>
      </c>
      <c r="C10" s="358" t="s">
        <v>1767</v>
      </c>
      <c r="D10" s="358" t="s">
        <v>1951</v>
      </c>
      <c r="E10" s="358" t="s">
        <v>1934</v>
      </c>
      <c r="F10" s="358" t="s">
        <v>1272</v>
      </c>
      <c r="G10" s="358" t="s">
        <v>1952</v>
      </c>
      <c r="H10" s="358" t="s">
        <v>1953</v>
      </c>
      <c r="I10" s="358" t="s">
        <v>1222</v>
      </c>
      <c r="J10" s="358" t="s">
        <v>1766</v>
      </c>
      <c r="K10" s="358" t="s">
        <v>1953</v>
      </c>
      <c r="L10" s="358" t="s">
        <v>1954</v>
      </c>
      <c r="M10" s="358" t="s">
        <v>1955</v>
      </c>
      <c r="N10" s="358" t="s">
        <v>1939</v>
      </c>
      <c r="O10" s="358" t="s">
        <v>1291</v>
      </c>
      <c r="P10" s="358" t="s">
        <v>1933</v>
      </c>
      <c r="Q10" s="358"/>
      <c r="R10" s="358"/>
      <c r="S10" s="358" t="s">
        <v>1940</v>
      </c>
      <c r="T10" s="358">
        <v>3</v>
      </c>
      <c r="U10" s="358" t="s">
        <v>1937</v>
      </c>
      <c r="V10" s="358" t="s">
        <v>1947</v>
      </c>
      <c r="W10" s="358"/>
      <c r="X10" s="358" t="s">
        <v>1941</v>
      </c>
      <c r="Y10" s="358" t="s">
        <v>1222</v>
      </c>
      <c r="Z10" s="358" t="s">
        <v>1942</v>
      </c>
      <c r="AA10" s="358" t="s">
        <v>1956</v>
      </c>
      <c r="AB10" s="358"/>
      <c r="AC10" s="358" t="s">
        <v>1957</v>
      </c>
      <c r="AD10" s="358" t="s">
        <v>1958</v>
      </c>
      <c r="AE10" s="358" t="s">
        <v>1292</v>
      </c>
      <c r="AF10" s="358" t="s">
        <v>1926</v>
      </c>
      <c r="AG10" s="475">
        <v>0</v>
      </c>
    </row>
    <row r="11" spans="1:34" ht="132">
      <c r="B11" s="476" t="s">
        <v>1843</v>
      </c>
      <c r="C11" s="358" t="s">
        <v>1757</v>
      </c>
      <c r="D11" s="358" t="s">
        <v>1959</v>
      </c>
      <c r="E11" s="358" t="s">
        <v>1934</v>
      </c>
      <c r="F11" s="358" t="s">
        <v>1272</v>
      </c>
      <c r="G11" s="358" t="s">
        <v>1960</v>
      </c>
      <c r="H11" s="358" t="s">
        <v>1961</v>
      </c>
      <c r="I11" s="358" t="s">
        <v>1222</v>
      </c>
      <c r="J11" s="358" t="s">
        <v>1756</v>
      </c>
      <c r="K11" s="358" t="s">
        <v>1961</v>
      </c>
      <c r="L11" s="358" t="s">
        <v>1962</v>
      </c>
      <c r="M11" s="358" t="s">
        <v>1963</v>
      </c>
      <c r="N11" s="358" t="s">
        <v>1939</v>
      </c>
      <c r="O11" s="358" t="s">
        <v>1291</v>
      </c>
      <c r="P11" s="358" t="s">
        <v>1933</v>
      </c>
      <c r="Q11" s="358"/>
      <c r="R11" s="358"/>
      <c r="S11" s="358" t="s">
        <v>1964</v>
      </c>
      <c r="T11" s="358">
        <v>4</v>
      </c>
      <c r="U11" s="358" t="s">
        <v>1937</v>
      </c>
      <c r="V11" s="358" t="s">
        <v>1965</v>
      </c>
      <c r="W11" s="358"/>
      <c r="X11" s="358" t="s">
        <v>1941</v>
      </c>
      <c r="Y11" s="358" t="s">
        <v>1222</v>
      </c>
      <c r="Z11" s="358" t="s">
        <v>1942</v>
      </c>
      <c r="AA11" s="358" t="s">
        <v>1966</v>
      </c>
      <c r="AB11" s="358"/>
      <c r="AC11" s="358" t="s">
        <v>1937</v>
      </c>
      <c r="AD11" s="358" t="s">
        <v>1967</v>
      </c>
      <c r="AE11" s="358" t="s">
        <v>1292</v>
      </c>
      <c r="AF11" s="358" t="s">
        <v>1926</v>
      </c>
      <c r="AG11" s="475">
        <v>0</v>
      </c>
    </row>
    <row r="12" spans="1:34" ht="313.5">
      <c r="B12" s="476" t="s">
        <v>1844</v>
      </c>
      <c r="C12" s="358" t="s">
        <v>1968</v>
      </c>
      <c r="D12" s="358" t="s">
        <v>1969</v>
      </c>
      <c r="E12" s="358" t="s">
        <v>1934</v>
      </c>
      <c r="F12" s="358" t="s">
        <v>1272</v>
      </c>
      <c r="G12" s="358" t="s">
        <v>1970</v>
      </c>
      <c r="H12" s="358" t="s">
        <v>1971</v>
      </c>
      <c r="I12" s="358" t="s">
        <v>1222</v>
      </c>
      <c r="J12" s="358" t="s">
        <v>1972</v>
      </c>
      <c r="K12" s="358" t="s">
        <v>1971</v>
      </c>
      <c r="L12" s="358" t="s">
        <v>1937</v>
      </c>
      <c r="M12" s="358" t="s">
        <v>1973</v>
      </c>
      <c r="N12" s="358" t="s">
        <v>1939</v>
      </c>
      <c r="O12" s="358" t="s">
        <v>1291</v>
      </c>
      <c r="P12" s="358" t="s">
        <v>1933</v>
      </c>
      <c r="Q12" s="358"/>
      <c r="R12" s="358"/>
      <c r="S12" s="358" t="s">
        <v>1940</v>
      </c>
      <c r="T12" s="358">
        <v>5</v>
      </c>
      <c r="U12" s="358" t="s">
        <v>1937</v>
      </c>
      <c r="V12" s="358" t="s">
        <v>1974</v>
      </c>
      <c r="W12" s="358"/>
      <c r="X12" s="358" t="s">
        <v>1941</v>
      </c>
      <c r="Y12" s="358" t="s">
        <v>1222</v>
      </c>
      <c r="Z12" s="358" t="s">
        <v>1942</v>
      </c>
      <c r="AA12" s="358" t="s">
        <v>1975</v>
      </c>
      <c r="AB12" s="358"/>
      <c r="AC12" s="358" t="s">
        <v>1940</v>
      </c>
      <c r="AD12" s="358" t="s">
        <v>1976</v>
      </c>
      <c r="AE12" s="358" t="s">
        <v>1292</v>
      </c>
      <c r="AF12" s="358" t="s">
        <v>1926</v>
      </c>
      <c r="AG12" s="475">
        <v>0</v>
      </c>
    </row>
    <row r="13" spans="1:34" ht="33">
      <c r="B13" s="476" t="s">
        <v>1845</v>
      </c>
      <c r="C13" s="358" t="s">
        <v>1977</v>
      </c>
      <c r="D13" s="358" t="s">
        <v>1978</v>
      </c>
      <c r="E13" s="358" t="s">
        <v>1934</v>
      </c>
      <c r="F13" s="358" t="s">
        <v>1268</v>
      </c>
      <c r="G13" s="358" t="s">
        <v>1979</v>
      </c>
      <c r="H13" s="358" t="s">
        <v>1980</v>
      </c>
      <c r="I13" s="358" t="s">
        <v>1222</v>
      </c>
      <c r="J13" s="358" t="s">
        <v>1981</v>
      </c>
      <c r="K13" s="358" t="s">
        <v>1980</v>
      </c>
      <c r="L13" s="358" t="s">
        <v>1937</v>
      </c>
      <c r="M13" s="358" t="s">
        <v>1982</v>
      </c>
      <c r="N13" s="358" t="s">
        <v>1939</v>
      </c>
      <c r="O13" s="358" t="s">
        <v>1291</v>
      </c>
      <c r="P13" s="358" t="s">
        <v>1933</v>
      </c>
      <c r="Q13" s="358"/>
      <c r="R13" s="358"/>
      <c r="S13" s="358" t="s">
        <v>1940</v>
      </c>
      <c r="T13" s="358">
        <v>6</v>
      </c>
      <c r="U13" s="358" t="s">
        <v>1937</v>
      </c>
      <c r="V13" s="358" t="s">
        <v>1947</v>
      </c>
      <c r="W13" s="358"/>
      <c r="X13" s="358" t="s">
        <v>1941</v>
      </c>
      <c r="Y13" s="358" t="s">
        <v>1222</v>
      </c>
      <c r="Z13" s="358" t="s">
        <v>1942</v>
      </c>
      <c r="AA13" s="358" t="s">
        <v>1983</v>
      </c>
      <c r="AB13" s="358"/>
      <c r="AC13" s="358" t="s">
        <v>1984</v>
      </c>
      <c r="AD13" s="358"/>
      <c r="AE13" s="358" t="s">
        <v>1292</v>
      </c>
      <c r="AF13" s="358" t="s">
        <v>1926</v>
      </c>
      <c r="AG13" s="475">
        <v>0</v>
      </c>
    </row>
    <row r="14" spans="1:34" ht="49.5">
      <c r="B14" s="476" t="s">
        <v>1847</v>
      </c>
      <c r="C14" s="358" t="s">
        <v>1985</v>
      </c>
      <c r="D14" s="358" t="s">
        <v>1986</v>
      </c>
      <c r="E14" s="358" t="s">
        <v>1934</v>
      </c>
      <c r="F14" s="358" t="s">
        <v>1272</v>
      </c>
      <c r="G14" s="358" t="s">
        <v>1987</v>
      </c>
      <c r="H14" s="358" t="s">
        <v>1988</v>
      </c>
      <c r="I14" s="358" t="s">
        <v>1222</v>
      </c>
      <c r="J14" s="358" t="s">
        <v>1989</v>
      </c>
      <c r="K14" s="358" t="s">
        <v>1988</v>
      </c>
      <c r="L14" s="358" t="s">
        <v>1937</v>
      </c>
      <c r="M14" s="358" t="s">
        <v>1990</v>
      </c>
      <c r="N14" s="358" t="s">
        <v>1939</v>
      </c>
      <c r="O14" s="358" t="s">
        <v>1291</v>
      </c>
      <c r="P14" s="358" t="s">
        <v>1933</v>
      </c>
      <c r="Q14" s="358"/>
      <c r="R14" s="358"/>
      <c r="S14" s="358" t="s">
        <v>1940</v>
      </c>
      <c r="T14" s="358">
        <v>7</v>
      </c>
      <c r="U14" s="358" t="s">
        <v>1937</v>
      </c>
      <c r="V14" s="358" t="s">
        <v>1947</v>
      </c>
      <c r="W14" s="358"/>
      <c r="X14" s="358" t="s">
        <v>1941</v>
      </c>
      <c r="Y14" s="358" t="s">
        <v>1222</v>
      </c>
      <c r="Z14" s="358" t="s">
        <v>1942</v>
      </c>
      <c r="AA14" s="358" t="s">
        <v>1991</v>
      </c>
      <c r="AB14" s="358"/>
      <c r="AC14" s="358" t="s">
        <v>1992</v>
      </c>
      <c r="AD14" s="358" t="s">
        <v>1993</v>
      </c>
      <c r="AE14" s="358" t="s">
        <v>1292</v>
      </c>
      <c r="AF14" s="358" t="s">
        <v>1926</v>
      </c>
      <c r="AG14" s="475">
        <v>0</v>
      </c>
    </row>
    <row r="15" spans="1:34" ht="33">
      <c r="B15" s="358" t="s">
        <v>1848</v>
      </c>
      <c r="C15" s="358" t="s">
        <v>1994</v>
      </c>
      <c r="D15" s="358" t="s">
        <v>1995</v>
      </c>
      <c r="E15" s="358" t="s">
        <v>1934</v>
      </c>
      <c r="F15" s="358" t="s">
        <v>1272</v>
      </c>
      <c r="G15" s="358" t="s">
        <v>1996</v>
      </c>
      <c r="H15" s="358" t="s">
        <v>1997</v>
      </c>
      <c r="I15" s="358" t="s">
        <v>1222</v>
      </c>
      <c r="J15" s="358" t="s">
        <v>1998</v>
      </c>
      <c r="K15" s="358" t="s">
        <v>1997</v>
      </c>
      <c r="L15" s="358" t="s">
        <v>1937</v>
      </c>
      <c r="M15" s="358" t="s">
        <v>1999</v>
      </c>
      <c r="N15" s="358" t="s">
        <v>1939</v>
      </c>
      <c r="O15" s="358" t="s">
        <v>1291</v>
      </c>
      <c r="P15" s="358" t="s">
        <v>1933</v>
      </c>
      <c r="Q15" s="358"/>
      <c r="R15" s="358"/>
      <c r="S15" s="358" t="s">
        <v>1940</v>
      </c>
      <c r="T15" s="358">
        <v>8</v>
      </c>
      <c r="U15" s="358" t="s">
        <v>1937</v>
      </c>
      <c r="V15" s="358" t="s">
        <v>1947</v>
      </c>
      <c r="W15" s="358"/>
      <c r="X15" s="358" t="s">
        <v>1941</v>
      </c>
      <c r="Y15" s="358" t="s">
        <v>1222</v>
      </c>
      <c r="Z15" s="358" t="s">
        <v>1942</v>
      </c>
      <c r="AA15" s="358" t="s">
        <v>2000</v>
      </c>
      <c r="AB15" s="358"/>
      <c r="AC15" s="358" t="s">
        <v>1937</v>
      </c>
      <c r="AD15" s="358" t="s">
        <v>2001</v>
      </c>
      <c r="AE15" s="358" t="s">
        <v>1292</v>
      </c>
      <c r="AF15" s="358" t="s">
        <v>1926</v>
      </c>
      <c r="AG15" s="475">
        <v>0</v>
      </c>
    </row>
    <row r="16" spans="1:34" ht="33">
      <c r="B16" s="358" t="s">
        <v>1852</v>
      </c>
      <c r="C16" s="358" t="s">
        <v>2002</v>
      </c>
      <c r="D16" s="358" t="s">
        <v>2003</v>
      </c>
      <c r="E16" s="358" t="s">
        <v>1934</v>
      </c>
      <c r="F16" s="358" t="s">
        <v>1272</v>
      </c>
      <c r="G16" s="358" t="s">
        <v>2004</v>
      </c>
      <c r="H16" s="358" t="s">
        <v>2005</v>
      </c>
      <c r="I16" s="358" t="s">
        <v>1222</v>
      </c>
      <c r="J16" s="358" t="s">
        <v>2006</v>
      </c>
      <c r="K16" s="358" t="s">
        <v>2005</v>
      </c>
      <c r="L16" s="358" t="s">
        <v>2007</v>
      </c>
      <c r="M16" s="358" t="s">
        <v>2008</v>
      </c>
      <c r="N16" s="358" t="s">
        <v>1939</v>
      </c>
      <c r="O16" s="358" t="s">
        <v>1291</v>
      </c>
      <c r="P16" s="358" t="s">
        <v>1933</v>
      </c>
      <c r="Q16" s="358"/>
      <c r="R16" s="358"/>
      <c r="S16" s="358" t="s">
        <v>2009</v>
      </c>
      <c r="T16" s="358">
        <v>9</v>
      </c>
      <c r="U16" s="358" t="s">
        <v>1937</v>
      </c>
      <c r="V16" s="358" t="s">
        <v>2010</v>
      </c>
      <c r="W16" s="358"/>
      <c r="X16" s="358" t="s">
        <v>1941</v>
      </c>
      <c r="Y16" s="358" t="s">
        <v>1222</v>
      </c>
      <c r="Z16" s="358" t="s">
        <v>1942</v>
      </c>
      <c r="AA16" s="358" t="s">
        <v>2011</v>
      </c>
      <c r="AB16" s="358"/>
      <c r="AC16" s="358" t="s">
        <v>1940</v>
      </c>
      <c r="AD16" s="358" t="s">
        <v>2012</v>
      </c>
      <c r="AE16" s="358" t="s">
        <v>1292</v>
      </c>
      <c r="AF16" s="358" t="s">
        <v>1926</v>
      </c>
      <c r="AG16" s="475">
        <v>0</v>
      </c>
    </row>
    <row r="17" spans="2:33" ht="63">
      <c r="B17" s="358" t="s">
        <v>1856</v>
      </c>
      <c r="C17" s="358" t="s">
        <v>2013</v>
      </c>
      <c r="D17" s="358" t="s">
        <v>2014</v>
      </c>
      <c r="E17" s="358" t="s">
        <v>1934</v>
      </c>
      <c r="F17" s="358" t="s">
        <v>1272</v>
      </c>
      <c r="G17" s="358" t="s">
        <v>2015</v>
      </c>
      <c r="H17" s="358" t="s">
        <v>2016</v>
      </c>
      <c r="I17" s="358" t="s">
        <v>1222</v>
      </c>
      <c r="J17" s="358" t="s">
        <v>2017</v>
      </c>
      <c r="K17" s="358" t="s">
        <v>2016</v>
      </c>
      <c r="L17" s="358" t="s">
        <v>2018</v>
      </c>
      <c r="M17" s="358" t="s">
        <v>2019</v>
      </c>
      <c r="N17" s="358" t="s">
        <v>1939</v>
      </c>
      <c r="O17" s="358" t="s">
        <v>1291</v>
      </c>
      <c r="P17" s="358" t="s">
        <v>1933</v>
      </c>
      <c r="Q17" s="358"/>
      <c r="R17" s="358"/>
      <c r="S17" s="358" t="s">
        <v>2009</v>
      </c>
      <c r="T17" s="358">
        <v>10</v>
      </c>
      <c r="U17" s="358" t="s">
        <v>1937</v>
      </c>
      <c r="V17" s="358" t="s">
        <v>2010</v>
      </c>
      <c r="W17" s="358"/>
      <c r="X17" s="358" t="s">
        <v>1941</v>
      </c>
      <c r="Y17" s="358" t="s">
        <v>1222</v>
      </c>
      <c r="Z17" s="358" t="s">
        <v>1942</v>
      </c>
      <c r="AA17" s="358" t="s">
        <v>2020</v>
      </c>
      <c r="AB17" s="358"/>
      <c r="AC17" s="358" t="s">
        <v>1937</v>
      </c>
      <c r="AD17" s="358" t="s">
        <v>2021</v>
      </c>
      <c r="AE17" s="358" t="s">
        <v>1292</v>
      </c>
      <c r="AF17" s="358" t="s">
        <v>1926</v>
      </c>
      <c r="AG17" s="475">
        <v>0</v>
      </c>
    </row>
    <row r="18" spans="2:33" ht="214.5">
      <c r="B18" s="358" t="s">
        <v>1860</v>
      </c>
      <c r="C18" s="358" t="s">
        <v>2022</v>
      </c>
      <c r="D18" s="358" t="s">
        <v>2023</v>
      </c>
      <c r="E18" s="358" t="s">
        <v>1934</v>
      </c>
      <c r="F18" s="358" t="s">
        <v>1268</v>
      </c>
      <c r="G18" s="358" t="s">
        <v>2024</v>
      </c>
      <c r="H18" s="358" t="s">
        <v>2025</v>
      </c>
      <c r="I18" s="358" t="s">
        <v>1222</v>
      </c>
      <c r="J18" s="358" t="s">
        <v>2026</v>
      </c>
      <c r="K18" s="358" t="s">
        <v>2025</v>
      </c>
      <c r="L18" s="358" t="s">
        <v>2027</v>
      </c>
      <c r="M18" s="358" t="s">
        <v>2028</v>
      </c>
      <c r="N18" s="358" t="s">
        <v>1939</v>
      </c>
      <c r="O18" s="358" t="s">
        <v>1291</v>
      </c>
      <c r="P18" s="358" t="s">
        <v>1933</v>
      </c>
      <c r="Q18" s="358" t="s">
        <v>2029</v>
      </c>
      <c r="R18" s="358"/>
      <c r="S18" s="358" t="s">
        <v>2030</v>
      </c>
      <c r="T18" s="358">
        <v>11</v>
      </c>
      <c r="U18" s="358" t="s">
        <v>1937</v>
      </c>
      <c r="V18" s="358" t="s">
        <v>2031</v>
      </c>
      <c r="W18" s="358"/>
      <c r="X18" s="358" t="s">
        <v>1941</v>
      </c>
      <c r="Y18" s="358" t="s">
        <v>1222</v>
      </c>
      <c r="Z18" s="358" t="s">
        <v>1942</v>
      </c>
      <c r="AA18" s="358" t="s">
        <v>2032</v>
      </c>
      <c r="AB18" s="358"/>
      <c r="AC18" s="358" t="s">
        <v>1940</v>
      </c>
      <c r="AD18" s="358"/>
      <c r="AE18" s="358" t="s">
        <v>1292</v>
      </c>
      <c r="AF18" s="358" t="s">
        <v>1926</v>
      </c>
      <c r="AG18" s="475">
        <v>0</v>
      </c>
    </row>
    <row r="19" spans="2:33" ht="33">
      <c r="B19" s="358" t="s">
        <v>1864</v>
      </c>
      <c r="C19" s="358" t="s">
        <v>2033</v>
      </c>
      <c r="D19" s="358" t="s">
        <v>2034</v>
      </c>
      <c r="E19" s="358" t="s">
        <v>1934</v>
      </c>
      <c r="F19" s="358" t="s">
        <v>1279</v>
      </c>
      <c r="G19" s="358" t="s">
        <v>2035</v>
      </c>
      <c r="H19" s="358" t="s">
        <v>2034</v>
      </c>
      <c r="I19" s="358" t="s">
        <v>1222</v>
      </c>
      <c r="J19" s="358" t="s">
        <v>2036</v>
      </c>
      <c r="K19" s="358" t="s">
        <v>2034</v>
      </c>
      <c r="L19" s="358" t="s">
        <v>1937</v>
      </c>
      <c r="M19" s="358" t="s">
        <v>2037</v>
      </c>
      <c r="N19" s="358" t="s">
        <v>1939</v>
      </c>
      <c r="O19" s="358" t="s">
        <v>1291</v>
      </c>
      <c r="P19" s="358"/>
      <c r="Q19" s="358"/>
      <c r="R19" s="358"/>
      <c r="S19" s="358" t="s">
        <v>1940</v>
      </c>
      <c r="T19" s="358">
        <v>12</v>
      </c>
      <c r="U19" s="358" t="s">
        <v>1937</v>
      </c>
      <c r="V19" s="358"/>
      <c r="W19" s="358"/>
      <c r="X19" s="358" t="s">
        <v>1941</v>
      </c>
      <c r="Y19" s="358" t="s">
        <v>1222</v>
      </c>
      <c r="Z19" s="358" t="s">
        <v>2038</v>
      </c>
      <c r="AA19" s="358"/>
      <c r="AB19" s="358"/>
      <c r="AC19" s="358" t="s">
        <v>1937</v>
      </c>
      <c r="AD19" s="358"/>
      <c r="AE19" s="358" t="s">
        <v>1292</v>
      </c>
      <c r="AF19" s="358" t="s">
        <v>1926</v>
      </c>
      <c r="AG19" s="475">
        <v>0</v>
      </c>
    </row>
    <row r="20" spans="2:33" ht="33">
      <c r="B20" s="358" t="s">
        <v>2039</v>
      </c>
      <c r="C20" s="358" t="s">
        <v>1762</v>
      </c>
      <c r="D20" s="358" t="s">
        <v>2040</v>
      </c>
      <c r="E20" s="358" t="s">
        <v>1934</v>
      </c>
      <c r="F20" s="358" t="s">
        <v>1272</v>
      </c>
      <c r="G20" s="358" t="s">
        <v>2041</v>
      </c>
      <c r="H20" s="358" t="s">
        <v>1945</v>
      </c>
      <c r="I20" s="358" t="s">
        <v>1222</v>
      </c>
      <c r="J20" s="358" t="s">
        <v>1761</v>
      </c>
      <c r="K20" s="358" t="s">
        <v>1945</v>
      </c>
      <c r="L20" s="358" t="s">
        <v>1937</v>
      </c>
      <c r="M20" s="358" t="s">
        <v>1946</v>
      </c>
      <c r="N20" s="358" t="s">
        <v>1939</v>
      </c>
      <c r="O20" s="358" t="s">
        <v>1291</v>
      </c>
      <c r="P20" s="358" t="s">
        <v>2034</v>
      </c>
      <c r="Q20" s="358"/>
      <c r="R20" s="358"/>
      <c r="S20" s="358" t="s">
        <v>2042</v>
      </c>
      <c r="T20" s="358">
        <v>13</v>
      </c>
      <c r="U20" s="358" t="s">
        <v>1937</v>
      </c>
      <c r="V20" s="358" t="s">
        <v>1947</v>
      </c>
      <c r="W20" s="358"/>
      <c r="X20" s="358" t="s">
        <v>1941</v>
      </c>
      <c r="Y20" s="358" t="s">
        <v>1222</v>
      </c>
      <c r="Z20" s="358" t="s">
        <v>2038</v>
      </c>
      <c r="AA20" s="358" t="s">
        <v>1948</v>
      </c>
      <c r="AB20" s="358"/>
      <c r="AC20" s="358" t="s">
        <v>1949</v>
      </c>
      <c r="AD20" s="358" t="s">
        <v>1950</v>
      </c>
      <c r="AE20" s="358" t="s">
        <v>1292</v>
      </c>
      <c r="AF20" s="358" t="s">
        <v>1926</v>
      </c>
      <c r="AG20" s="475">
        <v>0</v>
      </c>
    </row>
    <row r="21" spans="2:33" ht="33">
      <c r="B21" s="358" t="s">
        <v>1910</v>
      </c>
      <c r="C21" s="358" t="s">
        <v>1767</v>
      </c>
      <c r="D21" s="358" t="s">
        <v>2043</v>
      </c>
      <c r="E21" s="358" t="s">
        <v>1934</v>
      </c>
      <c r="F21" s="358" t="s">
        <v>1272</v>
      </c>
      <c r="G21" s="358" t="s">
        <v>2044</v>
      </c>
      <c r="H21" s="358" t="s">
        <v>1953</v>
      </c>
      <c r="I21" s="358" t="s">
        <v>1222</v>
      </c>
      <c r="J21" s="358" t="s">
        <v>1766</v>
      </c>
      <c r="K21" s="358" t="s">
        <v>1953</v>
      </c>
      <c r="L21" s="358" t="s">
        <v>1954</v>
      </c>
      <c r="M21" s="358" t="s">
        <v>1955</v>
      </c>
      <c r="N21" s="358" t="s">
        <v>1939</v>
      </c>
      <c r="O21" s="358" t="s">
        <v>1291</v>
      </c>
      <c r="P21" s="358" t="s">
        <v>2034</v>
      </c>
      <c r="Q21" s="358"/>
      <c r="R21" s="358"/>
      <c r="S21" s="358" t="s">
        <v>2045</v>
      </c>
      <c r="T21" s="358">
        <v>14</v>
      </c>
      <c r="U21" s="358" t="s">
        <v>1937</v>
      </c>
      <c r="V21" s="358" t="s">
        <v>1947</v>
      </c>
      <c r="W21" s="358"/>
      <c r="X21" s="358" t="s">
        <v>1941</v>
      </c>
      <c r="Y21" s="358" t="s">
        <v>1222</v>
      </c>
      <c r="Z21" s="358" t="s">
        <v>2038</v>
      </c>
      <c r="AA21" s="358" t="s">
        <v>1956</v>
      </c>
      <c r="AB21" s="358"/>
      <c r="AC21" s="358" t="s">
        <v>1957</v>
      </c>
      <c r="AD21" s="358" t="s">
        <v>1958</v>
      </c>
      <c r="AE21" s="358" t="s">
        <v>1292</v>
      </c>
      <c r="AF21" s="358" t="s">
        <v>1926</v>
      </c>
      <c r="AG21" s="475">
        <v>0</v>
      </c>
    </row>
    <row r="22" spans="2:33" ht="33">
      <c r="B22" s="358" t="s">
        <v>1914</v>
      </c>
      <c r="C22" s="358" t="s">
        <v>2046</v>
      </c>
      <c r="D22" s="358" t="s">
        <v>2047</v>
      </c>
      <c r="E22" s="358" t="s">
        <v>1934</v>
      </c>
      <c r="F22" s="358" t="s">
        <v>1268</v>
      </c>
      <c r="G22" s="358" t="s">
        <v>2048</v>
      </c>
      <c r="H22" s="358" t="s">
        <v>2049</v>
      </c>
      <c r="I22" s="358" t="s">
        <v>1222</v>
      </c>
      <c r="J22" s="358" t="s">
        <v>2050</v>
      </c>
      <c r="K22" s="358" t="s">
        <v>2049</v>
      </c>
      <c r="L22" s="358" t="s">
        <v>2051</v>
      </c>
      <c r="M22" s="358" t="s">
        <v>2052</v>
      </c>
      <c r="N22" s="358" t="s">
        <v>1939</v>
      </c>
      <c r="O22" s="358" t="s">
        <v>1291</v>
      </c>
      <c r="P22" s="358" t="s">
        <v>2034</v>
      </c>
      <c r="Q22" s="358"/>
      <c r="R22" s="358"/>
      <c r="S22" s="358" t="s">
        <v>2053</v>
      </c>
      <c r="T22" s="358">
        <v>15</v>
      </c>
      <c r="U22" s="358" t="s">
        <v>1937</v>
      </c>
      <c r="V22" s="358" t="s">
        <v>2031</v>
      </c>
      <c r="W22" s="358"/>
      <c r="X22" s="358" t="s">
        <v>1941</v>
      </c>
      <c r="Y22" s="358" t="s">
        <v>1222</v>
      </c>
      <c r="Z22" s="358" t="s">
        <v>2038</v>
      </c>
      <c r="AA22" s="358" t="s">
        <v>2054</v>
      </c>
      <c r="AB22" s="358"/>
      <c r="AC22" s="358" t="s">
        <v>1940</v>
      </c>
      <c r="AD22" s="358"/>
      <c r="AE22" s="358" t="s">
        <v>1292</v>
      </c>
      <c r="AF22" s="358" t="s">
        <v>1926</v>
      </c>
      <c r="AG22" s="475">
        <v>0</v>
      </c>
    </row>
    <row r="23" spans="2:33" ht="33">
      <c r="B23" s="358" t="s">
        <v>1915</v>
      </c>
      <c r="C23" s="358" t="s">
        <v>2055</v>
      </c>
      <c r="D23" s="358" t="s">
        <v>2056</v>
      </c>
      <c r="E23" s="358" t="s">
        <v>1934</v>
      </c>
      <c r="F23" s="358" t="s">
        <v>1279</v>
      </c>
      <c r="G23" s="358" t="s">
        <v>2057</v>
      </c>
      <c r="H23" s="358" t="s">
        <v>2056</v>
      </c>
      <c r="I23" s="358" t="s">
        <v>1222</v>
      </c>
      <c r="J23" s="358" t="s">
        <v>2058</v>
      </c>
      <c r="K23" s="358" t="s">
        <v>2056</v>
      </c>
      <c r="L23" s="358" t="s">
        <v>1937</v>
      </c>
      <c r="M23" s="358" t="s">
        <v>2059</v>
      </c>
      <c r="N23" s="358" t="s">
        <v>1939</v>
      </c>
      <c r="O23" s="358" t="s">
        <v>1291</v>
      </c>
      <c r="P23" s="358"/>
      <c r="Q23" s="358"/>
      <c r="R23" s="358"/>
      <c r="S23" s="358" t="s">
        <v>1940</v>
      </c>
      <c r="T23" s="358">
        <v>16</v>
      </c>
      <c r="U23" s="358" t="s">
        <v>1937</v>
      </c>
      <c r="V23" s="358"/>
      <c r="W23" s="358"/>
      <c r="X23" s="358" t="s">
        <v>1941</v>
      </c>
      <c r="Y23" s="358" t="s">
        <v>1222</v>
      </c>
      <c r="Z23" s="358" t="s">
        <v>2060</v>
      </c>
      <c r="AA23" s="358"/>
      <c r="AB23" s="358"/>
      <c r="AC23" s="358" t="s">
        <v>1937</v>
      </c>
      <c r="AD23" s="358"/>
      <c r="AE23" s="358" t="s">
        <v>1292</v>
      </c>
      <c r="AF23" s="358" t="s">
        <v>1926</v>
      </c>
      <c r="AG23" s="475">
        <v>0</v>
      </c>
    </row>
    <row r="24" spans="2:33" ht="33">
      <c r="B24" s="358" t="s">
        <v>1919</v>
      </c>
      <c r="C24" s="358" t="s">
        <v>1762</v>
      </c>
      <c r="D24" s="358" t="s">
        <v>2061</v>
      </c>
      <c r="E24" s="358" t="s">
        <v>1934</v>
      </c>
      <c r="F24" s="358" t="s">
        <v>1272</v>
      </c>
      <c r="G24" s="358" t="s">
        <v>2062</v>
      </c>
      <c r="H24" s="358" t="s">
        <v>1945</v>
      </c>
      <c r="I24" s="358" t="s">
        <v>1222</v>
      </c>
      <c r="J24" s="358" t="s">
        <v>1761</v>
      </c>
      <c r="K24" s="358" t="s">
        <v>1945</v>
      </c>
      <c r="L24" s="358" t="s">
        <v>1937</v>
      </c>
      <c r="M24" s="358" t="s">
        <v>1946</v>
      </c>
      <c r="N24" s="358" t="s">
        <v>1939</v>
      </c>
      <c r="O24" s="358" t="s">
        <v>1291</v>
      </c>
      <c r="P24" s="358" t="s">
        <v>2056</v>
      </c>
      <c r="Q24" s="358"/>
      <c r="R24" s="358"/>
      <c r="S24" s="358" t="s">
        <v>1940</v>
      </c>
      <c r="T24" s="358">
        <v>17</v>
      </c>
      <c r="U24" s="358" t="s">
        <v>1937</v>
      </c>
      <c r="V24" s="358" t="s">
        <v>1947</v>
      </c>
      <c r="W24" s="358"/>
      <c r="X24" s="358" t="s">
        <v>1941</v>
      </c>
      <c r="Y24" s="358" t="s">
        <v>1222</v>
      </c>
      <c r="Z24" s="358" t="s">
        <v>2060</v>
      </c>
      <c r="AA24" s="358" t="s">
        <v>1948</v>
      </c>
      <c r="AB24" s="358"/>
      <c r="AC24" s="358" t="s">
        <v>1949</v>
      </c>
      <c r="AD24" s="358" t="s">
        <v>1950</v>
      </c>
      <c r="AE24" s="358" t="s">
        <v>1292</v>
      </c>
      <c r="AF24" s="358" t="s">
        <v>1926</v>
      </c>
      <c r="AG24" s="475">
        <v>0</v>
      </c>
    </row>
    <row r="25" spans="2:33" ht="33">
      <c r="B25" s="358" t="s">
        <v>2063</v>
      </c>
      <c r="C25" s="358" t="s">
        <v>1767</v>
      </c>
      <c r="D25" s="358" t="s">
        <v>2064</v>
      </c>
      <c r="E25" s="358" t="s">
        <v>1934</v>
      </c>
      <c r="F25" s="358" t="s">
        <v>1272</v>
      </c>
      <c r="G25" s="358" t="s">
        <v>2065</v>
      </c>
      <c r="H25" s="358" t="s">
        <v>1953</v>
      </c>
      <c r="I25" s="358" t="s">
        <v>1222</v>
      </c>
      <c r="J25" s="358" t="s">
        <v>1766</v>
      </c>
      <c r="K25" s="358" t="s">
        <v>1953</v>
      </c>
      <c r="L25" s="358" t="s">
        <v>1954</v>
      </c>
      <c r="M25" s="358" t="s">
        <v>1955</v>
      </c>
      <c r="N25" s="358" t="s">
        <v>1939</v>
      </c>
      <c r="O25" s="358" t="s">
        <v>1291</v>
      </c>
      <c r="P25" s="358" t="s">
        <v>2056</v>
      </c>
      <c r="Q25" s="358"/>
      <c r="R25" s="358"/>
      <c r="S25" s="358" t="s">
        <v>1940</v>
      </c>
      <c r="T25" s="358">
        <v>18</v>
      </c>
      <c r="U25" s="358" t="s">
        <v>1937</v>
      </c>
      <c r="V25" s="358" t="s">
        <v>1947</v>
      </c>
      <c r="W25" s="358"/>
      <c r="X25" s="358" t="s">
        <v>1941</v>
      </c>
      <c r="Y25" s="358" t="s">
        <v>1222</v>
      </c>
      <c r="Z25" s="358" t="s">
        <v>2060</v>
      </c>
      <c r="AA25" s="358" t="s">
        <v>1956</v>
      </c>
      <c r="AB25" s="358"/>
      <c r="AC25" s="358" t="s">
        <v>1957</v>
      </c>
      <c r="AD25" s="358" t="s">
        <v>1958</v>
      </c>
      <c r="AE25" s="358" t="s">
        <v>1292</v>
      </c>
      <c r="AF25" s="358" t="s">
        <v>1926</v>
      </c>
      <c r="AG25" s="475">
        <v>0</v>
      </c>
    </row>
    <row r="26" spans="2:33" ht="132">
      <c r="B26" s="358" t="s">
        <v>1869</v>
      </c>
      <c r="C26" s="358" t="s">
        <v>1757</v>
      </c>
      <c r="D26" s="358" t="s">
        <v>2066</v>
      </c>
      <c r="E26" s="358" t="s">
        <v>1934</v>
      </c>
      <c r="F26" s="358" t="s">
        <v>1272</v>
      </c>
      <c r="G26" s="358" t="s">
        <v>2067</v>
      </c>
      <c r="H26" s="358" t="s">
        <v>1961</v>
      </c>
      <c r="I26" s="358" t="s">
        <v>1222</v>
      </c>
      <c r="J26" s="358" t="s">
        <v>1756</v>
      </c>
      <c r="K26" s="358" t="s">
        <v>1961</v>
      </c>
      <c r="L26" s="358" t="s">
        <v>1962</v>
      </c>
      <c r="M26" s="358" t="s">
        <v>1963</v>
      </c>
      <c r="N26" s="358" t="s">
        <v>1939</v>
      </c>
      <c r="O26" s="358" t="s">
        <v>1291</v>
      </c>
      <c r="P26" s="358" t="s">
        <v>2056</v>
      </c>
      <c r="Q26" s="358"/>
      <c r="R26" s="358"/>
      <c r="S26" s="358" t="s">
        <v>1964</v>
      </c>
      <c r="T26" s="358">
        <v>19</v>
      </c>
      <c r="U26" s="358" t="s">
        <v>1937</v>
      </c>
      <c r="V26" s="358" t="s">
        <v>1965</v>
      </c>
      <c r="W26" s="358"/>
      <c r="X26" s="358" t="s">
        <v>1941</v>
      </c>
      <c r="Y26" s="358" t="s">
        <v>1222</v>
      </c>
      <c r="Z26" s="358" t="s">
        <v>2060</v>
      </c>
      <c r="AA26" s="358" t="s">
        <v>1966</v>
      </c>
      <c r="AB26" s="358"/>
      <c r="AC26" s="358" t="s">
        <v>1937</v>
      </c>
      <c r="AD26" s="358" t="s">
        <v>1967</v>
      </c>
      <c r="AE26" s="358" t="s">
        <v>1292</v>
      </c>
      <c r="AF26" s="358" t="s">
        <v>1926</v>
      </c>
      <c r="AG26" s="475">
        <v>0</v>
      </c>
    </row>
    <row r="27" spans="2:33" ht="33">
      <c r="B27" s="358" t="s">
        <v>1870</v>
      </c>
      <c r="C27" s="358" t="s">
        <v>2068</v>
      </c>
      <c r="D27" s="358" t="s">
        <v>2069</v>
      </c>
      <c r="E27" s="358" t="s">
        <v>1934</v>
      </c>
      <c r="F27" s="358" t="s">
        <v>1272</v>
      </c>
      <c r="G27" s="358" t="s">
        <v>2070</v>
      </c>
      <c r="H27" s="358" t="s">
        <v>2071</v>
      </c>
      <c r="I27" s="358" t="s">
        <v>1222</v>
      </c>
      <c r="J27" s="358" t="s">
        <v>2072</v>
      </c>
      <c r="K27" s="358" t="s">
        <v>2071</v>
      </c>
      <c r="L27" s="358" t="s">
        <v>1937</v>
      </c>
      <c r="M27" s="358" t="s">
        <v>2073</v>
      </c>
      <c r="N27" s="358" t="s">
        <v>1939</v>
      </c>
      <c r="O27" s="358" t="s">
        <v>1291</v>
      </c>
      <c r="P27" s="358" t="s">
        <v>2056</v>
      </c>
      <c r="Q27" s="358"/>
      <c r="R27" s="358"/>
      <c r="S27" s="358" t="s">
        <v>2074</v>
      </c>
      <c r="T27" s="358">
        <v>20</v>
      </c>
      <c r="U27" s="358" t="s">
        <v>1937</v>
      </c>
      <c r="V27" s="358" t="s">
        <v>1947</v>
      </c>
      <c r="W27" s="358"/>
      <c r="X27" s="358" t="s">
        <v>1941</v>
      </c>
      <c r="Y27" s="358" t="s">
        <v>1222</v>
      </c>
      <c r="Z27" s="358" t="s">
        <v>2060</v>
      </c>
      <c r="AA27" s="358" t="s">
        <v>2075</v>
      </c>
      <c r="AB27" s="358"/>
      <c r="AC27" s="358" t="s">
        <v>2074</v>
      </c>
      <c r="AD27" s="358" t="s">
        <v>2076</v>
      </c>
      <c r="AE27" s="358" t="s">
        <v>1292</v>
      </c>
      <c r="AF27" s="358" t="s">
        <v>1926</v>
      </c>
      <c r="AG27" s="475">
        <v>0</v>
      </c>
    </row>
    <row r="28" spans="2:33" ht="313.5">
      <c r="B28" s="358" t="s">
        <v>1871</v>
      </c>
      <c r="C28" s="358" t="s">
        <v>1968</v>
      </c>
      <c r="D28" s="358" t="s">
        <v>1976</v>
      </c>
      <c r="E28" s="358" t="s">
        <v>1934</v>
      </c>
      <c r="F28" s="358" t="s">
        <v>1268</v>
      </c>
      <c r="G28" s="358" t="s">
        <v>2077</v>
      </c>
      <c r="H28" s="358" t="s">
        <v>1971</v>
      </c>
      <c r="I28" s="358" t="s">
        <v>1222</v>
      </c>
      <c r="J28" s="358" t="s">
        <v>1972</v>
      </c>
      <c r="K28" s="358" t="s">
        <v>1971</v>
      </c>
      <c r="L28" s="358" t="s">
        <v>1937</v>
      </c>
      <c r="M28" s="358" t="s">
        <v>1973</v>
      </c>
      <c r="N28" s="358" t="s">
        <v>1939</v>
      </c>
      <c r="O28" s="358" t="s">
        <v>1291</v>
      </c>
      <c r="P28" s="358" t="s">
        <v>2056</v>
      </c>
      <c r="Q28" s="358"/>
      <c r="R28" s="358"/>
      <c r="S28" s="358" t="s">
        <v>1940</v>
      </c>
      <c r="T28" s="358">
        <v>21</v>
      </c>
      <c r="U28" s="358" t="s">
        <v>1937</v>
      </c>
      <c r="V28" s="358" t="s">
        <v>1974</v>
      </c>
      <c r="W28" s="358"/>
      <c r="X28" s="358" t="s">
        <v>1941</v>
      </c>
      <c r="Y28" s="358" t="s">
        <v>1222</v>
      </c>
      <c r="Z28" s="358" t="s">
        <v>2060</v>
      </c>
      <c r="AA28" s="358" t="s">
        <v>1975</v>
      </c>
      <c r="AB28" s="358"/>
      <c r="AC28" s="358" t="s">
        <v>1940</v>
      </c>
      <c r="AD28" s="358"/>
      <c r="AE28" s="358" t="s">
        <v>1292</v>
      </c>
      <c r="AF28" s="358" t="s">
        <v>1926</v>
      </c>
      <c r="AG28" s="475">
        <v>0</v>
      </c>
    </row>
    <row r="29" spans="2:33" ht="49.5">
      <c r="B29" s="358" t="s">
        <v>1872</v>
      </c>
      <c r="C29" s="358" t="s">
        <v>1985</v>
      </c>
      <c r="D29" s="358" t="s">
        <v>1993</v>
      </c>
      <c r="E29" s="358" t="s">
        <v>1934</v>
      </c>
      <c r="F29" s="358" t="s">
        <v>1268</v>
      </c>
      <c r="G29" s="358" t="s">
        <v>2078</v>
      </c>
      <c r="H29" s="358" t="s">
        <v>1988</v>
      </c>
      <c r="I29" s="358" t="s">
        <v>1222</v>
      </c>
      <c r="J29" s="358" t="s">
        <v>1989</v>
      </c>
      <c r="K29" s="358" t="s">
        <v>1988</v>
      </c>
      <c r="L29" s="358" t="s">
        <v>1937</v>
      </c>
      <c r="M29" s="358" t="s">
        <v>1990</v>
      </c>
      <c r="N29" s="358" t="s">
        <v>1939</v>
      </c>
      <c r="O29" s="358" t="s">
        <v>1291</v>
      </c>
      <c r="P29" s="358" t="s">
        <v>2056</v>
      </c>
      <c r="Q29" s="358"/>
      <c r="R29" s="358"/>
      <c r="S29" s="358" t="s">
        <v>1940</v>
      </c>
      <c r="T29" s="358">
        <v>22</v>
      </c>
      <c r="U29" s="358" t="s">
        <v>1937</v>
      </c>
      <c r="V29" s="358" t="s">
        <v>1947</v>
      </c>
      <c r="W29" s="358"/>
      <c r="X29" s="358" t="s">
        <v>1941</v>
      </c>
      <c r="Y29" s="358" t="s">
        <v>1222</v>
      </c>
      <c r="Z29" s="358" t="s">
        <v>2060</v>
      </c>
      <c r="AA29" s="358" t="s">
        <v>1991</v>
      </c>
      <c r="AB29" s="358"/>
      <c r="AC29" s="358" t="s">
        <v>1992</v>
      </c>
      <c r="AD29" s="358"/>
      <c r="AE29" s="358" t="s">
        <v>1292</v>
      </c>
      <c r="AF29" s="358" t="s">
        <v>1926</v>
      </c>
      <c r="AG29" s="475">
        <v>0</v>
      </c>
    </row>
    <row r="30" spans="2:33" ht="33">
      <c r="B30" s="358" t="s">
        <v>1873</v>
      </c>
      <c r="C30" s="358" t="s">
        <v>1994</v>
      </c>
      <c r="D30" s="358" t="s">
        <v>2001</v>
      </c>
      <c r="E30" s="358" t="s">
        <v>1934</v>
      </c>
      <c r="F30" s="358" t="s">
        <v>1268</v>
      </c>
      <c r="G30" s="358" t="s">
        <v>2079</v>
      </c>
      <c r="H30" s="358" t="s">
        <v>1997</v>
      </c>
      <c r="I30" s="358" t="s">
        <v>1222</v>
      </c>
      <c r="J30" s="358" t="s">
        <v>1998</v>
      </c>
      <c r="K30" s="358" t="s">
        <v>1997</v>
      </c>
      <c r="L30" s="358" t="s">
        <v>1937</v>
      </c>
      <c r="M30" s="358" t="s">
        <v>1999</v>
      </c>
      <c r="N30" s="358" t="s">
        <v>1939</v>
      </c>
      <c r="O30" s="358" t="s">
        <v>1291</v>
      </c>
      <c r="P30" s="358" t="s">
        <v>2056</v>
      </c>
      <c r="Q30" s="358"/>
      <c r="R30" s="358"/>
      <c r="S30" s="358" t="s">
        <v>1940</v>
      </c>
      <c r="T30" s="358">
        <v>23</v>
      </c>
      <c r="U30" s="358" t="s">
        <v>1937</v>
      </c>
      <c r="V30" s="358" t="s">
        <v>1947</v>
      </c>
      <c r="W30" s="358"/>
      <c r="X30" s="358" t="s">
        <v>1941</v>
      </c>
      <c r="Y30" s="358" t="s">
        <v>1222</v>
      </c>
      <c r="Z30" s="358" t="s">
        <v>2060</v>
      </c>
      <c r="AA30" s="358" t="s">
        <v>2000</v>
      </c>
      <c r="AB30" s="358"/>
      <c r="AC30" s="358" t="s">
        <v>1940</v>
      </c>
      <c r="AD30" s="358"/>
      <c r="AE30" s="358" t="s">
        <v>1292</v>
      </c>
      <c r="AF30" s="358" t="s">
        <v>1926</v>
      </c>
      <c r="AG30" s="475">
        <v>0</v>
      </c>
    </row>
    <row r="31" spans="2:33" ht="33">
      <c r="B31" s="358" t="s">
        <v>1874</v>
      </c>
      <c r="C31" s="358" t="s">
        <v>2002</v>
      </c>
      <c r="D31" s="358" t="s">
        <v>2012</v>
      </c>
      <c r="E31" s="358" t="s">
        <v>1934</v>
      </c>
      <c r="F31" s="358" t="s">
        <v>1268</v>
      </c>
      <c r="G31" s="358" t="s">
        <v>2080</v>
      </c>
      <c r="H31" s="358" t="s">
        <v>2005</v>
      </c>
      <c r="I31" s="358" t="s">
        <v>1222</v>
      </c>
      <c r="J31" s="358" t="s">
        <v>2006</v>
      </c>
      <c r="K31" s="358" t="s">
        <v>2005</v>
      </c>
      <c r="L31" s="358" t="s">
        <v>2007</v>
      </c>
      <c r="M31" s="358" t="s">
        <v>2008</v>
      </c>
      <c r="N31" s="358" t="s">
        <v>1939</v>
      </c>
      <c r="O31" s="358" t="s">
        <v>1291</v>
      </c>
      <c r="P31" s="358" t="s">
        <v>2056</v>
      </c>
      <c r="Q31" s="358"/>
      <c r="R31" s="358"/>
      <c r="S31" s="358" t="s">
        <v>2009</v>
      </c>
      <c r="T31" s="358">
        <v>24</v>
      </c>
      <c r="U31" s="358" t="s">
        <v>1937</v>
      </c>
      <c r="V31" s="358" t="s">
        <v>2010</v>
      </c>
      <c r="W31" s="358"/>
      <c r="X31" s="358" t="s">
        <v>1941</v>
      </c>
      <c r="Y31" s="358" t="s">
        <v>1222</v>
      </c>
      <c r="Z31" s="358" t="s">
        <v>2060</v>
      </c>
      <c r="AA31" s="358" t="s">
        <v>2011</v>
      </c>
      <c r="AB31" s="358"/>
      <c r="AC31" s="358" t="s">
        <v>1940</v>
      </c>
      <c r="AD31" s="358"/>
      <c r="AE31" s="358" t="s">
        <v>1292</v>
      </c>
      <c r="AF31" s="358" t="s">
        <v>1926</v>
      </c>
      <c r="AG31" s="475">
        <v>0</v>
      </c>
    </row>
    <row r="32" spans="2:33" ht="33">
      <c r="B32" s="358" t="s">
        <v>1877</v>
      </c>
      <c r="C32" s="358" t="s">
        <v>2081</v>
      </c>
      <c r="D32" s="358" t="s">
        <v>2082</v>
      </c>
      <c r="E32" s="358" t="s">
        <v>1934</v>
      </c>
      <c r="F32" s="358" t="s">
        <v>1279</v>
      </c>
      <c r="G32" s="358" t="s">
        <v>2083</v>
      </c>
      <c r="H32" s="358" t="s">
        <v>2082</v>
      </c>
      <c r="I32" s="358" t="s">
        <v>1222</v>
      </c>
      <c r="J32" s="358" t="s">
        <v>2084</v>
      </c>
      <c r="K32" s="358" t="s">
        <v>2082</v>
      </c>
      <c r="L32" s="358" t="s">
        <v>1937</v>
      </c>
      <c r="M32" s="358" t="s">
        <v>2085</v>
      </c>
      <c r="N32" s="358" t="s">
        <v>1939</v>
      </c>
      <c r="O32" s="358" t="s">
        <v>1291</v>
      </c>
      <c r="P32" s="358"/>
      <c r="Q32" s="358"/>
      <c r="R32" s="358"/>
      <c r="S32" s="358" t="s">
        <v>1940</v>
      </c>
      <c r="T32" s="358">
        <v>25</v>
      </c>
      <c r="U32" s="358" t="s">
        <v>1937</v>
      </c>
      <c r="V32" s="358"/>
      <c r="W32" s="358"/>
      <c r="X32" s="358" t="s">
        <v>1941</v>
      </c>
      <c r="Y32" s="358" t="s">
        <v>1222</v>
      </c>
      <c r="Z32" s="358" t="s">
        <v>2086</v>
      </c>
      <c r="AA32" s="358"/>
      <c r="AB32" s="358"/>
      <c r="AC32" s="358" t="s">
        <v>1937</v>
      </c>
      <c r="AD32" s="358"/>
      <c r="AE32" s="358" t="s">
        <v>1292</v>
      </c>
      <c r="AF32" s="358" t="s">
        <v>1926</v>
      </c>
      <c r="AG32" s="475">
        <v>0</v>
      </c>
    </row>
    <row r="33" spans="2:33" ht="47.25">
      <c r="B33" s="358" t="s">
        <v>2087</v>
      </c>
      <c r="C33" s="358" t="s">
        <v>2088</v>
      </c>
      <c r="D33" s="358" t="s">
        <v>2089</v>
      </c>
      <c r="E33" s="358" t="s">
        <v>1934</v>
      </c>
      <c r="F33" s="358" t="s">
        <v>1268</v>
      </c>
      <c r="G33" s="358" t="s">
        <v>2090</v>
      </c>
      <c r="H33" s="358" t="s">
        <v>2091</v>
      </c>
      <c r="I33" s="358" t="s">
        <v>1222</v>
      </c>
      <c r="J33" s="358" t="s">
        <v>2092</v>
      </c>
      <c r="K33" s="358" t="s">
        <v>2091</v>
      </c>
      <c r="L33" s="358" t="s">
        <v>1937</v>
      </c>
      <c r="M33" s="358" t="s">
        <v>2093</v>
      </c>
      <c r="N33" s="358" t="s">
        <v>1939</v>
      </c>
      <c r="O33" s="358" t="s">
        <v>1291</v>
      </c>
      <c r="P33" s="358" t="s">
        <v>2082</v>
      </c>
      <c r="Q33" s="358"/>
      <c r="R33" s="358"/>
      <c r="S33" s="358" t="s">
        <v>1940</v>
      </c>
      <c r="T33" s="358">
        <v>26</v>
      </c>
      <c r="U33" s="358" t="s">
        <v>1937</v>
      </c>
      <c r="V33" s="358" t="s">
        <v>1974</v>
      </c>
      <c r="W33" s="358"/>
      <c r="X33" s="358" t="s">
        <v>1941</v>
      </c>
      <c r="Y33" s="358" t="s">
        <v>1222</v>
      </c>
      <c r="Z33" s="358" t="s">
        <v>2086</v>
      </c>
      <c r="AA33" s="358" t="s">
        <v>2094</v>
      </c>
      <c r="AB33" s="358"/>
      <c r="AC33" s="358" t="s">
        <v>1940</v>
      </c>
      <c r="AD33" s="358"/>
      <c r="AE33" s="358" t="s">
        <v>1292</v>
      </c>
      <c r="AF33" s="358" t="s">
        <v>1926</v>
      </c>
      <c r="AG33" s="475">
        <v>0</v>
      </c>
    </row>
    <row r="34" spans="2:33" ht="47.25">
      <c r="B34" s="358" t="s">
        <v>1808</v>
      </c>
      <c r="C34" s="358" t="s">
        <v>2095</v>
      </c>
      <c r="D34" s="358" t="s">
        <v>2096</v>
      </c>
      <c r="E34" s="358" t="s">
        <v>1934</v>
      </c>
      <c r="F34" s="358" t="s">
        <v>1268</v>
      </c>
      <c r="G34" s="358" t="s">
        <v>2097</v>
      </c>
      <c r="H34" s="358" t="s">
        <v>2098</v>
      </c>
      <c r="I34" s="358" t="s">
        <v>1222</v>
      </c>
      <c r="J34" s="358" t="s">
        <v>2099</v>
      </c>
      <c r="K34" s="358" t="s">
        <v>2098</v>
      </c>
      <c r="L34" s="358" t="s">
        <v>1937</v>
      </c>
      <c r="M34" s="358" t="s">
        <v>2100</v>
      </c>
      <c r="N34" s="358" t="s">
        <v>1939</v>
      </c>
      <c r="O34" s="358" t="s">
        <v>1291</v>
      </c>
      <c r="P34" s="358" t="s">
        <v>2082</v>
      </c>
      <c r="Q34" s="358"/>
      <c r="R34" s="358"/>
      <c r="S34" s="358" t="s">
        <v>1940</v>
      </c>
      <c r="T34" s="358">
        <v>27</v>
      </c>
      <c r="U34" s="358" t="s">
        <v>1937</v>
      </c>
      <c r="V34" s="358" t="s">
        <v>1974</v>
      </c>
      <c r="W34" s="358"/>
      <c r="X34" s="358" t="s">
        <v>1941</v>
      </c>
      <c r="Y34" s="358" t="s">
        <v>1222</v>
      </c>
      <c r="Z34" s="358" t="s">
        <v>2086</v>
      </c>
      <c r="AA34" s="358" t="s">
        <v>2101</v>
      </c>
      <c r="AB34" s="358"/>
      <c r="AC34" s="358" t="s">
        <v>1940</v>
      </c>
      <c r="AD34" s="358"/>
      <c r="AE34" s="358" t="s">
        <v>1292</v>
      </c>
      <c r="AF34" s="358" t="s">
        <v>1926</v>
      </c>
      <c r="AG34" s="475">
        <v>0</v>
      </c>
    </row>
    <row r="35" spans="2:33" ht="47.25">
      <c r="B35" s="358" t="s">
        <v>1810</v>
      </c>
      <c r="C35" s="358" t="s">
        <v>2102</v>
      </c>
      <c r="D35" s="358" t="s">
        <v>2103</v>
      </c>
      <c r="E35" s="358" t="s">
        <v>1934</v>
      </c>
      <c r="F35" s="358" t="s">
        <v>1268</v>
      </c>
      <c r="G35" s="358" t="s">
        <v>2104</v>
      </c>
      <c r="H35" s="358" t="s">
        <v>2105</v>
      </c>
      <c r="I35" s="358" t="s">
        <v>1222</v>
      </c>
      <c r="J35" s="358" t="s">
        <v>2106</v>
      </c>
      <c r="K35" s="358" t="s">
        <v>2105</v>
      </c>
      <c r="L35" s="358" t="s">
        <v>1937</v>
      </c>
      <c r="M35" s="358" t="s">
        <v>2107</v>
      </c>
      <c r="N35" s="358" t="s">
        <v>1939</v>
      </c>
      <c r="O35" s="358" t="s">
        <v>1291</v>
      </c>
      <c r="P35" s="358" t="s">
        <v>2082</v>
      </c>
      <c r="Q35" s="358"/>
      <c r="R35" s="358"/>
      <c r="S35" s="358" t="s">
        <v>1940</v>
      </c>
      <c r="T35" s="358">
        <v>28</v>
      </c>
      <c r="U35" s="358" t="s">
        <v>1937</v>
      </c>
      <c r="V35" s="358" t="s">
        <v>1947</v>
      </c>
      <c r="W35" s="358"/>
      <c r="X35" s="358" t="s">
        <v>1941</v>
      </c>
      <c r="Y35" s="358" t="s">
        <v>1222</v>
      </c>
      <c r="Z35" s="358" t="s">
        <v>2086</v>
      </c>
      <c r="AA35" s="358" t="s">
        <v>2108</v>
      </c>
      <c r="AB35" s="358"/>
      <c r="AC35" s="358" t="s">
        <v>1940</v>
      </c>
      <c r="AD35" s="358"/>
      <c r="AE35" s="358" t="s">
        <v>1292</v>
      </c>
      <c r="AF35" s="358" t="s">
        <v>1926</v>
      </c>
      <c r="AG35" s="475">
        <v>0</v>
      </c>
    </row>
    <row r="36" spans="2:33" ht="47.25">
      <c r="B36" s="358" t="s">
        <v>1811</v>
      </c>
      <c r="C36" s="358" t="s">
        <v>2109</v>
      </c>
      <c r="D36" s="358" t="s">
        <v>2110</v>
      </c>
      <c r="E36" s="358" t="s">
        <v>1934</v>
      </c>
      <c r="F36" s="358" t="s">
        <v>1268</v>
      </c>
      <c r="G36" s="358" t="s">
        <v>2111</v>
      </c>
      <c r="H36" s="358" t="s">
        <v>2112</v>
      </c>
      <c r="I36" s="358" t="s">
        <v>1222</v>
      </c>
      <c r="J36" s="358" t="s">
        <v>2113</v>
      </c>
      <c r="K36" s="358" t="s">
        <v>2112</v>
      </c>
      <c r="L36" s="358" t="s">
        <v>1937</v>
      </c>
      <c r="M36" s="358" t="s">
        <v>2114</v>
      </c>
      <c r="N36" s="358" t="s">
        <v>1939</v>
      </c>
      <c r="O36" s="358" t="s">
        <v>1291</v>
      </c>
      <c r="P36" s="358" t="s">
        <v>2082</v>
      </c>
      <c r="Q36" s="358"/>
      <c r="R36" s="358"/>
      <c r="S36" s="358" t="s">
        <v>1940</v>
      </c>
      <c r="T36" s="358">
        <v>29</v>
      </c>
      <c r="U36" s="358" t="s">
        <v>1937</v>
      </c>
      <c r="V36" s="358" t="s">
        <v>1947</v>
      </c>
      <c r="W36" s="358"/>
      <c r="X36" s="358" t="s">
        <v>1941</v>
      </c>
      <c r="Y36" s="358" t="s">
        <v>1222</v>
      </c>
      <c r="Z36" s="358" t="s">
        <v>2086</v>
      </c>
      <c r="AA36" s="358" t="s">
        <v>2115</v>
      </c>
      <c r="AB36" s="358"/>
      <c r="AC36" s="358" t="s">
        <v>1940</v>
      </c>
      <c r="AD36" s="358"/>
      <c r="AE36" s="358" t="s">
        <v>1292</v>
      </c>
      <c r="AF36" s="358" t="s">
        <v>1926</v>
      </c>
      <c r="AG36" s="475">
        <v>0</v>
      </c>
    </row>
    <row r="37" spans="2:33" ht="47.25">
      <c r="B37" s="358" t="s">
        <v>1813</v>
      </c>
      <c r="C37" s="358" t="s">
        <v>2116</v>
      </c>
      <c r="D37" s="358" t="s">
        <v>2117</v>
      </c>
      <c r="E37" s="358" t="s">
        <v>1934</v>
      </c>
      <c r="F37" s="358" t="s">
        <v>1268</v>
      </c>
      <c r="G37" s="358" t="s">
        <v>2118</v>
      </c>
      <c r="H37" s="358" t="s">
        <v>2119</v>
      </c>
      <c r="I37" s="358" t="s">
        <v>1222</v>
      </c>
      <c r="J37" s="358" t="s">
        <v>2120</v>
      </c>
      <c r="K37" s="358" t="s">
        <v>2119</v>
      </c>
      <c r="L37" s="358" t="s">
        <v>1937</v>
      </c>
      <c r="M37" s="358" t="s">
        <v>2121</v>
      </c>
      <c r="N37" s="358" t="s">
        <v>1939</v>
      </c>
      <c r="O37" s="358" t="s">
        <v>1291</v>
      </c>
      <c r="P37" s="358" t="s">
        <v>2082</v>
      </c>
      <c r="Q37" s="358"/>
      <c r="R37" s="358"/>
      <c r="S37" s="358" t="s">
        <v>1940</v>
      </c>
      <c r="T37" s="358">
        <v>30</v>
      </c>
      <c r="U37" s="358" t="s">
        <v>1937</v>
      </c>
      <c r="V37" s="358" t="s">
        <v>1947</v>
      </c>
      <c r="W37" s="358"/>
      <c r="X37" s="358" t="s">
        <v>1941</v>
      </c>
      <c r="Y37" s="358" t="s">
        <v>1222</v>
      </c>
      <c r="Z37" s="358" t="s">
        <v>2086</v>
      </c>
      <c r="AA37" s="358" t="s">
        <v>2122</v>
      </c>
      <c r="AB37" s="358"/>
      <c r="AC37" s="358" t="s">
        <v>1940</v>
      </c>
      <c r="AD37" s="358"/>
      <c r="AE37" s="358" t="s">
        <v>1292</v>
      </c>
      <c r="AF37" s="358" t="s">
        <v>1926</v>
      </c>
      <c r="AG37" s="475">
        <v>0</v>
      </c>
    </row>
    <row r="38" spans="2:33" ht="47.25">
      <c r="B38" s="358" t="s">
        <v>1814</v>
      </c>
      <c r="C38" s="358" t="s">
        <v>2123</v>
      </c>
      <c r="D38" s="358" t="s">
        <v>2124</v>
      </c>
      <c r="E38" s="358" t="s">
        <v>1934</v>
      </c>
      <c r="F38" s="358" t="s">
        <v>1268</v>
      </c>
      <c r="G38" s="358" t="s">
        <v>2125</v>
      </c>
      <c r="H38" s="358" t="s">
        <v>2126</v>
      </c>
      <c r="I38" s="358" t="s">
        <v>1222</v>
      </c>
      <c r="J38" s="358" t="s">
        <v>2127</v>
      </c>
      <c r="K38" s="358" t="s">
        <v>2126</v>
      </c>
      <c r="L38" s="358" t="s">
        <v>1937</v>
      </c>
      <c r="M38" s="358" t="s">
        <v>2128</v>
      </c>
      <c r="N38" s="358" t="s">
        <v>1939</v>
      </c>
      <c r="O38" s="358" t="s">
        <v>1291</v>
      </c>
      <c r="P38" s="358" t="s">
        <v>2082</v>
      </c>
      <c r="Q38" s="358"/>
      <c r="R38" s="358"/>
      <c r="S38" s="358" t="s">
        <v>1940</v>
      </c>
      <c r="T38" s="358">
        <v>31</v>
      </c>
      <c r="U38" s="358" t="s">
        <v>1937</v>
      </c>
      <c r="V38" s="358" t="s">
        <v>2031</v>
      </c>
      <c r="W38" s="358"/>
      <c r="X38" s="358" t="s">
        <v>1941</v>
      </c>
      <c r="Y38" s="358" t="s">
        <v>1222</v>
      </c>
      <c r="Z38" s="358" t="s">
        <v>2086</v>
      </c>
      <c r="AA38" s="358" t="s">
        <v>2129</v>
      </c>
      <c r="AB38" s="358"/>
      <c r="AC38" s="358" t="s">
        <v>1940</v>
      </c>
      <c r="AD38" s="358"/>
      <c r="AE38" s="358" t="s">
        <v>1292</v>
      </c>
      <c r="AF38" s="358" t="s">
        <v>1926</v>
      </c>
      <c r="AG38" s="475">
        <v>0</v>
      </c>
    </row>
    <row r="39" spans="2:33" ht="33">
      <c r="B39" s="358" t="s">
        <v>1816</v>
      </c>
      <c r="C39" s="358" t="s">
        <v>2130</v>
      </c>
      <c r="D39" s="358" t="s">
        <v>2131</v>
      </c>
      <c r="E39" s="358" t="s">
        <v>1934</v>
      </c>
      <c r="F39" s="358" t="s">
        <v>1279</v>
      </c>
      <c r="G39" s="358" t="s">
        <v>2132</v>
      </c>
      <c r="H39" s="358" t="s">
        <v>2131</v>
      </c>
      <c r="I39" s="358" t="s">
        <v>1776</v>
      </c>
      <c r="J39" s="358" t="s">
        <v>2133</v>
      </c>
      <c r="K39" s="358" t="s">
        <v>2131</v>
      </c>
      <c r="L39" s="358" t="s">
        <v>1937</v>
      </c>
      <c r="M39" s="358" t="s">
        <v>2134</v>
      </c>
      <c r="N39" s="358" t="s">
        <v>1939</v>
      </c>
      <c r="O39" s="358" t="s">
        <v>1291</v>
      </c>
      <c r="P39" s="358"/>
      <c r="Q39" s="358"/>
      <c r="R39" s="358"/>
      <c r="S39" s="358" t="s">
        <v>1940</v>
      </c>
      <c r="T39" s="358">
        <v>32</v>
      </c>
      <c r="U39" s="358" t="s">
        <v>1937</v>
      </c>
      <c r="V39" s="358"/>
      <c r="W39" s="358"/>
      <c r="X39" s="358" t="s">
        <v>1941</v>
      </c>
      <c r="Y39" s="358" t="s">
        <v>1222</v>
      </c>
      <c r="Z39" s="358" t="s">
        <v>2135</v>
      </c>
      <c r="AA39" s="358"/>
      <c r="AB39" s="358"/>
      <c r="AC39" s="358" t="s">
        <v>1937</v>
      </c>
      <c r="AD39" s="358"/>
      <c r="AE39" s="358" t="s">
        <v>1297</v>
      </c>
      <c r="AF39" s="358" t="s">
        <v>1926</v>
      </c>
      <c r="AG39" s="475">
        <v>0</v>
      </c>
    </row>
    <row r="40" spans="2:33" ht="47.25">
      <c r="B40" s="358" t="s">
        <v>1817</v>
      </c>
      <c r="C40" s="358" t="s">
        <v>1762</v>
      </c>
      <c r="D40" s="358" t="s">
        <v>2136</v>
      </c>
      <c r="E40" s="358" t="s">
        <v>1934</v>
      </c>
      <c r="F40" s="358" t="s">
        <v>1242</v>
      </c>
      <c r="G40" s="358" t="s">
        <v>2137</v>
      </c>
      <c r="H40" s="358" t="s">
        <v>1945</v>
      </c>
      <c r="I40" s="358" t="s">
        <v>1776</v>
      </c>
      <c r="J40" s="358" t="s">
        <v>1761</v>
      </c>
      <c r="K40" s="358" t="s">
        <v>1945</v>
      </c>
      <c r="L40" s="358" t="s">
        <v>2138</v>
      </c>
      <c r="M40" s="358" t="s">
        <v>1946</v>
      </c>
      <c r="N40" s="358" t="s">
        <v>1939</v>
      </c>
      <c r="O40" s="358" t="s">
        <v>1291</v>
      </c>
      <c r="P40" s="358" t="s">
        <v>2131</v>
      </c>
      <c r="Q40" s="358"/>
      <c r="R40" s="358"/>
      <c r="S40" s="358" t="s">
        <v>1940</v>
      </c>
      <c r="T40" s="358">
        <v>33</v>
      </c>
      <c r="U40" s="358" t="s">
        <v>1937</v>
      </c>
      <c r="V40" s="358" t="s">
        <v>1947</v>
      </c>
      <c r="W40" s="358"/>
      <c r="X40" s="358" t="s">
        <v>1941</v>
      </c>
      <c r="Y40" s="358" t="s">
        <v>1222</v>
      </c>
      <c r="Z40" s="358" t="s">
        <v>2135</v>
      </c>
      <c r="AA40" s="358" t="s">
        <v>1948</v>
      </c>
      <c r="AB40" s="358"/>
      <c r="AC40" s="358" t="s">
        <v>1949</v>
      </c>
      <c r="AD40" s="358" t="s">
        <v>1950</v>
      </c>
      <c r="AE40" s="358" t="s">
        <v>1297</v>
      </c>
      <c r="AF40" s="358" t="s">
        <v>1926</v>
      </c>
      <c r="AG40" s="475">
        <v>0</v>
      </c>
    </row>
    <row r="41" spans="2:33" ht="47.25">
      <c r="B41" s="358" t="s">
        <v>1819</v>
      </c>
      <c r="C41" s="358" t="s">
        <v>1767</v>
      </c>
      <c r="D41" s="358" t="s">
        <v>2139</v>
      </c>
      <c r="E41" s="358" t="s">
        <v>1934</v>
      </c>
      <c r="F41" s="358" t="s">
        <v>1242</v>
      </c>
      <c r="G41" s="358" t="s">
        <v>2140</v>
      </c>
      <c r="H41" s="358" t="s">
        <v>1953</v>
      </c>
      <c r="I41" s="358" t="s">
        <v>1776</v>
      </c>
      <c r="J41" s="358" t="s">
        <v>1766</v>
      </c>
      <c r="K41" s="358" t="s">
        <v>1953</v>
      </c>
      <c r="L41" s="358" t="s">
        <v>1954</v>
      </c>
      <c r="M41" s="358" t="s">
        <v>1955</v>
      </c>
      <c r="N41" s="358" t="s">
        <v>1939</v>
      </c>
      <c r="O41" s="358" t="s">
        <v>1291</v>
      </c>
      <c r="P41" s="358" t="s">
        <v>2131</v>
      </c>
      <c r="Q41" s="358"/>
      <c r="R41" s="358"/>
      <c r="S41" s="358" t="s">
        <v>1940</v>
      </c>
      <c r="T41" s="358">
        <v>34</v>
      </c>
      <c r="U41" s="358" t="s">
        <v>1937</v>
      </c>
      <c r="V41" s="358" t="s">
        <v>1947</v>
      </c>
      <c r="W41" s="358"/>
      <c r="X41" s="358" t="s">
        <v>1941</v>
      </c>
      <c r="Y41" s="358" t="s">
        <v>1222</v>
      </c>
      <c r="Z41" s="358" t="s">
        <v>2135</v>
      </c>
      <c r="AA41" s="358" t="s">
        <v>1956</v>
      </c>
      <c r="AB41" s="358"/>
      <c r="AC41" s="358" t="s">
        <v>1957</v>
      </c>
      <c r="AD41" s="358" t="s">
        <v>1958</v>
      </c>
      <c r="AE41" s="358" t="s">
        <v>1297</v>
      </c>
      <c r="AF41" s="358" t="s">
        <v>1926</v>
      </c>
      <c r="AG41" s="475">
        <v>0</v>
      </c>
    </row>
    <row r="42" spans="2:33" ht="132">
      <c r="B42" s="358" t="s">
        <v>1823</v>
      </c>
      <c r="C42" s="358" t="s">
        <v>1757</v>
      </c>
      <c r="D42" s="358" t="s">
        <v>2141</v>
      </c>
      <c r="E42" s="358" t="s">
        <v>1934</v>
      </c>
      <c r="F42" s="358" t="s">
        <v>1242</v>
      </c>
      <c r="G42" s="358" t="s">
        <v>2142</v>
      </c>
      <c r="H42" s="358" t="s">
        <v>1961</v>
      </c>
      <c r="I42" s="358" t="s">
        <v>1776</v>
      </c>
      <c r="J42" s="358" t="s">
        <v>1756</v>
      </c>
      <c r="K42" s="358" t="s">
        <v>1961</v>
      </c>
      <c r="L42" s="358" t="s">
        <v>1962</v>
      </c>
      <c r="M42" s="358" t="s">
        <v>1963</v>
      </c>
      <c r="N42" s="358" t="s">
        <v>1939</v>
      </c>
      <c r="O42" s="358" t="s">
        <v>1291</v>
      </c>
      <c r="P42" s="358" t="s">
        <v>2131</v>
      </c>
      <c r="Q42" s="358"/>
      <c r="R42" s="358"/>
      <c r="S42" s="358" t="s">
        <v>1964</v>
      </c>
      <c r="T42" s="358">
        <v>35</v>
      </c>
      <c r="U42" s="358" t="s">
        <v>1937</v>
      </c>
      <c r="V42" s="358" t="s">
        <v>1965</v>
      </c>
      <c r="W42" s="358"/>
      <c r="X42" s="358" t="s">
        <v>1941</v>
      </c>
      <c r="Y42" s="358" t="s">
        <v>1222</v>
      </c>
      <c r="Z42" s="358" t="s">
        <v>2135</v>
      </c>
      <c r="AA42" s="358" t="s">
        <v>1966</v>
      </c>
      <c r="AB42" s="358"/>
      <c r="AC42" s="358" t="s">
        <v>1937</v>
      </c>
      <c r="AD42" s="358" t="s">
        <v>1967</v>
      </c>
      <c r="AE42" s="358" t="s">
        <v>1297</v>
      </c>
      <c r="AF42" s="358" t="s">
        <v>1926</v>
      </c>
      <c r="AG42" s="475">
        <v>0</v>
      </c>
    </row>
    <row r="43" spans="2:33" ht="313.5">
      <c r="B43" s="358" t="s">
        <v>1824</v>
      </c>
      <c r="C43" s="358" t="s">
        <v>1968</v>
      </c>
      <c r="D43" s="358" t="s">
        <v>2143</v>
      </c>
      <c r="E43" s="358" t="s">
        <v>1934</v>
      </c>
      <c r="F43" s="358" t="s">
        <v>1242</v>
      </c>
      <c r="G43" s="358" t="s">
        <v>2144</v>
      </c>
      <c r="H43" s="358" t="s">
        <v>1971</v>
      </c>
      <c r="I43" s="358" t="s">
        <v>1776</v>
      </c>
      <c r="J43" s="358" t="s">
        <v>1972</v>
      </c>
      <c r="K43" s="358" t="s">
        <v>1971</v>
      </c>
      <c r="L43" s="358" t="s">
        <v>1937</v>
      </c>
      <c r="M43" s="358" t="s">
        <v>1973</v>
      </c>
      <c r="N43" s="358" t="s">
        <v>1939</v>
      </c>
      <c r="O43" s="358" t="s">
        <v>1291</v>
      </c>
      <c r="P43" s="358" t="s">
        <v>2131</v>
      </c>
      <c r="Q43" s="358"/>
      <c r="R43" s="358"/>
      <c r="S43" s="358" t="s">
        <v>1940</v>
      </c>
      <c r="T43" s="358">
        <v>36</v>
      </c>
      <c r="U43" s="358" t="s">
        <v>1937</v>
      </c>
      <c r="V43" s="358" t="s">
        <v>1974</v>
      </c>
      <c r="W43" s="358"/>
      <c r="X43" s="358" t="s">
        <v>1941</v>
      </c>
      <c r="Y43" s="358" t="s">
        <v>1222</v>
      </c>
      <c r="Z43" s="358" t="s">
        <v>2135</v>
      </c>
      <c r="AA43" s="358" t="s">
        <v>1975</v>
      </c>
      <c r="AB43" s="358"/>
      <c r="AC43" s="358" t="s">
        <v>1937</v>
      </c>
      <c r="AD43" s="358" t="s">
        <v>1976</v>
      </c>
      <c r="AE43" s="358" t="s">
        <v>1297</v>
      </c>
      <c r="AF43" s="358" t="s">
        <v>1926</v>
      </c>
      <c r="AG43" s="475">
        <v>0</v>
      </c>
    </row>
    <row r="44" spans="2:33" ht="47.25">
      <c r="B44" s="358" t="s">
        <v>1828</v>
      </c>
      <c r="C44" s="358" t="s">
        <v>1977</v>
      </c>
      <c r="D44" s="358" t="s">
        <v>2145</v>
      </c>
      <c r="E44" s="358" t="s">
        <v>1934</v>
      </c>
      <c r="F44" s="358" t="s">
        <v>1242</v>
      </c>
      <c r="G44" s="358" t="s">
        <v>2146</v>
      </c>
      <c r="H44" s="358" t="s">
        <v>1980</v>
      </c>
      <c r="I44" s="358" t="s">
        <v>1776</v>
      </c>
      <c r="J44" s="358" t="s">
        <v>1981</v>
      </c>
      <c r="K44" s="358" t="s">
        <v>1980</v>
      </c>
      <c r="L44" s="358" t="s">
        <v>1937</v>
      </c>
      <c r="M44" s="358" t="s">
        <v>1982</v>
      </c>
      <c r="N44" s="358" t="s">
        <v>1939</v>
      </c>
      <c r="O44" s="358" t="s">
        <v>1291</v>
      </c>
      <c r="P44" s="358" t="s">
        <v>2131</v>
      </c>
      <c r="Q44" s="358"/>
      <c r="R44" s="358"/>
      <c r="S44" s="358" t="s">
        <v>1940</v>
      </c>
      <c r="T44" s="358">
        <v>37</v>
      </c>
      <c r="U44" s="358" t="s">
        <v>1937</v>
      </c>
      <c r="V44" s="358" t="s">
        <v>1947</v>
      </c>
      <c r="W44" s="358"/>
      <c r="X44" s="358" t="s">
        <v>1941</v>
      </c>
      <c r="Y44" s="358" t="s">
        <v>1222</v>
      </c>
      <c r="Z44" s="358" t="s">
        <v>2135</v>
      </c>
      <c r="AA44" s="358" t="s">
        <v>1983</v>
      </c>
      <c r="AB44" s="358"/>
      <c r="AC44" s="358" t="s">
        <v>1984</v>
      </c>
      <c r="AD44" s="358" t="s">
        <v>1978</v>
      </c>
      <c r="AE44" s="358" t="s">
        <v>1297</v>
      </c>
      <c r="AF44" s="358" t="s">
        <v>1926</v>
      </c>
      <c r="AG44" s="475">
        <v>0</v>
      </c>
    </row>
    <row r="45" spans="2:33" ht="47.25">
      <c r="B45" s="358" t="s">
        <v>1832</v>
      </c>
      <c r="C45" s="358" t="s">
        <v>2002</v>
      </c>
      <c r="D45" s="358" t="s">
        <v>2147</v>
      </c>
      <c r="E45" s="358" t="s">
        <v>1934</v>
      </c>
      <c r="F45" s="358" t="s">
        <v>1287</v>
      </c>
      <c r="G45" s="358" t="s">
        <v>2148</v>
      </c>
      <c r="H45" s="358" t="s">
        <v>2005</v>
      </c>
      <c r="I45" s="358" t="s">
        <v>1776</v>
      </c>
      <c r="J45" s="358" t="s">
        <v>2006</v>
      </c>
      <c r="K45" s="358" t="s">
        <v>2005</v>
      </c>
      <c r="L45" s="358" t="s">
        <v>2007</v>
      </c>
      <c r="M45" s="358" t="s">
        <v>2008</v>
      </c>
      <c r="N45" s="358" t="s">
        <v>1939</v>
      </c>
      <c r="O45" s="358" t="s">
        <v>1291</v>
      </c>
      <c r="P45" s="358" t="s">
        <v>2131</v>
      </c>
      <c r="Q45" s="358"/>
      <c r="R45" s="358"/>
      <c r="S45" s="358" t="s">
        <v>2009</v>
      </c>
      <c r="T45" s="358">
        <v>38</v>
      </c>
      <c r="U45" s="358" t="s">
        <v>1937</v>
      </c>
      <c r="V45" s="358" t="s">
        <v>2010</v>
      </c>
      <c r="W45" s="358"/>
      <c r="X45" s="358" t="s">
        <v>1941</v>
      </c>
      <c r="Y45" s="358" t="s">
        <v>1222</v>
      </c>
      <c r="Z45" s="358" t="s">
        <v>2135</v>
      </c>
      <c r="AA45" s="358" t="s">
        <v>2011</v>
      </c>
      <c r="AB45" s="358"/>
      <c r="AC45" s="358" t="s">
        <v>1940</v>
      </c>
      <c r="AD45" s="358" t="s">
        <v>2012</v>
      </c>
      <c r="AE45" s="358" t="s">
        <v>1297</v>
      </c>
      <c r="AF45" s="358" t="s">
        <v>1926</v>
      </c>
      <c r="AG45" s="475">
        <v>0</v>
      </c>
    </row>
    <row r="46" spans="2:33" ht="63">
      <c r="B46" s="358" t="s">
        <v>1836</v>
      </c>
      <c r="C46" s="358" t="s">
        <v>2013</v>
      </c>
      <c r="D46" s="358" t="s">
        <v>2149</v>
      </c>
      <c r="E46" s="358" t="s">
        <v>1934</v>
      </c>
      <c r="F46" s="358" t="s">
        <v>1287</v>
      </c>
      <c r="G46" s="358" t="s">
        <v>2150</v>
      </c>
      <c r="H46" s="358" t="s">
        <v>2016</v>
      </c>
      <c r="I46" s="358" t="s">
        <v>1776</v>
      </c>
      <c r="J46" s="358" t="s">
        <v>2017</v>
      </c>
      <c r="K46" s="358" t="s">
        <v>2016</v>
      </c>
      <c r="L46" s="358" t="s">
        <v>2018</v>
      </c>
      <c r="M46" s="358" t="s">
        <v>2019</v>
      </c>
      <c r="N46" s="358" t="s">
        <v>1939</v>
      </c>
      <c r="O46" s="358" t="s">
        <v>1291</v>
      </c>
      <c r="P46" s="358" t="s">
        <v>2131</v>
      </c>
      <c r="Q46" s="358"/>
      <c r="R46" s="358"/>
      <c r="S46" s="358" t="s">
        <v>2009</v>
      </c>
      <c r="T46" s="358">
        <v>39</v>
      </c>
      <c r="U46" s="358" t="s">
        <v>1937</v>
      </c>
      <c r="V46" s="358" t="s">
        <v>2010</v>
      </c>
      <c r="W46" s="358"/>
      <c r="X46" s="358" t="s">
        <v>1941</v>
      </c>
      <c r="Y46" s="358" t="s">
        <v>1222</v>
      </c>
      <c r="Z46" s="358" t="s">
        <v>2135</v>
      </c>
      <c r="AA46" s="358" t="s">
        <v>2020</v>
      </c>
      <c r="AB46" s="358"/>
      <c r="AC46" s="358" t="s">
        <v>1937</v>
      </c>
      <c r="AD46" s="358" t="s">
        <v>2021</v>
      </c>
      <c r="AE46" s="358" t="s">
        <v>1297</v>
      </c>
      <c r="AF46" s="358" t="s">
        <v>1926</v>
      </c>
      <c r="AG46" s="475">
        <v>0</v>
      </c>
    </row>
    <row r="47" spans="2:33" ht="47.25">
      <c r="B47" s="358" t="s">
        <v>2151</v>
      </c>
      <c r="C47" s="358" t="s">
        <v>2046</v>
      </c>
      <c r="D47" s="358" t="s">
        <v>2152</v>
      </c>
      <c r="E47" s="358" t="s">
        <v>1934</v>
      </c>
      <c r="F47" s="358" t="s">
        <v>1287</v>
      </c>
      <c r="G47" s="358" t="s">
        <v>2153</v>
      </c>
      <c r="H47" s="358" t="s">
        <v>2049</v>
      </c>
      <c r="I47" s="358" t="s">
        <v>1776</v>
      </c>
      <c r="J47" s="358" t="s">
        <v>2050</v>
      </c>
      <c r="K47" s="358" t="s">
        <v>2049</v>
      </c>
      <c r="L47" s="358" t="s">
        <v>2051</v>
      </c>
      <c r="M47" s="358" t="s">
        <v>2052</v>
      </c>
      <c r="N47" s="358" t="s">
        <v>1939</v>
      </c>
      <c r="O47" s="358" t="s">
        <v>1291</v>
      </c>
      <c r="P47" s="358" t="s">
        <v>2131</v>
      </c>
      <c r="Q47" s="358"/>
      <c r="R47" s="358"/>
      <c r="S47" s="358" t="s">
        <v>1940</v>
      </c>
      <c r="T47" s="358">
        <v>40</v>
      </c>
      <c r="U47" s="358" t="s">
        <v>1937</v>
      </c>
      <c r="V47" s="358" t="s">
        <v>2031</v>
      </c>
      <c r="W47" s="358"/>
      <c r="X47" s="358" t="s">
        <v>1941</v>
      </c>
      <c r="Y47" s="358" t="s">
        <v>1222</v>
      </c>
      <c r="Z47" s="358" t="s">
        <v>2135</v>
      </c>
      <c r="AA47" s="358" t="s">
        <v>2054</v>
      </c>
      <c r="AB47" s="358"/>
      <c r="AC47" s="358" t="s">
        <v>1940</v>
      </c>
      <c r="AD47" s="358" t="s">
        <v>2047</v>
      </c>
      <c r="AE47" s="358" t="s">
        <v>1297</v>
      </c>
      <c r="AF47" s="358" t="s">
        <v>1926</v>
      </c>
      <c r="AG47" s="475">
        <v>0</v>
      </c>
    </row>
    <row r="48" spans="2:33" ht="214.5">
      <c r="B48" s="358" t="s">
        <v>1881</v>
      </c>
      <c r="C48" s="358" t="s">
        <v>2022</v>
      </c>
      <c r="D48" s="358" t="s">
        <v>2154</v>
      </c>
      <c r="E48" s="358" t="s">
        <v>1934</v>
      </c>
      <c r="F48" s="358" t="s">
        <v>1287</v>
      </c>
      <c r="G48" s="358" t="s">
        <v>2155</v>
      </c>
      <c r="H48" s="358" t="s">
        <v>2025</v>
      </c>
      <c r="I48" s="358" t="s">
        <v>1776</v>
      </c>
      <c r="J48" s="358" t="s">
        <v>2026</v>
      </c>
      <c r="K48" s="358" t="s">
        <v>2025</v>
      </c>
      <c r="L48" s="358" t="s">
        <v>2027</v>
      </c>
      <c r="M48" s="358" t="s">
        <v>2028</v>
      </c>
      <c r="N48" s="358" t="s">
        <v>1939</v>
      </c>
      <c r="O48" s="358" t="s">
        <v>1291</v>
      </c>
      <c r="P48" s="358" t="s">
        <v>2131</v>
      </c>
      <c r="Q48" s="358" t="s">
        <v>2029</v>
      </c>
      <c r="R48" s="358"/>
      <c r="S48" s="358" t="s">
        <v>2030</v>
      </c>
      <c r="T48" s="358">
        <v>41</v>
      </c>
      <c r="U48" s="358" t="s">
        <v>1937</v>
      </c>
      <c r="V48" s="358" t="s">
        <v>2031</v>
      </c>
      <c r="W48" s="358"/>
      <c r="X48" s="358" t="s">
        <v>1941</v>
      </c>
      <c r="Y48" s="358" t="s">
        <v>1222</v>
      </c>
      <c r="Z48" s="358" t="s">
        <v>2135</v>
      </c>
      <c r="AA48" s="358" t="s">
        <v>2032</v>
      </c>
      <c r="AB48" s="358"/>
      <c r="AC48" s="358" t="s">
        <v>1940</v>
      </c>
      <c r="AD48" s="358" t="s">
        <v>2023</v>
      </c>
      <c r="AE48" s="358" t="s">
        <v>1297</v>
      </c>
      <c r="AF48" s="358" t="s">
        <v>1926</v>
      </c>
      <c r="AG48" s="475">
        <v>0</v>
      </c>
    </row>
    <row r="49" spans="2:33" ht="47.25">
      <c r="B49" s="358" t="s">
        <v>1882</v>
      </c>
      <c r="C49" s="358" t="s">
        <v>2156</v>
      </c>
      <c r="D49" s="358" t="s">
        <v>2157</v>
      </c>
      <c r="E49" s="358" t="s">
        <v>1934</v>
      </c>
      <c r="F49" s="358" t="s">
        <v>1279</v>
      </c>
      <c r="G49" s="358" t="s">
        <v>2158</v>
      </c>
      <c r="H49" s="358" t="s">
        <v>2157</v>
      </c>
      <c r="I49" s="358" t="s">
        <v>1776</v>
      </c>
      <c r="J49" s="358" t="s">
        <v>2159</v>
      </c>
      <c r="K49" s="358" t="s">
        <v>2157</v>
      </c>
      <c r="L49" s="358" t="s">
        <v>1937</v>
      </c>
      <c r="M49" s="358" t="s">
        <v>2160</v>
      </c>
      <c r="N49" s="358" t="s">
        <v>1939</v>
      </c>
      <c r="O49" s="358" t="s">
        <v>1291</v>
      </c>
      <c r="P49" s="358"/>
      <c r="Q49" s="358"/>
      <c r="R49" s="358"/>
      <c r="S49" s="358" t="s">
        <v>1940</v>
      </c>
      <c r="T49" s="358">
        <v>42</v>
      </c>
      <c r="U49" s="358" t="s">
        <v>1937</v>
      </c>
      <c r="V49" s="358"/>
      <c r="W49" s="358"/>
      <c r="X49" s="358" t="s">
        <v>1941</v>
      </c>
      <c r="Y49" s="358" t="s">
        <v>1222</v>
      </c>
      <c r="Z49" s="358" t="s">
        <v>2161</v>
      </c>
      <c r="AA49" s="358"/>
      <c r="AB49" s="358"/>
      <c r="AC49" s="358" t="s">
        <v>1937</v>
      </c>
      <c r="AD49" s="358"/>
      <c r="AE49" s="358" t="s">
        <v>1297</v>
      </c>
      <c r="AF49" s="358" t="s">
        <v>1926</v>
      </c>
      <c r="AG49" s="475">
        <v>0</v>
      </c>
    </row>
    <row r="50" spans="2:33" ht="63">
      <c r="B50" s="358" t="s">
        <v>1883</v>
      </c>
      <c r="C50" s="358" t="s">
        <v>1762</v>
      </c>
      <c r="D50" s="358" t="s">
        <v>2162</v>
      </c>
      <c r="E50" s="358" t="s">
        <v>1934</v>
      </c>
      <c r="F50" s="358" t="s">
        <v>1242</v>
      </c>
      <c r="G50" s="358" t="s">
        <v>2163</v>
      </c>
      <c r="H50" s="358" t="s">
        <v>1945</v>
      </c>
      <c r="I50" s="358" t="s">
        <v>1776</v>
      </c>
      <c r="J50" s="358" t="s">
        <v>1761</v>
      </c>
      <c r="K50" s="358" t="s">
        <v>1945</v>
      </c>
      <c r="L50" s="358" t="s">
        <v>2138</v>
      </c>
      <c r="M50" s="358" t="s">
        <v>1946</v>
      </c>
      <c r="N50" s="358" t="s">
        <v>1939</v>
      </c>
      <c r="O50" s="358" t="s">
        <v>1291</v>
      </c>
      <c r="P50" s="358" t="s">
        <v>2157</v>
      </c>
      <c r="Q50" s="358"/>
      <c r="R50" s="358"/>
      <c r="S50" s="358" t="s">
        <v>1940</v>
      </c>
      <c r="T50" s="358">
        <v>43</v>
      </c>
      <c r="U50" s="358" t="s">
        <v>1937</v>
      </c>
      <c r="V50" s="358" t="s">
        <v>1947</v>
      </c>
      <c r="W50" s="358"/>
      <c r="X50" s="358" t="s">
        <v>1941</v>
      </c>
      <c r="Y50" s="358" t="s">
        <v>1222</v>
      </c>
      <c r="Z50" s="358" t="s">
        <v>2161</v>
      </c>
      <c r="AA50" s="358" t="s">
        <v>1948</v>
      </c>
      <c r="AB50" s="358"/>
      <c r="AC50" s="358" t="s">
        <v>1949</v>
      </c>
      <c r="AD50" s="358" t="s">
        <v>1950</v>
      </c>
      <c r="AE50" s="358" t="s">
        <v>1297</v>
      </c>
      <c r="AF50" s="358" t="s">
        <v>1926</v>
      </c>
      <c r="AG50" s="475">
        <v>0</v>
      </c>
    </row>
    <row r="51" spans="2:33" ht="63">
      <c r="B51" s="358" t="s">
        <v>1884</v>
      </c>
      <c r="C51" s="358" t="s">
        <v>1767</v>
      </c>
      <c r="D51" s="358" t="s">
        <v>2164</v>
      </c>
      <c r="E51" s="358" t="s">
        <v>1934</v>
      </c>
      <c r="F51" s="358" t="s">
        <v>1242</v>
      </c>
      <c r="G51" s="358" t="s">
        <v>2165</v>
      </c>
      <c r="H51" s="358" t="s">
        <v>1953</v>
      </c>
      <c r="I51" s="358" t="s">
        <v>1776</v>
      </c>
      <c r="J51" s="358" t="s">
        <v>1766</v>
      </c>
      <c r="K51" s="358" t="s">
        <v>1953</v>
      </c>
      <c r="L51" s="358" t="s">
        <v>1954</v>
      </c>
      <c r="M51" s="358" t="s">
        <v>1955</v>
      </c>
      <c r="N51" s="358" t="s">
        <v>1939</v>
      </c>
      <c r="O51" s="358" t="s">
        <v>1291</v>
      </c>
      <c r="P51" s="358" t="s">
        <v>2157</v>
      </c>
      <c r="Q51" s="358"/>
      <c r="R51" s="358"/>
      <c r="S51" s="358" t="s">
        <v>1940</v>
      </c>
      <c r="T51" s="358">
        <v>44</v>
      </c>
      <c r="U51" s="358" t="s">
        <v>1937</v>
      </c>
      <c r="V51" s="358" t="s">
        <v>1947</v>
      </c>
      <c r="W51" s="358"/>
      <c r="X51" s="358" t="s">
        <v>1941</v>
      </c>
      <c r="Y51" s="358" t="s">
        <v>1222</v>
      </c>
      <c r="Z51" s="358" t="s">
        <v>2161</v>
      </c>
      <c r="AA51" s="358" t="s">
        <v>1956</v>
      </c>
      <c r="AB51" s="358"/>
      <c r="AC51" s="358" t="s">
        <v>1957</v>
      </c>
      <c r="AD51" s="358" t="s">
        <v>1958</v>
      </c>
      <c r="AE51" s="358" t="s">
        <v>1297</v>
      </c>
      <c r="AF51" s="358" t="s">
        <v>1926</v>
      </c>
      <c r="AG51" s="475">
        <v>0</v>
      </c>
    </row>
    <row r="52" spans="2:33" ht="132">
      <c r="B52" s="358" t="s">
        <v>1885</v>
      </c>
      <c r="C52" s="358" t="s">
        <v>1757</v>
      </c>
      <c r="D52" s="358" t="s">
        <v>2166</v>
      </c>
      <c r="E52" s="358" t="s">
        <v>1934</v>
      </c>
      <c r="F52" s="358" t="s">
        <v>1242</v>
      </c>
      <c r="G52" s="358" t="s">
        <v>2167</v>
      </c>
      <c r="H52" s="358" t="s">
        <v>1961</v>
      </c>
      <c r="I52" s="358" t="s">
        <v>1776</v>
      </c>
      <c r="J52" s="358" t="s">
        <v>1756</v>
      </c>
      <c r="K52" s="358" t="s">
        <v>1961</v>
      </c>
      <c r="L52" s="358" t="s">
        <v>1962</v>
      </c>
      <c r="M52" s="358" t="s">
        <v>1963</v>
      </c>
      <c r="N52" s="358" t="s">
        <v>1939</v>
      </c>
      <c r="O52" s="358" t="s">
        <v>1291</v>
      </c>
      <c r="P52" s="358" t="s">
        <v>2157</v>
      </c>
      <c r="Q52" s="358"/>
      <c r="R52" s="358"/>
      <c r="S52" s="358" t="s">
        <v>1964</v>
      </c>
      <c r="T52" s="358">
        <v>45</v>
      </c>
      <c r="U52" s="358" t="s">
        <v>1937</v>
      </c>
      <c r="V52" s="358" t="s">
        <v>1965</v>
      </c>
      <c r="W52" s="358"/>
      <c r="X52" s="358" t="s">
        <v>1941</v>
      </c>
      <c r="Y52" s="358" t="s">
        <v>1222</v>
      </c>
      <c r="Z52" s="358" t="s">
        <v>2161</v>
      </c>
      <c r="AA52" s="358" t="s">
        <v>1966</v>
      </c>
      <c r="AB52" s="358"/>
      <c r="AC52" s="358" t="s">
        <v>1937</v>
      </c>
      <c r="AD52" s="358" t="s">
        <v>1967</v>
      </c>
      <c r="AE52" s="358" t="s">
        <v>1297</v>
      </c>
      <c r="AF52" s="358" t="s">
        <v>1926</v>
      </c>
      <c r="AG52" s="475">
        <v>0</v>
      </c>
    </row>
    <row r="53" spans="2:33" ht="313.5">
      <c r="B53" s="358" t="s">
        <v>1886</v>
      </c>
      <c r="C53" s="358" t="s">
        <v>1968</v>
      </c>
      <c r="D53" s="358" t="s">
        <v>2168</v>
      </c>
      <c r="E53" s="358" t="s">
        <v>1934</v>
      </c>
      <c r="F53" s="358" t="s">
        <v>1242</v>
      </c>
      <c r="G53" s="358" t="s">
        <v>2169</v>
      </c>
      <c r="H53" s="358" t="s">
        <v>1971</v>
      </c>
      <c r="I53" s="358" t="s">
        <v>1776</v>
      </c>
      <c r="J53" s="358" t="s">
        <v>1972</v>
      </c>
      <c r="K53" s="358" t="s">
        <v>1971</v>
      </c>
      <c r="L53" s="358" t="s">
        <v>1937</v>
      </c>
      <c r="M53" s="358" t="s">
        <v>1973</v>
      </c>
      <c r="N53" s="358" t="s">
        <v>1939</v>
      </c>
      <c r="O53" s="358" t="s">
        <v>1291</v>
      </c>
      <c r="P53" s="358" t="s">
        <v>2157</v>
      </c>
      <c r="Q53" s="358"/>
      <c r="R53" s="358"/>
      <c r="S53" s="358" t="s">
        <v>1940</v>
      </c>
      <c r="T53" s="358">
        <v>46</v>
      </c>
      <c r="U53" s="358" t="s">
        <v>1937</v>
      </c>
      <c r="V53" s="358" t="s">
        <v>1974</v>
      </c>
      <c r="W53" s="358"/>
      <c r="X53" s="358" t="s">
        <v>1941</v>
      </c>
      <c r="Y53" s="358" t="s">
        <v>1222</v>
      </c>
      <c r="Z53" s="358" t="s">
        <v>2161</v>
      </c>
      <c r="AA53" s="358" t="s">
        <v>1975</v>
      </c>
      <c r="AB53" s="358"/>
      <c r="AC53" s="358" t="s">
        <v>1937</v>
      </c>
      <c r="AD53" s="358" t="s">
        <v>1976</v>
      </c>
      <c r="AE53" s="358" t="s">
        <v>1297</v>
      </c>
      <c r="AF53" s="358" t="s">
        <v>1926</v>
      </c>
      <c r="AG53" s="475">
        <v>0</v>
      </c>
    </row>
    <row r="54" spans="2:33" ht="63">
      <c r="B54" s="358" t="s">
        <v>1887</v>
      </c>
      <c r="C54" s="358" t="s">
        <v>1977</v>
      </c>
      <c r="D54" s="358" t="s">
        <v>2170</v>
      </c>
      <c r="E54" s="358" t="s">
        <v>1934</v>
      </c>
      <c r="F54" s="358" t="s">
        <v>1242</v>
      </c>
      <c r="G54" s="358" t="s">
        <v>2171</v>
      </c>
      <c r="H54" s="358" t="s">
        <v>1980</v>
      </c>
      <c r="I54" s="358" t="s">
        <v>1776</v>
      </c>
      <c r="J54" s="358" t="s">
        <v>1981</v>
      </c>
      <c r="K54" s="358" t="s">
        <v>1980</v>
      </c>
      <c r="L54" s="358" t="s">
        <v>1937</v>
      </c>
      <c r="M54" s="358" t="s">
        <v>1982</v>
      </c>
      <c r="N54" s="358" t="s">
        <v>1939</v>
      </c>
      <c r="O54" s="358" t="s">
        <v>1291</v>
      </c>
      <c r="P54" s="358" t="s">
        <v>2157</v>
      </c>
      <c r="Q54" s="358"/>
      <c r="R54" s="358"/>
      <c r="S54" s="358" t="s">
        <v>1940</v>
      </c>
      <c r="T54" s="358">
        <v>47</v>
      </c>
      <c r="U54" s="358" t="s">
        <v>1937</v>
      </c>
      <c r="V54" s="358" t="s">
        <v>1947</v>
      </c>
      <c r="W54" s="358"/>
      <c r="X54" s="358" t="s">
        <v>1941</v>
      </c>
      <c r="Y54" s="358" t="s">
        <v>1222</v>
      </c>
      <c r="Z54" s="358" t="s">
        <v>2161</v>
      </c>
      <c r="AA54" s="358" t="s">
        <v>1983</v>
      </c>
      <c r="AB54" s="358"/>
      <c r="AC54" s="358" t="s">
        <v>1984</v>
      </c>
      <c r="AD54" s="358" t="s">
        <v>1978</v>
      </c>
      <c r="AE54" s="358" t="s">
        <v>1297</v>
      </c>
      <c r="AF54" s="358" t="s">
        <v>1926</v>
      </c>
      <c r="AG54" s="475">
        <v>0</v>
      </c>
    </row>
    <row r="55" spans="2:33" ht="63">
      <c r="B55" s="358" t="s">
        <v>1888</v>
      </c>
      <c r="C55" s="358" t="s">
        <v>1985</v>
      </c>
      <c r="D55" s="358" t="s">
        <v>2172</v>
      </c>
      <c r="E55" s="358" t="s">
        <v>1934</v>
      </c>
      <c r="F55" s="358" t="s">
        <v>1242</v>
      </c>
      <c r="G55" s="358" t="s">
        <v>2173</v>
      </c>
      <c r="H55" s="358" t="s">
        <v>1988</v>
      </c>
      <c r="I55" s="358" t="s">
        <v>1776</v>
      </c>
      <c r="J55" s="358" t="s">
        <v>1989</v>
      </c>
      <c r="K55" s="358" t="s">
        <v>1988</v>
      </c>
      <c r="L55" s="358" t="s">
        <v>1937</v>
      </c>
      <c r="M55" s="358" t="s">
        <v>1990</v>
      </c>
      <c r="N55" s="358" t="s">
        <v>1939</v>
      </c>
      <c r="O55" s="358" t="s">
        <v>1291</v>
      </c>
      <c r="P55" s="358" t="s">
        <v>2157</v>
      </c>
      <c r="Q55" s="358"/>
      <c r="R55" s="358"/>
      <c r="S55" s="358" t="s">
        <v>1940</v>
      </c>
      <c r="T55" s="358">
        <v>48</v>
      </c>
      <c r="U55" s="358" t="s">
        <v>1937</v>
      </c>
      <c r="V55" s="358" t="s">
        <v>1947</v>
      </c>
      <c r="W55" s="358"/>
      <c r="X55" s="358" t="s">
        <v>1941</v>
      </c>
      <c r="Y55" s="358" t="s">
        <v>1222</v>
      </c>
      <c r="Z55" s="358" t="s">
        <v>2161</v>
      </c>
      <c r="AA55" s="358" t="s">
        <v>1991</v>
      </c>
      <c r="AB55" s="358"/>
      <c r="AC55" s="358" t="s">
        <v>1992</v>
      </c>
      <c r="AD55" s="358" t="s">
        <v>1993</v>
      </c>
      <c r="AE55" s="358" t="s">
        <v>1297</v>
      </c>
      <c r="AF55" s="358" t="s">
        <v>1926</v>
      </c>
      <c r="AG55" s="475">
        <v>0</v>
      </c>
    </row>
    <row r="56" spans="2:33" ht="63">
      <c r="B56" s="358" t="s">
        <v>1892</v>
      </c>
      <c r="C56" s="358" t="s">
        <v>2002</v>
      </c>
      <c r="D56" s="358" t="s">
        <v>2174</v>
      </c>
      <c r="E56" s="358" t="s">
        <v>1934</v>
      </c>
      <c r="F56" s="358" t="s">
        <v>1287</v>
      </c>
      <c r="G56" s="358" t="s">
        <v>2175</v>
      </c>
      <c r="H56" s="358" t="s">
        <v>2005</v>
      </c>
      <c r="I56" s="358" t="s">
        <v>1776</v>
      </c>
      <c r="J56" s="358" t="s">
        <v>2006</v>
      </c>
      <c r="K56" s="358" t="s">
        <v>2005</v>
      </c>
      <c r="L56" s="358" t="s">
        <v>2007</v>
      </c>
      <c r="M56" s="358" t="s">
        <v>2008</v>
      </c>
      <c r="N56" s="358" t="s">
        <v>1939</v>
      </c>
      <c r="O56" s="358" t="s">
        <v>1291</v>
      </c>
      <c r="P56" s="358" t="s">
        <v>2157</v>
      </c>
      <c r="Q56" s="358"/>
      <c r="R56" s="358"/>
      <c r="S56" s="358" t="s">
        <v>2009</v>
      </c>
      <c r="T56" s="358">
        <v>49</v>
      </c>
      <c r="U56" s="358" t="s">
        <v>1937</v>
      </c>
      <c r="V56" s="358" t="s">
        <v>2010</v>
      </c>
      <c r="W56" s="358"/>
      <c r="X56" s="358" t="s">
        <v>1941</v>
      </c>
      <c r="Y56" s="358" t="s">
        <v>1222</v>
      </c>
      <c r="Z56" s="358" t="s">
        <v>2161</v>
      </c>
      <c r="AA56" s="358" t="s">
        <v>2011</v>
      </c>
      <c r="AB56" s="358"/>
      <c r="AC56" s="358" t="s">
        <v>1940</v>
      </c>
      <c r="AD56" s="358" t="s">
        <v>2012</v>
      </c>
      <c r="AE56" s="358" t="s">
        <v>1297</v>
      </c>
      <c r="AF56" s="358" t="s">
        <v>1926</v>
      </c>
      <c r="AG56" s="475">
        <v>0</v>
      </c>
    </row>
    <row r="57" spans="2:33" ht="47.25">
      <c r="B57" s="358" t="s">
        <v>2176</v>
      </c>
      <c r="C57" s="358" t="s">
        <v>2177</v>
      </c>
      <c r="D57" s="358" t="s">
        <v>2178</v>
      </c>
      <c r="E57" s="358" t="s">
        <v>1934</v>
      </c>
      <c r="F57" s="358" t="s">
        <v>1279</v>
      </c>
      <c r="G57" s="358" t="s">
        <v>2179</v>
      </c>
      <c r="H57" s="358" t="s">
        <v>2178</v>
      </c>
      <c r="I57" s="358" t="s">
        <v>1252</v>
      </c>
      <c r="J57" s="358" t="s">
        <v>2180</v>
      </c>
      <c r="K57" s="358" t="s">
        <v>2178</v>
      </c>
      <c r="L57" s="358" t="s">
        <v>1937</v>
      </c>
      <c r="M57" s="358" t="s">
        <v>2181</v>
      </c>
      <c r="N57" s="358" t="s">
        <v>1939</v>
      </c>
      <c r="O57" s="358" t="s">
        <v>1253</v>
      </c>
      <c r="P57" s="358"/>
      <c r="Q57" s="358"/>
      <c r="R57" s="358"/>
      <c r="S57" s="358" t="s">
        <v>1940</v>
      </c>
      <c r="T57" s="358">
        <v>50</v>
      </c>
      <c r="U57" s="358" t="s">
        <v>1937</v>
      </c>
      <c r="V57" s="358" t="s">
        <v>902</v>
      </c>
      <c r="W57" s="358"/>
      <c r="X57" s="358" t="s">
        <v>2182</v>
      </c>
      <c r="Y57" s="358" t="s">
        <v>1252</v>
      </c>
      <c r="Z57" s="358" t="s">
        <v>2183</v>
      </c>
      <c r="AA57" s="358"/>
      <c r="AB57" s="358"/>
      <c r="AC57" s="358" t="s">
        <v>1940</v>
      </c>
      <c r="AD57" s="358"/>
      <c r="AE57" s="358" t="s">
        <v>1260</v>
      </c>
      <c r="AF57" s="358" t="s">
        <v>1926</v>
      </c>
      <c r="AG57" s="475">
        <v>0</v>
      </c>
    </row>
    <row r="58" spans="2:33" ht="47.25">
      <c r="B58" s="358" t="s">
        <v>1755</v>
      </c>
      <c r="C58" s="358" t="s">
        <v>1762</v>
      </c>
      <c r="D58" s="358" t="s">
        <v>2184</v>
      </c>
      <c r="E58" s="358" t="s">
        <v>1934</v>
      </c>
      <c r="F58" s="358" t="s">
        <v>1272</v>
      </c>
      <c r="G58" s="358" t="s">
        <v>2185</v>
      </c>
      <c r="H58" s="358" t="s">
        <v>1945</v>
      </c>
      <c r="I58" s="358" t="s">
        <v>1252</v>
      </c>
      <c r="J58" s="358" t="s">
        <v>1761</v>
      </c>
      <c r="K58" s="358" t="s">
        <v>1945</v>
      </c>
      <c r="L58" s="358" t="s">
        <v>2138</v>
      </c>
      <c r="M58" s="358" t="s">
        <v>2186</v>
      </c>
      <c r="N58" s="358" t="s">
        <v>1939</v>
      </c>
      <c r="O58" s="358" t="s">
        <v>1253</v>
      </c>
      <c r="P58" s="358" t="s">
        <v>2178</v>
      </c>
      <c r="Q58" s="358"/>
      <c r="R58" s="358"/>
      <c r="S58" s="358" t="s">
        <v>1940</v>
      </c>
      <c r="T58" s="358">
        <v>51</v>
      </c>
      <c r="U58" s="358" t="s">
        <v>1937</v>
      </c>
      <c r="V58" s="358" t="s">
        <v>1947</v>
      </c>
      <c r="W58" s="358"/>
      <c r="X58" s="358" t="s">
        <v>2182</v>
      </c>
      <c r="Y58" s="358" t="s">
        <v>1252</v>
      </c>
      <c r="Z58" s="358" t="s">
        <v>2183</v>
      </c>
      <c r="AA58" s="358" t="s">
        <v>2187</v>
      </c>
      <c r="AB58" s="358"/>
      <c r="AC58" s="358" t="s">
        <v>2188</v>
      </c>
      <c r="AD58" s="358" t="s">
        <v>1950</v>
      </c>
      <c r="AE58" s="358" t="s">
        <v>1260</v>
      </c>
      <c r="AF58" s="358" t="s">
        <v>1926</v>
      </c>
      <c r="AG58" s="475">
        <v>0</v>
      </c>
    </row>
    <row r="59" spans="2:33" ht="47.25">
      <c r="B59" s="358" t="s">
        <v>1760</v>
      </c>
      <c r="C59" s="358" t="s">
        <v>1767</v>
      </c>
      <c r="D59" s="358" t="s">
        <v>2189</v>
      </c>
      <c r="E59" s="358" t="s">
        <v>1934</v>
      </c>
      <c r="F59" s="358" t="s">
        <v>1272</v>
      </c>
      <c r="G59" s="358" t="s">
        <v>2190</v>
      </c>
      <c r="H59" s="358" t="s">
        <v>1953</v>
      </c>
      <c r="I59" s="358" t="s">
        <v>1252</v>
      </c>
      <c r="J59" s="358" t="s">
        <v>1766</v>
      </c>
      <c r="K59" s="358" t="s">
        <v>1953</v>
      </c>
      <c r="L59" s="358" t="s">
        <v>1954</v>
      </c>
      <c r="M59" s="358" t="s">
        <v>2191</v>
      </c>
      <c r="N59" s="358" t="s">
        <v>1939</v>
      </c>
      <c r="O59" s="358" t="s">
        <v>1253</v>
      </c>
      <c r="P59" s="358" t="s">
        <v>2178</v>
      </c>
      <c r="Q59" s="358"/>
      <c r="R59" s="358"/>
      <c r="S59" s="358" t="s">
        <v>1940</v>
      </c>
      <c r="T59" s="358">
        <v>52</v>
      </c>
      <c r="U59" s="358" t="s">
        <v>1937</v>
      </c>
      <c r="V59" s="358" t="s">
        <v>1947</v>
      </c>
      <c r="W59" s="358"/>
      <c r="X59" s="358" t="s">
        <v>2182</v>
      </c>
      <c r="Y59" s="358" t="s">
        <v>1252</v>
      </c>
      <c r="Z59" s="358" t="s">
        <v>2183</v>
      </c>
      <c r="AA59" s="358" t="s">
        <v>2192</v>
      </c>
      <c r="AB59" s="358"/>
      <c r="AC59" s="358" t="s">
        <v>2193</v>
      </c>
      <c r="AD59" s="358" t="s">
        <v>1958</v>
      </c>
      <c r="AE59" s="358" t="s">
        <v>1260</v>
      </c>
      <c r="AF59" s="358" t="s">
        <v>1926</v>
      </c>
      <c r="AG59" s="475">
        <v>0</v>
      </c>
    </row>
    <row r="60" spans="2:33" ht="47.25">
      <c r="B60" s="358" t="s">
        <v>1765</v>
      </c>
      <c r="C60" s="358" t="s">
        <v>2194</v>
      </c>
      <c r="D60" s="358" t="s">
        <v>2195</v>
      </c>
      <c r="E60" s="358" t="s">
        <v>1934</v>
      </c>
      <c r="F60" s="358" t="s">
        <v>1272</v>
      </c>
      <c r="G60" s="358" t="s">
        <v>2196</v>
      </c>
      <c r="H60" s="358" t="s">
        <v>2197</v>
      </c>
      <c r="I60" s="358" t="s">
        <v>1252</v>
      </c>
      <c r="J60" s="358" t="s">
        <v>2198</v>
      </c>
      <c r="K60" s="358" t="s">
        <v>2197</v>
      </c>
      <c r="L60" s="358" t="s">
        <v>2199</v>
      </c>
      <c r="M60" s="358" t="s">
        <v>2200</v>
      </c>
      <c r="N60" s="358" t="s">
        <v>1939</v>
      </c>
      <c r="O60" s="358" t="s">
        <v>1253</v>
      </c>
      <c r="P60" s="358" t="s">
        <v>2178</v>
      </c>
      <c r="Q60" s="358"/>
      <c r="R60" s="358"/>
      <c r="S60" s="358" t="s">
        <v>2201</v>
      </c>
      <c r="T60" s="358">
        <v>53</v>
      </c>
      <c r="U60" s="358" t="s">
        <v>1937</v>
      </c>
      <c r="V60" s="358" t="s">
        <v>2031</v>
      </c>
      <c r="W60" s="358"/>
      <c r="X60" s="358" t="s">
        <v>2182</v>
      </c>
      <c r="Y60" s="358" t="s">
        <v>1252</v>
      </c>
      <c r="Z60" s="358" t="s">
        <v>2183</v>
      </c>
      <c r="AA60" s="358" t="s">
        <v>2202</v>
      </c>
      <c r="AB60" s="358"/>
      <c r="AC60" s="358" t="s">
        <v>1937</v>
      </c>
      <c r="AD60" s="358" t="s">
        <v>2203</v>
      </c>
      <c r="AE60" s="358" t="s">
        <v>1260</v>
      </c>
      <c r="AF60" s="358" t="s">
        <v>1926</v>
      </c>
      <c r="AG60" s="475">
        <v>0</v>
      </c>
    </row>
    <row r="61" spans="2:33" ht="47.25">
      <c r="B61" s="358" t="s">
        <v>1771</v>
      </c>
      <c r="C61" s="358" t="s">
        <v>2204</v>
      </c>
      <c r="D61" s="358" t="s">
        <v>2205</v>
      </c>
      <c r="E61" s="358" t="s">
        <v>1934</v>
      </c>
      <c r="F61" s="358" t="s">
        <v>1272</v>
      </c>
      <c r="G61" s="358" t="s">
        <v>2206</v>
      </c>
      <c r="H61" s="358" t="s">
        <v>2207</v>
      </c>
      <c r="I61" s="358" t="s">
        <v>1252</v>
      </c>
      <c r="J61" s="358" t="s">
        <v>2208</v>
      </c>
      <c r="K61" s="358" t="s">
        <v>2207</v>
      </c>
      <c r="L61" s="358" t="s">
        <v>2209</v>
      </c>
      <c r="M61" s="358" t="s">
        <v>2210</v>
      </c>
      <c r="N61" s="358" t="s">
        <v>1939</v>
      </c>
      <c r="O61" s="358" t="s">
        <v>1253</v>
      </c>
      <c r="P61" s="358" t="s">
        <v>2178</v>
      </c>
      <c r="Q61" s="358"/>
      <c r="R61" s="358"/>
      <c r="S61" s="358" t="s">
        <v>2211</v>
      </c>
      <c r="T61" s="358">
        <v>54</v>
      </c>
      <c r="U61" s="358" t="s">
        <v>1937</v>
      </c>
      <c r="V61" s="358" t="s">
        <v>1974</v>
      </c>
      <c r="W61" s="358"/>
      <c r="X61" s="358" t="s">
        <v>2182</v>
      </c>
      <c r="Y61" s="358" t="s">
        <v>1252</v>
      </c>
      <c r="Z61" s="358" t="s">
        <v>2183</v>
      </c>
      <c r="AA61" s="358" t="s">
        <v>2212</v>
      </c>
      <c r="AB61" s="358"/>
      <c r="AC61" s="358" t="s">
        <v>1937</v>
      </c>
      <c r="AD61" s="358" t="s">
        <v>2213</v>
      </c>
      <c r="AE61" s="358" t="s">
        <v>1260</v>
      </c>
      <c r="AF61" s="358" t="s">
        <v>1926</v>
      </c>
      <c r="AG61" s="475">
        <v>0</v>
      </c>
    </row>
    <row r="62" spans="2:33" ht="63">
      <c r="B62" s="358" t="s">
        <v>1777</v>
      </c>
      <c r="C62" s="358" t="s">
        <v>2013</v>
      </c>
      <c r="D62" s="358" t="s">
        <v>2214</v>
      </c>
      <c r="E62" s="358" t="s">
        <v>1934</v>
      </c>
      <c r="F62" s="358" t="s">
        <v>1272</v>
      </c>
      <c r="G62" s="358" t="s">
        <v>2215</v>
      </c>
      <c r="H62" s="358" t="s">
        <v>2016</v>
      </c>
      <c r="I62" s="358" t="s">
        <v>1252</v>
      </c>
      <c r="J62" s="358" t="s">
        <v>2017</v>
      </c>
      <c r="K62" s="358" t="s">
        <v>2016</v>
      </c>
      <c r="L62" s="358" t="s">
        <v>2216</v>
      </c>
      <c r="M62" s="358" t="s">
        <v>2019</v>
      </c>
      <c r="N62" s="358" t="s">
        <v>1939</v>
      </c>
      <c r="O62" s="358" t="s">
        <v>1253</v>
      </c>
      <c r="P62" s="358" t="s">
        <v>2178</v>
      </c>
      <c r="Q62" s="358"/>
      <c r="R62" s="358"/>
      <c r="S62" s="358" t="s">
        <v>2217</v>
      </c>
      <c r="T62" s="358">
        <v>55</v>
      </c>
      <c r="U62" s="358" t="s">
        <v>1937</v>
      </c>
      <c r="V62" s="358" t="s">
        <v>2010</v>
      </c>
      <c r="W62" s="358"/>
      <c r="X62" s="358" t="s">
        <v>2182</v>
      </c>
      <c r="Y62" s="358" t="s">
        <v>1252</v>
      </c>
      <c r="Z62" s="358" t="s">
        <v>2183</v>
      </c>
      <c r="AA62" s="358" t="s">
        <v>2218</v>
      </c>
      <c r="AB62" s="358"/>
      <c r="AC62" s="358" t="s">
        <v>1937</v>
      </c>
      <c r="AD62" s="358" t="s">
        <v>2021</v>
      </c>
      <c r="AE62" s="358" t="s">
        <v>1260</v>
      </c>
      <c r="AF62" s="358" t="s">
        <v>1926</v>
      </c>
      <c r="AG62" s="475">
        <v>0</v>
      </c>
    </row>
    <row r="118" spans="2:33" s="238" customFormat="1">
      <c r="B118"/>
      <c r="C118"/>
      <c r="D118"/>
      <c r="E118"/>
      <c r="F118"/>
      <c r="G118"/>
      <c r="H118"/>
      <c r="I118"/>
      <c r="J118"/>
      <c r="K118"/>
      <c r="L118"/>
      <c r="M118"/>
      <c r="N118"/>
      <c r="O118"/>
      <c r="P118"/>
      <c r="Q118"/>
      <c r="R118"/>
      <c r="S118"/>
      <c r="T118"/>
      <c r="U118"/>
      <c r="V118"/>
      <c r="W118"/>
      <c r="X118"/>
      <c r="Y118"/>
      <c r="Z118"/>
      <c r="AA118"/>
      <c r="AB118"/>
      <c r="AC118"/>
      <c r="AD118"/>
      <c r="AE118"/>
      <c r="AF118"/>
      <c r="AG118"/>
    </row>
  </sheetData>
  <phoneticPr fontId="4" type="noConversion"/>
  <pageMargins left="0.7" right="0.7" top="0.75" bottom="0.75" header="0.3" footer="0.3"/>
  <pageSetup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工作表24"/>
  <dimension ref="A2:AG118"/>
  <sheetViews>
    <sheetView zoomScale="70" zoomScaleNormal="70" workbookViewId="0">
      <selection activeCell="D4" sqref="D4"/>
    </sheetView>
  </sheetViews>
  <sheetFormatPr defaultColWidth="8.5546875" defaultRowHeight="15.75"/>
  <cols>
    <col min="1" max="1" width="15.88671875" customWidth="1"/>
    <col min="2" max="2" width="61.6640625" customWidth="1"/>
    <col min="3" max="3" width="40" customWidth="1"/>
    <col min="4" max="4" width="87.77734375" bestFit="1" customWidth="1"/>
    <col min="5" max="5" width="16.109375" bestFit="1" customWidth="1"/>
    <col min="6" max="29" width="16.5546875" bestFit="1" customWidth="1"/>
    <col min="30" max="30" width="16.5546875" customWidth="1"/>
  </cols>
  <sheetData>
    <row r="2" spans="2:18">
      <c r="B2" s="357" t="s">
        <v>979</v>
      </c>
      <c r="C2" s="358" t="s">
        <v>1185</v>
      </c>
    </row>
    <row r="3" spans="2:18">
      <c r="B3" s="357" t="s">
        <v>1204</v>
      </c>
      <c r="C3" s="358" t="s">
        <v>1185</v>
      </c>
    </row>
    <row r="4" spans="2:18">
      <c r="B4" s="357" t="s">
        <v>1174</v>
      </c>
      <c r="C4" s="358" t="s">
        <v>1185</v>
      </c>
      <c r="R4" s="238"/>
    </row>
    <row r="5" spans="2:18">
      <c r="B5" s="357" t="s">
        <v>99</v>
      </c>
      <c r="C5" s="358" t="s">
        <v>1185</v>
      </c>
    </row>
    <row r="6" spans="2:18">
      <c r="B6" s="357" t="s">
        <v>915</v>
      </c>
      <c r="C6" s="358" t="s">
        <v>1926</v>
      </c>
    </row>
    <row r="8" spans="2:18" ht="33">
      <c r="B8" s="357" t="s">
        <v>975</v>
      </c>
      <c r="C8" s="357" t="s">
        <v>976</v>
      </c>
      <c r="D8" s="357" t="s">
        <v>1150</v>
      </c>
      <c r="E8" s="358" t="s">
        <v>2219</v>
      </c>
    </row>
    <row r="9" spans="2:18" ht="16.5">
      <c r="B9" s="358" t="s">
        <v>1942</v>
      </c>
      <c r="C9" s="358"/>
      <c r="D9" s="358" t="s">
        <v>1933</v>
      </c>
      <c r="E9" s="475">
        <v>1</v>
      </c>
    </row>
    <row r="10" spans="2:18" ht="16.5">
      <c r="B10" s="358" t="s">
        <v>1942</v>
      </c>
      <c r="C10" s="358" t="s">
        <v>1948</v>
      </c>
      <c r="D10" s="358" t="s">
        <v>1943</v>
      </c>
      <c r="E10" s="475">
        <v>1</v>
      </c>
    </row>
    <row r="11" spans="2:18" ht="16.5">
      <c r="B11" s="358" t="s">
        <v>1942</v>
      </c>
      <c r="C11" s="358" t="s">
        <v>1956</v>
      </c>
      <c r="D11" s="358" t="s">
        <v>1951</v>
      </c>
      <c r="E11" s="475">
        <v>1</v>
      </c>
    </row>
    <row r="12" spans="2:18" ht="16.5">
      <c r="B12" s="358" t="s">
        <v>1942</v>
      </c>
      <c r="C12" s="358" t="s">
        <v>1966</v>
      </c>
      <c r="D12" s="358" t="s">
        <v>1959</v>
      </c>
      <c r="E12" s="475">
        <v>1</v>
      </c>
    </row>
    <row r="13" spans="2:18" ht="16.5">
      <c r="B13" s="358" t="s">
        <v>1942</v>
      </c>
      <c r="C13" s="358" t="s">
        <v>1975</v>
      </c>
      <c r="D13" s="358" t="s">
        <v>1969</v>
      </c>
      <c r="E13" s="475">
        <v>1</v>
      </c>
    </row>
    <row r="14" spans="2:18" ht="16.5">
      <c r="B14" s="358" t="s">
        <v>1942</v>
      </c>
      <c r="C14" s="358" t="s">
        <v>1991</v>
      </c>
      <c r="D14" s="358" t="s">
        <v>1986</v>
      </c>
      <c r="E14" s="475">
        <v>1</v>
      </c>
    </row>
    <row r="15" spans="2:18" ht="16.5">
      <c r="B15" s="358" t="s">
        <v>1942</v>
      </c>
      <c r="C15" s="358" t="s">
        <v>1983</v>
      </c>
      <c r="D15" s="358" t="s">
        <v>1978</v>
      </c>
      <c r="E15" s="475">
        <v>1</v>
      </c>
    </row>
    <row r="16" spans="2:18" ht="16.5">
      <c r="B16" s="358" t="s">
        <v>1942</v>
      </c>
      <c r="C16" s="358" t="s">
        <v>2000</v>
      </c>
      <c r="D16" s="358" t="s">
        <v>1995</v>
      </c>
      <c r="E16" s="475">
        <v>1</v>
      </c>
    </row>
    <row r="17" spans="2:5" ht="16.5">
      <c r="B17" s="358" t="s">
        <v>1942</v>
      </c>
      <c r="C17" s="358" t="s">
        <v>2011</v>
      </c>
      <c r="D17" s="358" t="s">
        <v>2003</v>
      </c>
      <c r="E17" s="475">
        <v>1</v>
      </c>
    </row>
    <row r="18" spans="2:5" ht="16.5">
      <c r="B18" s="358" t="s">
        <v>1942</v>
      </c>
      <c r="C18" s="358" t="s">
        <v>2032</v>
      </c>
      <c r="D18" s="358" t="s">
        <v>2023</v>
      </c>
      <c r="E18" s="475">
        <v>1</v>
      </c>
    </row>
    <row r="19" spans="2:5" ht="33">
      <c r="B19" s="358" t="s">
        <v>1942</v>
      </c>
      <c r="C19" s="358" t="s">
        <v>2020</v>
      </c>
      <c r="D19" s="358" t="s">
        <v>2014</v>
      </c>
      <c r="E19" s="475">
        <v>1</v>
      </c>
    </row>
    <row r="20" spans="2:5" ht="16.5">
      <c r="B20" s="358" t="s">
        <v>2038</v>
      </c>
      <c r="C20" s="358"/>
      <c r="D20" s="358" t="s">
        <v>2034</v>
      </c>
      <c r="E20" s="475">
        <v>1</v>
      </c>
    </row>
    <row r="21" spans="2:5" ht="16.5">
      <c r="B21" s="358" t="s">
        <v>2038</v>
      </c>
      <c r="C21" s="358" t="s">
        <v>1948</v>
      </c>
      <c r="D21" s="358" t="s">
        <v>2040</v>
      </c>
      <c r="E21" s="475">
        <v>1</v>
      </c>
    </row>
    <row r="22" spans="2:5" ht="16.5">
      <c r="B22" s="358" t="s">
        <v>2038</v>
      </c>
      <c r="C22" s="358" t="s">
        <v>1956</v>
      </c>
      <c r="D22" s="358" t="s">
        <v>2043</v>
      </c>
      <c r="E22" s="475">
        <v>1</v>
      </c>
    </row>
    <row r="23" spans="2:5" ht="16.5">
      <c r="B23" s="358" t="s">
        <v>2038</v>
      </c>
      <c r="C23" s="358" t="s">
        <v>2054</v>
      </c>
      <c r="D23" s="358" t="s">
        <v>2047</v>
      </c>
      <c r="E23" s="475">
        <v>1</v>
      </c>
    </row>
    <row r="24" spans="2:5" ht="16.5">
      <c r="B24" s="358" t="s">
        <v>2060</v>
      </c>
      <c r="C24" s="358"/>
      <c r="D24" s="358" t="s">
        <v>2056</v>
      </c>
      <c r="E24" s="475">
        <v>1</v>
      </c>
    </row>
    <row r="25" spans="2:5" ht="16.5">
      <c r="B25" s="358" t="s">
        <v>2060</v>
      </c>
      <c r="C25" s="358" t="s">
        <v>1948</v>
      </c>
      <c r="D25" s="358" t="s">
        <v>2061</v>
      </c>
      <c r="E25" s="475">
        <v>1</v>
      </c>
    </row>
    <row r="26" spans="2:5" ht="16.5">
      <c r="B26" s="358" t="s">
        <v>2060</v>
      </c>
      <c r="C26" s="358" t="s">
        <v>1956</v>
      </c>
      <c r="D26" s="358" t="s">
        <v>2064</v>
      </c>
      <c r="E26" s="475">
        <v>1</v>
      </c>
    </row>
    <row r="27" spans="2:5" ht="16.5">
      <c r="B27" s="358" t="s">
        <v>2060</v>
      </c>
      <c r="C27" s="358" t="s">
        <v>2075</v>
      </c>
      <c r="D27" s="358" t="s">
        <v>2069</v>
      </c>
      <c r="E27" s="475">
        <v>1</v>
      </c>
    </row>
    <row r="28" spans="2:5" ht="16.5">
      <c r="B28" s="358" t="s">
        <v>2060</v>
      </c>
      <c r="C28" s="358" t="s">
        <v>1966</v>
      </c>
      <c r="D28" s="358" t="s">
        <v>2066</v>
      </c>
      <c r="E28" s="475">
        <v>1</v>
      </c>
    </row>
    <row r="29" spans="2:5" ht="16.5">
      <c r="B29" s="358" t="s">
        <v>2060</v>
      </c>
      <c r="C29" s="358" t="s">
        <v>1975</v>
      </c>
      <c r="D29" s="358" t="s">
        <v>1976</v>
      </c>
      <c r="E29" s="475">
        <v>1</v>
      </c>
    </row>
    <row r="30" spans="2:5" ht="16.5">
      <c r="B30" s="358" t="s">
        <v>2060</v>
      </c>
      <c r="C30" s="358" t="s">
        <v>1991</v>
      </c>
      <c r="D30" s="358" t="s">
        <v>1993</v>
      </c>
      <c r="E30" s="475">
        <v>1</v>
      </c>
    </row>
    <row r="31" spans="2:5" ht="16.5">
      <c r="B31" s="358" t="s">
        <v>2060</v>
      </c>
      <c r="C31" s="358" t="s">
        <v>2000</v>
      </c>
      <c r="D31" s="358" t="s">
        <v>2001</v>
      </c>
      <c r="E31" s="475">
        <v>1</v>
      </c>
    </row>
    <row r="32" spans="2:5" ht="16.5">
      <c r="B32" s="358" t="s">
        <v>2060</v>
      </c>
      <c r="C32" s="358" t="s">
        <v>2011</v>
      </c>
      <c r="D32" s="358" t="s">
        <v>2012</v>
      </c>
      <c r="E32" s="475">
        <v>1</v>
      </c>
    </row>
    <row r="33" spans="2:5" ht="16.5">
      <c r="B33" s="358" t="s">
        <v>2086</v>
      </c>
      <c r="C33" s="358"/>
      <c r="D33" s="358" t="s">
        <v>2082</v>
      </c>
      <c r="E33" s="475">
        <v>1</v>
      </c>
    </row>
    <row r="34" spans="2:5" ht="16.5">
      <c r="B34" s="358" t="s">
        <v>2086</v>
      </c>
      <c r="C34" s="358" t="s">
        <v>2094</v>
      </c>
      <c r="D34" s="358" t="s">
        <v>2089</v>
      </c>
      <c r="E34" s="475">
        <v>1</v>
      </c>
    </row>
    <row r="35" spans="2:5" ht="16.5">
      <c r="B35" s="358" t="s">
        <v>2086</v>
      </c>
      <c r="C35" s="358" t="s">
        <v>2101</v>
      </c>
      <c r="D35" s="358" t="s">
        <v>2096</v>
      </c>
      <c r="E35" s="475">
        <v>1</v>
      </c>
    </row>
    <row r="36" spans="2:5" ht="16.5">
      <c r="B36" s="358" t="s">
        <v>2086</v>
      </c>
      <c r="C36" s="358" t="s">
        <v>2108</v>
      </c>
      <c r="D36" s="358" t="s">
        <v>2103</v>
      </c>
      <c r="E36" s="475">
        <v>1</v>
      </c>
    </row>
    <row r="37" spans="2:5" ht="16.5">
      <c r="B37" s="358" t="s">
        <v>2086</v>
      </c>
      <c r="C37" s="358" t="s">
        <v>2115</v>
      </c>
      <c r="D37" s="358" t="s">
        <v>2110</v>
      </c>
      <c r="E37" s="475">
        <v>1</v>
      </c>
    </row>
    <row r="38" spans="2:5" ht="16.5">
      <c r="B38" s="358" t="s">
        <v>2086</v>
      </c>
      <c r="C38" s="358" t="s">
        <v>2122</v>
      </c>
      <c r="D38" s="358" t="s">
        <v>2117</v>
      </c>
      <c r="E38" s="475">
        <v>1</v>
      </c>
    </row>
    <row r="39" spans="2:5" ht="16.5">
      <c r="B39" s="358" t="s">
        <v>2086</v>
      </c>
      <c r="C39" s="358" t="s">
        <v>2129</v>
      </c>
      <c r="D39" s="358" t="s">
        <v>2124</v>
      </c>
      <c r="E39" s="475">
        <v>1</v>
      </c>
    </row>
    <row r="40" spans="2:5" ht="16.5">
      <c r="B40" s="358" t="s">
        <v>2135</v>
      </c>
      <c r="C40" s="358"/>
      <c r="D40" s="358" t="s">
        <v>2131</v>
      </c>
      <c r="E40" s="475">
        <v>1</v>
      </c>
    </row>
    <row r="41" spans="2:5" ht="16.5">
      <c r="B41" s="358" t="s">
        <v>2135</v>
      </c>
      <c r="C41" s="358" t="s">
        <v>1948</v>
      </c>
      <c r="D41" s="358" t="s">
        <v>2136</v>
      </c>
      <c r="E41" s="475">
        <v>1</v>
      </c>
    </row>
    <row r="42" spans="2:5" ht="16.5">
      <c r="B42" s="358" t="s">
        <v>2135</v>
      </c>
      <c r="C42" s="358" t="s">
        <v>1956</v>
      </c>
      <c r="D42" s="358" t="s">
        <v>2139</v>
      </c>
      <c r="E42" s="475">
        <v>1</v>
      </c>
    </row>
    <row r="43" spans="2:5" ht="16.5">
      <c r="B43" s="358" t="s">
        <v>2135</v>
      </c>
      <c r="C43" s="358" t="s">
        <v>1966</v>
      </c>
      <c r="D43" s="358" t="s">
        <v>2141</v>
      </c>
      <c r="E43" s="475">
        <v>1</v>
      </c>
    </row>
    <row r="44" spans="2:5" ht="16.5">
      <c r="B44" s="358" t="s">
        <v>2135</v>
      </c>
      <c r="C44" s="358" t="s">
        <v>1975</v>
      </c>
      <c r="D44" s="358" t="s">
        <v>2143</v>
      </c>
      <c r="E44" s="475">
        <v>1</v>
      </c>
    </row>
    <row r="45" spans="2:5" ht="16.5">
      <c r="B45" s="358" t="s">
        <v>2135</v>
      </c>
      <c r="C45" s="358" t="s">
        <v>1983</v>
      </c>
      <c r="D45" s="358" t="s">
        <v>2145</v>
      </c>
      <c r="E45" s="475">
        <v>1</v>
      </c>
    </row>
    <row r="46" spans="2:5" ht="16.5">
      <c r="B46" s="358" t="s">
        <v>2135</v>
      </c>
      <c r="C46" s="358" t="s">
        <v>2011</v>
      </c>
      <c r="D46" s="358" t="s">
        <v>2147</v>
      </c>
      <c r="E46" s="475">
        <v>1</v>
      </c>
    </row>
    <row r="47" spans="2:5" ht="16.5">
      <c r="B47" s="358" t="s">
        <v>2135</v>
      </c>
      <c r="C47" s="358" t="s">
        <v>2032</v>
      </c>
      <c r="D47" s="358" t="s">
        <v>2154</v>
      </c>
      <c r="E47" s="475">
        <v>1</v>
      </c>
    </row>
    <row r="48" spans="2:5" ht="16.5">
      <c r="B48" s="358" t="s">
        <v>2135</v>
      </c>
      <c r="C48" s="358" t="s">
        <v>2054</v>
      </c>
      <c r="D48" s="358" t="s">
        <v>2152</v>
      </c>
      <c r="E48" s="475">
        <v>1</v>
      </c>
    </row>
    <row r="49" spans="2:5" ht="33">
      <c r="B49" s="358" t="s">
        <v>2135</v>
      </c>
      <c r="C49" s="358" t="s">
        <v>2020</v>
      </c>
      <c r="D49" s="358" t="s">
        <v>2149</v>
      </c>
      <c r="E49" s="475">
        <v>1</v>
      </c>
    </row>
    <row r="50" spans="2:5" ht="16.5">
      <c r="B50" s="358" t="s">
        <v>2161</v>
      </c>
      <c r="C50" s="358"/>
      <c r="D50" s="358" t="s">
        <v>2157</v>
      </c>
      <c r="E50" s="475">
        <v>1</v>
      </c>
    </row>
    <row r="51" spans="2:5" ht="16.5">
      <c r="B51" s="358" t="s">
        <v>2161</v>
      </c>
      <c r="C51" s="358" t="s">
        <v>1948</v>
      </c>
      <c r="D51" s="358" t="s">
        <v>2162</v>
      </c>
      <c r="E51" s="475">
        <v>1</v>
      </c>
    </row>
    <row r="52" spans="2:5" ht="16.5">
      <c r="B52" s="358" t="s">
        <v>2161</v>
      </c>
      <c r="C52" s="358" t="s">
        <v>1956</v>
      </c>
      <c r="D52" s="358" t="s">
        <v>2164</v>
      </c>
      <c r="E52" s="475">
        <v>1</v>
      </c>
    </row>
    <row r="53" spans="2:5" ht="16.5">
      <c r="B53" s="358" t="s">
        <v>2161</v>
      </c>
      <c r="C53" s="358" t="s">
        <v>1966</v>
      </c>
      <c r="D53" s="358" t="s">
        <v>2166</v>
      </c>
      <c r="E53" s="475">
        <v>1</v>
      </c>
    </row>
    <row r="54" spans="2:5" ht="16.5">
      <c r="B54" s="358" t="s">
        <v>2161</v>
      </c>
      <c r="C54" s="358" t="s">
        <v>1975</v>
      </c>
      <c r="D54" s="358" t="s">
        <v>2168</v>
      </c>
      <c r="E54" s="475">
        <v>1</v>
      </c>
    </row>
    <row r="55" spans="2:5" ht="16.5">
      <c r="B55" s="358" t="s">
        <v>2161</v>
      </c>
      <c r="C55" s="358" t="s">
        <v>1991</v>
      </c>
      <c r="D55" s="358" t="s">
        <v>2172</v>
      </c>
      <c r="E55" s="475">
        <v>1</v>
      </c>
    </row>
    <row r="56" spans="2:5" ht="16.5">
      <c r="B56" s="358" t="s">
        <v>2161</v>
      </c>
      <c r="C56" s="358" t="s">
        <v>1983</v>
      </c>
      <c r="D56" s="358" t="s">
        <v>2170</v>
      </c>
      <c r="E56" s="475">
        <v>1</v>
      </c>
    </row>
    <row r="57" spans="2:5" ht="16.5">
      <c r="B57" s="358" t="s">
        <v>2161</v>
      </c>
      <c r="C57" s="358" t="s">
        <v>2011</v>
      </c>
      <c r="D57" s="358" t="s">
        <v>2174</v>
      </c>
      <c r="E57" s="475">
        <v>1</v>
      </c>
    </row>
    <row r="58" spans="2:5" ht="16.5">
      <c r="B58" s="358" t="s">
        <v>2183</v>
      </c>
      <c r="C58" s="358"/>
      <c r="D58" s="358" t="s">
        <v>2178</v>
      </c>
      <c r="E58" s="475">
        <v>1</v>
      </c>
    </row>
    <row r="59" spans="2:5" ht="16.5">
      <c r="B59" s="358" t="s">
        <v>2183</v>
      </c>
      <c r="C59" s="358" t="s">
        <v>2187</v>
      </c>
      <c r="D59" s="358" t="s">
        <v>2184</v>
      </c>
      <c r="E59" s="475">
        <v>1</v>
      </c>
    </row>
    <row r="60" spans="2:5" ht="16.5">
      <c r="B60" s="358" t="s">
        <v>2183</v>
      </c>
      <c r="C60" s="358" t="s">
        <v>2192</v>
      </c>
      <c r="D60" s="358" t="s">
        <v>2189</v>
      </c>
      <c r="E60" s="475">
        <v>1</v>
      </c>
    </row>
    <row r="61" spans="2:5" ht="16.5">
      <c r="B61" s="358" t="s">
        <v>2183</v>
      </c>
      <c r="C61" s="358" t="s">
        <v>2202</v>
      </c>
      <c r="D61" s="358" t="s">
        <v>2195</v>
      </c>
      <c r="E61" s="475">
        <v>1</v>
      </c>
    </row>
    <row r="62" spans="2:5" ht="16.5">
      <c r="B62" s="358" t="s">
        <v>2183</v>
      </c>
      <c r="C62" s="358" t="s">
        <v>2212</v>
      </c>
      <c r="D62" s="358" t="s">
        <v>2205</v>
      </c>
      <c r="E62" s="475">
        <v>1</v>
      </c>
    </row>
    <row r="63" spans="2:5" ht="16.5">
      <c r="B63" s="358" t="s">
        <v>2183</v>
      </c>
      <c r="C63" s="358" t="s">
        <v>2218</v>
      </c>
      <c r="D63" s="358" t="s">
        <v>2214</v>
      </c>
      <c r="E63" s="475">
        <v>1</v>
      </c>
    </row>
    <row r="118" spans="1:33">
      <c r="A118" s="238"/>
      <c r="AE118" s="238"/>
      <c r="AF118" s="238"/>
      <c r="AG118" s="238"/>
    </row>
  </sheetData>
  <phoneticPr fontId="40"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工作表3"/>
  <dimension ref="A1:EM2098"/>
  <sheetViews>
    <sheetView zoomScale="98" zoomScaleNormal="98" workbookViewId="0">
      <pane xSplit="5" ySplit="1" topLeftCell="F2" activePane="bottomRight" state="frozen"/>
      <selection pane="topRight" activeCell="F1" sqref="F1"/>
      <selection pane="bottomLeft" activeCell="A2" sqref="A2"/>
      <selection pane="bottomRight" activeCell="D18" sqref="D18"/>
    </sheetView>
  </sheetViews>
  <sheetFormatPr defaultColWidth="16.88671875" defaultRowHeight="16.5"/>
  <cols>
    <col min="1" max="1" width="9.5546875" style="1" customWidth="1"/>
    <col min="2" max="2" width="8.88671875" style="1" customWidth="1"/>
    <col min="3" max="3" width="10" style="2" customWidth="1"/>
    <col min="4" max="4" width="10" style="3" customWidth="1"/>
    <col min="5" max="5" width="10" style="207" customWidth="1"/>
    <col min="6" max="6" width="25.44140625" style="207" customWidth="1"/>
    <col min="7" max="7" width="24.109375" style="207" customWidth="1"/>
    <col min="8" max="8" width="35.44140625" style="207" customWidth="1"/>
    <col min="9" max="9" width="11" style="207" customWidth="1"/>
    <col min="10" max="10" width="12.109375" style="4" customWidth="1"/>
    <col min="11" max="11" width="8.6640625" style="4" customWidth="1"/>
    <col min="12" max="12" width="10.109375" style="207" customWidth="1"/>
    <col min="13" max="13" width="10.33203125" style="6" customWidth="1"/>
    <col min="14" max="14" width="11.109375" style="1" customWidth="1"/>
    <col min="15" max="15" width="8.6640625" style="1" customWidth="1"/>
    <col min="16" max="16" width="13.5546875" style="1" customWidth="1"/>
    <col min="17" max="17" width="27.44140625" style="6" customWidth="1"/>
    <col min="18" max="18" width="26.44140625" style="207" customWidth="1"/>
    <col min="19" max="19" width="27.109375" style="207" customWidth="1"/>
    <col min="20" max="20" width="14.109375" style="207" customWidth="1"/>
    <col min="21" max="21" width="27.5546875" style="207" customWidth="1"/>
    <col min="22" max="22" width="38.33203125" style="1" customWidth="1"/>
    <col min="23" max="23" width="20.5546875" style="1" customWidth="1"/>
    <col min="24" max="24" width="13.5546875" style="1" customWidth="1"/>
    <col min="25" max="25" width="16.88671875" style="1" customWidth="1"/>
    <col min="26" max="27" width="6.5546875" style="1" customWidth="1"/>
    <col min="28" max="28" width="23.21875" style="1" customWidth="1"/>
    <col min="29" max="40" width="16.88671875" style="1" customWidth="1"/>
    <col min="41" max="41" width="10.77734375" style="1" customWidth="1"/>
    <col min="42" max="42" width="22.88671875" style="1" customWidth="1"/>
    <col min="43" max="43" width="8.88671875" style="1" customWidth="1"/>
    <col min="44" max="44" width="29.33203125" style="1" customWidth="1"/>
    <col min="45" max="45" width="9.44140625" style="1" customWidth="1"/>
    <col min="46" max="46" width="25.33203125" style="1" customWidth="1"/>
    <col min="47" max="47" width="20.109375" style="1" customWidth="1"/>
    <col min="48" max="48" width="20.33203125" style="1" customWidth="1"/>
    <col min="49" max="50" width="16.88671875" style="1" customWidth="1"/>
    <col min="51" max="51" width="25.109375" style="1" customWidth="1"/>
    <col min="52" max="52" width="14.5546875" style="1" customWidth="1"/>
    <col min="53" max="53" width="41.5546875" style="1" customWidth="1"/>
    <col min="54" max="54" width="16.88671875" style="1" customWidth="1"/>
    <col min="55" max="55" width="13.5546875" style="1" bestFit="1" customWidth="1"/>
    <col min="56" max="56" width="23.6640625" style="1" customWidth="1"/>
    <col min="57" max="57" width="6.44140625" style="1" customWidth="1"/>
    <col min="58" max="58" width="8.44140625" style="1" customWidth="1"/>
    <col min="59" max="59" width="8.88671875" style="1" customWidth="1"/>
    <col min="60" max="60" width="14.6640625" style="1" customWidth="1"/>
    <col min="61" max="61" width="12.109375" style="1" customWidth="1"/>
    <col min="62" max="62" width="11.88671875" style="1" customWidth="1"/>
    <col min="63" max="63" width="10.5546875" style="1" customWidth="1"/>
    <col min="64" max="64" width="10.88671875" style="1" customWidth="1"/>
    <col min="65" max="66" width="16.109375" style="1" customWidth="1"/>
    <col min="67" max="67" width="12.77734375" style="1" customWidth="1"/>
    <col min="68" max="68" width="11.109375" style="1" customWidth="1"/>
    <col min="69" max="70" width="9.5546875" style="1" customWidth="1"/>
    <col min="71" max="71" width="18.88671875" style="1" customWidth="1"/>
    <col min="72" max="72" width="27.77734375" style="1" customWidth="1"/>
    <col min="73" max="73" width="19" style="1" customWidth="1"/>
    <col min="74" max="74" width="24.33203125" style="1" customWidth="1"/>
    <col min="75" max="75" width="27.33203125" style="1" customWidth="1"/>
    <col min="76" max="76" width="25.6640625" style="1" customWidth="1"/>
    <col min="77" max="77" width="17.33203125" style="1" customWidth="1"/>
    <col min="78" max="78" width="13.6640625" style="1" customWidth="1"/>
    <col min="79" max="79" width="11.77734375" style="1" customWidth="1"/>
    <col min="80" max="80" width="12.6640625" style="1" customWidth="1"/>
    <col min="81" max="81" width="11.77734375" style="1" customWidth="1"/>
    <col min="82" max="82" width="11" style="1" customWidth="1"/>
    <col min="83" max="83" width="24.88671875" style="1" customWidth="1"/>
    <col min="84" max="84" width="28" style="1" customWidth="1"/>
    <col min="85" max="85" width="11.33203125" style="1" customWidth="1"/>
    <col min="86" max="86" width="12" style="1" customWidth="1"/>
    <col min="87" max="87" width="20.109375" style="1" customWidth="1"/>
    <col min="88" max="88" width="10.88671875" style="1" customWidth="1"/>
    <col min="89" max="89" width="15.33203125" style="1" customWidth="1"/>
    <col min="90" max="90" width="13.33203125" style="1" customWidth="1"/>
    <col min="91" max="91" width="17.33203125" style="1" customWidth="1"/>
    <col min="92" max="92" width="19.109375" style="1" customWidth="1"/>
    <col min="93" max="93" width="15.5546875" style="1" customWidth="1"/>
    <col min="94" max="94" width="19.109375" style="1" customWidth="1"/>
    <col min="95" max="99" width="16.5546875" style="1" customWidth="1"/>
    <col min="100" max="101" width="12.109375" style="1" customWidth="1"/>
    <col min="102" max="102" width="10.5546875" style="1" customWidth="1"/>
    <col min="103" max="103" width="8.44140625" style="1" customWidth="1"/>
    <col min="104" max="104" width="12.109375" style="1" customWidth="1"/>
    <col min="105" max="105" width="11.6640625" style="1" customWidth="1"/>
    <col min="106" max="106" width="17.33203125" style="1" customWidth="1"/>
    <col min="107" max="108" width="16.88671875" style="1" customWidth="1"/>
    <col min="109" max="109" width="14.109375" style="1" customWidth="1"/>
    <col min="110" max="111" width="9.6640625" style="1" customWidth="1"/>
    <col min="112" max="112" width="13.109375" style="1" customWidth="1"/>
    <col min="113" max="113" width="30.44140625" style="1" customWidth="1"/>
    <col min="114" max="114" width="16.88671875" style="1" customWidth="1"/>
    <col min="115" max="118" width="6.6640625" style="1" customWidth="1"/>
    <col min="119" max="119" width="10.6640625" style="1" customWidth="1"/>
    <col min="120" max="120" width="7.88671875" style="1" customWidth="1"/>
    <col min="121" max="121" width="13.33203125" style="1" customWidth="1"/>
    <col min="122" max="122" width="10.21875" style="1" customWidth="1"/>
    <col min="123" max="123" width="13.33203125" style="1" customWidth="1"/>
    <col min="124" max="124" width="10.6640625" style="1" customWidth="1"/>
    <col min="125" max="125" width="10.88671875" style="1" customWidth="1"/>
    <col min="126" max="126" width="10.5546875" style="1" customWidth="1"/>
    <col min="127" max="127" width="11.21875" style="1" customWidth="1"/>
    <col min="128" max="128" width="12.44140625" style="1" customWidth="1"/>
    <col min="129" max="129" width="13.5546875" style="1" customWidth="1"/>
    <col min="130" max="130" width="14.88671875" style="1" customWidth="1"/>
    <col min="131" max="131" width="12.6640625" style="1" customWidth="1"/>
    <col min="132" max="132" width="25.5546875" style="1" hidden="1" customWidth="1"/>
    <col min="133" max="133" width="17.33203125" style="1" hidden="1" customWidth="1"/>
    <col min="134" max="134" width="14.77734375" style="1" hidden="1" customWidth="1"/>
    <col min="135" max="136" width="12.109375" style="1" customWidth="1"/>
    <col min="137" max="137" width="21.109375" style="1" customWidth="1"/>
    <col min="138" max="138" width="16.88671875" style="1"/>
    <col min="139" max="139" width="15" style="1" customWidth="1"/>
    <col min="140" max="140" width="13.44140625" style="1" customWidth="1"/>
    <col min="141" max="141" width="8.44140625" style="1" customWidth="1"/>
    <col min="142" max="142" width="10" style="1" customWidth="1"/>
    <col min="143" max="143" width="12.88671875" style="1" customWidth="1"/>
    <col min="144" max="16384" width="16.88671875" style="1"/>
  </cols>
  <sheetData>
    <row r="1" spans="1:143" s="5" customFormat="1" ht="56.25">
      <c r="A1" s="255" t="s">
        <v>829</v>
      </c>
      <c r="B1" s="255" t="s">
        <v>2220</v>
      </c>
      <c r="C1" s="256" t="s">
        <v>1732</v>
      </c>
      <c r="D1" s="255" t="s">
        <v>835</v>
      </c>
      <c r="E1" s="256" t="s">
        <v>838</v>
      </c>
      <c r="F1" s="256" t="s">
        <v>842</v>
      </c>
      <c r="G1" s="256" t="s">
        <v>845</v>
      </c>
      <c r="H1" s="255" t="s">
        <v>847</v>
      </c>
      <c r="I1" s="255" t="s">
        <v>849</v>
      </c>
      <c r="J1" s="256" t="s">
        <v>853</v>
      </c>
      <c r="K1" s="256" t="s">
        <v>856</v>
      </c>
      <c r="L1" s="256" t="s">
        <v>860</v>
      </c>
      <c r="M1" s="256" t="s">
        <v>864</v>
      </c>
      <c r="N1" s="256" t="s">
        <v>869</v>
      </c>
      <c r="O1" s="257" t="s">
        <v>871</v>
      </c>
      <c r="P1" s="257" t="s">
        <v>872</v>
      </c>
      <c r="Q1" s="256" t="s">
        <v>877</v>
      </c>
      <c r="R1" s="256" t="s">
        <v>882</v>
      </c>
      <c r="S1" s="257" t="s">
        <v>883</v>
      </c>
      <c r="T1" s="256" t="s">
        <v>885</v>
      </c>
      <c r="U1" s="256" t="s">
        <v>888</v>
      </c>
      <c r="V1" s="256" t="s">
        <v>890</v>
      </c>
      <c r="W1" s="258" t="s">
        <v>190</v>
      </c>
      <c r="X1" s="259" t="s">
        <v>895</v>
      </c>
      <c r="Y1" s="260" t="s">
        <v>898</v>
      </c>
      <c r="Z1" s="341" t="s">
        <v>203</v>
      </c>
      <c r="AA1" s="341" t="s">
        <v>206</v>
      </c>
      <c r="AB1" s="341" t="s">
        <v>2221</v>
      </c>
      <c r="AC1" s="251" t="s">
        <v>2222</v>
      </c>
      <c r="AD1" s="251" t="s">
        <v>2223</v>
      </c>
      <c r="AE1" s="251" t="s">
        <v>2224</v>
      </c>
      <c r="AF1" s="251" t="s">
        <v>2225</v>
      </c>
      <c r="AG1" s="251" t="s">
        <v>2226</v>
      </c>
      <c r="AH1" s="251" t="s">
        <v>2227</v>
      </c>
      <c r="AI1" s="251" t="s">
        <v>2228</v>
      </c>
      <c r="AJ1" s="251" t="s">
        <v>2229</v>
      </c>
      <c r="AK1" s="251" t="s">
        <v>2230</v>
      </c>
      <c r="AL1" s="251" t="s">
        <v>2231</v>
      </c>
      <c r="AM1" s="251" t="s">
        <v>2232</v>
      </c>
      <c r="AN1" s="251" t="s">
        <v>2233</v>
      </c>
      <c r="AO1" s="110" t="s">
        <v>2234</v>
      </c>
      <c r="AP1" s="110" t="s">
        <v>2235</v>
      </c>
      <c r="AQ1" s="110" t="s">
        <v>2236</v>
      </c>
      <c r="AR1" s="16" t="s">
        <v>2237</v>
      </c>
      <c r="AS1" s="16" t="s">
        <v>2238</v>
      </c>
      <c r="AT1" s="16" t="s">
        <v>2239</v>
      </c>
      <c r="AU1" s="16" t="s">
        <v>2240</v>
      </c>
      <c r="AV1" s="16" t="s">
        <v>2241</v>
      </c>
      <c r="AW1" s="16" t="s">
        <v>2242</v>
      </c>
      <c r="AX1" s="16" t="s">
        <v>2243</v>
      </c>
      <c r="AY1" s="63" t="s">
        <v>2244</v>
      </c>
      <c r="AZ1" s="63" t="s">
        <v>1578</v>
      </c>
      <c r="BA1" s="63" t="s">
        <v>2245</v>
      </c>
      <c r="BB1" s="63" t="s">
        <v>1125</v>
      </c>
      <c r="BC1" s="63" t="s">
        <v>2246</v>
      </c>
      <c r="BD1" s="400" t="s">
        <v>2247</v>
      </c>
      <c r="BE1" s="130" t="s">
        <v>2248</v>
      </c>
      <c r="BF1" s="130" t="s">
        <v>2249</v>
      </c>
      <c r="BG1" s="130" t="s">
        <v>2250</v>
      </c>
      <c r="BH1" s="394" t="s">
        <v>2251</v>
      </c>
      <c r="BI1" s="394" t="s">
        <v>2252</v>
      </c>
      <c r="BJ1" s="413" t="s">
        <v>2253</v>
      </c>
      <c r="BK1" s="413" t="s">
        <v>2254</v>
      </c>
      <c r="BL1" s="63" t="s">
        <v>1136</v>
      </c>
      <c r="BM1" s="63" t="s">
        <v>2255</v>
      </c>
      <c r="BN1" s="63" t="s">
        <v>1131</v>
      </c>
      <c r="BO1" s="130" t="s">
        <v>2256</v>
      </c>
      <c r="BP1" s="130" t="s">
        <v>1132</v>
      </c>
      <c r="BQ1" s="125" t="s">
        <v>2257</v>
      </c>
      <c r="BR1" s="125" t="s">
        <v>2258</v>
      </c>
      <c r="BS1" s="125" t="s">
        <v>1928</v>
      </c>
      <c r="BT1" s="63" t="str">
        <f>"custom_"&amp; "TermID"</f>
        <v>custom_TermID</v>
      </c>
      <c r="BU1" s="63" t="str">
        <f>"custom_"&amp; "LocalName"</f>
        <v>custom_LocalName</v>
      </c>
      <c r="BV1" s="63" t="str">
        <f>"custom_"&amp;"EnglishName"</f>
        <v>custom_EnglishName</v>
      </c>
      <c r="BW1" s="63" t="str">
        <f>"custom_"&amp;"BusinessRule"</f>
        <v>custom_BusinessRule</v>
      </c>
      <c r="BX1" s="63" t="str">
        <f>"custom_"&amp;"ReferenceData"</f>
        <v>custom_ReferenceData</v>
      </c>
      <c r="BY1" s="63" t="str">
        <f>"custom_"&amp;"SourceSystem"</f>
        <v>custom_SourceSystem</v>
      </c>
      <c r="BZ1" s="63" t="s">
        <v>2259</v>
      </c>
      <c r="CA1" s="63" t="s">
        <v>2260</v>
      </c>
      <c r="CB1" s="63" t="s">
        <v>2261</v>
      </c>
      <c r="CC1" s="63" t="s">
        <v>2262</v>
      </c>
      <c r="CD1" s="63" t="s">
        <v>2263</v>
      </c>
      <c r="CE1" s="63" t="s">
        <v>2264</v>
      </c>
      <c r="CF1" s="63" t="s">
        <v>2265</v>
      </c>
      <c r="CG1" s="297" t="s">
        <v>1009</v>
      </c>
      <c r="CH1" s="297" t="s">
        <v>892</v>
      </c>
      <c r="CI1" s="297" t="s">
        <v>880</v>
      </c>
      <c r="CJ1" s="297" t="s">
        <v>974</v>
      </c>
      <c r="CK1" s="61" t="s">
        <v>2266</v>
      </c>
      <c r="CL1" s="61" t="s">
        <v>2267</v>
      </c>
      <c r="CM1" s="342" t="s">
        <v>2268</v>
      </c>
      <c r="CN1" s="343" t="s">
        <v>2269</v>
      </c>
      <c r="CO1" s="342" t="s">
        <v>2270</v>
      </c>
      <c r="CP1" s="343" t="s">
        <v>2271</v>
      </c>
      <c r="CQ1" s="343" t="s">
        <v>977</v>
      </c>
      <c r="CR1" s="343" t="s">
        <v>2272</v>
      </c>
      <c r="CS1" s="343" t="s">
        <v>915</v>
      </c>
      <c r="CT1" s="343" t="s">
        <v>1138</v>
      </c>
      <c r="CU1" s="343" t="s">
        <v>1212</v>
      </c>
      <c r="CV1" s="131" t="s">
        <v>2273</v>
      </c>
      <c r="CW1" s="131" t="s">
        <v>2274</v>
      </c>
      <c r="CX1" s="131" t="s">
        <v>2275</v>
      </c>
      <c r="CY1" s="131" t="s">
        <v>2276</v>
      </c>
      <c r="CZ1" s="114" t="s">
        <v>2277</v>
      </c>
      <c r="DA1" s="114" t="s">
        <v>2278</v>
      </c>
      <c r="DB1" s="42" t="s">
        <v>2279</v>
      </c>
      <c r="DC1" s="42" t="s">
        <v>2280</v>
      </c>
      <c r="DD1" s="42" t="s">
        <v>2281</v>
      </c>
      <c r="DE1" s="42" t="s">
        <v>2282</v>
      </c>
      <c r="DF1" s="116" t="s">
        <v>2283</v>
      </c>
      <c r="DG1" s="116" t="s">
        <v>2284</v>
      </c>
      <c r="DH1" s="117" t="s">
        <v>2285</v>
      </c>
      <c r="DI1" s="117" t="s">
        <v>2286</v>
      </c>
      <c r="DJ1" s="116" t="s">
        <v>2287</v>
      </c>
      <c r="DK1" s="116" t="s">
        <v>2288</v>
      </c>
      <c r="DL1" s="116" t="s">
        <v>2289</v>
      </c>
      <c r="DM1" s="117" t="s">
        <v>1147</v>
      </c>
      <c r="DN1" s="255" t="s">
        <v>1731</v>
      </c>
      <c r="DO1" s="255" t="s">
        <v>2290</v>
      </c>
      <c r="DP1" s="255" t="s">
        <v>2291</v>
      </c>
      <c r="DQ1" s="240" t="s">
        <v>2292</v>
      </c>
      <c r="DR1" s="240" t="s">
        <v>2293</v>
      </c>
      <c r="DS1" s="240" t="s">
        <v>2294</v>
      </c>
      <c r="DT1" s="240" t="s">
        <v>1215</v>
      </c>
      <c r="DU1" s="240" t="s">
        <v>1727</v>
      </c>
      <c r="DV1" s="240" t="s">
        <v>2295</v>
      </c>
      <c r="DW1" s="115" t="s">
        <v>2296</v>
      </c>
      <c r="DX1" s="115" t="s">
        <v>2297</v>
      </c>
      <c r="DY1" s="115" t="s">
        <v>2298</v>
      </c>
      <c r="DZ1" s="118" t="s">
        <v>2299</v>
      </c>
      <c r="EA1" s="118" t="s">
        <v>2300</v>
      </c>
      <c r="EB1" s="118" t="s">
        <v>248</v>
      </c>
      <c r="EC1" s="118" t="s">
        <v>2301</v>
      </c>
      <c r="ED1" s="115" t="s">
        <v>75</v>
      </c>
      <c r="EE1" s="115" t="s">
        <v>251</v>
      </c>
      <c r="EF1" s="115" t="s">
        <v>2302</v>
      </c>
      <c r="EG1" s="115" t="s">
        <v>245</v>
      </c>
      <c r="EH1" s="115" t="s">
        <v>242</v>
      </c>
      <c r="EI1" s="115" t="s">
        <v>2303</v>
      </c>
      <c r="EJ1" s="111" t="s">
        <v>2304</v>
      </c>
      <c r="EK1" s="111" t="s">
        <v>2305</v>
      </c>
      <c r="EL1" s="433" t="s">
        <v>2306</v>
      </c>
      <c r="EM1" s="433" t="s">
        <v>1736</v>
      </c>
    </row>
    <row r="2" spans="1:143" ht="27.6" customHeight="1">
      <c r="A2"/>
      <c r="B2" t="s">
        <v>1244</v>
      </c>
      <c r="C2" t="s">
        <v>1244</v>
      </c>
      <c r="D2" t="s">
        <v>2307</v>
      </c>
      <c r="E2" t="s">
        <v>2308</v>
      </c>
      <c r="F2" t="s">
        <v>1314</v>
      </c>
      <c r="G2" t="s">
        <v>2307</v>
      </c>
      <c r="H2" t="s">
        <v>2307</v>
      </c>
      <c r="I2" t="s">
        <v>1279</v>
      </c>
      <c r="J2"/>
      <c r="K2" t="s">
        <v>902</v>
      </c>
      <c r="L2" t="s">
        <v>1939</v>
      </c>
      <c r="M2"/>
      <c r="N2"/>
      <c r="O2"/>
      <c r="P2" t="s">
        <v>2309</v>
      </c>
      <c r="Q2" t="s">
        <v>1245</v>
      </c>
      <c r="R2" s="109" t="s">
        <v>2310</v>
      </c>
      <c r="S2"/>
      <c r="T2"/>
      <c r="U2" t="s">
        <v>2311</v>
      </c>
      <c r="V2"/>
      <c r="W2"/>
      <c r="X2"/>
      <c r="Y2"/>
      <c r="Z2"/>
      <c r="AA2"/>
      <c r="AB2"/>
      <c r="AC2"/>
      <c r="AD2"/>
      <c r="AE2"/>
      <c r="AF2"/>
      <c r="AG2"/>
      <c r="AH2"/>
      <c r="AI2"/>
      <c r="AJ2"/>
      <c r="AK2"/>
      <c r="AL2"/>
      <c r="AM2"/>
      <c r="AN2"/>
      <c r="AO2" s="108" t="s">
        <v>43</v>
      </c>
      <c r="AP2" t="s">
        <v>1246</v>
      </c>
      <c r="AQ2">
        <v>2</v>
      </c>
      <c r="AR2" s="1" t="str">
        <f>IF(AU2="","",AT2&amp;" &gt;&gt; "&amp;AU2)</f>
        <v>IEC_STD_V10 &gt;&gt; Data Standard &gt;&gt; BPM &gt;&gt; Business Group</v>
      </c>
      <c r="AS2" s="1" t="str">
        <f>TRIM(CLEAN(C2))</f>
        <v>BPM</v>
      </c>
      <c r="AT2" s="1" t="str">
        <f>VLOOKUP(C2,Categories!B:H,7,FALSE) &amp; " &gt;&gt; " &amp; C2</f>
        <v>IEC_STD_V10 &gt;&gt; Data Standard &gt;&gt; BPM</v>
      </c>
      <c r="AU2" s="1" t="str">
        <f>SUBSTITUTE(SUBSTITUTE(SUBSTITUTE(SUBSTITUTE(SUBSTITUTE(E2, "&amp;", "&amp;amp;"), "&gt;", "&amp;gt;"), "&lt;", "&amp;lt;"), "'", "&amp;apos;"), """", "&amp;apos;")</f>
        <v>Business Group</v>
      </c>
      <c r="AV2" s="359" t="str">
        <f xml:space="preserve"> "&amp;quot;" &amp; AU2 &amp; "&amp;quot;"</f>
        <v>&amp;quot;Business Group&amp;quot;</v>
      </c>
      <c r="AW2" s="359" t="str">
        <f xml:space="preserve"> "&amp;quot;" &amp; SUBSTITUTE(SUBSTITUTE(SUBSTITUTE(F2, "&amp;", "&amp;amp;"), "'", "&amp;apos;"), """", "&amp;apos;") &amp; "&amp;quot;"</f>
        <v>&amp;quot;BG&amp;quot;</v>
      </c>
      <c r="AX2" s="130" t="s">
        <v>1934</v>
      </c>
      <c r="AY2" s="359" t="str">
        <f xml:space="preserve"> "&amp;quot;" &amp; SUBSTITUTE(SUBSTITUTE(SUBSTITUTE(G2, "&amp;", "&amp;amp;"), "'", "&amp;apos;"), """", "&amp;apos;") &amp; "&amp;quot;"</f>
        <v>&amp;quot;事業群&amp;quot;</v>
      </c>
      <c r="AZ2" s="1" t="str">
        <f>IF(ISERR(FIND("@", Q2)), "",Q2)</f>
        <v>Lin.Una@inventec.com</v>
      </c>
      <c r="BA2" s="130" t="str">
        <f>CategoryRoot&amp; " &gt;&gt; Common &gt;&gt; AutoMetaData" &amp; E2</f>
        <v>IEC_STD_V10 &gt;&gt; Common &gt;&gt; AutoMetaDataBusiness Group</v>
      </c>
      <c r="BB2" s="1" t="str">
        <f>TRIM(CLEAN(I2))</f>
        <v>Concept</v>
      </c>
      <c r="BC2" t="str">
        <f>TRIM(CLEAN(L2))</f>
        <v>General</v>
      </c>
      <c r="BD2" t="str">
        <f>D2&amp;BB2</f>
        <v>事業群Concept</v>
      </c>
      <c r="BE2" s="1">
        <f>MATCH(AU2,AU:AU,0)</f>
        <v>2</v>
      </c>
      <c r="BF2" s="1">
        <f>IF(OR(J2="",J2="N/A"), 0, MATCH(J2&amp;"Concept",BD:BD,0))</f>
        <v>0</v>
      </c>
      <c r="BG2" s="1">
        <f>IF(OR(K2="",K2="N/A"), 0, MATCH(K2,F:F,0))</f>
        <v>0</v>
      </c>
      <c r="BH2" s="1" t="str">
        <f>IF(OR(BB2="Property"),AU2,"")</f>
        <v/>
      </c>
      <c r="BI2" s="1">
        <f>IF(BH2="",0,COUNTIF(BH:BH,BH2))</f>
        <v>0</v>
      </c>
      <c r="BJ2" s="1" cm="1">
        <f t="array" ref="BJ2">IF(AND(BH2="", AB2&gt;""),IF(MTD_CASESENSITIVE, MATCH(TRUE, EXACT(AB2,BH:BH),0), MATCH(AB2,BH:BH,0)),0)</f>
        <v>0</v>
      </c>
      <c r="BK2" s="1" cm="1">
        <f t="array" ref="BK2">IF(BJ2&gt;0, BJ2, IF(AND(BH2="", I2 &lt;&gt; "Concept"),IF(MTD_CASESENSITIVE=TRUE, MATCH(TRUE, EXACT(AU2,BH:BH),0),MATCH(AU2,BH:BH,0)),0))</f>
        <v>0</v>
      </c>
      <c r="BL2" s="1" t="str">
        <f>IF(AB2="", IFERROR(IF(BK2&gt;0,INDEX(CF:CF,BK2),""),""), AB2)</f>
        <v/>
      </c>
      <c r="BM2" s="351" t="str">
        <f>IF(BF2&gt;0, INDEX(AU:AU,BF2), "")</f>
        <v/>
      </c>
      <c r="BN2" s="351" t="str">
        <f>IF(BM2="","", "&amp;quot;" &amp; BM2 &amp; "&amp;quot;")</f>
        <v/>
      </c>
      <c r="BO2" s="1" t="str" cm="1">
        <f t="array" ref="BO2">IF(BF2&gt;0, INDEX(DI:DI,BF2), "")</f>
        <v/>
      </c>
      <c r="BP2" s="1" t="str">
        <f>IF(OR(K2="", K2="N/A"),"",  "&amp;quot;" &amp; SUBSTITUTE(SUBSTITUTE(SUBSTITUTE(K2, "&amp;", "&amp;amp;"), "'", "&amp;apos;"), """", "&amp;apos;") &amp; "&amp;quot;")</f>
        <v/>
      </c>
      <c r="BQ2" s="1" t="str">
        <f>IF(CT2="", C2&amp;":", CT2)</f>
        <v>BPM:</v>
      </c>
      <c r="BR2" s="1">
        <f>COUNTIF(BQ$2:BQ2,BQ2)</f>
        <v>1</v>
      </c>
      <c r="BS2" s="1" t="str">
        <f>TEXT(BR2,"0000")</f>
        <v>0001</v>
      </c>
      <c r="BT2" s="1" t="str">
        <f ca="1">IF(A2="",BQ2&amp;TEXT(TODAY(),"YYMMDD")&amp;"_"&amp;TEXT(BR2,"0000"),A2)</f>
        <v>BPM:230310_0001</v>
      </c>
      <c r="BU2" s="1" t="str">
        <f>D2</f>
        <v>事業群</v>
      </c>
      <c r="BV2" s="359" t="str">
        <f xml:space="preserve"> "&amp;quot;" &amp; SUBSTITUTE(SUBSTITUTE(SUBSTITUTE(E2, "&amp;", "&amp;amp;"), "'", "&amp;apos;"), """", "&amp;apos;") &amp; "&amp;quot;"</f>
        <v>&amp;quot;Business Group&amp;quot;</v>
      </c>
      <c r="BW2" s="359" t="str">
        <f xml:space="preserve"> "&amp;quot;" &amp; SUBSTITUTE(SUBSTITUTE(SUBSTITUTE(H2, "&amp;", "&amp;amp;"), "'", "&amp;apos;"), """", "&amp;apos;") &amp; "&amp;quot;"</f>
        <v>&amp;quot;事業群&amp;quot;</v>
      </c>
      <c r="BX2" s="359" t="str">
        <f xml:space="preserve"> "&amp;quot;" &amp; SUBSTITUTE(SUBSTITUTE(SUBSTITUTE(N2, "&amp;", "&amp;amp;"), "'", "&amp;apos;"), """", "&amp;apos;") &amp; "&amp;quot;"</f>
        <v>&amp;quot;&amp;quot;</v>
      </c>
      <c r="BY2" t="str">
        <f>TRIM(CLEAN(T2))</f>
        <v/>
      </c>
      <c r="BZ2" t="str">
        <f xml:space="preserve"> "&amp;quot;" &amp; SUBSTITUTE(SUBSTITUTE(SUBSTITUTE(SUBSTITUTE(SUBSTITUTE(SUBSTITUTE(SUBSTITUTE(Z2,".","_"),"/",""), "&amp;", "&amp;amp;"),"&gt;"," &amp;gt; "),"&lt;"," &amp;lt; "), "'", "&amp;apos;"), """", "&amp;apos;") &amp; "&amp;quot;"</f>
        <v>&amp;quot;&amp;quot;</v>
      </c>
      <c r="CA2" t="str">
        <f>TRIM(CLEAN(M2))</f>
        <v/>
      </c>
      <c r="CC2" s="130" t="s">
        <v>2312</v>
      </c>
      <c r="CD2" s="1" t="str">
        <f>I2</f>
        <v>Concept</v>
      </c>
      <c r="CE2" s="1" t="str">
        <f>IF(BM2="", "", BM2&amp;"_")&amp;E2</f>
        <v>Business Group</v>
      </c>
      <c r="CF2" s="1" t="str">
        <f xml:space="preserve"> "&amp;quot;" &amp; SUBSTITUTE(SUBSTITUTE(SUBSTITUTE(SUBSTITUTE(SUBSTITUTE(SUBSTITUTE(SUBSTITUTE(CE2,".","_"),"/",""), "&amp;", "&amp;amp;"),"&gt;"," &amp;gt; "),"&lt;"," &amp;lt; "), "'", "&amp;apos;"), """", "&amp;apos;") &amp; "&amp;quot;"</f>
        <v>&amp;quot;Business Group&amp;quot;</v>
      </c>
      <c r="CG2" s="1" t="str">
        <f>I2</f>
        <v>Concept</v>
      </c>
      <c r="CH2" s="1" t="str">
        <f>TRIM(CLEAN(AA2))</f>
        <v/>
      </c>
      <c r="CI2" s="130" t="str">
        <f>IF(ISERR(FIND("@", R2)), "",R2)</f>
        <v xml:space="preserve">Huang.Joe-Win@inventec.com
</v>
      </c>
      <c r="CJ2" s="130" t="str">
        <f>B2</f>
        <v>BPM</v>
      </c>
      <c r="CM2" s="130" t="str">
        <f>TRIM(CLEAN(U2))</f>
        <v>INT_BG</v>
      </c>
      <c r="CN2" s="130" t="str">
        <f>TRIM(CLEAN(V2))</f>
        <v/>
      </c>
      <c r="CO2" s="130" t="str">
        <f>CM2</f>
        <v>INT_BG</v>
      </c>
      <c r="CP2" s="130" t="str">
        <f>CN2</f>
        <v/>
      </c>
      <c r="CQ2" s="130" t="str">
        <f>TRIM(CLEAN(W2))</f>
        <v/>
      </c>
      <c r="CR2" s="130">
        <f>IFERROR(FIND(":", O2),0)</f>
        <v>0</v>
      </c>
      <c r="CS2" s="130" t="str">
        <f>IF(CR2=0,"",LEFT(O2,CR2))</f>
        <v/>
      </c>
      <c r="CT2" s="130" t="str">
        <f>CS2</f>
        <v/>
      </c>
      <c r="CU2" s="130" t="str">
        <f>INDEX(CS:CS,BK2)</f>
        <v/>
      </c>
      <c r="CV2" s="1" t="str">
        <f>IF(AND(DW2), AU2&amp;DH2,"")</f>
        <v/>
      </c>
      <c r="CW2" s="1" t="str">
        <f>IF(AND(DW2,DR2), AU2,"")</f>
        <v/>
      </c>
      <c r="CX2" s="1">
        <f>COUNTIF(CW$2:CW2,CW2)-1</f>
        <v>0</v>
      </c>
      <c r="CY2" s="1" t="str">
        <f>IF(CX2&gt;0, "-" &amp; TEXT(CX2, "00"), "")</f>
        <v/>
      </c>
      <c r="CZ2" s="1" t="str">
        <f>IF(CW2="", "", AU2 &amp; CY2)</f>
        <v/>
      </c>
      <c r="DA2" s="130" t="s">
        <v>2313</v>
      </c>
      <c r="DB2" s="1" t="s">
        <v>2314</v>
      </c>
      <c r="DC2" s="1" t="str">
        <f>AU2</f>
        <v>Business Group</v>
      </c>
      <c r="DD2" s="1" t="str">
        <f>AZ2</f>
        <v>Lin.Una@inventec.com</v>
      </c>
      <c r="DE2" s="1" t="str">
        <f>G2</f>
        <v>事業群</v>
      </c>
      <c r="DF2" s="1" t="str">
        <f>TRIM(CLEAN(T2))</f>
        <v/>
      </c>
      <c r="DG2" s="1" t="str">
        <f>UPPER(DF2)</f>
        <v/>
      </c>
      <c r="DH2" s="1" t="str">
        <f>"^(" &amp; IF(EXACT(DF2,DG2), DF2, DF2 &amp; "|" &amp;DG2) &amp; ")$"</f>
        <v>^()$</v>
      </c>
      <c r="DI2" s="1" t="str">
        <f>AT2 &amp; " &gt;&gt; " &amp;E2</f>
        <v>IEC_STD_V10 &gt;&gt; Data Standard &gt;&gt; BPM &gt;&gt; Business Group</v>
      </c>
      <c r="DK2" s="1" t="str">
        <f>IF(LEN(S2&amp;DH2)&lt;=256,S2&amp;DH2,LEFT(S2&amp;DH2,255))</f>
        <v>^()$</v>
      </c>
      <c r="DL2" s="1">
        <v>9</v>
      </c>
      <c r="DM2" s="1" t="s">
        <v>2315</v>
      </c>
      <c r="DN2" s="1" t="str">
        <f>B2</f>
        <v>BPM</v>
      </c>
      <c r="DO2" s="1" t="b">
        <f>B2&lt;&gt;""</f>
        <v>1</v>
      </c>
      <c r="DP2" s="1" t="b">
        <f>LEFT(AP2,3)="PSG"</f>
        <v>0</v>
      </c>
      <c r="DQ2" s="1" t="b">
        <f>COUNTIF($AU$1:AU2,AU2)=1</f>
        <v>1</v>
      </c>
      <c r="DR2" s="1" t="b">
        <f>COUNTIF(DH$1:DH2,DH2)=1</f>
        <v>1</v>
      </c>
      <c r="DS2" s="1" t="b">
        <f>COUNTIF(DK$1:DK2,DK2)=1</f>
        <v>1</v>
      </c>
      <c r="DT2" s="1" t="b">
        <f>LEN(C2) &lt;5</f>
        <v>1</v>
      </c>
      <c r="DU2" s="1" t="b">
        <f>I2="Concept"</f>
        <v>1</v>
      </c>
      <c r="DV2" s="1">
        <f>IF(DU2,COUNTIF(E:E,E2)-1,0)</f>
        <v>0</v>
      </c>
      <c r="DW2" s="1" t="b">
        <f>TRIM(O2)="N/A"</f>
        <v>0</v>
      </c>
      <c r="DX2" s="1" t="b">
        <v>0</v>
      </c>
      <c r="DY2" s="1" t="b">
        <f>NOT(ISERROR(FIND("_",E2)))</f>
        <v>0</v>
      </c>
      <c r="DZ2" s="1" t="b">
        <f>IFERROR(IF(OR(AB2&lt;&gt;"", DU2), FALSE, ISNA(BK2)),TRUE)</f>
        <v>0</v>
      </c>
      <c r="EA2" s="1" t="b">
        <f>IF(OR(DZ2, DU2),FALSE, IFERROR(IF(OR(AB2&lt;&gt;"",BK2=0), FALSE, INDEX(BI:BI,BK2)&gt;1),FALSE))</f>
        <v>0</v>
      </c>
      <c r="EB2" s="1" t="b">
        <f>NOT(COUNTIF(E:E,E2)=COUNTIF(D:D,D2))</f>
        <v>0</v>
      </c>
      <c r="EC2" s="1" t="b">
        <f>IF(OR(DZ2,DU2),FALSE,IFERROR(IF(OR(AB2&lt;&gt;""), FALSE, IF(OR(CU2="", CU2="CMN"), FALSE, CU2&lt;&gt;CS2)),TRUE))</f>
        <v>0</v>
      </c>
      <c r="ED2" s="130" t="b">
        <f>OR(ISERROR(FIND("@",R2)),ISERROR(FIND("@",Q2)),ISBLANK(L2))</f>
        <v>0</v>
      </c>
      <c r="EE2" s="1" t="b">
        <f>IFERROR(IF(DT2=TRUE,OR(I2="Dimension", I2="Measure"),FALSE),TRUE)</f>
        <v>0</v>
      </c>
      <c r="EF2" s="1" t="b" cm="1">
        <f t="array" aca="1" ref="EF2" ca="1">IF(BK2&gt;0,IF(INDIRECT(_xlfn.CONCAT("M",BK2))=M2,FALSE,TRUE),FALSE)</f>
        <v>0</v>
      </c>
      <c r="EG2" s="1" t="b">
        <f>DV2&gt;0</f>
        <v>0</v>
      </c>
      <c r="EH2" s="1" t="b">
        <f>NOT(AND(ISERROR(FIND(".",E2)),ISERROR(FIND("@",E2)),ISERROR(FIND("&lt;",E2)),ISERROR(FIND("&gt;",E2)),ISERROR(FIND("&amp;",E2)),ISERROR(FIND("'",E2))))</f>
        <v>0</v>
      </c>
      <c r="EI2" s="1" t="b">
        <f ca="1" xml:space="preserve"> OR(DX2:EH2)</f>
        <v>0</v>
      </c>
      <c r="EJ2" s="1" t="str">
        <f ca="1">IF(DX2,$DX$1 &amp; ",","")&amp; IF(DY2,$DY$1 &amp; ",","")&amp; IF(DZ2,$DZ$1 &amp; ",","")&amp; IF(EA2,$EA$1 &amp; ",","")&amp; IF(EB2,$EB$1 &amp; ",","")&amp; IF(EC2,$EC$1 &amp; ",","")&amp; IF(ED2,$ED$1 &amp; ",","")&amp; IF(EG2,$EG$1 &amp; ",","")&amp;IF(EH2,$EH$1 &amp; ",","")&amp;IF(EF2,$EF$1 &amp; ",","")&amp;IF(EE2,$EE$1 &amp; ",","")</f>
        <v/>
      </c>
      <c r="EK2">
        <f ca="1">COUNTIF(ED2:EH2,TRUE)</f>
        <v>0</v>
      </c>
      <c r="EL2" s="1">
        <f>LEN(E2)</f>
        <v>14</v>
      </c>
      <c r="EM2" s="1" t="b">
        <f>OR(EL2&gt;pvtDGC!$BD$8,EL2&lt;pvtDGC!$BD$7)</f>
        <v>0</v>
      </c>
    </row>
    <row r="3" spans="1:143" ht="27" customHeight="1">
      <c r="A3"/>
      <c r="B3" t="s">
        <v>1244</v>
      </c>
      <c r="C3" t="s">
        <v>1244</v>
      </c>
      <c r="D3" t="s">
        <v>2316</v>
      </c>
      <c r="E3" t="s">
        <v>2317</v>
      </c>
      <c r="F3"/>
      <c r="G3" t="s">
        <v>2316</v>
      </c>
      <c r="H3" s="109" t="s">
        <v>2318</v>
      </c>
      <c r="I3" t="s">
        <v>1268</v>
      </c>
      <c r="J3" t="s">
        <v>2307</v>
      </c>
      <c r="K3" t="s">
        <v>902</v>
      </c>
      <c r="L3" t="s">
        <v>1939</v>
      </c>
      <c r="M3" t="s">
        <v>1965</v>
      </c>
      <c r="N3"/>
      <c r="O3"/>
      <c r="P3" t="s">
        <v>2309</v>
      </c>
      <c r="Q3" t="s">
        <v>1245</v>
      </c>
      <c r="R3" s="109" t="s">
        <v>2310</v>
      </c>
      <c r="S3"/>
      <c r="T3"/>
      <c r="U3" t="s">
        <v>2311</v>
      </c>
      <c r="V3" t="s">
        <v>2319</v>
      </c>
      <c r="W3"/>
      <c r="X3"/>
      <c r="Y3"/>
      <c r="Z3"/>
      <c r="AA3"/>
      <c r="AB3"/>
      <c r="AC3"/>
      <c r="AD3"/>
      <c r="AE3"/>
      <c r="AF3"/>
      <c r="AG3"/>
      <c r="AH3"/>
      <c r="AI3"/>
      <c r="AJ3"/>
      <c r="AK3"/>
      <c r="AL3"/>
      <c r="AM3"/>
      <c r="AN3"/>
      <c r="AO3" s="108" t="s">
        <v>43</v>
      </c>
      <c r="AP3" t="s">
        <v>1246</v>
      </c>
      <c r="AQ3">
        <v>3</v>
      </c>
      <c r="AR3" t="s">
        <v>2320</v>
      </c>
      <c r="AS3" t="s">
        <v>1244</v>
      </c>
      <c r="AT3" t="s">
        <v>2321</v>
      </c>
      <c r="AU3" t="s">
        <v>2317</v>
      </c>
      <c r="AV3" t="s">
        <v>2322</v>
      </c>
      <c r="AW3" t="s">
        <v>1937</v>
      </c>
      <c r="AX3" t="s">
        <v>1934</v>
      </c>
      <c r="AY3" t="s">
        <v>2323</v>
      </c>
      <c r="AZ3" t="s">
        <v>1245</v>
      </c>
      <c r="BA3" t="s">
        <v>2324</v>
      </c>
      <c r="BB3" t="s">
        <v>1268</v>
      </c>
      <c r="BC3" t="s">
        <v>1939</v>
      </c>
      <c r="BD3" t="s">
        <v>2325</v>
      </c>
      <c r="BE3">
        <v>3</v>
      </c>
      <c r="BF3">
        <v>2</v>
      </c>
      <c r="BG3">
        <v>0</v>
      </c>
      <c r="BH3" t="s">
        <v>2317</v>
      </c>
      <c r="BI3">
        <v>1</v>
      </c>
      <c r="BJ3">
        <v>0</v>
      </c>
      <c r="BK3">
        <v>0</v>
      </c>
      <c r="BL3" t="s">
        <v>1592</v>
      </c>
      <c r="BM3" t="s">
        <v>2308</v>
      </c>
      <c r="BN3" t="s">
        <v>2326</v>
      </c>
      <c r="BO3" t="s" cm="1">
        <v>2327</v>
      </c>
      <c r="BP3" t="s">
        <v>1592</v>
      </c>
      <c r="BQ3" t="s">
        <v>2328</v>
      </c>
      <c r="BR3">
        <v>2</v>
      </c>
      <c r="BS3" t="s">
        <v>1841</v>
      </c>
      <c r="BT3" t="s">
        <v>2329</v>
      </c>
      <c r="BU3" t="s">
        <v>2316</v>
      </c>
      <c r="BV3" t="s">
        <v>2322</v>
      </c>
      <c r="BW3" t="s">
        <v>2330</v>
      </c>
      <c r="BX3" t="s">
        <v>1937</v>
      </c>
      <c r="BY3" t="s">
        <v>1592</v>
      </c>
      <c r="BZ3" t="s">
        <v>1937</v>
      </c>
      <c r="CA3" t="s">
        <v>1965</v>
      </c>
      <c r="CB3"/>
      <c r="CC3" t="s">
        <v>998</v>
      </c>
      <c r="CD3" t="s">
        <v>1268</v>
      </c>
      <c r="CE3" t="s">
        <v>2331</v>
      </c>
      <c r="CF3" t="s">
        <v>2332</v>
      </c>
      <c r="CG3" t="s">
        <v>1268</v>
      </c>
      <c r="CH3" t="s">
        <v>1592</v>
      </c>
      <c r="CI3" t="s">
        <v>2310</v>
      </c>
      <c r="CJ3" t="s">
        <v>1244</v>
      </c>
      <c r="CK3"/>
      <c r="CL3"/>
      <c r="CM3" t="s">
        <v>2311</v>
      </c>
      <c r="CN3" t="s">
        <v>2319</v>
      </c>
      <c r="CO3" t="s">
        <v>2311</v>
      </c>
      <c r="CP3" t="s">
        <v>2319</v>
      </c>
      <c r="CQ3" t="s">
        <v>1592</v>
      </c>
      <c r="CR3">
        <v>0</v>
      </c>
      <c r="CS3" t="s">
        <v>1592</v>
      </c>
      <c r="CT3" t="s">
        <v>1592</v>
      </c>
      <c r="CU3" t="s">
        <v>1592</v>
      </c>
      <c r="CV3" t="s">
        <v>1592</v>
      </c>
      <c r="CW3" t="s">
        <v>1592</v>
      </c>
      <c r="CX3">
        <v>1</v>
      </c>
      <c r="CY3" t="s">
        <v>2333</v>
      </c>
      <c r="CZ3" t="s">
        <v>1592</v>
      </c>
      <c r="DA3" t="s">
        <v>2313</v>
      </c>
      <c r="DB3" t="s">
        <v>2314</v>
      </c>
      <c r="DC3" t="s">
        <v>2317</v>
      </c>
      <c r="DD3" t="s">
        <v>1245</v>
      </c>
      <c r="DE3" t="s">
        <v>2316</v>
      </c>
      <c r="DF3" t="s">
        <v>1592</v>
      </c>
      <c r="DG3" t="s">
        <v>1592</v>
      </c>
      <c r="DH3" t="s">
        <v>2334</v>
      </c>
      <c r="DI3" t="s">
        <v>2320</v>
      </c>
      <c r="DJ3"/>
      <c r="DK3" t="s">
        <v>2334</v>
      </c>
      <c r="DL3">
        <v>9</v>
      </c>
      <c r="DM3" t="s">
        <v>2315</v>
      </c>
      <c r="DN3" t="s">
        <v>1244</v>
      </c>
      <c r="DO3" t="b">
        <v>1</v>
      </c>
      <c r="DP3" t="b">
        <v>0</v>
      </c>
      <c r="DQ3" t="b">
        <v>1</v>
      </c>
      <c r="DR3" t="b">
        <v>0</v>
      </c>
      <c r="DS3" t="b">
        <v>0</v>
      </c>
      <c r="DT3" t="b">
        <v>1</v>
      </c>
      <c r="DU3" t="b">
        <v>0</v>
      </c>
      <c r="DV3">
        <v>0</v>
      </c>
      <c r="DW3" t="b">
        <v>0</v>
      </c>
      <c r="DX3" t="b">
        <v>0</v>
      </c>
      <c r="DY3" t="b">
        <v>0</v>
      </c>
      <c r="DZ3" t="b">
        <v>0</v>
      </c>
      <c r="EA3" t="b">
        <v>0</v>
      </c>
      <c r="EB3" t="b">
        <v>0</v>
      </c>
      <c r="EC3" t="b">
        <v>0</v>
      </c>
      <c r="ED3" t="b">
        <v>0</v>
      </c>
      <c r="EE3" t="b">
        <v>0</v>
      </c>
      <c r="EF3" t="b" cm="1">
        <v>0</v>
      </c>
      <c r="EG3" t="b">
        <v>0</v>
      </c>
      <c r="EH3" t="b">
        <v>0</v>
      </c>
      <c r="EI3" t="b">
        <v>0</v>
      </c>
      <c r="EJ3" t="s">
        <v>1592</v>
      </c>
      <c r="EK3">
        <v>0</v>
      </c>
      <c r="EL3">
        <v>7</v>
      </c>
      <c r="EM3" t="b">
        <v>0</v>
      </c>
    </row>
    <row r="4" spans="1:143" ht="47.25">
      <c r="A4"/>
      <c r="B4" t="s">
        <v>1244</v>
      </c>
      <c r="C4" t="s">
        <v>1244</v>
      </c>
      <c r="D4" t="s">
        <v>2335</v>
      </c>
      <c r="E4" t="s">
        <v>2336</v>
      </c>
      <c r="F4"/>
      <c r="G4" t="s">
        <v>2335</v>
      </c>
      <c r="H4" t="s">
        <v>2337</v>
      </c>
      <c r="I4" t="s">
        <v>1268</v>
      </c>
      <c r="J4" t="s">
        <v>2307</v>
      </c>
      <c r="K4" t="s">
        <v>902</v>
      </c>
      <c r="L4" t="s">
        <v>1939</v>
      </c>
      <c r="M4" t="s">
        <v>1947</v>
      </c>
      <c r="N4" t="s">
        <v>2338</v>
      </c>
      <c r="O4"/>
      <c r="P4" t="s">
        <v>2309</v>
      </c>
      <c r="Q4" t="s">
        <v>1245</v>
      </c>
      <c r="R4" s="109" t="s">
        <v>2310</v>
      </c>
      <c r="S4"/>
      <c r="T4"/>
      <c r="U4" t="s">
        <v>2311</v>
      </c>
      <c r="V4" t="s">
        <v>2339</v>
      </c>
      <c r="W4"/>
      <c r="X4"/>
      <c r="Y4"/>
      <c r="Z4"/>
      <c r="AA4"/>
      <c r="AB4"/>
      <c r="AC4"/>
      <c r="AD4"/>
      <c r="AE4"/>
      <c r="AF4"/>
      <c r="AG4"/>
      <c r="AH4"/>
      <c r="AI4"/>
      <c r="AJ4"/>
      <c r="AK4"/>
      <c r="AL4"/>
      <c r="AM4"/>
      <c r="AN4"/>
      <c r="AO4" s="108" t="s">
        <v>43</v>
      </c>
      <c r="AP4" t="s">
        <v>1246</v>
      </c>
      <c r="AQ4">
        <v>4</v>
      </c>
      <c r="AR4" t="s">
        <v>2340</v>
      </c>
      <c r="AS4" t="s">
        <v>1244</v>
      </c>
      <c r="AT4" t="s">
        <v>2321</v>
      </c>
      <c r="AU4" t="s">
        <v>2336</v>
      </c>
      <c r="AV4" t="s">
        <v>2341</v>
      </c>
      <c r="AW4" t="s">
        <v>1937</v>
      </c>
      <c r="AX4" t="s">
        <v>1934</v>
      </c>
      <c r="AY4" t="s">
        <v>2342</v>
      </c>
      <c r="AZ4" t="s">
        <v>1245</v>
      </c>
      <c r="BA4" t="s">
        <v>2343</v>
      </c>
      <c r="BB4" t="s">
        <v>1268</v>
      </c>
      <c r="BC4" t="s">
        <v>1939</v>
      </c>
      <c r="BD4" t="s">
        <v>2344</v>
      </c>
      <c r="BE4">
        <v>4</v>
      </c>
      <c r="BF4">
        <v>2</v>
      </c>
      <c r="BG4">
        <v>0</v>
      </c>
      <c r="BH4" t="s">
        <v>2336</v>
      </c>
      <c r="BI4">
        <v>1</v>
      </c>
      <c r="BJ4">
        <v>0</v>
      </c>
      <c r="BK4">
        <v>0</v>
      </c>
      <c r="BL4" t="s">
        <v>1592</v>
      </c>
      <c r="BM4" t="s">
        <v>2308</v>
      </c>
      <c r="BN4" t="s">
        <v>2326</v>
      </c>
      <c r="BO4" t="s" cm="1">
        <v>2327</v>
      </c>
      <c r="BP4" t="s">
        <v>1592</v>
      </c>
      <c r="BQ4" t="s">
        <v>2328</v>
      </c>
      <c r="BR4">
        <v>3</v>
      </c>
      <c r="BS4" t="s">
        <v>1842</v>
      </c>
      <c r="BT4" t="s">
        <v>2345</v>
      </c>
      <c r="BU4" t="s">
        <v>2335</v>
      </c>
      <c r="BV4" t="s">
        <v>2341</v>
      </c>
      <c r="BW4" t="s">
        <v>2346</v>
      </c>
      <c r="BX4" t="s">
        <v>2347</v>
      </c>
      <c r="BY4" t="s">
        <v>1592</v>
      </c>
      <c r="BZ4" t="s">
        <v>1937</v>
      </c>
      <c r="CA4" t="s">
        <v>1947</v>
      </c>
      <c r="CB4"/>
      <c r="CC4" t="s">
        <v>998</v>
      </c>
      <c r="CD4" t="s">
        <v>1268</v>
      </c>
      <c r="CE4" t="s">
        <v>2348</v>
      </c>
      <c r="CF4" t="s">
        <v>2349</v>
      </c>
      <c r="CG4" t="s">
        <v>1268</v>
      </c>
      <c r="CH4" t="s">
        <v>1592</v>
      </c>
      <c r="CI4" t="s">
        <v>2310</v>
      </c>
      <c r="CJ4" t="s">
        <v>1244</v>
      </c>
      <c r="CK4"/>
      <c r="CL4"/>
      <c r="CM4" t="s">
        <v>2311</v>
      </c>
      <c r="CN4" t="s">
        <v>2339</v>
      </c>
      <c r="CO4" t="s">
        <v>2311</v>
      </c>
      <c r="CP4" t="s">
        <v>2339</v>
      </c>
      <c r="CQ4" t="s">
        <v>1592</v>
      </c>
      <c r="CR4">
        <v>0</v>
      </c>
      <c r="CS4" t="s">
        <v>1592</v>
      </c>
      <c r="CT4" t="s">
        <v>1592</v>
      </c>
      <c r="CU4" t="s">
        <v>1592</v>
      </c>
      <c r="CV4" t="s">
        <v>1592</v>
      </c>
      <c r="CW4" t="s">
        <v>1592</v>
      </c>
      <c r="CX4">
        <v>2</v>
      </c>
      <c r="CY4" t="s">
        <v>2350</v>
      </c>
      <c r="CZ4" t="s">
        <v>1592</v>
      </c>
      <c r="DA4" t="s">
        <v>2313</v>
      </c>
      <c r="DB4" t="s">
        <v>2314</v>
      </c>
      <c r="DC4" t="s">
        <v>2336</v>
      </c>
      <c r="DD4" t="s">
        <v>1245</v>
      </c>
      <c r="DE4" t="s">
        <v>2335</v>
      </c>
      <c r="DF4" t="s">
        <v>1592</v>
      </c>
      <c r="DG4" t="s">
        <v>1592</v>
      </c>
      <c r="DH4" t="s">
        <v>2334</v>
      </c>
      <c r="DI4" t="s">
        <v>2340</v>
      </c>
      <c r="DJ4"/>
      <c r="DK4" t="s">
        <v>2334</v>
      </c>
      <c r="DL4">
        <v>9</v>
      </c>
      <c r="DM4" t="s">
        <v>2315</v>
      </c>
      <c r="DN4" t="s">
        <v>1244</v>
      </c>
      <c r="DO4" t="b">
        <v>1</v>
      </c>
      <c r="DP4" t="b">
        <v>0</v>
      </c>
      <c r="DQ4" t="b">
        <v>1</v>
      </c>
      <c r="DR4" t="b">
        <v>0</v>
      </c>
      <c r="DS4" t="b">
        <v>0</v>
      </c>
      <c r="DT4" t="b">
        <v>1</v>
      </c>
      <c r="DU4" t="b">
        <v>0</v>
      </c>
      <c r="DV4">
        <v>0</v>
      </c>
      <c r="DW4" t="b">
        <v>0</v>
      </c>
      <c r="DX4" t="b">
        <v>0</v>
      </c>
      <c r="DY4" t="b">
        <v>0</v>
      </c>
      <c r="DZ4" t="b">
        <v>0</v>
      </c>
      <c r="EA4" t="b">
        <v>0</v>
      </c>
      <c r="EB4" t="b">
        <v>0</v>
      </c>
      <c r="EC4" t="b">
        <v>0</v>
      </c>
      <c r="ED4" t="b">
        <v>0</v>
      </c>
      <c r="EE4" t="b">
        <v>0</v>
      </c>
      <c r="EF4" t="b" cm="1">
        <v>0</v>
      </c>
      <c r="EG4" t="b">
        <v>0</v>
      </c>
      <c r="EH4" t="b">
        <v>0</v>
      </c>
      <c r="EI4" t="b">
        <v>0</v>
      </c>
      <c r="EJ4" t="s">
        <v>1592</v>
      </c>
      <c r="EK4">
        <v>0</v>
      </c>
      <c r="EL4">
        <v>7</v>
      </c>
      <c r="EM4" t="b">
        <v>0</v>
      </c>
    </row>
    <row r="5" spans="1:143" ht="15.75">
      <c r="A5"/>
      <c r="B5" t="s">
        <v>1165</v>
      </c>
      <c r="C5" t="s">
        <v>1165</v>
      </c>
      <c r="D5" t="s">
        <v>2351</v>
      </c>
      <c r="E5" t="s">
        <v>2352</v>
      </c>
      <c r="F5"/>
      <c r="G5" t="s">
        <v>2351</v>
      </c>
      <c r="H5" t="s">
        <v>2351</v>
      </c>
      <c r="I5" t="s">
        <v>1279</v>
      </c>
      <c r="J5"/>
      <c r="K5" t="s">
        <v>902</v>
      </c>
      <c r="L5" t="s">
        <v>1939</v>
      </c>
      <c r="M5"/>
      <c r="N5"/>
      <c r="O5"/>
      <c r="P5"/>
      <c r="Q5" t="s">
        <v>1269</v>
      </c>
      <c r="R5" t="s">
        <v>2353</v>
      </c>
      <c r="S5"/>
      <c r="T5"/>
      <c r="U5" t="s">
        <v>2354</v>
      </c>
      <c r="V5"/>
      <c r="W5"/>
      <c r="X5"/>
      <c r="Y5"/>
      <c r="Z5"/>
      <c r="AA5"/>
      <c r="AB5"/>
      <c r="AC5"/>
      <c r="AD5"/>
      <c r="AE5"/>
      <c r="AF5"/>
      <c r="AG5"/>
      <c r="AH5"/>
      <c r="AI5"/>
      <c r="AJ5"/>
      <c r="AK5"/>
      <c r="AL5"/>
      <c r="AM5"/>
      <c r="AN5"/>
      <c r="AO5" s="108" t="s">
        <v>43</v>
      </c>
      <c r="AP5" t="s">
        <v>1270</v>
      </c>
      <c r="AQ5">
        <v>2</v>
      </c>
      <c r="AR5" t="s">
        <v>2355</v>
      </c>
      <c r="AS5" t="s">
        <v>1165</v>
      </c>
      <c r="AT5" t="s">
        <v>2356</v>
      </c>
      <c r="AU5" t="s">
        <v>2352</v>
      </c>
      <c r="AV5" t="s">
        <v>2357</v>
      </c>
      <c r="AW5" t="s">
        <v>1937</v>
      </c>
      <c r="AX5" t="s">
        <v>1934</v>
      </c>
      <c r="AY5" t="s">
        <v>2358</v>
      </c>
      <c r="AZ5" t="s">
        <v>1269</v>
      </c>
      <c r="BA5" t="s">
        <v>2359</v>
      </c>
      <c r="BB5" t="s">
        <v>1279</v>
      </c>
      <c r="BC5" t="s">
        <v>1939</v>
      </c>
      <c r="BD5" t="s">
        <v>2360</v>
      </c>
      <c r="BE5">
        <v>5</v>
      </c>
      <c r="BF5">
        <v>0</v>
      </c>
      <c r="BG5">
        <v>0</v>
      </c>
      <c r="BH5" t="s">
        <v>1592</v>
      </c>
      <c r="BI5">
        <v>0</v>
      </c>
      <c r="BJ5">
        <v>0</v>
      </c>
      <c r="BK5">
        <v>0</v>
      </c>
      <c r="BL5" t="s">
        <v>1592</v>
      </c>
      <c r="BM5" t="s">
        <v>1592</v>
      </c>
      <c r="BN5" t="s">
        <v>1592</v>
      </c>
      <c r="BO5" t="s" cm="1">
        <v>1592</v>
      </c>
      <c r="BP5" t="s">
        <v>1592</v>
      </c>
      <c r="BQ5" t="s">
        <v>2361</v>
      </c>
      <c r="BR5">
        <v>1</v>
      </c>
      <c r="BS5" t="s">
        <v>1931</v>
      </c>
      <c r="BT5" t="s">
        <v>2362</v>
      </c>
      <c r="BU5" t="s">
        <v>2351</v>
      </c>
      <c r="BV5" t="s">
        <v>2357</v>
      </c>
      <c r="BW5" t="s">
        <v>2358</v>
      </c>
      <c r="BX5" t="s">
        <v>1937</v>
      </c>
      <c r="BY5" t="s">
        <v>1592</v>
      </c>
      <c r="BZ5" t="s">
        <v>1937</v>
      </c>
      <c r="CA5" t="s">
        <v>1592</v>
      </c>
      <c r="CB5"/>
      <c r="CC5" t="s">
        <v>998</v>
      </c>
      <c r="CD5" t="s">
        <v>1279</v>
      </c>
      <c r="CE5" t="s">
        <v>2352</v>
      </c>
      <c r="CF5" t="s">
        <v>2357</v>
      </c>
      <c r="CG5" t="s">
        <v>1279</v>
      </c>
      <c r="CH5" t="s">
        <v>1592</v>
      </c>
      <c r="CI5" t="s">
        <v>2353</v>
      </c>
      <c r="CJ5" t="s">
        <v>1165</v>
      </c>
      <c r="CK5"/>
      <c r="CL5"/>
      <c r="CM5" t="s">
        <v>2354</v>
      </c>
      <c r="CN5" t="s">
        <v>1592</v>
      </c>
      <c r="CO5" t="s">
        <v>2354</v>
      </c>
      <c r="CP5" t="s">
        <v>1592</v>
      </c>
      <c r="CQ5" t="s">
        <v>1592</v>
      </c>
      <c r="CR5">
        <v>0</v>
      </c>
      <c r="CS5" t="s">
        <v>1592</v>
      </c>
      <c r="CT5" t="s">
        <v>1592</v>
      </c>
      <c r="CU5" t="s">
        <v>1592</v>
      </c>
      <c r="CV5" t="s">
        <v>1592</v>
      </c>
      <c r="CW5" t="s">
        <v>1592</v>
      </c>
      <c r="CX5">
        <v>3</v>
      </c>
      <c r="CY5" t="s">
        <v>2363</v>
      </c>
      <c r="CZ5" t="s">
        <v>1592</v>
      </c>
      <c r="DA5" t="s">
        <v>2313</v>
      </c>
      <c r="DB5" t="s">
        <v>2314</v>
      </c>
      <c r="DC5" t="s">
        <v>2352</v>
      </c>
      <c r="DD5" t="s">
        <v>1269</v>
      </c>
      <c r="DE5" t="s">
        <v>2351</v>
      </c>
      <c r="DF5" t="s">
        <v>1592</v>
      </c>
      <c r="DG5" t="s">
        <v>1592</v>
      </c>
      <c r="DH5" t="s">
        <v>2334</v>
      </c>
      <c r="DI5" t="s">
        <v>2355</v>
      </c>
      <c r="DJ5"/>
      <c r="DK5" t="s">
        <v>2334</v>
      </c>
      <c r="DL5">
        <v>9</v>
      </c>
      <c r="DM5" t="s">
        <v>2315</v>
      </c>
      <c r="DN5" t="s">
        <v>1165</v>
      </c>
      <c r="DO5" t="b">
        <v>1</v>
      </c>
      <c r="DP5" t="b">
        <v>0</v>
      </c>
      <c r="DQ5" t="b">
        <v>1</v>
      </c>
      <c r="DR5" t="b">
        <v>0</v>
      </c>
      <c r="DS5" t="b">
        <v>0</v>
      </c>
      <c r="DT5" t="b">
        <v>1</v>
      </c>
      <c r="DU5" t="b">
        <v>1</v>
      </c>
      <c r="DV5">
        <v>0</v>
      </c>
      <c r="DW5" t="b">
        <v>0</v>
      </c>
      <c r="DX5" t="b">
        <v>0</v>
      </c>
      <c r="DY5" t="b">
        <v>0</v>
      </c>
      <c r="DZ5" t="b">
        <v>0</v>
      </c>
      <c r="EA5" t="b">
        <v>0</v>
      </c>
      <c r="EB5" t="b">
        <v>0</v>
      </c>
      <c r="EC5" t="b">
        <v>0</v>
      </c>
      <c r="ED5" t="b">
        <v>0</v>
      </c>
      <c r="EE5" t="b">
        <v>0</v>
      </c>
      <c r="EF5" t="b" cm="1">
        <v>0</v>
      </c>
      <c r="EG5" t="b">
        <v>0</v>
      </c>
      <c r="EH5" t="b">
        <v>0</v>
      </c>
      <c r="EI5" t="b">
        <v>0</v>
      </c>
      <c r="EJ5" t="s">
        <v>1592</v>
      </c>
      <c r="EK5">
        <v>0</v>
      </c>
      <c r="EL5">
        <v>12</v>
      </c>
      <c r="EM5" t="b">
        <v>0</v>
      </c>
    </row>
    <row r="6" spans="1:143" s="119" customFormat="1" ht="15.75">
      <c r="A6"/>
      <c r="B6" t="s">
        <v>1165</v>
      </c>
      <c r="C6" t="s">
        <v>1165</v>
      </c>
      <c r="D6" t="s">
        <v>2364</v>
      </c>
      <c r="E6" t="s">
        <v>2365</v>
      </c>
      <c r="F6"/>
      <c r="G6" t="s">
        <v>2364</v>
      </c>
      <c r="H6" t="s">
        <v>2366</v>
      </c>
      <c r="I6" t="s">
        <v>1268</v>
      </c>
      <c r="J6" t="s">
        <v>2351</v>
      </c>
      <c r="K6" t="s">
        <v>902</v>
      </c>
      <c r="L6" t="s">
        <v>1939</v>
      </c>
      <c r="M6" t="s">
        <v>1947</v>
      </c>
      <c r="N6" t="s">
        <v>2367</v>
      </c>
      <c r="O6"/>
      <c r="P6"/>
      <c r="Q6" t="s">
        <v>1269</v>
      </c>
      <c r="R6" t="s">
        <v>2353</v>
      </c>
      <c r="S6"/>
      <c r="T6"/>
      <c r="U6" t="s">
        <v>2354</v>
      </c>
      <c r="V6" t="s">
        <v>2368</v>
      </c>
      <c r="W6"/>
      <c r="X6"/>
      <c r="Y6"/>
      <c r="Z6"/>
      <c r="AA6"/>
      <c r="AB6"/>
      <c r="AC6"/>
      <c r="AD6"/>
      <c r="AE6"/>
      <c r="AF6"/>
      <c r="AG6"/>
      <c r="AH6"/>
      <c r="AI6"/>
      <c r="AJ6"/>
      <c r="AK6"/>
      <c r="AL6"/>
      <c r="AM6"/>
      <c r="AN6"/>
      <c r="AO6" s="108" t="s">
        <v>43</v>
      </c>
      <c r="AP6" t="s">
        <v>1270</v>
      </c>
      <c r="AQ6">
        <v>3</v>
      </c>
      <c r="AR6" t="s">
        <v>2369</v>
      </c>
      <c r="AS6" t="s">
        <v>1165</v>
      </c>
      <c r="AT6" t="s">
        <v>2356</v>
      </c>
      <c r="AU6" t="s">
        <v>2365</v>
      </c>
      <c r="AV6" t="s">
        <v>2370</v>
      </c>
      <c r="AW6" t="s">
        <v>1937</v>
      </c>
      <c r="AX6" t="s">
        <v>1934</v>
      </c>
      <c r="AY6" t="s">
        <v>2371</v>
      </c>
      <c r="AZ6" t="s">
        <v>1269</v>
      </c>
      <c r="BA6" t="s">
        <v>2372</v>
      </c>
      <c r="BB6" t="s">
        <v>1268</v>
      </c>
      <c r="BC6" t="s">
        <v>1939</v>
      </c>
      <c r="BD6" t="s">
        <v>2373</v>
      </c>
      <c r="BE6">
        <v>6</v>
      </c>
      <c r="BF6">
        <v>5</v>
      </c>
      <c r="BG6">
        <v>0</v>
      </c>
      <c r="BH6" t="s">
        <v>2365</v>
      </c>
      <c r="BI6">
        <v>1</v>
      </c>
      <c r="BJ6">
        <v>0</v>
      </c>
      <c r="BK6">
        <v>0</v>
      </c>
      <c r="BL6" t="s">
        <v>1592</v>
      </c>
      <c r="BM6" t="s">
        <v>2352</v>
      </c>
      <c r="BN6" t="s">
        <v>2357</v>
      </c>
      <c r="BO6" t="s" cm="1">
        <v>2355</v>
      </c>
      <c r="BP6" t="s">
        <v>1592</v>
      </c>
      <c r="BQ6" t="s">
        <v>2361</v>
      </c>
      <c r="BR6">
        <v>2</v>
      </c>
      <c r="BS6" t="s">
        <v>1841</v>
      </c>
      <c r="BT6" t="s">
        <v>2374</v>
      </c>
      <c r="BU6" t="s">
        <v>2364</v>
      </c>
      <c r="BV6" t="s">
        <v>2370</v>
      </c>
      <c r="BW6" t="s">
        <v>2375</v>
      </c>
      <c r="BX6" t="s">
        <v>2376</v>
      </c>
      <c r="BY6" t="s">
        <v>1592</v>
      </c>
      <c r="BZ6" t="s">
        <v>1937</v>
      </c>
      <c r="CA6" t="s">
        <v>1947</v>
      </c>
      <c r="CB6"/>
      <c r="CC6" t="s">
        <v>998</v>
      </c>
      <c r="CD6" t="s">
        <v>1268</v>
      </c>
      <c r="CE6" t="s">
        <v>2377</v>
      </c>
      <c r="CF6" t="s">
        <v>2378</v>
      </c>
      <c r="CG6" t="s">
        <v>1268</v>
      </c>
      <c r="CH6" t="s">
        <v>1592</v>
      </c>
      <c r="CI6" t="s">
        <v>2353</v>
      </c>
      <c r="CJ6" t="s">
        <v>1165</v>
      </c>
      <c r="CK6"/>
      <c r="CL6"/>
      <c r="CM6" t="s">
        <v>2354</v>
      </c>
      <c r="CN6" t="s">
        <v>2368</v>
      </c>
      <c r="CO6" t="s">
        <v>2354</v>
      </c>
      <c r="CP6" t="s">
        <v>2368</v>
      </c>
      <c r="CQ6" t="s">
        <v>1592</v>
      </c>
      <c r="CR6">
        <v>0</v>
      </c>
      <c r="CS6" t="s">
        <v>1592</v>
      </c>
      <c r="CT6" t="s">
        <v>1592</v>
      </c>
      <c r="CU6" t="s">
        <v>1592</v>
      </c>
      <c r="CV6" t="s">
        <v>1592</v>
      </c>
      <c r="CW6" t="s">
        <v>1592</v>
      </c>
      <c r="CX6">
        <v>4</v>
      </c>
      <c r="CY6" t="s">
        <v>2379</v>
      </c>
      <c r="CZ6" t="s">
        <v>1592</v>
      </c>
      <c r="DA6" t="s">
        <v>2313</v>
      </c>
      <c r="DB6" t="s">
        <v>2314</v>
      </c>
      <c r="DC6" t="s">
        <v>2365</v>
      </c>
      <c r="DD6" t="s">
        <v>1269</v>
      </c>
      <c r="DE6" t="s">
        <v>2364</v>
      </c>
      <c r="DF6" t="s">
        <v>1592</v>
      </c>
      <c r="DG6" t="s">
        <v>1592</v>
      </c>
      <c r="DH6" t="s">
        <v>2334</v>
      </c>
      <c r="DI6" t="s">
        <v>2369</v>
      </c>
      <c r="DJ6"/>
      <c r="DK6" t="s">
        <v>2334</v>
      </c>
      <c r="DL6">
        <v>9</v>
      </c>
      <c r="DM6" t="s">
        <v>2315</v>
      </c>
      <c r="DN6" t="s">
        <v>1165</v>
      </c>
      <c r="DO6" t="b">
        <v>1</v>
      </c>
      <c r="DP6" t="b">
        <v>0</v>
      </c>
      <c r="DQ6" t="b">
        <v>1</v>
      </c>
      <c r="DR6" t="b">
        <v>0</v>
      </c>
      <c r="DS6" t="b">
        <v>0</v>
      </c>
      <c r="DT6" t="b">
        <v>1</v>
      </c>
      <c r="DU6" t="b">
        <v>0</v>
      </c>
      <c r="DV6">
        <v>0</v>
      </c>
      <c r="DW6" t="b">
        <v>0</v>
      </c>
      <c r="DX6" t="b">
        <v>0</v>
      </c>
      <c r="DY6" t="b">
        <v>0</v>
      </c>
      <c r="DZ6" t="b">
        <v>0</v>
      </c>
      <c r="EA6" t="b">
        <v>0</v>
      </c>
      <c r="EB6" t="b">
        <v>0</v>
      </c>
      <c r="EC6" t="b">
        <v>0</v>
      </c>
      <c r="ED6" t="b">
        <v>0</v>
      </c>
      <c r="EE6" t="b">
        <v>0</v>
      </c>
      <c r="EF6" t="b" cm="1">
        <v>0</v>
      </c>
      <c r="EG6" t="b">
        <v>0</v>
      </c>
      <c r="EH6" t="b">
        <v>0</v>
      </c>
      <c r="EI6" t="b">
        <v>0</v>
      </c>
      <c r="EJ6" t="s">
        <v>1592</v>
      </c>
      <c r="EK6">
        <v>0</v>
      </c>
      <c r="EL6">
        <v>17</v>
      </c>
      <c r="EM6" t="b">
        <v>0</v>
      </c>
    </row>
    <row r="7" spans="1:143" ht="15.75">
      <c r="A7"/>
      <c r="B7" t="s">
        <v>1165</v>
      </c>
      <c r="C7" t="s">
        <v>1165</v>
      </c>
      <c r="D7" t="s">
        <v>2380</v>
      </c>
      <c r="E7" t="s">
        <v>2381</v>
      </c>
      <c r="F7"/>
      <c r="G7" t="s">
        <v>2380</v>
      </c>
      <c r="H7" t="s">
        <v>2382</v>
      </c>
      <c r="I7" t="s">
        <v>1268</v>
      </c>
      <c r="J7" t="s">
        <v>2351</v>
      </c>
      <c r="K7" t="s">
        <v>902</v>
      </c>
      <c r="L7" t="s">
        <v>1939</v>
      </c>
      <c r="M7" t="s">
        <v>1947</v>
      </c>
      <c r="N7" t="s">
        <v>2383</v>
      </c>
      <c r="O7"/>
      <c r="P7"/>
      <c r="Q7" t="s">
        <v>1269</v>
      </c>
      <c r="R7" t="s">
        <v>2353</v>
      </c>
      <c r="S7"/>
      <c r="T7"/>
      <c r="U7" t="s">
        <v>2354</v>
      </c>
      <c r="V7" t="s">
        <v>2384</v>
      </c>
      <c r="W7"/>
      <c r="X7"/>
      <c r="Y7"/>
      <c r="Z7"/>
      <c r="AA7"/>
      <c r="AB7"/>
      <c r="AC7"/>
      <c r="AD7"/>
      <c r="AE7"/>
      <c r="AF7"/>
      <c r="AG7"/>
      <c r="AH7"/>
      <c r="AI7"/>
      <c r="AJ7"/>
      <c r="AK7"/>
      <c r="AL7"/>
      <c r="AM7"/>
      <c r="AN7"/>
      <c r="AO7" s="108" t="s">
        <v>43</v>
      </c>
      <c r="AP7" t="s">
        <v>1270</v>
      </c>
      <c r="AQ7">
        <v>4</v>
      </c>
      <c r="AR7" t="s">
        <v>2385</v>
      </c>
      <c r="AS7" t="s">
        <v>1165</v>
      </c>
      <c r="AT7" t="s">
        <v>2356</v>
      </c>
      <c r="AU7" t="s">
        <v>2381</v>
      </c>
      <c r="AV7" t="s">
        <v>2386</v>
      </c>
      <c r="AW7" t="s">
        <v>1937</v>
      </c>
      <c r="AX7" t="s">
        <v>1934</v>
      </c>
      <c r="AY7" t="s">
        <v>2387</v>
      </c>
      <c r="AZ7" t="s">
        <v>1269</v>
      </c>
      <c r="BA7" t="s">
        <v>2388</v>
      </c>
      <c r="BB7" t="s">
        <v>1268</v>
      </c>
      <c r="BC7" t="s">
        <v>1939</v>
      </c>
      <c r="BD7" t="s">
        <v>2389</v>
      </c>
      <c r="BE7">
        <v>7</v>
      </c>
      <c r="BF7">
        <v>5</v>
      </c>
      <c r="BG7">
        <v>0</v>
      </c>
      <c r="BH7" t="s">
        <v>2381</v>
      </c>
      <c r="BI7">
        <v>1</v>
      </c>
      <c r="BJ7">
        <v>0</v>
      </c>
      <c r="BK7">
        <v>0</v>
      </c>
      <c r="BL7" t="s">
        <v>1592</v>
      </c>
      <c r="BM7" t="s">
        <v>2352</v>
      </c>
      <c r="BN7" t="s">
        <v>2357</v>
      </c>
      <c r="BO7" t="s" cm="1">
        <v>2355</v>
      </c>
      <c r="BP7" t="s">
        <v>1592</v>
      </c>
      <c r="BQ7" t="s">
        <v>2361</v>
      </c>
      <c r="BR7">
        <v>3</v>
      </c>
      <c r="BS7" t="s">
        <v>1842</v>
      </c>
      <c r="BT7" t="s">
        <v>2390</v>
      </c>
      <c r="BU7" t="s">
        <v>2380</v>
      </c>
      <c r="BV7" t="s">
        <v>2386</v>
      </c>
      <c r="BW7" t="s">
        <v>2391</v>
      </c>
      <c r="BX7" t="s">
        <v>2392</v>
      </c>
      <c r="BY7" t="s">
        <v>1592</v>
      </c>
      <c r="BZ7" t="s">
        <v>1937</v>
      </c>
      <c r="CA7" t="s">
        <v>1947</v>
      </c>
      <c r="CB7"/>
      <c r="CC7" t="s">
        <v>998</v>
      </c>
      <c r="CD7" t="s">
        <v>1268</v>
      </c>
      <c r="CE7" t="s">
        <v>2393</v>
      </c>
      <c r="CF7" t="s">
        <v>2394</v>
      </c>
      <c r="CG7" t="s">
        <v>1268</v>
      </c>
      <c r="CH7" t="s">
        <v>1592</v>
      </c>
      <c r="CI7" t="s">
        <v>2353</v>
      </c>
      <c r="CJ7" t="s">
        <v>1165</v>
      </c>
      <c r="CK7"/>
      <c r="CL7"/>
      <c r="CM7" t="s">
        <v>2354</v>
      </c>
      <c r="CN7" t="s">
        <v>2384</v>
      </c>
      <c r="CO7" t="s">
        <v>2354</v>
      </c>
      <c r="CP7" t="s">
        <v>2384</v>
      </c>
      <c r="CQ7" t="s">
        <v>1592</v>
      </c>
      <c r="CR7">
        <v>0</v>
      </c>
      <c r="CS7" t="s">
        <v>1592</v>
      </c>
      <c r="CT7" t="s">
        <v>1592</v>
      </c>
      <c r="CU7" t="s">
        <v>1592</v>
      </c>
      <c r="CV7" t="s">
        <v>1592</v>
      </c>
      <c r="CW7" t="s">
        <v>1592</v>
      </c>
      <c r="CX7">
        <v>5</v>
      </c>
      <c r="CY7" t="s">
        <v>2395</v>
      </c>
      <c r="CZ7" t="s">
        <v>1592</v>
      </c>
      <c r="DA7" t="s">
        <v>2313</v>
      </c>
      <c r="DB7" t="s">
        <v>2314</v>
      </c>
      <c r="DC7" t="s">
        <v>2381</v>
      </c>
      <c r="DD7" t="s">
        <v>1269</v>
      </c>
      <c r="DE7" t="s">
        <v>2380</v>
      </c>
      <c r="DF7" t="s">
        <v>1592</v>
      </c>
      <c r="DG7" t="s">
        <v>1592</v>
      </c>
      <c r="DH7" t="s">
        <v>2334</v>
      </c>
      <c r="DI7" t="s">
        <v>2385</v>
      </c>
      <c r="DJ7"/>
      <c r="DK7" t="s">
        <v>2334</v>
      </c>
      <c r="DL7">
        <v>9</v>
      </c>
      <c r="DM7" t="s">
        <v>2315</v>
      </c>
      <c r="DN7" t="s">
        <v>1165</v>
      </c>
      <c r="DO7" t="b">
        <v>1</v>
      </c>
      <c r="DP7" t="b">
        <v>0</v>
      </c>
      <c r="DQ7" t="b">
        <v>1</v>
      </c>
      <c r="DR7" t="b">
        <v>0</v>
      </c>
      <c r="DS7" t="b">
        <v>0</v>
      </c>
      <c r="DT7" t="b">
        <v>1</v>
      </c>
      <c r="DU7" t="b">
        <v>0</v>
      </c>
      <c r="DV7">
        <v>0</v>
      </c>
      <c r="DW7" t="b">
        <v>0</v>
      </c>
      <c r="DX7" t="b">
        <v>0</v>
      </c>
      <c r="DY7" t="b">
        <v>0</v>
      </c>
      <c r="DZ7" t="b">
        <v>0</v>
      </c>
      <c r="EA7" t="b">
        <v>0</v>
      </c>
      <c r="EB7" t="b">
        <v>0</v>
      </c>
      <c r="EC7" t="b">
        <v>0</v>
      </c>
      <c r="ED7" t="b">
        <v>0</v>
      </c>
      <c r="EE7" t="b">
        <v>0</v>
      </c>
      <c r="EF7" t="b" cm="1">
        <v>0</v>
      </c>
      <c r="EG7" t="b">
        <v>0</v>
      </c>
      <c r="EH7" t="b">
        <v>0</v>
      </c>
      <c r="EI7" t="b">
        <v>0</v>
      </c>
      <c r="EJ7" t="s">
        <v>1592</v>
      </c>
      <c r="EK7">
        <v>0</v>
      </c>
      <c r="EL7">
        <v>25</v>
      </c>
      <c r="EM7" t="b">
        <v>0</v>
      </c>
    </row>
    <row r="8" spans="1:143" ht="15.75">
      <c r="A8"/>
      <c r="B8" t="s">
        <v>1165</v>
      </c>
      <c r="C8" t="s">
        <v>1165</v>
      </c>
      <c r="D8" t="s">
        <v>2396</v>
      </c>
      <c r="E8" t="s">
        <v>2397</v>
      </c>
      <c r="F8"/>
      <c r="G8" t="s">
        <v>2396</v>
      </c>
      <c r="H8" t="s">
        <v>2398</v>
      </c>
      <c r="I8" t="s">
        <v>1268</v>
      </c>
      <c r="J8" t="s">
        <v>2351</v>
      </c>
      <c r="K8" t="s">
        <v>902</v>
      </c>
      <c r="L8" t="s">
        <v>1939</v>
      </c>
      <c r="M8" t="s">
        <v>1965</v>
      </c>
      <c r="N8" t="s">
        <v>2399</v>
      </c>
      <c r="O8"/>
      <c r="P8"/>
      <c r="Q8" t="s">
        <v>1269</v>
      </c>
      <c r="R8" t="s">
        <v>2353</v>
      </c>
      <c r="S8"/>
      <c r="T8"/>
      <c r="U8" t="s">
        <v>2354</v>
      </c>
      <c r="V8" t="s">
        <v>2400</v>
      </c>
      <c r="W8"/>
      <c r="X8"/>
      <c r="Y8"/>
      <c r="Z8"/>
      <c r="AA8"/>
      <c r="AB8"/>
      <c r="AC8"/>
      <c r="AD8"/>
      <c r="AE8"/>
      <c r="AF8"/>
      <c r="AG8"/>
      <c r="AH8"/>
      <c r="AI8"/>
      <c r="AJ8"/>
      <c r="AK8"/>
      <c r="AL8"/>
      <c r="AM8"/>
      <c r="AN8"/>
      <c r="AO8" s="108" t="s">
        <v>43</v>
      </c>
      <c r="AP8" t="s">
        <v>1270</v>
      </c>
      <c r="AQ8">
        <v>5</v>
      </c>
      <c r="AR8" t="s">
        <v>2401</v>
      </c>
      <c r="AS8" t="s">
        <v>1165</v>
      </c>
      <c r="AT8" t="s">
        <v>2356</v>
      </c>
      <c r="AU8" t="s">
        <v>2397</v>
      </c>
      <c r="AV8" t="s">
        <v>2402</v>
      </c>
      <c r="AW8" t="s">
        <v>1937</v>
      </c>
      <c r="AX8" t="s">
        <v>1934</v>
      </c>
      <c r="AY8" t="s">
        <v>2403</v>
      </c>
      <c r="AZ8" t="s">
        <v>1269</v>
      </c>
      <c r="BA8" t="s">
        <v>2404</v>
      </c>
      <c r="BB8" t="s">
        <v>1268</v>
      </c>
      <c r="BC8" t="s">
        <v>1939</v>
      </c>
      <c r="BD8" t="s">
        <v>2405</v>
      </c>
      <c r="BE8">
        <v>8</v>
      </c>
      <c r="BF8">
        <v>5</v>
      </c>
      <c r="BG8">
        <v>0</v>
      </c>
      <c r="BH8" t="s">
        <v>2397</v>
      </c>
      <c r="BI8">
        <v>1</v>
      </c>
      <c r="BJ8">
        <v>0</v>
      </c>
      <c r="BK8">
        <v>0</v>
      </c>
      <c r="BL8" t="s">
        <v>1592</v>
      </c>
      <c r="BM8" t="s">
        <v>2352</v>
      </c>
      <c r="BN8" t="s">
        <v>2357</v>
      </c>
      <c r="BO8" t="s" cm="1">
        <v>2355</v>
      </c>
      <c r="BP8" t="s">
        <v>1592</v>
      </c>
      <c r="BQ8" t="s">
        <v>2361</v>
      </c>
      <c r="BR8">
        <v>4</v>
      </c>
      <c r="BS8" t="s">
        <v>1843</v>
      </c>
      <c r="BT8" t="s">
        <v>2406</v>
      </c>
      <c r="BU8" t="s">
        <v>2396</v>
      </c>
      <c r="BV8" t="s">
        <v>2402</v>
      </c>
      <c r="BW8" t="s">
        <v>2407</v>
      </c>
      <c r="BX8" t="s">
        <v>2408</v>
      </c>
      <c r="BY8" t="s">
        <v>1592</v>
      </c>
      <c r="BZ8" t="s">
        <v>1937</v>
      </c>
      <c r="CA8" t="s">
        <v>1965</v>
      </c>
      <c r="CB8"/>
      <c r="CC8" t="s">
        <v>998</v>
      </c>
      <c r="CD8" t="s">
        <v>1268</v>
      </c>
      <c r="CE8" t="s">
        <v>2409</v>
      </c>
      <c r="CF8" t="s">
        <v>2410</v>
      </c>
      <c r="CG8" t="s">
        <v>1268</v>
      </c>
      <c r="CH8" t="s">
        <v>1592</v>
      </c>
      <c r="CI8" t="s">
        <v>2353</v>
      </c>
      <c r="CJ8" t="s">
        <v>1165</v>
      </c>
      <c r="CK8"/>
      <c r="CL8"/>
      <c r="CM8" t="s">
        <v>2354</v>
      </c>
      <c r="CN8" t="s">
        <v>2400</v>
      </c>
      <c r="CO8" t="s">
        <v>2354</v>
      </c>
      <c r="CP8" t="s">
        <v>2400</v>
      </c>
      <c r="CQ8" t="s">
        <v>1592</v>
      </c>
      <c r="CR8">
        <v>0</v>
      </c>
      <c r="CS8" t="s">
        <v>1592</v>
      </c>
      <c r="CT8" t="s">
        <v>1592</v>
      </c>
      <c r="CU8" t="s">
        <v>1592</v>
      </c>
      <c r="CV8" t="s">
        <v>1592</v>
      </c>
      <c r="CW8" t="s">
        <v>1592</v>
      </c>
      <c r="CX8">
        <v>6</v>
      </c>
      <c r="CY8" t="s">
        <v>2411</v>
      </c>
      <c r="CZ8" t="s">
        <v>1592</v>
      </c>
      <c r="DA8" t="s">
        <v>2313</v>
      </c>
      <c r="DB8" t="s">
        <v>2314</v>
      </c>
      <c r="DC8" t="s">
        <v>2397</v>
      </c>
      <c r="DD8" t="s">
        <v>1269</v>
      </c>
      <c r="DE8" t="s">
        <v>2396</v>
      </c>
      <c r="DF8" t="s">
        <v>1592</v>
      </c>
      <c r="DG8" t="s">
        <v>1592</v>
      </c>
      <c r="DH8" t="s">
        <v>2334</v>
      </c>
      <c r="DI8" t="s">
        <v>2401</v>
      </c>
      <c r="DJ8"/>
      <c r="DK8" t="s">
        <v>2334</v>
      </c>
      <c r="DL8">
        <v>9</v>
      </c>
      <c r="DM8" t="s">
        <v>2315</v>
      </c>
      <c r="DN8" t="s">
        <v>1165</v>
      </c>
      <c r="DO8" t="b">
        <v>1</v>
      </c>
      <c r="DP8" t="b">
        <v>0</v>
      </c>
      <c r="DQ8" t="b">
        <v>1</v>
      </c>
      <c r="DR8" t="b">
        <v>0</v>
      </c>
      <c r="DS8" t="b">
        <v>0</v>
      </c>
      <c r="DT8" t="b">
        <v>1</v>
      </c>
      <c r="DU8" t="b">
        <v>0</v>
      </c>
      <c r="DV8">
        <v>0</v>
      </c>
      <c r="DW8" t="b">
        <v>0</v>
      </c>
      <c r="DX8" t="b">
        <v>0</v>
      </c>
      <c r="DY8" t="b">
        <v>0</v>
      </c>
      <c r="DZ8" t="b">
        <v>0</v>
      </c>
      <c r="EA8" t="b">
        <v>0</v>
      </c>
      <c r="EB8" t="b">
        <v>0</v>
      </c>
      <c r="EC8" t="b">
        <v>0</v>
      </c>
      <c r="ED8" t="b">
        <v>0</v>
      </c>
      <c r="EE8" t="b">
        <v>0</v>
      </c>
      <c r="EF8" t="b" cm="1">
        <v>0</v>
      </c>
      <c r="EG8" t="b">
        <v>0</v>
      </c>
      <c r="EH8" t="b">
        <v>0</v>
      </c>
      <c r="EI8" t="b">
        <v>0</v>
      </c>
      <c r="EJ8" t="s">
        <v>1592</v>
      </c>
      <c r="EK8">
        <v>0</v>
      </c>
      <c r="EL8">
        <v>25</v>
      </c>
      <c r="EM8" t="b">
        <v>0</v>
      </c>
    </row>
    <row r="9" spans="1:143" ht="15.75">
      <c r="A9"/>
      <c r="B9" t="s">
        <v>1165</v>
      </c>
      <c r="C9" t="s">
        <v>1165</v>
      </c>
      <c r="D9" t="s">
        <v>2412</v>
      </c>
      <c r="E9" t="s">
        <v>2413</v>
      </c>
      <c r="F9"/>
      <c r="G9" t="s">
        <v>2412</v>
      </c>
      <c r="H9" t="s">
        <v>2412</v>
      </c>
      <c r="I9" t="s">
        <v>1279</v>
      </c>
      <c r="J9"/>
      <c r="K9" t="s">
        <v>902</v>
      </c>
      <c r="L9" t="s">
        <v>1939</v>
      </c>
      <c r="M9"/>
      <c r="N9"/>
      <c r="O9"/>
      <c r="P9"/>
      <c r="Q9" t="s">
        <v>1269</v>
      </c>
      <c r="R9" t="s">
        <v>2353</v>
      </c>
      <c r="S9"/>
      <c r="T9"/>
      <c r="U9" t="s">
        <v>2414</v>
      </c>
      <c r="V9"/>
      <c r="W9"/>
      <c r="X9"/>
      <c r="Y9"/>
      <c r="Z9"/>
      <c r="AA9"/>
      <c r="AB9"/>
      <c r="AC9"/>
      <c r="AD9"/>
      <c r="AE9"/>
      <c r="AF9"/>
      <c r="AG9"/>
      <c r="AH9"/>
      <c r="AI9"/>
      <c r="AJ9"/>
      <c r="AK9"/>
      <c r="AL9"/>
      <c r="AM9"/>
      <c r="AN9"/>
      <c r="AO9" s="108" t="s">
        <v>43</v>
      </c>
      <c r="AP9" t="s">
        <v>1270</v>
      </c>
      <c r="AQ9">
        <v>6</v>
      </c>
      <c r="AR9" t="s">
        <v>2415</v>
      </c>
      <c r="AS9" t="s">
        <v>1165</v>
      </c>
      <c r="AT9" t="s">
        <v>2356</v>
      </c>
      <c r="AU9" t="s">
        <v>2413</v>
      </c>
      <c r="AV9" t="s">
        <v>2416</v>
      </c>
      <c r="AW9" t="s">
        <v>1937</v>
      </c>
      <c r="AX9" t="s">
        <v>1934</v>
      </c>
      <c r="AY9" t="s">
        <v>2417</v>
      </c>
      <c r="AZ9" t="s">
        <v>1269</v>
      </c>
      <c r="BA9" t="s">
        <v>2418</v>
      </c>
      <c r="BB9" t="s">
        <v>1279</v>
      </c>
      <c r="BC9" t="s">
        <v>1939</v>
      </c>
      <c r="BD9" t="s">
        <v>2419</v>
      </c>
      <c r="BE9">
        <v>9</v>
      </c>
      <c r="BF9">
        <v>0</v>
      </c>
      <c r="BG9">
        <v>0</v>
      </c>
      <c r="BH9" t="s">
        <v>1592</v>
      </c>
      <c r="BI9">
        <v>0</v>
      </c>
      <c r="BJ9">
        <v>0</v>
      </c>
      <c r="BK9">
        <v>0</v>
      </c>
      <c r="BL9" t="s">
        <v>1592</v>
      </c>
      <c r="BM9" t="s">
        <v>1592</v>
      </c>
      <c r="BN9" t="s">
        <v>1592</v>
      </c>
      <c r="BO9" t="s" cm="1">
        <v>1592</v>
      </c>
      <c r="BP9" t="s">
        <v>1592</v>
      </c>
      <c r="BQ9" t="s">
        <v>2361</v>
      </c>
      <c r="BR9">
        <v>5</v>
      </c>
      <c r="BS9" t="s">
        <v>1844</v>
      </c>
      <c r="BT9" t="s">
        <v>2420</v>
      </c>
      <c r="BU9" t="s">
        <v>2412</v>
      </c>
      <c r="BV9" t="s">
        <v>2416</v>
      </c>
      <c r="BW9" t="s">
        <v>2417</v>
      </c>
      <c r="BX9" t="s">
        <v>1937</v>
      </c>
      <c r="BY9" t="s">
        <v>1592</v>
      </c>
      <c r="BZ9" t="s">
        <v>1937</v>
      </c>
      <c r="CA9" t="s">
        <v>1592</v>
      </c>
      <c r="CB9"/>
      <c r="CC9" t="s">
        <v>998</v>
      </c>
      <c r="CD9" t="s">
        <v>1279</v>
      </c>
      <c r="CE9" t="s">
        <v>2413</v>
      </c>
      <c r="CF9" t="s">
        <v>2416</v>
      </c>
      <c r="CG9" t="s">
        <v>1279</v>
      </c>
      <c r="CH9" t="s">
        <v>1592</v>
      </c>
      <c r="CI9" t="s">
        <v>2353</v>
      </c>
      <c r="CJ9" t="s">
        <v>1165</v>
      </c>
      <c r="CK9"/>
      <c r="CL9"/>
      <c r="CM9" t="s">
        <v>2414</v>
      </c>
      <c r="CN9" t="s">
        <v>1592</v>
      </c>
      <c r="CO9" t="s">
        <v>2414</v>
      </c>
      <c r="CP9" t="s">
        <v>1592</v>
      </c>
      <c r="CQ9" t="s">
        <v>1592</v>
      </c>
      <c r="CR9">
        <v>0</v>
      </c>
      <c r="CS9" t="s">
        <v>1592</v>
      </c>
      <c r="CT9" t="s">
        <v>1592</v>
      </c>
      <c r="CU9" t="s">
        <v>1592</v>
      </c>
      <c r="CV9" t="s">
        <v>1592</v>
      </c>
      <c r="CW9" t="s">
        <v>1592</v>
      </c>
      <c r="CX9">
        <v>7</v>
      </c>
      <c r="CY9" t="s">
        <v>2421</v>
      </c>
      <c r="CZ9" t="s">
        <v>1592</v>
      </c>
      <c r="DA9" t="s">
        <v>2313</v>
      </c>
      <c r="DB9" t="s">
        <v>2314</v>
      </c>
      <c r="DC9" t="s">
        <v>2413</v>
      </c>
      <c r="DD9" t="s">
        <v>1269</v>
      </c>
      <c r="DE9" t="s">
        <v>2412</v>
      </c>
      <c r="DF9" t="s">
        <v>1592</v>
      </c>
      <c r="DG9" t="s">
        <v>1592</v>
      </c>
      <c r="DH9" t="s">
        <v>2334</v>
      </c>
      <c r="DI9" t="s">
        <v>2415</v>
      </c>
      <c r="DJ9"/>
      <c r="DK9" t="s">
        <v>2334</v>
      </c>
      <c r="DL9">
        <v>9</v>
      </c>
      <c r="DM9" t="s">
        <v>2315</v>
      </c>
      <c r="DN9" t="s">
        <v>1165</v>
      </c>
      <c r="DO9" t="b">
        <v>1</v>
      </c>
      <c r="DP9" t="b">
        <v>0</v>
      </c>
      <c r="DQ9" t="b">
        <v>1</v>
      </c>
      <c r="DR9" t="b">
        <v>0</v>
      </c>
      <c r="DS9" t="b">
        <v>0</v>
      </c>
      <c r="DT9" t="b">
        <v>1</v>
      </c>
      <c r="DU9" t="b">
        <v>1</v>
      </c>
      <c r="DV9">
        <v>0</v>
      </c>
      <c r="DW9" t="b">
        <v>0</v>
      </c>
      <c r="DX9" t="b">
        <v>0</v>
      </c>
      <c r="DY9" t="b">
        <v>0</v>
      </c>
      <c r="DZ9" t="b">
        <v>0</v>
      </c>
      <c r="EA9" t="b">
        <v>0</v>
      </c>
      <c r="EB9" t="b">
        <v>0</v>
      </c>
      <c r="EC9" t="b">
        <v>0</v>
      </c>
      <c r="ED9" t="b">
        <v>0</v>
      </c>
      <c r="EE9" t="b">
        <v>0</v>
      </c>
      <c r="EF9" t="b" cm="1">
        <v>0</v>
      </c>
      <c r="EG9" t="b">
        <v>0</v>
      </c>
      <c r="EH9" t="b">
        <v>0</v>
      </c>
      <c r="EI9" t="b">
        <v>0</v>
      </c>
      <c r="EJ9" t="s">
        <v>1592</v>
      </c>
      <c r="EK9">
        <v>0</v>
      </c>
      <c r="EL9">
        <v>14</v>
      </c>
      <c r="EM9" t="b">
        <v>0</v>
      </c>
    </row>
    <row r="10" spans="1:143" ht="15.75">
      <c r="A10"/>
      <c r="B10" t="s">
        <v>1165</v>
      </c>
      <c r="C10" t="s">
        <v>1165</v>
      </c>
      <c r="D10" t="s">
        <v>2422</v>
      </c>
      <c r="E10" t="s">
        <v>2423</v>
      </c>
      <c r="F10"/>
      <c r="G10" t="s">
        <v>2422</v>
      </c>
      <c r="H10" t="s">
        <v>2424</v>
      </c>
      <c r="I10" t="s">
        <v>1268</v>
      </c>
      <c r="J10" t="s">
        <v>2412</v>
      </c>
      <c r="K10" t="s">
        <v>902</v>
      </c>
      <c r="L10" t="s">
        <v>1939</v>
      </c>
      <c r="M10" t="s">
        <v>1947</v>
      </c>
      <c r="N10" t="s">
        <v>2425</v>
      </c>
      <c r="O10"/>
      <c r="P10"/>
      <c r="Q10" t="s">
        <v>1269</v>
      </c>
      <c r="R10" t="s">
        <v>2353</v>
      </c>
      <c r="S10"/>
      <c r="T10"/>
      <c r="U10" t="s">
        <v>2414</v>
      </c>
      <c r="V10" t="s">
        <v>2426</v>
      </c>
      <c r="W10"/>
      <c r="X10"/>
      <c r="Y10"/>
      <c r="Z10"/>
      <c r="AA10"/>
      <c r="AB10"/>
      <c r="AC10"/>
      <c r="AD10"/>
      <c r="AE10"/>
      <c r="AF10"/>
      <c r="AG10"/>
      <c r="AH10"/>
      <c r="AI10"/>
      <c r="AJ10"/>
      <c r="AK10"/>
      <c r="AL10"/>
      <c r="AM10"/>
      <c r="AN10"/>
      <c r="AO10" s="108" t="s">
        <v>43</v>
      </c>
      <c r="AP10" t="s">
        <v>1270</v>
      </c>
      <c r="AQ10">
        <v>7</v>
      </c>
      <c r="AR10" t="s">
        <v>2427</v>
      </c>
      <c r="AS10" t="s">
        <v>1165</v>
      </c>
      <c r="AT10" t="s">
        <v>2356</v>
      </c>
      <c r="AU10" t="s">
        <v>2423</v>
      </c>
      <c r="AV10" t="s">
        <v>2428</v>
      </c>
      <c r="AW10" t="s">
        <v>1937</v>
      </c>
      <c r="AX10" t="s">
        <v>1934</v>
      </c>
      <c r="AY10" t="s">
        <v>2429</v>
      </c>
      <c r="AZ10" t="s">
        <v>1269</v>
      </c>
      <c r="BA10" t="s">
        <v>2430</v>
      </c>
      <c r="BB10" t="s">
        <v>1268</v>
      </c>
      <c r="BC10" t="s">
        <v>1939</v>
      </c>
      <c r="BD10" t="s">
        <v>2431</v>
      </c>
      <c r="BE10">
        <v>10</v>
      </c>
      <c r="BF10">
        <v>9</v>
      </c>
      <c r="BG10">
        <v>0</v>
      </c>
      <c r="BH10" t="s">
        <v>2423</v>
      </c>
      <c r="BI10">
        <v>1</v>
      </c>
      <c r="BJ10">
        <v>0</v>
      </c>
      <c r="BK10">
        <v>0</v>
      </c>
      <c r="BL10" t="s">
        <v>1592</v>
      </c>
      <c r="BM10" t="s">
        <v>2413</v>
      </c>
      <c r="BN10" t="s">
        <v>2416</v>
      </c>
      <c r="BO10" t="s" cm="1">
        <v>2415</v>
      </c>
      <c r="BP10" t="s">
        <v>1592</v>
      </c>
      <c r="BQ10" t="s">
        <v>2361</v>
      </c>
      <c r="BR10">
        <v>6</v>
      </c>
      <c r="BS10" t="s">
        <v>1845</v>
      </c>
      <c r="BT10" t="s">
        <v>2432</v>
      </c>
      <c r="BU10" t="s">
        <v>2422</v>
      </c>
      <c r="BV10" t="s">
        <v>2428</v>
      </c>
      <c r="BW10" t="s">
        <v>2433</v>
      </c>
      <c r="BX10" t="s">
        <v>2434</v>
      </c>
      <c r="BY10" t="s">
        <v>1592</v>
      </c>
      <c r="BZ10" t="s">
        <v>1937</v>
      </c>
      <c r="CA10" t="s">
        <v>1947</v>
      </c>
      <c r="CB10"/>
      <c r="CC10" t="s">
        <v>998</v>
      </c>
      <c r="CD10" t="s">
        <v>1268</v>
      </c>
      <c r="CE10" t="s">
        <v>2435</v>
      </c>
      <c r="CF10" t="s">
        <v>2436</v>
      </c>
      <c r="CG10" t="s">
        <v>1268</v>
      </c>
      <c r="CH10" t="s">
        <v>1592</v>
      </c>
      <c r="CI10" t="s">
        <v>2353</v>
      </c>
      <c r="CJ10" t="s">
        <v>1165</v>
      </c>
      <c r="CK10"/>
      <c r="CL10"/>
      <c r="CM10" t="s">
        <v>2414</v>
      </c>
      <c r="CN10" t="s">
        <v>2426</v>
      </c>
      <c r="CO10" t="s">
        <v>2414</v>
      </c>
      <c r="CP10" t="s">
        <v>2426</v>
      </c>
      <c r="CQ10" t="s">
        <v>1592</v>
      </c>
      <c r="CR10">
        <v>0</v>
      </c>
      <c r="CS10" t="s">
        <v>1592</v>
      </c>
      <c r="CT10" t="s">
        <v>1592</v>
      </c>
      <c r="CU10" t="s">
        <v>1592</v>
      </c>
      <c r="CV10" t="s">
        <v>1592</v>
      </c>
      <c r="CW10" t="s">
        <v>1592</v>
      </c>
      <c r="CX10">
        <v>8</v>
      </c>
      <c r="CY10" t="s">
        <v>2437</v>
      </c>
      <c r="CZ10" t="s">
        <v>1592</v>
      </c>
      <c r="DA10" t="s">
        <v>2313</v>
      </c>
      <c r="DB10" t="s">
        <v>2314</v>
      </c>
      <c r="DC10" t="s">
        <v>2423</v>
      </c>
      <c r="DD10" t="s">
        <v>1269</v>
      </c>
      <c r="DE10" t="s">
        <v>2422</v>
      </c>
      <c r="DF10" t="s">
        <v>1592</v>
      </c>
      <c r="DG10" t="s">
        <v>1592</v>
      </c>
      <c r="DH10" t="s">
        <v>2334</v>
      </c>
      <c r="DI10" t="s">
        <v>2427</v>
      </c>
      <c r="DJ10"/>
      <c r="DK10" t="s">
        <v>2334</v>
      </c>
      <c r="DL10">
        <v>9</v>
      </c>
      <c r="DM10" t="s">
        <v>2315</v>
      </c>
      <c r="DN10" t="s">
        <v>1165</v>
      </c>
      <c r="DO10" t="b">
        <v>1</v>
      </c>
      <c r="DP10" t="b">
        <v>0</v>
      </c>
      <c r="DQ10" t="b">
        <v>1</v>
      </c>
      <c r="DR10" t="b">
        <v>0</v>
      </c>
      <c r="DS10" t="b">
        <v>0</v>
      </c>
      <c r="DT10" t="b">
        <v>1</v>
      </c>
      <c r="DU10" t="b">
        <v>0</v>
      </c>
      <c r="DV10">
        <v>0</v>
      </c>
      <c r="DW10" t="b">
        <v>0</v>
      </c>
      <c r="DX10" t="b">
        <v>0</v>
      </c>
      <c r="DY10" t="b">
        <v>0</v>
      </c>
      <c r="DZ10" t="b">
        <v>0</v>
      </c>
      <c r="EA10" t="b">
        <v>0</v>
      </c>
      <c r="EB10" t="b">
        <v>0</v>
      </c>
      <c r="EC10" t="b">
        <v>0</v>
      </c>
      <c r="ED10" t="b">
        <v>0</v>
      </c>
      <c r="EE10" t="b">
        <v>0</v>
      </c>
      <c r="EF10" t="b" cm="1">
        <v>0</v>
      </c>
      <c r="EG10" t="b">
        <v>0</v>
      </c>
      <c r="EH10" t="b">
        <v>0</v>
      </c>
      <c r="EI10" t="b">
        <v>0</v>
      </c>
      <c r="EJ10" t="s">
        <v>1592</v>
      </c>
      <c r="EK10">
        <v>0</v>
      </c>
      <c r="EL10">
        <v>19</v>
      </c>
      <c r="EM10" t="b">
        <v>0</v>
      </c>
    </row>
    <row r="11" spans="1:143" ht="15.75">
      <c r="A11"/>
      <c r="B11" t="s">
        <v>1165</v>
      </c>
      <c r="C11" t="s">
        <v>1165</v>
      </c>
      <c r="D11" t="s">
        <v>2438</v>
      </c>
      <c r="E11" t="s">
        <v>2439</v>
      </c>
      <c r="F11"/>
      <c r="G11" t="s">
        <v>2438</v>
      </c>
      <c r="H11" t="s">
        <v>2440</v>
      </c>
      <c r="I11" t="s">
        <v>1268</v>
      </c>
      <c r="J11" t="s">
        <v>2412</v>
      </c>
      <c r="K11" t="s">
        <v>902</v>
      </c>
      <c r="L11" t="s">
        <v>1939</v>
      </c>
      <c r="M11" t="s">
        <v>1947</v>
      </c>
      <c r="N11" t="s">
        <v>2441</v>
      </c>
      <c r="O11"/>
      <c r="P11"/>
      <c r="Q11" t="s">
        <v>1269</v>
      </c>
      <c r="R11" t="s">
        <v>2353</v>
      </c>
      <c r="S11"/>
      <c r="T11"/>
      <c r="U11" t="s">
        <v>2414</v>
      </c>
      <c r="V11" t="s">
        <v>2442</v>
      </c>
      <c r="W11"/>
      <c r="X11"/>
      <c r="Y11"/>
      <c r="Z11"/>
      <c r="AA11"/>
      <c r="AB11"/>
      <c r="AC11"/>
      <c r="AD11"/>
      <c r="AE11"/>
      <c r="AF11"/>
      <c r="AG11"/>
      <c r="AH11"/>
      <c r="AI11"/>
      <c r="AJ11"/>
      <c r="AK11"/>
      <c r="AL11"/>
      <c r="AM11"/>
      <c r="AN11"/>
      <c r="AO11" s="108" t="s">
        <v>43</v>
      </c>
      <c r="AP11" t="s">
        <v>1270</v>
      </c>
      <c r="AQ11">
        <v>8</v>
      </c>
      <c r="AR11" t="s">
        <v>2443</v>
      </c>
      <c r="AS11" t="s">
        <v>1165</v>
      </c>
      <c r="AT11" t="s">
        <v>2356</v>
      </c>
      <c r="AU11" t="s">
        <v>2439</v>
      </c>
      <c r="AV11" t="s">
        <v>2444</v>
      </c>
      <c r="AW11" t="s">
        <v>1937</v>
      </c>
      <c r="AX11" t="s">
        <v>1934</v>
      </c>
      <c r="AY11" t="s">
        <v>2445</v>
      </c>
      <c r="AZ11" t="s">
        <v>1269</v>
      </c>
      <c r="BA11" t="s">
        <v>2446</v>
      </c>
      <c r="BB11" t="s">
        <v>1268</v>
      </c>
      <c r="BC11" t="s">
        <v>1939</v>
      </c>
      <c r="BD11" t="s">
        <v>2447</v>
      </c>
      <c r="BE11">
        <v>11</v>
      </c>
      <c r="BF11">
        <v>9</v>
      </c>
      <c r="BG11">
        <v>0</v>
      </c>
      <c r="BH11" t="s">
        <v>2439</v>
      </c>
      <c r="BI11">
        <v>1</v>
      </c>
      <c r="BJ11">
        <v>0</v>
      </c>
      <c r="BK11">
        <v>0</v>
      </c>
      <c r="BL11" t="s">
        <v>1592</v>
      </c>
      <c r="BM11" t="s">
        <v>2413</v>
      </c>
      <c r="BN11" t="s">
        <v>2416</v>
      </c>
      <c r="BO11" t="s" cm="1">
        <v>2415</v>
      </c>
      <c r="BP11" t="s">
        <v>1592</v>
      </c>
      <c r="BQ11" t="s">
        <v>2361</v>
      </c>
      <c r="BR11">
        <v>7</v>
      </c>
      <c r="BS11" t="s">
        <v>1847</v>
      </c>
      <c r="BT11" t="s">
        <v>2448</v>
      </c>
      <c r="BU11" t="s">
        <v>2438</v>
      </c>
      <c r="BV11" t="s">
        <v>2444</v>
      </c>
      <c r="BW11" t="s">
        <v>2449</v>
      </c>
      <c r="BX11" t="s">
        <v>2450</v>
      </c>
      <c r="BY11" t="s">
        <v>1592</v>
      </c>
      <c r="BZ11" t="s">
        <v>1937</v>
      </c>
      <c r="CA11" t="s">
        <v>1947</v>
      </c>
      <c r="CB11"/>
      <c r="CC11" t="s">
        <v>998</v>
      </c>
      <c r="CD11" t="s">
        <v>1268</v>
      </c>
      <c r="CE11" t="s">
        <v>2451</v>
      </c>
      <c r="CF11" t="s">
        <v>2452</v>
      </c>
      <c r="CG11" t="s">
        <v>1268</v>
      </c>
      <c r="CH11" t="s">
        <v>1592</v>
      </c>
      <c r="CI11" t="s">
        <v>2353</v>
      </c>
      <c r="CJ11" t="s">
        <v>1165</v>
      </c>
      <c r="CK11"/>
      <c r="CL11"/>
      <c r="CM11" t="s">
        <v>2414</v>
      </c>
      <c r="CN11" t="s">
        <v>2442</v>
      </c>
      <c r="CO11" t="s">
        <v>2414</v>
      </c>
      <c r="CP11" t="s">
        <v>2442</v>
      </c>
      <c r="CQ11" t="s">
        <v>1592</v>
      </c>
      <c r="CR11">
        <v>0</v>
      </c>
      <c r="CS11" t="s">
        <v>1592</v>
      </c>
      <c r="CT11" t="s">
        <v>1592</v>
      </c>
      <c r="CU11" t="s">
        <v>1592</v>
      </c>
      <c r="CV11" t="s">
        <v>1592</v>
      </c>
      <c r="CW11" t="s">
        <v>1592</v>
      </c>
      <c r="CX11">
        <v>9</v>
      </c>
      <c r="CY11" t="s">
        <v>2453</v>
      </c>
      <c r="CZ11" t="s">
        <v>1592</v>
      </c>
      <c r="DA11" t="s">
        <v>2313</v>
      </c>
      <c r="DB11" t="s">
        <v>2314</v>
      </c>
      <c r="DC11" t="s">
        <v>2439</v>
      </c>
      <c r="DD11" t="s">
        <v>1269</v>
      </c>
      <c r="DE11" t="s">
        <v>2438</v>
      </c>
      <c r="DF11" t="s">
        <v>1592</v>
      </c>
      <c r="DG11" t="s">
        <v>1592</v>
      </c>
      <c r="DH11" t="s">
        <v>2334</v>
      </c>
      <c r="DI11" t="s">
        <v>2443</v>
      </c>
      <c r="DJ11"/>
      <c r="DK11" t="s">
        <v>2334</v>
      </c>
      <c r="DL11">
        <v>9</v>
      </c>
      <c r="DM11" t="s">
        <v>2315</v>
      </c>
      <c r="DN11" t="s">
        <v>1165</v>
      </c>
      <c r="DO11" t="b">
        <v>1</v>
      </c>
      <c r="DP11" t="b">
        <v>0</v>
      </c>
      <c r="DQ11" t="b">
        <v>1</v>
      </c>
      <c r="DR11" t="b">
        <v>0</v>
      </c>
      <c r="DS11" t="b">
        <v>0</v>
      </c>
      <c r="DT11" t="b">
        <v>1</v>
      </c>
      <c r="DU11" t="b">
        <v>0</v>
      </c>
      <c r="DV11">
        <v>0</v>
      </c>
      <c r="DW11" t="b">
        <v>0</v>
      </c>
      <c r="DX11" t="b">
        <v>0</v>
      </c>
      <c r="DY11" t="b">
        <v>0</v>
      </c>
      <c r="DZ11" t="b">
        <v>0</v>
      </c>
      <c r="EA11" t="b">
        <v>0</v>
      </c>
      <c r="EB11" t="b">
        <v>0</v>
      </c>
      <c r="EC11" t="b">
        <v>0</v>
      </c>
      <c r="ED11" t="b">
        <v>0</v>
      </c>
      <c r="EE11" t="b">
        <v>0</v>
      </c>
      <c r="EF11" t="b" cm="1">
        <v>0</v>
      </c>
      <c r="EG11" t="b">
        <v>0</v>
      </c>
      <c r="EH11" t="b">
        <v>0</v>
      </c>
      <c r="EI11" t="b">
        <v>0</v>
      </c>
      <c r="EJ11" t="s">
        <v>1592</v>
      </c>
      <c r="EK11">
        <v>0</v>
      </c>
      <c r="EL11">
        <v>19</v>
      </c>
      <c r="EM11" t="b">
        <v>0</v>
      </c>
    </row>
    <row r="12" spans="1:143" ht="15.75">
      <c r="A12"/>
      <c r="B12" t="s">
        <v>1165</v>
      </c>
      <c r="C12" t="s">
        <v>1165</v>
      </c>
      <c r="D12" t="s">
        <v>2454</v>
      </c>
      <c r="E12" t="s">
        <v>2455</v>
      </c>
      <c r="F12"/>
      <c r="G12" t="s">
        <v>2454</v>
      </c>
      <c r="H12" t="s">
        <v>2454</v>
      </c>
      <c r="I12" t="s">
        <v>1279</v>
      </c>
      <c r="J12"/>
      <c r="K12" t="s">
        <v>902</v>
      </c>
      <c r="L12" t="s">
        <v>1939</v>
      </c>
      <c r="M12"/>
      <c r="N12"/>
      <c r="O12"/>
      <c r="P12"/>
      <c r="Q12" t="s">
        <v>1269</v>
      </c>
      <c r="R12" t="s">
        <v>2353</v>
      </c>
      <c r="S12"/>
      <c r="T12"/>
      <c r="U12" t="s">
        <v>2456</v>
      </c>
      <c r="V12"/>
      <c r="W12"/>
      <c r="X12"/>
      <c r="Y12"/>
      <c r="Z12"/>
      <c r="AA12"/>
      <c r="AB12"/>
      <c r="AC12"/>
      <c r="AD12"/>
      <c r="AE12"/>
      <c r="AF12"/>
      <c r="AG12"/>
      <c r="AH12"/>
      <c r="AI12"/>
      <c r="AJ12"/>
      <c r="AK12"/>
      <c r="AL12"/>
      <c r="AM12"/>
      <c r="AN12"/>
      <c r="AO12" s="108" t="s">
        <v>43</v>
      </c>
      <c r="AP12" t="s">
        <v>1270</v>
      </c>
      <c r="AQ12">
        <v>9</v>
      </c>
      <c r="AR12" t="s">
        <v>2457</v>
      </c>
      <c r="AS12" t="s">
        <v>1165</v>
      </c>
      <c r="AT12" t="s">
        <v>2356</v>
      </c>
      <c r="AU12" t="s">
        <v>2455</v>
      </c>
      <c r="AV12" t="s">
        <v>2458</v>
      </c>
      <c r="AW12" t="s">
        <v>1937</v>
      </c>
      <c r="AX12" t="s">
        <v>1934</v>
      </c>
      <c r="AY12" t="s">
        <v>2459</v>
      </c>
      <c r="AZ12" t="s">
        <v>1269</v>
      </c>
      <c r="BA12" t="s">
        <v>2460</v>
      </c>
      <c r="BB12" t="s">
        <v>1279</v>
      </c>
      <c r="BC12" t="s">
        <v>1939</v>
      </c>
      <c r="BD12" t="s">
        <v>2461</v>
      </c>
      <c r="BE12">
        <v>12</v>
      </c>
      <c r="BF12">
        <v>0</v>
      </c>
      <c r="BG12">
        <v>0</v>
      </c>
      <c r="BH12" t="s">
        <v>1592</v>
      </c>
      <c r="BI12">
        <v>0</v>
      </c>
      <c r="BJ12">
        <v>0</v>
      </c>
      <c r="BK12">
        <v>0</v>
      </c>
      <c r="BL12" t="s">
        <v>1592</v>
      </c>
      <c r="BM12" t="s">
        <v>1592</v>
      </c>
      <c r="BN12" t="s">
        <v>1592</v>
      </c>
      <c r="BO12" t="s" cm="1">
        <v>1592</v>
      </c>
      <c r="BP12" t="s">
        <v>1592</v>
      </c>
      <c r="BQ12" t="s">
        <v>2361</v>
      </c>
      <c r="BR12">
        <v>8</v>
      </c>
      <c r="BS12" t="s">
        <v>1848</v>
      </c>
      <c r="BT12" t="s">
        <v>2462</v>
      </c>
      <c r="BU12" t="s">
        <v>2454</v>
      </c>
      <c r="BV12" t="s">
        <v>2458</v>
      </c>
      <c r="BW12" t="s">
        <v>2459</v>
      </c>
      <c r="BX12" t="s">
        <v>1937</v>
      </c>
      <c r="BY12" t="s">
        <v>1592</v>
      </c>
      <c r="BZ12" t="s">
        <v>1937</v>
      </c>
      <c r="CA12" t="s">
        <v>1592</v>
      </c>
      <c r="CB12"/>
      <c r="CC12" t="s">
        <v>998</v>
      </c>
      <c r="CD12" t="s">
        <v>1279</v>
      </c>
      <c r="CE12" t="s">
        <v>2455</v>
      </c>
      <c r="CF12" t="s">
        <v>2458</v>
      </c>
      <c r="CG12" t="s">
        <v>1279</v>
      </c>
      <c r="CH12" t="s">
        <v>1592</v>
      </c>
      <c r="CI12" t="s">
        <v>2353</v>
      </c>
      <c r="CJ12" t="s">
        <v>1165</v>
      </c>
      <c r="CK12"/>
      <c r="CL12"/>
      <c r="CM12" t="s">
        <v>2456</v>
      </c>
      <c r="CN12" t="s">
        <v>1592</v>
      </c>
      <c r="CO12" t="s">
        <v>2456</v>
      </c>
      <c r="CP12" t="s">
        <v>1592</v>
      </c>
      <c r="CQ12" t="s">
        <v>1592</v>
      </c>
      <c r="CR12">
        <v>0</v>
      </c>
      <c r="CS12" t="s">
        <v>1592</v>
      </c>
      <c r="CT12" t="s">
        <v>1592</v>
      </c>
      <c r="CU12" t="s">
        <v>1592</v>
      </c>
      <c r="CV12" t="s">
        <v>1592</v>
      </c>
      <c r="CW12" t="s">
        <v>1592</v>
      </c>
      <c r="CX12">
        <v>10</v>
      </c>
      <c r="CY12" t="s">
        <v>2463</v>
      </c>
      <c r="CZ12" t="s">
        <v>1592</v>
      </c>
      <c r="DA12" t="s">
        <v>2313</v>
      </c>
      <c r="DB12" t="s">
        <v>2314</v>
      </c>
      <c r="DC12" t="s">
        <v>2455</v>
      </c>
      <c r="DD12" t="s">
        <v>1269</v>
      </c>
      <c r="DE12" t="s">
        <v>2454</v>
      </c>
      <c r="DF12" t="s">
        <v>1592</v>
      </c>
      <c r="DG12" t="s">
        <v>1592</v>
      </c>
      <c r="DH12" t="s">
        <v>2334</v>
      </c>
      <c r="DI12" t="s">
        <v>2457</v>
      </c>
      <c r="DJ12"/>
      <c r="DK12" t="s">
        <v>2334</v>
      </c>
      <c r="DL12">
        <v>9</v>
      </c>
      <c r="DM12" t="s">
        <v>2315</v>
      </c>
      <c r="DN12" t="s">
        <v>1165</v>
      </c>
      <c r="DO12" t="b">
        <v>1</v>
      </c>
      <c r="DP12" t="b">
        <v>0</v>
      </c>
      <c r="DQ12" t="b">
        <v>1</v>
      </c>
      <c r="DR12" t="b">
        <v>0</v>
      </c>
      <c r="DS12" t="b">
        <v>0</v>
      </c>
      <c r="DT12" t="b">
        <v>1</v>
      </c>
      <c r="DU12" t="b">
        <v>1</v>
      </c>
      <c r="DV12">
        <v>0</v>
      </c>
      <c r="DW12" t="b">
        <v>0</v>
      </c>
      <c r="DX12" t="b">
        <v>0</v>
      </c>
      <c r="DY12" t="b">
        <v>0</v>
      </c>
      <c r="DZ12" t="b">
        <v>0</v>
      </c>
      <c r="EA12" t="b">
        <v>0</v>
      </c>
      <c r="EB12" t="b">
        <v>0</v>
      </c>
      <c r="EC12" t="b">
        <v>0</v>
      </c>
      <c r="ED12" t="b">
        <v>0</v>
      </c>
      <c r="EE12" t="b">
        <v>0</v>
      </c>
      <c r="EF12" t="b" cm="1">
        <v>0</v>
      </c>
      <c r="EG12" t="b">
        <v>0</v>
      </c>
      <c r="EH12" t="b">
        <v>0</v>
      </c>
      <c r="EI12" t="b">
        <v>0</v>
      </c>
      <c r="EJ12" t="s">
        <v>1592</v>
      </c>
      <c r="EK12">
        <v>0</v>
      </c>
      <c r="EL12">
        <v>20</v>
      </c>
      <c r="EM12" t="b">
        <v>0</v>
      </c>
    </row>
    <row r="13" spans="1:143" ht="15.75">
      <c r="A13"/>
      <c r="B13" t="s">
        <v>1165</v>
      </c>
      <c r="C13" t="s">
        <v>1165</v>
      </c>
      <c r="D13" t="s">
        <v>2380</v>
      </c>
      <c r="E13" t="s">
        <v>2381</v>
      </c>
      <c r="F13" t="s">
        <v>2352</v>
      </c>
      <c r="G13" t="s">
        <v>2380</v>
      </c>
      <c r="H13" t="s">
        <v>2382</v>
      </c>
      <c r="I13" t="s">
        <v>1272</v>
      </c>
      <c r="J13" t="s">
        <v>2454</v>
      </c>
      <c r="K13" t="s">
        <v>902</v>
      </c>
      <c r="L13" t="s">
        <v>1939</v>
      </c>
      <c r="M13" t="s">
        <v>1947</v>
      </c>
      <c r="N13" t="s">
        <v>2383</v>
      </c>
      <c r="O13"/>
      <c r="P13"/>
      <c r="Q13" t="s">
        <v>1269</v>
      </c>
      <c r="R13" t="s">
        <v>2353</v>
      </c>
      <c r="S13"/>
      <c r="T13"/>
      <c r="U13" t="s">
        <v>2456</v>
      </c>
      <c r="V13" t="s">
        <v>2464</v>
      </c>
      <c r="W13"/>
      <c r="X13"/>
      <c r="Y13"/>
      <c r="Z13"/>
      <c r="AA13"/>
      <c r="AB13"/>
      <c r="AC13"/>
      <c r="AD13"/>
      <c r="AE13"/>
      <c r="AF13"/>
      <c r="AG13"/>
      <c r="AH13"/>
      <c r="AI13"/>
      <c r="AJ13"/>
      <c r="AK13"/>
      <c r="AL13"/>
      <c r="AM13"/>
      <c r="AN13"/>
      <c r="AO13" s="108" t="s">
        <v>43</v>
      </c>
      <c r="AP13" t="s">
        <v>1270</v>
      </c>
      <c r="AQ13">
        <v>10</v>
      </c>
      <c r="AR13" t="s">
        <v>2385</v>
      </c>
      <c r="AS13" t="s">
        <v>1165</v>
      </c>
      <c r="AT13" t="s">
        <v>2356</v>
      </c>
      <c r="AU13" t="s">
        <v>2381</v>
      </c>
      <c r="AV13" t="s">
        <v>2386</v>
      </c>
      <c r="AW13" t="s">
        <v>2357</v>
      </c>
      <c r="AX13" t="s">
        <v>1934</v>
      </c>
      <c r="AY13" t="s">
        <v>2387</v>
      </c>
      <c r="AZ13" t="s">
        <v>1269</v>
      </c>
      <c r="BA13" t="s">
        <v>2388</v>
      </c>
      <c r="BB13" t="s">
        <v>1272</v>
      </c>
      <c r="BC13" t="s">
        <v>1939</v>
      </c>
      <c r="BD13" t="s">
        <v>2465</v>
      </c>
      <c r="BE13">
        <v>7</v>
      </c>
      <c r="BF13">
        <v>12</v>
      </c>
      <c r="BG13">
        <v>0</v>
      </c>
      <c r="BH13" t="s">
        <v>1592</v>
      </c>
      <c r="BI13">
        <v>0</v>
      </c>
      <c r="BJ13">
        <v>0</v>
      </c>
      <c r="BK13">
        <v>7</v>
      </c>
      <c r="BL13" t="s">
        <v>2394</v>
      </c>
      <c r="BM13" t="s">
        <v>2455</v>
      </c>
      <c r="BN13" t="s">
        <v>2458</v>
      </c>
      <c r="BO13" t="s" cm="1">
        <v>2457</v>
      </c>
      <c r="BP13" t="s">
        <v>1592</v>
      </c>
      <c r="BQ13" t="s">
        <v>2361</v>
      </c>
      <c r="BR13">
        <v>9</v>
      </c>
      <c r="BS13" t="s">
        <v>1852</v>
      </c>
      <c r="BT13" t="s">
        <v>2466</v>
      </c>
      <c r="BU13" t="s">
        <v>2380</v>
      </c>
      <c r="BV13" t="s">
        <v>2386</v>
      </c>
      <c r="BW13" t="s">
        <v>2391</v>
      </c>
      <c r="BX13" t="s">
        <v>2392</v>
      </c>
      <c r="BY13" t="s">
        <v>1592</v>
      </c>
      <c r="BZ13" t="s">
        <v>1937</v>
      </c>
      <c r="CA13" t="s">
        <v>1947</v>
      </c>
      <c r="CB13"/>
      <c r="CC13" t="s">
        <v>998</v>
      </c>
      <c r="CD13" t="s">
        <v>1272</v>
      </c>
      <c r="CE13" t="s">
        <v>2467</v>
      </c>
      <c r="CF13" t="s">
        <v>2468</v>
      </c>
      <c r="CG13" t="s">
        <v>1272</v>
      </c>
      <c r="CH13" t="s">
        <v>1592</v>
      </c>
      <c r="CI13" t="s">
        <v>2353</v>
      </c>
      <c r="CJ13" t="s">
        <v>1165</v>
      </c>
      <c r="CK13"/>
      <c r="CL13"/>
      <c r="CM13" t="s">
        <v>2456</v>
      </c>
      <c r="CN13" t="s">
        <v>2464</v>
      </c>
      <c r="CO13" t="s">
        <v>2456</v>
      </c>
      <c r="CP13" t="s">
        <v>2464</v>
      </c>
      <c r="CQ13" t="s">
        <v>1592</v>
      </c>
      <c r="CR13">
        <v>0</v>
      </c>
      <c r="CS13" t="s">
        <v>1592</v>
      </c>
      <c r="CT13" t="s">
        <v>1592</v>
      </c>
      <c r="CU13" t="s">
        <v>1592</v>
      </c>
      <c r="CV13" t="s">
        <v>1592</v>
      </c>
      <c r="CW13" t="s">
        <v>1592</v>
      </c>
      <c r="CX13">
        <v>11</v>
      </c>
      <c r="CY13" t="s">
        <v>2469</v>
      </c>
      <c r="CZ13" t="s">
        <v>1592</v>
      </c>
      <c r="DA13" t="s">
        <v>2313</v>
      </c>
      <c r="DB13" t="s">
        <v>2314</v>
      </c>
      <c r="DC13" t="s">
        <v>2381</v>
      </c>
      <c r="DD13" t="s">
        <v>1269</v>
      </c>
      <c r="DE13" t="s">
        <v>2380</v>
      </c>
      <c r="DF13" t="s">
        <v>1592</v>
      </c>
      <c r="DG13" t="s">
        <v>1592</v>
      </c>
      <c r="DH13" t="s">
        <v>2334</v>
      </c>
      <c r="DI13" t="s">
        <v>2385</v>
      </c>
      <c r="DJ13"/>
      <c r="DK13" t="s">
        <v>2334</v>
      </c>
      <c r="DL13">
        <v>9</v>
      </c>
      <c r="DM13" t="s">
        <v>2315</v>
      </c>
      <c r="DN13" t="s">
        <v>1165</v>
      </c>
      <c r="DO13" t="b">
        <v>1</v>
      </c>
      <c r="DP13" t="b">
        <v>0</v>
      </c>
      <c r="DQ13" t="b">
        <v>0</v>
      </c>
      <c r="DR13" t="b">
        <v>0</v>
      </c>
      <c r="DS13" t="b">
        <v>0</v>
      </c>
      <c r="DT13" t="b">
        <v>1</v>
      </c>
      <c r="DU13" t="b">
        <v>0</v>
      </c>
      <c r="DV13">
        <v>0</v>
      </c>
      <c r="DW13" t="b">
        <v>0</v>
      </c>
      <c r="DX13" t="b">
        <v>0</v>
      </c>
      <c r="DY13" t="b">
        <v>0</v>
      </c>
      <c r="DZ13" t="b">
        <v>0</v>
      </c>
      <c r="EA13" t="b">
        <v>0</v>
      </c>
      <c r="EB13" t="b">
        <v>0</v>
      </c>
      <c r="EC13" t="b">
        <v>0</v>
      </c>
      <c r="ED13" t="b">
        <v>0</v>
      </c>
      <c r="EE13" t="b">
        <v>0</v>
      </c>
      <c r="EF13" t="b" cm="1">
        <v>0</v>
      </c>
      <c r="EG13" t="b">
        <v>0</v>
      </c>
      <c r="EH13" t="b">
        <v>0</v>
      </c>
      <c r="EI13" t="b">
        <v>0</v>
      </c>
      <c r="EJ13" t="s">
        <v>1592</v>
      </c>
      <c r="EK13">
        <v>0</v>
      </c>
      <c r="EL13">
        <v>25</v>
      </c>
      <c r="EM13" t="b">
        <v>0</v>
      </c>
    </row>
    <row r="14" spans="1:143" ht="78.75">
      <c r="A14"/>
      <c r="B14" t="s">
        <v>1165</v>
      </c>
      <c r="C14" t="s">
        <v>1165</v>
      </c>
      <c r="D14" t="s">
        <v>2335</v>
      </c>
      <c r="E14" t="s">
        <v>2336</v>
      </c>
      <c r="F14" t="s">
        <v>1314</v>
      </c>
      <c r="G14" t="s">
        <v>2335</v>
      </c>
      <c r="H14" s="109" t="s">
        <v>2470</v>
      </c>
      <c r="I14" t="s">
        <v>1272</v>
      </c>
      <c r="J14" t="s">
        <v>2454</v>
      </c>
      <c r="K14" t="s">
        <v>902</v>
      </c>
      <c r="L14" t="s">
        <v>1939</v>
      </c>
      <c r="M14" t="s">
        <v>1947</v>
      </c>
      <c r="N14" t="s">
        <v>2471</v>
      </c>
      <c r="O14"/>
      <c r="P14"/>
      <c r="Q14" t="s">
        <v>1269</v>
      </c>
      <c r="R14" t="s">
        <v>2353</v>
      </c>
      <c r="S14"/>
      <c r="T14"/>
      <c r="U14" t="s">
        <v>2456</v>
      </c>
      <c r="V14" t="s">
        <v>1314</v>
      </c>
      <c r="W14"/>
      <c r="X14"/>
      <c r="Y14"/>
      <c r="Z14"/>
      <c r="AA14"/>
      <c r="AB14"/>
      <c r="AC14"/>
      <c r="AD14"/>
      <c r="AE14"/>
      <c r="AF14"/>
      <c r="AG14"/>
      <c r="AH14"/>
      <c r="AI14"/>
      <c r="AJ14"/>
      <c r="AK14"/>
      <c r="AL14"/>
      <c r="AM14"/>
      <c r="AN14"/>
      <c r="AO14" s="108" t="s">
        <v>43</v>
      </c>
      <c r="AP14" t="s">
        <v>1270</v>
      </c>
      <c r="AQ14">
        <v>11</v>
      </c>
      <c r="AR14" t="s">
        <v>2472</v>
      </c>
      <c r="AS14" t="s">
        <v>1165</v>
      </c>
      <c r="AT14" t="s">
        <v>2356</v>
      </c>
      <c r="AU14" t="s">
        <v>2336</v>
      </c>
      <c r="AV14" t="s">
        <v>2341</v>
      </c>
      <c r="AW14" t="s">
        <v>2473</v>
      </c>
      <c r="AX14" t="s">
        <v>1934</v>
      </c>
      <c r="AY14" t="s">
        <v>2342</v>
      </c>
      <c r="AZ14" t="s">
        <v>1269</v>
      </c>
      <c r="BA14" t="s">
        <v>2343</v>
      </c>
      <c r="BB14" t="s">
        <v>1272</v>
      </c>
      <c r="BC14" t="s">
        <v>1939</v>
      </c>
      <c r="BD14" t="s">
        <v>2474</v>
      </c>
      <c r="BE14">
        <v>4</v>
      </c>
      <c r="BF14">
        <v>12</v>
      </c>
      <c r="BG14">
        <v>0</v>
      </c>
      <c r="BH14" t="s">
        <v>1592</v>
      </c>
      <c r="BI14">
        <v>0</v>
      </c>
      <c r="BJ14">
        <v>0</v>
      </c>
      <c r="BK14">
        <v>4</v>
      </c>
      <c r="BL14" t="s">
        <v>2349</v>
      </c>
      <c r="BM14" t="s">
        <v>2455</v>
      </c>
      <c r="BN14" t="s">
        <v>2458</v>
      </c>
      <c r="BO14" t="s" cm="1">
        <v>2457</v>
      </c>
      <c r="BP14" t="s">
        <v>1592</v>
      </c>
      <c r="BQ14" t="s">
        <v>2361</v>
      </c>
      <c r="BR14">
        <v>10</v>
      </c>
      <c r="BS14" t="s">
        <v>1856</v>
      </c>
      <c r="BT14" t="s">
        <v>2475</v>
      </c>
      <c r="BU14" t="s">
        <v>2335</v>
      </c>
      <c r="BV14" t="s">
        <v>2341</v>
      </c>
      <c r="BW14" t="s">
        <v>2476</v>
      </c>
      <c r="BX14" t="s">
        <v>2477</v>
      </c>
      <c r="BY14" t="s">
        <v>1592</v>
      </c>
      <c r="BZ14" t="s">
        <v>1937</v>
      </c>
      <c r="CA14" t="s">
        <v>1947</v>
      </c>
      <c r="CB14"/>
      <c r="CC14" t="s">
        <v>998</v>
      </c>
      <c r="CD14" t="s">
        <v>1272</v>
      </c>
      <c r="CE14" t="s">
        <v>2478</v>
      </c>
      <c r="CF14" t="s">
        <v>2479</v>
      </c>
      <c r="CG14" t="s">
        <v>1272</v>
      </c>
      <c r="CH14" t="s">
        <v>1592</v>
      </c>
      <c r="CI14" t="s">
        <v>2353</v>
      </c>
      <c r="CJ14" t="s">
        <v>1165</v>
      </c>
      <c r="CK14"/>
      <c r="CL14"/>
      <c r="CM14" t="s">
        <v>2456</v>
      </c>
      <c r="CN14" t="s">
        <v>1314</v>
      </c>
      <c r="CO14" t="s">
        <v>2456</v>
      </c>
      <c r="CP14" t="s">
        <v>1314</v>
      </c>
      <c r="CQ14" t="s">
        <v>1592</v>
      </c>
      <c r="CR14">
        <v>0</v>
      </c>
      <c r="CS14" t="s">
        <v>1592</v>
      </c>
      <c r="CT14" t="s">
        <v>1592</v>
      </c>
      <c r="CU14" t="s">
        <v>1592</v>
      </c>
      <c r="CV14" t="s">
        <v>1592</v>
      </c>
      <c r="CW14" t="s">
        <v>1592</v>
      </c>
      <c r="CX14">
        <v>12</v>
      </c>
      <c r="CY14" t="s">
        <v>2480</v>
      </c>
      <c r="CZ14" t="s">
        <v>1592</v>
      </c>
      <c r="DA14" t="s">
        <v>2313</v>
      </c>
      <c r="DB14" t="s">
        <v>2314</v>
      </c>
      <c r="DC14" t="s">
        <v>2336</v>
      </c>
      <c r="DD14" t="s">
        <v>1269</v>
      </c>
      <c r="DE14" t="s">
        <v>2335</v>
      </c>
      <c r="DF14" t="s">
        <v>1592</v>
      </c>
      <c r="DG14" t="s">
        <v>1592</v>
      </c>
      <c r="DH14" t="s">
        <v>2334</v>
      </c>
      <c r="DI14" t="s">
        <v>2472</v>
      </c>
      <c r="DJ14"/>
      <c r="DK14" t="s">
        <v>2334</v>
      </c>
      <c r="DL14">
        <v>9</v>
      </c>
      <c r="DM14" t="s">
        <v>2315</v>
      </c>
      <c r="DN14" t="s">
        <v>1165</v>
      </c>
      <c r="DO14" t="b">
        <v>1</v>
      </c>
      <c r="DP14" t="b">
        <v>0</v>
      </c>
      <c r="DQ14" t="b">
        <v>0</v>
      </c>
      <c r="DR14" t="b">
        <v>0</v>
      </c>
      <c r="DS14" t="b">
        <v>0</v>
      </c>
      <c r="DT14" t="b">
        <v>1</v>
      </c>
      <c r="DU14" t="b">
        <v>0</v>
      </c>
      <c r="DV14">
        <v>0</v>
      </c>
      <c r="DW14" t="b">
        <v>0</v>
      </c>
      <c r="DX14" t="b">
        <v>0</v>
      </c>
      <c r="DY14" t="b">
        <v>0</v>
      </c>
      <c r="DZ14" t="b">
        <v>0</v>
      </c>
      <c r="EA14" t="b">
        <v>0</v>
      </c>
      <c r="EB14" t="b">
        <v>0</v>
      </c>
      <c r="EC14" t="b">
        <v>0</v>
      </c>
      <c r="ED14" t="b">
        <v>0</v>
      </c>
      <c r="EE14" t="b">
        <v>0</v>
      </c>
      <c r="EF14" t="b" cm="1">
        <v>0</v>
      </c>
      <c r="EG14" t="b">
        <v>0</v>
      </c>
      <c r="EH14" t="b">
        <v>0</v>
      </c>
      <c r="EI14" t="b">
        <v>0</v>
      </c>
      <c r="EJ14" t="s">
        <v>1592</v>
      </c>
      <c r="EK14">
        <v>0</v>
      </c>
      <c r="EL14">
        <v>7</v>
      </c>
      <c r="EM14" t="b">
        <v>0</v>
      </c>
    </row>
    <row r="15" spans="1:143" ht="15.75">
      <c r="A15"/>
      <c r="B15" t="s">
        <v>1165</v>
      </c>
      <c r="C15" t="s">
        <v>1165</v>
      </c>
      <c r="D15" t="s">
        <v>2481</v>
      </c>
      <c r="E15" t="s">
        <v>2482</v>
      </c>
      <c r="F15" t="s">
        <v>2483</v>
      </c>
      <c r="G15" t="s">
        <v>2481</v>
      </c>
      <c r="H15" t="s">
        <v>2484</v>
      </c>
      <c r="I15" t="s">
        <v>1272</v>
      </c>
      <c r="J15" t="s">
        <v>2454</v>
      </c>
      <c r="K15" t="s">
        <v>902</v>
      </c>
      <c r="L15" t="s">
        <v>1939</v>
      </c>
      <c r="M15" t="s">
        <v>1974</v>
      </c>
      <c r="N15"/>
      <c r="O15"/>
      <c r="P15"/>
      <c r="Q15" t="s">
        <v>1269</v>
      </c>
      <c r="R15" t="s">
        <v>2353</v>
      </c>
      <c r="S15"/>
      <c r="T15"/>
      <c r="U15" t="s">
        <v>2456</v>
      </c>
      <c r="V15" t="s">
        <v>2485</v>
      </c>
      <c r="W15"/>
      <c r="X15"/>
      <c r="Y15"/>
      <c r="Z15"/>
      <c r="AA15"/>
      <c r="AB15"/>
      <c r="AC15"/>
      <c r="AD15"/>
      <c r="AE15"/>
      <c r="AF15"/>
      <c r="AG15"/>
      <c r="AH15"/>
      <c r="AI15"/>
      <c r="AJ15"/>
      <c r="AK15"/>
      <c r="AL15"/>
      <c r="AM15"/>
      <c r="AN15"/>
      <c r="AO15" s="108" t="s">
        <v>43</v>
      </c>
      <c r="AP15" t="s">
        <v>1270</v>
      </c>
      <c r="AQ15">
        <v>12</v>
      </c>
      <c r="AR15" t="s">
        <v>2486</v>
      </c>
      <c r="AS15" t="s">
        <v>1165</v>
      </c>
      <c r="AT15" t="s">
        <v>2356</v>
      </c>
      <c r="AU15" t="s">
        <v>2482</v>
      </c>
      <c r="AV15" t="s">
        <v>2487</v>
      </c>
      <c r="AW15" t="s">
        <v>2488</v>
      </c>
      <c r="AX15" t="s">
        <v>1934</v>
      </c>
      <c r="AY15" t="s">
        <v>2489</v>
      </c>
      <c r="AZ15" t="s">
        <v>1269</v>
      </c>
      <c r="BA15" t="s">
        <v>2490</v>
      </c>
      <c r="BB15" t="s">
        <v>1272</v>
      </c>
      <c r="BC15" t="s">
        <v>1939</v>
      </c>
      <c r="BD15" t="s">
        <v>2491</v>
      </c>
      <c r="BE15">
        <v>15</v>
      </c>
      <c r="BF15">
        <v>12</v>
      </c>
      <c r="BG15">
        <v>0</v>
      </c>
      <c r="BH15" t="s">
        <v>1592</v>
      </c>
      <c r="BI15">
        <v>0</v>
      </c>
      <c r="BJ15">
        <v>0</v>
      </c>
      <c r="BK15">
        <v>32</v>
      </c>
      <c r="BL15" t="s">
        <v>2492</v>
      </c>
      <c r="BM15" t="s">
        <v>2455</v>
      </c>
      <c r="BN15" t="s">
        <v>2458</v>
      </c>
      <c r="BO15" t="s" cm="1">
        <v>2457</v>
      </c>
      <c r="BP15" t="s">
        <v>1592</v>
      </c>
      <c r="BQ15" t="s">
        <v>2361</v>
      </c>
      <c r="BR15">
        <v>11</v>
      </c>
      <c r="BS15" t="s">
        <v>1860</v>
      </c>
      <c r="BT15" t="s">
        <v>2493</v>
      </c>
      <c r="BU15" t="s">
        <v>2481</v>
      </c>
      <c r="BV15" t="s">
        <v>2487</v>
      </c>
      <c r="BW15" t="s">
        <v>2494</v>
      </c>
      <c r="BX15" t="s">
        <v>1937</v>
      </c>
      <c r="BY15" t="s">
        <v>1592</v>
      </c>
      <c r="BZ15" t="s">
        <v>1937</v>
      </c>
      <c r="CA15" t="s">
        <v>1974</v>
      </c>
      <c r="CB15"/>
      <c r="CC15" t="s">
        <v>998</v>
      </c>
      <c r="CD15" t="s">
        <v>1272</v>
      </c>
      <c r="CE15" t="s">
        <v>2495</v>
      </c>
      <c r="CF15" t="s">
        <v>2496</v>
      </c>
      <c r="CG15" t="s">
        <v>1272</v>
      </c>
      <c r="CH15" t="s">
        <v>1592</v>
      </c>
      <c r="CI15" t="s">
        <v>2353</v>
      </c>
      <c r="CJ15" t="s">
        <v>1165</v>
      </c>
      <c r="CK15"/>
      <c r="CL15"/>
      <c r="CM15" t="s">
        <v>2456</v>
      </c>
      <c r="CN15" t="s">
        <v>2485</v>
      </c>
      <c r="CO15" t="s">
        <v>2456</v>
      </c>
      <c r="CP15" t="s">
        <v>2485</v>
      </c>
      <c r="CQ15" t="s">
        <v>1592</v>
      </c>
      <c r="CR15">
        <v>0</v>
      </c>
      <c r="CS15" t="s">
        <v>1592</v>
      </c>
      <c r="CT15" t="s">
        <v>1592</v>
      </c>
      <c r="CU15" t="s">
        <v>1592</v>
      </c>
      <c r="CV15" t="s">
        <v>1592</v>
      </c>
      <c r="CW15" t="s">
        <v>1592</v>
      </c>
      <c r="CX15">
        <v>13</v>
      </c>
      <c r="CY15" t="s">
        <v>2497</v>
      </c>
      <c r="CZ15" t="s">
        <v>1592</v>
      </c>
      <c r="DA15" t="s">
        <v>2313</v>
      </c>
      <c r="DB15" t="s">
        <v>2314</v>
      </c>
      <c r="DC15" t="s">
        <v>2482</v>
      </c>
      <c r="DD15" t="s">
        <v>1269</v>
      </c>
      <c r="DE15" t="s">
        <v>2481</v>
      </c>
      <c r="DF15" t="s">
        <v>1592</v>
      </c>
      <c r="DG15" t="s">
        <v>1592</v>
      </c>
      <c r="DH15" t="s">
        <v>2334</v>
      </c>
      <c r="DI15" t="s">
        <v>2486</v>
      </c>
      <c r="DJ15"/>
      <c r="DK15" t="s">
        <v>2334</v>
      </c>
      <c r="DL15">
        <v>9</v>
      </c>
      <c r="DM15" t="s">
        <v>2315</v>
      </c>
      <c r="DN15" t="s">
        <v>1165</v>
      </c>
      <c r="DO15" t="b">
        <v>1</v>
      </c>
      <c r="DP15" t="b">
        <v>0</v>
      </c>
      <c r="DQ15" t="b">
        <v>1</v>
      </c>
      <c r="DR15" t="b">
        <v>0</v>
      </c>
      <c r="DS15" t="b">
        <v>0</v>
      </c>
      <c r="DT15" t="b">
        <v>1</v>
      </c>
      <c r="DU15" t="b">
        <v>0</v>
      </c>
      <c r="DV15">
        <v>0</v>
      </c>
      <c r="DW15" t="b">
        <v>0</v>
      </c>
      <c r="DX15" t="b">
        <v>0</v>
      </c>
      <c r="DY15" t="b">
        <v>0</v>
      </c>
      <c r="DZ15" t="b">
        <v>0</v>
      </c>
      <c r="EA15" t="b">
        <v>0</v>
      </c>
      <c r="EB15" t="b">
        <v>0</v>
      </c>
      <c r="EC15" t="b">
        <v>0</v>
      </c>
      <c r="ED15" t="b">
        <v>0</v>
      </c>
      <c r="EE15" t="b">
        <v>0</v>
      </c>
      <c r="EF15" t="b" cm="1">
        <v>0</v>
      </c>
      <c r="EG15" t="b">
        <v>0</v>
      </c>
      <c r="EH15" t="b">
        <v>0</v>
      </c>
      <c r="EI15" t="b">
        <v>0</v>
      </c>
      <c r="EJ15" t="s">
        <v>1592</v>
      </c>
      <c r="EK15">
        <v>0</v>
      </c>
      <c r="EL15">
        <v>29</v>
      </c>
      <c r="EM15" t="b">
        <v>0</v>
      </c>
    </row>
    <row r="16" spans="1:143" ht="15.75">
      <c r="A16"/>
      <c r="B16" t="s">
        <v>1165</v>
      </c>
      <c r="C16" t="s">
        <v>1165</v>
      </c>
      <c r="D16" t="s">
        <v>2498</v>
      </c>
      <c r="E16" t="s">
        <v>2499</v>
      </c>
      <c r="F16" t="s">
        <v>2500</v>
      </c>
      <c r="G16" t="s">
        <v>2501</v>
      </c>
      <c r="H16" t="s">
        <v>2498</v>
      </c>
      <c r="I16" t="s">
        <v>1272</v>
      </c>
      <c r="J16" t="s">
        <v>2454</v>
      </c>
      <c r="K16" t="s">
        <v>902</v>
      </c>
      <c r="L16" t="s">
        <v>1939</v>
      </c>
      <c r="M16" t="s">
        <v>1947</v>
      </c>
      <c r="N16" t="s">
        <v>2502</v>
      </c>
      <c r="O16"/>
      <c r="P16"/>
      <c r="Q16" t="s">
        <v>1269</v>
      </c>
      <c r="R16" t="s">
        <v>2353</v>
      </c>
      <c r="S16"/>
      <c r="T16"/>
      <c r="U16" t="s">
        <v>2456</v>
      </c>
      <c r="V16" t="s">
        <v>2503</v>
      </c>
      <c r="W16"/>
      <c r="X16"/>
      <c r="Y16"/>
      <c r="Z16"/>
      <c r="AA16"/>
      <c r="AB16"/>
      <c r="AC16"/>
      <c r="AD16"/>
      <c r="AE16"/>
      <c r="AF16"/>
      <c r="AG16"/>
      <c r="AH16"/>
      <c r="AI16"/>
      <c r="AJ16"/>
      <c r="AK16"/>
      <c r="AL16"/>
      <c r="AM16"/>
      <c r="AN16"/>
      <c r="AO16" s="108" t="s">
        <v>43</v>
      </c>
      <c r="AP16" t="s">
        <v>1270</v>
      </c>
      <c r="AQ16">
        <v>13</v>
      </c>
      <c r="AR16" t="s">
        <v>2504</v>
      </c>
      <c r="AS16" t="s">
        <v>1165</v>
      </c>
      <c r="AT16" t="s">
        <v>2356</v>
      </c>
      <c r="AU16" t="s">
        <v>2499</v>
      </c>
      <c r="AV16" t="s">
        <v>2505</v>
      </c>
      <c r="AW16" t="s">
        <v>2506</v>
      </c>
      <c r="AX16" t="s">
        <v>1934</v>
      </c>
      <c r="AY16" t="s">
        <v>2507</v>
      </c>
      <c r="AZ16" t="s">
        <v>1269</v>
      </c>
      <c r="BA16" t="s">
        <v>2508</v>
      </c>
      <c r="BB16" t="s">
        <v>1272</v>
      </c>
      <c r="BC16" t="s">
        <v>1939</v>
      </c>
      <c r="BD16" t="s">
        <v>2509</v>
      </c>
      <c r="BE16">
        <v>16</v>
      </c>
      <c r="BF16">
        <v>12</v>
      </c>
      <c r="BG16">
        <v>0</v>
      </c>
      <c r="BH16" t="s">
        <v>1592</v>
      </c>
      <c r="BI16">
        <v>0</v>
      </c>
      <c r="BJ16">
        <v>0</v>
      </c>
      <c r="BK16">
        <v>33</v>
      </c>
      <c r="BL16" t="s">
        <v>2510</v>
      </c>
      <c r="BM16" t="s">
        <v>2455</v>
      </c>
      <c r="BN16" t="s">
        <v>2458</v>
      </c>
      <c r="BO16" t="s" cm="1">
        <v>2457</v>
      </c>
      <c r="BP16" t="s">
        <v>1592</v>
      </c>
      <c r="BQ16" t="s">
        <v>2361</v>
      </c>
      <c r="BR16">
        <v>12</v>
      </c>
      <c r="BS16" t="s">
        <v>1864</v>
      </c>
      <c r="BT16" t="s">
        <v>2511</v>
      </c>
      <c r="BU16" t="s">
        <v>2498</v>
      </c>
      <c r="BV16" t="s">
        <v>2505</v>
      </c>
      <c r="BW16" t="s">
        <v>2512</v>
      </c>
      <c r="BX16" t="s">
        <v>2513</v>
      </c>
      <c r="BY16" t="s">
        <v>1592</v>
      </c>
      <c r="BZ16" t="s">
        <v>1937</v>
      </c>
      <c r="CA16" t="s">
        <v>1947</v>
      </c>
      <c r="CB16"/>
      <c r="CC16" t="s">
        <v>998</v>
      </c>
      <c r="CD16" t="s">
        <v>1272</v>
      </c>
      <c r="CE16" t="s">
        <v>2514</v>
      </c>
      <c r="CF16" t="s">
        <v>2515</v>
      </c>
      <c r="CG16" t="s">
        <v>1272</v>
      </c>
      <c r="CH16" t="s">
        <v>1592</v>
      </c>
      <c r="CI16" t="s">
        <v>2353</v>
      </c>
      <c r="CJ16" t="s">
        <v>1165</v>
      </c>
      <c r="CK16"/>
      <c r="CL16"/>
      <c r="CM16" t="s">
        <v>2456</v>
      </c>
      <c r="CN16" t="s">
        <v>2503</v>
      </c>
      <c r="CO16" t="s">
        <v>2456</v>
      </c>
      <c r="CP16" t="s">
        <v>2503</v>
      </c>
      <c r="CQ16" t="s">
        <v>1592</v>
      </c>
      <c r="CR16">
        <v>0</v>
      </c>
      <c r="CS16" t="s">
        <v>1592</v>
      </c>
      <c r="CT16" t="s">
        <v>1592</v>
      </c>
      <c r="CU16" t="s">
        <v>1592</v>
      </c>
      <c r="CV16" t="s">
        <v>1592</v>
      </c>
      <c r="CW16" t="s">
        <v>1592</v>
      </c>
      <c r="CX16">
        <v>14</v>
      </c>
      <c r="CY16" t="s">
        <v>2516</v>
      </c>
      <c r="CZ16" t="s">
        <v>1592</v>
      </c>
      <c r="DA16" t="s">
        <v>2313</v>
      </c>
      <c r="DB16" t="s">
        <v>2314</v>
      </c>
      <c r="DC16" t="s">
        <v>2499</v>
      </c>
      <c r="DD16" t="s">
        <v>1269</v>
      </c>
      <c r="DE16" t="s">
        <v>2501</v>
      </c>
      <c r="DF16" t="s">
        <v>1592</v>
      </c>
      <c r="DG16" t="s">
        <v>1592</v>
      </c>
      <c r="DH16" t="s">
        <v>2334</v>
      </c>
      <c r="DI16" t="s">
        <v>2504</v>
      </c>
      <c r="DJ16"/>
      <c r="DK16" t="s">
        <v>2334</v>
      </c>
      <c r="DL16">
        <v>9</v>
      </c>
      <c r="DM16" t="s">
        <v>2315</v>
      </c>
      <c r="DN16" t="s">
        <v>1165</v>
      </c>
      <c r="DO16" t="b">
        <v>1</v>
      </c>
      <c r="DP16" t="b">
        <v>0</v>
      </c>
      <c r="DQ16" t="b">
        <v>1</v>
      </c>
      <c r="DR16" t="b">
        <v>0</v>
      </c>
      <c r="DS16" t="b">
        <v>0</v>
      </c>
      <c r="DT16" t="b">
        <v>1</v>
      </c>
      <c r="DU16" t="b">
        <v>0</v>
      </c>
      <c r="DV16">
        <v>0</v>
      </c>
      <c r="DW16" t="b">
        <v>0</v>
      </c>
      <c r="DX16" t="b">
        <v>0</v>
      </c>
      <c r="DY16" t="b">
        <v>0</v>
      </c>
      <c r="DZ16" t="b">
        <v>0</v>
      </c>
      <c r="EA16" t="b">
        <v>0</v>
      </c>
      <c r="EB16" t="b">
        <v>0</v>
      </c>
      <c r="EC16" t="b">
        <v>0</v>
      </c>
      <c r="ED16" t="b">
        <v>0</v>
      </c>
      <c r="EE16" t="b">
        <v>0</v>
      </c>
      <c r="EF16" t="b" cm="1">
        <v>0</v>
      </c>
      <c r="EG16" t="b">
        <v>0</v>
      </c>
      <c r="EH16" t="b">
        <v>0</v>
      </c>
      <c r="EI16" t="b">
        <v>0</v>
      </c>
      <c r="EJ16" t="s">
        <v>1592</v>
      </c>
      <c r="EK16">
        <v>0</v>
      </c>
      <c r="EL16">
        <v>17</v>
      </c>
      <c r="EM16" t="b">
        <v>0</v>
      </c>
    </row>
    <row r="17" spans="1:143" ht="15.75">
      <c r="A17"/>
      <c r="B17" t="s">
        <v>1165</v>
      </c>
      <c r="C17" t="s">
        <v>1165</v>
      </c>
      <c r="D17" t="s">
        <v>2438</v>
      </c>
      <c r="E17" t="s">
        <v>2439</v>
      </c>
      <c r="F17" t="s">
        <v>2413</v>
      </c>
      <c r="G17" t="s">
        <v>2438</v>
      </c>
      <c r="H17" t="s">
        <v>2440</v>
      </c>
      <c r="I17" t="s">
        <v>1272</v>
      </c>
      <c r="J17" t="s">
        <v>2454</v>
      </c>
      <c r="K17" t="s">
        <v>902</v>
      </c>
      <c r="L17" t="s">
        <v>1939</v>
      </c>
      <c r="M17" t="s">
        <v>1947</v>
      </c>
      <c r="N17" t="s">
        <v>2441</v>
      </c>
      <c r="O17"/>
      <c r="P17"/>
      <c r="Q17" t="s">
        <v>1269</v>
      </c>
      <c r="R17" t="s">
        <v>2353</v>
      </c>
      <c r="S17"/>
      <c r="T17"/>
      <c r="U17" t="s">
        <v>2456</v>
      </c>
      <c r="V17" t="s">
        <v>2517</v>
      </c>
      <c r="W17"/>
      <c r="X17"/>
      <c r="Y17"/>
      <c r="Z17"/>
      <c r="AA17"/>
      <c r="AB17"/>
      <c r="AC17"/>
      <c r="AD17"/>
      <c r="AE17"/>
      <c r="AF17"/>
      <c r="AG17"/>
      <c r="AH17"/>
      <c r="AI17"/>
      <c r="AJ17"/>
      <c r="AK17"/>
      <c r="AL17"/>
      <c r="AM17"/>
      <c r="AN17"/>
      <c r="AO17" s="108" t="s">
        <v>43</v>
      </c>
      <c r="AP17" t="s">
        <v>1270</v>
      </c>
      <c r="AQ17">
        <v>14</v>
      </c>
      <c r="AR17" t="s">
        <v>2443</v>
      </c>
      <c r="AS17" t="s">
        <v>1165</v>
      </c>
      <c r="AT17" t="s">
        <v>2356</v>
      </c>
      <c r="AU17" t="s">
        <v>2439</v>
      </c>
      <c r="AV17" t="s">
        <v>2444</v>
      </c>
      <c r="AW17" t="s">
        <v>2416</v>
      </c>
      <c r="AX17" t="s">
        <v>1934</v>
      </c>
      <c r="AY17" t="s">
        <v>2445</v>
      </c>
      <c r="AZ17" t="s">
        <v>1269</v>
      </c>
      <c r="BA17" t="s">
        <v>2446</v>
      </c>
      <c r="BB17" t="s">
        <v>1272</v>
      </c>
      <c r="BC17" t="s">
        <v>1939</v>
      </c>
      <c r="BD17" t="s">
        <v>2518</v>
      </c>
      <c r="BE17">
        <v>11</v>
      </c>
      <c r="BF17">
        <v>12</v>
      </c>
      <c r="BG17">
        <v>0</v>
      </c>
      <c r="BH17" t="s">
        <v>1592</v>
      </c>
      <c r="BI17">
        <v>0</v>
      </c>
      <c r="BJ17">
        <v>0</v>
      </c>
      <c r="BK17">
        <v>11</v>
      </c>
      <c r="BL17" t="s">
        <v>2452</v>
      </c>
      <c r="BM17" t="s">
        <v>2455</v>
      </c>
      <c r="BN17" t="s">
        <v>2458</v>
      </c>
      <c r="BO17" t="s" cm="1">
        <v>2457</v>
      </c>
      <c r="BP17" t="s">
        <v>1592</v>
      </c>
      <c r="BQ17" t="s">
        <v>2361</v>
      </c>
      <c r="BR17">
        <v>13</v>
      </c>
      <c r="BS17" t="s">
        <v>2039</v>
      </c>
      <c r="BT17" t="s">
        <v>2519</v>
      </c>
      <c r="BU17" t="s">
        <v>2438</v>
      </c>
      <c r="BV17" t="s">
        <v>2444</v>
      </c>
      <c r="BW17" t="s">
        <v>2449</v>
      </c>
      <c r="BX17" t="s">
        <v>2450</v>
      </c>
      <c r="BY17" t="s">
        <v>1592</v>
      </c>
      <c r="BZ17" t="s">
        <v>1937</v>
      </c>
      <c r="CA17" t="s">
        <v>1947</v>
      </c>
      <c r="CB17"/>
      <c r="CC17" t="s">
        <v>998</v>
      </c>
      <c r="CD17" t="s">
        <v>1272</v>
      </c>
      <c r="CE17" t="s">
        <v>2520</v>
      </c>
      <c r="CF17" t="s">
        <v>2521</v>
      </c>
      <c r="CG17" t="s">
        <v>1272</v>
      </c>
      <c r="CH17" t="s">
        <v>1592</v>
      </c>
      <c r="CI17" t="s">
        <v>2353</v>
      </c>
      <c r="CJ17" t="s">
        <v>1165</v>
      </c>
      <c r="CK17"/>
      <c r="CL17"/>
      <c r="CM17" t="s">
        <v>2456</v>
      </c>
      <c r="CN17" t="s">
        <v>2517</v>
      </c>
      <c r="CO17" t="s">
        <v>2456</v>
      </c>
      <c r="CP17" t="s">
        <v>2517</v>
      </c>
      <c r="CQ17" t="s">
        <v>1592</v>
      </c>
      <c r="CR17">
        <v>0</v>
      </c>
      <c r="CS17" t="s">
        <v>1592</v>
      </c>
      <c r="CT17" t="s">
        <v>1592</v>
      </c>
      <c r="CU17" t="s">
        <v>1592</v>
      </c>
      <c r="CV17" t="s">
        <v>1592</v>
      </c>
      <c r="CW17" t="s">
        <v>1592</v>
      </c>
      <c r="CX17">
        <v>15</v>
      </c>
      <c r="CY17" t="s">
        <v>2522</v>
      </c>
      <c r="CZ17" t="s">
        <v>1592</v>
      </c>
      <c r="DA17" t="s">
        <v>2313</v>
      </c>
      <c r="DB17" t="s">
        <v>2314</v>
      </c>
      <c r="DC17" t="s">
        <v>2439</v>
      </c>
      <c r="DD17" t="s">
        <v>1269</v>
      </c>
      <c r="DE17" t="s">
        <v>2438</v>
      </c>
      <c r="DF17" t="s">
        <v>1592</v>
      </c>
      <c r="DG17" t="s">
        <v>1592</v>
      </c>
      <c r="DH17" t="s">
        <v>2334</v>
      </c>
      <c r="DI17" t="s">
        <v>2443</v>
      </c>
      <c r="DJ17"/>
      <c r="DK17" t="s">
        <v>2334</v>
      </c>
      <c r="DL17">
        <v>9</v>
      </c>
      <c r="DM17" t="s">
        <v>2315</v>
      </c>
      <c r="DN17" t="s">
        <v>1165</v>
      </c>
      <c r="DO17" t="b">
        <v>1</v>
      </c>
      <c r="DP17" t="b">
        <v>0</v>
      </c>
      <c r="DQ17" t="b">
        <v>0</v>
      </c>
      <c r="DR17" t="b">
        <v>0</v>
      </c>
      <c r="DS17" t="b">
        <v>0</v>
      </c>
      <c r="DT17" t="b">
        <v>1</v>
      </c>
      <c r="DU17" t="b">
        <v>0</v>
      </c>
      <c r="DV17">
        <v>0</v>
      </c>
      <c r="DW17" t="b">
        <v>0</v>
      </c>
      <c r="DX17" t="b">
        <v>0</v>
      </c>
      <c r="DY17" t="b">
        <v>0</v>
      </c>
      <c r="DZ17" t="b">
        <v>0</v>
      </c>
      <c r="EA17" t="b">
        <v>0</v>
      </c>
      <c r="EB17" t="b">
        <v>0</v>
      </c>
      <c r="EC17" t="b">
        <v>0</v>
      </c>
      <c r="ED17" t="b">
        <v>0</v>
      </c>
      <c r="EE17" t="b">
        <v>0</v>
      </c>
      <c r="EF17" t="b" cm="1">
        <v>0</v>
      </c>
      <c r="EG17" t="b">
        <v>0</v>
      </c>
      <c r="EH17" t="b">
        <v>0</v>
      </c>
      <c r="EI17" t="b">
        <v>0</v>
      </c>
      <c r="EJ17" t="s">
        <v>1592</v>
      </c>
      <c r="EK17">
        <v>0</v>
      </c>
      <c r="EL17">
        <v>19</v>
      </c>
      <c r="EM17" t="b">
        <v>0</v>
      </c>
    </row>
    <row r="18" spans="1:143" ht="94.5">
      <c r="A18"/>
      <c r="B18" t="s">
        <v>1165</v>
      </c>
      <c r="C18" t="s">
        <v>1165</v>
      </c>
      <c r="D18" t="s">
        <v>2523</v>
      </c>
      <c r="E18" t="s">
        <v>2524</v>
      </c>
      <c r="F18" t="s">
        <v>2525</v>
      </c>
      <c r="G18" t="s">
        <v>2523</v>
      </c>
      <c r="H18" s="109" t="s">
        <v>2526</v>
      </c>
      <c r="I18" t="s">
        <v>1268</v>
      </c>
      <c r="J18" t="s">
        <v>2454</v>
      </c>
      <c r="K18" t="s">
        <v>902</v>
      </c>
      <c r="L18" t="s">
        <v>1939</v>
      </c>
      <c r="M18" t="s">
        <v>2031</v>
      </c>
      <c r="N18"/>
      <c r="O18"/>
      <c r="P18"/>
      <c r="Q18" t="s">
        <v>1269</v>
      </c>
      <c r="R18" t="s">
        <v>2353</v>
      </c>
      <c r="S18"/>
      <c r="T18"/>
      <c r="U18" t="s">
        <v>2456</v>
      </c>
      <c r="V18" t="s">
        <v>2527</v>
      </c>
      <c r="W18"/>
      <c r="X18"/>
      <c r="Y18"/>
      <c r="Z18"/>
      <c r="AA18"/>
      <c r="AB18"/>
      <c r="AC18"/>
      <c r="AD18"/>
      <c r="AE18"/>
      <c r="AF18"/>
      <c r="AG18"/>
      <c r="AH18"/>
      <c r="AI18"/>
      <c r="AJ18"/>
      <c r="AK18"/>
      <c r="AL18"/>
      <c r="AM18"/>
      <c r="AN18"/>
      <c r="AO18" s="108" t="s">
        <v>43</v>
      </c>
      <c r="AP18" t="s">
        <v>1270</v>
      </c>
      <c r="AQ18">
        <v>15</v>
      </c>
      <c r="AR18" t="s">
        <v>2528</v>
      </c>
      <c r="AS18" t="s">
        <v>1165</v>
      </c>
      <c r="AT18" t="s">
        <v>2356</v>
      </c>
      <c r="AU18" t="s">
        <v>2524</v>
      </c>
      <c r="AV18" t="s">
        <v>2529</v>
      </c>
      <c r="AW18" t="s">
        <v>2530</v>
      </c>
      <c r="AX18" t="s">
        <v>1934</v>
      </c>
      <c r="AY18" t="s">
        <v>2531</v>
      </c>
      <c r="AZ18" t="s">
        <v>1269</v>
      </c>
      <c r="BA18" t="s">
        <v>2532</v>
      </c>
      <c r="BB18" t="s">
        <v>1268</v>
      </c>
      <c r="BC18" t="s">
        <v>1939</v>
      </c>
      <c r="BD18" t="s">
        <v>2533</v>
      </c>
      <c r="BE18">
        <v>18</v>
      </c>
      <c r="BF18">
        <v>12</v>
      </c>
      <c r="BG18">
        <v>0</v>
      </c>
      <c r="BH18" t="s">
        <v>2524</v>
      </c>
      <c r="BI18">
        <v>1</v>
      </c>
      <c r="BJ18">
        <v>0</v>
      </c>
      <c r="BK18">
        <v>0</v>
      </c>
      <c r="BL18" t="s">
        <v>1592</v>
      </c>
      <c r="BM18" t="s">
        <v>2455</v>
      </c>
      <c r="BN18" t="s">
        <v>2458</v>
      </c>
      <c r="BO18" t="s" cm="1">
        <v>2457</v>
      </c>
      <c r="BP18" t="s">
        <v>1592</v>
      </c>
      <c r="BQ18" t="s">
        <v>2361</v>
      </c>
      <c r="BR18">
        <v>14</v>
      </c>
      <c r="BS18" t="s">
        <v>1910</v>
      </c>
      <c r="BT18" t="s">
        <v>2534</v>
      </c>
      <c r="BU18" t="s">
        <v>2523</v>
      </c>
      <c r="BV18" t="s">
        <v>2529</v>
      </c>
      <c r="BW18" t="s">
        <v>2535</v>
      </c>
      <c r="BX18" t="s">
        <v>1937</v>
      </c>
      <c r="BY18" t="s">
        <v>1592</v>
      </c>
      <c r="BZ18" t="s">
        <v>1937</v>
      </c>
      <c r="CA18" t="s">
        <v>2031</v>
      </c>
      <c r="CB18"/>
      <c r="CC18" t="s">
        <v>998</v>
      </c>
      <c r="CD18" t="s">
        <v>1268</v>
      </c>
      <c r="CE18" t="s">
        <v>2536</v>
      </c>
      <c r="CF18" t="s">
        <v>2537</v>
      </c>
      <c r="CG18" t="s">
        <v>1268</v>
      </c>
      <c r="CH18" t="s">
        <v>1592</v>
      </c>
      <c r="CI18" t="s">
        <v>2353</v>
      </c>
      <c r="CJ18" t="s">
        <v>1165</v>
      </c>
      <c r="CK18"/>
      <c r="CL18"/>
      <c r="CM18" t="s">
        <v>2456</v>
      </c>
      <c r="CN18" t="s">
        <v>2527</v>
      </c>
      <c r="CO18" t="s">
        <v>2456</v>
      </c>
      <c r="CP18" t="s">
        <v>2527</v>
      </c>
      <c r="CQ18" t="s">
        <v>1592</v>
      </c>
      <c r="CR18">
        <v>0</v>
      </c>
      <c r="CS18" t="s">
        <v>1592</v>
      </c>
      <c r="CT18" t="s">
        <v>1592</v>
      </c>
      <c r="CU18" t="s">
        <v>1592</v>
      </c>
      <c r="CV18" t="s">
        <v>1592</v>
      </c>
      <c r="CW18" t="s">
        <v>1592</v>
      </c>
      <c r="CX18">
        <v>16</v>
      </c>
      <c r="CY18" t="s">
        <v>2538</v>
      </c>
      <c r="CZ18" t="s">
        <v>1592</v>
      </c>
      <c r="DA18" t="s">
        <v>2313</v>
      </c>
      <c r="DB18" t="s">
        <v>2314</v>
      </c>
      <c r="DC18" t="s">
        <v>2524</v>
      </c>
      <c r="DD18" t="s">
        <v>1269</v>
      </c>
      <c r="DE18" t="s">
        <v>2523</v>
      </c>
      <c r="DF18" t="s">
        <v>1592</v>
      </c>
      <c r="DG18" t="s">
        <v>1592</v>
      </c>
      <c r="DH18" t="s">
        <v>2334</v>
      </c>
      <c r="DI18" t="s">
        <v>2528</v>
      </c>
      <c r="DJ18"/>
      <c r="DK18" t="s">
        <v>2334</v>
      </c>
      <c r="DL18">
        <v>9</v>
      </c>
      <c r="DM18" t="s">
        <v>2315</v>
      </c>
      <c r="DN18" t="s">
        <v>1165</v>
      </c>
      <c r="DO18" t="b">
        <v>1</v>
      </c>
      <c r="DP18" t="b">
        <v>0</v>
      </c>
      <c r="DQ18" t="b">
        <v>1</v>
      </c>
      <c r="DR18" t="b">
        <v>0</v>
      </c>
      <c r="DS18" t="b">
        <v>0</v>
      </c>
      <c r="DT18" t="b">
        <v>1</v>
      </c>
      <c r="DU18" t="b">
        <v>0</v>
      </c>
      <c r="DV18">
        <v>0</v>
      </c>
      <c r="DW18" t="b">
        <v>0</v>
      </c>
      <c r="DX18" t="b">
        <v>0</v>
      </c>
      <c r="DY18" t="b">
        <v>0</v>
      </c>
      <c r="DZ18" t="b">
        <v>0</v>
      </c>
      <c r="EA18" t="b">
        <v>0</v>
      </c>
      <c r="EB18" t="b">
        <v>0</v>
      </c>
      <c r="EC18" t="b">
        <v>0</v>
      </c>
      <c r="ED18" t="b">
        <v>0</v>
      </c>
      <c r="EE18" t="b">
        <v>0</v>
      </c>
      <c r="EF18" t="b" cm="1">
        <v>0</v>
      </c>
      <c r="EG18" t="b">
        <v>0</v>
      </c>
      <c r="EH18" t="b">
        <v>0</v>
      </c>
      <c r="EI18" t="b">
        <v>0</v>
      </c>
      <c r="EJ18" t="s">
        <v>1592</v>
      </c>
      <c r="EK18">
        <v>0</v>
      </c>
      <c r="EL18">
        <v>19</v>
      </c>
      <c r="EM18" t="b">
        <v>0</v>
      </c>
    </row>
    <row r="19" spans="1:143" ht="15.75">
      <c r="A19"/>
      <c r="B19" t="s">
        <v>1165</v>
      </c>
      <c r="C19" t="s">
        <v>1165</v>
      </c>
      <c r="D19" t="s">
        <v>2539</v>
      </c>
      <c r="E19" t="s">
        <v>2540</v>
      </c>
      <c r="F19" t="s">
        <v>2541</v>
      </c>
      <c r="G19" t="s">
        <v>2539</v>
      </c>
      <c r="H19" t="s">
        <v>2542</v>
      </c>
      <c r="I19" t="s">
        <v>1268</v>
      </c>
      <c r="J19" t="s">
        <v>2454</v>
      </c>
      <c r="K19" t="s">
        <v>2543</v>
      </c>
      <c r="L19" t="s">
        <v>1939</v>
      </c>
      <c r="M19" t="s">
        <v>2031</v>
      </c>
      <c r="N19"/>
      <c r="O19"/>
      <c r="P19"/>
      <c r="Q19" t="s">
        <v>1269</v>
      </c>
      <c r="R19" t="s">
        <v>2353</v>
      </c>
      <c r="S19"/>
      <c r="T19"/>
      <c r="U19" t="s">
        <v>2456</v>
      </c>
      <c r="V19" t="s">
        <v>2544</v>
      </c>
      <c r="W19"/>
      <c r="X19"/>
      <c r="Y19"/>
      <c r="Z19"/>
      <c r="AA19"/>
      <c r="AB19"/>
      <c r="AC19"/>
      <c r="AD19"/>
      <c r="AE19"/>
      <c r="AF19"/>
      <c r="AG19"/>
      <c r="AH19"/>
      <c r="AI19"/>
      <c r="AJ19"/>
      <c r="AK19"/>
      <c r="AL19"/>
      <c r="AM19"/>
      <c r="AN19"/>
      <c r="AO19" s="108" t="s">
        <v>43</v>
      </c>
      <c r="AP19" t="s">
        <v>1270</v>
      </c>
      <c r="AQ19">
        <v>16</v>
      </c>
      <c r="AR19" t="s">
        <v>2545</v>
      </c>
      <c r="AS19" t="s">
        <v>1165</v>
      </c>
      <c r="AT19" t="s">
        <v>2356</v>
      </c>
      <c r="AU19" t="s">
        <v>2540</v>
      </c>
      <c r="AV19" t="s">
        <v>2546</v>
      </c>
      <c r="AW19" t="s">
        <v>2547</v>
      </c>
      <c r="AX19" t="s">
        <v>1934</v>
      </c>
      <c r="AY19" t="s">
        <v>2548</v>
      </c>
      <c r="AZ19" t="s">
        <v>1269</v>
      </c>
      <c r="BA19" t="s">
        <v>2549</v>
      </c>
      <c r="BB19" t="s">
        <v>1268</v>
      </c>
      <c r="BC19" t="s">
        <v>1939</v>
      </c>
      <c r="BD19" t="s">
        <v>2550</v>
      </c>
      <c r="BE19">
        <v>19</v>
      </c>
      <c r="BF19">
        <v>12</v>
      </c>
      <c r="BG19" t="e">
        <v>#N/A</v>
      </c>
      <c r="BH19" t="s">
        <v>2540</v>
      </c>
      <c r="BI19">
        <v>1</v>
      </c>
      <c r="BJ19">
        <v>0</v>
      </c>
      <c r="BK19">
        <v>0</v>
      </c>
      <c r="BL19" t="s">
        <v>1592</v>
      </c>
      <c r="BM19" t="s">
        <v>2455</v>
      </c>
      <c r="BN19" t="s">
        <v>2458</v>
      </c>
      <c r="BO19" t="s" cm="1">
        <v>2457</v>
      </c>
      <c r="BP19" t="s">
        <v>2551</v>
      </c>
      <c r="BQ19" t="s">
        <v>2361</v>
      </c>
      <c r="BR19">
        <v>15</v>
      </c>
      <c r="BS19" t="s">
        <v>1914</v>
      </c>
      <c r="BT19" t="s">
        <v>2552</v>
      </c>
      <c r="BU19" t="s">
        <v>2539</v>
      </c>
      <c r="BV19" t="s">
        <v>2546</v>
      </c>
      <c r="BW19" t="s">
        <v>2553</v>
      </c>
      <c r="BX19" t="s">
        <v>1937</v>
      </c>
      <c r="BY19" t="s">
        <v>1592</v>
      </c>
      <c r="BZ19" t="s">
        <v>1937</v>
      </c>
      <c r="CA19" t="s">
        <v>2031</v>
      </c>
      <c r="CB19"/>
      <c r="CC19" t="s">
        <v>998</v>
      </c>
      <c r="CD19" t="s">
        <v>1268</v>
      </c>
      <c r="CE19" t="s">
        <v>2554</v>
      </c>
      <c r="CF19" t="s">
        <v>2555</v>
      </c>
      <c r="CG19" t="s">
        <v>1268</v>
      </c>
      <c r="CH19" t="s">
        <v>1592</v>
      </c>
      <c r="CI19" t="s">
        <v>2353</v>
      </c>
      <c r="CJ19" t="s">
        <v>1165</v>
      </c>
      <c r="CK19"/>
      <c r="CL19"/>
      <c r="CM19" t="s">
        <v>2456</v>
      </c>
      <c r="CN19" t="s">
        <v>2544</v>
      </c>
      <c r="CO19" t="s">
        <v>2456</v>
      </c>
      <c r="CP19" t="s">
        <v>2544</v>
      </c>
      <c r="CQ19" t="s">
        <v>1592</v>
      </c>
      <c r="CR19">
        <v>0</v>
      </c>
      <c r="CS19" t="s">
        <v>1592</v>
      </c>
      <c r="CT19" t="s">
        <v>1592</v>
      </c>
      <c r="CU19" t="s">
        <v>1592</v>
      </c>
      <c r="CV19" t="s">
        <v>1592</v>
      </c>
      <c r="CW19" t="s">
        <v>1592</v>
      </c>
      <c r="CX19">
        <v>17</v>
      </c>
      <c r="CY19" t="s">
        <v>2556</v>
      </c>
      <c r="CZ19" t="s">
        <v>1592</v>
      </c>
      <c r="DA19" t="s">
        <v>2313</v>
      </c>
      <c r="DB19" t="s">
        <v>2314</v>
      </c>
      <c r="DC19" t="s">
        <v>2540</v>
      </c>
      <c r="DD19" t="s">
        <v>1269</v>
      </c>
      <c r="DE19" t="s">
        <v>2539</v>
      </c>
      <c r="DF19" t="s">
        <v>1592</v>
      </c>
      <c r="DG19" t="s">
        <v>1592</v>
      </c>
      <c r="DH19" t="s">
        <v>2334</v>
      </c>
      <c r="DI19" t="s">
        <v>2545</v>
      </c>
      <c r="DJ19"/>
      <c r="DK19" t="s">
        <v>2334</v>
      </c>
      <c r="DL19">
        <v>9</v>
      </c>
      <c r="DM19" t="s">
        <v>2315</v>
      </c>
      <c r="DN19" t="s">
        <v>1165</v>
      </c>
      <c r="DO19" t="b">
        <v>1</v>
      </c>
      <c r="DP19" t="b">
        <v>0</v>
      </c>
      <c r="DQ19" t="b">
        <v>1</v>
      </c>
      <c r="DR19" t="b">
        <v>0</v>
      </c>
      <c r="DS19" t="b">
        <v>0</v>
      </c>
      <c r="DT19" t="b">
        <v>1</v>
      </c>
      <c r="DU19" t="b">
        <v>0</v>
      </c>
      <c r="DV19">
        <v>0</v>
      </c>
      <c r="DW19" t="b">
        <v>0</v>
      </c>
      <c r="DX19" t="b">
        <v>0</v>
      </c>
      <c r="DY19" t="b">
        <v>0</v>
      </c>
      <c r="DZ19" t="b">
        <v>0</v>
      </c>
      <c r="EA19" t="b">
        <v>0</v>
      </c>
      <c r="EB19" t="b">
        <v>0</v>
      </c>
      <c r="EC19" t="b">
        <v>0</v>
      </c>
      <c r="ED19" t="b">
        <v>0</v>
      </c>
      <c r="EE19" t="b">
        <v>0</v>
      </c>
      <c r="EF19" t="b" cm="1">
        <v>0</v>
      </c>
      <c r="EG19" t="b">
        <v>0</v>
      </c>
      <c r="EH19" t="b">
        <v>0</v>
      </c>
      <c r="EI19" t="b">
        <v>0</v>
      </c>
      <c r="EJ19" t="s">
        <v>1592</v>
      </c>
      <c r="EK19">
        <v>0</v>
      </c>
      <c r="EL19">
        <v>27</v>
      </c>
      <c r="EM19" t="b">
        <v>0</v>
      </c>
    </row>
    <row r="20" spans="1:143" ht="15.75">
      <c r="A20"/>
      <c r="B20" t="s">
        <v>1165</v>
      </c>
      <c r="C20" t="s">
        <v>1165</v>
      </c>
      <c r="D20" t="s">
        <v>2557</v>
      </c>
      <c r="E20" t="s">
        <v>2558</v>
      </c>
      <c r="F20" t="s">
        <v>2559</v>
      </c>
      <c r="G20" t="s">
        <v>2557</v>
      </c>
      <c r="H20" t="s">
        <v>2557</v>
      </c>
      <c r="I20" t="s">
        <v>1268</v>
      </c>
      <c r="J20" t="s">
        <v>2454</v>
      </c>
      <c r="K20" t="s">
        <v>2560</v>
      </c>
      <c r="L20" t="s">
        <v>1939</v>
      </c>
      <c r="M20" t="s">
        <v>2031</v>
      </c>
      <c r="N20"/>
      <c r="O20"/>
      <c r="P20"/>
      <c r="Q20" t="s">
        <v>1269</v>
      </c>
      <c r="R20" t="s">
        <v>2353</v>
      </c>
      <c r="S20"/>
      <c r="T20"/>
      <c r="U20" t="s">
        <v>2456</v>
      </c>
      <c r="V20" t="s">
        <v>2561</v>
      </c>
      <c r="W20"/>
      <c r="X20"/>
      <c r="Y20"/>
      <c r="Z20"/>
      <c r="AA20"/>
      <c r="AB20"/>
      <c r="AC20"/>
      <c r="AD20"/>
      <c r="AE20"/>
      <c r="AF20"/>
      <c r="AG20"/>
      <c r="AH20"/>
      <c r="AI20"/>
      <c r="AJ20"/>
      <c r="AK20"/>
      <c r="AL20"/>
      <c r="AM20"/>
      <c r="AN20"/>
      <c r="AO20" s="108" t="s">
        <v>43</v>
      </c>
      <c r="AP20" t="s">
        <v>1270</v>
      </c>
      <c r="AQ20">
        <v>17</v>
      </c>
      <c r="AR20" t="s">
        <v>2562</v>
      </c>
      <c r="AS20" t="s">
        <v>1165</v>
      </c>
      <c r="AT20" t="s">
        <v>2356</v>
      </c>
      <c r="AU20" t="s">
        <v>2558</v>
      </c>
      <c r="AV20" t="s">
        <v>2563</v>
      </c>
      <c r="AW20" t="s">
        <v>2564</v>
      </c>
      <c r="AX20" t="s">
        <v>1934</v>
      </c>
      <c r="AY20" t="s">
        <v>2565</v>
      </c>
      <c r="AZ20" t="s">
        <v>1269</v>
      </c>
      <c r="BA20" t="s">
        <v>2566</v>
      </c>
      <c r="BB20" t="s">
        <v>1268</v>
      </c>
      <c r="BC20" t="s">
        <v>1939</v>
      </c>
      <c r="BD20" t="s">
        <v>2567</v>
      </c>
      <c r="BE20">
        <v>20</v>
      </c>
      <c r="BF20">
        <v>12</v>
      </c>
      <c r="BG20" t="e">
        <v>#N/A</v>
      </c>
      <c r="BH20" t="s">
        <v>2558</v>
      </c>
      <c r="BI20">
        <v>1</v>
      </c>
      <c r="BJ20">
        <v>0</v>
      </c>
      <c r="BK20">
        <v>0</v>
      </c>
      <c r="BL20" t="s">
        <v>1592</v>
      </c>
      <c r="BM20" t="s">
        <v>2455</v>
      </c>
      <c r="BN20" t="s">
        <v>2458</v>
      </c>
      <c r="BO20" t="s" cm="1">
        <v>2457</v>
      </c>
      <c r="BP20" t="s">
        <v>2568</v>
      </c>
      <c r="BQ20" t="s">
        <v>2361</v>
      </c>
      <c r="BR20">
        <v>16</v>
      </c>
      <c r="BS20" t="s">
        <v>1915</v>
      </c>
      <c r="BT20" t="s">
        <v>2569</v>
      </c>
      <c r="BU20" t="s">
        <v>2557</v>
      </c>
      <c r="BV20" t="s">
        <v>2563</v>
      </c>
      <c r="BW20" t="s">
        <v>2565</v>
      </c>
      <c r="BX20" t="s">
        <v>1937</v>
      </c>
      <c r="BY20" t="s">
        <v>1592</v>
      </c>
      <c r="BZ20" t="s">
        <v>1937</v>
      </c>
      <c r="CA20" t="s">
        <v>2031</v>
      </c>
      <c r="CB20"/>
      <c r="CC20" t="s">
        <v>998</v>
      </c>
      <c r="CD20" t="s">
        <v>1268</v>
      </c>
      <c r="CE20" t="s">
        <v>2570</v>
      </c>
      <c r="CF20" t="s">
        <v>2571</v>
      </c>
      <c r="CG20" t="s">
        <v>1268</v>
      </c>
      <c r="CH20" t="s">
        <v>1592</v>
      </c>
      <c r="CI20" t="s">
        <v>2353</v>
      </c>
      <c r="CJ20" t="s">
        <v>1165</v>
      </c>
      <c r="CK20"/>
      <c r="CL20"/>
      <c r="CM20" t="s">
        <v>2456</v>
      </c>
      <c r="CN20" t="s">
        <v>2561</v>
      </c>
      <c r="CO20" t="s">
        <v>2456</v>
      </c>
      <c r="CP20" t="s">
        <v>2561</v>
      </c>
      <c r="CQ20" t="s">
        <v>1592</v>
      </c>
      <c r="CR20">
        <v>0</v>
      </c>
      <c r="CS20" t="s">
        <v>1592</v>
      </c>
      <c r="CT20" t="s">
        <v>1592</v>
      </c>
      <c r="CU20" t="s">
        <v>1592</v>
      </c>
      <c r="CV20" t="s">
        <v>1592</v>
      </c>
      <c r="CW20" t="s">
        <v>1592</v>
      </c>
      <c r="CX20">
        <v>18</v>
      </c>
      <c r="CY20" t="s">
        <v>2572</v>
      </c>
      <c r="CZ20" t="s">
        <v>1592</v>
      </c>
      <c r="DA20" t="s">
        <v>2313</v>
      </c>
      <c r="DB20" t="s">
        <v>2314</v>
      </c>
      <c r="DC20" t="s">
        <v>2558</v>
      </c>
      <c r="DD20" t="s">
        <v>1269</v>
      </c>
      <c r="DE20" t="s">
        <v>2557</v>
      </c>
      <c r="DF20" t="s">
        <v>1592</v>
      </c>
      <c r="DG20" t="s">
        <v>1592</v>
      </c>
      <c r="DH20" t="s">
        <v>2334</v>
      </c>
      <c r="DI20" t="s">
        <v>2562</v>
      </c>
      <c r="DJ20"/>
      <c r="DK20" t="s">
        <v>2334</v>
      </c>
      <c r="DL20">
        <v>9</v>
      </c>
      <c r="DM20" t="s">
        <v>2315</v>
      </c>
      <c r="DN20" t="s">
        <v>1165</v>
      </c>
      <c r="DO20" t="b">
        <v>1</v>
      </c>
      <c r="DP20" t="b">
        <v>0</v>
      </c>
      <c r="DQ20" t="b">
        <v>1</v>
      </c>
      <c r="DR20" t="b">
        <v>0</v>
      </c>
      <c r="DS20" t="b">
        <v>0</v>
      </c>
      <c r="DT20" t="b">
        <v>1</v>
      </c>
      <c r="DU20" t="b">
        <v>0</v>
      </c>
      <c r="DV20">
        <v>0</v>
      </c>
      <c r="DW20" t="b">
        <v>0</v>
      </c>
      <c r="DX20" t="b">
        <v>0</v>
      </c>
      <c r="DY20" t="b">
        <v>0</v>
      </c>
      <c r="DZ20" t="b">
        <v>0</v>
      </c>
      <c r="EA20" t="b">
        <v>0</v>
      </c>
      <c r="EB20" t="b">
        <v>0</v>
      </c>
      <c r="EC20" t="b">
        <v>0</v>
      </c>
      <c r="ED20" t="b">
        <v>0</v>
      </c>
      <c r="EE20" t="b">
        <v>0</v>
      </c>
      <c r="EF20" t="b" cm="1">
        <v>0</v>
      </c>
      <c r="EG20" t="b">
        <v>0</v>
      </c>
      <c r="EH20" t="b">
        <v>0</v>
      </c>
      <c r="EI20" t="b">
        <v>0</v>
      </c>
      <c r="EJ20" t="s">
        <v>1592</v>
      </c>
      <c r="EK20">
        <v>0</v>
      </c>
      <c r="EL20">
        <v>24</v>
      </c>
      <c r="EM20" t="b">
        <v>0</v>
      </c>
    </row>
    <row r="21" spans="1:143" ht="15.75">
      <c r="A21"/>
      <c r="B21" t="s">
        <v>1165</v>
      </c>
      <c r="C21" t="s">
        <v>1165</v>
      </c>
      <c r="D21" t="s">
        <v>2573</v>
      </c>
      <c r="E21" t="s">
        <v>2574</v>
      </c>
      <c r="F21"/>
      <c r="G21" t="s">
        <v>2573</v>
      </c>
      <c r="H21" t="s">
        <v>2573</v>
      </c>
      <c r="I21" t="s">
        <v>1279</v>
      </c>
      <c r="J21"/>
      <c r="K21" t="s">
        <v>902</v>
      </c>
      <c r="L21" t="s">
        <v>1939</v>
      </c>
      <c r="M21"/>
      <c r="N21"/>
      <c r="O21"/>
      <c r="P21"/>
      <c r="Q21" t="s">
        <v>1269</v>
      </c>
      <c r="R21" t="s">
        <v>2353</v>
      </c>
      <c r="S21"/>
      <c r="T21"/>
      <c r="U21" t="s">
        <v>2575</v>
      </c>
      <c r="V21"/>
      <c r="W21"/>
      <c r="X21"/>
      <c r="Y21"/>
      <c r="Z21"/>
      <c r="AA21"/>
      <c r="AB21"/>
      <c r="AC21"/>
      <c r="AD21"/>
      <c r="AE21"/>
      <c r="AF21"/>
      <c r="AG21"/>
      <c r="AH21"/>
      <c r="AI21"/>
      <c r="AJ21"/>
      <c r="AK21"/>
      <c r="AL21"/>
      <c r="AM21"/>
      <c r="AN21"/>
      <c r="AO21" s="108" t="s">
        <v>43</v>
      </c>
      <c r="AP21" t="s">
        <v>1270</v>
      </c>
      <c r="AQ21">
        <v>18</v>
      </c>
      <c r="AR21" t="s">
        <v>2576</v>
      </c>
      <c r="AS21" t="s">
        <v>1165</v>
      </c>
      <c r="AT21" t="s">
        <v>2356</v>
      </c>
      <c r="AU21" t="s">
        <v>2574</v>
      </c>
      <c r="AV21" t="s">
        <v>2577</v>
      </c>
      <c r="AW21" t="s">
        <v>1937</v>
      </c>
      <c r="AX21" t="s">
        <v>1934</v>
      </c>
      <c r="AY21" t="s">
        <v>2578</v>
      </c>
      <c r="AZ21" t="s">
        <v>1269</v>
      </c>
      <c r="BA21" t="s">
        <v>2579</v>
      </c>
      <c r="BB21" t="s">
        <v>1279</v>
      </c>
      <c r="BC21" t="s">
        <v>1939</v>
      </c>
      <c r="BD21" t="s">
        <v>2580</v>
      </c>
      <c r="BE21">
        <v>21</v>
      </c>
      <c r="BF21">
        <v>0</v>
      </c>
      <c r="BG21">
        <v>0</v>
      </c>
      <c r="BH21" t="s">
        <v>1592</v>
      </c>
      <c r="BI21">
        <v>0</v>
      </c>
      <c r="BJ21">
        <v>0</v>
      </c>
      <c r="BK21">
        <v>0</v>
      </c>
      <c r="BL21" t="s">
        <v>1592</v>
      </c>
      <c r="BM21" t="s">
        <v>1592</v>
      </c>
      <c r="BN21" t="s">
        <v>1592</v>
      </c>
      <c r="BO21" t="s" cm="1">
        <v>1592</v>
      </c>
      <c r="BP21" t="s">
        <v>1592</v>
      </c>
      <c r="BQ21" t="s">
        <v>2361</v>
      </c>
      <c r="BR21">
        <v>17</v>
      </c>
      <c r="BS21" t="s">
        <v>1919</v>
      </c>
      <c r="BT21" t="s">
        <v>2581</v>
      </c>
      <c r="BU21" t="s">
        <v>2573</v>
      </c>
      <c r="BV21" t="s">
        <v>2577</v>
      </c>
      <c r="BW21" t="s">
        <v>2578</v>
      </c>
      <c r="BX21" t="s">
        <v>1937</v>
      </c>
      <c r="BY21" t="s">
        <v>1592</v>
      </c>
      <c r="BZ21" t="s">
        <v>1937</v>
      </c>
      <c r="CA21" t="s">
        <v>1592</v>
      </c>
      <c r="CB21"/>
      <c r="CC21" t="s">
        <v>998</v>
      </c>
      <c r="CD21" t="s">
        <v>1279</v>
      </c>
      <c r="CE21" t="s">
        <v>2574</v>
      </c>
      <c r="CF21" t="s">
        <v>2577</v>
      </c>
      <c r="CG21" t="s">
        <v>1279</v>
      </c>
      <c r="CH21" t="s">
        <v>1592</v>
      </c>
      <c r="CI21" t="s">
        <v>2353</v>
      </c>
      <c r="CJ21" t="s">
        <v>1165</v>
      </c>
      <c r="CK21"/>
      <c r="CL21"/>
      <c r="CM21" t="s">
        <v>2575</v>
      </c>
      <c r="CN21" t="s">
        <v>1592</v>
      </c>
      <c r="CO21" t="s">
        <v>2575</v>
      </c>
      <c r="CP21" t="s">
        <v>1592</v>
      </c>
      <c r="CQ21" t="s">
        <v>1592</v>
      </c>
      <c r="CR21">
        <v>0</v>
      </c>
      <c r="CS21" t="s">
        <v>1592</v>
      </c>
      <c r="CT21" t="s">
        <v>1592</v>
      </c>
      <c r="CU21" t="s">
        <v>1592</v>
      </c>
      <c r="CV21" t="s">
        <v>1592</v>
      </c>
      <c r="CW21" t="s">
        <v>1592</v>
      </c>
      <c r="CX21">
        <v>19</v>
      </c>
      <c r="CY21" t="s">
        <v>2582</v>
      </c>
      <c r="CZ21" t="s">
        <v>1592</v>
      </c>
      <c r="DA21" t="s">
        <v>2313</v>
      </c>
      <c r="DB21" t="s">
        <v>2314</v>
      </c>
      <c r="DC21" t="s">
        <v>2574</v>
      </c>
      <c r="DD21" t="s">
        <v>1269</v>
      </c>
      <c r="DE21" t="s">
        <v>2573</v>
      </c>
      <c r="DF21" t="s">
        <v>1592</v>
      </c>
      <c r="DG21" t="s">
        <v>1592</v>
      </c>
      <c r="DH21" t="s">
        <v>2334</v>
      </c>
      <c r="DI21" t="s">
        <v>2576</v>
      </c>
      <c r="DJ21"/>
      <c r="DK21" t="s">
        <v>2334</v>
      </c>
      <c r="DL21">
        <v>9</v>
      </c>
      <c r="DM21" t="s">
        <v>2315</v>
      </c>
      <c r="DN21" t="s">
        <v>1165</v>
      </c>
      <c r="DO21" t="b">
        <v>1</v>
      </c>
      <c r="DP21" t="b">
        <v>0</v>
      </c>
      <c r="DQ21" t="b">
        <v>1</v>
      </c>
      <c r="DR21" t="b">
        <v>0</v>
      </c>
      <c r="DS21" t="b">
        <v>0</v>
      </c>
      <c r="DT21" t="b">
        <v>1</v>
      </c>
      <c r="DU21" t="b">
        <v>1</v>
      </c>
      <c r="DV21">
        <v>0</v>
      </c>
      <c r="DW21" t="b">
        <v>0</v>
      </c>
      <c r="DX21" t="b">
        <v>0</v>
      </c>
      <c r="DY21" t="b">
        <v>0</v>
      </c>
      <c r="DZ21" t="b">
        <v>0</v>
      </c>
      <c r="EA21" t="b">
        <v>0</v>
      </c>
      <c r="EB21" t="b">
        <v>0</v>
      </c>
      <c r="EC21" t="b">
        <v>0</v>
      </c>
      <c r="ED21" t="b">
        <v>0</v>
      </c>
      <c r="EE21" t="b">
        <v>0</v>
      </c>
      <c r="EF21" t="b" cm="1">
        <v>0</v>
      </c>
      <c r="EG21" t="b">
        <v>0</v>
      </c>
      <c r="EH21" t="b">
        <v>0</v>
      </c>
      <c r="EI21" t="b">
        <v>0</v>
      </c>
      <c r="EJ21" t="s">
        <v>1592</v>
      </c>
      <c r="EK21">
        <v>0</v>
      </c>
      <c r="EL21">
        <v>20</v>
      </c>
      <c r="EM21" t="b">
        <v>0</v>
      </c>
    </row>
    <row r="22" spans="1:143" ht="15.75">
      <c r="A22"/>
      <c r="B22" t="s">
        <v>1165</v>
      </c>
      <c r="C22" t="s">
        <v>1165</v>
      </c>
      <c r="D22" t="s">
        <v>2380</v>
      </c>
      <c r="E22" t="s">
        <v>2381</v>
      </c>
      <c r="F22" t="s">
        <v>2352</v>
      </c>
      <c r="G22" t="s">
        <v>2380</v>
      </c>
      <c r="H22" t="s">
        <v>2382</v>
      </c>
      <c r="I22" t="s">
        <v>1272</v>
      </c>
      <c r="J22" t="s">
        <v>2573</v>
      </c>
      <c r="K22" t="s">
        <v>902</v>
      </c>
      <c r="L22" t="s">
        <v>1939</v>
      </c>
      <c r="M22" t="s">
        <v>1947</v>
      </c>
      <c r="N22" t="s">
        <v>2383</v>
      </c>
      <c r="O22"/>
      <c r="P22"/>
      <c r="Q22" t="s">
        <v>1269</v>
      </c>
      <c r="R22" t="s">
        <v>2353</v>
      </c>
      <c r="S22"/>
      <c r="T22"/>
      <c r="U22" t="s">
        <v>2575</v>
      </c>
      <c r="V22" t="s">
        <v>2464</v>
      </c>
      <c r="W22"/>
      <c r="X22"/>
      <c r="Y22"/>
      <c r="Z22"/>
      <c r="AA22"/>
      <c r="AB22"/>
      <c r="AC22"/>
      <c r="AD22"/>
      <c r="AE22"/>
      <c r="AF22"/>
      <c r="AG22"/>
      <c r="AH22"/>
      <c r="AI22"/>
      <c r="AJ22"/>
      <c r="AK22"/>
      <c r="AL22"/>
      <c r="AM22"/>
      <c r="AN22"/>
      <c r="AO22" s="108" t="s">
        <v>43</v>
      </c>
      <c r="AP22" t="s">
        <v>1270</v>
      </c>
      <c r="AQ22">
        <v>19</v>
      </c>
      <c r="AR22" t="s">
        <v>2385</v>
      </c>
      <c r="AS22" t="s">
        <v>1165</v>
      </c>
      <c r="AT22" t="s">
        <v>2356</v>
      </c>
      <c r="AU22" t="s">
        <v>2381</v>
      </c>
      <c r="AV22" t="s">
        <v>2386</v>
      </c>
      <c r="AW22" t="s">
        <v>2357</v>
      </c>
      <c r="AX22" t="s">
        <v>1934</v>
      </c>
      <c r="AY22" t="s">
        <v>2387</v>
      </c>
      <c r="AZ22" t="s">
        <v>1269</v>
      </c>
      <c r="BA22" t="s">
        <v>2388</v>
      </c>
      <c r="BB22" t="s">
        <v>1272</v>
      </c>
      <c r="BC22" t="s">
        <v>1939</v>
      </c>
      <c r="BD22" t="s">
        <v>2465</v>
      </c>
      <c r="BE22">
        <v>7</v>
      </c>
      <c r="BF22">
        <v>21</v>
      </c>
      <c r="BG22">
        <v>0</v>
      </c>
      <c r="BH22" t="s">
        <v>1592</v>
      </c>
      <c r="BI22">
        <v>0</v>
      </c>
      <c r="BJ22">
        <v>0</v>
      </c>
      <c r="BK22">
        <v>7</v>
      </c>
      <c r="BL22" t="s">
        <v>2394</v>
      </c>
      <c r="BM22" t="s">
        <v>2574</v>
      </c>
      <c r="BN22" t="s">
        <v>2577</v>
      </c>
      <c r="BO22" t="s" cm="1">
        <v>2576</v>
      </c>
      <c r="BP22" t="s">
        <v>1592</v>
      </c>
      <c r="BQ22" t="s">
        <v>2361</v>
      </c>
      <c r="BR22">
        <v>18</v>
      </c>
      <c r="BS22" t="s">
        <v>2063</v>
      </c>
      <c r="BT22" t="s">
        <v>2583</v>
      </c>
      <c r="BU22" t="s">
        <v>2380</v>
      </c>
      <c r="BV22" t="s">
        <v>2386</v>
      </c>
      <c r="BW22" t="s">
        <v>2391</v>
      </c>
      <c r="BX22" t="s">
        <v>2392</v>
      </c>
      <c r="BY22" t="s">
        <v>1592</v>
      </c>
      <c r="BZ22" t="s">
        <v>1937</v>
      </c>
      <c r="CA22" t="s">
        <v>1947</v>
      </c>
      <c r="CB22"/>
      <c r="CC22" t="s">
        <v>998</v>
      </c>
      <c r="CD22" t="s">
        <v>1272</v>
      </c>
      <c r="CE22" t="s">
        <v>2584</v>
      </c>
      <c r="CF22" t="s">
        <v>2585</v>
      </c>
      <c r="CG22" t="s">
        <v>1272</v>
      </c>
      <c r="CH22" t="s">
        <v>1592</v>
      </c>
      <c r="CI22" t="s">
        <v>2353</v>
      </c>
      <c r="CJ22" t="s">
        <v>1165</v>
      </c>
      <c r="CK22"/>
      <c r="CL22"/>
      <c r="CM22" t="s">
        <v>2575</v>
      </c>
      <c r="CN22" t="s">
        <v>2464</v>
      </c>
      <c r="CO22" t="s">
        <v>2575</v>
      </c>
      <c r="CP22" t="s">
        <v>2464</v>
      </c>
      <c r="CQ22" t="s">
        <v>1592</v>
      </c>
      <c r="CR22">
        <v>0</v>
      </c>
      <c r="CS22" t="s">
        <v>1592</v>
      </c>
      <c r="CT22" t="s">
        <v>1592</v>
      </c>
      <c r="CU22" t="s">
        <v>1592</v>
      </c>
      <c r="CV22" t="s">
        <v>1592</v>
      </c>
      <c r="CW22" t="s">
        <v>1592</v>
      </c>
      <c r="CX22">
        <v>20</v>
      </c>
      <c r="CY22" t="s">
        <v>2586</v>
      </c>
      <c r="CZ22" t="s">
        <v>1592</v>
      </c>
      <c r="DA22" t="s">
        <v>2313</v>
      </c>
      <c r="DB22" t="s">
        <v>2314</v>
      </c>
      <c r="DC22" t="s">
        <v>2381</v>
      </c>
      <c r="DD22" t="s">
        <v>1269</v>
      </c>
      <c r="DE22" t="s">
        <v>2380</v>
      </c>
      <c r="DF22" t="s">
        <v>1592</v>
      </c>
      <c r="DG22" t="s">
        <v>1592</v>
      </c>
      <c r="DH22" t="s">
        <v>2334</v>
      </c>
      <c r="DI22" t="s">
        <v>2385</v>
      </c>
      <c r="DJ22"/>
      <c r="DK22" t="s">
        <v>2334</v>
      </c>
      <c r="DL22">
        <v>9</v>
      </c>
      <c r="DM22" t="s">
        <v>2315</v>
      </c>
      <c r="DN22" t="s">
        <v>1165</v>
      </c>
      <c r="DO22" t="b">
        <v>1</v>
      </c>
      <c r="DP22" t="b">
        <v>0</v>
      </c>
      <c r="DQ22" t="b">
        <v>0</v>
      </c>
      <c r="DR22" t="b">
        <v>0</v>
      </c>
      <c r="DS22" t="b">
        <v>0</v>
      </c>
      <c r="DT22" t="b">
        <v>1</v>
      </c>
      <c r="DU22" t="b">
        <v>0</v>
      </c>
      <c r="DV22">
        <v>0</v>
      </c>
      <c r="DW22" t="b">
        <v>0</v>
      </c>
      <c r="DX22" t="b">
        <v>0</v>
      </c>
      <c r="DY22" t="b">
        <v>0</v>
      </c>
      <c r="DZ22" t="b">
        <v>0</v>
      </c>
      <c r="EA22" t="b">
        <v>0</v>
      </c>
      <c r="EB22" t="b">
        <v>0</v>
      </c>
      <c r="EC22" t="b">
        <v>0</v>
      </c>
      <c r="ED22" t="b">
        <v>0</v>
      </c>
      <c r="EE22" t="b">
        <v>0</v>
      </c>
      <c r="EF22" t="b" cm="1">
        <v>0</v>
      </c>
      <c r="EG22" t="b">
        <v>0</v>
      </c>
      <c r="EH22" t="b">
        <v>0</v>
      </c>
      <c r="EI22" t="b">
        <v>0</v>
      </c>
      <c r="EJ22" t="s">
        <v>1592</v>
      </c>
      <c r="EK22">
        <v>0</v>
      </c>
      <c r="EL22">
        <v>25</v>
      </c>
      <c r="EM22" t="b">
        <v>0</v>
      </c>
    </row>
    <row r="23" spans="1:143" ht="78.75">
      <c r="A23"/>
      <c r="B23" t="s">
        <v>1165</v>
      </c>
      <c r="C23" t="s">
        <v>1165</v>
      </c>
      <c r="D23" t="s">
        <v>2335</v>
      </c>
      <c r="E23" t="s">
        <v>2336</v>
      </c>
      <c r="F23" t="s">
        <v>1314</v>
      </c>
      <c r="G23" t="s">
        <v>2335</v>
      </c>
      <c r="H23" s="109" t="s">
        <v>2470</v>
      </c>
      <c r="I23" t="s">
        <v>1272</v>
      </c>
      <c r="J23" t="s">
        <v>2573</v>
      </c>
      <c r="K23" t="s">
        <v>902</v>
      </c>
      <c r="L23" t="s">
        <v>1939</v>
      </c>
      <c r="M23" t="s">
        <v>1947</v>
      </c>
      <c r="N23"/>
      <c r="O23"/>
      <c r="P23"/>
      <c r="Q23" t="s">
        <v>1269</v>
      </c>
      <c r="R23" t="s">
        <v>2353</v>
      </c>
      <c r="S23"/>
      <c r="T23"/>
      <c r="U23" t="s">
        <v>2575</v>
      </c>
      <c r="V23" t="s">
        <v>1314</v>
      </c>
      <c r="W23"/>
      <c r="X23"/>
      <c r="Y23"/>
      <c r="Z23"/>
      <c r="AA23"/>
      <c r="AB23"/>
      <c r="AC23"/>
      <c r="AD23"/>
      <c r="AE23"/>
      <c r="AF23"/>
      <c r="AG23"/>
      <c r="AH23"/>
      <c r="AI23"/>
      <c r="AJ23"/>
      <c r="AK23"/>
      <c r="AL23"/>
      <c r="AM23"/>
      <c r="AN23"/>
      <c r="AO23" s="108" t="s">
        <v>43</v>
      </c>
      <c r="AP23" t="s">
        <v>1270</v>
      </c>
      <c r="AQ23">
        <v>20</v>
      </c>
      <c r="AR23" t="s">
        <v>2472</v>
      </c>
      <c r="AS23" t="s">
        <v>1165</v>
      </c>
      <c r="AT23" t="s">
        <v>2356</v>
      </c>
      <c r="AU23" t="s">
        <v>2336</v>
      </c>
      <c r="AV23" t="s">
        <v>2341</v>
      </c>
      <c r="AW23" t="s">
        <v>2473</v>
      </c>
      <c r="AX23" t="s">
        <v>1934</v>
      </c>
      <c r="AY23" t="s">
        <v>2342</v>
      </c>
      <c r="AZ23" t="s">
        <v>1269</v>
      </c>
      <c r="BA23" t="s">
        <v>2343</v>
      </c>
      <c r="BB23" t="s">
        <v>1272</v>
      </c>
      <c r="BC23" t="s">
        <v>1939</v>
      </c>
      <c r="BD23" t="s">
        <v>2474</v>
      </c>
      <c r="BE23">
        <v>4</v>
      </c>
      <c r="BF23">
        <v>21</v>
      </c>
      <c r="BG23">
        <v>0</v>
      </c>
      <c r="BH23" t="s">
        <v>1592</v>
      </c>
      <c r="BI23">
        <v>0</v>
      </c>
      <c r="BJ23">
        <v>0</v>
      </c>
      <c r="BK23">
        <v>4</v>
      </c>
      <c r="BL23" t="s">
        <v>2349</v>
      </c>
      <c r="BM23" t="s">
        <v>2574</v>
      </c>
      <c r="BN23" t="s">
        <v>2577</v>
      </c>
      <c r="BO23" t="s" cm="1">
        <v>2576</v>
      </c>
      <c r="BP23" t="s">
        <v>1592</v>
      </c>
      <c r="BQ23" t="s">
        <v>2361</v>
      </c>
      <c r="BR23">
        <v>19</v>
      </c>
      <c r="BS23" t="s">
        <v>1869</v>
      </c>
      <c r="BT23" t="s">
        <v>2587</v>
      </c>
      <c r="BU23" t="s">
        <v>2335</v>
      </c>
      <c r="BV23" t="s">
        <v>2341</v>
      </c>
      <c r="BW23" t="s">
        <v>2476</v>
      </c>
      <c r="BX23" t="s">
        <v>1937</v>
      </c>
      <c r="BY23" t="s">
        <v>1592</v>
      </c>
      <c r="BZ23" t="s">
        <v>1937</v>
      </c>
      <c r="CA23" t="s">
        <v>1947</v>
      </c>
      <c r="CB23"/>
      <c r="CC23" t="s">
        <v>998</v>
      </c>
      <c r="CD23" t="s">
        <v>1272</v>
      </c>
      <c r="CE23" t="s">
        <v>2588</v>
      </c>
      <c r="CF23" t="s">
        <v>2589</v>
      </c>
      <c r="CG23" t="s">
        <v>1272</v>
      </c>
      <c r="CH23" t="s">
        <v>1592</v>
      </c>
      <c r="CI23" t="s">
        <v>2353</v>
      </c>
      <c r="CJ23" t="s">
        <v>1165</v>
      </c>
      <c r="CK23"/>
      <c r="CL23"/>
      <c r="CM23" t="s">
        <v>2575</v>
      </c>
      <c r="CN23" t="s">
        <v>1314</v>
      </c>
      <c r="CO23" t="s">
        <v>2575</v>
      </c>
      <c r="CP23" t="s">
        <v>1314</v>
      </c>
      <c r="CQ23" t="s">
        <v>1592</v>
      </c>
      <c r="CR23">
        <v>0</v>
      </c>
      <c r="CS23" t="s">
        <v>1592</v>
      </c>
      <c r="CT23" t="s">
        <v>1592</v>
      </c>
      <c r="CU23" t="s">
        <v>1592</v>
      </c>
      <c r="CV23" t="s">
        <v>1592</v>
      </c>
      <c r="CW23" t="s">
        <v>1592</v>
      </c>
      <c r="CX23">
        <v>21</v>
      </c>
      <c r="CY23" t="s">
        <v>2590</v>
      </c>
      <c r="CZ23" t="s">
        <v>1592</v>
      </c>
      <c r="DA23" t="s">
        <v>2313</v>
      </c>
      <c r="DB23" t="s">
        <v>2314</v>
      </c>
      <c r="DC23" t="s">
        <v>2336</v>
      </c>
      <c r="DD23" t="s">
        <v>1269</v>
      </c>
      <c r="DE23" t="s">
        <v>2335</v>
      </c>
      <c r="DF23" t="s">
        <v>1592</v>
      </c>
      <c r="DG23" t="s">
        <v>1592</v>
      </c>
      <c r="DH23" t="s">
        <v>2334</v>
      </c>
      <c r="DI23" t="s">
        <v>2472</v>
      </c>
      <c r="DJ23"/>
      <c r="DK23" t="s">
        <v>2334</v>
      </c>
      <c r="DL23">
        <v>9</v>
      </c>
      <c r="DM23" t="s">
        <v>2315</v>
      </c>
      <c r="DN23" t="s">
        <v>1165</v>
      </c>
      <c r="DO23" t="b">
        <v>1</v>
      </c>
      <c r="DP23" t="b">
        <v>0</v>
      </c>
      <c r="DQ23" t="b">
        <v>0</v>
      </c>
      <c r="DR23" t="b">
        <v>0</v>
      </c>
      <c r="DS23" t="b">
        <v>0</v>
      </c>
      <c r="DT23" t="b">
        <v>1</v>
      </c>
      <c r="DU23" t="b">
        <v>0</v>
      </c>
      <c r="DV23">
        <v>0</v>
      </c>
      <c r="DW23" t="b">
        <v>0</v>
      </c>
      <c r="DX23" t="b">
        <v>0</v>
      </c>
      <c r="DY23" t="b">
        <v>0</v>
      </c>
      <c r="DZ23" t="b">
        <v>0</v>
      </c>
      <c r="EA23" t="b">
        <v>0</v>
      </c>
      <c r="EB23" t="b">
        <v>0</v>
      </c>
      <c r="EC23" t="b">
        <v>0</v>
      </c>
      <c r="ED23" t="b">
        <v>0</v>
      </c>
      <c r="EE23" t="b">
        <v>0</v>
      </c>
      <c r="EF23" t="b" cm="1">
        <v>0</v>
      </c>
      <c r="EG23" t="b">
        <v>0</v>
      </c>
      <c r="EH23" t="b">
        <v>0</v>
      </c>
      <c r="EI23" t="b">
        <v>0</v>
      </c>
      <c r="EJ23" t="s">
        <v>1592</v>
      </c>
      <c r="EK23">
        <v>0</v>
      </c>
      <c r="EL23">
        <v>7</v>
      </c>
      <c r="EM23" t="b">
        <v>0</v>
      </c>
    </row>
    <row r="24" spans="1:143" ht="15.75">
      <c r="A24"/>
      <c r="B24" t="s">
        <v>1165</v>
      </c>
      <c r="C24" t="s">
        <v>1165</v>
      </c>
      <c r="D24" t="s">
        <v>2481</v>
      </c>
      <c r="E24" t="s">
        <v>2482</v>
      </c>
      <c r="F24" t="s">
        <v>2483</v>
      </c>
      <c r="G24" t="s">
        <v>2481</v>
      </c>
      <c r="H24" t="s">
        <v>2484</v>
      </c>
      <c r="I24" t="s">
        <v>1272</v>
      </c>
      <c r="J24" t="s">
        <v>2573</v>
      </c>
      <c r="K24" t="s">
        <v>902</v>
      </c>
      <c r="L24" t="s">
        <v>1939</v>
      </c>
      <c r="M24" t="s">
        <v>1974</v>
      </c>
      <c r="N24"/>
      <c r="O24"/>
      <c r="P24"/>
      <c r="Q24" t="s">
        <v>1269</v>
      </c>
      <c r="R24" t="s">
        <v>2353</v>
      </c>
      <c r="S24"/>
      <c r="T24"/>
      <c r="U24" t="s">
        <v>2575</v>
      </c>
      <c r="V24" t="s">
        <v>2485</v>
      </c>
      <c r="W24"/>
      <c r="X24"/>
      <c r="Y24"/>
      <c r="Z24"/>
      <c r="AA24"/>
      <c r="AB24"/>
      <c r="AC24"/>
      <c r="AD24"/>
      <c r="AE24"/>
      <c r="AF24"/>
      <c r="AG24"/>
      <c r="AH24"/>
      <c r="AI24"/>
      <c r="AJ24"/>
      <c r="AK24"/>
      <c r="AL24"/>
      <c r="AM24"/>
      <c r="AN24"/>
      <c r="AO24" s="108" t="s">
        <v>43</v>
      </c>
      <c r="AP24" t="s">
        <v>1270</v>
      </c>
      <c r="AQ24">
        <v>21</v>
      </c>
      <c r="AR24" t="s">
        <v>2486</v>
      </c>
      <c r="AS24" t="s">
        <v>1165</v>
      </c>
      <c r="AT24" t="s">
        <v>2356</v>
      </c>
      <c r="AU24" t="s">
        <v>2482</v>
      </c>
      <c r="AV24" t="s">
        <v>2487</v>
      </c>
      <c r="AW24" t="s">
        <v>2488</v>
      </c>
      <c r="AX24" t="s">
        <v>1934</v>
      </c>
      <c r="AY24" t="s">
        <v>2489</v>
      </c>
      <c r="AZ24" t="s">
        <v>1269</v>
      </c>
      <c r="BA24" t="s">
        <v>2490</v>
      </c>
      <c r="BB24" t="s">
        <v>1272</v>
      </c>
      <c r="BC24" t="s">
        <v>1939</v>
      </c>
      <c r="BD24" t="s">
        <v>2491</v>
      </c>
      <c r="BE24">
        <v>15</v>
      </c>
      <c r="BF24">
        <v>21</v>
      </c>
      <c r="BG24">
        <v>0</v>
      </c>
      <c r="BH24" t="s">
        <v>1592</v>
      </c>
      <c r="BI24">
        <v>0</v>
      </c>
      <c r="BJ24">
        <v>0</v>
      </c>
      <c r="BK24">
        <v>32</v>
      </c>
      <c r="BL24" t="s">
        <v>2492</v>
      </c>
      <c r="BM24" t="s">
        <v>2574</v>
      </c>
      <c r="BN24" t="s">
        <v>2577</v>
      </c>
      <c r="BO24" t="s" cm="1">
        <v>2576</v>
      </c>
      <c r="BP24" t="s">
        <v>1592</v>
      </c>
      <c r="BQ24" t="s">
        <v>2361</v>
      </c>
      <c r="BR24">
        <v>20</v>
      </c>
      <c r="BS24" t="s">
        <v>1870</v>
      </c>
      <c r="BT24" t="s">
        <v>2591</v>
      </c>
      <c r="BU24" t="s">
        <v>2481</v>
      </c>
      <c r="BV24" t="s">
        <v>2487</v>
      </c>
      <c r="BW24" t="s">
        <v>2494</v>
      </c>
      <c r="BX24" t="s">
        <v>1937</v>
      </c>
      <c r="BY24" t="s">
        <v>1592</v>
      </c>
      <c r="BZ24" t="s">
        <v>1937</v>
      </c>
      <c r="CA24" t="s">
        <v>1974</v>
      </c>
      <c r="CB24"/>
      <c r="CC24" t="s">
        <v>998</v>
      </c>
      <c r="CD24" t="s">
        <v>1272</v>
      </c>
      <c r="CE24" t="s">
        <v>2592</v>
      </c>
      <c r="CF24" t="s">
        <v>2593</v>
      </c>
      <c r="CG24" t="s">
        <v>1272</v>
      </c>
      <c r="CH24" t="s">
        <v>1592</v>
      </c>
      <c r="CI24" t="s">
        <v>2353</v>
      </c>
      <c r="CJ24" t="s">
        <v>1165</v>
      </c>
      <c r="CK24"/>
      <c r="CL24"/>
      <c r="CM24" t="s">
        <v>2575</v>
      </c>
      <c r="CN24" t="s">
        <v>2485</v>
      </c>
      <c r="CO24" t="s">
        <v>2575</v>
      </c>
      <c r="CP24" t="s">
        <v>2485</v>
      </c>
      <c r="CQ24" t="s">
        <v>1592</v>
      </c>
      <c r="CR24">
        <v>0</v>
      </c>
      <c r="CS24" t="s">
        <v>1592</v>
      </c>
      <c r="CT24" t="s">
        <v>1592</v>
      </c>
      <c r="CU24" t="s">
        <v>1592</v>
      </c>
      <c r="CV24" t="s">
        <v>1592</v>
      </c>
      <c r="CW24" t="s">
        <v>1592</v>
      </c>
      <c r="CX24">
        <v>22</v>
      </c>
      <c r="CY24" t="s">
        <v>2594</v>
      </c>
      <c r="CZ24" t="s">
        <v>1592</v>
      </c>
      <c r="DA24" t="s">
        <v>2313</v>
      </c>
      <c r="DB24" t="s">
        <v>2314</v>
      </c>
      <c r="DC24" t="s">
        <v>2482</v>
      </c>
      <c r="DD24" t="s">
        <v>1269</v>
      </c>
      <c r="DE24" t="s">
        <v>2481</v>
      </c>
      <c r="DF24" t="s">
        <v>1592</v>
      </c>
      <c r="DG24" t="s">
        <v>1592</v>
      </c>
      <c r="DH24" t="s">
        <v>2334</v>
      </c>
      <c r="DI24" t="s">
        <v>2486</v>
      </c>
      <c r="DJ24"/>
      <c r="DK24" t="s">
        <v>2334</v>
      </c>
      <c r="DL24">
        <v>9</v>
      </c>
      <c r="DM24" t="s">
        <v>2315</v>
      </c>
      <c r="DN24" t="s">
        <v>1165</v>
      </c>
      <c r="DO24" t="b">
        <v>1</v>
      </c>
      <c r="DP24" t="b">
        <v>0</v>
      </c>
      <c r="DQ24" t="b">
        <v>0</v>
      </c>
      <c r="DR24" t="b">
        <v>0</v>
      </c>
      <c r="DS24" t="b">
        <v>0</v>
      </c>
      <c r="DT24" t="b">
        <v>1</v>
      </c>
      <c r="DU24" t="b">
        <v>0</v>
      </c>
      <c r="DV24">
        <v>0</v>
      </c>
      <c r="DW24" t="b">
        <v>0</v>
      </c>
      <c r="DX24" t="b">
        <v>0</v>
      </c>
      <c r="DY24" t="b">
        <v>0</v>
      </c>
      <c r="DZ24" t="b">
        <v>0</v>
      </c>
      <c r="EA24" t="b">
        <v>0</v>
      </c>
      <c r="EB24" t="b">
        <v>0</v>
      </c>
      <c r="EC24" t="b">
        <v>0</v>
      </c>
      <c r="ED24" t="b">
        <v>0</v>
      </c>
      <c r="EE24" t="b">
        <v>0</v>
      </c>
      <c r="EF24" t="b" cm="1">
        <v>0</v>
      </c>
      <c r="EG24" t="b">
        <v>0</v>
      </c>
      <c r="EH24" t="b">
        <v>0</v>
      </c>
      <c r="EI24" t="b">
        <v>0</v>
      </c>
      <c r="EJ24" t="s">
        <v>1592</v>
      </c>
      <c r="EK24">
        <v>0</v>
      </c>
      <c r="EL24">
        <v>29</v>
      </c>
      <c r="EM24" t="b">
        <v>0</v>
      </c>
    </row>
    <row r="25" spans="1:143" ht="15.75">
      <c r="A25"/>
      <c r="B25" t="s">
        <v>1165</v>
      </c>
      <c r="C25" t="s">
        <v>1165</v>
      </c>
      <c r="D25" t="s">
        <v>2498</v>
      </c>
      <c r="E25" t="s">
        <v>2499</v>
      </c>
      <c r="F25" t="s">
        <v>2500</v>
      </c>
      <c r="G25" t="s">
        <v>2501</v>
      </c>
      <c r="H25" t="s">
        <v>2498</v>
      </c>
      <c r="I25" t="s">
        <v>1272</v>
      </c>
      <c r="J25" t="s">
        <v>2573</v>
      </c>
      <c r="K25" t="s">
        <v>902</v>
      </c>
      <c r="L25" t="s">
        <v>1939</v>
      </c>
      <c r="M25" t="s">
        <v>1947</v>
      </c>
      <c r="N25" t="s">
        <v>2502</v>
      </c>
      <c r="O25"/>
      <c r="P25"/>
      <c r="Q25" t="s">
        <v>1269</v>
      </c>
      <c r="R25" t="s">
        <v>2353</v>
      </c>
      <c r="S25"/>
      <c r="T25"/>
      <c r="U25" t="s">
        <v>2575</v>
      </c>
      <c r="V25" t="s">
        <v>2503</v>
      </c>
      <c r="W25"/>
      <c r="X25"/>
      <c r="Y25"/>
      <c r="Z25"/>
      <c r="AA25"/>
      <c r="AB25"/>
      <c r="AC25"/>
      <c r="AD25"/>
      <c r="AE25"/>
      <c r="AF25"/>
      <c r="AG25"/>
      <c r="AH25"/>
      <c r="AI25"/>
      <c r="AJ25"/>
      <c r="AK25"/>
      <c r="AL25"/>
      <c r="AM25"/>
      <c r="AN25"/>
      <c r="AO25" s="108" t="s">
        <v>43</v>
      </c>
      <c r="AP25" t="s">
        <v>1270</v>
      </c>
      <c r="AQ25">
        <v>22</v>
      </c>
      <c r="AR25" t="s">
        <v>2504</v>
      </c>
      <c r="AS25" t="s">
        <v>1165</v>
      </c>
      <c r="AT25" t="s">
        <v>2356</v>
      </c>
      <c r="AU25" t="s">
        <v>2499</v>
      </c>
      <c r="AV25" t="s">
        <v>2505</v>
      </c>
      <c r="AW25" t="s">
        <v>2506</v>
      </c>
      <c r="AX25" t="s">
        <v>1934</v>
      </c>
      <c r="AY25" t="s">
        <v>2507</v>
      </c>
      <c r="AZ25" t="s">
        <v>1269</v>
      </c>
      <c r="BA25" t="s">
        <v>2508</v>
      </c>
      <c r="BB25" t="s">
        <v>1272</v>
      </c>
      <c r="BC25" t="s">
        <v>1939</v>
      </c>
      <c r="BD25" t="s">
        <v>2509</v>
      </c>
      <c r="BE25">
        <v>16</v>
      </c>
      <c r="BF25">
        <v>21</v>
      </c>
      <c r="BG25">
        <v>0</v>
      </c>
      <c r="BH25" t="s">
        <v>1592</v>
      </c>
      <c r="BI25">
        <v>0</v>
      </c>
      <c r="BJ25">
        <v>0</v>
      </c>
      <c r="BK25">
        <v>33</v>
      </c>
      <c r="BL25" t="s">
        <v>2510</v>
      </c>
      <c r="BM25" t="s">
        <v>2574</v>
      </c>
      <c r="BN25" t="s">
        <v>2577</v>
      </c>
      <c r="BO25" t="s" cm="1">
        <v>2576</v>
      </c>
      <c r="BP25" t="s">
        <v>1592</v>
      </c>
      <c r="BQ25" t="s">
        <v>2361</v>
      </c>
      <c r="BR25">
        <v>21</v>
      </c>
      <c r="BS25" t="s">
        <v>1871</v>
      </c>
      <c r="BT25" t="s">
        <v>2595</v>
      </c>
      <c r="BU25" t="s">
        <v>2498</v>
      </c>
      <c r="BV25" t="s">
        <v>2505</v>
      </c>
      <c r="BW25" t="s">
        <v>2512</v>
      </c>
      <c r="BX25" t="s">
        <v>2513</v>
      </c>
      <c r="BY25" t="s">
        <v>1592</v>
      </c>
      <c r="BZ25" t="s">
        <v>1937</v>
      </c>
      <c r="CA25" t="s">
        <v>1947</v>
      </c>
      <c r="CB25"/>
      <c r="CC25" t="s">
        <v>998</v>
      </c>
      <c r="CD25" t="s">
        <v>1272</v>
      </c>
      <c r="CE25" t="s">
        <v>2596</v>
      </c>
      <c r="CF25" t="s">
        <v>2597</v>
      </c>
      <c r="CG25" t="s">
        <v>1272</v>
      </c>
      <c r="CH25" t="s">
        <v>1592</v>
      </c>
      <c r="CI25" t="s">
        <v>2353</v>
      </c>
      <c r="CJ25" t="s">
        <v>1165</v>
      </c>
      <c r="CK25"/>
      <c r="CL25"/>
      <c r="CM25" t="s">
        <v>2575</v>
      </c>
      <c r="CN25" t="s">
        <v>2503</v>
      </c>
      <c r="CO25" t="s">
        <v>2575</v>
      </c>
      <c r="CP25" t="s">
        <v>2503</v>
      </c>
      <c r="CQ25" t="s">
        <v>1592</v>
      </c>
      <c r="CR25">
        <v>0</v>
      </c>
      <c r="CS25" t="s">
        <v>1592</v>
      </c>
      <c r="CT25" t="s">
        <v>1592</v>
      </c>
      <c r="CU25" t="s">
        <v>1592</v>
      </c>
      <c r="CV25" t="s">
        <v>1592</v>
      </c>
      <c r="CW25" t="s">
        <v>1592</v>
      </c>
      <c r="CX25">
        <v>23</v>
      </c>
      <c r="CY25" t="s">
        <v>2598</v>
      </c>
      <c r="CZ25" t="s">
        <v>1592</v>
      </c>
      <c r="DA25" t="s">
        <v>2313</v>
      </c>
      <c r="DB25" t="s">
        <v>2314</v>
      </c>
      <c r="DC25" t="s">
        <v>2499</v>
      </c>
      <c r="DD25" t="s">
        <v>1269</v>
      </c>
      <c r="DE25" t="s">
        <v>2501</v>
      </c>
      <c r="DF25" t="s">
        <v>1592</v>
      </c>
      <c r="DG25" t="s">
        <v>1592</v>
      </c>
      <c r="DH25" t="s">
        <v>2334</v>
      </c>
      <c r="DI25" t="s">
        <v>2504</v>
      </c>
      <c r="DJ25"/>
      <c r="DK25" t="s">
        <v>2334</v>
      </c>
      <c r="DL25">
        <v>9</v>
      </c>
      <c r="DM25" t="s">
        <v>2315</v>
      </c>
      <c r="DN25" t="s">
        <v>1165</v>
      </c>
      <c r="DO25" t="b">
        <v>1</v>
      </c>
      <c r="DP25" t="b">
        <v>0</v>
      </c>
      <c r="DQ25" t="b">
        <v>0</v>
      </c>
      <c r="DR25" t="b">
        <v>0</v>
      </c>
      <c r="DS25" t="b">
        <v>0</v>
      </c>
      <c r="DT25" t="b">
        <v>1</v>
      </c>
      <c r="DU25" t="b">
        <v>0</v>
      </c>
      <c r="DV25">
        <v>0</v>
      </c>
      <c r="DW25" t="b">
        <v>0</v>
      </c>
      <c r="DX25" t="b">
        <v>0</v>
      </c>
      <c r="DY25" t="b">
        <v>0</v>
      </c>
      <c r="DZ25" t="b">
        <v>0</v>
      </c>
      <c r="EA25" t="b">
        <v>0</v>
      </c>
      <c r="EB25" t="b">
        <v>0</v>
      </c>
      <c r="EC25" t="b">
        <v>0</v>
      </c>
      <c r="ED25" t="b">
        <v>0</v>
      </c>
      <c r="EE25" t="b">
        <v>0</v>
      </c>
      <c r="EF25" t="b" cm="1">
        <v>0</v>
      </c>
      <c r="EG25" t="b">
        <v>0</v>
      </c>
      <c r="EH25" t="b">
        <v>0</v>
      </c>
      <c r="EI25" t="b">
        <v>0</v>
      </c>
      <c r="EJ25" t="s">
        <v>1592</v>
      </c>
      <c r="EK25">
        <v>0</v>
      </c>
      <c r="EL25">
        <v>17</v>
      </c>
      <c r="EM25" t="b">
        <v>0</v>
      </c>
    </row>
    <row r="26" spans="1:143" ht="15.75">
      <c r="A26"/>
      <c r="B26" t="s">
        <v>1165</v>
      </c>
      <c r="C26" t="s">
        <v>1165</v>
      </c>
      <c r="D26" t="s">
        <v>2438</v>
      </c>
      <c r="E26" t="s">
        <v>2439</v>
      </c>
      <c r="F26" t="s">
        <v>2413</v>
      </c>
      <c r="G26" t="s">
        <v>2438</v>
      </c>
      <c r="H26" t="s">
        <v>2440</v>
      </c>
      <c r="I26" t="s">
        <v>1272</v>
      </c>
      <c r="J26" t="s">
        <v>2573</v>
      </c>
      <c r="K26" t="s">
        <v>902</v>
      </c>
      <c r="L26" t="s">
        <v>1939</v>
      </c>
      <c r="M26" t="s">
        <v>1947</v>
      </c>
      <c r="N26" t="s">
        <v>2441</v>
      </c>
      <c r="O26"/>
      <c r="P26"/>
      <c r="Q26" t="s">
        <v>1269</v>
      </c>
      <c r="R26" t="s">
        <v>2353</v>
      </c>
      <c r="S26"/>
      <c r="T26"/>
      <c r="U26" t="s">
        <v>2575</v>
      </c>
      <c r="V26" t="s">
        <v>2517</v>
      </c>
      <c r="W26"/>
      <c r="X26"/>
      <c r="Y26"/>
      <c r="Z26"/>
      <c r="AA26"/>
      <c r="AB26"/>
      <c r="AC26"/>
      <c r="AD26"/>
      <c r="AE26"/>
      <c r="AF26"/>
      <c r="AG26"/>
      <c r="AH26"/>
      <c r="AI26"/>
      <c r="AJ26"/>
      <c r="AK26"/>
      <c r="AL26"/>
      <c r="AM26"/>
      <c r="AN26"/>
      <c r="AO26" s="108" t="s">
        <v>43</v>
      </c>
      <c r="AP26" t="s">
        <v>1270</v>
      </c>
      <c r="AQ26">
        <v>23</v>
      </c>
      <c r="AR26" t="s">
        <v>2443</v>
      </c>
      <c r="AS26" t="s">
        <v>1165</v>
      </c>
      <c r="AT26" t="s">
        <v>2356</v>
      </c>
      <c r="AU26" t="s">
        <v>2439</v>
      </c>
      <c r="AV26" t="s">
        <v>2444</v>
      </c>
      <c r="AW26" t="s">
        <v>2416</v>
      </c>
      <c r="AX26" t="s">
        <v>1934</v>
      </c>
      <c r="AY26" t="s">
        <v>2445</v>
      </c>
      <c r="AZ26" t="s">
        <v>1269</v>
      </c>
      <c r="BA26" t="s">
        <v>2446</v>
      </c>
      <c r="BB26" t="s">
        <v>1272</v>
      </c>
      <c r="BC26" t="s">
        <v>1939</v>
      </c>
      <c r="BD26" t="s">
        <v>2518</v>
      </c>
      <c r="BE26">
        <v>11</v>
      </c>
      <c r="BF26">
        <v>21</v>
      </c>
      <c r="BG26">
        <v>0</v>
      </c>
      <c r="BH26" t="s">
        <v>1592</v>
      </c>
      <c r="BI26">
        <v>0</v>
      </c>
      <c r="BJ26">
        <v>0</v>
      </c>
      <c r="BK26">
        <v>11</v>
      </c>
      <c r="BL26" t="s">
        <v>2452</v>
      </c>
      <c r="BM26" t="s">
        <v>2574</v>
      </c>
      <c r="BN26" t="s">
        <v>2577</v>
      </c>
      <c r="BO26" t="s" cm="1">
        <v>2576</v>
      </c>
      <c r="BP26" t="s">
        <v>1592</v>
      </c>
      <c r="BQ26" t="s">
        <v>2361</v>
      </c>
      <c r="BR26">
        <v>22</v>
      </c>
      <c r="BS26" t="s">
        <v>1872</v>
      </c>
      <c r="BT26" t="s">
        <v>2599</v>
      </c>
      <c r="BU26" t="s">
        <v>2438</v>
      </c>
      <c r="BV26" t="s">
        <v>2444</v>
      </c>
      <c r="BW26" t="s">
        <v>2449</v>
      </c>
      <c r="BX26" t="s">
        <v>2450</v>
      </c>
      <c r="BY26" t="s">
        <v>1592</v>
      </c>
      <c r="BZ26" t="s">
        <v>1937</v>
      </c>
      <c r="CA26" t="s">
        <v>1947</v>
      </c>
      <c r="CB26"/>
      <c r="CC26" t="s">
        <v>998</v>
      </c>
      <c r="CD26" t="s">
        <v>1272</v>
      </c>
      <c r="CE26" t="s">
        <v>2600</v>
      </c>
      <c r="CF26" t="s">
        <v>2601</v>
      </c>
      <c r="CG26" t="s">
        <v>1272</v>
      </c>
      <c r="CH26" t="s">
        <v>1592</v>
      </c>
      <c r="CI26" t="s">
        <v>2353</v>
      </c>
      <c r="CJ26" t="s">
        <v>1165</v>
      </c>
      <c r="CK26"/>
      <c r="CL26"/>
      <c r="CM26" t="s">
        <v>2575</v>
      </c>
      <c r="CN26" t="s">
        <v>2517</v>
      </c>
      <c r="CO26" t="s">
        <v>2575</v>
      </c>
      <c r="CP26" t="s">
        <v>2517</v>
      </c>
      <c r="CQ26" t="s">
        <v>1592</v>
      </c>
      <c r="CR26">
        <v>0</v>
      </c>
      <c r="CS26" t="s">
        <v>1592</v>
      </c>
      <c r="CT26" t="s">
        <v>1592</v>
      </c>
      <c r="CU26" t="s">
        <v>1592</v>
      </c>
      <c r="CV26" t="s">
        <v>1592</v>
      </c>
      <c r="CW26" t="s">
        <v>1592</v>
      </c>
      <c r="CX26">
        <v>24</v>
      </c>
      <c r="CY26" t="s">
        <v>2602</v>
      </c>
      <c r="CZ26" t="s">
        <v>1592</v>
      </c>
      <c r="DA26" t="s">
        <v>2313</v>
      </c>
      <c r="DB26" t="s">
        <v>2314</v>
      </c>
      <c r="DC26" t="s">
        <v>2439</v>
      </c>
      <c r="DD26" t="s">
        <v>1269</v>
      </c>
      <c r="DE26" t="s">
        <v>2438</v>
      </c>
      <c r="DF26" t="s">
        <v>1592</v>
      </c>
      <c r="DG26" t="s">
        <v>1592</v>
      </c>
      <c r="DH26" t="s">
        <v>2334</v>
      </c>
      <c r="DI26" t="s">
        <v>2443</v>
      </c>
      <c r="DJ26"/>
      <c r="DK26" t="s">
        <v>2334</v>
      </c>
      <c r="DL26">
        <v>9</v>
      </c>
      <c r="DM26" t="s">
        <v>2315</v>
      </c>
      <c r="DN26" t="s">
        <v>1165</v>
      </c>
      <c r="DO26" t="b">
        <v>1</v>
      </c>
      <c r="DP26" t="b">
        <v>0</v>
      </c>
      <c r="DQ26" t="b">
        <v>0</v>
      </c>
      <c r="DR26" t="b">
        <v>0</v>
      </c>
      <c r="DS26" t="b">
        <v>0</v>
      </c>
      <c r="DT26" t="b">
        <v>1</v>
      </c>
      <c r="DU26" t="b">
        <v>0</v>
      </c>
      <c r="DV26">
        <v>0</v>
      </c>
      <c r="DW26" t="b">
        <v>0</v>
      </c>
      <c r="DX26" t="b">
        <v>0</v>
      </c>
      <c r="DY26" t="b">
        <v>0</v>
      </c>
      <c r="DZ26" t="b">
        <v>0</v>
      </c>
      <c r="EA26" t="b">
        <v>0</v>
      </c>
      <c r="EB26" t="b">
        <v>0</v>
      </c>
      <c r="EC26" t="b">
        <v>0</v>
      </c>
      <c r="ED26" t="b">
        <v>0</v>
      </c>
      <c r="EE26" t="b">
        <v>0</v>
      </c>
      <c r="EF26" t="b" cm="1">
        <v>0</v>
      </c>
      <c r="EG26" t="b">
        <v>0</v>
      </c>
      <c r="EH26" t="b">
        <v>0</v>
      </c>
      <c r="EI26" t="b">
        <v>0</v>
      </c>
      <c r="EJ26" t="s">
        <v>1592</v>
      </c>
      <c r="EK26">
        <v>0</v>
      </c>
      <c r="EL26">
        <v>19</v>
      </c>
      <c r="EM26" t="b">
        <v>0</v>
      </c>
    </row>
    <row r="27" spans="1:143" ht="78.75">
      <c r="A27"/>
      <c r="B27" t="s">
        <v>1165</v>
      </c>
      <c r="C27" t="s">
        <v>1165</v>
      </c>
      <c r="D27" t="s">
        <v>2603</v>
      </c>
      <c r="E27" t="s">
        <v>2604</v>
      </c>
      <c r="F27"/>
      <c r="G27" t="s">
        <v>2603</v>
      </c>
      <c r="H27" s="109" t="s">
        <v>2605</v>
      </c>
      <c r="I27" t="s">
        <v>1268</v>
      </c>
      <c r="J27" t="s">
        <v>2573</v>
      </c>
      <c r="K27" t="s">
        <v>2606</v>
      </c>
      <c r="L27" t="s">
        <v>1939</v>
      </c>
      <c r="M27" t="s">
        <v>2607</v>
      </c>
      <c r="N27"/>
      <c r="O27"/>
      <c r="P27"/>
      <c r="Q27" t="s">
        <v>1269</v>
      </c>
      <c r="R27" t="s">
        <v>2353</v>
      </c>
      <c r="S27"/>
      <c r="T27"/>
      <c r="U27" t="s">
        <v>2575</v>
      </c>
      <c r="V27" t="s">
        <v>2608</v>
      </c>
      <c r="W27"/>
      <c r="X27"/>
      <c r="Y27"/>
      <c r="Z27"/>
      <c r="AA27"/>
      <c r="AB27"/>
      <c r="AC27"/>
      <c r="AD27"/>
      <c r="AE27"/>
      <c r="AF27"/>
      <c r="AG27"/>
      <c r="AH27"/>
      <c r="AI27"/>
      <c r="AJ27"/>
      <c r="AK27"/>
      <c r="AL27"/>
      <c r="AM27"/>
      <c r="AN27"/>
      <c r="AO27" s="108" t="s">
        <v>43</v>
      </c>
      <c r="AP27" t="s">
        <v>1270</v>
      </c>
      <c r="AQ27">
        <v>24</v>
      </c>
      <c r="AR27" t="s">
        <v>2609</v>
      </c>
      <c r="AS27" t="s">
        <v>1165</v>
      </c>
      <c r="AT27" t="s">
        <v>2356</v>
      </c>
      <c r="AU27" t="s">
        <v>2604</v>
      </c>
      <c r="AV27" t="s">
        <v>2610</v>
      </c>
      <c r="AW27" t="s">
        <v>1937</v>
      </c>
      <c r="AX27" t="s">
        <v>1934</v>
      </c>
      <c r="AY27" t="s">
        <v>2611</v>
      </c>
      <c r="AZ27" t="s">
        <v>1269</v>
      </c>
      <c r="BA27" t="s">
        <v>2612</v>
      </c>
      <c r="BB27" t="s">
        <v>1268</v>
      </c>
      <c r="BC27" t="s">
        <v>1939</v>
      </c>
      <c r="BD27" t="s">
        <v>2613</v>
      </c>
      <c r="BE27">
        <v>27</v>
      </c>
      <c r="BF27">
        <v>21</v>
      </c>
      <c r="BG27" t="e">
        <v>#N/A</v>
      </c>
      <c r="BH27" t="s">
        <v>2604</v>
      </c>
      <c r="BI27">
        <v>1</v>
      </c>
      <c r="BJ27">
        <v>0</v>
      </c>
      <c r="BK27">
        <v>0</v>
      </c>
      <c r="BL27" t="s">
        <v>1592</v>
      </c>
      <c r="BM27" t="s">
        <v>2574</v>
      </c>
      <c r="BN27" t="s">
        <v>2577</v>
      </c>
      <c r="BO27" t="s" cm="1">
        <v>2576</v>
      </c>
      <c r="BP27" t="s">
        <v>2614</v>
      </c>
      <c r="BQ27" t="s">
        <v>2361</v>
      </c>
      <c r="BR27">
        <v>23</v>
      </c>
      <c r="BS27" t="s">
        <v>1873</v>
      </c>
      <c r="BT27" t="s">
        <v>2615</v>
      </c>
      <c r="BU27" t="s">
        <v>2603</v>
      </c>
      <c r="BV27" t="s">
        <v>2610</v>
      </c>
      <c r="BW27" t="s">
        <v>2616</v>
      </c>
      <c r="BX27" t="s">
        <v>1937</v>
      </c>
      <c r="BY27" t="s">
        <v>1592</v>
      </c>
      <c r="BZ27" t="s">
        <v>1937</v>
      </c>
      <c r="CA27" t="s">
        <v>2607</v>
      </c>
      <c r="CB27"/>
      <c r="CC27" t="s">
        <v>998</v>
      </c>
      <c r="CD27" t="s">
        <v>1268</v>
      </c>
      <c r="CE27" t="s">
        <v>2617</v>
      </c>
      <c r="CF27" t="s">
        <v>2618</v>
      </c>
      <c r="CG27" t="s">
        <v>1268</v>
      </c>
      <c r="CH27" t="s">
        <v>1592</v>
      </c>
      <c r="CI27" t="s">
        <v>2353</v>
      </c>
      <c r="CJ27" t="s">
        <v>1165</v>
      </c>
      <c r="CK27"/>
      <c r="CL27"/>
      <c r="CM27" t="s">
        <v>2575</v>
      </c>
      <c r="CN27" t="s">
        <v>2608</v>
      </c>
      <c r="CO27" t="s">
        <v>2575</v>
      </c>
      <c r="CP27" t="s">
        <v>2608</v>
      </c>
      <c r="CQ27" t="s">
        <v>1592</v>
      </c>
      <c r="CR27">
        <v>0</v>
      </c>
      <c r="CS27" t="s">
        <v>1592</v>
      </c>
      <c r="CT27" t="s">
        <v>1592</v>
      </c>
      <c r="CU27" t="s">
        <v>1592</v>
      </c>
      <c r="CV27" t="s">
        <v>1592</v>
      </c>
      <c r="CW27" t="s">
        <v>1592</v>
      </c>
      <c r="CX27">
        <v>25</v>
      </c>
      <c r="CY27" t="s">
        <v>2619</v>
      </c>
      <c r="CZ27" t="s">
        <v>1592</v>
      </c>
      <c r="DA27" t="s">
        <v>2313</v>
      </c>
      <c r="DB27" t="s">
        <v>2314</v>
      </c>
      <c r="DC27" t="s">
        <v>2604</v>
      </c>
      <c r="DD27" t="s">
        <v>1269</v>
      </c>
      <c r="DE27" t="s">
        <v>2603</v>
      </c>
      <c r="DF27" t="s">
        <v>1592</v>
      </c>
      <c r="DG27" t="s">
        <v>1592</v>
      </c>
      <c r="DH27" t="s">
        <v>2334</v>
      </c>
      <c r="DI27" t="s">
        <v>2609</v>
      </c>
      <c r="DJ27"/>
      <c r="DK27" t="s">
        <v>2334</v>
      </c>
      <c r="DL27">
        <v>9</v>
      </c>
      <c r="DM27" t="s">
        <v>2315</v>
      </c>
      <c r="DN27" t="s">
        <v>1165</v>
      </c>
      <c r="DO27" t="b">
        <v>1</v>
      </c>
      <c r="DP27" t="b">
        <v>0</v>
      </c>
      <c r="DQ27" t="b">
        <v>1</v>
      </c>
      <c r="DR27" t="b">
        <v>0</v>
      </c>
      <c r="DS27" t="b">
        <v>0</v>
      </c>
      <c r="DT27" t="b">
        <v>1</v>
      </c>
      <c r="DU27" t="b">
        <v>0</v>
      </c>
      <c r="DV27">
        <v>0</v>
      </c>
      <c r="DW27" t="b">
        <v>0</v>
      </c>
      <c r="DX27" t="b">
        <v>0</v>
      </c>
      <c r="DY27" t="b">
        <v>0</v>
      </c>
      <c r="DZ27" t="b">
        <v>0</v>
      </c>
      <c r="EA27" t="b">
        <v>0</v>
      </c>
      <c r="EB27" t="b">
        <v>0</v>
      </c>
      <c r="EC27" t="b">
        <v>0</v>
      </c>
      <c r="ED27" t="b">
        <v>0</v>
      </c>
      <c r="EE27" t="b">
        <v>0</v>
      </c>
      <c r="EF27" t="b" cm="1">
        <v>0</v>
      </c>
      <c r="EG27" t="b">
        <v>0</v>
      </c>
      <c r="EH27" t="b">
        <v>0</v>
      </c>
      <c r="EI27" t="b">
        <v>0</v>
      </c>
      <c r="EJ27" t="s">
        <v>1592</v>
      </c>
      <c r="EK27">
        <v>0</v>
      </c>
      <c r="EL27">
        <v>28</v>
      </c>
      <c r="EM27" t="b">
        <v>0</v>
      </c>
    </row>
    <row r="28" spans="1:143" ht="78.75">
      <c r="A28"/>
      <c r="B28" t="s">
        <v>1165</v>
      </c>
      <c r="C28" t="s">
        <v>1165</v>
      </c>
      <c r="D28" t="s">
        <v>2620</v>
      </c>
      <c r="E28" t="s">
        <v>2621</v>
      </c>
      <c r="F28"/>
      <c r="G28" t="s">
        <v>2620</v>
      </c>
      <c r="H28" s="109" t="s">
        <v>2622</v>
      </c>
      <c r="I28" t="s">
        <v>1268</v>
      </c>
      <c r="J28" t="s">
        <v>2573</v>
      </c>
      <c r="K28" t="s">
        <v>2623</v>
      </c>
      <c r="L28" t="s">
        <v>1939</v>
      </c>
      <c r="M28" t="s">
        <v>2607</v>
      </c>
      <c r="N28"/>
      <c r="O28"/>
      <c r="P28"/>
      <c r="Q28" t="s">
        <v>1269</v>
      </c>
      <c r="R28" t="s">
        <v>2353</v>
      </c>
      <c r="S28"/>
      <c r="T28"/>
      <c r="U28" t="s">
        <v>2575</v>
      </c>
      <c r="V28" t="s">
        <v>2624</v>
      </c>
      <c r="W28"/>
      <c r="X28"/>
      <c r="Y28"/>
      <c r="Z28"/>
      <c r="AA28"/>
      <c r="AB28"/>
      <c r="AC28"/>
      <c r="AD28"/>
      <c r="AE28"/>
      <c r="AF28"/>
      <c r="AG28"/>
      <c r="AH28"/>
      <c r="AI28"/>
      <c r="AJ28"/>
      <c r="AK28"/>
      <c r="AL28"/>
      <c r="AM28"/>
      <c r="AN28"/>
      <c r="AO28" s="108" t="s">
        <v>43</v>
      </c>
      <c r="AP28" t="s">
        <v>1270</v>
      </c>
      <c r="AQ28">
        <v>25</v>
      </c>
      <c r="AR28" t="s">
        <v>2625</v>
      </c>
      <c r="AS28" t="s">
        <v>1165</v>
      </c>
      <c r="AT28" t="s">
        <v>2356</v>
      </c>
      <c r="AU28" t="s">
        <v>2621</v>
      </c>
      <c r="AV28" t="s">
        <v>2626</v>
      </c>
      <c r="AW28" t="s">
        <v>1937</v>
      </c>
      <c r="AX28" t="s">
        <v>1934</v>
      </c>
      <c r="AY28" t="s">
        <v>2627</v>
      </c>
      <c r="AZ28" t="s">
        <v>1269</v>
      </c>
      <c r="BA28" t="s">
        <v>2628</v>
      </c>
      <c r="BB28" t="s">
        <v>1268</v>
      </c>
      <c r="BC28" t="s">
        <v>1939</v>
      </c>
      <c r="BD28" t="s">
        <v>2629</v>
      </c>
      <c r="BE28">
        <v>28</v>
      </c>
      <c r="BF28">
        <v>21</v>
      </c>
      <c r="BG28" t="e">
        <v>#N/A</v>
      </c>
      <c r="BH28" t="s">
        <v>2621</v>
      </c>
      <c r="BI28">
        <v>1</v>
      </c>
      <c r="BJ28">
        <v>0</v>
      </c>
      <c r="BK28">
        <v>0</v>
      </c>
      <c r="BL28" t="s">
        <v>1592</v>
      </c>
      <c r="BM28" t="s">
        <v>2574</v>
      </c>
      <c r="BN28" t="s">
        <v>2577</v>
      </c>
      <c r="BO28" t="s" cm="1">
        <v>2576</v>
      </c>
      <c r="BP28" t="s">
        <v>2630</v>
      </c>
      <c r="BQ28" t="s">
        <v>2361</v>
      </c>
      <c r="BR28">
        <v>24</v>
      </c>
      <c r="BS28" t="s">
        <v>1874</v>
      </c>
      <c r="BT28" t="s">
        <v>2631</v>
      </c>
      <c r="BU28" t="s">
        <v>2620</v>
      </c>
      <c r="BV28" t="s">
        <v>2626</v>
      </c>
      <c r="BW28" t="s">
        <v>2632</v>
      </c>
      <c r="BX28" t="s">
        <v>1937</v>
      </c>
      <c r="BY28" t="s">
        <v>1592</v>
      </c>
      <c r="BZ28" t="s">
        <v>1937</v>
      </c>
      <c r="CA28" t="s">
        <v>2607</v>
      </c>
      <c r="CB28"/>
      <c r="CC28" t="s">
        <v>998</v>
      </c>
      <c r="CD28" t="s">
        <v>1268</v>
      </c>
      <c r="CE28" t="s">
        <v>2633</v>
      </c>
      <c r="CF28" t="s">
        <v>2634</v>
      </c>
      <c r="CG28" t="s">
        <v>1268</v>
      </c>
      <c r="CH28" t="s">
        <v>1592</v>
      </c>
      <c r="CI28" t="s">
        <v>2353</v>
      </c>
      <c r="CJ28" t="s">
        <v>1165</v>
      </c>
      <c r="CK28"/>
      <c r="CL28"/>
      <c r="CM28" t="s">
        <v>2575</v>
      </c>
      <c r="CN28" t="s">
        <v>2624</v>
      </c>
      <c r="CO28" t="s">
        <v>2575</v>
      </c>
      <c r="CP28" t="s">
        <v>2624</v>
      </c>
      <c r="CQ28" t="s">
        <v>1592</v>
      </c>
      <c r="CR28">
        <v>0</v>
      </c>
      <c r="CS28" t="s">
        <v>1592</v>
      </c>
      <c r="CT28" t="s">
        <v>1592</v>
      </c>
      <c r="CU28" t="s">
        <v>1592</v>
      </c>
      <c r="CV28" t="s">
        <v>1592</v>
      </c>
      <c r="CW28" t="s">
        <v>1592</v>
      </c>
      <c r="CX28">
        <v>26</v>
      </c>
      <c r="CY28" t="s">
        <v>2635</v>
      </c>
      <c r="CZ28" t="s">
        <v>1592</v>
      </c>
      <c r="DA28" t="s">
        <v>2313</v>
      </c>
      <c r="DB28" t="s">
        <v>2314</v>
      </c>
      <c r="DC28" t="s">
        <v>2621</v>
      </c>
      <c r="DD28" t="s">
        <v>1269</v>
      </c>
      <c r="DE28" t="s">
        <v>2620</v>
      </c>
      <c r="DF28" t="s">
        <v>1592</v>
      </c>
      <c r="DG28" t="s">
        <v>1592</v>
      </c>
      <c r="DH28" t="s">
        <v>2334</v>
      </c>
      <c r="DI28" t="s">
        <v>2625</v>
      </c>
      <c r="DJ28"/>
      <c r="DK28" t="s">
        <v>2334</v>
      </c>
      <c r="DL28">
        <v>9</v>
      </c>
      <c r="DM28" t="s">
        <v>2315</v>
      </c>
      <c r="DN28" t="s">
        <v>1165</v>
      </c>
      <c r="DO28" t="b">
        <v>1</v>
      </c>
      <c r="DP28" t="b">
        <v>0</v>
      </c>
      <c r="DQ28" t="b">
        <v>1</v>
      </c>
      <c r="DR28" t="b">
        <v>0</v>
      </c>
      <c r="DS28" t="b">
        <v>0</v>
      </c>
      <c r="DT28" t="b">
        <v>1</v>
      </c>
      <c r="DU28" t="b">
        <v>0</v>
      </c>
      <c r="DV28">
        <v>0</v>
      </c>
      <c r="DW28" t="b">
        <v>0</v>
      </c>
      <c r="DX28" t="b">
        <v>0</v>
      </c>
      <c r="DY28" t="b">
        <v>0</v>
      </c>
      <c r="DZ28" t="b">
        <v>0</v>
      </c>
      <c r="EA28" t="b">
        <v>0</v>
      </c>
      <c r="EB28" t="b">
        <v>0</v>
      </c>
      <c r="EC28" t="b">
        <v>0</v>
      </c>
      <c r="ED28" t="b">
        <v>0</v>
      </c>
      <c r="EE28" t="b">
        <v>0</v>
      </c>
      <c r="EF28" t="b" cm="1">
        <v>0</v>
      </c>
      <c r="EG28" t="b">
        <v>0</v>
      </c>
      <c r="EH28" t="b">
        <v>0</v>
      </c>
      <c r="EI28" t="b">
        <v>0</v>
      </c>
      <c r="EJ28" t="s">
        <v>1592</v>
      </c>
      <c r="EK28">
        <v>0</v>
      </c>
      <c r="EL28">
        <v>27</v>
      </c>
      <c r="EM28" t="b">
        <v>0</v>
      </c>
    </row>
    <row r="29" spans="1:143" s="119" customFormat="1" ht="15.75">
      <c r="A29"/>
      <c r="B29" t="s">
        <v>1165</v>
      </c>
      <c r="C29" t="s">
        <v>1165</v>
      </c>
      <c r="D29" t="s">
        <v>2636</v>
      </c>
      <c r="E29" t="s">
        <v>2637</v>
      </c>
      <c r="F29"/>
      <c r="G29" t="s">
        <v>2636</v>
      </c>
      <c r="H29" t="s">
        <v>2636</v>
      </c>
      <c r="I29" t="s">
        <v>1279</v>
      </c>
      <c r="J29"/>
      <c r="K29" t="s">
        <v>902</v>
      </c>
      <c r="L29" t="s">
        <v>1939</v>
      </c>
      <c r="M29"/>
      <c r="N29"/>
      <c r="O29"/>
      <c r="P29"/>
      <c r="Q29" t="s">
        <v>1269</v>
      </c>
      <c r="R29" t="s">
        <v>2353</v>
      </c>
      <c r="S29"/>
      <c r="T29"/>
      <c r="U29" t="s">
        <v>2638</v>
      </c>
      <c r="V29"/>
      <c r="W29"/>
      <c r="X29"/>
      <c r="Y29"/>
      <c r="Z29"/>
      <c r="AA29"/>
      <c r="AB29"/>
      <c r="AC29"/>
      <c r="AD29"/>
      <c r="AE29"/>
      <c r="AF29"/>
      <c r="AG29"/>
      <c r="AH29"/>
      <c r="AI29"/>
      <c r="AJ29"/>
      <c r="AK29"/>
      <c r="AL29"/>
      <c r="AM29"/>
      <c r="AN29"/>
      <c r="AO29" s="108" t="s">
        <v>43</v>
      </c>
      <c r="AP29" t="s">
        <v>1270</v>
      </c>
      <c r="AQ29">
        <v>26</v>
      </c>
      <c r="AR29" t="s">
        <v>2639</v>
      </c>
      <c r="AS29" t="s">
        <v>1165</v>
      </c>
      <c r="AT29" t="s">
        <v>2356</v>
      </c>
      <c r="AU29" t="s">
        <v>2637</v>
      </c>
      <c r="AV29" t="s">
        <v>2640</v>
      </c>
      <c r="AW29" t="s">
        <v>1937</v>
      </c>
      <c r="AX29" t="s">
        <v>1934</v>
      </c>
      <c r="AY29" t="s">
        <v>2641</v>
      </c>
      <c r="AZ29" t="s">
        <v>1269</v>
      </c>
      <c r="BA29" t="s">
        <v>2642</v>
      </c>
      <c r="BB29" t="s">
        <v>1279</v>
      </c>
      <c r="BC29" t="s">
        <v>1939</v>
      </c>
      <c r="BD29" t="s">
        <v>2643</v>
      </c>
      <c r="BE29">
        <v>29</v>
      </c>
      <c r="BF29">
        <v>0</v>
      </c>
      <c r="BG29">
        <v>0</v>
      </c>
      <c r="BH29" t="s">
        <v>1592</v>
      </c>
      <c r="BI29">
        <v>0</v>
      </c>
      <c r="BJ29">
        <v>0</v>
      </c>
      <c r="BK29">
        <v>0</v>
      </c>
      <c r="BL29" t="s">
        <v>1592</v>
      </c>
      <c r="BM29" t="s">
        <v>1592</v>
      </c>
      <c r="BN29" t="s">
        <v>1592</v>
      </c>
      <c r="BO29" t="s" cm="1">
        <v>1592</v>
      </c>
      <c r="BP29" t="s">
        <v>1592</v>
      </c>
      <c r="BQ29" t="s">
        <v>2361</v>
      </c>
      <c r="BR29">
        <v>25</v>
      </c>
      <c r="BS29" t="s">
        <v>1877</v>
      </c>
      <c r="BT29" t="s">
        <v>2644</v>
      </c>
      <c r="BU29" t="s">
        <v>2636</v>
      </c>
      <c r="BV29" t="s">
        <v>2640</v>
      </c>
      <c r="BW29" t="s">
        <v>2641</v>
      </c>
      <c r="BX29" t="s">
        <v>1937</v>
      </c>
      <c r="BY29" t="s">
        <v>1592</v>
      </c>
      <c r="BZ29" t="s">
        <v>1937</v>
      </c>
      <c r="CA29" t="s">
        <v>1592</v>
      </c>
      <c r="CB29"/>
      <c r="CC29" t="s">
        <v>998</v>
      </c>
      <c r="CD29" t="s">
        <v>1279</v>
      </c>
      <c r="CE29" t="s">
        <v>2637</v>
      </c>
      <c r="CF29" t="s">
        <v>2640</v>
      </c>
      <c r="CG29" t="s">
        <v>1279</v>
      </c>
      <c r="CH29" t="s">
        <v>1592</v>
      </c>
      <c r="CI29" t="s">
        <v>2353</v>
      </c>
      <c r="CJ29" t="s">
        <v>1165</v>
      </c>
      <c r="CK29"/>
      <c r="CL29"/>
      <c r="CM29" t="s">
        <v>2638</v>
      </c>
      <c r="CN29" t="s">
        <v>1592</v>
      </c>
      <c r="CO29" t="s">
        <v>2638</v>
      </c>
      <c r="CP29" t="s">
        <v>1592</v>
      </c>
      <c r="CQ29" t="s">
        <v>1592</v>
      </c>
      <c r="CR29">
        <v>0</v>
      </c>
      <c r="CS29" t="s">
        <v>1592</v>
      </c>
      <c r="CT29" t="s">
        <v>1592</v>
      </c>
      <c r="CU29" t="s">
        <v>1592</v>
      </c>
      <c r="CV29" t="s">
        <v>1592</v>
      </c>
      <c r="CW29" t="s">
        <v>1592</v>
      </c>
      <c r="CX29">
        <v>27</v>
      </c>
      <c r="CY29" t="s">
        <v>2645</v>
      </c>
      <c r="CZ29" t="s">
        <v>1592</v>
      </c>
      <c r="DA29" t="s">
        <v>2313</v>
      </c>
      <c r="DB29" t="s">
        <v>2314</v>
      </c>
      <c r="DC29" t="s">
        <v>2637</v>
      </c>
      <c r="DD29" t="s">
        <v>1269</v>
      </c>
      <c r="DE29" t="s">
        <v>2636</v>
      </c>
      <c r="DF29" t="s">
        <v>1592</v>
      </c>
      <c r="DG29" t="s">
        <v>1592</v>
      </c>
      <c r="DH29" t="s">
        <v>2334</v>
      </c>
      <c r="DI29" t="s">
        <v>2639</v>
      </c>
      <c r="DJ29"/>
      <c r="DK29" t="s">
        <v>2334</v>
      </c>
      <c r="DL29">
        <v>9</v>
      </c>
      <c r="DM29" t="s">
        <v>2315</v>
      </c>
      <c r="DN29" t="s">
        <v>1165</v>
      </c>
      <c r="DO29" t="b">
        <v>1</v>
      </c>
      <c r="DP29" t="b">
        <v>0</v>
      </c>
      <c r="DQ29" t="b">
        <v>1</v>
      </c>
      <c r="DR29" t="b">
        <v>0</v>
      </c>
      <c r="DS29" t="b">
        <v>0</v>
      </c>
      <c r="DT29" t="b">
        <v>1</v>
      </c>
      <c r="DU29" t="b">
        <v>1</v>
      </c>
      <c r="DV29">
        <v>0</v>
      </c>
      <c r="DW29" t="b">
        <v>0</v>
      </c>
      <c r="DX29" t="b">
        <v>0</v>
      </c>
      <c r="DY29" t="b">
        <v>0</v>
      </c>
      <c r="DZ29" t="b">
        <v>0</v>
      </c>
      <c r="EA29" t="b">
        <v>0</v>
      </c>
      <c r="EB29" t="b">
        <v>0</v>
      </c>
      <c r="EC29" t="b">
        <v>0</v>
      </c>
      <c r="ED29" t="b">
        <v>0</v>
      </c>
      <c r="EE29" t="b">
        <v>0</v>
      </c>
      <c r="EF29" t="b" cm="1">
        <v>0</v>
      </c>
      <c r="EG29" t="b">
        <v>0</v>
      </c>
      <c r="EH29" t="b">
        <v>0</v>
      </c>
      <c r="EI29" t="b">
        <v>0</v>
      </c>
      <c r="EJ29" t="s">
        <v>1592</v>
      </c>
      <c r="EK29">
        <v>0</v>
      </c>
      <c r="EL29">
        <v>14</v>
      </c>
      <c r="EM29" t="b">
        <v>0</v>
      </c>
    </row>
    <row r="30" spans="1:143" ht="15.75">
      <c r="A30"/>
      <c r="B30" t="s">
        <v>1165</v>
      </c>
      <c r="C30" t="s">
        <v>1165</v>
      </c>
      <c r="D30" t="s">
        <v>2380</v>
      </c>
      <c r="E30" t="s">
        <v>2381</v>
      </c>
      <c r="F30" t="s">
        <v>2352</v>
      </c>
      <c r="G30" t="s">
        <v>2380</v>
      </c>
      <c r="H30" t="s">
        <v>2382</v>
      </c>
      <c r="I30" t="s">
        <v>1272</v>
      </c>
      <c r="J30" t="s">
        <v>2636</v>
      </c>
      <c r="K30" t="s">
        <v>902</v>
      </c>
      <c r="L30" t="s">
        <v>1939</v>
      </c>
      <c r="M30" t="s">
        <v>1947</v>
      </c>
      <c r="N30" t="s">
        <v>2383</v>
      </c>
      <c r="O30"/>
      <c r="P30"/>
      <c r="Q30" t="s">
        <v>1269</v>
      </c>
      <c r="R30" t="s">
        <v>2353</v>
      </c>
      <c r="S30"/>
      <c r="T30"/>
      <c r="U30" t="s">
        <v>2638</v>
      </c>
      <c r="V30" t="s">
        <v>2464</v>
      </c>
      <c r="W30"/>
      <c r="X30"/>
      <c r="Y30"/>
      <c r="Z30"/>
      <c r="AA30"/>
      <c r="AB30"/>
      <c r="AC30"/>
      <c r="AD30"/>
      <c r="AE30"/>
      <c r="AF30"/>
      <c r="AG30"/>
      <c r="AH30"/>
      <c r="AI30"/>
      <c r="AJ30"/>
      <c r="AK30"/>
      <c r="AL30"/>
      <c r="AM30"/>
      <c r="AN30"/>
      <c r="AO30" s="108" t="s">
        <v>43</v>
      </c>
      <c r="AP30" t="s">
        <v>1270</v>
      </c>
      <c r="AQ30">
        <v>27</v>
      </c>
      <c r="AR30" t="s">
        <v>2385</v>
      </c>
      <c r="AS30" t="s">
        <v>1165</v>
      </c>
      <c r="AT30" t="s">
        <v>2356</v>
      </c>
      <c r="AU30" t="s">
        <v>2381</v>
      </c>
      <c r="AV30" t="s">
        <v>2386</v>
      </c>
      <c r="AW30" t="s">
        <v>2357</v>
      </c>
      <c r="AX30" t="s">
        <v>1934</v>
      </c>
      <c r="AY30" t="s">
        <v>2387</v>
      </c>
      <c r="AZ30" t="s">
        <v>1269</v>
      </c>
      <c r="BA30" t="s">
        <v>2388</v>
      </c>
      <c r="BB30" t="s">
        <v>1272</v>
      </c>
      <c r="BC30" t="s">
        <v>1939</v>
      </c>
      <c r="BD30" t="s">
        <v>2465</v>
      </c>
      <c r="BE30">
        <v>7</v>
      </c>
      <c r="BF30">
        <v>29</v>
      </c>
      <c r="BG30">
        <v>0</v>
      </c>
      <c r="BH30" t="s">
        <v>1592</v>
      </c>
      <c r="BI30">
        <v>0</v>
      </c>
      <c r="BJ30">
        <v>0</v>
      </c>
      <c r="BK30">
        <v>7</v>
      </c>
      <c r="BL30" t="s">
        <v>2394</v>
      </c>
      <c r="BM30" t="s">
        <v>2637</v>
      </c>
      <c r="BN30" t="s">
        <v>2640</v>
      </c>
      <c r="BO30" t="s" cm="1">
        <v>2639</v>
      </c>
      <c r="BP30" t="s">
        <v>1592</v>
      </c>
      <c r="BQ30" t="s">
        <v>2361</v>
      </c>
      <c r="BR30">
        <v>26</v>
      </c>
      <c r="BS30" t="s">
        <v>2087</v>
      </c>
      <c r="BT30" t="s">
        <v>2646</v>
      </c>
      <c r="BU30" t="s">
        <v>2380</v>
      </c>
      <c r="BV30" t="s">
        <v>2386</v>
      </c>
      <c r="BW30" t="s">
        <v>2391</v>
      </c>
      <c r="BX30" t="s">
        <v>2392</v>
      </c>
      <c r="BY30" t="s">
        <v>1592</v>
      </c>
      <c r="BZ30" t="s">
        <v>1937</v>
      </c>
      <c r="CA30" t="s">
        <v>1947</v>
      </c>
      <c r="CB30"/>
      <c r="CC30" t="s">
        <v>998</v>
      </c>
      <c r="CD30" t="s">
        <v>1272</v>
      </c>
      <c r="CE30" t="s">
        <v>2647</v>
      </c>
      <c r="CF30" t="s">
        <v>2648</v>
      </c>
      <c r="CG30" t="s">
        <v>1272</v>
      </c>
      <c r="CH30" t="s">
        <v>1592</v>
      </c>
      <c r="CI30" t="s">
        <v>2353</v>
      </c>
      <c r="CJ30" t="s">
        <v>1165</v>
      </c>
      <c r="CK30"/>
      <c r="CL30"/>
      <c r="CM30" t="s">
        <v>2638</v>
      </c>
      <c r="CN30" t="s">
        <v>2464</v>
      </c>
      <c r="CO30" t="s">
        <v>2638</v>
      </c>
      <c r="CP30" t="s">
        <v>2464</v>
      </c>
      <c r="CQ30" t="s">
        <v>1592</v>
      </c>
      <c r="CR30">
        <v>0</v>
      </c>
      <c r="CS30" t="s">
        <v>1592</v>
      </c>
      <c r="CT30" t="s">
        <v>1592</v>
      </c>
      <c r="CU30" t="s">
        <v>1592</v>
      </c>
      <c r="CV30" t="s">
        <v>1592</v>
      </c>
      <c r="CW30" t="s">
        <v>1592</v>
      </c>
      <c r="CX30">
        <v>28</v>
      </c>
      <c r="CY30" t="s">
        <v>2649</v>
      </c>
      <c r="CZ30" t="s">
        <v>1592</v>
      </c>
      <c r="DA30" t="s">
        <v>2313</v>
      </c>
      <c r="DB30" t="s">
        <v>2314</v>
      </c>
      <c r="DC30" t="s">
        <v>2381</v>
      </c>
      <c r="DD30" t="s">
        <v>1269</v>
      </c>
      <c r="DE30" t="s">
        <v>2380</v>
      </c>
      <c r="DF30" t="s">
        <v>1592</v>
      </c>
      <c r="DG30" t="s">
        <v>1592</v>
      </c>
      <c r="DH30" t="s">
        <v>2334</v>
      </c>
      <c r="DI30" t="s">
        <v>2385</v>
      </c>
      <c r="DJ30"/>
      <c r="DK30" t="s">
        <v>2334</v>
      </c>
      <c r="DL30">
        <v>9</v>
      </c>
      <c r="DM30" t="s">
        <v>2315</v>
      </c>
      <c r="DN30" t="s">
        <v>1165</v>
      </c>
      <c r="DO30" t="b">
        <v>1</v>
      </c>
      <c r="DP30" t="b">
        <v>0</v>
      </c>
      <c r="DQ30" t="b">
        <v>0</v>
      </c>
      <c r="DR30" t="b">
        <v>0</v>
      </c>
      <c r="DS30" t="b">
        <v>0</v>
      </c>
      <c r="DT30" t="b">
        <v>1</v>
      </c>
      <c r="DU30" t="b">
        <v>0</v>
      </c>
      <c r="DV30">
        <v>0</v>
      </c>
      <c r="DW30" t="b">
        <v>0</v>
      </c>
      <c r="DX30" t="b">
        <v>0</v>
      </c>
      <c r="DY30" t="b">
        <v>0</v>
      </c>
      <c r="DZ30" t="b">
        <v>0</v>
      </c>
      <c r="EA30" t="b">
        <v>0</v>
      </c>
      <c r="EB30" t="b">
        <v>0</v>
      </c>
      <c r="EC30" t="b">
        <v>0</v>
      </c>
      <c r="ED30" t="b">
        <v>0</v>
      </c>
      <c r="EE30" t="b">
        <v>0</v>
      </c>
      <c r="EF30" t="b" cm="1">
        <v>0</v>
      </c>
      <c r="EG30" t="b">
        <v>0</v>
      </c>
      <c r="EH30" t="b">
        <v>0</v>
      </c>
      <c r="EI30" t="b">
        <v>0</v>
      </c>
      <c r="EJ30" t="s">
        <v>1592</v>
      </c>
      <c r="EK30">
        <v>0</v>
      </c>
      <c r="EL30">
        <v>25</v>
      </c>
      <c r="EM30" t="b">
        <v>0</v>
      </c>
    </row>
    <row r="31" spans="1:143" ht="78.75">
      <c r="A31"/>
      <c r="B31" t="s">
        <v>1165</v>
      </c>
      <c r="C31" t="s">
        <v>1165</v>
      </c>
      <c r="D31" t="s">
        <v>2335</v>
      </c>
      <c r="E31" t="s">
        <v>2336</v>
      </c>
      <c r="F31" t="s">
        <v>1314</v>
      </c>
      <c r="G31" t="s">
        <v>2335</v>
      </c>
      <c r="H31" s="109" t="s">
        <v>2470</v>
      </c>
      <c r="I31" t="s">
        <v>1272</v>
      </c>
      <c r="J31" t="s">
        <v>2636</v>
      </c>
      <c r="K31" t="s">
        <v>902</v>
      </c>
      <c r="L31" t="s">
        <v>1939</v>
      </c>
      <c r="M31" t="s">
        <v>1947</v>
      </c>
      <c r="N31" t="s">
        <v>2650</v>
      </c>
      <c r="O31"/>
      <c r="P31"/>
      <c r="Q31" t="s">
        <v>1269</v>
      </c>
      <c r="R31" t="s">
        <v>2353</v>
      </c>
      <c r="S31"/>
      <c r="T31"/>
      <c r="U31" t="s">
        <v>2638</v>
      </c>
      <c r="V31" t="s">
        <v>1314</v>
      </c>
      <c r="W31"/>
      <c r="X31"/>
      <c r="Y31"/>
      <c r="Z31"/>
      <c r="AA31"/>
      <c r="AB31"/>
      <c r="AC31"/>
      <c r="AD31"/>
      <c r="AE31"/>
      <c r="AF31"/>
      <c r="AG31"/>
      <c r="AH31"/>
      <c r="AI31"/>
      <c r="AJ31"/>
      <c r="AK31"/>
      <c r="AL31"/>
      <c r="AM31"/>
      <c r="AN31"/>
      <c r="AO31" s="108" t="s">
        <v>43</v>
      </c>
      <c r="AP31" t="s">
        <v>1270</v>
      </c>
      <c r="AQ31">
        <v>28</v>
      </c>
      <c r="AR31" t="s">
        <v>2472</v>
      </c>
      <c r="AS31" t="s">
        <v>1165</v>
      </c>
      <c r="AT31" t="s">
        <v>2356</v>
      </c>
      <c r="AU31" t="s">
        <v>2336</v>
      </c>
      <c r="AV31" t="s">
        <v>2341</v>
      </c>
      <c r="AW31" t="s">
        <v>2473</v>
      </c>
      <c r="AX31" t="s">
        <v>1934</v>
      </c>
      <c r="AY31" t="s">
        <v>2342</v>
      </c>
      <c r="AZ31" t="s">
        <v>1269</v>
      </c>
      <c r="BA31" t="s">
        <v>2343</v>
      </c>
      <c r="BB31" t="s">
        <v>1272</v>
      </c>
      <c r="BC31" t="s">
        <v>1939</v>
      </c>
      <c r="BD31" t="s">
        <v>2474</v>
      </c>
      <c r="BE31">
        <v>4</v>
      </c>
      <c r="BF31">
        <v>29</v>
      </c>
      <c r="BG31">
        <v>0</v>
      </c>
      <c r="BH31" t="s">
        <v>1592</v>
      </c>
      <c r="BI31">
        <v>0</v>
      </c>
      <c r="BJ31">
        <v>0</v>
      </c>
      <c r="BK31">
        <v>4</v>
      </c>
      <c r="BL31" t="s">
        <v>2349</v>
      </c>
      <c r="BM31" t="s">
        <v>2637</v>
      </c>
      <c r="BN31" t="s">
        <v>2640</v>
      </c>
      <c r="BO31" t="s" cm="1">
        <v>2639</v>
      </c>
      <c r="BP31" t="s">
        <v>1592</v>
      </c>
      <c r="BQ31" t="s">
        <v>2361</v>
      </c>
      <c r="BR31">
        <v>27</v>
      </c>
      <c r="BS31" t="s">
        <v>1808</v>
      </c>
      <c r="BT31" t="s">
        <v>2651</v>
      </c>
      <c r="BU31" t="s">
        <v>2335</v>
      </c>
      <c r="BV31" t="s">
        <v>2341</v>
      </c>
      <c r="BW31" t="s">
        <v>2476</v>
      </c>
      <c r="BX31" t="s">
        <v>2652</v>
      </c>
      <c r="BY31" t="s">
        <v>1592</v>
      </c>
      <c r="BZ31" t="s">
        <v>1937</v>
      </c>
      <c r="CA31" t="s">
        <v>1947</v>
      </c>
      <c r="CB31"/>
      <c r="CC31" t="s">
        <v>998</v>
      </c>
      <c r="CD31" t="s">
        <v>1272</v>
      </c>
      <c r="CE31" t="s">
        <v>2653</v>
      </c>
      <c r="CF31" t="s">
        <v>2654</v>
      </c>
      <c r="CG31" t="s">
        <v>1272</v>
      </c>
      <c r="CH31" t="s">
        <v>1592</v>
      </c>
      <c r="CI31" t="s">
        <v>2353</v>
      </c>
      <c r="CJ31" t="s">
        <v>1165</v>
      </c>
      <c r="CK31"/>
      <c r="CL31"/>
      <c r="CM31" t="s">
        <v>2638</v>
      </c>
      <c r="CN31" t="s">
        <v>1314</v>
      </c>
      <c r="CO31" t="s">
        <v>2638</v>
      </c>
      <c r="CP31" t="s">
        <v>1314</v>
      </c>
      <c r="CQ31" t="s">
        <v>1592</v>
      </c>
      <c r="CR31">
        <v>0</v>
      </c>
      <c r="CS31" t="s">
        <v>1592</v>
      </c>
      <c r="CT31" t="s">
        <v>1592</v>
      </c>
      <c r="CU31" t="s">
        <v>1592</v>
      </c>
      <c r="CV31" t="s">
        <v>1592</v>
      </c>
      <c r="CW31" t="s">
        <v>1592</v>
      </c>
      <c r="CX31">
        <v>29</v>
      </c>
      <c r="CY31" t="s">
        <v>2655</v>
      </c>
      <c r="CZ31" t="s">
        <v>1592</v>
      </c>
      <c r="DA31" t="s">
        <v>2313</v>
      </c>
      <c r="DB31" t="s">
        <v>2314</v>
      </c>
      <c r="DC31" t="s">
        <v>2336</v>
      </c>
      <c r="DD31" t="s">
        <v>1269</v>
      </c>
      <c r="DE31" t="s">
        <v>2335</v>
      </c>
      <c r="DF31" t="s">
        <v>1592</v>
      </c>
      <c r="DG31" t="s">
        <v>1592</v>
      </c>
      <c r="DH31" t="s">
        <v>2334</v>
      </c>
      <c r="DI31" t="s">
        <v>2472</v>
      </c>
      <c r="DJ31"/>
      <c r="DK31" t="s">
        <v>2334</v>
      </c>
      <c r="DL31">
        <v>9</v>
      </c>
      <c r="DM31" t="s">
        <v>2315</v>
      </c>
      <c r="DN31" t="s">
        <v>1165</v>
      </c>
      <c r="DO31" t="b">
        <v>1</v>
      </c>
      <c r="DP31" t="b">
        <v>0</v>
      </c>
      <c r="DQ31" t="b">
        <v>0</v>
      </c>
      <c r="DR31" t="b">
        <v>0</v>
      </c>
      <c r="DS31" t="b">
        <v>0</v>
      </c>
      <c r="DT31" t="b">
        <v>1</v>
      </c>
      <c r="DU31" t="b">
        <v>0</v>
      </c>
      <c r="DV31">
        <v>0</v>
      </c>
      <c r="DW31" t="b">
        <v>0</v>
      </c>
      <c r="DX31" t="b">
        <v>0</v>
      </c>
      <c r="DY31" t="b">
        <v>0</v>
      </c>
      <c r="DZ31" t="b">
        <v>0</v>
      </c>
      <c r="EA31" t="b">
        <v>0</v>
      </c>
      <c r="EB31" t="b">
        <v>0</v>
      </c>
      <c r="EC31" t="b">
        <v>0</v>
      </c>
      <c r="ED31" t="b">
        <v>0</v>
      </c>
      <c r="EE31" t="b">
        <v>0</v>
      </c>
      <c r="EF31" t="b" cm="1">
        <v>0</v>
      </c>
      <c r="EG31" t="b">
        <v>0</v>
      </c>
      <c r="EH31" t="b">
        <v>0</v>
      </c>
      <c r="EI31" t="b">
        <v>0</v>
      </c>
      <c r="EJ31" t="s">
        <v>1592</v>
      </c>
      <c r="EK31">
        <v>0</v>
      </c>
      <c r="EL31">
        <v>7</v>
      </c>
      <c r="EM31" t="b">
        <v>0</v>
      </c>
    </row>
    <row r="32" spans="1:143" ht="15.75">
      <c r="A32"/>
      <c r="B32" t="s">
        <v>1165</v>
      </c>
      <c r="C32" t="s">
        <v>1165</v>
      </c>
      <c r="D32" t="s">
        <v>2481</v>
      </c>
      <c r="E32" t="s">
        <v>2482</v>
      </c>
      <c r="F32" t="s">
        <v>2483</v>
      </c>
      <c r="G32" t="s">
        <v>2481</v>
      </c>
      <c r="H32" t="s">
        <v>2656</v>
      </c>
      <c r="I32" t="s">
        <v>1268</v>
      </c>
      <c r="J32" t="s">
        <v>2636</v>
      </c>
      <c r="K32" t="s">
        <v>902</v>
      </c>
      <c r="L32" t="s">
        <v>1939</v>
      </c>
      <c r="M32" t="s">
        <v>1974</v>
      </c>
      <c r="N32"/>
      <c r="O32"/>
      <c r="P32"/>
      <c r="Q32" t="s">
        <v>1269</v>
      </c>
      <c r="R32" t="s">
        <v>2353</v>
      </c>
      <c r="S32"/>
      <c r="T32"/>
      <c r="U32" t="s">
        <v>2638</v>
      </c>
      <c r="V32" t="s">
        <v>2485</v>
      </c>
      <c r="W32"/>
      <c r="X32"/>
      <c r="Y32"/>
      <c r="Z32"/>
      <c r="AA32"/>
      <c r="AB32"/>
      <c r="AC32"/>
      <c r="AD32"/>
      <c r="AE32"/>
      <c r="AF32"/>
      <c r="AG32"/>
      <c r="AH32"/>
      <c r="AI32"/>
      <c r="AJ32"/>
      <c r="AK32"/>
      <c r="AL32"/>
      <c r="AM32"/>
      <c r="AN32"/>
      <c r="AO32" s="108" t="s">
        <v>43</v>
      </c>
      <c r="AP32" t="s">
        <v>1270</v>
      </c>
      <c r="AQ32">
        <v>29</v>
      </c>
      <c r="AR32" t="s">
        <v>2486</v>
      </c>
      <c r="AS32" t="s">
        <v>1165</v>
      </c>
      <c r="AT32" t="s">
        <v>2356</v>
      </c>
      <c r="AU32" t="s">
        <v>2482</v>
      </c>
      <c r="AV32" t="s">
        <v>2487</v>
      </c>
      <c r="AW32" t="s">
        <v>2488</v>
      </c>
      <c r="AX32" t="s">
        <v>1934</v>
      </c>
      <c r="AY32" t="s">
        <v>2489</v>
      </c>
      <c r="AZ32" t="s">
        <v>1269</v>
      </c>
      <c r="BA32" t="s">
        <v>2490</v>
      </c>
      <c r="BB32" t="s">
        <v>1268</v>
      </c>
      <c r="BC32" t="s">
        <v>1939</v>
      </c>
      <c r="BD32" t="s">
        <v>2657</v>
      </c>
      <c r="BE32">
        <v>15</v>
      </c>
      <c r="BF32">
        <v>29</v>
      </c>
      <c r="BG32">
        <v>0</v>
      </c>
      <c r="BH32" t="s">
        <v>2482</v>
      </c>
      <c r="BI32">
        <v>1</v>
      </c>
      <c r="BJ32">
        <v>0</v>
      </c>
      <c r="BK32">
        <v>0</v>
      </c>
      <c r="BL32" t="s">
        <v>1592</v>
      </c>
      <c r="BM32" t="s">
        <v>2637</v>
      </c>
      <c r="BN32" t="s">
        <v>2640</v>
      </c>
      <c r="BO32" t="s" cm="1">
        <v>2639</v>
      </c>
      <c r="BP32" t="s">
        <v>1592</v>
      </c>
      <c r="BQ32" t="s">
        <v>2361</v>
      </c>
      <c r="BR32">
        <v>28</v>
      </c>
      <c r="BS32" t="s">
        <v>1810</v>
      </c>
      <c r="BT32" t="s">
        <v>2658</v>
      </c>
      <c r="BU32" t="s">
        <v>2481</v>
      </c>
      <c r="BV32" t="s">
        <v>2487</v>
      </c>
      <c r="BW32" t="s">
        <v>2659</v>
      </c>
      <c r="BX32" t="s">
        <v>1937</v>
      </c>
      <c r="BY32" t="s">
        <v>1592</v>
      </c>
      <c r="BZ32" t="s">
        <v>1937</v>
      </c>
      <c r="CA32" t="s">
        <v>1974</v>
      </c>
      <c r="CB32"/>
      <c r="CC32" t="s">
        <v>998</v>
      </c>
      <c r="CD32" t="s">
        <v>1268</v>
      </c>
      <c r="CE32" t="s">
        <v>2660</v>
      </c>
      <c r="CF32" t="s">
        <v>2492</v>
      </c>
      <c r="CG32" t="s">
        <v>1268</v>
      </c>
      <c r="CH32" t="s">
        <v>1592</v>
      </c>
      <c r="CI32" t="s">
        <v>2353</v>
      </c>
      <c r="CJ32" t="s">
        <v>1165</v>
      </c>
      <c r="CK32"/>
      <c r="CL32"/>
      <c r="CM32" t="s">
        <v>2638</v>
      </c>
      <c r="CN32" t="s">
        <v>2485</v>
      </c>
      <c r="CO32" t="s">
        <v>2638</v>
      </c>
      <c r="CP32" t="s">
        <v>2485</v>
      </c>
      <c r="CQ32" t="s">
        <v>1592</v>
      </c>
      <c r="CR32">
        <v>0</v>
      </c>
      <c r="CS32" t="s">
        <v>1592</v>
      </c>
      <c r="CT32" t="s">
        <v>1592</v>
      </c>
      <c r="CU32" t="s">
        <v>1592</v>
      </c>
      <c r="CV32" t="s">
        <v>1592</v>
      </c>
      <c r="CW32" t="s">
        <v>1592</v>
      </c>
      <c r="CX32">
        <v>30</v>
      </c>
      <c r="CY32" t="s">
        <v>2661</v>
      </c>
      <c r="CZ32" t="s">
        <v>1592</v>
      </c>
      <c r="DA32" t="s">
        <v>2313</v>
      </c>
      <c r="DB32" t="s">
        <v>2314</v>
      </c>
      <c r="DC32" t="s">
        <v>2482</v>
      </c>
      <c r="DD32" t="s">
        <v>1269</v>
      </c>
      <c r="DE32" t="s">
        <v>2481</v>
      </c>
      <c r="DF32" t="s">
        <v>1592</v>
      </c>
      <c r="DG32" t="s">
        <v>1592</v>
      </c>
      <c r="DH32" t="s">
        <v>2334</v>
      </c>
      <c r="DI32" t="s">
        <v>2486</v>
      </c>
      <c r="DJ32"/>
      <c r="DK32" t="s">
        <v>2334</v>
      </c>
      <c r="DL32">
        <v>9</v>
      </c>
      <c r="DM32" t="s">
        <v>2315</v>
      </c>
      <c r="DN32" t="s">
        <v>1165</v>
      </c>
      <c r="DO32" t="b">
        <v>1</v>
      </c>
      <c r="DP32" t="b">
        <v>0</v>
      </c>
      <c r="DQ32" t="b">
        <v>0</v>
      </c>
      <c r="DR32" t="b">
        <v>0</v>
      </c>
      <c r="DS32" t="b">
        <v>0</v>
      </c>
      <c r="DT32" t="b">
        <v>1</v>
      </c>
      <c r="DU32" t="b">
        <v>0</v>
      </c>
      <c r="DV32">
        <v>0</v>
      </c>
      <c r="DW32" t="b">
        <v>0</v>
      </c>
      <c r="DX32" t="b">
        <v>0</v>
      </c>
      <c r="DY32" t="b">
        <v>0</v>
      </c>
      <c r="DZ32" t="b">
        <v>0</v>
      </c>
      <c r="EA32" t="b">
        <v>0</v>
      </c>
      <c r="EB32" t="b">
        <v>0</v>
      </c>
      <c r="EC32" t="b">
        <v>0</v>
      </c>
      <c r="ED32" t="b">
        <v>0</v>
      </c>
      <c r="EE32" t="b">
        <v>0</v>
      </c>
      <c r="EF32" t="b" cm="1">
        <v>0</v>
      </c>
      <c r="EG32" t="b">
        <v>0</v>
      </c>
      <c r="EH32" t="b">
        <v>0</v>
      </c>
      <c r="EI32" t="b">
        <v>0</v>
      </c>
      <c r="EJ32" t="s">
        <v>1592</v>
      </c>
      <c r="EK32">
        <v>0</v>
      </c>
      <c r="EL32">
        <v>29</v>
      </c>
      <c r="EM32" t="b">
        <v>0</v>
      </c>
    </row>
    <row r="33" spans="1:143" ht="31.5">
      <c r="A33"/>
      <c r="B33" t="s">
        <v>1165</v>
      </c>
      <c r="C33" t="s">
        <v>1165</v>
      </c>
      <c r="D33" t="s">
        <v>2498</v>
      </c>
      <c r="E33" t="s">
        <v>2499</v>
      </c>
      <c r="F33" t="s">
        <v>2500</v>
      </c>
      <c r="G33" t="s">
        <v>2662</v>
      </c>
      <c r="H33" s="109" t="s">
        <v>2663</v>
      </c>
      <c r="I33" t="s">
        <v>1268</v>
      </c>
      <c r="J33" t="s">
        <v>2636</v>
      </c>
      <c r="K33" t="s">
        <v>902</v>
      </c>
      <c r="L33" t="s">
        <v>1939</v>
      </c>
      <c r="M33" t="s">
        <v>1947</v>
      </c>
      <c r="N33" t="s">
        <v>2664</v>
      </c>
      <c r="O33"/>
      <c r="P33"/>
      <c r="Q33" t="s">
        <v>1269</v>
      </c>
      <c r="R33" t="s">
        <v>2353</v>
      </c>
      <c r="S33"/>
      <c r="T33"/>
      <c r="U33" t="s">
        <v>2638</v>
      </c>
      <c r="V33" t="s">
        <v>2503</v>
      </c>
      <c r="W33"/>
      <c r="X33"/>
      <c r="Y33"/>
      <c r="Z33"/>
      <c r="AA33"/>
      <c r="AB33"/>
      <c r="AC33"/>
      <c r="AD33"/>
      <c r="AE33"/>
      <c r="AF33"/>
      <c r="AG33"/>
      <c r="AH33"/>
      <c r="AI33"/>
      <c r="AJ33"/>
      <c r="AK33"/>
      <c r="AL33"/>
      <c r="AM33"/>
      <c r="AN33"/>
      <c r="AO33" s="108" t="s">
        <v>43</v>
      </c>
      <c r="AP33" t="s">
        <v>1270</v>
      </c>
      <c r="AQ33">
        <v>30</v>
      </c>
      <c r="AR33" t="s">
        <v>2504</v>
      </c>
      <c r="AS33" t="s">
        <v>1165</v>
      </c>
      <c r="AT33" t="s">
        <v>2356</v>
      </c>
      <c r="AU33" t="s">
        <v>2499</v>
      </c>
      <c r="AV33" t="s">
        <v>2505</v>
      </c>
      <c r="AW33" t="s">
        <v>2506</v>
      </c>
      <c r="AX33" t="s">
        <v>1934</v>
      </c>
      <c r="AY33" t="s">
        <v>2665</v>
      </c>
      <c r="AZ33" t="s">
        <v>1269</v>
      </c>
      <c r="BA33" t="s">
        <v>2508</v>
      </c>
      <c r="BB33" t="s">
        <v>1268</v>
      </c>
      <c r="BC33" t="s">
        <v>1939</v>
      </c>
      <c r="BD33" t="s">
        <v>2666</v>
      </c>
      <c r="BE33">
        <v>16</v>
      </c>
      <c r="BF33">
        <v>29</v>
      </c>
      <c r="BG33">
        <v>0</v>
      </c>
      <c r="BH33" t="s">
        <v>2499</v>
      </c>
      <c r="BI33">
        <v>1</v>
      </c>
      <c r="BJ33">
        <v>0</v>
      </c>
      <c r="BK33">
        <v>0</v>
      </c>
      <c r="BL33" t="s">
        <v>1592</v>
      </c>
      <c r="BM33" t="s">
        <v>2637</v>
      </c>
      <c r="BN33" t="s">
        <v>2640</v>
      </c>
      <c r="BO33" t="s" cm="1">
        <v>2639</v>
      </c>
      <c r="BP33" t="s">
        <v>1592</v>
      </c>
      <c r="BQ33" t="s">
        <v>2361</v>
      </c>
      <c r="BR33">
        <v>29</v>
      </c>
      <c r="BS33" t="s">
        <v>1811</v>
      </c>
      <c r="BT33" t="s">
        <v>2667</v>
      </c>
      <c r="BU33" t="s">
        <v>2498</v>
      </c>
      <c r="BV33" t="s">
        <v>2505</v>
      </c>
      <c r="BW33" t="s">
        <v>2668</v>
      </c>
      <c r="BX33" t="s">
        <v>2669</v>
      </c>
      <c r="BY33" t="s">
        <v>1592</v>
      </c>
      <c r="BZ33" t="s">
        <v>1937</v>
      </c>
      <c r="CA33" t="s">
        <v>1947</v>
      </c>
      <c r="CB33"/>
      <c r="CC33" t="s">
        <v>998</v>
      </c>
      <c r="CD33" t="s">
        <v>1268</v>
      </c>
      <c r="CE33" t="s">
        <v>2670</v>
      </c>
      <c r="CF33" t="s">
        <v>2510</v>
      </c>
      <c r="CG33" t="s">
        <v>1268</v>
      </c>
      <c r="CH33" t="s">
        <v>1592</v>
      </c>
      <c r="CI33" t="s">
        <v>2353</v>
      </c>
      <c r="CJ33" t="s">
        <v>1165</v>
      </c>
      <c r="CK33"/>
      <c r="CL33"/>
      <c r="CM33" t="s">
        <v>2638</v>
      </c>
      <c r="CN33" t="s">
        <v>2503</v>
      </c>
      <c r="CO33" t="s">
        <v>2638</v>
      </c>
      <c r="CP33" t="s">
        <v>2503</v>
      </c>
      <c r="CQ33" t="s">
        <v>1592</v>
      </c>
      <c r="CR33">
        <v>0</v>
      </c>
      <c r="CS33" t="s">
        <v>1592</v>
      </c>
      <c r="CT33" t="s">
        <v>1592</v>
      </c>
      <c r="CU33" t="s">
        <v>1592</v>
      </c>
      <c r="CV33" t="s">
        <v>1592</v>
      </c>
      <c r="CW33" t="s">
        <v>1592</v>
      </c>
      <c r="CX33">
        <v>31</v>
      </c>
      <c r="CY33" t="s">
        <v>2671</v>
      </c>
      <c r="CZ33" t="s">
        <v>1592</v>
      </c>
      <c r="DA33" t="s">
        <v>2313</v>
      </c>
      <c r="DB33" t="s">
        <v>2314</v>
      </c>
      <c r="DC33" t="s">
        <v>2499</v>
      </c>
      <c r="DD33" t="s">
        <v>1269</v>
      </c>
      <c r="DE33" t="s">
        <v>2662</v>
      </c>
      <c r="DF33" t="s">
        <v>1592</v>
      </c>
      <c r="DG33" t="s">
        <v>1592</v>
      </c>
      <c r="DH33" t="s">
        <v>2334</v>
      </c>
      <c r="DI33" t="s">
        <v>2504</v>
      </c>
      <c r="DJ33"/>
      <c r="DK33" t="s">
        <v>2334</v>
      </c>
      <c r="DL33">
        <v>9</v>
      </c>
      <c r="DM33" t="s">
        <v>2315</v>
      </c>
      <c r="DN33" t="s">
        <v>1165</v>
      </c>
      <c r="DO33" t="b">
        <v>1</v>
      </c>
      <c r="DP33" t="b">
        <v>0</v>
      </c>
      <c r="DQ33" t="b">
        <v>0</v>
      </c>
      <c r="DR33" t="b">
        <v>0</v>
      </c>
      <c r="DS33" t="b">
        <v>0</v>
      </c>
      <c r="DT33" t="b">
        <v>1</v>
      </c>
      <c r="DU33" t="b">
        <v>0</v>
      </c>
      <c r="DV33">
        <v>0</v>
      </c>
      <c r="DW33" t="b">
        <v>0</v>
      </c>
      <c r="DX33" t="b">
        <v>0</v>
      </c>
      <c r="DY33" t="b">
        <v>0</v>
      </c>
      <c r="DZ33" t="b">
        <v>0</v>
      </c>
      <c r="EA33" t="b">
        <v>0</v>
      </c>
      <c r="EB33" t="b">
        <v>0</v>
      </c>
      <c r="EC33" t="b">
        <v>0</v>
      </c>
      <c r="ED33" t="b">
        <v>0</v>
      </c>
      <c r="EE33" t="b">
        <v>0</v>
      </c>
      <c r="EF33" t="b" cm="1">
        <v>0</v>
      </c>
      <c r="EG33" t="b">
        <v>0</v>
      </c>
      <c r="EH33" t="b">
        <v>0</v>
      </c>
      <c r="EI33" t="b">
        <v>0</v>
      </c>
      <c r="EJ33" t="s">
        <v>1592</v>
      </c>
      <c r="EK33">
        <v>0</v>
      </c>
      <c r="EL33">
        <v>17</v>
      </c>
      <c r="EM33" t="b">
        <v>0</v>
      </c>
    </row>
    <row r="34" spans="1:143" ht="47.25">
      <c r="A34"/>
      <c r="B34" t="s">
        <v>1165</v>
      </c>
      <c r="C34" t="s">
        <v>1165</v>
      </c>
      <c r="D34" t="s">
        <v>2672</v>
      </c>
      <c r="E34" t="s">
        <v>2673</v>
      </c>
      <c r="F34"/>
      <c r="G34" t="s">
        <v>2672</v>
      </c>
      <c r="H34" s="109" t="s">
        <v>2674</v>
      </c>
      <c r="I34" t="s">
        <v>1268</v>
      </c>
      <c r="J34" t="s">
        <v>2636</v>
      </c>
      <c r="K34" t="s">
        <v>902</v>
      </c>
      <c r="L34" t="s">
        <v>1939</v>
      </c>
      <c r="M34" t="s">
        <v>2010</v>
      </c>
      <c r="N34"/>
      <c r="O34"/>
      <c r="P34"/>
      <c r="Q34" t="s">
        <v>1269</v>
      </c>
      <c r="R34" t="s">
        <v>2353</v>
      </c>
      <c r="S34"/>
      <c r="T34"/>
      <c r="U34" t="s">
        <v>2638</v>
      </c>
      <c r="V34" t="s">
        <v>2675</v>
      </c>
      <c r="W34"/>
      <c r="X34"/>
      <c r="Y34"/>
      <c r="Z34"/>
      <c r="AA34"/>
      <c r="AB34"/>
      <c r="AC34"/>
      <c r="AD34"/>
      <c r="AE34"/>
      <c r="AF34"/>
      <c r="AG34"/>
      <c r="AH34"/>
      <c r="AI34"/>
      <c r="AJ34"/>
      <c r="AK34"/>
      <c r="AL34"/>
      <c r="AM34"/>
      <c r="AN34"/>
      <c r="AO34" s="108" t="s">
        <v>43</v>
      </c>
      <c r="AP34" t="s">
        <v>1270</v>
      </c>
      <c r="AQ34">
        <v>31</v>
      </c>
      <c r="AR34" t="s">
        <v>2676</v>
      </c>
      <c r="AS34" t="s">
        <v>1165</v>
      </c>
      <c r="AT34" t="s">
        <v>2356</v>
      </c>
      <c r="AU34" t="s">
        <v>2673</v>
      </c>
      <c r="AV34" t="s">
        <v>2677</v>
      </c>
      <c r="AW34" t="s">
        <v>1937</v>
      </c>
      <c r="AX34" t="s">
        <v>1934</v>
      </c>
      <c r="AY34" t="s">
        <v>2678</v>
      </c>
      <c r="AZ34" t="s">
        <v>1269</v>
      </c>
      <c r="BA34" t="s">
        <v>2679</v>
      </c>
      <c r="BB34" t="s">
        <v>1268</v>
      </c>
      <c r="BC34" t="s">
        <v>1939</v>
      </c>
      <c r="BD34" t="s">
        <v>2680</v>
      </c>
      <c r="BE34">
        <v>34</v>
      </c>
      <c r="BF34">
        <v>29</v>
      </c>
      <c r="BG34">
        <v>0</v>
      </c>
      <c r="BH34" t="s">
        <v>2673</v>
      </c>
      <c r="BI34">
        <v>1</v>
      </c>
      <c r="BJ34">
        <v>0</v>
      </c>
      <c r="BK34">
        <v>0</v>
      </c>
      <c r="BL34" t="s">
        <v>1592</v>
      </c>
      <c r="BM34" t="s">
        <v>2637</v>
      </c>
      <c r="BN34" t="s">
        <v>2640</v>
      </c>
      <c r="BO34" t="s" cm="1">
        <v>2639</v>
      </c>
      <c r="BP34" t="s">
        <v>1592</v>
      </c>
      <c r="BQ34" t="s">
        <v>2361</v>
      </c>
      <c r="BR34">
        <v>30</v>
      </c>
      <c r="BS34" t="s">
        <v>1813</v>
      </c>
      <c r="BT34" t="s">
        <v>2681</v>
      </c>
      <c r="BU34" t="s">
        <v>2672</v>
      </c>
      <c r="BV34" t="s">
        <v>2677</v>
      </c>
      <c r="BW34" t="s">
        <v>2682</v>
      </c>
      <c r="BX34" t="s">
        <v>1937</v>
      </c>
      <c r="BY34" t="s">
        <v>1592</v>
      </c>
      <c r="BZ34" t="s">
        <v>1937</v>
      </c>
      <c r="CA34" t="s">
        <v>2010</v>
      </c>
      <c r="CB34"/>
      <c r="CC34" t="s">
        <v>998</v>
      </c>
      <c r="CD34" t="s">
        <v>1268</v>
      </c>
      <c r="CE34" t="s">
        <v>2683</v>
      </c>
      <c r="CF34" t="s">
        <v>2684</v>
      </c>
      <c r="CG34" t="s">
        <v>1268</v>
      </c>
      <c r="CH34" t="s">
        <v>1592</v>
      </c>
      <c r="CI34" t="s">
        <v>2353</v>
      </c>
      <c r="CJ34" t="s">
        <v>1165</v>
      </c>
      <c r="CK34"/>
      <c r="CL34"/>
      <c r="CM34" t="s">
        <v>2638</v>
      </c>
      <c r="CN34" t="s">
        <v>2675</v>
      </c>
      <c r="CO34" t="s">
        <v>2638</v>
      </c>
      <c r="CP34" t="s">
        <v>2675</v>
      </c>
      <c r="CQ34" t="s">
        <v>1592</v>
      </c>
      <c r="CR34">
        <v>0</v>
      </c>
      <c r="CS34" t="s">
        <v>1592</v>
      </c>
      <c r="CT34" t="s">
        <v>1592</v>
      </c>
      <c r="CU34" t="s">
        <v>1592</v>
      </c>
      <c r="CV34" t="s">
        <v>1592</v>
      </c>
      <c r="CW34" t="s">
        <v>1592</v>
      </c>
      <c r="CX34">
        <v>32</v>
      </c>
      <c r="CY34" t="s">
        <v>2685</v>
      </c>
      <c r="CZ34" t="s">
        <v>1592</v>
      </c>
      <c r="DA34" t="s">
        <v>2313</v>
      </c>
      <c r="DB34" t="s">
        <v>2314</v>
      </c>
      <c r="DC34" t="s">
        <v>2673</v>
      </c>
      <c r="DD34" t="s">
        <v>1269</v>
      </c>
      <c r="DE34" t="s">
        <v>2672</v>
      </c>
      <c r="DF34" t="s">
        <v>1592</v>
      </c>
      <c r="DG34" t="s">
        <v>1592</v>
      </c>
      <c r="DH34" t="s">
        <v>2334</v>
      </c>
      <c r="DI34" t="s">
        <v>2676</v>
      </c>
      <c r="DJ34"/>
      <c r="DK34" t="s">
        <v>2334</v>
      </c>
      <c r="DL34">
        <v>9</v>
      </c>
      <c r="DM34" t="s">
        <v>2315</v>
      </c>
      <c r="DN34" t="s">
        <v>1165</v>
      </c>
      <c r="DO34" t="b">
        <v>1</v>
      </c>
      <c r="DP34" t="b">
        <v>0</v>
      </c>
      <c r="DQ34" t="b">
        <v>1</v>
      </c>
      <c r="DR34" t="b">
        <v>0</v>
      </c>
      <c r="DS34" t="b">
        <v>0</v>
      </c>
      <c r="DT34" t="b">
        <v>1</v>
      </c>
      <c r="DU34" t="b">
        <v>0</v>
      </c>
      <c r="DV34">
        <v>0</v>
      </c>
      <c r="DW34" t="b">
        <v>0</v>
      </c>
      <c r="DX34" t="b">
        <v>0</v>
      </c>
      <c r="DY34" t="b">
        <v>0</v>
      </c>
      <c r="DZ34" t="b">
        <v>0</v>
      </c>
      <c r="EA34" t="b">
        <v>0</v>
      </c>
      <c r="EB34" t="b">
        <v>0</v>
      </c>
      <c r="EC34" t="b">
        <v>0</v>
      </c>
      <c r="ED34" t="b">
        <v>0</v>
      </c>
      <c r="EE34" t="b">
        <v>0</v>
      </c>
      <c r="EF34" t="b" cm="1">
        <v>0</v>
      </c>
      <c r="EG34" t="b">
        <v>0</v>
      </c>
      <c r="EH34" t="b">
        <v>0</v>
      </c>
      <c r="EI34" t="b">
        <v>0</v>
      </c>
      <c r="EJ34" t="s">
        <v>1592</v>
      </c>
      <c r="EK34">
        <v>0</v>
      </c>
      <c r="EL34">
        <v>17</v>
      </c>
      <c r="EM34" t="b">
        <v>0</v>
      </c>
    </row>
    <row r="35" spans="1:143" ht="15.75">
      <c r="A35"/>
      <c r="B35" t="s">
        <v>1165</v>
      </c>
      <c r="C35" t="s">
        <v>1165</v>
      </c>
      <c r="D35" t="s">
        <v>2686</v>
      </c>
      <c r="E35" t="s">
        <v>2687</v>
      </c>
      <c r="F35"/>
      <c r="G35" t="s">
        <v>2686</v>
      </c>
      <c r="H35" t="s">
        <v>2688</v>
      </c>
      <c r="I35" t="s">
        <v>1268</v>
      </c>
      <c r="J35" t="s">
        <v>2636</v>
      </c>
      <c r="K35" t="s">
        <v>902</v>
      </c>
      <c r="L35" t="s">
        <v>1939</v>
      </c>
      <c r="M35" t="s">
        <v>2010</v>
      </c>
      <c r="N35"/>
      <c r="O35"/>
      <c r="P35"/>
      <c r="Q35" t="s">
        <v>1269</v>
      </c>
      <c r="R35" t="s">
        <v>2353</v>
      </c>
      <c r="S35"/>
      <c r="T35"/>
      <c r="U35" t="s">
        <v>2638</v>
      </c>
      <c r="V35" t="s">
        <v>2689</v>
      </c>
      <c r="W35"/>
      <c r="X35"/>
      <c r="Y35"/>
      <c r="Z35"/>
      <c r="AA35"/>
      <c r="AB35"/>
      <c r="AC35"/>
      <c r="AD35"/>
      <c r="AE35"/>
      <c r="AF35"/>
      <c r="AG35"/>
      <c r="AH35"/>
      <c r="AI35"/>
      <c r="AJ35"/>
      <c r="AK35"/>
      <c r="AL35"/>
      <c r="AM35"/>
      <c r="AN35"/>
      <c r="AO35" s="108" t="s">
        <v>43</v>
      </c>
      <c r="AP35" t="s">
        <v>1270</v>
      </c>
      <c r="AQ35">
        <v>32</v>
      </c>
      <c r="AR35" t="s">
        <v>2690</v>
      </c>
      <c r="AS35" t="s">
        <v>1165</v>
      </c>
      <c r="AT35" t="s">
        <v>2356</v>
      </c>
      <c r="AU35" t="s">
        <v>2687</v>
      </c>
      <c r="AV35" t="s">
        <v>2691</v>
      </c>
      <c r="AW35" t="s">
        <v>1937</v>
      </c>
      <c r="AX35" t="s">
        <v>1934</v>
      </c>
      <c r="AY35" t="s">
        <v>2692</v>
      </c>
      <c r="AZ35" t="s">
        <v>1269</v>
      </c>
      <c r="BA35" t="s">
        <v>2693</v>
      </c>
      <c r="BB35" t="s">
        <v>1268</v>
      </c>
      <c r="BC35" t="s">
        <v>1939</v>
      </c>
      <c r="BD35" t="s">
        <v>2694</v>
      </c>
      <c r="BE35">
        <v>35</v>
      </c>
      <c r="BF35">
        <v>29</v>
      </c>
      <c r="BG35">
        <v>0</v>
      </c>
      <c r="BH35" t="s">
        <v>2687</v>
      </c>
      <c r="BI35">
        <v>1</v>
      </c>
      <c r="BJ35">
        <v>0</v>
      </c>
      <c r="BK35">
        <v>0</v>
      </c>
      <c r="BL35" t="s">
        <v>1592</v>
      </c>
      <c r="BM35" t="s">
        <v>2637</v>
      </c>
      <c r="BN35" t="s">
        <v>2640</v>
      </c>
      <c r="BO35" t="s" cm="1">
        <v>2639</v>
      </c>
      <c r="BP35" t="s">
        <v>1592</v>
      </c>
      <c r="BQ35" t="s">
        <v>2361</v>
      </c>
      <c r="BR35">
        <v>31</v>
      </c>
      <c r="BS35" t="s">
        <v>1814</v>
      </c>
      <c r="BT35" t="s">
        <v>2695</v>
      </c>
      <c r="BU35" t="s">
        <v>2686</v>
      </c>
      <c r="BV35" t="s">
        <v>2691</v>
      </c>
      <c r="BW35" t="s">
        <v>2696</v>
      </c>
      <c r="BX35" t="s">
        <v>1937</v>
      </c>
      <c r="BY35" t="s">
        <v>1592</v>
      </c>
      <c r="BZ35" t="s">
        <v>1937</v>
      </c>
      <c r="CA35" t="s">
        <v>2010</v>
      </c>
      <c r="CB35"/>
      <c r="CC35" t="s">
        <v>998</v>
      </c>
      <c r="CD35" t="s">
        <v>1268</v>
      </c>
      <c r="CE35" t="s">
        <v>2697</v>
      </c>
      <c r="CF35" t="s">
        <v>2698</v>
      </c>
      <c r="CG35" t="s">
        <v>1268</v>
      </c>
      <c r="CH35" t="s">
        <v>1592</v>
      </c>
      <c r="CI35" t="s">
        <v>2353</v>
      </c>
      <c r="CJ35" t="s">
        <v>1165</v>
      </c>
      <c r="CK35"/>
      <c r="CL35"/>
      <c r="CM35" t="s">
        <v>2638</v>
      </c>
      <c r="CN35" t="s">
        <v>2689</v>
      </c>
      <c r="CO35" t="s">
        <v>2638</v>
      </c>
      <c r="CP35" t="s">
        <v>2689</v>
      </c>
      <c r="CQ35" t="s">
        <v>1592</v>
      </c>
      <c r="CR35">
        <v>0</v>
      </c>
      <c r="CS35" t="s">
        <v>1592</v>
      </c>
      <c r="CT35" t="s">
        <v>1592</v>
      </c>
      <c r="CU35" t="s">
        <v>1592</v>
      </c>
      <c r="CV35" t="s">
        <v>1592</v>
      </c>
      <c r="CW35" t="s">
        <v>1592</v>
      </c>
      <c r="CX35">
        <v>33</v>
      </c>
      <c r="CY35" t="s">
        <v>2699</v>
      </c>
      <c r="CZ35" t="s">
        <v>1592</v>
      </c>
      <c r="DA35" t="s">
        <v>2313</v>
      </c>
      <c r="DB35" t="s">
        <v>2314</v>
      </c>
      <c r="DC35" t="s">
        <v>2687</v>
      </c>
      <c r="DD35" t="s">
        <v>1269</v>
      </c>
      <c r="DE35" t="s">
        <v>2686</v>
      </c>
      <c r="DF35" t="s">
        <v>1592</v>
      </c>
      <c r="DG35" t="s">
        <v>1592</v>
      </c>
      <c r="DH35" t="s">
        <v>2334</v>
      </c>
      <c r="DI35" t="s">
        <v>2690</v>
      </c>
      <c r="DJ35"/>
      <c r="DK35" t="s">
        <v>2334</v>
      </c>
      <c r="DL35">
        <v>9</v>
      </c>
      <c r="DM35" t="s">
        <v>2315</v>
      </c>
      <c r="DN35" t="s">
        <v>1165</v>
      </c>
      <c r="DO35" t="b">
        <v>1</v>
      </c>
      <c r="DP35" t="b">
        <v>0</v>
      </c>
      <c r="DQ35" t="b">
        <v>1</v>
      </c>
      <c r="DR35" t="b">
        <v>0</v>
      </c>
      <c r="DS35" t="b">
        <v>0</v>
      </c>
      <c r="DT35" t="b">
        <v>1</v>
      </c>
      <c r="DU35" t="b">
        <v>0</v>
      </c>
      <c r="DV35">
        <v>0</v>
      </c>
      <c r="DW35" t="b">
        <v>0</v>
      </c>
      <c r="DX35" t="b">
        <v>0</v>
      </c>
      <c r="DY35" t="b">
        <v>0</v>
      </c>
      <c r="DZ35" t="b">
        <v>0</v>
      </c>
      <c r="EA35" t="b">
        <v>0</v>
      </c>
      <c r="EB35" t="b">
        <v>0</v>
      </c>
      <c r="EC35" t="b">
        <v>0</v>
      </c>
      <c r="ED35" t="b">
        <v>0</v>
      </c>
      <c r="EE35" t="b">
        <v>0</v>
      </c>
      <c r="EF35" t="b" cm="1">
        <v>0</v>
      </c>
      <c r="EG35" t="b">
        <v>0</v>
      </c>
      <c r="EH35" t="b">
        <v>0</v>
      </c>
      <c r="EI35" t="b">
        <v>0</v>
      </c>
      <c r="EJ35" t="s">
        <v>1592</v>
      </c>
      <c r="EK35">
        <v>0</v>
      </c>
      <c r="EL35">
        <v>16</v>
      </c>
      <c r="EM35" t="b">
        <v>0</v>
      </c>
    </row>
    <row r="36" spans="1:143" ht="15.75">
      <c r="A36"/>
      <c r="B36" t="s">
        <v>1165</v>
      </c>
      <c r="C36" t="s">
        <v>1165</v>
      </c>
      <c r="D36" t="s">
        <v>2700</v>
      </c>
      <c r="E36" t="s">
        <v>2701</v>
      </c>
      <c r="F36"/>
      <c r="G36" t="s">
        <v>2700</v>
      </c>
      <c r="H36" t="s">
        <v>2688</v>
      </c>
      <c r="I36" t="s">
        <v>1268</v>
      </c>
      <c r="J36" t="s">
        <v>2636</v>
      </c>
      <c r="K36" t="s">
        <v>902</v>
      </c>
      <c r="L36" t="s">
        <v>1939</v>
      </c>
      <c r="M36" t="s">
        <v>2010</v>
      </c>
      <c r="N36"/>
      <c r="O36"/>
      <c r="P36"/>
      <c r="Q36" t="s">
        <v>1269</v>
      </c>
      <c r="R36" t="s">
        <v>2353</v>
      </c>
      <c r="S36"/>
      <c r="T36"/>
      <c r="U36" t="s">
        <v>2638</v>
      </c>
      <c r="V36" t="s">
        <v>2702</v>
      </c>
      <c r="W36"/>
      <c r="X36"/>
      <c r="Y36"/>
      <c r="Z36"/>
      <c r="AA36"/>
      <c r="AB36"/>
      <c r="AC36"/>
      <c r="AD36"/>
      <c r="AE36"/>
      <c r="AF36"/>
      <c r="AG36"/>
      <c r="AH36"/>
      <c r="AI36"/>
      <c r="AJ36"/>
      <c r="AK36"/>
      <c r="AL36"/>
      <c r="AM36"/>
      <c r="AN36"/>
      <c r="AO36" s="108" t="s">
        <v>43</v>
      </c>
      <c r="AP36" t="s">
        <v>1270</v>
      </c>
      <c r="AQ36">
        <v>33</v>
      </c>
      <c r="AR36" t="s">
        <v>2703</v>
      </c>
      <c r="AS36" t="s">
        <v>1165</v>
      </c>
      <c r="AT36" t="s">
        <v>2356</v>
      </c>
      <c r="AU36" t="s">
        <v>2701</v>
      </c>
      <c r="AV36" t="s">
        <v>2704</v>
      </c>
      <c r="AW36" t="s">
        <v>1937</v>
      </c>
      <c r="AX36" t="s">
        <v>1934</v>
      </c>
      <c r="AY36" t="s">
        <v>2705</v>
      </c>
      <c r="AZ36" t="s">
        <v>1269</v>
      </c>
      <c r="BA36" t="s">
        <v>2706</v>
      </c>
      <c r="BB36" t="s">
        <v>1268</v>
      </c>
      <c r="BC36" t="s">
        <v>1939</v>
      </c>
      <c r="BD36" t="s">
        <v>2707</v>
      </c>
      <c r="BE36">
        <v>36</v>
      </c>
      <c r="BF36">
        <v>29</v>
      </c>
      <c r="BG36">
        <v>0</v>
      </c>
      <c r="BH36" t="s">
        <v>2701</v>
      </c>
      <c r="BI36">
        <v>1</v>
      </c>
      <c r="BJ36">
        <v>0</v>
      </c>
      <c r="BK36">
        <v>0</v>
      </c>
      <c r="BL36" t="s">
        <v>1592</v>
      </c>
      <c r="BM36" t="s">
        <v>2637</v>
      </c>
      <c r="BN36" t="s">
        <v>2640</v>
      </c>
      <c r="BO36" t="s" cm="1">
        <v>2639</v>
      </c>
      <c r="BP36" t="s">
        <v>1592</v>
      </c>
      <c r="BQ36" t="s">
        <v>2361</v>
      </c>
      <c r="BR36">
        <v>32</v>
      </c>
      <c r="BS36" t="s">
        <v>1816</v>
      </c>
      <c r="BT36" t="s">
        <v>2708</v>
      </c>
      <c r="BU36" t="s">
        <v>2700</v>
      </c>
      <c r="BV36" t="s">
        <v>2704</v>
      </c>
      <c r="BW36" t="s">
        <v>2696</v>
      </c>
      <c r="BX36" t="s">
        <v>1937</v>
      </c>
      <c r="BY36" t="s">
        <v>1592</v>
      </c>
      <c r="BZ36" t="s">
        <v>1937</v>
      </c>
      <c r="CA36" t="s">
        <v>2010</v>
      </c>
      <c r="CB36"/>
      <c r="CC36" t="s">
        <v>998</v>
      </c>
      <c r="CD36" t="s">
        <v>1268</v>
      </c>
      <c r="CE36" t="s">
        <v>2709</v>
      </c>
      <c r="CF36" t="s">
        <v>2710</v>
      </c>
      <c r="CG36" t="s">
        <v>1268</v>
      </c>
      <c r="CH36" t="s">
        <v>1592</v>
      </c>
      <c r="CI36" t="s">
        <v>2353</v>
      </c>
      <c r="CJ36" t="s">
        <v>1165</v>
      </c>
      <c r="CK36"/>
      <c r="CL36"/>
      <c r="CM36" t="s">
        <v>2638</v>
      </c>
      <c r="CN36" t="s">
        <v>2702</v>
      </c>
      <c r="CO36" t="s">
        <v>2638</v>
      </c>
      <c r="CP36" t="s">
        <v>2702</v>
      </c>
      <c r="CQ36" t="s">
        <v>1592</v>
      </c>
      <c r="CR36">
        <v>0</v>
      </c>
      <c r="CS36" t="s">
        <v>1592</v>
      </c>
      <c r="CT36" t="s">
        <v>1592</v>
      </c>
      <c r="CU36" t="s">
        <v>1592</v>
      </c>
      <c r="CV36" t="s">
        <v>1592</v>
      </c>
      <c r="CW36" t="s">
        <v>1592</v>
      </c>
      <c r="CX36">
        <v>34</v>
      </c>
      <c r="CY36" t="s">
        <v>2711</v>
      </c>
      <c r="CZ36" t="s">
        <v>1592</v>
      </c>
      <c r="DA36" t="s">
        <v>2313</v>
      </c>
      <c r="DB36" t="s">
        <v>2314</v>
      </c>
      <c r="DC36" t="s">
        <v>2701</v>
      </c>
      <c r="DD36" t="s">
        <v>1269</v>
      </c>
      <c r="DE36" t="s">
        <v>2700</v>
      </c>
      <c r="DF36" t="s">
        <v>1592</v>
      </c>
      <c r="DG36" t="s">
        <v>1592</v>
      </c>
      <c r="DH36" t="s">
        <v>2334</v>
      </c>
      <c r="DI36" t="s">
        <v>2703</v>
      </c>
      <c r="DJ36"/>
      <c r="DK36" t="s">
        <v>2334</v>
      </c>
      <c r="DL36">
        <v>9</v>
      </c>
      <c r="DM36" t="s">
        <v>2315</v>
      </c>
      <c r="DN36" t="s">
        <v>1165</v>
      </c>
      <c r="DO36" t="b">
        <v>1</v>
      </c>
      <c r="DP36" t="b">
        <v>0</v>
      </c>
      <c r="DQ36" t="b">
        <v>1</v>
      </c>
      <c r="DR36" t="b">
        <v>0</v>
      </c>
      <c r="DS36" t="b">
        <v>0</v>
      </c>
      <c r="DT36" t="b">
        <v>1</v>
      </c>
      <c r="DU36" t="b">
        <v>0</v>
      </c>
      <c r="DV36">
        <v>0</v>
      </c>
      <c r="DW36" t="b">
        <v>0</v>
      </c>
      <c r="DX36" t="b">
        <v>0</v>
      </c>
      <c r="DY36" t="b">
        <v>0</v>
      </c>
      <c r="DZ36" t="b">
        <v>0</v>
      </c>
      <c r="EA36" t="b">
        <v>0</v>
      </c>
      <c r="EB36" t="b">
        <v>0</v>
      </c>
      <c r="EC36" t="b">
        <v>0</v>
      </c>
      <c r="ED36" t="b">
        <v>0</v>
      </c>
      <c r="EE36" t="b">
        <v>0</v>
      </c>
      <c r="EF36" t="b" cm="1">
        <v>0</v>
      </c>
      <c r="EG36" t="b">
        <v>0</v>
      </c>
      <c r="EH36" t="b">
        <v>0</v>
      </c>
      <c r="EI36" t="b">
        <v>0</v>
      </c>
      <c r="EJ36" t="s">
        <v>1592</v>
      </c>
      <c r="EK36">
        <v>0</v>
      </c>
      <c r="EL36">
        <v>13</v>
      </c>
      <c r="EM36" t="b">
        <v>0</v>
      </c>
    </row>
    <row r="37" spans="1:143" ht="47.25">
      <c r="A37"/>
      <c r="B37" t="s">
        <v>1165</v>
      </c>
      <c r="C37" t="s">
        <v>1165</v>
      </c>
      <c r="D37" t="s">
        <v>2712</v>
      </c>
      <c r="E37" t="s">
        <v>2713</v>
      </c>
      <c r="F37"/>
      <c r="G37" t="s">
        <v>2712</v>
      </c>
      <c r="H37" s="109" t="s">
        <v>2714</v>
      </c>
      <c r="I37" t="s">
        <v>1268</v>
      </c>
      <c r="J37" t="s">
        <v>2636</v>
      </c>
      <c r="K37" t="s">
        <v>2715</v>
      </c>
      <c r="L37" t="s">
        <v>1939</v>
      </c>
      <c r="M37" t="s">
        <v>2607</v>
      </c>
      <c r="N37"/>
      <c r="O37"/>
      <c r="P37"/>
      <c r="Q37" t="s">
        <v>1269</v>
      </c>
      <c r="R37" t="s">
        <v>2353</v>
      </c>
      <c r="S37"/>
      <c r="T37"/>
      <c r="U37" t="s">
        <v>2638</v>
      </c>
      <c r="V37" t="s">
        <v>2716</v>
      </c>
      <c r="W37"/>
      <c r="X37"/>
      <c r="Y37"/>
      <c r="Z37"/>
      <c r="AA37"/>
      <c r="AB37"/>
      <c r="AC37"/>
      <c r="AD37"/>
      <c r="AE37"/>
      <c r="AF37"/>
      <c r="AG37"/>
      <c r="AH37"/>
      <c r="AI37"/>
      <c r="AJ37"/>
      <c r="AK37"/>
      <c r="AL37"/>
      <c r="AM37"/>
      <c r="AN37"/>
      <c r="AO37" s="108" t="s">
        <v>43</v>
      </c>
      <c r="AP37" t="s">
        <v>1270</v>
      </c>
      <c r="AQ37">
        <v>34</v>
      </c>
      <c r="AR37" t="s">
        <v>2717</v>
      </c>
      <c r="AS37" t="s">
        <v>1165</v>
      </c>
      <c r="AT37" t="s">
        <v>2356</v>
      </c>
      <c r="AU37" t="s">
        <v>2713</v>
      </c>
      <c r="AV37" t="s">
        <v>2718</v>
      </c>
      <c r="AW37" t="s">
        <v>1937</v>
      </c>
      <c r="AX37" t="s">
        <v>1934</v>
      </c>
      <c r="AY37" t="s">
        <v>2719</v>
      </c>
      <c r="AZ37" t="s">
        <v>1269</v>
      </c>
      <c r="BA37" t="s">
        <v>2720</v>
      </c>
      <c r="BB37" t="s">
        <v>1268</v>
      </c>
      <c r="BC37" t="s">
        <v>1939</v>
      </c>
      <c r="BD37" t="s">
        <v>2721</v>
      </c>
      <c r="BE37">
        <v>37</v>
      </c>
      <c r="BF37">
        <v>29</v>
      </c>
      <c r="BG37" t="e">
        <v>#N/A</v>
      </c>
      <c r="BH37" t="s">
        <v>2713</v>
      </c>
      <c r="BI37">
        <v>1</v>
      </c>
      <c r="BJ37">
        <v>0</v>
      </c>
      <c r="BK37">
        <v>0</v>
      </c>
      <c r="BL37" t="s">
        <v>1592</v>
      </c>
      <c r="BM37" t="s">
        <v>2637</v>
      </c>
      <c r="BN37" t="s">
        <v>2640</v>
      </c>
      <c r="BO37" t="s" cm="1">
        <v>2639</v>
      </c>
      <c r="BP37" t="s">
        <v>2722</v>
      </c>
      <c r="BQ37" t="s">
        <v>2361</v>
      </c>
      <c r="BR37">
        <v>33</v>
      </c>
      <c r="BS37" t="s">
        <v>1817</v>
      </c>
      <c r="BT37" t="s">
        <v>2723</v>
      </c>
      <c r="BU37" t="s">
        <v>2712</v>
      </c>
      <c r="BV37" t="s">
        <v>2718</v>
      </c>
      <c r="BW37" t="s">
        <v>2724</v>
      </c>
      <c r="BX37" t="s">
        <v>1937</v>
      </c>
      <c r="BY37" t="s">
        <v>1592</v>
      </c>
      <c r="BZ37" t="s">
        <v>1937</v>
      </c>
      <c r="CA37" t="s">
        <v>2607</v>
      </c>
      <c r="CB37"/>
      <c r="CC37" t="s">
        <v>998</v>
      </c>
      <c r="CD37" t="s">
        <v>1268</v>
      </c>
      <c r="CE37" t="s">
        <v>2725</v>
      </c>
      <c r="CF37" t="s">
        <v>2726</v>
      </c>
      <c r="CG37" t="s">
        <v>1268</v>
      </c>
      <c r="CH37" t="s">
        <v>1592</v>
      </c>
      <c r="CI37" t="s">
        <v>2353</v>
      </c>
      <c r="CJ37" t="s">
        <v>1165</v>
      </c>
      <c r="CK37"/>
      <c r="CL37"/>
      <c r="CM37" t="s">
        <v>2638</v>
      </c>
      <c r="CN37" t="s">
        <v>2716</v>
      </c>
      <c r="CO37" t="s">
        <v>2638</v>
      </c>
      <c r="CP37" t="s">
        <v>2716</v>
      </c>
      <c r="CQ37" t="s">
        <v>1592</v>
      </c>
      <c r="CR37">
        <v>0</v>
      </c>
      <c r="CS37" t="s">
        <v>1592</v>
      </c>
      <c r="CT37" t="s">
        <v>1592</v>
      </c>
      <c r="CU37" t="s">
        <v>1592</v>
      </c>
      <c r="CV37" t="s">
        <v>1592</v>
      </c>
      <c r="CW37" t="s">
        <v>1592</v>
      </c>
      <c r="CX37">
        <v>35</v>
      </c>
      <c r="CY37" t="s">
        <v>2727</v>
      </c>
      <c r="CZ37" t="s">
        <v>1592</v>
      </c>
      <c r="DA37" t="s">
        <v>2313</v>
      </c>
      <c r="DB37" t="s">
        <v>2314</v>
      </c>
      <c r="DC37" t="s">
        <v>2713</v>
      </c>
      <c r="DD37" t="s">
        <v>1269</v>
      </c>
      <c r="DE37" t="s">
        <v>2712</v>
      </c>
      <c r="DF37" t="s">
        <v>1592</v>
      </c>
      <c r="DG37" t="s">
        <v>1592</v>
      </c>
      <c r="DH37" t="s">
        <v>2334</v>
      </c>
      <c r="DI37" t="s">
        <v>2717</v>
      </c>
      <c r="DJ37"/>
      <c r="DK37" t="s">
        <v>2334</v>
      </c>
      <c r="DL37">
        <v>9</v>
      </c>
      <c r="DM37" t="s">
        <v>2315</v>
      </c>
      <c r="DN37" t="s">
        <v>1165</v>
      </c>
      <c r="DO37" t="b">
        <v>1</v>
      </c>
      <c r="DP37" t="b">
        <v>0</v>
      </c>
      <c r="DQ37" t="b">
        <v>1</v>
      </c>
      <c r="DR37" t="b">
        <v>0</v>
      </c>
      <c r="DS37" t="b">
        <v>0</v>
      </c>
      <c r="DT37" t="b">
        <v>1</v>
      </c>
      <c r="DU37" t="b">
        <v>0</v>
      </c>
      <c r="DV37">
        <v>0</v>
      </c>
      <c r="DW37" t="b">
        <v>0</v>
      </c>
      <c r="DX37" t="b">
        <v>0</v>
      </c>
      <c r="DY37" t="b">
        <v>0</v>
      </c>
      <c r="DZ37" t="b">
        <v>0</v>
      </c>
      <c r="EA37" t="b">
        <v>0</v>
      </c>
      <c r="EB37" t="b">
        <v>0</v>
      </c>
      <c r="EC37" t="b">
        <v>0</v>
      </c>
      <c r="ED37" t="b">
        <v>0</v>
      </c>
      <c r="EE37" t="b">
        <v>0</v>
      </c>
      <c r="EF37" t="b" cm="1">
        <v>0</v>
      </c>
      <c r="EG37" t="b">
        <v>0</v>
      </c>
      <c r="EH37" t="b">
        <v>0</v>
      </c>
      <c r="EI37" t="b">
        <v>0</v>
      </c>
      <c r="EJ37" t="s">
        <v>1592</v>
      </c>
      <c r="EK37">
        <v>0</v>
      </c>
      <c r="EL37">
        <v>24</v>
      </c>
      <c r="EM37" t="b">
        <v>0</v>
      </c>
    </row>
    <row r="38" spans="1:143" ht="47.25">
      <c r="A38"/>
      <c r="B38" t="s">
        <v>1165</v>
      </c>
      <c r="C38" t="s">
        <v>1165</v>
      </c>
      <c r="D38" t="s">
        <v>2728</v>
      </c>
      <c r="E38" t="s">
        <v>2729</v>
      </c>
      <c r="F38" t="s">
        <v>2730</v>
      </c>
      <c r="G38" t="s">
        <v>2728</v>
      </c>
      <c r="H38" s="109" t="s">
        <v>2731</v>
      </c>
      <c r="I38" t="s">
        <v>1268</v>
      </c>
      <c r="J38" t="s">
        <v>2636</v>
      </c>
      <c r="K38" t="s">
        <v>2732</v>
      </c>
      <c r="L38" t="s">
        <v>1939</v>
      </c>
      <c r="M38" t="s">
        <v>2607</v>
      </c>
      <c r="N38"/>
      <c r="O38"/>
      <c r="P38"/>
      <c r="Q38" t="s">
        <v>1269</v>
      </c>
      <c r="R38" t="s">
        <v>2353</v>
      </c>
      <c r="S38"/>
      <c r="T38"/>
      <c r="U38" t="s">
        <v>2638</v>
      </c>
      <c r="V38" t="s">
        <v>2733</v>
      </c>
      <c r="W38"/>
      <c r="X38"/>
      <c r="Y38"/>
      <c r="Z38"/>
      <c r="AA38"/>
      <c r="AB38"/>
      <c r="AC38"/>
      <c r="AD38"/>
      <c r="AE38"/>
      <c r="AF38"/>
      <c r="AG38"/>
      <c r="AH38"/>
      <c r="AI38"/>
      <c r="AJ38"/>
      <c r="AK38"/>
      <c r="AL38"/>
      <c r="AM38"/>
      <c r="AN38"/>
      <c r="AO38" s="108" t="s">
        <v>43</v>
      </c>
      <c r="AP38" t="s">
        <v>1270</v>
      </c>
      <c r="AQ38">
        <v>35</v>
      </c>
      <c r="AR38" t="s">
        <v>2734</v>
      </c>
      <c r="AS38" t="s">
        <v>1165</v>
      </c>
      <c r="AT38" t="s">
        <v>2356</v>
      </c>
      <c r="AU38" t="s">
        <v>2729</v>
      </c>
      <c r="AV38" t="s">
        <v>2735</v>
      </c>
      <c r="AW38" t="s">
        <v>2736</v>
      </c>
      <c r="AX38" t="s">
        <v>1934</v>
      </c>
      <c r="AY38" t="s">
        <v>2737</v>
      </c>
      <c r="AZ38" t="s">
        <v>1269</v>
      </c>
      <c r="BA38" t="s">
        <v>2738</v>
      </c>
      <c r="BB38" t="s">
        <v>1268</v>
      </c>
      <c r="BC38" t="s">
        <v>1939</v>
      </c>
      <c r="BD38" t="s">
        <v>2739</v>
      </c>
      <c r="BE38">
        <v>38</v>
      </c>
      <c r="BF38">
        <v>29</v>
      </c>
      <c r="BG38" t="e">
        <v>#N/A</v>
      </c>
      <c r="BH38" t="s">
        <v>2729</v>
      </c>
      <c r="BI38">
        <v>1</v>
      </c>
      <c r="BJ38">
        <v>0</v>
      </c>
      <c r="BK38">
        <v>0</v>
      </c>
      <c r="BL38" t="s">
        <v>1592</v>
      </c>
      <c r="BM38" t="s">
        <v>2637</v>
      </c>
      <c r="BN38" t="s">
        <v>2640</v>
      </c>
      <c r="BO38" t="s" cm="1">
        <v>2639</v>
      </c>
      <c r="BP38" t="s">
        <v>2740</v>
      </c>
      <c r="BQ38" t="s">
        <v>2361</v>
      </c>
      <c r="BR38">
        <v>34</v>
      </c>
      <c r="BS38" t="s">
        <v>1819</v>
      </c>
      <c r="BT38" t="s">
        <v>2741</v>
      </c>
      <c r="BU38" t="s">
        <v>2728</v>
      </c>
      <c r="BV38" t="s">
        <v>2735</v>
      </c>
      <c r="BW38" t="s">
        <v>2742</v>
      </c>
      <c r="BX38" t="s">
        <v>1937</v>
      </c>
      <c r="BY38" t="s">
        <v>1592</v>
      </c>
      <c r="BZ38" t="s">
        <v>1937</v>
      </c>
      <c r="CA38" t="s">
        <v>2607</v>
      </c>
      <c r="CB38"/>
      <c r="CC38" t="s">
        <v>998</v>
      </c>
      <c r="CD38" t="s">
        <v>1268</v>
      </c>
      <c r="CE38" t="s">
        <v>2743</v>
      </c>
      <c r="CF38" t="s">
        <v>2744</v>
      </c>
      <c r="CG38" t="s">
        <v>1268</v>
      </c>
      <c r="CH38" t="s">
        <v>1592</v>
      </c>
      <c r="CI38" t="s">
        <v>2353</v>
      </c>
      <c r="CJ38" t="s">
        <v>1165</v>
      </c>
      <c r="CK38"/>
      <c r="CL38"/>
      <c r="CM38" t="s">
        <v>2638</v>
      </c>
      <c r="CN38" t="s">
        <v>2733</v>
      </c>
      <c r="CO38" t="s">
        <v>2638</v>
      </c>
      <c r="CP38" t="s">
        <v>2733</v>
      </c>
      <c r="CQ38" t="s">
        <v>1592</v>
      </c>
      <c r="CR38">
        <v>0</v>
      </c>
      <c r="CS38" t="s">
        <v>1592</v>
      </c>
      <c r="CT38" t="s">
        <v>1592</v>
      </c>
      <c r="CU38" t="s">
        <v>1592</v>
      </c>
      <c r="CV38" t="s">
        <v>1592</v>
      </c>
      <c r="CW38" t="s">
        <v>1592</v>
      </c>
      <c r="CX38">
        <v>36</v>
      </c>
      <c r="CY38" t="s">
        <v>2745</v>
      </c>
      <c r="CZ38" t="s">
        <v>1592</v>
      </c>
      <c r="DA38" t="s">
        <v>2313</v>
      </c>
      <c r="DB38" t="s">
        <v>2314</v>
      </c>
      <c r="DC38" t="s">
        <v>2729</v>
      </c>
      <c r="DD38" t="s">
        <v>1269</v>
      </c>
      <c r="DE38" t="s">
        <v>2728</v>
      </c>
      <c r="DF38" t="s">
        <v>1592</v>
      </c>
      <c r="DG38" t="s">
        <v>1592</v>
      </c>
      <c r="DH38" t="s">
        <v>2334</v>
      </c>
      <c r="DI38" t="s">
        <v>2734</v>
      </c>
      <c r="DJ38"/>
      <c r="DK38" t="s">
        <v>2334</v>
      </c>
      <c r="DL38">
        <v>9</v>
      </c>
      <c r="DM38" t="s">
        <v>2315</v>
      </c>
      <c r="DN38" t="s">
        <v>1165</v>
      </c>
      <c r="DO38" t="b">
        <v>1</v>
      </c>
      <c r="DP38" t="b">
        <v>0</v>
      </c>
      <c r="DQ38" t="b">
        <v>1</v>
      </c>
      <c r="DR38" t="b">
        <v>0</v>
      </c>
      <c r="DS38" t="b">
        <v>0</v>
      </c>
      <c r="DT38" t="b">
        <v>1</v>
      </c>
      <c r="DU38" t="b">
        <v>0</v>
      </c>
      <c r="DV38">
        <v>0</v>
      </c>
      <c r="DW38" t="b">
        <v>0</v>
      </c>
      <c r="DX38" t="b">
        <v>0</v>
      </c>
      <c r="DY38" t="b">
        <v>0</v>
      </c>
      <c r="DZ38" t="b">
        <v>0</v>
      </c>
      <c r="EA38" t="b">
        <v>0</v>
      </c>
      <c r="EB38" t="b">
        <v>0</v>
      </c>
      <c r="EC38" t="b">
        <v>0</v>
      </c>
      <c r="ED38" t="b">
        <v>0</v>
      </c>
      <c r="EE38" t="b">
        <v>0</v>
      </c>
      <c r="EF38" t="b" cm="1">
        <v>0</v>
      </c>
      <c r="EG38" t="b">
        <v>0</v>
      </c>
      <c r="EH38" t="b">
        <v>0</v>
      </c>
      <c r="EI38" t="b">
        <v>0</v>
      </c>
      <c r="EJ38" t="s">
        <v>1592</v>
      </c>
      <c r="EK38">
        <v>0</v>
      </c>
      <c r="EL38">
        <v>31</v>
      </c>
      <c r="EM38" t="b">
        <v>0</v>
      </c>
    </row>
    <row r="39" spans="1:143" ht="47.25">
      <c r="A39"/>
      <c r="B39" t="s">
        <v>1165</v>
      </c>
      <c r="C39" t="s">
        <v>1165</v>
      </c>
      <c r="D39" t="s">
        <v>2746</v>
      </c>
      <c r="E39" t="s">
        <v>2747</v>
      </c>
      <c r="F39" t="s">
        <v>2748</v>
      </c>
      <c r="G39" t="s">
        <v>2746</v>
      </c>
      <c r="H39" s="109" t="s">
        <v>2749</v>
      </c>
      <c r="I39" t="s">
        <v>1268</v>
      </c>
      <c r="J39" t="s">
        <v>2636</v>
      </c>
      <c r="K39" t="s">
        <v>2750</v>
      </c>
      <c r="L39" t="s">
        <v>1939</v>
      </c>
      <c r="M39" t="s">
        <v>2607</v>
      </c>
      <c r="N39"/>
      <c r="O39"/>
      <c r="P39"/>
      <c r="Q39" t="s">
        <v>1269</v>
      </c>
      <c r="R39" t="s">
        <v>2353</v>
      </c>
      <c r="S39"/>
      <c r="T39"/>
      <c r="U39" t="s">
        <v>2638</v>
      </c>
      <c r="V39" t="s">
        <v>2751</v>
      </c>
      <c r="W39"/>
      <c r="X39"/>
      <c r="Y39"/>
      <c r="Z39"/>
      <c r="AA39"/>
      <c r="AB39"/>
      <c r="AC39"/>
      <c r="AD39"/>
      <c r="AE39"/>
      <c r="AF39"/>
      <c r="AG39"/>
      <c r="AH39"/>
      <c r="AI39"/>
      <c r="AJ39"/>
      <c r="AK39"/>
      <c r="AL39"/>
      <c r="AM39"/>
      <c r="AN39"/>
      <c r="AO39" s="108" t="s">
        <v>43</v>
      </c>
      <c r="AP39" t="s">
        <v>1270</v>
      </c>
      <c r="AQ39">
        <v>36</v>
      </c>
      <c r="AR39" t="s">
        <v>2752</v>
      </c>
      <c r="AS39" t="s">
        <v>1165</v>
      </c>
      <c r="AT39" t="s">
        <v>2356</v>
      </c>
      <c r="AU39" t="s">
        <v>2747</v>
      </c>
      <c r="AV39" t="s">
        <v>2753</v>
      </c>
      <c r="AW39" t="s">
        <v>2754</v>
      </c>
      <c r="AX39" t="s">
        <v>1934</v>
      </c>
      <c r="AY39" t="s">
        <v>2755</v>
      </c>
      <c r="AZ39" t="s">
        <v>1269</v>
      </c>
      <c r="BA39" t="s">
        <v>2756</v>
      </c>
      <c r="BB39" t="s">
        <v>1268</v>
      </c>
      <c r="BC39" t="s">
        <v>1939</v>
      </c>
      <c r="BD39" t="s">
        <v>2757</v>
      </c>
      <c r="BE39">
        <v>39</v>
      </c>
      <c r="BF39">
        <v>29</v>
      </c>
      <c r="BG39" t="e">
        <v>#N/A</v>
      </c>
      <c r="BH39" t="s">
        <v>2747</v>
      </c>
      <c r="BI39">
        <v>1</v>
      </c>
      <c r="BJ39">
        <v>0</v>
      </c>
      <c r="BK39">
        <v>0</v>
      </c>
      <c r="BL39" t="s">
        <v>1592</v>
      </c>
      <c r="BM39" t="s">
        <v>2637</v>
      </c>
      <c r="BN39" t="s">
        <v>2640</v>
      </c>
      <c r="BO39" t="s" cm="1">
        <v>2639</v>
      </c>
      <c r="BP39" t="s">
        <v>2758</v>
      </c>
      <c r="BQ39" t="s">
        <v>2361</v>
      </c>
      <c r="BR39">
        <v>35</v>
      </c>
      <c r="BS39" t="s">
        <v>1823</v>
      </c>
      <c r="BT39" t="s">
        <v>2759</v>
      </c>
      <c r="BU39" t="s">
        <v>2746</v>
      </c>
      <c r="BV39" t="s">
        <v>2753</v>
      </c>
      <c r="BW39" t="s">
        <v>2760</v>
      </c>
      <c r="BX39" t="s">
        <v>1937</v>
      </c>
      <c r="BY39" t="s">
        <v>1592</v>
      </c>
      <c r="BZ39" t="s">
        <v>1937</v>
      </c>
      <c r="CA39" t="s">
        <v>2607</v>
      </c>
      <c r="CB39"/>
      <c r="CC39" t="s">
        <v>998</v>
      </c>
      <c r="CD39" t="s">
        <v>1268</v>
      </c>
      <c r="CE39" t="s">
        <v>2761</v>
      </c>
      <c r="CF39" t="s">
        <v>2762</v>
      </c>
      <c r="CG39" t="s">
        <v>1268</v>
      </c>
      <c r="CH39" t="s">
        <v>1592</v>
      </c>
      <c r="CI39" t="s">
        <v>2353</v>
      </c>
      <c r="CJ39" t="s">
        <v>1165</v>
      </c>
      <c r="CK39"/>
      <c r="CL39"/>
      <c r="CM39" t="s">
        <v>2638</v>
      </c>
      <c r="CN39" t="s">
        <v>2751</v>
      </c>
      <c r="CO39" t="s">
        <v>2638</v>
      </c>
      <c r="CP39" t="s">
        <v>2751</v>
      </c>
      <c r="CQ39" t="s">
        <v>1592</v>
      </c>
      <c r="CR39">
        <v>0</v>
      </c>
      <c r="CS39" t="s">
        <v>1592</v>
      </c>
      <c r="CT39" t="s">
        <v>1592</v>
      </c>
      <c r="CU39" t="s">
        <v>1592</v>
      </c>
      <c r="CV39" t="s">
        <v>1592</v>
      </c>
      <c r="CW39" t="s">
        <v>1592</v>
      </c>
      <c r="CX39">
        <v>37</v>
      </c>
      <c r="CY39" t="s">
        <v>2763</v>
      </c>
      <c r="CZ39" t="s">
        <v>1592</v>
      </c>
      <c r="DA39" t="s">
        <v>2313</v>
      </c>
      <c r="DB39" t="s">
        <v>2314</v>
      </c>
      <c r="DC39" t="s">
        <v>2747</v>
      </c>
      <c r="DD39" t="s">
        <v>1269</v>
      </c>
      <c r="DE39" t="s">
        <v>2746</v>
      </c>
      <c r="DF39" t="s">
        <v>1592</v>
      </c>
      <c r="DG39" t="s">
        <v>1592</v>
      </c>
      <c r="DH39" t="s">
        <v>2334</v>
      </c>
      <c r="DI39" t="s">
        <v>2752</v>
      </c>
      <c r="DJ39"/>
      <c r="DK39" t="s">
        <v>2334</v>
      </c>
      <c r="DL39">
        <v>9</v>
      </c>
      <c r="DM39" t="s">
        <v>2315</v>
      </c>
      <c r="DN39" t="s">
        <v>1165</v>
      </c>
      <c r="DO39" t="b">
        <v>1</v>
      </c>
      <c r="DP39" t="b">
        <v>0</v>
      </c>
      <c r="DQ39" t="b">
        <v>1</v>
      </c>
      <c r="DR39" t="b">
        <v>0</v>
      </c>
      <c r="DS39" t="b">
        <v>0</v>
      </c>
      <c r="DT39" t="b">
        <v>1</v>
      </c>
      <c r="DU39" t="b">
        <v>0</v>
      </c>
      <c r="DV39">
        <v>0</v>
      </c>
      <c r="DW39" t="b">
        <v>0</v>
      </c>
      <c r="DX39" t="b">
        <v>0</v>
      </c>
      <c r="DY39" t="b">
        <v>0</v>
      </c>
      <c r="DZ39" t="b">
        <v>0</v>
      </c>
      <c r="EA39" t="b">
        <v>0</v>
      </c>
      <c r="EB39" t="b">
        <v>0</v>
      </c>
      <c r="EC39" t="b">
        <v>0</v>
      </c>
      <c r="ED39" t="b">
        <v>0</v>
      </c>
      <c r="EE39" t="b">
        <v>0</v>
      </c>
      <c r="EF39" t="b" cm="1">
        <v>0</v>
      </c>
      <c r="EG39" t="b">
        <v>0</v>
      </c>
      <c r="EH39" t="b">
        <v>0</v>
      </c>
      <c r="EI39" t="b">
        <v>0</v>
      </c>
      <c r="EJ39" t="s">
        <v>1592</v>
      </c>
      <c r="EK39">
        <v>0</v>
      </c>
      <c r="EL39">
        <v>35</v>
      </c>
      <c r="EM39" t="b">
        <v>0</v>
      </c>
    </row>
    <row r="40" spans="1:143" ht="94.5">
      <c r="A40"/>
      <c r="B40" t="s">
        <v>1165</v>
      </c>
      <c r="C40" t="s">
        <v>1165</v>
      </c>
      <c r="D40" t="s">
        <v>2764</v>
      </c>
      <c r="E40" t="s">
        <v>2765</v>
      </c>
      <c r="F40"/>
      <c r="G40" t="s">
        <v>2764</v>
      </c>
      <c r="H40" s="109" t="s">
        <v>2766</v>
      </c>
      <c r="I40" t="s">
        <v>1268</v>
      </c>
      <c r="J40" t="s">
        <v>2636</v>
      </c>
      <c r="K40" t="s">
        <v>2725</v>
      </c>
      <c r="L40" t="s">
        <v>1939</v>
      </c>
      <c r="M40" t="s">
        <v>2031</v>
      </c>
      <c r="N40"/>
      <c r="O40"/>
      <c r="P40"/>
      <c r="Q40" t="s">
        <v>1269</v>
      </c>
      <c r="R40" t="s">
        <v>2353</v>
      </c>
      <c r="S40"/>
      <c r="T40"/>
      <c r="U40" t="s">
        <v>2638</v>
      </c>
      <c r="V40" t="s">
        <v>2765</v>
      </c>
      <c r="W40"/>
      <c r="X40"/>
      <c r="Y40"/>
      <c r="Z40"/>
      <c r="AA40"/>
      <c r="AB40"/>
      <c r="AC40"/>
      <c r="AD40"/>
      <c r="AE40"/>
      <c r="AF40"/>
      <c r="AG40"/>
      <c r="AH40"/>
      <c r="AI40"/>
      <c r="AJ40"/>
      <c r="AK40"/>
      <c r="AL40"/>
      <c r="AM40"/>
      <c r="AN40"/>
      <c r="AO40" s="108" t="s">
        <v>43</v>
      </c>
      <c r="AP40" t="s">
        <v>1270</v>
      </c>
      <c r="AQ40">
        <v>37</v>
      </c>
      <c r="AR40" t="s">
        <v>2767</v>
      </c>
      <c r="AS40" t="s">
        <v>1165</v>
      </c>
      <c r="AT40" t="s">
        <v>2356</v>
      </c>
      <c r="AU40" t="s">
        <v>2765</v>
      </c>
      <c r="AV40" t="s">
        <v>2768</v>
      </c>
      <c r="AW40" t="s">
        <v>1937</v>
      </c>
      <c r="AX40" t="s">
        <v>1934</v>
      </c>
      <c r="AY40" t="s">
        <v>2769</v>
      </c>
      <c r="AZ40" t="s">
        <v>1269</v>
      </c>
      <c r="BA40" t="s">
        <v>2770</v>
      </c>
      <c r="BB40" t="s">
        <v>1268</v>
      </c>
      <c r="BC40" t="s">
        <v>1939</v>
      </c>
      <c r="BD40" t="s">
        <v>2771</v>
      </c>
      <c r="BE40">
        <v>40</v>
      </c>
      <c r="BF40">
        <v>29</v>
      </c>
      <c r="BG40" t="e">
        <v>#N/A</v>
      </c>
      <c r="BH40" t="s">
        <v>2765</v>
      </c>
      <c r="BI40">
        <v>1</v>
      </c>
      <c r="BJ40">
        <v>0</v>
      </c>
      <c r="BK40">
        <v>0</v>
      </c>
      <c r="BL40" t="s">
        <v>1592</v>
      </c>
      <c r="BM40" t="s">
        <v>2637</v>
      </c>
      <c r="BN40" t="s">
        <v>2640</v>
      </c>
      <c r="BO40" t="s" cm="1">
        <v>2639</v>
      </c>
      <c r="BP40" t="s">
        <v>2726</v>
      </c>
      <c r="BQ40" t="s">
        <v>2361</v>
      </c>
      <c r="BR40">
        <v>36</v>
      </c>
      <c r="BS40" t="s">
        <v>1824</v>
      </c>
      <c r="BT40" t="s">
        <v>2772</v>
      </c>
      <c r="BU40" t="s">
        <v>2764</v>
      </c>
      <c r="BV40" t="s">
        <v>2768</v>
      </c>
      <c r="BW40" t="s">
        <v>2773</v>
      </c>
      <c r="BX40" t="s">
        <v>1937</v>
      </c>
      <c r="BY40" t="s">
        <v>1592</v>
      </c>
      <c r="BZ40" t="s">
        <v>1937</v>
      </c>
      <c r="CA40" t="s">
        <v>2031</v>
      </c>
      <c r="CB40"/>
      <c r="CC40" t="s">
        <v>998</v>
      </c>
      <c r="CD40" t="s">
        <v>1268</v>
      </c>
      <c r="CE40" t="s">
        <v>2774</v>
      </c>
      <c r="CF40" t="s">
        <v>2775</v>
      </c>
      <c r="CG40" t="s">
        <v>1268</v>
      </c>
      <c r="CH40" t="s">
        <v>1592</v>
      </c>
      <c r="CI40" t="s">
        <v>2353</v>
      </c>
      <c r="CJ40" t="s">
        <v>1165</v>
      </c>
      <c r="CK40"/>
      <c r="CL40"/>
      <c r="CM40" t="s">
        <v>2638</v>
      </c>
      <c r="CN40" t="s">
        <v>2765</v>
      </c>
      <c r="CO40" t="s">
        <v>2638</v>
      </c>
      <c r="CP40" t="s">
        <v>2765</v>
      </c>
      <c r="CQ40" t="s">
        <v>1592</v>
      </c>
      <c r="CR40">
        <v>0</v>
      </c>
      <c r="CS40" t="s">
        <v>1592</v>
      </c>
      <c r="CT40" t="s">
        <v>1592</v>
      </c>
      <c r="CU40" t="s">
        <v>1592</v>
      </c>
      <c r="CV40" t="s">
        <v>1592</v>
      </c>
      <c r="CW40" t="s">
        <v>1592</v>
      </c>
      <c r="CX40">
        <v>38</v>
      </c>
      <c r="CY40" t="s">
        <v>2776</v>
      </c>
      <c r="CZ40" t="s">
        <v>1592</v>
      </c>
      <c r="DA40" t="s">
        <v>2313</v>
      </c>
      <c r="DB40" t="s">
        <v>2314</v>
      </c>
      <c r="DC40" t="s">
        <v>2765</v>
      </c>
      <c r="DD40" t="s">
        <v>1269</v>
      </c>
      <c r="DE40" t="s">
        <v>2764</v>
      </c>
      <c r="DF40" t="s">
        <v>1592</v>
      </c>
      <c r="DG40" t="s">
        <v>1592</v>
      </c>
      <c r="DH40" t="s">
        <v>2334</v>
      </c>
      <c r="DI40" t="s">
        <v>2767</v>
      </c>
      <c r="DJ40"/>
      <c r="DK40" t="s">
        <v>2334</v>
      </c>
      <c r="DL40">
        <v>9</v>
      </c>
      <c r="DM40" t="s">
        <v>2315</v>
      </c>
      <c r="DN40" t="s">
        <v>1165</v>
      </c>
      <c r="DO40" t="b">
        <v>1</v>
      </c>
      <c r="DP40" t="b">
        <v>0</v>
      </c>
      <c r="DQ40" t="b">
        <v>1</v>
      </c>
      <c r="DR40" t="b">
        <v>0</v>
      </c>
      <c r="DS40" t="b">
        <v>0</v>
      </c>
      <c r="DT40" t="b">
        <v>1</v>
      </c>
      <c r="DU40" t="b">
        <v>0</v>
      </c>
      <c r="DV40">
        <v>0</v>
      </c>
      <c r="DW40" t="b">
        <v>0</v>
      </c>
      <c r="DX40" t="b">
        <v>0</v>
      </c>
      <c r="DY40" t="b">
        <v>0</v>
      </c>
      <c r="DZ40" t="b">
        <v>0</v>
      </c>
      <c r="EA40" t="b">
        <v>0</v>
      </c>
      <c r="EB40" t="b">
        <v>0</v>
      </c>
      <c r="EC40" t="b">
        <v>0</v>
      </c>
      <c r="ED40" t="b">
        <v>0</v>
      </c>
      <c r="EE40" t="b">
        <v>0</v>
      </c>
      <c r="EF40" t="b" cm="1">
        <v>0</v>
      </c>
      <c r="EG40" t="b">
        <v>0</v>
      </c>
      <c r="EH40" t="b">
        <v>0</v>
      </c>
      <c r="EI40" t="b">
        <v>0</v>
      </c>
      <c r="EJ40" t="s">
        <v>1592</v>
      </c>
      <c r="EK40">
        <v>0</v>
      </c>
      <c r="EL40">
        <v>3</v>
      </c>
      <c r="EM40" t="b">
        <v>0</v>
      </c>
    </row>
    <row r="41" spans="1:143" ht="63">
      <c r="A41"/>
      <c r="B41" t="s">
        <v>1165</v>
      </c>
      <c r="C41" t="s">
        <v>1165</v>
      </c>
      <c r="D41" t="s">
        <v>2777</v>
      </c>
      <c r="E41" t="s">
        <v>2778</v>
      </c>
      <c r="F41"/>
      <c r="G41" t="s">
        <v>2777</v>
      </c>
      <c r="H41" s="109" t="s">
        <v>2779</v>
      </c>
      <c r="I41" t="s">
        <v>1268</v>
      </c>
      <c r="J41" t="s">
        <v>2636</v>
      </c>
      <c r="K41" t="s">
        <v>2743</v>
      </c>
      <c r="L41" t="s">
        <v>1939</v>
      </c>
      <c r="M41" t="s">
        <v>2031</v>
      </c>
      <c r="N41"/>
      <c r="O41"/>
      <c r="P41"/>
      <c r="Q41" t="s">
        <v>1269</v>
      </c>
      <c r="R41" t="s">
        <v>2353</v>
      </c>
      <c r="S41"/>
      <c r="T41"/>
      <c r="U41" t="s">
        <v>2638</v>
      </c>
      <c r="V41" t="s">
        <v>2780</v>
      </c>
      <c r="W41"/>
      <c r="X41"/>
      <c r="Y41"/>
      <c r="Z41"/>
      <c r="AA41"/>
      <c r="AB41"/>
      <c r="AC41"/>
      <c r="AD41"/>
      <c r="AE41"/>
      <c r="AF41"/>
      <c r="AG41"/>
      <c r="AH41"/>
      <c r="AI41"/>
      <c r="AJ41"/>
      <c r="AK41"/>
      <c r="AL41"/>
      <c r="AM41"/>
      <c r="AN41"/>
      <c r="AO41" s="108" t="s">
        <v>43</v>
      </c>
      <c r="AP41" t="s">
        <v>1270</v>
      </c>
      <c r="AQ41">
        <v>38</v>
      </c>
      <c r="AR41" t="s">
        <v>2781</v>
      </c>
      <c r="AS41" t="s">
        <v>1165</v>
      </c>
      <c r="AT41" t="s">
        <v>2356</v>
      </c>
      <c r="AU41" t="s">
        <v>2778</v>
      </c>
      <c r="AV41" t="s">
        <v>2782</v>
      </c>
      <c r="AW41" t="s">
        <v>1937</v>
      </c>
      <c r="AX41" t="s">
        <v>1934</v>
      </c>
      <c r="AY41" t="s">
        <v>2783</v>
      </c>
      <c r="AZ41" t="s">
        <v>1269</v>
      </c>
      <c r="BA41" t="s">
        <v>2784</v>
      </c>
      <c r="BB41" t="s">
        <v>1268</v>
      </c>
      <c r="BC41" t="s">
        <v>1939</v>
      </c>
      <c r="BD41" t="s">
        <v>2785</v>
      </c>
      <c r="BE41">
        <v>41</v>
      </c>
      <c r="BF41">
        <v>29</v>
      </c>
      <c r="BG41" t="e">
        <v>#N/A</v>
      </c>
      <c r="BH41" t="s">
        <v>2778</v>
      </c>
      <c r="BI41">
        <v>1</v>
      </c>
      <c r="BJ41">
        <v>0</v>
      </c>
      <c r="BK41">
        <v>0</v>
      </c>
      <c r="BL41" t="s">
        <v>1592</v>
      </c>
      <c r="BM41" t="s">
        <v>2637</v>
      </c>
      <c r="BN41" t="s">
        <v>2640</v>
      </c>
      <c r="BO41" t="s" cm="1">
        <v>2639</v>
      </c>
      <c r="BP41" t="s">
        <v>2744</v>
      </c>
      <c r="BQ41" t="s">
        <v>2361</v>
      </c>
      <c r="BR41">
        <v>37</v>
      </c>
      <c r="BS41" t="s">
        <v>1828</v>
      </c>
      <c r="BT41" t="s">
        <v>2786</v>
      </c>
      <c r="BU41" t="s">
        <v>2777</v>
      </c>
      <c r="BV41" t="s">
        <v>2782</v>
      </c>
      <c r="BW41" t="s">
        <v>2787</v>
      </c>
      <c r="BX41" t="s">
        <v>1937</v>
      </c>
      <c r="BY41" t="s">
        <v>1592</v>
      </c>
      <c r="BZ41" t="s">
        <v>1937</v>
      </c>
      <c r="CA41" t="s">
        <v>2031</v>
      </c>
      <c r="CB41"/>
      <c r="CC41" t="s">
        <v>998</v>
      </c>
      <c r="CD41" t="s">
        <v>1268</v>
      </c>
      <c r="CE41" t="s">
        <v>2788</v>
      </c>
      <c r="CF41" t="s">
        <v>2789</v>
      </c>
      <c r="CG41" t="s">
        <v>1268</v>
      </c>
      <c r="CH41" t="s">
        <v>1592</v>
      </c>
      <c r="CI41" t="s">
        <v>2353</v>
      </c>
      <c r="CJ41" t="s">
        <v>1165</v>
      </c>
      <c r="CK41"/>
      <c r="CL41"/>
      <c r="CM41" t="s">
        <v>2638</v>
      </c>
      <c r="CN41" t="s">
        <v>2780</v>
      </c>
      <c r="CO41" t="s">
        <v>2638</v>
      </c>
      <c r="CP41" t="s">
        <v>2780</v>
      </c>
      <c r="CQ41" t="s">
        <v>1592</v>
      </c>
      <c r="CR41">
        <v>0</v>
      </c>
      <c r="CS41" t="s">
        <v>1592</v>
      </c>
      <c r="CT41" t="s">
        <v>1592</v>
      </c>
      <c r="CU41" t="s">
        <v>1592</v>
      </c>
      <c r="CV41" t="s">
        <v>1592</v>
      </c>
      <c r="CW41" t="s">
        <v>1592</v>
      </c>
      <c r="CX41">
        <v>39</v>
      </c>
      <c r="CY41" t="s">
        <v>2790</v>
      </c>
      <c r="CZ41" t="s">
        <v>1592</v>
      </c>
      <c r="DA41" t="s">
        <v>2313</v>
      </c>
      <c r="DB41" t="s">
        <v>2314</v>
      </c>
      <c r="DC41" t="s">
        <v>2778</v>
      </c>
      <c r="DD41" t="s">
        <v>1269</v>
      </c>
      <c r="DE41" t="s">
        <v>2777</v>
      </c>
      <c r="DF41" t="s">
        <v>1592</v>
      </c>
      <c r="DG41" t="s">
        <v>1592</v>
      </c>
      <c r="DH41" t="s">
        <v>2334</v>
      </c>
      <c r="DI41" t="s">
        <v>2781</v>
      </c>
      <c r="DJ41"/>
      <c r="DK41" t="s">
        <v>2334</v>
      </c>
      <c r="DL41">
        <v>9</v>
      </c>
      <c r="DM41" t="s">
        <v>2315</v>
      </c>
      <c r="DN41" t="s">
        <v>1165</v>
      </c>
      <c r="DO41" t="b">
        <v>1</v>
      </c>
      <c r="DP41" t="b">
        <v>0</v>
      </c>
      <c r="DQ41" t="b">
        <v>1</v>
      </c>
      <c r="DR41" t="b">
        <v>0</v>
      </c>
      <c r="DS41" t="b">
        <v>0</v>
      </c>
      <c r="DT41" t="b">
        <v>1</v>
      </c>
      <c r="DU41" t="b">
        <v>0</v>
      </c>
      <c r="DV41">
        <v>0</v>
      </c>
      <c r="DW41" t="b">
        <v>0</v>
      </c>
      <c r="DX41" t="b">
        <v>0</v>
      </c>
      <c r="DY41" t="b">
        <v>0</v>
      </c>
      <c r="DZ41" t="b">
        <v>0</v>
      </c>
      <c r="EA41" t="b">
        <v>0</v>
      </c>
      <c r="EB41" t="b">
        <v>1</v>
      </c>
      <c r="EC41" t="b">
        <v>0</v>
      </c>
      <c r="ED41" t="b">
        <v>0</v>
      </c>
      <c r="EE41" t="b">
        <v>0</v>
      </c>
      <c r="EF41" t="b" cm="1">
        <v>0</v>
      </c>
      <c r="EG41" t="b">
        <v>0</v>
      </c>
      <c r="EH41" t="b">
        <v>0</v>
      </c>
      <c r="EI41" t="b">
        <v>1</v>
      </c>
      <c r="EJ41" t="s">
        <v>2791</v>
      </c>
      <c r="EK41">
        <v>0</v>
      </c>
      <c r="EL41">
        <v>7</v>
      </c>
      <c r="EM41" t="b">
        <v>0</v>
      </c>
    </row>
    <row r="42" spans="1:143" ht="63">
      <c r="A42"/>
      <c r="B42" t="s">
        <v>1165</v>
      </c>
      <c r="C42" t="s">
        <v>1165</v>
      </c>
      <c r="D42" t="s">
        <v>2792</v>
      </c>
      <c r="E42" t="s">
        <v>2793</v>
      </c>
      <c r="F42"/>
      <c r="G42" t="s">
        <v>2792</v>
      </c>
      <c r="H42" s="109" t="s">
        <v>2794</v>
      </c>
      <c r="I42" t="s">
        <v>1268</v>
      </c>
      <c r="J42" t="s">
        <v>2636</v>
      </c>
      <c r="K42" t="s">
        <v>2761</v>
      </c>
      <c r="L42" t="s">
        <v>1939</v>
      </c>
      <c r="M42" t="s">
        <v>2031</v>
      </c>
      <c r="N42"/>
      <c r="O42"/>
      <c r="P42"/>
      <c r="Q42" t="s">
        <v>1269</v>
      </c>
      <c r="R42" t="s">
        <v>2353</v>
      </c>
      <c r="S42"/>
      <c r="T42"/>
      <c r="U42" t="s">
        <v>2638</v>
      </c>
      <c r="V42" t="s">
        <v>2795</v>
      </c>
      <c r="W42"/>
      <c r="X42"/>
      <c r="Y42"/>
      <c r="Z42"/>
      <c r="AA42"/>
      <c r="AB42"/>
      <c r="AC42"/>
      <c r="AD42"/>
      <c r="AE42"/>
      <c r="AF42"/>
      <c r="AG42"/>
      <c r="AH42"/>
      <c r="AI42"/>
      <c r="AJ42"/>
      <c r="AK42"/>
      <c r="AL42"/>
      <c r="AM42"/>
      <c r="AN42"/>
      <c r="AO42" s="108" t="s">
        <v>43</v>
      </c>
      <c r="AP42" t="s">
        <v>1270</v>
      </c>
      <c r="AQ42">
        <v>39</v>
      </c>
      <c r="AR42" t="s">
        <v>2796</v>
      </c>
      <c r="AS42" t="s">
        <v>1165</v>
      </c>
      <c r="AT42" t="s">
        <v>2356</v>
      </c>
      <c r="AU42" t="s">
        <v>2793</v>
      </c>
      <c r="AV42" t="s">
        <v>2797</v>
      </c>
      <c r="AW42" t="s">
        <v>1937</v>
      </c>
      <c r="AX42" t="s">
        <v>1934</v>
      </c>
      <c r="AY42" t="s">
        <v>2798</v>
      </c>
      <c r="AZ42" t="s">
        <v>1269</v>
      </c>
      <c r="BA42" t="s">
        <v>2799</v>
      </c>
      <c r="BB42" t="s">
        <v>1268</v>
      </c>
      <c r="BC42" t="s">
        <v>1939</v>
      </c>
      <c r="BD42" t="s">
        <v>2800</v>
      </c>
      <c r="BE42">
        <v>42</v>
      </c>
      <c r="BF42">
        <v>29</v>
      </c>
      <c r="BG42" t="e">
        <v>#N/A</v>
      </c>
      <c r="BH42" t="s">
        <v>2793</v>
      </c>
      <c r="BI42">
        <v>1</v>
      </c>
      <c r="BJ42">
        <v>0</v>
      </c>
      <c r="BK42">
        <v>0</v>
      </c>
      <c r="BL42" t="s">
        <v>1592</v>
      </c>
      <c r="BM42" t="s">
        <v>2637</v>
      </c>
      <c r="BN42" t="s">
        <v>2640</v>
      </c>
      <c r="BO42" t="s" cm="1">
        <v>2639</v>
      </c>
      <c r="BP42" t="s">
        <v>2762</v>
      </c>
      <c r="BQ42" t="s">
        <v>2361</v>
      </c>
      <c r="BR42">
        <v>38</v>
      </c>
      <c r="BS42" t="s">
        <v>1832</v>
      </c>
      <c r="BT42" t="s">
        <v>2801</v>
      </c>
      <c r="BU42" t="s">
        <v>2792</v>
      </c>
      <c r="BV42" t="s">
        <v>2797</v>
      </c>
      <c r="BW42" t="s">
        <v>2802</v>
      </c>
      <c r="BX42" t="s">
        <v>1937</v>
      </c>
      <c r="BY42" t="s">
        <v>1592</v>
      </c>
      <c r="BZ42" t="s">
        <v>1937</v>
      </c>
      <c r="CA42" t="s">
        <v>2031</v>
      </c>
      <c r="CB42"/>
      <c r="CC42" t="s">
        <v>998</v>
      </c>
      <c r="CD42" t="s">
        <v>1268</v>
      </c>
      <c r="CE42" t="s">
        <v>2803</v>
      </c>
      <c r="CF42" t="s">
        <v>2804</v>
      </c>
      <c r="CG42" t="s">
        <v>1268</v>
      </c>
      <c r="CH42" t="s">
        <v>1592</v>
      </c>
      <c r="CI42" t="s">
        <v>2353</v>
      </c>
      <c r="CJ42" t="s">
        <v>1165</v>
      </c>
      <c r="CK42"/>
      <c r="CL42"/>
      <c r="CM42" t="s">
        <v>2638</v>
      </c>
      <c r="CN42" t="s">
        <v>2795</v>
      </c>
      <c r="CO42" t="s">
        <v>2638</v>
      </c>
      <c r="CP42" t="s">
        <v>2795</v>
      </c>
      <c r="CQ42" t="s">
        <v>1592</v>
      </c>
      <c r="CR42">
        <v>0</v>
      </c>
      <c r="CS42" t="s">
        <v>1592</v>
      </c>
      <c r="CT42" t="s">
        <v>1592</v>
      </c>
      <c r="CU42" t="s">
        <v>1592</v>
      </c>
      <c r="CV42" t="s">
        <v>1592</v>
      </c>
      <c r="CW42" t="s">
        <v>1592</v>
      </c>
      <c r="CX42">
        <v>40</v>
      </c>
      <c r="CY42" t="s">
        <v>2805</v>
      </c>
      <c r="CZ42" t="s">
        <v>1592</v>
      </c>
      <c r="DA42" t="s">
        <v>2313</v>
      </c>
      <c r="DB42" t="s">
        <v>2314</v>
      </c>
      <c r="DC42" t="s">
        <v>2793</v>
      </c>
      <c r="DD42" t="s">
        <v>1269</v>
      </c>
      <c r="DE42" t="s">
        <v>2792</v>
      </c>
      <c r="DF42" t="s">
        <v>1592</v>
      </c>
      <c r="DG42" t="s">
        <v>1592</v>
      </c>
      <c r="DH42" t="s">
        <v>2334</v>
      </c>
      <c r="DI42" t="s">
        <v>2796</v>
      </c>
      <c r="DJ42"/>
      <c r="DK42" t="s">
        <v>2334</v>
      </c>
      <c r="DL42">
        <v>9</v>
      </c>
      <c r="DM42" t="s">
        <v>2315</v>
      </c>
      <c r="DN42" t="s">
        <v>1165</v>
      </c>
      <c r="DO42" t="b">
        <v>1</v>
      </c>
      <c r="DP42" t="b">
        <v>0</v>
      </c>
      <c r="DQ42" t="b">
        <v>1</v>
      </c>
      <c r="DR42" t="b">
        <v>0</v>
      </c>
      <c r="DS42" t="b">
        <v>0</v>
      </c>
      <c r="DT42" t="b">
        <v>1</v>
      </c>
      <c r="DU42" t="b">
        <v>0</v>
      </c>
      <c r="DV42">
        <v>0</v>
      </c>
      <c r="DW42" t="b">
        <v>0</v>
      </c>
      <c r="DX42" t="b">
        <v>0</v>
      </c>
      <c r="DY42" t="b">
        <v>0</v>
      </c>
      <c r="DZ42" t="b">
        <v>0</v>
      </c>
      <c r="EA42" t="b">
        <v>0</v>
      </c>
      <c r="EB42" t="b">
        <v>1</v>
      </c>
      <c r="EC42" t="b">
        <v>0</v>
      </c>
      <c r="ED42" t="b">
        <v>0</v>
      </c>
      <c r="EE42" t="b">
        <v>0</v>
      </c>
      <c r="EF42" t="b" cm="1">
        <v>0</v>
      </c>
      <c r="EG42" t="b">
        <v>0</v>
      </c>
      <c r="EH42" t="b">
        <v>0</v>
      </c>
      <c r="EI42" t="b">
        <v>1</v>
      </c>
      <c r="EJ42" t="s">
        <v>2791</v>
      </c>
      <c r="EK42">
        <v>0</v>
      </c>
      <c r="EL42">
        <v>7</v>
      </c>
      <c r="EM42" t="b">
        <v>0</v>
      </c>
    </row>
    <row r="43" spans="1:143" ht="31.5">
      <c r="A43"/>
      <c r="B43" t="s">
        <v>1165</v>
      </c>
      <c r="C43" t="s">
        <v>1165</v>
      </c>
      <c r="D43" t="s">
        <v>2806</v>
      </c>
      <c r="E43" t="s">
        <v>2807</v>
      </c>
      <c r="F43"/>
      <c r="G43" t="s">
        <v>2806</v>
      </c>
      <c r="H43" s="109" t="s">
        <v>2808</v>
      </c>
      <c r="I43" t="s">
        <v>1268</v>
      </c>
      <c r="J43" t="s">
        <v>2636</v>
      </c>
      <c r="K43" t="s">
        <v>2809</v>
      </c>
      <c r="L43" t="s">
        <v>1939</v>
      </c>
      <c r="M43" t="s">
        <v>2031</v>
      </c>
      <c r="N43"/>
      <c r="O43"/>
      <c r="P43"/>
      <c r="Q43" t="s">
        <v>1269</v>
      </c>
      <c r="R43" t="s">
        <v>2353</v>
      </c>
      <c r="S43"/>
      <c r="T43"/>
      <c r="U43" t="s">
        <v>2638</v>
      </c>
      <c r="V43" t="s">
        <v>2807</v>
      </c>
      <c r="W43"/>
      <c r="X43"/>
      <c r="Y43"/>
      <c r="Z43"/>
      <c r="AA43"/>
      <c r="AB43"/>
      <c r="AC43"/>
      <c r="AD43"/>
      <c r="AE43"/>
      <c r="AF43"/>
      <c r="AG43"/>
      <c r="AH43"/>
      <c r="AI43"/>
      <c r="AJ43"/>
      <c r="AK43"/>
      <c r="AL43"/>
      <c r="AM43"/>
      <c r="AN43"/>
      <c r="AO43" s="108" t="s">
        <v>43</v>
      </c>
      <c r="AP43" t="s">
        <v>1270</v>
      </c>
      <c r="AQ43">
        <v>40</v>
      </c>
      <c r="AR43" t="s">
        <v>2810</v>
      </c>
      <c r="AS43" t="s">
        <v>1165</v>
      </c>
      <c r="AT43" t="s">
        <v>2356</v>
      </c>
      <c r="AU43" t="s">
        <v>2807</v>
      </c>
      <c r="AV43" t="s">
        <v>2811</v>
      </c>
      <c r="AW43" t="s">
        <v>1937</v>
      </c>
      <c r="AX43" t="s">
        <v>1934</v>
      </c>
      <c r="AY43" t="s">
        <v>2812</v>
      </c>
      <c r="AZ43" t="s">
        <v>1269</v>
      </c>
      <c r="BA43" t="s">
        <v>2813</v>
      </c>
      <c r="BB43" t="s">
        <v>1268</v>
      </c>
      <c r="BC43" t="s">
        <v>1939</v>
      </c>
      <c r="BD43" t="s">
        <v>2814</v>
      </c>
      <c r="BE43">
        <v>43</v>
      </c>
      <c r="BF43">
        <v>29</v>
      </c>
      <c r="BG43" t="e">
        <v>#N/A</v>
      </c>
      <c r="BH43" t="s">
        <v>2807</v>
      </c>
      <c r="BI43">
        <v>1</v>
      </c>
      <c r="BJ43">
        <v>0</v>
      </c>
      <c r="BK43">
        <v>0</v>
      </c>
      <c r="BL43" t="s">
        <v>1592</v>
      </c>
      <c r="BM43" t="s">
        <v>2637</v>
      </c>
      <c r="BN43" t="s">
        <v>2640</v>
      </c>
      <c r="BO43" t="s" cm="1">
        <v>2639</v>
      </c>
      <c r="BP43" t="s">
        <v>2815</v>
      </c>
      <c r="BQ43" t="s">
        <v>2361</v>
      </c>
      <c r="BR43">
        <v>39</v>
      </c>
      <c r="BS43" t="s">
        <v>1836</v>
      </c>
      <c r="BT43" t="s">
        <v>2816</v>
      </c>
      <c r="BU43" t="s">
        <v>2806</v>
      </c>
      <c r="BV43" t="s">
        <v>2811</v>
      </c>
      <c r="BW43" t="s">
        <v>2817</v>
      </c>
      <c r="BX43" t="s">
        <v>1937</v>
      </c>
      <c r="BY43" t="s">
        <v>1592</v>
      </c>
      <c r="BZ43" t="s">
        <v>1937</v>
      </c>
      <c r="CA43" t="s">
        <v>2031</v>
      </c>
      <c r="CB43"/>
      <c r="CC43" t="s">
        <v>998</v>
      </c>
      <c r="CD43" t="s">
        <v>1268</v>
      </c>
      <c r="CE43" t="s">
        <v>2818</v>
      </c>
      <c r="CF43" t="s">
        <v>2819</v>
      </c>
      <c r="CG43" t="s">
        <v>1268</v>
      </c>
      <c r="CH43" t="s">
        <v>1592</v>
      </c>
      <c r="CI43" t="s">
        <v>2353</v>
      </c>
      <c r="CJ43" t="s">
        <v>1165</v>
      </c>
      <c r="CK43"/>
      <c r="CL43"/>
      <c r="CM43" t="s">
        <v>2638</v>
      </c>
      <c r="CN43" t="s">
        <v>2807</v>
      </c>
      <c r="CO43" t="s">
        <v>2638</v>
      </c>
      <c r="CP43" t="s">
        <v>2807</v>
      </c>
      <c r="CQ43" t="s">
        <v>1592</v>
      </c>
      <c r="CR43">
        <v>0</v>
      </c>
      <c r="CS43" t="s">
        <v>1592</v>
      </c>
      <c r="CT43" t="s">
        <v>1592</v>
      </c>
      <c r="CU43" t="s">
        <v>1592</v>
      </c>
      <c r="CV43" t="s">
        <v>1592</v>
      </c>
      <c r="CW43" t="s">
        <v>1592</v>
      </c>
      <c r="CX43">
        <v>41</v>
      </c>
      <c r="CY43" t="s">
        <v>2820</v>
      </c>
      <c r="CZ43" t="s">
        <v>1592</v>
      </c>
      <c r="DA43" t="s">
        <v>2313</v>
      </c>
      <c r="DB43" t="s">
        <v>2314</v>
      </c>
      <c r="DC43" t="s">
        <v>2807</v>
      </c>
      <c r="DD43" t="s">
        <v>1269</v>
      </c>
      <c r="DE43" t="s">
        <v>2806</v>
      </c>
      <c r="DF43" t="s">
        <v>1592</v>
      </c>
      <c r="DG43" t="s">
        <v>1592</v>
      </c>
      <c r="DH43" t="s">
        <v>2334</v>
      </c>
      <c r="DI43" t="s">
        <v>2810</v>
      </c>
      <c r="DJ43"/>
      <c r="DK43" t="s">
        <v>2334</v>
      </c>
      <c r="DL43">
        <v>9</v>
      </c>
      <c r="DM43" t="s">
        <v>2315</v>
      </c>
      <c r="DN43" t="s">
        <v>1165</v>
      </c>
      <c r="DO43" t="b">
        <v>1</v>
      </c>
      <c r="DP43" t="b">
        <v>0</v>
      </c>
      <c r="DQ43" t="b">
        <v>1</v>
      </c>
      <c r="DR43" t="b">
        <v>0</v>
      </c>
      <c r="DS43" t="b">
        <v>0</v>
      </c>
      <c r="DT43" t="b">
        <v>1</v>
      </c>
      <c r="DU43" t="b">
        <v>0</v>
      </c>
      <c r="DV43">
        <v>0</v>
      </c>
      <c r="DW43" t="b">
        <v>0</v>
      </c>
      <c r="DX43" t="b">
        <v>0</v>
      </c>
      <c r="DY43" t="b">
        <v>0</v>
      </c>
      <c r="DZ43" t="b">
        <v>0</v>
      </c>
      <c r="EA43" t="b">
        <v>0</v>
      </c>
      <c r="EB43" t="b">
        <v>1</v>
      </c>
      <c r="EC43" t="b">
        <v>0</v>
      </c>
      <c r="ED43" t="b">
        <v>0</v>
      </c>
      <c r="EE43" t="b">
        <v>0</v>
      </c>
      <c r="EF43" t="b" cm="1">
        <v>0</v>
      </c>
      <c r="EG43" t="b">
        <v>0</v>
      </c>
      <c r="EH43" t="b">
        <v>0</v>
      </c>
      <c r="EI43" t="b">
        <v>1</v>
      </c>
      <c r="EJ43" t="s">
        <v>2791</v>
      </c>
      <c r="EK43">
        <v>0</v>
      </c>
      <c r="EL43">
        <v>3</v>
      </c>
      <c r="EM43" t="b">
        <v>0</v>
      </c>
    </row>
    <row r="44" spans="1:143" ht="31.5">
      <c r="A44"/>
      <c r="B44" t="s">
        <v>1165</v>
      </c>
      <c r="C44" t="s">
        <v>1165</v>
      </c>
      <c r="D44" t="s">
        <v>2821</v>
      </c>
      <c r="E44" t="s">
        <v>2822</v>
      </c>
      <c r="F44" t="s">
        <v>2823</v>
      </c>
      <c r="G44" t="s">
        <v>2821</v>
      </c>
      <c r="H44" s="109" t="s">
        <v>2824</v>
      </c>
      <c r="I44" t="s">
        <v>1268</v>
      </c>
      <c r="J44" t="s">
        <v>2636</v>
      </c>
      <c r="K44" t="s">
        <v>902</v>
      </c>
      <c r="L44" t="s">
        <v>1939</v>
      </c>
      <c r="M44" t="s">
        <v>2010</v>
      </c>
      <c r="N44"/>
      <c r="O44"/>
      <c r="P44"/>
      <c r="Q44" t="s">
        <v>1269</v>
      </c>
      <c r="R44" t="s">
        <v>2353</v>
      </c>
      <c r="S44"/>
      <c r="T44"/>
      <c r="U44" t="s">
        <v>2638</v>
      </c>
      <c r="V44" t="s">
        <v>2825</v>
      </c>
      <c r="W44"/>
      <c r="X44"/>
      <c r="Y44"/>
      <c r="Z44"/>
      <c r="AA44"/>
      <c r="AB44"/>
      <c r="AC44"/>
      <c r="AD44"/>
      <c r="AE44"/>
      <c r="AF44"/>
      <c r="AG44"/>
      <c r="AH44"/>
      <c r="AI44"/>
      <c r="AJ44"/>
      <c r="AK44"/>
      <c r="AL44"/>
      <c r="AM44"/>
      <c r="AN44"/>
      <c r="AO44" s="108" t="s">
        <v>43</v>
      </c>
      <c r="AP44" t="s">
        <v>1270</v>
      </c>
      <c r="AQ44">
        <v>41</v>
      </c>
      <c r="AR44" t="s">
        <v>2826</v>
      </c>
      <c r="AS44" t="s">
        <v>1165</v>
      </c>
      <c r="AT44" t="s">
        <v>2356</v>
      </c>
      <c r="AU44" t="s">
        <v>2822</v>
      </c>
      <c r="AV44" t="s">
        <v>2827</v>
      </c>
      <c r="AW44" t="s">
        <v>2828</v>
      </c>
      <c r="AX44" t="s">
        <v>1934</v>
      </c>
      <c r="AY44" t="s">
        <v>2829</v>
      </c>
      <c r="AZ44" t="s">
        <v>1269</v>
      </c>
      <c r="BA44" t="s">
        <v>2830</v>
      </c>
      <c r="BB44" t="s">
        <v>1268</v>
      </c>
      <c r="BC44" t="s">
        <v>1939</v>
      </c>
      <c r="BD44" t="s">
        <v>2831</v>
      </c>
      <c r="BE44">
        <v>44</v>
      </c>
      <c r="BF44">
        <v>29</v>
      </c>
      <c r="BG44">
        <v>0</v>
      </c>
      <c r="BH44" t="s">
        <v>2822</v>
      </c>
      <c r="BI44">
        <v>1</v>
      </c>
      <c r="BJ44">
        <v>0</v>
      </c>
      <c r="BK44">
        <v>0</v>
      </c>
      <c r="BL44" t="s">
        <v>1592</v>
      </c>
      <c r="BM44" t="s">
        <v>2637</v>
      </c>
      <c r="BN44" t="s">
        <v>2640</v>
      </c>
      <c r="BO44" t="s" cm="1">
        <v>2639</v>
      </c>
      <c r="BP44" t="s">
        <v>1592</v>
      </c>
      <c r="BQ44" t="s">
        <v>2361</v>
      </c>
      <c r="BR44">
        <v>40</v>
      </c>
      <c r="BS44" t="s">
        <v>2151</v>
      </c>
      <c r="BT44" t="s">
        <v>2832</v>
      </c>
      <c r="BU44" t="s">
        <v>2821</v>
      </c>
      <c r="BV44" t="s">
        <v>2827</v>
      </c>
      <c r="BW44" t="s">
        <v>2833</v>
      </c>
      <c r="BX44" t="s">
        <v>1937</v>
      </c>
      <c r="BY44" t="s">
        <v>1592</v>
      </c>
      <c r="BZ44" t="s">
        <v>1937</v>
      </c>
      <c r="CA44" t="s">
        <v>2010</v>
      </c>
      <c r="CB44"/>
      <c r="CC44" t="s">
        <v>998</v>
      </c>
      <c r="CD44" t="s">
        <v>1268</v>
      </c>
      <c r="CE44" t="s">
        <v>2834</v>
      </c>
      <c r="CF44" t="s">
        <v>2835</v>
      </c>
      <c r="CG44" t="s">
        <v>1268</v>
      </c>
      <c r="CH44" t="s">
        <v>1592</v>
      </c>
      <c r="CI44" t="s">
        <v>2353</v>
      </c>
      <c r="CJ44" t="s">
        <v>1165</v>
      </c>
      <c r="CK44"/>
      <c r="CL44"/>
      <c r="CM44" t="s">
        <v>2638</v>
      </c>
      <c r="CN44" t="s">
        <v>2825</v>
      </c>
      <c r="CO44" t="s">
        <v>2638</v>
      </c>
      <c r="CP44" t="s">
        <v>2825</v>
      </c>
      <c r="CQ44" t="s">
        <v>1592</v>
      </c>
      <c r="CR44">
        <v>0</v>
      </c>
      <c r="CS44" t="s">
        <v>1592</v>
      </c>
      <c r="CT44" t="s">
        <v>1592</v>
      </c>
      <c r="CU44" t="s">
        <v>1592</v>
      </c>
      <c r="CV44" t="s">
        <v>1592</v>
      </c>
      <c r="CW44" t="s">
        <v>1592</v>
      </c>
      <c r="CX44">
        <v>42</v>
      </c>
      <c r="CY44" t="s">
        <v>2836</v>
      </c>
      <c r="CZ44" t="s">
        <v>1592</v>
      </c>
      <c r="DA44" t="s">
        <v>2313</v>
      </c>
      <c r="DB44" t="s">
        <v>2314</v>
      </c>
      <c r="DC44" t="s">
        <v>2822</v>
      </c>
      <c r="DD44" t="s">
        <v>1269</v>
      </c>
      <c r="DE44" t="s">
        <v>2821</v>
      </c>
      <c r="DF44" t="s">
        <v>1592</v>
      </c>
      <c r="DG44" t="s">
        <v>1592</v>
      </c>
      <c r="DH44" t="s">
        <v>2334</v>
      </c>
      <c r="DI44" t="s">
        <v>2826</v>
      </c>
      <c r="DJ44"/>
      <c r="DK44" t="s">
        <v>2334</v>
      </c>
      <c r="DL44">
        <v>9</v>
      </c>
      <c r="DM44" t="s">
        <v>2315</v>
      </c>
      <c r="DN44" t="s">
        <v>1165</v>
      </c>
      <c r="DO44" t="b">
        <v>1</v>
      </c>
      <c r="DP44" t="b">
        <v>0</v>
      </c>
      <c r="DQ44" t="b">
        <v>1</v>
      </c>
      <c r="DR44" t="b">
        <v>0</v>
      </c>
      <c r="DS44" t="b">
        <v>0</v>
      </c>
      <c r="DT44" t="b">
        <v>1</v>
      </c>
      <c r="DU44" t="b">
        <v>0</v>
      </c>
      <c r="DV44">
        <v>0</v>
      </c>
      <c r="DW44" t="b">
        <v>0</v>
      </c>
      <c r="DX44" t="b">
        <v>0</v>
      </c>
      <c r="DY44" t="b">
        <v>0</v>
      </c>
      <c r="DZ44" t="b">
        <v>0</v>
      </c>
      <c r="EA44" t="b">
        <v>0</v>
      </c>
      <c r="EB44" t="b">
        <v>0</v>
      </c>
      <c r="EC44" t="b">
        <v>0</v>
      </c>
      <c r="ED44" t="b">
        <v>0</v>
      </c>
      <c r="EE44" t="b">
        <v>0</v>
      </c>
      <c r="EF44" t="b" cm="1">
        <v>0</v>
      </c>
      <c r="EG44" t="b">
        <v>0</v>
      </c>
      <c r="EH44" t="b">
        <v>0</v>
      </c>
      <c r="EI44" t="b">
        <v>0</v>
      </c>
      <c r="EJ44" t="s">
        <v>1592</v>
      </c>
      <c r="EK44">
        <v>0</v>
      </c>
      <c r="EL44">
        <v>16</v>
      </c>
      <c r="EM44" t="b">
        <v>0</v>
      </c>
    </row>
    <row r="45" spans="1:143" ht="31.5">
      <c r="A45"/>
      <c r="B45" t="s">
        <v>1165</v>
      </c>
      <c r="C45" t="s">
        <v>1165</v>
      </c>
      <c r="D45" t="s">
        <v>2837</v>
      </c>
      <c r="E45" t="s">
        <v>2838</v>
      </c>
      <c r="F45" t="s">
        <v>2839</v>
      </c>
      <c r="G45" t="s">
        <v>2840</v>
      </c>
      <c r="H45" s="109" t="s">
        <v>2841</v>
      </c>
      <c r="I45" t="s">
        <v>1268</v>
      </c>
      <c r="J45" t="s">
        <v>2636</v>
      </c>
      <c r="K45" t="s">
        <v>2834</v>
      </c>
      <c r="L45" t="s">
        <v>1939</v>
      </c>
      <c r="M45" t="s">
        <v>2010</v>
      </c>
      <c r="N45"/>
      <c r="O45"/>
      <c r="P45"/>
      <c r="Q45" t="s">
        <v>1269</v>
      </c>
      <c r="R45" t="s">
        <v>2353</v>
      </c>
      <c r="S45"/>
      <c r="T45"/>
      <c r="U45" t="s">
        <v>2638</v>
      </c>
      <c r="V45" t="s">
        <v>2842</v>
      </c>
      <c r="W45"/>
      <c r="X45"/>
      <c r="Y45"/>
      <c r="Z45"/>
      <c r="AA45"/>
      <c r="AB45"/>
      <c r="AC45"/>
      <c r="AD45"/>
      <c r="AE45"/>
      <c r="AF45"/>
      <c r="AG45"/>
      <c r="AH45"/>
      <c r="AI45"/>
      <c r="AJ45"/>
      <c r="AK45"/>
      <c r="AL45"/>
      <c r="AM45"/>
      <c r="AN45"/>
      <c r="AO45" s="108" t="s">
        <v>43</v>
      </c>
      <c r="AP45" t="s">
        <v>1270</v>
      </c>
      <c r="AQ45">
        <v>42</v>
      </c>
      <c r="AR45" t="s">
        <v>2843</v>
      </c>
      <c r="AS45" t="s">
        <v>1165</v>
      </c>
      <c r="AT45" t="s">
        <v>2356</v>
      </c>
      <c r="AU45" t="s">
        <v>2838</v>
      </c>
      <c r="AV45" t="s">
        <v>2844</v>
      </c>
      <c r="AW45" t="s">
        <v>2845</v>
      </c>
      <c r="AX45" t="s">
        <v>1934</v>
      </c>
      <c r="AY45" t="s">
        <v>2846</v>
      </c>
      <c r="AZ45" t="s">
        <v>1269</v>
      </c>
      <c r="BA45" t="s">
        <v>2847</v>
      </c>
      <c r="BB45" t="s">
        <v>1268</v>
      </c>
      <c r="BC45" t="s">
        <v>1939</v>
      </c>
      <c r="BD45" t="s">
        <v>2848</v>
      </c>
      <c r="BE45">
        <v>45</v>
      </c>
      <c r="BF45">
        <v>29</v>
      </c>
      <c r="BG45" t="e">
        <v>#N/A</v>
      </c>
      <c r="BH45" t="s">
        <v>2838</v>
      </c>
      <c r="BI45">
        <v>1</v>
      </c>
      <c r="BJ45">
        <v>0</v>
      </c>
      <c r="BK45">
        <v>0</v>
      </c>
      <c r="BL45" t="s">
        <v>1592</v>
      </c>
      <c r="BM45" t="s">
        <v>2637</v>
      </c>
      <c r="BN45" t="s">
        <v>2640</v>
      </c>
      <c r="BO45" t="s" cm="1">
        <v>2639</v>
      </c>
      <c r="BP45" t="s">
        <v>2835</v>
      </c>
      <c r="BQ45" t="s">
        <v>2361</v>
      </c>
      <c r="BR45">
        <v>41</v>
      </c>
      <c r="BS45" t="s">
        <v>1881</v>
      </c>
      <c r="BT45" t="s">
        <v>2849</v>
      </c>
      <c r="BU45" t="s">
        <v>2837</v>
      </c>
      <c r="BV45" t="s">
        <v>2844</v>
      </c>
      <c r="BW45" t="s">
        <v>2850</v>
      </c>
      <c r="BX45" t="s">
        <v>1937</v>
      </c>
      <c r="BY45" t="s">
        <v>1592</v>
      </c>
      <c r="BZ45" t="s">
        <v>1937</v>
      </c>
      <c r="CA45" t="s">
        <v>2010</v>
      </c>
      <c r="CB45"/>
      <c r="CC45" t="s">
        <v>998</v>
      </c>
      <c r="CD45" t="s">
        <v>1268</v>
      </c>
      <c r="CE45" t="s">
        <v>2851</v>
      </c>
      <c r="CF45" t="s">
        <v>2852</v>
      </c>
      <c r="CG45" t="s">
        <v>1268</v>
      </c>
      <c r="CH45" t="s">
        <v>1592</v>
      </c>
      <c r="CI45" t="s">
        <v>2353</v>
      </c>
      <c r="CJ45" t="s">
        <v>1165</v>
      </c>
      <c r="CK45"/>
      <c r="CL45"/>
      <c r="CM45" t="s">
        <v>2638</v>
      </c>
      <c r="CN45" t="s">
        <v>2842</v>
      </c>
      <c r="CO45" t="s">
        <v>2638</v>
      </c>
      <c r="CP45" t="s">
        <v>2842</v>
      </c>
      <c r="CQ45" t="s">
        <v>1592</v>
      </c>
      <c r="CR45">
        <v>0</v>
      </c>
      <c r="CS45" t="s">
        <v>1592</v>
      </c>
      <c r="CT45" t="s">
        <v>1592</v>
      </c>
      <c r="CU45" t="s">
        <v>1592</v>
      </c>
      <c r="CV45" t="s">
        <v>1592</v>
      </c>
      <c r="CW45" t="s">
        <v>1592</v>
      </c>
      <c r="CX45">
        <v>43</v>
      </c>
      <c r="CY45" t="s">
        <v>2853</v>
      </c>
      <c r="CZ45" t="s">
        <v>1592</v>
      </c>
      <c r="DA45" t="s">
        <v>2313</v>
      </c>
      <c r="DB45" t="s">
        <v>2314</v>
      </c>
      <c r="DC45" t="s">
        <v>2838</v>
      </c>
      <c r="DD45" t="s">
        <v>1269</v>
      </c>
      <c r="DE45" t="s">
        <v>2840</v>
      </c>
      <c r="DF45" t="s">
        <v>1592</v>
      </c>
      <c r="DG45" t="s">
        <v>1592</v>
      </c>
      <c r="DH45" t="s">
        <v>2334</v>
      </c>
      <c r="DI45" t="s">
        <v>2843</v>
      </c>
      <c r="DJ45"/>
      <c r="DK45" t="s">
        <v>2334</v>
      </c>
      <c r="DL45">
        <v>9</v>
      </c>
      <c r="DM45" t="s">
        <v>2315</v>
      </c>
      <c r="DN45" t="s">
        <v>1165</v>
      </c>
      <c r="DO45" t="b">
        <v>1</v>
      </c>
      <c r="DP45" t="b">
        <v>0</v>
      </c>
      <c r="DQ45" t="b">
        <v>1</v>
      </c>
      <c r="DR45" t="b">
        <v>0</v>
      </c>
      <c r="DS45" t="b">
        <v>0</v>
      </c>
      <c r="DT45" t="b">
        <v>1</v>
      </c>
      <c r="DU45" t="b">
        <v>0</v>
      </c>
      <c r="DV45">
        <v>0</v>
      </c>
      <c r="DW45" t="b">
        <v>0</v>
      </c>
      <c r="DX45" t="b">
        <v>0</v>
      </c>
      <c r="DY45" t="b">
        <v>0</v>
      </c>
      <c r="DZ45" t="b">
        <v>0</v>
      </c>
      <c r="EA45" t="b">
        <v>0</v>
      </c>
      <c r="EB45" t="b">
        <v>0</v>
      </c>
      <c r="EC45" t="b">
        <v>0</v>
      </c>
      <c r="ED45" t="b">
        <v>0</v>
      </c>
      <c r="EE45" t="b">
        <v>0</v>
      </c>
      <c r="EF45" t="b" cm="1">
        <v>0</v>
      </c>
      <c r="EG45" t="b">
        <v>0</v>
      </c>
      <c r="EH45" t="b">
        <v>0</v>
      </c>
      <c r="EI45" t="b">
        <v>0</v>
      </c>
      <c r="EJ45" t="s">
        <v>1592</v>
      </c>
      <c r="EK45">
        <v>0</v>
      </c>
      <c r="EL45">
        <v>34</v>
      </c>
      <c r="EM45" t="b">
        <v>0</v>
      </c>
    </row>
    <row r="46" spans="1:143" ht="15.75">
      <c r="A46"/>
      <c r="B46" t="s">
        <v>1165</v>
      </c>
      <c r="C46" t="s">
        <v>1165</v>
      </c>
      <c r="D46" t="s">
        <v>2854</v>
      </c>
      <c r="E46" t="s">
        <v>2855</v>
      </c>
      <c r="F46" t="s">
        <v>2856</v>
      </c>
      <c r="G46" t="s">
        <v>2854</v>
      </c>
      <c r="H46" t="s">
        <v>2688</v>
      </c>
      <c r="I46" t="s">
        <v>1268</v>
      </c>
      <c r="J46" t="s">
        <v>2636</v>
      </c>
      <c r="K46" t="s">
        <v>902</v>
      </c>
      <c r="L46" t="s">
        <v>1939</v>
      </c>
      <c r="M46" t="s">
        <v>2010</v>
      </c>
      <c r="N46"/>
      <c r="O46"/>
      <c r="P46"/>
      <c r="Q46" t="s">
        <v>1269</v>
      </c>
      <c r="R46" t="s">
        <v>2353</v>
      </c>
      <c r="S46"/>
      <c r="T46"/>
      <c r="U46" t="s">
        <v>2638</v>
      </c>
      <c r="V46" t="s">
        <v>2857</v>
      </c>
      <c r="W46"/>
      <c r="X46"/>
      <c r="Y46"/>
      <c r="Z46"/>
      <c r="AA46"/>
      <c r="AB46"/>
      <c r="AC46"/>
      <c r="AD46"/>
      <c r="AE46"/>
      <c r="AF46"/>
      <c r="AG46"/>
      <c r="AH46"/>
      <c r="AI46"/>
      <c r="AJ46"/>
      <c r="AK46"/>
      <c r="AL46"/>
      <c r="AM46"/>
      <c r="AN46"/>
      <c r="AO46" s="108" t="s">
        <v>43</v>
      </c>
      <c r="AP46" t="s">
        <v>1270</v>
      </c>
      <c r="AQ46">
        <v>43</v>
      </c>
      <c r="AR46" t="s">
        <v>2858</v>
      </c>
      <c r="AS46" t="s">
        <v>1165</v>
      </c>
      <c r="AT46" t="s">
        <v>2356</v>
      </c>
      <c r="AU46" t="s">
        <v>2855</v>
      </c>
      <c r="AV46" t="s">
        <v>2859</v>
      </c>
      <c r="AW46" t="s">
        <v>2860</v>
      </c>
      <c r="AX46" t="s">
        <v>1934</v>
      </c>
      <c r="AY46" t="s">
        <v>2861</v>
      </c>
      <c r="AZ46" t="s">
        <v>1269</v>
      </c>
      <c r="BA46" t="s">
        <v>2862</v>
      </c>
      <c r="BB46" t="s">
        <v>1268</v>
      </c>
      <c r="BC46" t="s">
        <v>1939</v>
      </c>
      <c r="BD46" t="s">
        <v>2863</v>
      </c>
      <c r="BE46">
        <v>46</v>
      </c>
      <c r="BF46">
        <v>29</v>
      </c>
      <c r="BG46">
        <v>0</v>
      </c>
      <c r="BH46" t="s">
        <v>2855</v>
      </c>
      <c r="BI46">
        <v>1</v>
      </c>
      <c r="BJ46">
        <v>0</v>
      </c>
      <c r="BK46">
        <v>0</v>
      </c>
      <c r="BL46" t="s">
        <v>1592</v>
      </c>
      <c r="BM46" t="s">
        <v>2637</v>
      </c>
      <c r="BN46" t="s">
        <v>2640</v>
      </c>
      <c r="BO46" t="s" cm="1">
        <v>2639</v>
      </c>
      <c r="BP46" t="s">
        <v>1592</v>
      </c>
      <c r="BQ46" t="s">
        <v>2361</v>
      </c>
      <c r="BR46">
        <v>42</v>
      </c>
      <c r="BS46" t="s">
        <v>1882</v>
      </c>
      <c r="BT46" t="s">
        <v>2864</v>
      </c>
      <c r="BU46" t="s">
        <v>2854</v>
      </c>
      <c r="BV46" t="s">
        <v>2859</v>
      </c>
      <c r="BW46" t="s">
        <v>2696</v>
      </c>
      <c r="BX46" t="s">
        <v>1937</v>
      </c>
      <c r="BY46" t="s">
        <v>1592</v>
      </c>
      <c r="BZ46" t="s">
        <v>1937</v>
      </c>
      <c r="CA46" t="s">
        <v>2010</v>
      </c>
      <c r="CB46"/>
      <c r="CC46" t="s">
        <v>998</v>
      </c>
      <c r="CD46" t="s">
        <v>1268</v>
      </c>
      <c r="CE46" t="s">
        <v>2865</v>
      </c>
      <c r="CF46" t="s">
        <v>2866</v>
      </c>
      <c r="CG46" t="s">
        <v>1268</v>
      </c>
      <c r="CH46" t="s">
        <v>1592</v>
      </c>
      <c r="CI46" t="s">
        <v>2353</v>
      </c>
      <c r="CJ46" t="s">
        <v>1165</v>
      </c>
      <c r="CK46"/>
      <c r="CL46"/>
      <c r="CM46" t="s">
        <v>2638</v>
      </c>
      <c r="CN46" t="s">
        <v>2857</v>
      </c>
      <c r="CO46" t="s">
        <v>2638</v>
      </c>
      <c r="CP46" t="s">
        <v>2857</v>
      </c>
      <c r="CQ46" t="s">
        <v>1592</v>
      </c>
      <c r="CR46">
        <v>0</v>
      </c>
      <c r="CS46" t="s">
        <v>1592</v>
      </c>
      <c r="CT46" t="s">
        <v>1592</v>
      </c>
      <c r="CU46" t="s">
        <v>1592</v>
      </c>
      <c r="CV46" t="s">
        <v>1592</v>
      </c>
      <c r="CW46" t="s">
        <v>1592</v>
      </c>
      <c r="CX46">
        <v>44</v>
      </c>
      <c r="CY46" t="s">
        <v>2867</v>
      </c>
      <c r="CZ46" t="s">
        <v>1592</v>
      </c>
      <c r="DA46" t="s">
        <v>2313</v>
      </c>
      <c r="DB46" t="s">
        <v>2314</v>
      </c>
      <c r="DC46" t="s">
        <v>2855</v>
      </c>
      <c r="DD46" t="s">
        <v>1269</v>
      </c>
      <c r="DE46" t="s">
        <v>2854</v>
      </c>
      <c r="DF46" t="s">
        <v>1592</v>
      </c>
      <c r="DG46" t="s">
        <v>1592</v>
      </c>
      <c r="DH46" t="s">
        <v>2334</v>
      </c>
      <c r="DI46" t="s">
        <v>2858</v>
      </c>
      <c r="DJ46"/>
      <c r="DK46" t="s">
        <v>2334</v>
      </c>
      <c r="DL46">
        <v>9</v>
      </c>
      <c r="DM46" t="s">
        <v>2315</v>
      </c>
      <c r="DN46" t="s">
        <v>1165</v>
      </c>
      <c r="DO46" t="b">
        <v>1</v>
      </c>
      <c r="DP46" t="b">
        <v>0</v>
      </c>
      <c r="DQ46" t="b">
        <v>1</v>
      </c>
      <c r="DR46" t="b">
        <v>0</v>
      </c>
      <c r="DS46" t="b">
        <v>0</v>
      </c>
      <c r="DT46" t="b">
        <v>1</v>
      </c>
      <c r="DU46" t="b">
        <v>0</v>
      </c>
      <c r="DV46">
        <v>0</v>
      </c>
      <c r="DW46" t="b">
        <v>0</v>
      </c>
      <c r="DX46" t="b">
        <v>0</v>
      </c>
      <c r="DY46" t="b">
        <v>0</v>
      </c>
      <c r="DZ46" t="b">
        <v>0</v>
      </c>
      <c r="EA46" t="b">
        <v>0</v>
      </c>
      <c r="EB46" t="b">
        <v>0</v>
      </c>
      <c r="EC46" t="b">
        <v>0</v>
      </c>
      <c r="ED46" t="b">
        <v>0</v>
      </c>
      <c r="EE46" t="b">
        <v>0</v>
      </c>
      <c r="EF46" t="b" cm="1">
        <v>0</v>
      </c>
      <c r="EG46" t="b">
        <v>0</v>
      </c>
      <c r="EH46" t="b">
        <v>0</v>
      </c>
      <c r="EI46" t="b">
        <v>0</v>
      </c>
      <c r="EJ46" t="s">
        <v>1592</v>
      </c>
      <c r="EK46">
        <v>0</v>
      </c>
      <c r="EL46">
        <v>19</v>
      </c>
      <c r="EM46" t="b">
        <v>0</v>
      </c>
    </row>
    <row r="47" spans="1:143" ht="15.75">
      <c r="A47"/>
      <c r="B47" t="s">
        <v>1165</v>
      </c>
      <c r="C47" t="s">
        <v>1165</v>
      </c>
      <c r="D47" t="s">
        <v>2868</v>
      </c>
      <c r="E47" t="s">
        <v>2869</v>
      </c>
      <c r="F47" t="s">
        <v>2870</v>
      </c>
      <c r="G47" t="s">
        <v>2868</v>
      </c>
      <c r="H47" t="s">
        <v>2688</v>
      </c>
      <c r="I47" t="s">
        <v>1268</v>
      </c>
      <c r="J47" t="s">
        <v>2636</v>
      </c>
      <c r="K47" t="s">
        <v>902</v>
      </c>
      <c r="L47" t="s">
        <v>1939</v>
      </c>
      <c r="M47" t="s">
        <v>2010</v>
      </c>
      <c r="N47"/>
      <c r="O47"/>
      <c r="P47"/>
      <c r="Q47" t="s">
        <v>1269</v>
      </c>
      <c r="R47" t="s">
        <v>2353</v>
      </c>
      <c r="S47"/>
      <c r="T47"/>
      <c r="U47" t="s">
        <v>2638</v>
      </c>
      <c r="V47" t="s">
        <v>2871</v>
      </c>
      <c r="W47"/>
      <c r="X47"/>
      <c r="Y47"/>
      <c r="Z47"/>
      <c r="AA47"/>
      <c r="AB47"/>
      <c r="AC47"/>
      <c r="AD47"/>
      <c r="AE47"/>
      <c r="AF47"/>
      <c r="AG47"/>
      <c r="AH47"/>
      <c r="AI47"/>
      <c r="AJ47"/>
      <c r="AK47"/>
      <c r="AL47"/>
      <c r="AM47"/>
      <c r="AN47"/>
      <c r="AO47" s="108" t="s">
        <v>43</v>
      </c>
      <c r="AP47" t="s">
        <v>1270</v>
      </c>
      <c r="AQ47">
        <v>44</v>
      </c>
      <c r="AR47" t="s">
        <v>2872</v>
      </c>
      <c r="AS47" t="s">
        <v>1165</v>
      </c>
      <c r="AT47" t="s">
        <v>2356</v>
      </c>
      <c r="AU47" t="s">
        <v>2869</v>
      </c>
      <c r="AV47" t="s">
        <v>2873</v>
      </c>
      <c r="AW47" t="s">
        <v>2874</v>
      </c>
      <c r="AX47" t="s">
        <v>1934</v>
      </c>
      <c r="AY47" t="s">
        <v>2875</v>
      </c>
      <c r="AZ47" t="s">
        <v>1269</v>
      </c>
      <c r="BA47" t="s">
        <v>2876</v>
      </c>
      <c r="BB47" t="s">
        <v>1268</v>
      </c>
      <c r="BC47" t="s">
        <v>1939</v>
      </c>
      <c r="BD47" t="s">
        <v>2877</v>
      </c>
      <c r="BE47">
        <v>47</v>
      </c>
      <c r="BF47">
        <v>29</v>
      </c>
      <c r="BG47">
        <v>0</v>
      </c>
      <c r="BH47" t="s">
        <v>2869</v>
      </c>
      <c r="BI47">
        <v>1</v>
      </c>
      <c r="BJ47">
        <v>0</v>
      </c>
      <c r="BK47">
        <v>0</v>
      </c>
      <c r="BL47" t="s">
        <v>1592</v>
      </c>
      <c r="BM47" t="s">
        <v>2637</v>
      </c>
      <c r="BN47" t="s">
        <v>2640</v>
      </c>
      <c r="BO47" t="s" cm="1">
        <v>2639</v>
      </c>
      <c r="BP47" t="s">
        <v>1592</v>
      </c>
      <c r="BQ47" t="s">
        <v>2361</v>
      </c>
      <c r="BR47">
        <v>43</v>
      </c>
      <c r="BS47" t="s">
        <v>1883</v>
      </c>
      <c r="BT47" t="s">
        <v>2878</v>
      </c>
      <c r="BU47" t="s">
        <v>2868</v>
      </c>
      <c r="BV47" t="s">
        <v>2873</v>
      </c>
      <c r="BW47" t="s">
        <v>2696</v>
      </c>
      <c r="BX47" t="s">
        <v>1937</v>
      </c>
      <c r="BY47" t="s">
        <v>1592</v>
      </c>
      <c r="BZ47" t="s">
        <v>1937</v>
      </c>
      <c r="CA47" t="s">
        <v>2010</v>
      </c>
      <c r="CB47"/>
      <c r="CC47" t="s">
        <v>998</v>
      </c>
      <c r="CD47" t="s">
        <v>1268</v>
      </c>
      <c r="CE47" t="s">
        <v>2879</v>
      </c>
      <c r="CF47" t="s">
        <v>2880</v>
      </c>
      <c r="CG47" t="s">
        <v>1268</v>
      </c>
      <c r="CH47" t="s">
        <v>1592</v>
      </c>
      <c r="CI47" t="s">
        <v>2353</v>
      </c>
      <c r="CJ47" t="s">
        <v>1165</v>
      </c>
      <c r="CK47"/>
      <c r="CL47"/>
      <c r="CM47" t="s">
        <v>2638</v>
      </c>
      <c r="CN47" t="s">
        <v>2871</v>
      </c>
      <c r="CO47" t="s">
        <v>2638</v>
      </c>
      <c r="CP47" t="s">
        <v>2871</v>
      </c>
      <c r="CQ47" t="s">
        <v>1592</v>
      </c>
      <c r="CR47">
        <v>0</v>
      </c>
      <c r="CS47" t="s">
        <v>1592</v>
      </c>
      <c r="CT47" t="s">
        <v>1592</v>
      </c>
      <c r="CU47" t="s">
        <v>1592</v>
      </c>
      <c r="CV47" t="s">
        <v>1592</v>
      </c>
      <c r="CW47" t="s">
        <v>1592</v>
      </c>
      <c r="CX47">
        <v>45</v>
      </c>
      <c r="CY47" t="s">
        <v>2881</v>
      </c>
      <c r="CZ47" t="s">
        <v>1592</v>
      </c>
      <c r="DA47" t="s">
        <v>2313</v>
      </c>
      <c r="DB47" t="s">
        <v>2314</v>
      </c>
      <c r="DC47" t="s">
        <v>2869</v>
      </c>
      <c r="DD47" t="s">
        <v>1269</v>
      </c>
      <c r="DE47" t="s">
        <v>2868</v>
      </c>
      <c r="DF47" t="s">
        <v>1592</v>
      </c>
      <c r="DG47" t="s">
        <v>1592</v>
      </c>
      <c r="DH47" t="s">
        <v>2334</v>
      </c>
      <c r="DI47" t="s">
        <v>2872</v>
      </c>
      <c r="DJ47"/>
      <c r="DK47" t="s">
        <v>2334</v>
      </c>
      <c r="DL47">
        <v>9</v>
      </c>
      <c r="DM47" t="s">
        <v>2315</v>
      </c>
      <c r="DN47" t="s">
        <v>1165</v>
      </c>
      <c r="DO47" t="b">
        <v>1</v>
      </c>
      <c r="DP47" t="b">
        <v>0</v>
      </c>
      <c r="DQ47" t="b">
        <v>1</v>
      </c>
      <c r="DR47" t="b">
        <v>0</v>
      </c>
      <c r="DS47" t="b">
        <v>0</v>
      </c>
      <c r="DT47" t="b">
        <v>1</v>
      </c>
      <c r="DU47" t="b">
        <v>0</v>
      </c>
      <c r="DV47">
        <v>0</v>
      </c>
      <c r="DW47" t="b">
        <v>0</v>
      </c>
      <c r="DX47" t="b">
        <v>0</v>
      </c>
      <c r="DY47" t="b">
        <v>0</v>
      </c>
      <c r="DZ47" t="b">
        <v>0</v>
      </c>
      <c r="EA47" t="b">
        <v>0</v>
      </c>
      <c r="EB47" t="b">
        <v>0</v>
      </c>
      <c r="EC47" t="b">
        <v>0</v>
      </c>
      <c r="ED47" t="b">
        <v>0</v>
      </c>
      <c r="EE47" t="b">
        <v>0</v>
      </c>
      <c r="EF47" t="b" cm="1">
        <v>0</v>
      </c>
      <c r="EG47" t="b">
        <v>0</v>
      </c>
      <c r="EH47" t="b">
        <v>0</v>
      </c>
      <c r="EI47" t="b">
        <v>0</v>
      </c>
      <c r="EJ47" t="s">
        <v>1592</v>
      </c>
      <c r="EK47">
        <v>0</v>
      </c>
      <c r="EL47">
        <v>22</v>
      </c>
      <c r="EM47" t="b">
        <v>0</v>
      </c>
    </row>
    <row r="48" spans="1:143" ht="15.75">
      <c r="A48"/>
      <c r="B48" t="s">
        <v>1165</v>
      </c>
      <c r="C48" t="s">
        <v>1165</v>
      </c>
      <c r="D48" t="s">
        <v>2882</v>
      </c>
      <c r="E48" t="s">
        <v>2883</v>
      </c>
      <c r="F48" t="s">
        <v>2884</v>
      </c>
      <c r="G48" t="s">
        <v>2882</v>
      </c>
      <c r="H48" t="s">
        <v>2688</v>
      </c>
      <c r="I48" t="s">
        <v>1268</v>
      </c>
      <c r="J48" t="s">
        <v>2636</v>
      </c>
      <c r="K48" t="s">
        <v>902</v>
      </c>
      <c r="L48" t="s">
        <v>1939</v>
      </c>
      <c r="M48" t="s">
        <v>2010</v>
      </c>
      <c r="N48"/>
      <c r="O48"/>
      <c r="P48"/>
      <c r="Q48" t="s">
        <v>1269</v>
      </c>
      <c r="R48" t="s">
        <v>2353</v>
      </c>
      <c r="S48"/>
      <c r="T48"/>
      <c r="U48" t="s">
        <v>2638</v>
      </c>
      <c r="V48" t="s">
        <v>2885</v>
      </c>
      <c r="W48"/>
      <c r="X48"/>
      <c r="Y48"/>
      <c r="Z48"/>
      <c r="AA48"/>
      <c r="AB48"/>
      <c r="AC48"/>
      <c r="AD48"/>
      <c r="AE48"/>
      <c r="AF48"/>
      <c r="AG48"/>
      <c r="AH48"/>
      <c r="AI48"/>
      <c r="AJ48"/>
      <c r="AK48"/>
      <c r="AL48"/>
      <c r="AM48"/>
      <c r="AN48"/>
      <c r="AO48" s="108" t="s">
        <v>43</v>
      </c>
      <c r="AP48" t="s">
        <v>1270</v>
      </c>
      <c r="AQ48">
        <v>45</v>
      </c>
      <c r="AR48" t="s">
        <v>2886</v>
      </c>
      <c r="AS48" t="s">
        <v>1165</v>
      </c>
      <c r="AT48" t="s">
        <v>2356</v>
      </c>
      <c r="AU48" t="s">
        <v>2887</v>
      </c>
      <c r="AV48" t="s">
        <v>2888</v>
      </c>
      <c r="AW48" t="s">
        <v>2889</v>
      </c>
      <c r="AX48" t="s">
        <v>1934</v>
      </c>
      <c r="AY48" t="s">
        <v>2890</v>
      </c>
      <c r="AZ48" t="s">
        <v>1269</v>
      </c>
      <c r="BA48" t="s">
        <v>2891</v>
      </c>
      <c r="BB48" t="s">
        <v>1268</v>
      </c>
      <c r="BC48" t="s">
        <v>1939</v>
      </c>
      <c r="BD48" t="s">
        <v>2892</v>
      </c>
      <c r="BE48">
        <v>48</v>
      </c>
      <c r="BF48">
        <v>29</v>
      </c>
      <c r="BG48">
        <v>0</v>
      </c>
      <c r="BH48" t="s">
        <v>2887</v>
      </c>
      <c r="BI48">
        <v>1</v>
      </c>
      <c r="BJ48">
        <v>0</v>
      </c>
      <c r="BK48">
        <v>0</v>
      </c>
      <c r="BL48" t="s">
        <v>1592</v>
      </c>
      <c r="BM48" t="s">
        <v>2637</v>
      </c>
      <c r="BN48" t="s">
        <v>2640</v>
      </c>
      <c r="BO48" t="s" cm="1">
        <v>2639</v>
      </c>
      <c r="BP48" t="s">
        <v>1592</v>
      </c>
      <c r="BQ48" t="s">
        <v>2361</v>
      </c>
      <c r="BR48">
        <v>44</v>
      </c>
      <c r="BS48" t="s">
        <v>1884</v>
      </c>
      <c r="BT48" t="s">
        <v>2893</v>
      </c>
      <c r="BU48" t="s">
        <v>2882</v>
      </c>
      <c r="BV48" t="s">
        <v>2888</v>
      </c>
      <c r="BW48" t="s">
        <v>2696</v>
      </c>
      <c r="BX48" t="s">
        <v>1937</v>
      </c>
      <c r="BY48" t="s">
        <v>1592</v>
      </c>
      <c r="BZ48" t="s">
        <v>1937</v>
      </c>
      <c r="CA48" t="s">
        <v>2010</v>
      </c>
      <c r="CB48"/>
      <c r="CC48" t="s">
        <v>998</v>
      </c>
      <c r="CD48" t="s">
        <v>1268</v>
      </c>
      <c r="CE48" t="s">
        <v>2894</v>
      </c>
      <c r="CF48" t="s">
        <v>2895</v>
      </c>
      <c r="CG48" t="s">
        <v>1268</v>
      </c>
      <c r="CH48" t="s">
        <v>1592</v>
      </c>
      <c r="CI48" t="s">
        <v>2353</v>
      </c>
      <c r="CJ48" t="s">
        <v>1165</v>
      </c>
      <c r="CK48"/>
      <c r="CL48"/>
      <c r="CM48" t="s">
        <v>2638</v>
      </c>
      <c r="CN48" t="s">
        <v>2885</v>
      </c>
      <c r="CO48" t="s">
        <v>2638</v>
      </c>
      <c r="CP48" t="s">
        <v>2885</v>
      </c>
      <c r="CQ48" t="s">
        <v>1592</v>
      </c>
      <c r="CR48">
        <v>0</v>
      </c>
      <c r="CS48" t="s">
        <v>1592</v>
      </c>
      <c r="CT48" t="s">
        <v>1592</v>
      </c>
      <c r="CU48" t="s">
        <v>1592</v>
      </c>
      <c r="CV48" t="s">
        <v>1592</v>
      </c>
      <c r="CW48" t="s">
        <v>1592</v>
      </c>
      <c r="CX48">
        <v>46</v>
      </c>
      <c r="CY48" t="s">
        <v>2896</v>
      </c>
      <c r="CZ48" t="s">
        <v>1592</v>
      </c>
      <c r="DA48" t="s">
        <v>2313</v>
      </c>
      <c r="DB48" t="s">
        <v>2314</v>
      </c>
      <c r="DC48" t="s">
        <v>2887</v>
      </c>
      <c r="DD48" t="s">
        <v>1269</v>
      </c>
      <c r="DE48" t="s">
        <v>2882</v>
      </c>
      <c r="DF48" t="s">
        <v>1592</v>
      </c>
      <c r="DG48" t="s">
        <v>1592</v>
      </c>
      <c r="DH48" t="s">
        <v>2334</v>
      </c>
      <c r="DI48" t="s">
        <v>2897</v>
      </c>
      <c r="DJ48"/>
      <c r="DK48" t="s">
        <v>2334</v>
      </c>
      <c r="DL48">
        <v>9</v>
      </c>
      <c r="DM48" t="s">
        <v>2315</v>
      </c>
      <c r="DN48" t="s">
        <v>1165</v>
      </c>
      <c r="DO48" t="b">
        <v>1</v>
      </c>
      <c r="DP48" t="b">
        <v>0</v>
      </c>
      <c r="DQ48" t="b">
        <v>1</v>
      </c>
      <c r="DR48" t="b">
        <v>0</v>
      </c>
      <c r="DS48" t="b">
        <v>0</v>
      </c>
      <c r="DT48" t="b">
        <v>1</v>
      </c>
      <c r="DU48" t="b">
        <v>0</v>
      </c>
      <c r="DV48">
        <v>0</v>
      </c>
      <c r="DW48" t="b">
        <v>0</v>
      </c>
      <c r="DX48" t="b">
        <v>0</v>
      </c>
      <c r="DY48" t="b">
        <v>0</v>
      </c>
      <c r="DZ48" t="b">
        <v>0</v>
      </c>
      <c r="EA48" t="b">
        <v>0</v>
      </c>
      <c r="EB48" t="b">
        <v>1</v>
      </c>
      <c r="EC48" t="b">
        <v>0</v>
      </c>
      <c r="ED48" t="b">
        <v>0</v>
      </c>
      <c r="EE48" t="b">
        <v>0</v>
      </c>
      <c r="EF48" t="b" cm="1">
        <v>0</v>
      </c>
      <c r="EG48" t="b">
        <v>0</v>
      </c>
      <c r="EH48" t="b">
        <v>1</v>
      </c>
      <c r="EI48" t="b">
        <v>1</v>
      </c>
      <c r="EJ48" t="s">
        <v>2898</v>
      </c>
      <c r="EK48">
        <v>1</v>
      </c>
      <c r="EL48">
        <v>27</v>
      </c>
      <c r="EM48" t="b">
        <v>0</v>
      </c>
    </row>
    <row r="49" spans="1:143" ht="47.25">
      <c r="A49"/>
      <c r="B49" t="s">
        <v>1165</v>
      </c>
      <c r="C49" t="s">
        <v>1165</v>
      </c>
      <c r="D49" t="s">
        <v>2899</v>
      </c>
      <c r="E49" t="s">
        <v>2899</v>
      </c>
      <c r="F49"/>
      <c r="G49" t="s">
        <v>2899</v>
      </c>
      <c r="H49" s="109" t="s">
        <v>2900</v>
      </c>
      <c r="I49" t="s">
        <v>1268</v>
      </c>
      <c r="J49" t="s">
        <v>2636</v>
      </c>
      <c r="K49" t="s">
        <v>2901</v>
      </c>
      <c r="L49" t="s">
        <v>1939</v>
      </c>
      <c r="M49" t="s">
        <v>2607</v>
      </c>
      <c r="N49"/>
      <c r="O49"/>
      <c r="P49"/>
      <c r="Q49" t="s">
        <v>1269</v>
      </c>
      <c r="R49" t="s">
        <v>2353</v>
      </c>
      <c r="S49"/>
      <c r="T49"/>
      <c r="U49" t="s">
        <v>2638</v>
      </c>
      <c r="V49" t="s">
        <v>2899</v>
      </c>
      <c r="W49"/>
      <c r="X49"/>
      <c r="Y49"/>
      <c r="Z49"/>
      <c r="AA49"/>
      <c r="AB49"/>
      <c r="AC49"/>
      <c r="AD49"/>
      <c r="AE49"/>
      <c r="AF49"/>
      <c r="AG49"/>
      <c r="AH49"/>
      <c r="AI49"/>
      <c r="AJ49"/>
      <c r="AK49"/>
      <c r="AL49"/>
      <c r="AM49"/>
      <c r="AN49"/>
      <c r="AO49" s="108" t="s">
        <v>43</v>
      </c>
      <c r="AP49" t="s">
        <v>1270</v>
      </c>
      <c r="AQ49">
        <v>46</v>
      </c>
      <c r="AR49" t="s">
        <v>2902</v>
      </c>
      <c r="AS49" t="s">
        <v>1165</v>
      </c>
      <c r="AT49" t="s">
        <v>2356</v>
      </c>
      <c r="AU49" t="s">
        <v>2899</v>
      </c>
      <c r="AV49" t="s">
        <v>2903</v>
      </c>
      <c r="AW49" t="s">
        <v>1937</v>
      </c>
      <c r="AX49" t="s">
        <v>1934</v>
      </c>
      <c r="AY49" t="s">
        <v>2903</v>
      </c>
      <c r="AZ49" t="s">
        <v>1269</v>
      </c>
      <c r="BA49" t="s">
        <v>2904</v>
      </c>
      <c r="BB49" t="s">
        <v>1268</v>
      </c>
      <c r="BC49" t="s">
        <v>1939</v>
      </c>
      <c r="BD49" t="s">
        <v>2905</v>
      </c>
      <c r="BE49">
        <v>49</v>
      </c>
      <c r="BF49">
        <v>29</v>
      </c>
      <c r="BG49" t="e">
        <v>#N/A</v>
      </c>
      <c r="BH49" t="s">
        <v>2899</v>
      </c>
      <c r="BI49">
        <v>1</v>
      </c>
      <c r="BJ49">
        <v>0</v>
      </c>
      <c r="BK49">
        <v>0</v>
      </c>
      <c r="BL49" t="s">
        <v>1592</v>
      </c>
      <c r="BM49" t="s">
        <v>2637</v>
      </c>
      <c r="BN49" t="s">
        <v>2640</v>
      </c>
      <c r="BO49" t="s" cm="1">
        <v>2639</v>
      </c>
      <c r="BP49" t="s">
        <v>2906</v>
      </c>
      <c r="BQ49" t="s">
        <v>2361</v>
      </c>
      <c r="BR49">
        <v>45</v>
      </c>
      <c r="BS49" t="s">
        <v>1885</v>
      </c>
      <c r="BT49" t="s">
        <v>2907</v>
      </c>
      <c r="BU49" t="s">
        <v>2899</v>
      </c>
      <c r="BV49" t="s">
        <v>2903</v>
      </c>
      <c r="BW49" t="s">
        <v>2908</v>
      </c>
      <c r="BX49" t="s">
        <v>1937</v>
      </c>
      <c r="BY49" t="s">
        <v>1592</v>
      </c>
      <c r="BZ49" t="s">
        <v>1937</v>
      </c>
      <c r="CA49" t="s">
        <v>2607</v>
      </c>
      <c r="CB49"/>
      <c r="CC49" t="s">
        <v>998</v>
      </c>
      <c r="CD49" t="s">
        <v>1268</v>
      </c>
      <c r="CE49" t="s">
        <v>2909</v>
      </c>
      <c r="CF49" t="s">
        <v>2910</v>
      </c>
      <c r="CG49" t="s">
        <v>1268</v>
      </c>
      <c r="CH49" t="s">
        <v>1592</v>
      </c>
      <c r="CI49" t="s">
        <v>2353</v>
      </c>
      <c r="CJ49" t="s">
        <v>1165</v>
      </c>
      <c r="CK49"/>
      <c r="CL49"/>
      <c r="CM49" t="s">
        <v>2638</v>
      </c>
      <c r="CN49" t="s">
        <v>2899</v>
      </c>
      <c r="CO49" t="s">
        <v>2638</v>
      </c>
      <c r="CP49" t="s">
        <v>2899</v>
      </c>
      <c r="CQ49" t="s">
        <v>1592</v>
      </c>
      <c r="CR49">
        <v>0</v>
      </c>
      <c r="CS49" t="s">
        <v>1592</v>
      </c>
      <c r="CT49" t="s">
        <v>1592</v>
      </c>
      <c r="CU49" t="s">
        <v>1592</v>
      </c>
      <c r="CV49" t="s">
        <v>1592</v>
      </c>
      <c r="CW49" t="s">
        <v>1592</v>
      </c>
      <c r="CX49">
        <v>47</v>
      </c>
      <c r="CY49" t="s">
        <v>2911</v>
      </c>
      <c r="CZ49" t="s">
        <v>1592</v>
      </c>
      <c r="DA49" t="s">
        <v>2313</v>
      </c>
      <c r="DB49" t="s">
        <v>2314</v>
      </c>
      <c r="DC49" t="s">
        <v>2899</v>
      </c>
      <c r="DD49" t="s">
        <v>1269</v>
      </c>
      <c r="DE49" t="s">
        <v>2899</v>
      </c>
      <c r="DF49" t="s">
        <v>1592</v>
      </c>
      <c r="DG49" t="s">
        <v>1592</v>
      </c>
      <c r="DH49" t="s">
        <v>2334</v>
      </c>
      <c r="DI49" t="s">
        <v>2902</v>
      </c>
      <c r="DJ49"/>
      <c r="DK49" t="s">
        <v>2334</v>
      </c>
      <c r="DL49">
        <v>9</v>
      </c>
      <c r="DM49" t="s">
        <v>2315</v>
      </c>
      <c r="DN49" t="s">
        <v>1165</v>
      </c>
      <c r="DO49" t="b">
        <v>1</v>
      </c>
      <c r="DP49" t="b">
        <v>0</v>
      </c>
      <c r="DQ49" t="b">
        <v>1</v>
      </c>
      <c r="DR49" t="b">
        <v>0</v>
      </c>
      <c r="DS49" t="b">
        <v>0</v>
      </c>
      <c r="DT49" t="b">
        <v>1</v>
      </c>
      <c r="DU49" t="b">
        <v>0</v>
      </c>
      <c r="DV49">
        <v>0</v>
      </c>
      <c r="DW49" t="b">
        <v>0</v>
      </c>
      <c r="DX49" t="b">
        <v>0</v>
      </c>
      <c r="DY49" t="b">
        <v>0</v>
      </c>
      <c r="DZ49" t="b">
        <v>0</v>
      </c>
      <c r="EA49" t="b">
        <v>0</v>
      </c>
      <c r="EB49" t="b">
        <v>0</v>
      </c>
      <c r="EC49" t="b">
        <v>0</v>
      </c>
      <c r="ED49" t="b">
        <v>0</v>
      </c>
      <c r="EE49" t="b">
        <v>0</v>
      </c>
      <c r="EF49" t="b" cm="1">
        <v>0</v>
      </c>
      <c r="EG49" t="b">
        <v>0</v>
      </c>
      <c r="EH49" t="b">
        <v>0</v>
      </c>
      <c r="EI49" t="b">
        <v>0</v>
      </c>
      <c r="EJ49" t="s">
        <v>1592</v>
      </c>
      <c r="EK49">
        <v>0</v>
      </c>
      <c r="EL49">
        <v>3</v>
      </c>
      <c r="EM49" t="b">
        <v>0</v>
      </c>
    </row>
    <row r="50" spans="1:143" ht="47.25">
      <c r="A50"/>
      <c r="B50" t="s">
        <v>1165</v>
      </c>
      <c r="C50" t="s">
        <v>1165</v>
      </c>
      <c r="D50" t="s">
        <v>2912</v>
      </c>
      <c r="E50" t="s">
        <v>2912</v>
      </c>
      <c r="F50"/>
      <c r="G50" t="s">
        <v>2912</v>
      </c>
      <c r="H50" s="109" t="s">
        <v>2913</v>
      </c>
      <c r="I50" t="s">
        <v>1268</v>
      </c>
      <c r="J50" t="s">
        <v>2636</v>
      </c>
      <c r="K50" t="s">
        <v>2914</v>
      </c>
      <c r="L50" t="s">
        <v>1939</v>
      </c>
      <c r="M50" t="s">
        <v>2607</v>
      </c>
      <c r="N50"/>
      <c r="O50"/>
      <c r="P50"/>
      <c r="Q50" t="s">
        <v>1269</v>
      </c>
      <c r="R50" t="s">
        <v>2353</v>
      </c>
      <c r="S50"/>
      <c r="T50"/>
      <c r="U50" t="s">
        <v>2638</v>
      </c>
      <c r="V50" t="s">
        <v>2912</v>
      </c>
      <c r="W50"/>
      <c r="X50"/>
      <c r="Y50"/>
      <c r="Z50"/>
      <c r="AA50"/>
      <c r="AB50"/>
      <c r="AC50"/>
      <c r="AD50"/>
      <c r="AE50"/>
      <c r="AF50"/>
      <c r="AG50"/>
      <c r="AH50"/>
      <c r="AI50"/>
      <c r="AJ50"/>
      <c r="AK50"/>
      <c r="AL50"/>
      <c r="AM50"/>
      <c r="AN50"/>
      <c r="AO50" s="108" t="s">
        <v>43</v>
      </c>
      <c r="AP50" t="s">
        <v>1270</v>
      </c>
      <c r="AQ50">
        <v>47</v>
      </c>
      <c r="AR50" t="s">
        <v>2915</v>
      </c>
      <c r="AS50" t="s">
        <v>1165</v>
      </c>
      <c r="AT50" t="s">
        <v>2356</v>
      </c>
      <c r="AU50" t="s">
        <v>2912</v>
      </c>
      <c r="AV50" t="s">
        <v>2916</v>
      </c>
      <c r="AW50" t="s">
        <v>1937</v>
      </c>
      <c r="AX50" t="s">
        <v>1934</v>
      </c>
      <c r="AY50" t="s">
        <v>2916</v>
      </c>
      <c r="AZ50" t="s">
        <v>1269</v>
      </c>
      <c r="BA50" t="s">
        <v>2917</v>
      </c>
      <c r="BB50" t="s">
        <v>1268</v>
      </c>
      <c r="BC50" t="s">
        <v>1939</v>
      </c>
      <c r="BD50" t="s">
        <v>2918</v>
      </c>
      <c r="BE50">
        <v>50</v>
      </c>
      <c r="BF50">
        <v>29</v>
      </c>
      <c r="BG50" t="e">
        <v>#N/A</v>
      </c>
      <c r="BH50" t="s">
        <v>2912</v>
      </c>
      <c r="BI50">
        <v>1</v>
      </c>
      <c r="BJ50">
        <v>0</v>
      </c>
      <c r="BK50">
        <v>0</v>
      </c>
      <c r="BL50" t="s">
        <v>1592</v>
      </c>
      <c r="BM50" t="s">
        <v>2637</v>
      </c>
      <c r="BN50" t="s">
        <v>2640</v>
      </c>
      <c r="BO50" t="s" cm="1">
        <v>2639</v>
      </c>
      <c r="BP50" t="s">
        <v>2919</v>
      </c>
      <c r="BQ50" t="s">
        <v>2361</v>
      </c>
      <c r="BR50">
        <v>46</v>
      </c>
      <c r="BS50" t="s">
        <v>1886</v>
      </c>
      <c r="BT50" t="s">
        <v>2920</v>
      </c>
      <c r="BU50" t="s">
        <v>2912</v>
      </c>
      <c r="BV50" t="s">
        <v>2916</v>
      </c>
      <c r="BW50" t="s">
        <v>2921</v>
      </c>
      <c r="BX50" t="s">
        <v>1937</v>
      </c>
      <c r="BY50" t="s">
        <v>1592</v>
      </c>
      <c r="BZ50" t="s">
        <v>1937</v>
      </c>
      <c r="CA50" t="s">
        <v>2607</v>
      </c>
      <c r="CB50"/>
      <c r="CC50" t="s">
        <v>998</v>
      </c>
      <c r="CD50" t="s">
        <v>1268</v>
      </c>
      <c r="CE50" t="s">
        <v>2922</v>
      </c>
      <c r="CF50" t="s">
        <v>2923</v>
      </c>
      <c r="CG50" t="s">
        <v>1268</v>
      </c>
      <c r="CH50" t="s">
        <v>1592</v>
      </c>
      <c r="CI50" t="s">
        <v>2353</v>
      </c>
      <c r="CJ50" t="s">
        <v>1165</v>
      </c>
      <c r="CK50"/>
      <c r="CL50"/>
      <c r="CM50" t="s">
        <v>2638</v>
      </c>
      <c r="CN50" t="s">
        <v>2912</v>
      </c>
      <c r="CO50" t="s">
        <v>2638</v>
      </c>
      <c r="CP50" t="s">
        <v>2912</v>
      </c>
      <c r="CQ50" t="s">
        <v>1592</v>
      </c>
      <c r="CR50">
        <v>0</v>
      </c>
      <c r="CS50" t="s">
        <v>1592</v>
      </c>
      <c r="CT50" t="s">
        <v>1592</v>
      </c>
      <c r="CU50" t="s">
        <v>1592</v>
      </c>
      <c r="CV50" t="s">
        <v>1592</v>
      </c>
      <c r="CW50" t="s">
        <v>1592</v>
      </c>
      <c r="CX50">
        <v>48</v>
      </c>
      <c r="CY50" t="s">
        <v>2924</v>
      </c>
      <c r="CZ50" t="s">
        <v>1592</v>
      </c>
      <c r="DA50" t="s">
        <v>2313</v>
      </c>
      <c r="DB50" t="s">
        <v>2314</v>
      </c>
      <c r="DC50" t="s">
        <v>2912</v>
      </c>
      <c r="DD50" t="s">
        <v>1269</v>
      </c>
      <c r="DE50" t="s">
        <v>2912</v>
      </c>
      <c r="DF50" t="s">
        <v>1592</v>
      </c>
      <c r="DG50" t="s">
        <v>1592</v>
      </c>
      <c r="DH50" t="s">
        <v>2334</v>
      </c>
      <c r="DI50" t="s">
        <v>2915</v>
      </c>
      <c r="DJ50"/>
      <c r="DK50" t="s">
        <v>2334</v>
      </c>
      <c r="DL50">
        <v>9</v>
      </c>
      <c r="DM50" t="s">
        <v>2315</v>
      </c>
      <c r="DN50" t="s">
        <v>1165</v>
      </c>
      <c r="DO50" t="b">
        <v>1</v>
      </c>
      <c r="DP50" t="b">
        <v>0</v>
      </c>
      <c r="DQ50" t="b">
        <v>1</v>
      </c>
      <c r="DR50" t="b">
        <v>0</v>
      </c>
      <c r="DS50" t="b">
        <v>0</v>
      </c>
      <c r="DT50" t="b">
        <v>1</v>
      </c>
      <c r="DU50" t="b">
        <v>0</v>
      </c>
      <c r="DV50">
        <v>0</v>
      </c>
      <c r="DW50" t="b">
        <v>0</v>
      </c>
      <c r="DX50" t="b">
        <v>0</v>
      </c>
      <c r="DY50" t="b">
        <v>0</v>
      </c>
      <c r="DZ50" t="b">
        <v>0</v>
      </c>
      <c r="EA50" t="b">
        <v>0</v>
      </c>
      <c r="EB50" t="b">
        <v>0</v>
      </c>
      <c r="EC50" t="b">
        <v>0</v>
      </c>
      <c r="ED50" t="b">
        <v>0</v>
      </c>
      <c r="EE50" t="b">
        <v>0</v>
      </c>
      <c r="EF50" t="b" cm="1">
        <v>0</v>
      </c>
      <c r="EG50" t="b">
        <v>0</v>
      </c>
      <c r="EH50" t="b">
        <v>0</v>
      </c>
      <c r="EI50" t="b">
        <v>0</v>
      </c>
      <c r="EJ50" t="s">
        <v>1592</v>
      </c>
      <c r="EK50">
        <v>0</v>
      </c>
      <c r="EL50">
        <v>3</v>
      </c>
      <c r="EM50" t="b">
        <v>0</v>
      </c>
    </row>
    <row r="51" spans="1:143" ht="126">
      <c r="A51"/>
      <c r="B51" t="s">
        <v>1165</v>
      </c>
      <c r="C51" t="s">
        <v>1165</v>
      </c>
      <c r="D51" t="s">
        <v>2925</v>
      </c>
      <c r="E51" t="s">
        <v>2926</v>
      </c>
      <c r="F51"/>
      <c r="G51" t="s">
        <v>2927</v>
      </c>
      <c r="H51" s="109" t="s">
        <v>2928</v>
      </c>
      <c r="I51" t="s">
        <v>1268</v>
      </c>
      <c r="J51" t="s">
        <v>2636</v>
      </c>
      <c r="K51" t="s">
        <v>2929</v>
      </c>
      <c r="L51" t="s">
        <v>1939</v>
      </c>
      <c r="M51" t="s">
        <v>2607</v>
      </c>
      <c r="N51"/>
      <c r="O51"/>
      <c r="P51"/>
      <c r="Q51" t="s">
        <v>1269</v>
      </c>
      <c r="R51" t="s">
        <v>2353</v>
      </c>
      <c r="S51"/>
      <c r="T51"/>
      <c r="U51" t="s">
        <v>2638</v>
      </c>
      <c r="V51" t="s">
        <v>2930</v>
      </c>
      <c r="W51"/>
      <c r="X51"/>
      <c r="Y51"/>
      <c r="Z51"/>
      <c r="AA51"/>
      <c r="AB51"/>
      <c r="AC51"/>
      <c r="AD51"/>
      <c r="AE51"/>
      <c r="AF51"/>
      <c r="AG51"/>
      <c r="AH51"/>
      <c r="AI51"/>
      <c r="AJ51"/>
      <c r="AK51"/>
      <c r="AL51"/>
      <c r="AM51"/>
      <c r="AN51"/>
      <c r="AO51" s="108" t="s">
        <v>43</v>
      </c>
      <c r="AP51" t="s">
        <v>1270</v>
      </c>
      <c r="AQ51">
        <v>48</v>
      </c>
      <c r="AR51" t="s">
        <v>2931</v>
      </c>
      <c r="AS51" t="s">
        <v>1165</v>
      </c>
      <c r="AT51" t="s">
        <v>2356</v>
      </c>
      <c r="AU51" t="s">
        <v>2926</v>
      </c>
      <c r="AV51" t="s">
        <v>2932</v>
      </c>
      <c r="AW51" t="s">
        <v>1937</v>
      </c>
      <c r="AX51" t="s">
        <v>1934</v>
      </c>
      <c r="AY51" t="s">
        <v>2933</v>
      </c>
      <c r="AZ51" t="s">
        <v>1269</v>
      </c>
      <c r="BA51" t="s">
        <v>2934</v>
      </c>
      <c r="BB51" t="s">
        <v>1268</v>
      </c>
      <c r="BC51" t="s">
        <v>1939</v>
      </c>
      <c r="BD51" t="s">
        <v>2935</v>
      </c>
      <c r="BE51">
        <v>51</v>
      </c>
      <c r="BF51">
        <v>29</v>
      </c>
      <c r="BG51" t="e">
        <v>#N/A</v>
      </c>
      <c r="BH51" t="s">
        <v>2926</v>
      </c>
      <c r="BI51">
        <v>1</v>
      </c>
      <c r="BJ51">
        <v>0</v>
      </c>
      <c r="BK51">
        <v>0</v>
      </c>
      <c r="BL51" t="s">
        <v>1592</v>
      </c>
      <c r="BM51" t="s">
        <v>2637</v>
      </c>
      <c r="BN51" t="s">
        <v>2640</v>
      </c>
      <c r="BO51" t="s" cm="1">
        <v>2639</v>
      </c>
      <c r="BP51" t="s">
        <v>2936</v>
      </c>
      <c r="BQ51" t="s">
        <v>2361</v>
      </c>
      <c r="BR51">
        <v>47</v>
      </c>
      <c r="BS51" t="s">
        <v>1887</v>
      </c>
      <c r="BT51" t="s">
        <v>2937</v>
      </c>
      <c r="BU51" t="s">
        <v>2925</v>
      </c>
      <c r="BV51" t="s">
        <v>2932</v>
      </c>
      <c r="BW51" t="s">
        <v>2938</v>
      </c>
      <c r="BX51" t="s">
        <v>1937</v>
      </c>
      <c r="BY51" t="s">
        <v>1592</v>
      </c>
      <c r="BZ51" t="s">
        <v>1937</v>
      </c>
      <c r="CA51" t="s">
        <v>2607</v>
      </c>
      <c r="CB51"/>
      <c r="CC51" t="s">
        <v>998</v>
      </c>
      <c r="CD51" t="s">
        <v>1268</v>
      </c>
      <c r="CE51" t="s">
        <v>2939</v>
      </c>
      <c r="CF51" t="s">
        <v>2940</v>
      </c>
      <c r="CG51" t="s">
        <v>1268</v>
      </c>
      <c r="CH51" t="s">
        <v>1592</v>
      </c>
      <c r="CI51" t="s">
        <v>2353</v>
      </c>
      <c r="CJ51" t="s">
        <v>1165</v>
      </c>
      <c r="CK51"/>
      <c r="CL51"/>
      <c r="CM51" t="s">
        <v>2638</v>
      </c>
      <c r="CN51" t="s">
        <v>2930</v>
      </c>
      <c r="CO51" t="s">
        <v>2638</v>
      </c>
      <c r="CP51" t="s">
        <v>2930</v>
      </c>
      <c r="CQ51" t="s">
        <v>1592</v>
      </c>
      <c r="CR51">
        <v>0</v>
      </c>
      <c r="CS51" t="s">
        <v>1592</v>
      </c>
      <c r="CT51" t="s">
        <v>1592</v>
      </c>
      <c r="CU51" t="s">
        <v>1592</v>
      </c>
      <c r="CV51" t="s">
        <v>1592</v>
      </c>
      <c r="CW51" t="s">
        <v>1592</v>
      </c>
      <c r="CX51">
        <v>49</v>
      </c>
      <c r="CY51" t="s">
        <v>2941</v>
      </c>
      <c r="CZ51" t="s">
        <v>1592</v>
      </c>
      <c r="DA51" t="s">
        <v>2313</v>
      </c>
      <c r="DB51" t="s">
        <v>2314</v>
      </c>
      <c r="DC51" t="s">
        <v>2926</v>
      </c>
      <c r="DD51" t="s">
        <v>1269</v>
      </c>
      <c r="DE51" t="s">
        <v>2927</v>
      </c>
      <c r="DF51" t="s">
        <v>1592</v>
      </c>
      <c r="DG51" t="s">
        <v>1592</v>
      </c>
      <c r="DH51" t="s">
        <v>2334</v>
      </c>
      <c r="DI51" t="s">
        <v>2931</v>
      </c>
      <c r="DJ51"/>
      <c r="DK51" t="s">
        <v>2334</v>
      </c>
      <c r="DL51">
        <v>9</v>
      </c>
      <c r="DM51" t="s">
        <v>2315</v>
      </c>
      <c r="DN51" t="s">
        <v>1165</v>
      </c>
      <c r="DO51" t="b">
        <v>1</v>
      </c>
      <c r="DP51" t="b">
        <v>0</v>
      </c>
      <c r="DQ51" t="b">
        <v>1</v>
      </c>
      <c r="DR51" t="b">
        <v>0</v>
      </c>
      <c r="DS51" t="b">
        <v>0</v>
      </c>
      <c r="DT51" t="b">
        <v>1</v>
      </c>
      <c r="DU51" t="b">
        <v>0</v>
      </c>
      <c r="DV51">
        <v>0</v>
      </c>
      <c r="DW51" t="b">
        <v>0</v>
      </c>
      <c r="DX51" t="b">
        <v>0</v>
      </c>
      <c r="DY51" t="b">
        <v>0</v>
      </c>
      <c r="DZ51" t="b">
        <v>0</v>
      </c>
      <c r="EA51" t="b">
        <v>0</v>
      </c>
      <c r="EB51" t="b">
        <v>0</v>
      </c>
      <c r="EC51" t="b">
        <v>0</v>
      </c>
      <c r="ED51" t="b">
        <v>0</v>
      </c>
      <c r="EE51" t="b">
        <v>0</v>
      </c>
      <c r="EF51" t="b" cm="1">
        <v>0</v>
      </c>
      <c r="EG51" t="b">
        <v>0</v>
      </c>
      <c r="EH51" t="b">
        <v>0</v>
      </c>
      <c r="EI51" t="b">
        <v>0</v>
      </c>
      <c r="EJ51" t="s">
        <v>1592</v>
      </c>
      <c r="EK51">
        <v>0</v>
      </c>
      <c r="EL51">
        <v>15</v>
      </c>
      <c r="EM51" t="b">
        <v>0</v>
      </c>
    </row>
    <row r="52" spans="1:143" ht="141.75">
      <c r="A52"/>
      <c r="B52" t="s">
        <v>1165</v>
      </c>
      <c r="C52" t="s">
        <v>1165</v>
      </c>
      <c r="D52" t="s">
        <v>2942</v>
      </c>
      <c r="E52" t="s">
        <v>2943</v>
      </c>
      <c r="F52"/>
      <c r="G52" t="s">
        <v>2944</v>
      </c>
      <c r="H52" s="109" t="s">
        <v>2945</v>
      </c>
      <c r="I52" t="s">
        <v>1268</v>
      </c>
      <c r="J52" t="s">
        <v>2636</v>
      </c>
      <c r="K52" t="s">
        <v>2946</v>
      </c>
      <c r="L52" t="s">
        <v>1939</v>
      </c>
      <c r="M52" t="s">
        <v>2607</v>
      </c>
      <c r="N52"/>
      <c r="O52"/>
      <c r="P52"/>
      <c r="Q52" t="s">
        <v>1269</v>
      </c>
      <c r="R52" t="s">
        <v>2353</v>
      </c>
      <c r="S52"/>
      <c r="T52"/>
      <c r="U52" t="s">
        <v>2638</v>
      </c>
      <c r="V52" t="s">
        <v>2947</v>
      </c>
      <c r="W52"/>
      <c r="X52"/>
      <c r="Y52"/>
      <c r="Z52"/>
      <c r="AA52"/>
      <c r="AB52"/>
      <c r="AC52"/>
      <c r="AD52"/>
      <c r="AE52"/>
      <c r="AF52"/>
      <c r="AG52"/>
      <c r="AH52"/>
      <c r="AI52"/>
      <c r="AJ52"/>
      <c r="AK52"/>
      <c r="AL52"/>
      <c r="AM52"/>
      <c r="AN52"/>
      <c r="AO52" s="108" t="s">
        <v>43</v>
      </c>
      <c r="AP52" t="s">
        <v>1270</v>
      </c>
      <c r="AQ52">
        <v>49</v>
      </c>
      <c r="AR52" t="s">
        <v>2948</v>
      </c>
      <c r="AS52" t="s">
        <v>1165</v>
      </c>
      <c r="AT52" t="s">
        <v>2356</v>
      </c>
      <c r="AU52" t="s">
        <v>2943</v>
      </c>
      <c r="AV52" t="s">
        <v>2949</v>
      </c>
      <c r="AW52" t="s">
        <v>1937</v>
      </c>
      <c r="AX52" t="s">
        <v>1934</v>
      </c>
      <c r="AY52" t="s">
        <v>2950</v>
      </c>
      <c r="AZ52" t="s">
        <v>1269</v>
      </c>
      <c r="BA52" t="s">
        <v>2951</v>
      </c>
      <c r="BB52" t="s">
        <v>1268</v>
      </c>
      <c r="BC52" t="s">
        <v>1939</v>
      </c>
      <c r="BD52" t="s">
        <v>2952</v>
      </c>
      <c r="BE52">
        <v>52</v>
      </c>
      <c r="BF52">
        <v>29</v>
      </c>
      <c r="BG52" t="e">
        <v>#N/A</v>
      </c>
      <c r="BH52" t="s">
        <v>2943</v>
      </c>
      <c r="BI52">
        <v>1</v>
      </c>
      <c r="BJ52">
        <v>0</v>
      </c>
      <c r="BK52">
        <v>0</v>
      </c>
      <c r="BL52" t="s">
        <v>1592</v>
      </c>
      <c r="BM52" t="s">
        <v>2637</v>
      </c>
      <c r="BN52" t="s">
        <v>2640</v>
      </c>
      <c r="BO52" t="s" cm="1">
        <v>2639</v>
      </c>
      <c r="BP52" t="s">
        <v>2953</v>
      </c>
      <c r="BQ52" t="s">
        <v>2361</v>
      </c>
      <c r="BR52">
        <v>48</v>
      </c>
      <c r="BS52" t="s">
        <v>1888</v>
      </c>
      <c r="BT52" t="s">
        <v>2954</v>
      </c>
      <c r="BU52" t="s">
        <v>2942</v>
      </c>
      <c r="BV52" t="s">
        <v>2949</v>
      </c>
      <c r="BW52" t="s">
        <v>2955</v>
      </c>
      <c r="BX52" t="s">
        <v>1937</v>
      </c>
      <c r="BY52" t="s">
        <v>1592</v>
      </c>
      <c r="BZ52" t="s">
        <v>1937</v>
      </c>
      <c r="CA52" t="s">
        <v>2607</v>
      </c>
      <c r="CB52"/>
      <c r="CC52" t="s">
        <v>998</v>
      </c>
      <c r="CD52" t="s">
        <v>1268</v>
      </c>
      <c r="CE52" t="s">
        <v>2956</v>
      </c>
      <c r="CF52" t="s">
        <v>2957</v>
      </c>
      <c r="CG52" t="s">
        <v>1268</v>
      </c>
      <c r="CH52" t="s">
        <v>1592</v>
      </c>
      <c r="CI52" t="s">
        <v>2353</v>
      </c>
      <c r="CJ52" t="s">
        <v>1165</v>
      </c>
      <c r="CK52"/>
      <c r="CL52"/>
      <c r="CM52" t="s">
        <v>2638</v>
      </c>
      <c r="CN52" t="s">
        <v>2947</v>
      </c>
      <c r="CO52" t="s">
        <v>2638</v>
      </c>
      <c r="CP52" t="s">
        <v>2947</v>
      </c>
      <c r="CQ52" t="s">
        <v>1592</v>
      </c>
      <c r="CR52">
        <v>0</v>
      </c>
      <c r="CS52" t="s">
        <v>1592</v>
      </c>
      <c r="CT52" t="s">
        <v>1592</v>
      </c>
      <c r="CU52" t="s">
        <v>1592</v>
      </c>
      <c r="CV52" t="s">
        <v>1592</v>
      </c>
      <c r="CW52" t="s">
        <v>1592</v>
      </c>
      <c r="CX52">
        <v>50</v>
      </c>
      <c r="CY52" t="s">
        <v>2958</v>
      </c>
      <c r="CZ52" t="s">
        <v>1592</v>
      </c>
      <c r="DA52" t="s">
        <v>2313</v>
      </c>
      <c r="DB52" t="s">
        <v>2314</v>
      </c>
      <c r="DC52" t="s">
        <v>2943</v>
      </c>
      <c r="DD52" t="s">
        <v>1269</v>
      </c>
      <c r="DE52" t="s">
        <v>2944</v>
      </c>
      <c r="DF52" t="s">
        <v>1592</v>
      </c>
      <c r="DG52" t="s">
        <v>1592</v>
      </c>
      <c r="DH52" t="s">
        <v>2334</v>
      </c>
      <c r="DI52" t="s">
        <v>2948</v>
      </c>
      <c r="DJ52"/>
      <c r="DK52" t="s">
        <v>2334</v>
      </c>
      <c r="DL52">
        <v>9</v>
      </c>
      <c r="DM52" t="s">
        <v>2315</v>
      </c>
      <c r="DN52" t="s">
        <v>1165</v>
      </c>
      <c r="DO52" t="b">
        <v>1</v>
      </c>
      <c r="DP52" t="b">
        <v>0</v>
      </c>
      <c r="DQ52" t="b">
        <v>1</v>
      </c>
      <c r="DR52" t="b">
        <v>0</v>
      </c>
      <c r="DS52" t="b">
        <v>0</v>
      </c>
      <c r="DT52" t="b">
        <v>1</v>
      </c>
      <c r="DU52" t="b">
        <v>0</v>
      </c>
      <c r="DV52">
        <v>0</v>
      </c>
      <c r="DW52" t="b">
        <v>0</v>
      </c>
      <c r="DX52" t="b">
        <v>0</v>
      </c>
      <c r="DY52" t="b">
        <v>0</v>
      </c>
      <c r="DZ52" t="b">
        <v>0</v>
      </c>
      <c r="EA52" t="b">
        <v>0</v>
      </c>
      <c r="EB52" t="b">
        <v>0</v>
      </c>
      <c r="EC52" t="b">
        <v>0</v>
      </c>
      <c r="ED52" t="b">
        <v>0</v>
      </c>
      <c r="EE52" t="b">
        <v>0</v>
      </c>
      <c r="EF52" t="b" cm="1">
        <v>0</v>
      </c>
      <c r="EG52" t="b">
        <v>0</v>
      </c>
      <c r="EH52" t="b">
        <v>0</v>
      </c>
      <c r="EI52" t="b">
        <v>0</v>
      </c>
      <c r="EJ52" t="s">
        <v>1592</v>
      </c>
      <c r="EK52">
        <v>0</v>
      </c>
      <c r="EL52">
        <v>15</v>
      </c>
      <c r="EM52" t="b">
        <v>0</v>
      </c>
    </row>
    <row r="53" spans="1:143" ht="31.5">
      <c r="A53"/>
      <c r="B53" t="s">
        <v>1165</v>
      </c>
      <c r="C53" t="s">
        <v>1165</v>
      </c>
      <c r="D53" t="s">
        <v>2959</v>
      </c>
      <c r="E53" t="s">
        <v>2960</v>
      </c>
      <c r="F53"/>
      <c r="G53" t="s">
        <v>2959</v>
      </c>
      <c r="H53" s="109" t="s">
        <v>2961</v>
      </c>
      <c r="I53" t="s">
        <v>1268</v>
      </c>
      <c r="J53" t="s">
        <v>2636</v>
      </c>
      <c r="K53" t="s">
        <v>2962</v>
      </c>
      <c r="L53" t="s">
        <v>1939</v>
      </c>
      <c r="M53" t="s">
        <v>2607</v>
      </c>
      <c r="N53"/>
      <c r="O53"/>
      <c r="P53"/>
      <c r="Q53" t="s">
        <v>1269</v>
      </c>
      <c r="R53" t="s">
        <v>2353</v>
      </c>
      <c r="S53"/>
      <c r="T53"/>
      <c r="U53" t="s">
        <v>2638</v>
      </c>
      <c r="V53" t="s">
        <v>2963</v>
      </c>
      <c r="W53"/>
      <c r="X53"/>
      <c r="Y53"/>
      <c r="Z53"/>
      <c r="AA53"/>
      <c r="AB53"/>
      <c r="AC53"/>
      <c r="AD53"/>
      <c r="AE53"/>
      <c r="AF53"/>
      <c r="AG53"/>
      <c r="AH53"/>
      <c r="AI53"/>
      <c r="AJ53"/>
      <c r="AK53"/>
      <c r="AL53"/>
      <c r="AM53"/>
      <c r="AN53"/>
      <c r="AO53" s="108" t="s">
        <v>43</v>
      </c>
      <c r="AP53" t="s">
        <v>1270</v>
      </c>
      <c r="AQ53">
        <v>50</v>
      </c>
      <c r="AR53" t="s">
        <v>2964</v>
      </c>
      <c r="AS53" t="s">
        <v>1165</v>
      </c>
      <c r="AT53" t="s">
        <v>2356</v>
      </c>
      <c r="AU53" t="s">
        <v>2960</v>
      </c>
      <c r="AV53" t="s">
        <v>2965</v>
      </c>
      <c r="AW53" t="s">
        <v>1937</v>
      </c>
      <c r="AX53" t="s">
        <v>1934</v>
      </c>
      <c r="AY53" t="s">
        <v>2966</v>
      </c>
      <c r="AZ53" t="s">
        <v>1269</v>
      </c>
      <c r="BA53" t="s">
        <v>2967</v>
      </c>
      <c r="BB53" t="s">
        <v>1268</v>
      </c>
      <c r="BC53" t="s">
        <v>1939</v>
      </c>
      <c r="BD53" t="s">
        <v>2968</v>
      </c>
      <c r="BE53">
        <v>53</v>
      </c>
      <c r="BF53">
        <v>29</v>
      </c>
      <c r="BG53" t="e">
        <v>#N/A</v>
      </c>
      <c r="BH53" t="s">
        <v>2960</v>
      </c>
      <c r="BI53">
        <v>1</v>
      </c>
      <c r="BJ53">
        <v>0</v>
      </c>
      <c r="BK53">
        <v>0</v>
      </c>
      <c r="BL53" t="s">
        <v>1592</v>
      </c>
      <c r="BM53" t="s">
        <v>2637</v>
      </c>
      <c r="BN53" t="s">
        <v>2640</v>
      </c>
      <c r="BO53" t="s" cm="1">
        <v>2639</v>
      </c>
      <c r="BP53" t="s">
        <v>2969</v>
      </c>
      <c r="BQ53" t="s">
        <v>2361</v>
      </c>
      <c r="BR53">
        <v>49</v>
      </c>
      <c r="BS53" t="s">
        <v>1892</v>
      </c>
      <c r="BT53" t="s">
        <v>2970</v>
      </c>
      <c r="BU53" t="s">
        <v>2959</v>
      </c>
      <c r="BV53" t="s">
        <v>2965</v>
      </c>
      <c r="BW53" t="s">
        <v>2971</v>
      </c>
      <c r="BX53" t="s">
        <v>1937</v>
      </c>
      <c r="BY53" t="s">
        <v>1592</v>
      </c>
      <c r="BZ53" t="s">
        <v>1937</v>
      </c>
      <c r="CA53" t="s">
        <v>2607</v>
      </c>
      <c r="CB53"/>
      <c r="CC53" t="s">
        <v>998</v>
      </c>
      <c r="CD53" t="s">
        <v>1268</v>
      </c>
      <c r="CE53" t="s">
        <v>2972</v>
      </c>
      <c r="CF53" t="s">
        <v>2973</v>
      </c>
      <c r="CG53" t="s">
        <v>1268</v>
      </c>
      <c r="CH53" t="s">
        <v>1592</v>
      </c>
      <c r="CI53" t="s">
        <v>2353</v>
      </c>
      <c r="CJ53" t="s">
        <v>1165</v>
      </c>
      <c r="CK53"/>
      <c r="CL53"/>
      <c r="CM53" t="s">
        <v>2638</v>
      </c>
      <c r="CN53" t="s">
        <v>2963</v>
      </c>
      <c r="CO53" t="s">
        <v>2638</v>
      </c>
      <c r="CP53" t="s">
        <v>2963</v>
      </c>
      <c r="CQ53" t="s">
        <v>1592</v>
      </c>
      <c r="CR53">
        <v>0</v>
      </c>
      <c r="CS53" t="s">
        <v>1592</v>
      </c>
      <c r="CT53" t="s">
        <v>1592</v>
      </c>
      <c r="CU53" t="s">
        <v>1592</v>
      </c>
      <c r="CV53" t="s">
        <v>1592</v>
      </c>
      <c r="CW53" t="s">
        <v>1592</v>
      </c>
      <c r="CX53">
        <v>51</v>
      </c>
      <c r="CY53" t="s">
        <v>2974</v>
      </c>
      <c r="CZ53" t="s">
        <v>1592</v>
      </c>
      <c r="DA53" t="s">
        <v>2313</v>
      </c>
      <c r="DB53" t="s">
        <v>2314</v>
      </c>
      <c r="DC53" t="s">
        <v>2960</v>
      </c>
      <c r="DD53" t="s">
        <v>1269</v>
      </c>
      <c r="DE53" t="s">
        <v>2959</v>
      </c>
      <c r="DF53" t="s">
        <v>1592</v>
      </c>
      <c r="DG53" t="s">
        <v>1592</v>
      </c>
      <c r="DH53" t="s">
        <v>2334</v>
      </c>
      <c r="DI53" t="s">
        <v>2964</v>
      </c>
      <c r="DJ53"/>
      <c r="DK53" t="s">
        <v>2334</v>
      </c>
      <c r="DL53">
        <v>9</v>
      </c>
      <c r="DM53" t="s">
        <v>2315</v>
      </c>
      <c r="DN53" t="s">
        <v>1165</v>
      </c>
      <c r="DO53" t="b">
        <v>1</v>
      </c>
      <c r="DP53" t="b">
        <v>0</v>
      </c>
      <c r="DQ53" t="b">
        <v>1</v>
      </c>
      <c r="DR53" t="b">
        <v>0</v>
      </c>
      <c r="DS53" t="b">
        <v>0</v>
      </c>
      <c r="DT53" t="b">
        <v>1</v>
      </c>
      <c r="DU53" t="b">
        <v>0</v>
      </c>
      <c r="DV53">
        <v>0</v>
      </c>
      <c r="DW53" t="b">
        <v>0</v>
      </c>
      <c r="DX53" t="b">
        <v>0</v>
      </c>
      <c r="DY53" t="b">
        <v>0</v>
      </c>
      <c r="DZ53" t="b">
        <v>0</v>
      </c>
      <c r="EA53" t="b">
        <v>0</v>
      </c>
      <c r="EB53" t="b">
        <v>1</v>
      </c>
      <c r="EC53" t="b">
        <v>0</v>
      </c>
      <c r="ED53" t="b">
        <v>0</v>
      </c>
      <c r="EE53" t="b">
        <v>0</v>
      </c>
      <c r="EF53" t="b" cm="1">
        <v>0</v>
      </c>
      <c r="EG53" t="b">
        <v>0</v>
      </c>
      <c r="EH53" t="b">
        <v>0</v>
      </c>
      <c r="EI53" t="b">
        <v>1</v>
      </c>
      <c r="EJ53" t="s">
        <v>2791</v>
      </c>
      <c r="EK53">
        <v>0</v>
      </c>
      <c r="EL53">
        <v>10</v>
      </c>
      <c r="EM53" t="b">
        <v>0</v>
      </c>
    </row>
    <row r="54" spans="1:143" ht="81" customHeight="1">
      <c r="A54"/>
      <c r="B54" t="s">
        <v>1165</v>
      </c>
      <c r="C54" t="s">
        <v>1165</v>
      </c>
      <c r="D54" s="109" t="s">
        <v>2975</v>
      </c>
      <c r="E54" t="s">
        <v>2976</v>
      </c>
      <c r="F54" t="s">
        <v>2977</v>
      </c>
      <c r="G54" s="109" t="s">
        <v>2975</v>
      </c>
      <c r="H54" t="s">
        <v>2688</v>
      </c>
      <c r="I54" t="s">
        <v>1268</v>
      </c>
      <c r="J54" t="s">
        <v>2636</v>
      </c>
      <c r="K54" t="s">
        <v>902</v>
      </c>
      <c r="L54" t="s">
        <v>1939</v>
      </c>
      <c r="M54" t="s">
        <v>2010</v>
      </c>
      <c r="N54"/>
      <c r="O54"/>
      <c r="P54"/>
      <c r="Q54" t="s">
        <v>1269</v>
      </c>
      <c r="R54" t="s">
        <v>2353</v>
      </c>
      <c r="S54"/>
      <c r="T54"/>
      <c r="U54" t="s">
        <v>2638</v>
      </c>
      <c r="V54" t="s">
        <v>2978</v>
      </c>
      <c r="W54"/>
      <c r="X54"/>
      <c r="Y54"/>
      <c r="Z54"/>
      <c r="AA54"/>
      <c r="AB54"/>
      <c r="AC54"/>
      <c r="AD54"/>
      <c r="AE54"/>
      <c r="AF54"/>
      <c r="AG54"/>
      <c r="AH54"/>
      <c r="AI54"/>
      <c r="AJ54"/>
      <c r="AK54"/>
      <c r="AL54"/>
      <c r="AM54"/>
      <c r="AN54"/>
      <c r="AO54" s="108" t="s">
        <v>43</v>
      </c>
      <c r="AP54" t="s">
        <v>1270</v>
      </c>
      <c r="AQ54">
        <v>51</v>
      </c>
      <c r="AR54" t="s">
        <v>2979</v>
      </c>
      <c r="AS54" t="s">
        <v>1165</v>
      </c>
      <c r="AT54" t="s">
        <v>2356</v>
      </c>
      <c r="AU54" t="s">
        <v>2976</v>
      </c>
      <c r="AV54" t="s">
        <v>2007</v>
      </c>
      <c r="AW54" t="s">
        <v>2980</v>
      </c>
      <c r="AX54" t="s">
        <v>1934</v>
      </c>
      <c r="AY54" t="s">
        <v>2981</v>
      </c>
      <c r="AZ54" t="s">
        <v>1269</v>
      </c>
      <c r="BA54" t="s">
        <v>2982</v>
      </c>
      <c r="BB54" t="s">
        <v>1268</v>
      </c>
      <c r="BC54" t="s">
        <v>1939</v>
      </c>
      <c r="BD54" t="s">
        <v>2983</v>
      </c>
      <c r="BE54">
        <v>54</v>
      </c>
      <c r="BF54">
        <v>29</v>
      </c>
      <c r="BG54">
        <v>0</v>
      </c>
      <c r="BH54" t="s">
        <v>2976</v>
      </c>
      <c r="BI54">
        <v>1</v>
      </c>
      <c r="BJ54">
        <v>0</v>
      </c>
      <c r="BK54">
        <v>0</v>
      </c>
      <c r="BL54" t="s">
        <v>1592</v>
      </c>
      <c r="BM54" t="s">
        <v>2637</v>
      </c>
      <c r="BN54" t="s">
        <v>2640</v>
      </c>
      <c r="BO54" t="s" cm="1">
        <v>2639</v>
      </c>
      <c r="BP54" t="s">
        <v>1592</v>
      </c>
      <c r="BQ54" t="s">
        <v>2361</v>
      </c>
      <c r="BR54">
        <v>50</v>
      </c>
      <c r="BS54" t="s">
        <v>2176</v>
      </c>
      <c r="BT54" t="s">
        <v>2984</v>
      </c>
      <c r="BU54" t="s">
        <v>2975</v>
      </c>
      <c r="BV54" t="s">
        <v>2007</v>
      </c>
      <c r="BW54" t="s">
        <v>2696</v>
      </c>
      <c r="BX54" t="s">
        <v>1937</v>
      </c>
      <c r="BY54" t="s">
        <v>1592</v>
      </c>
      <c r="BZ54" t="s">
        <v>1937</v>
      </c>
      <c r="CA54" t="s">
        <v>2010</v>
      </c>
      <c r="CB54"/>
      <c r="CC54" t="s">
        <v>998</v>
      </c>
      <c r="CD54" t="s">
        <v>1268</v>
      </c>
      <c r="CE54" t="s">
        <v>2985</v>
      </c>
      <c r="CF54" t="s">
        <v>2986</v>
      </c>
      <c r="CG54" t="s">
        <v>1268</v>
      </c>
      <c r="CH54" t="s">
        <v>1592</v>
      </c>
      <c r="CI54" t="s">
        <v>2353</v>
      </c>
      <c r="CJ54" t="s">
        <v>1165</v>
      </c>
      <c r="CK54"/>
      <c r="CL54"/>
      <c r="CM54" t="s">
        <v>2638</v>
      </c>
      <c r="CN54" t="s">
        <v>2978</v>
      </c>
      <c r="CO54" t="s">
        <v>2638</v>
      </c>
      <c r="CP54" t="s">
        <v>2978</v>
      </c>
      <c r="CQ54" t="s">
        <v>1592</v>
      </c>
      <c r="CR54">
        <v>0</v>
      </c>
      <c r="CS54" t="s">
        <v>1592</v>
      </c>
      <c r="CT54" t="s">
        <v>1592</v>
      </c>
      <c r="CU54" t="s">
        <v>1592</v>
      </c>
      <c r="CV54" t="s">
        <v>1592</v>
      </c>
      <c r="CW54" t="s">
        <v>1592</v>
      </c>
      <c r="CX54">
        <v>52</v>
      </c>
      <c r="CY54" t="s">
        <v>2987</v>
      </c>
      <c r="CZ54" t="s">
        <v>1592</v>
      </c>
      <c r="DA54" t="s">
        <v>2313</v>
      </c>
      <c r="DB54" t="s">
        <v>2314</v>
      </c>
      <c r="DC54" t="s">
        <v>2976</v>
      </c>
      <c r="DD54" t="s">
        <v>1269</v>
      </c>
      <c r="DE54" t="s">
        <v>2975</v>
      </c>
      <c r="DF54" t="s">
        <v>1592</v>
      </c>
      <c r="DG54" t="s">
        <v>1592</v>
      </c>
      <c r="DH54" t="s">
        <v>2334</v>
      </c>
      <c r="DI54" t="s">
        <v>2979</v>
      </c>
      <c r="DJ54"/>
      <c r="DK54" t="s">
        <v>2334</v>
      </c>
      <c r="DL54">
        <v>9</v>
      </c>
      <c r="DM54" t="s">
        <v>2315</v>
      </c>
      <c r="DN54" t="s">
        <v>1165</v>
      </c>
      <c r="DO54" t="b">
        <v>1</v>
      </c>
      <c r="DP54" t="b">
        <v>0</v>
      </c>
      <c r="DQ54" t="b">
        <v>1</v>
      </c>
      <c r="DR54" t="b">
        <v>0</v>
      </c>
      <c r="DS54" t="b">
        <v>0</v>
      </c>
      <c r="DT54" t="b">
        <v>1</v>
      </c>
      <c r="DU54" t="b">
        <v>0</v>
      </c>
      <c r="DV54">
        <v>0</v>
      </c>
      <c r="DW54" t="b">
        <v>0</v>
      </c>
      <c r="DX54" t="b">
        <v>0</v>
      </c>
      <c r="DY54" t="b">
        <v>0</v>
      </c>
      <c r="DZ54" t="b">
        <v>0</v>
      </c>
      <c r="EA54" t="b">
        <v>0</v>
      </c>
      <c r="EB54" t="b">
        <v>0</v>
      </c>
      <c r="EC54" t="b">
        <v>0</v>
      </c>
      <c r="ED54" t="b">
        <v>0</v>
      </c>
      <c r="EE54" t="b">
        <v>0</v>
      </c>
      <c r="EF54" t="b" cm="1">
        <v>0</v>
      </c>
      <c r="EG54" t="b">
        <v>0</v>
      </c>
      <c r="EH54" t="b">
        <v>0</v>
      </c>
      <c r="EI54" t="b">
        <v>0</v>
      </c>
      <c r="EJ54" t="s">
        <v>1592</v>
      </c>
      <c r="EK54">
        <v>0</v>
      </c>
      <c r="EL54">
        <v>16</v>
      </c>
      <c r="EM54" t="b">
        <v>0</v>
      </c>
    </row>
    <row r="55" spans="1:143" ht="15.75">
      <c r="A55"/>
      <c r="B55" t="s">
        <v>1165</v>
      </c>
      <c r="C55" t="s">
        <v>1165</v>
      </c>
      <c r="D55" t="s">
        <v>2988</v>
      </c>
      <c r="E55" t="s">
        <v>2989</v>
      </c>
      <c r="F55" t="s">
        <v>2990</v>
      </c>
      <c r="G55" t="s">
        <v>2988</v>
      </c>
      <c r="H55" t="s">
        <v>2688</v>
      </c>
      <c r="I55" t="s">
        <v>1268</v>
      </c>
      <c r="J55" t="s">
        <v>2636</v>
      </c>
      <c r="K55" t="s">
        <v>902</v>
      </c>
      <c r="L55" t="s">
        <v>1939</v>
      </c>
      <c r="M55" t="s">
        <v>2010</v>
      </c>
      <c r="N55"/>
      <c r="O55"/>
      <c r="P55"/>
      <c r="Q55" t="s">
        <v>1269</v>
      </c>
      <c r="R55" t="s">
        <v>2353</v>
      </c>
      <c r="S55"/>
      <c r="T55"/>
      <c r="U55" t="s">
        <v>2638</v>
      </c>
      <c r="V55" t="s">
        <v>2991</v>
      </c>
      <c r="W55"/>
      <c r="X55"/>
      <c r="Y55"/>
      <c r="Z55"/>
      <c r="AA55"/>
      <c r="AB55"/>
      <c r="AC55"/>
      <c r="AD55"/>
      <c r="AE55"/>
      <c r="AF55"/>
      <c r="AG55"/>
      <c r="AH55"/>
      <c r="AI55"/>
      <c r="AJ55"/>
      <c r="AK55"/>
      <c r="AL55"/>
      <c r="AM55"/>
      <c r="AN55"/>
      <c r="AO55" s="108" t="s">
        <v>43</v>
      </c>
      <c r="AP55" t="s">
        <v>1270</v>
      </c>
      <c r="AQ55">
        <v>52</v>
      </c>
      <c r="AR55" t="s">
        <v>2992</v>
      </c>
      <c r="AS55" t="s">
        <v>1165</v>
      </c>
      <c r="AT55" t="s">
        <v>2356</v>
      </c>
      <c r="AU55" t="s">
        <v>2989</v>
      </c>
      <c r="AV55" t="s">
        <v>2993</v>
      </c>
      <c r="AW55" t="s">
        <v>2994</v>
      </c>
      <c r="AX55" t="s">
        <v>1934</v>
      </c>
      <c r="AY55" t="s">
        <v>2995</v>
      </c>
      <c r="AZ55" t="s">
        <v>1269</v>
      </c>
      <c r="BA55" t="s">
        <v>2996</v>
      </c>
      <c r="BB55" t="s">
        <v>1268</v>
      </c>
      <c r="BC55" t="s">
        <v>1939</v>
      </c>
      <c r="BD55" t="s">
        <v>2997</v>
      </c>
      <c r="BE55">
        <v>55</v>
      </c>
      <c r="BF55">
        <v>29</v>
      </c>
      <c r="BG55">
        <v>0</v>
      </c>
      <c r="BH55" t="s">
        <v>2989</v>
      </c>
      <c r="BI55">
        <v>1</v>
      </c>
      <c r="BJ55">
        <v>0</v>
      </c>
      <c r="BK55">
        <v>0</v>
      </c>
      <c r="BL55" t="s">
        <v>1592</v>
      </c>
      <c r="BM55" t="s">
        <v>2637</v>
      </c>
      <c r="BN55" t="s">
        <v>2640</v>
      </c>
      <c r="BO55" t="s" cm="1">
        <v>2639</v>
      </c>
      <c r="BP55" t="s">
        <v>1592</v>
      </c>
      <c r="BQ55" t="s">
        <v>2361</v>
      </c>
      <c r="BR55">
        <v>51</v>
      </c>
      <c r="BS55" t="s">
        <v>1755</v>
      </c>
      <c r="BT55" t="s">
        <v>2998</v>
      </c>
      <c r="BU55" t="s">
        <v>2988</v>
      </c>
      <c r="BV55" t="s">
        <v>2993</v>
      </c>
      <c r="BW55" t="s">
        <v>2696</v>
      </c>
      <c r="BX55" t="s">
        <v>1937</v>
      </c>
      <c r="BY55" t="s">
        <v>1592</v>
      </c>
      <c r="BZ55" t="s">
        <v>1937</v>
      </c>
      <c r="CA55" t="s">
        <v>2010</v>
      </c>
      <c r="CB55"/>
      <c r="CC55" t="s">
        <v>998</v>
      </c>
      <c r="CD55" t="s">
        <v>1268</v>
      </c>
      <c r="CE55" t="s">
        <v>2999</v>
      </c>
      <c r="CF55" t="s">
        <v>3000</v>
      </c>
      <c r="CG55" t="s">
        <v>1268</v>
      </c>
      <c r="CH55" t="s">
        <v>1592</v>
      </c>
      <c r="CI55" t="s">
        <v>2353</v>
      </c>
      <c r="CJ55" t="s">
        <v>1165</v>
      </c>
      <c r="CK55"/>
      <c r="CL55"/>
      <c r="CM55" t="s">
        <v>2638</v>
      </c>
      <c r="CN55" t="s">
        <v>2991</v>
      </c>
      <c r="CO55" t="s">
        <v>2638</v>
      </c>
      <c r="CP55" t="s">
        <v>2991</v>
      </c>
      <c r="CQ55" t="s">
        <v>1592</v>
      </c>
      <c r="CR55">
        <v>0</v>
      </c>
      <c r="CS55" t="s">
        <v>1592</v>
      </c>
      <c r="CT55" t="s">
        <v>1592</v>
      </c>
      <c r="CU55" t="s">
        <v>1592</v>
      </c>
      <c r="CV55" t="s">
        <v>1592</v>
      </c>
      <c r="CW55" t="s">
        <v>1592</v>
      </c>
      <c r="CX55">
        <v>53</v>
      </c>
      <c r="CY55" t="s">
        <v>3001</v>
      </c>
      <c r="CZ55" t="s">
        <v>1592</v>
      </c>
      <c r="DA55" t="s">
        <v>2313</v>
      </c>
      <c r="DB55" t="s">
        <v>2314</v>
      </c>
      <c r="DC55" t="s">
        <v>2989</v>
      </c>
      <c r="DD55" t="s">
        <v>1269</v>
      </c>
      <c r="DE55" t="s">
        <v>2988</v>
      </c>
      <c r="DF55" t="s">
        <v>1592</v>
      </c>
      <c r="DG55" t="s">
        <v>1592</v>
      </c>
      <c r="DH55" t="s">
        <v>2334</v>
      </c>
      <c r="DI55" t="s">
        <v>2992</v>
      </c>
      <c r="DJ55"/>
      <c r="DK55" t="s">
        <v>2334</v>
      </c>
      <c r="DL55">
        <v>9</v>
      </c>
      <c r="DM55" t="s">
        <v>2315</v>
      </c>
      <c r="DN55" t="s">
        <v>1165</v>
      </c>
      <c r="DO55" t="b">
        <v>1</v>
      </c>
      <c r="DP55" t="b">
        <v>0</v>
      </c>
      <c r="DQ55" t="b">
        <v>1</v>
      </c>
      <c r="DR55" t="b">
        <v>0</v>
      </c>
      <c r="DS55" t="b">
        <v>0</v>
      </c>
      <c r="DT55" t="b">
        <v>1</v>
      </c>
      <c r="DU55" t="b">
        <v>0</v>
      </c>
      <c r="DV55">
        <v>0</v>
      </c>
      <c r="DW55" t="b">
        <v>0</v>
      </c>
      <c r="DX55" t="b">
        <v>0</v>
      </c>
      <c r="DY55" t="b">
        <v>0</v>
      </c>
      <c r="DZ55" t="b">
        <v>0</v>
      </c>
      <c r="EA55" t="b">
        <v>0</v>
      </c>
      <c r="EB55" t="b">
        <v>0</v>
      </c>
      <c r="EC55" t="b">
        <v>0</v>
      </c>
      <c r="ED55" t="b">
        <v>0</v>
      </c>
      <c r="EE55" t="b">
        <v>0</v>
      </c>
      <c r="EF55" t="b" cm="1">
        <v>0</v>
      </c>
      <c r="EG55" t="b">
        <v>0</v>
      </c>
      <c r="EH55" t="b">
        <v>0</v>
      </c>
      <c r="EI55" t="b">
        <v>0</v>
      </c>
      <c r="EJ55" t="s">
        <v>1592</v>
      </c>
      <c r="EK55">
        <v>0</v>
      </c>
      <c r="EL55">
        <v>32</v>
      </c>
      <c r="EM55" t="b">
        <v>0</v>
      </c>
    </row>
    <row r="56" spans="1:143" ht="15.75">
      <c r="A56"/>
      <c r="B56" t="s">
        <v>1165</v>
      </c>
      <c r="C56" t="s">
        <v>1165</v>
      </c>
      <c r="D56" t="s">
        <v>3002</v>
      </c>
      <c r="E56" t="s">
        <v>3003</v>
      </c>
      <c r="F56" t="s">
        <v>3004</v>
      </c>
      <c r="G56" t="s">
        <v>3002</v>
      </c>
      <c r="H56" t="s">
        <v>2688</v>
      </c>
      <c r="I56" t="s">
        <v>1268</v>
      </c>
      <c r="J56" t="s">
        <v>2636</v>
      </c>
      <c r="K56" t="s">
        <v>902</v>
      </c>
      <c r="L56" t="s">
        <v>1939</v>
      </c>
      <c r="M56" t="s">
        <v>2010</v>
      </c>
      <c r="N56"/>
      <c r="O56"/>
      <c r="P56"/>
      <c r="Q56" t="s">
        <v>1269</v>
      </c>
      <c r="R56" t="s">
        <v>2353</v>
      </c>
      <c r="S56"/>
      <c r="T56"/>
      <c r="U56" t="s">
        <v>2638</v>
      </c>
      <c r="V56" t="s">
        <v>3004</v>
      </c>
      <c r="W56"/>
      <c r="X56"/>
      <c r="Y56"/>
      <c r="Z56"/>
      <c r="AA56"/>
      <c r="AB56"/>
      <c r="AC56"/>
      <c r="AD56"/>
      <c r="AE56"/>
      <c r="AF56"/>
      <c r="AG56"/>
      <c r="AH56"/>
      <c r="AI56"/>
      <c r="AJ56"/>
      <c r="AK56"/>
      <c r="AL56"/>
      <c r="AM56"/>
      <c r="AN56"/>
      <c r="AO56" s="108" t="s">
        <v>43</v>
      </c>
      <c r="AP56" t="s">
        <v>1270</v>
      </c>
      <c r="AQ56">
        <v>53</v>
      </c>
      <c r="AR56" t="s">
        <v>3005</v>
      </c>
      <c r="AS56" t="s">
        <v>1165</v>
      </c>
      <c r="AT56" t="s">
        <v>2356</v>
      </c>
      <c r="AU56" t="s">
        <v>3003</v>
      </c>
      <c r="AV56" t="s">
        <v>3006</v>
      </c>
      <c r="AW56" t="s">
        <v>3007</v>
      </c>
      <c r="AX56" t="s">
        <v>1934</v>
      </c>
      <c r="AY56" t="s">
        <v>3008</v>
      </c>
      <c r="AZ56" t="s">
        <v>1269</v>
      </c>
      <c r="BA56" t="s">
        <v>3009</v>
      </c>
      <c r="BB56" t="s">
        <v>1268</v>
      </c>
      <c r="BC56" t="s">
        <v>1939</v>
      </c>
      <c r="BD56" t="s">
        <v>3010</v>
      </c>
      <c r="BE56">
        <v>56</v>
      </c>
      <c r="BF56">
        <v>29</v>
      </c>
      <c r="BG56">
        <v>0</v>
      </c>
      <c r="BH56" t="s">
        <v>3003</v>
      </c>
      <c r="BI56">
        <v>1</v>
      </c>
      <c r="BJ56">
        <v>0</v>
      </c>
      <c r="BK56">
        <v>0</v>
      </c>
      <c r="BL56" t="s">
        <v>1592</v>
      </c>
      <c r="BM56" t="s">
        <v>2637</v>
      </c>
      <c r="BN56" t="s">
        <v>2640</v>
      </c>
      <c r="BO56" t="s" cm="1">
        <v>2639</v>
      </c>
      <c r="BP56" t="s">
        <v>1592</v>
      </c>
      <c r="BQ56" t="s">
        <v>2361</v>
      </c>
      <c r="BR56">
        <v>52</v>
      </c>
      <c r="BS56" t="s">
        <v>1760</v>
      </c>
      <c r="BT56" t="s">
        <v>3011</v>
      </c>
      <c r="BU56" t="s">
        <v>3002</v>
      </c>
      <c r="BV56" t="s">
        <v>3006</v>
      </c>
      <c r="BW56" t="s">
        <v>2696</v>
      </c>
      <c r="BX56" t="s">
        <v>1937</v>
      </c>
      <c r="BY56" t="s">
        <v>1592</v>
      </c>
      <c r="BZ56" t="s">
        <v>1937</v>
      </c>
      <c r="CA56" t="s">
        <v>2010</v>
      </c>
      <c r="CB56"/>
      <c r="CC56" t="s">
        <v>998</v>
      </c>
      <c r="CD56" t="s">
        <v>1268</v>
      </c>
      <c r="CE56" t="s">
        <v>3012</v>
      </c>
      <c r="CF56" t="s">
        <v>3013</v>
      </c>
      <c r="CG56" t="s">
        <v>1268</v>
      </c>
      <c r="CH56" t="s">
        <v>1592</v>
      </c>
      <c r="CI56" t="s">
        <v>2353</v>
      </c>
      <c r="CJ56" t="s">
        <v>1165</v>
      </c>
      <c r="CK56"/>
      <c r="CL56"/>
      <c r="CM56" t="s">
        <v>2638</v>
      </c>
      <c r="CN56" t="s">
        <v>3004</v>
      </c>
      <c r="CO56" t="s">
        <v>2638</v>
      </c>
      <c r="CP56" t="s">
        <v>3004</v>
      </c>
      <c r="CQ56" t="s">
        <v>1592</v>
      </c>
      <c r="CR56">
        <v>0</v>
      </c>
      <c r="CS56" t="s">
        <v>1592</v>
      </c>
      <c r="CT56" t="s">
        <v>1592</v>
      </c>
      <c r="CU56" t="s">
        <v>1592</v>
      </c>
      <c r="CV56" t="s">
        <v>1592</v>
      </c>
      <c r="CW56" t="s">
        <v>1592</v>
      </c>
      <c r="CX56">
        <v>54</v>
      </c>
      <c r="CY56" t="s">
        <v>3014</v>
      </c>
      <c r="CZ56" t="s">
        <v>1592</v>
      </c>
      <c r="DA56" t="s">
        <v>2313</v>
      </c>
      <c r="DB56" t="s">
        <v>2314</v>
      </c>
      <c r="DC56" t="s">
        <v>3003</v>
      </c>
      <c r="DD56" t="s">
        <v>1269</v>
      </c>
      <c r="DE56" t="s">
        <v>3002</v>
      </c>
      <c r="DF56" t="s">
        <v>1592</v>
      </c>
      <c r="DG56" t="s">
        <v>1592</v>
      </c>
      <c r="DH56" t="s">
        <v>2334</v>
      </c>
      <c r="DI56" t="s">
        <v>3005</v>
      </c>
      <c r="DJ56"/>
      <c r="DK56" t="s">
        <v>2334</v>
      </c>
      <c r="DL56">
        <v>9</v>
      </c>
      <c r="DM56" t="s">
        <v>2315</v>
      </c>
      <c r="DN56" t="s">
        <v>1165</v>
      </c>
      <c r="DO56" t="b">
        <v>1</v>
      </c>
      <c r="DP56" t="b">
        <v>0</v>
      </c>
      <c r="DQ56" t="b">
        <v>1</v>
      </c>
      <c r="DR56" t="b">
        <v>0</v>
      </c>
      <c r="DS56" t="b">
        <v>0</v>
      </c>
      <c r="DT56" t="b">
        <v>1</v>
      </c>
      <c r="DU56" t="b">
        <v>0</v>
      </c>
      <c r="DV56">
        <v>0</v>
      </c>
      <c r="DW56" t="b">
        <v>0</v>
      </c>
      <c r="DX56" t="b">
        <v>0</v>
      </c>
      <c r="DY56" t="b">
        <v>0</v>
      </c>
      <c r="DZ56" t="b">
        <v>0</v>
      </c>
      <c r="EA56" t="b">
        <v>0</v>
      </c>
      <c r="EB56" t="b">
        <v>0</v>
      </c>
      <c r="EC56" t="b">
        <v>0</v>
      </c>
      <c r="ED56" t="b">
        <v>0</v>
      </c>
      <c r="EE56" t="b">
        <v>0</v>
      </c>
      <c r="EF56" t="b" cm="1">
        <v>0</v>
      </c>
      <c r="EG56" t="b">
        <v>0</v>
      </c>
      <c r="EH56" t="b">
        <v>0</v>
      </c>
      <c r="EI56" t="b">
        <v>0</v>
      </c>
      <c r="EJ56" t="s">
        <v>1592</v>
      </c>
      <c r="EK56">
        <v>0</v>
      </c>
      <c r="EL56">
        <v>26</v>
      </c>
      <c r="EM56" t="b">
        <v>0</v>
      </c>
    </row>
    <row r="57" spans="1:143" ht="15.75">
      <c r="A57"/>
      <c r="B57" t="s">
        <v>1165</v>
      </c>
      <c r="C57" t="s">
        <v>1165</v>
      </c>
      <c r="D57" t="s">
        <v>3015</v>
      </c>
      <c r="E57" t="s">
        <v>3016</v>
      </c>
      <c r="F57" t="s">
        <v>3017</v>
      </c>
      <c r="G57" t="s">
        <v>3015</v>
      </c>
      <c r="H57" t="s">
        <v>2688</v>
      </c>
      <c r="I57" t="s">
        <v>1268</v>
      </c>
      <c r="J57" t="s">
        <v>2636</v>
      </c>
      <c r="K57" t="s">
        <v>902</v>
      </c>
      <c r="L57" t="s">
        <v>1939</v>
      </c>
      <c r="M57" t="s">
        <v>2010</v>
      </c>
      <c r="N57"/>
      <c r="O57"/>
      <c r="P57"/>
      <c r="Q57" t="s">
        <v>1269</v>
      </c>
      <c r="R57" t="s">
        <v>2353</v>
      </c>
      <c r="S57"/>
      <c r="T57"/>
      <c r="U57" t="s">
        <v>2638</v>
      </c>
      <c r="V57" t="s">
        <v>3017</v>
      </c>
      <c r="W57"/>
      <c r="X57"/>
      <c r="Y57"/>
      <c r="Z57"/>
      <c r="AA57"/>
      <c r="AB57"/>
      <c r="AC57"/>
      <c r="AD57"/>
      <c r="AE57"/>
      <c r="AF57"/>
      <c r="AG57"/>
      <c r="AH57"/>
      <c r="AI57"/>
      <c r="AJ57"/>
      <c r="AK57"/>
      <c r="AL57"/>
      <c r="AM57"/>
      <c r="AN57"/>
      <c r="AO57" s="108" t="s">
        <v>43</v>
      </c>
      <c r="AP57" t="s">
        <v>1270</v>
      </c>
      <c r="AQ57">
        <v>54</v>
      </c>
      <c r="AR57" t="s">
        <v>3018</v>
      </c>
      <c r="AS57" t="s">
        <v>1165</v>
      </c>
      <c r="AT57" t="s">
        <v>2356</v>
      </c>
      <c r="AU57" t="s">
        <v>3016</v>
      </c>
      <c r="AV57" t="s">
        <v>3019</v>
      </c>
      <c r="AW57" t="s">
        <v>3020</v>
      </c>
      <c r="AX57" t="s">
        <v>1934</v>
      </c>
      <c r="AY57" t="s">
        <v>3021</v>
      </c>
      <c r="AZ57" t="s">
        <v>1269</v>
      </c>
      <c r="BA57" t="s">
        <v>3022</v>
      </c>
      <c r="BB57" t="s">
        <v>1268</v>
      </c>
      <c r="BC57" t="s">
        <v>1939</v>
      </c>
      <c r="BD57" t="s">
        <v>3023</v>
      </c>
      <c r="BE57">
        <v>57</v>
      </c>
      <c r="BF57">
        <v>29</v>
      </c>
      <c r="BG57">
        <v>0</v>
      </c>
      <c r="BH57" t="s">
        <v>3016</v>
      </c>
      <c r="BI57">
        <v>1</v>
      </c>
      <c r="BJ57">
        <v>0</v>
      </c>
      <c r="BK57">
        <v>0</v>
      </c>
      <c r="BL57" t="s">
        <v>1592</v>
      </c>
      <c r="BM57" t="s">
        <v>2637</v>
      </c>
      <c r="BN57" t="s">
        <v>2640</v>
      </c>
      <c r="BO57" t="s" cm="1">
        <v>2639</v>
      </c>
      <c r="BP57" t="s">
        <v>1592</v>
      </c>
      <c r="BQ57" t="s">
        <v>2361</v>
      </c>
      <c r="BR57">
        <v>53</v>
      </c>
      <c r="BS57" t="s">
        <v>1765</v>
      </c>
      <c r="BT57" t="s">
        <v>3024</v>
      </c>
      <c r="BU57" t="s">
        <v>3015</v>
      </c>
      <c r="BV57" t="s">
        <v>3019</v>
      </c>
      <c r="BW57" t="s">
        <v>2696</v>
      </c>
      <c r="BX57" t="s">
        <v>1937</v>
      </c>
      <c r="BY57" t="s">
        <v>1592</v>
      </c>
      <c r="BZ57" t="s">
        <v>1937</v>
      </c>
      <c r="CA57" t="s">
        <v>2010</v>
      </c>
      <c r="CB57"/>
      <c r="CC57" t="s">
        <v>998</v>
      </c>
      <c r="CD57" t="s">
        <v>1268</v>
      </c>
      <c r="CE57" t="s">
        <v>3025</v>
      </c>
      <c r="CF57" t="s">
        <v>3026</v>
      </c>
      <c r="CG57" t="s">
        <v>1268</v>
      </c>
      <c r="CH57" t="s">
        <v>1592</v>
      </c>
      <c r="CI57" t="s">
        <v>2353</v>
      </c>
      <c r="CJ57" t="s">
        <v>1165</v>
      </c>
      <c r="CK57"/>
      <c r="CL57"/>
      <c r="CM57" t="s">
        <v>2638</v>
      </c>
      <c r="CN57" t="s">
        <v>3017</v>
      </c>
      <c r="CO57" t="s">
        <v>2638</v>
      </c>
      <c r="CP57" t="s">
        <v>3017</v>
      </c>
      <c r="CQ57" t="s">
        <v>1592</v>
      </c>
      <c r="CR57">
        <v>0</v>
      </c>
      <c r="CS57" t="s">
        <v>1592</v>
      </c>
      <c r="CT57" t="s">
        <v>1592</v>
      </c>
      <c r="CU57" t="s">
        <v>1592</v>
      </c>
      <c r="CV57" t="s">
        <v>1592</v>
      </c>
      <c r="CW57" t="s">
        <v>1592</v>
      </c>
      <c r="CX57">
        <v>55</v>
      </c>
      <c r="CY57" t="s">
        <v>3027</v>
      </c>
      <c r="CZ57" t="s">
        <v>1592</v>
      </c>
      <c r="DA57" t="s">
        <v>2313</v>
      </c>
      <c r="DB57" t="s">
        <v>2314</v>
      </c>
      <c r="DC57" t="s">
        <v>3016</v>
      </c>
      <c r="DD57" t="s">
        <v>1269</v>
      </c>
      <c r="DE57" t="s">
        <v>3015</v>
      </c>
      <c r="DF57" t="s">
        <v>1592</v>
      </c>
      <c r="DG57" t="s">
        <v>1592</v>
      </c>
      <c r="DH57" t="s">
        <v>2334</v>
      </c>
      <c r="DI57" t="s">
        <v>3018</v>
      </c>
      <c r="DJ57"/>
      <c r="DK57" t="s">
        <v>2334</v>
      </c>
      <c r="DL57">
        <v>9</v>
      </c>
      <c r="DM57" t="s">
        <v>2315</v>
      </c>
      <c r="DN57" t="s">
        <v>1165</v>
      </c>
      <c r="DO57" t="b">
        <v>1</v>
      </c>
      <c r="DP57" t="b">
        <v>0</v>
      </c>
      <c r="DQ57" t="b">
        <v>1</v>
      </c>
      <c r="DR57" t="b">
        <v>0</v>
      </c>
      <c r="DS57" t="b">
        <v>0</v>
      </c>
      <c r="DT57" t="b">
        <v>1</v>
      </c>
      <c r="DU57" t="b">
        <v>0</v>
      </c>
      <c r="DV57">
        <v>0</v>
      </c>
      <c r="DW57" t="b">
        <v>0</v>
      </c>
      <c r="DX57" t="b">
        <v>0</v>
      </c>
      <c r="DY57" t="b">
        <v>0</v>
      </c>
      <c r="DZ57" t="b">
        <v>0</v>
      </c>
      <c r="EA57" t="b">
        <v>0</v>
      </c>
      <c r="EB57" t="b">
        <v>0</v>
      </c>
      <c r="EC57" t="b">
        <v>0</v>
      </c>
      <c r="ED57" t="b">
        <v>0</v>
      </c>
      <c r="EE57" t="b">
        <v>0</v>
      </c>
      <c r="EF57" t="b" cm="1">
        <v>0</v>
      </c>
      <c r="EG57" t="b">
        <v>0</v>
      </c>
      <c r="EH57" t="b">
        <v>0</v>
      </c>
      <c r="EI57" t="b">
        <v>0</v>
      </c>
      <c r="EJ57" t="s">
        <v>1592</v>
      </c>
      <c r="EK57">
        <v>0</v>
      </c>
      <c r="EL57">
        <v>10</v>
      </c>
      <c r="EM57" t="b">
        <v>0</v>
      </c>
    </row>
    <row r="58" spans="1:143" ht="15.75">
      <c r="A58"/>
      <c r="B58" t="s">
        <v>1165</v>
      </c>
      <c r="C58" t="s">
        <v>1165</v>
      </c>
      <c r="D58" t="s">
        <v>3028</v>
      </c>
      <c r="E58" t="s">
        <v>3029</v>
      </c>
      <c r="F58"/>
      <c r="G58" t="s">
        <v>3028</v>
      </c>
      <c r="H58" t="s">
        <v>3030</v>
      </c>
      <c r="I58" t="s">
        <v>1268</v>
      </c>
      <c r="J58" t="s">
        <v>2636</v>
      </c>
      <c r="K58" t="s">
        <v>3031</v>
      </c>
      <c r="L58" t="s">
        <v>1939</v>
      </c>
      <c r="M58" t="s">
        <v>2607</v>
      </c>
      <c r="N58"/>
      <c r="O58"/>
      <c r="P58"/>
      <c r="Q58" t="s">
        <v>1269</v>
      </c>
      <c r="R58" t="s">
        <v>2353</v>
      </c>
      <c r="S58"/>
      <c r="T58"/>
      <c r="U58" t="s">
        <v>2638</v>
      </c>
      <c r="V58" t="s">
        <v>3032</v>
      </c>
      <c r="W58"/>
      <c r="X58"/>
      <c r="Y58"/>
      <c r="Z58"/>
      <c r="AA58"/>
      <c r="AB58"/>
      <c r="AC58"/>
      <c r="AD58"/>
      <c r="AE58"/>
      <c r="AF58"/>
      <c r="AG58"/>
      <c r="AH58"/>
      <c r="AI58"/>
      <c r="AJ58"/>
      <c r="AK58"/>
      <c r="AL58"/>
      <c r="AM58"/>
      <c r="AN58"/>
      <c r="AO58" s="108" t="s">
        <v>43</v>
      </c>
      <c r="AP58" t="s">
        <v>1270</v>
      </c>
      <c r="AQ58">
        <v>55</v>
      </c>
      <c r="AR58" t="s">
        <v>3033</v>
      </c>
      <c r="AS58" t="s">
        <v>1165</v>
      </c>
      <c r="AT58" t="s">
        <v>2356</v>
      </c>
      <c r="AU58" t="s">
        <v>3029</v>
      </c>
      <c r="AV58" t="s">
        <v>3034</v>
      </c>
      <c r="AW58" t="s">
        <v>1937</v>
      </c>
      <c r="AX58" t="s">
        <v>1934</v>
      </c>
      <c r="AY58" t="s">
        <v>3035</v>
      </c>
      <c r="AZ58" t="s">
        <v>1269</v>
      </c>
      <c r="BA58" t="s">
        <v>3036</v>
      </c>
      <c r="BB58" t="s">
        <v>1268</v>
      </c>
      <c r="BC58" t="s">
        <v>1939</v>
      </c>
      <c r="BD58" t="s">
        <v>3037</v>
      </c>
      <c r="BE58">
        <v>58</v>
      </c>
      <c r="BF58">
        <v>29</v>
      </c>
      <c r="BG58" t="e">
        <v>#N/A</v>
      </c>
      <c r="BH58" t="s">
        <v>3029</v>
      </c>
      <c r="BI58">
        <v>1</v>
      </c>
      <c r="BJ58">
        <v>0</v>
      </c>
      <c r="BK58">
        <v>0</v>
      </c>
      <c r="BL58" t="s">
        <v>1592</v>
      </c>
      <c r="BM58" t="s">
        <v>2637</v>
      </c>
      <c r="BN58" t="s">
        <v>2640</v>
      </c>
      <c r="BO58" t="s" cm="1">
        <v>2639</v>
      </c>
      <c r="BP58" t="s">
        <v>3038</v>
      </c>
      <c r="BQ58" t="s">
        <v>2361</v>
      </c>
      <c r="BR58">
        <v>54</v>
      </c>
      <c r="BS58" t="s">
        <v>1771</v>
      </c>
      <c r="BT58" t="s">
        <v>3039</v>
      </c>
      <c r="BU58" t="s">
        <v>3028</v>
      </c>
      <c r="BV58" t="s">
        <v>3034</v>
      </c>
      <c r="BW58" t="s">
        <v>3040</v>
      </c>
      <c r="BX58" t="s">
        <v>1937</v>
      </c>
      <c r="BY58" t="s">
        <v>1592</v>
      </c>
      <c r="BZ58" t="s">
        <v>1937</v>
      </c>
      <c r="CA58" t="s">
        <v>2607</v>
      </c>
      <c r="CB58"/>
      <c r="CC58" t="s">
        <v>998</v>
      </c>
      <c r="CD58" t="s">
        <v>1268</v>
      </c>
      <c r="CE58" t="s">
        <v>3041</v>
      </c>
      <c r="CF58" t="s">
        <v>3042</v>
      </c>
      <c r="CG58" t="s">
        <v>1268</v>
      </c>
      <c r="CH58" t="s">
        <v>1592</v>
      </c>
      <c r="CI58" t="s">
        <v>2353</v>
      </c>
      <c r="CJ58" t="s">
        <v>1165</v>
      </c>
      <c r="CK58"/>
      <c r="CL58"/>
      <c r="CM58" t="s">
        <v>2638</v>
      </c>
      <c r="CN58" t="s">
        <v>3032</v>
      </c>
      <c r="CO58" t="s">
        <v>2638</v>
      </c>
      <c r="CP58" t="s">
        <v>3032</v>
      </c>
      <c r="CQ58" t="s">
        <v>1592</v>
      </c>
      <c r="CR58">
        <v>0</v>
      </c>
      <c r="CS58" t="s">
        <v>1592</v>
      </c>
      <c r="CT58" t="s">
        <v>1592</v>
      </c>
      <c r="CU58" t="s">
        <v>1592</v>
      </c>
      <c r="CV58" t="s">
        <v>1592</v>
      </c>
      <c r="CW58" t="s">
        <v>1592</v>
      </c>
      <c r="CX58">
        <v>56</v>
      </c>
      <c r="CY58" t="s">
        <v>3043</v>
      </c>
      <c r="CZ58" t="s">
        <v>1592</v>
      </c>
      <c r="DA58" t="s">
        <v>2313</v>
      </c>
      <c r="DB58" t="s">
        <v>2314</v>
      </c>
      <c r="DC58" t="s">
        <v>3029</v>
      </c>
      <c r="DD58" t="s">
        <v>1269</v>
      </c>
      <c r="DE58" t="s">
        <v>3028</v>
      </c>
      <c r="DF58" t="s">
        <v>1592</v>
      </c>
      <c r="DG58" t="s">
        <v>1592</v>
      </c>
      <c r="DH58" t="s">
        <v>2334</v>
      </c>
      <c r="DI58" t="s">
        <v>3033</v>
      </c>
      <c r="DJ58"/>
      <c r="DK58" t="s">
        <v>2334</v>
      </c>
      <c r="DL58">
        <v>9</v>
      </c>
      <c r="DM58" t="s">
        <v>2315</v>
      </c>
      <c r="DN58" t="s">
        <v>1165</v>
      </c>
      <c r="DO58" t="b">
        <v>1</v>
      </c>
      <c r="DP58" t="b">
        <v>0</v>
      </c>
      <c r="DQ58" t="b">
        <v>1</v>
      </c>
      <c r="DR58" t="b">
        <v>0</v>
      </c>
      <c r="DS58" t="b">
        <v>0</v>
      </c>
      <c r="DT58" t="b">
        <v>1</v>
      </c>
      <c r="DU58" t="b">
        <v>0</v>
      </c>
      <c r="DV58">
        <v>0</v>
      </c>
      <c r="DW58" t="b">
        <v>0</v>
      </c>
      <c r="DX58" t="b">
        <v>0</v>
      </c>
      <c r="DY58" t="b">
        <v>0</v>
      </c>
      <c r="DZ58" t="b">
        <v>0</v>
      </c>
      <c r="EA58" t="b">
        <v>0</v>
      </c>
      <c r="EB58" t="b">
        <v>0</v>
      </c>
      <c r="EC58" t="b">
        <v>0</v>
      </c>
      <c r="ED58" t="b">
        <v>0</v>
      </c>
      <c r="EE58" t="b">
        <v>0</v>
      </c>
      <c r="EF58" t="b" cm="1">
        <v>0</v>
      </c>
      <c r="EG58" t="b">
        <v>0</v>
      </c>
      <c r="EH58" t="b">
        <v>0</v>
      </c>
      <c r="EI58" t="b">
        <v>0</v>
      </c>
      <c r="EJ58" t="s">
        <v>1592</v>
      </c>
      <c r="EK58">
        <v>0</v>
      </c>
      <c r="EL58">
        <v>25</v>
      </c>
      <c r="EM58" t="b">
        <v>0</v>
      </c>
    </row>
    <row r="59" spans="1:143" ht="15.75">
      <c r="A59"/>
      <c r="B59" t="s">
        <v>1165</v>
      </c>
      <c r="C59" t="s">
        <v>1165</v>
      </c>
      <c r="D59" t="s">
        <v>3044</v>
      </c>
      <c r="E59" t="s">
        <v>3045</v>
      </c>
      <c r="F59" t="s">
        <v>3046</v>
      </c>
      <c r="G59" t="s">
        <v>3044</v>
      </c>
      <c r="H59" t="s">
        <v>3047</v>
      </c>
      <c r="I59" t="s">
        <v>1268</v>
      </c>
      <c r="J59" t="s">
        <v>2636</v>
      </c>
      <c r="K59" t="s">
        <v>3048</v>
      </c>
      <c r="L59" t="s">
        <v>1939</v>
      </c>
      <c r="M59" t="s">
        <v>2607</v>
      </c>
      <c r="N59"/>
      <c r="O59"/>
      <c r="P59"/>
      <c r="Q59" t="s">
        <v>1269</v>
      </c>
      <c r="R59" t="s">
        <v>2353</v>
      </c>
      <c r="S59"/>
      <c r="T59"/>
      <c r="U59" t="s">
        <v>2638</v>
      </c>
      <c r="V59" t="s">
        <v>3049</v>
      </c>
      <c r="W59"/>
      <c r="X59"/>
      <c r="Y59"/>
      <c r="Z59"/>
      <c r="AA59"/>
      <c r="AB59"/>
      <c r="AC59"/>
      <c r="AD59"/>
      <c r="AE59"/>
      <c r="AF59"/>
      <c r="AG59"/>
      <c r="AH59"/>
      <c r="AI59"/>
      <c r="AJ59"/>
      <c r="AK59"/>
      <c r="AL59"/>
      <c r="AM59"/>
      <c r="AN59"/>
      <c r="AO59" s="108" t="s">
        <v>43</v>
      </c>
      <c r="AP59" t="s">
        <v>1270</v>
      </c>
      <c r="AQ59">
        <v>56</v>
      </c>
      <c r="AR59" t="s">
        <v>3050</v>
      </c>
      <c r="AS59" t="s">
        <v>1165</v>
      </c>
      <c r="AT59" t="s">
        <v>2356</v>
      </c>
      <c r="AU59" t="s">
        <v>3045</v>
      </c>
      <c r="AV59" t="s">
        <v>3051</v>
      </c>
      <c r="AW59" t="s">
        <v>3052</v>
      </c>
      <c r="AX59" t="s">
        <v>1934</v>
      </c>
      <c r="AY59" t="s">
        <v>3053</v>
      </c>
      <c r="AZ59" t="s">
        <v>1269</v>
      </c>
      <c r="BA59" t="s">
        <v>3054</v>
      </c>
      <c r="BB59" t="s">
        <v>1268</v>
      </c>
      <c r="BC59" t="s">
        <v>1939</v>
      </c>
      <c r="BD59" t="s">
        <v>3055</v>
      </c>
      <c r="BE59">
        <v>59</v>
      </c>
      <c r="BF59">
        <v>29</v>
      </c>
      <c r="BG59" t="e">
        <v>#N/A</v>
      </c>
      <c r="BH59" t="s">
        <v>3045</v>
      </c>
      <c r="BI59">
        <v>1</v>
      </c>
      <c r="BJ59">
        <v>0</v>
      </c>
      <c r="BK59">
        <v>0</v>
      </c>
      <c r="BL59" t="s">
        <v>1592</v>
      </c>
      <c r="BM59" t="s">
        <v>2637</v>
      </c>
      <c r="BN59" t="s">
        <v>2640</v>
      </c>
      <c r="BO59" t="s" cm="1">
        <v>2639</v>
      </c>
      <c r="BP59" t="s">
        <v>3056</v>
      </c>
      <c r="BQ59" t="s">
        <v>2361</v>
      </c>
      <c r="BR59">
        <v>55</v>
      </c>
      <c r="BS59" t="s">
        <v>1777</v>
      </c>
      <c r="BT59" t="s">
        <v>3057</v>
      </c>
      <c r="BU59" t="s">
        <v>3044</v>
      </c>
      <c r="BV59" t="s">
        <v>3051</v>
      </c>
      <c r="BW59" t="s">
        <v>3058</v>
      </c>
      <c r="BX59" t="s">
        <v>1937</v>
      </c>
      <c r="BY59" t="s">
        <v>1592</v>
      </c>
      <c r="BZ59" t="s">
        <v>1937</v>
      </c>
      <c r="CA59" t="s">
        <v>2607</v>
      </c>
      <c r="CB59"/>
      <c r="CC59" t="s">
        <v>998</v>
      </c>
      <c r="CD59" t="s">
        <v>1268</v>
      </c>
      <c r="CE59" t="s">
        <v>3059</v>
      </c>
      <c r="CF59" t="s">
        <v>3060</v>
      </c>
      <c r="CG59" t="s">
        <v>1268</v>
      </c>
      <c r="CH59" t="s">
        <v>1592</v>
      </c>
      <c r="CI59" t="s">
        <v>2353</v>
      </c>
      <c r="CJ59" t="s">
        <v>1165</v>
      </c>
      <c r="CK59"/>
      <c r="CL59"/>
      <c r="CM59" t="s">
        <v>2638</v>
      </c>
      <c r="CN59" t="s">
        <v>3049</v>
      </c>
      <c r="CO59" t="s">
        <v>2638</v>
      </c>
      <c r="CP59" t="s">
        <v>3049</v>
      </c>
      <c r="CQ59" t="s">
        <v>1592</v>
      </c>
      <c r="CR59">
        <v>0</v>
      </c>
      <c r="CS59" t="s">
        <v>1592</v>
      </c>
      <c r="CT59" t="s">
        <v>1592</v>
      </c>
      <c r="CU59" t="s">
        <v>1592</v>
      </c>
      <c r="CV59" t="s">
        <v>1592</v>
      </c>
      <c r="CW59" t="s">
        <v>1592</v>
      </c>
      <c r="CX59">
        <v>57</v>
      </c>
      <c r="CY59" t="s">
        <v>3061</v>
      </c>
      <c r="CZ59" t="s">
        <v>1592</v>
      </c>
      <c r="DA59" t="s">
        <v>2313</v>
      </c>
      <c r="DB59" t="s">
        <v>2314</v>
      </c>
      <c r="DC59" t="s">
        <v>3045</v>
      </c>
      <c r="DD59" t="s">
        <v>1269</v>
      </c>
      <c r="DE59" t="s">
        <v>3044</v>
      </c>
      <c r="DF59" t="s">
        <v>1592</v>
      </c>
      <c r="DG59" t="s">
        <v>1592</v>
      </c>
      <c r="DH59" t="s">
        <v>2334</v>
      </c>
      <c r="DI59" t="s">
        <v>3050</v>
      </c>
      <c r="DJ59"/>
      <c r="DK59" t="s">
        <v>2334</v>
      </c>
      <c r="DL59">
        <v>9</v>
      </c>
      <c r="DM59" t="s">
        <v>2315</v>
      </c>
      <c r="DN59" t="s">
        <v>1165</v>
      </c>
      <c r="DO59" t="b">
        <v>1</v>
      </c>
      <c r="DP59" t="b">
        <v>0</v>
      </c>
      <c r="DQ59" t="b">
        <v>1</v>
      </c>
      <c r="DR59" t="b">
        <v>0</v>
      </c>
      <c r="DS59" t="b">
        <v>0</v>
      </c>
      <c r="DT59" t="b">
        <v>1</v>
      </c>
      <c r="DU59" t="b">
        <v>0</v>
      </c>
      <c r="DV59">
        <v>0</v>
      </c>
      <c r="DW59" t="b">
        <v>0</v>
      </c>
      <c r="DX59" t="b">
        <v>0</v>
      </c>
      <c r="DY59" t="b">
        <v>0</v>
      </c>
      <c r="DZ59" t="b">
        <v>0</v>
      </c>
      <c r="EA59" t="b">
        <v>0</v>
      </c>
      <c r="EB59" t="b">
        <v>0</v>
      </c>
      <c r="EC59" t="b">
        <v>0</v>
      </c>
      <c r="ED59" t="b">
        <v>0</v>
      </c>
      <c r="EE59" t="b">
        <v>0</v>
      </c>
      <c r="EF59" t="b" cm="1">
        <v>0</v>
      </c>
      <c r="EG59" t="b">
        <v>0</v>
      </c>
      <c r="EH59" t="b">
        <v>0</v>
      </c>
      <c r="EI59" t="b">
        <v>0</v>
      </c>
      <c r="EJ59" t="s">
        <v>1592</v>
      </c>
      <c r="EK59">
        <v>0</v>
      </c>
      <c r="EL59">
        <v>41</v>
      </c>
      <c r="EM59" t="b">
        <v>0</v>
      </c>
    </row>
    <row r="60" spans="1:143" ht="15.75">
      <c r="A60"/>
      <c r="B60" t="s">
        <v>1165</v>
      </c>
      <c r="C60" t="s">
        <v>1165</v>
      </c>
      <c r="D60" t="s">
        <v>3062</v>
      </c>
      <c r="E60" t="s">
        <v>3063</v>
      </c>
      <c r="F60" t="s">
        <v>3064</v>
      </c>
      <c r="G60" t="s">
        <v>3062</v>
      </c>
      <c r="H60" t="s">
        <v>3065</v>
      </c>
      <c r="I60" t="s">
        <v>1268</v>
      </c>
      <c r="J60" t="s">
        <v>2636</v>
      </c>
      <c r="K60" t="s">
        <v>3066</v>
      </c>
      <c r="L60" t="s">
        <v>1939</v>
      </c>
      <c r="M60" t="s">
        <v>2607</v>
      </c>
      <c r="N60"/>
      <c r="O60"/>
      <c r="P60"/>
      <c r="Q60" t="s">
        <v>1269</v>
      </c>
      <c r="R60" t="s">
        <v>2353</v>
      </c>
      <c r="S60"/>
      <c r="T60"/>
      <c r="U60" t="s">
        <v>2638</v>
      </c>
      <c r="V60" t="s">
        <v>3067</v>
      </c>
      <c r="W60"/>
      <c r="X60"/>
      <c r="Y60"/>
      <c r="Z60"/>
      <c r="AA60"/>
      <c r="AB60"/>
      <c r="AC60"/>
      <c r="AD60"/>
      <c r="AE60"/>
      <c r="AF60"/>
      <c r="AG60"/>
      <c r="AH60"/>
      <c r="AI60"/>
      <c r="AJ60"/>
      <c r="AK60"/>
      <c r="AL60"/>
      <c r="AM60"/>
      <c r="AN60"/>
      <c r="AO60" s="108" t="s">
        <v>43</v>
      </c>
      <c r="AP60" t="s">
        <v>1270</v>
      </c>
      <c r="AQ60">
        <v>57</v>
      </c>
      <c r="AR60" t="s">
        <v>3068</v>
      </c>
      <c r="AS60" t="s">
        <v>1165</v>
      </c>
      <c r="AT60" t="s">
        <v>2356</v>
      </c>
      <c r="AU60" t="s">
        <v>3063</v>
      </c>
      <c r="AV60" t="s">
        <v>3069</v>
      </c>
      <c r="AW60" t="s">
        <v>3070</v>
      </c>
      <c r="AX60" t="s">
        <v>1934</v>
      </c>
      <c r="AY60" t="s">
        <v>3071</v>
      </c>
      <c r="AZ60" t="s">
        <v>1269</v>
      </c>
      <c r="BA60" t="s">
        <v>3072</v>
      </c>
      <c r="BB60" t="s">
        <v>1268</v>
      </c>
      <c r="BC60" t="s">
        <v>1939</v>
      </c>
      <c r="BD60" t="s">
        <v>3073</v>
      </c>
      <c r="BE60">
        <v>60</v>
      </c>
      <c r="BF60">
        <v>29</v>
      </c>
      <c r="BG60" t="e">
        <v>#N/A</v>
      </c>
      <c r="BH60" t="s">
        <v>3063</v>
      </c>
      <c r="BI60">
        <v>1</v>
      </c>
      <c r="BJ60">
        <v>0</v>
      </c>
      <c r="BK60">
        <v>0</v>
      </c>
      <c r="BL60" t="s">
        <v>1592</v>
      </c>
      <c r="BM60" t="s">
        <v>2637</v>
      </c>
      <c r="BN60" t="s">
        <v>2640</v>
      </c>
      <c r="BO60" t="s" cm="1">
        <v>2639</v>
      </c>
      <c r="BP60" t="s">
        <v>3074</v>
      </c>
      <c r="BQ60" t="s">
        <v>2361</v>
      </c>
      <c r="BR60">
        <v>56</v>
      </c>
      <c r="BS60" t="s">
        <v>1781</v>
      </c>
      <c r="BT60" t="s">
        <v>3075</v>
      </c>
      <c r="BU60" t="s">
        <v>3062</v>
      </c>
      <c r="BV60" t="s">
        <v>3069</v>
      </c>
      <c r="BW60" t="s">
        <v>3076</v>
      </c>
      <c r="BX60" t="s">
        <v>1937</v>
      </c>
      <c r="BY60" t="s">
        <v>1592</v>
      </c>
      <c r="BZ60" t="s">
        <v>1937</v>
      </c>
      <c r="CA60" t="s">
        <v>2607</v>
      </c>
      <c r="CB60"/>
      <c r="CC60" t="s">
        <v>998</v>
      </c>
      <c r="CD60" t="s">
        <v>1268</v>
      </c>
      <c r="CE60" t="s">
        <v>3077</v>
      </c>
      <c r="CF60" t="s">
        <v>3078</v>
      </c>
      <c r="CG60" t="s">
        <v>1268</v>
      </c>
      <c r="CH60" t="s">
        <v>1592</v>
      </c>
      <c r="CI60" t="s">
        <v>2353</v>
      </c>
      <c r="CJ60" t="s">
        <v>1165</v>
      </c>
      <c r="CK60"/>
      <c r="CL60"/>
      <c r="CM60" t="s">
        <v>2638</v>
      </c>
      <c r="CN60" t="s">
        <v>3067</v>
      </c>
      <c r="CO60" t="s">
        <v>2638</v>
      </c>
      <c r="CP60" t="s">
        <v>3067</v>
      </c>
      <c r="CQ60" t="s">
        <v>1592</v>
      </c>
      <c r="CR60">
        <v>0</v>
      </c>
      <c r="CS60" t="s">
        <v>1592</v>
      </c>
      <c r="CT60" t="s">
        <v>1592</v>
      </c>
      <c r="CU60" t="s">
        <v>1592</v>
      </c>
      <c r="CV60" t="s">
        <v>1592</v>
      </c>
      <c r="CW60" t="s">
        <v>1592</v>
      </c>
      <c r="CX60">
        <v>58</v>
      </c>
      <c r="CY60" t="s">
        <v>3079</v>
      </c>
      <c r="CZ60" t="s">
        <v>1592</v>
      </c>
      <c r="DA60" t="s">
        <v>2313</v>
      </c>
      <c r="DB60" t="s">
        <v>2314</v>
      </c>
      <c r="DC60" t="s">
        <v>3063</v>
      </c>
      <c r="DD60" t="s">
        <v>1269</v>
      </c>
      <c r="DE60" t="s">
        <v>3062</v>
      </c>
      <c r="DF60" t="s">
        <v>1592</v>
      </c>
      <c r="DG60" t="s">
        <v>1592</v>
      </c>
      <c r="DH60" t="s">
        <v>2334</v>
      </c>
      <c r="DI60" t="s">
        <v>3068</v>
      </c>
      <c r="DJ60"/>
      <c r="DK60" t="s">
        <v>2334</v>
      </c>
      <c r="DL60">
        <v>9</v>
      </c>
      <c r="DM60" t="s">
        <v>2315</v>
      </c>
      <c r="DN60" t="s">
        <v>1165</v>
      </c>
      <c r="DO60" t="b">
        <v>1</v>
      </c>
      <c r="DP60" t="b">
        <v>0</v>
      </c>
      <c r="DQ60" t="b">
        <v>1</v>
      </c>
      <c r="DR60" t="b">
        <v>0</v>
      </c>
      <c r="DS60" t="b">
        <v>0</v>
      </c>
      <c r="DT60" t="b">
        <v>1</v>
      </c>
      <c r="DU60" t="b">
        <v>0</v>
      </c>
      <c r="DV60">
        <v>0</v>
      </c>
      <c r="DW60" t="b">
        <v>0</v>
      </c>
      <c r="DX60" t="b">
        <v>0</v>
      </c>
      <c r="DY60" t="b">
        <v>0</v>
      </c>
      <c r="DZ60" t="b">
        <v>0</v>
      </c>
      <c r="EA60" t="b">
        <v>0</v>
      </c>
      <c r="EB60" t="b">
        <v>0</v>
      </c>
      <c r="EC60" t="b">
        <v>0</v>
      </c>
      <c r="ED60" t="b">
        <v>0</v>
      </c>
      <c r="EE60" t="b">
        <v>0</v>
      </c>
      <c r="EF60" t="b" cm="1">
        <v>0</v>
      </c>
      <c r="EG60" t="b">
        <v>0</v>
      </c>
      <c r="EH60" t="b">
        <v>0</v>
      </c>
      <c r="EI60" t="b">
        <v>0</v>
      </c>
      <c r="EJ60" t="s">
        <v>1592</v>
      </c>
      <c r="EK60">
        <v>0</v>
      </c>
      <c r="EL60">
        <v>35</v>
      </c>
      <c r="EM60" t="b">
        <v>0</v>
      </c>
    </row>
    <row r="61" spans="1:143" ht="15.75">
      <c r="A61"/>
      <c r="B61" t="s">
        <v>1165</v>
      </c>
      <c r="C61" t="s">
        <v>1165</v>
      </c>
      <c r="D61" t="s">
        <v>3080</v>
      </c>
      <c r="E61" t="s">
        <v>3081</v>
      </c>
      <c r="F61"/>
      <c r="G61" t="s">
        <v>3080</v>
      </c>
      <c r="H61" t="s">
        <v>3082</v>
      </c>
      <c r="I61" t="s">
        <v>1268</v>
      </c>
      <c r="J61" t="s">
        <v>2636</v>
      </c>
      <c r="K61" t="s">
        <v>3083</v>
      </c>
      <c r="L61" t="s">
        <v>1939</v>
      </c>
      <c r="M61" t="s">
        <v>2607</v>
      </c>
      <c r="N61"/>
      <c r="O61"/>
      <c r="P61"/>
      <c r="Q61" t="s">
        <v>1269</v>
      </c>
      <c r="R61" t="s">
        <v>2353</v>
      </c>
      <c r="S61"/>
      <c r="T61"/>
      <c r="U61" t="s">
        <v>2638</v>
      </c>
      <c r="V61" t="s">
        <v>3084</v>
      </c>
      <c r="W61"/>
      <c r="X61"/>
      <c r="Y61"/>
      <c r="Z61"/>
      <c r="AA61"/>
      <c r="AB61"/>
      <c r="AC61"/>
      <c r="AD61"/>
      <c r="AE61"/>
      <c r="AF61"/>
      <c r="AG61"/>
      <c r="AH61"/>
      <c r="AI61"/>
      <c r="AJ61"/>
      <c r="AK61"/>
      <c r="AL61"/>
      <c r="AM61"/>
      <c r="AN61"/>
      <c r="AO61" s="108" t="s">
        <v>43</v>
      </c>
      <c r="AP61" t="s">
        <v>1270</v>
      </c>
      <c r="AQ61">
        <v>58</v>
      </c>
      <c r="AR61" t="s">
        <v>3085</v>
      </c>
      <c r="AS61" t="s">
        <v>1165</v>
      </c>
      <c r="AT61" t="s">
        <v>2356</v>
      </c>
      <c r="AU61" t="s">
        <v>3081</v>
      </c>
      <c r="AV61" t="s">
        <v>3086</v>
      </c>
      <c r="AW61" t="s">
        <v>1937</v>
      </c>
      <c r="AX61" t="s">
        <v>1934</v>
      </c>
      <c r="AY61" t="s">
        <v>3087</v>
      </c>
      <c r="AZ61" t="s">
        <v>1269</v>
      </c>
      <c r="BA61" t="s">
        <v>3088</v>
      </c>
      <c r="BB61" t="s">
        <v>1268</v>
      </c>
      <c r="BC61" t="s">
        <v>1939</v>
      </c>
      <c r="BD61" t="s">
        <v>3089</v>
      </c>
      <c r="BE61">
        <v>61</v>
      </c>
      <c r="BF61">
        <v>29</v>
      </c>
      <c r="BG61" t="e">
        <v>#N/A</v>
      </c>
      <c r="BH61" t="s">
        <v>3081</v>
      </c>
      <c r="BI61">
        <v>1</v>
      </c>
      <c r="BJ61">
        <v>0</v>
      </c>
      <c r="BK61">
        <v>0</v>
      </c>
      <c r="BL61" t="s">
        <v>1592</v>
      </c>
      <c r="BM61" t="s">
        <v>2637</v>
      </c>
      <c r="BN61" t="s">
        <v>2640</v>
      </c>
      <c r="BO61" t="s" cm="1">
        <v>2639</v>
      </c>
      <c r="BP61" t="s">
        <v>3090</v>
      </c>
      <c r="BQ61" t="s">
        <v>2361</v>
      </c>
      <c r="BR61">
        <v>57</v>
      </c>
      <c r="BS61" t="s">
        <v>1787</v>
      </c>
      <c r="BT61" t="s">
        <v>3091</v>
      </c>
      <c r="BU61" t="s">
        <v>3080</v>
      </c>
      <c r="BV61" t="s">
        <v>3086</v>
      </c>
      <c r="BW61" t="s">
        <v>3092</v>
      </c>
      <c r="BX61" t="s">
        <v>1937</v>
      </c>
      <c r="BY61" t="s">
        <v>1592</v>
      </c>
      <c r="BZ61" t="s">
        <v>1937</v>
      </c>
      <c r="CA61" t="s">
        <v>2607</v>
      </c>
      <c r="CB61"/>
      <c r="CC61" t="s">
        <v>998</v>
      </c>
      <c r="CD61" t="s">
        <v>1268</v>
      </c>
      <c r="CE61" t="s">
        <v>3093</v>
      </c>
      <c r="CF61" t="s">
        <v>3094</v>
      </c>
      <c r="CG61" t="s">
        <v>1268</v>
      </c>
      <c r="CH61" t="s">
        <v>1592</v>
      </c>
      <c r="CI61" t="s">
        <v>2353</v>
      </c>
      <c r="CJ61" t="s">
        <v>1165</v>
      </c>
      <c r="CK61"/>
      <c r="CL61"/>
      <c r="CM61" t="s">
        <v>2638</v>
      </c>
      <c r="CN61" t="s">
        <v>3084</v>
      </c>
      <c r="CO61" t="s">
        <v>2638</v>
      </c>
      <c r="CP61" t="s">
        <v>3084</v>
      </c>
      <c r="CQ61" t="s">
        <v>1592</v>
      </c>
      <c r="CR61">
        <v>0</v>
      </c>
      <c r="CS61" t="s">
        <v>1592</v>
      </c>
      <c r="CT61" t="s">
        <v>1592</v>
      </c>
      <c r="CU61" t="s">
        <v>1592</v>
      </c>
      <c r="CV61" t="s">
        <v>1592</v>
      </c>
      <c r="CW61" t="s">
        <v>1592</v>
      </c>
      <c r="CX61">
        <v>59</v>
      </c>
      <c r="CY61" t="s">
        <v>3095</v>
      </c>
      <c r="CZ61" t="s">
        <v>1592</v>
      </c>
      <c r="DA61" t="s">
        <v>2313</v>
      </c>
      <c r="DB61" t="s">
        <v>2314</v>
      </c>
      <c r="DC61" t="s">
        <v>3081</v>
      </c>
      <c r="DD61" t="s">
        <v>1269</v>
      </c>
      <c r="DE61" t="s">
        <v>3080</v>
      </c>
      <c r="DF61" t="s">
        <v>1592</v>
      </c>
      <c r="DG61" t="s">
        <v>1592</v>
      </c>
      <c r="DH61" t="s">
        <v>2334</v>
      </c>
      <c r="DI61" t="s">
        <v>3085</v>
      </c>
      <c r="DJ61"/>
      <c r="DK61" t="s">
        <v>2334</v>
      </c>
      <c r="DL61">
        <v>9</v>
      </c>
      <c r="DM61" t="s">
        <v>2315</v>
      </c>
      <c r="DN61" t="s">
        <v>1165</v>
      </c>
      <c r="DO61" t="b">
        <v>1</v>
      </c>
      <c r="DP61" t="b">
        <v>0</v>
      </c>
      <c r="DQ61" t="b">
        <v>1</v>
      </c>
      <c r="DR61" t="b">
        <v>0</v>
      </c>
      <c r="DS61" t="b">
        <v>0</v>
      </c>
      <c r="DT61" t="b">
        <v>1</v>
      </c>
      <c r="DU61" t="b">
        <v>0</v>
      </c>
      <c r="DV61">
        <v>0</v>
      </c>
      <c r="DW61" t="b">
        <v>0</v>
      </c>
      <c r="DX61" t="b">
        <v>0</v>
      </c>
      <c r="DY61" t="b">
        <v>0</v>
      </c>
      <c r="DZ61" t="b">
        <v>0</v>
      </c>
      <c r="EA61" t="b">
        <v>0</v>
      </c>
      <c r="EB61" t="b">
        <v>0</v>
      </c>
      <c r="EC61" t="b">
        <v>0</v>
      </c>
      <c r="ED61" t="b">
        <v>0</v>
      </c>
      <c r="EE61" t="b">
        <v>0</v>
      </c>
      <c r="EF61" t="b" cm="1">
        <v>0</v>
      </c>
      <c r="EG61" t="b">
        <v>0</v>
      </c>
      <c r="EH61" t="b">
        <v>0</v>
      </c>
      <c r="EI61" t="b">
        <v>0</v>
      </c>
      <c r="EJ61" t="s">
        <v>1592</v>
      </c>
      <c r="EK61">
        <v>0</v>
      </c>
      <c r="EL61">
        <v>19</v>
      </c>
      <c r="EM61" t="b">
        <v>0</v>
      </c>
    </row>
    <row r="62" spans="1:143" ht="15.75">
      <c r="A62"/>
      <c r="B62" t="s">
        <v>1165</v>
      </c>
      <c r="C62" t="s">
        <v>1165</v>
      </c>
      <c r="D62" t="s">
        <v>3096</v>
      </c>
      <c r="E62" t="s">
        <v>3097</v>
      </c>
      <c r="F62" t="s">
        <v>3098</v>
      </c>
      <c r="G62" t="s">
        <v>3096</v>
      </c>
      <c r="H62" t="s">
        <v>2688</v>
      </c>
      <c r="I62" t="s">
        <v>1268</v>
      </c>
      <c r="J62" t="s">
        <v>2636</v>
      </c>
      <c r="K62" t="s">
        <v>902</v>
      </c>
      <c r="L62" t="s">
        <v>1939</v>
      </c>
      <c r="M62" t="s">
        <v>2010</v>
      </c>
      <c r="N62"/>
      <c r="O62"/>
      <c r="P62"/>
      <c r="Q62" t="s">
        <v>1269</v>
      </c>
      <c r="R62" t="s">
        <v>2353</v>
      </c>
      <c r="S62"/>
      <c r="T62"/>
      <c r="U62" t="s">
        <v>2638</v>
      </c>
      <c r="V62" t="s">
        <v>3098</v>
      </c>
      <c r="W62"/>
      <c r="X62"/>
      <c r="Y62"/>
      <c r="Z62"/>
      <c r="AA62"/>
      <c r="AB62"/>
      <c r="AC62"/>
      <c r="AD62"/>
      <c r="AE62"/>
      <c r="AF62"/>
      <c r="AG62"/>
      <c r="AH62"/>
      <c r="AI62"/>
      <c r="AJ62"/>
      <c r="AK62"/>
      <c r="AL62"/>
      <c r="AM62"/>
      <c r="AN62"/>
      <c r="AO62" s="108" t="s">
        <v>43</v>
      </c>
      <c r="AP62" t="s">
        <v>1270</v>
      </c>
      <c r="AQ62">
        <v>59</v>
      </c>
      <c r="AR62" t="s">
        <v>3099</v>
      </c>
      <c r="AS62" t="s">
        <v>1165</v>
      </c>
      <c r="AT62" t="s">
        <v>2356</v>
      </c>
      <c r="AU62" t="s">
        <v>3097</v>
      </c>
      <c r="AV62" t="s">
        <v>3100</v>
      </c>
      <c r="AW62" t="s">
        <v>3101</v>
      </c>
      <c r="AX62" t="s">
        <v>1934</v>
      </c>
      <c r="AY62" t="s">
        <v>3102</v>
      </c>
      <c r="AZ62" t="s">
        <v>1269</v>
      </c>
      <c r="BA62" t="s">
        <v>3103</v>
      </c>
      <c r="BB62" t="s">
        <v>1268</v>
      </c>
      <c r="BC62" t="s">
        <v>1939</v>
      </c>
      <c r="BD62" t="s">
        <v>3104</v>
      </c>
      <c r="BE62">
        <v>62</v>
      </c>
      <c r="BF62">
        <v>29</v>
      </c>
      <c r="BG62">
        <v>0</v>
      </c>
      <c r="BH62" t="s">
        <v>3097</v>
      </c>
      <c r="BI62">
        <v>1</v>
      </c>
      <c r="BJ62">
        <v>0</v>
      </c>
      <c r="BK62">
        <v>0</v>
      </c>
      <c r="BL62" t="s">
        <v>1592</v>
      </c>
      <c r="BM62" t="s">
        <v>2637</v>
      </c>
      <c r="BN62" t="s">
        <v>2640</v>
      </c>
      <c r="BO62" t="s" cm="1">
        <v>2639</v>
      </c>
      <c r="BP62" t="s">
        <v>1592</v>
      </c>
      <c r="BQ62" t="s">
        <v>2361</v>
      </c>
      <c r="BR62">
        <v>58</v>
      </c>
      <c r="BS62" t="s">
        <v>1791</v>
      </c>
      <c r="BT62" t="s">
        <v>3105</v>
      </c>
      <c r="BU62" t="s">
        <v>3096</v>
      </c>
      <c r="BV62" t="s">
        <v>3100</v>
      </c>
      <c r="BW62" t="s">
        <v>2696</v>
      </c>
      <c r="BX62" t="s">
        <v>1937</v>
      </c>
      <c r="BY62" t="s">
        <v>1592</v>
      </c>
      <c r="BZ62" t="s">
        <v>1937</v>
      </c>
      <c r="CA62" t="s">
        <v>2010</v>
      </c>
      <c r="CB62"/>
      <c r="CC62" t="s">
        <v>998</v>
      </c>
      <c r="CD62" t="s">
        <v>1268</v>
      </c>
      <c r="CE62" t="s">
        <v>3106</v>
      </c>
      <c r="CF62" t="s">
        <v>3107</v>
      </c>
      <c r="CG62" t="s">
        <v>1268</v>
      </c>
      <c r="CH62" t="s">
        <v>1592</v>
      </c>
      <c r="CI62" t="s">
        <v>2353</v>
      </c>
      <c r="CJ62" t="s">
        <v>1165</v>
      </c>
      <c r="CK62"/>
      <c r="CL62"/>
      <c r="CM62" t="s">
        <v>2638</v>
      </c>
      <c r="CN62" t="s">
        <v>3098</v>
      </c>
      <c r="CO62" t="s">
        <v>2638</v>
      </c>
      <c r="CP62" t="s">
        <v>3098</v>
      </c>
      <c r="CQ62" t="s">
        <v>1592</v>
      </c>
      <c r="CR62">
        <v>0</v>
      </c>
      <c r="CS62" t="s">
        <v>1592</v>
      </c>
      <c r="CT62" t="s">
        <v>1592</v>
      </c>
      <c r="CU62" t="s">
        <v>1592</v>
      </c>
      <c r="CV62" t="s">
        <v>1592</v>
      </c>
      <c r="CW62" t="s">
        <v>1592</v>
      </c>
      <c r="CX62">
        <v>60</v>
      </c>
      <c r="CY62" t="s">
        <v>3108</v>
      </c>
      <c r="CZ62" t="s">
        <v>1592</v>
      </c>
      <c r="DA62" t="s">
        <v>2313</v>
      </c>
      <c r="DB62" t="s">
        <v>2314</v>
      </c>
      <c r="DC62" t="s">
        <v>3097</v>
      </c>
      <c r="DD62" t="s">
        <v>1269</v>
      </c>
      <c r="DE62" t="s">
        <v>3096</v>
      </c>
      <c r="DF62" t="s">
        <v>1592</v>
      </c>
      <c r="DG62" t="s">
        <v>1592</v>
      </c>
      <c r="DH62" t="s">
        <v>2334</v>
      </c>
      <c r="DI62" t="s">
        <v>3099</v>
      </c>
      <c r="DJ62"/>
      <c r="DK62" t="s">
        <v>2334</v>
      </c>
      <c r="DL62">
        <v>9</v>
      </c>
      <c r="DM62" t="s">
        <v>2315</v>
      </c>
      <c r="DN62" t="s">
        <v>1165</v>
      </c>
      <c r="DO62" t="b">
        <v>1</v>
      </c>
      <c r="DP62" t="b">
        <v>0</v>
      </c>
      <c r="DQ62" t="b">
        <v>1</v>
      </c>
      <c r="DR62" t="b">
        <v>0</v>
      </c>
      <c r="DS62" t="b">
        <v>0</v>
      </c>
      <c r="DT62" t="b">
        <v>1</v>
      </c>
      <c r="DU62" t="b">
        <v>0</v>
      </c>
      <c r="DV62">
        <v>0</v>
      </c>
      <c r="DW62" t="b">
        <v>0</v>
      </c>
      <c r="DX62" t="b">
        <v>0</v>
      </c>
      <c r="DY62" t="b">
        <v>0</v>
      </c>
      <c r="DZ62" t="b">
        <v>0</v>
      </c>
      <c r="EA62" t="b">
        <v>0</v>
      </c>
      <c r="EB62" t="b">
        <v>0</v>
      </c>
      <c r="EC62" t="b">
        <v>0</v>
      </c>
      <c r="ED62" t="b">
        <v>0</v>
      </c>
      <c r="EE62" t="b">
        <v>0</v>
      </c>
      <c r="EF62" t="b" cm="1">
        <v>0</v>
      </c>
      <c r="EG62" t="b">
        <v>0</v>
      </c>
      <c r="EH62" t="b">
        <v>0</v>
      </c>
      <c r="EI62" t="b">
        <v>0</v>
      </c>
      <c r="EJ62" t="s">
        <v>1592</v>
      </c>
      <c r="EK62">
        <v>0</v>
      </c>
      <c r="EL62">
        <v>23</v>
      </c>
      <c r="EM62" t="b">
        <v>0</v>
      </c>
    </row>
    <row r="63" spans="1:143" ht="15.75">
      <c r="A63"/>
      <c r="B63" t="s">
        <v>1165</v>
      </c>
      <c r="C63" t="s">
        <v>1165</v>
      </c>
      <c r="D63" t="s">
        <v>3109</v>
      </c>
      <c r="E63" t="s">
        <v>3110</v>
      </c>
      <c r="F63" t="s">
        <v>3111</v>
      </c>
      <c r="G63" t="s">
        <v>3109</v>
      </c>
      <c r="H63" t="s">
        <v>2688</v>
      </c>
      <c r="I63" t="s">
        <v>1268</v>
      </c>
      <c r="J63" t="s">
        <v>2636</v>
      </c>
      <c r="K63" t="s">
        <v>902</v>
      </c>
      <c r="L63" t="s">
        <v>1939</v>
      </c>
      <c r="M63" t="s">
        <v>2010</v>
      </c>
      <c r="N63"/>
      <c r="O63"/>
      <c r="P63"/>
      <c r="Q63" t="s">
        <v>1269</v>
      </c>
      <c r="R63" t="s">
        <v>2353</v>
      </c>
      <c r="S63"/>
      <c r="T63"/>
      <c r="U63" t="s">
        <v>2638</v>
      </c>
      <c r="V63" t="s">
        <v>3111</v>
      </c>
      <c r="W63"/>
      <c r="X63"/>
      <c r="Y63"/>
      <c r="Z63"/>
      <c r="AA63"/>
      <c r="AB63"/>
      <c r="AC63"/>
      <c r="AD63"/>
      <c r="AE63"/>
      <c r="AF63"/>
      <c r="AG63"/>
      <c r="AH63"/>
      <c r="AI63"/>
      <c r="AJ63"/>
      <c r="AK63"/>
      <c r="AL63"/>
      <c r="AM63"/>
      <c r="AN63"/>
      <c r="AO63" s="108" t="s">
        <v>43</v>
      </c>
      <c r="AP63" t="s">
        <v>1270</v>
      </c>
      <c r="AQ63">
        <v>60</v>
      </c>
      <c r="AR63" t="s">
        <v>3112</v>
      </c>
      <c r="AS63" t="s">
        <v>1165</v>
      </c>
      <c r="AT63" t="s">
        <v>2356</v>
      </c>
      <c r="AU63" t="s">
        <v>3110</v>
      </c>
      <c r="AV63" t="s">
        <v>3113</v>
      </c>
      <c r="AW63" t="s">
        <v>3114</v>
      </c>
      <c r="AX63" t="s">
        <v>1934</v>
      </c>
      <c r="AY63" t="s">
        <v>3115</v>
      </c>
      <c r="AZ63" t="s">
        <v>1269</v>
      </c>
      <c r="BA63" t="s">
        <v>3116</v>
      </c>
      <c r="BB63" t="s">
        <v>1268</v>
      </c>
      <c r="BC63" t="s">
        <v>1939</v>
      </c>
      <c r="BD63" t="s">
        <v>3117</v>
      </c>
      <c r="BE63">
        <v>63</v>
      </c>
      <c r="BF63">
        <v>29</v>
      </c>
      <c r="BG63">
        <v>0</v>
      </c>
      <c r="BH63" t="s">
        <v>3110</v>
      </c>
      <c r="BI63">
        <v>1</v>
      </c>
      <c r="BJ63">
        <v>0</v>
      </c>
      <c r="BK63">
        <v>0</v>
      </c>
      <c r="BL63" t="s">
        <v>1592</v>
      </c>
      <c r="BM63" t="s">
        <v>2637</v>
      </c>
      <c r="BN63" t="s">
        <v>2640</v>
      </c>
      <c r="BO63" t="s" cm="1">
        <v>2639</v>
      </c>
      <c r="BP63" t="s">
        <v>1592</v>
      </c>
      <c r="BQ63" t="s">
        <v>2361</v>
      </c>
      <c r="BR63">
        <v>59</v>
      </c>
      <c r="BS63" t="s">
        <v>1795</v>
      </c>
      <c r="BT63" t="s">
        <v>3118</v>
      </c>
      <c r="BU63" t="s">
        <v>3109</v>
      </c>
      <c r="BV63" t="s">
        <v>3113</v>
      </c>
      <c r="BW63" t="s">
        <v>2696</v>
      </c>
      <c r="BX63" t="s">
        <v>1937</v>
      </c>
      <c r="BY63" t="s">
        <v>1592</v>
      </c>
      <c r="BZ63" t="s">
        <v>1937</v>
      </c>
      <c r="CA63" t="s">
        <v>2010</v>
      </c>
      <c r="CB63"/>
      <c r="CC63" t="s">
        <v>998</v>
      </c>
      <c r="CD63" t="s">
        <v>1268</v>
      </c>
      <c r="CE63" t="s">
        <v>3119</v>
      </c>
      <c r="CF63" t="s">
        <v>3120</v>
      </c>
      <c r="CG63" t="s">
        <v>1268</v>
      </c>
      <c r="CH63" t="s">
        <v>1592</v>
      </c>
      <c r="CI63" t="s">
        <v>2353</v>
      </c>
      <c r="CJ63" t="s">
        <v>1165</v>
      </c>
      <c r="CK63"/>
      <c r="CL63"/>
      <c r="CM63" t="s">
        <v>2638</v>
      </c>
      <c r="CN63" t="s">
        <v>3111</v>
      </c>
      <c r="CO63" t="s">
        <v>2638</v>
      </c>
      <c r="CP63" t="s">
        <v>3111</v>
      </c>
      <c r="CQ63" t="s">
        <v>1592</v>
      </c>
      <c r="CR63">
        <v>0</v>
      </c>
      <c r="CS63" t="s">
        <v>1592</v>
      </c>
      <c r="CT63" t="s">
        <v>1592</v>
      </c>
      <c r="CU63" t="s">
        <v>1592</v>
      </c>
      <c r="CV63" t="s">
        <v>1592</v>
      </c>
      <c r="CW63" t="s">
        <v>1592</v>
      </c>
      <c r="CX63">
        <v>61</v>
      </c>
      <c r="CY63" t="s">
        <v>3121</v>
      </c>
      <c r="CZ63" t="s">
        <v>1592</v>
      </c>
      <c r="DA63" t="s">
        <v>2313</v>
      </c>
      <c r="DB63" t="s">
        <v>2314</v>
      </c>
      <c r="DC63" t="s">
        <v>3110</v>
      </c>
      <c r="DD63" t="s">
        <v>1269</v>
      </c>
      <c r="DE63" t="s">
        <v>3109</v>
      </c>
      <c r="DF63" t="s">
        <v>1592</v>
      </c>
      <c r="DG63" t="s">
        <v>1592</v>
      </c>
      <c r="DH63" t="s">
        <v>2334</v>
      </c>
      <c r="DI63" t="s">
        <v>3112</v>
      </c>
      <c r="DJ63"/>
      <c r="DK63" t="s">
        <v>2334</v>
      </c>
      <c r="DL63">
        <v>9</v>
      </c>
      <c r="DM63" t="s">
        <v>2315</v>
      </c>
      <c r="DN63" t="s">
        <v>1165</v>
      </c>
      <c r="DO63" t="b">
        <v>1</v>
      </c>
      <c r="DP63" t="b">
        <v>0</v>
      </c>
      <c r="DQ63" t="b">
        <v>1</v>
      </c>
      <c r="DR63" t="b">
        <v>0</v>
      </c>
      <c r="DS63" t="b">
        <v>0</v>
      </c>
      <c r="DT63" t="b">
        <v>1</v>
      </c>
      <c r="DU63" t="b">
        <v>0</v>
      </c>
      <c r="DV63">
        <v>0</v>
      </c>
      <c r="DW63" t="b">
        <v>0</v>
      </c>
      <c r="DX63" t="b">
        <v>0</v>
      </c>
      <c r="DY63" t="b">
        <v>0</v>
      </c>
      <c r="DZ63" t="b">
        <v>0</v>
      </c>
      <c r="EA63" t="b">
        <v>0</v>
      </c>
      <c r="EB63" t="b">
        <v>0</v>
      </c>
      <c r="EC63" t="b">
        <v>0</v>
      </c>
      <c r="ED63" t="b">
        <v>0</v>
      </c>
      <c r="EE63" t="b">
        <v>0</v>
      </c>
      <c r="EF63" t="b" cm="1">
        <v>0</v>
      </c>
      <c r="EG63" t="b">
        <v>0</v>
      </c>
      <c r="EH63" t="b">
        <v>0</v>
      </c>
      <c r="EI63" t="b">
        <v>0</v>
      </c>
      <c r="EJ63" t="s">
        <v>1592</v>
      </c>
      <c r="EK63">
        <v>0</v>
      </c>
      <c r="EL63">
        <v>23</v>
      </c>
      <c r="EM63" t="b">
        <v>0</v>
      </c>
    </row>
    <row r="64" spans="1:143" ht="15.75">
      <c r="A64"/>
      <c r="B64" t="s">
        <v>1165</v>
      </c>
      <c r="C64" t="s">
        <v>1165</v>
      </c>
      <c r="D64" t="s">
        <v>3122</v>
      </c>
      <c r="E64" t="s">
        <v>3123</v>
      </c>
      <c r="F64" t="s">
        <v>3124</v>
      </c>
      <c r="G64" t="s">
        <v>3122</v>
      </c>
      <c r="H64" t="s">
        <v>2688</v>
      </c>
      <c r="I64" t="s">
        <v>1268</v>
      </c>
      <c r="J64" t="s">
        <v>2636</v>
      </c>
      <c r="K64" t="s">
        <v>902</v>
      </c>
      <c r="L64" t="s">
        <v>1939</v>
      </c>
      <c r="M64" t="s">
        <v>2010</v>
      </c>
      <c r="N64"/>
      <c r="O64"/>
      <c r="P64"/>
      <c r="Q64" t="s">
        <v>1269</v>
      </c>
      <c r="R64" t="s">
        <v>2353</v>
      </c>
      <c r="S64"/>
      <c r="T64"/>
      <c r="U64" t="s">
        <v>2638</v>
      </c>
      <c r="V64" t="s">
        <v>3124</v>
      </c>
      <c r="W64"/>
      <c r="X64"/>
      <c r="Y64"/>
      <c r="Z64"/>
      <c r="AA64"/>
      <c r="AB64"/>
      <c r="AC64"/>
      <c r="AD64"/>
      <c r="AE64"/>
      <c r="AF64"/>
      <c r="AG64"/>
      <c r="AH64"/>
      <c r="AI64"/>
      <c r="AJ64"/>
      <c r="AK64"/>
      <c r="AL64"/>
      <c r="AM64"/>
      <c r="AN64"/>
      <c r="AO64" s="108" t="s">
        <v>43</v>
      </c>
      <c r="AP64" t="s">
        <v>1270</v>
      </c>
      <c r="AQ64">
        <v>61</v>
      </c>
      <c r="AR64" t="s">
        <v>3125</v>
      </c>
      <c r="AS64" t="s">
        <v>1165</v>
      </c>
      <c r="AT64" t="s">
        <v>2356</v>
      </c>
      <c r="AU64" t="s">
        <v>3123</v>
      </c>
      <c r="AV64" t="s">
        <v>3126</v>
      </c>
      <c r="AW64" t="s">
        <v>3127</v>
      </c>
      <c r="AX64" t="s">
        <v>1934</v>
      </c>
      <c r="AY64" t="s">
        <v>3128</v>
      </c>
      <c r="AZ64" t="s">
        <v>1269</v>
      </c>
      <c r="BA64" t="s">
        <v>3129</v>
      </c>
      <c r="BB64" t="s">
        <v>1268</v>
      </c>
      <c r="BC64" t="s">
        <v>1939</v>
      </c>
      <c r="BD64" t="s">
        <v>3130</v>
      </c>
      <c r="BE64">
        <v>64</v>
      </c>
      <c r="BF64">
        <v>29</v>
      </c>
      <c r="BG64">
        <v>0</v>
      </c>
      <c r="BH64" t="s">
        <v>3123</v>
      </c>
      <c r="BI64">
        <v>1</v>
      </c>
      <c r="BJ64">
        <v>0</v>
      </c>
      <c r="BK64">
        <v>0</v>
      </c>
      <c r="BL64" t="s">
        <v>1592</v>
      </c>
      <c r="BM64" t="s">
        <v>2637</v>
      </c>
      <c r="BN64" t="s">
        <v>2640</v>
      </c>
      <c r="BO64" t="s" cm="1">
        <v>2639</v>
      </c>
      <c r="BP64" t="s">
        <v>1592</v>
      </c>
      <c r="BQ64" t="s">
        <v>2361</v>
      </c>
      <c r="BR64">
        <v>60</v>
      </c>
      <c r="BS64" t="s">
        <v>1799</v>
      </c>
      <c r="BT64" t="s">
        <v>3131</v>
      </c>
      <c r="BU64" t="s">
        <v>3122</v>
      </c>
      <c r="BV64" t="s">
        <v>3126</v>
      </c>
      <c r="BW64" t="s">
        <v>2696</v>
      </c>
      <c r="BX64" t="s">
        <v>1937</v>
      </c>
      <c r="BY64" t="s">
        <v>1592</v>
      </c>
      <c r="BZ64" t="s">
        <v>1937</v>
      </c>
      <c r="CA64" t="s">
        <v>2010</v>
      </c>
      <c r="CB64"/>
      <c r="CC64" t="s">
        <v>998</v>
      </c>
      <c r="CD64" t="s">
        <v>1268</v>
      </c>
      <c r="CE64" t="s">
        <v>3132</v>
      </c>
      <c r="CF64" t="s">
        <v>3133</v>
      </c>
      <c r="CG64" t="s">
        <v>1268</v>
      </c>
      <c r="CH64" t="s">
        <v>1592</v>
      </c>
      <c r="CI64" t="s">
        <v>2353</v>
      </c>
      <c r="CJ64" t="s">
        <v>1165</v>
      </c>
      <c r="CK64"/>
      <c r="CL64"/>
      <c r="CM64" t="s">
        <v>2638</v>
      </c>
      <c r="CN64" t="s">
        <v>3124</v>
      </c>
      <c r="CO64" t="s">
        <v>2638</v>
      </c>
      <c r="CP64" t="s">
        <v>3124</v>
      </c>
      <c r="CQ64" t="s">
        <v>1592</v>
      </c>
      <c r="CR64">
        <v>0</v>
      </c>
      <c r="CS64" t="s">
        <v>1592</v>
      </c>
      <c r="CT64" t="s">
        <v>1592</v>
      </c>
      <c r="CU64" t="s">
        <v>1592</v>
      </c>
      <c r="CV64" t="s">
        <v>1592</v>
      </c>
      <c r="CW64" t="s">
        <v>1592</v>
      </c>
      <c r="CX64">
        <v>62</v>
      </c>
      <c r="CY64" t="s">
        <v>3134</v>
      </c>
      <c r="CZ64" t="s">
        <v>1592</v>
      </c>
      <c r="DA64" t="s">
        <v>2313</v>
      </c>
      <c r="DB64" t="s">
        <v>2314</v>
      </c>
      <c r="DC64" t="s">
        <v>3123</v>
      </c>
      <c r="DD64" t="s">
        <v>1269</v>
      </c>
      <c r="DE64" t="s">
        <v>3122</v>
      </c>
      <c r="DF64" t="s">
        <v>1592</v>
      </c>
      <c r="DG64" t="s">
        <v>1592</v>
      </c>
      <c r="DH64" t="s">
        <v>2334</v>
      </c>
      <c r="DI64" t="s">
        <v>3125</v>
      </c>
      <c r="DJ64"/>
      <c r="DK64" t="s">
        <v>2334</v>
      </c>
      <c r="DL64">
        <v>9</v>
      </c>
      <c r="DM64" t="s">
        <v>2315</v>
      </c>
      <c r="DN64" t="s">
        <v>1165</v>
      </c>
      <c r="DO64" t="b">
        <v>1</v>
      </c>
      <c r="DP64" t="b">
        <v>0</v>
      </c>
      <c r="DQ64" t="b">
        <v>1</v>
      </c>
      <c r="DR64" t="b">
        <v>0</v>
      </c>
      <c r="DS64" t="b">
        <v>0</v>
      </c>
      <c r="DT64" t="b">
        <v>1</v>
      </c>
      <c r="DU64" t="b">
        <v>0</v>
      </c>
      <c r="DV64">
        <v>0</v>
      </c>
      <c r="DW64" t="b">
        <v>0</v>
      </c>
      <c r="DX64" t="b">
        <v>0</v>
      </c>
      <c r="DY64" t="b">
        <v>0</v>
      </c>
      <c r="DZ64" t="b">
        <v>0</v>
      </c>
      <c r="EA64" t="b">
        <v>0</v>
      </c>
      <c r="EB64" t="b">
        <v>0</v>
      </c>
      <c r="EC64" t="b">
        <v>0</v>
      </c>
      <c r="ED64" t="b">
        <v>0</v>
      </c>
      <c r="EE64" t="b">
        <v>0</v>
      </c>
      <c r="EF64" t="b" cm="1">
        <v>0</v>
      </c>
      <c r="EG64" t="b">
        <v>0</v>
      </c>
      <c r="EH64" t="b">
        <v>0</v>
      </c>
      <c r="EI64" t="b">
        <v>0</v>
      </c>
      <c r="EJ64" t="s">
        <v>1592</v>
      </c>
      <c r="EK64">
        <v>0</v>
      </c>
      <c r="EL64">
        <v>22</v>
      </c>
      <c r="EM64" t="b">
        <v>0</v>
      </c>
    </row>
    <row r="65" spans="1:143" ht="15.75">
      <c r="A65"/>
      <c r="B65" t="s">
        <v>1165</v>
      </c>
      <c r="C65" t="s">
        <v>1165</v>
      </c>
      <c r="D65" t="s">
        <v>3135</v>
      </c>
      <c r="E65" t="s">
        <v>3136</v>
      </c>
      <c r="F65" t="s">
        <v>3137</v>
      </c>
      <c r="G65" t="s">
        <v>3135</v>
      </c>
      <c r="H65" t="s">
        <v>3138</v>
      </c>
      <c r="I65" t="s">
        <v>1268</v>
      </c>
      <c r="J65" t="s">
        <v>2636</v>
      </c>
      <c r="K65" t="s">
        <v>3139</v>
      </c>
      <c r="L65" t="s">
        <v>1939</v>
      </c>
      <c r="M65" t="s">
        <v>2010</v>
      </c>
      <c r="N65"/>
      <c r="O65"/>
      <c r="P65"/>
      <c r="Q65" t="s">
        <v>1269</v>
      </c>
      <c r="R65" t="s">
        <v>2353</v>
      </c>
      <c r="S65"/>
      <c r="T65"/>
      <c r="U65" t="s">
        <v>2638</v>
      </c>
      <c r="V65" t="s">
        <v>3140</v>
      </c>
      <c r="W65"/>
      <c r="X65"/>
      <c r="Y65"/>
      <c r="Z65"/>
      <c r="AA65"/>
      <c r="AB65"/>
      <c r="AC65"/>
      <c r="AD65"/>
      <c r="AE65"/>
      <c r="AF65"/>
      <c r="AG65"/>
      <c r="AH65"/>
      <c r="AI65"/>
      <c r="AJ65"/>
      <c r="AK65"/>
      <c r="AL65"/>
      <c r="AM65"/>
      <c r="AN65"/>
      <c r="AO65" s="108" t="s">
        <v>43</v>
      </c>
      <c r="AP65" t="s">
        <v>1270</v>
      </c>
      <c r="AQ65">
        <v>62</v>
      </c>
      <c r="AR65" t="s">
        <v>3141</v>
      </c>
      <c r="AS65" t="s">
        <v>1165</v>
      </c>
      <c r="AT65" t="s">
        <v>2356</v>
      </c>
      <c r="AU65" t="s">
        <v>3136</v>
      </c>
      <c r="AV65" t="s">
        <v>3142</v>
      </c>
      <c r="AW65" t="s">
        <v>3143</v>
      </c>
      <c r="AX65" t="s">
        <v>1934</v>
      </c>
      <c r="AY65" t="s">
        <v>3144</v>
      </c>
      <c r="AZ65" t="s">
        <v>1269</v>
      </c>
      <c r="BA65" t="s">
        <v>3145</v>
      </c>
      <c r="BB65" t="s">
        <v>1268</v>
      </c>
      <c r="BC65" t="s">
        <v>1939</v>
      </c>
      <c r="BD65" t="s">
        <v>3146</v>
      </c>
      <c r="BE65">
        <v>65</v>
      </c>
      <c r="BF65">
        <v>29</v>
      </c>
      <c r="BG65" t="e">
        <v>#N/A</v>
      </c>
      <c r="BH65" t="s">
        <v>3136</v>
      </c>
      <c r="BI65">
        <v>1</v>
      </c>
      <c r="BJ65">
        <v>0</v>
      </c>
      <c r="BK65">
        <v>0</v>
      </c>
      <c r="BL65" t="s">
        <v>1592</v>
      </c>
      <c r="BM65" t="s">
        <v>2637</v>
      </c>
      <c r="BN65" t="s">
        <v>2640</v>
      </c>
      <c r="BO65" t="s" cm="1">
        <v>2639</v>
      </c>
      <c r="BP65" t="s">
        <v>3147</v>
      </c>
      <c r="BQ65" t="s">
        <v>2361</v>
      </c>
      <c r="BR65">
        <v>61</v>
      </c>
      <c r="BS65" t="s">
        <v>1803</v>
      </c>
      <c r="BT65" t="s">
        <v>3148</v>
      </c>
      <c r="BU65" t="s">
        <v>3135</v>
      </c>
      <c r="BV65" t="s">
        <v>3142</v>
      </c>
      <c r="BW65" t="s">
        <v>3149</v>
      </c>
      <c r="BX65" t="s">
        <v>1937</v>
      </c>
      <c r="BY65" t="s">
        <v>1592</v>
      </c>
      <c r="BZ65" t="s">
        <v>1937</v>
      </c>
      <c r="CA65" t="s">
        <v>2010</v>
      </c>
      <c r="CB65"/>
      <c r="CC65" t="s">
        <v>998</v>
      </c>
      <c r="CD65" t="s">
        <v>1268</v>
      </c>
      <c r="CE65" t="s">
        <v>3150</v>
      </c>
      <c r="CF65" t="s">
        <v>3151</v>
      </c>
      <c r="CG65" t="s">
        <v>1268</v>
      </c>
      <c r="CH65" t="s">
        <v>1592</v>
      </c>
      <c r="CI65" t="s">
        <v>2353</v>
      </c>
      <c r="CJ65" t="s">
        <v>1165</v>
      </c>
      <c r="CK65"/>
      <c r="CL65"/>
      <c r="CM65" t="s">
        <v>2638</v>
      </c>
      <c r="CN65" t="s">
        <v>3140</v>
      </c>
      <c r="CO65" t="s">
        <v>2638</v>
      </c>
      <c r="CP65" t="s">
        <v>3140</v>
      </c>
      <c r="CQ65" t="s">
        <v>1592</v>
      </c>
      <c r="CR65">
        <v>0</v>
      </c>
      <c r="CS65" t="s">
        <v>1592</v>
      </c>
      <c r="CT65" t="s">
        <v>1592</v>
      </c>
      <c r="CU65" t="s">
        <v>1592</v>
      </c>
      <c r="CV65" t="s">
        <v>1592</v>
      </c>
      <c r="CW65" t="s">
        <v>1592</v>
      </c>
      <c r="CX65">
        <v>63</v>
      </c>
      <c r="CY65" t="s">
        <v>3152</v>
      </c>
      <c r="CZ65" t="s">
        <v>1592</v>
      </c>
      <c r="DA65" t="s">
        <v>2313</v>
      </c>
      <c r="DB65" t="s">
        <v>2314</v>
      </c>
      <c r="DC65" t="s">
        <v>3136</v>
      </c>
      <c r="DD65" t="s">
        <v>1269</v>
      </c>
      <c r="DE65" t="s">
        <v>3135</v>
      </c>
      <c r="DF65" t="s">
        <v>1592</v>
      </c>
      <c r="DG65" t="s">
        <v>1592</v>
      </c>
      <c r="DH65" t="s">
        <v>2334</v>
      </c>
      <c r="DI65" t="s">
        <v>3141</v>
      </c>
      <c r="DJ65"/>
      <c r="DK65" t="s">
        <v>2334</v>
      </c>
      <c r="DL65">
        <v>9</v>
      </c>
      <c r="DM65" t="s">
        <v>2315</v>
      </c>
      <c r="DN65" t="s">
        <v>1165</v>
      </c>
      <c r="DO65" t="b">
        <v>1</v>
      </c>
      <c r="DP65" t="b">
        <v>0</v>
      </c>
      <c r="DQ65" t="b">
        <v>1</v>
      </c>
      <c r="DR65" t="b">
        <v>0</v>
      </c>
      <c r="DS65" t="b">
        <v>0</v>
      </c>
      <c r="DT65" t="b">
        <v>1</v>
      </c>
      <c r="DU65" t="b">
        <v>0</v>
      </c>
      <c r="DV65">
        <v>0</v>
      </c>
      <c r="DW65" t="b">
        <v>0</v>
      </c>
      <c r="DX65" t="b">
        <v>0</v>
      </c>
      <c r="DY65" t="b">
        <v>0</v>
      </c>
      <c r="DZ65" t="b">
        <v>0</v>
      </c>
      <c r="EA65" t="b">
        <v>0</v>
      </c>
      <c r="EB65" t="b">
        <v>0</v>
      </c>
      <c r="EC65" t="b">
        <v>0</v>
      </c>
      <c r="ED65" t="b">
        <v>0</v>
      </c>
      <c r="EE65" t="b">
        <v>0</v>
      </c>
      <c r="EF65" t="b" cm="1">
        <v>0</v>
      </c>
      <c r="EG65" t="b">
        <v>0</v>
      </c>
      <c r="EH65" t="b">
        <v>0</v>
      </c>
      <c r="EI65" t="b">
        <v>0</v>
      </c>
      <c r="EJ65" t="s">
        <v>1592</v>
      </c>
      <c r="EK65">
        <v>0</v>
      </c>
      <c r="EL65">
        <v>32</v>
      </c>
      <c r="EM65" t="b">
        <v>0</v>
      </c>
    </row>
    <row r="66" spans="1:143" ht="15.75">
      <c r="A66"/>
      <c r="B66" t="s">
        <v>1165</v>
      </c>
      <c r="C66" t="s">
        <v>1165</v>
      </c>
      <c r="D66" t="s">
        <v>3153</v>
      </c>
      <c r="E66" t="s">
        <v>3154</v>
      </c>
      <c r="F66" t="s">
        <v>3155</v>
      </c>
      <c r="G66" t="s">
        <v>3153</v>
      </c>
      <c r="H66" t="s">
        <v>3156</v>
      </c>
      <c r="I66" t="s">
        <v>1268</v>
      </c>
      <c r="J66" t="s">
        <v>2636</v>
      </c>
      <c r="K66" t="s">
        <v>3157</v>
      </c>
      <c r="L66" t="s">
        <v>1939</v>
      </c>
      <c r="M66" t="s">
        <v>2010</v>
      </c>
      <c r="N66"/>
      <c r="O66"/>
      <c r="P66"/>
      <c r="Q66" t="s">
        <v>1269</v>
      </c>
      <c r="R66" t="s">
        <v>2353</v>
      </c>
      <c r="S66"/>
      <c r="T66"/>
      <c r="U66" t="s">
        <v>2638</v>
      </c>
      <c r="V66" t="s">
        <v>3158</v>
      </c>
      <c r="W66"/>
      <c r="X66"/>
      <c r="Y66"/>
      <c r="Z66"/>
      <c r="AA66"/>
      <c r="AB66"/>
      <c r="AC66"/>
      <c r="AD66"/>
      <c r="AE66"/>
      <c r="AF66"/>
      <c r="AG66"/>
      <c r="AH66"/>
      <c r="AI66"/>
      <c r="AJ66"/>
      <c r="AK66"/>
      <c r="AL66"/>
      <c r="AM66"/>
      <c r="AN66"/>
      <c r="AO66" s="108" t="s">
        <v>43</v>
      </c>
      <c r="AP66" t="s">
        <v>1270</v>
      </c>
      <c r="AQ66">
        <v>63</v>
      </c>
      <c r="AR66" t="s">
        <v>3159</v>
      </c>
      <c r="AS66" t="s">
        <v>1165</v>
      </c>
      <c r="AT66" t="s">
        <v>2356</v>
      </c>
      <c r="AU66" t="s">
        <v>3154</v>
      </c>
      <c r="AV66" t="s">
        <v>3160</v>
      </c>
      <c r="AW66" t="s">
        <v>3161</v>
      </c>
      <c r="AX66" t="s">
        <v>1934</v>
      </c>
      <c r="AY66" t="s">
        <v>3162</v>
      </c>
      <c r="AZ66" t="s">
        <v>1269</v>
      </c>
      <c r="BA66" t="s">
        <v>3163</v>
      </c>
      <c r="BB66" t="s">
        <v>1268</v>
      </c>
      <c r="BC66" t="s">
        <v>1939</v>
      </c>
      <c r="BD66" t="s">
        <v>3164</v>
      </c>
      <c r="BE66">
        <v>66</v>
      </c>
      <c r="BF66">
        <v>29</v>
      </c>
      <c r="BG66" t="e">
        <v>#N/A</v>
      </c>
      <c r="BH66" t="s">
        <v>3154</v>
      </c>
      <c r="BI66">
        <v>1</v>
      </c>
      <c r="BJ66">
        <v>0</v>
      </c>
      <c r="BK66">
        <v>0</v>
      </c>
      <c r="BL66" t="s">
        <v>1592</v>
      </c>
      <c r="BM66" t="s">
        <v>2637</v>
      </c>
      <c r="BN66" t="s">
        <v>2640</v>
      </c>
      <c r="BO66" t="s" cm="1">
        <v>2639</v>
      </c>
      <c r="BP66" t="s">
        <v>3165</v>
      </c>
      <c r="BQ66" t="s">
        <v>2361</v>
      </c>
      <c r="BR66">
        <v>62</v>
      </c>
      <c r="BS66" t="s">
        <v>3166</v>
      </c>
      <c r="BT66" t="s">
        <v>3167</v>
      </c>
      <c r="BU66" t="s">
        <v>3153</v>
      </c>
      <c r="BV66" t="s">
        <v>3160</v>
      </c>
      <c r="BW66" t="s">
        <v>3168</v>
      </c>
      <c r="BX66" t="s">
        <v>1937</v>
      </c>
      <c r="BY66" t="s">
        <v>1592</v>
      </c>
      <c r="BZ66" t="s">
        <v>1937</v>
      </c>
      <c r="CA66" t="s">
        <v>2010</v>
      </c>
      <c r="CB66"/>
      <c r="CC66" t="s">
        <v>998</v>
      </c>
      <c r="CD66" t="s">
        <v>1268</v>
      </c>
      <c r="CE66" t="s">
        <v>3169</v>
      </c>
      <c r="CF66" t="s">
        <v>3170</v>
      </c>
      <c r="CG66" t="s">
        <v>1268</v>
      </c>
      <c r="CH66" t="s">
        <v>1592</v>
      </c>
      <c r="CI66" t="s">
        <v>2353</v>
      </c>
      <c r="CJ66" t="s">
        <v>1165</v>
      </c>
      <c r="CK66"/>
      <c r="CL66"/>
      <c r="CM66" t="s">
        <v>2638</v>
      </c>
      <c r="CN66" t="s">
        <v>3158</v>
      </c>
      <c r="CO66" t="s">
        <v>2638</v>
      </c>
      <c r="CP66" t="s">
        <v>3158</v>
      </c>
      <c r="CQ66" t="s">
        <v>1592</v>
      </c>
      <c r="CR66">
        <v>0</v>
      </c>
      <c r="CS66" t="s">
        <v>1592</v>
      </c>
      <c r="CT66" t="s">
        <v>1592</v>
      </c>
      <c r="CU66" t="s">
        <v>1592</v>
      </c>
      <c r="CV66" t="s">
        <v>1592</v>
      </c>
      <c r="CW66" t="s">
        <v>1592</v>
      </c>
      <c r="CX66">
        <v>64</v>
      </c>
      <c r="CY66" t="s">
        <v>3171</v>
      </c>
      <c r="CZ66" t="s">
        <v>1592</v>
      </c>
      <c r="DA66" t="s">
        <v>2313</v>
      </c>
      <c r="DB66" t="s">
        <v>2314</v>
      </c>
      <c r="DC66" t="s">
        <v>3154</v>
      </c>
      <c r="DD66" t="s">
        <v>1269</v>
      </c>
      <c r="DE66" t="s">
        <v>3153</v>
      </c>
      <c r="DF66" t="s">
        <v>1592</v>
      </c>
      <c r="DG66" t="s">
        <v>1592</v>
      </c>
      <c r="DH66" t="s">
        <v>2334</v>
      </c>
      <c r="DI66" t="s">
        <v>3159</v>
      </c>
      <c r="DJ66"/>
      <c r="DK66" t="s">
        <v>2334</v>
      </c>
      <c r="DL66">
        <v>9</v>
      </c>
      <c r="DM66" t="s">
        <v>2315</v>
      </c>
      <c r="DN66" t="s">
        <v>1165</v>
      </c>
      <c r="DO66" t="b">
        <v>1</v>
      </c>
      <c r="DP66" t="b">
        <v>0</v>
      </c>
      <c r="DQ66" t="b">
        <v>1</v>
      </c>
      <c r="DR66" t="b">
        <v>0</v>
      </c>
      <c r="DS66" t="b">
        <v>0</v>
      </c>
      <c r="DT66" t="b">
        <v>1</v>
      </c>
      <c r="DU66" t="b">
        <v>0</v>
      </c>
      <c r="DV66">
        <v>0</v>
      </c>
      <c r="DW66" t="b">
        <v>0</v>
      </c>
      <c r="DX66" t="b">
        <v>0</v>
      </c>
      <c r="DY66" t="b">
        <v>0</v>
      </c>
      <c r="DZ66" t="b">
        <v>0</v>
      </c>
      <c r="EA66" t="b">
        <v>0</v>
      </c>
      <c r="EB66" t="b">
        <v>0</v>
      </c>
      <c r="EC66" t="b">
        <v>0</v>
      </c>
      <c r="ED66" t="b">
        <v>0</v>
      </c>
      <c r="EE66" t="b">
        <v>0</v>
      </c>
      <c r="EF66" t="b" cm="1">
        <v>0</v>
      </c>
      <c r="EG66" t="b">
        <v>0</v>
      </c>
      <c r="EH66" t="b">
        <v>0</v>
      </c>
      <c r="EI66" t="b">
        <v>0</v>
      </c>
      <c r="EJ66" t="s">
        <v>1592</v>
      </c>
      <c r="EK66">
        <v>0</v>
      </c>
      <c r="EL66">
        <v>32</v>
      </c>
      <c r="EM66" t="b">
        <v>0</v>
      </c>
    </row>
    <row r="67" spans="1:143" ht="15.75">
      <c r="A67"/>
      <c r="B67" t="s">
        <v>1165</v>
      </c>
      <c r="C67" t="s">
        <v>1165</v>
      </c>
      <c r="D67" t="s">
        <v>3172</v>
      </c>
      <c r="E67" t="s">
        <v>3173</v>
      </c>
      <c r="F67" t="s">
        <v>3174</v>
      </c>
      <c r="G67" t="s">
        <v>3172</v>
      </c>
      <c r="H67" t="s">
        <v>3175</v>
      </c>
      <c r="I67" t="s">
        <v>1268</v>
      </c>
      <c r="J67" t="s">
        <v>2636</v>
      </c>
      <c r="K67" t="s">
        <v>3176</v>
      </c>
      <c r="L67" t="s">
        <v>1939</v>
      </c>
      <c r="M67" t="s">
        <v>2010</v>
      </c>
      <c r="N67"/>
      <c r="O67"/>
      <c r="P67"/>
      <c r="Q67" t="s">
        <v>1269</v>
      </c>
      <c r="R67" t="s">
        <v>2353</v>
      </c>
      <c r="S67"/>
      <c r="T67"/>
      <c r="U67" t="s">
        <v>2638</v>
      </c>
      <c r="V67" t="s">
        <v>3177</v>
      </c>
      <c r="W67"/>
      <c r="X67"/>
      <c r="Y67"/>
      <c r="Z67"/>
      <c r="AA67"/>
      <c r="AB67"/>
      <c r="AC67"/>
      <c r="AD67"/>
      <c r="AE67"/>
      <c r="AF67"/>
      <c r="AG67"/>
      <c r="AH67"/>
      <c r="AI67"/>
      <c r="AJ67"/>
      <c r="AK67"/>
      <c r="AL67"/>
      <c r="AM67"/>
      <c r="AN67"/>
      <c r="AO67" s="108" t="s">
        <v>43</v>
      </c>
      <c r="AP67" t="s">
        <v>1270</v>
      </c>
      <c r="AQ67">
        <v>64</v>
      </c>
      <c r="AR67" t="s">
        <v>3178</v>
      </c>
      <c r="AS67" t="s">
        <v>1165</v>
      </c>
      <c r="AT67" t="s">
        <v>2356</v>
      </c>
      <c r="AU67" t="s">
        <v>3173</v>
      </c>
      <c r="AV67" t="s">
        <v>3179</v>
      </c>
      <c r="AW67" t="s">
        <v>3180</v>
      </c>
      <c r="AX67" t="s">
        <v>1934</v>
      </c>
      <c r="AY67" t="s">
        <v>3181</v>
      </c>
      <c r="AZ67" t="s">
        <v>1269</v>
      </c>
      <c r="BA67" t="s">
        <v>3182</v>
      </c>
      <c r="BB67" t="s">
        <v>1268</v>
      </c>
      <c r="BC67" t="s">
        <v>1939</v>
      </c>
      <c r="BD67" t="s">
        <v>3183</v>
      </c>
      <c r="BE67">
        <v>67</v>
      </c>
      <c r="BF67">
        <v>29</v>
      </c>
      <c r="BG67" t="e">
        <v>#N/A</v>
      </c>
      <c r="BH67" t="s">
        <v>3173</v>
      </c>
      <c r="BI67">
        <v>1</v>
      </c>
      <c r="BJ67">
        <v>0</v>
      </c>
      <c r="BK67">
        <v>0</v>
      </c>
      <c r="BL67" t="s">
        <v>1592</v>
      </c>
      <c r="BM67" t="s">
        <v>2637</v>
      </c>
      <c r="BN67" t="s">
        <v>2640</v>
      </c>
      <c r="BO67" t="s" cm="1">
        <v>2639</v>
      </c>
      <c r="BP67" t="s">
        <v>3184</v>
      </c>
      <c r="BQ67" t="s">
        <v>2361</v>
      </c>
      <c r="BR67">
        <v>63</v>
      </c>
      <c r="BS67" t="s">
        <v>1897</v>
      </c>
      <c r="BT67" t="s">
        <v>3185</v>
      </c>
      <c r="BU67" t="s">
        <v>3172</v>
      </c>
      <c r="BV67" t="s">
        <v>3179</v>
      </c>
      <c r="BW67" t="s">
        <v>3186</v>
      </c>
      <c r="BX67" t="s">
        <v>1937</v>
      </c>
      <c r="BY67" t="s">
        <v>1592</v>
      </c>
      <c r="BZ67" t="s">
        <v>1937</v>
      </c>
      <c r="CA67" t="s">
        <v>2010</v>
      </c>
      <c r="CB67"/>
      <c r="CC67" t="s">
        <v>998</v>
      </c>
      <c r="CD67" t="s">
        <v>1268</v>
      </c>
      <c r="CE67" t="s">
        <v>3187</v>
      </c>
      <c r="CF67" t="s">
        <v>3188</v>
      </c>
      <c r="CG67" t="s">
        <v>1268</v>
      </c>
      <c r="CH67" t="s">
        <v>1592</v>
      </c>
      <c r="CI67" t="s">
        <v>2353</v>
      </c>
      <c r="CJ67" t="s">
        <v>1165</v>
      </c>
      <c r="CK67"/>
      <c r="CL67"/>
      <c r="CM67" t="s">
        <v>2638</v>
      </c>
      <c r="CN67" t="s">
        <v>3177</v>
      </c>
      <c r="CO67" t="s">
        <v>2638</v>
      </c>
      <c r="CP67" t="s">
        <v>3177</v>
      </c>
      <c r="CQ67" t="s">
        <v>1592</v>
      </c>
      <c r="CR67">
        <v>0</v>
      </c>
      <c r="CS67" t="s">
        <v>1592</v>
      </c>
      <c r="CT67" t="s">
        <v>1592</v>
      </c>
      <c r="CU67" t="s">
        <v>1592</v>
      </c>
      <c r="CV67" t="s">
        <v>1592</v>
      </c>
      <c r="CW67" t="s">
        <v>1592</v>
      </c>
      <c r="CX67">
        <v>65</v>
      </c>
      <c r="CY67" t="s">
        <v>3189</v>
      </c>
      <c r="CZ67" t="s">
        <v>1592</v>
      </c>
      <c r="DA67" t="s">
        <v>2313</v>
      </c>
      <c r="DB67" t="s">
        <v>2314</v>
      </c>
      <c r="DC67" t="s">
        <v>3173</v>
      </c>
      <c r="DD67" t="s">
        <v>1269</v>
      </c>
      <c r="DE67" t="s">
        <v>3172</v>
      </c>
      <c r="DF67" t="s">
        <v>1592</v>
      </c>
      <c r="DG67" t="s">
        <v>1592</v>
      </c>
      <c r="DH67" t="s">
        <v>2334</v>
      </c>
      <c r="DI67" t="s">
        <v>3178</v>
      </c>
      <c r="DJ67"/>
      <c r="DK67" t="s">
        <v>2334</v>
      </c>
      <c r="DL67">
        <v>9</v>
      </c>
      <c r="DM67" t="s">
        <v>2315</v>
      </c>
      <c r="DN67" t="s">
        <v>1165</v>
      </c>
      <c r="DO67" t="b">
        <v>1</v>
      </c>
      <c r="DP67" t="b">
        <v>0</v>
      </c>
      <c r="DQ67" t="b">
        <v>1</v>
      </c>
      <c r="DR67" t="b">
        <v>0</v>
      </c>
      <c r="DS67" t="b">
        <v>0</v>
      </c>
      <c r="DT67" t="b">
        <v>1</v>
      </c>
      <c r="DU67" t="b">
        <v>0</v>
      </c>
      <c r="DV67">
        <v>0</v>
      </c>
      <c r="DW67" t="b">
        <v>0</v>
      </c>
      <c r="DX67" t="b">
        <v>0</v>
      </c>
      <c r="DY67" t="b">
        <v>0</v>
      </c>
      <c r="DZ67" t="b">
        <v>0</v>
      </c>
      <c r="EA67" t="b">
        <v>0</v>
      </c>
      <c r="EB67" t="b">
        <v>0</v>
      </c>
      <c r="EC67" t="b">
        <v>0</v>
      </c>
      <c r="ED67" t="b">
        <v>0</v>
      </c>
      <c r="EE67" t="b">
        <v>0</v>
      </c>
      <c r="EF67" t="b" cm="1">
        <v>0</v>
      </c>
      <c r="EG67" t="b">
        <v>0</v>
      </c>
      <c r="EH67" t="b">
        <v>0</v>
      </c>
      <c r="EI67" t="b">
        <v>0</v>
      </c>
      <c r="EJ67" t="s">
        <v>1592</v>
      </c>
      <c r="EK67">
        <v>0</v>
      </c>
      <c r="EL67">
        <v>31</v>
      </c>
      <c r="EM67" t="b">
        <v>0</v>
      </c>
    </row>
    <row r="68" spans="1:143" ht="15.75">
      <c r="A68"/>
      <c r="B68" t="s">
        <v>1165</v>
      </c>
      <c r="C68" t="s">
        <v>1165</v>
      </c>
      <c r="D68" t="s">
        <v>3190</v>
      </c>
      <c r="E68" t="s">
        <v>3191</v>
      </c>
      <c r="F68" t="s">
        <v>3192</v>
      </c>
      <c r="G68" t="s">
        <v>3193</v>
      </c>
      <c r="H68" t="s">
        <v>3194</v>
      </c>
      <c r="I68" t="s">
        <v>1268</v>
      </c>
      <c r="J68" t="s">
        <v>2636</v>
      </c>
      <c r="K68" t="s">
        <v>2985</v>
      </c>
      <c r="L68" t="s">
        <v>1939</v>
      </c>
      <c r="M68" t="s">
        <v>2010</v>
      </c>
      <c r="N68"/>
      <c r="O68"/>
      <c r="P68"/>
      <c r="Q68" t="s">
        <v>1269</v>
      </c>
      <c r="R68" t="s">
        <v>2353</v>
      </c>
      <c r="S68"/>
      <c r="T68"/>
      <c r="U68" t="s">
        <v>2638</v>
      </c>
      <c r="V68" t="s">
        <v>3195</v>
      </c>
      <c r="W68"/>
      <c r="X68"/>
      <c r="Y68"/>
      <c r="Z68"/>
      <c r="AA68"/>
      <c r="AB68"/>
      <c r="AC68"/>
      <c r="AD68"/>
      <c r="AE68"/>
      <c r="AF68"/>
      <c r="AG68"/>
      <c r="AH68"/>
      <c r="AI68"/>
      <c r="AJ68"/>
      <c r="AK68"/>
      <c r="AL68"/>
      <c r="AM68"/>
      <c r="AN68"/>
      <c r="AO68" s="108" t="s">
        <v>43</v>
      </c>
      <c r="AP68" t="s">
        <v>1270</v>
      </c>
      <c r="AQ68">
        <v>65</v>
      </c>
      <c r="AR68" t="s">
        <v>3196</v>
      </c>
      <c r="AS68" t="s">
        <v>1165</v>
      </c>
      <c r="AT68" t="s">
        <v>2356</v>
      </c>
      <c r="AU68" t="s">
        <v>3191</v>
      </c>
      <c r="AV68" t="s">
        <v>3197</v>
      </c>
      <c r="AW68" t="s">
        <v>3198</v>
      </c>
      <c r="AX68" t="s">
        <v>1934</v>
      </c>
      <c r="AY68" t="s">
        <v>3199</v>
      </c>
      <c r="AZ68" t="s">
        <v>1269</v>
      </c>
      <c r="BA68" t="s">
        <v>3200</v>
      </c>
      <c r="BB68" t="s">
        <v>1268</v>
      </c>
      <c r="BC68" t="s">
        <v>1939</v>
      </c>
      <c r="BD68" t="s">
        <v>3201</v>
      </c>
      <c r="BE68">
        <v>68</v>
      </c>
      <c r="BF68">
        <v>29</v>
      </c>
      <c r="BG68" t="e">
        <v>#N/A</v>
      </c>
      <c r="BH68" t="s">
        <v>3191</v>
      </c>
      <c r="BI68">
        <v>1</v>
      </c>
      <c r="BJ68">
        <v>0</v>
      </c>
      <c r="BK68">
        <v>0</v>
      </c>
      <c r="BL68" t="s">
        <v>1592</v>
      </c>
      <c r="BM68" t="s">
        <v>2637</v>
      </c>
      <c r="BN68" t="s">
        <v>2640</v>
      </c>
      <c r="BO68" t="s" cm="1">
        <v>2639</v>
      </c>
      <c r="BP68" t="s">
        <v>2986</v>
      </c>
      <c r="BQ68" t="s">
        <v>2361</v>
      </c>
      <c r="BR68">
        <v>64</v>
      </c>
      <c r="BS68" t="s">
        <v>1898</v>
      </c>
      <c r="BT68" t="s">
        <v>3202</v>
      </c>
      <c r="BU68" t="s">
        <v>3190</v>
      </c>
      <c r="BV68" t="s">
        <v>3197</v>
      </c>
      <c r="BW68" t="s">
        <v>3203</v>
      </c>
      <c r="BX68" t="s">
        <v>1937</v>
      </c>
      <c r="BY68" t="s">
        <v>1592</v>
      </c>
      <c r="BZ68" t="s">
        <v>1937</v>
      </c>
      <c r="CA68" t="s">
        <v>2010</v>
      </c>
      <c r="CB68"/>
      <c r="CC68" t="s">
        <v>998</v>
      </c>
      <c r="CD68" t="s">
        <v>1268</v>
      </c>
      <c r="CE68" t="s">
        <v>3204</v>
      </c>
      <c r="CF68" t="s">
        <v>3205</v>
      </c>
      <c r="CG68" t="s">
        <v>1268</v>
      </c>
      <c r="CH68" t="s">
        <v>1592</v>
      </c>
      <c r="CI68" t="s">
        <v>2353</v>
      </c>
      <c r="CJ68" t="s">
        <v>1165</v>
      </c>
      <c r="CK68"/>
      <c r="CL68"/>
      <c r="CM68" t="s">
        <v>2638</v>
      </c>
      <c r="CN68" t="s">
        <v>3195</v>
      </c>
      <c r="CO68" t="s">
        <v>2638</v>
      </c>
      <c r="CP68" t="s">
        <v>3195</v>
      </c>
      <c r="CQ68" t="s">
        <v>1592</v>
      </c>
      <c r="CR68">
        <v>0</v>
      </c>
      <c r="CS68" t="s">
        <v>1592</v>
      </c>
      <c r="CT68" t="s">
        <v>1592</v>
      </c>
      <c r="CU68" t="s">
        <v>1592</v>
      </c>
      <c r="CV68" t="s">
        <v>1592</v>
      </c>
      <c r="CW68" t="s">
        <v>1592</v>
      </c>
      <c r="CX68">
        <v>66</v>
      </c>
      <c r="CY68" t="s">
        <v>3206</v>
      </c>
      <c r="CZ68" t="s">
        <v>1592</v>
      </c>
      <c r="DA68" t="s">
        <v>2313</v>
      </c>
      <c r="DB68" t="s">
        <v>2314</v>
      </c>
      <c r="DC68" t="s">
        <v>3191</v>
      </c>
      <c r="DD68" t="s">
        <v>1269</v>
      </c>
      <c r="DE68" t="s">
        <v>3193</v>
      </c>
      <c r="DF68" t="s">
        <v>1592</v>
      </c>
      <c r="DG68" t="s">
        <v>1592</v>
      </c>
      <c r="DH68" t="s">
        <v>2334</v>
      </c>
      <c r="DI68" t="s">
        <v>3196</v>
      </c>
      <c r="DJ68"/>
      <c r="DK68" t="s">
        <v>2334</v>
      </c>
      <c r="DL68">
        <v>9</v>
      </c>
      <c r="DM68" t="s">
        <v>2315</v>
      </c>
      <c r="DN68" t="s">
        <v>1165</v>
      </c>
      <c r="DO68" t="b">
        <v>1</v>
      </c>
      <c r="DP68" t="b">
        <v>0</v>
      </c>
      <c r="DQ68" t="b">
        <v>1</v>
      </c>
      <c r="DR68" t="b">
        <v>0</v>
      </c>
      <c r="DS68" t="b">
        <v>0</v>
      </c>
      <c r="DT68" t="b">
        <v>1</v>
      </c>
      <c r="DU68" t="b">
        <v>0</v>
      </c>
      <c r="DV68">
        <v>0</v>
      </c>
      <c r="DW68" t="b">
        <v>0</v>
      </c>
      <c r="DX68" t="b">
        <v>0</v>
      </c>
      <c r="DY68" t="b">
        <v>0</v>
      </c>
      <c r="DZ68" t="b">
        <v>0</v>
      </c>
      <c r="EA68" t="b">
        <v>0</v>
      </c>
      <c r="EB68" t="b">
        <v>0</v>
      </c>
      <c r="EC68" t="b">
        <v>0</v>
      </c>
      <c r="ED68" t="b">
        <v>0</v>
      </c>
      <c r="EE68" t="b">
        <v>0</v>
      </c>
      <c r="EF68" t="b" cm="1">
        <v>0</v>
      </c>
      <c r="EG68" t="b">
        <v>0</v>
      </c>
      <c r="EH68" t="b">
        <v>0</v>
      </c>
      <c r="EI68" t="b">
        <v>0</v>
      </c>
      <c r="EJ68" t="s">
        <v>1592</v>
      </c>
      <c r="EK68">
        <v>0</v>
      </c>
      <c r="EL68">
        <v>24</v>
      </c>
      <c r="EM68" t="b">
        <v>0</v>
      </c>
    </row>
    <row r="69" spans="1:143" ht="15.75">
      <c r="A69"/>
      <c r="B69" t="s">
        <v>1165</v>
      </c>
      <c r="C69" t="s">
        <v>1165</v>
      </c>
      <c r="D69" t="s">
        <v>3207</v>
      </c>
      <c r="E69" t="s">
        <v>3208</v>
      </c>
      <c r="F69" t="s">
        <v>3209</v>
      </c>
      <c r="G69" t="s">
        <v>3210</v>
      </c>
      <c r="H69" t="s">
        <v>3211</v>
      </c>
      <c r="I69" t="s">
        <v>1268</v>
      </c>
      <c r="J69" t="s">
        <v>2636</v>
      </c>
      <c r="K69" t="s">
        <v>3066</v>
      </c>
      <c r="L69" t="s">
        <v>1939</v>
      </c>
      <c r="M69" t="s">
        <v>2010</v>
      </c>
      <c r="N69"/>
      <c r="O69"/>
      <c r="P69"/>
      <c r="Q69" t="s">
        <v>1269</v>
      </c>
      <c r="R69" t="s">
        <v>2353</v>
      </c>
      <c r="S69"/>
      <c r="T69"/>
      <c r="U69" t="s">
        <v>2638</v>
      </c>
      <c r="V69" t="s">
        <v>3212</v>
      </c>
      <c r="W69"/>
      <c r="X69"/>
      <c r="Y69"/>
      <c r="Z69"/>
      <c r="AA69"/>
      <c r="AB69"/>
      <c r="AC69"/>
      <c r="AD69"/>
      <c r="AE69"/>
      <c r="AF69"/>
      <c r="AG69"/>
      <c r="AH69"/>
      <c r="AI69"/>
      <c r="AJ69"/>
      <c r="AK69"/>
      <c r="AL69"/>
      <c r="AM69"/>
      <c r="AN69"/>
      <c r="AO69" s="108" t="s">
        <v>43</v>
      </c>
      <c r="AP69" t="s">
        <v>1270</v>
      </c>
      <c r="AQ69">
        <v>66</v>
      </c>
      <c r="AR69" t="s">
        <v>3213</v>
      </c>
      <c r="AS69" t="s">
        <v>1165</v>
      </c>
      <c r="AT69" t="s">
        <v>2356</v>
      </c>
      <c r="AU69" t="s">
        <v>3208</v>
      </c>
      <c r="AV69" t="s">
        <v>3214</v>
      </c>
      <c r="AW69" t="s">
        <v>3215</v>
      </c>
      <c r="AX69" t="s">
        <v>1934</v>
      </c>
      <c r="AY69" t="s">
        <v>3216</v>
      </c>
      <c r="AZ69" t="s">
        <v>1269</v>
      </c>
      <c r="BA69" t="s">
        <v>3217</v>
      </c>
      <c r="BB69" t="s">
        <v>1268</v>
      </c>
      <c r="BC69" t="s">
        <v>1939</v>
      </c>
      <c r="BD69" t="s">
        <v>3218</v>
      </c>
      <c r="BE69">
        <v>69</v>
      </c>
      <c r="BF69">
        <v>29</v>
      </c>
      <c r="BG69" t="e">
        <v>#N/A</v>
      </c>
      <c r="BH69" t="s">
        <v>3208</v>
      </c>
      <c r="BI69">
        <v>1</v>
      </c>
      <c r="BJ69">
        <v>0</v>
      </c>
      <c r="BK69">
        <v>0</v>
      </c>
      <c r="BL69" t="s">
        <v>1592</v>
      </c>
      <c r="BM69" t="s">
        <v>2637</v>
      </c>
      <c r="BN69" t="s">
        <v>2640</v>
      </c>
      <c r="BO69" t="s" cm="1">
        <v>2639</v>
      </c>
      <c r="BP69" t="s">
        <v>3074</v>
      </c>
      <c r="BQ69" t="s">
        <v>2361</v>
      </c>
      <c r="BR69">
        <v>65</v>
      </c>
      <c r="BS69" t="s">
        <v>1899</v>
      </c>
      <c r="BT69" t="s">
        <v>3219</v>
      </c>
      <c r="BU69" t="s">
        <v>3207</v>
      </c>
      <c r="BV69" t="s">
        <v>3214</v>
      </c>
      <c r="BW69" t="s">
        <v>3220</v>
      </c>
      <c r="BX69" t="s">
        <v>1937</v>
      </c>
      <c r="BY69" t="s">
        <v>1592</v>
      </c>
      <c r="BZ69" t="s">
        <v>1937</v>
      </c>
      <c r="CA69" t="s">
        <v>2010</v>
      </c>
      <c r="CB69"/>
      <c r="CC69" t="s">
        <v>998</v>
      </c>
      <c r="CD69" t="s">
        <v>1268</v>
      </c>
      <c r="CE69" t="s">
        <v>3221</v>
      </c>
      <c r="CF69" t="s">
        <v>3222</v>
      </c>
      <c r="CG69" t="s">
        <v>1268</v>
      </c>
      <c r="CH69" t="s">
        <v>1592</v>
      </c>
      <c r="CI69" t="s">
        <v>2353</v>
      </c>
      <c r="CJ69" t="s">
        <v>1165</v>
      </c>
      <c r="CK69"/>
      <c r="CL69"/>
      <c r="CM69" t="s">
        <v>2638</v>
      </c>
      <c r="CN69" t="s">
        <v>3212</v>
      </c>
      <c r="CO69" t="s">
        <v>2638</v>
      </c>
      <c r="CP69" t="s">
        <v>3212</v>
      </c>
      <c r="CQ69" t="s">
        <v>1592</v>
      </c>
      <c r="CR69">
        <v>0</v>
      </c>
      <c r="CS69" t="s">
        <v>1592</v>
      </c>
      <c r="CT69" t="s">
        <v>1592</v>
      </c>
      <c r="CU69" t="s">
        <v>1592</v>
      </c>
      <c r="CV69" t="s">
        <v>1592</v>
      </c>
      <c r="CW69" t="s">
        <v>1592</v>
      </c>
      <c r="CX69">
        <v>67</v>
      </c>
      <c r="CY69" t="s">
        <v>3223</v>
      </c>
      <c r="CZ69" t="s">
        <v>1592</v>
      </c>
      <c r="DA69" t="s">
        <v>2313</v>
      </c>
      <c r="DB69" t="s">
        <v>2314</v>
      </c>
      <c r="DC69" t="s">
        <v>3208</v>
      </c>
      <c r="DD69" t="s">
        <v>1269</v>
      </c>
      <c r="DE69" t="s">
        <v>3210</v>
      </c>
      <c r="DF69" t="s">
        <v>1592</v>
      </c>
      <c r="DG69" t="s">
        <v>1592</v>
      </c>
      <c r="DH69" t="s">
        <v>2334</v>
      </c>
      <c r="DI69" t="s">
        <v>3213</v>
      </c>
      <c r="DJ69"/>
      <c r="DK69" t="s">
        <v>2334</v>
      </c>
      <c r="DL69">
        <v>9</v>
      </c>
      <c r="DM69" t="s">
        <v>2315</v>
      </c>
      <c r="DN69" t="s">
        <v>1165</v>
      </c>
      <c r="DO69" t="b">
        <v>1</v>
      </c>
      <c r="DP69" t="b">
        <v>0</v>
      </c>
      <c r="DQ69" t="b">
        <v>1</v>
      </c>
      <c r="DR69" t="b">
        <v>0</v>
      </c>
      <c r="DS69" t="b">
        <v>0</v>
      </c>
      <c r="DT69" t="b">
        <v>1</v>
      </c>
      <c r="DU69" t="b">
        <v>0</v>
      </c>
      <c r="DV69">
        <v>0</v>
      </c>
      <c r="DW69" t="b">
        <v>0</v>
      </c>
      <c r="DX69" t="b">
        <v>0</v>
      </c>
      <c r="DY69" t="b">
        <v>0</v>
      </c>
      <c r="DZ69" t="b">
        <v>0</v>
      </c>
      <c r="EA69" t="b">
        <v>0</v>
      </c>
      <c r="EB69" t="b">
        <v>0</v>
      </c>
      <c r="EC69" t="b">
        <v>0</v>
      </c>
      <c r="ED69" t="b">
        <v>0</v>
      </c>
      <c r="EE69" t="b">
        <v>0</v>
      </c>
      <c r="EF69" t="b" cm="1">
        <v>0</v>
      </c>
      <c r="EG69" t="b">
        <v>0</v>
      </c>
      <c r="EH69" t="b">
        <v>0</v>
      </c>
      <c r="EI69" t="b">
        <v>0</v>
      </c>
      <c r="EJ69" t="s">
        <v>1592</v>
      </c>
      <c r="EK69">
        <v>0</v>
      </c>
      <c r="EL69">
        <v>34</v>
      </c>
      <c r="EM69" t="b">
        <v>0</v>
      </c>
    </row>
    <row r="70" spans="1:143" ht="15.75">
      <c r="A70"/>
      <c r="B70" t="s">
        <v>1165</v>
      </c>
      <c r="C70" t="s">
        <v>1165</v>
      </c>
      <c r="D70" t="s">
        <v>3224</v>
      </c>
      <c r="E70" t="s">
        <v>3225</v>
      </c>
      <c r="F70" t="s">
        <v>3226</v>
      </c>
      <c r="G70" t="s">
        <v>3227</v>
      </c>
      <c r="H70" t="s">
        <v>3228</v>
      </c>
      <c r="I70" t="s">
        <v>1268</v>
      </c>
      <c r="J70" t="s">
        <v>2636</v>
      </c>
      <c r="K70" t="s">
        <v>3119</v>
      </c>
      <c r="L70" t="s">
        <v>1939</v>
      </c>
      <c r="M70" t="s">
        <v>2010</v>
      </c>
      <c r="N70"/>
      <c r="O70"/>
      <c r="P70"/>
      <c r="Q70" t="s">
        <v>1269</v>
      </c>
      <c r="R70" t="s">
        <v>2353</v>
      </c>
      <c r="S70"/>
      <c r="T70"/>
      <c r="U70" t="s">
        <v>2638</v>
      </c>
      <c r="V70" t="s">
        <v>3229</v>
      </c>
      <c r="W70"/>
      <c r="X70"/>
      <c r="Y70"/>
      <c r="Z70"/>
      <c r="AA70"/>
      <c r="AB70"/>
      <c r="AC70"/>
      <c r="AD70"/>
      <c r="AE70"/>
      <c r="AF70"/>
      <c r="AG70"/>
      <c r="AH70"/>
      <c r="AI70"/>
      <c r="AJ70"/>
      <c r="AK70"/>
      <c r="AL70"/>
      <c r="AM70"/>
      <c r="AN70"/>
      <c r="AO70" s="108" t="s">
        <v>43</v>
      </c>
      <c r="AP70" t="s">
        <v>1270</v>
      </c>
      <c r="AQ70">
        <v>67</v>
      </c>
      <c r="AR70" t="s">
        <v>3230</v>
      </c>
      <c r="AS70" t="s">
        <v>1165</v>
      </c>
      <c r="AT70" t="s">
        <v>2356</v>
      </c>
      <c r="AU70" t="s">
        <v>3225</v>
      </c>
      <c r="AV70" t="s">
        <v>3231</v>
      </c>
      <c r="AW70" t="s">
        <v>3232</v>
      </c>
      <c r="AX70" t="s">
        <v>1934</v>
      </c>
      <c r="AY70" t="s">
        <v>3233</v>
      </c>
      <c r="AZ70" t="s">
        <v>1269</v>
      </c>
      <c r="BA70" t="s">
        <v>3234</v>
      </c>
      <c r="BB70" t="s">
        <v>1268</v>
      </c>
      <c r="BC70" t="s">
        <v>1939</v>
      </c>
      <c r="BD70" t="s">
        <v>3235</v>
      </c>
      <c r="BE70">
        <v>70</v>
      </c>
      <c r="BF70">
        <v>29</v>
      </c>
      <c r="BG70" t="e">
        <v>#N/A</v>
      </c>
      <c r="BH70" t="s">
        <v>3225</v>
      </c>
      <c r="BI70">
        <v>1</v>
      </c>
      <c r="BJ70">
        <v>0</v>
      </c>
      <c r="BK70">
        <v>0</v>
      </c>
      <c r="BL70" t="s">
        <v>1592</v>
      </c>
      <c r="BM70" t="s">
        <v>2637</v>
      </c>
      <c r="BN70" t="s">
        <v>2640</v>
      </c>
      <c r="BO70" t="s" cm="1">
        <v>2639</v>
      </c>
      <c r="BP70" t="s">
        <v>3120</v>
      </c>
      <c r="BQ70" t="s">
        <v>2361</v>
      </c>
      <c r="BR70">
        <v>66</v>
      </c>
      <c r="BS70" t="s">
        <v>1900</v>
      </c>
      <c r="BT70" t="s">
        <v>3236</v>
      </c>
      <c r="BU70" t="s">
        <v>3224</v>
      </c>
      <c r="BV70" t="s">
        <v>3231</v>
      </c>
      <c r="BW70" t="s">
        <v>3237</v>
      </c>
      <c r="BX70" t="s">
        <v>1937</v>
      </c>
      <c r="BY70" t="s">
        <v>1592</v>
      </c>
      <c r="BZ70" t="s">
        <v>1937</v>
      </c>
      <c r="CA70" t="s">
        <v>2010</v>
      </c>
      <c r="CB70"/>
      <c r="CC70" t="s">
        <v>998</v>
      </c>
      <c r="CD70" t="s">
        <v>1268</v>
      </c>
      <c r="CE70" t="s">
        <v>3238</v>
      </c>
      <c r="CF70" t="s">
        <v>3239</v>
      </c>
      <c r="CG70" t="s">
        <v>1268</v>
      </c>
      <c r="CH70" t="s">
        <v>1592</v>
      </c>
      <c r="CI70" t="s">
        <v>2353</v>
      </c>
      <c r="CJ70" t="s">
        <v>1165</v>
      </c>
      <c r="CK70"/>
      <c r="CL70"/>
      <c r="CM70" t="s">
        <v>2638</v>
      </c>
      <c r="CN70" t="s">
        <v>3229</v>
      </c>
      <c r="CO70" t="s">
        <v>2638</v>
      </c>
      <c r="CP70" t="s">
        <v>3229</v>
      </c>
      <c r="CQ70" t="s">
        <v>1592</v>
      </c>
      <c r="CR70">
        <v>0</v>
      </c>
      <c r="CS70" t="s">
        <v>1592</v>
      </c>
      <c r="CT70" t="s">
        <v>1592</v>
      </c>
      <c r="CU70" t="s">
        <v>1592</v>
      </c>
      <c r="CV70" t="s">
        <v>1592</v>
      </c>
      <c r="CW70" t="s">
        <v>1592</v>
      </c>
      <c r="CX70">
        <v>68</v>
      </c>
      <c r="CY70" t="s">
        <v>3240</v>
      </c>
      <c r="CZ70" t="s">
        <v>1592</v>
      </c>
      <c r="DA70" t="s">
        <v>2313</v>
      </c>
      <c r="DB70" t="s">
        <v>2314</v>
      </c>
      <c r="DC70" t="s">
        <v>3225</v>
      </c>
      <c r="DD70" t="s">
        <v>1269</v>
      </c>
      <c r="DE70" t="s">
        <v>3227</v>
      </c>
      <c r="DF70" t="s">
        <v>1592</v>
      </c>
      <c r="DG70" t="s">
        <v>1592</v>
      </c>
      <c r="DH70" t="s">
        <v>2334</v>
      </c>
      <c r="DI70" t="s">
        <v>3230</v>
      </c>
      <c r="DJ70"/>
      <c r="DK70" t="s">
        <v>2334</v>
      </c>
      <c r="DL70">
        <v>9</v>
      </c>
      <c r="DM70" t="s">
        <v>2315</v>
      </c>
      <c r="DN70" t="s">
        <v>1165</v>
      </c>
      <c r="DO70" t="b">
        <v>1</v>
      </c>
      <c r="DP70" t="b">
        <v>0</v>
      </c>
      <c r="DQ70" t="b">
        <v>1</v>
      </c>
      <c r="DR70" t="b">
        <v>0</v>
      </c>
      <c r="DS70" t="b">
        <v>0</v>
      </c>
      <c r="DT70" t="b">
        <v>1</v>
      </c>
      <c r="DU70" t="b">
        <v>0</v>
      </c>
      <c r="DV70">
        <v>0</v>
      </c>
      <c r="DW70" t="b">
        <v>0</v>
      </c>
      <c r="DX70" t="b">
        <v>0</v>
      </c>
      <c r="DY70" t="b">
        <v>0</v>
      </c>
      <c r="DZ70" t="b">
        <v>0</v>
      </c>
      <c r="EA70" t="b">
        <v>0</v>
      </c>
      <c r="EB70" t="b">
        <v>0</v>
      </c>
      <c r="EC70" t="b">
        <v>0</v>
      </c>
      <c r="ED70" t="b">
        <v>0</v>
      </c>
      <c r="EE70" t="b">
        <v>0</v>
      </c>
      <c r="EF70" t="b" cm="1">
        <v>0</v>
      </c>
      <c r="EG70" t="b">
        <v>0</v>
      </c>
      <c r="EH70" t="b">
        <v>0</v>
      </c>
      <c r="EI70" t="b">
        <v>0</v>
      </c>
      <c r="EJ70" t="s">
        <v>1592</v>
      </c>
      <c r="EK70">
        <v>0</v>
      </c>
      <c r="EL70">
        <v>31</v>
      </c>
      <c r="EM70" t="b">
        <v>0</v>
      </c>
    </row>
    <row r="71" spans="1:143" ht="15.75">
      <c r="A71"/>
      <c r="B71" t="s">
        <v>1165</v>
      </c>
      <c r="C71" t="s">
        <v>1165</v>
      </c>
      <c r="D71" t="s">
        <v>3241</v>
      </c>
      <c r="E71" t="s">
        <v>3242</v>
      </c>
      <c r="F71" t="s">
        <v>3243</v>
      </c>
      <c r="G71" t="s">
        <v>3244</v>
      </c>
      <c r="H71" t="s">
        <v>3245</v>
      </c>
      <c r="I71" t="s">
        <v>1268</v>
      </c>
      <c r="J71" t="s">
        <v>2636</v>
      </c>
      <c r="K71" t="s">
        <v>2865</v>
      </c>
      <c r="L71" t="s">
        <v>1939</v>
      </c>
      <c r="M71" t="s">
        <v>2010</v>
      </c>
      <c r="N71"/>
      <c r="O71"/>
      <c r="P71"/>
      <c r="Q71" t="s">
        <v>1269</v>
      </c>
      <c r="R71" t="s">
        <v>2353</v>
      </c>
      <c r="S71"/>
      <c r="T71"/>
      <c r="U71" t="s">
        <v>2638</v>
      </c>
      <c r="V71" t="s">
        <v>3246</v>
      </c>
      <c r="W71"/>
      <c r="X71"/>
      <c r="Y71"/>
      <c r="Z71"/>
      <c r="AA71"/>
      <c r="AB71"/>
      <c r="AC71"/>
      <c r="AD71"/>
      <c r="AE71"/>
      <c r="AF71"/>
      <c r="AG71"/>
      <c r="AH71"/>
      <c r="AI71"/>
      <c r="AJ71"/>
      <c r="AK71"/>
      <c r="AL71"/>
      <c r="AM71"/>
      <c r="AN71"/>
      <c r="AO71" s="108" t="s">
        <v>43</v>
      </c>
      <c r="AP71" t="s">
        <v>1270</v>
      </c>
      <c r="AQ71">
        <v>68</v>
      </c>
      <c r="AR71" t="s">
        <v>3247</v>
      </c>
      <c r="AS71" t="s">
        <v>1165</v>
      </c>
      <c r="AT71" t="s">
        <v>2356</v>
      </c>
      <c r="AU71" t="s">
        <v>3242</v>
      </c>
      <c r="AV71" t="s">
        <v>3248</v>
      </c>
      <c r="AW71" t="s">
        <v>3249</v>
      </c>
      <c r="AX71" t="s">
        <v>1934</v>
      </c>
      <c r="AY71" t="s">
        <v>3250</v>
      </c>
      <c r="AZ71" t="s">
        <v>1269</v>
      </c>
      <c r="BA71" t="s">
        <v>3251</v>
      </c>
      <c r="BB71" t="s">
        <v>1268</v>
      </c>
      <c r="BC71" t="s">
        <v>1939</v>
      </c>
      <c r="BD71" t="s">
        <v>3252</v>
      </c>
      <c r="BE71">
        <v>71</v>
      </c>
      <c r="BF71">
        <v>29</v>
      </c>
      <c r="BG71" t="e">
        <v>#N/A</v>
      </c>
      <c r="BH71" t="s">
        <v>3242</v>
      </c>
      <c r="BI71">
        <v>1</v>
      </c>
      <c r="BJ71">
        <v>0</v>
      </c>
      <c r="BK71">
        <v>0</v>
      </c>
      <c r="BL71" t="s">
        <v>1592</v>
      </c>
      <c r="BM71" t="s">
        <v>2637</v>
      </c>
      <c r="BN71" t="s">
        <v>2640</v>
      </c>
      <c r="BO71" t="s" cm="1">
        <v>2639</v>
      </c>
      <c r="BP71" t="s">
        <v>2866</v>
      </c>
      <c r="BQ71" t="s">
        <v>2361</v>
      </c>
      <c r="BR71">
        <v>67</v>
      </c>
      <c r="BS71" t="s">
        <v>1901</v>
      </c>
      <c r="BT71" t="s">
        <v>3253</v>
      </c>
      <c r="BU71" t="s">
        <v>3241</v>
      </c>
      <c r="BV71" t="s">
        <v>3248</v>
      </c>
      <c r="BW71" t="s">
        <v>3254</v>
      </c>
      <c r="BX71" t="s">
        <v>1937</v>
      </c>
      <c r="BY71" t="s">
        <v>1592</v>
      </c>
      <c r="BZ71" t="s">
        <v>1937</v>
      </c>
      <c r="CA71" t="s">
        <v>2010</v>
      </c>
      <c r="CB71"/>
      <c r="CC71" t="s">
        <v>998</v>
      </c>
      <c r="CD71" t="s">
        <v>1268</v>
      </c>
      <c r="CE71" t="s">
        <v>3255</v>
      </c>
      <c r="CF71" t="s">
        <v>3256</v>
      </c>
      <c r="CG71" t="s">
        <v>1268</v>
      </c>
      <c r="CH71" t="s">
        <v>1592</v>
      </c>
      <c r="CI71" t="s">
        <v>2353</v>
      </c>
      <c r="CJ71" t="s">
        <v>1165</v>
      </c>
      <c r="CK71"/>
      <c r="CL71"/>
      <c r="CM71" t="s">
        <v>2638</v>
      </c>
      <c r="CN71" t="s">
        <v>3246</v>
      </c>
      <c r="CO71" t="s">
        <v>2638</v>
      </c>
      <c r="CP71" t="s">
        <v>3246</v>
      </c>
      <c r="CQ71" t="s">
        <v>1592</v>
      </c>
      <c r="CR71">
        <v>0</v>
      </c>
      <c r="CS71" t="s">
        <v>1592</v>
      </c>
      <c r="CT71" t="s">
        <v>1592</v>
      </c>
      <c r="CU71" t="s">
        <v>1592</v>
      </c>
      <c r="CV71" t="s">
        <v>1592</v>
      </c>
      <c r="CW71" t="s">
        <v>1592</v>
      </c>
      <c r="CX71">
        <v>69</v>
      </c>
      <c r="CY71" t="s">
        <v>3257</v>
      </c>
      <c r="CZ71" t="s">
        <v>1592</v>
      </c>
      <c r="DA71" t="s">
        <v>2313</v>
      </c>
      <c r="DB71" t="s">
        <v>2314</v>
      </c>
      <c r="DC71" t="s">
        <v>3242</v>
      </c>
      <c r="DD71" t="s">
        <v>1269</v>
      </c>
      <c r="DE71" t="s">
        <v>3244</v>
      </c>
      <c r="DF71" t="s">
        <v>1592</v>
      </c>
      <c r="DG71" t="s">
        <v>1592</v>
      </c>
      <c r="DH71" t="s">
        <v>2334</v>
      </c>
      <c r="DI71" t="s">
        <v>3247</v>
      </c>
      <c r="DJ71"/>
      <c r="DK71" t="s">
        <v>2334</v>
      </c>
      <c r="DL71">
        <v>9</v>
      </c>
      <c r="DM71" t="s">
        <v>2315</v>
      </c>
      <c r="DN71" t="s">
        <v>1165</v>
      </c>
      <c r="DO71" t="b">
        <v>1</v>
      </c>
      <c r="DP71" t="b">
        <v>0</v>
      </c>
      <c r="DQ71" t="b">
        <v>1</v>
      </c>
      <c r="DR71" t="b">
        <v>0</v>
      </c>
      <c r="DS71" t="b">
        <v>0</v>
      </c>
      <c r="DT71" t="b">
        <v>1</v>
      </c>
      <c r="DU71" t="b">
        <v>0</v>
      </c>
      <c r="DV71">
        <v>0</v>
      </c>
      <c r="DW71" t="b">
        <v>0</v>
      </c>
      <c r="DX71" t="b">
        <v>0</v>
      </c>
      <c r="DY71" t="b">
        <v>0</v>
      </c>
      <c r="DZ71" t="b">
        <v>0</v>
      </c>
      <c r="EA71" t="b">
        <v>0</v>
      </c>
      <c r="EB71" t="b">
        <v>0</v>
      </c>
      <c r="EC71" t="b">
        <v>0</v>
      </c>
      <c r="ED71" t="b">
        <v>0</v>
      </c>
      <c r="EE71" t="b">
        <v>0</v>
      </c>
      <c r="EF71" t="b" cm="1">
        <v>0</v>
      </c>
      <c r="EG71" t="b">
        <v>0</v>
      </c>
      <c r="EH71" t="b">
        <v>0</v>
      </c>
      <c r="EI71" t="b">
        <v>0</v>
      </c>
      <c r="EJ71" t="s">
        <v>1592</v>
      </c>
      <c r="EK71">
        <v>0</v>
      </c>
      <c r="EL71">
        <v>27</v>
      </c>
      <c r="EM71" t="b">
        <v>0</v>
      </c>
    </row>
    <row r="72" spans="1:143" ht="31.5">
      <c r="A72"/>
      <c r="B72" t="s">
        <v>1165</v>
      </c>
      <c r="C72" t="s">
        <v>1165</v>
      </c>
      <c r="D72" t="s">
        <v>3258</v>
      </c>
      <c r="E72" t="s">
        <v>3259</v>
      </c>
      <c r="F72" s="109" t="s">
        <v>3260</v>
      </c>
      <c r="G72" t="s">
        <v>3261</v>
      </c>
      <c r="H72" t="s">
        <v>3262</v>
      </c>
      <c r="I72" t="s">
        <v>1268</v>
      </c>
      <c r="J72" t="s">
        <v>2636</v>
      </c>
      <c r="K72" t="s">
        <v>2894</v>
      </c>
      <c r="L72" t="s">
        <v>1939</v>
      </c>
      <c r="M72" t="s">
        <v>2010</v>
      </c>
      <c r="N72"/>
      <c r="O72"/>
      <c r="P72"/>
      <c r="Q72" t="s">
        <v>1269</v>
      </c>
      <c r="R72" t="s">
        <v>2353</v>
      </c>
      <c r="S72"/>
      <c r="T72"/>
      <c r="U72" t="s">
        <v>2638</v>
      </c>
      <c r="V72" s="109" t="s">
        <v>3263</v>
      </c>
      <c r="W72"/>
      <c r="X72"/>
      <c r="Y72"/>
      <c r="Z72"/>
      <c r="AA72"/>
      <c r="AB72"/>
      <c r="AC72"/>
      <c r="AD72"/>
      <c r="AE72"/>
      <c r="AF72"/>
      <c r="AG72"/>
      <c r="AH72"/>
      <c r="AI72"/>
      <c r="AJ72"/>
      <c r="AK72"/>
      <c r="AL72"/>
      <c r="AM72"/>
      <c r="AN72"/>
      <c r="AO72" s="108" t="s">
        <v>43</v>
      </c>
      <c r="AP72" t="s">
        <v>1270</v>
      </c>
      <c r="AQ72">
        <v>69</v>
      </c>
      <c r="AR72" t="s">
        <v>3264</v>
      </c>
      <c r="AS72" t="s">
        <v>1165</v>
      </c>
      <c r="AT72" t="s">
        <v>2356</v>
      </c>
      <c r="AU72" t="s">
        <v>3265</v>
      </c>
      <c r="AV72" t="s">
        <v>3266</v>
      </c>
      <c r="AW72" t="s">
        <v>3267</v>
      </c>
      <c r="AX72" t="s">
        <v>1934</v>
      </c>
      <c r="AY72" t="s">
        <v>3268</v>
      </c>
      <c r="AZ72" t="s">
        <v>1269</v>
      </c>
      <c r="BA72" t="s">
        <v>3269</v>
      </c>
      <c r="BB72" t="s">
        <v>1268</v>
      </c>
      <c r="BC72" t="s">
        <v>1939</v>
      </c>
      <c r="BD72" t="s">
        <v>3270</v>
      </c>
      <c r="BE72">
        <v>72</v>
      </c>
      <c r="BF72">
        <v>29</v>
      </c>
      <c r="BG72" t="e">
        <v>#N/A</v>
      </c>
      <c r="BH72" t="s">
        <v>3265</v>
      </c>
      <c r="BI72">
        <v>1</v>
      </c>
      <c r="BJ72">
        <v>0</v>
      </c>
      <c r="BK72">
        <v>0</v>
      </c>
      <c r="BL72" t="s">
        <v>1592</v>
      </c>
      <c r="BM72" t="s">
        <v>2637</v>
      </c>
      <c r="BN72" t="s">
        <v>2640</v>
      </c>
      <c r="BO72" t="s" cm="1">
        <v>2639</v>
      </c>
      <c r="BP72" t="s">
        <v>2895</v>
      </c>
      <c r="BQ72" t="s">
        <v>2361</v>
      </c>
      <c r="BR72">
        <v>68</v>
      </c>
      <c r="BS72" t="s">
        <v>1902</v>
      </c>
      <c r="BT72" t="s">
        <v>3271</v>
      </c>
      <c r="BU72" t="s">
        <v>3258</v>
      </c>
      <c r="BV72" t="s">
        <v>3266</v>
      </c>
      <c r="BW72" t="s">
        <v>3272</v>
      </c>
      <c r="BX72" t="s">
        <v>1937</v>
      </c>
      <c r="BY72" t="s">
        <v>1592</v>
      </c>
      <c r="BZ72" t="s">
        <v>1937</v>
      </c>
      <c r="CA72" t="s">
        <v>2010</v>
      </c>
      <c r="CB72"/>
      <c r="CC72" t="s">
        <v>998</v>
      </c>
      <c r="CD72" t="s">
        <v>1268</v>
      </c>
      <c r="CE72" t="s">
        <v>3273</v>
      </c>
      <c r="CF72" t="s">
        <v>3274</v>
      </c>
      <c r="CG72" t="s">
        <v>1268</v>
      </c>
      <c r="CH72" t="s">
        <v>1592</v>
      </c>
      <c r="CI72" t="s">
        <v>2353</v>
      </c>
      <c r="CJ72" t="s">
        <v>1165</v>
      </c>
      <c r="CK72"/>
      <c r="CL72"/>
      <c r="CM72" t="s">
        <v>2638</v>
      </c>
      <c r="CN72" t="s">
        <v>3275</v>
      </c>
      <c r="CO72" t="s">
        <v>2638</v>
      </c>
      <c r="CP72" t="s">
        <v>3275</v>
      </c>
      <c r="CQ72" t="s">
        <v>1592</v>
      </c>
      <c r="CR72">
        <v>0</v>
      </c>
      <c r="CS72" t="s">
        <v>1592</v>
      </c>
      <c r="CT72" t="s">
        <v>1592</v>
      </c>
      <c r="CU72" t="s">
        <v>1592</v>
      </c>
      <c r="CV72" t="s">
        <v>1592</v>
      </c>
      <c r="CW72" t="s">
        <v>1592</v>
      </c>
      <c r="CX72">
        <v>70</v>
      </c>
      <c r="CY72" t="s">
        <v>3276</v>
      </c>
      <c r="CZ72" t="s">
        <v>1592</v>
      </c>
      <c r="DA72" t="s">
        <v>2313</v>
      </c>
      <c r="DB72" t="s">
        <v>2314</v>
      </c>
      <c r="DC72" t="s">
        <v>3265</v>
      </c>
      <c r="DD72" t="s">
        <v>1269</v>
      </c>
      <c r="DE72" t="s">
        <v>3261</v>
      </c>
      <c r="DF72" t="s">
        <v>1592</v>
      </c>
      <c r="DG72" t="s">
        <v>1592</v>
      </c>
      <c r="DH72" t="s">
        <v>2334</v>
      </c>
      <c r="DI72" t="s">
        <v>3277</v>
      </c>
      <c r="DJ72"/>
      <c r="DK72" t="s">
        <v>2334</v>
      </c>
      <c r="DL72">
        <v>9</v>
      </c>
      <c r="DM72" t="s">
        <v>2315</v>
      </c>
      <c r="DN72" t="s">
        <v>1165</v>
      </c>
      <c r="DO72" t="b">
        <v>1</v>
      </c>
      <c r="DP72" t="b">
        <v>0</v>
      </c>
      <c r="DQ72" t="b">
        <v>1</v>
      </c>
      <c r="DR72" t="b">
        <v>0</v>
      </c>
      <c r="DS72" t="b">
        <v>0</v>
      </c>
      <c r="DT72" t="b">
        <v>1</v>
      </c>
      <c r="DU72" t="b">
        <v>0</v>
      </c>
      <c r="DV72">
        <v>0</v>
      </c>
      <c r="DW72" t="b">
        <v>0</v>
      </c>
      <c r="DX72" t="b">
        <v>0</v>
      </c>
      <c r="DY72" t="b">
        <v>0</v>
      </c>
      <c r="DZ72" t="b">
        <v>0</v>
      </c>
      <c r="EA72" t="b">
        <v>0</v>
      </c>
      <c r="EB72" t="b">
        <v>0</v>
      </c>
      <c r="EC72" t="b">
        <v>0</v>
      </c>
      <c r="ED72" t="b">
        <v>0</v>
      </c>
      <c r="EE72" t="b">
        <v>0</v>
      </c>
      <c r="EF72" t="b" cm="1">
        <v>0</v>
      </c>
      <c r="EG72" t="b">
        <v>0</v>
      </c>
      <c r="EH72" t="b">
        <v>1</v>
      </c>
      <c r="EI72" t="b">
        <v>1</v>
      </c>
      <c r="EJ72" t="s">
        <v>3278</v>
      </c>
      <c r="EK72">
        <v>1</v>
      </c>
      <c r="EL72">
        <v>35</v>
      </c>
      <c r="EM72" t="b">
        <v>0</v>
      </c>
    </row>
    <row r="73" spans="1:143" ht="15.75">
      <c r="A73"/>
      <c r="B73" t="s">
        <v>1165</v>
      </c>
      <c r="C73" t="s">
        <v>3279</v>
      </c>
      <c r="D73" t="s">
        <v>3280</v>
      </c>
      <c r="E73" t="s">
        <v>3281</v>
      </c>
      <c r="F73" t="s">
        <v>3282</v>
      </c>
      <c r="G73" t="s">
        <v>3280</v>
      </c>
      <c r="H73" t="s">
        <v>3280</v>
      </c>
      <c r="I73" t="s">
        <v>1279</v>
      </c>
      <c r="J73"/>
      <c r="K73" t="s">
        <v>902</v>
      </c>
      <c r="L73" t="s">
        <v>1939</v>
      </c>
      <c r="M73"/>
      <c r="N73"/>
      <c r="O73"/>
      <c r="P73" t="s">
        <v>1165</v>
      </c>
      <c r="Q73" t="s">
        <v>1269</v>
      </c>
      <c r="R73" t="s">
        <v>2353</v>
      </c>
      <c r="S73"/>
      <c r="T73"/>
      <c r="U73" t="s">
        <v>3283</v>
      </c>
      <c r="V73"/>
      <c r="W73"/>
      <c r="X73"/>
      <c r="Y73"/>
      <c r="Z73"/>
      <c r="AA73"/>
      <c r="AB73"/>
      <c r="AC73"/>
      <c r="AD73"/>
      <c r="AE73"/>
      <c r="AF73"/>
      <c r="AG73"/>
      <c r="AH73"/>
      <c r="AI73"/>
      <c r="AJ73"/>
      <c r="AK73"/>
      <c r="AL73"/>
      <c r="AM73"/>
      <c r="AN73"/>
      <c r="AO73" s="108" t="s">
        <v>43</v>
      </c>
      <c r="AP73" t="s">
        <v>1273</v>
      </c>
      <c r="AQ73">
        <v>2</v>
      </c>
      <c r="AR73" t="e">
        <v>#N/A</v>
      </c>
      <c r="AS73" t="s">
        <v>3279</v>
      </c>
      <c r="AT73" t="e">
        <v>#N/A</v>
      </c>
      <c r="AU73" t="s">
        <v>3281</v>
      </c>
      <c r="AV73" t="s">
        <v>3284</v>
      </c>
      <c r="AW73" t="s">
        <v>3285</v>
      </c>
      <c r="AX73" t="s">
        <v>1934</v>
      </c>
      <c r="AY73" t="s">
        <v>3286</v>
      </c>
      <c r="AZ73" t="s">
        <v>1269</v>
      </c>
      <c r="BA73" t="s">
        <v>3287</v>
      </c>
      <c r="BB73" t="s">
        <v>1279</v>
      </c>
      <c r="BC73" t="s">
        <v>1939</v>
      </c>
      <c r="BD73" t="s">
        <v>3288</v>
      </c>
      <c r="BE73">
        <v>73</v>
      </c>
      <c r="BF73">
        <v>0</v>
      </c>
      <c r="BG73">
        <v>0</v>
      </c>
      <c r="BH73" t="s">
        <v>1592</v>
      </c>
      <c r="BI73">
        <v>0</v>
      </c>
      <c r="BJ73">
        <v>0</v>
      </c>
      <c r="BK73">
        <v>0</v>
      </c>
      <c r="BL73" t="s">
        <v>1592</v>
      </c>
      <c r="BM73" t="s">
        <v>1592</v>
      </c>
      <c r="BN73" t="s">
        <v>1592</v>
      </c>
      <c r="BO73" t="s" cm="1">
        <v>1592</v>
      </c>
      <c r="BP73" t="s">
        <v>1592</v>
      </c>
      <c r="BQ73" t="s">
        <v>3289</v>
      </c>
      <c r="BR73">
        <v>1</v>
      </c>
      <c r="BS73" t="s">
        <v>1931</v>
      </c>
      <c r="BT73" t="s">
        <v>3290</v>
      </c>
      <c r="BU73" t="s">
        <v>3280</v>
      </c>
      <c r="BV73" t="s">
        <v>3284</v>
      </c>
      <c r="BW73" t="s">
        <v>3286</v>
      </c>
      <c r="BX73" t="s">
        <v>1937</v>
      </c>
      <c r="BY73" t="s">
        <v>1592</v>
      </c>
      <c r="BZ73" t="s">
        <v>1937</v>
      </c>
      <c r="CA73" t="s">
        <v>1592</v>
      </c>
      <c r="CB73"/>
      <c r="CC73" t="s">
        <v>998</v>
      </c>
      <c r="CD73" t="s">
        <v>1279</v>
      </c>
      <c r="CE73" t="s">
        <v>3281</v>
      </c>
      <c r="CF73" t="s">
        <v>3284</v>
      </c>
      <c r="CG73" t="s">
        <v>1279</v>
      </c>
      <c r="CH73" t="s">
        <v>1592</v>
      </c>
      <c r="CI73" t="s">
        <v>2353</v>
      </c>
      <c r="CJ73" t="s">
        <v>1165</v>
      </c>
      <c r="CK73"/>
      <c r="CL73"/>
      <c r="CM73" t="s">
        <v>3283</v>
      </c>
      <c r="CN73" t="s">
        <v>1592</v>
      </c>
      <c r="CO73" t="s">
        <v>3283</v>
      </c>
      <c r="CP73" t="s">
        <v>1592</v>
      </c>
      <c r="CQ73" t="s">
        <v>1592</v>
      </c>
      <c r="CR73">
        <v>0</v>
      </c>
      <c r="CS73" t="s">
        <v>1592</v>
      </c>
      <c r="CT73" t="s">
        <v>1592</v>
      </c>
      <c r="CU73" t="s">
        <v>1592</v>
      </c>
      <c r="CV73" t="s">
        <v>1592</v>
      </c>
      <c r="CW73" t="s">
        <v>1592</v>
      </c>
      <c r="CX73">
        <v>71</v>
      </c>
      <c r="CY73" t="s">
        <v>3291</v>
      </c>
      <c r="CZ73" t="s">
        <v>1592</v>
      </c>
      <c r="DA73" t="s">
        <v>2313</v>
      </c>
      <c r="DB73" t="s">
        <v>2314</v>
      </c>
      <c r="DC73" t="s">
        <v>3281</v>
      </c>
      <c r="DD73" t="s">
        <v>1269</v>
      </c>
      <c r="DE73" t="s">
        <v>3280</v>
      </c>
      <c r="DF73" t="s">
        <v>1592</v>
      </c>
      <c r="DG73" t="s">
        <v>1592</v>
      </c>
      <c r="DH73" t="s">
        <v>2334</v>
      </c>
      <c r="DI73" t="e">
        <v>#N/A</v>
      </c>
      <c r="DJ73"/>
      <c r="DK73" t="s">
        <v>2334</v>
      </c>
      <c r="DL73">
        <v>9</v>
      </c>
      <c r="DM73" t="s">
        <v>2315</v>
      </c>
      <c r="DN73" t="s">
        <v>1165</v>
      </c>
      <c r="DO73" t="b">
        <v>1</v>
      </c>
      <c r="DP73" t="b">
        <v>0</v>
      </c>
      <c r="DQ73" t="b">
        <v>1</v>
      </c>
      <c r="DR73" t="b">
        <v>0</v>
      </c>
      <c r="DS73" t="b">
        <v>0</v>
      </c>
      <c r="DT73" t="b">
        <v>0</v>
      </c>
      <c r="DU73" t="b">
        <v>1</v>
      </c>
      <c r="DV73">
        <v>0</v>
      </c>
      <c r="DW73" t="b">
        <v>0</v>
      </c>
      <c r="DX73" t="b">
        <v>0</v>
      </c>
      <c r="DY73" t="b">
        <v>0</v>
      </c>
      <c r="DZ73" t="b">
        <v>0</v>
      </c>
      <c r="EA73" t="b">
        <v>0</v>
      </c>
      <c r="EB73" t="b">
        <v>0</v>
      </c>
      <c r="EC73" t="b">
        <v>0</v>
      </c>
      <c r="ED73" t="b">
        <v>0</v>
      </c>
      <c r="EE73" t="b">
        <v>0</v>
      </c>
      <c r="EF73" t="b" cm="1">
        <v>0</v>
      </c>
      <c r="EG73" t="b">
        <v>0</v>
      </c>
      <c r="EH73" t="b">
        <v>0</v>
      </c>
      <c r="EI73" t="b">
        <v>0</v>
      </c>
      <c r="EJ73" t="s">
        <v>1592</v>
      </c>
      <c r="EK73">
        <v>0</v>
      </c>
      <c r="EL73">
        <v>69</v>
      </c>
      <c r="EM73" t="b">
        <v>1</v>
      </c>
    </row>
    <row r="74" spans="1:143" ht="15.75">
      <c r="A74"/>
      <c r="B74" t="s">
        <v>1165</v>
      </c>
      <c r="C74" t="s">
        <v>3279</v>
      </c>
      <c r="D74" t="s">
        <v>2481</v>
      </c>
      <c r="E74" t="s">
        <v>2482</v>
      </c>
      <c r="F74" t="s">
        <v>2483</v>
      </c>
      <c r="G74" t="s">
        <v>2481</v>
      </c>
      <c r="H74" t="s">
        <v>2481</v>
      </c>
      <c r="I74" t="s">
        <v>1242</v>
      </c>
      <c r="J74" t="s">
        <v>3280</v>
      </c>
      <c r="K74" t="s">
        <v>902</v>
      </c>
      <c r="L74" t="s">
        <v>1939</v>
      </c>
      <c r="M74" t="s">
        <v>1974</v>
      </c>
      <c r="N74"/>
      <c r="O74"/>
      <c r="P74" t="s">
        <v>1165</v>
      </c>
      <c r="Q74" t="s">
        <v>1269</v>
      </c>
      <c r="R74" t="s">
        <v>2353</v>
      </c>
      <c r="S74"/>
      <c r="T74"/>
      <c r="U74" t="s">
        <v>3283</v>
      </c>
      <c r="V74" t="s">
        <v>2485</v>
      </c>
      <c r="W74"/>
      <c r="X74"/>
      <c r="Y74"/>
      <c r="Z74"/>
      <c r="AA74"/>
      <c r="AB74"/>
      <c r="AC74"/>
      <c r="AD74"/>
      <c r="AE74"/>
      <c r="AF74"/>
      <c r="AG74"/>
      <c r="AH74"/>
      <c r="AI74"/>
      <c r="AJ74"/>
      <c r="AK74"/>
      <c r="AL74"/>
      <c r="AM74"/>
      <c r="AN74"/>
      <c r="AO74" s="108" t="s">
        <v>43</v>
      </c>
      <c r="AP74" t="s">
        <v>1273</v>
      </c>
      <c r="AQ74">
        <v>3</v>
      </c>
      <c r="AR74" t="e">
        <v>#N/A</v>
      </c>
      <c r="AS74" t="s">
        <v>3279</v>
      </c>
      <c r="AT74" t="e">
        <v>#N/A</v>
      </c>
      <c r="AU74" t="s">
        <v>2482</v>
      </c>
      <c r="AV74" t="s">
        <v>2487</v>
      </c>
      <c r="AW74" t="s">
        <v>2488</v>
      </c>
      <c r="AX74" t="s">
        <v>1934</v>
      </c>
      <c r="AY74" t="s">
        <v>2489</v>
      </c>
      <c r="AZ74" t="s">
        <v>1269</v>
      </c>
      <c r="BA74" t="s">
        <v>2490</v>
      </c>
      <c r="BB74" t="s">
        <v>1242</v>
      </c>
      <c r="BC74" t="s">
        <v>1939</v>
      </c>
      <c r="BD74" t="s">
        <v>3292</v>
      </c>
      <c r="BE74">
        <v>15</v>
      </c>
      <c r="BF74">
        <v>73</v>
      </c>
      <c r="BG74">
        <v>0</v>
      </c>
      <c r="BH74" t="s">
        <v>1592</v>
      </c>
      <c r="BI74">
        <v>0</v>
      </c>
      <c r="BJ74">
        <v>0</v>
      </c>
      <c r="BK74">
        <v>32</v>
      </c>
      <c r="BL74" t="s">
        <v>2492</v>
      </c>
      <c r="BM74" t="s">
        <v>3281</v>
      </c>
      <c r="BN74" t="s">
        <v>3284</v>
      </c>
      <c r="BO74" t="e" cm="1">
        <v>#N/A</v>
      </c>
      <c r="BP74" t="s">
        <v>1592</v>
      </c>
      <c r="BQ74" t="s">
        <v>3289</v>
      </c>
      <c r="BR74">
        <v>2</v>
      </c>
      <c r="BS74" t="s">
        <v>1841</v>
      </c>
      <c r="BT74" t="s">
        <v>3293</v>
      </c>
      <c r="BU74" t="s">
        <v>2481</v>
      </c>
      <c r="BV74" t="s">
        <v>2487</v>
      </c>
      <c r="BW74" t="s">
        <v>2489</v>
      </c>
      <c r="BX74" t="s">
        <v>1937</v>
      </c>
      <c r="BY74" t="s">
        <v>1592</v>
      </c>
      <c r="BZ74" t="s">
        <v>1937</v>
      </c>
      <c r="CA74" t="s">
        <v>1974</v>
      </c>
      <c r="CB74"/>
      <c r="CC74" t="s">
        <v>998</v>
      </c>
      <c r="CD74" t="s">
        <v>1242</v>
      </c>
      <c r="CE74" t="s">
        <v>3294</v>
      </c>
      <c r="CF74" t="s">
        <v>3295</v>
      </c>
      <c r="CG74" t="s">
        <v>1242</v>
      </c>
      <c r="CH74" t="s">
        <v>1592</v>
      </c>
      <c r="CI74" t="s">
        <v>2353</v>
      </c>
      <c r="CJ74" t="s">
        <v>1165</v>
      </c>
      <c r="CK74"/>
      <c r="CL74"/>
      <c r="CM74" t="s">
        <v>3283</v>
      </c>
      <c r="CN74" t="s">
        <v>2485</v>
      </c>
      <c r="CO74" t="s">
        <v>3283</v>
      </c>
      <c r="CP74" t="s">
        <v>2485</v>
      </c>
      <c r="CQ74" t="s">
        <v>1592</v>
      </c>
      <c r="CR74">
        <v>0</v>
      </c>
      <c r="CS74" t="s">
        <v>1592</v>
      </c>
      <c r="CT74" t="s">
        <v>1592</v>
      </c>
      <c r="CU74" t="s">
        <v>1592</v>
      </c>
      <c r="CV74" t="s">
        <v>1592</v>
      </c>
      <c r="CW74" t="s">
        <v>1592</v>
      </c>
      <c r="CX74">
        <v>72</v>
      </c>
      <c r="CY74" t="s">
        <v>3296</v>
      </c>
      <c r="CZ74" t="s">
        <v>1592</v>
      </c>
      <c r="DA74" t="s">
        <v>2313</v>
      </c>
      <c r="DB74" t="s">
        <v>2314</v>
      </c>
      <c r="DC74" t="s">
        <v>2482</v>
      </c>
      <c r="DD74" t="s">
        <v>1269</v>
      </c>
      <c r="DE74" t="s">
        <v>2481</v>
      </c>
      <c r="DF74" t="s">
        <v>1592</v>
      </c>
      <c r="DG74" t="s">
        <v>1592</v>
      </c>
      <c r="DH74" t="s">
        <v>2334</v>
      </c>
      <c r="DI74" t="e">
        <v>#N/A</v>
      </c>
      <c r="DJ74"/>
      <c r="DK74" t="s">
        <v>2334</v>
      </c>
      <c r="DL74">
        <v>9</v>
      </c>
      <c r="DM74" t="s">
        <v>2315</v>
      </c>
      <c r="DN74" t="s">
        <v>1165</v>
      </c>
      <c r="DO74" t="b">
        <v>1</v>
      </c>
      <c r="DP74" t="b">
        <v>0</v>
      </c>
      <c r="DQ74" t="b">
        <v>0</v>
      </c>
      <c r="DR74" t="b">
        <v>0</v>
      </c>
      <c r="DS74" t="b">
        <v>0</v>
      </c>
      <c r="DT74" t="b">
        <v>0</v>
      </c>
      <c r="DU74" t="b">
        <v>0</v>
      </c>
      <c r="DV74">
        <v>0</v>
      </c>
      <c r="DW74" t="b">
        <v>0</v>
      </c>
      <c r="DX74" t="b">
        <v>0</v>
      </c>
      <c r="DY74" t="b">
        <v>0</v>
      </c>
      <c r="DZ74" t="b">
        <v>0</v>
      </c>
      <c r="EA74" t="b">
        <v>0</v>
      </c>
      <c r="EB74" t="b">
        <v>0</v>
      </c>
      <c r="EC74" t="b">
        <v>0</v>
      </c>
      <c r="ED74" t="b">
        <v>0</v>
      </c>
      <c r="EE74" t="b">
        <v>0</v>
      </c>
      <c r="EF74" t="b" cm="1">
        <v>0</v>
      </c>
      <c r="EG74" t="b">
        <v>0</v>
      </c>
      <c r="EH74" t="b">
        <v>0</v>
      </c>
      <c r="EI74" t="b">
        <v>0</v>
      </c>
      <c r="EJ74" t="s">
        <v>1592</v>
      </c>
      <c r="EK74">
        <v>0</v>
      </c>
      <c r="EL74">
        <v>29</v>
      </c>
      <c r="EM74" t="b">
        <v>0</v>
      </c>
    </row>
    <row r="75" spans="1:143" ht="15.75">
      <c r="A75"/>
      <c r="B75" t="s">
        <v>1165</v>
      </c>
      <c r="C75" t="s">
        <v>3279</v>
      </c>
      <c r="D75" t="s">
        <v>2498</v>
      </c>
      <c r="E75" t="s">
        <v>2499</v>
      </c>
      <c r="F75" t="s">
        <v>2500</v>
      </c>
      <c r="G75" t="s">
        <v>2501</v>
      </c>
      <c r="H75" t="s">
        <v>3297</v>
      </c>
      <c r="I75" t="s">
        <v>1242</v>
      </c>
      <c r="J75" t="s">
        <v>3280</v>
      </c>
      <c r="K75" t="s">
        <v>902</v>
      </c>
      <c r="L75" t="s">
        <v>1939</v>
      </c>
      <c r="M75" t="s">
        <v>1947</v>
      </c>
      <c r="N75" t="s">
        <v>2502</v>
      </c>
      <c r="O75"/>
      <c r="P75" t="s">
        <v>1165</v>
      </c>
      <c r="Q75" t="s">
        <v>1269</v>
      </c>
      <c r="R75" t="s">
        <v>2353</v>
      </c>
      <c r="S75"/>
      <c r="T75"/>
      <c r="U75" t="s">
        <v>3283</v>
      </c>
      <c r="V75" t="s">
        <v>2503</v>
      </c>
      <c r="W75"/>
      <c r="X75"/>
      <c r="Y75"/>
      <c r="Z75"/>
      <c r="AA75"/>
      <c r="AB75"/>
      <c r="AC75"/>
      <c r="AD75"/>
      <c r="AE75"/>
      <c r="AF75"/>
      <c r="AG75"/>
      <c r="AH75"/>
      <c r="AI75"/>
      <c r="AJ75"/>
      <c r="AK75"/>
      <c r="AL75"/>
      <c r="AM75"/>
      <c r="AN75"/>
      <c r="AO75" s="108" t="s">
        <v>43</v>
      </c>
      <c r="AP75" t="s">
        <v>1273</v>
      </c>
      <c r="AQ75">
        <v>4</v>
      </c>
      <c r="AR75" t="e">
        <v>#N/A</v>
      </c>
      <c r="AS75" t="s">
        <v>3279</v>
      </c>
      <c r="AT75" t="e">
        <v>#N/A</v>
      </c>
      <c r="AU75" t="s">
        <v>2499</v>
      </c>
      <c r="AV75" t="s">
        <v>2505</v>
      </c>
      <c r="AW75" t="s">
        <v>2506</v>
      </c>
      <c r="AX75" t="s">
        <v>1934</v>
      </c>
      <c r="AY75" t="s">
        <v>2507</v>
      </c>
      <c r="AZ75" t="s">
        <v>1269</v>
      </c>
      <c r="BA75" t="s">
        <v>2508</v>
      </c>
      <c r="BB75" t="s">
        <v>1242</v>
      </c>
      <c r="BC75" t="s">
        <v>1939</v>
      </c>
      <c r="BD75" t="s">
        <v>3298</v>
      </c>
      <c r="BE75">
        <v>16</v>
      </c>
      <c r="BF75">
        <v>73</v>
      </c>
      <c r="BG75">
        <v>0</v>
      </c>
      <c r="BH75" t="s">
        <v>1592</v>
      </c>
      <c r="BI75">
        <v>0</v>
      </c>
      <c r="BJ75">
        <v>0</v>
      </c>
      <c r="BK75">
        <v>33</v>
      </c>
      <c r="BL75" t="s">
        <v>2510</v>
      </c>
      <c r="BM75" t="s">
        <v>3281</v>
      </c>
      <c r="BN75" t="s">
        <v>3284</v>
      </c>
      <c r="BO75" t="e" cm="1">
        <v>#N/A</v>
      </c>
      <c r="BP75" t="s">
        <v>1592</v>
      </c>
      <c r="BQ75" t="s">
        <v>3289</v>
      </c>
      <c r="BR75">
        <v>3</v>
      </c>
      <c r="BS75" t="s">
        <v>1842</v>
      </c>
      <c r="BT75" t="s">
        <v>3299</v>
      </c>
      <c r="BU75" t="s">
        <v>2498</v>
      </c>
      <c r="BV75" t="s">
        <v>2505</v>
      </c>
      <c r="BW75" t="s">
        <v>3300</v>
      </c>
      <c r="BX75" t="s">
        <v>2513</v>
      </c>
      <c r="BY75" t="s">
        <v>1592</v>
      </c>
      <c r="BZ75" t="s">
        <v>1937</v>
      </c>
      <c r="CA75" t="s">
        <v>1947</v>
      </c>
      <c r="CB75"/>
      <c r="CC75" t="s">
        <v>998</v>
      </c>
      <c r="CD75" t="s">
        <v>1242</v>
      </c>
      <c r="CE75" t="s">
        <v>3301</v>
      </c>
      <c r="CF75" t="s">
        <v>3302</v>
      </c>
      <c r="CG75" t="s">
        <v>1242</v>
      </c>
      <c r="CH75" t="s">
        <v>1592</v>
      </c>
      <c r="CI75" t="s">
        <v>2353</v>
      </c>
      <c r="CJ75" t="s">
        <v>1165</v>
      </c>
      <c r="CK75"/>
      <c r="CL75"/>
      <c r="CM75" t="s">
        <v>3283</v>
      </c>
      <c r="CN75" t="s">
        <v>2503</v>
      </c>
      <c r="CO75" t="s">
        <v>3283</v>
      </c>
      <c r="CP75" t="s">
        <v>2503</v>
      </c>
      <c r="CQ75" t="s">
        <v>1592</v>
      </c>
      <c r="CR75">
        <v>0</v>
      </c>
      <c r="CS75" t="s">
        <v>1592</v>
      </c>
      <c r="CT75" t="s">
        <v>1592</v>
      </c>
      <c r="CU75" t="s">
        <v>1592</v>
      </c>
      <c r="CV75" t="s">
        <v>1592</v>
      </c>
      <c r="CW75" t="s">
        <v>1592</v>
      </c>
      <c r="CX75">
        <v>73</v>
      </c>
      <c r="CY75" t="s">
        <v>3303</v>
      </c>
      <c r="CZ75" t="s">
        <v>1592</v>
      </c>
      <c r="DA75" t="s">
        <v>2313</v>
      </c>
      <c r="DB75" t="s">
        <v>2314</v>
      </c>
      <c r="DC75" t="s">
        <v>2499</v>
      </c>
      <c r="DD75" t="s">
        <v>1269</v>
      </c>
      <c r="DE75" t="s">
        <v>2501</v>
      </c>
      <c r="DF75" t="s">
        <v>1592</v>
      </c>
      <c r="DG75" t="s">
        <v>1592</v>
      </c>
      <c r="DH75" t="s">
        <v>2334</v>
      </c>
      <c r="DI75" t="e">
        <v>#N/A</v>
      </c>
      <c r="DJ75"/>
      <c r="DK75" t="s">
        <v>2334</v>
      </c>
      <c r="DL75">
        <v>9</v>
      </c>
      <c r="DM75" t="s">
        <v>2315</v>
      </c>
      <c r="DN75" t="s">
        <v>1165</v>
      </c>
      <c r="DO75" t="b">
        <v>1</v>
      </c>
      <c r="DP75" t="b">
        <v>0</v>
      </c>
      <c r="DQ75" t="b">
        <v>0</v>
      </c>
      <c r="DR75" t="b">
        <v>0</v>
      </c>
      <c r="DS75" t="b">
        <v>0</v>
      </c>
      <c r="DT75" t="b">
        <v>0</v>
      </c>
      <c r="DU75" t="b">
        <v>0</v>
      </c>
      <c r="DV75">
        <v>0</v>
      </c>
      <c r="DW75" t="b">
        <v>0</v>
      </c>
      <c r="DX75" t="b">
        <v>0</v>
      </c>
      <c r="DY75" t="b">
        <v>0</v>
      </c>
      <c r="DZ75" t="b">
        <v>0</v>
      </c>
      <c r="EA75" t="b">
        <v>0</v>
      </c>
      <c r="EB75" t="b">
        <v>0</v>
      </c>
      <c r="EC75" t="b">
        <v>0</v>
      </c>
      <c r="ED75" t="b">
        <v>0</v>
      </c>
      <c r="EE75" t="b">
        <v>0</v>
      </c>
      <c r="EF75" t="b" cm="1">
        <v>0</v>
      </c>
      <c r="EG75" t="b">
        <v>0</v>
      </c>
      <c r="EH75" t="b">
        <v>0</v>
      </c>
      <c r="EI75" t="b">
        <v>0</v>
      </c>
      <c r="EJ75" t="s">
        <v>1592</v>
      </c>
      <c r="EK75">
        <v>0</v>
      </c>
      <c r="EL75">
        <v>17</v>
      </c>
      <c r="EM75" t="b">
        <v>0</v>
      </c>
    </row>
    <row r="76" spans="1:143" ht="15.75">
      <c r="A76"/>
      <c r="B76" t="s">
        <v>1165</v>
      </c>
      <c r="C76" t="s">
        <v>3279</v>
      </c>
      <c r="D76" t="s">
        <v>2380</v>
      </c>
      <c r="E76" t="s">
        <v>2381</v>
      </c>
      <c r="F76" t="s">
        <v>2352</v>
      </c>
      <c r="G76" t="s">
        <v>2380</v>
      </c>
      <c r="H76" t="s">
        <v>2382</v>
      </c>
      <c r="I76" t="s">
        <v>1242</v>
      </c>
      <c r="J76" t="s">
        <v>3280</v>
      </c>
      <c r="K76" t="s">
        <v>902</v>
      </c>
      <c r="L76" t="s">
        <v>1939</v>
      </c>
      <c r="M76" t="s">
        <v>1947</v>
      </c>
      <c r="N76" t="s">
        <v>2383</v>
      </c>
      <c r="O76"/>
      <c r="P76" t="s">
        <v>1165</v>
      </c>
      <c r="Q76" t="s">
        <v>1269</v>
      </c>
      <c r="R76" t="s">
        <v>2353</v>
      </c>
      <c r="S76"/>
      <c r="T76"/>
      <c r="U76" t="s">
        <v>3283</v>
      </c>
      <c r="V76" t="s">
        <v>2464</v>
      </c>
      <c r="W76"/>
      <c r="X76"/>
      <c r="Y76"/>
      <c r="Z76"/>
      <c r="AA76"/>
      <c r="AB76"/>
      <c r="AC76"/>
      <c r="AD76"/>
      <c r="AE76"/>
      <c r="AF76"/>
      <c r="AG76"/>
      <c r="AH76"/>
      <c r="AI76"/>
      <c r="AJ76"/>
      <c r="AK76"/>
      <c r="AL76"/>
      <c r="AM76"/>
      <c r="AN76"/>
      <c r="AO76" s="108" t="s">
        <v>43</v>
      </c>
      <c r="AP76" t="s">
        <v>1273</v>
      </c>
      <c r="AQ76">
        <v>5</v>
      </c>
      <c r="AR76" t="e">
        <v>#N/A</v>
      </c>
      <c r="AS76" t="s">
        <v>3279</v>
      </c>
      <c r="AT76" t="e">
        <v>#N/A</v>
      </c>
      <c r="AU76" t="s">
        <v>2381</v>
      </c>
      <c r="AV76" t="s">
        <v>2386</v>
      </c>
      <c r="AW76" t="s">
        <v>2357</v>
      </c>
      <c r="AX76" t="s">
        <v>1934</v>
      </c>
      <c r="AY76" t="s">
        <v>2387</v>
      </c>
      <c r="AZ76" t="s">
        <v>1269</v>
      </c>
      <c r="BA76" t="s">
        <v>2388</v>
      </c>
      <c r="BB76" t="s">
        <v>1242</v>
      </c>
      <c r="BC76" t="s">
        <v>1939</v>
      </c>
      <c r="BD76" t="s">
        <v>3304</v>
      </c>
      <c r="BE76">
        <v>7</v>
      </c>
      <c r="BF76">
        <v>73</v>
      </c>
      <c r="BG76">
        <v>0</v>
      </c>
      <c r="BH76" t="s">
        <v>1592</v>
      </c>
      <c r="BI76">
        <v>0</v>
      </c>
      <c r="BJ76">
        <v>0</v>
      </c>
      <c r="BK76">
        <v>7</v>
      </c>
      <c r="BL76" t="s">
        <v>2394</v>
      </c>
      <c r="BM76" t="s">
        <v>3281</v>
      </c>
      <c r="BN76" t="s">
        <v>3284</v>
      </c>
      <c r="BO76" t="e" cm="1">
        <v>#N/A</v>
      </c>
      <c r="BP76" t="s">
        <v>1592</v>
      </c>
      <c r="BQ76" t="s">
        <v>3289</v>
      </c>
      <c r="BR76">
        <v>4</v>
      </c>
      <c r="BS76" t="s">
        <v>1843</v>
      </c>
      <c r="BT76" t="s">
        <v>3305</v>
      </c>
      <c r="BU76" t="s">
        <v>2380</v>
      </c>
      <c r="BV76" t="s">
        <v>2386</v>
      </c>
      <c r="BW76" t="s">
        <v>2391</v>
      </c>
      <c r="BX76" t="s">
        <v>2392</v>
      </c>
      <c r="BY76" t="s">
        <v>1592</v>
      </c>
      <c r="BZ76" t="s">
        <v>1937</v>
      </c>
      <c r="CA76" t="s">
        <v>1947</v>
      </c>
      <c r="CB76"/>
      <c r="CC76" t="s">
        <v>998</v>
      </c>
      <c r="CD76" t="s">
        <v>1242</v>
      </c>
      <c r="CE76" t="s">
        <v>3306</v>
      </c>
      <c r="CF76" t="s">
        <v>3307</v>
      </c>
      <c r="CG76" t="s">
        <v>1242</v>
      </c>
      <c r="CH76" t="s">
        <v>1592</v>
      </c>
      <c r="CI76" t="s">
        <v>2353</v>
      </c>
      <c r="CJ76" t="s">
        <v>1165</v>
      </c>
      <c r="CK76"/>
      <c r="CL76"/>
      <c r="CM76" t="s">
        <v>3283</v>
      </c>
      <c r="CN76" t="s">
        <v>2464</v>
      </c>
      <c r="CO76" t="s">
        <v>3283</v>
      </c>
      <c r="CP76" t="s">
        <v>2464</v>
      </c>
      <c r="CQ76" t="s">
        <v>1592</v>
      </c>
      <c r="CR76">
        <v>0</v>
      </c>
      <c r="CS76" t="s">
        <v>1592</v>
      </c>
      <c r="CT76" t="s">
        <v>1592</v>
      </c>
      <c r="CU76" t="s">
        <v>1592</v>
      </c>
      <c r="CV76" t="s">
        <v>1592</v>
      </c>
      <c r="CW76" t="s">
        <v>1592</v>
      </c>
      <c r="CX76">
        <v>74</v>
      </c>
      <c r="CY76" t="s">
        <v>3308</v>
      </c>
      <c r="CZ76" t="s">
        <v>1592</v>
      </c>
      <c r="DA76" t="s">
        <v>2313</v>
      </c>
      <c r="DB76" t="s">
        <v>2314</v>
      </c>
      <c r="DC76" t="s">
        <v>2381</v>
      </c>
      <c r="DD76" t="s">
        <v>1269</v>
      </c>
      <c r="DE76" t="s">
        <v>2380</v>
      </c>
      <c r="DF76" t="s">
        <v>1592</v>
      </c>
      <c r="DG76" t="s">
        <v>1592</v>
      </c>
      <c r="DH76" t="s">
        <v>2334</v>
      </c>
      <c r="DI76" t="e">
        <v>#N/A</v>
      </c>
      <c r="DJ76"/>
      <c r="DK76" t="s">
        <v>2334</v>
      </c>
      <c r="DL76">
        <v>9</v>
      </c>
      <c r="DM76" t="s">
        <v>2315</v>
      </c>
      <c r="DN76" t="s">
        <v>1165</v>
      </c>
      <c r="DO76" t="b">
        <v>1</v>
      </c>
      <c r="DP76" t="b">
        <v>0</v>
      </c>
      <c r="DQ76" t="b">
        <v>0</v>
      </c>
      <c r="DR76" t="b">
        <v>0</v>
      </c>
      <c r="DS76" t="b">
        <v>0</v>
      </c>
      <c r="DT76" t="b">
        <v>0</v>
      </c>
      <c r="DU76" t="b">
        <v>0</v>
      </c>
      <c r="DV76">
        <v>0</v>
      </c>
      <c r="DW76" t="b">
        <v>0</v>
      </c>
      <c r="DX76" t="b">
        <v>0</v>
      </c>
      <c r="DY76" t="b">
        <v>0</v>
      </c>
      <c r="DZ76" t="b">
        <v>0</v>
      </c>
      <c r="EA76" t="b">
        <v>0</v>
      </c>
      <c r="EB76" t="b">
        <v>0</v>
      </c>
      <c r="EC76" t="b">
        <v>0</v>
      </c>
      <c r="ED76" t="b">
        <v>0</v>
      </c>
      <c r="EE76" t="b">
        <v>0</v>
      </c>
      <c r="EF76" t="b" cm="1">
        <v>0</v>
      </c>
      <c r="EG76" t="b">
        <v>0</v>
      </c>
      <c r="EH76" t="b">
        <v>0</v>
      </c>
      <c r="EI76" t="b">
        <v>0</v>
      </c>
      <c r="EJ76" t="s">
        <v>1592</v>
      </c>
      <c r="EK76">
        <v>0</v>
      </c>
      <c r="EL76">
        <v>25</v>
      </c>
      <c r="EM76" t="b">
        <v>0</v>
      </c>
    </row>
    <row r="77" spans="1:143" ht="47.25">
      <c r="A77"/>
      <c r="B77" t="s">
        <v>1165</v>
      </c>
      <c r="C77" t="s">
        <v>3279</v>
      </c>
      <c r="D77" t="s">
        <v>2335</v>
      </c>
      <c r="E77" t="s">
        <v>2336</v>
      </c>
      <c r="F77" t="s">
        <v>1314</v>
      </c>
      <c r="G77" t="s">
        <v>2335</v>
      </c>
      <c r="H77" s="109" t="s">
        <v>3309</v>
      </c>
      <c r="I77" t="s">
        <v>1242</v>
      </c>
      <c r="J77" t="s">
        <v>3280</v>
      </c>
      <c r="K77" t="s">
        <v>902</v>
      </c>
      <c r="L77" t="s">
        <v>1939</v>
      </c>
      <c r="M77" t="s">
        <v>1947</v>
      </c>
      <c r="N77" t="s">
        <v>3310</v>
      </c>
      <c r="O77"/>
      <c r="P77" t="s">
        <v>1165</v>
      </c>
      <c r="Q77" t="s">
        <v>1269</v>
      </c>
      <c r="R77" t="s">
        <v>2353</v>
      </c>
      <c r="S77"/>
      <c r="T77"/>
      <c r="U77" t="s">
        <v>3283</v>
      </c>
      <c r="V77" t="s">
        <v>1314</v>
      </c>
      <c r="W77"/>
      <c r="X77"/>
      <c r="Y77"/>
      <c r="Z77"/>
      <c r="AA77"/>
      <c r="AB77"/>
      <c r="AC77"/>
      <c r="AD77"/>
      <c r="AE77"/>
      <c r="AF77"/>
      <c r="AG77"/>
      <c r="AH77"/>
      <c r="AI77"/>
      <c r="AJ77"/>
      <c r="AK77"/>
      <c r="AL77"/>
      <c r="AM77"/>
      <c r="AN77"/>
      <c r="AO77" s="108" t="s">
        <v>43</v>
      </c>
      <c r="AP77" t="s">
        <v>1273</v>
      </c>
      <c r="AQ77">
        <v>6</v>
      </c>
      <c r="AR77" t="e">
        <v>#N/A</v>
      </c>
      <c r="AS77" t="s">
        <v>3279</v>
      </c>
      <c r="AT77" t="e">
        <v>#N/A</v>
      </c>
      <c r="AU77" t="s">
        <v>2336</v>
      </c>
      <c r="AV77" t="s">
        <v>2341</v>
      </c>
      <c r="AW77" t="s">
        <v>2473</v>
      </c>
      <c r="AX77" t="s">
        <v>1934</v>
      </c>
      <c r="AY77" t="s">
        <v>2342</v>
      </c>
      <c r="AZ77" t="s">
        <v>1269</v>
      </c>
      <c r="BA77" t="s">
        <v>2343</v>
      </c>
      <c r="BB77" t="s">
        <v>1242</v>
      </c>
      <c r="BC77" t="s">
        <v>1939</v>
      </c>
      <c r="BD77" t="s">
        <v>3311</v>
      </c>
      <c r="BE77">
        <v>4</v>
      </c>
      <c r="BF77">
        <v>73</v>
      </c>
      <c r="BG77">
        <v>0</v>
      </c>
      <c r="BH77" t="s">
        <v>1592</v>
      </c>
      <c r="BI77">
        <v>0</v>
      </c>
      <c r="BJ77">
        <v>0</v>
      </c>
      <c r="BK77">
        <v>4</v>
      </c>
      <c r="BL77" t="s">
        <v>2349</v>
      </c>
      <c r="BM77" t="s">
        <v>3281</v>
      </c>
      <c r="BN77" t="s">
        <v>3284</v>
      </c>
      <c r="BO77" t="e" cm="1">
        <v>#N/A</v>
      </c>
      <c r="BP77" t="s">
        <v>1592</v>
      </c>
      <c r="BQ77" t="s">
        <v>3289</v>
      </c>
      <c r="BR77">
        <v>5</v>
      </c>
      <c r="BS77" t="s">
        <v>1844</v>
      </c>
      <c r="BT77" t="s">
        <v>3312</v>
      </c>
      <c r="BU77" t="s">
        <v>2335</v>
      </c>
      <c r="BV77" t="s">
        <v>2341</v>
      </c>
      <c r="BW77" t="s">
        <v>3313</v>
      </c>
      <c r="BX77" t="s">
        <v>3314</v>
      </c>
      <c r="BY77" t="s">
        <v>1592</v>
      </c>
      <c r="BZ77" t="s">
        <v>1937</v>
      </c>
      <c r="CA77" t="s">
        <v>1947</v>
      </c>
      <c r="CB77"/>
      <c r="CC77" t="s">
        <v>998</v>
      </c>
      <c r="CD77" t="s">
        <v>1242</v>
      </c>
      <c r="CE77" t="s">
        <v>3315</v>
      </c>
      <c r="CF77" t="s">
        <v>3316</v>
      </c>
      <c r="CG77" t="s">
        <v>1242</v>
      </c>
      <c r="CH77" t="s">
        <v>1592</v>
      </c>
      <c r="CI77" t="s">
        <v>2353</v>
      </c>
      <c r="CJ77" t="s">
        <v>1165</v>
      </c>
      <c r="CK77"/>
      <c r="CL77"/>
      <c r="CM77" t="s">
        <v>3283</v>
      </c>
      <c r="CN77" t="s">
        <v>1314</v>
      </c>
      <c r="CO77" t="s">
        <v>3283</v>
      </c>
      <c r="CP77" t="s">
        <v>1314</v>
      </c>
      <c r="CQ77" t="s">
        <v>1592</v>
      </c>
      <c r="CR77">
        <v>0</v>
      </c>
      <c r="CS77" t="s">
        <v>1592</v>
      </c>
      <c r="CT77" t="s">
        <v>1592</v>
      </c>
      <c r="CU77" t="s">
        <v>1592</v>
      </c>
      <c r="CV77" t="s">
        <v>1592</v>
      </c>
      <c r="CW77" t="s">
        <v>1592</v>
      </c>
      <c r="CX77">
        <v>75</v>
      </c>
      <c r="CY77" t="s">
        <v>3317</v>
      </c>
      <c r="CZ77" t="s">
        <v>1592</v>
      </c>
      <c r="DA77" t="s">
        <v>2313</v>
      </c>
      <c r="DB77" t="s">
        <v>2314</v>
      </c>
      <c r="DC77" t="s">
        <v>2336</v>
      </c>
      <c r="DD77" t="s">
        <v>1269</v>
      </c>
      <c r="DE77" t="s">
        <v>2335</v>
      </c>
      <c r="DF77" t="s">
        <v>1592</v>
      </c>
      <c r="DG77" t="s">
        <v>1592</v>
      </c>
      <c r="DH77" t="s">
        <v>2334</v>
      </c>
      <c r="DI77" t="e">
        <v>#N/A</v>
      </c>
      <c r="DJ77"/>
      <c r="DK77" t="s">
        <v>2334</v>
      </c>
      <c r="DL77">
        <v>9</v>
      </c>
      <c r="DM77" t="s">
        <v>2315</v>
      </c>
      <c r="DN77" t="s">
        <v>1165</v>
      </c>
      <c r="DO77" t="b">
        <v>1</v>
      </c>
      <c r="DP77" t="b">
        <v>0</v>
      </c>
      <c r="DQ77" t="b">
        <v>0</v>
      </c>
      <c r="DR77" t="b">
        <v>0</v>
      </c>
      <c r="DS77" t="b">
        <v>0</v>
      </c>
      <c r="DT77" t="b">
        <v>0</v>
      </c>
      <c r="DU77" t="b">
        <v>0</v>
      </c>
      <c r="DV77">
        <v>0</v>
      </c>
      <c r="DW77" t="b">
        <v>0</v>
      </c>
      <c r="DX77" t="b">
        <v>0</v>
      </c>
      <c r="DY77" t="b">
        <v>0</v>
      </c>
      <c r="DZ77" t="b">
        <v>0</v>
      </c>
      <c r="EA77" t="b">
        <v>0</v>
      </c>
      <c r="EB77" t="b">
        <v>0</v>
      </c>
      <c r="EC77" t="b">
        <v>0</v>
      </c>
      <c r="ED77" t="b">
        <v>0</v>
      </c>
      <c r="EE77" t="b">
        <v>0</v>
      </c>
      <c r="EF77" t="b" cm="1">
        <v>0</v>
      </c>
      <c r="EG77" t="b">
        <v>0</v>
      </c>
      <c r="EH77" t="b">
        <v>0</v>
      </c>
      <c r="EI77" t="b">
        <v>0</v>
      </c>
      <c r="EJ77" t="s">
        <v>1592</v>
      </c>
      <c r="EK77">
        <v>0</v>
      </c>
      <c r="EL77">
        <v>7</v>
      </c>
      <c r="EM77" t="b">
        <v>0</v>
      </c>
    </row>
    <row r="78" spans="1:143" ht="15.75">
      <c r="A78"/>
      <c r="B78" t="s">
        <v>1165</v>
      </c>
      <c r="C78" t="s">
        <v>3279</v>
      </c>
      <c r="D78" t="s">
        <v>2438</v>
      </c>
      <c r="E78" t="s">
        <v>2439</v>
      </c>
      <c r="F78" t="s">
        <v>2413</v>
      </c>
      <c r="G78" t="s">
        <v>2438</v>
      </c>
      <c r="H78" t="s">
        <v>2440</v>
      </c>
      <c r="I78" t="s">
        <v>1242</v>
      </c>
      <c r="J78" t="s">
        <v>3280</v>
      </c>
      <c r="K78" t="s">
        <v>902</v>
      </c>
      <c r="L78" t="s">
        <v>1939</v>
      </c>
      <c r="M78" t="s">
        <v>1947</v>
      </c>
      <c r="N78" t="s">
        <v>2441</v>
      </c>
      <c r="O78"/>
      <c r="P78" t="s">
        <v>1165</v>
      </c>
      <c r="Q78" t="s">
        <v>1269</v>
      </c>
      <c r="R78" t="s">
        <v>2353</v>
      </c>
      <c r="S78"/>
      <c r="T78"/>
      <c r="U78" t="s">
        <v>3283</v>
      </c>
      <c r="V78" t="s">
        <v>2517</v>
      </c>
      <c r="W78"/>
      <c r="X78"/>
      <c r="Y78"/>
      <c r="Z78"/>
      <c r="AA78"/>
      <c r="AB78"/>
      <c r="AC78"/>
      <c r="AD78"/>
      <c r="AE78"/>
      <c r="AF78"/>
      <c r="AG78"/>
      <c r="AH78"/>
      <c r="AI78"/>
      <c r="AJ78"/>
      <c r="AK78"/>
      <c r="AL78"/>
      <c r="AM78"/>
      <c r="AN78"/>
      <c r="AO78" s="108" t="s">
        <v>43</v>
      </c>
      <c r="AP78" t="s">
        <v>1273</v>
      </c>
      <c r="AQ78">
        <v>7</v>
      </c>
      <c r="AR78" t="e">
        <v>#N/A</v>
      </c>
      <c r="AS78" t="s">
        <v>3279</v>
      </c>
      <c r="AT78" t="e">
        <v>#N/A</v>
      </c>
      <c r="AU78" t="s">
        <v>2439</v>
      </c>
      <c r="AV78" t="s">
        <v>2444</v>
      </c>
      <c r="AW78" t="s">
        <v>2416</v>
      </c>
      <c r="AX78" t="s">
        <v>1934</v>
      </c>
      <c r="AY78" t="s">
        <v>2445</v>
      </c>
      <c r="AZ78" t="s">
        <v>1269</v>
      </c>
      <c r="BA78" t="s">
        <v>2446</v>
      </c>
      <c r="BB78" t="s">
        <v>1242</v>
      </c>
      <c r="BC78" t="s">
        <v>1939</v>
      </c>
      <c r="BD78" t="s">
        <v>3318</v>
      </c>
      <c r="BE78">
        <v>11</v>
      </c>
      <c r="BF78">
        <v>73</v>
      </c>
      <c r="BG78">
        <v>0</v>
      </c>
      <c r="BH78" t="s">
        <v>1592</v>
      </c>
      <c r="BI78">
        <v>0</v>
      </c>
      <c r="BJ78">
        <v>0</v>
      </c>
      <c r="BK78">
        <v>11</v>
      </c>
      <c r="BL78" t="s">
        <v>2452</v>
      </c>
      <c r="BM78" t="s">
        <v>3281</v>
      </c>
      <c r="BN78" t="s">
        <v>3284</v>
      </c>
      <c r="BO78" t="e" cm="1">
        <v>#N/A</v>
      </c>
      <c r="BP78" t="s">
        <v>1592</v>
      </c>
      <c r="BQ78" t="s">
        <v>3289</v>
      </c>
      <c r="BR78">
        <v>6</v>
      </c>
      <c r="BS78" t="s">
        <v>1845</v>
      </c>
      <c r="BT78" t="s">
        <v>3319</v>
      </c>
      <c r="BU78" t="s">
        <v>2438</v>
      </c>
      <c r="BV78" t="s">
        <v>2444</v>
      </c>
      <c r="BW78" t="s">
        <v>2449</v>
      </c>
      <c r="BX78" t="s">
        <v>2450</v>
      </c>
      <c r="BY78" t="s">
        <v>1592</v>
      </c>
      <c r="BZ78" t="s">
        <v>1937</v>
      </c>
      <c r="CA78" t="s">
        <v>1947</v>
      </c>
      <c r="CB78"/>
      <c r="CC78" t="s">
        <v>998</v>
      </c>
      <c r="CD78" t="s">
        <v>1242</v>
      </c>
      <c r="CE78" t="s">
        <v>3320</v>
      </c>
      <c r="CF78" t="s">
        <v>3321</v>
      </c>
      <c r="CG78" t="s">
        <v>1242</v>
      </c>
      <c r="CH78" t="s">
        <v>1592</v>
      </c>
      <c r="CI78" t="s">
        <v>2353</v>
      </c>
      <c r="CJ78" t="s">
        <v>1165</v>
      </c>
      <c r="CK78"/>
      <c r="CL78"/>
      <c r="CM78" t="s">
        <v>3283</v>
      </c>
      <c r="CN78" t="s">
        <v>2517</v>
      </c>
      <c r="CO78" t="s">
        <v>3283</v>
      </c>
      <c r="CP78" t="s">
        <v>2517</v>
      </c>
      <c r="CQ78" t="s">
        <v>1592</v>
      </c>
      <c r="CR78">
        <v>0</v>
      </c>
      <c r="CS78" t="s">
        <v>1592</v>
      </c>
      <c r="CT78" t="s">
        <v>1592</v>
      </c>
      <c r="CU78" t="s">
        <v>1592</v>
      </c>
      <c r="CV78" t="s">
        <v>1592</v>
      </c>
      <c r="CW78" t="s">
        <v>1592</v>
      </c>
      <c r="CX78">
        <v>76</v>
      </c>
      <c r="CY78" t="s">
        <v>3322</v>
      </c>
      <c r="CZ78" t="s">
        <v>1592</v>
      </c>
      <c r="DA78" t="s">
        <v>2313</v>
      </c>
      <c r="DB78" t="s">
        <v>2314</v>
      </c>
      <c r="DC78" t="s">
        <v>2439</v>
      </c>
      <c r="DD78" t="s">
        <v>1269</v>
      </c>
      <c r="DE78" t="s">
        <v>2438</v>
      </c>
      <c r="DF78" t="s">
        <v>1592</v>
      </c>
      <c r="DG78" t="s">
        <v>1592</v>
      </c>
      <c r="DH78" t="s">
        <v>2334</v>
      </c>
      <c r="DI78" t="e">
        <v>#N/A</v>
      </c>
      <c r="DJ78"/>
      <c r="DK78" t="s">
        <v>2334</v>
      </c>
      <c r="DL78">
        <v>9</v>
      </c>
      <c r="DM78" t="s">
        <v>2315</v>
      </c>
      <c r="DN78" t="s">
        <v>1165</v>
      </c>
      <c r="DO78" t="b">
        <v>1</v>
      </c>
      <c r="DP78" t="b">
        <v>0</v>
      </c>
      <c r="DQ78" t="b">
        <v>0</v>
      </c>
      <c r="DR78" t="b">
        <v>0</v>
      </c>
      <c r="DS78" t="b">
        <v>0</v>
      </c>
      <c r="DT78" t="b">
        <v>0</v>
      </c>
      <c r="DU78" t="b">
        <v>0</v>
      </c>
      <c r="DV78">
        <v>0</v>
      </c>
      <c r="DW78" t="b">
        <v>0</v>
      </c>
      <c r="DX78" t="b">
        <v>0</v>
      </c>
      <c r="DY78" t="b">
        <v>0</v>
      </c>
      <c r="DZ78" t="b">
        <v>0</v>
      </c>
      <c r="EA78" t="b">
        <v>0</v>
      </c>
      <c r="EB78" t="b">
        <v>0</v>
      </c>
      <c r="EC78" t="b">
        <v>0</v>
      </c>
      <c r="ED78" t="b">
        <v>0</v>
      </c>
      <c r="EE78" t="b">
        <v>0</v>
      </c>
      <c r="EF78" t="b" cm="1">
        <v>0</v>
      </c>
      <c r="EG78" t="b">
        <v>0</v>
      </c>
      <c r="EH78" t="b">
        <v>0</v>
      </c>
      <c r="EI78" t="b">
        <v>0</v>
      </c>
      <c r="EJ78" t="s">
        <v>1592</v>
      </c>
      <c r="EK78">
        <v>0</v>
      </c>
      <c r="EL78">
        <v>19</v>
      </c>
      <c r="EM78" t="b">
        <v>0</v>
      </c>
    </row>
    <row r="79" spans="1:143" ht="94.5">
      <c r="A79"/>
      <c r="B79" t="s">
        <v>1165</v>
      </c>
      <c r="C79" t="s">
        <v>3279</v>
      </c>
      <c r="D79" t="s">
        <v>2523</v>
      </c>
      <c r="E79" t="s">
        <v>2524</v>
      </c>
      <c r="F79" t="s">
        <v>2525</v>
      </c>
      <c r="G79" t="s">
        <v>2523</v>
      </c>
      <c r="H79" s="109" t="s">
        <v>3323</v>
      </c>
      <c r="I79" t="s">
        <v>1287</v>
      </c>
      <c r="J79" t="s">
        <v>3280</v>
      </c>
      <c r="K79" t="s">
        <v>902</v>
      </c>
      <c r="L79" t="s">
        <v>1939</v>
      </c>
      <c r="M79" t="s">
        <v>2031</v>
      </c>
      <c r="N79"/>
      <c r="O79"/>
      <c r="P79" t="s">
        <v>1165</v>
      </c>
      <c r="Q79" t="s">
        <v>1269</v>
      </c>
      <c r="R79" t="s">
        <v>2353</v>
      </c>
      <c r="S79"/>
      <c r="T79"/>
      <c r="U79" t="s">
        <v>3283</v>
      </c>
      <c r="V79" t="s">
        <v>2527</v>
      </c>
      <c r="W79"/>
      <c r="X79"/>
      <c r="Y79"/>
      <c r="Z79"/>
      <c r="AA79"/>
      <c r="AB79"/>
      <c r="AC79"/>
      <c r="AD79"/>
      <c r="AE79"/>
      <c r="AF79"/>
      <c r="AG79"/>
      <c r="AH79"/>
      <c r="AI79"/>
      <c r="AJ79"/>
      <c r="AK79"/>
      <c r="AL79"/>
      <c r="AM79"/>
      <c r="AN79"/>
      <c r="AO79" s="108" t="s">
        <v>43</v>
      </c>
      <c r="AP79" t="s">
        <v>1273</v>
      </c>
      <c r="AQ79">
        <v>8</v>
      </c>
      <c r="AR79" t="e">
        <v>#N/A</v>
      </c>
      <c r="AS79" t="s">
        <v>3279</v>
      </c>
      <c r="AT79" t="e">
        <v>#N/A</v>
      </c>
      <c r="AU79" t="s">
        <v>2524</v>
      </c>
      <c r="AV79" t="s">
        <v>2529</v>
      </c>
      <c r="AW79" t="s">
        <v>2530</v>
      </c>
      <c r="AX79" t="s">
        <v>1934</v>
      </c>
      <c r="AY79" t="s">
        <v>2531</v>
      </c>
      <c r="AZ79" t="s">
        <v>1269</v>
      </c>
      <c r="BA79" t="s">
        <v>2532</v>
      </c>
      <c r="BB79" t="s">
        <v>1287</v>
      </c>
      <c r="BC79" t="s">
        <v>1939</v>
      </c>
      <c r="BD79" t="s">
        <v>3324</v>
      </c>
      <c r="BE79">
        <v>18</v>
      </c>
      <c r="BF79">
        <v>73</v>
      </c>
      <c r="BG79">
        <v>0</v>
      </c>
      <c r="BH79" t="s">
        <v>1592</v>
      </c>
      <c r="BI79">
        <v>0</v>
      </c>
      <c r="BJ79">
        <v>0</v>
      </c>
      <c r="BK79">
        <v>18</v>
      </c>
      <c r="BL79" t="s">
        <v>2537</v>
      </c>
      <c r="BM79" t="s">
        <v>3281</v>
      </c>
      <c r="BN79" t="s">
        <v>3284</v>
      </c>
      <c r="BO79" t="e" cm="1">
        <v>#N/A</v>
      </c>
      <c r="BP79" t="s">
        <v>1592</v>
      </c>
      <c r="BQ79" t="s">
        <v>3289</v>
      </c>
      <c r="BR79">
        <v>7</v>
      </c>
      <c r="BS79" t="s">
        <v>1847</v>
      </c>
      <c r="BT79" t="s">
        <v>3325</v>
      </c>
      <c r="BU79" t="s">
        <v>2523</v>
      </c>
      <c r="BV79" t="s">
        <v>2529</v>
      </c>
      <c r="BW79" t="s">
        <v>3326</v>
      </c>
      <c r="BX79" t="s">
        <v>1937</v>
      </c>
      <c r="BY79" t="s">
        <v>1592</v>
      </c>
      <c r="BZ79" t="s">
        <v>1937</v>
      </c>
      <c r="CA79" t="s">
        <v>2031</v>
      </c>
      <c r="CB79"/>
      <c r="CC79" t="s">
        <v>998</v>
      </c>
      <c r="CD79" t="s">
        <v>1287</v>
      </c>
      <c r="CE79" t="s">
        <v>3327</v>
      </c>
      <c r="CF79" t="s">
        <v>3328</v>
      </c>
      <c r="CG79" t="s">
        <v>1287</v>
      </c>
      <c r="CH79" t="s">
        <v>1592</v>
      </c>
      <c r="CI79" t="s">
        <v>2353</v>
      </c>
      <c r="CJ79" t="s">
        <v>1165</v>
      </c>
      <c r="CK79"/>
      <c r="CL79"/>
      <c r="CM79" t="s">
        <v>3283</v>
      </c>
      <c r="CN79" t="s">
        <v>2527</v>
      </c>
      <c r="CO79" t="s">
        <v>3283</v>
      </c>
      <c r="CP79" t="s">
        <v>2527</v>
      </c>
      <c r="CQ79" t="s">
        <v>1592</v>
      </c>
      <c r="CR79">
        <v>0</v>
      </c>
      <c r="CS79" t="s">
        <v>1592</v>
      </c>
      <c r="CT79" t="s">
        <v>1592</v>
      </c>
      <c r="CU79" t="s">
        <v>1592</v>
      </c>
      <c r="CV79" t="s">
        <v>1592</v>
      </c>
      <c r="CW79" t="s">
        <v>1592</v>
      </c>
      <c r="CX79">
        <v>77</v>
      </c>
      <c r="CY79" t="s">
        <v>3329</v>
      </c>
      <c r="CZ79" t="s">
        <v>1592</v>
      </c>
      <c r="DA79" t="s">
        <v>2313</v>
      </c>
      <c r="DB79" t="s">
        <v>2314</v>
      </c>
      <c r="DC79" t="s">
        <v>2524</v>
      </c>
      <c r="DD79" t="s">
        <v>1269</v>
      </c>
      <c r="DE79" t="s">
        <v>2523</v>
      </c>
      <c r="DF79" t="s">
        <v>1592</v>
      </c>
      <c r="DG79" t="s">
        <v>1592</v>
      </c>
      <c r="DH79" t="s">
        <v>2334</v>
      </c>
      <c r="DI79" t="e">
        <v>#N/A</v>
      </c>
      <c r="DJ79"/>
      <c r="DK79" t="s">
        <v>2334</v>
      </c>
      <c r="DL79">
        <v>9</v>
      </c>
      <c r="DM79" t="s">
        <v>2315</v>
      </c>
      <c r="DN79" t="s">
        <v>1165</v>
      </c>
      <c r="DO79" t="b">
        <v>1</v>
      </c>
      <c r="DP79" t="b">
        <v>0</v>
      </c>
      <c r="DQ79" t="b">
        <v>0</v>
      </c>
      <c r="DR79" t="b">
        <v>0</v>
      </c>
      <c r="DS79" t="b">
        <v>0</v>
      </c>
      <c r="DT79" t="b">
        <v>0</v>
      </c>
      <c r="DU79" t="b">
        <v>0</v>
      </c>
      <c r="DV79">
        <v>0</v>
      </c>
      <c r="DW79" t="b">
        <v>0</v>
      </c>
      <c r="DX79" t="b">
        <v>0</v>
      </c>
      <c r="DY79" t="b">
        <v>0</v>
      </c>
      <c r="DZ79" t="b">
        <v>0</v>
      </c>
      <c r="EA79" t="b">
        <v>0</v>
      </c>
      <c r="EB79" t="b">
        <v>0</v>
      </c>
      <c r="EC79" t="b">
        <v>0</v>
      </c>
      <c r="ED79" t="b">
        <v>0</v>
      </c>
      <c r="EE79" t="b">
        <v>0</v>
      </c>
      <c r="EF79" t="b" cm="1">
        <v>0</v>
      </c>
      <c r="EG79" t="b">
        <v>0</v>
      </c>
      <c r="EH79" t="b">
        <v>0</v>
      </c>
      <c r="EI79" t="b">
        <v>0</v>
      </c>
      <c r="EJ79" t="s">
        <v>1592</v>
      </c>
      <c r="EK79">
        <v>0</v>
      </c>
      <c r="EL79">
        <v>19</v>
      </c>
      <c r="EM79" t="b">
        <v>0</v>
      </c>
    </row>
    <row r="80" spans="1:143" ht="47.25">
      <c r="A80"/>
      <c r="B80" t="s">
        <v>1165</v>
      </c>
      <c r="C80" t="s">
        <v>3279</v>
      </c>
      <c r="D80" t="s">
        <v>2672</v>
      </c>
      <c r="E80" t="s">
        <v>2673</v>
      </c>
      <c r="F80"/>
      <c r="G80" t="s">
        <v>2672</v>
      </c>
      <c r="H80" s="109" t="s">
        <v>2674</v>
      </c>
      <c r="I80" t="s">
        <v>1287</v>
      </c>
      <c r="J80" t="s">
        <v>3280</v>
      </c>
      <c r="K80" t="s">
        <v>902</v>
      </c>
      <c r="L80" t="s">
        <v>1939</v>
      </c>
      <c r="M80" t="s">
        <v>2010</v>
      </c>
      <c r="N80"/>
      <c r="O80"/>
      <c r="P80" t="s">
        <v>1165</v>
      </c>
      <c r="Q80" t="s">
        <v>1269</v>
      </c>
      <c r="R80" t="s">
        <v>2353</v>
      </c>
      <c r="S80"/>
      <c r="T80"/>
      <c r="U80" t="s">
        <v>3283</v>
      </c>
      <c r="V80" t="s">
        <v>2675</v>
      </c>
      <c r="W80"/>
      <c r="X80"/>
      <c r="Y80"/>
      <c r="Z80"/>
      <c r="AA80"/>
      <c r="AB80"/>
      <c r="AC80"/>
      <c r="AD80"/>
      <c r="AE80"/>
      <c r="AF80"/>
      <c r="AG80"/>
      <c r="AH80"/>
      <c r="AI80"/>
      <c r="AJ80"/>
      <c r="AK80"/>
      <c r="AL80"/>
      <c r="AM80"/>
      <c r="AN80"/>
      <c r="AO80" s="108" t="s">
        <v>43</v>
      </c>
      <c r="AP80" t="s">
        <v>1273</v>
      </c>
      <c r="AQ80">
        <v>9</v>
      </c>
      <c r="AR80" t="e">
        <v>#N/A</v>
      </c>
      <c r="AS80" t="s">
        <v>3279</v>
      </c>
      <c r="AT80" t="e">
        <v>#N/A</v>
      </c>
      <c r="AU80" t="s">
        <v>2673</v>
      </c>
      <c r="AV80" t="s">
        <v>2677</v>
      </c>
      <c r="AW80" t="s">
        <v>1937</v>
      </c>
      <c r="AX80" t="s">
        <v>1934</v>
      </c>
      <c r="AY80" t="s">
        <v>2678</v>
      </c>
      <c r="AZ80" t="s">
        <v>1269</v>
      </c>
      <c r="BA80" t="s">
        <v>2679</v>
      </c>
      <c r="BB80" t="s">
        <v>1287</v>
      </c>
      <c r="BC80" t="s">
        <v>1939</v>
      </c>
      <c r="BD80" t="s">
        <v>3330</v>
      </c>
      <c r="BE80">
        <v>34</v>
      </c>
      <c r="BF80">
        <v>73</v>
      </c>
      <c r="BG80">
        <v>0</v>
      </c>
      <c r="BH80" t="s">
        <v>1592</v>
      </c>
      <c r="BI80">
        <v>0</v>
      </c>
      <c r="BJ80">
        <v>0</v>
      </c>
      <c r="BK80">
        <v>34</v>
      </c>
      <c r="BL80" t="s">
        <v>2684</v>
      </c>
      <c r="BM80" t="s">
        <v>3281</v>
      </c>
      <c r="BN80" t="s">
        <v>3284</v>
      </c>
      <c r="BO80" t="e" cm="1">
        <v>#N/A</v>
      </c>
      <c r="BP80" t="s">
        <v>1592</v>
      </c>
      <c r="BQ80" t="s">
        <v>3289</v>
      </c>
      <c r="BR80">
        <v>8</v>
      </c>
      <c r="BS80" t="s">
        <v>1848</v>
      </c>
      <c r="BT80" t="s">
        <v>3331</v>
      </c>
      <c r="BU80" t="s">
        <v>2672</v>
      </c>
      <c r="BV80" t="s">
        <v>2677</v>
      </c>
      <c r="BW80" t="s">
        <v>2682</v>
      </c>
      <c r="BX80" t="s">
        <v>1937</v>
      </c>
      <c r="BY80" t="s">
        <v>1592</v>
      </c>
      <c r="BZ80" t="s">
        <v>1937</v>
      </c>
      <c r="CA80" t="s">
        <v>2010</v>
      </c>
      <c r="CB80"/>
      <c r="CC80" t="s">
        <v>998</v>
      </c>
      <c r="CD80" t="s">
        <v>1287</v>
      </c>
      <c r="CE80" t="s">
        <v>3332</v>
      </c>
      <c r="CF80" t="s">
        <v>3333</v>
      </c>
      <c r="CG80" t="s">
        <v>1287</v>
      </c>
      <c r="CH80" t="s">
        <v>1592</v>
      </c>
      <c r="CI80" t="s">
        <v>2353</v>
      </c>
      <c r="CJ80" t="s">
        <v>1165</v>
      </c>
      <c r="CK80"/>
      <c r="CL80"/>
      <c r="CM80" t="s">
        <v>3283</v>
      </c>
      <c r="CN80" t="s">
        <v>2675</v>
      </c>
      <c r="CO80" t="s">
        <v>3283</v>
      </c>
      <c r="CP80" t="s">
        <v>2675</v>
      </c>
      <c r="CQ80" t="s">
        <v>1592</v>
      </c>
      <c r="CR80">
        <v>0</v>
      </c>
      <c r="CS80" t="s">
        <v>1592</v>
      </c>
      <c r="CT80" t="s">
        <v>1592</v>
      </c>
      <c r="CU80" t="s">
        <v>1592</v>
      </c>
      <c r="CV80" t="s">
        <v>1592</v>
      </c>
      <c r="CW80" t="s">
        <v>1592</v>
      </c>
      <c r="CX80">
        <v>78</v>
      </c>
      <c r="CY80" t="s">
        <v>3334</v>
      </c>
      <c r="CZ80" t="s">
        <v>1592</v>
      </c>
      <c r="DA80" t="s">
        <v>2313</v>
      </c>
      <c r="DB80" t="s">
        <v>2314</v>
      </c>
      <c r="DC80" t="s">
        <v>2673</v>
      </c>
      <c r="DD80" t="s">
        <v>1269</v>
      </c>
      <c r="DE80" t="s">
        <v>2672</v>
      </c>
      <c r="DF80" t="s">
        <v>1592</v>
      </c>
      <c r="DG80" t="s">
        <v>1592</v>
      </c>
      <c r="DH80" t="s">
        <v>2334</v>
      </c>
      <c r="DI80" t="e">
        <v>#N/A</v>
      </c>
      <c r="DJ80"/>
      <c r="DK80" t="s">
        <v>2334</v>
      </c>
      <c r="DL80">
        <v>9</v>
      </c>
      <c r="DM80" t="s">
        <v>2315</v>
      </c>
      <c r="DN80" t="s">
        <v>1165</v>
      </c>
      <c r="DO80" t="b">
        <v>1</v>
      </c>
      <c r="DP80" t="b">
        <v>0</v>
      </c>
      <c r="DQ80" t="b">
        <v>0</v>
      </c>
      <c r="DR80" t="b">
        <v>0</v>
      </c>
      <c r="DS80" t="b">
        <v>0</v>
      </c>
      <c r="DT80" t="b">
        <v>0</v>
      </c>
      <c r="DU80" t="b">
        <v>0</v>
      </c>
      <c r="DV80">
        <v>0</v>
      </c>
      <c r="DW80" t="b">
        <v>0</v>
      </c>
      <c r="DX80" t="b">
        <v>0</v>
      </c>
      <c r="DY80" t="b">
        <v>0</v>
      </c>
      <c r="DZ80" t="b">
        <v>0</v>
      </c>
      <c r="EA80" t="b">
        <v>0</v>
      </c>
      <c r="EB80" t="b">
        <v>0</v>
      </c>
      <c r="EC80" t="b">
        <v>0</v>
      </c>
      <c r="ED80" t="b">
        <v>0</v>
      </c>
      <c r="EE80" t="b">
        <v>0</v>
      </c>
      <c r="EF80" t="b" cm="1">
        <v>0</v>
      </c>
      <c r="EG80" t="b">
        <v>0</v>
      </c>
      <c r="EH80" t="b">
        <v>0</v>
      </c>
      <c r="EI80" t="b">
        <v>0</v>
      </c>
      <c r="EJ80" t="s">
        <v>1592</v>
      </c>
      <c r="EK80">
        <v>0</v>
      </c>
      <c r="EL80">
        <v>17</v>
      </c>
      <c r="EM80" t="b">
        <v>0</v>
      </c>
    </row>
    <row r="81" spans="1:143" ht="78.75">
      <c r="A81"/>
      <c r="B81" t="s">
        <v>1165</v>
      </c>
      <c r="C81" t="s">
        <v>3279</v>
      </c>
      <c r="D81" t="s">
        <v>2603</v>
      </c>
      <c r="E81" t="s">
        <v>2604</v>
      </c>
      <c r="F81"/>
      <c r="G81" t="s">
        <v>2603</v>
      </c>
      <c r="H81" s="109" t="s">
        <v>2605</v>
      </c>
      <c r="I81" t="s">
        <v>1287</v>
      </c>
      <c r="J81" t="s">
        <v>3280</v>
      </c>
      <c r="K81" t="s">
        <v>902</v>
      </c>
      <c r="L81" t="s">
        <v>1939</v>
      </c>
      <c r="M81" t="s">
        <v>2607</v>
      </c>
      <c r="N81"/>
      <c r="O81"/>
      <c r="P81" t="s">
        <v>1165</v>
      </c>
      <c r="Q81" t="s">
        <v>1269</v>
      </c>
      <c r="R81" t="s">
        <v>2353</v>
      </c>
      <c r="S81"/>
      <c r="T81"/>
      <c r="U81" t="s">
        <v>3283</v>
      </c>
      <c r="V81" t="s">
        <v>2608</v>
      </c>
      <c r="W81"/>
      <c r="X81"/>
      <c r="Y81"/>
      <c r="Z81"/>
      <c r="AA81"/>
      <c r="AB81"/>
      <c r="AC81"/>
      <c r="AD81"/>
      <c r="AE81"/>
      <c r="AF81"/>
      <c r="AG81"/>
      <c r="AH81"/>
      <c r="AI81"/>
      <c r="AJ81"/>
      <c r="AK81"/>
      <c r="AL81"/>
      <c r="AM81"/>
      <c r="AN81"/>
      <c r="AO81" s="108" t="s">
        <v>43</v>
      </c>
      <c r="AP81" t="s">
        <v>1273</v>
      </c>
      <c r="AQ81">
        <v>10</v>
      </c>
      <c r="AR81" t="e">
        <v>#N/A</v>
      </c>
      <c r="AS81" t="s">
        <v>3279</v>
      </c>
      <c r="AT81" t="e">
        <v>#N/A</v>
      </c>
      <c r="AU81" t="s">
        <v>2604</v>
      </c>
      <c r="AV81" t="s">
        <v>2610</v>
      </c>
      <c r="AW81" t="s">
        <v>1937</v>
      </c>
      <c r="AX81" t="s">
        <v>1934</v>
      </c>
      <c r="AY81" t="s">
        <v>2611</v>
      </c>
      <c r="AZ81" t="s">
        <v>1269</v>
      </c>
      <c r="BA81" t="s">
        <v>2612</v>
      </c>
      <c r="BB81" t="s">
        <v>1287</v>
      </c>
      <c r="BC81" t="s">
        <v>1939</v>
      </c>
      <c r="BD81" t="s">
        <v>3335</v>
      </c>
      <c r="BE81">
        <v>27</v>
      </c>
      <c r="BF81">
        <v>73</v>
      </c>
      <c r="BG81">
        <v>0</v>
      </c>
      <c r="BH81" t="s">
        <v>1592</v>
      </c>
      <c r="BI81">
        <v>0</v>
      </c>
      <c r="BJ81">
        <v>0</v>
      </c>
      <c r="BK81">
        <v>27</v>
      </c>
      <c r="BL81" t="s">
        <v>2618</v>
      </c>
      <c r="BM81" t="s">
        <v>3281</v>
      </c>
      <c r="BN81" t="s">
        <v>3284</v>
      </c>
      <c r="BO81" t="e" cm="1">
        <v>#N/A</v>
      </c>
      <c r="BP81" t="s">
        <v>1592</v>
      </c>
      <c r="BQ81" t="s">
        <v>3289</v>
      </c>
      <c r="BR81">
        <v>9</v>
      </c>
      <c r="BS81" t="s">
        <v>1852</v>
      </c>
      <c r="BT81" t="s">
        <v>3336</v>
      </c>
      <c r="BU81" t="s">
        <v>2603</v>
      </c>
      <c r="BV81" t="s">
        <v>2610</v>
      </c>
      <c r="BW81" t="s">
        <v>2616</v>
      </c>
      <c r="BX81" t="s">
        <v>1937</v>
      </c>
      <c r="BY81" t="s">
        <v>1592</v>
      </c>
      <c r="BZ81" t="s">
        <v>1937</v>
      </c>
      <c r="CA81" t="s">
        <v>2607</v>
      </c>
      <c r="CB81"/>
      <c r="CC81" t="s">
        <v>998</v>
      </c>
      <c r="CD81" t="s">
        <v>1287</v>
      </c>
      <c r="CE81" t="s">
        <v>3337</v>
      </c>
      <c r="CF81" t="s">
        <v>3338</v>
      </c>
      <c r="CG81" t="s">
        <v>1287</v>
      </c>
      <c r="CH81" t="s">
        <v>1592</v>
      </c>
      <c r="CI81" t="s">
        <v>2353</v>
      </c>
      <c r="CJ81" t="s">
        <v>1165</v>
      </c>
      <c r="CK81"/>
      <c r="CL81"/>
      <c r="CM81" t="s">
        <v>3283</v>
      </c>
      <c r="CN81" t="s">
        <v>2608</v>
      </c>
      <c r="CO81" t="s">
        <v>3283</v>
      </c>
      <c r="CP81" t="s">
        <v>2608</v>
      </c>
      <c r="CQ81" t="s">
        <v>1592</v>
      </c>
      <c r="CR81">
        <v>0</v>
      </c>
      <c r="CS81" t="s">
        <v>1592</v>
      </c>
      <c r="CT81" t="s">
        <v>1592</v>
      </c>
      <c r="CU81" t="s">
        <v>1592</v>
      </c>
      <c r="CV81" t="s">
        <v>1592</v>
      </c>
      <c r="CW81" t="s">
        <v>1592</v>
      </c>
      <c r="CX81">
        <v>79</v>
      </c>
      <c r="CY81" t="s">
        <v>3339</v>
      </c>
      <c r="CZ81" t="s">
        <v>1592</v>
      </c>
      <c r="DA81" t="s">
        <v>2313</v>
      </c>
      <c r="DB81" t="s">
        <v>2314</v>
      </c>
      <c r="DC81" t="s">
        <v>2604</v>
      </c>
      <c r="DD81" t="s">
        <v>1269</v>
      </c>
      <c r="DE81" t="s">
        <v>2603</v>
      </c>
      <c r="DF81" t="s">
        <v>1592</v>
      </c>
      <c r="DG81" t="s">
        <v>1592</v>
      </c>
      <c r="DH81" t="s">
        <v>2334</v>
      </c>
      <c r="DI81" t="e">
        <v>#N/A</v>
      </c>
      <c r="DJ81"/>
      <c r="DK81" t="s">
        <v>2334</v>
      </c>
      <c r="DL81">
        <v>9</v>
      </c>
      <c r="DM81" t="s">
        <v>2315</v>
      </c>
      <c r="DN81" t="s">
        <v>1165</v>
      </c>
      <c r="DO81" t="b">
        <v>1</v>
      </c>
      <c r="DP81" t="b">
        <v>0</v>
      </c>
      <c r="DQ81" t="b">
        <v>0</v>
      </c>
      <c r="DR81" t="b">
        <v>0</v>
      </c>
      <c r="DS81" t="b">
        <v>0</v>
      </c>
      <c r="DT81" t="b">
        <v>0</v>
      </c>
      <c r="DU81" t="b">
        <v>0</v>
      </c>
      <c r="DV81">
        <v>0</v>
      </c>
      <c r="DW81" t="b">
        <v>0</v>
      </c>
      <c r="DX81" t="b">
        <v>0</v>
      </c>
      <c r="DY81" t="b">
        <v>0</v>
      </c>
      <c r="DZ81" t="b">
        <v>0</v>
      </c>
      <c r="EA81" t="b">
        <v>0</v>
      </c>
      <c r="EB81" t="b">
        <v>0</v>
      </c>
      <c r="EC81" t="b">
        <v>0</v>
      </c>
      <c r="ED81" t="b">
        <v>0</v>
      </c>
      <c r="EE81" t="b">
        <v>0</v>
      </c>
      <c r="EF81" t="b" cm="1">
        <v>0</v>
      </c>
      <c r="EG81" t="b">
        <v>0</v>
      </c>
      <c r="EH81" t="b">
        <v>0</v>
      </c>
      <c r="EI81" t="b">
        <v>0</v>
      </c>
      <c r="EJ81" t="s">
        <v>1592</v>
      </c>
      <c r="EK81">
        <v>0</v>
      </c>
      <c r="EL81">
        <v>28</v>
      </c>
      <c r="EM81" t="b">
        <v>0</v>
      </c>
    </row>
    <row r="82" spans="1:143" ht="15.75">
      <c r="A82"/>
      <c r="B82" t="s">
        <v>1165</v>
      </c>
      <c r="C82" t="s">
        <v>3279</v>
      </c>
      <c r="D82" t="s">
        <v>2686</v>
      </c>
      <c r="E82" t="s">
        <v>2687</v>
      </c>
      <c r="F82"/>
      <c r="G82" t="s">
        <v>2686</v>
      </c>
      <c r="H82" t="s">
        <v>3340</v>
      </c>
      <c r="I82" t="s">
        <v>1287</v>
      </c>
      <c r="J82" t="s">
        <v>3280</v>
      </c>
      <c r="K82" t="s">
        <v>902</v>
      </c>
      <c r="L82" t="s">
        <v>1939</v>
      </c>
      <c r="M82" t="s">
        <v>2010</v>
      </c>
      <c r="N82"/>
      <c r="O82"/>
      <c r="P82" t="s">
        <v>1165</v>
      </c>
      <c r="Q82" t="s">
        <v>1269</v>
      </c>
      <c r="R82" t="s">
        <v>2353</v>
      </c>
      <c r="S82"/>
      <c r="T82"/>
      <c r="U82" t="s">
        <v>3283</v>
      </c>
      <c r="V82" t="s">
        <v>2689</v>
      </c>
      <c r="W82"/>
      <c r="X82"/>
      <c r="Y82"/>
      <c r="Z82"/>
      <c r="AA82"/>
      <c r="AB82"/>
      <c r="AC82"/>
      <c r="AD82"/>
      <c r="AE82"/>
      <c r="AF82"/>
      <c r="AG82"/>
      <c r="AH82"/>
      <c r="AI82"/>
      <c r="AJ82"/>
      <c r="AK82"/>
      <c r="AL82"/>
      <c r="AM82"/>
      <c r="AN82"/>
      <c r="AO82" s="108" t="s">
        <v>43</v>
      </c>
      <c r="AP82" t="s">
        <v>1273</v>
      </c>
      <c r="AQ82">
        <v>11</v>
      </c>
      <c r="AR82" t="e">
        <v>#N/A</v>
      </c>
      <c r="AS82" t="s">
        <v>3279</v>
      </c>
      <c r="AT82" t="e">
        <v>#N/A</v>
      </c>
      <c r="AU82" t="s">
        <v>2687</v>
      </c>
      <c r="AV82" t="s">
        <v>2691</v>
      </c>
      <c r="AW82" t="s">
        <v>1937</v>
      </c>
      <c r="AX82" t="s">
        <v>1934</v>
      </c>
      <c r="AY82" t="s">
        <v>2692</v>
      </c>
      <c r="AZ82" t="s">
        <v>1269</v>
      </c>
      <c r="BA82" t="s">
        <v>2693</v>
      </c>
      <c r="BB82" t="s">
        <v>1287</v>
      </c>
      <c r="BC82" t="s">
        <v>1939</v>
      </c>
      <c r="BD82" t="s">
        <v>3341</v>
      </c>
      <c r="BE82">
        <v>35</v>
      </c>
      <c r="BF82">
        <v>73</v>
      </c>
      <c r="BG82">
        <v>0</v>
      </c>
      <c r="BH82" t="s">
        <v>1592</v>
      </c>
      <c r="BI82">
        <v>0</v>
      </c>
      <c r="BJ82">
        <v>0</v>
      </c>
      <c r="BK82">
        <v>35</v>
      </c>
      <c r="BL82" t="s">
        <v>2698</v>
      </c>
      <c r="BM82" t="s">
        <v>3281</v>
      </c>
      <c r="BN82" t="s">
        <v>3284</v>
      </c>
      <c r="BO82" t="e" cm="1">
        <v>#N/A</v>
      </c>
      <c r="BP82" t="s">
        <v>1592</v>
      </c>
      <c r="BQ82" t="s">
        <v>3289</v>
      </c>
      <c r="BR82">
        <v>10</v>
      </c>
      <c r="BS82" t="s">
        <v>1856</v>
      </c>
      <c r="BT82" t="s">
        <v>3342</v>
      </c>
      <c r="BU82" t="s">
        <v>2686</v>
      </c>
      <c r="BV82" t="s">
        <v>2691</v>
      </c>
      <c r="BW82" t="s">
        <v>3343</v>
      </c>
      <c r="BX82" t="s">
        <v>1937</v>
      </c>
      <c r="BY82" t="s">
        <v>1592</v>
      </c>
      <c r="BZ82" t="s">
        <v>1937</v>
      </c>
      <c r="CA82" t="s">
        <v>2010</v>
      </c>
      <c r="CB82"/>
      <c r="CC82" t="s">
        <v>998</v>
      </c>
      <c r="CD82" t="s">
        <v>1287</v>
      </c>
      <c r="CE82" t="s">
        <v>3344</v>
      </c>
      <c r="CF82" t="s">
        <v>3345</v>
      </c>
      <c r="CG82" t="s">
        <v>1287</v>
      </c>
      <c r="CH82" t="s">
        <v>1592</v>
      </c>
      <c r="CI82" t="s">
        <v>2353</v>
      </c>
      <c r="CJ82" t="s">
        <v>1165</v>
      </c>
      <c r="CK82"/>
      <c r="CL82"/>
      <c r="CM82" t="s">
        <v>3283</v>
      </c>
      <c r="CN82" t="s">
        <v>2689</v>
      </c>
      <c r="CO82" t="s">
        <v>3283</v>
      </c>
      <c r="CP82" t="s">
        <v>2689</v>
      </c>
      <c r="CQ82" t="s">
        <v>1592</v>
      </c>
      <c r="CR82">
        <v>0</v>
      </c>
      <c r="CS82" t="s">
        <v>1592</v>
      </c>
      <c r="CT82" t="s">
        <v>1592</v>
      </c>
      <c r="CU82" t="s">
        <v>1592</v>
      </c>
      <c r="CV82" t="s">
        <v>1592</v>
      </c>
      <c r="CW82" t="s">
        <v>1592</v>
      </c>
      <c r="CX82">
        <v>80</v>
      </c>
      <c r="CY82" t="s">
        <v>3346</v>
      </c>
      <c r="CZ82" t="s">
        <v>1592</v>
      </c>
      <c r="DA82" t="s">
        <v>2313</v>
      </c>
      <c r="DB82" t="s">
        <v>2314</v>
      </c>
      <c r="DC82" t="s">
        <v>2687</v>
      </c>
      <c r="DD82" t="s">
        <v>1269</v>
      </c>
      <c r="DE82" t="s">
        <v>2686</v>
      </c>
      <c r="DF82" t="s">
        <v>1592</v>
      </c>
      <c r="DG82" t="s">
        <v>1592</v>
      </c>
      <c r="DH82" t="s">
        <v>2334</v>
      </c>
      <c r="DI82" t="e">
        <v>#N/A</v>
      </c>
      <c r="DJ82"/>
      <c r="DK82" t="s">
        <v>2334</v>
      </c>
      <c r="DL82">
        <v>9</v>
      </c>
      <c r="DM82" t="s">
        <v>2315</v>
      </c>
      <c r="DN82" t="s">
        <v>1165</v>
      </c>
      <c r="DO82" t="b">
        <v>1</v>
      </c>
      <c r="DP82" t="b">
        <v>0</v>
      </c>
      <c r="DQ82" t="b">
        <v>0</v>
      </c>
      <c r="DR82" t="b">
        <v>0</v>
      </c>
      <c r="DS82" t="b">
        <v>0</v>
      </c>
      <c r="DT82" t="b">
        <v>0</v>
      </c>
      <c r="DU82" t="b">
        <v>0</v>
      </c>
      <c r="DV82">
        <v>0</v>
      </c>
      <c r="DW82" t="b">
        <v>0</v>
      </c>
      <c r="DX82" t="b">
        <v>0</v>
      </c>
      <c r="DY82" t="b">
        <v>0</v>
      </c>
      <c r="DZ82" t="b">
        <v>0</v>
      </c>
      <c r="EA82" t="b">
        <v>0</v>
      </c>
      <c r="EB82" t="b">
        <v>0</v>
      </c>
      <c r="EC82" t="b">
        <v>0</v>
      </c>
      <c r="ED82" t="b">
        <v>0</v>
      </c>
      <c r="EE82" t="b">
        <v>0</v>
      </c>
      <c r="EF82" t="b" cm="1">
        <v>0</v>
      </c>
      <c r="EG82" t="b">
        <v>0</v>
      </c>
      <c r="EH82" t="b">
        <v>0</v>
      </c>
      <c r="EI82" t="b">
        <v>0</v>
      </c>
      <c r="EJ82" t="s">
        <v>1592</v>
      </c>
      <c r="EK82">
        <v>0</v>
      </c>
      <c r="EL82">
        <v>16</v>
      </c>
      <c r="EM82" t="b">
        <v>0</v>
      </c>
    </row>
    <row r="83" spans="1:143" ht="78.75">
      <c r="A83"/>
      <c r="B83" t="s">
        <v>1165</v>
      </c>
      <c r="C83" t="s">
        <v>3279</v>
      </c>
      <c r="D83" t="s">
        <v>2620</v>
      </c>
      <c r="E83" t="s">
        <v>2621</v>
      </c>
      <c r="F83"/>
      <c r="G83" t="s">
        <v>2620</v>
      </c>
      <c r="H83" s="109" t="s">
        <v>2622</v>
      </c>
      <c r="I83" t="s">
        <v>1287</v>
      </c>
      <c r="J83" t="s">
        <v>3280</v>
      </c>
      <c r="K83" t="s">
        <v>902</v>
      </c>
      <c r="L83" t="s">
        <v>1939</v>
      </c>
      <c r="M83" t="s">
        <v>2607</v>
      </c>
      <c r="N83"/>
      <c r="O83"/>
      <c r="P83" t="s">
        <v>1165</v>
      </c>
      <c r="Q83" t="s">
        <v>1269</v>
      </c>
      <c r="R83" t="s">
        <v>2353</v>
      </c>
      <c r="S83"/>
      <c r="T83"/>
      <c r="U83" t="s">
        <v>3283</v>
      </c>
      <c r="V83" t="s">
        <v>2624</v>
      </c>
      <c r="W83"/>
      <c r="X83"/>
      <c r="Y83"/>
      <c r="Z83"/>
      <c r="AA83"/>
      <c r="AB83"/>
      <c r="AC83"/>
      <c r="AD83"/>
      <c r="AE83"/>
      <c r="AF83"/>
      <c r="AG83"/>
      <c r="AH83"/>
      <c r="AI83"/>
      <c r="AJ83"/>
      <c r="AK83"/>
      <c r="AL83"/>
      <c r="AM83"/>
      <c r="AN83"/>
      <c r="AO83" s="108" t="s">
        <v>43</v>
      </c>
      <c r="AP83" t="s">
        <v>1273</v>
      </c>
      <c r="AQ83">
        <v>12</v>
      </c>
      <c r="AR83" t="e">
        <v>#N/A</v>
      </c>
      <c r="AS83" t="s">
        <v>3279</v>
      </c>
      <c r="AT83" t="e">
        <v>#N/A</v>
      </c>
      <c r="AU83" t="s">
        <v>2621</v>
      </c>
      <c r="AV83" t="s">
        <v>2626</v>
      </c>
      <c r="AW83" t="s">
        <v>1937</v>
      </c>
      <c r="AX83" t="s">
        <v>1934</v>
      </c>
      <c r="AY83" t="s">
        <v>2627</v>
      </c>
      <c r="AZ83" t="s">
        <v>1269</v>
      </c>
      <c r="BA83" t="s">
        <v>2628</v>
      </c>
      <c r="BB83" t="s">
        <v>1287</v>
      </c>
      <c r="BC83" t="s">
        <v>1939</v>
      </c>
      <c r="BD83" t="s">
        <v>3347</v>
      </c>
      <c r="BE83">
        <v>28</v>
      </c>
      <c r="BF83">
        <v>73</v>
      </c>
      <c r="BG83">
        <v>0</v>
      </c>
      <c r="BH83" t="s">
        <v>1592</v>
      </c>
      <c r="BI83">
        <v>0</v>
      </c>
      <c r="BJ83">
        <v>0</v>
      </c>
      <c r="BK83">
        <v>28</v>
      </c>
      <c r="BL83" t="s">
        <v>2634</v>
      </c>
      <c r="BM83" t="s">
        <v>3281</v>
      </c>
      <c r="BN83" t="s">
        <v>3284</v>
      </c>
      <c r="BO83" t="e" cm="1">
        <v>#N/A</v>
      </c>
      <c r="BP83" t="s">
        <v>1592</v>
      </c>
      <c r="BQ83" t="s">
        <v>3289</v>
      </c>
      <c r="BR83">
        <v>11</v>
      </c>
      <c r="BS83" t="s">
        <v>1860</v>
      </c>
      <c r="BT83" t="s">
        <v>3348</v>
      </c>
      <c r="BU83" t="s">
        <v>2620</v>
      </c>
      <c r="BV83" t="s">
        <v>2626</v>
      </c>
      <c r="BW83" t="s">
        <v>2632</v>
      </c>
      <c r="BX83" t="s">
        <v>1937</v>
      </c>
      <c r="BY83" t="s">
        <v>1592</v>
      </c>
      <c r="BZ83" t="s">
        <v>1937</v>
      </c>
      <c r="CA83" t="s">
        <v>2607</v>
      </c>
      <c r="CB83"/>
      <c r="CC83" t="s">
        <v>998</v>
      </c>
      <c r="CD83" t="s">
        <v>1287</v>
      </c>
      <c r="CE83" t="s">
        <v>3349</v>
      </c>
      <c r="CF83" t="s">
        <v>3350</v>
      </c>
      <c r="CG83" t="s">
        <v>1287</v>
      </c>
      <c r="CH83" t="s">
        <v>1592</v>
      </c>
      <c r="CI83" t="s">
        <v>2353</v>
      </c>
      <c r="CJ83" t="s">
        <v>1165</v>
      </c>
      <c r="CK83"/>
      <c r="CL83"/>
      <c r="CM83" t="s">
        <v>3283</v>
      </c>
      <c r="CN83" t="s">
        <v>2624</v>
      </c>
      <c r="CO83" t="s">
        <v>3283</v>
      </c>
      <c r="CP83" t="s">
        <v>2624</v>
      </c>
      <c r="CQ83" t="s">
        <v>1592</v>
      </c>
      <c r="CR83">
        <v>0</v>
      </c>
      <c r="CS83" t="s">
        <v>1592</v>
      </c>
      <c r="CT83" t="s">
        <v>1592</v>
      </c>
      <c r="CU83" t="s">
        <v>1592</v>
      </c>
      <c r="CV83" t="s">
        <v>1592</v>
      </c>
      <c r="CW83" t="s">
        <v>1592</v>
      </c>
      <c r="CX83">
        <v>81</v>
      </c>
      <c r="CY83" t="s">
        <v>3351</v>
      </c>
      <c r="CZ83" t="s">
        <v>1592</v>
      </c>
      <c r="DA83" t="s">
        <v>2313</v>
      </c>
      <c r="DB83" t="s">
        <v>2314</v>
      </c>
      <c r="DC83" t="s">
        <v>2621</v>
      </c>
      <c r="DD83" t="s">
        <v>1269</v>
      </c>
      <c r="DE83" t="s">
        <v>2620</v>
      </c>
      <c r="DF83" t="s">
        <v>1592</v>
      </c>
      <c r="DG83" t="s">
        <v>1592</v>
      </c>
      <c r="DH83" t="s">
        <v>2334</v>
      </c>
      <c r="DI83" t="e">
        <v>#N/A</v>
      </c>
      <c r="DJ83"/>
      <c r="DK83" t="s">
        <v>2334</v>
      </c>
      <c r="DL83">
        <v>9</v>
      </c>
      <c r="DM83" t="s">
        <v>2315</v>
      </c>
      <c r="DN83" t="s">
        <v>1165</v>
      </c>
      <c r="DO83" t="b">
        <v>1</v>
      </c>
      <c r="DP83" t="b">
        <v>0</v>
      </c>
      <c r="DQ83" t="b">
        <v>0</v>
      </c>
      <c r="DR83" t="b">
        <v>0</v>
      </c>
      <c r="DS83" t="b">
        <v>0</v>
      </c>
      <c r="DT83" t="b">
        <v>0</v>
      </c>
      <c r="DU83" t="b">
        <v>0</v>
      </c>
      <c r="DV83">
        <v>0</v>
      </c>
      <c r="DW83" t="b">
        <v>0</v>
      </c>
      <c r="DX83" t="b">
        <v>0</v>
      </c>
      <c r="DY83" t="b">
        <v>0</v>
      </c>
      <c r="DZ83" t="b">
        <v>0</v>
      </c>
      <c r="EA83" t="b">
        <v>0</v>
      </c>
      <c r="EB83" t="b">
        <v>0</v>
      </c>
      <c r="EC83" t="b">
        <v>0</v>
      </c>
      <c r="ED83" t="b">
        <v>0</v>
      </c>
      <c r="EE83" t="b">
        <v>0</v>
      </c>
      <c r="EF83" t="b" cm="1">
        <v>0</v>
      </c>
      <c r="EG83" t="b">
        <v>0</v>
      </c>
      <c r="EH83" t="b">
        <v>0</v>
      </c>
      <c r="EI83" t="b">
        <v>0</v>
      </c>
      <c r="EJ83" t="s">
        <v>1592</v>
      </c>
      <c r="EK83">
        <v>0</v>
      </c>
      <c r="EL83">
        <v>27</v>
      </c>
      <c r="EM83" t="b">
        <v>0</v>
      </c>
    </row>
    <row r="84" spans="1:143" ht="15.75">
      <c r="A84"/>
      <c r="B84" t="s">
        <v>1165</v>
      </c>
      <c r="C84" t="s">
        <v>3279</v>
      </c>
      <c r="D84" t="s">
        <v>3352</v>
      </c>
      <c r="E84" t="s">
        <v>3353</v>
      </c>
      <c r="F84" t="s">
        <v>3354</v>
      </c>
      <c r="G84" t="s">
        <v>3352</v>
      </c>
      <c r="H84" t="s">
        <v>3352</v>
      </c>
      <c r="I84" t="s">
        <v>1279</v>
      </c>
      <c r="J84"/>
      <c r="K84" t="s">
        <v>902</v>
      </c>
      <c r="L84" t="s">
        <v>1939</v>
      </c>
      <c r="M84"/>
      <c r="N84"/>
      <c r="O84"/>
      <c r="P84" t="s">
        <v>1165</v>
      </c>
      <c r="Q84" t="s">
        <v>1269</v>
      </c>
      <c r="R84" t="s">
        <v>2353</v>
      </c>
      <c r="S84"/>
      <c r="T84"/>
      <c r="U84" t="s">
        <v>3355</v>
      </c>
      <c r="V84"/>
      <c r="W84"/>
      <c r="X84"/>
      <c r="Y84"/>
      <c r="Z84"/>
      <c r="AA84"/>
      <c r="AB84"/>
      <c r="AC84"/>
      <c r="AD84"/>
      <c r="AE84"/>
      <c r="AF84"/>
      <c r="AG84"/>
      <c r="AH84"/>
      <c r="AI84"/>
      <c r="AJ84"/>
      <c r="AK84"/>
      <c r="AL84"/>
      <c r="AM84"/>
      <c r="AN84"/>
      <c r="AO84" s="108" t="s">
        <v>43</v>
      </c>
      <c r="AP84" t="s">
        <v>1273</v>
      </c>
      <c r="AQ84">
        <v>13</v>
      </c>
      <c r="AR84" t="e">
        <v>#N/A</v>
      </c>
      <c r="AS84" t="s">
        <v>3279</v>
      </c>
      <c r="AT84" t="e">
        <v>#N/A</v>
      </c>
      <c r="AU84" t="s">
        <v>3353</v>
      </c>
      <c r="AV84" t="s">
        <v>3356</v>
      </c>
      <c r="AW84" t="s">
        <v>3357</v>
      </c>
      <c r="AX84" t="s">
        <v>1934</v>
      </c>
      <c r="AY84" t="s">
        <v>3358</v>
      </c>
      <c r="AZ84" t="s">
        <v>1269</v>
      </c>
      <c r="BA84" t="s">
        <v>3359</v>
      </c>
      <c r="BB84" t="s">
        <v>1279</v>
      </c>
      <c r="BC84" t="s">
        <v>1939</v>
      </c>
      <c r="BD84" t="s">
        <v>3360</v>
      </c>
      <c r="BE84">
        <v>84</v>
      </c>
      <c r="BF84">
        <v>0</v>
      </c>
      <c r="BG84">
        <v>0</v>
      </c>
      <c r="BH84" t="s">
        <v>1592</v>
      </c>
      <c r="BI84">
        <v>0</v>
      </c>
      <c r="BJ84">
        <v>0</v>
      </c>
      <c r="BK84">
        <v>0</v>
      </c>
      <c r="BL84" t="s">
        <v>1592</v>
      </c>
      <c r="BM84" t="s">
        <v>1592</v>
      </c>
      <c r="BN84" t="s">
        <v>1592</v>
      </c>
      <c r="BO84" t="s" cm="1">
        <v>1592</v>
      </c>
      <c r="BP84" t="s">
        <v>1592</v>
      </c>
      <c r="BQ84" t="s">
        <v>3289</v>
      </c>
      <c r="BR84">
        <v>12</v>
      </c>
      <c r="BS84" t="s">
        <v>1864</v>
      </c>
      <c r="BT84" t="s">
        <v>3361</v>
      </c>
      <c r="BU84" t="s">
        <v>3352</v>
      </c>
      <c r="BV84" t="s">
        <v>3356</v>
      </c>
      <c r="BW84" t="s">
        <v>3358</v>
      </c>
      <c r="BX84" t="s">
        <v>1937</v>
      </c>
      <c r="BY84" t="s">
        <v>1592</v>
      </c>
      <c r="BZ84" t="s">
        <v>1937</v>
      </c>
      <c r="CA84" t="s">
        <v>1592</v>
      </c>
      <c r="CB84"/>
      <c r="CC84" t="s">
        <v>998</v>
      </c>
      <c r="CD84" t="s">
        <v>1279</v>
      </c>
      <c r="CE84" t="s">
        <v>3353</v>
      </c>
      <c r="CF84" t="s">
        <v>3356</v>
      </c>
      <c r="CG84" t="s">
        <v>1279</v>
      </c>
      <c r="CH84" t="s">
        <v>1592</v>
      </c>
      <c r="CI84" t="s">
        <v>2353</v>
      </c>
      <c r="CJ84" t="s">
        <v>1165</v>
      </c>
      <c r="CK84"/>
      <c r="CL84"/>
      <c r="CM84" t="s">
        <v>3355</v>
      </c>
      <c r="CN84" t="s">
        <v>1592</v>
      </c>
      <c r="CO84" t="s">
        <v>3355</v>
      </c>
      <c r="CP84" t="s">
        <v>1592</v>
      </c>
      <c r="CQ84" t="s">
        <v>1592</v>
      </c>
      <c r="CR84">
        <v>0</v>
      </c>
      <c r="CS84" t="s">
        <v>1592</v>
      </c>
      <c r="CT84" t="s">
        <v>1592</v>
      </c>
      <c r="CU84" t="s">
        <v>1592</v>
      </c>
      <c r="CV84" t="s">
        <v>1592</v>
      </c>
      <c r="CW84" t="s">
        <v>1592</v>
      </c>
      <c r="CX84">
        <v>82</v>
      </c>
      <c r="CY84" t="s">
        <v>3362</v>
      </c>
      <c r="CZ84" t="s">
        <v>1592</v>
      </c>
      <c r="DA84" t="s">
        <v>2313</v>
      </c>
      <c r="DB84" t="s">
        <v>2314</v>
      </c>
      <c r="DC84" t="s">
        <v>3353</v>
      </c>
      <c r="DD84" t="s">
        <v>1269</v>
      </c>
      <c r="DE84" t="s">
        <v>3352</v>
      </c>
      <c r="DF84" t="s">
        <v>1592</v>
      </c>
      <c r="DG84" t="s">
        <v>1592</v>
      </c>
      <c r="DH84" t="s">
        <v>2334</v>
      </c>
      <c r="DI84" t="e">
        <v>#N/A</v>
      </c>
      <c r="DJ84"/>
      <c r="DK84" t="s">
        <v>2334</v>
      </c>
      <c r="DL84">
        <v>9</v>
      </c>
      <c r="DM84" t="s">
        <v>2315</v>
      </c>
      <c r="DN84" t="s">
        <v>1165</v>
      </c>
      <c r="DO84" t="b">
        <v>1</v>
      </c>
      <c r="DP84" t="b">
        <v>0</v>
      </c>
      <c r="DQ84" t="b">
        <v>1</v>
      </c>
      <c r="DR84" t="b">
        <v>0</v>
      </c>
      <c r="DS84" t="b">
        <v>0</v>
      </c>
      <c r="DT84" t="b">
        <v>0</v>
      </c>
      <c r="DU84" t="b">
        <v>1</v>
      </c>
      <c r="DV84">
        <v>0</v>
      </c>
      <c r="DW84" t="b">
        <v>0</v>
      </c>
      <c r="DX84" t="b">
        <v>0</v>
      </c>
      <c r="DY84" t="b">
        <v>0</v>
      </c>
      <c r="DZ84" t="b">
        <v>0</v>
      </c>
      <c r="EA84" t="b">
        <v>0</v>
      </c>
      <c r="EB84" t="b">
        <v>0</v>
      </c>
      <c r="EC84" t="b">
        <v>0</v>
      </c>
      <c r="ED84" t="b">
        <v>0</v>
      </c>
      <c r="EE84" t="b">
        <v>0</v>
      </c>
      <c r="EF84" t="b" cm="1">
        <v>0</v>
      </c>
      <c r="EG84" t="b">
        <v>0</v>
      </c>
      <c r="EH84" t="b">
        <v>0</v>
      </c>
      <c r="EI84" t="b">
        <v>0</v>
      </c>
      <c r="EJ84" t="s">
        <v>1592</v>
      </c>
      <c r="EK84">
        <v>0</v>
      </c>
      <c r="EL84">
        <v>92</v>
      </c>
      <c r="EM84" t="b">
        <v>1</v>
      </c>
    </row>
    <row r="85" spans="1:143" ht="15.75">
      <c r="A85"/>
      <c r="B85" t="s">
        <v>1165</v>
      </c>
      <c r="C85" t="s">
        <v>3279</v>
      </c>
      <c r="D85" t="s">
        <v>2481</v>
      </c>
      <c r="E85" t="s">
        <v>2482</v>
      </c>
      <c r="F85" t="s">
        <v>2483</v>
      </c>
      <c r="G85" t="s">
        <v>2481</v>
      </c>
      <c r="H85" t="s">
        <v>2481</v>
      </c>
      <c r="I85" t="s">
        <v>1242</v>
      </c>
      <c r="J85" t="s">
        <v>3352</v>
      </c>
      <c r="K85" t="s">
        <v>902</v>
      </c>
      <c r="L85" t="s">
        <v>1939</v>
      </c>
      <c r="M85" t="s">
        <v>1974</v>
      </c>
      <c r="N85"/>
      <c r="O85"/>
      <c r="P85" t="s">
        <v>1165</v>
      </c>
      <c r="Q85" t="s">
        <v>1269</v>
      </c>
      <c r="R85" t="s">
        <v>2353</v>
      </c>
      <c r="S85"/>
      <c r="T85"/>
      <c r="U85" t="s">
        <v>3355</v>
      </c>
      <c r="V85" t="s">
        <v>2485</v>
      </c>
      <c r="W85"/>
      <c r="X85"/>
      <c r="Y85"/>
      <c r="Z85"/>
      <c r="AA85"/>
      <c r="AB85"/>
      <c r="AC85"/>
      <c r="AD85"/>
      <c r="AE85"/>
      <c r="AF85"/>
      <c r="AG85"/>
      <c r="AH85"/>
      <c r="AI85"/>
      <c r="AJ85"/>
      <c r="AK85"/>
      <c r="AL85"/>
      <c r="AM85"/>
      <c r="AN85"/>
      <c r="AO85" s="108" t="s">
        <v>43</v>
      </c>
      <c r="AP85" t="s">
        <v>1273</v>
      </c>
      <c r="AQ85">
        <v>14</v>
      </c>
      <c r="AR85" t="e">
        <v>#N/A</v>
      </c>
      <c r="AS85" t="s">
        <v>3279</v>
      </c>
      <c r="AT85" t="e">
        <v>#N/A</v>
      </c>
      <c r="AU85" t="s">
        <v>2482</v>
      </c>
      <c r="AV85" t="s">
        <v>2487</v>
      </c>
      <c r="AW85" t="s">
        <v>2488</v>
      </c>
      <c r="AX85" t="s">
        <v>1934</v>
      </c>
      <c r="AY85" t="s">
        <v>2489</v>
      </c>
      <c r="AZ85" t="s">
        <v>1269</v>
      </c>
      <c r="BA85" t="s">
        <v>2490</v>
      </c>
      <c r="BB85" t="s">
        <v>1242</v>
      </c>
      <c r="BC85" t="s">
        <v>1939</v>
      </c>
      <c r="BD85" t="s">
        <v>3292</v>
      </c>
      <c r="BE85">
        <v>15</v>
      </c>
      <c r="BF85">
        <v>84</v>
      </c>
      <c r="BG85">
        <v>0</v>
      </c>
      <c r="BH85" t="s">
        <v>1592</v>
      </c>
      <c r="BI85">
        <v>0</v>
      </c>
      <c r="BJ85">
        <v>0</v>
      </c>
      <c r="BK85">
        <v>32</v>
      </c>
      <c r="BL85" t="s">
        <v>2492</v>
      </c>
      <c r="BM85" t="s">
        <v>3353</v>
      </c>
      <c r="BN85" t="s">
        <v>3356</v>
      </c>
      <c r="BO85" t="e" cm="1">
        <v>#N/A</v>
      </c>
      <c r="BP85" t="s">
        <v>1592</v>
      </c>
      <c r="BQ85" t="s">
        <v>3289</v>
      </c>
      <c r="BR85">
        <v>13</v>
      </c>
      <c r="BS85" t="s">
        <v>2039</v>
      </c>
      <c r="BT85" t="s">
        <v>3363</v>
      </c>
      <c r="BU85" t="s">
        <v>2481</v>
      </c>
      <c r="BV85" t="s">
        <v>2487</v>
      </c>
      <c r="BW85" t="s">
        <v>2489</v>
      </c>
      <c r="BX85" t="s">
        <v>1937</v>
      </c>
      <c r="BY85" t="s">
        <v>1592</v>
      </c>
      <c r="BZ85" t="s">
        <v>1937</v>
      </c>
      <c r="CA85" t="s">
        <v>1974</v>
      </c>
      <c r="CB85"/>
      <c r="CC85" t="s">
        <v>998</v>
      </c>
      <c r="CD85" t="s">
        <v>1242</v>
      </c>
      <c r="CE85" t="s">
        <v>3364</v>
      </c>
      <c r="CF85" t="s">
        <v>3365</v>
      </c>
      <c r="CG85" t="s">
        <v>1242</v>
      </c>
      <c r="CH85" t="s">
        <v>1592</v>
      </c>
      <c r="CI85" t="s">
        <v>2353</v>
      </c>
      <c r="CJ85" t="s">
        <v>1165</v>
      </c>
      <c r="CK85"/>
      <c r="CL85"/>
      <c r="CM85" t="s">
        <v>3355</v>
      </c>
      <c r="CN85" t="s">
        <v>2485</v>
      </c>
      <c r="CO85" t="s">
        <v>3355</v>
      </c>
      <c r="CP85" t="s">
        <v>2485</v>
      </c>
      <c r="CQ85" t="s">
        <v>1592</v>
      </c>
      <c r="CR85">
        <v>0</v>
      </c>
      <c r="CS85" t="s">
        <v>1592</v>
      </c>
      <c r="CT85" t="s">
        <v>1592</v>
      </c>
      <c r="CU85" t="s">
        <v>1592</v>
      </c>
      <c r="CV85" t="s">
        <v>1592</v>
      </c>
      <c r="CW85" t="s">
        <v>1592</v>
      </c>
      <c r="CX85">
        <v>83</v>
      </c>
      <c r="CY85" t="s">
        <v>3366</v>
      </c>
      <c r="CZ85" t="s">
        <v>1592</v>
      </c>
      <c r="DA85" t="s">
        <v>2313</v>
      </c>
      <c r="DB85" t="s">
        <v>2314</v>
      </c>
      <c r="DC85" t="s">
        <v>2482</v>
      </c>
      <c r="DD85" t="s">
        <v>1269</v>
      </c>
      <c r="DE85" t="s">
        <v>2481</v>
      </c>
      <c r="DF85" t="s">
        <v>1592</v>
      </c>
      <c r="DG85" t="s">
        <v>1592</v>
      </c>
      <c r="DH85" t="s">
        <v>2334</v>
      </c>
      <c r="DI85" t="e">
        <v>#N/A</v>
      </c>
      <c r="DJ85"/>
      <c r="DK85" t="s">
        <v>2334</v>
      </c>
      <c r="DL85">
        <v>9</v>
      </c>
      <c r="DM85" t="s">
        <v>2315</v>
      </c>
      <c r="DN85" t="s">
        <v>1165</v>
      </c>
      <c r="DO85" t="b">
        <v>1</v>
      </c>
      <c r="DP85" t="b">
        <v>0</v>
      </c>
      <c r="DQ85" t="b">
        <v>0</v>
      </c>
      <c r="DR85" t="b">
        <v>0</v>
      </c>
      <c r="DS85" t="b">
        <v>0</v>
      </c>
      <c r="DT85" t="b">
        <v>0</v>
      </c>
      <c r="DU85" t="b">
        <v>0</v>
      </c>
      <c r="DV85">
        <v>0</v>
      </c>
      <c r="DW85" t="b">
        <v>0</v>
      </c>
      <c r="DX85" t="b">
        <v>0</v>
      </c>
      <c r="DY85" t="b">
        <v>0</v>
      </c>
      <c r="DZ85" t="b">
        <v>0</v>
      </c>
      <c r="EA85" t="b">
        <v>0</v>
      </c>
      <c r="EB85" t="b">
        <v>0</v>
      </c>
      <c r="EC85" t="b">
        <v>0</v>
      </c>
      <c r="ED85" t="b">
        <v>0</v>
      </c>
      <c r="EE85" t="b">
        <v>0</v>
      </c>
      <c r="EF85" t="b" cm="1">
        <v>0</v>
      </c>
      <c r="EG85" t="b">
        <v>0</v>
      </c>
      <c r="EH85" t="b">
        <v>0</v>
      </c>
      <c r="EI85" t="b">
        <v>0</v>
      </c>
      <c r="EJ85" t="s">
        <v>1592</v>
      </c>
      <c r="EK85">
        <v>0</v>
      </c>
      <c r="EL85">
        <v>29</v>
      </c>
      <c r="EM85" t="b">
        <v>0</v>
      </c>
    </row>
    <row r="86" spans="1:143" ht="15.75">
      <c r="A86"/>
      <c r="B86" t="s">
        <v>1165</v>
      </c>
      <c r="C86" t="s">
        <v>3279</v>
      </c>
      <c r="D86" t="s">
        <v>2498</v>
      </c>
      <c r="E86" t="s">
        <v>2499</v>
      </c>
      <c r="F86" t="s">
        <v>2500</v>
      </c>
      <c r="G86" t="s">
        <v>2501</v>
      </c>
      <c r="H86" t="s">
        <v>3297</v>
      </c>
      <c r="I86" t="s">
        <v>1242</v>
      </c>
      <c r="J86" t="s">
        <v>3352</v>
      </c>
      <c r="K86" t="s">
        <v>902</v>
      </c>
      <c r="L86" t="s">
        <v>1939</v>
      </c>
      <c r="M86" t="s">
        <v>1947</v>
      </c>
      <c r="N86" t="s">
        <v>2502</v>
      </c>
      <c r="O86"/>
      <c r="P86" t="s">
        <v>1165</v>
      </c>
      <c r="Q86" t="s">
        <v>1269</v>
      </c>
      <c r="R86" t="s">
        <v>2353</v>
      </c>
      <c r="S86"/>
      <c r="T86"/>
      <c r="U86" t="s">
        <v>3355</v>
      </c>
      <c r="V86" t="s">
        <v>2503</v>
      </c>
      <c r="W86"/>
      <c r="X86"/>
      <c r="Y86"/>
      <c r="Z86"/>
      <c r="AA86"/>
      <c r="AB86"/>
      <c r="AC86"/>
      <c r="AD86"/>
      <c r="AE86"/>
      <c r="AF86"/>
      <c r="AG86"/>
      <c r="AH86"/>
      <c r="AI86"/>
      <c r="AJ86"/>
      <c r="AK86"/>
      <c r="AL86"/>
      <c r="AM86"/>
      <c r="AN86"/>
      <c r="AO86" s="108" t="s">
        <v>43</v>
      </c>
      <c r="AP86" t="s">
        <v>1273</v>
      </c>
      <c r="AQ86">
        <v>15</v>
      </c>
      <c r="AR86" t="e">
        <v>#N/A</v>
      </c>
      <c r="AS86" t="s">
        <v>3279</v>
      </c>
      <c r="AT86" t="e">
        <v>#N/A</v>
      </c>
      <c r="AU86" t="s">
        <v>2499</v>
      </c>
      <c r="AV86" t="s">
        <v>2505</v>
      </c>
      <c r="AW86" t="s">
        <v>2506</v>
      </c>
      <c r="AX86" t="s">
        <v>1934</v>
      </c>
      <c r="AY86" t="s">
        <v>2507</v>
      </c>
      <c r="AZ86" t="s">
        <v>1269</v>
      </c>
      <c r="BA86" t="s">
        <v>2508</v>
      </c>
      <c r="BB86" t="s">
        <v>1242</v>
      </c>
      <c r="BC86" t="s">
        <v>1939</v>
      </c>
      <c r="BD86" t="s">
        <v>3298</v>
      </c>
      <c r="BE86">
        <v>16</v>
      </c>
      <c r="BF86">
        <v>84</v>
      </c>
      <c r="BG86">
        <v>0</v>
      </c>
      <c r="BH86" t="s">
        <v>1592</v>
      </c>
      <c r="BI86">
        <v>0</v>
      </c>
      <c r="BJ86">
        <v>0</v>
      </c>
      <c r="BK86">
        <v>33</v>
      </c>
      <c r="BL86" t="s">
        <v>2510</v>
      </c>
      <c r="BM86" t="s">
        <v>3353</v>
      </c>
      <c r="BN86" t="s">
        <v>3356</v>
      </c>
      <c r="BO86" t="e" cm="1">
        <v>#N/A</v>
      </c>
      <c r="BP86" t="s">
        <v>1592</v>
      </c>
      <c r="BQ86" t="s">
        <v>3289</v>
      </c>
      <c r="BR86">
        <v>14</v>
      </c>
      <c r="BS86" t="s">
        <v>1910</v>
      </c>
      <c r="BT86" t="s">
        <v>3367</v>
      </c>
      <c r="BU86" t="s">
        <v>2498</v>
      </c>
      <c r="BV86" t="s">
        <v>2505</v>
      </c>
      <c r="BW86" t="s">
        <v>3300</v>
      </c>
      <c r="BX86" t="s">
        <v>2513</v>
      </c>
      <c r="BY86" t="s">
        <v>1592</v>
      </c>
      <c r="BZ86" t="s">
        <v>1937</v>
      </c>
      <c r="CA86" t="s">
        <v>1947</v>
      </c>
      <c r="CB86"/>
      <c r="CC86" t="s">
        <v>998</v>
      </c>
      <c r="CD86" t="s">
        <v>1242</v>
      </c>
      <c r="CE86" t="s">
        <v>3368</v>
      </c>
      <c r="CF86" t="s">
        <v>3369</v>
      </c>
      <c r="CG86" t="s">
        <v>1242</v>
      </c>
      <c r="CH86" t="s">
        <v>1592</v>
      </c>
      <c r="CI86" t="s">
        <v>2353</v>
      </c>
      <c r="CJ86" t="s">
        <v>1165</v>
      </c>
      <c r="CK86"/>
      <c r="CL86"/>
      <c r="CM86" t="s">
        <v>3355</v>
      </c>
      <c r="CN86" t="s">
        <v>2503</v>
      </c>
      <c r="CO86" t="s">
        <v>3355</v>
      </c>
      <c r="CP86" t="s">
        <v>2503</v>
      </c>
      <c r="CQ86" t="s">
        <v>1592</v>
      </c>
      <c r="CR86">
        <v>0</v>
      </c>
      <c r="CS86" t="s">
        <v>1592</v>
      </c>
      <c r="CT86" t="s">
        <v>1592</v>
      </c>
      <c r="CU86" t="s">
        <v>1592</v>
      </c>
      <c r="CV86" t="s">
        <v>1592</v>
      </c>
      <c r="CW86" t="s">
        <v>1592</v>
      </c>
      <c r="CX86">
        <v>84</v>
      </c>
      <c r="CY86" t="s">
        <v>3370</v>
      </c>
      <c r="CZ86" t="s">
        <v>1592</v>
      </c>
      <c r="DA86" t="s">
        <v>2313</v>
      </c>
      <c r="DB86" t="s">
        <v>2314</v>
      </c>
      <c r="DC86" t="s">
        <v>2499</v>
      </c>
      <c r="DD86" t="s">
        <v>1269</v>
      </c>
      <c r="DE86" t="s">
        <v>2501</v>
      </c>
      <c r="DF86" t="s">
        <v>1592</v>
      </c>
      <c r="DG86" t="s">
        <v>1592</v>
      </c>
      <c r="DH86" t="s">
        <v>2334</v>
      </c>
      <c r="DI86" t="e">
        <v>#N/A</v>
      </c>
      <c r="DJ86"/>
      <c r="DK86" t="s">
        <v>2334</v>
      </c>
      <c r="DL86">
        <v>9</v>
      </c>
      <c r="DM86" t="s">
        <v>2315</v>
      </c>
      <c r="DN86" t="s">
        <v>1165</v>
      </c>
      <c r="DO86" t="b">
        <v>1</v>
      </c>
      <c r="DP86" t="b">
        <v>0</v>
      </c>
      <c r="DQ86" t="b">
        <v>0</v>
      </c>
      <c r="DR86" t="b">
        <v>0</v>
      </c>
      <c r="DS86" t="b">
        <v>0</v>
      </c>
      <c r="DT86" t="b">
        <v>0</v>
      </c>
      <c r="DU86" t="b">
        <v>0</v>
      </c>
      <c r="DV86">
        <v>0</v>
      </c>
      <c r="DW86" t="b">
        <v>0</v>
      </c>
      <c r="DX86" t="b">
        <v>0</v>
      </c>
      <c r="DY86" t="b">
        <v>0</v>
      </c>
      <c r="DZ86" t="b">
        <v>0</v>
      </c>
      <c r="EA86" t="b">
        <v>0</v>
      </c>
      <c r="EB86" t="b">
        <v>0</v>
      </c>
      <c r="EC86" t="b">
        <v>0</v>
      </c>
      <c r="ED86" t="b">
        <v>0</v>
      </c>
      <c r="EE86" t="b">
        <v>0</v>
      </c>
      <c r="EF86" t="b" cm="1">
        <v>0</v>
      </c>
      <c r="EG86" t="b">
        <v>0</v>
      </c>
      <c r="EH86" t="b">
        <v>0</v>
      </c>
      <c r="EI86" t="b">
        <v>0</v>
      </c>
      <c r="EJ86" t="s">
        <v>1592</v>
      </c>
      <c r="EK86">
        <v>0</v>
      </c>
      <c r="EL86">
        <v>17</v>
      </c>
      <c r="EM86" t="b">
        <v>0</v>
      </c>
    </row>
    <row r="87" spans="1:143" ht="15.75">
      <c r="A87"/>
      <c r="B87" t="s">
        <v>1165</v>
      </c>
      <c r="C87" t="s">
        <v>3279</v>
      </c>
      <c r="D87" t="s">
        <v>2380</v>
      </c>
      <c r="E87" t="s">
        <v>2381</v>
      </c>
      <c r="F87" t="s">
        <v>2352</v>
      </c>
      <c r="G87" t="s">
        <v>2380</v>
      </c>
      <c r="H87" t="s">
        <v>2382</v>
      </c>
      <c r="I87" t="s">
        <v>1242</v>
      </c>
      <c r="J87" t="s">
        <v>3352</v>
      </c>
      <c r="K87" t="s">
        <v>902</v>
      </c>
      <c r="L87" t="s">
        <v>1939</v>
      </c>
      <c r="M87" t="s">
        <v>1947</v>
      </c>
      <c r="N87" t="s">
        <v>2383</v>
      </c>
      <c r="O87"/>
      <c r="P87" t="s">
        <v>1165</v>
      </c>
      <c r="Q87" t="s">
        <v>1269</v>
      </c>
      <c r="R87" t="s">
        <v>2353</v>
      </c>
      <c r="S87"/>
      <c r="T87"/>
      <c r="U87" t="s">
        <v>3355</v>
      </c>
      <c r="V87" t="s">
        <v>2464</v>
      </c>
      <c r="W87"/>
      <c r="X87"/>
      <c r="Y87"/>
      <c r="Z87"/>
      <c r="AA87"/>
      <c r="AB87"/>
      <c r="AC87"/>
      <c r="AD87"/>
      <c r="AE87"/>
      <c r="AF87"/>
      <c r="AG87"/>
      <c r="AH87"/>
      <c r="AI87"/>
      <c r="AJ87"/>
      <c r="AK87"/>
      <c r="AL87"/>
      <c r="AM87"/>
      <c r="AN87"/>
      <c r="AO87" s="108" t="s">
        <v>43</v>
      </c>
      <c r="AP87" t="s">
        <v>1273</v>
      </c>
      <c r="AQ87">
        <v>16</v>
      </c>
      <c r="AR87" t="e">
        <v>#N/A</v>
      </c>
      <c r="AS87" t="s">
        <v>3279</v>
      </c>
      <c r="AT87" t="e">
        <v>#N/A</v>
      </c>
      <c r="AU87" t="s">
        <v>2381</v>
      </c>
      <c r="AV87" t="s">
        <v>2386</v>
      </c>
      <c r="AW87" t="s">
        <v>2357</v>
      </c>
      <c r="AX87" t="s">
        <v>1934</v>
      </c>
      <c r="AY87" t="s">
        <v>2387</v>
      </c>
      <c r="AZ87" t="s">
        <v>1269</v>
      </c>
      <c r="BA87" t="s">
        <v>2388</v>
      </c>
      <c r="BB87" t="s">
        <v>1242</v>
      </c>
      <c r="BC87" t="s">
        <v>1939</v>
      </c>
      <c r="BD87" t="s">
        <v>3304</v>
      </c>
      <c r="BE87">
        <v>7</v>
      </c>
      <c r="BF87">
        <v>84</v>
      </c>
      <c r="BG87">
        <v>0</v>
      </c>
      <c r="BH87" t="s">
        <v>1592</v>
      </c>
      <c r="BI87">
        <v>0</v>
      </c>
      <c r="BJ87">
        <v>0</v>
      </c>
      <c r="BK87">
        <v>7</v>
      </c>
      <c r="BL87" t="s">
        <v>2394</v>
      </c>
      <c r="BM87" t="s">
        <v>3353</v>
      </c>
      <c r="BN87" t="s">
        <v>3356</v>
      </c>
      <c r="BO87" t="e" cm="1">
        <v>#N/A</v>
      </c>
      <c r="BP87" t="s">
        <v>1592</v>
      </c>
      <c r="BQ87" t="s">
        <v>3289</v>
      </c>
      <c r="BR87">
        <v>15</v>
      </c>
      <c r="BS87" t="s">
        <v>1914</v>
      </c>
      <c r="BT87" t="s">
        <v>3371</v>
      </c>
      <c r="BU87" t="s">
        <v>2380</v>
      </c>
      <c r="BV87" t="s">
        <v>2386</v>
      </c>
      <c r="BW87" t="s">
        <v>2391</v>
      </c>
      <c r="BX87" t="s">
        <v>2392</v>
      </c>
      <c r="BY87" t="s">
        <v>1592</v>
      </c>
      <c r="BZ87" t="s">
        <v>1937</v>
      </c>
      <c r="CA87" t="s">
        <v>1947</v>
      </c>
      <c r="CB87"/>
      <c r="CC87" t="s">
        <v>998</v>
      </c>
      <c r="CD87" t="s">
        <v>1242</v>
      </c>
      <c r="CE87" t="s">
        <v>3372</v>
      </c>
      <c r="CF87" t="s">
        <v>3373</v>
      </c>
      <c r="CG87" t="s">
        <v>1242</v>
      </c>
      <c r="CH87" t="s">
        <v>1592</v>
      </c>
      <c r="CI87" t="s">
        <v>2353</v>
      </c>
      <c r="CJ87" t="s">
        <v>1165</v>
      </c>
      <c r="CK87"/>
      <c r="CL87"/>
      <c r="CM87" t="s">
        <v>3355</v>
      </c>
      <c r="CN87" t="s">
        <v>2464</v>
      </c>
      <c r="CO87" t="s">
        <v>3355</v>
      </c>
      <c r="CP87" t="s">
        <v>2464</v>
      </c>
      <c r="CQ87" t="s">
        <v>1592</v>
      </c>
      <c r="CR87">
        <v>0</v>
      </c>
      <c r="CS87" t="s">
        <v>1592</v>
      </c>
      <c r="CT87" t="s">
        <v>1592</v>
      </c>
      <c r="CU87" t="s">
        <v>1592</v>
      </c>
      <c r="CV87" t="s">
        <v>1592</v>
      </c>
      <c r="CW87" t="s">
        <v>1592</v>
      </c>
      <c r="CX87">
        <v>85</v>
      </c>
      <c r="CY87" t="s">
        <v>3374</v>
      </c>
      <c r="CZ87" t="s">
        <v>1592</v>
      </c>
      <c r="DA87" t="s">
        <v>2313</v>
      </c>
      <c r="DB87" t="s">
        <v>2314</v>
      </c>
      <c r="DC87" t="s">
        <v>2381</v>
      </c>
      <c r="DD87" t="s">
        <v>1269</v>
      </c>
      <c r="DE87" t="s">
        <v>2380</v>
      </c>
      <c r="DF87" t="s">
        <v>1592</v>
      </c>
      <c r="DG87" t="s">
        <v>1592</v>
      </c>
      <c r="DH87" t="s">
        <v>2334</v>
      </c>
      <c r="DI87" t="e">
        <v>#N/A</v>
      </c>
      <c r="DJ87"/>
      <c r="DK87" t="s">
        <v>2334</v>
      </c>
      <c r="DL87">
        <v>9</v>
      </c>
      <c r="DM87" t="s">
        <v>2315</v>
      </c>
      <c r="DN87" t="s">
        <v>1165</v>
      </c>
      <c r="DO87" t="b">
        <v>1</v>
      </c>
      <c r="DP87" t="b">
        <v>0</v>
      </c>
      <c r="DQ87" t="b">
        <v>0</v>
      </c>
      <c r="DR87" t="b">
        <v>0</v>
      </c>
      <c r="DS87" t="b">
        <v>0</v>
      </c>
      <c r="DT87" t="b">
        <v>0</v>
      </c>
      <c r="DU87" t="b">
        <v>0</v>
      </c>
      <c r="DV87">
        <v>0</v>
      </c>
      <c r="DW87" t="b">
        <v>0</v>
      </c>
      <c r="DX87" t="b">
        <v>0</v>
      </c>
      <c r="DY87" t="b">
        <v>0</v>
      </c>
      <c r="DZ87" t="b">
        <v>0</v>
      </c>
      <c r="EA87" t="b">
        <v>0</v>
      </c>
      <c r="EB87" t="b">
        <v>0</v>
      </c>
      <c r="EC87" t="b">
        <v>0</v>
      </c>
      <c r="ED87" t="b">
        <v>0</v>
      </c>
      <c r="EE87" t="b">
        <v>0</v>
      </c>
      <c r="EF87" t="b" cm="1">
        <v>0</v>
      </c>
      <c r="EG87" t="b">
        <v>0</v>
      </c>
      <c r="EH87" t="b">
        <v>0</v>
      </c>
      <c r="EI87" t="b">
        <v>0</v>
      </c>
      <c r="EJ87" t="s">
        <v>1592</v>
      </c>
      <c r="EK87">
        <v>0</v>
      </c>
      <c r="EL87">
        <v>25</v>
      </c>
      <c r="EM87" t="b">
        <v>0</v>
      </c>
    </row>
    <row r="88" spans="1:143" ht="47.25">
      <c r="A88"/>
      <c r="B88" t="s">
        <v>1165</v>
      </c>
      <c r="C88" t="s">
        <v>3279</v>
      </c>
      <c r="D88" t="s">
        <v>2335</v>
      </c>
      <c r="E88" t="s">
        <v>2336</v>
      </c>
      <c r="F88" t="s">
        <v>1314</v>
      </c>
      <c r="G88" t="s">
        <v>2335</v>
      </c>
      <c r="H88" s="109" t="s">
        <v>3309</v>
      </c>
      <c r="I88" t="s">
        <v>1242</v>
      </c>
      <c r="J88" t="s">
        <v>3352</v>
      </c>
      <c r="K88" t="s">
        <v>902</v>
      </c>
      <c r="L88" t="s">
        <v>1939</v>
      </c>
      <c r="M88" t="s">
        <v>1947</v>
      </c>
      <c r="N88" t="s">
        <v>3375</v>
      </c>
      <c r="O88"/>
      <c r="P88" t="s">
        <v>1165</v>
      </c>
      <c r="Q88" t="s">
        <v>1269</v>
      </c>
      <c r="R88" t="s">
        <v>2353</v>
      </c>
      <c r="S88"/>
      <c r="T88"/>
      <c r="U88" t="s">
        <v>3355</v>
      </c>
      <c r="V88" t="s">
        <v>1314</v>
      </c>
      <c r="W88"/>
      <c r="X88"/>
      <c r="Y88"/>
      <c r="Z88"/>
      <c r="AA88"/>
      <c r="AB88"/>
      <c r="AC88"/>
      <c r="AD88"/>
      <c r="AE88"/>
      <c r="AF88"/>
      <c r="AG88"/>
      <c r="AH88"/>
      <c r="AI88"/>
      <c r="AJ88"/>
      <c r="AK88"/>
      <c r="AL88"/>
      <c r="AM88"/>
      <c r="AN88"/>
      <c r="AO88" s="108" t="s">
        <v>43</v>
      </c>
      <c r="AP88" t="s">
        <v>1273</v>
      </c>
      <c r="AQ88">
        <v>17</v>
      </c>
      <c r="AR88" t="e">
        <v>#N/A</v>
      </c>
      <c r="AS88" t="s">
        <v>3279</v>
      </c>
      <c r="AT88" t="e">
        <v>#N/A</v>
      </c>
      <c r="AU88" t="s">
        <v>2336</v>
      </c>
      <c r="AV88" t="s">
        <v>2341</v>
      </c>
      <c r="AW88" t="s">
        <v>2473</v>
      </c>
      <c r="AX88" t="s">
        <v>1934</v>
      </c>
      <c r="AY88" t="s">
        <v>2342</v>
      </c>
      <c r="AZ88" t="s">
        <v>1269</v>
      </c>
      <c r="BA88" t="s">
        <v>2343</v>
      </c>
      <c r="BB88" t="s">
        <v>1242</v>
      </c>
      <c r="BC88" t="s">
        <v>1939</v>
      </c>
      <c r="BD88" t="s">
        <v>3311</v>
      </c>
      <c r="BE88">
        <v>4</v>
      </c>
      <c r="BF88">
        <v>84</v>
      </c>
      <c r="BG88">
        <v>0</v>
      </c>
      <c r="BH88" t="s">
        <v>1592</v>
      </c>
      <c r="BI88">
        <v>0</v>
      </c>
      <c r="BJ88">
        <v>0</v>
      </c>
      <c r="BK88">
        <v>4</v>
      </c>
      <c r="BL88" t="s">
        <v>2349</v>
      </c>
      <c r="BM88" t="s">
        <v>3353</v>
      </c>
      <c r="BN88" t="s">
        <v>3356</v>
      </c>
      <c r="BO88" t="e" cm="1">
        <v>#N/A</v>
      </c>
      <c r="BP88" t="s">
        <v>1592</v>
      </c>
      <c r="BQ88" t="s">
        <v>3289</v>
      </c>
      <c r="BR88">
        <v>16</v>
      </c>
      <c r="BS88" t="s">
        <v>1915</v>
      </c>
      <c r="BT88" t="s">
        <v>3376</v>
      </c>
      <c r="BU88" t="s">
        <v>2335</v>
      </c>
      <c r="BV88" t="s">
        <v>2341</v>
      </c>
      <c r="BW88" t="s">
        <v>3313</v>
      </c>
      <c r="BX88" t="s">
        <v>3377</v>
      </c>
      <c r="BY88" t="s">
        <v>1592</v>
      </c>
      <c r="BZ88" t="s">
        <v>1937</v>
      </c>
      <c r="CA88" t="s">
        <v>1947</v>
      </c>
      <c r="CB88"/>
      <c r="CC88" t="s">
        <v>998</v>
      </c>
      <c r="CD88" t="s">
        <v>1242</v>
      </c>
      <c r="CE88" t="s">
        <v>3378</v>
      </c>
      <c r="CF88" t="s">
        <v>3379</v>
      </c>
      <c r="CG88" t="s">
        <v>1242</v>
      </c>
      <c r="CH88" t="s">
        <v>1592</v>
      </c>
      <c r="CI88" t="s">
        <v>2353</v>
      </c>
      <c r="CJ88" t="s">
        <v>1165</v>
      </c>
      <c r="CK88"/>
      <c r="CL88"/>
      <c r="CM88" t="s">
        <v>3355</v>
      </c>
      <c r="CN88" t="s">
        <v>1314</v>
      </c>
      <c r="CO88" t="s">
        <v>3355</v>
      </c>
      <c r="CP88" t="s">
        <v>1314</v>
      </c>
      <c r="CQ88" t="s">
        <v>1592</v>
      </c>
      <c r="CR88">
        <v>0</v>
      </c>
      <c r="CS88" t="s">
        <v>1592</v>
      </c>
      <c r="CT88" t="s">
        <v>1592</v>
      </c>
      <c r="CU88" t="s">
        <v>1592</v>
      </c>
      <c r="CV88" t="s">
        <v>1592</v>
      </c>
      <c r="CW88" t="s">
        <v>1592</v>
      </c>
      <c r="CX88">
        <v>86</v>
      </c>
      <c r="CY88" t="s">
        <v>3380</v>
      </c>
      <c r="CZ88" t="s">
        <v>1592</v>
      </c>
      <c r="DA88" t="s">
        <v>2313</v>
      </c>
      <c r="DB88" t="s">
        <v>2314</v>
      </c>
      <c r="DC88" t="s">
        <v>2336</v>
      </c>
      <c r="DD88" t="s">
        <v>1269</v>
      </c>
      <c r="DE88" t="s">
        <v>2335</v>
      </c>
      <c r="DF88" t="s">
        <v>1592</v>
      </c>
      <c r="DG88" t="s">
        <v>1592</v>
      </c>
      <c r="DH88" t="s">
        <v>2334</v>
      </c>
      <c r="DI88" t="e">
        <v>#N/A</v>
      </c>
      <c r="DJ88"/>
      <c r="DK88" t="s">
        <v>2334</v>
      </c>
      <c r="DL88">
        <v>9</v>
      </c>
      <c r="DM88" t="s">
        <v>2315</v>
      </c>
      <c r="DN88" t="s">
        <v>1165</v>
      </c>
      <c r="DO88" t="b">
        <v>1</v>
      </c>
      <c r="DP88" t="b">
        <v>0</v>
      </c>
      <c r="DQ88" t="b">
        <v>0</v>
      </c>
      <c r="DR88" t="b">
        <v>0</v>
      </c>
      <c r="DS88" t="b">
        <v>0</v>
      </c>
      <c r="DT88" t="b">
        <v>0</v>
      </c>
      <c r="DU88" t="b">
        <v>0</v>
      </c>
      <c r="DV88">
        <v>0</v>
      </c>
      <c r="DW88" t="b">
        <v>0</v>
      </c>
      <c r="DX88" t="b">
        <v>0</v>
      </c>
      <c r="DY88" t="b">
        <v>0</v>
      </c>
      <c r="DZ88" t="b">
        <v>0</v>
      </c>
      <c r="EA88" t="b">
        <v>0</v>
      </c>
      <c r="EB88" t="b">
        <v>0</v>
      </c>
      <c r="EC88" t="b">
        <v>0</v>
      </c>
      <c r="ED88" t="b">
        <v>0</v>
      </c>
      <c r="EE88" t="b">
        <v>0</v>
      </c>
      <c r="EF88" t="b" cm="1">
        <v>0</v>
      </c>
      <c r="EG88" t="b">
        <v>0</v>
      </c>
      <c r="EH88" t="b">
        <v>0</v>
      </c>
      <c r="EI88" t="b">
        <v>0</v>
      </c>
      <c r="EJ88" t="s">
        <v>1592</v>
      </c>
      <c r="EK88">
        <v>0</v>
      </c>
      <c r="EL88">
        <v>7</v>
      </c>
      <c r="EM88" t="b">
        <v>0</v>
      </c>
    </row>
    <row r="89" spans="1:143" ht="15.75">
      <c r="A89"/>
      <c r="B89" t="s">
        <v>1165</v>
      </c>
      <c r="C89" t="s">
        <v>3279</v>
      </c>
      <c r="D89" t="s">
        <v>3381</v>
      </c>
      <c r="E89" t="s">
        <v>3382</v>
      </c>
      <c r="F89"/>
      <c r="G89" t="s">
        <v>3381</v>
      </c>
      <c r="H89" t="s">
        <v>3383</v>
      </c>
      <c r="I89" t="s">
        <v>1268</v>
      </c>
      <c r="J89" t="s">
        <v>3352</v>
      </c>
      <c r="K89" t="s">
        <v>3384</v>
      </c>
      <c r="L89" t="s">
        <v>1939</v>
      </c>
      <c r="M89" t="s">
        <v>1947</v>
      </c>
      <c r="N89" t="s">
        <v>3385</v>
      </c>
      <c r="O89"/>
      <c r="P89" t="s">
        <v>1165</v>
      </c>
      <c r="Q89" t="s">
        <v>1269</v>
      </c>
      <c r="R89" t="s">
        <v>2353</v>
      </c>
      <c r="S89"/>
      <c r="T89"/>
      <c r="U89" t="s">
        <v>3355</v>
      </c>
      <c r="V89" t="s">
        <v>3386</v>
      </c>
      <c r="W89"/>
      <c r="X89"/>
      <c r="Y89"/>
      <c r="Z89"/>
      <c r="AA89"/>
      <c r="AB89"/>
      <c r="AC89"/>
      <c r="AD89"/>
      <c r="AE89"/>
      <c r="AF89"/>
      <c r="AG89"/>
      <c r="AH89"/>
      <c r="AI89"/>
      <c r="AJ89"/>
      <c r="AK89"/>
      <c r="AL89"/>
      <c r="AM89"/>
      <c r="AN89"/>
      <c r="AO89" s="108" t="s">
        <v>43</v>
      </c>
      <c r="AP89" t="s">
        <v>1273</v>
      </c>
      <c r="AQ89">
        <v>18</v>
      </c>
      <c r="AR89" t="e">
        <v>#N/A</v>
      </c>
      <c r="AS89" t="s">
        <v>3279</v>
      </c>
      <c r="AT89" t="e">
        <v>#N/A</v>
      </c>
      <c r="AU89" t="s">
        <v>3382</v>
      </c>
      <c r="AV89" t="s">
        <v>3387</v>
      </c>
      <c r="AW89" t="s">
        <v>1937</v>
      </c>
      <c r="AX89" t="s">
        <v>1934</v>
      </c>
      <c r="AY89" t="s">
        <v>3388</v>
      </c>
      <c r="AZ89" t="s">
        <v>1269</v>
      </c>
      <c r="BA89" t="s">
        <v>3389</v>
      </c>
      <c r="BB89" t="s">
        <v>1268</v>
      </c>
      <c r="BC89" t="s">
        <v>1939</v>
      </c>
      <c r="BD89" t="s">
        <v>3390</v>
      </c>
      <c r="BE89">
        <v>89</v>
      </c>
      <c r="BF89">
        <v>84</v>
      </c>
      <c r="BG89" t="e">
        <v>#N/A</v>
      </c>
      <c r="BH89" t="s">
        <v>3382</v>
      </c>
      <c r="BI89">
        <v>1</v>
      </c>
      <c r="BJ89">
        <v>0</v>
      </c>
      <c r="BK89">
        <v>0</v>
      </c>
      <c r="BL89" t="s">
        <v>1592</v>
      </c>
      <c r="BM89" t="s">
        <v>3353</v>
      </c>
      <c r="BN89" t="s">
        <v>3356</v>
      </c>
      <c r="BO89" t="e" cm="1">
        <v>#N/A</v>
      </c>
      <c r="BP89" t="s">
        <v>3391</v>
      </c>
      <c r="BQ89" t="s">
        <v>3289</v>
      </c>
      <c r="BR89">
        <v>17</v>
      </c>
      <c r="BS89" t="s">
        <v>1919</v>
      </c>
      <c r="BT89" t="s">
        <v>3392</v>
      </c>
      <c r="BU89" t="s">
        <v>3381</v>
      </c>
      <c r="BV89" t="s">
        <v>3387</v>
      </c>
      <c r="BW89" t="s">
        <v>3393</v>
      </c>
      <c r="BX89" t="s">
        <v>3394</v>
      </c>
      <c r="BY89" t="s">
        <v>1592</v>
      </c>
      <c r="BZ89" t="s">
        <v>1937</v>
      </c>
      <c r="CA89" t="s">
        <v>1947</v>
      </c>
      <c r="CB89"/>
      <c r="CC89" t="s">
        <v>998</v>
      </c>
      <c r="CD89" t="s">
        <v>1268</v>
      </c>
      <c r="CE89" t="s">
        <v>3395</v>
      </c>
      <c r="CF89" t="s">
        <v>3396</v>
      </c>
      <c r="CG89" t="s">
        <v>1268</v>
      </c>
      <c r="CH89" t="s">
        <v>1592</v>
      </c>
      <c r="CI89" t="s">
        <v>2353</v>
      </c>
      <c r="CJ89" t="s">
        <v>1165</v>
      </c>
      <c r="CK89"/>
      <c r="CL89"/>
      <c r="CM89" t="s">
        <v>3355</v>
      </c>
      <c r="CN89" t="s">
        <v>3386</v>
      </c>
      <c r="CO89" t="s">
        <v>3355</v>
      </c>
      <c r="CP89" t="s">
        <v>3386</v>
      </c>
      <c r="CQ89" t="s">
        <v>1592</v>
      </c>
      <c r="CR89">
        <v>0</v>
      </c>
      <c r="CS89" t="s">
        <v>1592</v>
      </c>
      <c r="CT89" t="s">
        <v>1592</v>
      </c>
      <c r="CU89" t="s">
        <v>1592</v>
      </c>
      <c r="CV89" t="s">
        <v>1592</v>
      </c>
      <c r="CW89" t="s">
        <v>1592</v>
      </c>
      <c r="CX89">
        <v>87</v>
      </c>
      <c r="CY89" t="s">
        <v>3397</v>
      </c>
      <c r="CZ89" t="s">
        <v>1592</v>
      </c>
      <c r="DA89" t="s">
        <v>2313</v>
      </c>
      <c r="DB89" t="s">
        <v>2314</v>
      </c>
      <c r="DC89" t="s">
        <v>3382</v>
      </c>
      <c r="DD89" t="s">
        <v>1269</v>
      </c>
      <c r="DE89" t="s">
        <v>3381</v>
      </c>
      <c r="DF89" t="s">
        <v>1592</v>
      </c>
      <c r="DG89" t="s">
        <v>1592</v>
      </c>
      <c r="DH89" t="s">
        <v>2334</v>
      </c>
      <c r="DI89" t="e">
        <v>#N/A</v>
      </c>
      <c r="DJ89"/>
      <c r="DK89" t="s">
        <v>2334</v>
      </c>
      <c r="DL89">
        <v>9</v>
      </c>
      <c r="DM89" t="s">
        <v>2315</v>
      </c>
      <c r="DN89" t="s">
        <v>1165</v>
      </c>
      <c r="DO89" t="b">
        <v>1</v>
      </c>
      <c r="DP89" t="b">
        <v>0</v>
      </c>
      <c r="DQ89" t="b">
        <v>1</v>
      </c>
      <c r="DR89" t="b">
        <v>0</v>
      </c>
      <c r="DS89" t="b">
        <v>0</v>
      </c>
      <c r="DT89" t="b">
        <v>0</v>
      </c>
      <c r="DU89" t="b">
        <v>0</v>
      </c>
      <c r="DV89">
        <v>0</v>
      </c>
      <c r="DW89" t="b">
        <v>0</v>
      </c>
      <c r="DX89" t="b">
        <v>0</v>
      </c>
      <c r="DY89" t="b">
        <v>0</v>
      </c>
      <c r="DZ89" t="b">
        <v>0</v>
      </c>
      <c r="EA89" t="b">
        <v>0</v>
      </c>
      <c r="EB89" t="b">
        <v>0</v>
      </c>
      <c r="EC89" t="b">
        <v>0</v>
      </c>
      <c r="ED89" t="b">
        <v>0</v>
      </c>
      <c r="EE89" t="b">
        <v>0</v>
      </c>
      <c r="EF89" t="b" cm="1">
        <v>0</v>
      </c>
      <c r="EG89" t="b">
        <v>0</v>
      </c>
      <c r="EH89" t="b">
        <v>0</v>
      </c>
      <c r="EI89" t="b">
        <v>0</v>
      </c>
      <c r="EJ89" t="s">
        <v>1592</v>
      </c>
      <c r="EK89">
        <v>0</v>
      </c>
      <c r="EL89">
        <v>30</v>
      </c>
      <c r="EM89" t="b">
        <v>0</v>
      </c>
    </row>
    <row r="90" spans="1:143" ht="15.75">
      <c r="A90"/>
      <c r="B90" t="s">
        <v>1165</v>
      </c>
      <c r="C90" t="s">
        <v>3279</v>
      </c>
      <c r="D90" t="s">
        <v>3398</v>
      </c>
      <c r="E90" t="s">
        <v>3399</v>
      </c>
      <c r="F90"/>
      <c r="G90" t="s">
        <v>3398</v>
      </c>
      <c r="H90" t="s">
        <v>3400</v>
      </c>
      <c r="I90" t="s">
        <v>1268</v>
      </c>
      <c r="J90" t="s">
        <v>3352</v>
      </c>
      <c r="K90" t="s">
        <v>3384</v>
      </c>
      <c r="L90" t="s">
        <v>1939</v>
      </c>
      <c r="M90" t="s">
        <v>2031</v>
      </c>
      <c r="N90"/>
      <c r="O90"/>
      <c r="P90" t="s">
        <v>1165</v>
      </c>
      <c r="Q90" t="s">
        <v>1269</v>
      </c>
      <c r="R90" t="s">
        <v>2353</v>
      </c>
      <c r="S90"/>
      <c r="T90"/>
      <c r="U90" t="s">
        <v>3355</v>
      </c>
      <c r="V90" t="s">
        <v>3401</v>
      </c>
      <c r="W90"/>
      <c r="X90"/>
      <c r="Y90"/>
      <c r="Z90"/>
      <c r="AA90"/>
      <c r="AB90"/>
      <c r="AC90"/>
      <c r="AD90"/>
      <c r="AE90"/>
      <c r="AF90"/>
      <c r="AG90"/>
      <c r="AH90"/>
      <c r="AI90"/>
      <c r="AJ90"/>
      <c r="AK90"/>
      <c r="AL90"/>
      <c r="AM90"/>
      <c r="AN90"/>
      <c r="AO90" s="108" t="s">
        <v>43</v>
      </c>
      <c r="AP90" t="s">
        <v>1273</v>
      </c>
      <c r="AQ90">
        <v>19</v>
      </c>
      <c r="AR90" t="e">
        <v>#N/A</v>
      </c>
      <c r="AS90" t="s">
        <v>3279</v>
      </c>
      <c r="AT90" t="e">
        <v>#N/A</v>
      </c>
      <c r="AU90" t="s">
        <v>3399</v>
      </c>
      <c r="AV90" t="s">
        <v>3402</v>
      </c>
      <c r="AW90" t="s">
        <v>1937</v>
      </c>
      <c r="AX90" t="s">
        <v>1934</v>
      </c>
      <c r="AY90" t="s">
        <v>3403</v>
      </c>
      <c r="AZ90" t="s">
        <v>1269</v>
      </c>
      <c r="BA90" t="s">
        <v>3404</v>
      </c>
      <c r="BB90" t="s">
        <v>1268</v>
      </c>
      <c r="BC90" t="s">
        <v>1939</v>
      </c>
      <c r="BD90" t="s">
        <v>3405</v>
      </c>
      <c r="BE90">
        <v>90</v>
      </c>
      <c r="BF90">
        <v>84</v>
      </c>
      <c r="BG90" t="e">
        <v>#N/A</v>
      </c>
      <c r="BH90" t="s">
        <v>3399</v>
      </c>
      <c r="BI90">
        <v>1</v>
      </c>
      <c r="BJ90">
        <v>0</v>
      </c>
      <c r="BK90">
        <v>0</v>
      </c>
      <c r="BL90" t="s">
        <v>1592</v>
      </c>
      <c r="BM90" t="s">
        <v>3353</v>
      </c>
      <c r="BN90" t="s">
        <v>3356</v>
      </c>
      <c r="BO90" t="e" cm="1">
        <v>#N/A</v>
      </c>
      <c r="BP90" t="s">
        <v>3391</v>
      </c>
      <c r="BQ90" t="s">
        <v>3289</v>
      </c>
      <c r="BR90">
        <v>18</v>
      </c>
      <c r="BS90" t="s">
        <v>2063</v>
      </c>
      <c r="BT90" t="s">
        <v>3406</v>
      </c>
      <c r="BU90" t="s">
        <v>3398</v>
      </c>
      <c r="BV90" t="s">
        <v>3402</v>
      </c>
      <c r="BW90" t="s">
        <v>3407</v>
      </c>
      <c r="BX90" t="s">
        <v>1937</v>
      </c>
      <c r="BY90" t="s">
        <v>1592</v>
      </c>
      <c r="BZ90" t="s">
        <v>1937</v>
      </c>
      <c r="CA90" t="s">
        <v>2031</v>
      </c>
      <c r="CB90"/>
      <c r="CC90" t="s">
        <v>998</v>
      </c>
      <c r="CD90" t="s">
        <v>1268</v>
      </c>
      <c r="CE90" t="s">
        <v>3408</v>
      </c>
      <c r="CF90" t="s">
        <v>3409</v>
      </c>
      <c r="CG90" t="s">
        <v>1268</v>
      </c>
      <c r="CH90" t="s">
        <v>1592</v>
      </c>
      <c r="CI90" t="s">
        <v>2353</v>
      </c>
      <c r="CJ90" t="s">
        <v>1165</v>
      </c>
      <c r="CK90"/>
      <c r="CL90"/>
      <c r="CM90" t="s">
        <v>3355</v>
      </c>
      <c r="CN90" t="s">
        <v>3401</v>
      </c>
      <c r="CO90" t="s">
        <v>3355</v>
      </c>
      <c r="CP90" t="s">
        <v>3401</v>
      </c>
      <c r="CQ90" t="s">
        <v>1592</v>
      </c>
      <c r="CR90">
        <v>0</v>
      </c>
      <c r="CS90" t="s">
        <v>1592</v>
      </c>
      <c r="CT90" t="s">
        <v>1592</v>
      </c>
      <c r="CU90" t="s">
        <v>1592</v>
      </c>
      <c r="CV90" t="s">
        <v>1592</v>
      </c>
      <c r="CW90" t="s">
        <v>1592</v>
      </c>
      <c r="CX90">
        <v>88</v>
      </c>
      <c r="CY90" t="s">
        <v>3410</v>
      </c>
      <c r="CZ90" t="s">
        <v>1592</v>
      </c>
      <c r="DA90" t="s">
        <v>2313</v>
      </c>
      <c r="DB90" t="s">
        <v>2314</v>
      </c>
      <c r="DC90" t="s">
        <v>3399</v>
      </c>
      <c r="DD90" t="s">
        <v>1269</v>
      </c>
      <c r="DE90" t="s">
        <v>3398</v>
      </c>
      <c r="DF90" t="s">
        <v>1592</v>
      </c>
      <c r="DG90" t="s">
        <v>1592</v>
      </c>
      <c r="DH90" t="s">
        <v>2334</v>
      </c>
      <c r="DI90" t="e">
        <v>#N/A</v>
      </c>
      <c r="DJ90"/>
      <c r="DK90" t="s">
        <v>2334</v>
      </c>
      <c r="DL90">
        <v>9</v>
      </c>
      <c r="DM90" t="s">
        <v>2315</v>
      </c>
      <c r="DN90" t="s">
        <v>1165</v>
      </c>
      <c r="DO90" t="b">
        <v>1</v>
      </c>
      <c r="DP90" t="b">
        <v>0</v>
      </c>
      <c r="DQ90" t="b">
        <v>1</v>
      </c>
      <c r="DR90" t="b">
        <v>0</v>
      </c>
      <c r="DS90" t="b">
        <v>0</v>
      </c>
      <c r="DT90" t="b">
        <v>0</v>
      </c>
      <c r="DU90" t="b">
        <v>0</v>
      </c>
      <c r="DV90">
        <v>0</v>
      </c>
      <c r="DW90" t="b">
        <v>0</v>
      </c>
      <c r="DX90" t="b">
        <v>0</v>
      </c>
      <c r="DY90" t="b">
        <v>0</v>
      </c>
      <c r="DZ90" t="b">
        <v>0</v>
      </c>
      <c r="EA90" t="b">
        <v>0</v>
      </c>
      <c r="EB90" t="b">
        <v>0</v>
      </c>
      <c r="EC90" t="b">
        <v>0</v>
      </c>
      <c r="ED90" t="b">
        <v>0</v>
      </c>
      <c r="EE90" t="b">
        <v>0</v>
      </c>
      <c r="EF90" t="b" cm="1">
        <v>0</v>
      </c>
      <c r="EG90" t="b">
        <v>0</v>
      </c>
      <c r="EH90" t="b">
        <v>0</v>
      </c>
      <c r="EI90" t="b">
        <v>0</v>
      </c>
      <c r="EJ90" t="s">
        <v>1592</v>
      </c>
      <c r="EK90">
        <v>0</v>
      </c>
      <c r="EL90">
        <v>39</v>
      </c>
      <c r="EM90" t="b">
        <v>0</v>
      </c>
    </row>
    <row r="91" spans="1:143" ht="15.75">
      <c r="A91"/>
      <c r="B91" t="s">
        <v>1165</v>
      </c>
      <c r="C91" t="s">
        <v>3411</v>
      </c>
      <c r="D91" t="s">
        <v>2806</v>
      </c>
      <c r="E91" t="s">
        <v>3412</v>
      </c>
      <c r="F91"/>
      <c r="G91" t="s">
        <v>2806</v>
      </c>
      <c r="H91" t="s">
        <v>2806</v>
      </c>
      <c r="I91" t="s">
        <v>1279</v>
      </c>
      <c r="J91"/>
      <c r="K91" t="s">
        <v>902</v>
      </c>
      <c r="L91" t="s">
        <v>1939</v>
      </c>
      <c r="M91"/>
      <c r="N91"/>
      <c r="O91"/>
      <c r="P91" t="s">
        <v>1165</v>
      </c>
      <c r="Q91" t="s">
        <v>1269</v>
      </c>
      <c r="R91" t="s">
        <v>2353</v>
      </c>
      <c r="S91"/>
      <c r="T91"/>
      <c r="U91" t="s">
        <v>3413</v>
      </c>
      <c r="V91"/>
      <c r="W91"/>
      <c r="X91"/>
      <c r="Y91"/>
      <c r="Z91"/>
      <c r="AA91"/>
      <c r="AB91"/>
      <c r="AC91"/>
      <c r="AD91"/>
      <c r="AE91"/>
      <c r="AF91"/>
      <c r="AG91"/>
      <c r="AH91"/>
      <c r="AI91"/>
      <c r="AJ91"/>
      <c r="AK91"/>
      <c r="AL91"/>
      <c r="AM91"/>
      <c r="AN91"/>
      <c r="AO91" s="108" t="s">
        <v>43</v>
      </c>
      <c r="AP91" t="s">
        <v>1273</v>
      </c>
      <c r="AQ91">
        <v>20</v>
      </c>
      <c r="AR91" t="e">
        <v>#N/A</v>
      </c>
      <c r="AS91" t="s">
        <v>3411</v>
      </c>
      <c r="AT91" t="e">
        <v>#N/A</v>
      </c>
      <c r="AU91" t="s">
        <v>3412</v>
      </c>
      <c r="AV91" t="s">
        <v>3414</v>
      </c>
      <c r="AW91" t="s">
        <v>1937</v>
      </c>
      <c r="AX91" t="s">
        <v>1934</v>
      </c>
      <c r="AY91" t="s">
        <v>2812</v>
      </c>
      <c r="AZ91" t="s">
        <v>1269</v>
      </c>
      <c r="BA91" t="s">
        <v>3415</v>
      </c>
      <c r="BB91" t="s">
        <v>1279</v>
      </c>
      <c r="BC91" t="s">
        <v>1939</v>
      </c>
      <c r="BD91" t="s">
        <v>3416</v>
      </c>
      <c r="BE91">
        <v>91</v>
      </c>
      <c r="BF91">
        <v>0</v>
      </c>
      <c r="BG91">
        <v>0</v>
      </c>
      <c r="BH91" t="s">
        <v>1592</v>
      </c>
      <c r="BI91">
        <v>0</v>
      </c>
      <c r="BJ91">
        <v>0</v>
      </c>
      <c r="BK91">
        <v>0</v>
      </c>
      <c r="BL91" t="s">
        <v>1592</v>
      </c>
      <c r="BM91" t="s">
        <v>1592</v>
      </c>
      <c r="BN91" t="s">
        <v>1592</v>
      </c>
      <c r="BO91" t="s" cm="1">
        <v>1592</v>
      </c>
      <c r="BP91" t="s">
        <v>1592</v>
      </c>
      <c r="BQ91" t="s">
        <v>3417</v>
      </c>
      <c r="BR91">
        <v>1</v>
      </c>
      <c r="BS91" t="s">
        <v>1931</v>
      </c>
      <c r="BT91" t="s">
        <v>3418</v>
      </c>
      <c r="BU91" t="s">
        <v>2806</v>
      </c>
      <c r="BV91" t="s">
        <v>3414</v>
      </c>
      <c r="BW91" t="s">
        <v>2812</v>
      </c>
      <c r="BX91" t="s">
        <v>1937</v>
      </c>
      <c r="BY91" t="s">
        <v>1592</v>
      </c>
      <c r="BZ91" t="s">
        <v>1937</v>
      </c>
      <c r="CA91" t="s">
        <v>1592</v>
      </c>
      <c r="CB91"/>
      <c r="CC91" t="s">
        <v>998</v>
      </c>
      <c r="CD91" t="s">
        <v>1279</v>
      </c>
      <c r="CE91" t="s">
        <v>3412</v>
      </c>
      <c r="CF91" t="s">
        <v>3414</v>
      </c>
      <c r="CG91" t="s">
        <v>1279</v>
      </c>
      <c r="CH91" t="s">
        <v>1592</v>
      </c>
      <c r="CI91" t="s">
        <v>2353</v>
      </c>
      <c r="CJ91" t="s">
        <v>1165</v>
      </c>
      <c r="CK91"/>
      <c r="CL91"/>
      <c r="CM91" t="s">
        <v>3413</v>
      </c>
      <c r="CN91" t="s">
        <v>1592</v>
      </c>
      <c r="CO91" t="s">
        <v>3413</v>
      </c>
      <c r="CP91" t="s">
        <v>1592</v>
      </c>
      <c r="CQ91" t="s">
        <v>1592</v>
      </c>
      <c r="CR91">
        <v>0</v>
      </c>
      <c r="CS91" t="s">
        <v>1592</v>
      </c>
      <c r="CT91" t="s">
        <v>1592</v>
      </c>
      <c r="CU91" t="s">
        <v>1592</v>
      </c>
      <c r="CV91" t="s">
        <v>1592</v>
      </c>
      <c r="CW91" t="s">
        <v>1592</v>
      </c>
      <c r="CX91">
        <v>89</v>
      </c>
      <c r="CY91" t="s">
        <v>3419</v>
      </c>
      <c r="CZ91" t="s">
        <v>1592</v>
      </c>
      <c r="DA91" t="s">
        <v>2313</v>
      </c>
      <c r="DB91" t="s">
        <v>2314</v>
      </c>
      <c r="DC91" t="s">
        <v>3412</v>
      </c>
      <c r="DD91" t="s">
        <v>1269</v>
      </c>
      <c r="DE91" t="s">
        <v>2806</v>
      </c>
      <c r="DF91" t="s">
        <v>1592</v>
      </c>
      <c r="DG91" t="s">
        <v>1592</v>
      </c>
      <c r="DH91" t="s">
        <v>2334</v>
      </c>
      <c r="DI91" t="e">
        <v>#N/A</v>
      </c>
      <c r="DJ91"/>
      <c r="DK91" t="s">
        <v>2334</v>
      </c>
      <c r="DL91">
        <v>9</v>
      </c>
      <c r="DM91" t="s">
        <v>2315</v>
      </c>
      <c r="DN91" t="s">
        <v>1165</v>
      </c>
      <c r="DO91" t="b">
        <v>1</v>
      </c>
      <c r="DP91" t="b">
        <v>0</v>
      </c>
      <c r="DQ91" t="b">
        <v>1</v>
      </c>
      <c r="DR91" t="b">
        <v>0</v>
      </c>
      <c r="DS91" t="b">
        <v>0</v>
      </c>
      <c r="DT91" t="b">
        <v>0</v>
      </c>
      <c r="DU91" t="b">
        <v>1</v>
      </c>
      <c r="DV91">
        <v>0</v>
      </c>
      <c r="DW91" t="b">
        <v>0</v>
      </c>
      <c r="DX91" t="b">
        <v>0</v>
      </c>
      <c r="DY91" t="b">
        <v>0</v>
      </c>
      <c r="DZ91" t="b">
        <v>0</v>
      </c>
      <c r="EA91" t="b">
        <v>0</v>
      </c>
      <c r="EB91" t="b">
        <v>1</v>
      </c>
      <c r="EC91" t="b">
        <v>0</v>
      </c>
      <c r="ED91" t="b">
        <v>0</v>
      </c>
      <c r="EE91" t="b">
        <v>0</v>
      </c>
      <c r="EF91" t="b" cm="1">
        <v>0</v>
      </c>
      <c r="EG91" t="b">
        <v>0</v>
      </c>
      <c r="EH91" t="b">
        <v>0</v>
      </c>
      <c r="EI91" t="b">
        <v>1</v>
      </c>
      <c r="EJ91" t="s">
        <v>2791</v>
      </c>
      <c r="EK91">
        <v>0</v>
      </c>
      <c r="EL91">
        <v>12</v>
      </c>
      <c r="EM91" t="b">
        <v>0</v>
      </c>
    </row>
    <row r="92" spans="1:143" ht="15.75">
      <c r="A92"/>
      <c r="B92" t="s">
        <v>1165</v>
      </c>
      <c r="C92" t="s">
        <v>3411</v>
      </c>
      <c r="D92" t="s">
        <v>2481</v>
      </c>
      <c r="E92" t="s">
        <v>2482</v>
      </c>
      <c r="F92" t="s">
        <v>2483</v>
      </c>
      <c r="G92" t="s">
        <v>2481</v>
      </c>
      <c r="H92" t="s">
        <v>2481</v>
      </c>
      <c r="I92" t="s">
        <v>1242</v>
      </c>
      <c r="J92" t="s">
        <v>2806</v>
      </c>
      <c r="K92" t="s">
        <v>902</v>
      </c>
      <c r="L92" t="s">
        <v>1939</v>
      </c>
      <c r="M92" t="s">
        <v>1974</v>
      </c>
      <c r="N92"/>
      <c r="O92"/>
      <c r="P92" t="s">
        <v>1165</v>
      </c>
      <c r="Q92" t="s">
        <v>1269</v>
      </c>
      <c r="R92" t="s">
        <v>2353</v>
      </c>
      <c r="S92"/>
      <c r="T92"/>
      <c r="U92" t="s">
        <v>3413</v>
      </c>
      <c r="V92" t="s">
        <v>2485</v>
      </c>
      <c r="W92"/>
      <c r="X92"/>
      <c r="Y92"/>
      <c r="Z92"/>
      <c r="AA92"/>
      <c r="AB92"/>
      <c r="AC92"/>
      <c r="AD92"/>
      <c r="AE92"/>
      <c r="AF92"/>
      <c r="AG92"/>
      <c r="AH92"/>
      <c r="AI92"/>
      <c r="AJ92"/>
      <c r="AK92"/>
      <c r="AL92"/>
      <c r="AM92"/>
      <c r="AN92"/>
      <c r="AO92" s="108" t="s">
        <v>43</v>
      </c>
      <c r="AP92" t="s">
        <v>1273</v>
      </c>
      <c r="AQ92">
        <v>21</v>
      </c>
      <c r="AR92" t="e">
        <v>#N/A</v>
      </c>
      <c r="AS92" t="s">
        <v>3411</v>
      </c>
      <c r="AT92" t="e">
        <v>#N/A</v>
      </c>
      <c r="AU92" t="s">
        <v>2482</v>
      </c>
      <c r="AV92" t="s">
        <v>2487</v>
      </c>
      <c r="AW92" t="s">
        <v>2488</v>
      </c>
      <c r="AX92" t="s">
        <v>1934</v>
      </c>
      <c r="AY92" t="s">
        <v>2489</v>
      </c>
      <c r="AZ92" t="s">
        <v>1269</v>
      </c>
      <c r="BA92" t="s">
        <v>2490</v>
      </c>
      <c r="BB92" t="s">
        <v>1242</v>
      </c>
      <c r="BC92" t="s">
        <v>1939</v>
      </c>
      <c r="BD92" t="s">
        <v>3292</v>
      </c>
      <c r="BE92">
        <v>15</v>
      </c>
      <c r="BF92">
        <v>91</v>
      </c>
      <c r="BG92">
        <v>0</v>
      </c>
      <c r="BH92" t="s">
        <v>1592</v>
      </c>
      <c r="BI92">
        <v>0</v>
      </c>
      <c r="BJ92">
        <v>0</v>
      </c>
      <c r="BK92">
        <v>32</v>
      </c>
      <c r="BL92" t="s">
        <v>2492</v>
      </c>
      <c r="BM92" t="s">
        <v>3412</v>
      </c>
      <c r="BN92" t="s">
        <v>3414</v>
      </c>
      <c r="BO92" t="e" cm="1">
        <v>#N/A</v>
      </c>
      <c r="BP92" t="s">
        <v>1592</v>
      </c>
      <c r="BQ92" t="s">
        <v>3417</v>
      </c>
      <c r="BR92">
        <v>2</v>
      </c>
      <c r="BS92" t="s">
        <v>1841</v>
      </c>
      <c r="BT92" t="s">
        <v>3420</v>
      </c>
      <c r="BU92" t="s">
        <v>2481</v>
      </c>
      <c r="BV92" t="s">
        <v>2487</v>
      </c>
      <c r="BW92" t="s">
        <v>2489</v>
      </c>
      <c r="BX92" t="s">
        <v>1937</v>
      </c>
      <c r="BY92" t="s">
        <v>1592</v>
      </c>
      <c r="BZ92" t="s">
        <v>1937</v>
      </c>
      <c r="CA92" t="s">
        <v>1974</v>
      </c>
      <c r="CB92"/>
      <c r="CC92" t="s">
        <v>998</v>
      </c>
      <c r="CD92" t="s">
        <v>1242</v>
      </c>
      <c r="CE92" t="s">
        <v>3421</v>
      </c>
      <c r="CF92" t="s">
        <v>3422</v>
      </c>
      <c r="CG92" t="s">
        <v>1242</v>
      </c>
      <c r="CH92" t="s">
        <v>1592</v>
      </c>
      <c r="CI92" t="s">
        <v>2353</v>
      </c>
      <c r="CJ92" t="s">
        <v>1165</v>
      </c>
      <c r="CK92"/>
      <c r="CL92"/>
      <c r="CM92" t="s">
        <v>3413</v>
      </c>
      <c r="CN92" t="s">
        <v>2485</v>
      </c>
      <c r="CO92" t="s">
        <v>3413</v>
      </c>
      <c r="CP92" t="s">
        <v>2485</v>
      </c>
      <c r="CQ92" t="s">
        <v>1592</v>
      </c>
      <c r="CR92">
        <v>0</v>
      </c>
      <c r="CS92" t="s">
        <v>1592</v>
      </c>
      <c r="CT92" t="s">
        <v>1592</v>
      </c>
      <c r="CU92" t="s">
        <v>1592</v>
      </c>
      <c r="CV92" t="s">
        <v>1592</v>
      </c>
      <c r="CW92" t="s">
        <v>1592</v>
      </c>
      <c r="CX92">
        <v>90</v>
      </c>
      <c r="CY92" t="s">
        <v>3423</v>
      </c>
      <c r="CZ92" t="s">
        <v>1592</v>
      </c>
      <c r="DA92" t="s">
        <v>2313</v>
      </c>
      <c r="DB92" t="s">
        <v>2314</v>
      </c>
      <c r="DC92" t="s">
        <v>2482</v>
      </c>
      <c r="DD92" t="s">
        <v>1269</v>
      </c>
      <c r="DE92" t="s">
        <v>2481</v>
      </c>
      <c r="DF92" t="s">
        <v>1592</v>
      </c>
      <c r="DG92" t="s">
        <v>1592</v>
      </c>
      <c r="DH92" t="s">
        <v>2334</v>
      </c>
      <c r="DI92" t="e">
        <v>#N/A</v>
      </c>
      <c r="DJ92"/>
      <c r="DK92" t="s">
        <v>2334</v>
      </c>
      <c r="DL92">
        <v>9</v>
      </c>
      <c r="DM92" t="s">
        <v>2315</v>
      </c>
      <c r="DN92" t="s">
        <v>1165</v>
      </c>
      <c r="DO92" t="b">
        <v>1</v>
      </c>
      <c r="DP92" t="b">
        <v>0</v>
      </c>
      <c r="DQ92" t="b">
        <v>0</v>
      </c>
      <c r="DR92" t="b">
        <v>0</v>
      </c>
      <c r="DS92" t="b">
        <v>0</v>
      </c>
      <c r="DT92" t="b">
        <v>0</v>
      </c>
      <c r="DU92" t="b">
        <v>0</v>
      </c>
      <c r="DV92">
        <v>0</v>
      </c>
      <c r="DW92" t="b">
        <v>0</v>
      </c>
      <c r="DX92" t="b">
        <v>0</v>
      </c>
      <c r="DY92" t="b">
        <v>0</v>
      </c>
      <c r="DZ92" t="b">
        <v>0</v>
      </c>
      <c r="EA92" t="b">
        <v>0</v>
      </c>
      <c r="EB92" t="b">
        <v>0</v>
      </c>
      <c r="EC92" t="b">
        <v>0</v>
      </c>
      <c r="ED92" t="b">
        <v>0</v>
      </c>
      <c r="EE92" t="b">
        <v>0</v>
      </c>
      <c r="EF92" t="b" cm="1">
        <v>0</v>
      </c>
      <c r="EG92" t="b">
        <v>0</v>
      </c>
      <c r="EH92" t="b">
        <v>0</v>
      </c>
      <c r="EI92" t="b">
        <v>0</v>
      </c>
      <c r="EJ92" t="s">
        <v>1592</v>
      </c>
      <c r="EK92">
        <v>0</v>
      </c>
      <c r="EL92">
        <v>29</v>
      </c>
      <c r="EM92" t="b">
        <v>0</v>
      </c>
    </row>
    <row r="93" spans="1:143" ht="15.75">
      <c r="A93"/>
      <c r="B93" t="s">
        <v>1165</v>
      </c>
      <c r="C93" t="s">
        <v>3411</v>
      </c>
      <c r="D93" t="s">
        <v>2498</v>
      </c>
      <c r="E93" t="s">
        <v>2499</v>
      </c>
      <c r="F93" t="s">
        <v>2500</v>
      </c>
      <c r="G93" t="s">
        <v>2662</v>
      </c>
      <c r="H93" t="s">
        <v>3297</v>
      </c>
      <c r="I93" t="s">
        <v>1242</v>
      </c>
      <c r="J93" t="s">
        <v>2806</v>
      </c>
      <c r="K93" t="s">
        <v>902</v>
      </c>
      <c r="L93" t="s">
        <v>1939</v>
      </c>
      <c r="M93" t="s">
        <v>1947</v>
      </c>
      <c r="N93" t="s">
        <v>2664</v>
      </c>
      <c r="O93"/>
      <c r="P93" t="s">
        <v>1165</v>
      </c>
      <c r="Q93" t="s">
        <v>1269</v>
      </c>
      <c r="R93" t="s">
        <v>2353</v>
      </c>
      <c r="S93"/>
      <c r="T93"/>
      <c r="U93" t="s">
        <v>3413</v>
      </c>
      <c r="V93" t="s">
        <v>2503</v>
      </c>
      <c r="W93"/>
      <c r="X93"/>
      <c r="Y93"/>
      <c r="Z93"/>
      <c r="AA93"/>
      <c r="AB93"/>
      <c r="AC93"/>
      <c r="AD93"/>
      <c r="AE93"/>
      <c r="AF93"/>
      <c r="AG93"/>
      <c r="AH93"/>
      <c r="AI93"/>
      <c r="AJ93"/>
      <c r="AK93"/>
      <c r="AL93"/>
      <c r="AM93"/>
      <c r="AN93"/>
      <c r="AO93" s="108" t="s">
        <v>43</v>
      </c>
      <c r="AP93" t="s">
        <v>1273</v>
      </c>
      <c r="AQ93">
        <v>22</v>
      </c>
      <c r="AR93" t="e">
        <v>#N/A</v>
      </c>
      <c r="AS93" t="s">
        <v>3411</v>
      </c>
      <c r="AT93" t="e">
        <v>#N/A</v>
      </c>
      <c r="AU93" t="s">
        <v>2499</v>
      </c>
      <c r="AV93" t="s">
        <v>2505</v>
      </c>
      <c r="AW93" t="s">
        <v>2506</v>
      </c>
      <c r="AX93" t="s">
        <v>1934</v>
      </c>
      <c r="AY93" t="s">
        <v>2665</v>
      </c>
      <c r="AZ93" t="s">
        <v>1269</v>
      </c>
      <c r="BA93" t="s">
        <v>2508</v>
      </c>
      <c r="BB93" t="s">
        <v>1242</v>
      </c>
      <c r="BC93" t="s">
        <v>1939</v>
      </c>
      <c r="BD93" t="s">
        <v>3298</v>
      </c>
      <c r="BE93">
        <v>16</v>
      </c>
      <c r="BF93">
        <v>91</v>
      </c>
      <c r="BG93">
        <v>0</v>
      </c>
      <c r="BH93" t="s">
        <v>1592</v>
      </c>
      <c r="BI93">
        <v>0</v>
      </c>
      <c r="BJ93">
        <v>0</v>
      </c>
      <c r="BK93">
        <v>33</v>
      </c>
      <c r="BL93" t="s">
        <v>2510</v>
      </c>
      <c r="BM93" t="s">
        <v>3412</v>
      </c>
      <c r="BN93" t="s">
        <v>3414</v>
      </c>
      <c r="BO93" t="e" cm="1">
        <v>#N/A</v>
      </c>
      <c r="BP93" t="s">
        <v>1592</v>
      </c>
      <c r="BQ93" t="s">
        <v>3417</v>
      </c>
      <c r="BR93">
        <v>3</v>
      </c>
      <c r="BS93" t="s">
        <v>1842</v>
      </c>
      <c r="BT93" t="s">
        <v>3424</v>
      </c>
      <c r="BU93" t="s">
        <v>2498</v>
      </c>
      <c r="BV93" t="s">
        <v>2505</v>
      </c>
      <c r="BW93" t="s">
        <v>3300</v>
      </c>
      <c r="BX93" t="s">
        <v>2669</v>
      </c>
      <c r="BY93" t="s">
        <v>1592</v>
      </c>
      <c r="BZ93" t="s">
        <v>1937</v>
      </c>
      <c r="CA93" t="s">
        <v>1947</v>
      </c>
      <c r="CB93"/>
      <c r="CC93" t="s">
        <v>998</v>
      </c>
      <c r="CD93" t="s">
        <v>1242</v>
      </c>
      <c r="CE93" t="s">
        <v>3425</v>
      </c>
      <c r="CF93" t="s">
        <v>3426</v>
      </c>
      <c r="CG93" t="s">
        <v>1242</v>
      </c>
      <c r="CH93" t="s">
        <v>1592</v>
      </c>
      <c r="CI93" t="s">
        <v>2353</v>
      </c>
      <c r="CJ93" t="s">
        <v>1165</v>
      </c>
      <c r="CK93"/>
      <c r="CL93"/>
      <c r="CM93" t="s">
        <v>3413</v>
      </c>
      <c r="CN93" t="s">
        <v>2503</v>
      </c>
      <c r="CO93" t="s">
        <v>3413</v>
      </c>
      <c r="CP93" t="s">
        <v>2503</v>
      </c>
      <c r="CQ93" t="s">
        <v>1592</v>
      </c>
      <c r="CR93">
        <v>0</v>
      </c>
      <c r="CS93" t="s">
        <v>1592</v>
      </c>
      <c r="CT93" t="s">
        <v>1592</v>
      </c>
      <c r="CU93" t="s">
        <v>1592</v>
      </c>
      <c r="CV93" t="s">
        <v>1592</v>
      </c>
      <c r="CW93" t="s">
        <v>1592</v>
      </c>
      <c r="CX93">
        <v>91</v>
      </c>
      <c r="CY93" t="s">
        <v>3427</v>
      </c>
      <c r="CZ93" t="s">
        <v>1592</v>
      </c>
      <c r="DA93" t="s">
        <v>2313</v>
      </c>
      <c r="DB93" t="s">
        <v>2314</v>
      </c>
      <c r="DC93" t="s">
        <v>2499</v>
      </c>
      <c r="DD93" t="s">
        <v>1269</v>
      </c>
      <c r="DE93" t="s">
        <v>2662</v>
      </c>
      <c r="DF93" t="s">
        <v>1592</v>
      </c>
      <c r="DG93" t="s">
        <v>1592</v>
      </c>
      <c r="DH93" t="s">
        <v>2334</v>
      </c>
      <c r="DI93" t="e">
        <v>#N/A</v>
      </c>
      <c r="DJ93"/>
      <c r="DK93" t="s">
        <v>2334</v>
      </c>
      <c r="DL93">
        <v>9</v>
      </c>
      <c r="DM93" t="s">
        <v>2315</v>
      </c>
      <c r="DN93" t="s">
        <v>1165</v>
      </c>
      <c r="DO93" t="b">
        <v>1</v>
      </c>
      <c r="DP93" t="b">
        <v>0</v>
      </c>
      <c r="DQ93" t="b">
        <v>0</v>
      </c>
      <c r="DR93" t="b">
        <v>0</v>
      </c>
      <c r="DS93" t="b">
        <v>0</v>
      </c>
      <c r="DT93" t="b">
        <v>0</v>
      </c>
      <c r="DU93" t="b">
        <v>0</v>
      </c>
      <c r="DV93">
        <v>0</v>
      </c>
      <c r="DW93" t="b">
        <v>0</v>
      </c>
      <c r="DX93" t="b">
        <v>0</v>
      </c>
      <c r="DY93" t="b">
        <v>0</v>
      </c>
      <c r="DZ93" t="b">
        <v>0</v>
      </c>
      <c r="EA93" t="b">
        <v>0</v>
      </c>
      <c r="EB93" t="b">
        <v>0</v>
      </c>
      <c r="EC93" t="b">
        <v>0</v>
      </c>
      <c r="ED93" t="b">
        <v>0</v>
      </c>
      <c r="EE93" t="b">
        <v>0</v>
      </c>
      <c r="EF93" t="b" cm="1">
        <v>0</v>
      </c>
      <c r="EG93" t="b">
        <v>0</v>
      </c>
      <c r="EH93" t="b">
        <v>0</v>
      </c>
      <c r="EI93" t="b">
        <v>0</v>
      </c>
      <c r="EJ93" t="s">
        <v>1592</v>
      </c>
      <c r="EK93">
        <v>0</v>
      </c>
      <c r="EL93">
        <v>17</v>
      </c>
      <c r="EM93" t="b">
        <v>0</v>
      </c>
    </row>
    <row r="94" spans="1:143" ht="15.75">
      <c r="A94"/>
      <c r="B94" t="s">
        <v>1165</v>
      </c>
      <c r="C94" t="s">
        <v>3411</v>
      </c>
      <c r="D94" t="s">
        <v>2380</v>
      </c>
      <c r="E94" t="s">
        <v>2381</v>
      </c>
      <c r="F94" t="s">
        <v>2352</v>
      </c>
      <c r="G94" t="s">
        <v>2380</v>
      </c>
      <c r="H94" t="s">
        <v>2382</v>
      </c>
      <c r="I94" t="s">
        <v>1242</v>
      </c>
      <c r="J94" t="s">
        <v>2806</v>
      </c>
      <c r="K94" t="s">
        <v>902</v>
      </c>
      <c r="L94" t="s">
        <v>1939</v>
      </c>
      <c r="M94" t="s">
        <v>1947</v>
      </c>
      <c r="N94" t="s">
        <v>2383</v>
      </c>
      <c r="O94"/>
      <c r="P94" t="s">
        <v>1165</v>
      </c>
      <c r="Q94" t="s">
        <v>1269</v>
      </c>
      <c r="R94" t="s">
        <v>2353</v>
      </c>
      <c r="S94"/>
      <c r="T94"/>
      <c r="U94" t="s">
        <v>3413</v>
      </c>
      <c r="V94" t="s">
        <v>2464</v>
      </c>
      <c r="W94"/>
      <c r="X94"/>
      <c r="Y94"/>
      <c r="Z94"/>
      <c r="AA94"/>
      <c r="AB94"/>
      <c r="AC94"/>
      <c r="AD94"/>
      <c r="AE94"/>
      <c r="AF94"/>
      <c r="AG94"/>
      <c r="AH94"/>
      <c r="AI94"/>
      <c r="AJ94"/>
      <c r="AK94"/>
      <c r="AL94"/>
      <c r="AM94"/>
      <c r="AN94"/>
      <c r="AO94" s="108" t="s">
        <v>43</v>
      </c>
      <c r="AP94" t="s">
        <v>1273</v>
      </c>
      <c r="AQ94">
        <v>23</v>
      </c>
      <c r="AR94" t="e">
        <v>#N/A</v>
      </c>
      <c r="AS94" t="s">
        <v>3411</v>
      </c>
      <c r="AT94" t="e">
        <v>#N/A</v>
      </c>
      <c r="AU94" t="s">
        <v>2381</v>
      </c>
      <c r="AV94" t="s">
        <v>2386</v>
      </c>
      <c r="AW94" t="s">
        <v>2357</v>
      </c>
      <c r="AX94" t="s">
        <v>1934</v>
      </c>
      <c r="AY94" t="s">
        <v>2387</v>
      </c>
      <c r="AZ94" t="s">
        <v>1269</v>
      </c>
      <c r="BA94" t="s">
        <v>2388</v>
      </c>
      <c r="BB94" t="s">
        <v>1242</v>
      </c>
      <c r="BC94" t="s">
        <v>1939</v>
      </c>
      <c r="BD94" t="s">
        <v>3304</v>
      </c>
      <c r="BE94">
        <v>7</v>
      </c>
      <c r="BF94">
        <v>91</v>
      </c>
      <c r="BG94">
        <v>0</v>
      </c>
      <c r="BH94" t="s">
        <v>1592</v>
      </c>
      <c r="BI94">
        <v>0</v>
      </c>
      <c r="BJ94">
        <v>0</v>
      </c>
      <c r="BK94">
        <v>7</v>
      </c>
      <c r="BL94" t="s">
        <v>2394</v>
      </c>
      <c r="BM94" t="s">
        <v>3412</v>
      </c>
      <c r="BN94" t="s">
        <v>3414</v>
      </c>
      <c r="BO94" t="e" cm="1">
        <v>#N/A</v>
      </c>
      <c r="BP94" t="s">
        <v>1592</v>
      </c>
      <c r="BQ94" t="s">
        <v>3417</v>
      </c>
      <c r="BR94">
        <v>4</v>
      </c>
      <c r="BS94" t="s">
        <v>1843</v>
      </c>
      <c r="BT94" t="s">
        <v>3428</v>
      </c>
      <c r="BU94" t="s">
        <v>2380</v>
      </c>
      <c r="BV94" t="s">
        <v>2386</v>
      </c>
      <c r="BW94" t="s">
        <v>2391</v>
      </c>
      <c r="BX94" t="s">
        <v>2392</v>
      </c>
      <c r="BY94" t="s">
        <v>1592</v>
      </c>
      <c r="BZ94" t="s">
        <v>1937</v>
      </c>
      <c r="CA94" t="s">
        <v>1947</v>
      </c>
      <c r="CB94"/>
      <c r="CC94" t="s">
        <v>998</v>
      </c>
      <c r="CD94" t="s">
        <v>1242</v>
      </c>
      <c r="CE94" t="s">
        <v>3429</v>
      </c>
      <c r="CF94" t="s">
        <v>3430</v>
      </c>
      <c r="CG94" t="s">
        <v>1242</v>
      </c>
      <c r="CH94" t="s">
        <v>1592</v>
      </c>
      <c r="CI94" t="s">
        <v>2353</v>
      </c>
      <c r="CJ94" t="s">
        <v>1165</v>
      </c>
      <c r="CK94"/>
      <c r="CL94"/>
      <c r="CM94" t="s">
        <v>3413</v>
      </c>
      <c r="CN94" t="s">
        <v>2464</v>
      </c>
      <c r="CO94" t="s">
        <v>3413</v>
      </c>
      <c r="CP94" t="s">
        <v>2464</v>
      </c>
      <c r="CQ94" t="s">
        <v>1592</v>
      </c>
      <c r="CR94">
        <v>0</v>
      </c>
      <c r="CS94" t="s">
        <v>1592</v>
      </c>
      <c r="CT94" t="s">
        <v>1592</v>
      </c>
      <c r="CU94" t="s">
        <v>1592</v>
      </c>
      <c r="CV94" t="s">
        <v>1592</v>
      </c>
      <c r="CW94" t="s">
        <v>1592</v>
      </c>
      <c r="CX94">
        <v>92</v>
      </c>
      <c r="CY94" t="s">
        <v>3431</v>
      </c>
      <c r="CZ94" t="s">
        <v>1592</v>
      </c>
      <c r="DA94" t="s">
        <v>2313</v>
      </c>
      <c r="DB94" t="s">
        <v>2314</v>
      </c>
      <c r="DC94" t="s">
        <v>2381</v>
      </c>
      <c r="DD94" t="s">
        <v>1269</v>
      </c>
      <c r="DE94" t="s">
        <v>2380</v>
      </c>
      <c r="DF94" t="s">
        <v>1592</v>
      </c>
      <c r="DG94" t="s">
        <v>1592</v>
      </c>
      <c r="DH94" t="s">
        <v>2334</v>
      </c>
      <c r="DI94" t="e">
        <v>#N/A</v>
      </c>
      <c r="DJ94"/>
      <c r="DK94" t="s">
        <v>2334</v>
      </c>
      <c r="DL94">
        <v>9</v>
      </c>
      <c r="DM94" t="s">
        <v>2315</v>
      </c>
      <c r="DN94" t="s">
        <v>1165</v>
      </c>
      <c r="DO94" t="b">
        <v>1</v>
      </c>
      <c r="DP94" t="b">
        <v>0</v>
      </c>
      <c r="DQ94" t="b">
        <v>0</v>
      </c>
      <c r="DR94" t="b">
        <v>0</v>
      </c>
      <c r="DS94" t="b">
        <v>0</v>
      </c>
      <c r="DT94" t="b">
        <v>0</v>
      </c>
      <c r="DU94" t="b">
        <v>0</v>
      </c>
      <c r="DV94">
        <v>0</v>
      </c>
      <c r="DW94" t="b">
        <v>0</v>
      </c>
      <c r="DX94" t="b">
        <v>0</v>
      </c>
      <c r="DY94" t="b">
        <v>0</v>
      </c>
      <c r="DZ94" t="b">
        <v>0</v>
      </c>
      <c r="EA94" t="b">
        <v>0</v>
      </c>
      <c r="EB94" t="b">
        <v>0</v>
      </c>
      <c r="EC94" t="b">
        <v>0</v>
      </c>
      <c r="ED94" t="b">
        <v>0</v>
      </c>
      <c r="EE94" t="b">
        <v>0</v>
      </c>
      <c r="EF94" t="b" cm="1">
        <v>0</v>
      </c>
      <c r="EG94" t="b">
        <v>0</v>
      </c>
      <c r="EH94" t="b">
        <v>0</v>
      </c>
      <c r="EI94" t="b">
        <v>0</v>
      </c>
      <c r="EJ94" t="s">
        <v>1592</v>
      </c>
      <c r="EK94">
        <v>0</v>
      </c>
      <c r="EL94">
        <v>25</v>
      </c>
      <c r="EM94" t="b">
        <v>0</v>
      </c>
    </row>
    <row r="95" spans="1:143" ht="47.25">
      <c r="A95"/>
      <c r="B95" t="s">
        <v>1165</v>
      </c>
      <c r="C95" t="s">
        <v>3411</v>
      </c>
      <c r="D95" t="s">
        <v>2335</v>
      </c>
      <c r="E95" t="s">
        <v>2336</v>
      </c>
      <c r="F95" t="s">
        <v>1314</v>
      </c>
      <c r="G95" t="s">
        <v>2335</v>
      </c>
      <c r="H95" s="109" t="s">
        <v>3309</v>
      </c>
      <c r="I95" t="s">
        <v>1242</v>
      </c>
      <c r="J95" t="s">
        <v>2806</v>
      </c>
      <c r="K95" t="s">
        <v>902</v>
      </c>
      <c r="L95" t="s">
        <v>1939</v>
      </c>
      <c r="M95" t="s">
        <v>1947</v>
      </c>
      <c r="N95" t="s">
        <v>3375</v>
      </c>
      <c r="O95"/>
      <c r="P95" t="s">
        <v>1165</v>
      </c>
      <c r="Q95" t="s">
        <v>1269</v>
      </c>
      <c r="R95" t="s">
        <v>2353</v>
      </c>
      <c r="S95"/>
      <c r="T95"/>
      <c r="U95" t="s">
        <v>3413</v>
      </c>
      <c r="V95" t="s">
        <v>1314</v>
      </c>
      <c r="W95"/>
      <c r="X95"/>
      <c r="Y95"/>
      <c r="Z95"/>
      <c r="AA95"/>
      <c r="AB95"/>
      <c r="AC95"/>
      <c r="AD95"/>
      <c r="AE95"/>
      <c r="AF95"/>
      <c r="AG95"/>
      <c r="AH95"/>
      <c r="AI95"/>
      <c r="AJ95"/>
      <c r="AK95"/>
      <c r="AL95"/>
      <c r="AM95"/>
      <c r="AN95"/>
      <c r="AO95" s="108" t="s">
        <v>43</v>
      </c>
      <c r="AP95" t="s">
        <v>1273</v>
      </c>
      <c r="AQ95">
        <v>24</v>
      </c>
      <c r="AR95" t="e">
        <v>#N/A</v>
      </c>
      <c r="AS95" t="s">
        <v>3411</v>
      </c>
      <c r="AT95" t="e">
        <v>#N/A</v>
      </c>
      <c r="AU95" t="s">
        <v>2336</v>
      </c>
      <c r="AV95" t="s">
        <v>2341</v>
      </c>
      <c r="AW95" t="s">
        <v>2473</v>
      </c>
      <c r="AX95" t="s">
        <v>1934</v>
      </c>
      <c r="AY95" t="s">
        <v>2342</v>
      </c>
      <c r="AZ95" t="s">
        <v>1269</v>
      </c>
      <c r="BA95" t="s">
        <v>2343</v>
      </c>
      <c r="BB95" t="s">
        <v>1242</v>
      </c>
      <c r="BC95" t="s">
        <v>1939</v>
      </c>
      <c r="BD95" t="s">
        <v>3311</v>
      </c>
      <c r="BE95">
        <v>4</v>
      </c>
      <c r="BF95">
        <v>91</v>
      </c>
      <c r="BG95">
        <v>0</v>
      </c>
      <c r="BH95" t="s">
        <v>1592</v>
      </c>
      <c r="BI95">
        <v>0</v>
      </c>
      <c r="BJ95">
        <v>0</v>
      </c>
      <c r="BK95">
        <v>4</v>
      </c>
      <c r="BL95" t="s">
        <v>2349</v>
      </c>
      <c r="BM95" t="s">
        <v>3412</v>
      </c>
      <c r="BN95" t="s">
        <v>3414</v>
      </c>
      <c r="BO95" t="e" cm="1">
        <v>#N/A</v>
      </c>
      <c r="BP95" t="s">
        <v>1592</v>
      </c>
      <c r="BQ95" t="s">
        <v>3417</v>
      </c>
      <c r="BR95">
        <v>5</v>
      </c>
      <c r="BS95" t="s">
        <v>1844</v>
      </c>
      <c r="BT95" t="s">
        <v>3432</v>
      </c>
      <c r="BU95" t="s">
        <v>2335</v>
      </c>
      <c r="BV95" t="s">
        <v>2341</v>
      </c>
      <c r="BW95" t="s">
        <v>3313</v>
      </c>
      <c r="BX95" t="s">
        <v>3377</v>
      </c>
      <c r="BY95" t="s">
        <v>1592</v>
      </c>
      <c r="BZ95" t="s">
        <v>1937</v>
      </c>
      <c r="CA95" t="s">
        <v>1947</v>
      </c>
      <c r="CB95"/>
      <c r="CC95" t="s">
        <v>998</v>
      </c>
      <c r="CD95" t="s">
        <v>1242</v>
      </c>
      <c r="CE95" t="s">
        <v>3433</v>
      </c>
      <c r="CF95" t="s">
        <v>3434</v>
      </c>
      <c r="CG95" t="s">
        <v>1242</v>
      </c>
      <c r="CH95" t="s">
        <v>1592</v>
      </c>
      <c r="CI95" t="s">
        <v>2353</v>
      </c>
      <c r="CJ95" t="s">
        <v>1165</v>
      </c>
      <c r="CK95"/>
      <c r="CL95"/>
      <c r="CM95" t="s">
        <v>3413</v>
      </c>
      <c r="CN95" t="s">
        <v>1314</v>
      </c>
      <c r="CO95" t="s">
        <v>3413</v>
      </c>
      <c r="CP95" t="s">
        <v>1314</v>
      </c>
      <c r="CQ95" t="s">
        <v>1592</v>
      </c>
      <c r="CR95">
        <v>0</v>
      </c>
      <c r="CS95" t="s">
        <v>1592</v>
      </c>
      <c r="CT95" t="s">
        <v>1592</v>
      </c>
      <c r="CU95" t="s">
        <v>1592</v>
      </c>
      <c r="CV95" t="s">
        <v>1592</v>
      </c>
      <c r="CW95" t="s">
        <v>1592</v>
      </c>
      <c r="CX95">
        <v>93</v>
      </c>
      <c r="CY95" t="s">
        <v>3435</v>
      </c>
      <c r="CZ95" t="s">
        <v>1592</v>
      </c>
      <c r="DA95" t="s">
        <v>2313</v>
      </c>
      <c r="DB95" t="s">
        <v>2314</v>
      </c>
      <c r="DC95" t="s">
        <v>2336</v>
      </c>
      <c r="DD95" t="s">
        <v>1269</v>
      </c>
      <c r="DE95" t="s">
        <v>2335</v>
      </c>
      <c r="DF95" t="s">
        <v>1592</v>
      </c>
      <c r="DG95" t="s">
        <v>1592</v>
      </c>
      <c r="DH95" t="s">
        <v>2334</v>
      </c>
      <c r="DI95" t="e">
        <v>#N/A</v>
      </c>
      <c r="DJ95"/>
      <c r="DK95" t="s">
        <v>2334</v>
      </c>
      <c r="DL95">
        <v>9</v>
      </c>
      <c r="DM95" t="s">
        <v>2315</v>
      </c>
      <c r="DN95" t="s">
        <v>1165</v>
      </c>
      <c r="DO95" t="b">
        <v>1</v>
      </c>
      <c r="DP95" t="b">
        <v>0</v>
      </c>
      <c r="DQ95" t="b">
        <v>0</v>
      </c>
      <c r="DR95" t="b">
        <v>0</v>
      </c>
      <c r="DS95" t="b">
        <v>0</v>
      </c>
      <c r="DT95" t="b">
        <v>0</v>
      </c>
      <c r="DU95" t="b">
        <v>0</v>
      </c>
      <c r="DV95">
        <v>0</v>
      </c>
      <c r="DW95" t="b">
        <v>0</v>
      </c>
      <c r="DX95" t="b">
        <v>0</v>
      </c>
      <c r="DY95" t="b">
        <v>0</v>
      </c>
      <c r="DZ95" t="b">
        <v>0</v>
      </c>
      <c r="EA95" t="b">
        <v>0</v>
      </c>
      <c r="EB95" t="b">
        <v>0</v>
      </c>
      <c r="EC95" t="b">
        <v>0</v>
      </c>
      <c r="ED95" t="b">
        <v>0</v>
      </c>
      <c r="EE95" t="b">
        <v>0</v>
      </c>
      <c r="EF95" t="b" cm="1">
        <v>0</v>
      </c>
      <c r="EG95" t="b">
        <v>0</v>
      </c>
      <c r="EH95" t="b">
        <v>0</v>
      </c>
      <c r="EI95" t="b">
        <v>0</v>
      </c>
      <c r="EJ95" t="s">
        <v>1592</v>
      </c>
      <c r="EK95">
        <v>0</v>
      </c>
      <c r="EL95">
        <v>7</v>
      </c>
      <c r="EM95" t="b">
        <v>0</v>
      </c>
    </row>
    <row r="96" spans="1:143" ht="15.75">
      <c r="A96"/>
      <c r="B96" t="s">
        <v>1165</v>
      </c>
      <c r="C96" t="s">
        <v>3411</v>
      </c>
      <c r="D96" t="s">
        <v>3436</v>
      </c>
      <c r="E96" t="s">
        <v>3437</v>
      </c>
      <c r="F96"/>
      <c r="G96" t="s">
        <v>3436</v>
      </c>
      <c r="H96" t="s">
        <v>3438</v>
      </c>
      <c r="I96" t="s">
        <v>1268</v>
      </c>
      <c r="J96" t="s">
        <v>2806</v>
      </c>
      <c r="K96" t="s">
        <v>3439</v>
      </c>
      <c r="L96" t="s">
        <v>1939</v>
      </c>
      <c r="M96" t="s">
        <v>1947</v>
      </c>
      <c r="N96" t="s">
        <v>3440</v>
      </c>
      <c r="O96"/>
      <c r="P96" t="s">
        <v>1165</v>
      </c>
      <c r="Q96" t="s">
        <v>1269</v>
      </c>
      <c r="R96" t="s">
        <v>2353</v>
      </c>
      <c r="S96"/>
      <c r="T96"/>
      <c r="U96" t="s">
        <v>3413</v>
      </c>
      <c r="V96" t="s">
        <v>3441</v>
      </c>
      <c r="W96"/>
      <c r="X96"/>
      <c r="Y96"/>
      <c r="Z96"/>
      <c r="AA96"/>
      <c r="AB96"/>
      <c r="AC96"/>
      <c r="AD96"/>
      <c r="AE96"/>
      <c r="AF96"/>
      <c r="AG96"/>
      <c r="AH96"/>
      <c r="AI96"/>
      <c r="AJ96"/>
      <c r="AK96"/>
      <c r="AL96"/>
      <c r="AM96"/>
      <c r="AN96"/>
      <c r="AO96" s="108" t="s">
        <v>43</v>
      </c>
      <c r="AP96" t="s">
        <v>1273</v>
      </c>
      <c r="AQ96">
        <v>25</v>
      </c>
      <c r="AR96" t="e">
        <v>#N/A</v>
      </c>
      <c r="AS96" t="s">
        <v>3411</v>
      </c>
      <c r="AT96" t="e">
        <v>#N/A</v>
      </c>
      <c r="AU96" t="s">
        <v>3437</v>
      </c>
      <c r="AV96" t="s">
        <v>3442</v>
      </c>
      <c r="AW96" t="s">
        <v>1937</v>
      </c>
      <c r="AX96" t="s">
        <v>1934</v>
      </c>
      <c r="AY96" t="s">
        <v>3443</v>
      </c>
      <c r="AZ96" t="s">
        <v>1269</v>
      </c>
      <c r="BA96" t="s">
        <v>3444</v>
      </c>
      <c r="BB96" t="s">
        <v>1268</v>
      </c>
      <c r="BC96" t="s">
        <v>1939</v>
      </c>
      <c r="BD96" t="s">
        <v>3445</v>
      </c>
      <c r="BE96">
        <v>96</v>
      </c>
      <c r="BF96">
        <v>91</v>
      </c>
      <c r="BG96" t="e">
        <v>#N/A</v>
      </c>
      <c r="BH96" t="s">
        <v>3437</v>
      </c>
      <c r="BI96">
        <v>1</v>
      </c>
      <c r="BJ96">
        <v>0</v>
      </c>
      <c r="BK96">
        <v>0</v>
      </c>
      <c r="BL96" t="s">
        <v>1592</v>
      </c>
      <c r="BM96" t="s">
        <v>3412</v>
      </c>
      <c r="BN96" t="s">
        <v>3414</v>
      </c>
      <c r="BO96" t="e" cm="1">
        <v>#N/A</v>
      </c>
      <c r="BP96" t="s">
        <v>3446</v>
      </c>
      <c r="BQ96" t="s">
        <v>3417</v>
      </c>
      <c r="BR96">
        <v>6</v>
      </c>
      <c r="BS96" t="s">
        <v>1845</v>
      </c>
      <c r="BT96" t="s">
        <v>3447</v>
      </c>
      <c r="BU96" t="s">
        <v>3436</v>
      </c>
      <c r="BV96" t="s">
        <v>3442</v>
      </c>
      <c r="BW96" t="s">
        <v>3448</v>
      </c>
      <c r="BX96" t="s">
        <v>3449</v>
      </c>
      <c r="BY96" t="s">
        <v>1592</v>
      </c>
      <c r="BZ96" t="s">
        <v>1937</v>
      </c>
      <c r="CA96" t="s">
        <v>1947</v>
      </c>
      <c r="CB96"/>
      <c r="CC96" t="s">
        <v>998</v>
      </c>
      <c r="CD96" t="s">
        <v>1268</v>
      </c>
      <c r="CE96" t="s">
        <v>3450</v>
      </c>
      <c r="CF96" t="s">
        <v>3451</v>
      </c>
      <c r="CG96" t="s">
        <v>1268</v>
      </c>
      <c r="CH96" t="s">
        <v>1592</v>
      </c>
      <c r="CI96" t="s">
        <v>2353</v>
      </c>
      <c r="CJ96" t="s">
        <v>1165</v>
      </c>
      <c r="CK96"/>
      <c r="CL96"/>
      <c r="CM96" t="s">
        <v>3413</v>
      </c>
      <c r="CN96" t="s">
        <v>3441</v>
      </c>
      <c r="CO96" t="s">
        <v>3413</v>
      </c>
      <c r="CP96" t="s">
        <v>3441</v>
      </c>
      <c r="CQ96" t="s">
        <v>1592</v>
      </c>
      <c r="CR96">
        <v>0</v>
      </c>
      <c r="CS96" t="s">
        <v>1592</v>
      </c>
      <c r="CT96" t="s">
        <v>1592</v>
      </c>
      <c r="CU96" t="s">
        <v>1592</v>
      </c>
      <c r="CV96" t="s">
        <v>1592</v>
      </c>
      <c r="CW96" t="s">
        <v>1592</v>
      </c>
      <c r="CX96">
        <v>94</v>
      </c>
      <c r="CY96" t="s">
        <v>3452</v>
      </c>
      <c r="CZ96" t="s">
        <v>1592</v>
      </c>
      <c r="DA96" t="s">
        <v>2313</v>
      </c>
      <c r="DB96" t="s">
        <v>2314</v>
      </c>
      <c r="DC96" t="s">
        <v>3437</v>
      </c>
      <c r="DD96" t="s">
        <v>1269</v>
      </c>
      <c r="DE96" t="s">
        <v>3436</v>
      </c>
      <c r="DF96" t="s">
        <v>1592</v>
      </c>
      <c r="DG96" t="s">
        <v>1592</v>
      </c>
      <c r="DH96" t="s">
        <v>2334</v>
      </c>
      <c r="DI96" t="e">
        <v>#N/A</v>
      </c>
      <c r="DJ96"/>
      <c r="DK96" t="s">
        <v>2334</v>
      </c>
      <c r="DL96">
        <v>9</v>
      </c>
      <c r="DM96" t="s">
        <v>2315</v>
      </c>
      <c r="DN96" t="s">
        <v>1165</v>
      </c>
      <c r="DO96" t="b">
        <v>1</v>
      </c>
      <c r="DP96" t="b">
        <v>0</v>
      </c>
      <c r="DQ96" t="b">
        <v>1</v>
      </c>
      <c r="DR96" t="b">
        <v>0</v>
      </c>
      <c r="DS96" t="b">
        <v>0</v>
      </c>
      <c r="DT96" t="b">
        <v>0</v>
      </c>
      <c r="DU96" t="b">
        <v>0</v>
      </c>
      <c r="DV96">
        <v>0</v>
      </c>
      <c r="DW96" t="b">
        <v>0</v>
      </c>
      <c r="DX96" t="b">
        <v>0</v>
      </c>
      <c r="DY96" t="b">
        <v>0</v>
      </c>
      <c r="DZ96" t="b">
        <v>0</v>
      </c>
      <c r="EA96" t="b">
        <v>0</v>
      </c>
      <c r="EB96" t="b">
        <v>0</v>
      </c>
      <c r="EC96" t="b">
        <v>0</v>
      </c>
      <c r="ED96" t="b">
        <v>0</v>
      </c>
      <c r="EE96" t="b">
        <v>0</v>
      </c>
      <c r="EF96" t="b" cm="1">
        <v>0</v>
      </c>
      <c r="EG96" t="b">
        <v>0</v>
      </c>
      <c r="EH96" t="b">
        <v>0</v>
      </c>
      <c r="EI96" t="b">
        <v>0</v>
      </c>
      <c r="EJ96" t="s">
        <v>1592</v>
      </c>
      <c r="EK96">
        <v>0</v>
      </c>
      <c r="EL96">
        <v>21</v>
      </c>
      <c r="EM96" t="b">
        <v>0</v>
      </c>
    </row>
    <row r="97" spans="1:143" ht="15.75">
      <c r="A97"/>
      <c r="B97" t="s">
        <v>1165</v>
      </c>
      <c r="C97" t="s">
        <v>3411</v>
      </c>
      <c r="D97" t="s">
        <v>3453</v>
      </c>
      <c r="E97" t="s">
        <v>3454</v>
      </c>
      <c r="F97"/>
      <c r="G97" t="s">
        <v>3453</v>
      </c>
      <c r="H97" t="s">
        <v>3453</v>
      </c>
      <c r="I97" t="s">
        <v>1268</v>
      </c>
      <c r="J97" t="s">
        <v>2806</v>
      </c>
      <c r="K97" t="s">
        <v>3439</v>
      </c>
      <c r="L97" t="s">
        <v>1939</v>
      </c>
      <c r="M97" t="s">
        <v>2031</v>
      </c>
      <c r="N97"/>
      <c r="O97"/>
      <c r="P97" t="s">
        <v>1165</v>
      </c>
      <c r="Q97" t="s">
        <v>1269</v>
      </c>
      <c r="R97" t="s">
        <v>2353</v>
      </c>
      <c r="S97"/>
      <c r="T97"/>
      <c r="U97" t="s">
        <v>3413</v>
      </c>
      <c r="V97" t="s">
        <v>3455</v>
      </c>
      <c r="W97"/>
      <c r="X97"/>
      <c r="Y97"/>
      <c r="Z97"/>
      <c r="AA97"/>
      <c r="AB97"/>
      <c r="AC97"/>
      <c r="AD97"/>
      <c r="AE97"/>
      <c r="AF97"/>
      <c r="AG97"/>
      <c r="AH97"/>
      <c r="AI97"/>
      <c r="AJ97"/>
      <c r="AK97"/>
      <c r="AL97"/>
      <c r="AM97"/>
      <c r="AN97"/>
      <c r="AO97" s="108" t="s">
        <v>43</v>
      </c>
      <c r="AP97" t="s">
        <v>1273</v>
      </c>
      <c r="AQ97">
        <v>26</v>
      </c>
      <c r="AR97" t="e">
        <v>#N/A</v>
      </c>
      <c r="AS97" t="s">
        <v>3411</v>
      </c>
      <c r="AT97" t="e">
        <v>#N/A</v>
      </c>
      <c r="AU97" t="s">
        <v>3454</v>
      </c>
      <c r="AV97" t="s">
        <v>3456</v>
      </c>
      <c r="AW97" t="s">
        <v>1937</v>
      </c>
      <c r="AX97" t="s">
        <v>1934</v>
      </c>
      <c r="AY97" t="s">
        <v>3457</v>
      </c>
      <c r="AZ97" t="s">
        <v>1269</v>
      </c>
      <c r="BA97" t="s">
        <v>3458</v>
      </c>
      <c r="BB97" t="s">
        <v>1268</v>
      </c>
      <c r="BC97" t="s">
        <v>1939</v>
      </c>
      <c r="BD97" t="s">
        <v>3459</v>
      </c>
      <c r="BE97">
        <v>97</v>
      </c>
      <c r="BF97">
        <v>91</v>
      </c>
      <c r="BG97" t="e">
        <v>#N/A</v>
      </c>
      <c r="BH97" t="s">
        <v>3454</v>
      </c>
      <c r="BI97">
        <v>1</v>
      </c>
      <c r="BJ97">
        <v>0</v>
      </c>
      <c r="BK97">
        <v>0</v>
      </c>
      <c r="BL97" t="s">
        <v>1592</v>
      </c>
      <c r="BM97" t="s">
        <v>3412</v>
      </c>
      <c r="BN97" t="s">
        <v>3414</v>
      </c>
      <c r="BO97" t="e" cm="1">
        <v>#N/A</v>
      </c>
      <c r="BP97" t="s">
        <v>3446</v>
      </c>
      <c r="BQ97" t="s">
        <v>3417</v>
      </c>
      <c r="BR97">
        <v>7</v>
      </c>
      <c r="BS97" t="s">
        <v>1847</v>
      </c>
      <c r="BT97" t="s">
        <v>3460</v>
      </c>
      <c r="BU97" t="s">
        <v>3453</v>
      </c>
      <c r="BV97" t="s">
        <v>3456</v>
      </c>
      <c r="BW97" t="s">
        <v>3457</v>
      </c>
      <c r="BX97" t="s">
        <v>1937</v>
      </c>
      <c r="BY97" t="s">
        <v>1592</v>
      </c>
      <c r="BZ97" t="s">
        <v>1937</v>
      </c>
      <c r="CA97" t="s">
        <v>2031</v>
      </c>
      <c r="CB97"/>
      <c r="CC97" t="s">
        <v>998</v>
      </c>
      <c r="CD97" t="s">
        <v>1268</v>
      </c>
      <c r="CE97" t="s">
        <v>3461</v>
      </c>
      <c r="CF97" t="s">
        <v>3462</v>
      </c>
      <c r="CG97" t="s">
        <v>1268</v>
      </c>
      <c r="CH97" t="s">
        <v>1592</v>
      </c>
      <c r="CI97" t="s">
        <v>2353</v>
      </c>
      <c r="CJ97" t="s">
        <v>1165</v>
      </c>
      <c r="CK97"/>
      <c r="CL97"/>
      <c r="CM97" t="s">
        <v>3413</v>
      </c>
      <c r="CN97" t="s">
        <v>3455</v>
      </c>
      <c r="CO97" t="s">
        <v>3413</v>
      </c>
      <c r="CP97" t="s">
        <v>3455</v>
      </c>
      <c r="CQ97" t="s">
        <v>1592</v>
      </c>
      <c r="CR97">
        <v>0</v>
      </c>
      <c r="CS97" t="s">
        <v>1592</v>
      </c>
      <c r="CT97" t="s">
        <v>1592</v>
      </c>
      <c r="CU97" t="s">
        <v>1592</v>
      </c>
      <c r="CV97" t="s">
        <v>1592</v>
      </c>
      <c r="CW97" t="s">
        <v>1592</v>
      </c>
      <c r="CX97">
        <v>95</v>
      </c>
      <c r="CY97" t="s">
        <v>3463</v>
      </c>
      <c r="CZ97" t="s">
        <v>1592</v>
      </c>
      <c r="DA97" t="s">
        <v>2313</v>
      </c>
      <c r="DB97" t="s">
        <v>2314</v>
      </c>
      <c r="DC97" t="s">
        <v>3454</v>
      </c>
      <c r="DD97" t="s">
        <v>1269</v>
      </c>
      <c r="DE97" t="s">
        <v>3453</v>
      </c>
      <c r="DF97" t="s">
        <v>1592</v>
      </c>
      <c r="DG97" t="s">
        <v>1592</v>
      </c>
      <c r="DH97" t="s">
        <v>2334</v>
      </c>
      <c r="DI97" t="e">
        <v>#N/A</v>
      </c>
      <c r="DJ97"/>
      <c r="DK97" t="s">
        <v>2334</v>
      </c>
      <c r="DL97">
        <v>9</v>
      </c>
      <c r="DM97" t="s">
        <v>2315</v>
      </c>
      <c r="DN97" t="s">
        <v>1165</v>
      </c>
      <c r="DO97" t="b">
        <v>1</v>
      </c>
      <c r="DP97" t="b">
        <v>0</v>
      </c>
      <c r="DQ97" t="b">
        <v>1</v>
      </c>
      <c r="DR97" t="b">
        <v>0</v>
      </c>
      <c r="DS97" t="b">
        <v>0</v>
      </c>
      <c r="DT97" t="b">
        <v>0</v>
      </c>
      <c r="DU97" t="b">
        <v>0</v>
      </c>
      <c r="DV97">
        <v>0</v>
      </c>
      <c r="DW97" t="b">
        <v>0</v>
      </c>
      <c r="DX97" t="b">
        <v>0</v>
      </c>
      <c r="DY97" t="b">
        <v>0</v>
      </c>
      <c r="DZ97" t="b">
        <v>0</v>
      </c>
      <c r="EA97" t="b">
        <v>0</v>
      </c>
      <c r="EB97" t="b">
        <v>0</v>
      </c>
      <c r="EC97" t="b">
        <v>0</v>
      </c>
      <c r="ED97" t="b">
        <v>0</v>
      </c>
      <c r="EE97" t="b">
        <v>0</v>
      </c>
      <c r="EF97" t="b" cm="1">
        <v>0</v>
      </c>
      <c r="EG97" t="b">
        <v>0</v>
      </c>
      <c r="EH97" t="b">
        <v>0</v>
      </c>
      <c r="EI97" t="b">
        <v>0</v>
      </c>
      <c r="EJ97" t="s">
        <v>1592</v>
      </c>
      <c r="EK97">
        <v>0</v>
      </c>
      <c r="EL97">
        <v>30</v>
      </c>
      <c r="EM97" t="b">
        <v>0</v>
      </c>
    </row>
    <row r="98" spans="1:143" ht="15.75">
      <c r="A98"/>
      <c r="B98" t="s">
        <v>1165</v>
      </c>
      <c r="C98" t="s">
        <v>3411</v>
      </c>
      <c r="D98" t="s">
        <v>3464</v>
      </c>
      <c r="E98" t="s">
        <v>3465</v>
      </c>
      <c r="F98" t="s">
        <v>3466</v>
      </c>
      <c r="G98" t="s">
        <v>3464</v>
      </c>
      <c r="H98" t="s">
        <v>3464</v>
      </c>
      <c r="I98" t="s">
        <v>1279</v>
      </c>
      <c r="J98"/>
      <c r="K98" t="s">
        <v>902</v>
      </c>
      <c r="L98" t="s">
        <v>1939</v>
      </c>
      <c r="M98"/>
      <c r="N98"/>
      <c r="O98"/>
      <c r="P98" t="s">
        <v>1165</v>
      </c>
      <c r="Q98" t="s">
        <v>1269</v>
      </c>
      <c r="R98" t="s">
        <v>2353</v>
      </c>
      <c r="S98"/>
      <c r="T98"/>
      <c r="U98" t="s">
        <v>3467</v>
      </c>
      <c r="V98"/>
      <c r="W98"/>
      <c r="X98"/>
      <c r="Y98"/>
      <c r="Z98"/>
      <c r="AA98"/>
      <c r="AB98"/>
      <c r="AC98"/>
      <c r="AD98"/>
      <c r="AE98"/>
      <c r="AF98"/>
      <c r="AG98"/>
      <c r="AH98"/>
      <c r="AI98"/>
      <c r="AJ98"/>
      <c r="AK98"/>
      <c r="AL98"/>
      <c r="AM98"/>
      <c r="AN98"/>
      <c r="AO98" s="108" t="s">
        <v>43</v>
      </c>
      <c r="AP98" t="s">
        <v>1273</v>
      </c>
      <c r="AQ98">
        <v>27</v>
      </c>
      <c r="AR98" t="e">
        <v>#N/A</v>
      </c>
      <c r="AS98" t="s">
        <v>3411</v>
      </c>
      <c r="AT98" t="e">
        <v>#N/A</v>
      </c>
      <c r="AU98" t="s">
        <v>3465</v>
      </c>
      <c r="AV98" t="s">
        <v>3468</v>
      </c>
      <c r="AW98" t="s">
        <v>3469</v>
      </c>
      <c r="AX98" t="s">
        <v>1934</v>
      </c>
      <c r="AY98" t="s">
        <v>3470</v>
      </c>
      <c r="AZ98" t="s">
        <v>1269</v>
      </c>
      <c r="BA98" t="s">
        <v>3471</v>
      </c>
      <c r="BB98" t="s">
        <v>1279</v>
      </c>
      <c r="BC98" t="s">
        <v>1939</v>
      </c>
      <c r="BD98" t="s">
        <v>3472</v>
      </c>
      <c r="BE98">
        <v>98</v>
      </c>
      <c r="BF98">
        <v>0</v>
      </c>
      <c r="BG98">
        <v>0</v>
      </c>
      <c r="BH98" t="s">
        <v>1592</v>
      </c>
      <c r="BI98">
        <v>0</v>
      </c>
      <c r="BJ98">
        <v>0</v>
      </c>
      <c r="BK98">
        <v>0</v>
      </c>
      <c r="BL98" t="s">
        <v>1592</v>
      </c>
      <c r="BM98" t="s">
        <v>1592</v>
      </c>
      <c r="BN98" t="s">
        <v>1592</v>
      </c>
      <c r="BO98" t="s" cm="1">
        <v>1592</v>
      </c>
      <c r="BP98" t="s">
        <v>1592</v>
      </c>
      <c r="BQ98" t="s">
        <v>3417</v>
      </c>
      <c r="BR98">
        <v>8</v>
      </c>
      <c r="BS98" t="s">
        <v>1848</v>
      </c>
      <c r="BT98" t="s">
        <v>3473</v>
      </c>
      <c r="BU98" t="s">
        <v>3464</v>
      </c>
      <c r="BV98" t="s">
        <v>3468</v>
      </c>
      <c r="BW98" t="s">
        <v>3470</v>
      </c>
      <c r="BX98" t="s">
        <v>1937</v>
      </c>
      <c r="BY98" t="s">
        <v>1592</v>
      </c>
      <c r="BZ98" t="s">
        <v>1937</v>
      </c>
      <c r="CA98" t="s">
        <v>1592</v>
      </c>
      <c r="CB98"/>
      <c r="CC98" t="s">
        <v>998</v>
      </c>
      <c r="CD98" t="s">
        <v>1279</v>
      </c>
      <c r="CE98" t="s">
        <v>3465</v>
      </c>
      <c r="CF98" t="s">
        <v>3468</v>
      </c>
      <c r="CG98" t="s">
        <v>1279</v>
      </c>
      <c r="CH98" t="s">
        <v>1592</v>
      </c>
      <c r="CI98" t="s">
        <v>2353</v>
      </c>
      <c r="CJ98" t="s">
        <v>1165</v>
      </c>
      <c r="CK98"/>
      <c r="CL98"/>
      <c r="CM98" t="s">
        <v>3467</v>
      </c>
      <c r="CN98" t="s">
        <v>1592</v>
      </c>
      <c r="CO98" t="s">
        <v>3467</v>
      </c>
      <c r="CP98" t="s">
        <v>1592</v>
      </c>
      <c r="CQ98" t="s">
        <v>1592</v>
      </c>
      <c r="CR98">
        <v>0</v>
      </c>
      <c r="CS98" t="s">
        <v>1592</v>
      </c>
      <c r="CT98" t="s">
        <v>1592</v>
      </c>
      <c r="CU98" t="s">
        <v>1592</v>
      </c>
      <c r="CV98" t="s">
        <v>1592</v>
      </c>
      <c r="CW98" t="s">
        <v>1592</v>
      </c>
      <c r="CX98">
        <v>96</v>
      </c>
      <c r="CY98" t="s">
        <v>3474</v>
      </c>
      <c r="CZ98" t="s">
        <v>1592</v>
      </c>
      <c r="DA98" t="s">
        <v>2313</v>
      </c>
      <c r="DB98" t="s">
        <v>2314</v>
      </c>
      <c r="DC98" t="s">
        <v>3465</v>
      </c>
      <c r="DD98" t="s">
        <v>1269</v>
      </c>
      <c r="DE98" t="s">
        <v>3464</v>
      </c>
      <c r="DF98" t="s">
        <v>1592</v>
      </c>
      <c r="DG98" t="s">
        <v>1592</v>
      </c>
      <c r="DH98" t="s">
        <v>2334</v>
      </c>
      <c r="DI98" t="e">
        <v>#N/A</v>
      </c>
      <c r="DJ98"/>
      <c r="DK98" t="s">
        <v>2334</v>
      </c>
      <c r="DL98">
        <v>9</v>
      </c>
      <c r="DM98" t="s">
        <v>2315</v>
      </c>
      <c r="DN98" t="s">
        <v>1165</v>
      </c>
      <c r="DO98" t="b">
        <v>1</v>
      </c>
      <c r="DP98" t="b">
        <v>0</v>
      </c>
      <c r="DQ98" t="b">
        <v>1</v>
      </c>
      <c r="DR98" t="b">
        <v>0</v>
      </c>
      <c r="DS98" t="b">
        <v>0</v>
      </c>
      <c r="DT98" t="b">
        <v>0</v>
      </c>
      <c r="DU98" t="b">
        <v>1</v>
      </c>
      <c r="DV98">
        <v>0</v>
      </c>
      <c r="DW98" t="b">
        <v>0</v>
      </c>
      <c r="DX98" t="b">
        <v>0</v>
      </c>
      <c r="DY98" t="b">
        <v>0</v>
      </c>
      <c r="DZ98" t="b">
        <v>0</v>
      </c>
      <c r="EA98" t="b">
        <v>0</v>
      </c>
      <c r="EB98" t="b">
        <v>0</v>
      </c>
      <c r="EC98" t="b">
        <v>0</v>
      </c>
      <c r="ED98" t="b">
        <v>0</v>
      </c>
      <c r="EE98" t="b">
        <v>0</v>
      </c>
      <c r="EF98" t="b" cm="1">
        <v>0</v>
      </c>
      <c r="EG98" t="b">
        <v>0</v>
      </c>
      <c r="EH98" t="b">
        <v>0</v>
      </c>
      <c r="EI98" t="b">
        <v>0</v>
      </c>
      <c r="EJ98" t="s">
        <v>1592</v>
      </c>
      <c r="EK98">
        <v>0</v>
      </c>
      <c r="EL98">
        <v>53</v>
      </c>
      <c r="EM98" t="b">
        <v>1</v>
      </c>
    </row>
    <row r="99" spans="1:143" ht="15.75">
      <c r="A99"/>
      <c r="B99" t="s">
        <v>1165</v>
      </c>
      <c r="C99" t="s">
        <v>3411</v>
      </c>
      <c r="D99" t="s">
        <v>2481</v>
      </c>
      <c r="E99" t="s">
        <v>2482</v>
      </c>
      <c r="F99" t="s">
        <v>2483</v>
      </c>
      <c r="G99" t="s">
        <v>2481</v>
      </c>
      <c r="H99" t="s">
        <v>2481</v>
      </c>
      <c r="I99" t="s">
        <v>1242</v>
      </c>
      <c r="J99" t="s">
        <v>3464</v>
      </c>
      <c r="K99" t="s">
        <v>902</v>
      </c>
      <c r="L99" t="s">
        <v>1939</v>
      </c>
      <c r="M99" t="s">
        <v>1974</v>
      </c>
      <c r="N99"/>
      <c r="O99"/>
      <c r="P99" t="s">
        <v>1165</v>
      </c>
      <c r="Q99" t="s">
        <v>1269</v>
      </c>
      <c r="R99" t="s">
        <v>2353</v>
      </c>
      <c r="S99"/>
      <c r="T99"/>
      <c r="U99" t="s">
        <v>3467</v>
      </c>
      <c r="V99" t="s">
        <v>2485</v>
      </c>
      <c r="W99"/>
      <c r="X99"/>
      <c r="Y99"/>
      <c r="Z99"/>
      <c r="AA99"/>
      <c r="AB99"/>
      <c r="AC99"/>
      <c r="AD99"/>
      <c r="AE99"/>
      <c r="AF99"/>
      <c r="AG99"/>
      <c r="AH99"/>
      <c r="AI99"/>
      <c r="AJ99"/>
      <c r="AK99"/>
      <c r="AL99"/>
      <c r="AM99"/>
      <c r="AN99"/>
      <c r="AO99" s="108" t="s">
        <v>43</v>
      </c>
      <c r="AP99" t="s">
        <v>1273</v>
      </c>
      <c r="AQ99">
        <v>28</v>
      </c>
      <c r="AR99" t="e">
        <v>#N/A</v>
      </c>
      <c r="AS99" t="s">
        <v>3411</v>
      </c>
      <c r="AT99" t="e">
        <v>#N/A</v>
      </c>
      <c r="AU99" t="s">
        <v>2482</v>
      </c>
      <c r="AV99" t="s">
        <v>2487</v>
      </c>
      <c r="AW99" t="s">
        <v>2488</v>
      </c>
      <c r="AX99" t="s">
        <v>1934</v>
      </c>
      <c r="AY99" t="s">
        <v>2489</v>
      </c>
      <c r="AZ99" t="s">
        <v>1269</v>
      </c>
      <c r="BA99" t="s">
        <v>2490</v>
      </c>
      <c r="BB99" t="s">
        <v>1242</v>
      </c>
      <c r="BC99" t="s">
        <v>1939</v>
      </c>
      <c r="BD99" t="s">
        <v>3292</v>
      </c>
      <c r="BE99">
        <v>15</v>
      </c>
      <c r="BF99">
        <v>98</v>
      </c>
      <c r="BG99">
        <v>0</v>
      </c>
      <c r="BH99" t="s">
        <v>1592</v>
      </c>
      <c r="BI99">
        <v>0</v>
      </c>
      <c r="BJ99">
        <v>0</v>
      </c>
      <c r="BK99">
        <v>32</v>
      </c>
      <c r="BL99" t="s">
        <v>2492</v>
      </c>
      <c r="BM99" t="s">
        <v>3465</v>
      </c>
      <c r="BN99" t="s">
        <v>3468</v>
      </c>
      <c r="BO99" t="e" cm="1">
        <v>#N/A</v>
      </c>
      <c r="BP99" t="s">
        <v>1592</v>
      </c>
      <c r="BQ99" t="s">
        <v>3417</v>
      </c>
      <c r="BR99">
        <v>9</v>
      </c>
      <c r="BS99" t="s">
        <v>1852</v>
      </c>
      <c r="BT99" t="s">
        <v>3475</v>
      </c>
      <c r="BU99" t="s">
        <v>2481</v>
      </c>
      <c r="BV99" t="s">
        <v>2487</v>
      </c>
      <c r="BW99" t="s">
        <v>2489</v>
      </c>
      <c r="BX99" t="s">
        <v>1937</v>
      </c>
      <c r="BY99" t="s">
        <v>1592</v>
      </c>
      <c r="BZ99" t="s">
        <v>1937</v>
      </c>
      <c r="CA99" t="s">
        <v>1974</v>
      </c>
      <c r="CB99"/>
      <c r="CC99" t="s">
        <v>998</v>
      </c>
      <c r="CD99" t="s">
        <v>1242</v>
      </c>
      <c r="CE99" t="s">
        <v>3476</v>
      </c>
      <c r="CF99" t="s">
        <v>3477</v>
      </c>
      <c r="CG99" t="s">
        <v>1242</v>
      </c>
      <c r="CH99" t="s">
        <v>1592</v>
      </c>
      <c r="CI99" t="s">
        <v>2353</v>
      </c>
      <c r="CJ99" t="s">
        <v>1165</v>
      </c>
      <c r="CK99"/>
      <c r="CL99"/>
      <c r="CM99" t="s">
        <v>3467</v>
      </c>
      <c r="CN99" t="s">
        <v>2485</v>
      </c>
      <c r="CO99" t="s">
        <v>3467</v>
      </c>
      <c r="CP99" t="s">
        <v>2485</v>
      </c>
      <c r="CQ99" t="s">
        <v>1592</v>
      </c>
      <c r="CR99">
        <v>0</v>
      </c>
      <c r="CS99" t="s">
        <v>1592</v>
      </c>
      <c r="CT99" t="s">
        <v>1592</v>
      </c>
      <c r="CU99" t="s">
        <v>1592</v>
      </c>
      <c r="CV99" t="s">
        <v>1592</v>
      </c>
      <c r="CW99" t="s">
        <v>1592</v>
      </c>
      <c r="CX99">
        <v>97</v>
      </c>
      <c r="CY99" t="s">
        <v>3478</v>
      </c>
      <c r="CZ99" t="s">
        <v>1592</v>
      </c>
      <c r="DA99" t="s">
        <v>2313</v>
      </c>
      <c r="DB99" t="s">
        <v>2314</v>
      </c>
      <c r="DC99" t="s">
        <v>2482</v>
      </c>
      <c r="DD99" t="s">
        <v>1269</v>
      </c>
      <c r="DE99" t="s">
        <v>2481</v>
      </c>
      <c r="DF99" t="s">
        <v>1592</v>
      </c>
      <c r="DG99" t="s">
        <v>1592</v>
      </c>
      <c r="DH99" t="s">
        <v>2334</v>
      </c>
      <c r="DI99" t="e">
        <v>#N/A</v>
      </c>
      <c r="DJ99"/>
      <c r="DK99" t="s">
        <v>2334</v>
      </c>
      <c r="DL99">
        <v>9</v>
      </c>
      <c r="DM99" t="s">
        <v>2315</v>
      </c>
      <c r="DN99" t="s">
        <v>1165</v>
      </c>
      <c r="DO99" t="b">
        <v>1</v>
      </c>
      <c r="DP99" t="b">
        <v>0</v>
      </c>
      <c r="DQ99" t="b">
        <v>0</v>
      </c>
      <c r="DR99" t="b">
        <v>0</v>
      </c>
      <c r="DS99" t="b">
        <v>0</v>
      </c>
      <c r="DT99" t="b">
        <v>0</v>
      </c>
      <c r="DU99" t="b">
        <v>0</v>
      </c>
      <c r="DV99">
        <v>0</v>
      </c>
      <c r="DW99" t="b">
        <v>0</v>
      </c>
      <c r="DX99" t="b">
        <v>0</v>
      </c>
      <c r="DY99" t="b">
        <v>0</v>
      </c>
      <c r="DZ99" t="b">
        <v>0</v>
      </c>
      <c r="EA99" t="b">
        <v>0</v>
      </c>
      <c r="EB99" t="b">
        <v>0</v>
      </c>
      <c r="EC99" t="b">
        <v>0</v>
      </c>
      <c r="ED99" t="b">
        <v>0</v>
      </c>
      <c r="EE99" t="b">
        <v>0</v>
      </c>
      <c r="EF99" t="b" cm="1">
        <v>0</v>
      </c>
      <c r="EG99" t="b">
        <v>0</v>
      </c>
      <c r="EH99" t="b">
        <v>0</v>
      </c>
      <c r="EI99" t="b">
        <v>0</v>
      </c>
      <c r="EJ99" t="s">
        <v>1592</v>
      </c>
      <c r="EK99">
        <v>0</v>
      </c>
      <c r="EL99">
        <v>29</v>
      </c>
      <c r="EM99" t="b">
        <v>0</v>
      </c>
    </row>
    <row r="100" spans="1:143" ht="31.5">
      <c r="A100"/>
      <c r="B100" t="s">
        <v>1165</v>
      </c>
      <c r="C100" t="s">
        <v>3411</v>
      </c>
      <c r="D100" t="s">
        <v>2498</v>
      </c>
      <c r="E100" t="s">
        <v>2499</v>
      </c>
      <c r="F100" t="s">
        <v>2500</v>
      </c>
      <c r="G100" t="s">
        <v>2662</v>
      </c>
      <c r="H100" s="109" t="s">
        <v>3479</v>
      </c>
      <c r="I100" t="s">
        <v>1242</v>
      </c>
      <c r="J100" t="s">
        <v>3464</v>
      </c>
      <c r="K100" t="s">
        <v>902</v>
      </c>
      <c r="L100" t="s">
        <v>1939</v>
      </c>
      <c r="M100" t="s">
        <v>1947</v>
      </c>
      <c r="N100" t="s">
        <v>2664</v>
      </c>
      <c r="O100"/>
      <c r="P100" t="s">
        <v>1165</v>
      </c>
      <c r="Q100" t="s">
        <v>1269</v>
      </c>
      <c r="R100" t="s">
        <v>2353</v>
      </c>
      <c r="S100"/>
      <c r="T100"/>
      <c r="U100" t="s">
        <v>3467</v>
      </c>
      <c r="V100" t="s">
        <v>2503</v>
      </c>
      <c r="W100"/>
      <c r="X100"/>
      <c r="Y100"/>
      <c r="Z100"/>
      <c r="AA100"/>
      <c r="AB100"/>
      <c r="AC100"/>
      <c r="AD100"/>
      <c r="AE100"/>
      <c r="AF100"/>
      <c r="AG100"/>
      <c r="AH100"/>
      <c r="AI100"/>
      <c r="AJ100"/>
      <c r="AK100"/>
      <c r="AL100"/>
      <c r="AM100"/>
      <c r="AN100"/>
      <c r="AO100" s="108" t="s">
        <v>43</v>
      </c>
      <c r="AP100" t="s">
        <v>1273</v>
      </c>
      <c r="AQ100">
        <v>29</v>
      </c>
      <c r="AR100" t="e">
        <v>#N/A</v>
      </c>
      <c r="AS100" t="s">
        <v>3411</v>
      </c>
      <c r="AT100" t="e">
        <v>#N/A</v>
      </c>
      <c r="AU100" t="s">
        <v>2499</v>
      </c>
      <c r="AV100" t="s">
        <v>2505</v>
      </c>
      <c r="AW100" t="s">
        <v>2506</v>
      </c>
      <c r="AX100" t="s">
        <v>1934</v>
      </c>
      <c r="AY100" t="s">
        <v>2665</v>
      </c>
      <c r="AZ100" t="s">
        <v>1269</v>
      </c>
      <c r="BA100" t="s">
        <v>2508</v>
      </c>
      <c r="BB100" t="s">
        <v>1242</v>
      </c>
      <c r="BC100" t="s">
        <v>1939</v>
      </c>
      <c r="BD100" t="s">
        <v>3298</v>
      </c>
      <c r="BE100">
        <v>16</v>
      </c>
      <c r="BF100">
        <v>98</v>
      </c>
      <c r="BG100">
        <v>0</v>
      </c>
      <c r="BH100" t="s">
        <v>1592</v>
      </c>
      <c r="BI100">
        <v>0</v>
      </c>
      <c r="BJ100">
        <v>0</v>
      </c>
      <c r="BK100">
        <v>33</v>
      </c>
      <c r="BL100" t="s">
        <v>2510</v>
      </c>
      <c r="BM100" t="s">
        <v>3465</v>
      </c>
      <c r="BN100" t="s">
        <v>3468</v>
      </c>
      <c r="BO100" t="e" cm="1">
        <v>#N/A</v>
      </c>
      <c r="BP100" t="s">
        <v>1592</v>
      </c>
      <c r="BQ100" t="s">
        <v>3417</v>
      </c>
      <c r="BR100">
        <v>10</v>
      </c>
      <c r="BS100" t="s">
        <v>1856</v>
      </c>
      <c r="BT100" t="s">
        <v>3480</v>
      </c>
      <c r="BU100" t="s">
        <v>2498</v>
      </c>
      <c r="BV100" t="s">
        <v>2505</v>
      </c>
      <c r="BW100" t="s">
        <v>3481</v>
      </c>
      <c r="BX100" t="s">
        <v>2669</v>
      </c>
      <c r="BY100" t="s">
        <v>1592</v>
      </c>
      <c r="BZ100" t="s">
        <v>1937</v>
      </c>
      <c r="CA100" t="s">
        <v>1947</v>
      </c>
      <c r="CB100"/>
      <c r="CC100" t="s">
        <v>998</v>
      </c>
      <c r="CD100" t="s">
        <v>1242</v>
      </c>
      <c r="CE100" t="s">
        <v>3482</v>
      </c>
      <c r="CF100" t="s">
        <v>3483</v>
      </c>
      <c r="CG100" t="s">
        <v>1242</v>
      </c>
      <c r="CH100" t="s">
        <v>1592</v>
      </c>
      <c r="CI100" t="s">
        <v>2353</v>
      </c>
      <c r="CJ100" t="s">
        <v>1165</v>
      </c>
      <c r="CK100"/>
      <c r="CL100"/>
      <c r="CM100" t="s">
        <v>3467</v>
      </c>
      <c r="CN100" t="s">
        <v>2503</v>
      </c>
      <c r="CO100" t="s">
        <v>3467</v>
      </c>
      <c r="CP100" t="s">
        <v>2503</v>
      </c>
      <c r="CQ100" t="s">
        <v>1592</v>
      </c>
      <c r="CR100">
        <v>0</v>
      </c>
      <c r="CS100" t="s">
        <v>1592</v>
      </c>
      <c r="CT100" t="s">
        <v>1592</v>
      </c>
      <c r="CU100" t="s">
        <v>1592</v>
      </c>
      <c r="CV100" t="s">
        <v>1592</v>
      </c>
      <c r="CW100" t="s">
        <v>1592</v>
      </c>
      <c r="CX100">
        <v>98</v>
      </c>
      <c r="CY100" t="s">
        <v>3484</v>
      </c>
      <c r="CZ100" t="s">
        <v>1592</v>
      </c>
      <c r="DA100" t="s">
        <v>2313</v>
      </c>
      <c r="DB100" t="s">
        <v>2314</v>
      </c>
      <c r="DC100" t="s">
        <v>2499</v>
      </c>
      <c r="DD100" t="s">
        <v>1269</v>
      </c>
      <c r="DE100" t="s">
        <v>2662</v>
      </c>
      <c r="DF100" t="s">
        <v>1592</v>
      </c>
      <c r="DG100" t="s">
        <v>1592</v>
      </c>
      <c r="DH100" t="s">
        <v>2334</v>
      </c>
      <c r="DI100" t="e">
        <v>#N/A</v>
      </c>
      <c r="DJ100"/>
      <c r="DK100" t="s">
        <v>2334</v>
      </c>
      <c r="DL100">
        <v>9</v>
      </c>
      <c r="DM100" t="s">
        <v>2315</v>
      </c>
      <c r="DN100" t="s">
        <v>1165</v>
      </c>
      <c r="DO100" t="b">
        <v>1</v>
      </c>
      <c r="DP100" t="b">
        <v>0</v>
      </c>
      <c r="DQ100" t="b">
        <v>0</v>
      </c>
      <c r="DR100" t="b">
        <v>0</v>
      </c>
      <c r="DS100" t="b">
        <v>0</v>
      </c>
      <c r="DT100" t="b">
        <v>0</v>
      </c>
      <c r="DU100" t="b">
        <v>0</v>
      </c>
      <c r="DV100">
        <v>0</v>
      </c>
      <c r="DW100" t="b">
        <v>0</v>
      </c>
      <c r="DX100" t="b">
        <v>0</v>
      </c>
      <c r="DY100" t="b">
        <v>0</v>
      </c>
      <c r="DZ100" t="b">
        <v>0</v>
      </c>
      <c r="EA100" t="b">
        <v>0</v>
      </c>
      <c r="EB100" t="b">
        <v>0</v>
      </c>
      <c r="EC100" t="b">
        <v>0</v>
      </c>
      <c r="ED100" t="b">
        <v>0</v>
      </c>
      <c r="EE100" t="b">
        <v>0</v>
      </c>
      <c r="EF100" t="b" cm="1">
        <v>0</v>
      </c>
      <c r="EG100" t="b">
        <v>0</v>
      </c>
      <c r="EH100" t="b">
        <v>0</v>
      </c>
      <c r="EI100" t="b">
        <v>0</v>
      </c>
      <c r="EJ100" t="s">
        <v>1592</v>
      </c>
      <c r="EK100">
        <v>0</v>
      </c>
      <c r="EL100">
        <v>17</v>
      </c>
      <c r="EM100" t="b">
        <v>0</v>
      </c>
    </row>
    <row r="101" spans="1:143" ht="15.75">
      <c r="A101"/>
      <c r="B101" t="s">
        <v>1165</v>
      </c>
      <c r="C101" t="s">
        <v>3411</v>
      </c>
      <c r="D101" t="s">
        <v>2380</v>
      </c>
      <c r="E101" t="s">
        <v>2381</v>
      </c>
      <c r="F101" t="s">
        <v>2352</v>
      </c>
      <c r="G101" t="s">
        <v>2380</v>
      </c>
      <c r="H101" t="s">
        <v>2382</v>
      </c>
      <c r="I101" t="s">
        <v>1242</v>
      </c>
      <c r="J101" t="s">
        <v>3464</v>
      </c>
      <c r="K101" t="s">
        <v>902</v>
      </c>
      <c r="L101" t="s">
        <v>1939</v>
      </c>
      <c r="M101" t="s">
        <v>1947</v>
      </c>
      <c r="N101" t="s">
        <v>2383</v>
      </c>
      <c r="O101"/>
      <c r="P101" t="s">
        <v>1165</v>
      </c>
      <c r="Q101" t="s">
        <v>1269</v>
      </c>
      <c r="R101" t="s">
        <v>2353</v>
      </c>
      <c r="S101"/>
      <c r="T101"/>
      <c r="U101" t="s">
        <v>3467</v>
      </c>
      <c r="V101" t="s">
        <v>2464</v>
      </c>
      <c r="W101"/>
      <c r="X101"/>
      <c r="Y101"/>
      <c r="Z101"/>
      <c r="AA101"/>
      <c r="AB101"/>
      <c r="AC101"/>
      <c r="AD101"/>
      <c r="AE101"/>
      <c r="AF101"/>
      <c r="AG101"/>
      <c r="AH101"/>
      <c r="AI101"/>
      <c r="AJ101"/>
      <c r="AK101"/>
      <c r="AL101"/>
      <c r="AM101"/>
      <c r="AN101"/>
      <c r="AO101" s="108" t="s">
        <v>43</v>
      </c>
      <c r="AP101" t="s">
        <v>1273</v>
      </c>
      <c r="AQ101">
        <v>30</v>
      </c>
      <c r="AR101" t="e">
        <v>#N/A</v>
      </c>
      <c r="AS101" t="s">
        <v>3411</v>
      </c>
      <c r="AT101" t="e">
        <v>#N/A</v>
      </c>
      <c r="AU101" t="s">
        <v>2381</v>
      </c>
      <c r="AV101" t="s">
        <v>2386</v>
      </c>
      <c r="AW101" t="s">
        <v>2357</v>
      </c>
      <c r="AX101" t="s">
        <v>1934</v>
      </c>
      <c r="AY101" t="s">
        <v>2387</v>
      </c>
      <c r="AZ101" t="s">
        <v>1269</v>
      </c>
      <c r="BA101" t="s">
        <v>2388</v>
      </c>
      <c r="BB101" t="s">
        <v>1242</v>
      </c>
      <c r="BC101" t="s">
        <v>1939</v>
      </c>
      <c r="BD101" t="s">
        <v>3304</v>
      </c>
      <c r="BE101">
        <v>7</v>
      </c>
      <c r="BF101">
        <v>98</v>
      </c>
      <c r="BG101">
        <v>0</v>
      </c>
      <c r="BH101" t="s">
        <v>1592</v>
      </c>
      <c r="BI101">
        <v>0</v>
      </c>
      <c r="BJ101">
        <v>0</v>
      </c>
      <c r="BK101">
        <v>7</v>
      </c>
      <c r="BL101" t="s">
        <v>2394</v>
      </c>
      <c r="BM101" t="s">
        <v>3465</v>
      </c>
      <c r="BN101" t="s">
        <v>3468</v>
      </c>
      <c r="BO101" t="e" cm="1">
        <v>#N/A</v>
      </c>
      <c r="BP101" t="s">
        <v>1592</v>
      </c>
      <c r="BQ101" t="s">
        <v>3417</v>
      </c>
      <c r="BR101">
        <v>11</v>
      </c>
      <c r="BS101" t="s">
        <v>1860</v>
      </c>
      <c r="BT101" t="s">
        <v>3485</v>
      </c>
      <c r="BU101" t="s">
        <v>2380</v>
      </c>
      <c r="BV101" t="s">
        <v>2386</v>
      </c>
      <c r="BW101" t="s">
        <v>2391</v>
      </c>
      <c r="BX101" t="s">
        <v>2392</v>
      </c>
      <c r="BY101" t="s">
        <v>1592</v>
      </c>
      <c r="BZ101" t="s">
        <v>1937</v>
      </c>
      <c r="CA101" t="s">
        <v>1947</v>
      </c>
      <c r="CB101"/>
      <c r="CC101" t="s">
        <v>998</v>
      </c>
      <c r="CD101" t="s">
        <v>1242</v>
      </c>
      <c r="CE101" t="s">
        <v>3486</v>
      </c>
      <c r="CF101" t="s">
        <v>3487</v>
      </c>
      <c r="CG101" t="s">
        <v>1242</v>
      </c>
      <c r="CH101" t="s">
        <v>1592</v>
      </c>
      <c r="CI101" t="s">
        <v>2353</v>
      </c>
      <c r="CJ101" t="s">
        <v>1165</v>
      </c>
      <c r="CK101"/>
      <c r="CL101"/>
      <c r="CM101" t="s">
        <v>3467</v>
      </c>
      <c r="CN101" t="s">
        <v>2464</v>
      </c>
      <c r="CO101" t="s">
        <v>3467</v>
      </c>
      <c r="CP101" t="s">
        <v>2464</v>
      </c>
      <c r="CQ101" t="s">
        <v>1592</v>
      </c>
      <c r="CR101">
        <v>0</v>
      </c>
      <c r="CS101" t="s">
        <v>1592</v>
      </c>
      <c r="CT101" t="s">
        <v>1592</v>
      </c>
      <c r="CU101" t="s">
        <v>1592</v>
      </c>
      <c r="CV101" t="s">
        <v>1592</v>
      </c>
      <c r="CW101" t="s">
        <v>1592</v>
      </c>
      <c r="CX101">
        <v>99</v>
      </c>
      <c r="CY101" t="s">
        <v>3488</v>
      </c>
      <c r="CZ101" t="s">
        <v>1592</v>
      </c>
      <c r="DA101" t="s">
        <v>2313</v>
      </c>
      <c r="DB101" t="s">
        <v>2314</v>
      </c>
      <c r="DC101" t="s">
        <v>2381</v>
      </c>
      <c r="DD101" t="s">
        <v>1269</v>
      </c>
      <c r="DE101" t="s">
        <v>2380</v>
      </c>
      <c r="DF101" t="s">
        <v>1592</v>
      </c>
      <c r="DG101" t="s">
        <v>1592</v>
      </c>
      <c r="DH101" t="s">
        <v>2334</v>
      </c>
      <c r="DI101" t="e">
        <v>#N/A</v>
      </c>
      <c r="DJ101"/>
      <c r="DK101" t="s">
        <v>2334</v>
      </c>
      <c r="DL101">
        <v>9</v>
      </c>
      <c r="DM101" t="s">
        <v>2315</v>
      </c>
      <c r="DN101" t="s">
        <v>1165</v>
      </c>
      <c r="DO101" t="b">
        <v>1</v>
      </c>
      <c r="DP101" t="b">
        <v>0</v>
      </c>
      <c r="DQ101" t="b">
        <v>0</v>
      </c>
      <c r="DR101" t="b">
        <v>0</v>
      </c>
      <c r="DS101" t="b">
        <v>0</v>
      </c>
      <c r="DT101" t="b">
        <v>0</v>
      </c>
      <c r="DU101" t="b">
        <v>0</v>
      </c>
      <c r="DV101">
        <v>0</v>
      </c>
      <c r="DW101" t="b">
        <v>0</v>
      </c>
      <c r="DX101" t="b">
        <v>0</v>
      </c>
      <c r="DY101" t="b">
        <v>0</v>
      </c>
      <c r="DZ101" t="b">
        <v>0</v>
      </c>
      <c r="EA101" t="b">
        <v>0</v>
      </c>
      <c r="EB101" t="b">
        <v>0</v>
      </c>
      <c r="EC101" t="b">
        <v>0</v>
      </c>
      <c r="ED101" t="b">
        <v>0</v>
      </c>
      <c r="EE101" t="b">
        <v>0</v>
      </c>
      <c r="EF101" t="b" cm="1">
        <v>0</v>
      </c>
      <c r="EG101" t="b">
        <v>0</v>
      </c>
      <c r="EH101" t="b">
        <v>0</v>
      </c>
      <c r="EI101" t="b">
        <v>0</v>
      </c>
      <c r="EJ101" t="s">
        <v>1592</v>
      </c>
      <c r="EK101">
        <v>0</v>
      </c>
      <c r="EL101">
        <v>25</v>
      </c>
      <c r="EM101" t="b">
        <v>0</v>
      </c>
    </row>
    <row r="102" spans="1:143" ht="47.25">
      <c r="A102"/>
      <c r="B102" t="s">
        <v>1165</v>
      </c>
      <c r="C102" t="s">
        <v>3411</v>
      </c>
      <c r="D102" t="s">
        <v>2335</v>
      </c>
      <c r="E102" t="s">
        <v>2336</v>
      </c>
      <c r="F102" t="s">
        <v>1314</v>
      </c>
      <c r="G102" t="s">
        <v>2335</v>
      </c>
      <c r="H102" s="109" t="s">
        <v>3309</v>
      </c>
      <c r="I102" t="s">
        <v>1242</v>
      </c>
      <c r="J102" t="s">
        <v>3464</v>
      </c>
      <c r="K102" t="s">
        <v>902</v>
      </c>
      <c r="L102" t="s">
        <v>1939</v>
      </c>
      <c r="M102" t="s">
        <v>1947</v>
      </c>
      <c r="N102" t="s">
        <v>3375</v>
      </c>
      <c r="O102"/>
      <c r="P102" t="s">
        <v>1165</v>
      </c>
      <c r="Q102" t="s">
        <v>1269</v>
      </c>
      <c r="R102" t="s">
        <v>2353</v>
      </c>
      <c r="S102"/>
      <c r="T102"/>
      <c r="U102" t="s">
        <v>3467</v>
      </c>
      <c r="V102" t="s">
        <v>1314</v>
      </c>
      <c r="W102"/>
      <c r="X102"/>
      <c r="Y102"/>
      <c r="Z102"/>
      <c r="AA102"/>
      <c r="AB102"/>
      <c r="AC102"/>
      <c r="AD102"/>
      <c r="AE102"/>
      <c r="AF102"/>
      <c r="AG102"/>
      <c r="AH102"/>
      <c r="AI102"/>
      <c r="AJ102"/>
      <c r="AK102"/>
      <c r="AL102"/>
      <c r="AM102"/>
      <c r="AN102"/>
      <c r="AO102" s="108" t="s">
        <v>43</v>
      </c>
      <c r="AP102" t="s">
        <v>1273</v>
      </c>
      <c r="AQ102">
        <v>31</v>
      </c>
      <c r="AR102" t="e">
        <v>#N/A</v>
      </c>
      <c r="AS102" t="s">
        <v>3411</v>
      </c>
      <c r="AT102" t="e">
        <v>#N/A</v>
      </c>
      <c r="AU102" t="s">
        <v>2336</v>
      </c>
      <c r="AV102" t="s">
        <v>2341</v>
      </c>
      <c r="AW102" t="s">
        <v>2473</v>
      </c>
      <c r="AX102" t="s">
        <v>1934</v>
      </c>
      <c r="AY102" t="s">
        <v>2342</v>
      </c>
      <c r="AZ102" t="s">
        <v>1269</v>
      </c>
      <c r="BA102" t="s">
        <v>2343</v>
      </c>
      <c r="BB102" t="s">
        <v>1242</v>
      </c>
      <c r="BC102" t="s">
        <v>1939</v>
      </c>
      <c r="BD102" t="s">
        <v>3311</v>
      </c>
      <c r="BE102">
        <v>4</v>
      </c>
      <c r="BF102">
        <v>98</v>
      </c>
      <c r="BG102">
        <v>0</v>
      </c>
      <c r="BH102" t="s">
        <v>1592</v>
      </c>
      <c r="BI102">
        <v>0</v>
      </c>
      <c r="BJ102">
        <v>0</v>
      </c>
      <c r="BK102">
        <v>4</v>
      </c>
      <c r="BL102" t="s">
        <v>2349</v>
      </c>
      <c r="BM102" t="s">
        <v>3465</v>
      </c>
      <c r="BN102" t="s">
        <v>3468</v>
      </c>
      <c r="BO102" t="e" cm="1">
        <v>#N/A</v>
      </c>
      <c r="BP102" t="s">
        <v>1592</v>
      </c>
      <c r="BQ102" t="s">
        <v>3417</v>
      </c>
      <c r="BR102">
        <v>12</v>
      </c>
      <c r="BS102" t="s">
        <v>1864</v>
      </c>
      <c r="BT102" t="s">
        <v>3489</v>
      </c>
      <c r="BU102" t="s">
        <v>2335</v>
      </c>
      <c r="BV102" t="s">
        <v>2341</v>
      </c>
      <c r="BW102" t="s">
        <v>3313</v>
      </c>
      <c r="BX102" t="s">
        <v>3377</v>
      </c>
      <c r="BY102" t="s">
        <v>1592</v>
      </c>
      <c r="BZ102" t="s">
        <v>1937</v>
      </c>
      <c r="CA102" t="s">
        <v>1947</v>
      </c>
      <c r="CB102"/>
      <c r="CC102" t="s">
        <v>998</v>
      </c>
      <c r="CD102" t="s">
        <v>1242</v>
      </c>
      <c r="CE102" t="s">
        <v>3490</v>
      </c>
      <c r="CF102" t="s">
        <v>3491</v>
      </c>
      <c r="CG102" t="s">
        <v>1242</v>
      </c>
      <c r="CH102" t="s">
        <v>1592</v>
      </c>
      <c r="CI102" t="s">
        <v>2353</v>
      </c>
      <c r="CJ102" t="s">
        <v>1165</v>
      </c>
      <c r="CK102"/>
      <c r="CL102"/>
      <c r="CM102" t="s">
        <v>3467</v>
      </c>
      <c r="CN102" t="s">
        <v>1314</v>
      </c>
      <c r="CO102" t="s">
        <v>3467</v>
      </c>
      <c r="CP102" t="s">
        <v>1314</v>
      </c>
      <c r="CQ102" t="s">
        <v>1592</v>
      </c>
      <c r="CR102">
        <v>0</v>
      </c>
      <c r="CS102" t="s">
        <v>1592</v>
      </c>
      <c r="CT102" t="s">
        <v>1592</v>
      </c>
      <c r="CU102" t="s">
        <v>1592</v>
      </c>
      <c r="CV102" t="s">
        <v>1592</v>
      </c>
      <c r="CW102" t="s">
        <v>1592</v>
      </c>
      <c r="CX102">
        <v>100</v>
      </c>
      <c r="CY102" t="s">
        <v>3492</v>
      </c>
      <c r="CZ102" t="s">
        <v>1592</v>
      </c>
      <c r="DA102" t="s">
        <v>2313</v>
      </c>
      <c r="DB102" t="s">
        <v>2314</v>
      </c>
      <c r="DC102" t="s">
        <v>2336</v>
      </c>
      <c r="DD102" t="s">
        <v>1269</v>
      </c>
      <c r="DE102" t="s">
        <v>2335</v>
      </c>
      <c r="DF102" t="s">
        <v>1592</v>
      </c>
      <c r="DG102" t="s">
        <v>1592</v>
      </c>
      <c r="DH102" t="s">
        <v>2334</v>
      </c>
      <c r="DI102" t="e">
        <v>#N/A</v>
      </c>
      <c r="DJ102"/>
      <c r="DK102" t="s">
        <v>2334</v>
      </c>
      <c r="DL102">
        <v>9</v>
      </c>
      <c r="DM102" t="s">
        <v>2315</v>
      </c>
      <c r="DN102" t="s">
        <v>1165</v>
      </c>
      <c r="DO102" t="b">
        <v>1</v>
      </c>
      <c r="DP102" t="b">
        <v>0</v>
      </c>
      <c r="DQ102" t="b">
        <v>0</v>
      </c>
      <c r="DR102" t="b">
        <v>0</v>
      </c>
      <c r="DS102" t="b">
        <v>0</v>
      </c>
      <c r="DT102" t="b">
        <v>0</v>
      </c>
      <c r="DU102" t="b">
        <v>0</v>
      </c>
      <c r="DV102">
        <v>0</v>
      </c>
      <c r="DW102" t="b">
        <v>0</v>
      </c>
      <c r="DX102" t="b">
        <v>0</v>
      </c>
      <c r="DY102" t="b">
        <v>0</v>
      </c>
      <c r="DZ102" t="b">
        <v>0</v>
      </c>
      <c r="EA102" t="b">
        <v>0</v>
      </c>
      <c r="EB102" t="b">
        <v>0</v>
      </c>
      <c r="EC102" t="b">
        <v>0</v>
      </c>
      <c r="ED102" t="b">
        <v>0</v>
      </c>
      <c r="EE102" t="b">
        <v>0</v>
      </c>
      <c r="EF102" t="b" cm="1">
        <v>0</v>
      </c>
      <c r="EG102" t="b">
        <v>0</v>
      </c>
      <c r="EH102" t="b">
        <v>0</v>
      </c>
      <c r="EI102" t="b">
        <v>0</v>
      </c>
      <c r="EJ102" t="s">
        <v>1592</v>
      </c>
      <c r="EK102">
        <v>0</v>
      </c>
      <c r="EL102">
        <v>7</v>
      </c>
      <c r="EM102" t="b">
        <v>0</v>
      </c>
    </row>
    <row r="103" spans="1:143" ht="47.25">
      <c r="A103"/>
      <c r="B103" t="s">
        <v>1165</v>
      </c>
      <c r="C103" t="s">
        <v>3411</v>
      </c>
      <c r="D103" t="s">
        <v>2764</v>
      </c>
      <c r="E103" t="s">
        <v>2765</v>
      </c>
      <c r="F103"/>
      <c r="G103" t="s">
        <v>2764</v>
      </c>
      <c r="H103" s="109" t="s">
        <v>3493</v>
      </c>
      <c r="I103" t="s">
        <v>1287</v>
      </c>
      <c r="J103" t="s">
        <v>3464</v>
      </c>
      <c r="K103" t="s">
        <v>902</v>
      </c>
      <c r="L103" t="s">
        <v>1939</v>
      </c>
      <c r="M103" t="s">
        <v>2031</v>
      </c>
      <c r="N103"/>
      <c r="O103"/>
      <c r="P103" t="s">
        <v>1165</v>
      </c>
      <c r="Q103" t="s">
        <v>1269</v>
      </c>
      <c r="R103" t="s">
        <v>2353</v>
      </c>
      <c r="S103"/>
      <c r="T103"/>
      <c r="U103" t="s">
        <v>3467</v>
      </c>
      <c r="V103" t="s">
        <v>2765</v>
      </c>
      <c r="W103"/>
      <c r="X103"/>
      <c r="Y103"/>
      <c r="Z103"/>
      <c r="AA103"/>
      <c r="AB103"/>
      <c r="AC103"/>
      <c r="AD103"/>
      <c r="AE103"/>
      <c r="AF103"/>
      <c r="AG103"/>
      <c r="AH103"/>
      <c r="AI103"/>
      <c r="AJ103"/>
      <c r="AK103"/>
      <c r="AL103"/>
      <c r="AM103"/>
      <c r="AN103"/>
      <c r="AO103" s="108" t="s">
        <v>43</v>
      </c>
      <c r="AP103" t="s">
        <v>1273</v>
      </c>
      <c r="AQ103">
        <v>32</v>
      </c>
      <c r="AR103" t="e">
        <v>#N/A</v>
      </c>
      <c r="AS103" t="s">
        <v>3411</v>
      </c>
      <c r="AT103" t="e">
        <v>#N/A</v>
      </c>
      <c r="AU103" t="s">
        <v>2765</v>
      </c>
      <c r="AV103" t="s">
        <v>2768</v>
      </c>
      <c r="AW103" t="s">
        <v>1937</v>
      </c>
      <c r="AX103" t="s">
        <v>1934</v>
      </c>
      <c r="AY103" t="s">
        <v>2769</v>
      </c>
      <c r="AZ103" t="s">
        <v>1269</v>
      </c>
      <c r="BA103" t="s">
        <v>2770</v>
      </c>
      <c r="BB103" t="s">
        <v>1287</v>
      </c>
      <c r="BC103" t="s">
        <v>1939</v>
      </c>
      <c r="BD103" t="s">
        <v>3494</v>
      </c>
      <c r="BE103">
        <v>40</v>
      </c>
      <c r="BF103">
        <v>98</v>
      </c>
      <c r="BG103">
        <v>0</v>
      </c>
      <c r="BH103" t="s">
        <v>1592</v>
      </c>
      <c r="BI103">
        <v>0</v>
      </c>
      <c r="BJ103">
        <v>0</v>
      </c>
      <c r="BK103">
        <v>40</v>
      </c>
      <c r="BL103" t="s">
        <v>2775</v>
      </c>
      <c r="BM103" t="s">
        <v>3465</v>
      </c>
      <c r="BN103" t="s">
        <v>3468</v>
      </c>
      <c r="BO103" t="e" cm="1">
        <v>#N/A</v>
      </c>
      <c r="BP103" t="s">
        <v>1592</v>
      </c>
      <c r="BQ103" t="s">
        <v>3417</v>
      </c>
      <c r="BR103">
        <v>13</v>
      </c>
      <c r="BS103" t="s">
        <v>2039</v>
      </c>
      <c r="BT103" t="s">
        <v>3495</v>
      </c>
      <c r="BU103" t="s">
        <v>2764</v>
      </c>
      <c r="BV103" t="s">
        <v>2768</v>
      </c>
      <c r="BW103" t="s">
        <v>3496</v>
      </c>
      <c r="BX103" t="s">
        <v>1937</v>
      </c>
      <c r="BY103" t="s">
        <v>1592</v>
      </c>
      <c r="BZ103" t="s">
        <v>1937</v>
      </c>
      <c r="CA103" t="s">
        <v>2031</v>
      </c>
      <c r="CB103"/>
      <c r="CC103" t="s">
        <v>998</v>
      </c>
      <c r="CD103" t="s">
        <v>1287</v>
      </c>
      <c r="CE103" t="s">
        <v>3497</v>
      </c>
      <c r="CF103" t="s">
        <v>3498</v>
      </c>
      <c r="CG103" t="s">
        <v>1287</v>
      </c>
      <c r="CH103" t="s">
        <v>1592</v>
      </c>
      <c r="CI103" t="s">
        <v>2353</v>
      </c>
      <c r="CJ103" t="s">
        <v>1165</v>
      </c>
      <c r="CK103"/>
      <c r="CL103"/>
      <c r="CM103" t="s">
        <v>3467</v>
      </c>
      <c r="CN103" t="s">
        <v>2765</v>
      </c>
      <c r="CO103" t="s">
        <v>3467</v>
      </c>
      <c r="CP103" t="s">
        <v>2765</v>
      </c>
      <c r="CQ103" t="s">
        <v>1592</v>
      </c>
      <c r="CR103">
        <v>0</v>
      </c>
      <c r="CS103" t="s">
        <v>1592</v>
      </c>
      <c r="CT103" t="s">
        <v>1592</v>
      </c>
      <c r="CU103" t="s">
        <v>1592</v>
      </c>
      <c r="CV103" t="s">
        <v>1592</v>
      </c>
      <c r="CW103" t="s">
        <v>1592</v>
      </c>
      <c r="CX103">
        <v>101</v>
      </c>
      <c r="CY103" t="s">
        <v>3499</v>
      </c>
      <c r="CZ103" t="s">
        <v>1592</v>
      </c>
      <c r="DA103" t="s">
        <v>2313</v>
      </c>
      <c r="DB103" t="s">
        <v>2314</v>
      </c>
      <c r="DC103" t="s">
        <v>2765</v>
      </c>
      <c r="DD103" t="s">
        <v>1269</v>
      </c>
      <c r="DE103" t="s">
        <v>2764</v>
      </c>
      <c r="DF103" t="s">
        <v>1592</v>
      </c>
      <c r="DG103" t="s">
        <v>1592</v>
      </c>
      <c r="DH103" t="s">
        <v>2334</v>
      </c>
      <c r="DI103" t="e">
        <v>#N/A</v>
      </c>
      <c r="DJ103"/>
      <c r="DK103" t="s">
        <v>2334</v>
      </c>
      <c r="DL103">
        <v>9</v>
      </c>
      <c r="DM103" t="s">
        <v>2315</v>
      </c>
      <c r="DN103" t="s">
        <v>1165</v>
      </c>
      <c r="DO103" t="b">
        <v>1</v>
      </c>
      <c r="DP103" t="b">
        <v>0</v>
      </c>
      <c r="DQ103" t="b">
        <v>0</v>
      </c>
      <c r="DR103" t="b">
        <v>0</v>
      </c>
      <c r="DS103" t="b">
        <v>0</v>
      </c>
      <c r="DT103" t="b">
        <v>0</v>
      </c>
      <c r="DU103" t="b">
        <v>0</v>
      </c>
      <c r="DV103">
        <v>0</v>
      </c>
      <c r="DW103" t="b">
        <v>0</v>
      </c>
      <c r="DX103" t="b">
        <v>0</v>
      </c>
      <c r="DY103" t="b">
        <v>0</v>
      </c>
      <c r="DZ103" t="b">
        <v>0</v>
      </c>
      <c r="EA103" t="b">
        <v>0</v>
      </c>
      <c r="EB103" t="b">
        <v>0</v>
      </c>
      <c r="EC103" t="b">
        <v>0</v>
      </c>
      <c r="ED103" t="b">
        <v>0</v>
      </c>
      <c r="EE103" t="b">
        <v>0</v>
      </c>
      <c r="EF103" t="b" cm="1">
        <v>0</v>
      </c>
      <c r="EG103" t="b">
        <v>0</v>
      </c>
      <c r="EH103" t="b">
        <v>0</v>
      </c>
      <c r="EI103" t="b">
        <v>0</v>
      </c>
      <c r="EJ103" t="s">
        <v>1592</v>
      </c>
      <c r="EK103">
        <v>0</v>
      </c>
      <c r="EL103">
        <v>3</v>
      </c>
      <c r="EM103" t="b">
        <v>0</v>
      </c>
    </row>
    <row r="104" spans="1:143" ht="47.25">
      <c r="A104"/>
      <c r="B104" t="s">
        <v>1165</v>
      </c>
      <c r="C104" t="s">
        <v>3411</v>
      </c>
      <c r="D104" t="s">
        <v>3500</v>
      </c>
      <c r="E104" t="s">
        <v>2778</v>
      </c>
      <c r="F104"/>
      <c r="G104" t="s">
        <v>3500</v>
      </c>
      <c r="H104" s="109" t="s">
        <v>3501</v>
      </c>
      <c r="I104" t="s">
        <v>1287</v>
      </c>
      <c r="J104" t="s">
        <v>3464</v>
      </c>
      <c r="K104" t="s">
        <v>902</v>
      </c>
      <c r="L104" t="s">
        <v>1939</v>
      </c>
      <c r="M104" t="s">
        <v>2031</v>
      </c>
      <c r="N104"/>
      <c r="O104"/>
      <c r="P104" t="s">
        <v>1165</v>
      </c>
      <c r="Q104" t="s">
        <v>1269</v>
      </c>
      <c r="R104" t="s">
        <v>2353</v>
      </c>
      <c r="S104"/>
      <c r="T104"/>
      <c r="U104" t="s">
        <v>3467</v>
      </c>
      <c r="V104" t="s">
        <v>2780</v>
      </c>
      <c r="W104"/>
      <c r="X104"/>
      <c r="Y104"/>
      <c r="Z104"/>
      <c r="AA104"/>
      <c r="AB104"/>
      <c r="AC104"/>
      <c r="AD104"/>
      <c r="AE104"/>
      <c r="AF104"/>
      <c r="AG104"/>
      <c r="AH104"/>
      <c r="AI104"/>
      <c r="AJ104"/>
      <c r="AK104"/>
      <c r="AL104"/>
      <c r="AM104"/>
      <c r="AN104"/>
      <c r="AO104" s="108" t="s">
        <v>43</v>
      </c>
      <c r="AP104" t="s">
        <v>1273</v>
      </c>
      <c r="AQ104">
        <v>33</v>
      </c>
      <c r="AR104" t="e">
        <v>#N/A</v>
      </c>
      <c r="AS104" t="s">
        <v>3411</v>
      </c>
      <c r="AT104" t="e">
        <v>#N/A</v>
      </c>
      <c r="AU104" t="s">
        <v>2778</v>
      </c>
      <c r="AV104" t="s">
        <v>2782</v>
      </c>
      <c r="AW104" t="s">
        <v>1937</v>
      </c>
      <c r="AX104" t="s">
        <v>1934</v>
      </c>
      <c r="AY104" t="s">
        <v>3502</v>
      </c>
      <c r="AZ104" t="s">
        <v>1269</v>
      </c>
      <c r="BA104" t="s">
        <v>2784</v>
      </c>
      <c r="BB104" t="s">
        <v>1287</v>
      </c>
      <c r="BC104" t="s">
        <v>1939</v>
      </c>
      <c r="BD104" t="s">
        <v>3503</v>
      </c>
      <c r="BE104">
        <v>41</v>
      </c>
      <c r="BF104">
        <v>98</v>
      </c>
      <c r="BG104">
        <v>0</v>
      </c>
      <c r="BH104" t="s">
        <v>1592</v>
      </c>
      <c r="BI104">
        <v>0</v>
      </c>
      <c r="BJ104">
        <v>0</v>
      </c>
      <c r="BK104">
        <v>41</v>
      </c>
      <c r="BL104" t="s">
        <v>2789</v>
      </c>
      <c r="BM104" t="s">
        <v>3465</v>
      </c>
      <c r="BN104" t="s">
        <v>3468</v>
      </c>
      <c r="BO104" t="e" cm="1">
        <v>#N/A</v>
      </c>
      <c r="BP104" t="s">
        <v>1592</v>
      </c>
      <c r="BQ104" t="s">
        <v>3417</v>
      </c>
      <c r="BR104">
        <v>14</v>
      </c>
      <c r="BS104" t="s">
        <v>1910</v>
      </c>
      <c r="BT104" t="s">
        <v>3504</v>
      </c>
      <c r="BU104" t="s">
        <v>3500</v>
      </c>
      <c r="BV104" t="s">
        <v>2782</v>
      </c>
      <c r="BW104" t="s">
        <v>3505</v>
      </c>
      <c r="BX104" t="s">
        <v>1937</v>
      </c>
      <c r="BY104" t="s">
        <v>1592</v>
      </c>
      <c r="BZ104" t="s">
        <v>1937</v>
      </c>
      <c r="CA104" t="s">
        <v>2031</v>
      </c>
      <c r="CB104"/>
      <c r="CC104" t="s">
        <v>998</v>
      </c>
      <c r="CD104" t="s">
        <v>1287</v>
      </c>
      <c r="CE104" t="s">
        <v>3506</v>
      </c>
      <c r="CF104" t="s">
        <v>3507</v>
      </c>
      <c r="CG104" t="s">
        <v>1287</v>
      </c>
      <c r="CH104" t="s">
        <v>1592</v>
      </c>
      <c r="CI104" t="s">
        <v>2353</v>
      </c>
      <c r="CJ104" t="s">
        <v>1165</v>
      </c>
      <c r="CK104"/>
      <c r="CL104"/>
      <c r="CM104" t="s">
        <v>3467</v>
      </c>
      <c r="CN104" t="s">
        <v>2780</v>
      </c>
      <c r="CO104" t="s">
        <v>3467</v>
      </c>
      <c r="CP104" t="s">
        <v>2780</v>
      </c>
      <c r="CQ104" t="s">
        <v>1592</v>
      </c>
      <c r="CR104">
        <v>0</v>
      </c>
      <c r="CS104" t="s">
        <v>1592</v>
      </c>
      <c r="CT104" t="s">
        <v>1592</v>
      </c>
      <c r="CU104" t="s">
        <v>1592</v>
      </c>
      <c r="CV104" t="s">
        <v>1592</v>
      </c>
      <c r="CW104" t="s">
        <v>1592</v>
      </c>
      <c r="CX104">
        <v>102</v>
      </c>
      <c r="CY104" t="s">
        <v>3508</v>
      </c>
      <c r="CZ104" t="s">
        <v>1592</v>
      </c>
      <c r="DA104" t="s">
        <v>2313</v>
      </c>
      <c r="DB104" t="s">
        <v>2314</v>
      </c>
      <c r="DC104" t="s">
        <v>2778</v>
      </c>
      <c r="DD104" t="s">
        <v>1269</v>
      </c>
      <c r="DE104" t="s">
        <v>3500</v>
      </c>
      <c r="DF104" t="s">
        <v>1592</v>
      </c>
      <c r="DG104" t="s">
        <v>1592</v>
      </c>
      <c r="DH104" t="s">
        <v>2334</v>
      </c>
      <c r="DI104" t="e">
        <v>#N/A</v>
      </c>
      <c r="DJ104"/>
      <c r="DK104" t="s">
        <v>2334</v>
      </c>
      <c r="DL104">
        <v>9</v>
      </c>
      <c r="DM104" t="s">
        <v>2315</v>
      </c>
      <c r="DN104" t="s">
        <v>1165</v>
      </c>
      <c r="DO104" t="b">
        <v>1</v>
      </c>
      <c r="DP104" t="b">
        <v>0</v>
      </c>
      <c r="DQ104" t="b">
        <v>0</v>
      </c>
      <c r="DR104" t="b">
        <v>0</v>
      </c>
      <c r="DS104" t="b">
        <v>0</v>
      </c>
      <c r="DT104" t="b">
        <v>0</v>
      </c>
      <c r="DU104" t="b">
        <v>0</v>
      </c>
      <c r="DV104">
        <v>0</v>
      </c>
      <c r="DW104" t="b">
        <v>0</v>
      </c>
      <c r="DX104" t="b">
        <v>0</v>
      </c>
      <c r="DY104" t="b">
        <v>0</v>
      </c>
      <c r="DZ104" t="b">
        <v>0</v>
      </c>
      <c r="EA104" t="b">
        <v>0</v>
      </c>
      <c r="EB104" t="b">
        <v>1</v>
      </c>
      <c r="EC104" t="b">
        <v>0</v>
      </c>
      <c r="ED104" t="b">
        <v>0</v>
      </c>
      <c r="EE104" t="b">
        <v>0</v>
      </c>
      <c r="EF104" t="b" cm="1">
        <v>0</v>
      </c>
      <c r="EG104" t="b">
        <v>0</v>
      </c>
      <c r="EH104" t="b">
        <v>0</v>
      </c>
      <c r="EI104" t="b">
        <v>1</v>
      </c>
      <c r="EJ104" t="s">
        <v>2791</v>
      </c>
      <c r="EK104">
        <v>0</v>
      </c>
      <c r="EL104">
        <v>7</v>
      </c>
      <c r="EM104" t="b">
        <v>0</v>
      </c>
    </row>
    <row r="105" spans="1:143" ht="47.25">
      <c r="A105"/>
      <c r="B105" t="s">
        <v>1165</v>
      </c>
      <c r="C105" t="s">
        <v>3411</v>
      </c>
      <c r="D105" t="s">
        <v>3509</v>
      </c>
      <c r="E105" t="s">
        <v>2793</v>
      </c>
      <c r="F105"/>
      <c r="G105" t="s">
        <v>3509</v>
      </c>
      <c r="H105" s="109" t="s">
        <v>3510</v>
      </c>
      <c r="I105" t="s">
        <v>1287</v>
      </c>
      <c r="J105" t="s">
        <v>3464</v>
      </c>
      <c r="K105" t="s">
        <v>902</v>
      </c>
      <c r="L105" t="s">
        <v>1939</v>
      </c>
      <c r="M105" t="s">
        <v>2031</v>
      </c>
      <c r="N105"/>
      <c r="O105"/>
      <c r="P105" t="s">
        <v>1165</v>
      </c>
      <c r="Q105" t="s">
        <v>1269</v>
      </c>
      <c r="R105" t="s">
        <v>2353</v>
      </c>
      <c r="S105"/>
      <c r="T105"/>
      <c r="U105" t="s">
        <v>3467</v>
      </c>
      <c r="V105" t="s">
        <v>2795</v>
      </c>
      <c r="W105"/>
      <c r="X105"/>
      <c r="Y105"/>
      <c r="Z105"/>
      <c r="AA105"/>
      <c r="AB105"/>
      <c r="AC105"/>
      <c r="AD105"/>
      <c r="AE105"/>
      <c r="AF105"/>
      <c r="AG105"/>
      <c r="AH105"/>
      <c r="AI105"/>
      <c r="AJ105"/>
      <c r="AK105"/>
      <c r="AL105"/>
      <c r="AM105"/>
      <c r="AN105"/>
      <c r="AO105" s="108" t="s">
        <v>43</v>
      </c>
      <c r="AP105" t="s">
        <v>1273</v>
      </c>
      <c r="AQ105">
        <v>34</v>
      </c>
      <c r="AR105" t="e">
        <v>#N/A</v>
      </c>
      <c r="AS105" t="s">
        <v>3411</v>
      </c>
      <c r="AT105" t="e">
        <v>#N/A</v>
      </c>
      <c r="AU105" t="s">
        <v>2793</v>
      </c>
      <c r="AV105" t="s">
        <v>2797</v>
      </c>
      <c r="AW105" t="s">
        <v>1937</v>
      </c>
      <c r="AX105" t="s">
        <v>1934</v>
      </c>
      <c r="AY105" t="s">
        <v>3511</v>
      </c>
      <c r="AZ105" t="s">
        <v>1269</v>
      </c>
      <c r="BA105" t="s">
        <v>2799</v>
      </c>
      <c r="BB105" t="s">
        <v>1287</v>
      </c>
      <c r="BC105" t="s">
        <v>1939</v>
      </c>
      <c r="BD105" t="s">
        <v>3512</v>
      </c>
      <c r="BE105">
        <v>42</v>
      </c>
      <c r="BF105">
        <v>98</v>
      </c>
      <c r="BG105">
        <v>0</v>
      </c>
      <c r="BH105" t="s">
        <v>1592</v>
      </c>
      <c r="BI105">
        <v>0</v>
      </c>
      <c r="BJ105">
        <v>0</v>
      </c>
      <c r="BK105">
        <v>42</v>
      </c>
      <c r="BL105" t="s">
        <v>2804</v>
      </c>
      <c r="BM105" t="s">
        <v>3465</v>
      </c>
      <c r="BN105" t="s">
        <v>3468</v>
      </c>
      <c r="BO105" t="e" cm="1">
        <v>#N/A</v>
      </c>
      <c r="BP105" t="s">
        <v>1592</v>
      </c>
      <c r="BQ105" t="s">
        <v>3417</v>
      </c>
      <c r="BR105">
        <v>15</v>
      </c>
      <c r="BS105" t="s">
        <v>1914</v>
      </c>
      <c r="BT105" t="s">
        <v>3513</v>
      </c>
      <c r="BU105" t="s">
        <v>3509</v>
      </c>
      <c r="BV105" t="s">
        <v>2797</v>
      </c>
      <c r="BW105" t="s">
        <v>3514</v>
      </c>
      <c r="BX105" t="s">
        <v>1937</v>
      </c>
      <c r="BY105" t="s">
        <v>1592</v>
      </c>
      <c r="BZ105" t="s">
        <v>1937</v>
      </c>
      <c r="CA105" t="s">
        <v>2031</v>
      </c>
      <c r="CB105"/>
      <c r="CC105" t="s">
        <v>998</v>
      </c>
      <c r="CD105" t="s">
        <v>1287</v>
      </c>
      <c r="CE105" t="s">
        <v>3515</v>
      </c>
      <c r="CF105" t="s">
        <v>3516</v>
      </c>
      <c r="CG105" t="s">
        <v>1287</v>
      </c>
      <c r="CH105" t="s">
        <v>1592</v>
      </c>
      <c r="CI105" t="s">
        <v>2353</v>
      </c>
      <c r="CJ105" t="s">
        <v>1165</v>
      </c>
      <c r="CK105"/>
      <c r="CL105"/>
      <c r="CM105" t="s">
        <v>3467</v>
      </c>
      <c r="CN105" t="s">
        <v>2795</v>
      </c>
      <c r="CO105" t="s">
        <v>3467</v>
      </c>
      <c r="CP105" t="s">
        <v>2795</v>
      </c>
      <c r="CQ105" t="s">
        <v>1592</v>
      </c>
      <c r="CR105">
        <v>0</v>
      </c>
      <c r="CS105" t="s">
        <v>1592</v>
      </c>
      <c r="CT105" t="s">
        <v>1592</v>
      </c>
      <c r="CU105" t="s">
        <v>1592</v>
      </c>
      <c r="CV105" t="s">
        <v>1592</v>
      </c>
      <c r="CW105" t="s">
        <v>1592</v>
      </c>
      <c r="CX105">
        <v>103</v>
      </c>
      <c r="CY105" t="s">
        <v>3517</v>
      </c>
      <c r="CZ105" t="s">
        <v>1592</v>
      </c>
      <c r="DA105" t="s">
        <v>2313</v>
      </c>
      <c r="DB105" t="s">
        <v>2314</v>
      </c>
      <c r="DC105" t="s">
        <v>2793</v>
      </c>
      <c r="DD105" t="s">
        <v>1269</v>
      </c>
      <c r="DE105" t="s">
        <v>3509</v>
      </c>
      <c r="DF105" t="s">
        <v>1592</v>
      </c>
      <c r="DG105" t="s">
        <v>1592</v>
      </c>
      <c r="DH105" t="s">
        <v>2334</v>
      </c>
      <c r="DI105" t="e">
        <v>#N/A</v>
      </c>
      <c r="DJ105"/>
      <c r="DK105" t="s">
        <v>2334</v>
      </c>
      <c r="DL105">
        <v>9</v>
      </c>
      <c r="DM105" t="s">
        <v>2315</v>
      </c>
      <c r="DN105" t="s">
        <v>1165</v>
      </c>
      <c r="DO105" t="b">
        <v>1</v>
      </c>
      <c r="DP105" t="b">
        <v>0</v>
      </c>
      <c r="DQ105" t="b">
        <v>0</v>
      </c>
      <c r="DR105" t="b">
        <v>0</v>
      </c>
      <c r="DS105" t="b">
        <v>0</v>
      </c>
      <c r="DT105" t="b">
        <v>0</v>
      </c>
      <c r="DU105" t="b">
        <v>0</v>
      </c>
      <c r="DV105">
        <v>0</v>
      </c>
      <c r="DW105" t="b">
        <v>0</v>
      </c>
      <c r="DX105" t="b">
        <v>0</v>
      </c>
      <c r="DY105" t="b">
        <v>0</v>
      </c>
      <c r="DZ105" t="b">
        <v>0</v>
      </c>
      <c r="EA105" t="b">
        <v>0</v>
      </c>
      <c r="EB105" t="b">
        <v>1</v>
      </c>
      <c r="EC105" t="b">
        <v>0</v>
      </c>
      <c r="ED105" t="b">
        <v>0</v>
      </c>
      <c r="EE105" t="b">
        <v>0</v>
      </c>
      <c r="EF105" t="b" cm="1">
        <v>0</v>
      </c>
      <c r="EG105" t="b">
        <v>0</v>
      </c>
      <c r="EH105" t="b">
        <v>0</v>
      </c>
      <c r="EI105" t="b">
        <v>1</v>
      </c>
      <c r="EJ105" t="s">
        <v>2791</v>
      </c>
      <c r="EK105">
        <v>0</v>
      </c>
      <c r="EL105">
        <v>7</v>
      </c>
      <c r="EM105" t="b">
        <v>0</v>
      </c>
    </row>
    <row r="106" spans="1:143" ht="15.75">
      <c r="A106"/>
      <c r="B106" t="s">
        <v>1165</v>
      </c>
      <c r="C106" t="s">
        <v>3411</v>
      </c>
      <c r="D106" t="s">
        <v>2806</v>
      </c>
      <c r="E106" t="s">
        <v>2807</v>
      </c>
      <c r="F106"/>
      <c r="G106" t="s">
        <v>2806</v>
      </c>
      <c r="H106" t="s">
        <v>3518</v>
      </c>
      <c r="I106" t="s">
        <v>1287</v>
      </c>
      <c r="J106" t="s">
        <v>3464</v>
      </c>
      <c r="K106" t="s">
        <v>902</v>
      </c>
      <c r="L106" t="s">
        <v>1939</v>
      </c>
      <c r="M106" t="s">
        <v>2031</v>
      </c>
      <c r="N106"/>
      <c r="O106"/>
      <c r="P106" t="s">
        <v>1165</v>
      </c>
      <c r="Q106" t="s">
        <v>1269</v>
      </c>
      <c r="R106" t="s">
        <v>2353</v>
      </c>
      <c r="S106"/>
      <c r="T106"/>
      <c r="U106" t="s">
        <v>3467</v>
      </c>
      <c r="V106" t="s">
        <v>2807</v>
      </c>
      <c r="W106"/>
      <c r="X106"/>
      <c r="Y106"/>
      <c r="Z106"/>
      <c r="AA106"/>
      <c r="AB106"/>
      <c r="AC106"/>
      <c r="AD106"/>
      <c r="AE106"/>
      <c r="AF106"/>
      <c r="AG106"/>
      <c r="AH106"/>
      <c r="AI106"/>
      <c r="AJ106"/>
      <c r="AK106"/>
      <c r="AL106"/>
      <c r="AM106"/>
      <c r="AN106"/>
      <c r="AO106" s="108" t="s">
        <v>43</v>
      </c>
      <c r="AP106" t="s">
        <v>1273</v>
      </c>
      <c r="AQ106">
        <v>35</v>
      </c>
      <c r="AR106" t="e">
        <v>#N/A</v>
      </c>
      <c r="AS106" t="s">
        <v>3411</v>
      </c>
      <c r="AT106" t="e">
        <v>#N/A</v>
      </c>
      <c r="AU106" t="s">
        <v>2807</v>
      </c>
      <c r="AV106" t="s">
        <v>2811</v>
      </c>
      <c r="AW106" t="s">
        <v>1937</v>
      </c>
      <c r="AX106" t="s">
        <v>1934</v>
      </c>
      <c r="AY106" t="s">
        <v>2812</v>
      </c>
      <c r="AZ106" t="s">
        <v>1269</v>
      </c>
      <c r="BA106" t="s">
        <v>2813</v>
      </c>
      <c r="BB106" t="s">
        <v>1287</v>
      </c>
      <c r="BC106" t="s">
        <v>1939</v>
      </c>
      <c r="BD106" t="s">
        <v>3519</v>
      </c>
      <c r="BE106">
        <v>43</v>
      </c>
      <c r="BF106">
        <v>98</v>
      </c>
      <c r="BG106">
        <v>0</v>
      </c>
      <c r="BH106" t="s">
        <v>1592</v>
      </c>
      <c r="BI106">
        <v>0</v>
      </c>
      <c r="BJ106">
        <v>0</v>
      </c>
      <c r="BK106">
        <v>43</v>
      </c>
      <c r="BL106" t="s">
        <v>2819</v>
      </c>
      <c r="BM106" t="s">
        <v>3465</v>
      </c>
      <c r="BN106" t="s">
        <v>3468</v>
      </c>
      <c r="BO106" t="e" cm="1">
        <v>#N/A</v>
      </c>
      <c r="BP106" t="s">
        <v>1592</v>
      </c>
      <c r="BQ106" t="s">
        <v>3417</v>
      </c>
      <c r="BR106">
        <v>16</v>
      </c>
      <c r="BS106" t="s">
        <v>1915</v>
      </c>
      <c r="BT106" t="s">
        <v>3520</v>
      </c>
      <c r="BU106" t="s">
        <v>2806</v>
      </c>
      <c r="BV106" t="s">
        <v>2811</v>
      </c>
      <c r="BW106" t="s">
        <v>3521</v>
      </c>
      <c r="BX106" t="s">
        <v>1937</v>
      </c>
      <c r="BY106" t="s">
        <v>1592</v>
      </c>
      <c r="BZ106" t="s">
        <v>1937</v>
      </c>
      <c r="CA106" t="s">
        <v>2031</v>
      </c>
      <c r="CB106"/>
      <c r="CC106" t="s">
        <v>998</v>
      </c>
      <c r="CD106" t="s">
        <v>1287</v>
      </c>
      <c r="CE106" t="s">
        <v>3522</v>
      </c>
      <c r="CF106" t="s">
        <v>3523</v>
      </c>
      <c r="CG106" t="s">
        <v>1287</v>
      </c>
      <c r="CH106" t="s">
        <v>1592</v>
      </c>
      <c r="CI106" t="s">
        <v>2353</v>
      </c>
      <c r="CJ106" t="s">
        <v>1165</v>
      </c>
      <c r="CK106"/>
      <c r="CL106"/>
      <c r="CM106" t="s">
        <v>3467</v>
      </c>
      <c r="CN106" t="s">
        <v>2807</v>
      </c>
      <c r="CO106" t="s">
        <v>3467</v>
      </c>
      <c r="CP106" t="s">
        <v>2807</v>
      </c>
      <c r="CQ106" t="s">
        <v>1592</v>
      </c>
      <c r="CR106">
        <v>0</v>
      </c>
      <c r="CS106" t="s">
        <v>1592</v>
      </c>
      <c r="CT106" t="s">
        <v>1592</v>
      </c>
      <c r="CU106" t="s">
        <v>1592</v>
      </c>
      <c r="CV106" t="s">
        <v>1592</v>
      </c>
      <c r="CW106" t="s">
        <v>1592</v>
      </c>
      <c r="CX106">
        <v>104</v>
      </c>
      <c r="CY106" t="s">
        <v>3524</v>
      </c>
      <c r="CZ106" t="s">
        <v>1592</v>
      </c>
      <c r="DA106" t="s">
        <v>2313</v>
      </c>
      <c r="DB106" t="s">
        <v>2314</v>
      </c>
      <c r="DC106" t="s">
        <v>2807</v>
      </c>
      <c r="DD106" t="s">
        <v>1269</v>
      </c>
      <c r="DE106" t="s">
        <v>2806</v>
      </c>
      <c r="DF106" t="s">
        <v>1592</v>
      </c>
      <c r="DG106" t="s">
        <v>1592</v>
      </c>
      <c r="DH106" t="s">
        <v>2334</v>
      </c>
      <c r="DI106" t="e">
        <v>#N/A</v>
      </c>
      <c r="DJ106"/>
      <c r="DK106" t="s">
        <v>2334</v>
      </c>
      <c r="DL106">
        <v>9</v>
      </c>
      <c r="DM106" t="s">
        <v>2315</v>
      </c>
      <c r="DN106" t="s">
        <v>1165</v>
      </c>
      <c r="DO106" t="b">
        <v>1</v>
      </c>
      <c r="DP106" t="b">
        <v>0</v>
      </c>
      <c r="DQ106" t="b">
        <v>0</v>
      </c>
      <c r="DR106" t="b">
        <v>0</v>
      </c>
      <c r="DS106" t="b">
        <v>0</v>
      </c>
      <c r="DT106" t="b">
        <v>0</v>
      </c>
      <c r="DU106" t="b">
        <v>0</v>
      </c>
      <c r="DV106">
        <v>0</v>
      </c>
      <c r="DW106" t="b">
        <v>0</v>
      </c>
      <c r="DX106" t="b">
        <v>0</v>
      </c>
      <c r="DY106" t="b">
        <v>0</v>
      </c>
      <c r="DZ106" t="b">
        <v>0</v>
      </c>
      <c r="EA106" t="b">
        <v>0</v>
      </c>
      <c r="EB106" t="b">
        <v>1</v>
      </c>
      <c r="EC106" t="b">
        <v>0</v>
      </c>
      <c r="ED106" t="b">
        <v>0</v>
      </c>
      <c r="EE106" t="b">
        <v>0</v>
      </c>
      <c r="EF106" t="b" cm="1">
        <v>0</v>
      </c>
      <c r="EG106" t="b">
        <v>0</v>
      </c>
      <c r="EH106" t="b">
        <v>0</v>
      </c>
      <c r="EI106" t="b">
        <v>1</v>
      </c>
      <c r="EJ106" t="s">
        <v>2791</v>
      </c>
      <c r="EK106">
        <v>0</v>
      </c>
      <c r="EL106">
        <v>3</v>
      </c>
      <c r="EM106" t="b">
        <v>0</v>
      </c>
    </row>
    <row r="107" spans="1:143" ht="15.75">
      <c r="A107"/>
      <c r="B107" t="s">
        <v>1165</v>
      </c>
      <c r="C107" t="s">
        <v>3411</v>
      </c>
      <c r="D107" t="s">
        <v>3525</v>
      </c>
      <c r="E107" t="s">
        <v>3526</v>
      </c>
      <c r="F107" t="s">
        <v>3527</v>
      </c>
      <c r="G107" t="s">
        <v>3525</v>
      </c>
      <c r="H107" t="s">
        <v>3525</v>
      </c>
      <c r="I107" t="s">
        <v>1279</v>
      </c>
      <c r="J107"/>
      <c r="K107" t="s">
        <v>902</v>
      </c>
      <c r="L107" t="s">
        <v>1939</v>
      </c>
      <c r="M107"/>
      <c r="N107"/>
      <c r="O107"/>
      <c r="P107" t="s">
        <v>1165</v>
      </c>
      <c r="Q107" t="s">
        <v>1269</v>
      </c>
      <c r="R107" t="s">
        <v>2353</v>
      </c>
      <c r="S107"/>
      <c r="T107"/>
      <c r="U107" t="s">
        <v>3528</v>
      </c>
      <c r="V107"/>
      <c r="W107"/>
      <c r="X107"/>
      <c r="Y107"/>
      <c r="Z107"/>
      <c r="AA107"/>
      <c r="AB107"/>
      <c r="AC107"/>
      <c r="AD107"/>
      <c r="AE107"/>
      <c r="AF107"/>
      <c r="AG107"/>
      <c r="AH107"/>
      <c r="AI107"/>
      <c r="AJ107"/>
      <c r="AK107"/>
      <c r="AL107"/>
      <c r="AM107"/>
      <c r="AN107"/>
      <c r="AO107" s="108" t="s">
        <v>43</v>
      </c>
      <c r="AP107" t="s">
        <v>1273</v>
      </c>
      <c r="AQ107">
        <v>36</v>
      </c>
      <c r="AR107" t="e">
        <v>#N/A</v>
      </c>
      <c r="AS107" t="s">
        <v>3411</v>
      </c>
      <c r="AT107" t="e">
        <v>#N/A</v>
      </c>
      <c r="AU107" t="s">
        <v>3526</v>
      </c>
      <c r="AV107" t="s">
        <v>3529</v>
      </c>
      <c r="AW107" t="s">
        <v>3530</v>
      </c>
      <c r="AX107" t="s">
        <v>1934</v>
      </c>
      <c r="AY107" t="s">
        <v>3531</v>
      </c>
      <c r="AZ107" t="s">
        <v>1269</v>
      </c>
      <c r="BA107" t="s">
        <v>3532</v>
      </c>
      <c r="BB107" t="s">
        <v>1279</v>
      </c>
      <c r="BC107" t="s">
        <v>1939</v>
      </c>
      <c r="BD107" t="s">
        <v>3533</v>
      </c>
      <c r="BE107">
        <v>107</v>
      </c>
      <c r="BF107">
        <v>0</v>
      </c>
      <c r="BG107">
        <v>0</v>
      </c>
      <c r="BH107" t="s">
        <v>1592</v>
      </c>
      <c r="BI107">
        <v>0</v>
      </c>
      <c r="BJ107">
        <v>0</v>
      </c>
      <c r="BK107">
        <v>0</v>
      </c>
      <c r="BL107" t="s">
        <v>1592</v>
      </c>
      <c r="BM107" t="s">
        <v>1592</v>
      </c>
      <c r="BN107" t="s">
        <v>1592</v>
      </c>
      <c r="BO107" t="s" cm="1">
        <v>1592</v>
      </c>
      <c r="BP107" t="s">
        <v>1592</v>
      </c>
      <c r="BQ107" t="s">
        <v>3417</v>
      </c>
      <c r="BR107">
        <v>17</v>
      </c>
      <c r="BS107" t="s">
        <v>1919</v>
      </c>
      <c r="BT107" t="s">
        <v>3534</v>
      </c>
      <c r="BU107" t="s">
        <v>3525</v>
      </c>
      <c r="BV107" t="s">
        <v>3529</v>
      </c>
      <c r="BW107" t="s">
        <v>3531</v>
      </c>
      <c r="BX107" t="s">
        <v>1937</v>
      </c>
      <c r="BY107" t="s">
        <v>1592</v>
      </c>
      <c r="BZ107" t="s">
        <v>1937</v>
      </c>
      <c r="CA107" t="s">
        <v>1592</v>
      </c>
      <c r="CB107"/>
      <c r="CC107" t="s">
        <v>998</v>
      </c>
      <c r="CD107" t="s">
        <v>1279</v>
      </c>
      <c r="CE107" t="s">
        <v>3526</v>
      </c>
      <c r="CF107" t="s">
        <v>3529</v>
      </c>
      <c r="CG107" t="s">
        <v>1279</v>
      </c>
      <c r="CH107" t="s">
        <v>1592</v>
      </c>
      <c r="CI107" t="s">
        <v>2353</v>
      </c>
      <c r="CJ107" t="s">
        <v>1165</v>
      </c>
      <c r="CK107"/>
      <c r="CL107"/>
      <c r="CM107" t="s">
        <v>3528</v>
      </c>
      <c r="CN107" t="s">
        <v>1592</v>
      </c>
      <c r="CO107" t="s">
        <v>3528</v>
      </c>
      <c r="CP107" t="s">
        <v>1592</v>
      </c>
      <c r="CQ107" t="s">
        <v>1592</v>
      </c>
      <c r="CR107">
        <v>0</v>
      </c>
      <c r="CS107" t="s">
        <v>1592</v>
      </c>
      <c r="CT107" t="s">
        <v>1592</v>
      </c>
      <c r="CU107" t="s">
        <v>1592</v>
      </c>
      <c r="CV107" t="s">
        <v>1592</v>
      </c>
      <c r="CW107" t="s">
        <v>1592</v>
      </c>
      <c r="CX107">
        <v>105</v>
      </c>
      <c r="CY107" t="s">
        <v>3535</v>
      </c>
      <c r="CZ107" t="s">
        <v>1592</v>
      </c>
      <c r="DA107" t="s">
        <v>2313</v>
      </c>
      <c r="DB107" t="s">
        <v>2314</v>
      </c>
      <c r="DC107" t="s">
        <v>3526</v>
      </c>
      <c r="DD107" t="s">
        <v>1269</v>
      </c>
      <c r="DE107" t="s">
        <v>3525</v>
      </c>
      <c r="DF107" t="s">
        <v>1592</v>
      </c>
      <c r="DG107" t="s">
        <v>1592</v>
      </c>
      <c r="DH107" t="s">
        <v>2334</v>
      </c>
      <c r="DI107" t="e">
        <v>#N/A</v>
      </c>
      <c r="DJ107"/>
      <c r="DK107" t="s">
        <v>2334</v>
      </c>
      <c r="DL107">
        <v>9</v>
      </c>
      <c r="DM107" t="s">
        <v>2315</v>
      </c>
      <c r="DN107" t="s">
        <v>1165</v>
      </c>
      <c r="DO107" t="b">
        <v>1</v>
      </c>
      <c r="DP107" t="b">
        <v>0</v>
      </c>
      <c r="DQ107" t="b">
        <v>1</v>
      </c>
      <c r="DR107" t="b">
        <v>0</v>
      </c>
      <c r="DS107" t="b">
        <v>0</v>
      </c>
      <c r="DT107" t="b">
        <v>0</v>
      </c>
      <c r="DU107" t="b">
        <v>1</v>
      </c>
      <c r="DV107">
        <v>0</v>
      </c>
      <c r="DW107" t="b">
        <v>0</v>
      </c>
      <c r="DX107" t="b">
        <v>0</v>
      </c>
      <c r="DY107" t="b">
        <v>0</v>
      </c>
      <c r="DZ107" t="b">
        <v>0</v>
      </c>
      <c r="EA107" t="b">
        <v>0</v>
      </c>
      <c r="EB107" t="b">
        <v>0</v>
      </c>
      <c r="EC107" t="b">
        <v>0</v>
      </c>
      <c r="ED107" t="b">
        <v>0</v>
      </c>
      <c r="EE107" t="b">
        <v>0</v>
      </c>
      <c r="EF107" t="b" cm="1">
        <v>0</v>
      </c>
      <c r="EG107" t="b">
        <v>0</v>
      </c>
      <c r="EH107" t="b">
        <v>0</v>
      </c>
      <c r="EI107" t="b">
        <v>0</v>
      </c>
      <c r="EJ107" t="s">
        <v>1592</v>
      </c>
      <c r="EK107">
        <v>0</v>
      </c>
      <c r="EL107">
        <v>45</v>
      </c>
      <c r="EM107" t="b">
        <v>0</v>
      </c>
    </row>
    <row r="108" spans="1:143" ht="15.75">
      <c r="A108"/>
      <c r="B108" t="s">
        <v>1165</v>
      </c>
      <c r="C108" t="s">
        <v>3411</v>
      </c>
      <c r="D108" t="s">
        <v>2481</v>
      </c>
      <c r="E108" t="s">
        <v>2482</v>
      </c>
      <c r="F108" t="s">
        <v>2483</v>
      </c>
      <c r="G108" t="s">
        <v>2481</v>
      </c>
      <c r="H108" t="s">
        <v>2481</v>
      </c>
      <c r="I108" t="s">
        <v>1242</v>
      </c>
      <c r="J108" t="s">
        <v>3525</v>
      </c>
      <c r="K108" t="s">
        <v>902</v>
      </c>
      <c r="L108" t="s">
        <v>1939</v>
      </c>
      <c r="M108" t="s">
        <v>1974</v>
      </c>
      <c r="N108"/>
      <c r="O108"/>
      <c r="P108" t="s">
        <v>1165</v>
      </c>
      <c r="Q108" t="s">
        <v>1269</v>
      </c>
      <c r="R108" t="s">
        <v>2353</v>
      </c>
      <c r="S108"/>
      <c r="T108"/>
      <c r="U108" t="s">
        <v>3528</v>
      </c>
      <c r="V108" t="s">
        <v>2485</v>
      </c>
      <c r="W108"/>
      <c r="X108"/>
      <c r="Y108"/>
      <c r="Z108"/>
      <c r="AA108"/>
      <c r="AB108"/>
      <c r="AC108"/>
      <c r="AD108"/>
      <c r="AE108"/>
      <c r="AF108"/>
      <c r="AG108"/>
      <c r="AH108"/>
      <c r="AI108"/>
      <c r="AJ108"/>
      <c r="AK108"/>
      <c r="AL108"/>
      <c r="AM108"/>
      <c r="AN108"/>
      <c r="AO108" s="108" t="s">
        <v>43</v>
      </c>
      <c r="AP108" t="s">
        <v>1273</v>
      </c>
      <c r="AQ108">
        <v>37</v>
      </c>
      <c r="AR108" t="e">
        <v>#N/A</v>
      </c>
      <c r="AS108" t="s">
        <v>3411</v>
      </c>
      <c r="AT108" t="e">
        <v>#N/A</v>
      </c>
      <c r="AU108" t="s">
        <v>2482</v>
      </c>
      <c r="AV108" t="s">
        <v>2487</v>
      </c>
      <c r="AW108" t="s">
        <v>2488</v>
      </c>
      <c r="AX108" t="s">
        <v>1934</v>
      </c>
      <c r="AY108" t="s">
        <v>2489</v>
      </c>
      <c r="AZ108" t="s">
        <v>1269</v>
      </c>
      <c r="BA108" t="s">
        <v>2490</v>
      </c>
      <c r="BB108" t="s">
        <v>1242</v>
      </c>
      <c r="BC108" t="s">
        <v>1939</v>
      </c>
      <c r="BD108" t="s">
        <v>3292</v>
      </c>
      <c r="BE108">
        <v>15</v>
      </c>
      <c r="BF108">
        <v>107</v>
      </c>
      <c r="BG108">
        <v>0</v>
      </c>
      <c r="BH108" t="s">
        <v>1592</v>
      </c>
      <c r="BI108">
        <v>0</v>
      </c>
      <c r="BJ108">
        <v>0</v>
      </c>
      <c r="BK108">
        <v>32</v>
      </c>
      <c r="BL108" t="s">
        <v>2492</v>
      </c>
      <c r="BM108" t="s">
        <v>3526</v>
      </c>
      <c r="BN108" t="s">
        <v>3529</v>
      </c>
      <c r="BO108" t="e" cm="1">
        <v>#N/A</v>
      </c>
      <c r="BP108" t="s">
        <v>1592</v>
      </c>
      <c r="BQ108" t="s">
        <v>3417</v>
      </c>
      <c r="BR108">
        <v>18</v>
      </c>
      <c r="BS108" t="s">
        <v>2063</v>
      </c>
      <c r="BT108" t="s">
        <v>3536</v>
      </c>
      <c r="BU108" t="s">
        <v>2481</v>
      </c>
      <c r="BV108" t="s">
        <v>2487</v>
      </c>
      <c r="BW108" t="s">
        <v>2489</v>
      </c>
      <c r="BX108" t="s">
        <v>1937</v>
      </c>
      <c r="BY108" t="s">
        <v>1592</v>
      </c>
      <c r="BZ108" t="s">
        <v>1937</v>
      </c>
      <c r="CA108" t="s">
        <v>1974</v>
      </c>
      <c r="CB108"/>
      <c r="CC108" t="s">
        <v>998</v>
      </c>
      <c r="CD108" t="s">
        <v>1242</v>
      </c>
      <c r="CE108" t="s">
        <v>3537</v>
      </c>
      <c r="CF108" t="s">
        <v>3538</v>
      </c>
      <c r="CG108" t="s">
        <v>1242</v>
      </c>
      <c r="CH108" t="s">
        <v>1592</v>
      </c>
      <c r="CI108" t="s">
        <v>2353</v>
      </c>
      <c r="CJ108" t="s">
        <v>1165</v>
      </c>
      <c r="CK108"/>
      <c r="CL108"/>
      <c r="CM108" t="s">
        <v>3528</v>
      </c>
      <c r="CN108" t="s">
        <v>2485</v>
      </c>
      <c r="CO108" t="s">
        <v>3528</v>
      </c>
      <c r="CP108" t="s">
        <v>2485</v>
      </c>
      <c r="CQ108" t="s">
        <v>1592</v>
      </c>
      <c r="CR108">
        <v>0</v>
      </c>
      <c r="CS108" t="s">
        <v>1592</v>
      </c>
      <c r="CT108" t="s">
        <v>1592</v>
      </c>
      <c r="CU108" t="s">
        <v>1592</v>
      </c>
      <c r="CV108" t="s">
        <v>1592</v>
      </c>
      <c r="CW108" t="s">
        <v>1592</v>
      </c>
      <c r="CX108">
        <v>106</v>
      </c>
      <c r="CY108" t="s">
        <v>3539</v>
      </c>
      <c r="CZ108" t="s">
        <v>1592</v>
      </c>
      <c r="DA108" t="s">
        <v>2313</v>
      </c>
      <c r="DB108" t="s">
        <v>2314</v>
      </c>
      <c r="DC108" t="s">
        <v>2482</v>
      </c>
      <c r="DD108" t="s">
        <v>1269</v>
      </c>
      <c r="DE108" t="s">
        <v>2481</v>
      </c>
      <c r="DF108" t="s">
        <v>1592</v>
      </c>
      <c r="DG108" t="s">
        <v>1592</v>
      </c>
      <c r="DH108" t="s">
        <v>2334</v>
      </c>
      <c r="DI108" t="e">
        <v>#N/A</v>
      </c>
      <c r="DJ108"/>
      <c r="DK108" t="s">
        <v>2334</v>
      </c>
      <c r="DL108">
        <v>9</v>
      </c>
      <c r="DM108" t="s">
        <v>2315</v>
      </c>
      <c r="DN108" t="s">
        <v>1165</v>
      </c>
      <c r="DO108" t="b">
        <v>1</v>
      </c>
      <c r="DP108" t="b">
        <v>0</v>
      </c>
      <c r="DQ108" t="b">
        <v>0</v>
      </c>
      <c r="DR108" t="b">
        <v>0</v>
      </c>
      <c r="DS108" t="b">
        <v>0</v>
      </c>
      <c r="DT108" t="b">
        <v>0</v>
      </c>
      <c r="DU108" t="b">
        <v>0</v>
      </c>
      <c r="DV108">
        <v>0</v>
      </c>
      <c r="DW108" t="b">
        <v>0</v>
      </c>
      <c r="DX108" t="b">
        <v>0</v>
      </c>
      <c r="DY108" t="b">
        <v>0</v>
      </c>
      <c r="DZ108" t="b">
        <v>0</v>
      </c>
      <c r="EA108" t="b">
        <v>0</v>
      </c>
      <c r="EB108" t="b">
        <v>0</v>
      </c>
      <c r="EC108" t="b">
        <v>0</v>
      </c>
      <c r="ED108" t="b">
        <v>0</v>
      </c>
      <c r="EE108" t="b">
        <v>0</v>
      </c>
      <c r="EF108" t="b" cm="1">
        <v>0</v>
      </c>
      <c r="EG108" t="b">
        <v>0</v>
      </c>
      <c r="EH108" t="b">
        <v>0</v>
      </c>
      <c r="EI108" t="b">
        <v>0</v>
      </c>
      <c r="EJ108" t="s">
        <v>1592</v>
      </c>
      <c r="EK108">
        <v>0</v>
      </c>
      <c r="EL108">
        <v>29</v>
      </c>
      <c r="EM108" t="b">
        <v>0</v>
      </c>
    </row>
    <row r="109" spans="1:143" ht="15.75">
      <c r="A109"/>
      <c r="B109" t="s">
        <v>1165</v>
      </c>
      <c r="C109" t="s">
        <v>3411</v>
      </c>
      <c r="D109" t="s">
        <v>2498</v>
      </c>
      <c r="E109" t="s">
        <v>2499</v>
      </c>
      <c r="F109" t="s">
        <v>2500</v>
      </c>
      <c r="G109" t="s">
        <v>2501</v>
      </c>
      <c r="H109" t="s">
        <v>2498</v>
      </c>
      <c r="I109" t="s">
        <v>1242</v>
      </c>
      <c r="J109" t="s">
        <v>3525</v>
      </c>
      <c r="K109" t="s">
        <v>902</v>
      </c>
      <c r="L109" t="s">
        <v>1939</v>
      </c>
      <c r="M109" t="s">
        <v>1947</v>
      </c>
      <c r="N109" t="s">
        <v>2502</v>
      </c>
      <c r="O109"/>
      <c r="P109" t="s">
        <v>1165</v>
      </c>
      <c r="Q109" t="s">
        <v>1269</v>
      </c>
      <c r="R109" t="s">
        <v>2353</v>
      </c>
      <c r="S109"/>
      <c r="T109"/>
      <c r="U109" t="s">
        <v>3528</v>
      </c>
      <c r="V109" t="s">
        <v>2503</v>
      </c>
      <c r="W109"/>
      <c r="X109"/>
      <c r="Y109"/>
      <c r="Z109"/>
      <c r="AA109"/>
      <c r="AB109"/>
      <c r="AC109"/>
      <c r="AD109"/>
      <c r="AE109"/>
      <c r="AF109"/>
      <c r="AG109"/>
      <c r="AH109"/>
      <c r="AI109"/>
      <c r="AJ109"/>
      <c r="AK109"/>
      <c r="AL109"/>
      <c r="AM109"/>
      <c r="AN109"/>
      <c r="AO109" s="108" t="s">
        <v>43</v>
      </c>
      <c r="AP109" t="s">
        <v>1273</v>
      </c>
      <c r="AQ109">
        <v>38</v>
      </c>
      <c r="AR109" t="e">
        <v>#N/A</v>
      </c>
      <c r="AS109" t="s">
        <v>3411</v>
      </c>
      <c r="AT109" t="e">
        <v>#N/A</v>
      </c>
      <c r="AU109" t="s">
        <v>2499</v>
      </c>
      <c r="AV109" t="s">
        <v>2505</v>
      </c>
      <c r="AW109" t="s">
        <v>2506</v>
      </c>
      <c r="AX109" t="s">
        <v>1934</v>
      </c>
      <c r="AY109" t="s">
        <v>2507</v>
      </c>
      <c r="AZ109" t="s">
        <v>1269</v>
      </c>
      <c r="BA109" t="s">
        <v>2508</v>
      </c>
      <c r="BB109" t="s">
        <v>1242</v>
      </c>
      <c r="BC109" t="s">
        <v>1939</v>
      </c>
      <c r="BD109" t="s">
        <v>3298</v>
      </c>
      <c r="BE109">
        <v>16</v>
      </c>
      <c r="BF109">
        <v>107</v>
      </c>
      <c r="BG109">
        <v>0</v>
      </c>
      <c r="BH109" t="s">
        <v>1592</v>
      </c>
      <c r="BI109">
        <v>0</v>
      </c>
      <c r="BJ109">
        <v>0</v>
      </c>
      <c r="BK109">
        <v>33</v>
      </c>
      <c r="BL109" t="s">
        <v>2510</v>
      </c>
      <c r="BM109" t="s">
        <v>3526</v>
      </c>
      <c r="BN109" t="s">
        <v>3529</v>
      </c>
      <c r="BO109" t="e" cm="1">
        <v>#N/A</v>
      </c>
      <c r="BP109" t="s">
        <v>1592</v>
      </c>
      <c r="BQ109" t="s">
        <v>3417</v>
      </c>
      <c r="BR109">
        <v>19</v>
      </c>
      <c r="BS109" t="s">
        <v>1869</v>
      </c>
      <c r="BT109" t="s">
        <v>3540</v>
      </c>
      <c r="BU109" t="s">
        <v>2498</v>
      </c>
      <c r="BV109" t="s">
        <v>2505</v>
      </c>
      <c r="BW109" t="s">
        <v>2512</v>
      </c>
      <c r="BX109" t="s">
        <v>2513</v>
      </c>
      <c r="BY109" t="s">
        <v>1592</v>
      </c>
      <c r="BZ109" t="s">
        <v>1937</v>
      </c>
      <c r="CA109" t="s">
        <v>1947</v>
      </c>
      <c r="CB109"/>
      <c r="CC109" t="s">
        <v>998</v>
      </c>
      <c r="CD109" t="s">
        <v>1242</v>
      </c>
      <c r="CE109" t="s">
        <v>3541</v>
      </c>
      <c r="CF109" t="s">
        <v>3542</v>
      </c>
      <c r="CG109" t="s">
        <v>1242</v>
      </c>
      <c r="CH109" t="s">
        <v>1592</v>
      </c>
      <c r="CI109" t="s">
        <v>2353</v>
      </c>
      <c r="CJ109" t="s">
        <v>1165</v>
      </c>
      <c r="CK109"/>
      <c r="CL109"/>
      <c r="CM109" t="s">
        <v>3528</v>
      </c>
      <c r="CN109" t="s">
        <v>2503</v>
      </c>
      <c r="CO109" t="s">
        <v>3528</v>
      </c>
      <c r="CP109" t="s">
        <v>2503</v>
      </c>
      <c r="CQ109" t="s">
        <v>1592</v>
      </c>
      <c r="CR109">
        <v>0</v>
      </c>
      <c r="CS109" t="s">
        <v>1592</v>
      </c>
      <c r="CT109" t="s">
        <v>1592</v>
      </c>
      <c r="CU109" t="s">
        <v>1592</v>
      </c>
      <c r="CV109" t="s">
        <v>1592</v>
      </c>
      <c r="CW109" t="s">
        <v>1592</v>
      </c>
      <c r="CX109">
        <v>107</v>
      </c>
      <c r="CY109" t="s">
        <v>3543</v>
      </c>
      <c r="CZ109" t="s">
        <v>1592</v>
      </c>
      <c r="DA109" t="s">
        <v>2313</v>
      </c>
      <c r="DB109" t="s">
        <v>2314</v>
      </c>
      <c r="DC109" t="s">
        <v>2499</v>
      </c>
      <c r="DD109" t="s">
        <v>1269</v>
      </c>
      <c r="DE109" t="s">
        <v>2501</v>
      </c>
      <c r="DF109" t="s">
        <v>1592</v>
      </c>
      <c r="DG109" t="s">
        <v>1592</v>
      </c>
      <c r="DH109" t="s">
        <v>2334</v>
      </c>
      <c r="DI109" t="e">
        <v>#N/A</v>
      </c>
      <c r="DJ109"/>
      <c r="DK109" t="s">
        <v>2334</v>
      </c>
      <c r="DL109">
        <v>9</v>
      </c>
      <c r="DM109" t="s">
        <v>2315</v>
      </c>
      <c r="DN109" t="s">
        <v>1165</v>
      </c>
      <c r="DO109" t="b">
        <v>1</v>
      </c>
      <c r="DP109" t="b">
        <v>0</v>
      </c>
      <c r="DQ109" t="b">
        <v>0</v>
      </c>
      <c r="DR109" t="b">
        <v>0</v>
      </c>
      <c r="DS109" t="b">
        <v>0</v>
      </c>
      <c r="DT109" t="b">
        <v>0</v>
      </c>
      <c r="DU109" t="b">
        <v>0</v>
      </c>
      <c r="DV109">
        <v>0</v>
      </c>
      <c r="DW109" t="b">
        <v>0</v>
      </c>
      <c r="DX109" t="b">
        <v>0</v>
      </c>
      <c r="DY109" t="b">
        <v>0</v>
      </c>
      <c r="DZ109" t="b">
        <v>0</v>
      </c>
      <c r="EA109" t="b">
        <v>0</v>
      </c>
      <c r="EB109" t="b">
        <v>0</v>
      </c>
      <c r="EC109" t="b">
        <v>0</v>
      </c>
      <c r="ED109" t="b">
        <v>0</v>
      </c>
      <c r="EE109" t="b">
        <v>0</v>
      </c>
      <c r="EF109" t="b" cm="1">
        <v>0</v>
      </c>
      <c r="EG109" t="b">
        <v>0</v>
      </c>
      <c r="EH109" t="b">
        <v>0</v>
      </c>
      <c r="EI109" t="b">
        <v>0</v>
      </c>
      <c r="EJ109" t="s">
        <v>1592</v>
      </c>
      <c r="EK109">
        <v>0</v>
      </c>
      <c r="EL109">
        <v>17</v>
      </c>
      <c r="EM109" t="b">
        <v>0</v>
      </c>
    </row>
    <row r="110" spans="1:143" ht="15.75">
      <c r="A110"/>
      <c r="B110" t="s">
        <v>1165</v>
      </c>
      <c r="C110" t="s">
        <v>3411</v>
      </c>
      <c r="D110" t="s">
        <v>2380</v>
      </c>
      <c r="E110" t="s">
        <v>2381</v>
      </c>
      <c r="F110" t="s">
        <v>2352</v>
      </c>
      <c r="G110" t="s">
        <v>2380</v>
      </c>
      <c r="H110" t="s">
        <v>2382</v>
      </c>
      <c r="I110" t="s">
        <v>1242</v>
      </c>
      <c r="J110" t="s">
        <v>3525</v>
      </c>
      <c r="K110" t="s">
        <v>902</v>
      </c>
      <c r="L110" t="s">
        <v>1939</v>
      </c>
      <c r="M110" t="s">
        <v>1947</v>
      </c>
      <c r="N110" t="s">
        <v>2383</v>
      </c>
      <c r="O110"/>
      <c r="P110" t="s">
        <v>1165</v>
      </c>
      <c r="Q110" t="s">
        <v>1269</v>
      </c>
      <c r="R110" t="s">
        <v>2353</v>
      </c>
      <c r="S110"/>
      <c r="T110"/>
      <c r="U110" t="s">
        <v>3528</v>
      </c>
      <c r="V110" t="s">
        <v>2464</v>
      </c>
      <c r="W110"/>
      <c r="X110"/>
      <c r="Y110"/>
      <c r="Z110"/>
      <c r="AA110"/>
      <c r="AB110"/>
      <c r="AC110"/>
      <c r="AD110"/>
      <c r="AE110"/>
      <c r="AF110"/>
      <c r="AG110"/>
      <c r="AH110"/>
      <c r="AI110"/>
      <c r="AJ110"/>
      <c r="AK110"/>
      <c r="AL110"/>
      <c r="AM110"/>
      <c r="AN110"/>
      <c r="AO110" s="108" t="s">
        <v>43</v>
      </c>
      <c r="AP110" t="s">
        <v>1273</v>
      </c>
      <c r="AQ110">
        <v>39</v>
      </c>
      <c r="AR110" t="e">
        <v>#N/A</v>
      </c>
      <c r="AS110" t="s">
        <v>3411</v>
      </c>
      <c r="AT110" t="e">
        <v>#N/A</v>
      </c>
      <c r="AU110" t="s">
        <v>2381</v>
      </c>
      <c r="AV110" t="s">
        <v>2386</v>
      </c>
      <c r="AW110" t="s">
        <v>2357</v>
      </c>
      <c r="AX110" t="s">
        <v>1934</v>
      </c>
      <c r="AY110" t="s">
        <v>2387</v>
      </c>
      <c r="AZ110" t="s">
        <v>1269</v>
      </c>
      <c r="BA110" t="s">
        <v>2388</v>
      </c>
      <c r="BB110" t="s">
        <v>1242</v>
      </c>
      <c r="BC110" t="s">
        <v>1939</v>
      </c>
      <c r="BD110" t="s">
        <v>3304</v>
      </c>
      <c r="BE110">
        <v>7</v>
      </c>
      <c r="BF110">
        <v>107</v>
      </c>
      <c r="BG110">
        <v>0</v>
      </c>
      <c r="BH110" t="s">
        <v>1592</v>
      </c>
      <c r="BI110">
        <v>0</v>
      </c>
      <c r="BJ110">
        <v>0</v>
      </c>
      <c r="BK110">
        <v>7</v>
      </c>
      <c r="BL110" t="s">
        <v>2394</v>
      </c>
      <c r="BM110" t="s">
        <v>3526</v>
      </c>
      <c r="BN110" t="s">
        <v>3529</v>
      </c>
      <c r="BO110" t="e" cm="1">
        <v>#N/A</v>
      </c>
      <c r="BP110" t="s">
        <v>1592</v>
      </c>
      <c r="BQ110" t="s">
        <v>3417</v>
      </c>
      <c r="BR110">
        <v>20</v>
      </c>
      <c r="BS110" t="s">
        <v>1870</v>
      </c>
      <c r="BT110" t="s">
        <v>3544</v>
      </c>
      <c r="BU110" t="s">
        <v>2380</v>
      </c>
      <c r="BV110" t="s">
        <v>2386</v>
      </c>
      <c r="BW110" t="s">
        <v>2391</v>
      </c>
      <c r="BX110" t="s">
        <v>2392</v>
      </c>
      <c r="BY110" t="s">
        <v>1592</v>
      </c>
      <c r="BZ110" t="s">
        <v>1937</v>
      </c>
      <c r="CA110" t="s">
        <v>1947</v>
      </c>
      <c r="CB110"/>
      <c r="CC110" t="s">
        <v>998</v>
      </c>
      <c r="CD110" t="s">
        <v>1242</v>
      </c>
      <c r="CE110" t="s">
        <v>3545</v>
      </c>
      <c r="CF110" t="s">
        <v>3546</v>
      </c>
      <c r="CG110" t="s">
        <v>1242</v>
      </c>
      <c r="CH110" t="s">
        <v>1592</v>
      </c>
      <c r="CI110" t="s">
        <v>2353</v>
      </c>
      <c r="CJ110" t="s">
        <v>1165</v>
      </c>
      <c r="CK110"/>
      <c r="CL110"/>
      <c r="CM110" t="s">
        <v>3528</v>
      </c>
      <c r="CN110" t="s">
        <v>2464</v>
      </c>
      <c r="CO110" t="s">
        <v>3528</v>
      </c>
      <c r="CP110" t="s">
        <v>2464</v>
      </c>
      <c r="CQ110" t="s">
        <v>1592</v>
      </c>
      <c r="CR110">
        <v>0</v>
      </c>
      <c r="CS110" t="s">
        <v>1592</v>
      </c>
      <c r="CT110" t="s">
        <v>1592</v>
      </c>
      <c r="CU110" t="s">
        <v>1592</v>
      </c>
      <c r="CV110" t="s">
        <v>1592</v>
      </c>
      <c r="CW110" t="s">
        <v>1592</v>
      </c>
      <c r="CX110">
        <v>108</v>
      </c>
      <c r="CY110" t="s">
        <v>3547</v>
      </c>
      <c r="CZ110" t="s">
        <v>1592</v>
      </c>
      <c r="DA110" t="s">
        <v>2313</v>
      </c>
      <c r="DB110" t="s">
        <v>2314</v>
      </c>
      <c r="DC110" t="s">
        <v>2381</v>
      </c>
      <c r="DD110" t="s">
        <v>1269</v>
      </c>
      <c r="DE110" t="s">
        <v>2380</v>
      </c>
      <c r="DF110" t="s">
        <v>1592</v>
      </c>
      <c r="DG110" t="s">
        <v>1592</v>
      </c>
      <c r="DH110" t="s">
        <v>2334</v>
      </c>
      <c r="DI110" t="e">
        <v>#N/A</v>
      </c>
      <c r="DJ110"/>
      <c r="DK110" t="s">
        <v>2334</v>
      </c>
      <c r="DL110">
        <v>9</v>
      </c>
      <c r="DM110" t="s">
        <v>2315</v>
      </c>
      <c r="DN110" t="s">
        <v>1165</v>
      </c>
      <c r="DO110" t="b">
        <v>1</v>
      </c>
      <c r="DP110" t="b">
        <v>0</v>
      </c>
      <c r="DQ110" t="b">
        <v>0</v>
      </c>
      <c r="DR110" t="b">
        <v>0</v>
      </c>
      <c r="DS110" t="b">
        <v>0</v>
      </c>
      <c r="DT110" t="b">
        <v>0</v>
      </c>
      <c r="DU110" t="b">
        <v>0</v>
      </c>
      <c r="DV110">
        <v>0</v>
      </c>
      <c r="DW110" t="b">
        <v>0</v>
      </c>
      <c r="DX110" t="b">
        <v>0</v>
      </c>
      <c r="DY110" t="b">
        <v>0</v>
      </c>
      <c r="DZ110" t="b">
        <v>0</v>
      </c>
      <c r="EA110" t="b">
        <v>0</v>
      </c>
      <c r="EB110" t="b">
        <v>0</v>
      </c>
      <c r="EC110" t="b">
        <v>0</v>
      </c>
      <c r="ED110" t="b">
        <v>0</v>
      </c>
      <c r="EE110" t="b">
        <v>0</v>
      </c>
      <c r="EF110" t="b" cm="1">
        <v>0</v>
      </c>
      <c r="EG110" t="b">
        <v>0</v>
      </c>
      <c r="EH110" t="b">
        <v>0</v>
      </c>
      <c r="EI110" t="b">
        <v>0</v>
      </c>
      <c r="EJ110" t="s">
        <v>1592</v>
      </c>
      <c r="EK110">
        <v>0</v>
      </c>
      <c r="EL110">
        <v>25</v>
      </c>
      <c r="EM110" t="b">
        <v>0</v>
      </c>
    </row>
    <row r="111" spans="1:143" ht="78.75">
      <c r="A111"/>
      <c r="B111" t="s">
        <v>1165</v>
      </c>
      <c r="C111" t="s">
        <v>3411</v>
      </c>
      <c r="D111" t="s">
        <v>2764</v>
      </c>
      <c r="E111" t="s">
        <v>2765</v>
      </c>
      <c r="F111"/>
      <c r="G111" t="s">
        <v>2764</v>
      </c>
      <c r="H111" s="109" t="s">
        <v>3548</v>
      </c>
      <c r="I111" t="s">
        <v>1287</v>
      </c>
      <c r="J111" t="s">
        <v>3525</v>
      </c>
      <c r="K111" t="s">
        <v>902</v>
      </c>
      <c r="L111" t="s">
        <v>1939</v>
      </c>
      <c r="M111" t="s">
        <v>2031</v>
      </c>
      <c r="N111"/>
      <c r="O111"/>
      <c r="P111" t="s">
        <v>1165</v>
      </c>
      <c r="Q111" t="s">
        <v>1269</v>
      </c>
      <c r="R111" t="s">
        <v>2353</v>
      </c>
      <c r="S111"/>
      <c r="T111"/>
      <c r="U111" t="s">
        <v>3528</v>
      </c>
      <c r="V111" t="s">
        <v>2765</v>
      </c>
      <c r="W111"/>
      <c r="X111"/>
      <c r="Y111"/>
      <c r="Z111"/>
      <c r="AA111"/>
      <c r="AB111"/>
      <c r="AC111"/>
      <c r="AD111"/>
      <c r="AE111"/>
      <c r="AF111"/>
      <c r="AG111"/>
      <c r="AH111"/>
      <c r="AI111"/>
      <c r="AJ111"/>
      <c r="AK111"/>
      <c r="AL111"/>
      <c r="AM111"/>
      <c r="AN111"/>
      <c r="AO111" s="108" t="s">
        <v>43</v>
      </c>
      <c r="AP111" t="s">
        <v>1273</v>
      </c>
      <c r="AQ111">
        <v>40</v>
      </c>
      <c r="AR111" t="e">
        <v>#N/A</v>
      </c>
      <c r="AS111" t="s">
        <v>3411</v>
      </c>
      <c r="AT111" t="e">
        <v>#N/A</v>
      </c>
      <c r="AU111" t="s">
        <v>2765</v>
      </c>
      <c r="AV111" t="s">
        <v>2768</v>
      </c>
      <c r="AW111" t="s">
        <v>1937</v>
      </c>
      <c r="AX111" t="s">
        <v>1934</v>
      </c>
      <c r="AY111" t="s">
        <v>2769</v>
      </c>
      <c r="AZ111" t="s">
        <v>1269</v>
      </c>
      <c r="BA111" t="s">
        <v>2770</v>
      </c>
      <c r="BB111" t="s">
        <v>1287</v>
      </c>
      <c r="BC111" t="s">
        <v>1939</v>
      </c>
      <c r="BD111" t="s">
        <v>3494</v>
      </c>
      <c r="BE111">
        <v>40</v>
      </c>
      <c r="BF111">
        <v>107</v>
      </c>
      <c r="BG111">
        <v>0</v>
      </c>
      <c r="BH111" t="s">
        <v>1592</v>
      </c>
      <c r="BI111">
        <v>0</v>
      </c>
      <c r="BJ111">
        <v>0</v>
      </c>
      <c r="BK111">
        <v>40</v>
      </c>
      <c r="BL111" t="s">
        <v>2775</v>
      </c>
      <c r="BM111" t="s">
        <v>3526</v>
      </c>
      <c r="BN111" t="s">
        <v>3529</v>
      </c>
      <c r="BO111" t="e" cm="1">
        <v>#N/A</v>
      </c>
      <c r="BP111" t="s">
        <v>1592</v>
      </c>
      <c r="BQ111" t="s">
        <v>3417</v>
      </c>
      <c r="BR111">
        <v>21</v>
      </c>
      <c r="BS111" t="s">
        <v>1871</v>
      </c>
      <c r="BT111" t="s">
        <v>3549</v>
      </c>
      <c r="BU111" t="s">
        <v>2764</v>
      </c>
      <c r="BV111" t="s">
        <v>2768</v>
      </c>
      <c r="BW111" t="s">
        <v>3550</v>
      </c>
      <c r="BX111" t="s">
        <v>1937</v>
      </c>
      <c r="BY111" t="s">
        <v>1592</v>
      </c>
      <c r="BZ111" t="s">
        <v>1937</v>
      </c>
      <c r="CA111" t="s">
        <v>2031</v>
      </c>
      <c r="CB111"/>
      <c r="CC111" t="s">
        <v>998</v>
      </c>
      <c r="CD111" t="s">
        <v>1287</v>
      </c>
      <c r="CE111" t="s">
        <v>3551</v>
      </c>
      <c r="CF111" t="s">
        <v>3552</v>
      </c>
      <c r="CG111" t="s">
        <v>1287</v>
      </c>
      <c r="CH111" t="s">
        <v>1592</v>
      </c>
      <c r="CI111" t="s">
        <v>2353</v>
      </c>
      <c r="CJ111" t="s">
        <v>1165</v>
      </c>
      <c r="CK111"/>
      <c r="CL111"/>
      <c r="CM111" t="s">
        <v>3528</v>
      </c>
      <c r="CN111" t="s">
        <v>2765</v>
      </c>
      <c r="CO111" t="s">
        <v>3528</v>
      </c>
      <c r="CP111" t="s">
        <v>2765</v>
      </c>
      <c r="CQ111" t="s">
        <v>1592</v>
      </c>
      <c r="CR111">
        <v>0</v>
      </c>
      <c r="CS111" t="s">
        <v>1592</v>
      </c>
      <c r="CT111" t="s">
        <v>1592</v>
      </c>
      <c r="CU111" t="s">
        <v>1592</v>
      </c>
      <c r="CV111" t="s">
        <v>1592</v>
      </c>
      <c r="CW111" t="s">
        <v>1592</v>
      </c>
      <c r="CX111">
        <v>109</v>
      </c>
      <c r="CY111" t="s">
        <v>3553</v>
      </c>
      <c r="CZ111" t="s">
        <v>1592</v>
      </c>
      <c r="DA111" t="s">
        <v>2313</v>
      </c>
      <c r="DB111" t="s">
        <v>2314</v>
      </c>
      <c r="DC111" t="s">
        <v>2765</v>
      </c>
      <c r="DD111" t="s">
        <v>1269</v>
      </c>
      <c r="DE111" t="s">
        <v>2764</v>
      </c>
      <c r="DF111" t="s">
        <v>1592</v>
      </c>
      <c r="DG111" t="s">
        <v>1592</v>
      </c>
      <c r="DH111" t="s">
        <v>2334</v>
      </c>
      <c r="DI111" t="e">
        <v>#N/A</v>
      </c>
      <c r="DJ111"/>
      <c r="DK111" t="s">
        <v>2334</v>
      </c>
      <c r="DL111">
        <v>9</v>
      </c>
      <c r="DM111" t="s">
        <v>2315</v>
      </c>
      <c r="DN111" t="s">
        <v>1165</v>
      </c>
      <c r="DO111" t="b">
        <v>1</v>
      </c>
      <c r="DP111" t="b">
        <v>0</v>
      </c>
      <c r="DQ111" t="b">
        <v>0</v>
      </c>
      <c r="DR111" t="b">
        <v>0</v>
      </c>
      <c r="DS111" t="b">
        <v>0</v>
      </c>
      <c r="DT111" t="b">
        <v>0</v>
      </c>
      <c r="DU111" t="b">
        <v>0</v>
      </c>
      <c r="DV111">
        <v>0</v>
      </c>
      <c r="DW111" t="b">
        <v>0</v>
      </c>
      <c r="DX111" t="b">
        <v>0</v>
      </c>
      <c r="DY111" t="b">
        <v>0</v>
      </c>
      <c r="DZ111" t="b">
        <v>0</v>
      </c>
      <c r="EA111" t="b">
        <v>0</v>
      </c>
      <c r="EB111" t="b">
        <v>0</v>
      </c>
      <c r="EC111" t="b">
        <v>0</v>
      </c>
      <c r="ED111" t="b">
        <v>0</v>
      </c>
      <c r="EE111" t="b">
        <v>0</v>
      </c>
      <c r="EF111" t="b" cm="1">
        <v>0</v>
      </c>
      <c r="EG111" t="b">
        <v>0</v>
      </c>
      <c r="EH111" t="b">
        <v>0</v>
      </c>
      <c r="EI111" t="b">
        <v>0</v>
      </c>
      <c r="EJ111" t="s">
        <v>1592</v>
      </c>
      <c r="EK111">
        <v>0</v>
      </c>
      <c r="EL111">
        <v>3</v>
      </c>
      <c r="EM111" t="b">
        <v>0</v>
      </c>
    </row>
    <row r="112" spans="1:143" ht="47.25">
      <c r="A112"/>
      <c r="B112" t="s">
        <v>1165</v>
      </c>
      <c r="C112" t="s">
        <v>3411</v>
      </c>
      <c r="D112" t="s">
        <v>2777</v>
      </c>
      <c r="E112" t="s">
        <v>2778</v>
      </c>
      <c r="F112"/>
      <c r="G112" t="s">
        <v>2777</v>
      </c>
      <c r="H112" s="109" t="s">
        <v>3554</v>
      </c>
      <c r="I112" t="s">
        <v>1287</v>
      </c>
      <c r="J112" t="s">
        <v>3525</v>
      </c>
      <c r="K112" t="s">
        <v>902</v>
      </c>
      <c r="L112" t="s">
        <v>1939</v>
      </c>
      <c r="M112" t="s">
        <v>2031</v>
      </c>
      <c r="N112"/>
      <c r="O112"/>
      <c r="P112" t="s">
        <v>1165</v>
      </c>
      <c r="Q112" t="s">
        <v>1269</v>
      </c>
      <c r="R112" t="s">
        <v>2353</v>
      </c>
      <c r="S112"/>
      <c r="T112"/>
      <c r="U112" t="s">
        <v>3528</v>
      </c>
      <c r="V112" t="s">
        <v>2780</v>
      </c>
      <c r="W112"/>
      <c r="X112"/>
      <c r="Y112"/>
      <c r="Z112"/>
      <c r="AA112"/>
      <c r="AB112"/>
      <c r="AC112"/>
      <c r="AD112"/>
      <c r="AE112"/>
      <c r="AF112"/>
      <c r="AG112"/>
      <c r="AH112"/>
      <c r="AI112"/>
      <c r="AJ112"/>
      <c r="AK112"/>
      <c r="AL112"/>
      <c r="AM112"/>
      <c r="AN112"/>
      <c r="AO112" s="108" t="s">
        <v>43</v>
      </c>
      <c r="AP112" t="s">
        <v>1273</v>
      </c>
      <c r="AQ112">
        <v>41</v>
      </c>
      <c r="AR112" t="e">
        <v>#N/A</v>
      </c>
      <c r="AS112" t="s">
        <v>3411</v>
      </c>
      <c r="AT112" t="e">
        <v>#N/A</v>
      </c>
      <c r="AU112" t="s">
        <v>2778</v>
      </c>
      <c r="AV112" t="s">
        <v>2782</v>
      </c>
      <c r="AW112" t="s">
        <v>1937</v>
      </c>
      <c r="AX112" t="s">
        <v>1934</v>
      </c>
      <c r="AY112" t="s">
        <v>2783</v>
      </c>
      <c r="AZ112" t="s">
        <v>1269</v>
      </c>
      <c r="BA112" t="s">
        <v>2784</v>
      </c>
      <c r="BB112" t="s">
        <v>1287</v>
      </c>
      <c r="BC112" t="s">
        <v>1939</v>
      </c>
      <c r="BD112" t="s">
        <v>3555</v>
      </c>
      <c r="BE112">
        <v>41</v>
      </c>
      <c r="BF112">
        <v>107</v>
      </c>
      <c r="BG112">
        <v>0</v>
      </c>
      <c r="BH112" t="s">
        <v>1592</v>
      </c>
      <c r="BI112">
        <v>0</v>
      </c>
      <c r="BJ112">
        <v>0</v>
      </c>
      <c r="BK112">
        <v>41</v>
      </c>
      <c r="BL112" t="s">
        <v>2789</v>
      </c>
      <c r="BM112" t="s">
        <v>3526</v>
      </c>
      <c r="BN112" t="s">
        <v>3529</v>
      </c>
      <c r="BO112" t="e" cm="1">
        <v>#N/A</v>
      </c>
      <c r="BP112" t="s">
        <v>1592</v>
      </c>
      <c r="BQ112" t="s">
        <v>3417</v>
      </c>
      <c r="BR112">
        <v>22</v>
      </c>
      <c r="BS112" t="s">
        <v>1872</v>
      </c>
      <c r="BT112" t="s">
        <v>3556</v>
      </c>
      <c r="BU112" t="s">
        <v>2777</v>
      </c>
      <c r="BV112" t="s">
        <v>2782</v>
      </c>
      <c r="BW112" t="s">
        <v>3557</v>
      </c>
      <c r="BX112" t="s">
        <v>1937</v>
      </c>
      <c r="BY112" t="s">
        <v>1592</v>
      </c>
      <c r="BZ112" t="s">
        <v>1937</v>
      </c>
      <c r="CA112" t="s">
        <v>2031</v>
      </c>
      <c r="CB112"/>
      <c r="CC112" t="s">
        <v>998</v>
      </c>
      <c r="CD112" t="s">
        <v>1287</v>
      </c>
      <c r="CE112" t="s">
        <v>3558</v>
      </c>
      <c r="CF112" t="s">
        <v>3559</v>
      </c>
      <c r="CG112" t="s">
        <v>1287</v>
      </c>
      <c r="CH112" t="s">
        <v>1592</v>
      </c>
      <c r="CI112" t="s">
        <v>2353</v>
      </c>
      <c r="CJ112" t="s">
        <v>1165</v>
      </c>
      <c r="CK112"/>
      <c r="CL112"/>
      <c r="CM112" t="s">
        <v>3528</v>
      </c>
      <c r="CN112" t="s">
        <v>2780</v>
      </c>
      <c r="CO112" t="s">
        <v>3528</v>
      </c>
      <c r="CP112" t="s">
        <v>2780</v>
      </c>
      <c r="CQ112" t="s">
        <v>1592</v>
      </c>
      <c r="CR112">
        <v>0</v>
      </c>
      <c r="CS112" t="s">
        <v>1592</v>
      </c>
      <c r="CT112" t="s">
        <v>1592</v>
      </c>
      <c r="CU112" t="s">
        <v>1592</v>
      </c>
      <c r="CV112" t="s">
        <v>1592</v>
      </c>
      <c r="CW112" t="s">
        <v>1592</v>
      </c>
      <c r="CX112">
        <v>110</v>
      </c>
      <c r="CY112" t="s">
        <v>3560</v>
      </c>
      <c r="CZ112" t="s">
        <v>1592</v>
      </c>
      <c r="DA112" t="s">
        <v>2313</v>
      </c>
      <c r="DB112" t="s">
        <v>2314</v>
      </c>
      <c r="DC112" t="s">
        <v>2778</v>
      </c>
      <c r="DD112" t="s">
        <v>1269</v>
      </c>
      <c r="DE112" t="s">
        <v>2777</v>
      </c>
      <c r="DF112" t="s">
        <v>1592</v>
      </c>
      <c r="DG112" t="s">
        <v>1592</v>
      </c>
      <c r="DH112" t="s">
        <v>2334</v>
      </c>
      <c r="DI112" t="e">
        <v>#N/A</v>
      </c>
      <c r="DJ112"/>
      <c r="DK112" t="s">
        <v>2334</v>
      </c>
      <c r="DL112">
        <v>9</v>
      </c>
      <c r="DM112" t="s">
        <v>2315</v>
      </c>
      <c r="DN112" t="s">
        <v>1165</v>
      </c>
      <c r="DO112" t="b">
        <v>1</v>
      </c>
      <c r="DP112" t="b">
        <v>0</v>
      </c>
      <c r="DQ112" t="b">
        <v>0</v>
      </c>
      <c r="DR112" t="b">
        <v>0</v>
      </c>
      <c r="DS112" t="b">
        <v>0</v>
      </c>
      <c r="DT112" t="b">
        <v>0</v>
      </c>
      <c r="DU112" t="b">
        <v>0</v>
      </c>
      <c r="DV112">
        <v>0</v>
      </c>
      <c r="DW112" t="b">
        <v>0</v>
      </c>
      <c r="DX112" t="b">
        <v>0</v>
      </c>
      <c r="DY112" t="b">
        <v>0</v>
      </c>
      <c r="DZ112" t="b">
        <v>0</v>
      </c>
      <c r="EA112" t="b">
        <v>0</v>
      </c>
      <c r="EB112" t="b">
        <v>1</v>
      </c>
      <c r="EC112" t="b">
        <v>0</v>
      </c>
      <c r="ED112" t="b">
        <v>0</v>
      </c>
      <c r="EE112" t="b">
        <v>0</v>
      </c>
      <c r="EF112" t="b" cm="1">
        <v>0</v>
      </c>
      <c r="EG112" t="b">
        <v>0</v>
      </c>
      <c r="EH112" t="b">
        <v>0</v>
      </c>
      <c r="EI112" t="b">
        <v>1</v>
      </c>
      <c r="EJ112" t="s">
        <v>2791</v>
      </c>
      <c r="EK112">
        <v>0</v>
      </c>
      <c r="EL112">
        <v>7</v>
      </c>
      <c r="EM112" t="b">
        <v>0</v>
      </c>
    </row>
    <row r="113" spans="1:143" ht="47.25">
      <c r="A113"/>
      <c r="B113" t="s">
        <v>1165</v>
      </c>
      <c r="C113" t="s">
        <v>3411</v>
      </c>
      <c r="D113" t="s">
        <v>2792</v>
      </c>
      <c r="E113" t="s">
        <v>2793</v>
      </c>
      <c r="F113"/>
      <c r="G113" t="s">
        <v>2792</v>
      </c>
      <c r="H113" s="109" t="s">
        <v>3561</v>
      </c>
      <c r="I113" t="s">
        <v>1287</v>
      </c>
      <c r="J113" t="s">
        <v>3525</v>
      </c>
      <c r="K113" t="s">
        <v>902</v>
      </c>
      <c r="L113" t="s">
        <v>1939</v>
      </c>
      <c r="M113" t="s">
        <v>2031</v>
      </c>
      <c r="N113"/>
      <c r="O113"/>
      <c r="P113" t="s">
        <v>1165</v>
      </c>
      <c r="Q113" t="s">
        <v>1269</v>
      </c>
      <c r="R113" t="s">
        <v>2353</v>
      </c>
      <c r="S113"/>
      <c r="T113"/>
      <c r="U113" t="s">
        <v>3528</v>
      </c>
      <c r="V113" t="s">
        <v>2795</v>
      </c>
      <c r="W113"/>
      <c r="X113"/>
      <c r="Y113"/>
      <c r="Z113"/>
      <c r="AA113"/>
      <c r="AB113"/>
      <c r="AC113"/>
      <c r="AD113"/>
      <c r="AE113"/>
      <c r="AF113"/>
      <c r="AG113"/>
      <c r="AH113"/>
      <c r="AI113"/>
      <c r="AJ113"/>
      <c r="AK113"/>
      <c r="AL113"/>
      <c r="AM113"/>
      <c r="AN113"/>
      <c r="AO113" s="108" t="s">
        <v>43</v>
      </c>
      <c r="AP113" t="s">
        <v>1273</v>
      </c>
      <c r="AQ113">
        <v>42</v>
      </c>
      <c r="AR113" t="e">
        <v>#N/A</v>
      </c>
      <c r="AS113" t="s">
        <v>3411</v>
      </c>
      <c r="AT113" t="e">
        <v>#N/A</v>
      </c>
      <c r="AU113" t="s">
        <v>2793</v>
      </c>
      <c r="AV113" t="s">
        <v>2797</v>
      </c>
      <c r="AW113" t="s">
        <v>1937</v>
      </c>
      <c r="AX113" t="s">
        <v>1934</v>
      </c>
      <c r="AY113" t="s">
        <v>2798</v>
      </c>
      <c r="AZ113" t="s">
        <v>1269</v>
      </c>
      <c r="BA113" t="s">
        <v>2799</v>
      </c>
      <c r="BB113" t="s">
        <v>1287</v>
      </c>
      <c r="BC113" t="s">
        <v>1939</v>
      </c>
      <c r="BD113" t="s">
        <v>3562</v>
      </c>
      <c r="BE113">
        <v>42</v>
      </c>
      <c r="BF113">
        <v>107</v>
      </c>
      <c r="BG113">
        <v>0</v>
      </c>
      <c r="BH113" t="s">
        <v>1592</v>
      </c>
      <c r="BI113">
        <v>0</v>
      </c>
      <c r="BJ113">
        <v>0</v>
      </c>
      <c r="BK113">
        <v>42</v>
      </c>
      <c r="BL113" t="s">
        <v>2804</v>
      </c>
      <c r="BM113" t="s">
        <v>3526</v>
      </c>
      <c r="BN113" t="s">
        <v>3529</v>
      </c>
      <c r="BO113" t="e" cm="1">
        <v>#N/A</v>
      </c>
      <c r="BP113" t="s">
        <v>1592</v>
      </c>
      <c r="BQ113" t="s">
        <v>3417</v>
      </c>
      <c r="BR113">
        <v>23</v>
      </c>
      <c r="BS113" t="s">
        <v>1873</v>
      </c>
      <c r="BT113" t="s">
        <v>3563</v>
      </c>
      <c r="BU113" t="s">
        <v>2792</v>
      </c>
      <c r="BV113" t="s">
        <v>2797</v>
      </c>
      <c r="BW113" t="s">
        <v>3564</v>
      </c>
      <c r="BX113" t="s">
        <v>1937</v>
      </c>
      <c r="BY113" t="s">
        <v>1592</v>
      </c>
      <c r="BZ113" t="s">
        <v>1937</v>
      </c>
      <c r="CA113" t="s">
        <v>2031</v>
      </c>
      <c r="CB113"/>
      <c r="CC113" t="s">
        <v>998</v>
      </c>
      <c r="CD113" t="s">
        <v>1287</v>
      </c>
      <c r="CE113" t="s">
        <v>3565</v>
      </c>
      <c r="CF113" t="s">
        <v>3566</v>
      </c>
      <c r="CG113" t="s">
        <v>1287</v>
      </c>
      <c r="CH113" t="s">
        <v>1592</v>
      </c>
      <c r="CI113" t="s">
        <v>2353</v>
      </c>
      <c r="CJ113" t="s">
        <v>1165</v>
      </c>
      <c r="CK113"/>
      <c r="CL113"/>
      <c r="CM113" t="s">
        <v>3528</v>
      </c>
      <c r="CN113" t="s">
        <v>2795</v>
      </c>
      <c r="CO113" t="s">
        <v>3528</v>
      </c>
      <c r="CP113" t="s">
        <v>2795</v>
      </c>
      <c r="CQ113" t="s">
        <v>1592</v>
      </c>
      <c r="CR113">
        <v>0</v>
      </c>
      <c r="CS113" t="s">
        <v>1592</v>
      </c>
      <c r="CT113" t="s">
        <v>1592</v>
      </c>
      <c r="CU113" t="s">
        <v>1592</v>
      </c>
      <c r="CV113" t="s">
        <v>1592</v>
      </c>
      <c r="CW113" t="s">
        <v>1592</v>
      </c>
      <c r="CX113">
        <v>111</v>
      </c>
      <c r="CY113" t="s">
        <v>3567</v>
      </c>
      <c r="CZ113" t="s">
        <v>1592</v>
      </c>
      <c r="DA113" t="s">
        <v>2313</v>
      </c>
      <c r="DB113" t="s">
        <v>2314</v>
      </c>
      <c r="DC113" t="s">
        <v>2793</v>
      </c>
      <c r="DD113" t="s">
        <v>1269</v>
      </c>
      <c r="DE113" t="s">
        <v>2792</v>
      </c>
      <c r="DF113" t="s">
        <v>1592</v>
      </c>
      <c r="DG113" t="s">
        <v>1592</v>
      </c>
      <c r="DH113" t="s">
        <v>2334</v>
      </c>
      <c r="DI113" t="e">
        <v>#N/A</v>
      </c>
      <c r="DJ113"/>
      <c r="DK113" t="s">
        <v>2334</v>
      </c>
      <c r="DL113">
        <v>9</v>
      </c>
      <c r="DM113" t="s">
        <v>2315</v>
      </c>
      <c r="DN113" t="s">
        <v>1165</v>
      </c>
      <c r="DO113" t="b">
        <v>1</v>
      </c>
      <c r="DP113" t="b">
        <v>0</v>
      </c>
      <c r="DQ113" t="b">
        <v>0</v>
      </c>
      <c r="DR113" t="b">
        <v>0</v>
      </c>
      <c r="DS113" t="b">
        <v>0</v>
      </c>
      <c r="DT113" t="b">
        <v>0</v>
      </c>
      <c r="DU113" t="b">
        <v>0</v>
      </c>
      <c r="DV113">
        <v>0</v>
      </c>
      <c r="DW113" t="b">
        <v>0</v>
      </c>
      <c r="DX113" t="b">
        <v>0</v>
      </c>
      <c r="DY113" t="b">
        <v>0</v>
      </c>
      <c r="DZ113" t="b">
        <v>0</v>
      </c>
      <c r="EA113" t="b">
        <v>0</v>
      </c>
      <c r="EB113" t="b">
        <v>1</v>
      </c>
      <c r="EC113" t="b">
        <v>0</v>
      </c>
      <c r="ED113" t="b">
        <v>0</v>
      </c>
      <c r="EE113" t="b">
        <v>0</v>
      </c>
      <c r="EF113" t="b" cm="1">
        <v>0</v>
      </c>
      <c r="EG113" t="b">
        <v>0</v>
      </c>
      <c r="EH113" t="b">
        <v>0</v>
      </c>
      <c r="EI113" t="b">
        <v>1</v>
      </c>
      <c r="EJ113" t="s">
        <v>2791</v>
      </c>
      <c r="EK113">
        <v>0</v>
      </c>
      <c r="EL113">
        <v>7</v>
      </c>
      <c r="EM113" t="b">
        <v>0</v>
      </c>
    </row>
    <row r="114" spans="1:143" ht="15.75">
      <c r="A114"/>
      <c r="B114" t="s">
        <v>1165</v>
      </c>
      <c r="C114" t="s">
        <v>3411</v>
      </c>
      <c r="D114" t="s">
        <v>2806</v>
      </c>
      <c r="E114" t="s">
        <v>2807</v>
      </c>
      <c r="F114"/>
      <c r="G114" t="s">
        <v>2806</v>
      </c>
      <c r="H114" t="s">
        <v>3518</v>
      </c>
      <c r="I114" t="s">
        <v>1287</v>
      </c>
      <c r="J114" t="s">
        <v>3525</v>
      </c>
      <c r="K114" t="s">
        <v>902</v>
      </c>
      <c r="L114" t="s">
        <v>1939</v>
      </c>
      <c r="M114" t="s">
        <v>2031</v>
      </c>
      <c r="N114"/>
      <c r="O114"/>
      <c r="P114" t="s">
        <v>1165</v>
      </c>
      <c r="Q114" t="s">
        <v>1269</v>
      </c>
      <c r="R114" t="s">
        <v>2353</v>
      </c>
      <c r="S114"/>
      <c r="T114"/>
      <c r="U114" t="s">
        <v>3528</v>
      </c>
      <c r="V114" t="s">
        <v>2807</v>
      </c>
      <c r="W114"/>
      <c r="X114"/>
      <c r="Y114"/>
      <c r="Z114"/>
      <c r="AA114"/>
      <c r="AB114"/>
      <c r="AC114"/>
      <c r="AD114"/>
      <c r="AE114"/>
      <c r="AF114"/>
      <c r="AG114"/>
      <c r="AH114"/>
      <c r="AI114"/>
      <c r="AJ114"/>
      <c r="AK114"/>
      <c r="AL114"/>
      <c r="AM114"/>
      <c r="AN114"/>
      <c r="AO114" s="108" t="s">
        <v>43</v>
      </c>
      <c r="AP114" t="s">
        <v>1273</v>
      </c>
      <c r="AQ114">
        <v>43</v>
      </c>
      <c r="AR114" t="e">
        <v>#N/A</v>
      </c>
      <c r="AS114" t="s">
        <v>3411</v>
      </c>
      <c r="AT114" t="e">
        <v>#N/A</v>
      </c>
      <c r="AU114" t="s">
        <v>2807</v>
      </c>
      <c r="AV114" t="s">
        <v>2811</v>
      </c>
      <c r="AW114" t="s">
        <v>1937</v>
      </c>
      <c r="AX114" t="s">
        <v>1934</v>
      </c>
      <c r="AY114" t="s">
        <v>2812</v>
      </c>
      <c r="AZ114" t="s">
        <v>1269</v>
      </c>
      <c r="BA114" t="s">
        <v>2813</v>
      </c>
      <c r="BB114" t="s">
        <v>1287</v>
      </c>
      <c r="BC114" t="s">
        <v>1939</v>
      </c>
      <c r="BD114" t="s">
        <v>3519</v>
      </c>
      <c r="BE114">
        <v>43</v>
      </c>
      <c r="BF114">
        <v>107</v>
      </c>
      <c r="BG114">
        <v>0</v>
      </c>
      <c r="BH114" t="s">
        <v>1592</v>
      </c>
      <c r="BI114">
        <v>0</v>
      </c>
      <c r="BJ114">
        <v>0</v>
      </c>
      <c r="BK114">
        <v>43</v>
      </c>
      <c r="BL114" t="s">
        <v>2819</v>
      </c>
      <c r="BM114" t="s">
        <v>3526</v>
      </c>
      <c r="BN114" t="s">
        <v>3529</v>
      </c>
      <c r="BO114" t="e" cm="1">
        <v>#N/A</v>
      </c>
      <c r="BP114" t="s">
        <v>1592</v>
      </c>
      <c r="BQ114" t="s">
        <v>3417</v>
      </c>
      <c r="BR114">
        <v>24</v>
      </c>
      <c r="BS114" t="s">
        <v>1874</v>
      </c>
      <c r="BT114" t="s">
        <v>3568</v>
      </c>
      <c r="BU114" t="s">
        <v>2806</v>
      </c>
      <c r="BV114" t="s">
        <v>2811</v>
      </c>
      <c r="BW114" t="s">
        <v>3521</v>
      </c>
      <c r="BX114" t="s">
        <v>1937</v>
      </c>
      <c r="BY114" t="s">
        <v>1592</v>
      </c>
      <c r="BZ114" t="s">
        <v>1937</v>
      </c>
      <c r="CA114" t="s">
        <v>2031</v>
      </c>
      <c r="CB114"/>
      <c r="CC114" t="s">
        <v>998</v>
      </c>
      <c r="CD114" t="s">
        <v>1287</v>
      </c>
      <c r="CE114" t="s">
        <v>3569</v>
      </c>
      <c r="CF114" t="s">
        <v>3570</v>
      </c>
      <c r="CG114" t="s">
        <v>1287</v>
      </c>
      <c r="CH114" t="s">
        <v>1592</v>
      </c>
      <c r="CI114" t="s">
        <v>2353</v>
      </c>
      <c r="CJ114" t="s">
        <v>1165</v>
      </c>
      <c r="CK114"/>
      <c r="CL114"/>
      <c r="CM114" t="s">
        <v>3528</v>
      </c>
      <c r="CN114" t="s">
        <v>2807</v>
      </c>
      <c r="CO114" t="s">
        <v>3528</v>
      </c>
      <c r="CP114" t="s">
        <v>2807</v>
      </c>
      <c r="CQ114" t="s">
        <v>1592</v>
      </c>
      <c r="CR114">
        <v>0</v>
      </c>
      <c r="CS114" t="s">
        <v>1592</v>
      </c>
      <c r="CT114" t="s">
        <v>1592</v>
      </c>
      <c r="CU114" t="s">
        <v>1592</v>
      </c>
      <c r="CV114" t="s">
        <v>1592</v>
      </c>
      <c r="CW114" t="s">
        <v>1592</v>
      </c>
      <c r="CX114">
        <v>112</v>
      </c>
      <c r="CY114" t="s">
        <v>3571</v>
      </c>
      <c r="CZ114" t="s">
        <v>1592</v>
      </c>
      <c r="DA114" t="s">
        <v>2313</v>
      </c>
      <c r="DB114" t="s">
        <v>2314</v>
      </c>
      <c r="DC114" t="s">
        <v>2807</v>
      </c>
      <c r="DD114" t="s">
        <v>1269</v>
      </c>
      <c r="DE114" t="s">
        <v>2806</v>
      </c>
      <c r="DF114" t="s">
        <v>1592</v>
      </c>
      <c r="DG114" t="s">
        <v>1592</v>
      </c>
      <c r="DH114" t="s">
        <v>2334</v>
      </c>
      <c r="DI114" t="e">
        <v>#N/A</v>
      </c>
      <c r="DJ114"/>
      <c r="DK114" t="s">
        <v>2334</v>
      </c>
      <c r="DL114">
        <v>9</v>
      </c>
      <c r="DM114" t="s">
        <v>2315</v>
      </c>
      <c r="DN114" t="s">
        <v>1165</v>
      </c>
      <c r="DO114" t="b">
        <v>1</v>
      </c>
      <c r="DP114" t="b">
        <v>0</v>
      </c>
      <c r="DQ114" t="b">
        <v>0</v>
      </c>
      <c r="DR114" t="b">
        <v>0</v>
      </c>
      <c r="DS114" t="b">
        <v>0</v>
      </c>
      <c r="DT114" t="b">
        <v>0</v>
      </c>
      <c r="DU114" t="b">
        <v>0</v>
      </c>
      <c r="DV114">
        <v>0</v>
      </c>
      <c r="DW114" t="b">
        <v>0</v>
      </c>
      <c r="DX114" t="b">
        <v>0</v>
      </c>
      <c r="DY114" t="b">
        <v>0</v>
      </c>
      <c r="DZ114" t="b">
        <v>0</v>
      </c>
      <c r="EA114" t="b">
        <v>0</v>
      </c>
      <c r="EB114" t="b">
        <v>1</v>
      </c>
      <c r="EC114" t="b">
        <v>0</v>
      </c>
      <c r="ED114" t="b">
        <v>0</v>
      </c>
      <c r="EE114" t="b">
        <v>0</v>
      </c>
      <c r="EF114" t="b" cm="1">
        <v>0</v>
      </c>
      <c r="EG114" t="b">
        <v>0</v>
      </c>
      <c r="EH114" t="b">
        <v>0</v>
      </c>
      <c r="EI114" t="b">
        <v>1</v>
      </c>
      <c r="EJ114" t="s">
        <v>2791</v>
      </c>
      <c r="EK114">
        <v>0</v>
      </c>
      <c r="EL114">
        <v>3</v>
      </c>
      <c r="EM114" t="b">
        <v>0</v>
      </c>
    </row>
    <row r="115" spans="1:143" ht="15.75">
      <c r="A115"/>
      <c r="B115" t="s">
        <v>1165</v>
      </c>
      <c r="C115" t="s">
        <v>3411</v>
      </c>
      <c r="D115" t="s">
        <v>3572</v>
      </c>
      <c r="E115" t="s">
        <v>3573</v>
      </c>
      <c r="F115"/>
      <c r="G115" t="s">
        <v>3572</v>
      </c>
      <c r="H115" t="s">
        <v>3572</v>
      </c>
      <c r="I115" t="s">
        <v>1279</v>
      </c>
      <c r="J115"/>
      <c r="K115" t="s">
        <v>902</v>
      </c>
      <c r="L115" t="s">
        <v>1939</v>
      </c>
      <c r="M115"/>
      <c r="N115"/>
      <c r="O115"/>
      <c r="P115" t="s">
        <v>1165</v>
      </c>
      <c r="Q115" t="s">
        <v>1269</v>
      </c>
      <c r="R115" t="s">
        <v>2353</v>
      </c>
      <c r="S115"/>
      <c r="T115"/>
      <c r="U115" t="s">
        <v>3574</v>
      </c>
      <c r="V115"/>
      <c r="W115"/>
      <c r="X115"/>
      <c r="Y115"/>
      <c r="Z115"/>
      <c r="AA115"/>
      <c r="AB115"/>
      <c r="AC115"/>
      <c r="AD115"/>
      <c r="AE115"/>
      <c r="AF115"/>
      <c r="AG115"/>
      <c r="AH115"/>
      <c r="AI115"/>
      <c r="AJ115"/>
      <c r="AK115"/>
      <c r="AL115"/>
      <c r="AM115"/>
      <c r="AN115"/>
      <c r="AO115" s="108" t="s">
        <v>43</v>
      </c>
      <c r="AP115" t="s">
        <v>1273</v>
      </c>
      <c r="AQ115">
        <v>44</v>
      </c>
      <c r="AR115" t="e">
        <v>#N/A</v>
      </c>
      <c r="AS115" t="s">
        <v>3411</v>
      </c>
      <c r="AT115" t="e">
        <v>#N/A</v>
      </c>
      <c r="AU115" t="s">
        <v>3573</v>
      </c>
      <c r="AV115" t="s">
        <v>3575</v>
      </c>
      <c r="AW115" t="s">
        <v>1937</v>
      </c>
      <c r="AX115" t="s">
        <v>1934</v>
      </c>
      <c r="AY115" t="s">
        <v>3576</v>
      </c>
      <c r="AZ115" t="s">
        <v>1269</v>
      </c>
      <c r="BA115" t="s">
        <v>3577</v>
      </c>
      <c r="BB115" t="s">
        <v>1279</v>
      </c>
      <c r="BC115" t="s">
        <v>1939</v>
      </c>
      <c r="BD115" t="s">
        <v>3578</v>
      </c>
      <c r="BE115">
        <v>115</v>
      </c>
      <c r="BF115">
        <v>0</v>
      </c>
      <c r="BG115">
        <v>0</v>
      </c>
      <c r="BH115" t="s">
        <v>1592</v>
      </c>
      <c r="BI115">
        <v>0</v>
      </c>
      <c r="BJ115">
        <v>0</v>
      </c>
      <c r="BK115">
        <v>0</v>
      </c>
      <c r="BL115" t="s">
        <v>1592</v>
      </c>
      <c r="BM115" t="s">
        <v>1592</v>
      </c>
      <c r="BN115" t="s">
        <v>1592</v>
      </c>
      <c r="BO115" t="s" cm="1">
        <v>1592</v>
      </c>
      <c r="BP115" t="s">
        <v>1592</v>
      </c>
      <c r="BQ115" t="s">
        <v>3417</v>
      </c>
      <c r="BR115">
        <v>25</v>
      </c>
      <c r="BS115" t="s">
        <v>1877</v>
      </c>
      <c r="BT115" t="s">
        <v>3579</v>
      </c>
      <c r="BU115" t="s">
        <v>3572</v>
      </c>
      <c r="BV115" t="s">
        <v>3575</v>
      </c>
      <c r="BW115" t="s">
        <v>3576</v>
      </c>
      <c r="BX115" t="s">
        <v>1937</v>
      </c>
      <c r="BY115" t="s">
        <v>1592</v>
      </c>
      <c r="BZ115" t="s">
        <v>1937</v>
      </c>
      <c r="CA115" t="s">
        <v>1592</v>
      </c>
      <c r="CB115"/>
      <c r="CC115" t="s">
        <v>998</v>
      </c>
      <c r="CD115" t="s">
        <v>1279</v>
      </c>
      <c r="CE115" t="s">
        <v>3573</v>
      </c>
      <c r="CF115" t="s">
        <v>3575</v>
      </c>
      <c r="CG115" t="s">
        <v>1279</v>
      </c>
      <c r="CH115" t="s">
        <v>1592</v>
      </c>
      <c r="CI115" t="s">
        <v>2353</v>
      </c>
      <c r="CJ115" t="s">
        <v>1165</v>
      </c>
      <c r="CK115"/>
      <c r="CL115"/>
      <c r="CM115" t="s">
        <v>3574</v>
      </c>
      <c r="CN115" t="s">
        <v>1592</v>
      </c>
      <c r="CO115" t="s">
        <v>3574</v>
      </c>
      <c r="CP115" t="s">
        <v>1592</v>
      </c>
      <c r="CQ115" t="s">
        <v>1592</v>
      </c>
      <c r="CR115">
        <v>0</v>
      </c>
      <c r="CS115" t="s">
        <v>1592</v>
      </c>
      <c r="CT115" t="s">
        <v>1592</v>
      </c>
      <c r="CU115" t="s">
        <v>1592</v>
      </c>
      <c r="CV115" t="s">
        <v>1592</v>
      </c>
      <c r="CW115" t="s">
        <v>1592</v>
      </c>
      <c r="CX115">
        <v>113</v>
      </c>
      <c r="CY115" t="s">
        <v>3580</v>
      </c>
      <c r="CZ115" t="s">
        <v>1592</v>
      </c>
      <c r="DA115" t="s">
        <v>2313</v>
      </c>
      <c r="DB115" t="s">
        <v>2314</v>
      </c>
      <c r="DC115" t="s">
        <v>3573</v>
      </c>
      <c r="DD115" t="s">
        <v>1269</v>
      </c>
      <c r="DE115" t="s">
        <v>3572</v>
      </c>
      <c r="DF115" t="s">
        <v>1592</v>
      </c>
      <c r="DG115" t="s">
        <v>1592</v>
      </c>
      <c r="DH115" t="s">
        <v>2334</v>
      </c>
      <c r="DI115" t="e">
        <v>#N/A</v>
      </c>
      <c r="DJ115"/>
      <c r="DK115" t="s">
        <v>2334</v>
      </c>
      <c r="DL115">
        <v>9</v>
      </c>
      <c r="DM115" t="s">
        <v>2315</v>
      </c>
      <c r="DN115" t="s">
        <v>1165</v>
      </c>
      <c r="DO115" t="b">
        <v>1</v>
      </c>
      <c r="DP115" t="b">
        <v>0</v>
      </c>
      <c r="DQ115" t="b">
        <v>1</v>
      </c>
      <c r="DR115" t="b">
        <v>0</v>
      </c>
      <c r="DS115" t="b">
        <v>0</v>
      </c>
      <c r="DT115" t="b">
        <v>0</v>
      </c>
      <c r="DU115" t="b">
        <v>1</v>
      </c>
      <c r="DV115">
        <v>0</v>
      </c>
      <c r="DW115" t="b">
        <v>0</v>
      </c>
      <c r="DX115" t="b">
        <v>0</v>
      </c>
      <c r="DY115" t="b">
        <v>0</v>
      </c>
      <c r="DZ115" t="b">
        <v>0</v>
      </c>
      <c r="EA115" t="b">
        <v>0</v>
      </c>
      <c r="EB115" t="b">
        <v>0</v>
      </c>
      <c r="EC115" t="b">
        <v>0</v>
      </c>
      <c r="ED115" t="b">
        <v>0</v>
      </c>
      <c r="EE115" t="b">
        <v>0</v>
      </c>
      <c r="EF115" t="b" cm="1">
        <v>0</v>
      </c>
      <c r="EG115" t="b">
        <v>0</v>
      </c>
      <c r="EH115" t="b">
        <v>0</v>
      </c>
      <c r="EI115" t="b">
        <v>0</v>
      </c>
      <c r="EJ115" t="s">
        <v>1592</v>
      </c>
      <c r="EK115">
        <v>0</v>
      </c>
      <c r="EL115">
        <v>23</v>
      </c>
      <c r="EM115" t="b">
        <v>0</v>
      </c>
    </row>
    <row r="116" spans="1:143" ht="15.75">
      <c r="A116"/>
      <c r="B116" t="s">
        <v>1165</v>
      </c>
      <c r="C116" t="s">
        <v>3411</v>
      </c>
      <c r="D116" t="s">
        <v>2481</v>
      </c>
      <c r="E116" t="s">
        <v>2482</v>
      </c>
      <c r="F116" t="s">
        <v>2483</v>
      </c>
      <c r="G116" t="s">
        <v>2481</v>
      </c>
      <c r="H116" t="s">
        <v>2481</v>
      </c>
      <c r="I116" t="s">
        <v>1242</v>
      </c>
      <c r="J116" t="s">
        <v>3572</v>
      </c>
      <c r="K116" t="s">
        <v>902</v>
      </c>
      <c r="L116" t="s">
        <v>1939</v>
      </c>
      <c r="M116" t="s">
        <v>1974</v>
      </c>
      <c r="N116"/>
      <c r="O116"/>
      <c r="P116" t="s">
        <v>1165</v>
      </c>
      <c r="Q116" t="s">
        <v>1269</v>
      </c>
      <c r="R116" t="s">
        <v>2353</v>
      </c>
      <c r="S116"/>
      <c r="T116"/>
      <c r="U116" t="s">
        <v>3574</v>
      </c>
      <c r="V116" t="s">
        <v>2485</v>
      </c>
      <c r="W116"/>
      <c r="X116"/>
      <c r="Y116"/>
      <c r="Z116"/>
      <c r="AA116"/>
      <c r="AB116"/>
      <c r="AC116"/>
      <c r="AD116"/>
      <c r="AE116"/>
      <c r="AF116"/>
      <c r="AG116"/>
      <c r="AH116"/>
      <c r="AI116"/>
      <c r="AJ116"/>
      <c r="AK116"/>
      <c r="AL116"/>
      <c r="AM116"/>
      <c r="AN116"/>
      <c r="AO116" s="108" t="s">
        <v>43</v>
      </c>
      <c r="AP116" t="s">
        <v>1273</v>
      </c>
      <c r="AQ116">
        <v>45</v>
      </c>
      <c r="AR116" t="e">
        <v>#N/A</v>
      </c>
      <c r="AS116" t="s">
        <v>3411</v>
      </c>
      <c r="AT116" t="e">
        <v>#N/A</v>
      </c>
      <c r="AU116" t="s">
        <v>2482</v>
      </c>
      <c r="AV116" t="s">
        <v>2487</v>
      </c>
      <c r="AW116" t="s">
        <v>2488</v>
      </c>
      <c r="AX116" t="s">
        <v>1934</v>
      </c>
      <c r="AY116" t="s">
        <v>2489</v>
      </c>
      <c r="AZ116" t="s">
        <v>1269</v>
      </c>
      <c r="BA116" t="s">
        <v>2490</v>
      </c>
      <c r="BB116" t="s">
        <v>1242</v>
      </c>
      <c r="BC116" t="s">
        <v>1939</v>
      </c>
      <c r="BD116" t="s">
        <v>3292</v>
      </c>
      <c r="BE116">
        <v>15</v>
      </c>
      <c r="BF116">
        <v>115</v>
      </c>
      <c r="BG116">
        <v>0</v>
      </c>
      <c r="BH116" t="s">
        <v>1592</v>
      </c>
      <c r="BI116">
        <v>0</v>
      </c>
      <c r="BJ116">
        <v>0</v>
      </c>
      <c r="BK116">
        <v>32</v>
      </c>
      <c r="BL116" t="s">
        <v>2492</v>
      </c>
      <c r="BM116" t="s">
        <v>3573</v>
      </c>
      <c r="BN116" t="s">
        <v>3575</v>
      </c>
      <c r="BO116" t="e" cm="1">
        <v>#N/A</v>
      </c>
      <c r="BP116" t="s">
        <v>1592</v>
      </c>
      <c r="BQ116" t="s">
        <v>3417</v>
      </c>
      <c r="BR116">
        <v>26</v>
      </c>
      <c r="BS116" t="s">
        <v>2087</v>
      </c>
      <c r="BT116" t="s">
        <v>3581</v>
      </c>
      <c r="BU116" t="s">
        <v>2481</v>
      </c>
      <c r="BV116" t="s">
        <v>2487</v>
      </c>
      <c r="BW116" t="s">
        <v>2489</v>
      </c>
      <c r="BX116" t="s">
        <v>1937</v>
      </c>
      <c r="BY116" t="s">
        <v>1592</v>
      </c>
      <c r="BZ116" t="s">
        <v>1937</v>
      </c>
      <c r="CA116" t="s">
        <v>1974</v>
      </c>
      <c r="CB116"/>
      <c r="CC116" t="s">
        <v>998</v>
      </c>
      <c r="CD116" t="s">
        <v>1242</v>
      </c>
      <c r="CE116" t="s">
        <v>3582</v>
      </c>
      <c r="CF116" t="s">
        <v>3583</v>
      </c>
      <c r="CG116" t="s">
        <v>1242</v>
      </c>
      <c r="CH116" t="s">
        <v>1592</v>
      </c>
      <c r="CI116" t="s">
        <v>2353</v>
      </c>
      <c r="CJ116" t="s">
        <v>1165</v>
      </c>
      <c r="CK116"/>
      <c r="CL116"/>
      <c r="CM116" t="s">
        <v>3574</v>
      </c>
      <c r="CN116" t="s">
        <v>2485</v>
      </c>
      <c r="CO116" t="s">
        <v>3574</v>
      </c>
      <c r="CP116" t="s">
        <v>2485</v>
      </c>
      <c r="CQ116" t="s">
        <v>1592</v>
      </c>
      <c r="CR116">
        <v>0</v>
      </c>
      <c r="CS116" t="s">
        <v>1592</v>
      </c>
      <c r="CT116" t="s">
        <v>1592</v>
      </c>
      <c r="CU116" t="s">
        <v>1592</v>
      </c>
      <c r="CV116" t="s">
        <v>1592</v>
      </c>
      <c r="CW116" t="s">
        <v>1592</v>
      </c>
      <c r="CX116">
        <v>114</v>
      </c>
      <c r="CY116" t="s">
        <v>3584</v>
      </c>
      <c r="CZ116" t="s">
        <v>1592</v>
      </c>
      <c r="DA116" t="s">
        <v>2313</v>
      </c>
      <c r="DB116" t="s">
        <v>2314</v>
      </c>
      <c r="DC116" t="s">
        <v>2482</v>
      </c>
      <c r="DD116" t="s">
        <v>1269</v>
      </c>
      <c r="DE116" t="s">
        <v>2481</v>
      </c>
      <c r="DF116" t="s">
        <v>1592</v>
      </c>
      <c r="DG116" t="s">
        <v>1592</v>
      </c>
      <c r="DH116" t="s">
        <v>2334</v>
      </c>
      <c r="DI116" t="e">
        <v>#N/A</v>
      </c>
      <c r="DJ116"/>
      <c r="DK116" t="s">
        <v>2334</v>
      </c>
      <c r="DL116">
        <v>9</v>
      </c>
      <c r="DM116" t="s">
        <v>2315</v>
      </c>
      <c r="DN116" t="s">
        <v>1165</v>
      </c>
      <c r="DO116" t="b">
        <v>1</v>
      </c>
      <c r="DP116" t="b">
        <v>0</v>
      </c>
      <c r="DQ116" t="b">
        <v>0</v>
      </c>
      <c r="DR116" t="b">
        <v>0</v>
      </c>
      <c r="DS116" t="b">
        <v>0</v>
      </c>
      <c r="DT116" t="b">
        <v>0</v>
      </c>
      <c r="DU116" t="b">
        <v>0</v>
      </c>
      <c r="DV116">
        <v>0</v>
      </c>
      <c r="DW116" t="b">
        <v>0</v>
      </c>
      <c r="DX116" t="b">
        <v>0</v>
      </c>
      <c r="DY116" t="b">
        <v>0</v>
      </c>
      <c r="DZ116" t="b">
        <v>0</v>
      </c>
      <c r="EA116" t="b">
        <v>0</v>
      </c>
      <c r="EB116" t="b">
        <v>0</v>
      </c>
      <c r="EC116" t="b">
        <v>0</v>
      </c>
      <c r="ED116" t="b">
        <v>0</v>
      </c>
      <c r="EE116" t="b">
        <v>0</v>
      </c>
      <c r="EF116" t="b" cm="1">
        <v>0</v>
      </c>
      <c r="EG116" t="b">
        <v>0</v>
      </c>
      <c r="EH116" t="b">
        <v>0</v>
      </c>
      <c r="EI116" t="b">
        <v>0</v>
      </c>
      <c r="EJ116" t="s">
        <v>1592</v>
      </c>
      <c r="EK116">
        <v>0</v>
      </c>
      <c r="EL116">
        <v>29</v>
      </c>
      <c r="EM116" t="b">
        <v>0</v>
      </c>
    </row>
    <row r="117" spans="1:143" ht="15.75">
      <c r="A117"/>
      <c r="B117" t="s">
        <v>1165</v>
      </c>
      <c r="C117" t="s">
        <v>3411</v>
      </c>
      <c r="D117" t="s">
        <v>2498</v>
      </c>
      <c r="E117" t="s">
        <v>2499</v>
      </c>
      <c r="F117" t="s">
        <v>2500</v>
      </c>
      <c r="G117" t="s">
        <v>2501</v>
      </c>
      <c r="H117" t="s">
        <v>2498</v>
      </c>
      <c r="I117" t="s">
        <v>1242</v>
      </c>
      <c r="J117" t="s">
        <v>3572</v>
      </c>
      <c r="K117" t="s">
        <v>902</v>
      </c>
      <c r="L117" t="s">
        <v>1939</v>
      </c>
      <c r="M117" t="s">
        <v>1947</v>
      </c>
      <c r="N117" t="s">
        <v>2502</v>
      </c>
      <c r="O117"/>
      <c r="P117" t="s">
        <v>1165</v>
      </c>
      <c r="Q117" t="s">
        <v>1269</v>
      </c>
      <c r="R117" t="s">
        <v>2353</v>
      </c>
      <c r="S117"/>
      <c r="T117"/>
      <c r="U117" t="s">
        <v>3574</v>
      </c>
      <c r="V117" t="s">
        <v>2503</v>
      </c>
      <c r="W117"/>
      <c r="X117"/>
      <c r="Y117"/>
      <c r="Z117"/>
      <c r="AA117"/>
      <c r="AB117"/>
      <c r="AC117"/>
      <c r="AD117"/>
      <c r="AE117"/>
      <c r="AF117"/>
      <c r="AG117"/>
      <c r="AH117"/>
      <c r="AI117"/>
      <c r="AJ117"/>
      <c r="AK117"/>
      <c r="AL117"/>
      <c r="AM117"/>
      <c r="AN117"/>
      <c r="AO117" s="108" t="s">
        <v>43</v>
      </c>
      <c r="AP117" t="s">
        <v>1273</v>
      </c>
      <c r="AQ117">
        <v>46</v>
      </c>
      <c r="AR117" t="e">
        <v>#N/A</v>
      </c>
      <c r="AS117" t="s">
        <v>3411</v>
      </c>
      <c r="AT117" t="e">
        <v>#N/A</v>
      </c>
      <c r="AU117" t="s">
        <v>2499</v>
      </c>
      <c r="AV117" t="s">
        <v>2505</v>
      </c>
      <c r="AW117" t="s">
        <v>2506</v>
      </c>
      <c r="AX117" t="s">
        <v>1934</v>
      </c>
      <c r="AY117" t="s">
        <v>2507</v>
      </c>
      <c r="AZ117" t="s">
        <v>1269</v>
      </c>
      <c r="BA117" t="s">
        <v>2508</v>
      </c>
      <c r="BB117" t="s">
        <v>1242</v>
      </c>
      <c r="BC117" t="s">
        <v>1939</v>
      </c>
      <c r="BD117" t="s">
        <v>3298</v>
      </c>
      <c r="BE117">
        <v>16</v>
      </c>
      <c r="BF117">
        <v>115</v>
      </c>
      <c r="BG117">
        <v>0</v>
      </c>
      <c r="BH117" t="s">
        <v>1592</v>
      </c>
      <c r="BI117">
        <v>0</v>
      </c>
      <c r="BJ117">
        <v>0</v>
      </c>
      <c r="BK117">
        <v>33</v>
      </c>
      <c r="BL117" t="s">
        <v>2510</v>
      </c>
      <c r="BM117" t="s">
        <v>3573</v>
      </c>
      <c r="BN117" t="s">
        <v>3575</v>
      </c>
      <c r="BO117" t="e" cm="1">
        <v>#N/A</v>
      </c>
      <c r="BP117" t="s">
        <v>1592</v>
      </c>
      <c r="BQ117" t="s">
        <v>3417</v>
      </c>
      <c r="BR117">
        <v>27</v>
      </c>
      <c r="BS117" t="s">
        <v>1808</v>
      </c>
      <c r="BT117" t="s">
        <v>3585</v>
      </c>
      <c r="BU117" t="s">
        <v>2498</v>
      </c>
      <c r="BV117" t="s">
        <v>2505</v>
      </c>
      <c r="BW117" t="s">
        <v>2512</v>
      </c>
      <c r="BX117" t="s">
        <v>2513</v>
      </c>
      <c r="BY117" t="s">
        <v>1592</v>
      </c>
      <c r="BZ117" t="s">
        <v>1937</v>
      </c>
      <c r="CA117" t="s">
        <v>1947</v>
      </c>
      <c r="CB117"/>
      <c r="CC117" t="s">
        <v>998</v>
      </c>
      <c r="CD117" t="s">
        <v>1242</v>
      </c>
      <c r="CE117" t="s">
        <v>3586</v>
      </c>
      <c r="CF117" t="s">
        <v>3587</v>
      </c>
      <c r="CG117" t="s">
        <v>1242</v>
      </c>
      <c r="CH117" t="s">
        <v>1592</v>
      </c>
      <c r="CI117" t="s">
        <v>2353</v>
      </c>
      <c r="CJ117" t="s">
        <v>1165</v>
      </c>
      <c r="CK117"/>
      <c r="CL117"/>
      <c r="CM117" t="s">
        <v>3574</v>
      </c>
      <c r="CN117" t="s">
        <v>2503</v>
      </c>
      <c r="CO117" t="s">
        <v>3574</v>
      </c>
      <c r="CP117" t="s">
        <v>2503</v>
      </c>
      <c r="CQ117" t="s">
        <v>1592</v>
      </c>
      <c r="CR117">
        <v>0</v>
      </c>
      <c r="CS117" t="s">
        <v>1592</v>
      </c>
      <c r="CT117" t="s">
        <v>1592</v>
      </c>
      <c r="CU117" t="s">
        <v>1592</v>
      </c>
      <c r="CV117" t="s">
        <v>1592</v>
      </c>
      <c r="CW117" t="s">
        <v>1592</v>
      </c>
      <c r="CX117">
        <v>115</v>
      </c>
      <c r="CY117" t="s">
        <v>3588</v>
      </c>
      <c r="CZ117" t="s">
        <v>1592</v>
      </c>
      <c r="DA117" t="s">
        <v>2313</v>
      </c>
      <c r="DB117" t="s">
        <v>2314</v>
      </c>
      <c r="DC117" t="s">
        <v>2499</v>
      </c>
      <c r="DD117" t="s">
        <v>1269</v>
      </c>
      <c r="DE117" t="s">
        <v>2501</v>
      </c>
      <c r="DF117" t="s">
        <v>1592</v>
      </c>
      <c r="DG117" t="s">
        <v>1592</v>
      </c>
      <c r="DH117" t="s">
        <v>2334</v>
      </c>
      <c r="DI117" t="e">
        <v>#N/A</v>
      </c>
      <c r="DJ117"/>
      <c r="DK117" t="s">
        <v>2334</v>
      </c>
      <c r="DL117">
        <v>9</v>
      </c>
      <c r="DM117" t="s">
        <v>2315</v>
      </c>
      <c r="DN117" t="s">
        <v>1165</v>
      </c>
      <c r="DO117" t="b">
        <v>1</v>
      </c>
      <c r="DP117" t="b">
        <v>0</v>
      </c>
      <c r="DQ117" t="b">
        <v>0</v>
      </c>
      <c r="DR117" t="b">
        <v>0</v>
      </c>
      <c r="DS117" t="b">
        <v>0</v>
      </c>
      <c r="DT117" t="b">
        <v>0</v>
      </c>
      <c r="DU117" t="b">
        <v>0</v>
      </c>
      <c r="DV117">
        <v>0</v>
      </c>
      <c r="DW117" t="b">
        <v>0</v>
      </c>
      <c r="DX117" t="b">
        <v>0</v>
      </c>
      <c r="DY117" t="b">
        <v>0</v>
      </c>
      <c r="DZ117" t="b">
        <v>0</v>
      </c>
      <c r="EA117" t="b">
        <v>0</v>
      </c>
      <c r="EB117" t="b">
        <v>0</v>
      </c>
      <c r="EC117" t="b">
        <v>0</v>
      </c>
      <c r="ED117" t="b">
        <v>0</v>
      </c>
      <c r="EE117" t="b">
        <v>0</v>
      </c>
      <c r="EF117" t="b" cm="1">
        <v>0</v>
      </c>
      <c r="EG117" t="b">
        <v>0</v>
      </c>
      <c r="EH117" t="b">
        <v>0</v>
      </c>
      <c r="EI117" t="b">
        <v>0</v>
      </c>
      <c r="EJ117" t="s">
        <v>1592</v>
      </c>
      <c r="EK117">
        <v>0</v>
      </c>
      <c r="EL117">
        <v>17</v>
      </c>
      <c r="EM117" t="b">
        <v>0</v>
      </c>
    </row>
    <row r="118" spans="1:143" ht="15.75">
      <c r="A118"/>
      <c r="B118" t="s">
        <v>1165</v>
      </c>
      <c r="C118" t="s">
        <v>3411</v>
      </c>
      <c r="D118" t="s">
        <v>2821</v>
      </c>
      <c r="E118" t="s">
        <v>2822</v>
      </c>
      <c r="F118" t="s">
        <v>2823</v>
      </c>
      <c r="G118" t="s">
        <v>2821</v>
      </c>
      <c r="H118" t="s">
        <v>2688</v>
      </c>
      <c r="I118" t="s">
        <v>1287</v>
      </c>
      <c r="J118" t="s">
        <v>3572</v>
      </c>
      <c r="K118" t="s">
        <v>902</v>
      </c>
      <c r="L118" t="s">
        <v>1939</v>
      </c>
      <c r="M118" t="s">
        <v>2010</v>
      </c>
      <c r="N118"/>
      <c r="O118"/>
      <c r="P118" t="s">
        <v>1165</v>
      </c>
      <c r="Q118" t="s">
        <v>1269</v>
      </c>
      <c r="R118" t="s">
        <v>2353</v>
      </c>
      <c r="S118"/>
      <c r="T118"/>
      <c r="U118" t="s">
        <v>3574</v>
      </c>
      <c r="V118" t="s">
        <v>2825</v>
      </c>
      <c r="W118"/>
      <c r="X118"/>
      <c r="Y118"/>
      <c r="Z118"/>
      <c r="AA118"/>
      <c r="AB118"/>
      <c r="AC118"/>
      <c r="AD118"/>
      <c r="AE118"/>
      <c r="AF118"/>
      <c r="AG118"/>
      <c r="AH118"/>
      <c r="AI118"/>
      <c r="AJ118"/>
      <c r="AK118"/>
      <c r="AL118"/>
      <c r="AM118"/>
      <c r="AN118"/>
      <c r="AO118" s="108" t="s">
        <v>43</v>
      </c>
      <c r="AP118" t="s">
        <v>1273</v>
      </c>
      <c r="AQ118">
        <v>47</v>
      </c>
      <c r="AR118" t="e">
        <v>#N/A</v>
      </c>
      <c r="AS118" t="s">
        <v>3411</v>
      </c>
      <c r="AT118" t="e">
        <v>#N/A</v>
      </c>
      <c r="AU118" t="s">
        <v>2822</v>
      </c>
      <c r="AV118" t="s">
        <v>2827</v>
      </c>
      <c r="AW118" t="s">
        <v>2828</v>
      </c>
      <c r="AX118" t="s">
        <v>1934</v>
      </c>
      <c r="AY118" t="s">
        <v>2829</v>
      </c>
      <c r="AZ118" t="s">
        <v>1269</v>
      </c>
      <c r="BA118" t="s">
        <v>2830</v>
      </c>
      <c r="BB118" t="s">
        <v>1287</v>
      </c>
      <c r="BC118" t="s">
        <v>1939</v>
      </c>
      <c r="BD118" t="s">
        <v>3589</v>
      </c>
      <c r="BE118">
        <v>44</v>
      </c>
      <c r="BF118">
        <v>115</v>
      </c>
      <c r="BG118">
        <v>0</v>
      </c>
      <c r="BH118" t="s">
        <v>1592</v>
      </c>
      <c r="BI118">
        <v>0</v>
      </c>
      <c r="BJ118">
        <v>0</v>
      </c>
      <c r="BK118">
        <v>44</v>
      </c>
      <c r="BL118" t="s">
        <v>2835</v>
      </c>
      <c r="BM118" t="s">
        <v>3573</v>
      </c>
      <c r="BN118" t="s">
        <v>3575</v>
      </c>
      <c r="BO118" t="e" cm="1">
        <v>#N/A</v>
      </c>
      <c r="BP118" t="s">
        <v>1592</v>
      </c>
      <c r="BQ118" t="s">
        <v>3417</v>
      </c>
      <c r="BR118">
        <v>28</v>
      </c>
      <c r="BS118" t="s">
        <v>1810</v>
      </c>
      <c r="BT118" t="s">
        <v>3590</v>
      </c>
      <c r="BU118" t="s">
        <v>2821</v>
      </c>
      <c r="BV118" t="s">
        <v>2827</v>
      </c>
      <c r="BW118" t="s">
        <v>2696</v>
      </c>
      <c r="BX118" t="s">
        <v>1937</v>
      </c>
      <c r="BY118" t="s">
        <v>1592</v>
      </c>
      <c r="BZ118" t="s">
        <v>1937</v>
      </c>
      <c r="CA118" t="s">
        <v>2010</v>
      </c>
      <c r="CB118"/>
      <c r="CC118" t="s">
        <v>998</v>
      </c>
      <c r="CD118" t="s">
        <v>1287</v>
      </c>
      <c r="CE118" t="s">
        <v>3591</v>
      </c>
      <c r="CF118" t="s">
        <v>3592</v>
      </c>
      <c r="CG118" t="s">
        <v>1287</v>
      </c>
      <c r="CH118" t="s">
        <v>1592</v>
      </c>
      <c r="CI118" t="s">
        <v>2353</v>
      </c>
      <c r="CJ118" t="s">
        <v>1165</v>
      </c>
      <c r="CK118"/>
      <c r="CL118"/>
      <c r="CM118" t="s">
        <v>3574</v>
      </c>
      <c r="CN118" t="s">
        <v>2825</v>
      </c>
      <c r="CO118" t="s">
        <v>3574</v>
      </c>
      <c r="CP118" t="s">
        <v>2825</v>
      </c>
      <c r="CQ118" t="s">
        <v>1592</v>
      </c>
      <c r="CR118">
        <v>0</v>
      </c>
      <c r="CS118" t="s">
        <v>1592</v>
      </c>
      <c r="CT118" t="s">
        <v>1592</v>
      </c>
      <c r="CU118" t="s">
        <v>1592</v>
      </c>
      <c r="CV118" t="s">
        <v>1592</v>
      </c>
      <c r="CW118" t="s">
        <v>1592</v>
      </c>
      <c r="CX118">
        <v>116</v>
      </c>
      <c r="CY118" t="s">
        <v>3593</v>
      </c>
      <c r="CZ118" t="s">
        <v>1592</v>
      </c>
      <c r="DA118" t="s">
        <v>2313</v>
      </c>
      <c r="DB118" t="s">
        <v>2314</v>
      </c>
      <c r="DC118" t="s">
        <v>2822</v>
      </c>
      <c r="DD118" t="s">
        <v>1269</v>
      </c>
      <c r="DE118" t="s">
        <v>2821</v>
      </c>
      <c r="DF118" t="s">
        <v>1592</v>
      </c>
      <c r="DG118" t="s">
        <v>1592</v>
      </c>
      <c r="DH118" t="s">
        <v>2334</v>
      </c>
      <c r="DI118" t="e">
        <v>#N/A</v>
      </c>
      <c r="DJ118"/>
      <c r="DK118" t="s">
        <v>2334</v>
      </c>
      <c r="DL118">
        <v>9</v>
      </c>
      <c r="DM118" t="s">
        <v>2315</v>
      </c>
      <c r="DN118" t="s">
        <v>1165</v>
      </c>
      <c r="DO118" t="b">
        <v>1</v>
      </c>
      <c r="DP118" t="b">
        <v>0</v>
      </c>
      <c r="DQ118" t="b">
        <v>0</v>
      </c>
      <c r="DR118" t="b">
        <v>0</v>
      </c>
      <c r="DS118" t="b">
        <v>0</v>
      </c>
      <c r="DT118" t="b">
        <v>0</v>
      </c>
      <c r="DU118" t="b">
        <v>0</v>
      </c>
      <c r="DV118">
        <v>0</v>
      </c>
      <c r="DW118" t="b">
        <v>0</v>
      </c>
      <c r="DX118" t="b">
        <v>0</v>
      </c>
      <c r="DY118" t="b">
        <v>0</v>
      </c>
      <c r="DZ118" t="b">
        <v>0</v>
      </c>
      <c r="EA118" t="b">
        <v>0</v>
      </c>
      <c r="EB118" t="b">
        <v>0</v>
      </c>
      <c r="EC118" t="b">
        <v>0</v>
      </c>
      <c r="ED118" t="b">
        <v>0</v>
      </c>
      <c r="EE118" t="b">
        <v>0</v>
      </c>
      <c r="EF118" t="b" cm="1">
        <v>0</v>
      </c>
      <c r="EG118" t="b">
        <v>0</v>
      </c>
      <c r="EH118" t="b">
        <v>0</v>
      </c>
      <c r="EI118" t="b">
        <v>0</v>
      </c>
      <c r="EJ118" t="s">
        <v>1592</v>
      </c>
      <c r="EK118">
        <v>0</v>
      </c>
      <c r="EL118">
        <v>16</v>
      </c>
      <c r="EM118" t="b">
        <v>0</v>
      </c>
    </row>
    <row r="119" spans="1:143" ht="15.75">
      <c r="A119"/>
      <c r="B119" t="s">
        <v>1165</v>
      </c>
      <c r="C119" t="s">
        <v>3411</v>
      </c>
      <c r="D119" t="s">
        <v>3594</v>
      </c>
      <c r="E119" t="s">
        <v>2883</v>
      </c>
      <c r="F119" t="s">
        <v>2884</v>
      </c>
      <c r="G119" t="s">
        <v>3594</v>
      </c>
      <c r="H119" t="s">
        <v>2688</v>
      </c>
      <c r="I119" t="s">
        <v>1287</v>
      </c>
      <c r="J119" t="s">
        <v>3572</v>
      </c>
      <c r="K119" t="s">
        <v>902</v>
      </c>
      <c r="L119" t="s">
        <v>1939</v>
      </c>
      <c r="M119" t="s">
        <v>2010</v>
      </c>
      <c r="N119"/>
      <c r="O119"/>
      <c r="P119" t="s">
        <v>1165</v>
      </c>
      <c r="Q119" t="s">
        <v>1269</v>
      </c>
      <c r="R119" t="s">
        <v>2353</v>
      </c>
      <c r="S119"/>
      <c r="T119"/>
      <c r="U119" t="s">
        <v>3574</v>
      </c>
      <c r="V119" t="s">
        <v>2885</v>
      </c>
      <c r="W119"/>
      <c r="X119"/>
      <c r="Y119"/>
      <c r="Z119"/>
      <c r="AA119"/>
      <c r="AB119"/>
      <c r="AC119"/>
      <c r="AD119"/>
      <c r="AE119"/>
      <c r="AF119"/>
      <c r="AG119"/>
      <c r="AH119"/>
      <c r="AI119"/>
      <c r="AJ119"/>
      <c r="AK119"/>
      <c r="AL119"/>
      <c r="AM119"/>
      <c r="AN119"/>
      <c r="AO119" s="108" t="s">
        <v>43</v>
      </c>
      <c r="AP119" t="s">
        <v>1273</v>
      </c>
      <c r="AQ119">
        <v>48</v>
      </c>
      <c r="AR119" t="e">
        <v>#N/A</v>
      </c>
      <c r="AS119" t="s">
        <v>3411</v>
      </c>
      <c r="AT119" t="e">
        <v>#N/A</v>
      </c>
      <c r="AU119" t="s">
        <v>2887</v>
      </c>
      <c r="AV119" t="s">
        <v>2888</v>
      </c>
      <c r="AW119" t="s">
        <v>2889</v>
      </c>
      <c r="AX119" t="s">
        <v>1934</v>
      </c>
      <c r="AY119" t="s">
        <v>3595</v>
      </c>
      <c r="AZ119" t="s">
        <v>1269</v>
      </c>
      <c r="BA119" t="s">
        <v>2891</v>
      </c>
      <c r="BB119" t="s">
        <v>1287</v>
      </c>
      <c r="BC119" t="s">
        <v>1939</v>
      </c>
      <c r="BD119" t="s">
        <v>3596</v>
      </c>
      <c r="BE119">
        <v>48</v>
      </c>
      <c r="BF119">
        <v>115</v>
      </c>
      <c r="BG119">
        <v>0</v>
      </c>
      <c r="BH119" t="s">
        <v>1592</v>
      </c>
      <c r="BI119">
        <v>0</v>
      </c>
      <c r="BJ119">
        <v>0</v>
      </c>
      <c r="BK119">
        <v>48</v>
      </c>
      <c r="BL119" t="s">
        <v>2895</v>
      </c>
      <c r="BM119" t="s">
        <v>3573</v>
      </c>
      <c r="BN119" t="s">
        <v>3575</v>
      </c>
      <c r="BO119" t="e" cm="1">
        <v>#N/A</v>
      </c>
      <c r="BP119" t="s">
        <v>1592</v>
      </c>
      <c r="BQ119" t="s">
        <v>3417</v>
      </c>
      <c r="BR119">
        <v>29</v>
      </c>
      <c r="BS119" t="s">
        <v>1811</v>
      </c>
      <c r="BT119" t="s">
        <v>3597</v>
      </c>
      <c r="BU119" t="s">
        <v>3594</v>
      </c>
      <c r="BV119" t="s">
        <v>2888</v>
      </c>
      <c r="BW119" t="s">
        <v>2696</v>
      </c>
      <c r="BX119" t="s">
        <v>1937</v>
      </c>
      <c r="BY119" t="s">
        <v>1592</v>
      </c>
      <c r="BZ119" t="s">
        <v>1937</v>
      </c>
      <c r="CA119" t="s">
        <v>2010</v>
      </c>
      <c r="CB119"/>
      <c r="CC119" t="s">
        <v>998</v>
      </c>
      <c r="CD119" t="s">
        <v>1287</v>
      </c>
      <c r="CE119" t="s">
        <v>3598</v>
      </c>
      <c r="CF119" t="s">
        <v>3599</v>
      </c>
      <c r="CG119" t="s">
        <v>1287</v>
      </c>
      <c r="CH119" t="s">
        <v>1592</v>
      </c>
      <c r="CI119" t="s">
        <v>2353</v>
      </c>
      <c r="CJ119" t="s">
        <v>1165</v>
      </c>
      <c r="CK119"/>
      <c r="CL119"/>
      <c r="CM119" t="s">
        <v>3574</v>
      </c>
      <c r="CN119" t="s">
        <v>2885</v>
      </c>
      <c r="CO119" t="s">
        <v>3574</v>
      </c>
      <c r="CP119" t="s">
        <v>2885</v>
      </c>
      <c r="CQ119" t="s">
        <v>1592</v>
      </c>
      <c r="CR119">
        <v>0</v>
      </c>
      <c r="CS119" t="s">
        <v>1592</v>
      </c>
      <c r="CT119" t="s">
        <v>1592</v>
      </c>
      <c r="CU119" t="s">
        <v>1592</v>
      </c>
      <c r="CV119" t="s">
        <v>1592</v>
      </c>
      <c r="CW119" t="s">
        <v>1592</v>
      </c>
      <c r="CX119">
        <v>117</v>
      </c>
      <c r="CY119" t="s">
        <v>3600</v>
      </c>
      <c r="CZ119" t="s">
        <v>1592</v>
      </c>
      <c r="DA119" t="s">
        <v>2313</v>
      </c>
      <c r="DB119" t="s">
        <v>2314</v>
      </c>
      <c r="DC119" t="s">
        <v>2887</v>
      </c>
      <c r="DD119" t="s">
        <v>1269</v>
      </c>
      <c r="DE119" t="s">
        <v>3594</v>
      </c>
      <c r="DF119" t="s">
        <v>1592</v>
      </c>
      <c r="DG119" t="s">
        <v>1592</v>
      </c>
      <c r="DH119" t="s">
        <v>2334</v>
      </c>
      <c r="DI119" t="e">
        <v>#N/A</v>
      </c>
      <c r="DJ119"/>
      <c r="DK119" t="s">
        <v>2334</v>
      </c>
      <c r="DL119">
        <v>9</v>
      </c>
      <c r="DM119" t="s">
        <v>2315</v>
      </c>
      <c r="DN119" t="s">
        <v>1165</v>
      </c>
      <c r="DO119" t="b">
        <v>1</v>
      </c>
      <c r="DP119" t="b">
        <v>0</v>
      </c>
      <c r="DQ119" t="b">
        <v>0</v>
      </c>
      <c r="DR119" t="b">
        <v>0</v>
      </c>
      <c r="DS119" t="b">
        <v>0</v>
      </c>
      <c r="DT119" t="b">
        <v>0</v>
      </c>
      <c r="DU119" t="b">
        <v>0</v>
      </c>
      <c r="DV119">
        <v>0</v>
      </c>
      <c r="DW119" t="b">
        <v>0</v>
      </c>
      <c r="DX119" t="b">
        <v>0</v>
      </c>
      <c r="DY119" t="b">
        <v>0</v>
      </c>
      <c r="DZ119" t="b">
        <v>0</v>
      </c>
      <c r="EA119" t="b">
        <v>0</v>
      </c>
      <c r="EB119" t="b">
        <v>1</v>
      </c>
      <c r="EC119" t="b">
        <v>0</v>
      </c>
      <c r="ED119" t="b">
        <v>0</v>
      </c>
      <c r="EE119" t="b">
        <v>0</v>
      </c>
      <c r="EF119" t="b" cm="1">
        <v>0</v>
      </c>
      <c r="EG119" t="b">
        <v>0</v>
      </c>
      <c r="EH119" t="b">
        <v>1</v>
      </c>
      <c r="EI119" t="b">
        <v>1</v>
      </c>
      <c r="EJ119" t="s">
        <v>2898</v>
      </c>
      <c r="EK119">
        <v>1</v>
      </c>
      <c r="EL119">
        <v>27</v>
      </c>
      <c r="EM119" t="b">
        <v>0</v>
      </c>
    </row>
    <row r="120" spans="1:143" ht="15.75">
      <c r="A120"/>
      <c r="B120" t="s">
        <v>1165</v>
      </c>
      <c r="C120" t="s">
        <v>3411</v>
      </c>
      <c r="D120" t="s">
        <v>2854</v>
      </c>
      <c r="E120" t="s">
        <v>2855</v>
      </c>
      <c r="F120" t="s">
        <v>2856</v>
      </c>
      <c r="G120" t="s">
        <v>2854</v>
      </c>
      <c r="H120" t="s">
        <v>2688</v>
      </c>
      <c r="I120" t="s">
        <v>1287</v>
      </c>
      <c r="J120" t="s">
        <v>3572</v>
      </c>
      <c r="K120" t="s">
        <v>902</v>
      </c>
      <c r="L120" t="s">
        <v>1939</v>
      </c>
      <c r="M120" t="s">
        <v>2010</v>
      </c>
      <c r="N120"/>
      <c r="O120"/>
      <c r="P120" t="s">
        <v>1165</v>
      </c>
      <c r="Q120" t="s">
        <v>1269</v>
      </c>
      <c r="R120" t="s">
        <v>2353</v>
      </c>
      <c r="S120"/>
      <c r="T120"/>
      <c r="U120" t="s">
        <v>3574</v>
      </c>
      <c r="V120" t="s">
        <v>2857</v>
      </c>
      <c r="W120"/>
      <c r="X120"/>
      <c r="Y120"/>
      <c r="Z120"/>
      <c r="AA120"/>
      <c r="AB120"/>
      <c r="AC120"/>
      <c r="AD120"/>
      <c r="AE120"/>
      <c r="AF120"/>
      <c r="AG120"/>
      <c r="AH120"/>
      <c r="AI120"/>
      <c r="AJ120"/>
      <c r="AK120"/>
      <c r="AL120"/>
      <c r="AM120"/>
      <c r="AN120"/>
      <c r="AO120" s="108" t="s">
        <v>43</v>
      </c>
      <c r="AP120" t="s">
        <v>1273</v>
      </c>
      <c r="AQ120">
        <v>49</v>
      </c>
      <c r="AR120" t="e">
        <v>#N/A</v>
      </c>
      <c r="AS120" t="s">
        <v>3411</v>
      </c>
      <c r="AT120" t="e">
        <v>#N/A</v>
      </c>
      <c r="AU120" t="s">
        <v>2855</v>
      </c>
      <c r="AV120" t="s">
        <v>2859</v>
      </c>
      <c r="AW120" t="s">
        <v>2860</v>
      </c>
      <c r="AX120" t="s">
        <v>1934</v>
      </c>
      <c r="AY120" t="s">
        <v>2861</v>
      </c>
      <c r="AZ120" t="s">
        <v>1269</v>
      </c>
      <c r="BA120" t="s">
        <v>2862</v>
      </c>
      <c r="BB120" t="s">
        <v>1287</v>
      </c>
      <c r="BC120" t="s">
        <v>1939</v>
      </c>
      <c r="BD120" t="s">
        <v>3601</v>
      </c>
      <c r="BE120">
        <v>46</v>
      </c>
      <c r="BF120">
        <v>115</v>
      </c>
      <c r="BG120">
        <v>0</v>
      </c>
      <c r="BH120" t="s">
        <v>1592</v>
      </c>
      <c r="BI120">
        <v>0</v>
      </c>
      <c r="BJ120">
        <v>0</v>
      </c>
      <c r="BK120">
        <v>46</v>
      </c>
      <c r="BL120" t="s">
        <v>2866</v>
      </c>
      <c r="BM120" t="s">
        <v>3573</v>
      </c>
      <c r="BN120" t="s">
        <v>3575</v>
      </c>
      <c r="BO120" t="e" cm="1">
        <v>#N/A</v>
      </c>
      <c r="BP120" t="s">
        <v>1592</v>
      </c>
      <c r="BQ120" t="s">
        <v>3417</v>
      </c>
      <c r="BR120">
        <v>30</v>
      </c>
      <c r="BS120" t="s">
        <v>1813</v>
      </c>
      <c r="BT120" t="s">
        <v>3602</v>
      </c>
      <c r="BU120" t="s">
        <v>2854</v>
      </c>
      <c r="BV120" t="s">
        <v>2859</v>
      </c>
      <c r="BW120" t="s">
        <v>2696</v>
      </c>
      <c r="BX120" t="s">
        <v>1937</v>
      </c>
      <c r="BY120" t="s">
        <v>1592</v>
      </c>
      <c r="BZ120" t="s">
        <v>1937</v>
      </c>
      <c r="CA120" t="s">
        <v>2010</v>
      </c>
      <c r="CB120"/>
      <c r="CC120" t="s">
        <v>998</v>
      </c>
      <c r="CD120" t="s">
        <v>1287</v>
      </c>
      <c r="CE120" t="s">
        <v>3603</v>
      </c>
      <c r="CF120" t="s">
        <v>3604</v>
      </c>
      <c r="CG120" t="s">
        <v>1287</v>
      </c>
      <c r="CH120" t="s">
        <v>1592</v>
      </c>
      <c r="CI120" t="s">
        <v>2353</v>
      </c>
      <c r="CJ120" t="s">
        <v>1165</v>
      </c>
      <c r="CK120"/>
      <c r="CL120"/>
      <c r="CM120" t="s">
        <v>3574</v>
      </c>
      <c r="CN120" t="s">
        <v>2857</v>
      </c>
      <c r="CO120" t="s">
        <v>3574</v>
      </c>
      <c r="CP120" t="s">
        <v>2857</v>
      </c>
      <c r="CQ120" t="s">
        <v>1592</v>
      </c>
      <c r="CR120">
        <v>0</v>
      </c>
      <c r="CS120" t="s">
        <v>1592</v>
      </c>
      <c r="CT120" t="s">
        <v>1592</v>
      </c>
      <c r="CU120" t="s">
        <v>1592</v>
      </c>
      <c r="CV120" t="s">
        <v>1592</v>
      </c>
      <c r="CW120" t="s">
        <v>1592</v>
      </c>
      <c r="CX120">
        <v>118</v>
      </c>
      <c r="CY120" t="s">
        <v>3605</v>
      </c>
      <c r="CZ120" t="s">
        <v>1592</v>
      </c>
      <c r="DA120" t="s">
        <v>2313</v>
      </c>
      <c r="DB120" t="s">
        <v>2314</v>
      </c>
      <c r="DC120" t="s">
        <v>2855</v>
      </c>
      <c r="DD120" t="s">
        <v>1269</v>
      </c>
      <c r="DE120" t="s">
        <v>2854</v>
      </c>
      <c r="DF120" t="s">
        <v>1592</v>
      </c>
      <c r="DG120" t="s">
        <v>1592</v>
      </c>
      <c r="DH120" t="s">
        <v>2334</v>
      </c>
      <c r="DI120" t="e">
        <v>#N/A</v>
      </c>
      <c r="DJ120"/>
      <c r="DK120" t="s">
        <v>2334</v>
      </c>
      <c r="DL120">
        <v>9</v>
      </c>
      <c r="DM120" t="s">
        <v>2315</v>
      </c>
      <c r="DN120" t="s">
        <v>1165</v>
      </c>
      <c r="DO120" t="b">
        <v>1</v>
      </c>
      <c r="DP120" t="b">
        <v>0</v>
      </c>
      <c r="DQ120" t="b">
        <v>0</v>
      </c>
      <c r="DR120" t="b">
        <v>0</v>
      </c>
      <c r="DS120" t="b">
        <v>0</v>
      </c>
      <c r="DT120" t="b">
        <v>0</v>
      </c>
      <c r="DU120" t="b">
        <v>0</v>
      </c>
      <c r="DV120">
        <v>0</v>
      </c>
      <c r="DW120" t="b">
        <v>0</v>
      </c>
      <c r="DX120" t="b">
        <v>0</v>
      </c>
      <c r="DY120" t="b">
        <v>0</v>
      </c>
      <c r="DZ120" t="b">
        <v>0</v>
      </c>
      <c r="EA120" t="b">
        <v>0</v>
      </c>
      <c r="EB120" t="b">
        <v>0</v>
      </c>
      <c r="EC120" t="b">
        <v>0</v>
      </c>
      <c r="ED120" t="b">
        <v>0</v>
      </c>
      <c r="EE120" t="b">
        <v>0</v>
      </c>
      <c r="EF120" t="b" cm="1">
        <v>0</v>
      </c>
      <c r="EG120" t="b">
        <v>0</v>
      </c>
      <c r="EH120" t="b">
        <v>0</v>
      </c>
      <c r="EI120" t="b">
        <v>0</v>
      </c>
      <c r="EJ120" t="s">
        <v>1592</v>
      </c>
      <c r="EK120">
        <v>0</v>
      </c>
      <c r="EL120">
        <v>19</v>
      </c>
      <c r="EM120" t="b">
        <v>0</v>
      </c>
    </row>
    <row r="121" spans="1:143" ht="31.5">
      <c r="A121"/>
      <c r="B121" t="s">
        <v>1165</v>
      </c>
      <c r="C121" t="s">
        <v>3411</v>
      </c>
      <c r="D121" t="s">
        <v>2899</v>
      </c>
      <c r="E121" t="s">
        <v>2899</v>
      </c>
      <c r="F121"/>
      <c r="G121" t="s">
        <v>2899</v>
      </c>
      <c r="H121" s="109" t="s">
        <v>3606</v>
      </c>
      <c r="I121" t="s">
        <v>1287</v>
      </c>
      <c r="J121" t="s">
        <v>3572</v>
      </c>
      <c r="K121" t="s">
        <v>902</v>
      </c>
      <c r="L121" t="s">
        <v>1939</v>
      </c>
      <c r="M121" t="s">
        <v>2031</v>
      </c>
      <c r="N121"/>
      <c r="O121"/>
      <c r="P121" t="s">
        <v>1165</v>
      </c>
      <c r="Q121" t="s">
        <v>1269</v>
      </c>
      <c r="R121" t="s">
        <v>2353</v>
      </c>
      <c r="S121"/>
      <c r="T121"/>
      <c r="U121" t="s">
        <v>3574</v>
      </c>
      <c r="V121" t="s">
        <v>2899</v>
      </c>
      <c r="W121"/>
      <c r="X121"/>
      <c r="Y121"/>
      <c r="Z121"/>
      <c r="AA121"/>
      <c r="AB121"/>
      <c r="AC121"/>
      <c r="AD121"/>
      <c r="AE121"/>
      <c r="AF121"/>
      <c r="AG121"/>
      <c r="AH121"/>
      <c r="AI121"/>
      <c r="AJ121"/>
      <c r="AK121"/>
      <c r="AL121"/>
      <c r="AM121"/>
      <c r="AN121"/>
      <c r="AO121" s="108" t="s">
        <v>43</v>
      </c>
      <c r="AP121" t="s">
        <v>1273</v>
      </c>
      <c r="AQ121">
        <v>50</v>
      </c>
      <c r="AR121" t="e">
        <v>#N/A</v>
      </c>
      <c r="AS121" t="s">
        <v>3411</v>
      </c>
      <c r="AT121" t="e">
        <v>#N/A</v>
      </c>
      <c r="AU121" t="s">
        <v>2899</v>
      </c>
      <c r="AV121" t="s">
        <v>2903</v>
      </c>
      <c r="AW121" t="s">
        <v>1937</v>
      </c>
      <c r="AX121" t="s">
        <v>1934</v>
      </c>
      <c r="AY121" t="s">
        <v>2903</v>
      </c>
      <c r="AZ121" t="s">
        <v>1269</v>
      </c>
      <c r="BA121" t="s">
        <v>2904</v>
      </c>
      <c r="BB121" t="s">
        <v>1287</v>
      </c>
      <c r="BC121" t="s">
        <v>1939</v>
      </c>
      <c r="BD121" t="s">
        <v>3607</v>
      </c>
      <c r="BE121">
        <v>49</v>
      </c>
      <c r="BF121">
        <v>115</v>
      </c>
      <c r="BG121">
        <v>0</v>
      </c>
      <c r="BH121" t="s">
        <v>1592</v>
      </c>
      <c r="BI121">
        <v>0</v>
      </c>
      <c r="BJ121">
        <v>0</v>
      </c>
      <c r="BK121">
        <v>49</v>
      </c>
      <c r="BL121" t="s">
        <v>2910</v>
      </c>
      <c r="BM121" t="s">
        <v>3573</v>
      </c>
      <c r="BN121" t="s">
        <v>3575</v>
      </c>
      <c r="BO121" t="e" cm="1">
        <v>#N/A</v>
      </c>
      <c r="BP121" t="s">
        <v>1592</v>
      </c>
      <c r="BQ121" t="s">
        <v>3417</v>
      </c>
      <c r="BR121">
        <v>31</v>
      </c>
      <c r="BS121" t="s">
        <v>1814</v>
      </c>
      <c r="BT121" t="s">
        <v>3608</v>
      </c>
      <c r="BU121" t="s">
        <v>2899</v>
      </c>
      <c r="BV121" t="s">
        <v>2903</v>
      </c>
      <c r="BW121" t="s">
        <v>3609</v>
      </c>
      <c r="BX121" t="s">
        <v>1937</v>
      </c>
      <c r="BY121" t="s">
        <v>1592</v>
      </c>
      <c r="BZ121" t="s">
        <v>1937</v>
      </c>
      <c r="CA121" t="s">
        <v>2031</v>
      </c>
      <c r="CB121"/>
      <c r="CC121" t="s">
        <v>998</v>
      </c>
      <c r="CD121" t="s">
        <v>1287</v>
      </c>
      <c r="CE121" t="s">
        <v>3610</v>
      </c>
      <c r="CF121" t="s">
        <v>3611</v>
      </c>
      <c r="CG121" t="s">
        <v>1287</v>
      </c>
      <c r="CH121" t="s">
        <v>1592</v>
      </c>
      <c r="CI121" t="s">
        <v>2353</v>
      </c>
      <c r="CJ121" t="s">
        <v>1165</v>
      </c>
      <c r="CK121"/>
      <c r="CL121"/>
      <c r="CM121" t="s">
        <v>3574</v>
      </c>
      <c r="CN121" t="s">
        <v>2899</v>
      </c>
      <c r="CO121" t="s">
        <v>3574</v>
      </c>
      <c r="CP121" t="s">
        <v>2899</v>
      </c>
      <c r="CQ121" t="s">
        <v>1592</v>
      </c>
      <c r="CR121">
        <v>0</v>
      </c>
      <c r="CS121" t="s">
        <v>1592</v>
      </c>
      <c r="CT121" t="s">
        <v>1592</v>
      </c>
      <c r="CU121" t="s">
        <v>1592</v>
      </c>
      <c r="CV121" t="s">
        <v>1592</v>
      </c>
      <c r="CW121" t="s">
        <v>1592</v>
      </c>
      <c r="CX121">
        <v>119</v>
      </c>
      <c r="CY121" t="s">
        <v>3612</v>
      </c>
      <c r="CZ121" t="s">
        <v>1592</v>
      </c>
      <c r="DA121" t="s">
        <v>2313</v>
      </c>
      <c r="DB121" t="s">
        <v>2314</v>
      </c>
      <c r="DC121" t="s">
        <v>2899</v>
      </c>
      <c r="DD121" t="s">
        <v>1269</v>
      </c>
      <c r="DE121" t="s">
        <v>2899</v>
      </c>
      <c r="DF121" t="s">
        <v>1592</v>
      </c>
      <c r="DG121" t="s">
        <v>1592</v>
      </c>
      <c r="DH121" t="s">
        <v>2334</v>
      </c>
      <c r="DI121" t="e">
        <v>#N/A</v>
      </c>
      <c r="DJ121"/>
      <c r="DK121" t="s">
        <v>2334</v>
      </c>
      <c r="DL121">
        <v>9</v>
      </c>
      <c r="DM121" t="s">
        <v>2315</v>
      </c>
      <c r="DN121" t="s">
        <v>1165</v>
      </c>
      <c r="DO121" t="b">
        <v>1</v>
      </c>
      <c r="DP121" t="b">
        <v>0</v>
      </c>
      <c r="DQ121" t="b">
        <v>0</v>
      </c>
      <c r="DR121" t="b">
        <v>0</v>
      </c>
      <c r="DS121" t="b">
        <v>0</v>
      </c>
      <c r="DT121" t="b">
        <v>0</v>
      </c>
      <c r="DU121" t="b">
        <v>0</v>
      </c>
      <c r="DV121">
        <v>0</v>
      </c>
      <c r="DW121" t="b">
        <v>0</v>
      </c>
      <c r="DX121" t="b">
        <v>0</v>
      </c>
      <c r="DY121" t="b">
        <v>0</v>
      </c>
      <c r="DZ121" t="b">
        <v>0</v>
      </c>
      <c r="EA121" t="b">
        <v>0</v>
      </c>
      <c r="EB121" t="b">
        <v>0</v>
      </c>
      <c r="EC121" t="b">
        <v>0</v>
      </c>
      <c r="ED121" t="b">
        <v>0</v>
      </c>
      <c r="EE121" t="b">
        <v>0</v>
      </c>
      <c r="EF121" t="b" cm="1">
        <v>1</v>
      </c>
      <c r="EG121" t="b">
        <v>0</v>
      </c>
      <c r="EH121" t="b">
        <v>0</v>
      </c>
      <c r="EI121" t="b">
        <v>1</v>
      </c>
      <c r="EJ121" t="s">
        <v>1235</v>
      </c>
      <c r="EK121">
        <v>1</v>
      </c>
      <c r="EL121">
        <v>3</v>
      </c>
      <c r="EM121" t="b">
        <v>0</v>
      </c>
    </row>
    <row r="122" spans="1:143" ht="47.25">
      <c r="A122"/>
      <c r="B122" t="s">
        <v>1165</v>
      </c>
      <c r="C122" t="s">
        <v>3411</v>
      </c>
      <c r="D122" t="s">
        <v>2912</v>
      </c>
      <c r="E122" t="s">
        <v>2912</v>
      </c>
      <c r="F122"/>
      <c r="G122" t="s">
        <v>2912</v>
      </c>
      <c r="H122" s="109" t="s">
        <v>3613</v>
      </c>
      <c r="I122" t="s">
        <v>1287</v>
      </c>
      <c r="J122" t="s">
        <v>3572</v>
      </c>
      <c r="K122" t="s">
        <v>902</v>
      </c>
      <c r="L122" t="s">
        <v>1939</v>
      </c>
      <c r="M122" t="s">
        <v>2031</v>
      </c>
      <c r="N122"/>
      <c r="O122"/>
      <c r="P122" t="s">
        <v>1165</v>
      </c>
      <c r="Q122" t="s">
        <v>1269</v>
      </c>
      <c r="R122" t="s">
        <v>2353</v>
      </c>
      <c r="S122"/>
      <c r="T122"/>
      <c r="U122" t="s">
        <v>3574</v>
      </c>
      <c r="V122" t="s">
        <v>2912</v>
      </c>
      <c r="W122"/>
      <c r="X122"/>
      <c r="Y122"/>
      <c r="Z122"/>
      <c r="AA122"/>
      <c r="AB122"/>
      <c r="AC122"/>
      <c r="AD122"/>
      <c r="AE122"/>
      <c r="AF122"/>
      <c r="AG122"/>
      <c r="AH122"/>
      <c r="AI122"/>
      <c r="AJ122"/>
      <c r="AK122"/>
      <c r="AL122"/>
      <c r="AM122"/>
      <c r="AN122"/>
      <c r="AO122" s="108" t="s">
        <v>43</v>
      </c>
      <c r="AP122" t="s">
        <v>1273</v>
      </c>
      <c r="AQ122">
        <v>51</v>
      </c>
      <c r="AR122" t="e">
        <v>#N/A</v>
      </c>
      <c r="AS122" t="s">
        <v>3411</v>
      </c>
      <c r="AT122" t="e">
        <v>#N/A</v>
      </c>
      <c r="AU122" t="s">
        <v>2912</v>
      </c>
      <c r="AV122" t="s">
        <v>2916</v>
      </c>
      <c r="AW122" t="s">
        <v>1937</v>
      </c>
      <c r="AX122" t="s">
        <v>1934</v>
      </c>
      <c r="AY122" t="s">
        <v>2916</v>
      </c>
      <c r="AZ122" t="s">
        <v>1269</v>
      </c>
      <c r="BA122" t="s">
        <v>2917</v>
      </c>
      <c r="BB122" t="s">
        <v>1287</v>
      </c>
      <c r="BC122" t="s">
        <v>1939</v>
      </c>
      <c r="BD122" t="s">
        <v>3614</v>
      </c>
      <c r="BE122">
        <v>50</v>
      </c>
      <c r="BF122">
        <v>115</v>
      </c>
      <c r="BG122">
        <v>0</v>
      </c>
      <c r="BH122" t="s">
        <v>1592</v>
      </c>
      <c r="BI122">
        <v>0</v>
      </c>
      <c r="BJ122">
        <v>0</v>
      </c>
      <c r="BK122">
        <v>50</v>
      </c>
      <c r="BL122" t="s">
        <v>2923</v>
      </c>
      <c r="BM122" t="s">
        <v>3573</v>
      </c>
      <c r="BN122" t="s">
        <v>3575</v>
      </c>
      <c r="BO122" t="e" cm="1">
        <v>#N/A</v>
      </c>
      <c r="BP122" t="s">
        <v>1592</v>
      </c>
      <c r="BQ122" t="s">
        <v>3417</v>
      </c>
      <c r="BR122">
        <v>32</v>
      </c>
      <c r="BS122" t="s">
        <v>1816</v>
      </c>
      <c r="BT122" t="s">
        <v>3615</v>
      </c>
      <c r="BU122" t="s">
        <v>2912</v>
      </c>
      <c r="BV122" t="s">
        <v>2916</v>
      </c>
      <c r="BW122" t="s">
        <v>3616</v>
      </c>
      <c r="BX122" t="s">
        <v>1937</v>
      </c>
      <c r="BY122" t="s">
        <v>1592</v>
      </c>
      <c r="BZ122" t="s">
        <v>1937</v>
      </c>
      <c r="CA122" t="s">
        <v>2031</v>
      </c>
      <c r="CB122"/>
      <c r="CC122" t="s">
        <v>998</v>
      </c>
      <c r="CD122" t="s">
        <v>1287</v>
      </c>
      <c r="CE122" t="s">
        <v>3617</v>
      </c>
      <c r="CF122" t="s">
        <v>3618</v>
      </c>
      <c r="CG122" t="s">
        <v>1287</v>
      </c>
      <c r="CH122" t="s">
        <v>1592</v>
      </c>
      <c r="CI122" t="s">
        <v>2353</v>
      </c>
      <c r="CJ122" t="s">
        <v>1165</v>
      </c>
      <c r="CK122"/>
      <c r="CL122"/>
      <c r="CM122" t="s">
        <v>3574</v>
      </c>
      <c r="CN122" t="s">
        <v>2912</v>
      </c>
      <c r="CO122" t="s">
        <v>3574</v>
      </c>
      <c r="CP122" t="s">
        <v>2912</v>
      </c>
      <c r="CQ122" t="s">
        <v>1592</v>
      </c>
      <c r="CR122">
        <v>0</v>
      </c>
      <c r="CS122" t="s">
        <v>1592</v>
      </c>
      <c r="CT122" t="s">
        <v>1592</v>
      </c>
      <c r="CU122" t="s">
        <v>1592</v>
      </c>
      <c r="CV122" t="s">
        <v>1592</v>
      </c>
      <c r="CW122" t="s">
        <v>1592</v>
      </c>
      <c r="CX122">
        <v>120</v>
      </c>
      <c r="CY122" t="s">
        <v>3619</v>
      </c>
      <c r="CZ122" t="s">
        <v>1592</v>
      </c>
      <c r="DA122" t="s">
        <v>2313</v>
      </c>
      <c r="DB122" t="s">
        <v>2314</v>
      </c>
      <c r="DC122" t="s">
        <v>2912</v>
      </c>
      <c r="DD122" t="s">
        <v>1269</v>
      </c>
      <c r="DE122" t="s">
        <v>2912</v>
      </c>
      <c r="DF122" t="s">
        <v>1592</v>
      </c>
      <c r="DG122" t="s">
        <v>1592</v>
      </c>
      <c r="DH122" t="s">
        <v>2334</v>
      </c>
      <c r="DI122" t="e">
        <v>#N/A</v>
      </c>
      <c r="DJ122"/>
      <c r="DK122" t="s">
        <v>2334</v>
      </c>
      <c r="DL122">
        <v>9</v>
      </c>
      <c r="DM122" t="s">
        <v>2315</v>
      </c>
      <c r="DN122" t="s">
        <v>1165</v>
      </c>
      <c r="DO122" t="b">
        <v>1</v>
      </c>
      <c r="DP122" t="b">
        <v>0</v>
      </c>
      <c r="DQ122" t="b">
        <v>0</v>
      </c>
      <c r="DR122" t="b">
        <v>0</v>
      </c>
      <c r="DS122" t="b">
        <v>0</v>
      </c>
      <c r="DT122" t="b">
        <v>0</v>
      </c>
      <c r="DU122" t="b">
        <v>0</v>
      </c>
      <c r="DV122">
        <v>0</v>
      </c>
      <c r="DW122" t="b">
        <v>0</v>
      </c>
      <c r="DX122" t="b">
        <v>0</v>
      </c>
      <c r="DY122" t="b">
        <v>0</v>
      </c>
      <c r="DZ122" t="b">
        <v>0</v>
      </c>
      <c r="EA122" t="b">
        <v>0</v>
      </c>
      <c r="EB122" t="b">
        <v>0</v>
      </c>
      <c r="EC122" t="b">
        <v>0</v>
      </c>
      <c r="ED122" t="b">
        <v>0</v>
      </c>
      <c r="EE122" t="b">
        <v>0</v>
      </c>
      <c r="EF122" t="b" cm="1">
        <v>1</v>
      </c>
      <c r="EG122" t="b">
        <v>0</v>
      </c>
      <c r="EH122" t="b">
        <v>0</v>
      </c>
      <c r="EI122" t="b">
        <v>1</v>
      </c>
      <c r="EJ122" t="s">
        <v>1235</v>
      </c>
      <c r="EK122">
        <v>1</v>
      </c>
      <c r="EL122">
        <v>3</v>
      </c>
      <c r="EM122" t="b">
        <v>0</v>
      </c>
    </row>
    <row r="123" spans="1:143" ht="15.75">
      <c r="A123"/>
      <c r="B123" t="s">
        <v>1165</v>
      </c>
      <c r="C123" t="s">
        <v>3411</v>
      </c>
      <c r="D123" t="s">
        <v>3620</v>
      </c>
      <c r="E123" t="s">
        <v>3621</v>
      </c>
      <c r="F123" t="s">
        <v>3622</v>
      </c>
      <c r="G123" t="s">
        <v>3620</v>
      </c>
      <c r="H123" t="s">
        <v>3620</v>
      </c>
      <c r="I123" t="s">
        <v>1279</v>
      </c>
      <c r="J123"/>
      <c r="K123" t="s">
        <v>902</v>
      </c>
      <c r="L123" t="s">
        <v>1939</v>
      </c>
      <c r="M123"/>
      <c r="N123"/>
      <c r="O123"/>
      <c r="P123" t="s">
        <v>1165</v>
      </c>
      <c r="Q123" t="s">
        <v>1269</v>
      </c>
      <c r="R123" t="s">
        <v>2353</v>
      </c>
      <c r="S123"/>
      <c r="T123"/>
      <c r="U123" t="s">
        <v>3623</v>
      </c>
      <c r="V123"/>
      <c r="W123"/>
      <c r="X123"/>
      <c r="Y123"/>
      <c r="Z123"/>
      <c r="AA123"/>
      <c r="AB123"/>
      <c r="AC123"/>
      <c r="AD123"/>
      <c r="AE123"/>
      <c r="AF123"/>
      <c r="AG123"/>
      <c r="AH123"/>
      <c r="AI123"/>
      <c r="AJ123"/>
      <c r="AK123"/>
      <c r="AL123"/>
      <c r="AM123"/>
      <c r="AN123"/>
      <c r="AO123" s="108" t="s">
        <v>43</v>
      </c>
      <c r="AP123" t="s">
        <v>1273</v>
      </c>
      <c r="AQ123">
        <v>52</v>
      </c>
      <c r="AR123" t="e">
        <v>#N/A</v>
      </c>
      <c r="AS123" t="s">
        <v>3411</v>
      </c>
      <c r="AT123" t="e">
        <v>#N/A</v>
      </c>
      <c r="AU123" t="s">
        <v>3621</v>
      </c>
      <c r="AV123" t="s">
        <v>3624</v>
      </c>
      <c r="AW123" t="s">
        <v>3625</v>
      </c>
      <c r="AX123" t="s">
        <v>1934</v>
      </c>
      <c r="AY123" t="s">
        <v>3626</v>
      </c>
      <c r="AZ123" t="s">
        <v>1269</v>
      </c>
      <c r="BA123" t="s">
        <v>3627</v>
      </c>
      <c r="BB123" t="s">
        <v>1279</v>
      </c>
      <c r="BC123" t="s">
        <v>1939</v>
      </c>
      <c r="BD123" t="s">
        <v>3628</v>
      </c>
      <c r="BE123">
        <v>123</v>
      </c>
      <c r="BF123">
        <v>0</v>
      </c>
      <c r="BG123">
        <v>0</v>
      </c>
      <c r="BH123" t="s">
        <v>1592</v>
      </c>
      <c r="BI123">
        <v>0</v>
      </c>
      <c r="BJ123">
        <v>0</v>
      </c>
      <c r="BK123">
        <v>0</v>
      </c>
      <c r="BL123" t="s">
        <v>1592</v>
      </c>
      <c r="BM123" t="s">
        <v>1592</v>
      </c>
      <c r="BN123" t="s">
        <v>1592</v>
      </c>
      <c r="BO123" t="s" cm="1">
        <v>1592</v>
      </c>
      <c r="BP123" t="s">
        <v>1592</v>
      </c>
      <c r="BQ123" t="s">
        <v>3417</v>
      </c>
      <c r="BR123">
        <v>33</v>
      </c>
      <c r="BS123" t="s">
        <v>1817</v>
      </c>
      <c r="BT123" t="s">
        <v>3629</v>
      </c>
      <c r="BU123" t="s">
        <v>3620</v>
      </c>
      <c r="BV123" t="s">
        <v>3624</v>
      </c>
      <c r="BW123" t="s">
        <v>3626</v>
      </c>
      <c r="BX123" t="s">
        <v>1937</v>
      </c>
      <c r="BY123" t="s">
        <v>1592</v>
      </c>
      <c r="BZ123" t="s">
        <v>1937</v>
      </c>
      <c r="CA123" t="s">
        <v>1592</v>
      </c>
      <c r="CB123"/>
      <c r="CC123" t="s">
        <v>998</v>
      </c>
      <c r="CD123" t="s">
        <v>1279</v>
      </c>
      <c r="CE123" t="s">
        <v>3621</v>
      </c>
      <c r="CF123" t="s">
        <v>3624</v>
      </c>
      <c r="CG123" t="s">
        <v>1279</v>
      </c>
      <c r="CH123" t="s">
        <v>1592</v>
      </c>
      <c r="CI123" t="s">
        <v>2353</v>
      </c>
      <c r="CJ123" t="s">
        <v>1165</v>
      </c>
      <c r="CK123"/>
      <c r="CL123"/>
      <c r="CM123" t="s">
        <v>3623</v>
      </c>
      <c r="CN123" t="s">
        <v>1592</v>
      </c>
      <c r="CO123" t="s">
        <v>3623</v>
      </c>
      <c r="CP123" t="s">
        <v>1592</v>
      </c>
      <c r="CQ123" t="s">
        <v>1592</v>
      </c>
      <c r="CR123">
        <v>0</v>
      </c>
      <c r="CS123" t="s">
        <v>1592</v>
      </c>
      <c r="CT123" t="s">
        <v>1592</v>
      </c>
      <c r="CU123" t="s">
        <v>1592</v>
      </c>
      <c r="CV123" t="s">
        <v>1592</v>
      </c>
      <c r="CW123" t="s">
        <v>1592</v>
      </c>
      <c r="CX123">
        <v>121</v>
      </c>
      <c r="CY123" t="s">
        <v>3630</v>
      </c>
      <c r="CZ123" t="s">
        <v>1592</v>
      </c>
      <c r="DA123" t="s">
        <v>2313</v>
      </c>
      <c r="DB123" t="s">
        <v>2314</v>
      </c>
      <c r="DC123" t="s">
        <v>3621</v>
      </c>
      <c r="DD123" t="s">
        <v>1269</v>
      </c>
      <c r="DE123" t="s">
        <v>3620</v>
      </c>
      <c r="DF123" t="s">
        <v>1592</v>
      </c>
      <c r="DG123" t="s">
        <v>1592</v>
      </c>
      <c r="DH123" t="s">
        <v>2334</v>
      </c>
      <c r="DI123" t="e">
        <v>#N/A</v>
      </c>
      <c r="DJ123"/>
      <c r="DK123" t="s">
        <v>2334</v>
      </c>
      <c r="DL123">
        <v>9</v>
      </c>
      <c r="DM123" t="s">
        <v>2315</v>
      </c>
      <c r="DN123" t="s">
        <v>1165</v>
      </c>
      <c r="DO123" t="b">
        <v>1</v>
      </c>
      <c r="DP123" t="b">
        <v>0</v>
      </c>
      <c r="DQ123" t="b">
        <v>1</v>
      </c>
      <c r="DR123" t="b">
        <v>0</v>
      </c>
      <c r="DS123" t="b">
        <v>0</v>
      </c>
      <c r="DT123" t="b">
        <v>0</v>
      </c>
      <c r="DU123" t="b">
        <v>1</v>
      </c>
      <c r="DV123">
        <v>0</v>
      </c>
      <c r="DW123" t="b">
        <v>0</v>
      </c>
      <c r="DX123" t="b">
        <v>0</v>
      </c>
      <c r="DY123" t="b">
        <v>0</v>
      </c>
      <c r="DZ123" t="b">
        <v>0</v>
      </c>
      <c r="EA123" t="b">
        <v>0</v>
      </c>
      <c r="EB123" t="b">
        <v>0</v>
      </c>
      <c r="EC123" t="b">
        <v>0</v>
      </c>
      <c r="ED123" t="b">
        <v>0</v>
      </c>
      <c r="EE123" t="b">
        <v>0</v>
      </c>
      <c r="EF123" t="b" cm="1">
        <v>0</v>
      </c>
      <c r="EG123" t="b">
        <v>0</v>
      </c>
      <c r="EH123" t="b">
        <v>0</v>
      </c>
      <c r="EI123" t="b">
        <v>0</v>
      </c>
      <c r="EJ123" t="s">
        <v>1592</v>
      </c>
      <c r="EK123">
        <v>0</v>
      </c>
      <c r="EL123">
        <v>48</v>
      </c>
      <c r="EM123" t="b">
        <v>0</v>
      </c>
    </row>
    <row r="124" spans="1:143" ht="15.75">
      <c r="A124"/>
      <c r="B124" t="s">
        <v>1165</v>
      </c>
      <c r="C124" t="s">
        <v>3411</v>
      </c>
      <c r="D124" t="s">
        <v>2481</v>
      </c>
      <c r="E124" t="s">
        <v>2482</v>
      </c>
      <c r="F124" t="s">
        <v>2483</v>
      </c>
      <c r="G124" t="s">
        <v>2481</v>
      </c>
      <c r="H124" t="s">
        <v>2481</v>
      </c>
      <c r="I124" t="s">
        <v>1242</v>
      </c>
      <c r="J124" t="s">
        <v>3620</v>
      </c>
      <c r="K124" t="s">
        <v>902</v>
      </c>
      <c r="L124" t="s">
        <v>1939</v>
      </c>
      <c r="M124" t="s">
        <v>1974</v>
      </c>
      <c r="N124"/>
      <c r="O124"/>
      <c r="P124" t="s">
        <v>1165</v>
      </c>
      <c r="Q124" t="s">
        <v>1269</v>
      </c>
      <c r="R124" t="s">
        <v>2353</v>
      </c>
      <c r="S124"/>
      <c r="T124"/>
      <c r="U124" t="s">
        <v>3623</v>
      </c>
      <c r="V124" t="s">
        <v>2485</v>
      </c>
      <c r="W124"/>
      <c r="X124"/>
      <c r="Y124"/>
      <c r="Z124"/>
      <c r="AA124"/>
      <c r="AB124"/>
      <c r="AC124"/>
      <c r="AD124"/>
      <c r="AE124"/>
      <c r="AF124"/>
      <c r="AG124"/>
      <c r="AH124"/>
      <c r="AI124"/>
      <c r="AJ124"/>
      <c r="AK124"/>
      <c r="AL124"/>
      <c r="AM124"/>
      <c r="AN124"/>
      <c r="AO124" s="108" t="s">
        <v>43</v>
      </c>
      <c r="AP124" t="s">
        <v>1273</v>
      </c>
      <c r="AQ124">
        <v>53</v>
      </c>
      <c r="AR124" t="e">
        <v>#N/A</v>
      </c>
      <c r="AS124" t="s">
        <v>3411</v>
      </c>
      <c r="AT124" t="e">
        <v>#N/A</v>
      </c>
      <c r="AU124" t="s">
        <v>2482</v>
      </c>
      <c r="AV124" t="s">
        <v>2487</v>
      </c>
      <c r="AW124" t="s">
        <v>2488</v>
      </c>
      <c r="AX124" t="s">
        <v>1934</v>
      </c>
      <c r="AY124" t="s">
        <v>2489</v>
      </c>
      <c r="AZ124" t="s">
        <v>1269</v>
      </c>
      <c r="BA124" t="s">
        <v>2490</v>
      </c>
      <c r="BB124" t="s">
        <v>1242</v>
      </c>
      <c r="BC124" t="s">
        <v>1939</v>
      </c>
      <c r="BD124" t="s">
        <v>3292</v>
      </c>
      <c r="BE124">
        <v>15</v>
      </c>
      <c r="BF124">
        <v>123</v>
      </c>
      <c r="BG124">
        <v>0</v>
      </c>
      <c r="BH124" t="s">
        <v>1592</v>
      </c>
      <c r="BI124">
        <v>0</v>
      </c>
      <c r="BJ124">
        <v>0</v>
      </c>
      <c r="BK124">
        <v>32</v>
      </c>
      <c r="BL124" t="s">
        <v>2492</v>
      </c>
      <c r="BM124" t="s">
        <v>3621</v>
      </c>
      <c r="BN124" t="s">
        <v>3624</v>
      </c>
      <c r="BO124" t="e" cm="1">
        <v>#N/A</v>
      </c>
      <c r="BP124" t="s">
        <v>1592</v>
      </c>
      <c r="BQ124" t="s">
        <v>3417</v>
      </c>
      <c r="BR124">
        <v>34</v>
      </c>
      <c r="BS124" t="s">
        <v>1819</v>
      </c>
      <c r="BT124" t="s">
        <v>3631</v>
      </c>
      <c r="BU124" t="s">
        <v>2481</v>
      </c>
      <c r="BV124" t="s">
        <v>2487</v>
      </c>
      <c r="BW124" t="s">
        <v>2489</v>
      </c>
      <c r="BX124" t="s">
        <v>1937</v>
      </c>
      <c r="BY124" t="s">
        <v>1592</v>
      </c>
      <c r="BZ124" t="s">
        <v>1937</v>
      </c>
      <c r="CA124" t="s">
        <v>1974</v>
      </c>
      <c r="CB124"/>
      <c r="CC124" t="s">
        <v>998</v>
      </c>
      <c r="CD124" t="s">
        <v>1242</v>
      </c>
      <c r="CE124" t="s">
        <v>3632</v>
      </c>
      <c r="CF124" t="s">
        <v>3633</v>
      </c>
      <c r="CG124" t="s">
        <v>1242</v>
      </c>
      <c r="CH124" t="s">
        <v>1592</v>
      </c>
      <c r="CI124" t="s">
        <v>2353</v>
      </c>
      <c r="CJ124" t="s">
        <v>1165</v>
      </c>
      <c r="CK124"/>
      <c r="CL124"/>
      <c r="CM124" t="s">
        <v>3623</v>
      </c>
      <c r="CN124" t="s">
        <v>2485</v>
      </c>
      <c r="CO124" t="s">
        <v>3623</v>
      </c>
      <c r="CP124" t="s">
        <v>2485</v>
      </c>
      <c r="CQ124" t="s">
        <v>1592</v>
      </c>
      <c r="CR124">
        <v>0</v>
      </c>
      <c r="CS124" t="s">
        <v>1592</v>
      </c>
      <c r="CT124" t="s">
        <v>1592</v>
      </c>
      <c r="CU124" t="s">
        <v>1592</v>
      </c>
      <c r="CV124" t="s">
        <v>1592</v>
      </c>
      <c r="CW124" t="s">
        <v>1592</v>
      </c>
      <c r="CX124">
        <v>122</v>
      </c>
      <c r="CY124" t="s">
        <v>3634</v>
      </c>
      <c r="CZ124" t="s">
        <v>1592</v>
      </c>
      <c r="DA124" t="s">
        <v>2313</v>
      </c>
      <c r="DB124" t="s">
        <v>2314</v>
      </c>
      <c r="DC124" t="s">
        <v>2482</v>
      </c>
      <c r="DD124" t="s">
        <v>1269</v>
      </c>
      <c r="DE124" t="s">
        <v>2481</v>
      </c>
      <c r="DF124" t="s">
        <v>1592</v>
      </c>
      <c r="DG124" t="s">
        <v>1592</v>
      </c>
      <c r="DH124" t="s">
        <v>2334</v>
      </c>
      <c r="DI124" t="e">
        <v>#N/A</v>
      </c>
      <c r="DJ124"/>
      <c r="DK124" t="s">
        <v>2334</v>
      </c>
      <c r="DL124">
        <v>9</v>
      </c>
      <c r="DM124" t="s">
        <v>2315</v>
      </c>
      <c r="DN124" t="s">
        <v>1165</v>
      </c>
      <c r="DO124" t="b">
        <v>1</v>
      </c>
      <c r="DP124" t="b">
        <v>0</v>
      </c>
      <c r="DQ124" t="b">
        <v>0</v>
      </c>
      <c r="DR124" t="b">
        <v>0</v>
      </c>
      <c r="DS124" t="b">
        <v>0</v>
      </c>
      <c r="DT124" t="b">
        <v>0</v>
      </c>
      <c r="DU124" t="b">
        <v>0</v>
      </c>
      <c r="DV124">
        <v>0</v>
      </c>
      <c r="DW124" t="b">
        <v>0</v>
      </c>
      <c r="DX124" t="b">
        <v>0</v>
      </c>
      <c r="DY124" t="b">
        <v>0</v>
      </c>
      <c r="DZ124" t="b">
        <v>0</v>
      </c>
      <c r="EA124" t="b">
        <v>0</v>
      </c>
      <c r="EB124" t="b">
        <v>0</v>
      </c>
      <c r="EC124" t="b">
        <v>0</v>
      </c>
      <c r="ED124" t="b">
        <v>0</v>
      </c>
      <c r="EE124" t="b">
        <v>0</v>
      </c>
      <c r="EF124" t="b" cm="1">
        <v>0</v>
      </c>
      <c r="EG124" t="b">
        <v>0</v>
      </c>
      <c r="EH124" t="b">
        <v>0</v>
      </c>
      <c r="EI124" t="b">
        <v>0</v>
      </c>
      <c r="EJ124" t="s">
        <v>1592</v>
      </c>
      <c r="EK124">
        <v>0</v>
      </c>
      <c r="EL124">
        <v>29</v>
      </c>
      <c r="EM124" t="b">
        <v>0</v>
      </c>
    </row>
    <row r="125" spans="1:143" ht="15.75">
      <c r="A125"/>
      <c r="B125" t="s">
        <v>1165</v>
      </c>
      <c r="C125" t="s">
        <v>3411</v>
      </c>
      <c r="D125" t="s">
        <v>2498</v>
      </c>
      <c r="E125" t="s">
        <v>2499</v>
      </c>
      <c r="F125" t="s">
        <v>2500</v>
      </c>
      <c r="G125" t="s">
        <v>2501</v>
      </c>
      <c r="H125" t="s">
        <v>2498</v>
      </c>
      <c r="I125" t="s">
        <v>1242</v>
      </c>
      <c r="J125" t="s">
        <v>3620</v>
      </c>
      <c r="K125" t="s">
        <v>902</v>
      </c>
      <c r="L125" t="s">
        <v>1939</v>
      </c>
      <c r="M125" t="s">
        <v>1947</v>
      </c>
      <c r="N125" t="s">
        <v>2502</v>
      </c>
      <c r="O125"/>
      <c r="P125" t="s">
        <v>1165</v>
      </c>
      <c r="Q125" t="s">
        <v>1269</v>
      </c>
      <c r="R125" t="s">
        <v>2353</v>
      </c>
      <c r="S125"/>
      <c r="T125"/>
      <c r="U125" t="s">
        <v>3623</v>
      </c>
      <c r="V125" t="s">
        <v>2503</v>
      </c>
      <c r="W125"/>
      <c r="X125"/>
      <c r="Y125"/>
      <c r="Z125"/>
      <c r="AA125"/>
      <c r="AB125"/>
      <c r="AC125"/>
      <c r="AD125"/>
      <c r="AE125"/>
      <c r="AF125"/>
      <c r="AG125"/>
      <c r="AH125"/>
      <c r="AI125"/>
      <c r="AJ125"/>
      <c r="AK125"/>
      <c r="AL125"/>
      <c r="AM125"/>
      <c r="AN125"/>
      <c r="AO125" s="108" t="s">
        <v>43</v>
      </c>
      <c r="AP125" t="s">
        <v>1273</v>
      </c>
      <c r="AQ125">
        <v>54</v>
      </c>
      <c r="AR125" t="e">
        <v>#N/A</v>
      </c>
      <c r="AS125" t="s">
        <v>3411</v>
      </c>
      <c r="AT125" t="e">
        <v>#N/A</v>
      </c>
      <c r="AU125" t="s">
        <v>2499</v>
      </c>
      <c r="AV125" t="s">
        <v>2505</v>
      </c>
      <c r="AW125" t="s">
        <v>2506</v>
      </c>
      <c r="AX125" t="s">
        <v>1934</v>
      </c>
      <c r="AY125" t="s">
        <v>2507</v>
      </c>
      <c r="AZ125" t="s">
        <v>1269</v>
      </c>
      <c r="BA125" t="s">
        <v>2508</v>
      </c>
      <c r="BB125" t="s">
        <v>1242</v>
      </c>
      <c r="BC125" t="s">
        <v>1939</v>
      </c>
      <c r="BD125" t="s">
        <v>3298</v>
      </c>
      <c r="BE125">
        <v>16</v>
      </c>
      <c r="BF125">
        <v>123</v>
      </c>
      <c r="BG125">
        <v>0</v>
      </c>
      <c r="BH125" t="s">
        <v>1592</v>
      </c>
      <c r="BI125">
        <v>0</v>
      </c>
      <c r="BJ125">
        <v>0</v>
      </c>
      <c r="BK125">
        <v>33</v>
      </c>
      <c r="BL125" t="s">
        <v>2510</v>
      </c>
      <c r="BM125" t="s">
        <v>3621</v>
      </c>
      <c r="BN125" t="s">
        <v>3624</v>
      </c>
      <c r="BO125" t="e" cm="1">
        <v>#N/A</v>
      </c>
      <c r="BP125" t="s">
        <v>1592</v>
      </c>
      <c r="BQ125" t="s">
        <v>3417</v>
      </c>
      <c r="BR125">
        <v>35</v>
      </c>
      <c r="BS125" t="s">
        <v>1823</v>
      </c>
      <c r="BT125" t="s">
        <v>3635</v>
      </c>
      <c r="BU125" t="s">
        <v>2498</v>
      </c>
      <c r="BV125" t="s">
        <v>2505</v>
      </c>
      <c r="BW125" t="s">
        <v>2512</v>
      </c>
      <c r="BX125" t="s">
        <v>2513</v>
      </c>
      <c r="BY125" t="s">
        <v>1592</v>
      </c>
      <c r="BZ125" t="s">
        <v>1937</v>
      </c>
      <c r="CA125" t="s">
        <v>1947</v>
      </c>
      <c r="CB125"/>
      <c r="CC125" t="s">
        <v>998</v>
      </c>
      <c r="CD125" t="s">
        <v>1242</v>
      </c>
      <c r="CE125" t="s">
        <v>3636</v>
      </c>
      <c r="CF125" t="s">
        <v>3637</v>
      </c>
      <c r="CG125" t="s">
        <v>1242</v>
      </c>
      <c r="CH125" t="s">
        <v>1592</v>
      </c>
      <c r="CI125" t="s">
        <v>2353</v>
      </c>
      <c r="CJ125" t="s">
        <v>1165</v>
      </c>
      <c r="CK125"/>
      <c r="CL125"/>
      <c r="CM125" t="s">
        <v>3623</v>
      </c>
      <c r="CN125" t="s">
        <v>2503</v>
      </c>
      <c r="CO125" t="s">
        <v>3623</v>
      </c>
      <c r="CP125" t="s">
        <v>2503</v>
      </c>
      <c r="CQ125" t="s">
        <v>1592</v>
      </c>
      <c r="CR125">
        <v>0</v>
      </c>
      <c r="CS125" t="s">
        <v>1592</v>
      </c>
      <c r="CT125" t="s">
        <v>1592</v>
      </c>
      <c r="CU125" t="s">
        <v>1592</v>
      </c>
      <c r="CV125" t="s">
        <v>1592</v>
      </c>
      <c r="CW125" t="s">
        <v>1592</v>
      </c>
      <c r="CX125">
        <v>123</v>
      </c>
      <c r="CY125" t="s">
        <v>3638</v>
      </c>
      <c r="CZ125" t="s">
        <v>1592</v>
      </c>
      <c r="DA125" t="s">
        <v>2313</v>
      </c>
      <c r="DB125" t="s">
        <v>2314</v>
      </c>
      <c r="DC125" t="s">
        <v>2499</v>
      </c>
      <c r="DD125" t="s">
        <v>1269</v>
      </c>
      <c r="DE125" t="s">
        <v>2501</v>
      </c>
      <c r="DF125" t="s">
        <v>1592</v>
      </c>
      <c r="DG125" t="s">
        <v>1592</v>
      </c>
      <c r="DH125" t="s">
        <v>2334</v>
      </c>
      <c r="DI125" t="e">
        <v>#N/A</v>
      </c>
      <c r="DJ125"/>
      <c r="DK125" t="s">
        <v>2334</v>
      </c>
      <c r="DL125">
        <v>9</v>
      </c>
      <c r="DM125" t="s">
        <v>2315</v>
      </c>
      <c r="DN125" t="s">
        <v>1165</v>
      </c>
      <c r="DO125" t="b">
        <v>1</v>
      </c>
      <c r="DP125" t="b">
        <v>0</v>
      </c>
      <c r="DQ125" t="b">
        <v>0</v>
      </c>
      <c r="DR125" t="b">
        <v>0</v>
      </c>
      <c r="DS125" t="b">
        <v>0</v>
      </c>
      <c r="DT125" t="b">
        <v>0</v>
      </c>
      <c r="DU125" t="b">
        <v>0</v>
      </c>
      <c r="DV125">
        <v>0</v>
      </c>
      <c r="DW125" t="b">
        <v>0</v>
      </c>
      <c r="DX125" t="b">
        <v>0</v>
      </c>
      <c r="DY125" t="b">
        <v>0</v>
      </c>
      <c r="DZ125" t="b">
        <v>0</v>
      </c>
      <c r="EA125" t="b">
        <v>0</v>
      </c>
      <c r="EB125" t="b">
        <v>0</v>
      </c>
      <c r="EC125" t="b">
        <v>0</v>
      </c>
      <c r="ED125" t="b">
        <v>0</v>
      </c>
      <c r="EE125" t="b">
        <v>0</v>
      </c>
      <c r="EF125" t="b" cm="1">
        <v>0</v>
      </c>
      <c r="EG125" t="b">
        <v>0</v>
      </c>
      <c r="EH125" t="b">
        <v>0</v>
      </c>
      <c r="EI125" t="b">
        <v>0</v>
      </c>
      <c r="EJ125" t="s">
        <v>1592</v>
      </c>
      <c r="EK125">
        <v>0</v>
      </c>
      <c r="EL125">
        <v>17</v>
      </c>
      <c r="EM125" t="b">
        <v>0</v>
      </c>
    </row>
    <row r="126" spans="1:143" ht="15.75">
      <c r="A126"/>
      <c r="B126" t="s">
        <v>1165</v>
      </c>
      <c r="C126" t="s">
        <v>3411</v>
      </c>
      <c r="D126" t="s">
        <v>2837</v>
      </c>
      <c r="E126" t="s">
        <v>2838</v>
      </c>
      <c r="F126" t="s">
        <v>2839</v>
      </c>
      <c r="G126" t="s">
        <v>3639</v>
      </c>
      <c r="H126" t="s">
        <v>2688</v>
      </c>
      <c r="I126" t="s">
        <v>1287</v>
      </c>
      <c r="J126" t="s">
        <v>3620</v>
      </c>
      <c r="K126" t="s">
        <v>902</v>
      </c>
      <c r="L126" t="s">
        <v>1939</v>
      </c>
      <c r="M126" t="s">
        <v>2010</v>
      </c>
      <c r="N126"/>
      <c r="O126"/>
      <c r="P126" t="s">
        <v>1165</v>
      </c>
      <c r="Q126" t="s">
        <v>1269</v>
      </c>
      <c r="R126" t="s">
        <v>2353</v>
      </c>
      <c r="S126"/>
      <c r="T126"/>
      <c r="U126" t="s">
        <v>3623</v>
      </c>
      <c r="V126" t="s">
        <v>2842</v>
      </c>
      <c r="W126"/>
      <c r="X126"/>
      <c r="Y126"/>
      <c r="Z126"/>
      <c r="AA126"/>
      <c r="AB126"/>
      <c r="AC126"/>
      <c r="AD126"/>
      <c r="AE126"/>
      <c r="AF126"/>
      <c r="AG126"/>
      <c r="AH126"/>
      <c r="AI126"/>
      <c r="AJ126"/>
      <c r="AK126"/>
      <c r="AL126"/>
      <c r="AM126"/>
      <c r="AN126"/>
      <c r="AO126" s="108" t="s">
        <v>43</v>
      </c>
      <c r="AP126" t="s">
        <v>1273</v>
      </c>
      <c r="AQ126">
        <v>55</v>
      </c>
      <c r="AR126" t="e">
        <v>#N/A</v>
      </c>
      <c r="AS126" t="s">
        <v>3411</v>
      </c>
      <c r="AT126" t="e">
        <v>#N/A</v>
      </c>
      <c r="AU126" t="s">
        <v>2838</v>
      </c>
      <c r="AV126" t="s">
        <v>2844</v>
      </c>
      <c r="AW126" t="s">
        <v>2845</v>
      </c>
      <c r="AX126" t="s">
        <v>1934</v>
      </c>
      <c r="AY126" t="s">
        <v>3640</v>
      </c>
      <c r="AZ126" t="s">
        <v>1269</v>
      </c>
      <c r="BA126" t="s">
        <v>2847</v>
      </c>
      <c r="BB126" t="s">
        <v>1287</v>
      </c>
      <c r="BC126" t="s">
        <v>1939</v>
      </c>
      <c r="BD126" t="s">
        <v>3641</v>
      </c>
      <c r="BE126">
        <v>45</v>
      </c>
      <c r="BF126">
        <v>123</v>
      </c>
      <c r="BG126">
        <v>0</v>
      </c>
      <c r="BH126" t="s">
        <v>1592</v>
      </c>
      <c r="BI126">
        <v>0</v>
      </c>
      <c r="BJ126">
        <v>0</v>
      </c>
      <c r="BK126">
        <v>45</v>
      </c>
      <c r="BL126" t="s">
        <v>2852</v>
      </c>
      <c r="BM126" t="s">
        <v>3621</v>
      </c>
      <c r="BN126" t="s">
        <v>3624</v>
      </c>
      <c r="BO126" t="e" cm="1">
        <v>#N/A</v>
      </c>
      <c r="BP126" t="s">
        <v>1592</v>
      </c>
      <c r="BQ126" t="s">
        <v>3417</v>
      </c>
      <c r="BR126">
        <v>36</v>
      </c>
      <c r="BS126" t="s">
        <v>1824</v>
      </c>
      <c r="BT126" t="s">
        <v>3642</v>
      </c>
      <c r="BU126" t="s">
        <v>2837</v>
      </c>
      <c r="BV126" t="s">
        <v>2844</v>
      </c>
      <c r="BW126" t="s">
        <v>2696</v>
      </c>
      <c r="BX126" t="s">
        <v>1937</v>
      </c>
      <c r="BY126" t="s">
        <v>1592</v>
      </c>
      <c r="BZ126" t="s">
        <v>1937</v>
      </c>
      <c r="CA126" t="s">
        <v>2010</v>
      </c>
      <c r="CB126"/>
      <c r="CC126" t="s">
        <v>998</v>
      </c>
      <c r="CD126" t="s">
        <v>1287</v>
      </c>
      <c r="CE126" t="s">
        <v>3643</v>
      </c>
      <c r="CF126" t="s">
        <v>3644</v>
      </c>
      <c r="CG126" t="s">
        <v>1287</v>
      </c>
      <c r="CH126" t="s">
        <v>1592</v>
      </c>
      <c r="CI126" t="s">
        <v>2353</v>
      </c>
      <c r="CJ126" t="s">
        <v>1165</v>
      </c>
      <c r="CK126"/>
      <c r="CL126"/>
      <c r="CM126" t="s">
        <v>3623</v>
      </c>
      <c r="CN126" t="s">
        <v>2842</v>
      </c>
      <c r="CO126" t="s">
        <v>3623</v>
      </c>
      <c r="CP126" t="s">
        <v>2842</v>
      </c>
      <c r="CQ126" t="s">
        <v>1592</v>
      </c>
      <c r="CR126">
        <v>0</v>
      </c>
      <c r="CS126" t="s">
        <v>1592</v>
      </c>
      <c r="CT126" t="s">
        <v>1592</v>
      </c>
      <c r="CU126" t="s">
        <v>1592</v>
      </c>
      <c r="CV126" t="s">
        <v>1592</v>
      </c>
      <c r="CW126" t="s">
        <v>1592</v>
      </c>
      <c r="CX126">
        <v>124</v>
      </c>
      <c r="CY126" t="s">
        <v>3645</v>
      </c>
      <c r="CZ126" t="s">
        <v>1592</v>
      </c>
      <c r="DA126" t="s">
        <v>2313</v>
      </c>
      <c r="DB126" t="s">
        <v>2314</v>
      </c>
      <c r="DC126" t="s">
        <v>2838</v>
      </c>
      <c r="DD126" t="s">
        <v>1269</v>
      </c>
      <c r="DE126" t="s">
        <v>3639</v>
      </c>
      <c r="DF126" t="s">
        <v>1592</v>
      </c>
      <c r="DG126" t="s">
        <v>1592</v>
      </c>
      <c r="DH126" t="s">
        <v>2334</v>
      </c>
      <c r="DI126" t="e">
        <v>#N/A</v>
      </c>
      <c r="DJ126"/>
      <c r="DK126" t="s">
        <v>2334</v>
      </c>
      <c r="DL126">
        <v>9</v>
      </c>
      <c r="DM126" t="s">
        <v>2315</v>
      </c>
      <c r="DN126" t="s">
        <v>1165</v>
      </c>
      <c r="DO126" t="b">
        <v>1</v>
      </c>
      <c r="DP126" t="b">
        <v>0</v>
      </c>
      <c r="DQ126" t="b">
        <v>0</v>
      </c>
      <c r="DR126" t="b">
        <v>0</v>
      </c>
      <c r="DS126" t="b">
        <v>0</v>
      </c>
      <c r="DT126" t="b">
        <v>0</v>
      </c>
      <c r="DU126" t="b">
        <v>0</v>
      </c>
      <c r="DV126">
        <v>0</v>
      </c>
      <c r="DW126" t="b">
        <v>0</v>
      </c>
      <c r="DX126" t="b">
        <v>0</v>
      </c>
      <c r="DY126" t="b">
        <v>0</v>
      </c>
      <c r="DZ126" t="b">
        <v>0</v>
      </c>
      <c r="EA126" t="b">
        <v>0</v>
      </c>
      <c r="EB126" t="b">
        <v>0</v>
      </c>
      <c r="EC126" t="b">
        <v>0</v>
      </c>
      <c r="ED126" t="b">
        <v>0</v>
      </c>
      <c r="EE126" t="b">
        <v>0</v>
      </c>
      <c r="EF126" t="b" cm="1">
        <v>0</v>
      </c>
      <c r="EG126" t="b">
        <v>0</v>
      </c>
      <c r="EH126" t="b">
        <v>0</v>
      </c>
      <c r="EI126" t="b">
        <v>0</v>
      </c>
      <c r="EJ126" t="s">
        <v>1592</v>
      </c>
      <c r="EK126">
        <v>0</v>
      </c>
      <c r="EL126">
        <v>34</v>
      </c>
      <c r="EM126" t="b">
        <v>0</v>
      </c>
    </row>
    <row r="127" spans="1:143" ht="15.75">
      <c r="A127"/>
      <c r="B127" t="s">
        <v>1165</v>
      </c>
      <c r="C127" t="s">
        <v>3411</v>
      </c>
      <c r="D127" t="s">
        <v>2882</v>
      </c>
      <c r="E127" t="s">
        <v>2883</v>
      </c>
      <c r="F127" t="s">
        <v>2884</v>
      </c>
      <c r="G127" t="s">
        <v>2882</v>
      </c>
      <c r="H127" t="s">
        <v>2688</v>
      </c>
      <c r="I127" t="s">
        <v>1287</v>
      </c>
      <c r="J127" t="s">
        <v>3620</v>
      </c>
      <c r="K127" t="s">
        <v>902</v>
      </c>
      <c r="L127" t="s">
        <v>1939</v>
      </c>
      <c r="M127" t="s">
        <v>2010</v>
      </c>
      <c r="N127"/>
      <c r="O127"/>
      <c r="P127" t="s">
        <v>1165</v>
      </c>
      <c r="Q127" t="s">
        <v>1269</v>
      </c>
      <c r="R127" t="s">
        <v>2353</v>
      </c>
      <c r="S127"/>
      <c r="T127"/>
      <c r="U127" t="s">
        <v>3623</v>
      </c>
      <c r="V127" t="s">
        <v>2885</v>
      </c>
      <c r="W127"/>
      <c r="X127"/>
      <c r="Y127"/>
      <c r="Z127"/>
      <c r="AA127"/>
      <c r="AB127"/>
      <c r="AC127"/>
      <c r="AD127"/>
      <c r="AE127"/>
      <c r="AF127"/>
      <c r="AG127"/>
      <c r="AH127"/>
      <c r="AI127"/>
      <c r="AJ127"/>
      <c r="AK127"/>
      <c r="AL127"/>
      <c r="AM127"/>
      <c r="AN127"/>
      <c r="AO127" s="108" t="s">
        <v>43</v>
      </c>
      <c r="AP127" t="s">
        <v>1273</v>
      </c>
      <c r="AQ127">
        <v>56</v>
      </c>
      <c r="AR127" t="e">
        <v>#N/A</v>
      </c>
      <c r="AS127" t="s">
        <v>3411</v>
      </c>
      <c r="AT127" t="e">
        <v>#N/A</v>
      </c>
      <c r="AU127" t="s">
        <v>2887</v>
      </c>
      <c r="AV127" t="s">
        <v>2888</v>
      </c>
      <c r="AW127" t="s">
        <v>2889</v>
      </c>
      <c r="AX127" t="s">
        <v>1934</v>
      </c>
      <c r="AY127" t="s">
        <v>2890</v>
      </c>
      <c r="AZ127" t="s">
        <v>1269</v>
      </c>
      <c r="BA127" t="s">
        <v>2891</v>
      </c>
      <c r="BB127" t="s">
        <v>1287</v>
      </c>
      <c r="BC127" t="s">
        <v>1939</v>
      </c>
      <c r="BD127" t="s">
        <v>3646</v>
      </c>
      <c r="BE127">
        <v>48</v>
      </c>
      <c r="BF127">
        <v>123</v>
      </c>
      <c r="BG127">
        <v>0</v>
      </c>
      <c r="BH127" t="s">
        <v>1592</v>
      </c>
      <c r="BI127">
        <v>0</v>
      </c>
      <c r="BJ127">
        <v>0</v>
      </c>
      <c r="BK127">
        <v>48</v>
      </c>
      <c r="BL127" t="s">
        <v>2895</v>
      </c>
      <c r="BM127" t="s">
        <v>3621</v>
      </c>
      <c r="BN127" t="s">
        <v>3624</v>
      </c>
      <c r="BO127" t="e" cm="1">
        <v>#N/A</v>
      </c>
      <c r="BP127" t="s">
        <v>1592</v>
      </c>
      <c r="BQ127" t="s">
        <v>3417</v>
      </c>
      <c r="BR127">
        <v>37</v>
      </c>
      <c r="BS127" t="s">
        <v>1828</v>
      </c>
      <c r="BT127" t="s">
        <v>3647</v>
      </c>
      <c r="BU127" t="s">
        <v>2882</v>
      </c>
      <c r="BV127" t="s">
        <v>2888</v>
      </c>
      <c r="BW127" t="s">
        <v>2696</v>
      </c>
      <c r="BX127" t="s">
        <v>1937</v>
      </c>
      <c r="BY127" t="s">
        <v>1592</v>
      </c>
      <c r="BZ127" t="s">
        <v>1937</v>
      </c>
      <c r="CA127" t="s">
        <v>2010</v>
      </c>
      <c r="CB127"/>
      <c r="CC127" t="s">
        <v>998</v>
      </c>
      <c r="CD127" t="s">
        <v>1287</v>
      </c>
      <c r="CE127" t="s">
        <v>3648</v>
      </c>
      <c r="CF127" t="s">
        <v>3649</v>
      </c>
      <c r="CG127" t="s">
        <v>1287</v>
      </c>
      <c r="CH127" t="s">
        <v>1592</v>
      </c>
      <c r="CI127" t="s">
        <v>2353</v>
      </c>
      <c r="CJ127" t="s">
        <v>1165</v>
      </c>
      <c r="CK127"/>
      <c r="CL127"/>
      <c r="CM127" t="s">
        <v>3623</v>
      </c>
      <c r="CN127" t="s">
        <v>2885</v>
      </c>
      <c r="CO127" t="s">
        <v>3623</v>
      </c>
      <c r="CP127" t="s">
        <v>2885</v>
      </c>
      <c r="CQ127" t="s">
        <v>1592</v>
      </c>
      <c r="CR127">
        <v>0</v>
      </c>
      <c r="CS127" t="s">
        <v>1592</v>
      </c>
      <c r="CT127" t="s">
        <v>1592</v>
      </c>
      <c r="CU127" t="s">
        <v>1592</v>
      </c>
      <c r="CV127" t="s">
        <v>1592</v>
      </c>
      <c r="CW127" t="s">
        <v>1592</v>
      </c>
      <c r="CX127">
        <v>125</v>
      </c>
      <c r="CY127" t="s">
        <v>3650</v>
      </c>
      <c r="CZ127" t="s">
        <v>1592</v>
      </c>
      <c r="DA127" t="s">
        <v>2313</v>
      </c>
      <c r="DB127" t="s">
        <v>2314</v>
      </c>
      <c r="DC127" t="s">
        <v>2887</v>
      </c>
      <c r="DD127" t="s">
        <v>1269</v>
      </c>
      <c r="DE127" t="s">
        <v>2882</v>
      </c>
      <c r="DF127" t="s">
        <v>1592</v>
      </c>
      <c r="DG127" t="s">
        <v>1592</v>
      </c>
      <c r="DH127" t="s">
        <v>2334</v>
      </c>
      <c r="DI127" t="e">
        <v>#N/A</v>
      </c>
      <c r="DJ127"/>
      <c r="DK127" t="s">
        <v>2334</v>
      </c>
      <c r="DL127">
        <v>9</v>
      </c>
      <c r="DM127" t="s">
        <v>2315</v>
      </c>
      <c r="DN127" t="s">
        <v>1165</v>
      </c>
      <c r="DO127" t="b">
        <v>1</v>
      </c>
      <c r="DP127" t="b">
        <v>0</v>
      </c>
      <c r="DQ127" t="b">
        <v>0</v>
      </c>
      <c r="DR127" t="b">
        <v>0</v>
      </c>
      <c r="DS127" t="b">
        <v>0</v>
      </c>
      <c r="DT127" t="b">
        <v>0</v>
      </c>
      <c r="DU127" t="b">
        <v>0</v>
      </c>
      <c r="DV127">
        <v>0</v>
      </c>
      <c r="DW127" t="b">
        <v>0</v>
      </c>
      <c r="DX127" t="b">
        <v>0</v>
      </c>
      <c r="DY127" t="b">
        <v>0</v>
      </c>
      <c r="DZ127" t="b">
        <v>0</v>
      </c>
      <c r="EA127" t="b">
        <v>0</v>
      </c>
      <c r="EB127" t="b">
        <v>1</v>
      </c>
      <c r="EC127" t="b">
        <v>0</v>
      </c>
      <c r="ED127" t="b">
        <v>0</v>
      </c>
      <c r="EE127" t="b">
        <v>0</v>
      </c>
      <c r="EF127" t="b" cm="1">
        <v>0</v>
      </c>
      <c r="EG127" t="b">
        <v>0</v>
      </c>
      <c r="EH127" t="b">
        <v>1</v>
      </c>
      <c r="EI127" t="b">
        <v>1</v>
      </c>
      <c r="EJ127" t="s">
        <v>2898</v>
      </c>
      <c r="EK127">
        <v>1</v>
      </c>
      <c r="EL127">
        <v>27</v>
      </c>
      <c r="EM127" t="b">
        <v>0</v>
      </c>
    </row>
    <row r="128" spans="1:143" ht="15.75">
      <c r="A128"/>
      <c r="B128" t="s">
        <v>1165</v>
      </c>
      <c r="C128" t="s">
        <v>3411</v>
      </c>
      <c r="D128" t="s">
        <v>2854</v>
      </c>
      <c r="E128" t="s">
        <v>2855</v>
      </c>
      <c r="F128" t="s">
        <v>2856</v>
      </c>
      <c r="G128" t="s">
        <v>2854</v>
      </c>
      <c r="H128" t="s">
        <v>2688</v>
      </c>
      <c r="I128" t="s">
        <v>1287</v>
      </c>
      <c r="J128" t="s">
        <v>3620</v>
      </c>
      <c r="K128" t="s">
        <v>902</v>
      </c>
      <c r="L128" t="s">
        <v>1939</v>
      </c>
      <c r="M128" t="s">
        <v>2010</v>
      </c>
      <c r="N128"/>
      <c r="O128"/>
      <c r="P128" t="s">
        <v>1165</v>
      </c>
      <c r="Q128" t="s">
        <v>1269</v>
      </c>
      <c r="R128" t="s">
        <v>2353</v>
      </c>
      <c r="S128"/>
      <c r="T128"/>
      <c r="U128" t="s">
        <v>3623</v>
      </c>
      <c r="V128" t="s">
        <v>2857</v>
      </c>
      <c r="W128"/>
      <c r="X128"/>
      <c r="Y128"/>
      <c r="Z128"/>
      <c r="AA128"/>
      <c r="AB128"/>
      <c r="AC128"/>
      <c r="AD128"/>
      <c r="AE128"/>
      <c r="AF128"/>
      <c r="AG128"/>
      <c r="AH128"/>
      <c r="AI128"/>
      <c r="AJ128"/>
      <c r="AK128"/>
      <c r="AL128"/>
      <c r="AM128"/>
      <c r="AN128"/>
      <c r="AO128" s="108" t="s">
        <v>43</v>
      </c>
      <c r="AP128" t="s">
        <v>1273</v>
      </c>
      <c r="AQ128">
        <v>57</v>
      </c>
      <c r="AR128" t="e">
        <v>#N/A</v>
      </c>
      <c r="AS128" t="s">
        <v>3411</v>
      </c>
      <c r="AT128" t="e">
        <v>#N/A</v>
      </c>
      <c r="AU128" t="s">
        <v>2855</v>
      </c>
      <c r="AV128" t="s">
        <v>2859</v>
      </c>
      <c r="AW128" t="s">
        <v>2860</v>
      </c>
      <c r="AX128" t="s">
        <v>1934</v>
      </c>
      <c r="AY128" t="s">
        <v>2861</v>
      </c>
      <c r="AZ128" t="s">
        <v>1269</v>
      </c>
      <c r="BA128" t="s">
        <v>2862</v>
      </c>
      <c r="BB128" t="s">
        <v>1287</v>
      </c>
      <c r="BC128" t="s">
        <v>1939</v>
      </c>
      <c r="BD128" t="s">
        <v>3601</v>
      </c>
      <c r="BE128">
        <v>46</v>
      </c>
      <c r="BF128">
        <v>123</v>
      </c>
      <c r="BG128">
        <v>0</v>
      </c>
      <c r="BH128" t="s">
        <v>1592</v>
      </c>
      <c r="BI128">
        <v>0</v>
      </c>
      <c r="BJ128">
        <v>0</v>
      </c>
      <c r="BK128">
        <v>46</v>
      </c>
      <c r="BL128" t="s">
        <v>2866</v>
      </c>
      <c r="BM128" t="s">
        <v>3621</v>
      </c>
      <c r="BN128" t="s">
        <v>3624</v>
      </c>
      <c r="BO128" t="e" cm="1">
        <v>#N/A</v>
      </c>
      <c r="BP128" t="s">
        <v>1592</v>
      </c>
      <c r="BQ128" t="s">
        <v>3417</v>
      </c>
      <c r="BR128">
        <v>38</v>
      </c>
      <c r="BS128" t="s">
        <v>1832</v>
      </c>
      <c r="BT128" t="s">
        <v>3651</v>
      </c>
      <c r="BU128" t="s">
        <v>2854</v>
      </c>
      <c r="BV128" t="s">
        <v>2859</v>
      </c>
      <c r="BW128" t="s">
        <v>2696</v>
      </c>
      <c r="BX128" t="s">
        <v>1937</v>
      </c>
      <c r="BY128" t="s">
        <v>1592</v>
      </c>
      <c r="BZ128" t="s">
        <v>1937</v>
      </c>
      <c r="CA128" t="s">
        <v>2010</v>
      </c>
      <c r="CB128"/>
      <c r="CC128" t="s">
        <v>998</v>
      </c>
      <c r="CD128" t="s">
        <v>1287</v>
      </c>
      <c r="CE128" t="s">
        <v>3652</v>
      </c>
      <c r="CF128" t="s">
        <v>3653</v>
      </c>
      <c r="CG128" t="s">
        <v>1287</v>
      </c>
      <c r="CH128" t="s">
        <v>1592</v>
      </c>
      <c r="CI128" t="s">
        <v>2353</v>
      </c>
      <c r="CJ128" t="s">
        <v>1165</v>
      </c>
      <c r="CK128"/>
      <c r="CL128"/>
      <c r="CM128" t="s">
        <v>3623</v>
      </c>
      <c r="CN128" t="s">
        <v>2857</v>
      </c>
      <c r="CO128" t="s">
        <v>3623</v>
      </c>
      <c r="CP128" t="s">
        <v>2857</v>
      </c>
      <c r="CQ128" t="s">
        <v>1592</v>
      </c>
      <c r="CR128">
        <v>0</v>
      </c>
      <c r="CS128" t="s">
        <v>1592</v>
      </c>
      <c r="CT128" t="s">
        <v>1592</v>
      </c>
      <c r="CU128" t="s">
        <v>1592</v>
      </c>
      <c r="CV128" t="s">
        <v>1592</v>
      </c>
      <c r="CW128" t="s">
        <v>1592</v>
      </c>
      <c r="CX128">
        <v>126</v>
      </c>
      <c r="CY128" t="s">
        <v>3654</v>
      </c>
      <c r="CZ128" t="s">
        <v>1592</v>
      </c>
      <c r="DA128" t="s">
        <v>2313</v>
      </c>
      <c r="DB128" t="s">
        <v>2314</v>
      </c>
      <c r="DC128" t="s">
        <v>2855</v>
      </c>
      <c r="DD128" t="s">
        <v>1269</v>
      </c>
      <c r="DE128" t="s">
        <v>2854</v>
      </c>
      <c r="DF128" t="s">
        <v>1592</v>
      </c>
      <c r="DG128" t="s">
        <v>1592</v>
      </c>
      <c r="DH128" t="s">
        <v>2334</v>
      </c>
      <c r="DI128" t="e">
        <v>#N/A</v>
      </c>
      <c r="DJ128"/>
      <c r="DK128" t="s">
        <v>2334</v>
      </c>
      <c r="DL128">
        <v>9</v>
      </c>
      <c r="DM128" t="s">
        <v>2315</v>
      </c>
      <c r="DN128" t="s">
        <v>1165</v>
      </c>
      <c r="DO128" t="b">
        <v>1</v>
      </c>
      <c r="DP128" t="b">
        <v>0</v>
      </c>
      <c r="DQ128" t="b">
        <v>0</v>
      </c>
      <c r="DR128" t="b">
        <v>0</v>
      </c>
      <c r="DS128" t="b">
        <v>0</v>
      </c>
      <c r="DT128" t="b">
        <v>0</v>
      </c>
      <c r="DU128" t="b">
        <v>0</v>
      </c>
      <c r="DV128">
        <v>0</v>
      </c>
      <c r="DW128" t="b">
        <v>0</v>
      </c>
      <c r="DX128" t="b">
        <v>0</v>
      </c>
      <c r="DY128" t="b">
        <v>0</v>
      </c>
      <c r="DZ128" t="b">
        <v>0</v>
      </c>
      <c r="EA128" t="b">
        <v>0</v>
      </c>
      <c r="EB128" t="b">
        <v>0</v>
      </c>
      <c r="EC128" t="b">
        <v>0</v>
      </c>
      <c r="ED128" t="b">
        <v>0</v>
      </c>
      <c r="EE128" t="b">
        <v>0</v>
      </c>
      <c r="EF128" t="b" cm="1">
        <v>0</v>
      </c>
      <c r="EG128" t="b">
        <v>0</v>
      </c>
      <c r="EH128" t="b">
        <v>0</v>
      </c>
      <c r="EI128" t="b">
        <v>0</v>
      </c>
      <c r="EJ128" t="s">
        <v>1592</v>
      </c>
      <c r="EK128">
        <v>0</v>
      </c>
      <c r="EL128">
        <v>19</v>
      </c>
      <c r="EM128" t="b">
        <v>0</v>
      </c>
    </row>
    <row r="129" spans="1:143" ht="31.5">
      <c r="A129"/>
      <c r="B129" t="s">
        <v>1165</v>
      </c>
      <c r="C129" t="s">
        <v>3411</v>
      </c>
      <c r="D129" t="s">
        <v>2925</v>
      </c>
      <c r="E129" t="s">
        <v>2926</v>
      </c>
      <c r="F129"/>
      <c r="G129" t="s">
        <v>2927</v>
      </c>
      <c r="H129" s="109" t="s">
        <v>3655</v>
      </c>
      <c r="I129" t="s">
        <v>1287</v>
      </c>
      <c r="J129" t="s">
        <v>3620</v>
      </c>
      <c r="K129" t="s">
        <v>902</v>
      </c>
      <c r="L129" t="s">
        <v>1939</v>
      </c>
      <c r="M129" t="s">
        <v>2031</v>
      </c>
      <c r="N129"/>
      <c r="O129"/>
      <c r="P129" t="s">
        <v>1165</v>
      </c>
      <c r="Q129" t="s">
        <v>1269</v>
      </c>
      <c r="R129" t="s">
        <v>2353</v>
      </c>
      <c r="S129"/>
      <c r="T129"/>
      <c r="U129" t="s">
        <v>3623</v>
      </c>
      <c r="V129" t="s">
        <v>2930</v>
      </c>
      <c r="W129"/>
      <c r="X129"/>
      <c r="Y129"/>
      <c r="Z129"/>
      <c r="AA129"/>
      <c r="AB129"/>
      <c r="AC129"/>
      <c r="AD129"/>
      <c r="AE129"/>
      <c r="AF129"/>
      <c r="AG129"/>
      <c r="AH129"/>
      <c r="AI129"/>
      <c r="AJ129"/>
      <c r="AK129"/>
      <c r="AL129"/>
      <c r="AM129"/>
      <c r="AN129"/>
      <c r="AO129" s="108" t="s">
        <v>43</v>
      </c>
      <c r="AP129" t="s">
        <v>1273</v>
      </c>
      <c r="AQ129">
        <v>58</v>
      </c>
      <c r="AR129" t="e">
        <v>#N/A</v>
      </c>
      <c r="AS129" t="s">
        <v>3411</v>
      </c>
      <c r="AT129" t="e">
        <v>#N/A</v>
      </c>
      <c r="AU129" t="s">
        <v>2926</v>
      </c>
      <c r="AV129" t="s">
        <v>2932</v>
      </c>
      <c r="AW129" t="s">
        <v>1937</v>
      </c>
      <c r="AX129" t="s">
        <v>1934</v>
      </c>
      <c r="AY129" t="s">
        <v>2933</v>
      </c>
      <c r="AZ129" t="s">
        <v>1269</v>
      </c>
      <c r="BA129" t="s">
        <v>2934</v>
      </c>
      <c r="BB129" t="s">
        <v>1287</v>
      </c>
      <c r="BC129" t="s">
        <v>1939</v>
      </c>
      <c r="BD129" t="s">
        <v>3656</v>
      </c>
      <c r="BE129">
        <v>51</v>
      </c>
      <c r="BF129">
        <v>123</v>
      </c>
      <c r="BG129">
        <v>0</v>
      </c>
      <c r="BH129" t="s">
        <v>1592</v>
      </c>
      <c r="BI129">
        <v>0</v>
      </c>
      <c r="BJ129">
        <v>0</v>
      </c>
      <c r="BK129">
        <v>51</v>
      </c>
      <c r="BL129" t="s">
        <v>2940</v>
      </c>
      <c r="BM129" t="s">
        <v>3621</v>
      </c>
      <c r="BN129" t="s">
        <v>3624</v>
      </c>
      <c r="BO129" t="e" cm="1">
        <v>#N/A</v>
      </c>
      <c r="BP129" t="s">
        <v>1592</v>
      </c>
      <c r="BQ129" t="s">
        <v>3417</v>
      </c>
      <c r="BR129">
        <v>39</v>
      </c>
      <c r="BS129" t="s">
        <v>1836</v>
      </c>
      <c r="BT129" t="s">
        <v>3657</v>
      </c>
      <c r="BU129" t="s">
        <v>2925</v>
      </c>
      <c r="BV129" t="s">
        <v>2932</v>
      </c>
      <c r="BW129" t="s">
        <v>3658</v>
      </c>
      <c r="BX129" t="s">
        <v>1937</v>
      </c>
      <c r="BY129" t="s">
        <v>1592</v>
      </c>
      <c r="BZ129" t="s">
        <v>1937</v>
      </c>
      <c r="CA129" t="s">
        <v>2031</v>
      </c>
      <c r="CB129"/>
      <c r="CC129" t="s">
        <v>998</v>
      </c>
      <c r="CD129" t="s">
        <v>1287</v>
      </c>
      <c r="CE129" t="s">
        <v>3659</v>
      </c>
      <c r="CF129" t="s">
        <v>3660</v>
      </c>
      <c r="CG129" t="s">
        <v>1287</v>
      </c>
      <c r="CH129" t="s">
        <v>1592</v>
      </c>
      <c r="CI129" t="s">
        <v>2353</v>
      </c>
      <c r="CJ129" t="s">
        <v>1165</v>
      </c>
      <c r="CK129"/>
      <c r="CL129"/>
      <c r="CM129" t="s">
        <v>3623</v>
      </c>
      <c r="CN129" t="s">
        <v>2930</v>
      </c>
      <c r="CO129" t="s">
        <v>3623</v>
      </c>
      <c r="CP129" t="s">
        <v>2930</v>
      </c>
      <c r="CQ129" t="s">
        <v>1592</v>
      </c>
      <c r="CR129">
        <v>0</v>
      </c>
      <c r="CS129" t="s">
        <v>1592</v>
      </c>
      <c r="CT129" t="s">
        <v>1592</v>
      </c>
      <c r="CU129" t="s">
        <v>1592</v>
      </c>
      <c r="CV129" t="s">
        <v>1592</v>
      </c>
      <c r="CW129" t="s">
        <v>1592</v>
      </c>
      <c r="CX129">
        <v>127</v>
      </c>
      <c r="CY129" t="s">
        <v>3661</v>
      </c>
      <c r="CZ129" t="s">
        <v>1592</v>
      </c>
      <c r="DA129" t="s">
        <v>2313</v>
      </c>
      <c r="DB129" t="s">
        <v>2314</v>
      </c>
      <c r="DC129" t="s">
        <v>2926</v>
      </c>
      <c r="DD129" t="s">
        <v>1269</v>
      </c>
      <c r="DE129" t="s">
        <v>2927</v>
      </c>
      <c r="DF129" t="s">
        <v>1592</v>
      </c>
      <c r="DG129" t="s">
        <v>1592</v>
      </c>
      <c r="DH129" t="s">
        <v>2334</v>
      </c>
      <c r="DI129" t="e">
        <v>#N/A</v>
      </c>
      <c r="DJ129"/>
      <c r="DK129" t="s">
        <v>2334</v>
      </c>
      <c r="DL129">
        <v>9</v>
      </c>
      <c r="DM129" t="s">
        <v>2315</v>
      </c>
      <c r="DN129" t="s">
        <v>1165</v>
      </c>
      <c r="DO129" t="b">
        <v>1</v>
      </c>
      <c r="DP129" t="b">
        <v>0</v>
      </c>
      <c r="DQ129" t="b">
        <v>0</v>
      </c>
      <c r="DR129" t="b">
        <v>0</v>
      </c>
      <c r="DS129" t="b">
        <v>0</v>
      </c>
      <c r="DT129" t="b">
        <v>0</v>
      </c>
      <c r="DU129" t="b">
        <v>0</v>
      </c>
      <c r="DV129">
        <v>0</v>
      </c>
      <c r="DW129" t="b">
        <v>0</v>
      </c>
      <c r="DX129" t="b">
        <v>0</v>
      </c>
      <c r="DY129" t="b">
        <v>0</v>
      </c>
      <c r="DZ129" t="b">
        <v>0</v>
      </c>
      <c r="EA129" t="b">
        <v>0</v>
      </c>
      <c r="EB129" t="b">
        <v>0</v>
      </c>
      <c r="EC129" t="b">
        <v>0</v>
      </c>
      <c r="ED129" t="b">
        <v>0</v>
      </c>
      <c r="EE129" t="b">
        <v>0</v>
      </c>
      <c r="EF129" t="b" cm="1">
        <v>1</v>
      </c>
      <c r="EG129" t="b">
        <v>0</v>
      </c>
      <c r="EH129" t="b">
        <v>0</v>
      </c>
      <c r="EI129" t="b">
        <v>1</v>
      </c>
      <c r="EJ129" t="s">
        <v>1235</v>
      </c>
      <c r="EK129">
        <v>1</v>
      </c>
      <c r="EL129">
        <v>15</v>
      </c>
      <c r="EM129" t="b">
        <v>0</v>
      </c>
    </row>
    <row r="130" spans="1:143" ht="63">
      <c r="A130"/>
      <c r="B130" t="s">
        <v>1165</v>
      </c>
      <c r="C130" t="s">
        <v>3411</v>
      </c>
      <c r="D130" t="s">
        <v>2942</v>
      </c>
      <c r="E130" t="s">
        <v>2943</v>
      </c>
      <c r="F130"/>
      <c r="G130" t="s">
        <v>2944</v>
      </c>
      <c r="H130" s="109" t="s">
        <v>3662</v>
      </c>
      <c r="I130" t="s">
        <v>1287</v>
      </c>
      <c r="J130" t="s">
        <v>3620</v>
      </c>
      <c r="K130" t="s">
        <v>902</v>
      </c>
      <c r="L130" t="s">
        <v>1939</v>
      </c>
      <c r="M130" t="s">
        <v>2031</v>
      </c>
      <c r="N130"/>
      <c r="O130"/>
      <c r="P130" t="s">
        <v>1165</v>
      </c>
      <c r="Q130" t="s">
        <v>1269</v>
      </c>
      <c r="R130" t="s">
        <v>2353</v>
      </c>
      <c r="S130"/>
      <c r="T130"/>
      <c r="U130" t="s">
        <v>3623</v>
      </c>
      <c r="V130" t="s">
        <v>2947</v>
      </c>
      <c r="W130"/>
      <c r="X130"/>
      <c r="Y130"/>
      <c r="Z130"/>
      <c r="AA130"/>
      <c r="AB130"/>
      <c r="AC130"/>
      <c r="AD130"/>
      <c r="AE130"/>
      <c r="AF130"/>
      <c r="AG130"/>
      <c r="AH130"/>
      <c r="AI130"/>
      <c r="AJ130"/>
      <c r="AK130"/>
      <c r="AL130"/>
      <c r="AM130"/>
      <c r="AN130"/>
      <c r="AO130" s="108" t="s">
        <v>43</v>
      </c>
      <c r="AP130" t="s">
        <v>1273</v>
      </c>
      <c r="AQ130">
        <v>59</v>
      </c>
      <c r="AR130" t="e">
        <v>#N/A</v>
      </c>
      <c r="AS130" t="s">
        <v>3411</v>
      </c>
      <c r="AT130" t="e">
        <v>#N/A</v>
      </c>
      <c r="AU130" t="s">
        <v>2943</v>
      </c>
      <c r="AV130" t="s">
        <v>2949</v>
      </c>
      <c r="AW130" t="s">
        <v>1937</v>
      </c>
      <c r="AX130" t="s">
        <v>1934</v>
      </c>
      <c r="AY130" t="s">
        <v>2950</v>
      </c>
      <c r="AZ130" t="s">
        <v>1269</v>
      </c>
      <c r="BA130" t="s">
        <v>2951</v>
      </c>
      <c r="BB130" t="s">
        <v>1287</v>
      </c>
      <c r="BC130" t="s">
        <v>1939</v>
      </c>
      <c r="BD130" t="s">
        <v>3663</v>
      </c>
      <c r="BE130">
        <v>52</v>
      </c>
      <c r="BF130">
        <v>123</v>
      </c>
      <c r="BG130">
        <v>0</v>
      </c>
      <c r="BH130" t="s">
        <v>1592</v>
      </c>
      <c r="BI130">
        <v>0</v>
      </c>
      <c r="BJ130">
        <v>0</v>
      </c>
      <c r="BK130">
        <v>52</v>
      </c>
      <c r="BL130" t="s">
        <v>2957</v>
      </c>
      <c r="BM130" t="s">
        <v>3621</v>
      </c>
      <c r="BN130" t="s">
        <v>3624</v>
      </c>
      <c r="BO130" t="e" cm="1">
        <v>#N/A</v>
      </c>
      <c r="BP130" t="s">
        <v>1592</v>
      </c>
      <c r="BQ130" t="s">
        <v>3417</v>
      </c>
      <c r="BR130">
        <v>40</v>
      </c>
      <c r="BS130" t="s">
        <v>2151</v>
      </c>
      <c r="BT130" t="s">
        <v>3664</v>
      </c>
      <c r="BU130" t="s">
        <v>2942</v>
      </c>
      <c r="BV130" t="s">
        <v>2949</v>
      </c>
      <c r="BW130" t="s">
        <v>3665</v>
      </c>
      <c r="BX130" t="s">
        <v>1937</v>
      </c>
      <c r="BY130" t="s">
        <v>1592</v>
      </c>
      <c r="BZ130" t="s">
        <v>1937</v>
      </c>
      <c r="CA130" t="s">
        <v>2031</v>
      </c>
      <c r="CB130"/>
      <c r="CC130" t="s">
        <v>998</v>
      </c>
      <c r="CD130" t="s">
        <v>1287</v>
      </c>
      <c r="CE130" t="s">
        <v>3666</v>
      </c>
      <c r="CF130" t="s">
        <v>3667</v>
      </c>
      <c r="CG130" t="s">
        <v>1287</v>
      </c>
      <c r="CH130" t="s">
        <v>1592</v>
      </c>
      <c r="CI130" t="s">
        <v>2353</v>
      </c>
      <c r="CJ130" t="s">
        <v>1165</v>
      </c>
      <c r="CK130"/>
      <c r="CL130"/>
      <c r="CM130" t="s">
        <v>3623</v>
      </c>
      <c r="CN130" t="s">
        <v>2947</v>
      </c>
      <c r="CO130" t="s">
        <v>3623</v>
      </c>
      <c r="CP130" t="s">
        <v>2947</v>
      </c>
      <c r="CQ130" t="s">
        <v>1592</v>
      </c>
      <c r="CR130">
        <v>0</v>
      </c>
      <c r="CS130" t="s">
        <v>1592</v>
      </c>
      <c r="CT130" t="s">
        <v>1592</v>
      </c>
      <c r="CU130" t="s">
        <v>1592</v>
      </c>
      <c r="CV130" t="s">
        <v>1592</v>
      </c>
      <c r="CW130" t="s">
        <v>1592</v>
      </c>
      <c r="CX130">
        <v>128</v>
      </c>
      <c r="CY130" t="s">
        <v>3668</v>
      </c>
      <c r="CZ130" t="s">
        <v>1592</v>
      </c>
      <c r="DA130" t="s">
        <v>2313</v>
      </c>
      <c r="DB130" t="s">
        <v>2314</v>
      </c>
      <c r="DC130" t="s">
        <v>2943</v>
      </c>
      <c r="DD130" t="s">
        <v>1269</v>
      </c>
      <c r="DE130" t="s">
        <v>2944</v>
      </c>
      <c r="DF130" t="s">
        <v>1592</v>
      </c>
      <c r="DG130" t="s">
        <v>1592</v>
      </c>
      <c r="DH130" t="s">
        <v>2334</v>
      </c>
      <c r="DI130" t="e">
        <v>#N/A</v>
      </c>
      <c r="DJ130"/>
      <c r="DK130" t="s">
        <v>2334</v>
      </c>
      <c r="DL130">
        <v>9</v>
      </c>
      <c r="DM130" t="s">
        <v>2315</v>
      </c>
      <c r="DN130" t="s">
        <v>1165</v>
      </c>
      <c r="DO130" t="b">
        <v>1</v>
      </c>
      <c r="DP130" t="b">
        <v>0</v>
      </c>
      <c r="DQ130" t="b">
        <v>0</v>
      </c>
      <c r="DR130" t="b">
        <v>0</v>
      </c>
      <c r="DS130" t="b">
        <v>0</v>
      </c>
      <c r="DT130" t="b">
        <v>0</v>
      </c>
      <c r="DU130" t="b">
        <v>0</v>
      </c>
      <c r="DV130">
        <v>0</v>
      </c>
      <c r="DW130" t="b">
        <v>0</v>
      </c>
      <c r="DX130" t="b">
        <v>0</v>
      </c>
      <c r="DY130" t="b">
        <v>0</v>
      </c>
      <c r="DZ130" t="b">
        <v>0</v>
      </c>
      <c r="EA130" t="b">
        <v>0</v>
      </c>
      <c r="EB130" t="b">
        <v>0</v>
      </c>
      <c r="EC130" t="b">
        <v>0</v>
      </c>
      <c r="ED130" t="b">
        <v>0</v>
      </c>
      <c r="EE130" t="b">
        <v>0</v>
      </c>
      <c r="EF130" t="b" cm="1">
        <v>1</v>
      </c>
      <c r="EG130" t="b">
        <v>0</v>
      </c>
      <c r="EH130" t="b">
        <v>0</v>
      </c>
      <c r="EI130" t="b">
        <v>1</v>
      </c>
      <c r="EJ130" t="s">
        <v>1235</v>
      </c>
      <c r="EK130">
        <v>1</v>
      </c>
      <c r="EL130">
        <v>15</v>
      </c>
      <c r="EM130" t="b">
        <v>0</v>
      </c>
    </row>
    <row r="131" spans="1:143" ht="15.75">
      <c r="A131"/>
      <c r="B131" t="s">
        <v>1165</v>
      </c>
      <c r="C131" t="s">
        <v>3411</v>
      </c>
      <c r="D131" t="s">
        <v>3669</v>
      </c>
      <c r="E131" t="s">
        <v>3670</v>
      </c>
      <c r="F131" t="s">
        <v>3671</v>
      </c>
      <c r="G131" t="s">
        <v>3669</v>
      </c>
      <c r="H131" t="s">
        <v>3669</v>
      </c>
      <c r="I131" t="s">
        <v>1279</v>
      </c>
      <c r="J131"/>
      <c r="K131" t="s">
        <v>902</v>
      </c>
      <c r="L131" t="s">
        <v>1939</v>
      </c>
      <c r="M131"/>
      <c r="N131"/>
      <c r="O131"/>
      <c r="P131" t="s">
        <v>1165</v>
      </c>
      <c r="Q131" t="s">
        <v>1269</v>
      </c>
      <c r="R131" t="s">
        <v>2353</v>
      </c>
      <c r="S131"/>
      <c r="T131"/>
      <c r="U131" t="s">
        <v>3672</v>
      </c>
      <c r="V131"/>
      <c r="W131"/>
      <c r="X131"/>
      <c r="Y131"/>
      <c r="Z131"/>
      <c r="AA131"/>
      <c r="AB131"/>
      <c r="AC131"/>
      <c r="AD131"/>
      <c r="AE131"/>
      <c r="AF131"/>
      <c r="AG131"/>
      <c r="AH131"/>
      <c r="AI131"/>
      <c r="AJ131"/>
      <c r="AK131"/>
      <c r="AL131"/>
      <c r="AM131"/>
      <c r="AN131"/>
      <c r="AO131" s="108" t="s">
        <v>43</v>
      </c>
      <c r="AP131" t="s">
        <v>1273</v>
      </c>
      <c r="AQ131">
        <v>60</v>
      </c>
      <c r="AR131" t="e">
        <v>#N/A</v>
      </c>
      <c r="AS131" t="s">
        <v>3411</v>
      </c>
      <c r="AT131" t="e">
        <v>#N/A</v>
      </c>
      <c r="AU131" t="s">
        <v>3670</v>
      </c>
      <c r="AV131" t="s">
        <v>3673</v>
      </c>
      <c r="AW131" t="s">
        <v>3674</v>
      </c>
      <c r="AX131" t="s">
        <v>1934</v>
      </c>
      <c r="AY131" t="s">
        <v>3675</v>
      </c>
      <c r="AZ131" t="s">
        <v>1269</v>
      </c>
      <c r="BA131" t="s">
        <v>3676</v>
      </c>
      <c r="BB131" t="s">
        <v>1279</v>
      </c>
      <c r="BC131" t="s">
        <v>1939</v>
      </c>
      <c r="BD131" t="s">
        <v>3677</v>
      </c>
      <c r="BE131">
        <v>131</v>
      </c>
      <c r="BF131">
        <v>0</v>
      </c>
      <c r="BG131">
        <v>0</v>
      </c>
      <c r="BH131" t="s">
        <v>1592</v>
      </c>
      <c r="BI131">
        <v>0</v>
      </c>
      <c r="BJ131">
        <v>0</v>
      </c>
      <c r="BK131">
        <v>0</v>
      </c>
      <c r="BL131" t="s">
        <v>1592</v>
      </c>
      <c r="BM131" t="s">
        <v>1592</v>
      </c>
      <c r="BN131" t="s">
        <v>1592</v>
      </c>
      <c r="BO131" t="s" cm="1">
        <v>1592</v>
      </c>
      <c r="BP131" t="s">
        <v>1592</v>
      </c>
      <c r="BQ131" t="s">
        <v>3417</v>
      </c>
      <c r="BR131">
        <v>41</v>
      </c>
      <c r="BS131" t="s">
        <v>1881</v>
      </c>
      <c r="BT131" t="s">
        <v>3678</v>
      </c>
      <c r="BU131" t="s">
        <v>3669</v>
      </c>
      <c r="BV131" t="s">
        <v>3673</v>
      </c>
      <c r="BW131" t="s">
        <v>3675</v>
      </c>
      <c r="BX131" t="s">
        <v>1937</v>
      </c>
      <c r="BY131" t="s">
        <v>1592</v>
      </c>
      <c r="BZ131" t="s">
        <v>1937</v>
      </c>
      <c r="CA131" t="s">
        <v>1592</v>
      </c>
      <c r="CB131"/>
      <c r="CC131" t="s">
        <v>998</v>
      </c>
      <c r="CD131" t="s">
        <v>1279</v>
      </c>
      <c r="CE131" t="s">
        <v>3670</v>
      </c>
      <c r="CF131" t="s">
        <v>3673</v>
      </c>
      <c r="CG131" t="s">
        <v>1279</v>
      </c>
      <c r="CH131" t="s">
        <v>1592</v>
      </c>
      <c r="CI131" t="s">
        <v>2353</v>
      </c>
      <c r="CJ131" t="s">
        <v>1165</v>
      </c>
      <c r="CK131"/>
      <c r="CL131"/>
      <c r="CM131" t="s">
        <v>3672</v>
      </c>
      <c r="CN131" t="s">
        <v>1592</v>
      </c>
      <c r="CO131" t="s">
        <v>3672</v>
      </c>
      <c r="CP131" t="s">
        <v>1592</v>
      </c>
      <c r="CQ131" t="s">
        <v>1592</v>
      </c>
      <c r="CR131">
        <v>0</v>
      </c>
      <c r="CS131" t="s">
        <v>1592</v>
      </c>
      <c r="CT131" t="s">
        <v>1592</v>
      </c>
      <c r="CU131" t="s">
        <v>1592</v>
      </c>
      <c r="CV131" t="s">
        <v>1592</v>
      </c>
      <c r="CW131" t="s">
        <v>1592</v>
      </c>
      <c r="CX131">
        <v>129</v>
      </c>
      <c r="CY131" t="s">
        <v>3679</v>
      </c>
      <c r="CZ131" t="s">
        <v>1592</v>
      </c>
      <c r="DA131" t="s">
        <v>2313</v>
      </c>
      <c r="DB131" t="s">
        <v>2314</v>
      </c>
      <c r="DC131" t="s">
        <v>3670</v>
      </c>
      <c r="DD131" t="s">
        <v>1269</v>
      </c>
      <c r="DE131" t="s">
        <v>3669</v>
      </c>
      <c r="DF131" t="s">
        <v>1592</v>
      </c>
      <c r="DG131" t="s">
        <v>1592</v>
      </c>
      <c r="DH131" t="s">
        <v>2334</v>
      </c>
      <c r="DI131" t="e">
        <v>#N/A</v>
      </c>
      <c r="DJ131"/>
      <c r="DK131" t="s">
        <v>2334</v>
      </c>
      <c r="DL131">
        <v>9</v>
      </c>
      <c r="DM131" t="s">
        <v>2315</v>
      </c>
      <c r="DN131" t="s">
        <v>1165</v>
      </c>
      <c r="DO131" t="b">
        <v>1</v>
      </c>
      <c r="DP131" t="b">
        <v>0</v>
      </c>
      <c r="DQ131" t="b">
        <v>1</v>
      </c>
      <c r="DR131" t="b">
        <v>0</v>
      </c>
      <c r="DS131" t="b">
        <v>0</v>
      </c>
      <c r="DT131" t="b">
        <v>0</v>
      </c>
      <c r="DU131" t="b">
        <v>1</v>
      </c>
      <c r="DV131">
        <v>0</v>
      </c>
      <c r="DW131" t="b">
        <v>0</v>
      </c>
      <c r="DX131" t="b">
        <v>0</v>
      </c>
      <c r="DY131" t="b">
        <v>0</v>
      </c>
      <c r="DZ131" t="b">
        <v>0</v>
      </c>
      <c r="EA131" t="b">
        <v>0</v>
      </c>
      <c r="EB131" t="b">
        <v>0</v>
      </c>
      <c r="EC131" t="b">
        <v>0</v>
      </c>
      <c r="ED131" t="b">
        <v>0</v>
      </c>
      <c r="EE131" t="b">
        <v>0</v>
      </c>
      <c r="EF131" t="b" cm="1">
        <v>0</v>
      </c>
      <c r="EG131" t="b">
        <v>0</v>
      </c>
      <c r="EH131" t="b">
        <v>0</v>
      </c>
      <c r="EI131" t="b">
        <v>0</v>
      </c>
      <c r="EJ131" t="s">
        <v>1592</v>
      </c>
      <c r="EK131">
        <v>0</v>
      </c>
      <c r="EL131">
        <v>56</v>
      </c>
      <c r="EM131" t="b">
        <v>1</v>
      </c>
    </row>
    <row r="132" spans="1:143" ht="15.75">
      <c r="A132"/>
      <c r="B132" t="s">
        <v>1165</v>
      </c>
      <c r="C132" t="s">
        <v>3411</v>
      </c>
      <c r="D132" t="s">
        <v>2481</v>
      </c>
      <c r="E132" t="s">
        <v>2482</v>
      </c>
      <c r="F132" t="s">
        <v>2483</v>
      </c>
      <c r="G132" t="s">
        <v>2481</v>
      </c>
      <c r="H132" t="s">
        <v>2481</v>
      </c>
      <c r="I132" t="s">
        <v>1242</v>
      </c>
      <c r="J132" t="s">
        <v>3669</v>
      </c>
      <c r="K132" t="s">
        <v>902</v>
      </c>
      <c r="L132" t="s">
        <v>1939</v>
      </c>
      <c r="M132" t="s">
        <v>1974</v>
      </c>
      <c r="N132"/>
      <c r="O132"/>
      <c r="P132" t="s">
        <v>1165</v>
      </c>
      <c r="Q132" t="s">
        <v>1269</v>
      </c>
      <c r="R132" t="s">
        <v>2353</v>
      </c>
      <c r="S132"/>
      <c r="T132"/>
      <c r="U132" t="s">
        <v>3672</v>
      </c>
      <c r="V132" t="s">
        <v>2485</v>
      </c>
      <c r="W132"/>
      <c r="X132"/>
      <c r="Y132"/>
      <c r="Z132"/>
      <c r="AA132"/>
      <c r="AB132"/>
      <c r="AC132"/>
      <c r="AD132"/>
      <c r="AE132"/>
      <c r="AF132"/>
      <c r="AG132"/>
      <c r="AH132"/>
      <c r="AI132"/>
      <c r="AJ132"/>
      <c r="AK132"/>
      <c r="AL132"/>
      <c r="AM132"/>
      <c r="AN132"/>
      <c r="AO132" s="108" t="s">
        <v>43</v>
      </c>
      <c r="AP132" t="s">
        <v>1273</v>
      </c>
      <c r="AQ132">
        <v>61</v>
      </c>
      <c r="AR132" t="e">
        <v>#N/A</v>
      </c>
      <c r="AS132" t="s">
        <v>3411</v>
      </c>
      <c r="AT132" t="e">
        <v>#N/A</v>
      </c>
      <c r="AU132" t="s">
        <v>2482</v>
      </c>
      <c r="AV132" t="s">
        <v>2487</v>
      </c>
      <c r="AW132" t="s">
        <v>2488</v>
      </c>
      <c r="AX132" t="s">
        <v>1934</v>
      </c>
      <c r="AY132" t="s">
        <v>2489</v>
      </c>
      <c r="AZ132" t="s">
        <v>1269</v>
      </c>
      <c r="BA132" t="s">
        <v>2490</v>
      </c>
      <c r="BB132" t="s">
        <v>1242</v>
      </c>
      <c r="BC132" t="s">
        <v>1939</v>
      </c>
      <c r="BD132" t="s">
        <v>3292</v>
      </c>
      <c r="BE132">
        <v>15</v>
      </c>
      <c r="BF132">
        <v>131</v>
      </c>
      <c r="BG132">
        <v>0</v>
      </c>
      <c r="BH132" t="s">
        <v>1592</v>
      </c>
      <c r="BI132">
        <v>0</v>
      </c>
      <c r="BJ132">
        <v>0</v>
      </c>
      <c r="BK132">
        <v>32</v>
      </c>
      <c r="BL132" t="s">
        <v>2492</v>
      </c>
      <c r="BM132" t="s">
        <v>3670</v>
      </c>
      <c r="BN132" t="s">
        <v>3673</v>
      </c>
      <c r="BO132" t="e" cm="1">
        <v>#N/A</v>
      </c>
      <c r="BP132" t="s">
        <v>1592</v>
      </c>
      <c r="BQ132" t="s">
        <v>3417</v>
      </c>
      <c r="BR132">
        <v>42</v>
      </c>
      <c r="BS132" t="s">
        <v>1882</v>
      </c>
      <c r="BT132" t="s">
        <v>3680</v>
      </c>
      <c r="BU132" t="s">
        <v>2481</v>
      </c>
      <c r="BV132" t="s">
        <v>2487</v>
      </c>
      <c r="BW132" t="s">
        <v>2489</v>
      </c>
      <c r="BX132" t="s">
        <v>1937</v>
      </c>
      <c r="BY132" t="s">
        <v>1592</v>
      </c>
      <c r="BZ132" t="s">
        <v>1937</v>
      </c>
      <c r="CA132" t="s">
        <v>1974</v>
      </c>
      <c r="CB132"/>
      <c r="CC132" t="s">
        <v>998</v>
      </c>
      <c r="CD132" t="s">
        <v>1242</v>
      </c>
      <c r="CE132" t="s">
        <v>3681</v>
      </c>
      <c r="CF132" t="s">
        <v>3682</v>
      </c>
      <c r="CG132" t="s">
        <v>1242</v>
      </c>
      <c r="CH132" t="s">
        <v>1592</v>
      </c>
      <c r="CI132" t="s">
        <v>2353</v>
      </c>
      <c r="CJ132" t="s">
        <v>1165</v>
      </c>
      <c r="CK132"/>
      <c r="CL132"/>
      <c r="CM132" t="s">
        <v>3672</v>
      </c>
      <c r="CN132" t="s">
        <v>2485</v>
      </c>
      <c r="CO132" t="s">
        <v>3672</v>
      </c>
      <c r="CP132" t="s">
        <v>2485</v>
      </c>
      <c r="CQ132" t="s">
        <v>1592</v>
      </c>
      <c r="CR132">
        <v>0</v>
      </c>
      <c r="CS132" t="s">
        <v>1592</v>
      </c>
      <c r="CT132" t="s">
        <v>1592</v>
      </c>
      <c r="CU132" t="s">
        <v>1592</v>
      </c>
      <c r="CV132" t="s">
        <v>1592</v>
      </c>
      <c r="CW132" t="s">
        <v>1592</v>
      </c>
      <c r="CX132">
        <v>130</v>
      </c>
      <c r="CY132" t="s">
        <v>3683</v>
      </c>
      <c r="CZ132" t="s">
        <v>1592</v>
      </c>
      <c r="DA132" t="s">
        <v>2313</v>
      </c>
      <c r="DB132" t="s">
        <v>2314</v>
      </c>
      <c r="DC132" t="s">
        <v>2482</v>
      </c>
      <c r="DD132" t="s">
        <v>1269</v>
      </c>
      <c r="DE132" t="s">
        <v>2481</v>
      </c>
      <c r="DF132" t="s">
        <v>1592</v>
      </c>
      <c r="DG132" t="s">
        <v>1592</v>
      </c>
      <c r="DH132" t="s">
        <v>2334</v>
      </c>
      <c r="DI132" t="e">
        <v>#N/A</v>
      </c>
      <c r="DJ132"/>
      <c r="DK132" t="s">
        <v>2334</v>
      </c>
      <c r="DL132">
        <v>9</v>
      </c>
      <c r="DM132" t="s">
        <v>2315</v>
      </c>
      <c r="DN132" t="s">
        <v>1165</v>
      </c>
      <c r="DO132" t="b">
        <v>1</v>
      </c>
      <c r="DP132" t="b">
        <v>0</v>
      </c>
      <c r="DQ132" t="b">
        <v>0</v>
      </c>
      <c r="DR132" t="b">
        <v>0</v>
      </c>
      <c r="DS132" t="b">
        <v>0</v>
      </c>
      <c r="DT132" t="b">
        <v>0</v>
      </c>
      <c r="DU132" t="b">
        <v>0</v>
      </c>
      <c r="DV132">
        <v>0</v>
      </c>
      <c r="DW132" t="b">
        <v>0</v>
      </c>
      <c r="DX132" t="b">
        <v>0</v>
      </c>
      <c r="DY132" t="b">
        <v>0</v>
      </c>
      <c r="DZ132" t="b">
        <v>0</v>
      </c>
      <c r="EA132" t="b">
        <v>0</v>
      </c>
      <c r="EB132" t="b">
        <v>0</v>
      </c>
      <c r="EC132" t="b">
        <v>0</v>
      </c>
      <c r="ED132" t="b">
        <v>0</v>
      </c>
      <c r="EE132" t="b">
        <v>0</v>
      </c>
      <c r="EF132" t="b" cm="1">
        <v>0</v>
      </c>
      <c r="EG132" t="b">
        <v>0</v>
      </c>
      <c r="EH132" t="b">
        <v>0</v>
      </c>
      <c r="EI132" t="b">
        <v>0</v>
      </c>
      <c r="EJ132" t="s">
        <v>1592</v>
      </c>
      <c r="EK132">
        <v>0</v>
      </c>
      <c r="EL132">
        <v>29</v>
      </c>
      <c r="EM132" t="b">
        <v>0</v>
      </c>
    </row>
    <row r="133" spans="1:143" ht="15.75">
      <c r="A133"/>
      <c r="B133" t="s">
        <v>1165</v>
      </c>
      <c r="C133" t="s">
        <v>3411</v>
      </c>
      <c r="D133" t="s">
        <v>2498</v>
      </c>
      <c r="E133" t="s">
        <v>2499</v>
      </c>
      <c r="F133" t="s">
        <v>2500</v>
      </c>
      <c r="G133" t="s">
        <v>2501</v>
      </c>
      <c r="H133" t="s">
        <v>2498</v>
      </c>
      <c r="I133" t="s">
        <v>1242</v>
      </c>
      <c r="J133" t="s">
        <v>3669</v>
      </c>
      <c r="K133" t="s">
        <v>902</v>
      </c>
      <c r="L133" t="s">
        <v>1939</v>
      </c>
      <c r="M133" t="s">
        <v>1947</v>
      </c>
      <c r="N133" t="s">
        <v>2502</v>
      </c>
      <c r="O133"/>
      <c r="P133" t="s">
        <v>1165</v>
      </c>
      <c r="Q133" t="s">
        <v>1269</v>
      </c>
      <c r="R133" t="s">
        <v>2353</v>
      </c>
      <c r="S133"/>
      <c r="T133"/>
      <c r="U133" t="s">
        <v>3672</v>
      </c>
      <c r="V133" t="s">
        <v>2503</v>
      </c>
      <c r="W133"/>
      <c r="X133"/>
      <c r="Y133"/>
      <c r="Z133"/>
      <c r="AA133"/>
      <c r="AB133"/>
      <c r="AC133"/>
      <c r="AD133"/>
      <c r="AE133"/>
      <c r="AF133"/>
      <c r="AG133"/>
      <c r="AH133"/>
      <c r="AI133"/>
      <c r="AJ133"/>
      <c r="AK133"/>
      <c r="AL133"/>
      <c r="AM133"/>
      <c r="AN133"/>
      <c r="AO133" s="108" t="s">
        <v>43</v>
      </c>
      <c r="AP133" t="s">
        <v>1273</v>
      </c>
      <c r="AQ133">
        <v>62</v>
      </c>
      <c r="AR133" t="e">
        <v>#N/A</v>
      </c>
      <c r="AS133" t="s">
        <v>3411</v>
      </c>
      <c r="AT133" t="e">
        <v>#N/A</v>
      </c>
      <c r="AU133" t="s">
        <v>2499</v>
      </c>
      <c r="AV133" t="s">
        <v>2505</v>
      </c>
      <c r="AW133" t="s">
        <v>2506</v>
      </c>
      <c r="AX133" t="s">
        <v>1934</v>
      </c>
      <c r="AY133" t="s">
        <v>2507</v>
      </c>
      <c r="AZ133" t="s">
        <v>1269</v>
      </c>
      <c r="BA133" t="s">
        <v>2508</v>
      </c>
      <c r="BB133" t="s">
        <v>1242</v>
      </c>
      <c r="BC133" t="s">
        <v>1939</v>
      </c>
      <c r="BD133" t="s">
        <v>3298</v>
      </c>
      <c r="BE133">
        <v>16</v>
      </c>
      <c r="BF133">
        <v>131</v>
      </c>
      <c r="BG133">
        <v>0</v>
      </c>
      <c r="BH133" t="s">
        <v>1592</v>
      </c>
      <c r="BI133">
        <v>0</v>
      </c>
      <c r="BJ133">
        <v>0</v>
      </c>
      <c r="BK133">
        <v>33</v>
      </c>
      <c r="BL133" t="s">
        <v>2510</v>
      </c>
      <c r="BM133" t="s">
        <v>3670</v>
      </c>
      <c r="BN133" t="s">
        <v>3673</v>
      </c>
      <c r="BO133" t="e" cm="1">
        <v>#N/A</v>
      </c>
      <c r="BP133" t="s">
        <v>1592</v>
      </c>
      <c r="BQ133" t="s">
        <v>3417</v>
      </c>
      <c r="BR133">
        <v>43</v>
      </c>
      <c r="BS133" t="s">
        <v>1883</v>
      </c>
      <c r="BT133" t="s">
        <v>3684</v>
      </c>
      <c r="BU133" t="s">
        <v>2498</v>
      </c>
      <c r="BV133" t="s">
        <v>2505</v>
      </c>
      <c r="BW133" t="s">
        <v>2512</v>
      </c>
      <c r="BX133" t="s">
        <v>2513</v>
      </c>
      <c r="BY133" t="s">
        <v>1592</v>
      </c>
      <c r="BZ133" t="s">
        <v>1937</v>
      </c>
      <c r="CA133" t="s">
        <v>1947</v>
      </c>
      <c r="CB133"/>
      <c r="CC133" t="s">
        <v>998</v>
      </c>
      <c r="CD133" t="s">
        <v>1242</v>
      </c>
      <c r="CE133" t="s">
        <v>3685</v>
      </c>
      <c r="CF133" t="s">
        <v>3686</v>
      </c>
      <c r="CG133" t="s">
        <v>1242</v>
      </c>
      <c r="CH133" t="s">
        <v>1592</v>
      </c>
      <c r="CI133" t="s">
        <v>2353</v>
      </c>
      <c r="CJ133" t="s">
        <v>1165</v>
      </c>
      <c r="CK133"/>
      <c r="CL133"/>
      <c r="CM133" t="s">
        <v>3672</v>
      </c>
      <c r="CN133" t="s">
        <v>2503</v>
      </c>
      <c r="CO133" t="s">
        <v>3672</v>
      </c>
      <c r="CP133" t="s">
        <v>2503</v>
      </c>
      <c r="CQ133" t="s">
        <v>1592</v>
      </c>
      <c r="CR133">
        <v>0</v>
      </c>
      <c r="CS133" t="s">
        <v>1592</v>
      </c>
      <c r="CT133" t="s">
        <v>1592</v>
      </c>
      <c r="CU133" t="s">
        <v>1592</v>
      </c>
      <c r="CV133" t="s">
        <v>1592</v>
      </c>
      <c r="CW133" t="s">
        <v>1592</v>
      </c>
      <c r="CX133">
        <v>131</v>
      </c>
      <c r="CY133" t="s">
        <v>3687</v>
      </c>
      <c r="CZ133" t="s">
        <v>1592</v>
      </c>
      <c r="DA133" t="s">
        <v>2313</v>
      </c>
      <c r="DB133" t="s">
        <v>2314</v>
      </c>
      <c r="DC133" t="s">
        <v>2499</v>
      </c>
      <c r="DD133" t="s">
        <v>1269</v>
      </c>
      <c r="DE133" t="s">
        <v>2501</v>
      </c>
      <c r="DF133" t="s">
        <v>1592</v>
      </c>
      <c r="DG133" t="s">
        <v>1592</v>
      </c>
      <c r="DH133" t="s">
        <v>2334</v>
      </c>
      <c r="DI133" t="e">
        <v>#N/A</v>
      </c>
      <c r="DJ133"/>
      <c r="DK133" t="s">
        <v>2334</v>
      </c>
      <c r="DL133">
        <v>9</v>
      </c>
      <c r="DM133" t="s">
        <v>2315</v>
      </c>
      <c r="DN133" t="s">
        <v>1165</v>
      </c>
      <c r="DO133" t="b">
        <v>1</v>
      </c>
      <c r="DP133" t="b">
        <v>0</v>
      </c>
      <c r="DQ133" t="b">
        <v>0</v>
      </c>
      <c r="DR133" t="b">
        <v>0</v>
      </c>
      <c r="DS133" t="b">
        <v>0</v>
      </c>
      <c r="DT133" t="b">
        <v>0</v>
      </c>
      <c r="DU133" t="b">
        <v>0</v>
      </c>
      <c r="DV133">
        <v>0</v>
      </c>
      <c r="DW133" t="b">
        <v>0</v>
      </c>
      <c r="DX133" t="b">
        <v>0</v>
      </c>
      <c r="DY133" t="b">
        <v>0</v>
      </c>
      <c r="DZ133" t="b">
        <v>0</v>
      </c>
      <c r="EA133" t="b">
        <v>0</v>
      </c>
      <c r="EB133" t="b">
        <v>0</v>
      </c>
      <c r="EC133" t="b">
        <v>0</v>
      </c>
      <c r="ED133" t="b">
        <v>0</v>
      </c>
      <c r="EE133" t="b">
        <v>0</v>
      </c>
      <c r="EF133" t="b" cm="1">
        <v>0</v>
      </c>
      <c r="EG133" t="b">
        <v>0</v>
      </c>
      <c r="EH133" t="b">
        <v>0</v>
      </c>
      <c r="EI133" t="b">
        <v>0</v>
      </c>
      <c r="EJ133" t="s">
        <v>1592</v>
      </c>
      <c r="EK133">
        <v>0</v>
      </c>
      <c r="EL133">
        <v>17</v>
      </c>
      <c r="EM133" t="b">
        <v>0</v>
      </c>
    </row>
    <row r="134" spans="1:143" ht="15.75">
      <c r="A134"/>
      <c r="B134" t="s">
        <v>1165</v>
      </c>
      <c r="C134" t="s">
        <v>3411</v>
      </c>
      <c r="D134" t="s">
        <v>2380</v>
      </c>
      <c r="E134" t="s">
        <v>2381</v>
      </c>
      <c r="F134" t="s">
        <v>2352</v>
      </c>
      <c r="G134" t="s">
        <v>2380</v>
      </c>
      <c r="H134" t="s">
        <v>2382</v>
      </c>
      <c r="I134" t="s">
        <v>1242</v>
      </c>
      <c r="J134" t="s">
        <v>3669</v>
      </c>
      <c r="K134" t="s">
        <v>902</v>
      </c>
      <c r="L134" t="s">
        <v>1939</v>
      </c>
      <c r="M134" t="s">
        <v>1947</v>
      </c>
      <c r="N134" t="s">
        <v>2383</v>
      </c>
      <c r="O134"/>
      <c r="P134" t="s">
        <v>1165</v>
      </c>
      <c r="Q134" t="s">
        <v>1269</v>
      </c>
      <c r="R134" t="s">
        <v>2353</v>
      </c>
      <c r="S134"/>
      <c r="T134"/>
      <c r="U134" t="s">
        <v>3672</v>
      </c>
      <c r="V134" t="s">
        <v>2464</v>
      </c>
      <c r="W134"/>
      <c r="X134"/>
      <c r="Y134"/>
      <c r="Z134"/>
      <c r="AA134"/>
      <c r="AB134"/>
      <c r="AC134"/>
      <c r="AD134"/>
      <c r="AE134"/>
      <c r="AF134"/>
      <c r="AG134"/>
      <c r="AH134"/>
      <c r="AI134"/>
      <c r="AJ134"/>
      <c r="AK134"/>
      <c r="AL134"/>
      <c r="AM134"/>
      <c r="AN134"/>
      <c r="AO134" s="108" t="s">
        <v>43</v>
      </c>
      <c r="AP134" t="s">
        <v>1273</v>
      </c>
      <c r="AQ134">
        <v>63</v>
      </c>
      <c r="AR134" t="e">
        <v>#N/A</v>
      </c>
      <c r="AS134" t="s">
        <v>3411</v>
      </c>
      <c r="AT134" t="e">
        <v>#N/A</v>
      </c>
      <c r="AU134" t="s">
        <v>2381</v>
      </c>
      <c r="AV134" t="s">
        <v>2386</v>
      </c>
      <c r="AW134" t="s">
        <v>2357</v>
      </c>
      <c r="AX134" t="s">
        <v>1934</v>
      </c>
      <c r="AY134" t="s">
        <v>2387</v>
      </c>
      <c r="AZ134" t="s">
        <v>1269</v>
      </c>
      <c r="BA134" t="s">
        <v>2388</v>
      </c>
      <c r="BB134" t="s">
        <v>1242</v>
      </c>
      <c r="BC134" t="s">
        <v>1939</v>
      </c>
      <c r="BD134" t="s">
        <v>3304</v>
      </c>
      <c r="BE134">
        <v>7</v>
      </c>
      <c r="BF134">
        <v>131</v>
      </c>
      <c r="BG134">
        <v>0</v>
      </c>
      <c r="BH134" t="s">
        <v>1592</v>
      </c>
      <c r="BI134">
        <v>0</v>
      </c>
      <c r="BJ134">
        <v>0</v>
      </c>
      <c r="BK134">
        <v>7</v>
      </c>
      <c r="BL134" t="s">
        <v>2394</v>
      </c>
      <c r="BM134" t="s">
        <v>3670</v>
      </c>
      <c r="BN134" t="s">
        <v>3673</v>
      </c>
      <c r="BO134" t="e" cm="1">
        <v>#N/A</v>
      </c>
      <c r="BP134" t="s">
        <v>1592</v>
      </c>
      <c r="BQ134" t="s">
        <v>3417</v>
      </c>
      <c r="BR134">
        <v>44</v>
      </c>
      <c r="BS134" t="s">
        <v>1884</v>
      </c>
      <c r="BT134" t="s">
        <v>3688</v>
      </c>
      <c r="BU134" t="s">
        <v>2380</v>
      </c>
      <c r="BV134" t="s">
        <v>2386</v>
      </c>
      <c r="BW134" t="s">
        <v>2391</v>
      </c>
      <c r="BX134" t="s">
        <v>2392</v>
      </c>
      <c r="BY134" t="s">
        <v>1592</v>
      </c>
      <c r="BZ134" t="s">
        <v>1937</v>
      </c>
      <c r="CA134" t="s">
        <v>1947</v>
      </c>
      <c r="CB134"/>
      <c r="CC134" t="s">
        <v>998</v>
      </c>
      <c r="CD134" t="s">
        <v>1242</v>
      </c>
      <c r="CE134" t="s">
        <v>3689</v>
      </c>
      <c r="CF134" t="s">
        <v>3690</v>
      </c>
      <c r="CG134" t="s">
        <v>1242</v>
      </c>
      <c r="CH134" t="s">
        <v>1592</v>
      </c>
      <c r="CI134" t="s">
        <v>2353</v>
      </c>
      <c r="CJ134" t="s">
        <v>1165</v>
      </c>
      <c r="CK134"/>
      <c r="CL134"/>
      <c r="CM134" t="s">
        <v>3672</v>
      </c>
      <c r="CN134" t="s">
        <v>2464</v>
      </c>
      <c r="CO134" t="s">
        <v>3672</v>
      </c>
      <c r="CP134" t="s">
        <v>2464</v>
      </c>
      <c r="CQ134" t="s">
        <v>1592</v>
      </c>
      <c r="CR134">
        <v>0</v>
      </c>
      <c r="CS134" t="s">
        <v>1592</v>
      </c>
      <c r="CT134" t="s">
        <v>1592</v>
      </c>
      <c r="CU134" t="s">
        <v>1592</v>
      </c>
      <c r="CV134" t="s">
        <v>1592</v>
      </c>
      <c r="CW134" t="s">
        <v>1592</v>
      </c>
      <c r="CX134">
        <v>132</v>
      </c>
      <c r="CY134" t="s">
        <v>3691</v>
      </c>
      <c r="CZ134" t="s">
        <v>1592</v>
      </c>
      <c r="DA134" t="s">
        <v>2313</v>
      </c>
      <c r="DB134" t="s">
        <v>2314</v>
      </c>
      <c r="DC134" t="s">
        <v>2381</v>
      </c>
      <c r="DD134" t="s">
        <v>1269</v>
      </c>
      <c r="DE134" t="s">
        <v>2380</v>
      </c>
      <c r="DF134" t="s">
        <v>1592</v>
      </c>
      <c r="DG134" t="s">
        <v>1592</v>
      </c>
      <c r="DH134" t="s">
        <v>2334</v>
      </c>
      <c r="DI134" t="e">
        <v>#N/A</v>
      </c>
      <c r="DJ134"/>
      <c r="DK134" t="s">
        <v>2334</v>
      </c>
      <c r="DL134">
        <v>9</v>
      </c>
      <c r="DM134" t="s">
        <v>2315</v>
      </c>
      <c r="DN134" t="s">
        <v>1165</v>
      </c>
      <c r="DO134" t="b">
        <v>1</v>
      </c>
      <c r="DP134" t="b">
        <v>0</v>
      </c>
      <c r="DQ134" t="b">
        <v>0</v>
      </c>
      <c r="DR134" t="b">
        <v>0</v>
      </c>
      <c r="DS134" t="b">
        <v>0</v>
      </c>
      <c r="DT134" t="b">
        <v>0</v>
      </c>
      <c r="DU134" t="b">
        <v>0</v>
      </c>
      <c r="DV134">
        <v>0</v>
      </c>
      <c r="DW134" t="b">
        <v>0</v>
      </c>
      <c r="DX134" t="b">
        <v>0</v>
      </c>
      <c r="DY134" t="b">
        <v>0</v>
      </c>
      <c r="DZ134" t="b">
        <v>0</v>
      </c>
      <c r="EA134" t="b">
        <v>0</v>
      </c>
      <c r="EB134" t="b">
        <v>0</v>
      </c>
      <c r="EC134" t="b">
        <v>0</v>
      </c>
      <c r="ED134" t="b">
        <v>0</v>
      </c>
      <c r="EE134" t="b">
        <v>0</v>
      </c>
      <c r="EF134" t="b" cm="1">
        <v>0</v>
      </c>
      <c r="EG134" t="b">
        <v>0</v>
      </c>
      <c r="EH134" t="b">
        <v>0</v>
      </c>
      <c r="EI134" t="b">
        <v>0</v>
      </c>
      <c r="EJ134" t="s">
        <v>1592</v>
      </c>
      <c r="EK134">
        <v>0</v>
      </c>
      <c r="EL134">
        <v>25</v>
      </c>
      <c r="EM134" t="b">
        <v>0</v>
      </c>
    </row>
    <row r="135" spans="1:143" ht="15.75">
      <c r="A135"/>
      <c r="B135" t="s">
        <v>1165</v>
      </c>
      <c r="C135" t="s">
        <v>3411</v>
      </c>
      <c r="D135" t="s">
        <v>2821</v>
      </c>
      <c r="E135" t="s">
        <v>2822</v>
      </c>
      <c r="F135" t="s">
        <v>2823</v>
      </c>
      <c r="G135" t="s">
        <v>2821</v>
      </c>
      <c r="H135" t="s">
        <v>2688</v>
      </c>
      <c r="I135" t="s">
        <v>1287</v>
      </c>
      <c r="J135" t="s">
        <v>3669</v>
      </c>
      <c r="K135" t="s">
        <v>902</v>
      </c>
      <c r="L135" t="s">
        <v>1939</v>
      </c>
      <c r="M135" t="s">
        <v>2010</v>
      </c>
      <c r="N135"/>
      <c r="O135"/>
      <c r="P135" t="s">
        <v>1165</v>
      </c>
      <c r="Q135" t="s">
        <v>1269</v>
      </c>
      <c r="R135" t="s">
        <v>2353</v>
      </c>
      <c r="S135"/>
      <c r="T135"/>
      <c r="U135" t="s">
        <v>3672</v>
      </c>
      <c r="V135" t="s">
        <v>2825</v>
      </c>
      <c r="W135"/>
      <c r="X135"/>
      <c r="Y135"/>
      <c r="Z135"/>
      <c r="AA135"/>
      <c r="AB135"/>
      <c r="AC135"/>
      <c r="AD135"/>
      <c r="AE135"/>
      <c r="AF135"/>
      <c r="AG135"/>
      <c r="AH135"/>
      <c r="AI135"/>
      <c r="AJ135"/>
      <c r="AK135"/>
      <c r="AL135"/>
      <c r="AM135"/>
      <c r="AN135"/>
      <c r="AO135" s="108" t="s">
        <v>43</v>
      </c>
      <c r="AP135" t="s">
        <v>1273</v>
      </c>
      <c r="AQ135">
        <v>64</v>
      </c>
      <c r="AR135" t="e">
        <v>#N/A</v>
      </c>
      <c r="AS135" t="s">
        <v>3411</v>
      </c>
      <c r="AT135" t="e">
        <v>#N/A</v>
      </c>
      <c r="AU135" t="s">
        <v>2822</v>
      </c>
      <c r="AV135" t="s">
        <v>2827</v>
      </c>
      <c r="AW135" t="s">
        <v>2828</v>
      </c>
      <c r="AX135" t="s">
        <v>1934</v>
      </c>
      <c r="AY135" t="s">
        <v>2829</v>
      </c>
      <c r="AZ135" t="s">
        <v>1269</v>
      </c>
      <c r="BA135" t="s">
        <v>2830</v>
      </c>
      <c r="BB135" t="s">
        <v>1287</v>
      </c>
      <c r="BC135" t="s">
        <v>1939</v>
      </c>
      <c r="BD135" t="s">
        <v>3589</v>
      </c>
      <c r="BE135">
        <v>44</v>
      </c>
      <c r="BF135">
        <v>131</v>
      </c>
      <c r="BG135">
        <v>0</v>
      </c>
      <c r="BH135" t="s">
        <v>1592</v>
      </c>
      <c r="BI135">
        <v>0</v>
      </c>
      <c r="BJ135">
        <v>0</v>
      </c>
      <c r="BK135">
        <v>44</v>
      </c>
      <c r="BL135" t="s">
        <v>2835</v>
      </c>
      <c r="BM135" t="s">
        <v>3670</v>
      </c>
      <c r="BN135" t="s">
        <v>3673</v>
      </c>
      <c r="BO135" t="e" cm="1">
        <v>#N/A</v>
      </c>
      <c r="BP135" t="s">
        <v>1592</v>
      </c>
      <c r="BQ135" t="s">
        <v>3417</v>
      </c>
      <c r="BR135">
        <v>45</v>
      </c>
      <c r="BS135" t="s">
        <v>1885</v>
      </c>
      <c r="BT135" t="s">
        <v>3692</v>
      </c>
      <c r="BU135" t="s">
        <v>2821</v>
      </c>
      <c r="BV135" t="s">
        <v>2827</v>
      </c>
      <c r="BW135" t="s">
        <v>2696</v>
      </c>
      <c r="BX135" t="s">
        <v>1937</v>
      </c>
      <c r="BY135" t="s">
        <v>1592</v>
      </c>
      <c r="BZ135" t="s">
        <v>1937</v>
      </c>
      <c r="CA135" t="s">
        <v>2010</v>
      </c>
      <c r="CB135"/>
      <c r="CC135" t="s">
        <v>998</v>
      </c>
      <c r="CD135" t="s">
        <v>1287</v>
      </c>
      <c r="CE135" t="s">
        <v>3693</v>
      </c>
      <c r="CF135" t="s">
        <v>3694</v>
      </c>
      <c r="CG135" t="s">
        <v>1287</v>
      </c>
      <c r="CH135" t="s">
        <v>1592</v>
      </c>
      <c r="CI135" t="s">
        <v>2353</v>
      </c>
      <c r="CJ135" t="s">
        <v>1165</v>
      </c>
      <c r="CK135"/>
      <c r="CL135"/>
      <c r="CM135" t="s">
        <v>3672</v>
      </c>
      <c r="CN135" t="s">
        <v>2825</v>
      </c>
      <c r="CO135" t="s">
        <v>3672</v>
      </c>
      <c r="CP135" t="s">
        <v>2825</v>
      </c>
      <c r="CQ135" t="s">
        <v>1592</v>
      </c>
      <c r="CR135">
        <v>0</v>
      </c>
      <c r="CS135" t="s">
        <v>1592</v>
      </c>
      <c r="CT135" t="s">
        <v>1592</v>
      </c>
      <c r="CU135" t="s">
        <v>1592</v>
      </c>
      <c r="CV135" t="s">
        <v>1592</v>
      </c>
      <c r="CW135" t="s">
        <v>1592</v>
      </c>
      <c r="CX135">
        <v>133</v>
      </c>
      <c r="CY135" t="s">
        <v>3695</v>
      </c>
      <c r="CZ135" t="s">
        <v>1592</v>
      </c>
      <c r="DA135" t="s">
        <v>2313</v>
      </c>
      <c r="DB135" t="s">
        <v>2314</v>
      </c>
      <c r="DC135" t="s">
        <v>2822</v>
      </c>
      <c r="DD135" t="s">
        <v>1269</v>
      </c>
      <c r="DE135" t="s">
        <v>2821</v>
      </c>
      <c r="DF135" t="s">
        <v>1592</v>
      </c>
      <c r="DG135" t="s">
        <v>1592</v>
      </c>
      <c r="DH135" t="s">
        <v>2334</v>
      </c>
      <c r="DI135" t="e">
        <v>#N/A</v>
      </c>
      <c r="DJ135"/>
      <c r="DK135" t="s">
        <v>2334</v>
      </c>
      <c r="DL135">
        <v>9</v>
      </c>
      <c r="DM135" t="s">
        <v>2315</v>
      </c>
      <c r="DN135" t="s">
        <v>1165</v>
      </c>
      <c r="DO135" t="b">
        <v>1</v>
      </c>
      <c r="DP135" t="b">
        <v>0</v>
      </c>
      <c r="DQ135" t="b">
        <v>0</v>
      </c>
      <c r="DR135" t="b">
        <v>0</v>
      </c>
      <c r="DS135" t="b">
        <v>0</v>
      </c>
      <c r="DT135" t="b">
        <v>0</v>
      </c>
      <c r="DU135" t="b">
        <v>0</v>
      </c>
      <c r="DV135">
        <v>0</v>
      </c>
      <c r="DW135" t="b">
        <v>0</v>
      </c>
      <c r="DX135" t="b">
        <v>0</v>
      </c>
      <c r="DY135" t="b">
        <v>0</v>
      </c>
      <c r="DZ135" t="b">
        <v>0</v>
      </c>
      <c r="EA135" t="b">
        <v>0</v>
      </c>
      <c r="EB135" t="b">
        <v>0</v>
      </c>
      <c r="EC135" t="b">
        <v>0</v>
      </c>
      <c r="ED135" t="b">
        <v>0</v>
      </c>
      <c r="EE135" t="b">
        <v>0</v>
      </c>
      <c r="EF135" t="b" cm="1">
        <v>0</v>
      </c>
      <c r="EG135" t="b">
        <v>0</v>
      </c>
      <c r="EH135" t="b">
        <v>0</v>
      </c>
      <c r="EI135" t="b">
        <v>0</v>
      </c>
      <c r="EJ135" t="s">
        <v>1592</v>
      </c>
      <c r="EK135">
        <v>0</v>
      </c>
      <c r="EL135">
        <v>16</v>
      </c>
      <c r="EM135" t="b">
        <v>0</v>
      </c>
    </row>
    <row r="136" spans="1:143" ht="15.75">
      <c r="A136"/>
      <c r="B136" t="s">
        <v>1165</v>
      </c>
      <c r="C136" t="s">
        <v>3411</v>
      </c>
      <c r="D136" t="s">
        <v>2882</v>
      </c>
      <c r="E136" t="s">
        <v>2883</v>
      </c>
      <c r="F136" t="s">
        <v>2884</v>
      </c>
      <c r="G136" t="s">
        <v>2882</v>
      </c>
      <c r="H136" t="s">
        <v>2688</v>
      </c>
      <c r="I136" t="s">
        <v>1287</v>
      </c>
      <c r="J136" t="s">
        <v>3669</v>
      </c>
      <c r="K136" t="s">
        <v>902</v>
      </c>
      <c r="L136" t="s">
        <v>1939</v>
      </c>
      <c r="M136" t="s">
        <v>2010</v>
      </c>
      <c r="N136"/>
      <c r="O136"/>
      <c r="P136" t="s">
        <v>1165</v>
      </c>
      <c r="Q136" t="s">
        <v>1269</v>
      </c>
      <c r="R136" t="s">
        <v>2353</v>
      </c>
      <c r="S136"/>
      <c r="T136"/>
      <c r="U136" t="s">
        <v>3672</v>
      </c>
      <c r="V136" t="s">
        <v>2885</v>
      </c>
      <c r="W136"/>
      <c r="X136"/>
      <c r="Y136"/>
      <c r="Z136"/>
      <c r="AA136"/>
      <c r="AB136"/>
      <c r="AC136"/>
      <c r="AD136"/>
      <c r="AE136"/>
      <c r="AF136"/>
      <c r="AG136"/>
      <c r="AH136"/>
      <c r="AI136"/>
      <c r="AJ136"/>
      <c r="AK136"/>
      <c r="AL136"/>
      <c r="AM136"/>
      <c r="AN136"/>
      <c r="AO136" s="108" t="s">
        <v>43</v>
      </c>
      <c r="AP136" t="s">
        <v>1273</v>
      </c>
      <c r="AQ136">
        <v>65</v>
      </c>
      <c r="AR136" t="e">
        <v>#N/A</v>
      </c>
      <c r="AS136" t="s">
        <v>3411</v>
      </c>
      <c r="AT136" t="e">
        <v>#N/A</v>
      </c>
      <c r="AU136" t="s">
        <v>2887</v>
      </c>
      <c r="AV136" t="s">
        <v>2888</v>
      </c>
      <c r="AW136" t="s">
        <v>2889</v>
      </c>
      <c r="AX136" t="s">
        <v>1934</v>
      </c>
      <c r="AY136" t="s">
        <v>2890</v>
      </c>
      <c r="AZ136" t="s">
        <v>1269</v>
      </c>
      <c r="BA136" t="s">
        <v>2891</v>
      </c>
      <c r="BB136" t="s">
        <v>1287</v>
      </c>
      <c r="BC136" t="s">
        <v>1939</v>
      </c>
      <c r="BD136" t="s">
        <v>3646</v>
      </c>
      <c r="BE136">
        <v>48</v>
      </c>
      <c r="BF136">
        <v>131</v>
      </c>
      <c r="BG136">
        <v>0</v>
      </c>
      <c r="BH136" t="s">
        <v>1592</v>
      </c>
      <c r="BI136">
        <v>0</v>
      </c>
      <c r="BJ136">
        <v>0</v>
      </c>
      <c r="BK136">
        <v>48</v>
      </c>
      <c r="BL136" t="s">
        <v>2895</v>
      </c>
      <c r="BM136" t="s">
        <v>3670</v>
      </c>
      <c r="BN136" t="s">
        <v>3673</v>
      </c>
      <c r="BO136" t="e" cm="1">
        <v>#N/A</v>
      </c>
      <c r="BP136" t="s">
        <v>1592</v>
      </c>
      <c r="BQ136" t="s">
        <v>3417</v>
      </c>
      <c r="BR136">
        <v>46</v>
      </c>
      <c r="BS136" t="s">
        <v>1886</v>
      </c>
      <c r="BT136" t="s">
        <v>3696</v>
      </c>
      <c r="BU136" t="s">
        <v>2882</v>
      </c>
      <c r="BV136" t="s">
        <v>2888</v>
      </c>
      <c r="BW136" t="s">
        <v>2696</v>
      </c>
      <c r="BX136" t="s">
        <v>1937</v>
      </c>
      <c r="BY136" t="s">
        <v>1592</v>
      </c>
      <c r="BZ136" t="s">
        <v>1937</v>
      </c>
      <c r="CA136" t="s">
        <v>2010</v>
      </c>
      <c r="CB136"/>
      <c r="CC136" t="s">
        <v>998</v>
      </c>
      <c r="CD136" t="s">
        <v>1287</v>
      </c>
      <c r="CE136" t="s">
        <v>3697</v>
      </c>
      <c r="CF136" t="s">
        <v>3698</v>
      </c>
      <c r="CG136" t="s">
        <v>1287</v>
      </c>
      <c r="CH136" t="s">
        <v>1592</v>
      </c>
      <c r="CI136" t="s">
        <v>2353</v>
      </c>
      <c r="CJ136" t="s">
        <v>1165</v>
      </c>
      <c r="CK136"/>
      <c r="CL136"/>
      <c r="CM136" t="s">
        <v>3672</v>
      </c>
      <c r="CN136" t="s">
        <v>2885</v>
      </c>
      <c r="CO136" t="s">
        <v>3672</v>
      </c>
      <c r="CP136" t="s">
        <v>2885</v>
      </c>
      <c r="CQ136" t="s">
        <v>1592</v>
      </c>
      <c r="CR136">
        <v>0</v>
      </c>
      <c r="CS136" t="s">
        <v>1592</v>
      </c>
      <c r="CT136" t="s">
        <v>1592</v>
      </c>
      <c r="CU136" t="s">
        <v>1592</v>
      </c>
      <c r="CV136" t="s">
        <v>1592</v>
      </c>
      <c r="CW136" t="s">
        <v>1592</v>
      </c>
      <c r="CX136">
        <v>134</v>
      </c>
      <c r="CY136" t="s">
        <v>3699</v>
      </c>
      <c r="CZ136" t="s">
        <v>1592</v>
      </c>
      <c r="DA136" t="s">
        <v>2313</v>
      </c>
      <c r="DB136" t="s">
        <v>2314</v>
      </c>
      <c r="DC136" t="s">
        <v>2887</v>
      </c>
      <c r="DD136" t="s">
        <v>1269</v>
      </c>
      <c r="DE136" t="s">
        <v>2882</v>
      </c>
      <c r="DF136" t="s">
        <v>1592</v>
      </c>
      <c r="DG136" t="s">
        <v>1592</v>
      </c>
      <c r="DH136" t="s">
        <v>2334</v>
      </c>
      <c r="DI136" t="e">
        <v>#N/A</v>
      </c>
      <c r="DJ136"/>
      <c r="DK136" t="s">
        <v>2334</v>
      </c>
      <c r="DL136">
        <v>9</v>
      </c>
      <c r="DM136" t="s">
        <v>2315</v>
      </c>
      <c r="DN136" t="s">
        <v>1165</v>
      </c>
      <c r="DO136" t="b">
        <v>1</v>
      </c>
      <c r="DP136" t="b">
        <v>0</v>
      </c>
      <c r="DQ136" t="b">
        <v>0</v>
      </c>
      <c r="DR136" t="b">
        <v>0</v>
      </c>
      <c r="DS136" t="b">
        <v>0</v>
      </c>
      <c r="DT136" t="b">
        <v>0</v>
      </c>
      <c r="DU136" t="b">
        <v>0</v>
      </c>
      <c r="DV136">
        <v>0</v>
      </c>
      <c r="DW136" t="b">
        <v>0</v>
      </c>
      <c r="DX136" t="b">
        <v>0</v>
      </c>
      <c r="DY136" t="b">
        <v>0</v>
      </c>
      <c r="DZ136" t="b">
        <v>0</v>
      </c>
      <c r="EA136" t="b">
        <v>0</v>
      </c>
      <c r="EB136" t="b">
        <v>1</v>
      </c>
      <c r="EC136" t="b">
        <v>0</v>
      </c>
      <c r="ED136" t="b">
        <v>0</v>
      </c>
      <c r="EE136" t="b">
        <v>0</v>
      </c>
      <c r="EF136" t="b" cm="1">
        <v>0</v>
      </c>
      <c r="EG136" t="b">
        <v>0</v>
      </c>
      <c r="EH136" t="b">
        <v>1</v>
      </c>
      <c r="EI136" t="b">
        <v>1</v>
      </c>
      <c r="EJ136" t="s">
        <v>2898</v>
      </c>
      <c r="EK136">
        <v>1</v>
      </c>
      <c r="EL136">
        <v>27</v>
      </c>
      <c r="EM136" t="b">
        <v>0</v>
      </c>
    </row>
    <row r="137" spans="1:143" ht="15.75">
      <c r="A137"/>
      <c r="B137" t="s">
        <v>1165</v>
      </c>
      <c r="C137" t="s">
        <v>3411</v>
      </c>
      <c r="D137" t="s">
        <v>2854</v>
      </c>
      <c r="E137" t="s">
        <v>2855</v>
      </c>
      <c r="F137" t="s">
        <v>2856</v>
      </c>
      <c r="G137" t="s">
        <v>2854</v>
      </c>
      <c r="H137" t="s">
        <v>2688</v>
      </c>
      <c r="I137" t="s">
        <v>1287</v>
      </c>
      <c r="J137" t="s">
        <v>3669</v>
      </c>
      <c r="K137" t="s">
        <v>902</v>
      </c>
      <c r="L137" t="s">
        <v>1939</v>
      </c>
      <c r="M137" t="s">
        <v>2010</v>
      </c>
      <c r="N137"/>
      <c r="O137"/>
      <c r="P137" t="s">
        <v>1165</v>
      </c>
      <c r="Q137" t="s">
        <v>1269</v>
      </c>
      <c r="R137" t="s">
        <v>2353</v>
      </c>
      <c r="S137"/>
      <c r="T137"/>
      <c r="U137" t="s">
        <v>3672</v>
      </c>
      <c r="V137" t="s">
        <v>2857</v>
      </c>
      <c r="W137"/>
      <c r="X137"/>
      <c r="Y137"/>
      <c r="Z137"/>
      <c r="AA137"/>
      <c r="AB137"/>
      <c r="AC137"/>
      <c r="AD137"/>
      <c r="AE137"/>
      <c r="AF137"/>
      <c r="AG137"/>
      <c r="AH137"/>
      <c r="AI137"/>
      <c r="AJ137"/>
      <c r="AK137"/>
      <c r="AL137"/>
      <c r="AM137"/>
      <c r="AN137"/>
      <c r="AO137" s="108" t="s">
        <v>43</v>
      </c>
      <c r="AP137" t="s">
        <v>1273</v>
      </c>
      <c r="AQ137">
        <v>66</v>
      </c>
      <c r="AR137" t="e">
        <v>#N/A</v>
      </c>
      <c r="AS137" t="s">
        <v>3411</v>
      </c>
      <c r="AT137" t="e">
        <v>#N/A</v>
      </c>
      <c r="AU137" t="s">
        <v>2855</v>
      </c>
      <c r="AV137" t="s">
        <v>2859</v>
      </c>
      <c r="AW137" t="s">
        <v>2860</v>
      </c>
      <c r="AX137" t="s">
        <v>1934</v>
      </c>
      <c r="AY137" t="s">
        <v>2861</v>
      </c>
      <c r="AZ137" t="s">
        <v>1269</v>
      </c>
      <c r="BA137" t="s">
        <v>2862</v>
      </c>
      <c r="BB137" t="s">
        <v>1287</v>
      </c>
      <c r="BC137" t="s">
        <v>1939</v>
      </c>
      <c r="BD137" t="s">
        <v>3601</v>
      </c>
      <c r="BE137">
        <v>46</v>
      </c>
      <c r="BF137">
        <v>131</v>
      </c>
      <c r="BG137">
        <v>0</v>
      </c>
      <c r="BH137" t="s">
        <v>1592</v>
      </c>
      <c r="BI137">
        <v>0</v>
      </c>
      <c r="BJ137">
        <v>0</v>
      </c>
      <c r="BK137">
        <v>46</v>
      </c>
      <c r="BL137" t="s">
        <v>2866</v>
      </c>
      <c r="BM137" t="s">
        <v>3670</v>
      </c>
      <c r="BN137" t="s">
        <v>3673</v>
      </c>
      <c r="BO137" t="e" cm="1">
        <v>#N/A</v>
      </c>
      <c r="BP137" t="s">
        <v>1592</v>
      </c>
      <c r="BQ137" t="s">
        <v>3417</v>
      </c>
      <c r="BR137">
        <v>47</v>
      </c>
      <c r="BS137" t="s">
        <v>1887</v>
      </c>
      <c r="BT137" t="s">
        <v>3700</v>
      </c>
      <c r="BU137" t="s">
        <v>2854</v>
      </c>
      <c r="BV137" t="s">
        <v>2859</v>
      </c>
      <c r="BW137" t="s">
        <v>2696</v>
      </c>
      <c r="BX137" t="s">
        <v>1937</v>
      </c>
      <c r="BY137" t="s">
        <v>1592</v>
      </c>
      <c r="BZ137" t="s">
        <v>1937</v>
      </c>
      <c r="CA137" t="s">
        <v>2010</v>
      </c>
      <c r="CB137"/>
      <c r="CC137" t="s">
        <v>998</v>
      </c>
      <c r="CD137" t="s">
        <v>1287</v>
      </c>
      <c r="CE137" t="s">
        <v>3701</v>
      </c>
      <c r="CF137" t="s">
        <v>3702</v>
      </c>
      <c r="CG137" t="s">
        <v>1287</v>
      </c>
      <c r="CH137" t="s">
        <v>1592</v>
      </c>
      <c r="CI137" t="s">
        <v>2353</v>
      </c>
      <c r="CJ137" t="s">
        <v>1165</v>
      </c>
      <c r="CK137"/>
      <c r="CL137"/>
      <c r="CM137" t="s">
        <v>3672</v>
      </c>
      <c r="CN137" t="s">
        <v>2857</v>
      </c>
      <c r="CO137" t="s">
        <v>3672</v>
      </c>
      <c r="CP137" t="s">
        <v>2857</v>
      </c>
      <c r="CQ137" t="s">
        <v>1592</v>
      </c>
      <c r="CR137">
        <v>0</v>
      </c>
      <c r="CS137" t="s">
        <v>1592</v>
      </c>
      <c r="CT137" t="s">
        <v>1592</v>
      </c>
      <c r="CU137" t="s">
        <v>1592</v>
      </c>
      <c r="CV137" t="s">
        <v>1592</v>
      </c>
      <c r="CW137" t="s">
        <v>1592</v>
      </c>
      <c r="CX137">
        <v>135</v>
      </c>
      <c r="CY137" t="s">
        <v>3703</v>
      </c>
      <c r="CZ137" t="s">
        <v>1592</v>
      </c>
      <c r="DA137" t="s">
        <v>2313</v>
      </c>
      <c r="DB137" t="s">
        <v>2314</v>
      </c>
      <c r="DC137" t="s">
        <v>2855</v>
      </c>
      <c r="DD137" t="s">
        <v>1269</v>
      </c>
      <c r="DE137" t="s">
        <v>2854</v>
      </c>
      <c r="DF137" t="s">
        <v>1592</v>
      </c>
      <c r="DG137" t="s">
        <v>1592</v>
      </c>
      <c r="DH137" t="s">
        <v>2334</v>
      </c>
      <c r="DI137" t="e">
        <v>#N/A</v>
      </c>
      <c r="DJ137"/>
      <c r="DK137" t="s">
        <v>2334</v>
      </c>
      <c r="DL137">
        <v>9</v>
      </c>
      <c r="DM137" t="s">
        <v>2315</v>
      </c>
      <c r="DN137" t="s">
        <v>1165</v>
      </c>
      <c r="DO137" t="b">
        <v>1</v>
      </c>
      <c r="DP137" t="b">
        <v>0</v>
      </c>
      <c r="DQ137" t="b">
        <v>0</v>
      </c>
      <c r="DR137" t="b">
        <v>0</v>
      </c>
      <c r="DS137" t="b">
        <v>0</v>
      </c>
      <c r="DT137" t="b">
        <v>0</v>
      </c>
      <c r="DU137" t="b">
        <v>0</v>
      </c>
      <c r="DV137">
        <v>0</v>
      </c>
      <c r="DW137" t="b">
        <v>0</v>
      </c>
      <c r="DX137" t="b">
        <v>0</v>
      </c>
      <c r="DY137" t="b">
        <v>0</v>
      </c>
      <c r="DZ137" t="b">
        <v>0</v>
      </c>
      <c r="EA137" t="b">
        <v>0</v>
      </c>
      <c r="EB137" t="b">
        <v>0</v>
      </c>
      <c r="EC137" t="b">
        <v>0</v>
      </c>
      <c r="ED137" t="b">
        <v>0</v>
      </c>
      <c r="EE137" t="b">
        <v>0</v>
      </c>
      <c r="EF137" t="b" cm="1">
        <v>0</v>
      </c>
      <c r="EG137" t="b">
        <v>0</v>
      </c>
      <c r="EH137" t="b">
        <v>0</v>
      </c>
      <c r="EI137" t="b">
        <v>0</v>
      </c>
      <c r="EJ137" t="s">
        <v>1592</v>
      </c>
      <c r="EK137">
        <v>0</v>
      </c>
      <c r="EL137">
        <v>19</v>
      </c>
      <c r="EM137" t="b">
        <v>0</v>
      </c>
    </row>
    <row r="138" spans="1:143" ht="31.5">
      <c r="A138"/>
      <c r="B138" t="s">
        <v>1165</v>
      </c>
      <c r="C138" t="s">
        <v>3411</v>
      </c>
      <c r="D138" t="s">
        <v>2899</v>
      </c>
      <c r="E138" t="s">
        <v>2899</v>
      </c>
      <c r="F138"/>
      <c r="G138" t="s">
        <v>2899</v>
      </c>
      <c r="H138" s="109" t="s">
        <v>3606</v>
      </c>
      <c r="I138" t="s">
        <v>1287</v>
      </c>
      <c r="J138" t="s">
        <v>3669</v>
      </c>
      <c r="K138" t="s">
        <v>902</v>
      </c>
      <c r="L138" t="s">
        <v>1939</v>
      </c>
      <c r="M138" t="s">
        <v>2031</v>
      </c>
      <c r="N138"/>
      <c r="O138"/>
      <c r="P138" t="s">
        <v>1165</v>
      </c>
      <c r="Q138" t="s">
        <v>1269</v>
      </c>
      <c r="R138" t="s">
        <v>2353</v>
      </c>
      <c r="S138"/>
      <c r="T138"/>
      <c r="U138" t="s">
        <v>3672</v>
      </c>
      <c r="V138" t="s">
        <v>2899</v>
      </c>
      <c r="W138"/>
      <c r="X138"/>
      <c r="Y138"/>
      <c r="Z138"/>
      <c r="AA138"/>
      <c r="AB138"/>
      <c r="AC138"/>
      <c r="AD138"/>
      <c r="AE138"/>
      <c r="AF138"/>
      <c r="AG138"/>
      <c r="AH138"/>
      <c r="AI138"/>
      <c r="AJ138"/>
      <c r="AK138"/>
      <c r="AL138"/>
      <c r="AM138"/>
      <c r="AN138"/>
      <c r="AO138" s="108" t="s">
        <v>43</v>
      </c>
      <c r="AP138" t="s">
        <v>1273</v>
      </c>
      <c r="AQ138">
        <v>67</v>
      </c>
      <c r="AR138" t="e">
        <v>#N/A</v>
      </c>
      <c r="AS138" t="s">
        <v>3411</v>
      </c>
      <c r="AT138" t="e">
        <v>#N/A</v>
      </c>
      <c r="AU138" t="s">
        <v>2899</v>
      </c>
      <c r="AV138" t="s">
        <v>2903</v>
      </c>
      <c r="AW138" t="s">
        <v>1937</v>
      </c>
      <c r="AX138" t="s">
        <v>1934</v>
      </c>
      <c r="AY138" t="s">
        <v>2903</v>
      </c>
      <c r="AZ138" t="s">
        <v>1269</v>
      </c>
      <c r="BA138" t="s">
        <v>2904</v>
      </c>
      <c r="BB138" t="s">
        <v>1287</v>
      </c>
      <c r="BC138" t="s">
        <v>1939</v>
      </c>
      <c r="BD138" t="s">
        <v>3607</v>
      </c>
      <c r="BE138">
        <v>49</v>
      </c>
      <c r="BF138">
        <v>131</v>
      </c>
      <c r="BG138">
        <v>0</v>
      </c>
      <c r="BH138" t="s">
        <v>1592</v>
      </c>
      <c r="BI138">
        <v>0</v>
      </c>
      <c r="BJ138">
        <v>0</v>
      </c>
      <c r="BK138">
        <v>49</v>
      </c>
      <c r="BL138" t="s">
        <v>2910</v>
      </c>
      <c r="BM138" t="s">
        <v>3670</v>
      </c>
      <c r="BN138" t="s">
        <v>3673</v>
      </c>
      <c r="BO138" t="e" cm="1">
        <v>#N/A</v>
      </c>
      <c r="BP138" t="s">
        <v>1592</v>
      </c>
      <c r="BQ138" t="s">
        <v>3417</v>
      </c>
      <c r="BR138">
        <v>48</v>
      </c>
      <c r="BS138" t="s">
        <v>1888</v>
      </c>
      <c r="BT138" t="s">
        <v>3704</v>
      </c>
      <c r="BU138" t="s">
        <v>2899</v>
      </c>
      <c r="BV138" t="s">
        <v>2903</v>
      </c>
      <c r="BW138" t="s">
        <v>3609</v>
      </c>
      <c r="BX138" t="s">
        <v>1937</v>
      </c>
      <c r="BY138" t="s">
        <v>1592</v>
      </c>
      <c r="BZ138" t="s">
        <v>1937</v>
      </c>
      <c r="CA138" t="s">
        <v>2031</v>
      </c>
      <c r="CB138"/>
      <c r="CC138" t="s">
        <v>998</v>
      </c>
      <c r="CD138" t="s">
        <v>1287</v>
      </c>
      <c r="CE138" t="s">
        <v>3705</v>
      </c>
      <c r="CF138" t="s">
        <v>3706</v>
      </c>
      <c r="CG138" t="s">
        <v>1287</v>
      </c>
      <c r="CH138" t="s">
        <v>1592</v>
      </c>
      <c r="CI138" t="s">
        <v>2353</v>
      </c>
      <c r="CJ138" t="s">
        <v>1165</v>
      </c>
      <c r="CK138"/>
      <c r="CL138"/>
      <c r="CM138" t="s">
        <v>3672</v>
      </c>
      <c r="CN138" t="s">
        <v>2899</v>
      </c>
      <c r="CO138" t="s">
        <v>3672</v>
      </c>
      <c r="CP138" t="s">
        <v>2899</v>
      </c>
      <c r="CQ138" t="s">
        <v>1592</v>
      </c>
      <c r="CR138">
        <v>0</v>
      </c>
      <c r="CS138" t="s">
        <v>1592</v>
      </c>
      <c r="CT138" t="s">
        <v>1592</v>
      </c>
      <c r="CU138" t="s">
        <v>1592</v>
      </c>
      <c r="CV138" t="s">
        <v>1592</v>
      </c>
      <c r="CW138" t="s">
        <v>1592</v>
      </c>
      <c r="CX138">
        <v>136</v>
      </c>
      <c r="CY138" t="s">
        <v>3707</v>
      </c>
      <c r="CZ138" t="s">
        <v>1592</v>
      </c>
      <c r="DA138" t="s">
        <v>2313</v>
      </c>
      <c r="DB138" t="s">
        <v>2314</v>
      </c>
      <c r="DC138" t="s">
        <v>2899</v>
      </c>
      <c r="DD138" t="s">
        <v>1269</v>
      </c>
      <c r="DE138" t="s">
        <v>2899</v>
      </c>
      <c r="DF138" t="s">
        <v>1592</v>
      </c>
      <c r="DG138" t="s">
        <v>1592</v>
      </c>
      <c r="DH138" t="s">
        <v>2334</v>
      </c>
      <c r="DI138" t="e">
        <v>#N/A</v>
      </c>
      <c r="DJ138"/>
      <c r="DK138" t="s">
        <v>2334</v>
      </c>
      <c r="DL138">
        <v>9</v>
      </c>
      <c r="DM138" t="s">
        <v>2315</v>
      </c>
      <c r="DN138" t="s">
        <v>1165</v>
      </c>
      <c r="DO138" t="b">
        <v>1</v>
      </c>
      <c r="DP138" t="b">
        <v>0</v>
      </c>
      <c r="DQ138" t="b">
        <v>0</v>
      </c>
      <c r="DR138" t="b">
        <v>0</v>
      </c>
      <c r="DS138" t="b">
        <v>0</v>
      </c>
      <c r="DT138" t="b">
        <v>0</v>
      </c>
      <c r="DU138" t="b">
        <v>0</v>
      </c>
      <c r="DV138">
        <v>0</v>
      </c>
      <c r="DW138" t="b">
        <v>0</v>
      </c>
      <c r="DX138" t="b">
        <v>0</v>
      </c>
      <c r="DY138" t="b">
        <v>0</v>
      </c>
      <c r="DZ138" t="b">
        <v>0</v>
      </c>
      <c r="EA138" t="b">
        <v>0</v>
      </c>
      <c r="EB138" t="b">
        <v>0</v>
      </c>
      <c r="EC138" t="b">
        <v>0</v>
      </c>
      <c r="ED138" t="b">
        <v>0</v>
      </c>
      <c r="EE138" t="b">
        <v>0</v>
      </c>
      <c r="EF138" t="b" cm="1">
        <v>1</v>
      </c>
      <c r="EG138" t="b">
        <v>0</v>
      </c>
      <c r="EH138" t="b">
        <v>0</v>
      </c>
      <c r="EI138" t="b">
        <v>1</v>
      </c>
      <c r="EJ138" t="s">
        <v>1235</v>
      </c>
      <c r="EK138">
        <v>1</v>
      </c>
      <c r="EL138">
        <v>3</v>
      </c>
      <c r="EM138" t="b">
        <v>0</v>
      </c>
    </row>
    <row r="139" spans="1:143" ht="31.5">
      <c r="A139"/>
      <c r="B139" t="s">
        <v>1165</v>
      </c>
      <c r="C139" t="s">
        <v>3411</v>
      </c>
      <c r="D139" t="s">
        <v>2912</v>
      </c>
      <c r="E139" t="s">
        <v>2912</v>
      </c>
      <c r="F139"/>
      <c r="G139" t="s">
        <v>2912</v>
      </c>
      <c r="H139" s="109" t="s">
        <v>3708</v>
      </c>
      <c r="I139" t="s">
        <v>1287</v>
      </c>
      <c r="J139" t="s">
        <v>3669</v>
      </c>
      <c r="K139" t="s">
        <v>902</v>
      </c>
      <c r="L139" t="s">
        <v>1939</v>
      </c>
      <c r="M139" t="s">
        <v>2031</v>
      </c>
      <c r="N139"/>
      <c r="O139"/>
      <c r="P139" t="s">
        <v>1165</v>
      </c>
      <c r="Q139" t="s">
        <v>1269</v>
      </c>
      <c r="R139" t="s">
        <v>2353</v>
      </c>
      <c r="S139"/>
      <c r="T139"/>
      <c r="U139" t="s">
        <v>3672</v>
      </c>
      <c r="V139" t="s">
        <v>2912</v>
      </c>
      <c r="W139"/>
      <c r="X139"/>
      <c r="Y139"/>
      <c r="Z139"/>
      <c r="AA139"/>
      <c r="AB139"/>
      <c r="AC139"/>
      <c r="AD139"/>
      <c r="AE139"/>
      <c r="AF139"/>
      <c r="AG139"/>
      <c r="AH139"/>
      <c r="AI139"/>
      <c r="AJ139"/>
      <c r="AK139"/>
      <c r="AL139"/>
      <c r="AM139"/>
      <c r="AN139"/>
      <c r="AO139" s="108" t="s">
        <v>43</v>
      </c>
      <c r="AP139" t="s">
        <v>1273</v>
      </c>
      <c r="AQ139">
        <v>68</v>
      </c>
      <c r="AR139" t="e">
        <v>#N/A</v>
      </c>
      <c r="AS139" t="s">
        <v>3411</v>
      </c>
      <c r="AT139" t="e">
        <v>#N/A</v>
      </c>
      <c r="AU139" t="s">
        <v>2912</v>
      </c>
      <c r="AV139" t="s">
        <v>2916</v>
      </c>
      <c r="AW139" t="s">
        <v>1937</v>
      </c>
      <c r="AX139" t="s">
        <v>1934</v>
      </c>
      <c r="AY139" t="s">
        <v>2916</v>
      </c>
      <c r="AZ139" t="s">
        <v>1269</v>
      </c>
      <c r="BA139" t="s">
        <v>2917</v>
      </c>
      <c r="BB139" t="s">
        <v>1287</v>
      </c>
      <c r="BC139" t="s">
        <v>1939</v>
      </c>
      <c r="BD139" t="s">
        <v>3614</v>
      </c>
      <c r="BE139">
        <v>50</v>
      </c>
      <c r="BF139">
        <v>131</v>
      </c>
      <c r="BG139">
        <v>0</v>
      </c>
      <c r="BH139" t="s">
        <v>1592</v>
      </c>
      <c r="BI139">
        <v>0</v>
      </c>
      <c r="BJ139">
        <v>0</v>
      </c>
      <c r="BK139">
        <v>50</v>
      </c>
      <c r="BL139" t="s">
        <v>2923</v>
      </c>
      <c r="BM139" t="s">
        <v>3670</v>
      </c>
      <c r="BN139" t="s">
        <v>3673</v>
      </c>
      <c r="BO139" t="e" cm="1">
        <v>#N/A</v>
      </c>
      <c r="BP139" t="s">
        <v>1592</v>
      </c>
      <c r="BQ139" t="s">
        <v>3417</v>
      </c>
      <c r="BR139">
        <v>49</v>
      </c>
      <c r="BS139" t="s">
        <v>1892</v>
      </c>
      <c r="BT139" t="s">
        <v>3709</v>
      </c>
      <c r="BU139" t="s">
        <v>2912</v>
      </c>
      <c r="BV139" t="s">
        <v>2916</v>
      </c>
      <c r="BW139" t="s">
        <v>3710</v>
      </c>
      <c r="BX139" t="s">
        <v>1937</v>
      </c>
      <c r="BY139" t="s">
        <v>1592</v>
      </c>
      <c r="BZ139" t="s">
        <v>1937</v>
      </c>
      <c r="CA139" t="s">
        <v>2031</v>
      </c>
      <c r="CB139"/>
      <c r="CC139" t="s">
        <v>998</v>
      </c>
      <c r="CD139" t="s">
        <v>1287</v>
      </c>
      <c r="CE139" t="s">
        <v>3711</v>
      </c>
      <c r="CF139" t="s">
        <v>3712</v>
      </c>
      <c r="CG139" t="s">
        <v>1287</v>
      </c>
      <c r="CH139" t="s">
        <v>1592</v>
      </c>
      <c r="CI139" t="s">
        <v>2353</v>
      </c>
      <c r="CJ139" t="s">
        <v>1165</v>
      </c>
      <c r="CK139"/>
      <c r="CL139"/>
      <c r="CM139" t="s">
        <v>3672</v>
      </c>
      <c r="CN139" t="s">
        <v>2912</v>
      </c>
      <c r="CO139" t="s">
        <v>3672</v>
      </c>
      <c r="CP139" t="s">
        <v>2912</v>
      </c>
      <c r="CQ139" t="s">
        <v>1592</v>
      </c>
      <c r="CR139">
        <v>0</v>
      </c>
      <c r="CS139" t="s">
        <v>1592</v>
      </c>
      <c r="CT139" t="s">
        <v>1592</v>
      </c>
      <c r="CU139" t="s">
        <v>1592</v>
      </c>
      <c r="CV139" t="s">
        <v>1592</v>
      </c>
      <c r="CW139" t="s">
        <v>1592</v>
      </c>
      <c r="CX139">
        <v>137</v>
      </c>
      <c r="CY139" t="s">
        <v>3713</v>
      </c>
      <c r="CZ139" t="s">
        <v>1592</v>
      </c>
      <c r="DA139" t="s">
        <v>2313</v>
      </c>
      <c r="DB139" t="s">
        <v>2314</v>
      </c>
      <c r="DC139" t="s">
        <v>2912</v>
      </c>
      <c r="DD139" t="s">
        <v>1269</v>
      </c>
      <c r="DE139" t="s">
        <v>2912</v>
      </c>
      <c r="DF139" t="s">
        <v>1592</v>
      </c>
      <c r="DG139" t="s">
        <v>1592</v>
      </c>
      <c r="DH139" t="s">
        <v>2334</v>
      </c>
      <c r="DI139" t="e">
        <v>#N/A</v>
      </c>
      <c r="DJ139"/>
      <c r="DK139" t="s">
        <v>2334</v>
      </c>
      <c r="DL139">
        <v>9</v>
      </c>
      <c r="DM139" t="s">
        <v>2315</v>
      </c>
      <c r="DN139" t="s">
        <v>1165</v>
      </c>
      <c r="DO139" t="b">
        <v>1</v>
      </c>
      <c r="DP139" t="b">
        <v>0</v>
      </c>
      <c r="DQ139" t="b">
        <v>0</v>
      </c>
      <c r="DR139" t="b">
        <v>0</v>
      </c>
      <c r="DS139" t="b">
        <v>0</v>
      </c>
      <c r="DT139" t="b">
        <v>0</v>
      </c>
      <c r="DU139" t="b">
        <v>0</v>
      </c>
      <c r="DV139">
        <v>0</v>
      </c>
      <c r="DW139" t="b">
        <v>0</v>
      </c>
      <c r="DX139" t="b">
        <v>0</v>
      </c>
      <c r="DY139" t="b">
        <v>0</v>
      </c>
      <c r="DZ139" t="b">
        <v>0</v>
      </c>
      <c r="EA139" t="b">
        <v>0</v>
      </c>
      <c r="EB139" t="b">
        <v>0</v>
      </c>
      <c r="EC139" t="b">
        <v>0</v>
      </c>
      <c r="ED139" t="b">
        <v>0</v>
      </c>
      <c r="EE139" t="b">
        <v>0</v>
      </c>
      <c r="EF139" t="b" cm="1">
        <v>1</v>
      </c>
      <c r="EG139" t="b">
        <v>0</v>
      </c>
      <c r="EH139" t="b">
        <v>0</v>
      </c>
      <c r="EI139" t="b">
        <v>1</v>
      </c>
      <c r="EJ139" t="s">
        <v>1235</v>
      </c>
      <c r="EK139">
        <v>1</v>
      </c>
      <c r="EL139">
        <v>3</v>
      </c>
      <c r="EM139" t="b">
        <v>0</v>
      </c>
    </row>
    <row r="140" spans="1:143" ht="15.75">
      <c r="A140"/>
      <c r="B140" t="s">
        <v>1165</v>
      </c>
      <c r="C140" t="s">
        <v>3411</v>
      </c>
      <c r="D140" t="s">
        <v>2959</v>
      </c>
      <c r="E140" t="s">
        <v>3714</v>
      </c>
      <c r="F140"/>
      <c r="G140" t="s">
        <v>2959</v>
      </c>
      <c r="H140" t="s">
        <v>2959</v>
      </c>
      <c r="I140" t="s">
        <v>1279</v>
      </c>
      <c r="J140"/>
      <c r="K140" t="s">
        <v>902</v>
      </c>
      <c r="L140" t="s">
        <v>1939</v>
      </c>
      <c r="M140"/>
      <c r="N140"/>
      <c r="O140"/>
      <c r="P140" t="s">
        <v>1165</v>
      </c>
      <c r="Q140" t="s">
        <v>1269</v>
      </c>
      <c r="R140" t="s">
        <v>2353</v>
      </c>
      <c r="S140"/>
      <c r="T140"/>
      <c r="U140" t="s">
        <v>3715</v>
      </c>
      <c r="V140"/>
      <c r="W140"/>
      <c r="X140"/>
      <c r="Y140"/>
      <c r="Z140"/>
      <c r="AA140"/>
      <c r="AB140"/>
      <c r="AC140"/>
      <c r="AD140"/>
      <c r="AE140"/>
      <c r="AF140"/>
      <c r="AG140"/>
      <c r="AH140"/>
      <c r="AI140"/>
      <c r="AJ140"/>
      <c r="AK140"/>
      <c r="AL140"/>
      <c r="AM140"/>
      <c r="AN140"/>
      <c r="AO140" s="108" t="s">
        <v>43</v>
      </c>
      <c r="AP140" t="s">
        <v>1273</v>
      </c>
      <c r="AQ140">
        <v>69</v>
      </c>
      <c r="AR140" t="e">
        <v>#N/A</v>
      </c>
      <c r="AS140" t="s">
        <v>3411</v>
      </c>
      <c r="AT140" t="e">
        <v>#N/A</v>
      </c>
      <c r="AU140" t="s">
        <v>3714</v>
      </c>
      <c r="AV140" t="s">
        <v>3716</v>
      </c>
      <c r="AW140" t="s">
        <v>1937</v>
      </c>
      <c r="AX140" t="s">
        <v>1934</v>
      </c>
      <c r="AY140" t="s">
        <v>2966</v>
      </c>
      <c r="AZ140" t="s">
        <v>1269</v>
      </c>
      <c r="BA140" t="s">
        <v>3717</v>
      </c>
      <c r="BB140" t="s">
        <v>1279</v>
      </c>
      <c r="BC140" t="s">
        <v>1939</v>
      </c>
      <c r="BD140" t="s">
        <v>3718</v>
      </c>
      <c r="BE140">
        <v>140</v>
      </c>
      <c r="BF140">
        <v>0</v>
      </c>
      <c r="BG140">
        <v>0</v>
      </c>
      <c r="BH140" t="s">
        <v>1592</v>
      </c>
      <c r="BI140">
        <v>0</v>
      </c>
      <c r="BJ140">
        <v>0</v>
      </c>
      <c r="BK140">
        <v>0</v>
      </c>
      <c r="BL140" t="s">
        <v>1592</v>
      </c>
      <c r="BM140" t="s">
        <v>1592</v>
      </c>
      <c r="BN140" t="s">
        <v>1592</v>
      </c>
      <c r="BO140" t="s" cm="1">
        <v>1592</v>
      </c>
      <c r="BP140" t="s">
        <v>1592</v>
      </c>
      <c r="BQ140" t="s">
        <v>3417</v>
      </c>
      <c r="BR140">
        <v>50</v>
      </c>
      <c r="BS140" t="s">
        <v>2176</v>
      </c>
      <c r="BT140" t="s">
        <v>3719</v>
      </c>
      <c r="BU140" t="s">
        <v>2959</v>
      </c>
      <c r="BV140" t="s">
        <v>3716</v>
      </c>
      <c r="BW140" t="s">
        <v>2966</v>
      </c>
      <c r="BX140" t="s">
        <v>1937</v>
      </c>
      <c r="BY140" t="s">
        <v>1592</v>
      </c>
      <c r="BZ140" t="s">
        <v>1937</v>
      </c>
      <c r="CA140" t="s">
        <v>1592</v>
      </c>
      <c r="CB140"/>
      <c r="CC140" t="s">
        <v>998</v>
      </c>
      <c r="CD140" t="s">
        <v>1279</v>
      </c>
      <c r="CE140" t="s">
        <v>3714</v>
      </c>
      <c r="CF140" t="s">
        <v>3716</v>
      </c>
      <c r="CG140" t="s">
        <v>1279</v>
      </c>
      <c r="CH140" t="s">
        <v>1592</v>
      </c>
      <c r="CI140" t="s">
        <v>2353</v>
      </c>
      <c r="CJ140" t="s">
        <v>1165</v>
      </c>
      <c r="CK140"/>
      <c r="CL140"/>
      <c r="CM140" t="s">
        <v>3715</v>
      </c>
      <c r="CN140" t="s">
        <v>1592</v>
      </c>
      <c r="CO140" t="s">
        <v>3715</v>
      </c>
      <c r="CP140" t="s">
        <v>1592</v>
      </c>
      <c r="CQ140" t="s">
        <v>1592</v>
      </c>
      <c r="CR140">
        <v>0</v>
      </c>
      <c r="CS140" t="s">
        <v>1592</v>
      </c>
      <c r="CT140" t="s">
        <v>1592</v>
      </c>
      <c r="CU140" t="s">
        <v>1592</v>
      </c>
      <c r="CV140" t="s">
        <v>1592</v>
      </c>
      <c r="CW140" t="s">
        <v>1592</v>
      </c>
      <c r="CX140">
        <v>138</v>
      </c>
      <c r="CY140" t="s">
        <v>3720</v>
      </c>
      <c r="CZ140" t="s">
        <v>1592</v>
      </c>
      <c r="DA140" t="s">
        <v>2313</v>
      </c>
      <c r="DB140" t="s">
        <v>2314</v>
      </c>
      <c r="DC140" t="s">
        <v>3714</v>
      </c>
      <c r="DD140" t="s">
        <v>1269</v>
      </c>
      <c r="DE140" t="s">
        <v>2959</v>
      </c>
      <c r="DF140" t="s">
        <v>1592</v>
      </c>
      <c r="DG140" t="s">
        <v>1592</v>
      </c>
      <c r="DH140" t="s">
        <v>2334</v>
      </c>
      <c r="DI140" t="e">
        <v>#N/A</v>
      </c>
      <c r="DJ140"/>
      <c r="DK140" t="s">
        <v>2334</v>
      </c>
      <c r="DL140">
        <v>9</v>
      </c>
      <c r="DM140" t="s">
        <v>2315</v>
      </c>
      <c r="DN140" t="s">
        <v>1165</v>
      </c>
      <c r="DO140" t="b">
        <v>1</v>
      </c>
      <c r="DP140" t="b">
        <v>0</v>
      </c>
      <c r="DQ140" t="b">
        <v>1</v>
      </c>
      <c r="DR140" t="b">
        <v>0</v>
      </c>
      <c r="DS140" t="b">
        <v>0</v>
      </c>
      <c r="DT140" t="b">
        <v>0</v>
      </c>
      <c r="DU140" t="b">
        <v>1</v>
      </c>
      <c r="DV140">
        <v>0</v>
      </c>
      <c r="DW140" t="b">
        <v>0</v>
      </c>
      <c r="DX140" t="b">
        <v>0</v>
      </c>
      <c r="DY140" t="b">
        <v>0</v>
      </c>
      <c r="DZ140" t="b">
        <v>0</v>
      </c>
      <c r="EA140" t="b">
        <v>0</v>
      </c>
      <c r="EB140" t="b">
        <v>1</v>
      </c>
      <c r="EC140" t="b">
        <v>0</v>
      </c>
      <c r="ED140" t="b">
        <v>0</v>
      </c>
      <c r="EE140" t="b">
        <v>0</v>
      </c>
      <c r="EF140" t="b" cm="1">
        <v>0</v>
      </c>
      <c r="EG140" t="b">
        <v>0</v>
      </c>
      <c r="EH140" t="b">
        <v>0</v>
      </c>
      <c r="EI140" t="b">
        <v>1</v>
      </c>
      <c r="EJ140" t="s">
        <v>2791</v>
      </c>
      <c r="EK140">
        <v>0</v>
      </c>
      <c r="EL140">
        <v>19</v>
      </c>
      <c r="EM140" t="b">
        <v>0</v>
      </c>
    </row>
    <row r="141" spans="1:143" ht="15.75">
      <c r="A141"/>
      <c r="B141" t="s">
        <v>1165</v>
      </c>
      <c r="C141" t="s">
        <v>3411</v>
      </c>
      <c r="D141" t="s">
        <v>2481</v>
      </c>
      <c r="E141" t="s">
        <v>2482</v>
      </c>
      <c r="F141" t="s">
        <v>2483</v>
      </c>
      <c r="G141" t="s">
        <v>2481</v>
      </c>
      <c r="H141" t="s">
        <v>2481</v>
      </c>
      <c r="I141" t="s">
        <v>1242</v>
      </c>
      <c r="J141" t="s">
        <v>2959</v>
      </c>
      <c r="K141" t="s">
        <v>902</v>
      </c>
      <c r="L141" t="s">
        <v>1939</v>
      </c>
      <c r="M141" t="s">
        <v>1974</v>
      </c>
      <c r="N141"/>
      <c r="O141"/>
      <c r="P141" t="s">
        <v>1165</v>
      </c>
      <c r="Q141" t="s">
        <v>1269</v>
      </c>
      <c r="R141" t="s">
        <v>2353</v>
      </c>
      <c r="S141"/>
      <c r="T141"/>
      <c r="U141" t="s">
        <v>3715</v>
      </c>
      <c r="V141" t="s">
        <v>2485</v>
      </c>
      <c r="W141"/>
      <c r="X141"/>
      <c r="Y141"/>
      <c r="Z141"/>
      <c r="AA141"/>
      <c r="AB141"/>
      <c r="AC141"/>
      <c r="AD141"/>
      <c r="AE141"/>
      <c r="AF141"/>
      <c r="AG141"/>
      <c r="AH141"/>
      <c r="AI141"/>
      <c r="AJ141"/>
      <c r="AK141"/>
      <c r="AL141"/>
      <c r="AM141"/>
      <c r="AN141"/>
      <c r="AO141" s="108" t="s">
        <v>43</v>
      </c>
      <c r="AP141" t="s">
        <v>1273</v>
      </c>
      <c r="AQ141">
        <v>70</v>
      </c>
      <c r="AR141" t="e">
        <v>#N/A</v>
      </c>
      <c r="AS141" t="s">
        <v>3411</v>
      </c>
      <c r="AT141" t="e">
        <v>#N/A</v>
      </c>
      <c r="AU141" t="s">
        <v>2482</v>
      </c>
      <c r="AV141" t="s">
        <v>2487</v>
      </c>
      <c r="AW141" t="s">
        <v>2488</v>
      </c>
      <c r="AX141" t="s">
        <v>1934</v>
      </c>
      <c r="AY141" t="s">
        <v>2489</v>
      </c>
      <c r="AZ141" t="s">
        <v>1269</v>
      </c>
      <c r="BA141" t="s">
        <v>2490</v>
      </c>
      <c r="BB141" t="s">
        <v>1242</v>
      </c>
      <c r="BC141" t="s">
        <v>1939</v>
      </c>
      <c r="BD141" t="s">
        <v>3292</v>
      </c>
      <c r="BE141">
        <v>15</v>
      </c>
      <c r="BF141">
        <v>140</v>
      </c>
      <c r="BG141">
        <v>0</v>
      </c>
      <c r="BH141" t="s">
        <v>1592</v>
      </c>
      <c r="BI141">
        <v>0</v>
      </c>
      <c r="BJ141">
        <v>0</v>
      </c>
      <c r="BK141">
        <v>32</v>
      </c>
      <c r="BL141" t="s">
        <v>2492</v>
      </c>
      <c r="BM141" t="s">
        <v>3714</v>
      </c>
      <c r="BN141" t="s">
        <v>3716</v>
      </c>
      <c r="BO141" t="e" cm="1">
        <v>#N/A</v>
      </c>
      <c r="BP141" t="s">
        <v>1592</v>
      </c>
      <c r="BQ141" t="s">
        <v>3417</v>
      </c>
      <c r="BR141">
        <v>51</v>
      </c>
      <c r="BS141" t="s">
        <v>1755</v>
      </c>
      <c r="BT141" t="s">
        <v>3721</v>
      </c>
      <c r="BU141" t="s">
        <v>2481</v>
      </c>
      <c r="BV141" t="s">
        <v>2487</v>
      </c>
      <c r="BW141" t="s">
        <v>2489</v>
      </c>
      <c r="BX141" t="s">
        <v>1937</v>
      </c>
      <c r="BY141" t="s">
        <v>1592</v>
      </c>
      <c r="BZ141" t="s">
        <v>1937</v>
      </c>
      <c r="CA141" t="s">
        <v>1974</v>
      </c>
      <c r="CB141"/>
      <c r="CC141" t="s">
        <v>998</v>
      </c>
      <c r="CD141" t="s">
        <v>1242</v>
      </c>
      <c r="CE141" t="s">
        <v>3722</v>
      </c>
      <c r="CF141" t="s">
        <v>3723</v>
      </c>
      <c r="CG141" t="s">
        <v>1242</v>
      </c>
      <c r="CH141" t="s">
        <v>1592</v>
      </c>
      <c r="CI141" t="s">
        <v>2353</v>
      </c>
      <c r="CJ141" t="s">
        <v>1165</v>
      </c>
      <c r="CK141"/>
      <c r="CL141"/>
      <c r="CM141" t="s">
        <v>3715</v>
      </c>
      <c r="CN141" t="s">
        <v>2485</v>
      </c>
      <c r="CO141" t="s">
        <v>3715</v>
      </c>
      <c r="CP141" t="s">
        <v>2485</v>
      </c>
      <c r="CQ141" t="s">
        <v>1592</v>
      </c>
      <c r="CR141">
        <v>0</v>
      </c>
      <c r="CS141" t="s">
        <v>1592</v>
      </c>
      <c r="CT141" t="s">
        <v>1592</v>
      </c>
      <c r="CU141" t="s">
        <v>1592</v>
      </c>
      <c r="CV141" t="s">
        <v>1592</v>
      </c>
      <c r="CW141" t="s">
        <v>1592</v>
      </c>
      <c r="CX141">
        <v>139</v>
      </c>
      <c r="CY141" t="s">
        <v>3724</v>
      </c>
      <c r="CZ141" t="s">
        <v>1592</v>
      </c>
      <c r="DA141" t="s">
        <v>2313</v>
      </c>
      <c r="DB141" t="s">
        <v>2314</v>
      </c>
      <c r="DC141" t="s">
        <v>2482</v>
      </c>
      <c r="DD141" t="s">
        <v>1269</v>
      </c>
      <c r="DE141" t="s">
        <v>2481</v>
      </c>
      <c r="DF141" t="s">
        <v>1592</v>
      </c>
      <c r="DG141" t="s">
        <v>1592</v>
      </c>
      <c r="DH141" t="s">
        <v>2334</v>
      </c>
      <c r="DI141" t="e">
        <v>#N/A</v>
      </c>
      <c r="DJ141"/>
      <c r="DK141" t="s">
        <v>2334</v>
      </c>
      <c r="DL141">
        <v>9</v>
      </c>
      <c r="DM141" t="s">
        <v>2315</v>
      </c>
      <c r="DN141" t="s">
        <v>1165</v>
      </c>
      <c r="DO141" t="b">
        <v>1</v>
      </c>
      <c r="DP141" t="b">
        <v>0</v>
      </c>
      <c r="DQ141" t="b">
        <v>0</v>
      </c>
      <c r="DR141" t="b">
        <v>0</v>
      </c>
      <c r="DS141" t="b">
        <v>0</v>
      </c>
      <c r="DT141" t="b">
        <v>0</v>
      </c>
      <c r="DU141" t="b">
        <v>0</v>
      </c>
      <c r="DV141">
        <v>0</v>
      </c>
      <c r="DW141" t="b">
        <v>0</v>
      </c>
      <c r="DX141" t="b">
        <v>0</v>
      </c>
      <c r="DY141" t="b">
        <v>0</v>
      </c>
      <c r="DZ141" t="b">
        <v>0</v>
      </c>
      <c r="EA141" t="b">
        <v>0</v>
      </c>
      <c r="EB141" t="b">
        <v>0</v>
      </c>
      <c r="EC141" t="b">
        <v>0</v>
      </c>
      <c r="ED141" t="b">
        <v>0</v>
      </c>
      <c r="EE141" t="b">
        <v>0</v>
      </c>
      <c r="EF141" t="b" cm="1">
        <v>0</v>
      </c>
      <c r="EG141" t="b">
        <v>0</v>
      </c>
      <c r="EH141" t="b">
        <v>0</v>
      </c>
      <c r="EI141" t="b">
        <v>0</v>
      </c>
      <c r="EJ141" t="s">
        <v>1592</v>
      </c>
      <c r="EK141">
        <v>0</v>
      </c>
      <c r="EL141">
        <v>29</v>
      </c>
      <c r="EM141" t="b">
        <v>0</v>
      </c>
    </row>
    <row r="142" spans="1:143" ht="15.75">
      <c r="A142"/>
      <c r="B142" t="s">
        <v>1165</v>
      </c>
      <c r="C142" t="s">
        <v>3411</v>
      </c>
      <c r="D142" t="s">
        <v>2498</v>
      </c>
      <c r="E142" t="s">
        <v>2499</v>
      </c>
      <c r="F142" t="s">
        <v>2500</v>
      </c>
      <c r="G142" t="s">
        <v>2501</v>
      </c>
      <c r="H142" t="s">
        <v>2498</v>
      </c>
      <c r="I142" t="s">
        <v>1242</v>
      </c>
      <c r="J142" t="s">
        <v>2959</v>
      </c>
      <c r="K142" t="s">
        <v>902</v>
      </c>
      <c r="L142" t="s">
        <v>1939</v>
      </c>
      <c r="M142" t="s">
        <v>1947</v>
      </c>
      <c r="N142" t="s">
        <v>2502</v>
      </c>
      <c r="O142"/>
      <c r="P142" t="s">
        <v>1165</v>
      </c>
      <c r="Q142" t="s">
        <v>1269</v>
      </c>
      <c r="R142" t="s">
        <v>2353</v>
      </c>
      <c r="S142"/>
      <c r="T142"/>
      <c r="U142" t="s">
        <v>3715</v>
      </c>
      <c r="V142" t="s">
        <v>2503</v>
      </c>
      <c r="W142"/>
      <c r="X142"/>
      <c r="Y142"/>
      <c r="Z142"/>
      <c r="AA142"/>
      <c r="AB142"/>
      <c r="AC142"/>
      <c r="AD142"/>
      <c r="AE142"/>
      <c r="AF142"/>
      <c r="AG142"/>
      <c r="AH142"/>
      <c r="AI142"/>
      <c r="AJ142"/>
      <c r="AK142"/>
      <c r="AL142"/>
      <c r="AM142"/>
      <c r="AN142"/>
      <c r="AO142" s="108" t="s">
        <v>43</v>
      </c>
      <c r="AP142" t="s">
        <v>1273</v>
      </c>
      <c r="AQ142">
        <v>71</v>
      </c>
      <c r="AR142" t="e">
        <v>#N/A</v>
      </c>
      <c r="AS142" t="s">
        <v>3411</v>
      </c>
      <c r="AT142" t="e">
        <v>#N/A</v>
      </c>
      <c r="AU142" t="s">
        <v>2499</v>
      </c>
      <c r="AV142" t="s">
        <v>2505</v>
      </c>
      <c r="AW142" t="s">
        <v>2506</v>
      </c>
      <c r="AX142" t="s">
        <v>1934</v>
      </c>
      <c r="AY142" t="s">
        <v>2507</v>
      </c>
      <c r="AZ142" t="s">
        <v>1269</v>
      </c>
      <c r="BA142" t="s">
        <v>2508</v>
      </c>
      <c r="BB142" t="s">
        <v>1242</v>
      </c>
      <c r="BC142" t="s">
        <v>1939</v>
      </c>
      <c r="BD142" t="s">
        <v>3298</v>
      </c>
      <c r="BE142">
        <v>16</v>
      </c>
      <c r="BF142">
        <v>140</v>
      </c>
      <c r="BG142">
        <v>0</v>
      </c>
      <c r="BH142" t="s">
        <v>1592</v>
      </c>
      <c r="BI142">
        <v>0</v>
      </c>
      <c r="BJ142">
        <v>0</v>
      </c>
      <c r="BK142">
        <v>33</v>
      </c>
      <c r="BL142" t="s">
        <v>2510</v>
      </c>
      <c r="BM142" t="s">
        <v>3714</v>
      </c>
      <c r="BN142" t="s">
        <v>3716</v>
      </c>
      <c r="BO142" t="e" cm="1">
        <v>#N/A</v>
      </c>
      <c r="BP142" t="s">
        <v>1592</v>
      </c>
      <c r="BQ142" t="s">
        <v>3417</v>
      </c>
      <c r="BR142">
        <v>52</v>
      </c>
      <c r="BS142" t="s">
        <v>1760</v>
      </c>
      <c r="BT142" t="s">
        <v>3725</v>
      </c>
      <c r="BU142" t="s">
        <v>2498</v>
      </c>
      <c r="BV142" t="s">
        <v>2505</v>
      </c>
      <c r="BW142" t="s">
        <v>2512</v>
      </c>
      <c r="BX142" t="s">
        <v>2513</v>
      </c>
      <c r="BY142" t="s">
        <v>1592</v>
      </c>
      <c r="BZ142" t="s">
        <v>1937</v>
      </c>
      <c r="CA142" t="s">
        <v>1947</v>
      </c>
      <c r="CB142"/>
      <c r="CC142" t="s">
        <v>998</v>
      </c>
      <c r="CD142" t="s">
        <v>1242</v>
      </c>
      <c r="CE142" t="s">
        <v>3726</v>
      </c>
      <c r="CF142" t="s">
        <v>3727</v>
      </c>
      <c r="CG142" t="s">
        <v>1242</v>
      </c>
      <c r="CH142" t="s">
        <v>1592</v>
      </c>
      <c r="CI142" t="s">
        <v>2353</v>
      </c>
      <c r="CJ142" t="s">
        <v>1165</v>
      </c>
      <c r="CK142"/>
      <c r="CL142"/>
      <c r="CM142" t="s">
        <v>3715</v>
      </c>
      <c r="CN142" t="s">
        <v>2503</v>
      </c>
      <c r="CO142" t="s">
        <v>3715</v>
      </c>
      <c r="CP142" t="s">
        <v>2503</v>
      </c>
      <c r="CQ142" t="s">
        <v>1592</v>
      </c>
      <c r="CR142">
        <v>0</v>
      </c>
      <c r="CS142" t="s">
        <v>1592</v>
      </c>
      <c r="CT142" t="s">
        <v>1592</v>
      </c>
      <c r="CU142" t="s">
        <v>1592</v>
      </c>
      <c r="CV142" t="s">
        <v>1592</v>
      </c>
      <c r="CW142" t="s">
        <v>1592</v>
      </c>
      <c r="CX142">
        <v>140</v>
      </c>
      <c r="CY142" t="s">
        <v>3728</v>
      </c>
      <c r="CZ142" t="s">
        <v>1592</v>
      </c>
      <c r="DA142" t="s">
        <v>2313</v>
      </c>
      <c r="DB142" t="s">
        <v>2314</v>
      </c>
      <c r="DC142" t="s">
        <v>2499</v>
      </c>
      <c r="DD142" t="s">
        <v>1269</v>
      </c>
      <c r="DE142" t="s">
        <v>2501</v>
      </c>
      <c r="DF142" t="s">
        <v>1592</v>
      </c>
      <c r="DG142" t="s">
        <v>1592</v>
      </c>
      <c r="DH142" t="s">
        <v>2334</v>
      </c>
      <c r="DI142" t="e">
        <v>#N/A</v>
      </c>
      <c r="DJ142"/>
      <c r="DK142" t="s">
        <v>2334</v>
      </c>
      <c r="DL142">
        <v>9</v>
      </c>
      <c r="DM142" t="s">
        <v>2315</v>
      </c>
      <c r="DN142" t="s">
        <v>1165</v>
      </c>
      <c r="DO142" t="b">
        <v>1</v>
      </c>
      <c r="DP142" t="b">
        <v>0</v>
      </c>
      <c r="DQ142" t="b">
        <v>0</v>
      </c>
      <c r="DR142" t="b">
        <v>0</v>
      </c>
      <c r="DS142" t="b">
        <v>0</v>
      </c>
      <c r="DT142" t="b">
        <v>0</v>
      </c>
      <c r="DU142" t="b">
        <v>0</v>
      </c>
      <c r="DV142">
        <v>0</v>
      </c>
      <c r="DW142" t="b">
        <v>0</v>
      </c>
      <c r="DX142" t="b">
        <v>0</v>
      </c>
      <c r="DY142" t="b">
        <v>0</v>
      </c>
      <c r="DZ142" t="b">
        <v>0</v>
      </c>
      <c r="EA142" t="b">
        <v>0</v>
      </c>
      <c r="EB142" t="b">
        <v>0</v>
      </c>
      <c r="EC142" t="b">
        <v>0</v>
      </c>
      <c r="ED142" t="b">
        <v>0</v>
      </c>
      <c r="EE142" t="b">
        <v>0</v>
      </c>
      <c r="EF142" t="b" cm="1">
        <v>0</v>
      </c>
      <c r="EG142" t="b">
        <v>0</v>
      </c>
      <c r="EH142" t="b">
        <v>0</v>
      </c>
      <c r="EI142" t="b">
        <v>0</v>
      </c>
      <c r="EJ142" t="s">
        <v>1592</v>
      </c>
      <c r="EK142">
        <v>0</v>
      </c>
      <c r="EL142">
        <v>17</v>
      </c>
      <c r="EM142" t="b">
        <v>0</v>
      </c>
    </row>
    <row r="143" spans="1:143" ht="15.75">
      <c r="A143"/>
      <c r="B143" t="s">
        <v>1165</v>
      </c>
      <c r="C143" t="s">
        <v>3411</v>
      </c>
      <c r="D143" t="s">
        <v>2380</v>
      </c>
      <c r="E143" t="s">
        <v>2381</v>
      </c>
      <c r="F143" t="s">
        <v>2352</v>
      </c>
      <c r="G143" t="s">
        <v>2380</v>
      </c>
      <c r="H143" t="s">
        <v>2382</v>
      </c>
      <c r="I143" t="s">
        <v>1242</v>
      </c>
      <c r="J143" t="s">
        <v>2959</v>
      </c>
      <c r="K143" t="s">
        <v>902</v>
      </c>
      <c r="L143" t="s">
        <v>1939</v>
      </c>
      <c r="M143" t="s">
        <v>1947</v>
      </c>
      <c r="N143" t="s">
        <v>2383</v>
      </c>
      <c r="O143"/>
      <c r="P143" t="s">
        <v>1165</v>
      </c>
      <c r="Q143" t="s">
        <v>1269</v>
      </c>
      <c r="R143" t="s">
        <v>2353</v>
      </c>
      <c r="S143"/>
      <c r="T143"/>
      <c r="U143" t="s">
        <v>3715</v>
      </c>
      <c r="V143" t="s">
        <v>2464</v>
      </c>
      <c r="W143"/>
      <c r="X143"/>
      <c r="Y143"/>
      <c r="Z143"/>
      <c r="AA143"/>
      <c r="AB143"/>
      <c r="AC143"/>
      <c r="AD143"/>
      <c r="AE143"/>
      <c r="AF143"/>
      <c r="AG143"/>
      <c r="AH143"/>
      <c r="AI143"/>
      <c r="AJ143"/>
      <c r="AK143"/>
      <c r="AL143"/>
      <c r="AM143"/>
      <c r="AN143"/>
      <c r="AO143" s="108" t="s">
        <v>43</v>
      </c>
      <c r="AP143" t="s">
        <v>1273</v>
      </c>
      <c r="AQ143">
        <v>72</v>
      </c>
      <c r="AR143" t="e">
        <v>#N/A</v>
      </c>
      <c r="AS143" t="s">
        <v>3411</v>
      </c>
      <c r="AT143" t="e">
        <v>#N/A</v>
      </c>
      <c r="AU143" t="s">
        <v>2381</v>
      </c>
      <c r="AV143" t="s">
        <v>2386</v>
      </c>
      <c r="AW143" t="s">
        <v>2357</v>
      </c>
      <c r="AX143" t="s">
        <v>1934</v>
      </c>
      <c r="AY143" t="s">
        <v>2387</v>
      </c>
      <c r="AZ143" t="s">
        <v>1269</v>
      </c>
      <c r="BA143" t="s">
        <v>2388</v>
      </c>
      <c r="BB143" t="s">
        <v>1242</v>
      </c>
      <c r="BC143" t="s">
        <v>1939</v>
      </c>
      <c r="BD143" t="s">
        <v>3304</v>
      </c>
      <c r="BE143">
        <v>7</v>
      </c>
      <c r="BF143">
        <v>140</v>
      </c>
      <c r="BG143">
        <v>0</v>
      </c>
      <c r="BH143" t="s">
        <v>1592</v>
      </c>
      <c r="BI143">
        <v>0</v>
      </c>
      <c r="BJ143">
        <v>0</v>
      </c>
      <c r="BK143">
        <v>7</v>
      </c>
      <c r="BL143" t="s">
        <v>2394</v>
      </c>
      <c r="BM143" t="s">
        <v>3714</v>
      </c>
      <c r="BN143" t="s">
        <v>3716</v>
      </c>
      <c r="BO143" t="e" cm="1">
        <v>#N/A</v>
      </c>
      <c r="BP143" t="s">
        <v>1592</v>
      </c>
      <c r="BQ143" t="s">
        <v>3417</v>
      </c>
      <c r="BR143">
        <v>53</v>
      </c>
      <c r="BS143" t="s">
        <v>1765</v>
      </c>
      <c r="BT143" t="s">
        <v>3729</v>
      </c>
      <c r="BU143" t="s">
        <v>2380</v>
      </c>
      <c r="BV143" t="s">
        <v>2386</v>
      </c>
      <c r="BW143" t="s">
        <v>2391</v>
      </c>
      <c r="BX143" t="s">
        <v>2392</v>
      </c>
      <c r="BY143" t="s">
        <v>1592</v>
      </c>
      <c r="BZ143" t="s">
        <v>1937</v>
      </c>
      <c r="CA143" t="s">
        <v>1947</v>
      </c>
      <c r="CB143"/>
      <c r="CC143" t="s">
        <v>998</v>
      </c>
      <c r="CD143" t="s">
        <v>1242</v>
      </c>
      <c r="CE143" t="s">
        <v>3730</v>
      </c>
      <c r="CF143" t="s">
        <v>3731</v>
      </c>
      <c r="CG143" t="s">
        <v>1242</v>
      </c>
      <c r="CH143" t="s">
        <v>1592</v>
      </c>
      <c r="CI143" t="s">
        <v>2353</v>
      </c>
      <c r="CJ143" t="s">
        <v>1165</v>
      </c>
      <c r="CK143"/>
      <c r="CL143"/>
      <c r="CM143" t="s">
        <v>3715</v>
      </c>
      <c r="CN143" t="s">
        <v>2464</v>
      </c>
      <c r="CO143" t="s">
        <v>3715</v>
      </c>
      <c r="CP143" t="s">
        <v>2464</v>
      </c>
      <c r="CQ143" t="s">
        <v>1592</v>
      </c>
      <c r="CR143">
        <v>0</v>
      </c>
      <c r="CS143" t="s">
        <v>1592</v>
      </c>
      <c r="CT143" t="s">
        <v>1592</v>
      </c>
      <c r="CU143" t="s">
        <v>1592</v>
      </c>
      <c r="CV143" t="s">
        <v>1592</v>
      </c>
      <c r="CW143" t="s">
        <v>1592</v>
      </c>
      <c r="CX143">
        <v>141</v>
      </c>
      <c r="CY143" t="s">
        <v>3732</v>
      </c>
      <c r="CZ143" t="s">
        <v>1592</v>
      </c>
      <c r="DA143" t="s">
        <v>2313</v>
      </c>
      <c r="DB143" t="s">
        <v>2314</v>
      </c>
      <c r="DC143" t="s">
        <v>2381</v>
      </c>
      <c r="DD143" t="s">
        <v>1269</v>
      </c>
      <c r="DE143" t="s">
        <v>2380</v>
      </c>
      <c r="DF143" t="s">
        <v>1592</v>
      </c>
      <c r="DG143" t="s">
        <v>1592</v>
      </c>
      <c r="DH143" t="s">
        <v>2334</v>
      </c>
      <c r="DI143" t="e">
        <v>#N/A</v>
      </c>
      <c r="DJ143"/>
      <c r="DK143" t="s">
        <v>2334</v>
      </c>
      <c r="DL143">
        <v>9</v>
      </c>
      <c r="DM143" t="s">
        <v>2315</v>
      </c>
      <c r="DN143" t="s">
        <v>1165</v>
      </c>
      <c r="DO143" t="b">
        <v>1</v>
      </c>
      <c r="DP143" t="b">
        <v>0</v>
      </c>
      <c r="DQ143" t="b">
        <v>0</v>
      </c>
      <c r="DR143" t="b">
        <v>0</v>
      </c>
      <c r="DS143" t="b">
        <v>0</v>
      </c>
      <c r="DT143" t="b">
        <v>0</v>
      </c>
      <c r="DU143" t="b">
        <v>0</v>
      </c>
      <c r="DV143">
        <v>0</v>
      </c>
      <c r="DW143" t="b">
        <v>0</v>
      </c>
      <c r="DX143" t="b">
        <v>0</v>
      </c>
      <c r="DY143" t="b">
        <v>0</v>
      </c>
      <c r="DZ143" t="b">
        <v>0</v>
      </c>
      <c r="EA143" t="b">
        <v>0</v>
      </c>
      <c r="EB143" t="b">
        <v>0</v>
      </c>
      <c r="EC143" t="b">
        <v>0</v>
      </c>
      <c r="ED143" t="b">
        <v>0</v>
      </c>
      <c r="EE143" t="b">
        <v>0</v>
      </c>
      <c r="EF143" t="b" cm="1">
        <v>0</v>
      </c>
      <c r="EG143" t="b">
        <v>0</v>
      </c>
      <c r="EH143" t="b">
        <v>0</v>
      </c>
      <c r="EI143" t="b">
        <v>0</v>
      </c>
      <c r="EJ143" t="s">
        <v>1592</v>
      </c>
      <c r="EK143">
        <v>0</v>
      </c>
      <c r="EL143">
        <v>25</v>
      </c>
      <c r="EM143" t="b">
        <v>0</v>
      </c>
    </row>
    <row r="144" spans="1:143" ht="15.75">
      <c r="A144"/>
      <c r="B144" t="s">
        <v>1165</v>
      </c>
      <c r="C144" t="s">
        <v>3411</v>
      </c>
      <c r="D144" t="s">
        <v>2868</v>
      </c>
      <c r="E144" t="s">
        <v>2869</v>
      </c>
      <c r="F144" t="s">
        <v>2870</v>
      </c>
      <c r="G144" t="s">
        <v>2868</v>
      </c>
      <c r="H144" t="s">
        <v>2688</v>
      </c>
      <c r="I144" t="s">
        <v>1287</v>
      </c>
      <c r="J144" t="s">
        <v>2959</v>
      </c>
      <c r="K144" t="s">
        <v>902</v>
      </c>
      <c r="L144" t="s">
        <v>1939</v>
      </c>
      <c r="M144" t="s">
        <v>2010</v>
      </c>
      <c r="N144"/>
      <c r="O144"/>
      <c r="P144" t="s">
        <v>1165</v>
      </c>
      <c r="Q144" t="s">
        <v>1269</v>
      </c>
      <c r="R144" t="s">
        <v>2353</v>
      </c>
      <c r="S144"/>
      <c r="T144"/>
      <c r="U144" t="s">
        <v>3715</v>
      </c>
      <c r="V144" t="s">
        <v>2871</v>
      </c>
      <c r="W144"/>
      <c r="X144"/>
      <c r="Y144"/>
      <c r="Z144"/>
      <c r="AA144"/>
      <c r="AB144"/>
      <c r="AC144"/>
      <c r="AD144"/>
      <c r="AE144"/>
      <c r="AF144"/>
      <c r="AG144"/>
      <c r="AH144"/>
      <c r="AI144"/>
      <c r="AJ144"/>
      <c r="AK144"/>
      <c r="AL144"/>
      <c r="AM144"/>
      <c r="AN144"/>
      <c r="AO144" s="108" t="s">
        <v>43</v>
      </c>
      <c r="AP144" t="s">
        <v>1273</v>
      </c>
      <c r="AQ144">
        <v>73</v>
      </c>
      <c r="AR144" t="e">
        <v>#N/A</v>
      </c>
      <c r="AS144" t="s">
        <v>3411</v>
      </c>
      <c r="AT144" t="e">
        <v>#N/A</v>
      </c>
      <c r="AU144" t="s">
        <v>2869</v>
      </c>
      <c r="AV144" t="s">
        <v>2873</v>
      </c>
      <c r="AW144" t="s">
        <v>2874</v>
      </c>
      <c r="AX144" t="s">
        <v>1934</v>
      </c>
      <c r="AY144" t="s">
        <v>2875</v>
      </c>
      <c r="AZ144" t="s">
        <v>1269</v>
      </c>
      <c r="BA144" t="s">
        <v>2876</v>
      </c>
      <c r="BB144" t="s">
        <v>1287</v>
      </c>
      <c r="BC144" t="s">
        <v>1939</v>
      </c>
      <c r="BD144" t="s">
        <v>3733</v>
      </c>
      <c r="BE144">
        <v>47</v>
      </c>
      <c r="BF144">
        <v>140</v>
      </c>
      <c r="BG144">
        <v>0</v>
      </c>
      <c r="BH144" t="s">
        <v>1592</v>
      </c>
      <c r="BI144">
        <v>0</v>
      </c>
      <c r="BJ144">
        <v>0</v>
      </c>
      <c r="BK144">
        <v>47</v>
      </c>
      <c r="BL144" t="s">
        <v>2880</v>
      </c>
      <c r="BM144" t="s">
        <v>3714</v>
      </c>
      <c r="BN144" t="s">
        <v>3716</v>
      </c>
      <c r="BO144" t="e" cm="1">
        <v>#N/A</v>
      </c>
      <c r="BP144" t="s">
        <v>1592</v>
      </c>
      <c r="BQ144" t="s">
        <v>3417</v>
      </c>
      <c r="BR144">
        <v>54</v>
      </c>
      <c r="BS144" t="s">
        <v>1771</v>
      </c>
      <c r="BT144" t="s">
        <v>3734</v>
      </c>
      <c r="BU144" t="s">
        <v>2868</v>
      </c>
      <c r="BV144" t="s">
        <v>2873</v>
      </c>
      <c r="BW144" t="s">
        <v>2696</v>
      </c>
      <c r="BX144" t="s">
        <v>1937</v>
      </c>
      <c r="BY144" t="s">
        <v>1592</v>
      </c>
      <c r="BZ144" t="s">
        <v>1937</v>
      </c>
      <c r="CA144" t="s">
        <v>2010</v>
      </c>
      <c r="CB144"/>
      <c r="CC144" t="s">
        <v>998</v>
      </c>
      <c r="CD144" t="s">
        <v>1287</v>
      </c>
      <c r="CE144" t="s">
        <v>3735</v>
      </c>
      <c r="CF144" t="s">
        <v>3736</v>
      </c>
      <c r="CG144" t="s">
        <v>1287</v>
      </c>
      <c r="CH144" t="s">
        <v>1592</v>
      </c>
      <c r="CI144" t="s">
        <v>2353</v>
      </c>
      <c r="CJ144" t="s">
        <v>1165</v>
      </c>
      <c r="CK144"/>
      <c r="CL144"/>
      <c r="CM144" t="s">
        <v>3715</v>
      </c>
      <c r="CN144" t="s">
        <v>2871</v>
      </c>
      <c r="CO144" t="s">
        <v>3715</v>
      </c>
      <c r="CP144" t="s">
        <v>2871</v>
      </c>
      <c r="CQ144" t="s">
        <v>1592</v>
      </c>
      <c r="CR144">
        <v>0</v>
      </c>
      <c r="CS144" t="s">
        <v>1592</v>
      </c>
      <c r="CT144" t="s">
        <v>1592</v>
      </c>
      <c r="CU144" t="s">
        <v>1592</v>
      </c>
      <c r="CV144" t="s">
        <v>1592</v>
      </c>
      <c r="CW144" t="s">
        <v>1592</v>
      </c>
      <c r="CX144">
        <v>142</v>
      </c>
      <c r="CY144" t="s">
        <v>3737</v>
      </c>
      <c r="CZ144" t="s">
        <v>1592</v>
      </c>
      <c r="DA144" t="s">
        <v>2313</v>
      </c>
      <c r="DB144" t="s">
        <v>2314</v>
      </c>
      <c r="DC144" t="s">
        <v>2869</v>
      </c>
      <c r="DD144" t="s">
        <v>1269</v>
      </c>
      <c r="DE144" t="s">
        <v>2868</v>
      </c>
      <c r="DF144" t="s">
        <v>1592</v>
      </c>
      <c r="DG144" t="s">
        <v>1592</v>
      </c>
      <c r="DH144" t="s">
        <v>2334</v>
      </c>
      <c r="DI144" t="e">
        <v>#N/A</v>
      </c>
      <c r="DJ144"/>
      <c r="DK144" t="s">
        <v>2334</v>
      </c>
      <c r="DL144">
        <v>9</v>
      </c>
      <c r="DM144" t="s">
        <v>2315</v>
      </c>
      <c r="DN144" t="s">
        <v>1165</v>
      </c>
      <c r="DO144" t="b">
        <v>1</v>
      </c>
      <c r="DP144" t="b">
        <v>0</v>
      </c>
      <c r="DQ144" t="b">
        <v>0</v>
      </c>
      <c r="DR144" t="b">
        <v>0</v>
      </c>
      <c r="DS144" t="b">
        <v>0</v>
      </c>
      <c r="DT144" t="b">
        <v>0</v>
      </c>
      <c r="DU144" t="b">
        <v>0</v>
      </c>
      <c r="DV144">
        <v>0</v>
      </c>
      <c r="DW144" t="b">
        <v>0</v>
      </c>
      <c r="DX144" t="b">
        <v>0</v>
      </c>
      <c r="DY144" t="b">
        <v>0</v>
      </c>
      <c r="DZ144" t="b">
        <v>0</v>
      </c>
      <c r="EA144" t="b">
        <v>0</v>
      </c>
      <c r="EB144" t="b">
        <v>0</v>
      </c>
      <c r="EC144" t="b">
        <v>0</v>
      </c>
      <c r="ED144" t="b">
        <v>0</v>
      </c>
      <c r="EE144" t="b">
        <v>0</v>
      </c>
      <c r="EF144" t="b" cm="1">
        <v>0</v>
      </c>
      <c r="EG144" t="b">
        <v>0</v>
      </c>
      <c r="EH144" t="b">
        <v>0</v>
      </c>
      <c r="EI144" t="b">
        <v>0</v>
      </c>
      <c r="EJ144" t="s">
        <v>1592</v>
      </c>
      <c r="EK144">
        <v>0</v>
      </c>
      <c r="EL144">
        <v>22</v>
      </c>
      <c r="EM144" t="b">
        <v>0</v>
      </c>
    </row>
    <row r="145" spans="1:143" ht="15.75">
      <c r="A145"/>
      <c r="B145" t="s">
        <v>1165</v>
      </c>
      <c r="C145" t="s">
        <v>3411</v>
      </c>
      <c r="D145" t="s">
        <v>2854</v>
      </c>
      <c r="E145" t="s">
        <v>2855</v>
      </c>
      <c r="F145" t="s">
        <v>2856</v>
      </c>
      <c r="G145" t="s">
        <v>2854</v>
      </c>
      <c r="H145" t="s">
        <v>2688</v>
      </c>
      <c r="I145" t="s">
        <v>1287</v>
      </c>
      <c r="J145" t="s">
        <v>2959</v>
      </c>
      <c r="K145" t="s">
        <v>902</v>
      </c>
      <c r="L145" t="s">
        <v>1939</v>
      </c>
      <c r="M145" t="s">
        <v>2010</v>
      </c>
      <c r="N145"/>
      <c r="O145"/>
      <c r="P145" t="s">
        <v>1165</v>
      </c>
      <c r="Q145" t="s">
        <v>1269</v>
      </c>
      <c r="R145" t="s">
        <v>2353</v>
      </c>
      <c r="S145"/>
      <c r="T145"/>
      <c r="U145" t="s">
        <v>3715</v>
      </c>
      <c r="V145" t="s">
        <v>2857</v>
      </c>
      <c r="W145"/>
      <c r="X145"/>
      <c r="Y145"/>
      <c r="Z145"/>
      <c r="AA145"/>
      <c r="AB145"/>
      <c r="AC145"/>
      <c r="AD145"/>
      <c r="AE145"/>
      <c r="AF145"/>
      <c r="AG145"/>
      <c r="AH145"/>
      <c r="AI145"/>
      <c r="AJ145"/>
      <c r="AK145"/>
      <c r="AL145"/>
      <c r="AM145"/>
      <c r="AN145"/>
      <c r="AO145" s="108" t="s">
        <v>43</v>
      </c>
      <c r="AP145" t="s">
        <v>1273</v>
      </c>
      <c r="AQ145">
        <v>74</v>
      </c>
      <c r="AR145" t="e">
        <v>#N/A</v>
      </c>
      <c r="AS145" t="s">
        <v>3411</v>
      </c>
      <c r="AT145" t="e">
        <v>#N/A</v>
      </c>
      <c r="AU145" t="s">
        <v>2855</v>
      </c>
      <c r="AV145" t="s">
        <v>2859</v>
      </c>
      <c r="AW145" t="s">
        <v>2860</v>
      </c>
      <c r="AX145" t="s">
        <v>1934</v>
      </c>
      <c r="AY145" t="s">
        <v>2861</v>
      </c>
      <c r="AZ145" t="s">
        <v>1269</v>
      </c>
      <c r="BA145" t="s">
        <v>2862</v>
      </c>
      <c r="BB145" t="s">
        <v>1287</v>
      </c>
      <c r="BC145" t="s">
        <v>1939</v>
      </c>
      <c r="BD145" t="s">
        <v>3601</v>
      </c>
      <c r="BE145">
        <v>46</v>
      </c>
      <c r="BF145">
        <v>140</v>
      </c>
      <c r="BG145">
        <v>0</v>
      </c>
      <c r="BH145" t="s">
        <v>1592</v>
      </c>
      <c r="BI145">
        <v>0</v>
      </c>
      <c r="BJ145">
        <v>0</v>
      </c>
      <c r="BK145">
        <v>46</v>
      </c>
      <c r="BL145" t="s">
        <v>2866</v>
      </c>
      <c r="BM145" t="s">
        <v>3714</v>
      </c>
      <c r="BN145" t="s">
        <v>3716</v>
      </c>
      <c r="BO145" t="e" cm="1">
        <v>#N/A</v>
      </c>
      <c r="BP145" t="s">
        <v>1592</v>
      </c>
      <c r="BQ145" t="s">
        <v>3417</v>
      </c>
      <c r="BR145">
        <v>55</v>
      </c>
      <c r="BS145" t="s">
        <v>1777</v>
      </c>
      <c r="BT145" t="s">
        <v>3738</v>
      </c>
      <c r="BU145" t="s">
        <v>2854</v>
      </c>
      <c r="BV145" t="s">
        <v>2859</v>
      </c>
      <c r="BW145" t="s">
        <v>2696</v>
      </c>
      <c r="BX145" t="s">
        <v>1937</v>
      </c>
      <c r="BY145" t="s">
        <v>1592</v>
      </c>
      <c r="BZ145" t="s">
        <v>1937</v>
      </c>
      <c r="CA145" t="s">
        <v>2010</v>
      </c>
      <c r="CB145"/>
      <c r="CC145" t="s">
        <v>998</v>
      </c>
      <c r="CD145" t="s">
        <v>1287</v>
      </c>
      <c r="CE145" t="s">
        <v>3739</v>
      </c>
      <c r="CF145" t="s">
        <v>3740</v>
      </c>
      <c r="CG145" t="s">
        <v>1287</v>
      </c>
      <c r="CH145" t="s">
        <v>1592</v>
      </c>
      <c r="CI145" t="s">
        <v>2353</v>
      </c>
      <c r="CJ145" t="s">
        <v>1165</v>
      </c>
      <c r="CK145"/>
      <c r="CL145"/>
      <c r="CM145" t="s">
        <v>3715</v>
      </c>
      <c r="CN145" t="s">
        <v>2857</v>
      </c>
      <c r="CO145" t="s">
        <v>3715</v>
      </c>
      <c r="CP145" t="s">
        <v>2857</v>
      </c>
      <c r="CQ145" t="s">
        <v>1592</v>
      </c>
      <c r="CR145">
        <v>0</v>
      </c>
      <c r="CS145" t="s">
        <v>1592</v>
      </c>
      <c r="CT145" t="s">
        <v>1592</v>
      </c>
      <c r="CU145" t="s">
        <v>1592</v>
      </c>
      <c r="CV145" t="s">
        <v>1592</v>
      </c>
      <c r="CW145" t="s">
        <v>1592</v>
      </c>
      <c r="CX145">
        <v>143</v>
      </c>
      <c r="CY145" t="s">
        <v>3741</v>
      </c>
      <c r="CZ145" t="s">
        <v>1592</v>
      </c>
      <c r="DA145" t="s">
        <v>2313</v>
      </c>
      <c r="DB145" t="s">
        <v>2314</v>
      </c>
      <c r="DC145" t="s">
        <v>2855</v>
      </c>
      <c r="DD145" t="s">
        <v>1269</v>
      </c>
      <c r="DE145" t="s">
        <v>2854</v>
      </c>
      <c r="DF145" t="s">
        <v>1592</v>
      </c>
      <c r="DG145" t="s">
        <v>1592</v>
      </c>
      <c r="DH145" t="s">
        <v>2334</v>
      </c>
      <c r="DI145" t="e">
        <v>#N/A</v>
      </c>
      <c r="DJ145"/>
      <c r="DK145" t="s">
        <v>2334</v>
      </c>
      <c r="DL145">
        <v>9</v>
      </c>
      <c r="DM145" t="s">
        <v>2315</v>
      </c>
      <c r="DN145" t="s">
        <v>1165</v>
      </c>
      <c r="DO145" t="b">
        <v>1</v>
      </c>
      <c r="DP145" t="b">
        <v>0</v>
      </c>
      <c r="DQ145" t="b">
        <v>0</v>
      </c>
      <c r="DR145" t="b">
        <v>0</v>
      </c>
      <c r="DS145" t="b">
        <v>0</v>
      </c>
      <c r="DT145" t="b">
        <v>0</v>
      </c>
      <c r="DU145" t="b">
        <v>0</v>
      </c>
      <c r="DV145">
        <v>0</v>
      </c>
      <c r="DW145" t="b">
        <v>0</v>
      </c>
      <c r="DX145" t="b">
        <v>0</v>
      </c>
      <c r="DY145" t="b">
        <v>0</v>
      </c>
      <c r="DZ145" t="b">
        <v>0</v>
      </c>
      <c r="EA145" t="b">
        <v>0</v>
      </c>
      <c r="EB145" t="b">
        <v>0</v>
      </c>
      <c r="EC145" t="b">
        <v>0</v>
      </c>
      <c r="ED145" t="b">
        <v>0</v>
      </c>
      <c r="EE145" t="b">
        <v>0</v>
      </c>
      <c r="EF145" t="b" cm="1">
        <v>0</v>
      </c>
      <c r="EG145" t="b">
        <v>0</v>
      </c>
      <c r="EH145" t="b">
        <v>0</v>
      </c>
      <c r="EI145" t="b">
        <v>0</v>
      </c>
      <c r="EJ145" t="s">
        <v>1592</v>
      </c>
      <c r="EK145">
        <v>0</v>
      </c>
      <c r="EL145">
        <v>19</v>
      </c>
      <c r="EM145" t="b">
        <v>0</v>
      </c>
    </row>
    <row r="146" spans="1:143" ht="31.5">
      <c r="A146"/>
      <c r="B146" t="s">
        <v>1165</v>
      </c>
      <c r="C146" t="s">
        <v>3411</v>
      </c>
      <c r="D146" t="s">
        <v>2959</v>
      </c>
      <c r="E146" t="s">
        <v>2960</v>
      </c>
      <c r="F146"/>
      <c r="G146" t="s">
        <v>2959</v>
      </c>
      <c r="H146" s="109" t="s">
        <v>3742</v>
      </c>
      <c r="I146" t="s">
        <v>1287</v>
      </c>
      <c r="J146" t="s">
        <v>2959</v>
      </c>
      <c r="K146" t="s">
        <v>902</v>
      </c>
      <c r="L146" t="s">
        <v>1939</v>
      </c>
      <c r="M146" t="s">
        <v>2031</v>
      </c>
      <c r="N146"/>
      <c r="O146"/>
      <c r="P146" t="s">
        <v>1165</v>
      </c>
      <c r="Q146" t="s">
        <v>1269</v>
      </c>
      <c r="R146" t="s">
        <v>2353</v>
      </c>
      <c r="S146"/>
      <c r="T146"/>
      <c r="U146" t="s">
        <v>3715</v>
      </c>
      <c r="V146" t="s">
        <v>2963</v>
      </c>
      <c r="W146"/>
      <c r="X146"/>
      <c r="Y146"/>
      <c r="Z146"/>
      <c r="AA146"/>
      <c r="AB146"/>
      <c r="AC146"/>
      <c r="AD146"/>
      <c r="AE146"/>
      <c r="AF146"/>
      <c r="AG146"/>
      <c r="AH146"/>
      <c r="AI146"/>
      <c r="AJ146"/>
      <c r="AK146"/>
      <c r="AL146"/>
      <c r="AM146"/>
      <c r="AN146"/>
      <c r="AO146" s="108" t="s">
        <v>43</v>
      </c>
      <c r="AP146" t="s">
        <v>1273</v>
      </c>
      <c r="AQ146">
        <v>75</v>
      </c>
      <c r="AR146" t="e">
        <v>#N/A</v>
      </c>
      <c r="AS146" t="s">
        <v>3411</v>
      </c>
      <c r="AT146" t="e">
        <v>#N/A</v>
      </c>
      <c r="AU146" t="s">
        <v>2960</v>
      </c>
      <c r="AV146" t="s">
        <v>2965</v>
      </c>
      <c r="AW146" t="s">
        <v>1937</v>
      </c>
      <c r="AX146" t="s">
        <v>1934</v>
      </c>
      <c r="AY146" t="s">
        <v>2966</v>
      </c>
      <c r="AZ146" t="s">
        <v>1269</v>
      </c>
      <c r="BA146" t="s">
        <v>2967</v>
      </c>
      <c r="BB146" t="s">
        <v>1287</v>
      </c>
      <c r="BC146" t="s">
        <v>1939</v>
      </c>
      <c r="BD146" t="s">
        <v>3743</v>
      </c>
      <c r="BE146">
        <v>53</v>
      </c>
      <c r="BF146">
        <v>140</v>
      </c>
      <c r="BG146">
        <v>0</v>
      </c>
      <c r="BH146" t="s">
        <v>1592</v>
      </c>
      <c r="BI146">
        <v>0</v>
      </c>
      <c r="BJ146">
        <v>0</v>
      </c>
      <c r="BK146">
        <v>53</v>
      </c>
      <c r="BL146" t="s">
        <v>2973</v>
      </c>
      <c r="BM146" t="s">
        <v>3714</v>
      </c>
      <c r="BN146" t="s">
        <v>3716</v>
      </c>
      <c r="BO146" t="e" cm="1">
        <v>#N/A</v>
      </c>
      <c r="BP146" t="s">
        <v>1592</v>
      </c>
      <c r="BQ146" t="s">
        <v>3417</v>
      </c>
      <c r="BR146">
        <v>56</v>
      </c>
      <c r="BS146" t="s">
        <v>1781</v>
      </c>
      <c r="BT146" t="s">
        <v>3744</v>
      </c>
      <c r="BU146" t="s">
        <v>2959</v>
      </c>
      <c r="BV146" t="s">
        <v>2965</v>
      </c>
      <c r="BW146" t="s">
        <v>3745</v>
      </c>
      <c r="BX146" t="s">
        <v>1937</v>
      </c>
      <c r="BY146" t="s">
        <v>1592</v>
      </c>
      <c r="BZ146" t="s">
        <v>1937</v>
      </c>
      <c r="CA146" t="s">
        <v>2031</v>
      </c>
      <c r="CB146"/>
      <c r="CC146" t="s">
        <v>998</v>
      </c>
      <c r="CD146" t="s">
        <v>1287</v>
      </c>
      <c r="CE146" t="s">
        <v>3746</v>
      </c>
      <c r="CF146" t="s">
        <v>3747</v>
      </c>
      <c r="CG146" t="s">
        <v>1287</v>
      </c>
      <c r="CH146" t="s">
        <v>1592</v>
      </c>
      <c r="CI146" t="s">
        <v>2353</v>
      </c>
      <c r="CJ146" t="s">
        <v>1165</v>
      </c>
      <c r="CK146"/>
      <c r="CL146"/>
      <c r="CM146" t="s">
        <v>3715</v>
      </c>
      <c r="CN146" t="s">
        <v>2963</v>
      </c>
      <c r="CO146" t="s">
        <v>3715</v>
      </c>
      <c r="CP146" t="s">
        <v>2963</v>
      </c>
      <c r="CQ146" t="s">
        <v>1592</v>
      </c>
      <c r="CR146">
        <v>0</v>
      </c>
      <c r="CS146" t="s">
        <v>1592</v>
      </c>
      <c r="CT146" t="s">
        <v>1592</v>
      </c>
      <c r="CU146" t="s">
        <v>1592</v>
      </c>
      <c r="CV146" t="s">
        <v>1592</v>
      </c>
      <c r="CW146" t="s">
        <v>1592</v>
      </c>
      <c r="CX146">
        <v>144</v>
      </c>
      <c r="CY146" t="s">
        <v>3748</v>
      </c>
      <c r="CZ146" t="s">
        <v>1592</v>
      </c>
      <c r="DA146" t="s">
        <v>2313</v>
      </c>
      <c r="DB146" t="s">
        <v>2314</v>
      </c>
      <c r="DC146" t="s">
        <v>2960</v>
      </c>
      <c r="DD146" t="s">
        <v>1269</v>
      </c>
      <c r="DE146" t="s">
        <v>2959</v>
      </c>
      <c r="DF146" t="s">
        <v>1592</v>
      </c>
      <c r="DG146" t="s">
        <v>1592</v>
      </c>
      <c r="DH146" t="s">
        <v>2334</v>
      </c>
      <c r="DI146" t="e">
        <v>#N/A</v>
      </c>
      <c r="DJ146"/>
      <c r="DK146" t="s">
        <v>2334</v>
      </c>
      <c r="DL146">
        <v>9</v>
      </c>
      <c r="DM146" t="s">
        <v>2315</v>
      </c>
      <c r="DN146" t="s">
        <v>1165</v>
      </c>
      <c r="DO146" t="b">
        <v>1</v>
      </c>
      <c r="DP146" t="b">
        <v>0</v>
      </c>
      <c r="DQ146" t="b">
        <v>0</v>
      </c>
      <c r="DR146" t="b">
        <v>0</v>
      </c>
      <c r="DS146" t="b">
        <v>0</v>
      </c>
      <c r="DT146" t="b">
        <v>0</v>
      </c>
      <c r="DU146" t="b">
        <v>0</v>
      </c>
      <c r="DV146">
        <v>0</v>
      </c>
      <c r="DW146" t="b">
        <v>0</v>
      </c>
      <c r="DX146" t="b">
        <v>0</v>
      </c>
      <c r="DY146" t="b">
        <v>0</v>
      </c>
      <c r="DZ146" t="b">
        <v>0</v>
      </c>
      <c r="EA146" t="b">
        <v>0</v>
      </c>
      <c r="EB146" t="b">
        <v>1</v>
      </c>
      <c r="EC146" t="b">
        <v>0</v>
      </c>
      <c r="ED146" t="b">
        <v>0</v>
      </c>
      <c r="EE146" t="b">
        <v>0</v>
      </c>
      <c r="EF146" t="b" cm="1">
        <v>1</v>
      </c>
      <c r="EG146" t="b">
        <v>0</v>
      </c>
      <c r="EH146" t="b">
        <v>0</v>
      </c>
      <c r="EI146" t="b">
        <v>1</v>
      </c>
      <c r="EJ146" t="s">
        <v>3749</v>
      </c>
      <c r="EK146">
        <v>1</v>
      </c>
      <c r="EL146">
        <v>10</v>
      </c>
      <c r="EM146" t="b">
        <v>0</v>
      </c>
    </row>
    <row r="147" spans="1:143" ht="15.75">
      <c r="A147"/>
      <c r="B147" t="s">
        <v>1165</v>
      </c>
      <c r="C147" t="s">
        <v>3411</v>
      </c>
      <c r="D147" t="s">
        <v>3750</v>
      </c>
      <c r="E147" t="s">
        <v>3751</v>
      </c>
      <c r="F147"/>
      <c r="G147" t="s">
        <v>3750</v>
      </c>
      <c r="H147" t="s">
        <v>3750</v>
      </c>
      <c r="I147" t="s">
        <v>1279</v>
      </c>
      <c r="J147"/>
      <c r="K147" t="s">
        <v>902</v>
      </c>
      <c r="L147" t="s">
        <v>1939</v>
      </c>
      <c r="M147"/>
      <c r="N147"/>
      <c r="O147"/>
      <c r="P147" t="s">
        <v>1165</v>
      </c>
      <c r="Q147" t="s">
        <v>1269</v>
      </c>
      <c r="R147" t="s">
        <v>2353</v>
      </c>
      <c r="S147"/>
      <c r="T147"/>
      <c r="U147" t="s">
        <v>3752</v>
      </c>
      <c r="V147"/>
      <c r="W147"/>
      <c r="X147"/>
      <c r="Y147"/>
      <c r="Z147"/>
      <c r="AA147"/>
      <c r="AB147"/>
      <c r="AC147"/>
      <c r="AD147"/>
      <c r="AE147"/>
      <c r="AF147"/>
      <c r="AG147"/>
      <c r="AH147"/>
      <c r="AI147"/>
      <c r="AJ147"/>
      <c r="AK147"/>
      <c r="AL147"/>
      <c r="AM147"/>
      <c r="AN147"/>
      <c r="AO147" s="108" t="s">
        <v>43</v>
      </c>
      <c r="AP147" t="s">
        <v>1273</v>
      </c>
      <c r="AQ147">
        <v>76</v>
      </c>
      <c r="AR147" t="e">
        <v>#N/A</v>
      </c>
      <c r="AS147" t="s">
        <v>3411</v>
      </c>
      <c r="AT147" t="e">
        <v>#N/A</v>
      </c>
      <c r="AU147" t="s">
        <v>3751</v>
      </c>
      <c r="AV147" t="s">
        <v>3753</v>
      </c>
      <c r="AW147" t="s">
        <v>1937</v>
      </c>
      <c r="AX147" t="s">
        <v>1934</v>
      </c>
      <c r="AY147" t="s">
        <v>3754</v>
      </c>
      <c r="AZ147" t="s">
        <v>1269</v>
      </c>
      <c r="BA147" t="s">
        <v>3755</v>
      </c>
      <c r="BB147" t="s">
        <v>1279</v>
      </c>
      <c r="BC147" t="s">
        <v>1939</v>
      </c>
      <c r="BD147" t="s">
        <v>3756</v>
      </c>
      <c r="BE147">
        <v>147</v>
      </c>
      <c r="BF147">
        <v>0</v>
      </c>
      <c r="BG147">
        <v>0</v>
      </c>
      <c r="BH147" t="s">
        <v>1592</v>
      </c>
      <c r="BI147">
        <v>0</v>
      </c>
      <c r="BJ147">
        <v>0</v>
      </c>
      <c r="BK147">
        <v>0</v>
      </c>
      <c r="BL147" t="s">
        <v>1592</v>
      </c>
      <c r="BM147" t="s">
        <v>1592</v>
      </c>
      <c r="BN147" t="s">
        <v>1592</v>
      </c>
      <c r="BO147" t="s" cm="1">
        <v>1592</v>
      </c>
      <c r="BP147" t="s">
        <v>1592</v>
      </c>
      <c r="BQ147" t="s">
        <v>3417</v>
      </c>
      <c r="BR147">
        <v>57</v>
      </c>
      <c r="BS147" t="s">
        <v>1787</v>
      </c>
      <c r="BT147" t="s">
        <v>3757</v>
      </c>
      <c r="BU147" t="s">
        <v>3750</v>
      </c>
      <c r="BV147" t="s">
        <v>3753</v>
      </c>
      <c r="BW147" t="s">
        <v>3754</v>
      </c>
      <c r="BX147" t="s">
        <v>1937</v>
      </c>
      <c r="BY147" t="s">
        <v>1592</v>
      </c>
      <c r="BZ147" t="s">
        <v>1937</v>
      </c>
      <c r="CA147" t="s">
        <v>1592</v>
      </c>
      <c r="CB147"/>
      <c r="CC147" t="s">
        <v>998</v>
      </c>
      <c r="CD147" t="s">
        <v>1279</v>
      </c>
      <c r="CE147" t="s">
        <v>3751</v>
      </c>
      <c r="CF147" t="s">
        <v>3753</v>
      </c>
      <c r="CG147" t="s">
        <v>1279</v>
      </c>
      <c r="CH147" t="s">
        <v>1592</v>
      </c>
      <c r="CI147" t="s">
        <v>2353</v>
      </c>
      <c r="CJ147" t="s">
        <v>1165</v>
      </c>
      <c r="CK147"/>
      <c r="CL147"/>
      <c r="CM147" t="s">
        <v>3752</v>
      </c>
      <c r="CN147" t="s">
        <v>1592</v>
      </c>
      <c r="CO147" t="s">
        <v>3752</v>
      </c>
      <c r="CP147" t="s">
        <v>1592</v>
      </c>
      <c r="CQ147" t="s">
        <v>1592</v>
      </c>
      <c r="CR147">
        <v>0</v>
      </c>
      <c r="CS147" t="s">
        <v>1592</v>
      </c>
      <c r="CT147" t="s">
        <v>1592</v>
      </c>
      <c r="CU147" t="s">
        <v>1592</v>
      </c>
      <c r="CV147" t="s">
        <v>1592</v>
      </c>
      <c r="CW147" t="s">
        <v>1592</v>
      </c>
      <c r="CX147">
        <v>145</v>
      </c>
      <c r="CY147" t="s">
        <v>3758</v>
      </c>
      <c r="CZ147" t="s">
        <v>1592</v>
      </c>
      <c r="DA147" t="s">
        <v>2313</v>
      </c>
      <c r="DB147" t="s">
        <v>2314</v>
      </c>
      <c r="DC147" t="s">
        <v>3751</v>
      </c>
      <c r="DD147" t="s">
        <v>1269</v>
      </c>
      <c r="DE147" t="s">
        <v>3750</v>
      </c>
      <c r="DF147" t="s">
        <v>1592</v>
      </c>
      <c r="DG147" t="s">
        <v>1592</v>
      </c>
      <c r="DH147" t="s">
        <v>2334</v>
      </c>
      <c r="DI147" t="e">
        <v>#N/A</v>
      </c>
      <c r="DJ147"/>
      <c r="DK147" t="s">
        <v>2334</v>
      </c>
      <c r="DL147">
        <v>9</v>
      </c>
      <c r="DM147" t="s">
        <v>2315</v>
      </c>
      <c r="DN147" t="s">
        <v>1165</v>
      </c>
      <c r="DO147" t="b">
        <v>1</v>
      </c>
      <c r="DP147" t="b">
        <v>0</v>
      </c>
      <c r="DQ147" t="b">
        <v>1</v>
      </c>
      <c r="DR147" t="b">
        <v>0</v>
      </c>
      <c r="DS147" t="b">
        <v>0</v>
      </c>
      <c r="DT147" t="b">
        <v>0</v>
      </c>
      <c r="DU147" t="b">
        <v>1</v>
      </c>
      <c r="DV147">
        <v>0</v>
      </c>
      <c r="DW147" t="b">
        <v>0</v>
      </c>
      <c r="DX147" t="b">
        <v>0</v>
      </c>
      <c r="DY147" t="b">
        <v>0</v>
      </c>
      <c r="DZ147" t="b">
        <v>0</v>
      </c>
      <c r="EA147" t="b">
        <v>0</v>
      </c>
      <c r="EB147" t="b">
        <v>1</v>
      </c>
      <c r="EC147" t="b">
        <v>0</v>
      </c>
      <c r="ED147" t="b">
        <v>0</v>
      </c>
      <c r="EE147" t="b">
        <v>0</v>
      </c>
      <c r="EF147" t="b" cm="1">
        <v>0</v>
      </c>
      <c r="EG147" t="b">
        <v>0</v>
      </c>
      <c r="EH147" t="b">
        <v>0</v>
      </c>
      <c r="EI147" t="b">
        <v>1</v>
      </c>
      <c r="EJ147" t="s">
        <v>2791</v>
      </c>
      <c r="EK147">
        <v>0</v>
      </c>
      <c r="EL147">
        <v>25</v>
      </c>
      <c r="EM147" t="b">
        <v>0</v>
      </c>
    </row>
    <row r="148" spans="1:143" ht="15.75">
      <c r="A148"/>
      <c r="B148" t="s">
        <v>1165</v>
      </c>
      <c r="C148" t="s">
        <v>3411</v>
      </c>
      <c r="D148" t="s">
        <v>2481</v>
      </c>
      <c r="E148" t="s">
        <v>2482</v>
      </c>
      <c r="F148" t="s">
        <v>2483</v>
      </c>
      <c r="G148" t="s">
        <v>2481</v>
      </c>
      <c r="H148" t="s">
        <v>2481</v>
      </c>
      <c r="I148" t="s">
        <v>1242</v>
      </c>
      <c r="J148" t="s">
        <v>3750</v>
      </c>
      <c r="K148" t="s">
        <v>902</v>
      </c>
      <c r="L148" t="s">
        <v>1939</v>
      </c>
      <c r="M148" t="s">
        <v>1974</v>
      </c>
      <c r="N148"/>
      <c r="O148"/>
      <c r="P148" t="s">
        <v>1165</v>
      </c>
      <c r="Q148" t="s">
        <v>1269</v>
      </c>
      <c r="R148" t="s">
        <v>2353</v>
      </c>
      <c r="S148"/>
      <c r="T148"/>
      <c r="U148" t="s">
        <v>3752</v>
      </c>
      <c r="V148" t="s">
        <v>2485</v>
      </c>
      <c r="W148"/>
      <c r="X148"/>
      <c r="Y148"/>
      <c r="Z148"/>
      <c r="AA148"/>
      <c r="AB148"/>
      <c r="AC148"/>
      <c r="AD148"/>
      <c r="AE148"/>
      <c r="AF148"/>
      <c r="AG148"/>
      <c r="AH148"/>
      <c r="AI148"/>
      <c r="AJ148"/>
      <c r="AK148"/>
      <c r="AL148"/>
      <c r="AM148"/>
      <c r="AN148"/>
      <c r="AO148" s="108" t="s">
        <v>43</v>
      </c>
      <c r="AP148" t="s">
        <v>1273</v>
      </c>
      <c r="AQ148">
        <v>77</v>
      </c>
      <c r="AR148" t="e">
        <v>#N/A</v>
      </c>
      <c r="AS148" t="s">
        <v>3411</v>
      </c>
      <c r="AT148" t="e">
        <v>#N/A</v>
      </c>
      <c r="AU148" t="s">
        <v>2482</v>
      </c>
      <c r="AV148" t="s">
        <v>2487</v>
      </c>
      <c r="AW148" t="s">
        <v>2488</v>
      </c>
      <c r="AX148" t="s">
        <v>1934</v>
      </c>
      <c r="AY148" t="s">
        <v>2489</v>
      </c>
      <c r="AZ148" t="s">
        <v>1269</v>
      </c>
      <c r="BA148" t="s">
        <v>2490</v>
      </c>
      <c r="BB148" t="s">
        <v>1242</v>
      </c>
      <c r="BC148" t="s">
        <v>1939</v>
      </c>
      <c r="BD148" t="s">
        <v>3292</v>
      </c>
      <c r="BE148">
        <v>15</v>
      </c>
      <c r="BF148">
        <v>147</v>
      </c>
      <c r="BG148">
        <v>0</v>
      </c>
      <c r="BH148" t="s">
        <v>1592</v>
      </c>
      <c r="BI148">
        <v>0</v>
      </c>
      <c r="BJ148">
        <v>0</v>
      </c>
      <c r="BK148">
        <v>32</v>
      </c>
      <c r="BL148" t="s">
        <v>2492</v>
      </c>
      <c r="BM148" t="s">
        <v>3751</v>
      </c>
      <c r="BN148" t="s">
        <v>3753</v>
      </c>
      <c r="BO148" t="e" cm="1">
        <v>#N/A</v>
      </c>
      <c r="BP148" t="s">
        <v>1592</v>
      </c>
      <c r="BQ148" t="s">
        <v>3417</v>
      </c>
      <c r="BR148">
        <v>58</v>
      </c>
      <c r="BS148" t="s">
        <v>1791</v>
      </c>
      <c r="BT148" t="s">
        <v>3759</v>
      </c>
      <c r="BU148" t="s">
        <v>2481</v>
      </c>
      <c r="BV148" t="s">
        <v>2487</v>
      </c>
      <c r="BW148" t="s">
        <v>2489</v>
      </c>
      <c r="BX148" t="s">
        <v>1937</v>
      </c>
      <c r="BY148" t="s">
        <v>1592</v>
      </c>
      <c r="BZ148" t="s">
        <v>1937</v>
      </c>
      <c r="CA148" t="s">
        <v>1974</v>
      </c>
      <c r="CB148"/>
      <c r="CC148" t="s">
        <v>998</v>
      </c>
      <c r="CD148" t="s">
        <v>1242</v>
      </c>
      <c r="CE148" t="s">
        <v>3760</v>
      </c>
      <c r="CF148" t="s">
        <v>3761</v>
      </c>
      <c r="CG148" t="s">
        <v>1242</v>
      </c>
      <c r="CH148" t="s">
        <v>1592</v>
      </c>
      <c r="CI148" t="s">
        <v>2353</v>
      </c>
      <c r="CJ148" t="s">
        <v>1165</v>
      </c>
      <c r="CK148"/>
      <c r="CL148"/>
      <c r="CM148" t="s">
        <v>3752</v>
      </c>
      <c r="CN148" t="s">
        <v>2485</v>
      </c>
      <c r="CO148" t="s">
        <v>3752</v>
      </c>
      <c r="CP148" t="s">
        <v>2485</v>
      </c>
      <c r="CQ148" t="s">
        <v>1592</v>
      </c>
      <c r="CR148">
        <v>0</v>
      </c>
      <c r="CS148" t="s">
        <v>1592</v>
      </c>
      <c r="CT148" t="s">
        <v>1592</v>
      </c>
      <c r="CU148" t="s">
        <v>1592</v>
      </c>
      <c r="CV148" t="s">
        <v>1592</v>
      </c>
      <c r="CW148" t="s">
        <v>1592</v>
      </c>
      <c r="CX148">
        <v>146</v>
      </c>
      <c r="CY148" t="s">
        <v>3762</v>
      </c>
      <c r="CZ148" t="s">
        <v>1592</v>
      </c>
      <c r="DA148" t="s">
        <v>2313</v>
      </c>
      <c r="DB148" t="s">
        <v>2314</v>
      </c>
      <c r="DC148" t="s">
        <v>2482</v>
      </c>
      <c r="DD148" t="s">
        <v>1269</v>
      </c>
      <c r="DE148" t="s">
        <v>2481</v>
      </c>
      <c r="DF148" t="s">
        <v>1592</v>
      </c>
      <c r="DG148" t="s">
        <v>1592</v>
      </c>
      <c r="DH148" t="s">
        <v>2334</v>
      </c>
      <c r="DI148" t="e">
        <v>#N/A</v>
      </c>
      <c r="DJ148"/>
      <c r="DK148" t="s">
        <v>2334</v>
      </c>
      <c r="DL148">
        <v>9</v>
      </c>
      <c r="DM148" t="s">
        <v>2315</v>
      </c>
      <c r="DN148" t="s">
        <v>1165</v>
      </c>
      <c r="DO148" t="b">
        <v>1</v>
      </c>
      <c r="DP148" t="b">
        <v>0</v>
      </c>
      <c r="DQ148" t="b">
        <v>0</v>
      </c>
      <c r="DR148" t="b">
        <v>0</v>
      </c>
      <c r="DS148" t="b">
        <v>0</v>
      </c>
      <c r="DT148" t="b">
        <v>0</v>
      </c>
      <c r="DU148" t="b">
        <v>0</v>
      </c>
      <c r="DV148">
        <v>0</v>
      </c>
      <c r="DW148" t="b">
        <v>0</v>
      </c>
      <c r="DX148" t="b">
        <v>0</v>
      </c>
      <c r="DY148" t="b">
        <v>0</v>
      </c>
      <c r="DZ148" t="b">
        <v>0</v>
      </c>
      <c r="EA148" t="b">
        <v>0</v>
      </c>
      <c r="EB148" t="b">
        <v>0</v>
      </c>
      <c r="EC148" t="b">
        <v>0</v>
      </c>
      <c r="ED148" t="b">
        <v>0</v>
      </c>
      <c r="EE148" t="b">
        <v>0</v>
      </c>
      <c r="EF148" t="b" cm="1">
        <v>0</v>
      </c>
      <c r="EG148" t="b">
        <v>0</v>
      </c>
      <c r="EH148" t="b">
        <v>0</v>
      </c>
      <c r="EI148" t="b">
        <v>0</v>
      </c>
      <c r="EJ148" t="s">
        <v>1592</v>
      </c>
      <c r="EK148">
        <v>0</v>
      </c>
      <c r="EL148">
        <v>29</v>
      </c>
      <c r="EM148" t="b">
        <v>0</v>
      </c>
    </row>
    <row r="149" spans="1:143" ht="15.75">
      <c r="A149"/>
      <c r="B149" t="s">
        <v>1165</v>
      </c>
      <c r="C149" t="s">
        <v>3411</v>
      </c>
      <c r="D149" t="s">
        <v>2498</v>
      </c>
      <c r="E149" t="s">
        <v>2499</v>
      </c>
      <c r="F149" t="s">
        <v>2500</v>
      </c>
      <c r="G149" t="s">
        <v>2501</v>
      </c>
      <c r="H149" t="s">
        <v>2498</v>
      </c>
      <c r="I149" t="s">
        <v>1242</v>
      </c>
      <c r="J149" t="s">
        <v>3750</v>
      </c>
      <c r="K149" t="s">
        <v>902</v>
      </c>
      <c r="L149" t="s">
        <v>1939</v>
      </c>
      <c r="M149" t="s">
        <v>1947</v>
      </c>
      <c r="N149" t="s">
        <v>2502</v>
      </c>
      <c r="O149"/>
      <c r="P149" t="s">
        <v>1165</v>
      </c>
      <c r="Q149" t="s">
        <v>1269</v>
      </c>
      <c r="R149" t="s">
        <v>2353</v>
      </c>
      <c r="S149"/>
      <c r="T149"/>
      <c r="U149" t="s">
        <v>3752</v>
      </c>
      <c r="V149" t="s">
        <v>2503</v>
      </c>
      <c r="W149"/>
      <c r="X149"/>
      <c r="Y149"/>
      <c r="Z149"/>
      <c r="AA149"/>
      <c r="AB149"/>
      <c r="AC149"/>
      <c r="AD149"/>
      <c r="AE149"/>
      <c r="AF149"/>
      <c r="AG149"/>
      <c r="AH149"/>
      <c r="AI149"/>
      <c r="AJ149"/>
      <c r="AK149"/>
      <c r="AL149"/>
      <c r="AM149"/>
      <c r="AN149"/>
      <c r="AO149" s="108" t="s">
        <v>43</v>
      </c>
      <c r="AP149" t="s">
        <v>1273</v>
      </c>
      <c r="AQ149">
        <v>78</v>
      </c>
      <c r="AR149" t="e">
        <v>#N/A</v>
      </c>
      <c r="AS149" t="s">
        <v>3411</v>
      </c>
      <c r="AT149" t="e">
        <v>#N/A</v>
      </c>
      <c r="AU149" t="s">
        <v>2499</v>
      </c>
      <c r="AV149" t="s">
        <v>2505</v>
      </c>
      <c r="AW149" t="s">
        <v>2506</v>
      </c>
      <c r="AX149" t="s">
        <v>1934</v>
      </c>
      <c r="AY149" t="s">
        <v>2507</v>
      </c>
      <c r="AZ149" t="s">
        <v>1269</v>
      </c>
      <c r="BA149" t="s">
        <v>2508</v>
      </c>
      <c r="BB149" t="s">
        <v>1242</v>
      </c>
      <c r="BC149" t="s">
        <v>1939</v>
      </c>
      <c r="BD149" t="s">
        <v>3298</v>
      </c>
      <c r="BE149">
        <v>16</v>
      </c>
      <c r="BF149">
        <v>147</v>
      </c>
      <c r="BG149">
        <v>0</v>
      </c>
      <c r="BH149" t="s">
        <v>1592</v>
      </c>
      <c r="BI149">
        <v>0</v>
      </c>
      <c r="BJ149">
        <v>0</v>
      </c>
      <c r="BK149">
        <v>33</v>
      </c>
      <c r="BL149" t="s">
        <v>2510</v>
      </c>
      <c r="BM149" t="s">
        <v>3751</v>
      </c>
      <c r="BN149" t="s">
        <v>3753</v>
      </c>
      <c r="BO149" t="e" cm="1">
        <v>#N/A</v>
      </c>
      <c r="BP149" t="s">
        <v>1592</v>
      </c>
      <c r="BQ149" t="s">
        <v>3417</v>
      </c>
      <c r="BR149">
        <v>59</v>
      </c>
      <c r="BS149" t="s">
        <v>1795</v>
      </c>
      <c r="BT149" t="s">
        <v>3763</v>
      </c>
      <c r="BU149" t="s">
        <v>2498</v>
      </c>
      <c r="BV149" t="s">
        <v>2505</v>
      </c>
      <c r="BW149" t="s">
        <v>2512</v>
      </c>
      <c r="BX149" t="s">
        <v>2513</v>
      </c>
      <c r="BY149" t="s">
        <v>1592</v>
      </c>
      <c r="BZ149" t="s">
        <v>1937</v>
      </c>
      <c r="CA149" t="s">
        <v>1947</v>
      </c>
      <c r="CB149"/>
      <c r="CC149" t="s">
        <v>998</v>
      </c>
      <c r="CD149" t="s">
        <v>1242</v>
      </c>
      <c r="CE149" t="s">
        <v>3764</v>
      </c>
      <c r="CF149" t="s">
        <v>3765</v>
      </c>
      <c r="CG149" t="s">
        <v>1242</v>
      </c>
      <c r="CH149" t="s">
        <v>1592</v>
      </c>
      <c r="CI149" t="s">
        <v>2353</v>
      </c>
      <c r="CJ149" t="s">
        <v>1165</v>
      </c>
      <c r="CK149"/>
      <c r="CL149"/>
      <c r="CM149" t="s">
        <v>3752</v>
      </c>
      <c r="CN149" t="s">
        <v>2503</v>
      </c>
      <c r="CO149" t="s">
        <v>3752</v>
      </c>
      <c r="CP149" t="s">
        <v>2503</v>
      </c>
      <c r="CQ149" t="s">
        <v>1592</v>
      </c>
      <c r="CR149">
        <v>0</v>
      </c>
      <c r="CS149" t="s">
        <v>1592</v>
      </c>
      <c r="CT149" t="s">
        <v>1592</v>
      </c>
      <c r="CU149" t="s">
        <v>1592</v>
      </c>
      <c r="CV149" t="s">
        <v>1592</v>
      </c>
      <c r="CW149" t="s">
        <v>1592</v>
      </c>
      <c r="CX149">
        <v>147</v>
      </c>
      <c r="CY149" t="s">
        <v>3766</v>
      </c>
      <c r="CZ149" t="s">
        <v>1592</v>
      </c>
      <c r="DA149" t="s">
        <v>2313</v>
      </c>
      <c r="DB149" t="s">
        <v>2314</v>
      </c>
      <c r="DC149" t="s">
        <v>2499</v>
      </c>
      <c r="DD149" t="s">
        <v>1269</v>
      </c>
      <c r="DE149" t="s">
        <v>2501</v>
      </c>
      <c r="DF149" t="s">
        <v>1592</v>
      </c>
      <c r="DG149" t="s">
        <v>1592</v>
      </c>
      <c r="DH149" t="s">
        <v>2334</v>
      </c>
      <c r="DI149" t="e">
        <v>#N/A</v>
      </c>
      <c r="DJ149"/>
      <c r="DK149" t="s">
        <v>2334</v>
      </c>
      <c r="DL149">
        <v>9</v>
      </c>
      <c r="DM149" t="s">
        <v>2315</v>
      </c>
      <c r="DN149" t="s">
        <v>1165</v>
      </c>
      <c r="DO149" t="b">
        <v>1</v>
      </c>
      <c r="DP149" t="b">
        <v>0</v>
      </c>
      <c r="DQ149" t="b">
        <v>0</v>
      </c>
      <c r="DR149" t="b">
        <v>0</v>
      </c>
      <c r="DS149" t="b">
        <v>0</v>
      </c>
      <c r="DT149" t="b">
        <v>0</v>
      </c>
      <c r="DU149" t="b">
        <v>0</v>
      </c>
      <c r="DV149">
        <v>0</v>
      </c>
      <c r="DW149" t="b">
        <v>0</v>
      </c>
      <c r="DX149" t="b">
        <v>0</v>
      </c>
      <c r="DY149" t="b">
        <v>0</v>
      </c>
      <c r="DZ149" t="b">
        <v>0</v>
      </c>
      <c r="EA149" t="b">
        <v>0</v>
      </c>
      <c r="EB149" t="b">
        <v>0</v>
      </c>
      <c r="EC149" t="b">
        <v>0</v>
      </c>
      <c r="ED149" t="b">
        <v>0</v>
      </c>
      <c r="EE149" t="b">
        <v>0</v>
      </c>
      <c r="EF149" t="b" cm="1">
        <v>0</v>
      </c>
      <c r="EG149" t="b">
        <v>0</v>
      </c>
      <c r="EH149" t="b">
        <v>0</v>
      </c>
      <c r="EI149" t="b">
        <v>0</v>
      </c>
      <c r="EJ149" t="s">
        <v>1592</v>
      </c>
      <c r="EK149">
        <v>0</v>
      </c>
      <c r="EL149">
        <v>17</v>
      </c>
      <c r="EM149" t="b">
        <v>0</v>
      </c>
    </row>
    <row r="150" spans="1:143" ht="15.75">
      <c r="A150"/>
      <c r="B150" t="s">
        <v>1165</v>
      </c>
      <c r="C150" t="s">
        <v>3411</v>
      </c>
      <c r="D150" t="s">
        <v>2380</v>
      </c>
      <c r="E150" t="s">
        <v>2381</v>
      </c>
      <c r="F150" t="s">
        <v>2352</v>
      </c>
      <c r="G150" t="s">
        <v>2380</v>
      </c>
      <c r="H150" t="s">
        <v>2382</v>
      </c>
      <c r="I150" t="s">
        <v>1242</v>
      </c>
      <c r="J150" t="s">
        <v>3750</v>
      </c>
      <c r="K150" t="s">
        <v>902</v>
      </c>
      <c r="L150" t="s">
        <v>1939</v>
      </c>
      <c r="M150" t="s">
        <v>1947</v>
      </c>
      <c r="N150" t="s">
        <v>2383</v>
      </c>
      <c r="O150"/>
      <c r="P150" t="s">
        <v>1165</v>
      </c>
      <c r="Q150" t="s">
        <v>1269</v>
      </c>
      <c r="R150" t="s">
        <v>2353</v>
      </c>
      <c r="S150"/>
      <c r="T150"/>
      <c r="U150" t="s">
        <v>3752</v>
      </c>
      <c r="V150" t="s">
        <v>2464</v>
      </c>
      <c r="W150"/>
      <c r="X150"/>
      <c r="Y150"/>
      <c r="Z150"/>
      <c r="AA150"/>
      <c r="AB150"/>
      <c r="AC150"/>
      <c r="AD150"/>
      <c r="AE150"/>
      <c r="AF150"/>
      <c r="AG150"/>
      <c r="AH150"/>
      <c r="AI150"/>
      <c r="AJ150"/>
      <c r="AK150"/>
      <c r="AL150"/>
      <c r="AM150"/>
      <c r="AN150"/>
      <c r="AO150" s="108" t="s">
        <v>43</v>
      </c>
      <c r="AP150" t="s">
        <v>1273</v>
      </c>
      <c r="AQ150">
        <v>79</v>
      </c>
      <c r="AR150" t="e">
        <v>#N/A</v>
      </c>
      <c r="AS150" t="s">
        <v>3411</v>
      </c>
      <c r="AT150" t="e">
        <v>#N/A</v>
      </c>
      <c r="AU150" t="s">
        <v>2381</v>
      </c>
      <c r="AV150" t="s">
        <v>2386</v>
      </c>
      <c r="AW150" t="s">
        <v>2357</v>
      </c>
      <c r="AX150" t="s">
        <v>1934</v>
      </c>
      <c r="AY150" t="s">
        <v>2387</v>
      </c>
      <c r="AZ150" t="s">
        <v>1269</v>
      </c>
      <c r="BA150" t="s">
        <v>2388</v>
      </c>
      <c r="BB150" t="s">
        <v>1242</v>
      </c>
      <c r="BC150" t="s">
        <v>1939</v>
      </c>
      <c r="BD150" t="s">
        <v>3304</v>
      </c>
      <c r="BE150">
        <v>7</v>
      </c>
      <c r="BF150">
        <v>147</v>
      </c>
      <c r="BG150">
        <v>0</v>
      </c>
      <c r="BH150" t="s">
        <v>1592</v>
      </c>
      <c r="BI150">
        <v>0</v>
      </c>
      <c r="BJ150">
        <v>0</v>
      </c>
      <c r="BK150">
        <v>7</v>
      </c>
      <c r="BL150" t="s">
        <v>2394</v>
      </c>
      <c r="BM150" t="s">
        <v>3751</v>
      </c>
      <c r="BN150" t="s">
        <v>3753</v>
      </c>
      <c r="BO150" t="e" cm="1">
        <v>#N/A</v>
      </c>
      <c r="BP150" t="s">
        <v>1592</v>
      </c>
      <c r="BQ150" t="s">
        <v>3417</v>
      </c>
      <c r="BR150">
        <v>60</v>
      </c>
      <c r="BS150" t="s">
        <v>1799</v>
      </c>
      <c r="BT150" t="s">
        <v>3767</v>
      </c>
      <c r="BU150" t="s">
        <v>2380</v>
      </c>
      <c r="BV150" t="s">
        <v>2386</v>
      </c>
      <c r="BW150" t="s">
        <v>2391</v>
      </c>
      <c r="BX150" t="s">
        <v>2392</v>
      </c>
      <c r="BY150" t="s">
        <v>1592</v>
      </c>
      <c r="BZ150" t="s">
        <v>1937</v>
      </c>
      <c r="CA150" t="s">
        <v>1947</v>
      </c>
      <c r="CB150"/>
      <c r="CC150" t="s">
        <v>998</v>
      </c>
      <c r="CD150" t="s">
        <v>1242</v>
      </c>
      <c r="CE150" t="s">
        <v>3768</v>
      </c>
      <c r="CF150" t="s">
        <v>3769</v>
      </c>
      <c r="CG150" t="s">
        <v>1242</v>
      </c>
      <c r="CH150" t="s">
        <v>1592</v>
      </c>
      <c r="CI150" t="s">
        <v>2353</v>
      </c>
      <c r="CJ150" t="s">
        <v>1165</v>
      </c>
      <c r="CK150"/>
      <c r="CL150"/>
      <c r="CM150" t="s">
        <v>3752</v>
      </c>
      <c r="CN150" t="s">
        <v>2464</v>
      </c>
      <c r="CO150" t="s">
        <v>3752</v>
      </c>
      <c r="CP150" t="s">
        <v>2464</v>
      </c>
      <c r="CQ150" t="s">
        <v>1592</v>
      </c>
      <c r="CR150">
        <v>0</v>
      </c>
      <c r="CS150" t="s">
        <v>1592</v>
      </c>
      <c r="CT150" t="s">
        <v>1592</v>
      </c>
      <c r="CU150" t="s">
        <v>1592</v>
      </c>
      <c r="CV150" t="s">
        <v>1592</v>
      </c>
      <c r="CW150" t="s">
        <v>1592</v>
      </c>
      <c r="CX150">
        <v>148</v>
      </c>
      <c r="CY150" t="s">
        <v>3770</v>
      </c>
      <c r="CZ150" t="s">
        <v>1592</v>
      </c>
      <c r="DA150" t="s">
        <v>2313</v>
      </c>
      <c r="DB150" t="s">
        <v>2314</v>
      </c>
      <c r="DC150" t="s">
        <v>2381</v>
      </c>
      <c r="DD150" t="s">
        <v>1269</v>
      </c>
      <c r="DE150" t="s">
        <v>2380</v>
      </c>
      <c r="DF150" t="s">
        <v>1592</v>
      </c>
      <c r="DG150" t="s">
        <v>1592</v>
      </c>
      <c r="DH150" t="s">
        <v>2334</v>
      </c>
      <c r="DI150" t="e">
        <v>#N/A</v>
      </c>
      <c r="DJ150"/>
      <c r="DK150" t="s">
        <v>2334</v>
      </c>
      <c r="DL150">
        <v>9</v>
      </c>
      <c r="DM150" t="s">
        <v>2315</v>
      </c>
      <c r="DN150" t="s">
        <v>1165</v>
      </c>
      <c r="DO150" t="b">
        <v>1</v>
      </c>
      <c r="DP150" t="b">
        <v>0</v>
      </c>
      <c r="DQ150" t="b">
        <v>0</v>
      </c>
      <c r="DR150" t="b">
        <v>0</v>
      </c>
      <c r="DS150" t="b">
        <v>0</v>
      </c>
      <c r="DT150" t="b">
        <v>0</v>
      </c>
      <c r="DU150" t="b">
        <v>0</v>
      </c>
      <c r="DV150">
        <v>0</v>
      </c>
      <c r="DW150" t="b">
        <v>0</v>
      </c>
      <c r="DX150" t="b">
        <v>0</v>
      </c>
      <c r="DY150" t="b">
        <v>0</v>
      </c>
      <c r="DZ150" t="b">
        <v>0</v>
      </c>
      <c r="EA150" t="b">
        <v>0</v>
      </c>
      <c r="EB150" t="b">
        <v>0</v>
      </c>
      <c r="EC150" t="b">
        <v>0</v>
      </c>
      <c r="ED150" t="b">
        <v>0</v>
      </c>
      <c r="EE150" t="b">
        <v>0</v>
      </c>
      <c r="EF150" t="b" cm="1">
        <v>0</v>
      </c>
      <c r="EG150" t="b">
        <v>0</v>
      </c>
      <c r="EH150" t="b">
        <v>0</v>
      </c>
      <c r="EI150" t="b">
        <v>0</v>
      </c>
      <c r="EJ150" t="s">
        <v>1592</v>
      </c>
      <c r="EK150">
        <v>0</v>
      </c>
      <c r="EL150">
        <v>25</v>
      </c>
      <c r="EM150" t="b">
        <v>0</v>
      </c>
    </row>
    <row r="151" spans="1:143" ht="15.75">
      <c r="A151"/>
      <c r="B151" t="s">
        <v>1165</v>
      </c>
      <c r="C151" t="s">
        <v>3411</v>
      </c>
      <c r="D151" t="s">
        <v>3750</v>
      </c>
      <c r="E151" t="s">
        <v>3771</v>
      </c>
      <c r="F151"/>
      <c r="G151" t="s">
        <v>3750</v>
      </c>
      <c r="H151" t="s">
        <v>3772</v>
      </c>
      <c r="I151" t="s">
        <v>1268</v>
      </c>
      <c r="J151" t="s">
        <v>3750</v>
      </c>
      <c r="K151" t="s">
        <v>3773</v>
      </c>
      <c r="L151" t="s">
        <v>1939</v>
      </c>
      <c r="M151" t="s">
        <v>1947</v>
      </c>
      <c r="N151" t="s">
        <v>3774</v>
      </c>
      <c r="O151"/>
      <c r="P151" t="s">
        <v>1165</v>
      </c>
      <c r="Q151" t="s">
        <v>1269</v>
      </c>
      <c r="R151" t="s">
        <v>2353</v>
      </c>
      <c r="S151"/>
      <c r="T151"/>
      <c r="U151" t="s">
        <v>3752</v>
      </c>
      <c r="V151" t="s">
        <v>3775</v>
      </c>
      <c r="W151"/>
      <c r="X151"/>
      <c r="Y151"/>
      <c r="Z151"/>
      <c r="AA151"/>
      <c r="AB151"/>
      <c r="AC151"/>
      <c r="AD151"/>
      <c r="AE151"/>
      <c r="AF151"/>
      <c r="AG151"/>
      <c r="AH151"/>
      <c r="AI151"/>
      <c r="AJ151"/>
      <c r="AK151"/>
      <c r="AL151"/>
      <c r="AM151"/>
      <c r="AN151"/>
      <c r="AO151" s="108" t="s">
        <v>43</v>
      </c>
      <c r="AP151" t="s">
        <v>1273</v>
      </c>
      <c r="AQ151">
        <v>80</v>
      </c>
      <c r="AR151" t="e">
        <v>#N/A</v>
      </c>
      <c r="AS151" t="s">
        <v>3411</v>
      </c>
      <c r="AT151" t="e">
        <v>#N/A</v>
      </c>
      <c r="AU151" t="s">
        <v>3771</v>
      </c>
      <c r="AV151" t="s">
        <v>3776</v>
      </c>
      <c r="AW151" t="s">
        <v>1937</v>
      </c>
      <c r="AX151" t="s">
        <v>1934</v>
      </c>
      <c r="AY151" t="s">
        <v>3754</v>
      </c>
      <c r="AZ151" t="s">
        <v>1269</v>
      </c>
      <c r="BA151" t="s">
        <v>3777</v>
      </c>
      <c r="BB151" t="s">
        <v>1268</v>
      </c>
      <c r="BC151" t="s">
        <v>1939</v>
      </c>
      <c r="BD151" t="s">
        <v>3778</v>
      </c>
      <c r="BE151">
        <v>151</v>
      </c>
      <c r="BF151">
        <v>147</v>
      </c>
      <c r="BG151" t="e">
        <v>#N/A</v>
      </c>
      <c r="BH151" t="s">
        <v>3771</v>
      </c>
      <c r="BI151">
        <v>1</v>
      </c>
      <c r="BJ151">
        <v>0</v>
      </c>
      <c r="BK151">
        <v>0</v>
      </c>
      <c r="BL151" t="s">
        <v>1592</v>
      </c>
      <c r="BM151" t="s">
        <v>3751</v>
      </c>
      <c r="BN151" t="s">
        <v>3753</v>
      </c>
      <c r="BO151" t="e" cm="1">
        <v>#N/A</v>
      </c>
      <c r="BP151" t="s">
        <v>3779</v>
      </c>
      <c r="BQ151" t="s">
        <v>3417</v>
      </c>
      <c r="BR151">
        <v>61</v>
      </c>
      <c r="BS151" t="s">
        <v>1803</v>
      </c>
      <c r="BT151" t="s">
        <v>3780</v>
      </c>
      <c r="BU151" t="s">
        <v>3750</v>
      </c>
      <c r="BV151" t="s">
        <v>3776</v>
      </c>
      <c r="BW151" t="s">
        <v>3781</v>
      </c>
      <c r="BX151" t="s">
        <v>3782</v>
      </c>
      <c r="BY151" t="s">
        <v>1592</v>
      </c>
      <c r="BZ151" t="s">
        <v>1937</v>
      </c>
      <c r="CA151" t="s">
        <v>1947</v>
      </c>
      <c r="CB151"/>
      <c r="CC151" t="s">
        <v>998</v>
      </c>
      <c r="CD151" t="s">
        <v>1268</v>
      </c>
      <c r="CE151" t="s">
        <v>3783</v>
      </c>
      <c r="CF151" t="s">
        <v>3784</v>
      </c>
      <c r="CG151" t="s">
        <v>1268</v>
      </c>
      <c r="CH151" t="s">
        <v>1592</v>
      </c>
      <c r="CI151" t="s">
        <v>2353</v>
      </c>
      <c r="CJ151" t="s">
        <v>1165</v>
      </c>
      <c r="CK151"/>
      <c r="CL151"/>
      <c r="CM151" t="s">
        <v>3752</v>
      </c>
      <c r="CN151" t="s">
        <v>3775</v>
      </c>
      <c r="CO151" t="s">
        <v>3752</v>
      </c>
      <c r="CP151" t="s">
        <v>3775</v>
      </c>
      <c r="CQ151" t="s">
        <v>1592</v>
      </c>
      <c r="CR151">
        <v>0</v>
      </c>
      <c r="CS151" t="s">
        <v>1592</v>
      </c>
      <c r="CT151" t="s">
        <v>1592</v>
      </c>
      <c r="CU151" t="s">
        <v>1592</v>
      </c>
      <c r="CV151" t="s">
        <v>1592</v>
      </c>
      <c r="CW151" t="s">
        <v>1592</v>
      </c>
      <c r="CX151">
        <v>149</v>
      </c>
      <c r="CY151" t="s">
        <v>3785</v>
      </c>
      <c r="CZ151" t="s">
        <v>1592</v>
      </c>
      <c r="DA151" t="s">
        <v>2313</v>
      </c>
      <c r="DB151" t="s">
        <v>2314</v>
      </c>
      <c r="DC151" t="s">
        <v>3771</v>
      </c>
      <c r="DD151" t="s">
        <v>1269</v>
      </c>
      <c r="DE151" t="s">
        <v>3750</v>
      </c>
      <c r="DF151" t="s">
        <v>1592</v>
      </c>
      <c r="DG151" t="s">
        <v>1592</v>
      </c>
      <c r="DH151" t="s">
        <v>2334</v>
      </c>
      <c r="DI151" t="e">
        <v>#N/A</v>
      </c>
      <c r="DJ151"/>
      <c r="DK151" t="s">
        <v>2334</v>
      </c>
      <c r="DL151">
        <v>9</v>
      </c>
      <c r="DM151" t="s">
        <v>2315</v>
      </c>
      <c r="DN151" t="s">
        <v>1165</v>
      </c>
      <c r="DO151" t="b">
        <v>1</v>
      </c>
      <c r="DP151" t="b">
        <v>0</v>
      </c>
      <c r="DQ151" t="b">
        <v>1</v>
      </c>
      <c r="DR151" t="b">
        <v>0</v>
      </c>
      <c r="DS151" t="b">
        <v>0</v>
      </c>
      <c r="DT151" t="b">
        <v>0</v>
      </c>
      <c r="DU151" t="b">
        <v>0</v>
      </c>
      <c r="DV151">
        <v>0</v>
      </c>
      <c r="DW151" t="b">
        <v>0</v>
      </c>
      <c r="DX151" t="b">
        <v>0</v>
      </c>
      <c r="DY151" t="b">
        <v>0</v>
      </c>
      <c r="DZ151" t="b">
        <v>0</v>
      </c>
      <c r="EA151" t="b">
        <v>0</v>
      </c>
      <c r="EB151" t="b">
        <v>1</v>
      </c>
      <c r="EC151" t="b">
        <v>0</v>
      </c>
      <c r="ED151" t="b">
        <v>0</v>
      </c>
      <c r="EE151" t="b">
        <v>0</v>
      </c>
      <c r="EF151" t="b" cm="1">
        <v>0</v>
      </c>
      <c r="EG151" t="b">
        <v>0</v>
      </c>
      <c r="EH151" t="b">
        <v>0</v>
      </c>
      <c r="EI151" t="b">
        <v>1</v>
      </c>
      <c r="EJ151" t="s">
        <v>2791</v>
      </c>
      <c r="EK151">
        <v>0</v>
      </c>
      <c r="EL151">
        <v>15</v>
      </c>
      <c r="EM151" t="b">
        <v>0</v>
      </c>
    </row>
    <row r="152" spans="1:143" ht="15.75">
      <c r="A152"/>
      <c r="B152" t="s">
        <v>1165</v>
      </c>
      <c r="C152" t="s">
        <v>3411</v>
      </c>
      <c r="D152" t="s">
        <v>3786</v>
      </c>
      <c r="E152" t="s">
        <v>3787</v>
      </c>
      <c r="F152"/>
      <c r="G152" t="s">
        <v>3786</v>
      </c>
      <c r="H152" t="s">
        <v>2688</v>
      </c>
      <c r="I152" t="s">
        <v>1268</v>
      </c>
      <c r="J152" t="s">
        <v>3750</v>
      </c>
      <c r="K152" t="s">
        <v>3773</v>
      </c>
      <c r="L152" t="s">
        <v>1939</v>
      </c>
      <c r="M152" t="s">
        <v>2031</v>
      </c>
      <c r="N152"/>
      <c r="O152"/>
      <c r="P152" t="s">
        <v>1165</v>
      </c>
      <c r="Q152" t="s">
        <v>1269</v>
      </c>
      <c r="R152" t="s">
        <v>2353</v>
      </c>
      <c r="S152"/>
      <c r="T152"/>
      <c r="U152" t="s">
        <v>3752</v>
      </c>
      <c r="V152" t="s">
        <v>3788</v>
      </c>
      <c r="W152"/>
      <c r="X152"/>
      <c r="Y152"/>
      <c r="Z152"/>
      <c r="AA152"/>
      <c r="AB152"/>
      <c r="AC152"/>
      <c r="AD152"/>
      <c r="AE152"/>
      <c r="AF152"/>
      <c r="AG152"/>
      <c r="AH152"/>
      <c r="AI152"/>
      <c r="AJ152"/>
      <c r="AK152"/>
      <c r="AL152"/>
      <c r="AM152"/>
      <c r="AN152"/>
      <c r="AO152" s="108" t="s">
        <v>43</v>
      </c>
      <c r="AP152" t="s">
        <v>1273</v>
      </c>
      <c r="AQ152">
        <v>81</v>
      </c>
      <c r="AR152" t="e">
        <v>#N/A</v>
      </c>
      <c r="AS152" t="s">
        <v>3411</v>
      </c>
      <c r="AT152" t="e">
        <v>#N/A</v>
      </c>
      <c r="AU152" t="s">
        <v>3787</v>
      </c>
      <c r="AV152" t="s">
        <v>3789</v>
      </c>
      <c r="AW152" t="s">
        <v>1937</v>
      </c>
      <c r="AX152" t="s">
        <v>1934</v>
      </c>
      <c r="AY152" t="s">
        <v>3790</v>
      </c>
      <c r="AZ152" t="s">
        <v>1269</v>
      </c>
      <c r="BA152" t="s">
        <v>3791</v>
      </c>
      <c r="BB152" t="s">
        <v>1268</v>
      </c>
      <c r="BC152" t="s">
        <v>1939</v>
      </c>
      <c r="BD152" t="s">
        <v>3792</v>
      </c>
      <c r="BE152">
        <v>152</v>
      </c>
      <c r="BF152">
        <v>147</v>
      </c>
      <c r="BG152" t="e">
        <v>#N/A</v>
      </c>
      <c r="BH152" t="s">
        <v>3787</v>
      </c>
      <c r="BI152">
        <v>1</v>
      </c>
      <c r="BJ152">
        <v>0</v>
      </c>
      <c r="BK152">
        <v>0</v>
      </c>
      <c r="BL152" t="s">
        <v>1592</v>
      </c>
      <c r="BM152" t="s">
        <v>3751</v>
      </c>
      <c r="BN152" t="s">
        <v>3753</v>
      </c>
      <c r="BO152" t="e" cm="1">
        <v>#N/A</v>
      </c>
      <c r="BP152" t="s">
        <v>3779</v>
      </c>
      <c r="BQ152" t="s">
        <v>3417</v>
      </c>
      <c r="BR152">
        <v>62</v>
      </c>
      <c r="BS152" t="s">
        <v>3166</v>
      </c>
      <c r="BT152" t="s">
        <v>3793</v>
      </c>
      <c r="BU152" t="s">
        <v>3786</v>
      </c>
      <c r="BV152" t="s">
        <v>3789</v>
      </c>
      <c r="BW152" t="s">
        <v>2696</v>
      </c>
      <c r="BX152" t="s">
        <v>1937</v>
      </c>
      <c r="BY152" t="s">
        <v>1592</v>
      </c>
      <c r="BZ152" t="s">
        <v>1937</v>
      </c>
      <c r="CA152" t="s">
        <v>2031</v>
      </c>
      <c r="CB152"/>
      <c r="CC152" t="s">
        <v>998</v>
      </c>
      <c r="CD152" t="s">
        <v>1268</v>
      </c>
      <c r="CE152" t="s">
        <v>3794</v>
      </c>
      <c r="CF152" t="s">
        <v>3795</v>
      </c>
      <c r="CG152" t="s">
        <v>1268</v>
      </c>
      <c r="CH152" t="s">
        <v>1592</v>
      </c>
      <c r="CI152" t="s">
        <v>2353</v>
      </c>
      <c r="CJ152" t="s">
        <v>1165</v>
      </c>
      <c r="CK152"/>
      <c r="CL152"/>
      <c r="CM152" t="s">
        <v>3752</v>
      </c>
      <c r="CN152" t="s">
        <v>3788</v>
      </c>
      <c r="CO152" t="s">
        <v>3752</v>
      </c>
      <c r="CP152" t="s">
        <v>3788</v>
      </c>
      <c r="CQ152" t="s">
        <v>1592</v>
      </c>
      <c r="CR152">
        <v>0</v>
      </c>
      <c r="CS152" t="s">
        <v>1592</v>
      </c>
      <c r="CT152" t="s">
        <v>1592</v>
      </c>
      <c r="CU152" t="s">
        <v>1592</v>
      </c>
      <c r="CV152" t="s">
        <v>1592</v>
      </c>
      <c r="CW152" t="s">
        <v>1592</v>
      </c>
      <c r="CX152">
        <v>150</v>
      </c>
      <c r="CY152" t="s">
        <v>3796</v>
      </c>
      <c r="CZ152" t="s">
        <v>1592</v>
      </c>
      <c r="DA152" t="s">
        <v>2313</v>
      </c>
      <c r="DB152" t="s">
        <v>2314</v>
      </c>
      <c r="DC152" t="s">
        <v>3787</v>
      </c>
      <c r="DD152" t="s">
        <v>1269</v>
      </c>
      <c r="DE152" t="s">
        <v>3786</v>
      </c>
      <c r="DF152" t="s">
        <v>1592</v>
      </c>
      <c r="DG152" t="s">
        <v>1592</v>
      </c>
      <c r="DH152" t="s">
        <v>2334</v>
      </c>
      <c r="DI152" t="e">
        <v>#N/A</v>
      </c>
      <c r="DJ152"/>
      <c r="DK152" t="s">
        <v>2334</v>
      </c>
      <c r="DL152">
        <v>9</v>
      </c>
      <c r="DM152" t="s">
        <v>2315</v>
      </c>
      <c r="DN152" t="s">
        <v>1165</v>
      </c>
      <c r="DO152" t="b">
        <v>1</v>
      </c>
      <c r="DP152" t="b">
        <v>0</v>
      </c>
      <c r="DQ152" t="b">
        <v>1</v>
      </c>
      <c r="DR152" t="b">
        <v>0</v>
      </c>
      <c r="DS152" t="b">
        <v>0</v>
      </c>
      <c r="DT152" t="b">
        <v>0</v>
      </c>
      <c r="DU152" t="b">
        <v>0</v>
      </c>
      <c r="DV152">
        <v>0</v>
      </c>
      <c r="DW152" t="b">
        <v>0</v>
      </c>
      <c r="DX152" t="b">
        <v>0</v>
      </c>
      <c r="DY152" t="b">
        <v>0</v>
      </c>
      <c r="DZ152" t="b">
        <v>0</v>
      </c>
      <c r="EA152" t="b">
        <v>0</v>
      </c>
      <c r="EB152" t="b">
        <v>0</v>
      </c>
      <c r="EC152" t="b">
        <v>0</v>
      </c>
      <c r="ED152" t="b">
        <v>0</v>
      </c>
      <c r="EE152" t="b">
        <v>0</v>
      </c>
      <c r="EF152" t="b" cm="1">
        <v>0</v>
      </c>
      <c r="EG152" t="b">
        <v>0</v>
      </c>
      <c r="EH152" t="b">
        <v>0</v>
      </c>
      <c r="EI152" t="b">
        <v>0</v>
      </c>
      <c r="EJ152" t="s">
        <v>1592</v>
      </c>
      <c r="EK152">
        <v>0</v>
      </c>
      <c r="EL152">
        <v>16</v>
      </c>
      <c r="EM152" t="b">
        <v>0</v>
      </c>
    </row>
    <row r="153" spans="1:143" ht="15.75">
      <c r="A153"/>
      <c r="B153" t="s">
        <v>1165</v>
      </c>
      <c r="C153" t="s">
        <v>3411</v>
      </c>
      <c r="D153" t="s">
        <v>3797</v>
      </c>
      <c r="E153" t="s">
        <v>3798</v>
      </c>
      <c r="F153"/>
      <c r="G153" t="s">
        <v>3797</v>
      </c>
      <c r="H153" t="s">
        <v>2688</v>
      </c>
      <c r="I153" t="s">
        <v>1268</v>
      </c>
      <c r="J153" t="s">
        <v>3750</v>
      </c>
      <c r="K153" t="s">
        <v>3799</v>
      </c>
      <c r="L153" t="s">
        <v>1939</v>
      </c>
      <c r="M153" t="s">
        <v>2607</v>
      </c>
      <c r="N153"/>
      <c r="O153"/>
      <c r="P153" t="s">
        <v>1165</v>
      </c>
      <c r="Q153" t="s">
        <v>1269</v>
      </c>
      <c r="R153" t="s">
        <v>2353</v>
      </c>
      <c r="S153"/>
      <c r="T153"/>
      <c r="U153" t="s">
        <v>3752</v>
      </c>
      <c r="V153" t="s">
        <v>3800</v>
      </c>
      <c r="W153"/>
      <c r="X153"/>
      <c r="Y153"/>
      <c r="Z153"/>
      <c r="AA153"/>
      <c r="AB153"/>
      <c r="AC153"/>
      <c r="AD153"/>
      <c r="AE153"/>
      <c r="AF153"/>
      <c r="AG153"/>
      <c r="AH153"/>
      <c r="AI153"/>
      <c r="AJ153"/>
      <c r="AK153"/>
      <c r="AL153"/>
      <c r="AM153"/>
      <c r="AN153"/>
      <c r="AO153" s="108" t="s">
        <v>43</v>
      </c>
      <c r="AP153" t="s">
        <v>1273</v>
      </c>
      <c r="AQ153">
        <v>82</v>
      </c>
      <c r="AR153" t="e">
        <v>#N/A</v>
      </c>
      <c r="AS153" t="s">
        <v>3411</v>
      </c>
      <c r="AT153" t="e">
        <v>#N/A</v>
      </c>
      <c r="AU153" t="s">
        <v>3798</v>
      </c>
      <c r="AV153" t="s">
        <v>3801</v>
      </c>
      <c r="AW153" t="s">
        <v>1937</v>
      </c>
      <c r="AX153" t="s">
        <v>1934</v>
      </c>
      <c r="AY153" t="s">
        <v>3802</v>
      </c>
      <c r="AZ153" t="s">
        <v>1269</v>
      </c>
      <c r="BA153" t="s">
        <v>3803</v>
      </c>
      <c r="BB153" t="s">
        <v>1268</v>
      </c>
      <c r="BC153" t="s">
        <v>1939</v>
      </c>
      <c r="BD153" t="s">
        <v>3804</v>
      </c>
      <c r="BE153">
        <v>153</v>
      </c>
      <c r="BF153">
        <v>147</v>
      </c>
      <c r="BG153" t="e">
        <v>#N/A</v>
      </c>
      <c r="BH153" t="s">
        <v>3798</v>
      </c>
      <c r="BI153">
        <v>1</v>
      </c>
      <c r="BJ153">
        <v>0</v>
      </c>
      <c r="BK153">
        <v>0</v>
      </c>
      <c r="BL153" t="s">
        <v>1592</v>
      </c>
      <c r="BM153" t="s">
        <v>3751</v>
      </c>
      <c r="BN153" t="s">
        <v>3753</v>
      </c>
      <c r="BO153" t="e" cm="1">
        <v>#N/A</v>
      </c>
      <c r="BP153" t="s">
        <v>3805</v>
      </c>
      <c r="BQ153" t="s">
        <v>3417</v>
      </c>
      <c r="BR153">
        <v>63</v>
      </c>
      <c r="BS153" t="s">
        <v>1897</v>
      </c>
      <c r="BT153" t="s">
        <v>3806</v>
      </c>
      <c r="BU153" t="s">
        <v>3797</v>
      </c>
      <c r="BV153" t="s">
        <v>3801</v>
      </c>
      <c r="BW153" t="s">
        <v>2696</v>
      </c>
      <c r="BX153" t="s">
        <v>1937</v>
      </c>
      <c r="BY153" t="s">
        <v>1592</v>
      </c>
      <c r="BZ153" t="s">
        <v>1937</v>
      </c>
      <c r="CA153" t="s">
        <v>2607</v>
      </c>
      <c r="CB153"/>
      <c r="CC153" t="s">
        <v>998</v>
      </c>
      <c r="CD153" t="s">
        <v>1268</v>
      </c>
      <c r="CE153" t="s">
        <v>3807</v>
      </c>
      <c r="CF153" t="s">
        <v>3808</v>
      </c>
      <c r="CG153" t="s">
        <v>1268</v>
      </c>
      <c r="CH153" t="s">
        <v>1592</v>
      </c>
      <c r="CI153" t="s">
        <v>2353</v>
      </c>
      <c r="CJ153" t="s">
        <v>1165</v>
      </c>
      <c r="CK153"/>
      <c r="CL153"/>
      <c r="CM153" t="s">
        <v>3752</v>
      </c>
      <c r="CN153" t="s">
        <v>3800</v>
      </c>
      <c r="CO153" t="s">
        <v>3752</v>
      </c>
      <c r="CP153" t="s">
        <v>3800</v>
      </c>
      <c r="CQ153" t="s">
        <v>1592</v>
      </c>
      <c r="CR153">
        <v>0</v>
      </c>
      <c r="CS153" t="s">
        <v>1592</v>
      </c>
      <c r="CT153" t="s">
        <v>1592</v>
      </c>
      <c r="CU153" t="s">
        <v>1592</v>
      </c>
      <c r="CV153" t="s">
        <v>1592</v>
      </c>
      <c r="CW153" t="s">
        <v>1592</v>
      </c>
      <c r="CX153">
        <v>151</v>
      </c>
      <c r="CY153" t="s">
        <v>3809</v>
      </c>
      <c r="CZ153" t="s">
        <v>1592</v>
      </c>
      <c r="DA153" t="s">
        <v>2313</v>
      </c>
      <c r="DB153" t="s">
        <v>2314</v>
      </c>
      <c r="DC153" t="s">
        <v>3798</v>
      </c>
      <c r="DD153" t="s">
        <v>1269</v>
      </c>
      <c r="DE153" t="s">
        <v>3797</v>
      </c>
      <c r="DF153" t="s">
        <v>1592</v>
      </c>
      <c r="DG153" t="s">
        <v>1592</v>
      </c>
      <c r="DH153" t="s">
        <v>2334</v>
      </c>
      <c r="DI153" t="e">
        <v>#N/A</v>
      </c>
      <c r="DJ153"/>
      <c r="DK153" t="s">
        <v>2334</v>
      </c>
      <c r="DL153">
        <v>9</v>
      </c>
      <c r="DM153" t="s">
        <v>2315</v>
      </c>
      <c r="DN153" t="s">
        <v>1165</v>
      </c>
      <c r="DO153" t="b">
        <v>1</v>
      </c>
      <c r="DP153" t="b">
        <v>0</v>
      </c>
      <c r="DQ153" t="b">
        <v>1</v>
      </c>
      <c r="DR153" t="b">
        <v>0</v>
      </c>
      <c r="DS153" t="b">
        <v>0</v>
      </c>
      <c r="DT153" t="b">
        <v>0</v>
      </c>
      <c r="DU153" t="b">
        <v>0</v>
      </c>
      <c r="DV153">
        <v>0</v>
      </c>
      <c r="DW153" t="b">
        <v>0</v>
      </c>
      <c r="DX153" t="b">
        <v>0</v>
      </c>
      <c r="DY153" t="b">
        <v>0</v>
      </c>
      <c r="DZ153" t="b">
        <v>0</v>
      </c>
      <c r="EA153" t="b">
        <v>0</v>
      </c>
      <c r="EB153" t="b">
        <v>0</v>
      </c>
      <c r="EC153" t="b">
        <v>0</v>
      </c>
      <c r="ED153" t="b">
        <v>0</v>
      </c>
      <c r="EE153" t="b">
        <v>0</v>
      </c>
      <c r="EF153" t="b" cm="1">
        <v>0</v>
      </c>
      <c r="EG153" t="b">
        <v>0</v>
      </c>
      <c r="EH153" t="b">
        <v>0</v>
      </c>
      <c r="EI153" t="b">
        <v>0</v>
      </c>
      <c r="EJ153" t="s">
        <v>1592</v>
      </c>
      <c r="EK153">
        <v>0</v>
      </c>
      <c r="EL153">
        <v>28</v>
      </c>
      <c r="EM153" t="b">
        <v>0</v>
      </c>
    </row>
    <row r="154" spans="1:143" ht="15.75">
      <c r="A154"/>
      <c r="B154" t="s">
        <v>1165</v>
      </c>
      <c r="C154" t="s">
        <v>3411</v>
      </c>
      <c r="D154" t="s">
        <v>3810</v>
      </c>
      <c r="E154" t="s">
        <v>3811</v>
      </c>
      <c r="F154"/>
      <c r="G154" t="s">
        <v>3810</v>
      </c>
      <c r="H154" t="s">
        <v>3810</v>
      </c>
      <c r="I154" t="s">
        <v>1279</v>
      </c>
      <c r="J154"/>
      <c r="K154" t="s">
        <v>902</v>
      </c>
      <c r="L154" t="s">
        <v>1939</v>
      </c>
      <c r="M154"/>
      <c r="N154"/>
      <c r="O154"/>
      <c r="P154" t="s">
        <v>1165</v>
      </c>
      <c r="Q154" t="s">
        <v>1269</v>
      </c>
      <c r="R154" t="s">
        <v>2353</v>
      </c>
      <c r="S154"/>
      <c r="T154"/>
      <c r="U154" t="s">
        <v>3812</v>
      </c>
      <c r="V154"/>
      <c r="W154"/>
      <c r="X154"/>
      <c r="Y154"/>
      <c r="Z154"/>
      <c r="AA154"/>
      <c r="AB154"/>
      <c r="AC154"/>
      <c r="AD154"/>
      <c r="AE154"/>
      <c r="AF154"/>
      <c r="AG154"/>
      <c r="AH154"/>
      <c r="AI154"/>
      <c r="AJ154"/>
      <c r="AK154"/>
      <c r="AL154"/>
      <c r="AM154"/>
      <c r="AN154"/>
      <c r="AO154" s="108" t="s">
        <v>43</v>
      </c>
      <c r="AP154" t="s">
        <v>1273</v>
      </c>
      <c r="AQ154">
        <v>83</v>
      </c>
      <c r="AR154" t="e">
        <v>#N/A</v>
      </c>
      <c r="AS154" t="s">
        <v>3411</v>
      </c>
      <c r="AT154" t="e">
        <v>#N/A</v>
      </c>
      <c r="AU154" t="s">
        <v>3811</v>
      </c>
      <c r="AV154" t="s">
        <v>3813</v>
      </c>
      <c r="AW154" t="s">
        <v>1937</v>
      </c>
      <c r="AX154" t="s">
        <v>1934</v>
      </c>
      <c r="AY154" t="s">
        <v>3814</v>
      </c>
      <c r="AZ154" t="s">
        <v>1269</v>
      </c>
      <c r="BA154" t="s">
        <v>3815</v>
      </c>
      <c r="BB154" t="s">
        <v>1279</v>
      </c>
      <c r="BC154" t="s">
        <v>1939</v>
      </c>
      <c r="BD154" t="s">
        <v>3816</v>
      </c>
      <c r="BE154">
        <v>154</v>
      </c>
      <c r="BF154">
        <v>0</v>
      </c>
      <c r="BG154">
        <v>0</v>
      </c>
      <c r="BH154" t="s">
        <v>1592</v>
      </c>
      <c r="BI154">
        <v>0</v>
      </c>
      <c r="BJ154">
        <v>0</v>
      </c>
      <c r="BK154">
        <v>0</v>
      </c>
      <c r="BL154" t="s">
        <v>1592</v>
      </c>
      <c r="BM154" t="s">
        <v>1592</v>
      </c>
      <c r="BN154" t="s">
        <v>1592</v>
      </c>
      <c r="BO154" t="s" cm="1">
        <v>1592</v>
      </c>
      <c r="BP154" t="s">
        <v>1592</v>
      </c>
      <c r="BQ154" t="s">
        <v>3417</v>
      </c>
      <c r="BR154">
        <v>64</v>
      </c>
      <c r="BS154" t="s">
        <v>1898</v>
      </c>
      <c r="BT154" t="s">
        <v>3817</v>
      </c>
      <c r="BU154" t="s">
        <v>3810</v>
      </c>
      <c r="BV154" t="s">
        <v>3813</v>
      </c>
      <c r="BW154" t="s">
        <v>3814</v>
      </c>
      <c r="BX154" t="s">
        <v>1937</v>
      </c>
      <c r="BY154" t="s">
        <v>1592</v>
      </c>
      <c r="BZ154" t="s">
        <v>1937</v>
      </c>
      <c r="CA154" t="s">
        <v>1592</v>
      </c>
      <c r="CB154"/>
      <c r="CC154" t="s">
        <v>998</v>
      </c>
      <c r="CD154" t="s">
        <v>1279</v>
      </c>
      <c r="CE154" t="s">
        <v>3811</v>
      </c>
      <c r="CF154" t="s">
        <v>3813</v>
      </c>
      <c r="CG154" t="s">
        <v>1279</v>
      </c>
      <c r="CH154" t="s">
        <v>1592</v>
      </c>
      <c r="CI154" t="s">
        <v>2353</v>
      </c>
      <c r="CJ154" t="s">
        <v>1165</v>
      </c>
      <c r="CK154"/>
      <c r="CL154"/>
      <c r="CM154" t="s">
        <v>3812</v>
      </c>
      <c r="CN154" t="s">
        <v>1592</v>
      </c>
      <c r="CO154" t="s">
        <v>3812</v>
      </c>
      <c r="CP154" t="s">
        <v>1592</v>
      </c>
      <c r="CQ154" t="s">
        <v>1592</v>
      </c>
      <c r="CR154">
        <v>0</v>
      </c>
      <c r="CS154" t="s">
        <v>1592</v>
      </c>
      <c r="CT154" t="s">
        <v>1592</v>
      </c>
      <c r="CU154" t="s">
        <v>1592</v>
      </c>
      <c r="CV154" t="s">
        <v>1592</v>
      </c>
      <c r="CW154" t="s">
        <v>1592</v>
      </c>
      <c r="CX154">
        <v>152</v>
      </c>
      <c r="CY154" t="s">
        <v>3818</v>
      </c>
      <c r="CZ154" t="s">
        <v>1592</v>
      </c>
      <c r="DA154" t="s">
        <v>2313</v>
      </c>
      <c r="DB154" t="s">
        <v>2314</v>
      </c>
      <c r="DC154" t="s">
        <v>3811</v>
      </c>
      <c r="DD154" t="s">
        <v>1269</v>
      </c>
      <c r="DE154" t="s">
        <v>3810</v>
      </c>
      <c r="DF154" t="s">
        <v>1592</v>
      </c>
      <c r="DG154" t="s">
        <v>1592</v>
      </c>
      <c r="DH154" t="s">
        <v>2334</v>
      </c>
      <c r="DI154" t="e">
        <v>#N/A</v>
      </c>
      <c r="DJ154"/>
      <c r="DK154" t="s">
        <v>2334</v>
      </c>
      <c r="DL154">
        <v>9</v>
      </c>
      <c r="DM154" t="s">
        <v>2315</v>
      </c>
      <c r="DN154" t="s">
        <v>1165</v>
      </c>
      <c r="DO154" t="b">
        <v>1</v>
      </c>
      <c r="DP154" t="b">
        <v>0</v>
      </c>
      <c r="DQ154" t="b">
        <v>1</v>
      </c>
      <c r="DR154" t="b">
        <v>0</v>
      </c>
      <c r="DS154" t="b">
        <v>0</v>
      </c>
      <c r="DT154" t="b">
        <v>0</v>
      </c>
      <c r="DU154" t="b">
        <v>1</v>
      </c>
      <c r="DV154">
        <v>0</v>
      </c>
      <c r="DW154" t="b">
        <v>0</v>
      </c>
      <c r="DX154" t="b">
        <v>0</v>
      </c>
      <c r="DY154" t="b">
        <v>0</v>
      </c>
      <c r="DZ154" t="b">
        <v>0</v>
      </c>
      <c r="EA154" t="b">
        <v>0</v>
      </c>
      <c r="EB154" t="b">
        <v>1</v>
      </c>
      <c r="EC154" t="b">
        <v>0</v>
      </c>
      <c r="ED154" t="b">
        <v>0</v>
      </c>
      <c r="EE154" t="b">
        <v>0</v>
      </c>
      <c r="EF154" t="b" cm="1">
        <v>0</v>
      </c>
      <c r="EG154" t="b">
        <v>0</v>
      </c>
      <c r="EH154" t="b">
        <v>0</v>
      </c>
      <c r="EI154" t="b">
        <v>1</v>
      </c>
      <c r="EJ154" t="s">
        <v>2791</v>
      </c>
      <c r="EK154">
        <v>0</v>
      </c>
      <c r="EL154">
        <v>28</v>
      </c>
      <c r="EM154" t="b">
        <v>0</v>
      </c>
    </row>
    <row r="155" spans="1:143" ht="15.75">
      <c r="A155"/>
      <c r="B155" t="s">
        <v>1165</v>
      </c>
      <c r="C155" t="s">
        <v>3411</v>
      </c>
      <c r="D155" t="s">
        <v>2481</v>
      </c>
      <c r="E155" t="s">
        <v>2482</v>
      </c>
      <c r="F155" t="s">
        <v>2483</v>
      </c>
      <c r="G155" t="s">
        <v>2481</v>
      </c>
      <c r="H155" t="s">
        <v>2481</v>
      </c>
      <c r="I155" t="s">
        <v>1242</v>
      </c>
      <c r="J155" t="s">
        <v>3810</v>
      </c>
      <c r="K155" t="s">
        <v>902</v>
      </c>
      <c r="L155" t="s">
        <v>1939</v>
      </c>
      <c r="M155" t="s">
        <v>1974</v>
      </c>
      <c r="N155"/>
      <c r="O155"/>
      <c r="P155" t="s">
        <v>1165</v>
      </c>
      <c r="Q155" t="s">
        <v>1269</v>
      </c>
      <c r="R155" t="s">
        <v>2353</v>
      </c>
      <c r="S155"/>
      <c r="T155"/>
      <c r="U155" t="s">
        <v>3812</v>
      </c>
      <c r="V155" t="s">
        <v>2485</v>
      </c>
      <c r="W155"/>
      <c r="X155"/>
      <c r="Y155"/>
      <c r="Z155"/>
      <c r="AA155"/>
      <c r="AB155"/>
      <c r="AC155"/>
      <c r="AD155"/>
      <c r="AE155"/>
      <c r="AF155"/>
      <c r="AG155"/>
      <c r="AH155"/>
      <c r="AI155"/>
      <c r="AJ155"/>
      <c r="AK155"/>
      <c r="AL155"/>
      <c r="AM155"/>
      <c r="AN155"/>
      <c r="AO155" s="108" t="s">
        <v>43</v>
      </c>
      <c r="AP155" t="s">
        <v>1273</v>
      </c>
      <c r="AQ155">
        <v>84</v>
      </c>
      <c r="AR155" t="e">
        <v>#N/A</v>
      </c>
      <c r="AS155" t="s">
        <v>3411</v>
      </c>
      <c r="AT155" t="e">
        <v>#N/A</v>
      </c>
      <c r="AU155" t="s">
        <v>2482</v>
      </c>
      <c r="AV155" t="s">
        <v>2487</v>
      </c>
      <c r="AW155" t="s">
        <v>2488</v>
      </c>
      <c r="AX155" t="s">
        <v>1934</v>
      </c>
      <c r="AY155" t="s">
        <v>2489</v>
      </c>
      <c r="AZ155" t="s">
        <v>1269</v>
      </c>
      <c r="BA155" t="s">
        <v>2490</v>
      </c>
      <c r="BB155" t="s">
        <v>1242</v>
      </c>
      <c r="BC155" t="s">
        <v>1939</v>
      </c>
      <c r="BD155" t="s">
        <v>3292</v>
      </c>
      <c r="BE155">
        <v>15</v>
      </c>
      <c r="BF155">
        <v>154</v>
      </c>
      <c r="BG155">
        <v>0</v>
      </c>
      <c r="BH155" t="s">
        <v>1592</v>
      </c>
      <c r="BI155">
        <v>0</v>
      </c>
      <c r="BJ155">
        <v>0</v>
      </c>
      <c r="BK155">
        <v>32</v>
      </c>
      <c r="BL155" t="s">
        <v>2492</v>
      </c>
      <c r="BM155" t="s">
        <v>3811</v>
      </c>
      <c r="BN155" t="s">
        <v>3813</v>
      </c>
      <c r="BO155" t="e" cm="1">
        <v>#N/A</v>
      </c>
      <c r="BP155" t="s">
        <v>1592</v>
      </c>
      <c r="BQ155" t="s">
        <v>3417</v>
      </c>
      <c r="BR155">
        <v>65</v>
      </c>
      <c r="BS155" t="s">
        <v>1899</v>
      </c>
      <c r="BT155" t="s">
        <v>3819</v>
      </c>
      <c r="BU155" t="s">
        <v>2481</v>
      </c>
      <c r="BV155" t="s">
        <v>2487</v>
      </c>
      <c r="BW155" t="s">
        <v>2489</v>
      </c>
      <c r="BX155" t="s">
        <v>1937</v>
      </c>
      <c r="BY155" t="s">
        <v>1592</v>
      </c>
      <c r="BZ155" t="s">
        <v>1937</v>
      </c>
      <c r="CA155" t="s">
        <v>1974</v>
      </c>
      <c r="CB155"/>
      <c r="CC155" t="s">
        <v>998</v>
      </c>
      <c r="CD155" t="s">
        <v>1242</v>
      </c>
      <c r="CE155" t="s">
        <v>3820</v>
      </c>
      <c r="CF155" t="s">
        <v>3821</v>
      </c>
      <c r="CG155" t="s">
        <v>1242</v>
      </c>
      <c r="CH155" t="s">
        <v>1592</v>
      </c>
      <c r="CI155" t="s">
        <v>2353</v>
      </c>
      <c r="CJ155" t="s">
        <v>1165</v>
      </c>
      <c r="CK155"/>
      <c r="CL155"/>
      <c r="CM155" t="s">
        <v>3812</v>
      </c>
      <c r="CN155" t="s">
        <v>2485</v>
      </c>
      <c r="CO155" t="s">
        <v>3812</v>
      </c>
      <c r="CP155" t="s">
        <v>2485</v>
      </c>
      <c r="CQ155" t="s">
        <v>1592</v>
      </c>
      <c r="CR155">
        <v>0</v>
      </c>
      <c r="CS155" t="s">
        <v>1592</v>
      </c>
      <c r="CT155" t="s">
        <v>1592</v>
      </c>
      <c r="CU155" t="s">
        <v>1592</v>
      </c>
      <c r="CV155" t="s">
        <v>1592</v>
      </c>
      <c r="CW155" t="s">
        <v>1592</v>
      </c>
      <c r="CX155">
        <v>153</v>
      </c>
      <c r="CY155" t="s">
        <v>3822</v>
      </c>
      <c r="CZ155" t="s">
        <v>1592</v>
      </c>
      <c r="DA155" t="s">
        <v>2313</v>
      </c>
      <c r="DB155" t="s">
        <v>2314</v>
      </c>
      <c r="DC155" t="s">
        <v>2482</v>
      </c>
      <c r="DD155" t="s">
        <v>1269</v>
      </c>
      <c r="DE155" t="s">
        <v>2481</v>
      </c>
      <c r="DF155" t="s">
        <v>1592</v>
      </c>
      <c r="DG155" t="s">
        <v>1592</v>
      </c>
      <c r="DH155" t="s">
        <v>2334</v>
      </c>
      <c r="DI155" t="e">
        <v>#N/A</v>
      </c>
      <c r="DJ155"/>
      <c r="DK155" t="s">
        <v>2334</v>
      </c>
      <c r="DL155">
        <v>9</v>
      </c>
      <c r="DM155" t="s">
        <v>2315</v>
      </c>
      <c r="DN155" t="s">
        <v>1165</v>
      </c>
      <c r="DO155" t="b">
        <v>1</v>
      </c>
      <c r="DP155" t="b">
        <v>0</v>
      </c>
      <c r="DQ155" t="b">
        <v>0</v>
      </c>
      <c r="DR155" t="b">
        <v>0</v>
      </c>
      <c r="DS155" t="b">
        <v>0</v>
      </c>
      <c r="DT155" t="b">
        <v>0</v>
      </c>
      <c r="DU155" t="b">
        <v>0</v>
      </c>
      <c r="DV155">
        <v>0</v>
      </c>
      <c r="DW155" t="b">
        <v>0</v>
      </c>
      <c r="DX155" t="b">
        <v>0</v>
      </c>
      <c r="DY155" t="b">
        <v>0</v>
      </c>
      <c r="DZ155" t="b">
        <v>0</v>
      </c>
      <c r="EA155" t="b">
        <v>0</v>
      </c>
      <c r="EB155" t="b">
        <v>0</v>
      </c>
      <c r="EC155" t="b">
        <v>0</v>
      </c>
      <c r="ED155" t="b">
        <v>0</v>
      </c>
      <c r="EE155" t="b">
        <v>0</v>
      </c>
      <c r="EF155" t="b" cm="1">
        <v>0</v>
      </c>
      <c r="EG155" t="b">
        <v>0</v>
      </c>
      <c r="EH155" t="b">
        <v>0</v>
      </c>
      <c r="EI155" t="b">
        <v>0</v>
      </c>
      <c r="EJ155" t="s">
        <v>1592</v>
      </c>
      <c r="EK155">
        <v>0</v>
      </c>
      <c r="EL155">
        <v>29</v>
      </c>
      <c r="EM155" t="b">
        <v>0</v>
      </c>
    </row>
    <row r="156" spans="1:143" ht="15.75">
      <c r="A156"/>
      <c r="B156" t="s">
        <v>1165</v>
      </c>
      <c r="C156" t="s">
        <v>3411</v>
      </c>
      <c r="D156" t="s">
        <v>2498</v>
      </c>
      <c r="E156" t="s">
        <v>2499</v>
      </c>
      <c r="F156" t="s">
        <v>2500</v>
      </c>
      <c r="G156" t="s">
        <v>2501</v>
      </c>
      <c r="H156" t="s">
        <v>2498</v>
      </c>
      <c r="I156" t="s">
        <v>1242</v>
      </c>
      <c r="J156" t="s">
        <v>3810</v>
      </c>
      <c r="K156" t="s">
        <v>902</v>
      </c>
      <c r="L156" t="s">
        <v>1939</v>
      </c>
      <c r="M156" t="s">
        <v>1947</v>
      </c>
      <c r="N156" t="s">
        <v>2502</v>
      </c>
      <c r="O156"/>
      <c r="P156" t="s">
        <v>1165</v>
      </c>
      <c r="Q156" t="s">
        <v>1269</v>
      </c>
      <c r="R156" t="s">
        <v>2353</v>
      </c>
      <c r="S156"/>
      <c r="T156"/>
      <c r="U156" t="s">
        <v>3812</v>
      </c>
      <c r="V156" t="s">
        <v>2503</v>
      </c>
      <c r="W156"/>
      <c r="X156"/>
      <c r="Y156"/>
      <c r="Z156"/>
      <c r="AA156"/>
      <c r="AB156"/>
      <c r="AC156"/>
      <c r="AD156"/>
      <c r="AE156"/>
      <c r="AF156"/>
      <c r="AG156"/>
      <c r="AH156"/>
      <c r="AI156"/>
      <c r="AJ156"/>
      <c r="AK156"/>
      <c r="AL156"/>
      <c r="AM156"/>
      <c r="AN156"/>
      <c r="AO156" s="108" t="s">
        <v>43</v>
      </c>
      <c r="AP156" t="s">
        <v>1273</v>
      </c>
      <c r="AQ156">
        <v>85</v>
      </c>
      <c r="AR156" t="e">
        <v>#N/A</v>
      </c>
      <c r="AS156" t="s">
        <v>3411</v>
      </c>
      <c r="AT156" t="e">
        <v>#N/A</v>
      </c>
      <c r="AU156" t="s">
        <v>2499</v>
      </c>
      <c r="AV156" t="s">
        <v>2505</v>
      </c>
      <c r="AW156" t="s">
        <v>2506</v>
      </c>
      <c r="AX156" t="s">
        <v>1934</v>
      </c>
      <c r="AY156" t="s">
        <v>2507</v>
      </c>
      <c r="AZ156" t="s">
        <v>1269</v>
      </c>
      <c r="BA156" t="s">
        <v>2508</v>
      </c>
      <c r="BB156" t="s">
        <v>1242</v>
      </c>
      <c r="BC156" t="s">
        <v>1939</v>
      </c>
      <c r="BD156" t="s">
        <v>3298</v>
      </c>
      <c r="BE156">
        <v>16</v>
      </c>
      <c r="BF156">
        <v>154</v>
      </c>
      <c r="BG156">
        <v>0</v>
      </c>
      <c r="BH156" t="s">
        <v>1592</v>
      </c>
      <c r="BI156">
        <v>0</v>
      </c>
      <c r="BJ156">
        <v>0</v>
      </c>
      <c r="BK156">
        <v>33</v>
      </c>
      <c r="BL156" t="s">
        <v>2510</v>
      </c>
      <c r="BM156" t="s">
        <v>3811</v>
      </c>
      <c r="BN156" t="s">
        <v>3813</v>
      </c>
      <c r="BO156" t="e" cm="1">
        <v>#N/A</v>
      </c>
      <c r="BP156" t="s">
        <v>1592</v>
      </c>
      <c r="BQ156" t="s">
        <v>3417</v>
      </c>
      <c r="BR156">
        <v>66</v>
      </c>
      <c r="BS156" t="s">
        <v>1900</v>
      </c>
      <c r="BT156" t="s">
        <v>3823</v>
      </c>
      <c r="BU156" t="s">
        <v>2498</v>
      </c>
      <c r="BV156" t="s">
        <v>2505</v>
      </c>
      <c r="BW156" t="s">
        <v>2512</v>
      </c>
      <c r="BX156" t="s">
        <v>2513</v>
      </c>
      <c r="BY156" t="s">
        <v>1592</v>
      </c>
      <c r="BZ156" t="s">
        <v>1937</v>
      </c>
      <c r="CA156" t="s">
        <v>1947</v>
      </c>
      <c r="CB156"/>
      <c r="CC156" t="s">
        <v>998</v>
      </c>
      <c r="CD156" t="s">
        <v>1242</v>
      </c>
      <c r="CE156" t="s">
        <v>3824</v>
      </c>
      <c r="CF156" t="s">
        <v>3825</v>
      </c>
      <c r="CG156" t="s">
        <v>1242</v>
      </c>
      <c r="CH156" t="s">
        <v>1592</v>
      </c>
      <c r="CI156" t="s">
        <v>2353</v>
      </c>
      <c r="CJ156" t="s">
        <v>1165</v>
      </c>
      <c r="CK156"/>
      <c r="CL156"/>
      <c r="CM156" t="s">
        <v>3812</v>
      </c>
      <c r="CN156" t="s">
        <v>2503</v>
      </c>
      <c r="CO156" t="s">
        <v>3812</v>
      </c>
      <c r="CP156" t="s">
        <v>2503</v>
      </c>
      <c r="CQ156" t="s">
        <v>1592</v>
      </c>
      <c r="CR156">
        <v>0</v>
      </c>
      <c r="CS156" t="s">
        <v>1592</v>
      </c>
      <c r="CT156" t="s">
        <v>1592</v>
      </c>
      <c r="CU156" t="s">
        <v>1592</v>
      </c>
      <c r="CV156" t="s">
        <v>1592</v>
      </c>
      <c r="CW156" t="s">
        <v>1592</v>
      </c>
      <c r="CX156">
        <v>154</v>
      </c>
      <c r="CY156" t="s">
        <v>3826</v>
      </c>
      <c r="CZ156" t="s">
        <v>1592</v>
      </c>
      <c r="DA156" t="s">
        <v>2313</v>
      </c>
      <c r="DB156" t="s">
        <v>2314</v>
      </c>
      <c r="DC156" t="s">
        <v>2499</v>
      </c>
      <c r="DD156" t="s">
        <v>1269</v>
      </c>
      <c r="DE156" t="s">
        <v>2501</v>
      </c>
      <c r="DF156" t="s">
        <v>1592</v>
      </c>
      <c r="DG156" t="s">
        <v>1592</v>
      </c>
      <c r="DH156" t="s">
        <v>2334</v>
      </c>
      <c r="DI156" t="e">
        <v>#N/A</v>
      </c>
      <c r="DJ156"/>
      <c r="DK156" t="s">
        <v>2334</v>
      </c>
      <c r="DL156">
        <v>9</v>
      </c>
      <c r="DM156" t="s">
        <v>2315</v>
      </c>
      <c r="DN156" t="s">
        <v>1165</v>
      </c>
      <c r="DO156" t="b">
        <v>1</v>
      </c>
      <c r="DP156" t="b">
        <v>0</v>
      </c>
      <c r="DQ156" t="b">
        <v>0</v>
      </c>
      <c r="DR156" t="b">
        <v>0</v>
      </c>
      <c r="DS156" t="b">
        <v>0</v>
      </c>
      <c r="DT156" t="b">
        <v>0</v>
      </c>
      <c r="DU156" t="b">
        <v>0</v>
      </c>
      <c r="DV156">
        <v>0</v>
      </c>
      <c r="DW156" t="b">
        <v>0</v>
      </c>
      <c r="DX156" t="b">
        <v>0</v>
      </c>
      <c r="DY156" t="b">
        <v>0</v>
      </c>
      <c r="DZ156" t="b">
        <v>0</v>
      </c>
      <c r="EA156" t="b">
        <v>0</v>
      </c>
      <c r="EB156" t="b">
        <v>0</v>
      </c>
      <c r="EC156" t="b">
        <v>0</v>
      </c>
      <c r="ED156" t="b">
        <v>0</v>
      </c>
      <c r="EE156" t="b">
        <v>0</v>
      </c>
      <c r="EF156" t="b" cm="1">
        <v>0</v>
      </c>
      <c r="EG156" t="b">
        <v>0</v>
      </c>
      <c r="EH156" t="b">
        <v>0</v>
      </c>
      <c r="EI156" t="b">
        <v>0</v>
      </c>
      <c r="EJ156" t="s">
        <v>1592</v>
      </c>
      <c r="EK156">
        <v>0</v>
      </c>
      <c r="EL156">
        <v>17</v>
      </c>
      <c r="EM156" t="b">
        <v>0</v>
      </c>
    </row>
    <row r="157" spans="1:143" ht="15.75">
      <c r="A157"/>
      <c r="B157" t="s">
        <v>1165</v>
      </c>
      <c r="C157" t="s">
        <v>3411</v>
      </c>
      <c r="D157" t="s">
        <v>2380</v>
      </c>
      <c r="E157" t="s">
        <v>2381</v>
      </c>
      <c r="F157" t="s">
        <v>2352</v>
      </c>
      <c r="G157" t="s">
        <v>2380</v>
      </c>
      <c r="H157" t="s">
        <v>2382</v>
      </c>
      <c r="I157" t="s">
        <v>1242</v>
      </c>
      <c r="J157" t="s">
        <v>3810</v>
      </c>
      <c r="K157" t="s">
        <v>902</v>
      </c>
      <c r="L157" t="s">
        <v>1939</v>
      </c>
      <c r="M157" t="s">
        <v>1947</v>
      </c>
      <c r="N157" t="s">
        <v>2383</v>
      </c>
      <c r="O157"/>
      <c r="P157" t="s">
        <v>1165</v>
      </c>
      <c r="Q157" t="s">
        <v>1269</v>
      </c>
      <c r="R157" t="s">
        <v>2353</v>
      </c>
      <c r="S157"/>
      <c r="T157"/>
      <c r="U157" t="s">
        <v>3812</v>
      </c>
      <c r="V157" t="s">
        <v>2464</v>
      </c>
      <c r="W157"/>
      <c r="X157"/>
      <c r="Y157"/>
      <c r="Z157"/>
      <c r="AA157"/>
      <c r="AB157"/>
      <c r="AC157"/>
      <c r="AD157"/>
      <c r="AE157"/>
      <c r="AF157"/>
      <c r="AG157"/>
      <c r="AH157"/>
      <c r="AI157"/>
      <c r="AJ157"/>
      <c r="AK157"/>
      <c r="AL157"/>
      <c r="AM157"/>
      <c r="AN157"/>
      <c r="AO157" s="108" t="s">
        <v>43</v>
      </c>
      <c r="AP157" t="s">
        <v>1273</v>
      </c>
      <c r="AQ157">
        <v>86</v>
      </c>
      <c r="AR157" t="e">
        <v>#N/A</v>
      </c>
      <c r="AS157" t="s">
        <v>3411</v>
      </c>
      <c r="AT157" t="e">
        <v>#N/A</v>
      </c>
      <c r="AU157" t="s">
        <v>2381</v>
      </c>
      <c r="AV157" t="s">
        <v>2386</v>
      </c>
      <c r="AW157" t="s">
        <v>2357</v>
      </c>
      <c r="AX157" t="s">
        <v>1934</v>
      </c>
      <c r="AY157" t="s">
        <v>2387</v>
      </c>
      <c r="AZ157" t="s">
        <v>1269</v>
      </c>
      <c r="BA157" t="s">
        <v>2388</v>
      </c>
      <c r="BB157" t="s">
        <v>1242</v>
      </c>
      <c r="BC157" t="s">
        <v>1939</v>
      </c>
      <c r="BD157" t="s">
        <v>3304</v>
      </c>
      <c r="BE157">
        <v>7</v>
      </c>
      <c r="BF157">
        <v>154</v>
      </c>
      <c r="BG157">
        <v>0</v>
      </c>
      <c r="BH157" t="s">
        <v>1592</v>
      </c>
      <c r="BI157">
        <v>0</v>
      </c>
      <c r="BJ157">
        <v>0</v>
      </c>
      <c r="BK157">
        <v>7</v>
      </c>
      <c r="BL157" t="s">
        <v>2394</v>
      </c>
      <c r="BM157" t="s">
        <v>3811</v>
      </c>
      <c r="BN157" t="s">
        <v>3813</v>
      </c>
      <c r="BO157" t="e" cm="1">
        <v>#N/A</v>
      </c>
      <c r="BP157" t="s">
        <v>1592</v>
      </c>
      <c r="BQ157" t="s">
        <v>3417</v>
      </c>
      <c r="BR157">
        <v>67</v>
      </c>
      <c r="BS157" t="s">
        <v>1901</v>
      </c>
      <c r="BT157" t="s">
        <v>3827</v>
      </c>
      <c r="BU157" t="s">
        <v>2380</v>
      </c>
      <c r="BV157" t="s">
        <v>2386</v>
      </c>
      <c r="BW157" t="s">
        <v>2391</v>
      </c>
      <c r="BX157" t="s">
        <v>2392</v>
      </c>
      <c r="BY157" t="s">
        <v>1592</v>
      </c>
      <c r="BZ157" t="s">
        <v>1937</v>
      </c>
      <c r="CA157" t="s">
        <v>1947</v>
      </c>
      <c r="CB157"/>
      <c r="CC157" t="s">
        <v>998</v>
      </c>
      <c r="CD157" t="s">
        <v>1242</v>
      </c>
      <c r="CE157" t="s">
        <v>3828</v>
      </c>
      <c r="CF157" t="s">
        <v>3829</v>
      </c>
      <c r="CG157" t="s">
        <v>1242</v>
      </c>
      <c r="CH157" t="s">
        <v>1592</v>
      </c>
      <c r="CI157" t="s">
        <v>2353</v>
      </c>
      <c r="CJ157" t="s">
        <v>1165</v>
      </c>
      <c r="CK157"/>
      <c r="CL157"/>
      <c r="CM157" t="s">
        <v>3812</v>
      </c>
      <c r="CN157" t="s">
        <v>2464</v>
      </c>
      <c r="CO157" t="s">
        <v>3812</v>
      </c>
      <c r="CP157" t="s">
        <v>2464</v>
      </c>
      <c r="CQ157" t="s">
        <v>1592</v>
      </c>
      <c r="CR157">
        <v>0</v>
      </c>
      <c r="CS157" t="s">
        <v>1592</v>
      </c>
      <c r="CT157" t="s">
        <v>1592</v>
      </c>
      <c r="CU157" t="s">
        <v>1592</v>
      </c>
      <c r="CV157" t="s">
        <v>1592</v>
      </c>
      <c r="CW157" t="s">
        <v>1592</v>
      </c>
      <c r="CX157">
        <v>155</v>
      </c>
      <c r="CY157" t="s">
        <v>3830</v>
      </c>
      <c r="CZ157" t="s">
        <v>1592</v>
      </c>
      <c r="DA157" t="s">
        <v>2313</v>
      </c>
      <c r="DB157" t="s">
        <v>2314</v>
      </c>
      <c r="DC157" t="s">
        <v>2381</v>
      </c>
      <c r="DD157" t="s">
        <v>1269</v>
      </c>
      <c r="DE157" t="s">
        <v>2380</v>
      </c>
      <c r="DF157" t="s">
        <v>1592</v>
      </c>
      <c r="DG157" t="s">
        <v>1592</v>
      </c>
      <c r="DH157" t="s">
        <v>2334</v>
      </c>
      <c r="DI157" t="e">
        <v>#N/A</v>
      </c>
      <c r="DJ157"/>
      <c r="DK157" t="s">
        <v>2334</v>
      </c>
      <c r="DL157">
        <v>9</v>
      </c>
      <c r="DM157" t="s">
        <v>2315</v>
      </c>
      <c r="DN157" t="s">
        <v>1165</v>
      </c>
      <c r="DO157" t="b">
        <v>1</v>
      </c>
      <c r="DP157" t="b">
        <v>0</v>
      </c>
      <c r="DQ157" t="b">
        <v>0</v>
      </c>
      <c r="DR157" t="b">
        <v>0</v>
      </c>
      <c r="DS157" t="b">
        <v>0</v>
      </c>
      <c r="DT157" t="b">
        <v>0</v>
      </c>
      <c r="DU157" t="b">
        <v>0</v>
      </c>
      <c r="DV157">
        <v>0</v>
      </c>
      <c r="DW157" t="b">
        <v>0</v>
      </c>
      <c r="DX157" t="b">
        <v>0</v>
      </c>
      <c r="DY157" t="b">
        <v>0</v>
      </c>
      <c r="DZ157" t="b">
        <v>0</v>
      </c>
      <c r="EA157" t="b">
        <v>0</v>
      </c>
      <c r="EB157" t="b">
        <v>0</v>
      </c>
      <c r="EC157" t="b">
        <v>0</v>
      </c>
      <c r="ED157" t="b">
        <v>0</v>
      </c>
      <c r="EE157" t="b">
        <v>0</v>
      </c>
      <c r="EF157" t="b" cm="1">
        <v>0</v>
      </c>
      <c r="EG157" t="b">
        <v>0</v>
      </c>
      <c r="EH157" t="b">
        <v>0</v>
      </c>
      <c r="EI157" t="b">
        <v>0</v>
      </c>
      <c r="EJ157" t="s">
        <v>1592</v>
      </c>
      <c r="EK157">
        <v>0</v>
      </c>
      <c r="EL157">
        <v>25</v>
      </c>
      <c r="EM157" t="b">
        <v>0</v>
      </c>
    </row>
    <row r="158" spans="1:143" ht="15.75">
      <c r="A158"/>
      <c r="B158" t="s">
        <v>1165</v>
      </c>
      <c r="C158" t="s">
        <v>3411</v>
      </c>
      <c r="D158" t="s">
        <v>3810</v>
      </c>
      <c r="E158" t="s">
        <v>3831</v>
      </c>
      <c r="F158"/>
      <c r="G158" t="s">
        <v>3810</v>
      </c>
      <c r="H158" t="s">
        <v>3832</v>
      </c>
      <c r="I158" t="s">
        <v>1268</v>
      </c>
      <c r="J158" t="s">
        <v>3810</v>
      </c>
      <c r="K158" t="s">
        <v>3833</v>
      </c>
      <c r="L158" t="s">
        <v>1939</v>
      </c>
      <c r="M158" t="s">
        <v>1947</v>
      </c>
      <c r="N158" t="s">
        <v>3834</v>
      </c>
      <c r="O158"/>
      <c r="P158" t="s">
        <v>1165</v>
      </c>
      <c r="Q158" t="s">
        <v>1269</v>
      </c>
      <c r="R158" t="s">
        <v>2353</v>
      </c>
      <c r="S158"/>
      <c r="T158"/>
      <c r="U158" t="s">
        <v>3812</v>
      </c>
      <c r="V158" t="s">
        <v>3835</v>
      </c>
      <c r="W158"/>
      <c r="X158"/>
      <c r="Y158"/>
      <c r="Z158"/>
      <c r="AA158"/>
      <c r="AB158"/>
      <c r="AC158"/>
      <c r="AD158"/>
      <c r="AE158"/>
      <c r="AF158"/>
      <c r="AG158"/>
      <c r="AH158"/>
      <c r="AI158"/>
      <c r="AJ158"/>
      <c r="AK158"/>
      <c r="AL158"/>
      <c r="AM158"/>
      <c r="AN158"/>
      <c r="AO158" s="108" t="s">
        <v>43</v>
      </c>
      <c r="AP158" t="s">
        <v>1273</v>
      </c>
      <c r="AQ158">
        <v>87</v>
      </c>
      <c r="AR158" t="e">
        <v>#N/A</v>
      </c>
      <c r="AS158" t="s">
        <v>3411</v>
      </c>
      <c r="AT158" t="e">
        <v>#N/A</v>
      </c>
      <c r="AU158" t="s">
        <v>3831</v>
      </c>
      <c r="AV158" t="s">
        <v>3836</v>
      </c>
      <c r="AW158" t="s">
        <v>1937</v>
      </c>
      <c r="AX158" t="s">
        <v>1934</v>
      </c>
      <c r="AY158" t="s">
        <v>3814</v>
      </c>
      <c r="AZ158" t="s">
        <v>1269</v>
      </c>
      <c r="BA158" t="s">
        <v>3837</v>
      </c>
      <c r="BB158" t="s">
        <v>1268</v>
      </c>
      <c r="BC158" t="s">
        <v>1939</v>
      </c>
      <c r="BD158" t="s">
        <v>3838</v>
      </c>
      <c r="BE158">
        <v>158</v>
      </c>
      <c r="BF158">
        <v>154</v>
      </c>
      <c r="BG158" t="e">
        <v>#N/A</v>
      </c>
      <c r="BH158" t="s">
        <v>3831</v>
      </c>
      <c r="BI158">
        <v>1</v>
      </c>
      <c r="BJ158">
        <v>0</v>
      </c>
      <c r="BK158">
        <v>0</v>
      </c>
      <c r="BL158" t="s">
        <v>1592</v>
      </c>
      <c r="BM158" t="s">
        <v>3811</v>
      </c>
      <c r="BN158" t="s">
        <v>3813</v>
      </c>
      <c r="BO158" t="e" cm="1">
        <v>#N/A</v>
      </c>
      <c r="BP158" t="s">
        <v>3839</v>
      </c>
      <c r="BQ158" t="s">
        <v>3417</v>
      </c>
      <c r="BR158">
        <v>68</v>
      </c>
      <c r="BS158" t="s">
        <v>1902</v>
      </c>
      <c r="BT158" t="s">
        <v>3840</v>
      </c>
      <c r="BU158" t="s">
        <v>3810</v>
      </c>
      <c r="BV158" t="s">
        <v>3836</v>
      </c>
      <c r="BW158" t="s">
        <v>3841</v>
      </c>
      <c r="BX158" t="s">
        <v>3842</v>
      </c>
      <c r="BY158" t="s">
        <v>1592</v>
      </c>
      <c r="BZ158" t="s">
        <v>1937</v>
      </c>
      <c r="CA158" t="s">
        <v>1947</v>
      </c>
      <c r="CB158"/>
      <c r="CC158" t="s">
        <v>998</v>
      </c>
      <c r="CD158" t="s">
        <v>1268</v>
      </c>
      <c r="CE158" t="s">
        <v>3843</v>
      </c>
      <c r="CF158" t="s">
        <v>3844</v>
      </c>
      <c r="CG158" t="s">
        <v>1268</v>
      </c>
      <c r="CH158" t="s">
        <v>1592</v>
      </c>
      <c r="CI158" t="s">
        <v>2353</v>
      </c>
      <c r="CJ158" t="s">
        <v>1165</v>
      </c>
      <c r="CK158"/>
      <c r="CL158"/>
      <c r="CM158" t="s">
        <v>3812</v>
      </c>
      <c r="CN158" t="s">
        <v>3835</v>
      </c>
      <c r="CO158" t="s">
        <v>3812</v>
      </c>
      <c r="CP158" t="s">
        <v>3835</v>
      </c>
      <c r="CQ158" t="s">
        <v>1592</v>
      </c>
      <c r="CR158">
        <v>0</v>
      </c>
      <c r="CS158" t="s">
        <v>1592</v>
      </c>
      <c r="CT158" t="s">
        <v>1592</v>
      </c>
      <c r="CU158" t="s">
        <v>1592</v>
      </c>
      <c r="CV158" t="s">
        <v>1592</v>
      </c>
      <c r="CW158" t="s">
        <v>1592</v>
      </c>
      <c r="CX158">
        <v>156</v>
      </c>
      <c r="CY158" t="s">
        <v>3845</v>
      </c>
      <c r="CZ158" t="s">
        <v>1592</v>
      </c>
      <c r="DA158" t="s">
        <v>2313</v>
      </c>
      <c r="DB158" t="s">
        <v>2314</v>
      </c>
      <c r="DC158" t="s">
        <v>3831</v>
      </c>
      <c r="DD158" t="s">
        <v>1269</v>
      </c>
      <c r="DE158" t="s">
        <v>3810</v>
      </c>
      <c r="DF158" t="s">
        <v>1592</v>
      </c>
      <c r="DG158" t="s">
        <v>1592</v>
      </c>
      <c r="DH158" t="s">
        <v>2334</v>
      </c>
      <c r="DI158" t="e">
        <v>#N/A</v>
      </c>
      <c r="DJ158"/>
      <c r="DK158" t="s">
        <v>2334</v>
      </c>
      <c r="DL158">
        <v>9</v>
      </c>
      <c r="DM158" t="s">
        <v>2315</v>
      </c>
      <c r="DN158" t="s">
        <v>1165</v>
      </c>
      <c r="DO158" t="b">
        <v>1</v>
      </c>
      <c r="DP158" t="b">
        <v>0</v>
      </c>
      <c r="DQ158" t="b">
        <v>1</v>
      </c>
      <c r="DR158" t="b">
        <v>0</v>
      </c>
      <c r="DS158" t="b">
        <v>0</v>
      </c>
      <c r="DT158" t="b">
        <v>0</v>
      </c>
      <c r="DU158" t="b">
        <v>0</v>
      </c>
      <c r="DV158">
        <v>0</v>
      </c>
      <c r="DW158" t="b">
        <v>0</v>
      </c>
      <c r="DX158" t="b">
        <v>0</v>
      </c>
      <c r="DY158" t="b">
        <v>0</v>
      </c>
      <c r="DZ158" t="b">
        <v>0</v>
      </c>
      <c r="EA158" t="b">
        <v>0</v>
      </c>
      <c r="EB158" t="b">
        <v>1</v>
      </c>
      <c r="EC158" t="b">
        <v>0</v>
      </c>
      <c r="ED158" t="b">
        <v>0</v>
      </c>
      <c r="EE158" t="b">
        <v>0</v>
      </c>
      <c r="EF158" t="b" cm="1">
        <v>0</v>
      </c>
      <c r="EG158" t="b">
        <v>0</v>
      </c>
      <c r="EH158" t="b">
        <v>0</v>
      </c>
      <c r="EI158" t="b">
        <v>1</v>
      </c>
      <c r="EJ158" t="s">
        <v>2791</v>
      </c>
      <c r="EK158">
        <v>0</v>
      </c>
      <c r="EL158">
        <v>18</v>
      </c>
      <c r="EM158" t="b">
        <v>0</v>
      </c>
    </row>
    <row r="159" spans="1:143" ht="15.75">
      <c r="A159"/>
      <c r="B159" t="s">
        <v>1165</v>
      </c>
      <c r="C159" t="s">
        <v>3411</v>
      </c>
      <c r="D159" t="s">
        <v>3846</v>
      </c>
      <c r="E159" t="s">
        <v>3847</v>
      </c>
      <c r="F159"/>
      <c r="G159" t="s">
        <v>3846</v>
      </c>
      <c r="H159" t="s">
        <v>2688</v>
      </c>
      <c r="I159" t="s">
        <v>1268</v>
      </c>
      <c r="J159" t="s">
        <v>3810</v>
      </c>
      <c r="K159" t="s">
        <v>3833</v>
      </c>
      <c r="L159" t="s">
        <v>1939</v>
      </c>
      <c r="M159" t="s">
        <v>2031</v>
      </c>
      <c r="N159"/>
      <c r="O159"/>
      <c r="P159" t="s">
        <v>1165</v>
      </c>
      <c r="Q159" t="s">
        <v>1269</v>
      </c>
      <c r="R159" t="s">
        <v>2353</v>
      </c>
      <c r="S159"/>
      <c r="T159"/>
      <c r="U159" t="s">
        <v>3812</v>
      </c>
      <c r="V159" t="s">
        <v>3848</v>
      </c>
      <c r="W159"/>
      <c r="X159"/>
      <c r="Y159"/>
      <c r="Z159"/>
      <c r="AA159"/>
      <c r="AB159"/>
      <c r="AC159"/>
      <c r="AD159"/>
      <c r="AE159"/>
      <c r="AF159"/>
      <c r="AG159"/>
      <c r="AH159"/>
      <c r="AI159"/>
      <c r="AJ159"/>
      <c r="AK159"/>
      <c r="AL159"/>
      <c r="AM159"/>
      <c r="AN159"/>
      <c r="AO159" s="108" t="s">
        <v>43</v>
      </c>
      <c r="AP159" t="s">
        <v>1273</v>
      </c>
      <c r="AQ159">
        <v>88</v>
      </c>
      <c r="AR159" t="e">
        <v>#N/A</v>
      </c>
      <c r="AS159" t="s">
        <v>3411</v>
      </c>
      <c r="AT159" t="e">
        <v>#N/A</v>
      </c>
      <c r="AU159" t="s">
        <v>3847</v>
      </c>
      <c r="AV159" t="s">
        <v>3849</v>
      </c>
      <c r="AW159" t="s">
        <v>1937</v>
      </c>
      <c r="AX159" t="s">
        <v>1934</v>
      </c>
      <c r="AY159" t="s">
        <v>3850</v>
      </c>
      <c r="AZ159" t="s">
        <v>1269</v>
      </c>
      <c r="BA159" t="s">
        <v>3851</v>
      </c>
      <c r="BB159" t="s">
        <v>1268</v>
      </c>
      <c r="BC159" t="s">
        <v>1939</v>
      </c>
      <c r="BD159" t="s">
        <v>3852</v>
      </c>
      <c r="BE159">
        <v>159</v>
      </c>
      <c r="BF159">
        <v>154</v>
      </c>
      <c r="BG159" t="e">
        <v>#N/A</v>
      </c>
      <c r="BH159" t="s">
        <v>3847</v>
      </c>
      <c r="BI159">
        <v>1</v>
      </c>
      <c r="BJ159">
        <v>0</v>
      </c>
      <c r="BK159">
        <v>0</v>
      </c>
      <c r="BL159" t="s">
        <v>1592</v>
      </c>
      <c r="BM159" t="s">
        <v>3811</v>
      </c>
      <c r="BN159" t="s">
        <v>3813</v>
      </c>
      <c r="BO159" t="e" cm="1">
        <v>#N/A</v>
      </c>
      <c r="BP159" t="s">
        <v>3839</v>
      </c>
      <c r="BQ159" t="s">
        <v>3417</v>
      </c>
      <c r="BR159">
        <v>69</v>
      </c>
      <c r="BS159" t="s">
        <v>1903</v>
      </c>
      <c r="BT159" t="s">
        <v>3853</v>
      </c>
      <c r="BU159" t="s">
        <v>3846</v>
      </c>
      <c r="BV159" t="s">
        <v>3849</v>
      </c>
      <c r="BW159" t="s">
        <v>2696</v>
      </c>
      <c r="BX159" t="s">
        <v>1937</v>
      </c>
      <c r="BY159" t="s">
        <v>1592</v>
      </c>
      <c r="BZ159" t="s">
        <v>1937</v>
      </c>
      <c r="CA159" t="s">
        <v>2031</v>
      </c>
      <c r="CB159"/>
      <c r="CC159" t="s">
        <v>998</v>
      </c>
      <c r="CD159" t="s">
        <v>1268</v>
      </c>
      <c r="CE159" t="s">
        <v>3854</v>
      </c>
      <c r="CF159" t="s">
        <v>3855</v>
      </c>
      <c r="CG159" t="s">
        <v>1268</v>
      </c>
      <c r="CH159" t="s">
        <v>1592</v>
      </c>
      <c r="CI159" t="s">
        <v>2353</v>
      </c>
      <c r="CJ159" t="s">
        <v>1165</v>
      </c>
      <c r="CK159"/>
      <c r="CL159"/>
      <c r="CM159" t="s">
        <v>3812</v>
      </c>
      <c r="CN159" t="s">
        <v>3848</v>
      </c>
      <c r="CO159" t="s">
        <v>3812</v>
      </c>
      <c r="CP159" t="s">
        <v>3848</v>
      </c>
      <c r="CQ159" t="s">
        <v>1592</v>
      </c>
      <c r="CR159">
        <v>0</v>
      </c>
      <c r="CS159" t="s">
        <v>1592</v>
      </c>
      <c r="CT159" t="s">
        <v>1592</v>
      </c>
      <c r="CU159" t="s">
        <v>1592</v>
      </c>
      <c r="CV159" t="s">
        <v>1592</v>
      </c>
      <c r="CW159" t="s">
        <v>1592</v>
      </c>
      <c r="CX159">
        <v>157</v>
      </c>
      <c r="CY159" t="s">
        <v>3856</v>
      </c>
      <c r="CZ159" t="s">
        <v>1592</v>
      </c>
      <c r="DA159" t="s">
        <v>2313</v>
      </c>
      <c r="DB159" t="s">
        <v>2314</v>
      </c>
      <c r="DC159" t="s">
        <v>3847</v>
      </c>
      <c r="DD159" t="s">
        <v>1269</v>
      </c>
      <c r="DE159" t="s">
        <v>3846</v>
      </c>
      <c r="DF159" t="s">
        <v>1592</v>
      </c>
      <c r="DG159" t="s">
        <v>1592</v>
      </c>
      <c r="DH159" t="s">
        <v>2334</v>
      </c>
      <c r="DI159" t="e">
        <v>#N/A</v>
      </c>
      <c r="DJ159"/>
      <c r="DK159" t="s">
        <v>2334</v>
      </c>
      <c r="DL159">
        <v>9</v>
      </c>
      <c r="DM159" t="s">
        <v>2315</v>
      </c>
      <c r="DN159" t="s">
        <v>1165</v>
      </c>
      <c r="DO159" t="b">
        <v>1</v>
      </c>
      <c r="DP159" t="b">
        <v>0</v>
      </c>
      <c r="DQ159" t="b">
        <v>1</v>
      </c>
      <c r="DR159" t="b">
        <v>0</v>
      </c>
      <c r="DS159" t="b">
        <v>0</v>
      </c>
      <c r="DT159" t="b">
        <v>0</v>
      </c>
      <c r="DU159" t="b">
        <v>0</v>
      </c>
      <c r="DV159">
        <v>0</v>
      </c>
      <c r="DW159" t="b">
        <v>0</v>
      </c>
      <c r="DX159" t="b">
        <v>0</v>
      </c>
      <c r="DY159" t="b">
        <v>0</v>
      </c>
      <c r="DZ159" t="b">
        <v>0</v>
      </c>
      <c r="EA159" t="b">
        <v>0</v>
      </c>
      <c r="EB159" t="b">
        <v>0</v>
      </c>
      <c r="EC159" t="b">
        <v>0</v>
      </c>
      <c r="ED159" t="b">
        <v>0</v>
      </c>
      <c r="EE159" t="b">
        <v>0</v>
      </c>
      <c r="EF159" t="b" cm="1">
        <v>0</v>
      </c>
      <c r="EG159" t="b">
        <v>0</v>
      </c>
      <c r="EH159" t="b">
        <v>0</v>
      </c>
      <c r="EI159" t="b">
        <v>0</v>
      </c>
      <c r="EJ159" t="s">
        <v>1592</v>
      </c>
      <c r="EK159">
        <v>0</v>
      </c>
      <c r="EL159">
        <v>19</v>
      </c>
      <c r="EM159" t="b">
        <v>0</v>
      </c>
    </row>
    <row r="160" spans="1:143" ht="15.75">
      <c r="A160"/>
      <c r="B160" t="s">
        <v>1165</v>
      </c>
      <c r="C160" t="s">
        <v>3411</v>
      </c>
      <c r="D160" t="s">
        <v>3857</v>
      </c>
      <c r="E160" t="s">
        <v>3858</v>
      </c>
      <c r="F160"/>
      <c r="G160" t="s">
        <v>3857</v>
      </c>
      <c r="H160" t="s">
        <v>2688</v>
      </c>
      <c r="I160" t="s">
        <v>1268</v>
      </c>
      <c r="J160" t="s">
        <v>3810</v>
      </c>
      <c r="K160" t="s">
        <v>3859</v>
      </c>
      <c r="L160" t="s">
        <v>1939</v>
      </c>
      <c r="M160" t="s">
        <v>2607</v>
      </c>
      <c r="N160"/>
      <c r="O160"/>
      <c r="P160" t="s">
        <v>1165</v>
      </c>
      <c r="Q160" t="s">
        <v>1269</v>
      </c>
      <c r="R160" t="s">
        <v>2353</v>
      </c>
      <c r="S160"/>
      <c r="T160"/>
      <c r="U160" t="s">
        <v>3812</v>
      </c>
      <c r="V160" t="s">
        <v>3860</v>
      </c>
      <c r="W160"/>
      <c r="X160"/>
      <c r="Y160"/>
      <c r="Z160"/>
      <c r="AA160"/>
      <c r="AB160"/>
      <c r="AC160"/>
      <c r="AD160"/>
      <c r="AE160"/>
      <c r="AF160"/>
      <c r="AG160"/>
      <c r="AH160"/>
      <c r="AI160"/>
      <c r="AJ160"/>
      <c r="AK160"/>
      <c r="AL160"/>
      <c r="AM160"/>
      <c r="AN160"/>
      <c r="AO160" s="108" t="s">
        <v>43</v>
      </c>
      <c r="AP160" t="s">
        <v>1273</v>
      </c>
      <c r="AQ160">
        <v>89</v>
      </c>
      <c r="AR160" t="e">
        <v>#N/A</v>
      </c>
      <c r="AS160" t="s">
        <v>3411</v>
      </c>
      <c r="AT160" t="e">
        <v>#N/A</v>
      </c>
      <c r="AU160" t="s">
        <v>3858</v>
      </c>
      <c r="AV160" t="s">
        <v>3861</v>
      </c>
      <c r="AW160" t="s">
        <v>1937</v>
      </c>
      <c r="AX160" t="s">
        <v>1934</v>
      </c>
      <c r="AY160" t="s">
        <v>3862</v>
      </c>
      <c r="AZ160" t="s">
        <v>1269</v>
      </c>
      <c r="BA160" t="s">
        <v>3863</v>
      </c>
      <c r="BB160" t="s">
        <v>1268</v>
      </c>
      <c r="BC160" t="s">
        <v>1939</v>
      </c>
      <c r="BD160" t="s">
        <v>3864</v>
      </c>
      <c r="BE160">
        <v>160</v>
      </c>
      <c r="BF160">
        <v>154</v>
      </c>
      <c r="BG160" t="e">
        <v>#N/A</v>
      </c>
      <c r="BH160" t="s">
        <v>3858</v>
      </c>
      <c r="BI160">
        <v>1</v>
      </c>
      <c r="BJ160">
        <v>0</v>
      </c>
      <c r="BK160">
        <v>0</v>
      </c>
      <c r="BL160" t="s">
        <v>1592</v>
      </c>
      <c r="BM160" t="s">
        <v>3811</v>
      </c>
      <c r="BN160" t="s">
        <v>3813</v>
      </c>
      <c r="BO160" t="e" cm="1">
        <v>#N/A</v>
      </c>
      <c r="BP160" t="s">
        <v>3865</v>
      </c>
      <c r="BQ160" t="s">
        <v>3417</v>
      </c>
      <c r="BR160">
        <v>70</v>
      </c>
      <c r="BS160" t="s">
        <v>1905</v>
      </c>
      <c r="BT160" t="s">
        <v>3866</v>
      </c>
      <c r="BU160" t="s">
        <v>3857</v>
      </c>
      <c r="BV160" t="s">
        <v>3861</v>
      </c>
      <c r="BW160" t="s">
        <v>2696</v>
      </c>
      <c r="BX160" t="s">
        <v>1937</v>
      </c>
      <c r="BY160" t="s">
        <v>1592</v>
      </c>
      <c r="BZ160" t="s">
        <v>1937</v>
      </c>
      <c r="CA160" t="s">
        <v>2607</v>
      </c>
      <c r="CB160"/>
      <c r="CC160" t="s">
        <v>998</v>
      </c>
      <c r="CD160" t="s">
        <v>1268</v>
      </c>
      <c r="CE160" t="s">
        <v>3867</v>
      </c>
      <c r="CF160" t="s">
        <v>3868</v>
      </c>
      <c r="CG160" t="s">
        <v>1268</v>
      </c>
      <c r="CH160" t="s">
        <v>1592</v>
      </c>
      <c r="CI160" t="s">
        <v>2353</v>
      </c>
      <c r="CJ160" t="s">
        <v>1165</v>
      </c>
      <c r="CK160"/>
      <c r="CL160"/>
      <c r="CM160" t="s">
        <v>3812</v>
      </c>
      <c r="CN160" t="s">
        <v>3860</v>
      </c>
      <c r="CO160" t="s">
        <v>3812</v>
      </c>
      <c r="CP160" t="s">
        <v>3860</v>
      </c>
      <c r="CQ160" t="s">
        <v>1592</v>
      </c>
      <c r="CR160">
        <v>0</v>
      </c>
      <c r="CS160" t="s">
        <v>1592</v>
      </c>
      <c r="CT160" t="s">
        <v>1592</v>
      </c>
      <c r="CU160" t="s">
        <v>1592</v>
      </c>
      <c r="CV160" t="s">
        <v>1592</v>
      </c>
      <c r="CW160" t="s">
        <v>1592</v>
      </c>
      <c r="CX160">
        <v>158</v>
      </c>
      <c r="CY160" t="s">
        <v>3869</v>
      </c>
      <c r="CZ160" t="s">
        <v>1592</v>
      </c>
      <c r="DA160" t="s">
        <v>2313</v>
      </c>
      <c r="DB160" t="s">
        <v>2314</v>
      </c>
      <c r="DC160" t="s">
        <v>3858</v>
      </c>
      <c r="DD160" t="s">
        <v>1269</v>
      </c>
      <c r="DE160" t="s">
        <v>3857</v>
      </c>
      <c r="DF160" t="s">
        <v>1592</v>
      </c>
      <c r="DG160" t="s">
        <v>1592</v>
      </c>
      <c r="DH160" t="s">
        <v>2334</v>
      </c>
      <c r="DI160" t="e">
        <v>#N/A</v>
      </c>
      <c r="DJ160"/>
      <c r="DK160" t="s">
        <v>2334</v>
      </c>
      <c r="DL160">
        <v>9</v>
      </c>
      <c r="DM160" t="s">
        <v>2315</v>
      </c>
      <c r="DN160" t="s">
        <v>1165</v>
      </c>
      <c r="DO160" t="b">
        <v>1</v>
      </c>
      <c r="DP160" t="b">
        <v>0</v>
      </c>
      <c r="DQ160" t="b">
        <v>1</v>
      </c>
      <c r="DR160" t="b">
        <v>0</v>
      </c>
      <c r="DS160" t="b">
        <v>0</v>
      </c>
      <c r="DT160" t="b">
        <v>0</v>
      </c>
      <c r="DU160" t="b">
        <v>0</v>
      </c>
      <c r="DV160">
        <v>0</v>
      </c>
      <c r="DW160" t="b">
        <v>0</v>
      </c>
      <c r="DX160" t="b">
        <v>0</v>
      </c>
      <c r="DY160" t="b">
        <v>0</v>
      </c>
      <c r="DZ160" t="b">
        <v>0</v>
      </c>
      <c r="EA160" t="b">
        <v>0</v>
      </c>
      <c r="EB160" t="b">
        <v>0</v>
      </c>
      <c r="EC160" t="b">
        <v>0</v>
      </c>
      <c r="ED160" t="b">
        <v>0</v>
      </c>
      <c r="EE160" t="b">
        <v>0</v>
      </c>
      <c r="EF160" t="b" cm="1">
        <v>0</v>
      </c>
      <c r="EG160" t="b">
        <v>0</v>
      </c>
      <c r="EH160" t="b">
        <v>0</v>
      </c>
      <c r="EI160" t="b">
        <v>0</v>
      </c>
      <c r="EJ160" t="s">
        <v>1592</v>
      </c>
      <c r="EK160">
        <v>0</v>
      </c>
      <c r="EL160">
        <v>31</v>
      </c>
      <c r="EM160" t="b">
        <v>0</v>
      </c>
    </row>
    <row r="161" spans="1:143" ht="15.75">
      <c r="A161"/>
      <c r="B161" t="s">
        <v>1261</v>
      </c>
      <c r="C161" t="s">
        <v>1261</v>
      </c>
      <c r="D161" t="s">
        <v>3870</v>
      </c>
      <c r="E161" t="s">
        <v>3871</v>
      </c>
      <c r="F161"/>
      <c r="G161" t="s">
        <v>3870</v>
      </c>
      <c r="H161" t="s">
        <v>3870</v>
      </c>
      <c r="I161" t="s">
        <v>1279</v>
      </c>
      <c r="J161" t="s">
        <v>902</v>
      </c>
      <c r="K161" t="s">
        <v>902</v>
      </c>
      <c r="L161" t="s">
        <v>3872</v>
      </c>
      <c r="M161" t="s">
        <v>902</v>
      </c>
      <c r="N161"/>
      <c r="O161" t="s">
        <v>3873</v>
      </c>
      <c r="P161" t="s">
        <v>3874</v>
      </c>
      <c r="Q161" t="s">
        <v>1330</v>
      </c>
      <c r="R161" t="s">
        <v>3875</v>
      </c>
      <c r="S161"/>
      <c r="T161"/>
      <c r="U161"/>
      <c r="V161"/>
      <c r="W161"/>
      <c r="X161"/>
      <c r="Y161"/>
      <c r="Z161"/>
      <c r="AA161"/>
      <c r="AB161"/>
      <c r="AC161"/>
      <c r="AD161"/>
      <c r="AE161"/>
      <c r="AF161"/>
      <c r="AG161"/>
      <c r="AH161"/>
      <c r="AI161"/>
      <c r="AJ161"/>
      <c r="AK161"/>
      <c r="AL161"/>
      <c r="AM161"/>
      <c r="AN161"/>
      <c r="AO161" s="108" t="s">
        <v>43</v>
      </c>
      <c r="AP161" t="s">
        <v>1331</v>
      </c>
      <c r="AQ161">
        <v>2</v>
      </c>
      <c r="AR161" t="s">
        <v>3876</v>
      </c>
      <c r="AS161" t="s">
        <v>1261</v>
      </c>
      <c r="AT161" t="s">
        <v>3877</v>
      </c>
      <c r="AU161" t="s">
        <v>3871</v>
      </c>
      <c r="AV161" t="s">
        <v>3878</v>
      </c>
      <c r="AW161" t="s">
        <v>1937</v>
      </c>
      <c r="AX161" t="s">
        <v>1934</v>
      </c>
      <c r="AY161" t="s">
        <v>3879</v>
      </c>
      <c r="AZ161" t="s">
        <v>1330</v>
      </c>
      <c r="BA161" t="s">
        <v>3880</v>
      </c>
      <c r="BB161" t="s">
        <v>1279</v>
      </c>
      <c r="BC161" t="s">
        <v>3872</v>
      </c>
      <c r="BD161" t="s">
        <v>3881</v>
      </c>
      <c r="BE161">
        <v>161</v>
      </c>
      <c r="BF161">
        <v>0</v>
      </c>
      <c r="BG161">
        <v>0</v>
      </c>
      <c r="BH161" t="s">
        <v>1592</v>
      </c>
      <c r="BI161">
        <v>0</v>
      </c>
      <c r="BJ161">
        <v>0</v>
      </c>
      <c r="BK161">
        <v>0</v>
      </c>
      <c r="BL161" t="s">
        <v>1592</v>
      </c>
      <c r="BM161" t="s">
        <v>1592</v>
      </c>
      <c r="BN161" t="s">
        <v>1592</v>
      </c>
      <c r="BO161" t="s" cm="1">
        <v>1592</v>
      </c>
      <c r="BP161" t="s">
        <v>1592</v>
      </c>
      <c r="BQ161" t="s">
        <v>3873</v>
      </c>
      <c r="BR161">
        <v>1</v>
      </c>
      <c r="BS161" t="s">
        <v>1931</v>
      </c>
      <c r="BT161" t="s">
        <v>3882</v>
      </c>
      <c r="BU161" t="s">
        <v>3870</v>
      </c>
      <c r="BV161" t="s">
        <v>3878</v>
      </c>
      <c r="BW161" t="s">
        <v>3879</v>
      </c>
      <c r="BX161" t="s">
        <v>1937</v>
      </c>
      <c r="BY161" t="s">
        <v>1592</v>
      </c>
      <c r="BZ161" t="s">
        <v>1937</v>
      </c>
      <c r="CA161" t="s">
        <v>902</v>
      </c>
      <c r="CB161"/>
      <c r="CC161" t="s">
        <v>998</v>
      </c>
      <c r="CD161" t="s">
        <v>1279</v>
      </c>
      <c r="CE161" t="s">
        <v>3871</v>
      </c>
      <c r="CF161" t="s">
        <v>3878</v>
      </c>
      <c r="CG161" t="s">
        <v>1279</v>
      </c>
      <c r="CH161" t="s">
        <v>1592</v>
      </c>
      <c r="CI161" t="s">
        <v>3875</v>
      </c>
      <c r="CJ161" t="s">
        <v>1261</v>
      </c>
      <c r="CK161"/>
      <c r="CL161"/>
      <c r="CM161" t="s">
        <v>1592</v>
      </c>
      <c r="CN161" t="s">
        <v>1592</v>
      </c>
      <c r="CO161" t="s">
        <v>1592</v>
      </c>
      <c r="CP161" t="s">
        <v>1592</v>
      </c>
      <c r="CQ161" t="s">
        <v>1592</v>
      </c>
      <c r="CR161">
        <v>8</v>
      </c>
      <c r="CS161" t="s">
        <v>3873</v>
      </c>
      <c r="CT161" t="s">
        <v>3873</v>
      </c>
      <c r="CU161" t="s">
        <v>3873</v>
      </c>
      <c r="CV161" t="s">
        <v>1592</v>
      </c>
      <c r="CW161" t="s">
        <v>1592</v>
      </c>
      <c r="CX161">
        <v>159</v>
      </c>
      <c r="CY161" t="s">
        <v>3883</v>
      </c>
      <c r="CZ161" t="s">
        <v>1592</v>
      </c>
      <c r="DA161" t="s">
        <v>2313</v>
      </c>
      <c r="DB161" t="s">
        <v>2314</v>
      </c>
      <c r="DC161" t="s">
        <v>3871</v>
      </c>
      <c r="DD161" t="s">
        <v>1330</v>
      </c>
      <c r="DE161" t="s">
        <v>3870</v>
      </c>
      <c r="DF161" t="s">
        <v>1592</v>
      </c>
      <c r="DG161" t="s">
        <v>1592</v>
      </c>
      <c r="DH161" t="s">
        <v>2334</v>
      </c>
      <c r="DI161" t="s">
        <v>3876</v>
      </c>
      <c r="DJ161"/>
      <c r="DK161" t="s">
        <v>2334</v>
      </c>
      <c r="DL161">
        <v>9</v>
      </c>
      <c r="DM161" t="s">
        <v>2315</v>
      </c>
      <c r="DN161" t="s">
        <v>1261</v>
      </c>
      <c r="DO161" t="b">
        <v>1</v>
      </c>
      <c r="DP161" t="b">
        <v>0</v>
      </c>
      <c r="DQ161" t="b">
        <v>1</v>
      </c>
      <c r="DR161" t="b">
        <v>0</v>
      </c>
      <c r="DS161" t="b">
        <v>0</v>
      </c>
      <c r="DT161" t="b">
        <v>1</v>
      </c>
      <c r="DU161" t="b">
        <v>1</v>
      </c>
      <c r="DV161">
        <v>0</v>
      </c>
      <c r="DW161" t="b">
        <v>0</v>
      </c>
      <c r="DX161" t="b">
        <v>0</v>
      </c>
      <c r="DY161" t="b">
        <v>0</v>
      </c>
      <c r="DZ161" t="b">
        <v>0</v>
      </c>
      <c r="EA161" t="b">
        <v>0</v>
      </c>
      <c r="EB161" t="b">
        <v>0</v>
      </c>
      <c r="EC161" t="b">
        <v>0</v>
      </c>
      <c r="ED161" t="b">
        <v>0</v>
      </c>
      <c r="EE161" t="b">
        <v>0</v>
      </c>
      <c r="EF161" t="b" cm="1">
        <v>0</v>
      </c>
      <c r="EG161" t="b">
        <v>0</v>
      </c>
      <c r="EH161" t="b">
        <v>0</v>
      </c>
      <c r="EI161" t="b">
        <v>0</v>
      </c>
      <c r="EJ161" t="s">
        <v>1592</v>
      </c>
      <c r="EK161">
        <v>0</v>
      </c>
      <c r="EL161">
        <v>11</v>
      </c>
      <c r="EM161" t="b">
        <v>0</v>
      </c>
    </row>
    <row r="162" spans="1:143" ht="15.75">
      <c r="A162"/>
      <c r="B162" t="s">
        <v>1261</v>
      </c>
      <c r="C162" t="s">
        <v>1261</v>
      </c>
      <c r="D162" t="s">
        <v>3884</v>
      </c>
      <c r="E162" t="s">
        <v>3885</v>
      </c>
      <c r="F162"/>
      <c r="G162" t="s">
        <v>3884</v>
      </c>
      <c r="H162" t="s">
        <v>3886</v>
      </c>
      <c r="I162" t="s">
        <v>1268</v>
      </c>
      <c r="J162" t="s">
        <v>3870</v>
      </c>
      <c r="K162" t="s">
        <v>902</v>
      </c>
      <c r="L162" t="s">
        <v>3872</v>
      </c>
      <c r="M162" t="s">
        <v>3887</v>
      </c>
      <c r="N162"/>
      <c r="O162" t="s">
        <v>3873</v>
      </c>
      <c r="P162" t="s">
        <v>3874</v>
      </c>
      <c r="Q162" t="s">
        <v>1330</v>
      </c>
      <c r="R162" t="s">
        <v>3875</v>
      </c>
      <c r="S162"/>
      <c r="T162"/>
      <c r="U162"/>
      <c r="V162"/>
      <c r="W162"/>
      <c r="X162"/>
      <c r="Y162"/>
      <c r="Z162"/>
      <c r="AA162"/>
      <c r="AB162"/>
      <c r="AC162"/>
      <c r="AD162"/>
      <c r="AE162"/>
      <c r="AF162"/>
      <c r="AG162"/>
      <c r="AH162"/>
      <c r="AI162"/>
      <c r="AJ162"/>
      <c r="AK162"/>
      <c r="AL162"/>
      <c r="AM162"/>
      <c r="AN162"/>
      <c r="AO162" s="108" t="s">
        <v>43</v>
      </c>
      <c r="AP162" t="s">
        <v>1331</v>
      </c>
      <c r="AQ162">
        <v>3</v>
      </c>
      <c r="AR162" t="s">
        <v>3888</v>
      </c>
      <c r="AS162" t="s">
        <v>1261</v>
      </c>
      <c r="AT162" t="s">
        <v>3877</v>
      </c>
      <c r="AU162" t="s">
        <v>3885</v>
      </c>
      <c r="AV162" t="s">
        <v>3889</v>
      </c>
      <c r="AW162" t="s">
        <v>1937</v>
      </c>
      <c r="AX162" t="s">
        <v>1934</v>
      </c>
      <c r="AY162" t="s">
        <v>3890</v>
      </c>
      <c r="AZ162" t="s">
        <v>1330</v>
      </c>
      <c r="BA162" t="s">
        <v>3891</v>
      </c>
      <c r="BB162" t="s">
        <v>1268</v>
      </c>
      <c r="BC162" t="s">
        <v>3872</v>
      </c>
      <c r="BD162" t="s">
        <v>3892</v>
      </c>
      <c r="BE162">
        <v>162</v>
      </c>
      <c r="BF162">
        <v>161</v>
      </c>
      <c r="BG162">
        <v>0</v>
      </c>
      <c r="BH162" t="s">
        <v>3885</v>
      </c>
      <c r="BI162">
        <v>1</v>
      </c>
      <c r="BJ162">
        <v>0</v>
      </c>
      <c r="BK162">
        <v>0</v>
      </c>
      <c r="BL162" t="s">
        <v>1592</v>
      </c>
      <c r="BM162" t="s">
        <v>3871</v>
      </c>
      <c r="BN162" t="s">
        <v>3878</v>
      </c>
      <c r="BO162" t="s" cm="1">
        <v>3876</v>
      </c>
      <c r="BP162" t="s">
        <v>1592</v>
      </c>
      <c r="BQ162" t="s">
        <v>3873</v>
      </c>
      <c r="BR162">
        <v>2</v>
      </c>
      <c r="BS162" t="s">
        <v>1841</v>
      </c>
      <c r="BT162" t="s">
        <v>3893</v>
      </c>
      <c r="BU162" t="s">
        <v>3884</v>
      </c>
      <c r="BV162" t="s">
        <v>3889</v>
      </c>
      <c r="BW162" t="s">
        <v>3894</v>
      </c>
      <c r="BX162" t="s">
        <v>1937</v>
      </c>
      <c r="BY162" t="s">
        <v>1592</v>
      </c>
      <c r="BZ162" t="s">
        <v>1937</v>
      </c>
      <c r="CA162" t="s">
        <v>3895</v>
      </c>
      <c r="CB162"/>
      <c r="CC162" t="s">
        <v>998</v>
      </c>
      <c r="CD162" t="s">
        <v>1268</v>
      </c>
      <c r="CE162" t="s">
        <v>3896</v>
      </c>
      <c r="CF162" t="s">
        <v>3897</v>
      </c>
      <c r="CG162" t="s">
        <v>1268</v>
      </c>
      <c r="CH162" t="s">
        <v>1592</v>
      </c>
      <c r="CI162" t="s">
        <v>3875</v>
      </c>
      <c r="CJ162" t="s">
        <v>1261</v>
      </c>
      <c r="CK162"/>
      <c r="CL162"/>
      <c r="CM162" t="s">
        <v>1592</v>
      </c>
      <c r="CN162" t="s">
        <v>1592</v>
      </c>
      <c r="CO162" t="s">
        <v>1592</v>
      </c>
      <c r="CP162" t="s">
        <v>1592</v>
      </c>
      <c r="CQ162" t="s">
        <v>1592</v>
      </c>
      <c r="CR162">
        <v>8</v>
      </c>
      <c r="CS162" t="s">
        <v>3873</v>
      </c>
      <c r="CT162" t="s">
        <v>3873</v>
      </c>
      <c r="CU162" t="s">
        <v>3873</v>
      </c>
      <c r="CV162" t="s">
        <v>1592</v>
      </c>
      <c r="CW162" t="s">
        <v>1592</v>
      </c>
      <c r="CX162">
        <v>160</v>
      </c>
      <c r="CY162" t="s">
        <v>3898</v>
      </c>
      <c r="CZ162" t="s">
        <v>1592</v>
      </c>
      <c r="DA162" t="s">
        <v>2313</v>
      </c>
      <c r="DB162" t="s">
        <v>2314</v>
      </c>
      <c r="DC162" t="s">
        <v>3885</v>
      </c>
      <c r="DD162" t="s">
        <v>1330</v>
      </c>
      <c r="DE162" t="s">
        <v>3884</v>
      </c>
      <c r="DF162" t="s">
        <v>1592</v>
      </c>
      <c r="DG162" t="s">
        <v>1592</v>
      </c>
      <c r="DH162" t="s">
        <v>2334</v>
      </c>
      <c r="DI162" t="s">
        <v>3888</v>
      </c>
      <c r="DJ162"/>
      <c r="DK162" t="s">
        <v>2334</v>
      </c>
      <c r="DL162">
        <v>9</v>
      </c>
      <c r="DM162" t="s">
        <v>2315</v>
      </c>
      <c r="DN162" t="s">
        <v>1261</v>
      </c>
      <c r="DO162" t="b">
        <v>1</v>
      </c>
      <c r="DP162" t="b">
        <v>0</v>
      </c>
      <c r="DQ162" t="b">
        <v>1</v>
      </c>
      <c r="DR162" t="b">
        <v>0</v>
      </c>
      <c r="DS162" t="b">
        <v>0</v>
      </c>
      <c r="DT162" t="b">
        <v>1</v>
      </c>
      <c r="DU162" t="b">
        <v>0</v>
      </c>
      <c r="DV162">
        <v>0</v>
      </c>
      <c r="DW162" t="b">
        <v>0</v>
      </c>
      <c r="DX162" t="b">
        <v>0</v>
      </c>
      <c r="DY162" t="b">
        <v>0</v>
      </c>
      <c r="DZ162" t="b">
        <v>0</v>
      </c>
      <c r="EA162" t="b">
        <v>0</v>
      </c>
      <c r="EB162" t="b">
        <v>0</v>
      </c>
      <c r="EC162" t="b">
        <v>0</v>
      </c>
      <c r="ED162" t="b">
        <v>0</v>
      </c>
      <c r="EE162" t="b">
        <v>0</v>
      </c>
      <c r="EF162" t="b" cm="1">
        <v>0</v>
      </c>
      <c r="EG162" t="b">
        <v>0</v>
      </c>
      <c r="EH162" t="b">
        <v>0</v>
      </c>
      <c r="EI162" t="b">
        <v>0</v>
      </c>
      <c r="EJ162" t="s">
        <v>1592</v>
      </c>
      <c r="EK162">
        <v>0</v>
      </c>
      <c r="EL162">
        <v>18</v>
      </c>
      <c r="EM162" t="b">
        <v>0</v>
      </c>
    </row>
    <row r="163" spans="1:143" ht="15.75">
      <c r="A163"/>
      <c r="B163" t="s">
        <v>1261</v>
      </c>
      <c r="C163" t="s">
        <v>1261</v>
      </c>
      <c r="D163" t="s">
        <v>3899</v>
      </c>
      <c r="E163" t="s">
        <v>3900</v>
      </c>
      <c r="F163" t="s">
        <v>3901</v>
      </c>
      <c r="G163" t="s">
        <v>3902</v>
      </c>
      <c r="H163" t="s">
        <v>3902</v>
      </c>
      <c r="I163" t="s">
        <v>1268</v>
      </c>
      <c r="J163" t="s">
        <v>3870</v>
      </c>
      <c r="K163" t="s">
        <v>902</v>
      </c>
      <c r="L163" t="s">
        <v>3872</v>
      </c>
      <c r="M163" t="s">
        <v>1965</v>
      </c>
      <c r="N163"/>
      <c r="O163" t="s">
        <v>3873</v>
      </c>
      <c r="P163" t="s">
        <v>3874</v>
      </c>
      <c r="Q163" t="s">
        <v>1330</v>
      </c>
      <c r="R163" t="s">
        <v>3875</v>
      </c>
      <c r="S163"/>
      <c r="T163"/>
      <c r="U163"/>
      <c r="V163"/>
      <c r="W163"/>
      <c r="X163"/>
      <c r="Y163"/>
      <c r="Z163"/>
      <c r="AA163"/>
      <c r="AB163"/>
      <c r="AC163"/>
      <c r="AD163"/>
      <c r="AE163"/>
      <c r="AF163"/>
      <c r="AG163"/>
      <c r="AH163"/>
      <c r="AI163"/>
      <c r="AJ163"/>
      <c r="AK163"/>
      <c r="AL163"/>
      <c r="AM163"/>
      <c r="AN163"/>
      <c r="AO163" s="108" t="s">
        <v>43</v>
      </c>
      <c r="AP163" t="s">
        <v>1331</v>
      </c>
      <c r="AQ163">
        <v>4</v>
      </c>
      <c r="AR163" t="s">
        <v>3903</v>
      </c>
      <c r="AS163" t="s">
        <v>1261</v>
      </c>
      <c r="AT163" t="s">
        <v>3877</v>
      </c>
      <c r="AU163" t="s">
        <v>3900</v>
      </c>
      <c r="AV163" t="s">
        <v>3904</v>
      </c>
      <c r="AW163" t="s">
        <v>3905</v>
      </c>
      <c r="AX163" t="s">
        <v>1934</v>
      </c>
      <c r="AY163" t="s">
        <v>3906</v>
      </c>
      <c r="AZ163" t="s">
        <v>1330</v>
      </c>
      <c r="BA163" t="s">
        <v>3907</v>
      </c>
      <c r="BB163" t="s">
        <v>1268</v>
      </c>
      <c r="BC163" t="s">
        <v>3872</v>
      </c>
      <c r="BD163" t="s">
        <v>3908</v>
      </c>
      <c r="BE163">
        <v>163</v>
      </c>
      <c r="BF163">
        <v>161</v>
      </c>
      <c r="BG163">
        <v>0</v>
      </c>
      <c r="BH163" t="s">
        <v>3900</v>
      </c>
      <c r="BI163">
        <v>1</v>
      </c>
      <c r="BJ163">
        <v>0</v>
      </c>
      <c r="BK163">
        <v>0</v>
      </c>
      <c r="BL163" t="s">
        <v>1592</v>
      </c>
      <c r="BM163" t="s">
        <v>3871</v>
      </c>
      <c r="BN163" t="s">
        <v>3878</v>
      </c>
      <c r="BO163" t="s" cm="1">
        <v>3876</v>
      </c>
      <c r="BP163" t="s">
        <v>1592</v>
      </c>
      <c r="BQ163" t="s">
        <v>3873</v>
      </c>
      <c r="BR163">
        <v>3</v>
      </c>
      <c r="BS163" t="s">
        <v>1842</v>
      </c>
      <c r="BT163" t="s">
        <v>3909</v>
      </c>
      <c r="BU163" t="s">
        <v>3899</v>
      </c>
      <c r="BV163" t="s">
        <v>3904</v>
      </c>
      <c r="BW163" t="s">
        <v>3906</v>
      </c>
      <c r="BX163" t="s">
        <v>1937</v>
      </c>
      <c r="BY163" t="s">
        <v>1592</v>
      </c>
      <c r="BZ163" t="s">
        <v>1937</v>
      </c>
      <c r="CA163" t="s">
        <v>1965</v>
      </c>
      <c r="CB163"/>
      <c r="CC163" t="s">
        <v>998</v>
      </c>
      <c r="CD163" t="s">
        <v>1268</v>
      </c>
      <c r="CE163" t="s">
        <v>3910</v>
      </c>
      <c r="CF163" t="s">
        <v>3911</v>
      </c>
      <c r="CG163" t="s">
        <v>1268</v>
      </c>
      <c r="CH163" t="s">
        <v>1592</v>
      </c>
      <c r="CI163" t="s">
        <v>3875</v>
      </c>
      <c r="CJ163" t="s">
        <v>1261</v>
      </c>
      <c r="CK163"/>
      <c r="CL163"/>
      <c r="CM163" t="s">
        <v>1592</v>
      </c>
      <c r="CN163" t="s">
        <v>1592</v>
      </c>
      <c r="CO163" t="s">
        <v>1592</v>
      </c>
      <c r="CP163" t="s">
        <v>1592</v>
      </c>
      <c r="CQ163" t="s">
        <v>1592</v>
      </c>
      <c r="CR163">
        <v>8</v>
      </c>
      <c r="CS163" t="s">
        <v>3873</v>
      </c>
      <c r="CT163" t="s">
        <v>3873</v>
      </c>
      <c r="CU163" t="s">
        <v>3873</v>
      </c>
      <c r="CV163" t="s">
        <v>1592</v>
      </c>
      <c r="CW163" t="s">
        <v>1592</v>
      </c>
      <c r="CX163">
        <v>161</v>
      </c>
      <c r="CY163" t="s">
        <v>3912</v>
      </c>
      <c r="CZ163" t="s">
        <v>1592</v>
      </c>
      <c r="DA163" t="s">
        <v>2313</v>
      </c>
      <c r="DB163" t="s">
        <v>2314</v>
      </c>
      <c r="DC163" t="s">
        <v>3900</v>
      </c>
      <c r="DD163" t="s">
        <v>1330</v>
      </c>
      <c r="DE163" t="s">
        <v>3902</v>
      </c>
      <c r="DF163" t="s">
        <v>1592</v>
      </c>
      <c r="DG163" t="s">
        <v>1592</v>
      </c>
      <c r="DH163" t="s">
        <v>2334</v>
      </c>
      <c r="DI163" t="s">
        <v>3903</v>
      </c>
      <c r="DJ163"/>
      <c r="DK163" t="s">
        <v>2334</v>
      </c>
      <c r="DL163">
        <v>9</v>
      </c>
      <c r="DM163" t="s">
        <v>2315</v>
      </c>
      <c r="DN163" t="s">
        <v>1261</v>
      </c>
      <c r="DO163" t="b">
        <v>1</v>
      </c>
      <c r="DP163" t="b">
        <v>0</v>
      </c>
      <c r="DQ163" t="b">
        <v>1</v>
      </c>
      <c r="DR163" t="b">
        <v>0</v>
      </c>
      <c r="DS163" t="b">
        <v>0</v>
      </c>
      <c r="DT163" t="b">
        <v>1</v>
      </c>
      <c r="DU163" t="b">
        <v>0</v>
      </c>
      <c r="DV163">
        <v>0</v>
      </c>
      <c r="DW163" t="b">
        <v>0</v>
      </c>
      <c r="DX163" t="b">
        <v>0</v>
      </c>
      <c r="DY163" t="b">
        <v>0</v>
      </c>
      <c r="DZ163" t="b">
        <v>0</v>
      </c>
      <c r="EA163" t="b">
        <v>0</v>
      </c>
      <c r="EB163" t="b">
        <v>0</v>
      </c>
      <c r="EC163" t="b">
        <v>0</v>
      </c>
      <c r="ED163" t="b">
        <v>0</v>
      </c>
      <c r="EE163" t="b">
        <v>0</v>
      </c>
      <c r="EF163" t="b" cm="1">
        <v>0</v>
      </c>
      <c r="EG163" t="b">
        <v>0</v>
      </c>
      <c r="EH163" t="b">
        <v>0</v>
      </c>
      <c r="EI163" t="b">
        <v>0</v>
      </c>
      <c r="EJ163" t="s">
        <v>1592</v>
      </c>
      <c r="EK163">
        <v>0</v>
      </c>
      <c r="EL163">
        <v>16</v>
      </c>
      <c r="EM163" t="b">
        <v>0</v>
      </c>
    </row>
    <row r="164" spans="1:143" s="119" customFormat="1" ht="15.75">
      <c r="A164"/>
      <c r="B164" t="s">
        <v>1261</v>
      </c>
      <c r="C164" t="s">
        <v>1261</v>
      </c>
      <c r="D164" t="s">
        <v>3913</v>
      </c>
      <c r="E164" t="s">
        <v>3914</v>
      </c>
      <c r="F164" t="s">
        <v>3915</v>
      </c>
      <c r="G164" t="s">
        <v>3913</v>
      </c>
      <c r="H164" t="s">
        <v>3913</v>
      </c>
      <c r="I164" t="s">
        <v>1268</v>
      </c>
      <c r="J164" t="s">
        <v>3870</v>
      </c>
      <c r="K164" t="s">
        <v>902</v>
      </c>
      <c r="L164" t="s">
        <v>3872</v>
      </c>
      <c r="M164" t="s">
        <v>1965</v>
      </c>
      <c r="N164"/>
      <c r="O164" t="s">
        <v>3873</v>
      </c>
      <c r="P164" t="s">
        <v>3874</v>
      </c>
      <c r="Q164" t="s">
        <v>1330</v>
      </c>
      <c r="R164" t="s">
        <v>3875</v>
      </c>
      <c r="S164"/>
      <c r="T164"/>
      <c r="U164"/>
      <c r="V164"/>
      <c r="W164"/>
      <c r="X164"/>
      <c r="Y164"/>
      <c r="Z164"/>
      <c r="AA164"/>
      <c r="AB164"/>
      <c r="AC164"/>
      <c r="AD164"/>
      <c r="AE164"/>
      <c r="AF164"/>
      <c r="AG164"/>
      <c r="AH164"/>
      <c r="AI164"/>
      <c r="AJ164"/>
      <c r="AK164"/>
      <c r="AL164"/>
      <c r="AM164"/>
      <c r="AN164"/>
      <c r="AO164" s="108" t="s">
        <v>43</v>
      </c>
      <c r="AP164" t="s">
        <v>1331</v>
      </c>
      <c r="AQ164">
        <v>5</v>
      </c>
      <c r="AR164" t="s">
        <v>3916</v>
      </c>
      <c r="AS164" t="s">
        <v>1261</v>
      </c>
      <c r="AT164" t="s">
        <v>3877</v>
      </c>
      <c r="AU164" t="s">
        <v>3914</v>
      </c>
      <c r="AV164" t="s">
        <v>3917</v>
      </c>
      <c r="AW164" t="s">
        <v>3918</v>
      </c>
      <c r="AX164" t="s">
        <v>1934</v>
      </c>
      <c r="AY164" t="s">
        <v>3919</v>
      </c>
      <c r="AZ164" t="s">
        <v>1330</v>
      </c>
      <c r="BA164" t="s">
        <v>3920</v>
      </c>
      <c r="BB164" t="s">
        <v>1268</v>
      </c>
      <c r="BC164" t="s">
        <v>3872</v>
      </c>
      <c r="BD164" t="s">
        <v>3921</v>
      </c>
      <c r="BE164">
        <v>164</v>
      </c>
      <c r="BF164">
        <v>161</v>
      </c>
      <c r="BG164">
        <v>0</v>
      </c>
      <c r="BH164" t="s">
        <v>3914</v>
      </c>
      <c r="BI164">
        <v>1</v>
      </c>
      <c r="BJ164">
        <v>0</v>
      </c>
      <c r="BK164">
        <v>0</v>
      </c>
      <c r="BL164" t="s">
        <v>1592</v>
      </c>
      <c r="BM164" t="s">
        <v>3871</v>
      </c>
      <c r="BN164" t="s">
        <v>3878</v>
      </c>
      <c r="BO164" t="s" cm="1">
        <v>3876</v>
      </c>
      <c r="BP164" t="s">
        <v>1592</v>
      </c>
      <c r="BQ164" t="s">
        <v>3873</v>
      </c>
      <c r="BR164">
        <v>4</v>
      </c>
      <c r="BS164" t="s">
        <v>1843</v>
      </c>
      <c r="BT164" t="s">
        <v>3922</v>
      </c>
      <c r="BU164" t="s">
        <v>3913</v>
      </c>
      <c r="BV164" t="s">
        <v>3917</v>
      </c>
      <c r="BW164" t="s">
        <v>3919</v>
      </c>
      <c r="BX164" t="s">
        <v>1937</v>
      </c>
      <c r="BY164" t="s">
        <v>1592</v>
      </c>
      <c r="BZ164" t="s">
        <v>1937</v>
      </c>
      <c r="CA164" t="s">
        <v>1965</v>
      </c>
      <c r="CB164"/>
      <c r="CC164" t="s">
        <v>998</v>
      </c>
      <c r="CD164" t="s">
        <v>1268</v>
      </c>
      <c r="CE164" t="s">
        <v>3923</v>
      </c>
      <c r="CF164" t="s">
        <v>3924</v>
      </c>
      <c r="CG164" t="s">
        <v>1268</v>
      </c>
      <c r="CH164" t="s">
        <v>1592</v>
      </c>
      <c r="CI164" t="s">
        <v>3875</v>
      </c>
      <c r="CJ164" t="s">
        <v>1261</v>
      </c>
      <c r="CK164"/>
      <c r="CL164"/>
      <c r="CM164" t="s">
        <v>1592</v>
      </c>
      <c r="CN164" t="s">
        <v>1592</v>
      </c>
      <c r="CO164" t="s">
        <v>1592</v>
      </c>
      <c r="CP164" t="s">
        <v>1592</v>
      </c>
      <c r="CQ164" t="s">
        <v>1592</v>
      </c>
      <c r="CR164">
        <v>8</v>
      </c>
      <c r="CS164" t="s">
        <v>3873</v>
      </c>
      <c r="CT164" t="s">
        <v>3873</v>
      </c>
      <c r="CU164" t="s">
        <v>3873</v>
      </c>
      <c r="CV164" t="s">
        <v>1592</v>
      </c>
      <c r="CW164" t="s">
        <v>1592</v>
      </c>
      <c r="CX164">
        <v>162</v>
      </c>
      <c r="CY164" t="s">
        <v>3925</v>
      </c>
      <c r="CZ164" t="s">
        <v>1592</v>
      </c>
      <c r="DA164" t="s">
        <v>2313</v>
      </c>
      <c r="DB164" t="s">
        <v>2314</v>
      </c>
      <c r="DC164" t="s">
        <v>3914</v>
      </c>
      <c r="DD164" t="s">
        <v>1330</v>
      </c>
      <c r="DE164" t="s">
        <v>3913</v>
      </c>
      <c r="DF164" t="s">
        <v>1592</v>
      </c>
      <c r="DG164" t="s">
        <v>1592</v>
      </c>
      <c r="DH164" t="s">
        <v>2334</v>
      </c>
      <c r="DI164" t="s">
        <v>3916</v>
      </c>
      <c r="DJ164"/>
      <c r="DK164" t="s">
        <v>2334</v>
      </c>
      <c r="DL164">
        <v>9</v>
      </c>
      <c r="DM164" t="s">
        <v>2315</v>
      </c>
      <c r="DN164" t="s">
        <v>1261</v>
      </c>
      <c r="DO164" t="b">
        <v>1</v>
      </c>
      <c r="DP164" t="b">
        <v>0</v>
      </c>
      <c r="DQ164" t="b">
        <v>1</v>
      </c>
      <c r="DR164" t="b">
        <v>0</v>
      </c>
      <c r="DS164" t="b">
        <v>0</v>
      </c>
      <c r="DT164" t="b">
        <v>1</v>
      </c>
      <c r="DU164" t="b">
        <v>0</v>
      </c>
      <c r="DV164">
        <v>0</v>
      </c>
      <c r="DW164" t="b">
        <v>0</v>
      </c>
      <c r="DX164" t="b">
        <v>0</v>
      </c>
      <c r="DY164" t="b">
        <v>0</v>
      </c>
      <c r="DZ164" t="b">
        <v>0</v>
      </c>
      <c r="EA164" t="b">
        <v>0</v>
      </c>
      <c r="EB164" t="b">
        <v>0</v>
      </c>
      <c r="EC164" t="b">
        <v>0</v>
      </c>
      <c r="ED164" t="b">
        <v>0</v>
      </c>
      <c r="EE164" t="b">
        <v>0</v>
      </c>
      <c r="EF164" t="b" cm="1">
        <v>0</v>
      </c>
      <c r="EG164" t="b">
        <v>0</v>
      </c>
      <c r="EH164" t="b">
        <v>0</v>
      </c>
      <c r="EI164" t="b">
        <v>0</v>
      </c>
      <c r="EJ164" t="s">
        <v>1592</v>
      </c>
      <c r="EK164">
        <v>0</v>
      </c>
      <c r="EL164">
        <v>11</v>
      </c>
      <c r="EM164" t="b">
        <v>0</v>
      </c>
    </row>
    <row r="165" spans="1:143" ht="15.75">
      <c r="A165"/>
      <c r="B165" t="s">
        <v>1261</v>
      </c>
      <c r="C165" t="s">
        <v>1261</v>
      </c>
      <c r="D165" t="s">
        <v>3926</v>
      </c>
      <c r="E165" t="s">
        <v>3927</v>
      </c>
      <c r="F165" t="s">
        <v>3928</v>
      </c>
      <c r="G165" t="s">
        <v>3929</v>
      </c>
      <c r="H165" t="s">
        <v>3929</v>
      </c>
      <c r="I165" t="s">
        <v>1268</v>
      </c>
      <c r="J165" t="s">
        <v>3870</v>
      </c>
      <c r="K165" t="s">
        <v>902</v>
      </c>
      <c r="L165" t="s">
        <v>3872</v>
      </c>
      <c r="M165" t="s">
        <v>1965</v>
      </c>
      <c r="N165"/>
      <c r="O165" t="s">
        <v>3873</v>
      </c>
      <c r="P165" t="s">
        <v>3874</v>
      </c>
      <c r="Q165" t="s">
        <v>1330</v>
      </c>
      <c r="R165" t="s">
        <v>3875</v>
      </c>
      <c r="S165"/>
      <c r="T165"/>
      <c r="U165"/>
      <c r="V165"/>
      <c r="W165"/>
      <c r="X165"/>
      <c r="Y165"/>
      <c r="Z165"/>
      <c r="AA165"/>
      <c r="AB165"/>
      <c r="AC165"/>
      <c r="AD165"/>
      <c r="AE165"/>
      <c r="AF165"/>
      <c r="AG165"/>
      <c r="AH165"/>
      <c r="AI165"/>
      <c r="AJ165"/>
      <c r="AK165"/>
      <c r="AL165"/>
      <c r="AM165"/>
      <c r="AN165"/>
      <c r="AO165" s="108" t="s">
        <v>43</v>
      </c>
      <c r="AP165" t="s">
        <v>1331</v>
      </c>
      <c r="AQ165">
        <v>6</v>
      </c>
      <c r="AR165" t="s">
        <v>3930</v>
      </c>
      <c r="AS165" t="s">
        <v>1261</v>
      </c>
      <c r="AT165" t="s">
        <v>3877</v>
      </c>
      <c r="AU165" t="s">
        <v>3927</v>
      </c>
      <c r="AV165" t="s">
        <v>3931</v>
      </c>
      <c r="AW165" t="s">
        <v>3932</v>
      </c>
      <c r="AX165" t="s">
        <v>1934</v>
      </c>
      <c r="AY165" t="s">
        <v>3933</v>
      </c>
      <c r="AZ165" t="s">
        <v>1330</v>
      </c>
      <c r="BA165" t="s">
        <v>3934</v>
      </c>
      <c r="BB165" t="s">
        <v>1268</v>
      </c>
      <c r="BC165" t="s">
        <v>3872</v>
      </c>
      <c r="BD165" t="s">
        <v>3935</v>
      </c>
      <c r="BE165">
        <v>165</v>
      </c>
      <c r="BF165">
        <v>161</v>
      </c>
      <c r="BG165">
        <v>0</v>
      </c>
      <c r="BH165" t="s">
        <v>3927</v>
      </c>
      <c r="BI165">
        <v>1</v>
      </c>
      <c r="BJ165">
        <v>0</v>
      </c>
      <c r="BK165">
        <v>0</v>
      </c>
      <c r="BL165" t="s">
        <v>1592</v>
      </c>
      <c r="BM165" t="s">
        <v>3871</v>
      </c>
      <c r="BN165" t="s">
        <v>3878</v>
      </c>
      <c r="BO165" t="s" cm="1">
        <v>3876</v>
      </c>
      <c r="BP165" t="s">
        <v>1592</v>
      </c>
      <c r="BQ165" t="s">
        <v>3873</v>
      </c>
      <c r="BR165">
        <v>5</v>
      </c>
      <c r="BS165" t="s">
        <v>1844</v>
      </c>
      <c r="BT165" t="s">
        <v>3936</v>
      </c>
      <c r="BU165" t="s">
        <v>3926</v>
      </c>
      <c r="BV165" t="s">
        <v>3931</v>
      </c>
      <c r="BW165" t="s">
        <v>3933</v>
      </c>
      <c r="BX165" t="s">
        <v>1937</v>
      </c>
      <c r="BY165" t="s">
        <v>1592</v>
      </c>
      <c r="BZ165" t="s">
        <v>1937</v>
      </c>
      <c r="CA165" t="s">
        <v>1965</v>
      </c>
      <c r="CB165"/>
      <c r="CC165" t="s">
        <v>998</v>
      </c>
      <c r="CD165" t="s">
        <v>1268</v>
      </c>
      <c r="CE165" t="s">
        <v>3937</v>
      </c>
      <c r="CF165" t="s">
        <v>3938</v>
      </c>
      <c r="CG165" t="s">
        <v>1268</v>
      </c>
      <c r="CH165" t="s">
        <v>1592</v>
      </c>
      <c r="CI165" t="s">
        <v>3875</v>
      </c>
      <c r="CJ165" t="s">
        <v>1261</v>
      </c>
      <c r="CK165"/>
      <c r="CL165"/>
      <c r="CM165" t="s">
        <v>1592</v>
      </c>
      <c r="CN165" t="s">
        <v>1592</v>
      </c>
      <c r="CO165" t="s">
        <v>1592</v>
      </c>
      <c r="CP165" t="s">
        <v>1592</v>
      </c>
      <c r="CQ165" t="s">
        <v>1592</v>
      </c>
      <c r="CR165">
        <v>8</v>
      </c>
      <c r="CS165" t="s">
        <v>3873</v>
      </c>
      <c r="CT165" t="s">
        <v>3873</v>
      </c>
      <c r="CU165" t="s">
        <v>3873</v>
      </c>
      <c r="CV165" t="s">
        <v>1592</v>
      </c>
      <c r="CW165" t="s">
        <v>1592</v>
      </c>
      <c r="CX165">
        <v>163</v>
      </c>
      <c r="CY165" t="s">
        <v>3939</v>
      </c>
      <c r="CZ165" t="s">
        <v>1592</v>
      </c>
      <c r="DA165" t="s">
        <v>2313</v>
      </c>
      <c r="DB165" t="s">
        <v>2314</v>
      </c>
      <c r="DC165" t="s">
        <v>3927</v>
      </c>
      <c r="DD165" t="s">
        <v>1330</v>
      </c>
      <c r="DE165" t="s">
        <v>3929</v>
      </c>
      <c r="DF165" t="s">
        <v>1592</v>
      </c>
      <c r="DG165" t="s">
        <v>1592</v>
      </c>
      <c r="DH165" t="s">
        <v>2334</v>
      </c>
      <c r="DI165" t="s">
        <v>3930</v>
      </c>
      <c r="DJ165"/>
      <c r="DK165" t="s">
        <v>2334</v>
      </c>
      <c r="DL165">
        <v>9</v>
      </c>
      <c r="DM165" t="s">
        <v>2315</v>
      </c>
      <c r="DN165" t="s">
        <v>1261</v>
      </c>
      <c r="DO165" t="b">
        <v>1</v>
      </c>
      <c r="DP165" t="b">
        <v>0</v>
      </c>
      <c r="DQ165" t="b">
        <v>1</v>
      </c>
      <c r="DR165" t="b">
        <v>0</v>
      </c>
      <c r="DS165" t="b">
        <v>0</v>
      </c>
      <c r="DT165" t="b">
        <v>1</v>
      </c>
      <c r="DU165" t="b">
        <v>0</v>
      </c>
      <c r="DV165">
        <v>0</v>
      </c>
      <c r="DW165" t="b">
        <v>0</v>
      </c>
      <c r="DX165" t="b">
        <v>0</v>
      </c>
      <c r="DY165" t="b">
        <v>0</v>
      </c>
      <c r="DZ165" t="b">
        <v>0</v>
      </c>
      <c r="EA165" t="b">
        <v>0</v>
      </c>
      <c r="EB165" t="b">
        <v>0</v>
      </c>
      <c r="EC165" t="b">
        <v>0</v>
      </c>
      <c r="ED165" t="b">
        <v>0</v>
      </c>
      <c r="EE165" t="b">
        <v>0</v>
      </c>
      <c r="EF165" t="b" cm="1">
        <v>0</v>
      </c>
      <c r="EG165" t="b">
        <v>0</v>
      </c>
      <c r="EH165" t="b">
        <v>0</v>
      </c>
      <c r="EI165" t="b">
        <v>0</v>
      </c>
      <c r="EJ165" t="s">
        <v>1592</v>
      </c>
      <c r="EK165">
        <v>0</v>
      </c>
      <c r="EL165">
        <v>16</v>
      </c>
      <c r="EM165" t="b">
        <v>0</v>
      </c>
    </row>
    <row r="166" spans="1:143" ht="15.75">
      <c r="A166"/>
      <c r="B166" t="s">
        <v>1261</v>
      </c>
      <c r="C166" t="s">
        <v>1261</v>
      </c>
      <c r="D166" t="s">
        <v>3940</v>
      </c>
      <c r="E166" t="s">
        <v>3941</v>
      </c>
      <c r="F166" t="s">
        <v>3942</v>
      </c>
      <c r="G166" t="s">
        <v>3943</v>
      </c>
      <c r="H166" t="s">
        <v>3943</v>
      </c>
      <c r="I166" t="s">
        <v>1268</v>
      </c>
      <c r="J166" t="s">
        <v>3870</v>
      </c>
      <c r="K166" t="s">
        <v>902</v>
      </c>
      <c r="L166" t="s">
        <v>3872</v>
      </c>
      <c r="M166" t="s">
        <v>1965</v>
      </c>
      <c r="N166"/>
      <c r="O166" t="s">
        <v>3873</v>
      </c>
      <c r="P166" t="s">
        <v>3874</v>
      </c>
      <c r="Q166" t="s">
        <v>1330</v>
      </c>
      <c r="R166" t="s">
        <v>3875</v>
      </c>
      <c r="S166"/>
      <c r="T166"/>
      <c r="U166"/>
      <c r="V166"/>
      <c r="W166"/>
      <c r="X166"/>
      <c r="Y166"/>
      <c r="Z166"/>
      <c r="AA166"/>
      <c r="AB166"/>
      <c r="AC166"/>
      <c r="AD166"/>
      <c r="AE166"/>
      <c r="AF166"/>
      <c r="AG166"/>
      <c r="AH166"/>
      <c r="AI166"/>
      <c r="AJ166"/>
      <c r="AK166"/>
      <c r="AL166"/>
      <c r="AM166"/>
      <c r="AN166"/>
      <c r="AO166" s="108" t="s">
        <v>43</v>
      </c>
      <c r="AP166" t="s">
        <v>1331</v>
      </c>
      <c r="AQ166">
        <v>7</v>
      </c>
      <c r="AR166" t="s">
        <v>3944</v>
      </c>
      <c r="AS166" t="s">
        <v>1261</v>
      </c>
      <c r="AT166" t="s">
        <v>3877</v>
      </c>
      <c r="AU166" t="s">
        <v>3941</v>
      </c>
      <c r="AV166" t="s">
        <v>3945</v>
      </c>
      <c r="AW166" t="s">
        <v>3946</v>
      </c>
      <c r="AX166" t="s">
        <v>1934</v>
      </c>
      <c r="AY166" t="s">
        <v>3947</v>
      </c>
      <c r="AZ166" t="s">
        <v>1330</v>
      </c>
      <c r="BA166" t="s">
        <v>3948</v>
      </c>
      <c r="BB166" t="s">
        <v>1268</v>
      </c>
      <c r="BC166" t="s">
        <v>3872</v>
      </c>
      <c r="BD166" t="s">
        <v>3949</v>
      </c>
      <c r="BE166">
        <v>166</v>
      </c>
      <c r="BF166">
        <v>161</v>
      </c>
      <c r="BG166">
        <v>0</v>
      </c>
      <c r="BH166" t="s">
        <v>3941</v>
      </c>
      <c r="BI166">
        <v>1</v>
      </c>
      <c r="BJ166">
        <v>0</v>
      </c>
      <c r="BK166">
        <v>0</v>
      </c>
      <c r="BL166" t="s">
        <v>1592</v>
      </c>
      <c r="BM166" t="s">
        <v>3871</v>
      </c>
      <c r="BN166" t="s">
        <v>3878</v>
      </c>
      <c r="BO166" t="s" cm="1">
        <v>3876</v>
      </c>
      <c r="BP166" t="s">
        <v>1592</v>
      </c>
      <c r="BQ166" t="s">
        <v>3873</v>
      </c>
      <c r="BR166">
        <v>6</v>
      </c>
      <c r="BS166" t="s">
        <v>1845</v>
      </c>
      <c r="BT166" t="s">
        <v>3950</v>
      </c>
      <c r="BU166" t="s">
        <v>3940</v>
      </c>
      <c r="BV166" t="s">
        <v>3945</v>
      </c>
      <c r="BW166" t="s">
        <v>3947</v>
      </c>
      <c r="BX166" t="s">
        <v>1937</v>
      </c>
      <c r="BY166" t="s">
        <v>1592</v>
      </c>
      <c r="BZ166" t="s">
        <v>1937</v>
      </c>
      <c r="CA166" t="s">
        <v>1965</v>
      </c>
      <c r="CB166"/>
      <c r="CC166" t="s">
        <v>998</v>
      </c>
      <c r="CD166" t="s">
        <v>1268</v>
      </c>
      <c r="CE166" t="s">
        <v>3951</v>
      </c>
      <c r="CF166" t="s">
        <v>3952</v>
      </c>
      <c r="CG166" t="s">
        <v>1268</v>
      </c>
      <c r="CH166" t="s">
        <v>1592</v>
      </c>
      <c r="CI166" t="s">
        <v>3875</v>
      </c>
      <c r="CJ166" t="s">
        <v>1261</v>
      </c>
      <c r="CK166"/>
      <c r="CL166"/>
      <c r="CM166" t="s">
        <v>1592</v>
      </c>
      <c r="CN166" t="s">
        <v>1592</v>
      </c>
      <c r="CO166" t="s">
        <v>1592</v>
      </c>
      <c r="CP166" t="s">
        <v>1592</v>
      </c>
      <c r="CQ166" t="s">
        <v>1592</v>
      </c>
      <c r="CR166">
        <v>8</v>
      </c>
      <c r="CS166" t="s">
        <v>3873</v>
      </c>
      <c r="CT166" t="s">
        <v>3873</v>
      </c>
      <c r="CU166" t="s">
        <v>3873</v>
      </c>
      <c r="CV166" t="s">
        <v>1592</v>
      </c>
      <c r="CW166" t="s">
        <v>1592</v>
      </c>
      <c r="CX166">
        <v>164</v>
      </c>
      <c r="CY166" t="s">
        <v>3953</v>
      </c>
      <c r="CZ166" t="s">
        <v>1592</v>
      </c>
      <c r="DA166" t="s">
        <v>2313</v>
      </c>
      <c r="DB166" t="s">
        <v>2314</v>
      </c>
      <c r="DC166" t="s">
        <v>3941</v>
      </c>
      <c r="DD166" t="s">
        <v>1330</v>
      </c>
      <c r="DE166" t="s">
        <v>3943</v>
      </c>
      <c r="DF166" t="s">
        <v>1592</v>
      </c>
      <c r="DG166" t="s">
        <v>1592</v>
      </c>
      <c r="DH166" t="s">
        <v>2334</v>
      </c>
      <c r="DI166" t="s">
        <v>3944</v>
      </c>
      <c r="DJ166"/>
      <c r="DK166" t="s">
        <v>2334</v>
      </c>
      <c r="DL166">
        <v>9</v>
      </c>
      <c r="DM166" t="s">
        <v>2315</v>
      </c>
      <c r="DN166" t="s">
        <v>1261</v>
      </c>
      <c r="DO166" t="b">
        <v>1</v>
      </c>
      <c r="DP166" t="b">
        <v>0</v>
      </c>
      <c r="DQ166" t="b">
        <v>1</v>
      </c>
      <c r="DR166" t="b">
        <v>0</v>
      </c>
      <c r="DS166" t="b">
        <v>0</v>
      </c>
      <c r="DT166" t="b">
        <v>1</v>
      </c>
      <c r="DU166" t="b">
        <v>0</v>
      </c>
      <c r="DV166">
        <v>0</v>
      </c>
      <c r="DW166" t="b">
        <v>0</v>
      </c>
      <c r="DX166" t="b">
        <v>0</v>
      </c>
      <c r="DY166" t="b">
        <v>0</v>
      </c>
      <c r="DZ166" t="b">
        <v>0</v>
      </c>
      <c r="EA166" t="b">
        <v>0</v>
      </c>
      <c r="EB166" t="b">
        <v>0</v>
      </c>
      <c r="EC166" t="b">
        <v>0</v>
      </c>
      <c r="ED166" t="b">
        <v>0</v>
      </c>
      <c r="EE166" t="b">
        <v>0</v>
      </c>
      <c r="EF166" t="b" cm="1">
        <v>0</v>
      </c>
      <c r="EG166" t="b">
        <v>0</v>
      </c>
      <c r="EH166" t="b">
        <v>0</v>
      </c>
      <c r="EI166" t="b">
        <v>0</v>
      </c>
      <c r="EJ166" t="s">
        <v>1592</v>
      </c>
      <c r="EK166">
        <v>0</v>
      </c>
      <c r="EL166">
        <v>15</v>
      </c>
      <c r="EM166" t="b">
        <v>0</v>
      </c>
    </row>
    <row r="167" spans="1:143" s="119" customFormat="1" ht="15.75">
      <c r="A167"/>
      <c r="B167" t="s">
        <v>1261</v>
      </c>
      <c r="C167" t="s">
        <v>1261</v>
      </c>
      <c r="D167" t="s">
        <v>3954</v>
      </c>
      <c r="E167" t="s">
        <v>3955</v>
      </c>
      <c r="F167" t="s">
        <v>3956</v>
      </c>
      <c r="G167" t="s">
        <v>3957</v>
      </c>
      <c r="H167" t="s">
        <v>3958</v>
      </c>
      <c r="I167" t="s">
        <v>1268</v>
      </c>
      <c r="J167" t="s">
        <v>3870</v>
      </c>
      <c r="K167" t="s">
        <v>902</v>
      </c>
      <c r="L167" t="s">
        <v>3872</v>
      </c>
      <c r="M167" t="s">
        <v>1974</v>
      </c>
      <c r="N167"/>
      <c r="O167" t="s">
        <v>3873</v>
      </c>
      <c r="P167" t="s">
        <v>3874</v>
      </c>
      <c r="Q167" t="s">
        <v>1330</v>
      </c>
      <c r="R167" t="s">
        <v>3875</v>
      </c>
      <c r="S167"/>
      <c r="T167"/>
      <c r="U167"/>
      <c r="V167"/>
      <c r="W167"/>
      <c r="X167"/>
      <c r="Y167"/>
      <c r="Z167"/>
      <c r="AA167"/>
      <c r="AB167"/>
      <c r="AC167"/>
      <c r="AD167"/>
      <c r="AE167"/>
      <c r="AF167"/>
      <c r="AG167"/>
      <c r="AH167"/>
      <c r="AI167"/>
      <c r="AJ167"/>
      <c r="AK167"/>
      <c r="AL167"/>
      <c r="AM167"/>
      <c r="AN167"/>
      <c r="AO167" s="108" t="s">
        <v>43</v>
      </c>
      <c r="AP167" t="s">
        <v>1331</v>
      </c>
      <c r="AQ167">
        <v>8</v>
      </c>
      <c r="AR167" t="s">
        <v>3959</v>
      </c>
      <c r="AS167" t="s">
        <v>1261</v>
      </c>
      <c r="AT167" t="s">
        <v>3877</v>
      </c>
      <c r="AU167" t="s">
        <v>3955</v>
      </c>
      <c r="AV167" t="s">
        <v>3960</v>
      </c>
      <c r="AW167" t="s">
        <v>3961</v>
      </c>
      <c r="AX167" t="s">
        <v>1934</v>
      </c>
      <c r="AY167" t="s">
        <v>3962</v>
      </c>
      <c r="AZ167" t="s">
        <v>1330</v>
      </c>
      <c r="BA167" t="s">
        <v>3963</v>
      </c>
      <c r="BB167" t="s">
        <v>1268</v>
      </c>
      <c r="BC167" t="s">
        <v>3872</v>
      </c>
      <c r="BD167" t="s">
        <v>3964</v>
      </c>
      <c r="BE167">
        <v>167</v>
      </c>
      <c r="BF167">
        <v>161</v>
      </c>
      <c r="BG167">
        <v>0</v>
      </c>
      <c r="BH167" t="s">
        <v>3955</v>
      </c>
      <c r="BI167">
        <v>1</v>
      </c>
      <c r="BJ167">
        <v>0</v>
      </c>
      <c r="BK167">
        <v>0</v>
      </c>
      <c r="BL167" t="s">
        <v>1592</v>
      </c>
      <c r="BM167" t="s">
        <v>3871</v>
      </c>
      <c r="BN167" t="s">
        <v>3878</v>
      </c>
      <c r="BO167" t="s" cm="1">
        <v>3876</v>
      </c>
      <c r="BP167" t="s">
        <v>1592</v>
      </c>
      <c r="BQ167" t="s">
        <v>3873</v>
      </c>
      <c r="BR167">
        <v>7</v>
      </c>
      <c r="BS167" t="s">
        <v>1847</v>
      </c>
      <c r="BT167" t="s">
        <v>3965</v>
      </c>
      <c r="BU167" t="s">
        <v>3954</v>
      </c>
      <c r="BV167" t="s">
        <v>3960</v>
      </c>
      <c r="BW167" t="s">
        <v>3966</v>
      </c>
      <c r="BX167" t="s">
        <v>1937</v>
      </c>
      <c r="BY167" t="s">
        <v>1592</v>
      </c>
      <c r="BZ167" t="s">
        <v>1937</v>
      </c>
      <c r="CA167" t="s">
        <v>1974</v>
      </c>
      <c r="CB167"/>
      <c r="CC167" t="s">
        <v>998</v>
      </c>
      <c r="CD167" t="s">
        <v>1268</v>
      </c>
      <c r="CE167" t="s">
        <v>3967</v>
      </c>
      <c r="CF167" t="s">
        <v>3968</v>
      </c>
      <c r="CG167" t="s">
        <v>1268</v>
      </c>
      <c r="CH167" t="s">
        <v>1592</v>
      </c>
      <c r="CI167" t="s">
        <v>3875</v>
      </c>
      <c r="CJ167" t="s">
        <v>1261</v>
      </c>
      <c r="CK167"/>
      <c r="CL167"/>
      <c r="CM167" t="s">
        <v>1592</v>
      </c>
      <c r="CN167" t="s">
        <v>1592</v>
      </c>
      <c r="CO167" t="s">
        <v>1592</v>
      </c>
      <c r="CP167" t="s">
        <v>1592</v>
      </c>
      <c r="CQ167" t="s">
        <v>1592</v>
      </c>
      <c r="CR167">
        <v>8</v>
      </c>
      <c r="CS167" t="s">
        <v>3873</v>
      </c>
      <c r="CT167" t="s">
        <v>3873</v>
      </c>
      <c r="CU167" t="s">
        <v>3873</v>
      </c>
      <c r="CV167" t="s">
        <v>1592</v>
      </c>
      <c r="CW167" t="s">
        <v>1592</v>
      </c>
      <c r="CX167">
        <v>165</v>
      </c>
      <c r="CY167" t="s">
        <v>3969</v>
      </c>
      <c r="CZ167" t="s">
        <v>1592</v>
      </c>
      <c r="DA167" t="s">
        <v>2313</v>
      </c>
      <c r="DB167" t="s">
        <v>2314</v>
      </c>
      <c r="DC167" t="s">
        <v>3955</v>
      </c>
      <c r="DD167" t="s">
        <v>1330</v>
      </c>
      <c r="DE167" t="s">
        <v>3957</v>
      </c>
      <c r="DF167" t="s">
        <v>1592</v>
      </c>
      <c r="DG167" t="s">
        <v>1592</v>
      </c>
      <c r="DH167" t="s">
        <v>2334</v>
      </c>
      <c r="DI167" t="s">
        <v>3959</v>
      </c>
      <c r="DJ167"/>
      <c r="DK167" t="s">
        <v>2334</v>
      </c>
      <c r="DL167">
        <v>9</v>
      </c>
      <c r="DM167" t="s">
        <v>2315</v>
      </c>
      <c r="DN167" t="s">
        <v>1261</v>
      </c>
      <c r="DO167" t="b">
        <v>1</v>
      </c>
      <c r="DP167" t="b">
        <v>0</v>
      </c>
      <c r="DQ167" t="b">
        <v>1</v>
      </c>
      <c r="DR167" t="b">
        <v>0</v>
      </c>
      <c r="DS167" t="b">
        <v>0</v>
      </c>
      <c r="DT167" t="b">
        <v>1</v>
      </c>
      <c r="DU167" t="b">
        <v>0</v>
      </c>
      <c r="DV167">
        <v>0</v>
      </c>
      <c r="DW167" t="b">
        <v>0</v>
      </c>
      <c r="DX167" t="b">
        <v>0</v>
      </c>
      <c r="DY167" t="b">
        <v>0</v>
      </c>
      <c r="DZ167" t="b">
        <v>0</v>
      </c>
      <c r="EA167" t="b">
        <v>0</v>
      </c>
      <c r="EB167" t="b">
        <v>0</v>
      </c>
      <c r="EC167" t="b">
        <v>0</v>
      </c>
      <c r="ED167" t="b">
        <v>0</v>
      </c>
      <c r="EE167" t="b">
        <v>0</v>
      </c>
      <c r="EF167" t="b" cm="1">
        <v>0</v>
      </c>
      <c r="EG167" t="b">
        <v>0</v>
      </c>
      <c r="EH167" t="b">
        <v>0</v>
      </c>
      <c r="EI167" t="b">
        <v>0</v>
      </c>
      <c r="EJ167" t="s">
        <v>1592</v>
      </c>
      <c r="EK167">
        <v>0</v>
      </c>
      <c r="EL167">
        <v>29</v>
      </c>
      <c r="EM167" t="b">
        <v>0</v>
      </c>
    </row>
    <row r="168" spans="1:143" ht="15.75">
      <c r="A168"/>
      <c r="B168" t="s">
        <v>1261</v>
      </c>
      <c r="C168" t="s">
        <v>1261</v>
      </c>
      <c r="D168" t="s">
        <v>3970</v>
      </c>
      <c r="E168" t="s">
        <v>3971</v>
      </c>
      <c r="F168" t="s">
        <v>3972</v>
      </c>
      <c r="G168" t="s">
        <v>3973</v>
      </c>
      <c r="H168" t="s">
        <v>3974</v>
      </c>
      <c r="I168" t="s">
        <v>1268</v>
      </c>
      <c r="J168" t="s">
        <v>3870</v>
      </c>
      <c r="K168" t="s">
        <v>3975</v>
      </c>
      <c r="L168" t="s">
        <v>3872</v>
      </c>
      <c r="M168" t="s">
        <v>2031</v>
      </c>
      <c r="N168"/>
      <c r="O168" t="s">
        <v>3873</v>
      </c>
      <c r="P168" t="s">
        <v>3874</v>
      </c>
      <c r="Q168" t="s">
        <v>1330</v>
      </c>
      <c r="R168" t="s">
        <v>3875</v>
      </c>
      <c r="S168" t="s">
        <v>3976</v>
      </c>
      <c r="T168"/>
      <c r="U168"/>
      <c r="V168"/>
      <c r="W168"/>
      <c r="X168"/>
      <c r="Y168"/>
      <c r="Z168"/>
      <c r="AA168"/>
      <c r="AB168"/>
      <c r="AC168"/>
      <c r="AD168"/>
      <c r="AE168"/>
      <c r="AF168"/>
      <c r="AG168"/>
      <c r="AH168"/>
      <c r="AI168"/>
      <c r="AJ168"/>
      <c r="AK168"/>
      <c r="AL168"/>
      <c r="AM168"/>
      <c r="AN168"/>
      <c r="AO168" s="108" t="s">
        <v>43</v>
      </c>
      <c r="AP168" t="s">
        <v>1331</v>
      </c>
      <c r="AQ168">
        <v>9</v>
      </c>
      <c r="AR168" t="s">
        <v>3977</v>
      </c>
      <c r="AS168" t="s">
        <v>1261</v>
      </c>
      <c r="AT168" t="s">
        <v>3877</v>
      </c>
      <c r="AU168" t="s">
        <v>3971</v>
      </c>
      <c r="AV168" t="s">
        <v>3978</v>
      </c>
      <c r="AW168" t="s">
        <v>3979</v>
      </c>
      <c r="AX168" t="s">
        <v>1934</v>
      </c>
      <c r="AY168" t="s">
        <v>3980</v>
      </c>
      <c r="AZ168" t="s">
        <v>1330</v>
      </c>
      <c r="BA168" t="s">
        <v>3981</v>
      </c>
      <c r="BB168" t="s">
        <v>1268</v>
      </c>
      <c r="BC168" t="s">
        <v>3872</v>
      </c>
      <c r="BD168" t="s">
        <v>3982</v>
      </c>
      <c r="BE168">
        <v>168</v>
      </c>
      <c r="BF168">
        <v>161</v>
      </c>
      <c r="BG168" t="e">
        <v>#N/A</v>
      </c>
      <c r="BH168" t="s">
        <v>3971</v>
      </c>
      <c r="BI168">
        <v>1</v>
      </c>
      <c r="BJ168">
        <v>0</v>
      </c>
      <c r="BK168">
        <v>0</v>
      </c>
      <c r="BL168" t="s">
        <v>1592</v>
      </c>
      <c r="BM168" t="s">
        <v>3871</v>
      </c>
      <c r="BN168" t="s">
        <v>3878</v>
      </c>
      <c r="BO168" t="s" cm="1">
        <v>3876</v>
      </c>
      <c r="BP168" t="s">
        <v>3983</v>
      </c>
      <c r="BQ168" t="s">
        <v>3873</v>
      </c>
      <c r="BR168">
        <v>8</v>
      </c>
      <c r="BS168" t="s">
        <v>1848</v>
      </c>
      <c r="BT168" t="s">
        <v>3984</v>
      </c>
      <c r="BU168" t="s">
        <v>3970</v>
      </c>
      <c r="BV168" t="s">
        <v>3978</v>
      </c>
      <c r="BW168" t="s">
        <v>3985</v>
      </c>
      <c r="BX168" t="s">
        <v>1937</v>
      </c>
      <c r="BY168" t="s">
        <v>1592</v>
      </c>
      <c r="BZ168" t="s">
        <v>1937</v>
      </c>
      <c r="CA168" t="s">
        <v>2031</v>
      </c>
      <c r="CB168"/>
      <c r="CC168" t="s">
        <v>998</v>
      </c>
      <c r="CD168" t="s">
        <v>1268</v>
      </c>
      <c r="CE168" t="s">
        <v>3986</v>
      </c>
      <c r="CF168" t="s">
        <v>3987</v>
      </c>
      <c r="CG168" t="s">
        <v>1268</v>
      </c>
      <c r="CH168" t="s">
        <v>1592</v>
      </c>
      <c r="CI168" t="s">
        <v>3875</v>
      </c>
      <c r="CJ168" t="s">
        <v>1261</v>
      </c>
      <c r="CK168"/>
      <c r="CL168"/>
      <c r="CM168" t="s">
        <v>1592</v>
      </c>
      <c r="CN168" t="s">
        <v>1592</v>
      </c>
      <c r="CO168" t="s">
        <v>1592</v>
      </c>
      <c r="CP168" t="s">
        <v>1592</v>
      </c>
      <c r="CQ168" t="s">
        <v>1592</v>
      </c>
      <c r="CR168">
        <v>8</v>
      </c>
      <c r="CS168" t="s">
        <v>3873</v>
      </c>
      <c r="CT168" t="s">
        <v>3873</v>
      </c>
      <c r="CU168" t="s">
        <v>3873</v>
      </c>
      <c r="CV168" t="s">
        <v>1592</v>
      </c>
      <c r="CW168" t="s">
        <v>1592</v>
      </c>
      <c r="CX168">
        <v>166</v>
      </c>
      <c r="CY168" t="s">
        <v>3988</v>
      </c>
      <c r="CZ168" t="s">
        <v>1592</v>
      </c>
      <c r="DA168" t="s">
        <v>2313</v>
      </c>
      <c r="DB168" t="s">
        <v>2314</v>
      </c>
      <c r="DC168" t="s">
        <v>3971</v>
      </c>
      <c r="DD168" t="s">
        <v>1330</v>
      </c>
      <c r="DE168" t="s">
        <v>3973</v>
      </c>
      <c r="DF168" t="s">
        <v>1592</v>
      </c>
      <c r="DG168" t="s">
        <v>1592</v>
      </c>
      <c r="DH168" t="s">
        <v>2334</v>
      </c>
      <c r="DI168" t="s">
        <v>3977</v>
      </c>
      <c r="DJ168"/>
      <c r="DK168" t="s">
        <v>3989</v>
      </c>
      <c r="DL168">
        <v>9</v>
      </c>
      <c r="DM168" t="s">
        <v>2315</v>
      </c>
      <c r="DN168" t="s">
        <v>1261</v>
      </c>
      <c r="DO168" t="b">
        <v>1</v>
      </c>
      <c r="DP168" t="b">
        <v>0</v>
      </c>
      <c r="DQ168" t="b">
        <v>1</v>
      </c>
      <c r="DR168" t="b">
        <v>0</v>
      </c>
      <c r="DS168" t="b">
        <v>1</v>
      </c>
      <c r="DT168" t="b">
        <v>1</v>
      </c>
      <c r="DU168" t="b">
        <v>0</v>
      </c>
      <c r="DV168">
        <v>0</v>
      </c>
      <c r="DW168" t="b">
        <v>0</v>
      </c>
      <c r="DX168" t="b">
        <v>0</v>
      </c>
      <c r="DY168" t="b">
        <v>0</v>
      </c>
      <c r="DZ168" t="b">
        <v>0</v>
      </c>
      <c r="EA168" t="b">
        <v>0</v>
      </c>
      <c r="EB168" t="b">
        <v>0</v>
      </c>
      <c r="EC168" t="b">
        <v>0</v>
      </c>
      <c r="ED168" t="b">
        <v>0</v>
      </c>
      <c r="EE168" t="b">
        <v>0</v>
      </c>
      <c r="EF168" t="b" cm="1">
        <v>0</v>
      </c>
      <c r="EG168" t="b">
        <v>0</v>
      </c>
      <c r="EH168" t="b">
        <v>0</v>
      </c>
      <c r="EI168" t="b">
        <v>0</v>
      </c>
      <c r="EJ168" t="s">
        <v>1592</v>
      </c>
      <c r="EK168">
        <v>0</v>
      </c>
      <c r="EL168">
        <v>24</v>
      </c>
      <c r="EM168" t="b">
        <v>0</v>
      </c>
    </row>
    <row r="169" spans="1:143" ht="15.75">
      <c r="A169"/>
      <c r="B169" t="s">
        <v>1261</v>
      </c>
      <c r="C169" t="s">
        <v>1261</v>
      </c>
      <c r="D169" t="s">
        <v>3990</v>
      </c>
      <c r="E169" t="s">
        <v>3991</v>
      </c>
      <c r="F169" t="s">
        <v>3992</v>
      </c>
      <c r="G169" t="s">
        <v>3993</v>
      </c>
      <c r="H169" t="s">
        <v>3993</v>
      </c>
      <c r="I169" t="s">
        <v>1268</v>
      </c>
      <c r="J169" t="s">
        <v>3870</v>
      </c>
      <c r="K169" t="s">
        <v>902</v>
      </c>
      <c r="L169" t="s">
        <v>3872</v>
      </c>
      <c r="M169" t="s">
        <v>1965</v>
      </c>
      <c r="N169"/>
      <c r="O169" t="s">
        <v>3873</v>
      </c>
      <c r="P169" t="s">
        <v>3874</v>
      </c>
      <c r="Q169" t="s">
        <v>1330</v>
      </c>
      <c r="R169" t="s">
        <v>3875</v>
      </c>
      <c r="S169"/>
      <c r="T169"/>
      <c r="U169"/>
      <c r="V169"/>
      <c r="W169"/>
      <c r="X169"/>
      <c r="Y169"/>
      <c r="Z169"/>
      <c r="AA169"/>
      <c r="AB169"/>
      <c r="AC169"/>
      <c r="AD169"/>
      <c r="AE169"/>
      <c r="AF169"/>
      <c r="AG169"/>
      <c r="AH169"/>
      <c r="AI169"/>
      <c r="AJ169"/>
      <c r="AK169"/>
      <c r="AL169"/>
      <c r="AM169"/>
      <c r="AN169"/>
      <c r="AO169" s="108" t="s">
        <v>43</v>
      </c>
      <c r="AP169" t="s">
        <v>1331</v>
      </c>
      <c r="AQ169">
        <v>10</v>
      </c>
      <c r="AR169" t="s">
        <v>3994</v>
      </c>
      <c r="AS169" t="s">
        <v>1261</v>
      </c>
      <c r="AT169" t="s">
        <v>3877</v>
      </c>
      <c r="AU169" t="s">
        <v>3991</v>
      </c>
      <c r="AV169" t="s">
        <v>3995</v>
      </c>
      <c r="AW169" t="s">
        <v>3996</v>
      </c>
      <c r="AX169" t="s">
        <v>1934</v>
      </c>
      <c r="AY169" t="s">
        <v>3997</v>
      </c>
      <c r="AZ169" t="s">
        <v>1330</v>
      </c>
      <c r="BA169" t="s">
        <v>3998</v>
      </c>
      <c r="BB169" t="s">
        <v>1268</v>
      </c>
      <c r="BC169" t="s">
        <v>3872</v>
      </c>
      <c r="BD169" t="s">
        <v>3999</v>
      </c>
      <c r="BE169">
        <v>169</v>
      </c>
      <c r="BF169">
        <v>161</v>
      </c>
      <c r="BG169">
        <v>0</v>
      </c>
      <c r="BH169" t="s">
        <v>3991</v>
      </c>
      <c r="BI169">
        <v>1</v>
      </c>
      <c r="BJ169">
        <v>0</v>
      </c>
      <c r="BK169">
        <v>0</v>
      </c>
      <c r="BL169" t="s">
        <v>1592</v>
      </c>
      <c r="BM169" t="s">
        <v>3871</v>
      </c>
      <c r="BN169" t="s">
        <v>3878</v>
      </c>
      <c r="BO169" t="s" cm="1">
        <v>3876</v>
      </c>
      <c r="BP169" t="s">
        <v>1592</v>
      </c>
      <c r="BQ169" t="s">
        <v>3873</v>
      </c>
      <c r="BR169">
        <v>9</v>
      </c>
      <c r="BS169" t="s">
        <v>1852</v>
      </c>
      <c r="BT169" t="s">
        <v>4000</v>
      </c>
      <c r="BU169" t="s">
        <v>3990</v>
      </c>
      <c r="BV169" t="s">
        <v>3995</v>
      </c>
      <c r="BW169" t="s">
        <v>3997</v>
      </c>
      <c r="BX169" t="s">
        <v>1937</v>
      </c>
      <c r="BY169" t="s">
        <v>1592</v>
      </c>
      <c r="BZ169" t="s">
        <v>1937</v>
      </c>
      <c r="CA169" t="s">
        <v>1965</v>
      </c>
      <c r="CB169"/>
      <c r="CC169" t="s">
        <v>998</v>
      </c>
      <c r="CD169" t="s">
        <v>1268</v>
      </c>
      <c r="CE169" t="s">
        <v>4001</v>
      </c>
      <c r="CF169" t="s">
        <v>4002</v>
      </c>
      <c r="CG169" t="s">
        <v>1268</v>
      </c>
      <c r="CH169" t="s">
        <v>1592</v>
      </c>
      <c r="CI169" t="s">
        <v>3875</v>
      </c>
      <c r="CJ169" t="s">
        <v>1261</v>
      </c>
      <c r="CK169"/>
      <c r="CL169"/>
      <c r="CM169" t="s">
        <v>1592</v>
      </c>
      <c r="CN169" t="s">
        <v>1592</v>
      </c>
      <c r="CO169" t="s">
        <v>1592</v>
      </c>
      <c r="CP169" t="s">
        <v>1592</v>
      </c>
      <c r="CQ169" t="s">
        <v>1592</v>
      </c>
      <c r="CR169">
        <v>8</v>
      </c>
      <c r="CS169" t="s">
        <v>3873</v>
      </c>
      <c r="CT169" t="s">
        <v>3873</v>
      </c>
      <c r="CU169" t="s">
        <v>3873</v>
      </c>
      <c r="CV169" t="s">
        <v>1592</v>
      </c>
      <c r="CW169" t="s">
        <v>1592</v>
      </c>
      <c r="CX169">
        <v>167</v>
      </c>
      <c r="CY169" t="s">
        <v>4003</v>
      </c>
      <c r="CZ169" t="s">
        <v>1592</v>
      </c>
      <c r="DA169" t="s">
        <v>2313</v>
      </c>
      <c r="DB169" t="s">
        <v>2314</v>
      </c>
      <c r="DC169" t="s">
        <v>3991</v>
      </c>
      <c r="DD169" t="s">
        <v>1330</v>
      </c>
      <c r="DE169" t="s">
        <v>3993</v>
      </c>
      <c r="DF169" t="s">
        <v>1592</v>
      </c>
      <c r="DG169" t="s">
        <v>1592</v>
      </c>
      <c r="DH169" t="s">
        <v>2334</v>
      </c>
      <c r="DI169" t="s">
        <v>3994</v>
      </c>
      <c r="DJ169"/>
      <c r="DK169" t="s">
        <v>2334</v>
      </c>
      <c r="DL169">
        <v>9</v>
      </c>
      <c r="DM169" t="s">
        <v>2315</v>
      </c>
      <c r="DN169" t="s">
        <v>1261</v>
      </c>
      <c r="DO169" t="b">
        <v>1</v>
      </c>
      <c r="DP169" t="b">
        <v>0</v>
      </c>
      <c r="DQ169" t="b">
        <v>1</v>
      </c>
      <c r="DR169" t="b">
        <v>0</v>
      </c>
      <c r="DS169" t="b">
        <v>0</v>
      </c>
      <c r="DT169" t="b">
        <v>1</v>
      </c>
      <c r="DU169" t="b">
        <v>0</v>
      </c>
      <c r="DV169">
        <v>0</v>
      </c>
      <c r="DW169" t="b">
        <v>0</v>
      </c>
      <c r="DX169" t="b">
        <v>0</v>
      </c>
      <c r="DY169" t="b">
        <v>0</v>
      </c>
      <c r="DZ169" t="b">
        <v>0</v>
      </c>
      <c r="EA169" t="b">
        <v>0</v>
      </c>
      <c r="EB169" t="b">
        <v>0</v>
      </c>
      <c r="EC169" t="b">
        <v>0</v>
      </c>
      <c r="ED169" t="b">
        <v>0</v>
      </c>
      <c r="EE169" t="b">
        <v>0</v>
      </c>
      <c r="EF169" t="b" cm="1">
        <v>0</v>
      </c>
      <c r="EG169" t="b">
        <v>0</v>
      </c>
      <c r="EH169" t="b">
        <v>0</v>
      </c>
      <c r="EI169" t="b">
        <v>0</v>
      </c>
      <c r="EJ169" t="s">
        <v>1592</v>
      </c>
      <c r="EK169">
        <v>0</v>
      </c>
      <c r="EL169">
        <v>23</v>
      </c>
      <c r="EM169" t="b">
        <v>0</v>
      </c>
    </row>
    <row r="170" spans="1:143" ht="15.75">
      <c r="A170"/>
      <c r="B170" t="s">
        <v>1261</v>
      </c>
      <c r="C170" t="s">
        <v>1261</v>
      </c>
      <c r="D170" t="s">
        <v>4004</v>
      </c>
      <c r="E170" t="s">
        <v>4005</v>
      </c>
      <c r="F170" t="s">
        <v>4006</v>
      </c>
      <c r="G170" t="s">
        <v>4007</v>
      </c>
      <c r="H170" t="s">
        <v>4007</v>
      </c>
      <c r="I170" t="s">
        <v>1268</v>
      </c>
      <c r="J170" t="s">
        <v>3870</v>
      </c>
      <c r="K170" t="s">
        <v>902</v>
      </c>
      <c r="L170" t="s">
        <v>3872</v>
      </c>
      <c r="M170" t="s">
        <v>1974</v>
      </c>
      <c r="N170"/>
      <c r="O170" t="s">
        <v>3873</v>
      </c>
      <c r="P170" t="s">
        <v>3874</v>
      </c>
      <c r="Q170" t="s">
        <v>1330</v>
      </c>
      <c r="R170" t="s">
        <v>3875</v>
      </c>
      <c r="S170"/>
      <c r="T170"/>
      <c r="U170"/>
      <c r="V170"/>
      <c r="W170"/>
      <c r="X170"/>
      <c r="Y170"/>
      <c r="Z170"/>
      <c r="AA170"/>
      <c r="AB170"/>
      <c r="AC170"/>
      <c r="AD170"/>
      <c r="AE170"/>
      <c r="AF170"/>
      <c r="AG170"/>
      <c r="AH170"/>
      <c r="AI170"/>
      <c r="AJ170"/>
      <c r="AK170"/>
      <c r="AL170"/>
      <c r="AM170"/>
      <c r="AN170"/>
      <c r="AO170" s="108" t="s">
        <v>43</v>
      </c>
      <c r="AP170" t="s">
        <v>1331</v>
      </c>
      <c r="AQ170">
        <v>11</v>
      </c>
      <c r="AR170" t="s">
        <v>4008</v>
      </c>
      <c r="AS170" t="s">
        <v>1261</v>
      </c>
      <c r="AT170" t="s">
        <v>3877</v>
      </c>
      <c r="AU170" t="s">
        <v>4005</v>
      </c>
      <c r="AV170" t="s">
        <v>4009</v>
      </c>
      <c r="AW170" t="s">
        <v>4010</v>
      </c>
      <c r="AX170" t="s">
        <v>1934</v>
      </c>
      <c r="AY170" t="s">
        <v>4011</v>
      </c>
      <c r="AZ170" t="s">
        <v>1330</v>
      </c>
      <c r="BA170" t="s">
        <v>4012</v>
      </c>
      <c r="BB170" t="s">
        <v>1268</v>
      </c>
      <c r="BC170" t="s">
        <v>3872</v>
      </c>
      <c r="BD170" t="s">
        <v>4013</v>
      </c>
      <c r="BE170">
        <v>170</v>
      </c>
      <c r="BF170">
        <v>161</v>
      </c>
      <c r="BG170">
        <v>0</v>
      </c>
      <c r="BH170" t="s">
        <v>4005</v>
      </c>
      <c r="BI170">
        <v>1</v>
      </c>
      <c r="BJ170">
        <v>0</v>
      </c>
      <c r="BK170">
        <v>0</v>
      </c>
      <c r="BL170" t="s">
        <v>1592</v>
      </c>
      <c r="BM170" t="s">
        <v>3871</v>
      </c>
      <c r="BN170" t="s">
        <v>3878</v>
      </c>
      <c r="BO170" t="s" cm="1">
        <v>3876</v>
      </c>
      <c r="BP170" t="s">
        <v>1592</v>
      </c>
      <c r="BQ170" t="s">
        <v>3873</v>
      </c>
      <c r="BR170">
        <v>10</v>
      </c>
      <c r="BS170" t="s">
        <v>1856</v>
      </c>
      <c r="BT170" t="s">
        <v>4014</v>
      </c>
      <c r="BU170" t="s">
        <v>4004</v>
      </c>
      <c r="BV170" t="s">
        <v>4009</v>
      </c>
      <c r="BW170" t="s">
        <v>4011</v>
      </c>
      <c r="BX170" t="s">
        <v>1937</v>
      </c>
      <c r="BY170" t="s">
        <v>1592</v>
      </c>
      <c r="BZ170" t="s">
        <v>1937</v>
      </c>
      <c r="CA170" t="s">
        <v>1974</v>
      </c>
      <c r="CB170"/>
      <c r="CC170" t="s">
        <v>998</v>
      </c>
      <c r="CD170" t="s">
        <v>1268</v>
      </c>
      <c r="CE170" t="s">
        <v>4015</v>
      </c>
      <c r="CF170" t="s">
        <v>4016</v>
      </c>
      <c r="CG170" t="s">
        <v>1268</v>
      </c>
      <c r="CH170" t="s">
        <v>1592</v>
      </c>
      <c r="CI170" t="s">
        <v>3875</v>
      </c>
      <c r="CJ170" t="s">
        <v>1261</v>
      </c>
      <c r="CK170"/>
      <c r="CL170"/>
      <c r="CM170" t="s">
        <v>1592</v>
      </c>
      <c r="CN170" t="s">
        <v>1592</v>
      </c>
      <c r="CO170" t="s">
        <v>1592</v>
      </c>
      <c r="CP170" t="s">
        <v>1592</v>
      </c>
      <c r="CQ170" t="s">
        <v>1592</v>
      </c>
      <c r="CR170">
        <v>8</v>
      </c>
      <c r="CS170" t="s">
        <v>3873</v>
      </c>
      <c r="CT170" t="s">
        <v>3873</v>
      </c>
      <c r="CU170" t="s">
        <v>3873</v>
      </c>
      <c r="CV170" t="s">
        <v>1592</v>
      </c>
      <c r="CW170" t="s">
        <v>1592</v>
      </c>
      <c r="CX170">
        <v>168</v>
      </c>
      <c r="CY170" t="s">
        <v>4017</v>
      </c>
      <c r="CZ170" t="s">
        <v>1592</v>
      </c>
      <c r="DA170" t="s">
        <v>2313</v>
      </c>
      <c r="DB170" t="s">
        <v>2314</v>
      </c>
      <c r="DC170" t="s">
        <v>4005</v>
      </c>
      <c r="DD170" t="s">
        <v>1330</v>
      </c>
      <c r="DE170" t="s">
        <v>4007</v>
      </c>
      <c r="DF170" t="s">
        <v>1592</v>
      </c>
      <c r="DG170" t="s">
        <v>1592</v>
      </c>
      <c r="DH170" t="s">
        <v>2334</v>
      </c>
      <c r="DI170" t="s">
        <v>4008</v>
      </c>
      <c r="DJ170"/>
      <c r="DK170" t="s">
        <v>2334</v>
      </c>
      <c r="DL170">
        <v>9</v>
      </c>
      <c r="DM170" t="s">
        <v>2315</v>
      </c>
      <c r="DN170" t="s">
        <v>1261</v>
      </c>
      <c r="DO170" t="b">
        <v>1</v>
      </c>
      <c r="DP170" t="b">
        <v>0</v>
      </c>
      <c r="DQ170" t="b">
        <v>1</v>
      </c>
      <c r="DR170" t="b">
        <v>0</v>
      </c>
      <c r="DS170" t="b">
        <v>0</v>
      </c>
      <c r="DT170" t="b">
        <v>1</v>
      </c>
      <c r="DU170" t="b">
        <v>0</v>
      </c>
      <c r="DV170">
        <v>0</v>
      </c>
      <c r="DW170" t="b">
        <v>0</v>
      </c>
      <c r="DX170" t="b">
        <v>0</v>
      </c>
      <c r="DY170" t="b">
        <v>0</v>
      </c>
      <c r="DZ170" t="b">
        <v>0</v>
      </c>
      <c r="EA170" t="b">
        <v>0</v>
      </c>
      <c r="EB170" t="b">
        <v>0</v>
      </c>
      <c r="EC170" t="b">
        <v>0</v>
      </c>
      <c r="ED170" t="b">
        <v>0</v>
      </c>
      <c r="EE170" t="b">
        <v>0</v>
      </c>
      <c r="EF170" t="b" cm="1">
        <v>0</v>
      </c>
      <c r="EG170" t="b">
        <v>0</v>
      </c>
      <c r="EH170" t="b">
        <v>0</v>
      </c>
      <c r="EI170" t="b">
        <v>0</v>
      </c>
      <c r="EJ170" t="s">
        <v>1592</v>
      </c>
      <c r="EK170">
        <v>0</v>
      </c>
      <c r="EL170">
        <v>22</v>
      </c>
      <c r="EM170" t="b">
        <v>0</v>
      </c>
    </row>
    <row r="171" spans="1:143" ht="110.25">
      <c r="A171"/>
      <c r="B171" t="s">
        <v>1261</v>
      </c>
      <c r="C171" t="s">
        <v>1261</v>
      </c>
      <c r="D171" t="s">
        <v>4018</v>
      </c>
      <c r="E171" t="s">
        <v>4019</v>
      </c>
      <c r="F171" t="s">
        <v>4020</v>
      </c>
      <c r="G171" t="s">
        <v>4021</v>
      </c>
      <c r="H171" t="s">
        <v>4021</v>
      </c>
      <c r="I171" t="s">
        <v>1268</v>
      </c>
      <c r="J171" t="s">
        <v>3870</v>
      </c>
      <c r="K171"/>
      <c r="L171" t="s">
        <v>3872</v>
      </c>
      <c r="M171" t="s">
        <v>1947</v>
      </c>
      <c r="N171" s="109" t="s">
        <v>4022</v>
      </c>
      <c r="O171" t="s">
        <v>3873</v>
      </c>
      <c r="P171" t="s">
        <v>3874</v>
      </c>
      <c r="Q171" t="s">
        <v>1330</v>
      </c>
      <c r="R171" t="s">
        <v>3875</v>
      </c>
      <c r="S171"/>
      <c r="T171"/>
      <c r="U171"/>
      <c r="V171"/>
      <c r="W171"/>
      <c r="X171"/>
      <c r="Y171"/>
      <c r="Z171"/>
      <c r="AA171"/>
      <c r="AB171"/>
      <c r="AC171"/>
      <c r="AD171"/>
      <c r="AE171"/>
      <c r="AF171"/>
      <c r="AG171"/>
      <c r="AH171"/>
      <c r="AI171"/>
      <c r="AJ171"/>
      <c r="AK171"/>
      <c r="AL171"/>
      <c r="AM171"/>
      <c r="AN171"/>
      <c r="AO171" s="108" t="s">
        <v>43</v>
      </c>
      <c r="AP171" t="s">
        <v>1331</v>
      </c>
      <c r="AQ171">
        <v>12</v>
      </c>
      <c r="AR171" t="s">
        <v>4023</v>
      </c>
      <c r="AS171" t="s">
        <v>1261</v>
      </c>
      <c r="AT171" t="s">
        <v>3877</v>
      </c>
      <c r="AU171" t="s">
        <v>4019</v>
      </c>
      <c r="AV171" t="s">
        <v>4024</v>
      </c>
      <c r="AW171" t="s">
        <v>4025</v>
      </c>
      <c r="AX171" t="s">
        <v>1934</v>
      </c>
      <c r="AY171" t="s">
        <v>4026</v>
      </c>
      <c r="AZ171" t="s">
        <v>1330</v>
      </c>
      <c r="BA171" t="s">
        <v>4027</v>
      </c>
      <c r="BB171" t="s">
        <v>1268</v>
      </c>
      <c r="BC171" t="s">
        <v>3872</v>
      </c>
      <c r="BD171" t="s">
        <v>4028</v>
      </c>
      <c r="BE171">
        <v>171</v>
      </c>
      <c r="BF171">
        <v>161</v>
      </c>
      <c r="BG171">
        <v>0</v>
      </c>
      <c r="BH171" t="s">
        <v>4019</v>
      </c>
      <c r="BI171">
        <v>1</v>
      </c>
      <c r="BJ171">
        <v>0</v>
      </c>
      <c r="BK171">
        <v>0</v>
      </c>
      <c r="BL171" t="s">
        <v>1592</v>
      </c>
      <c r="BM171" t="s">
        <v>3871</v>
      </c>
      <c r="BN171" t="s">
        <v>3878</v>
      </c>
      <c r="BO171" t="s" cm="1">
        <v>3876</v>
      </c>
      <c r="BP171" t="s">
        <v>1592</v>
      </c>
      <c r="BQ171" t="s">
        <v>3873</v>
      </c>
      <c r="BR171">
        <v>11</v>
      </c>
      <c r="BS171" t="s">
        <v>1860</v>
      </c>
      <c r="BT171" t="s">
        <v>4029</v>
      </c>
      <c r="BU171" t="s">
        <v>4018</v>
      </c>
      <c r="BV171" t="s">
        <v>4024</v>
      </c>
      <c r="BW171" t="s">
        <v>4026</v>
      </c>
      <c r="BX171" t="s">
        <v>4030</v>
      </c>
      <c r="BY171" t="s">
        <v>1592</v>
      </c>
      <c r="BZ171" t="s">
        <v>1937</v>
      </c>
      <c r="CA171" t="s">
        <v>1947</v>
      </c>
      <c r="CB171"/>
      <c r="CC171" t="s">
        <v>998</v>
      </c>
      <c r="CD171" t="s">
        <v>1268</v>
      </c>
      <c r="CE171" t="s">
        <v>4031</v>
      </c>
      <c r="CF171" t="s">
        <v>4032</v>
      </c>
      <c r="CG171" t="s">
        <v>1268</v>
      </c>
      <c r="CH171" t="s">
        <v>1592</v>
      </c>
      <c r="CI171" t="s">
        <v>3875</v>
      </c>
      <c r="CJ171" t="s">
        <v>1261</v>
      </c>
      <c r="CK171"/>
      <c r="CL171"/>
      <c r="CM171" t="s">
        <v>1592</v>
      </c>
      <c r="CN171" t="s">
        <v>1592</v>
      </c>
      <c r="CO171" t="s">
        <v>1592</v>
      </c>
      <c r="CP171" t="s">
        <v>1592</v>
      </c>
      <c r="CQ171" t="s">
        <v>1592</v>
      </c>
      <c r="CR171">
        <v>8</v>
      </c>
      <c r="CS171" t="s">
        <v>3873</v>
      </c>
      <c r="CT171" t="s">
        <v>3873</v>
      </c>
      <c r="CU171" t="s">
        <v>3873</v>
      </c>
      <c r="CV171" t="s">
        <v>1592</v>
      </c>
      <c r="CW171" t="s">
        <v>1592</v>
      </c>
      <c r="CX171">
        <v>169</v>
      </c>
      <c r="CY171" t="s">
        <v>4033</v>
      </c>
      <c r="CZ171" t="s">
        <v>1592</v>
      </c>
      <c r="DA171" t="s">
        <v>2313</v>
      </c>
      <c r="DB171" t="s">
        <v>2314</v>
      </c>
      <c r="DC171" t="s">
        <v>4019</v>
      </c>
      <c r="DD171" t="s">
        <v>1330</v>
      </c>
      <c r="DE171" t="s">
        <v>4021</v>
      </c>
      <c r="DF171" t="s">
        <v>1592</v>
      </c>
      <c r="DG171" t="s">
        <v>1592</v>
      </c>
      <c r="DH171" t="s">
        <v>2334</v>
      </c>
      <c r="DI171" t="s">
        <v>4023</v>
      </c>
      <c r="DJ171"/>
      <c r="DK171" t="s">
        <v>2334</v>
      </c>
      <c r="DL171">
        <v>9</v>
      </c>
      <c r="DM171" t="s">
        <v>2315</v>
      </c>
      <c r="DN171" t="s">
        <v>1261</v>
      </c>
      <c r="DO171" t="b">
        <v>1</v>
      </c>
      <c r="DP171" t="b">
        <v>0</v>
      </c>
      <c r="DQ171" t="b">
        <v>1</v>
      </c>
      <c r="DR171" t="b">
        <v>0</v>
      </c>
      <c r="DS171" t="b">
        <v>0</v>
      </c>
      <c r="DT171" t="b">
        <v>1</v>
      </c>
      <c r="DU171" t="b">
        <v>0</v>
      </c>
      <c r="DV171">
        <v>0</v>
      </c>
      <c r="DW171" t="b">
        <v>0</v>
      </c>
      <c r="DX171" t="b">
        <v>0</v>
      </c>
      <c r="DY171" t="b">
        <v>0</v>
      </c>
      <c r="DZ171" t="b">
        <v>0</v>
      </c>
      <c r="EA171" t="b">
        <v>0</v>
      </c>
      <c r="EB171" t="b">
        <v>0</v>
      </c>
      <c r="EC171" t="b">
        <v>0</v>
      </c>
      <c r="ED171" t="b">
        <v>0</v>
      </c>
      <c r="EE171" t="b">
        <v>0</v>
      </c>
      <c r="EF171" t="b" cm="1">
        <v>0</v>
      </c>
      <c r="EG171" t="b">
        <v>0</v>
      </c>
      <c r="EH171" t="b">
        <v>0</v>
      </c>
      <c r="EI171" t="b">
        <v>0</v>
      </c>
      <c r="EJ171" t="s">
        <v>1592</v>
      </c>
      <c r="EK171">
        <v>0</v>
      </c>
      <c r="EL171">
        <v>17</v>
      </c>
      <c r="EM171" t="b">
        <v>0</v>
      </c>
    </row>
    <row r="172" spans="1:143" ht="15.75">
      <c r="A172"/>
      <c r="B172" t="s">
        <v>1261</v>
      </c>
      <c r="C172" t="s">
        <v>1261</v>
      </c>
      <c r="D172" t="s">
        <v>4034</v>
      </c>
      <c r="E172" t="s">
        <v>4035</v>
      </c>
      <c r="F172" t="s">
        <v>4036</v>
      </c>
      <c r="G172" t="s">
        <v>4037</v>
      </c>
      <c r="H172" t="s">
        <v>4038</v>
      </c>
      <c r="I172" t="s">
        <v>1268</v>
      </c>
      <c r="J172" t="s">
        <v>3870</v>
      </c>
      <c r="K172" t="s">
        <v>4039</v>
      </c>
      <c r="L172" t="s">
        <v>3872</v>
      </c>
      <c r="M172" t="s">
        <v>2010</v>
      </c>
      <c r="N172"/>
      <c r="O172" t="s">
        <v>3873</v>
      </c>
      <c r="P172" t="s">
        <v>3874</v>
      </c>
      <c r="Q172" t="s">
        <v>1330</v>
      </c>
      <c r="R172" t="s">
        <v>3875</v>
      </c>
      <c r="S172" t="s">
        <v>3976</v>
      </c>
      <c r="T172"/>
      <c r="U172"/>
      <c r="V172"/>
      <c r="W172"/>
      <c r="X172"/>
      <c r="Y172"/>
      <c r="Z172"/>
      <c r="AA172"/>
      <c r="AB172"/>
      <c r="AC172"/>
      <c r="AD172"/>
      <c r="AE172"/>
      <c r="AF172"/>
      <c r="AG172"/>
      <c r="AH172"/>
      <c r="AI172"/>
      <c r="AJ172"/>
      <c r="AK172"/>
      <c r="AL172"/>
      <c r="AM172"/>
      <c r="AN172"/>
      <c r="AO172" s="108" t="s">
        <v>43</v>
      </c>
      <c r="AP172" t="s">
        <v>1331</v>
      </c>
      <c r="AQ172">
        <v>13</v>
      </c>
      <c r="AR172" t="s">
        <v>4040</v>
      </c>
      <c r="AS172" t="s">
        <v>1261</v>
      </c>
      <c r="AT172" t="s">
        <v>3877</v>
      </c>
      <c r="AU172" t="s">
        <v>4035</v>
      </c>
      <c r="AV172" t="s">
        <v>4041</v>
      </c>
      <c r="AW172" t="s">
        <v>4042</v>
      </c>
      <c r="AX172" t="s">
        <v>1934</v>
      </c>
      <c r="AY172" t="s">
        <v>4043</v>
      </c>
      <c r="AZ172" t="s">
        <v>1330</v>
      </c>
      <c r="BA172" t="s">
        <v>4044</v>
      </c>
      <c r="BB172" t="s">
        <v>1268</v>
      </c>
      <c r="BC172" t="s">
        <v>3872</v>
      </c>
      <c r="BD172" t="s">
        <v>4045</v>
      </c>
      <c r="BE172">
        <v>172</v>
      </c>
      <c r="BF172">
        <v>161</v>
      </c>
      <c r="BG172" t="e">
        <v>#N/A</v>
      </c>
      <c r="BH172" t="s">
        <v>4035</v>
      </c>
      <c r="BI172">
        <v>1</v>
      </c>
      <c r="BJ172">
        <v>0</v>
      </c>
      <c r="BK172">
        <v>0</v>
      </c>
      <c r="BL172" t="s">
        <v>1592</v>
      </c>
      <c r="BM172" t="s">
        <v>3871</v>
      </c>
      <c r="BN172" t="s">
        <v>3878</v>
      </c>
      <c r="BO172" t="s" cm="1">
        <v>3876</v>
      </c>
      <c r="BP172" t="s">
        <v>4046</v>
      </c>
      <c r="BQ172" t="s">
        <v>3873</v>
      </c>
      <c r="BR172">
        <v>12</v>
      </c>
      <c r="BS172" t="s">
        <v>1864</v>
      </c>
      <c r="BT172" t="s">
        <v>4047</v>
      </c>
      <c r="BU172" t="s">
        <v>4034</v>
      </c>
      <c r="BV172" t="s">
        <v>4041</v>
      </c>
      <c r="BW172" t="s">
        <v>4048</v>
      </c>
      <c r="BX172" t="s">
        <v>1937</v>
      </c>
      <c r="BY172" t="s">
        <v>1592</v>
      </c>
      <c r="BZ172" t="s">
        <v>1937</v>
      </c>
      <c r="CA172" t="s">
        <v>2010</v>
      </c>
      <c r="CB172"/>
      <c r="CC172" t="s">
        <v>998</v>
      </c>
      <c r="CD172" t="s">
        <v>1268</v>
      </c>
      <c r="CE172" t="s">
        <v>4049</v>
      </c>
      <c r="CF172" t="s">
        <v>4050</v>
      </c>
      <c r="CG172" t="s">
        <v>1268</v>
      </c>
      <c r="CH172" t="s">
        <v>1592</v>
      </c>
      <c r="CI172" t="s">
        <v>3875</v>
      </c>
      <c r="CJ172" t="s">
        <v>1261</v>
      </c>
      <c r="CK172"/>
      <c r="CL172"/>
      <c r="CM172" t="s">
        <v>1592</v>
      </c>
      <c r="CN172" t="s">
        <v>1592</v>
      </c>
      <c r="CO172" t="s">
        <v>1592</v>
      </c>
      <c r="CP172" t="s">
        <v>1592</v>
      </c>
      <c r="CQ172" t="s">
        <v>1592</v>
      </c>
      <c r="CR172">
        <v>8</v>
      </c>
      <c r="CS172" t="s">
        <v>3873</v>
      </c>
      <c r="CT172" t="s">
        <v>3873</v>
      </c>
      <c r="CU172" t="s">
        <v>3873</v>
      </c>
      <c r="CV172" t="s">
        <v>1592</v>
      </c>
      <c r="CW172" t="s">
        <v>1592</v>
      </c>
      <c r="CX172">
        <v>170</v>
      </c>
      <c r="CY172" t="s">
        <v>4051</v>
      </c>
      <c r="CZ172" t="s">
        <v>1592</v>
      </c>
      <c r="DA172" t="s">
        <v>2313</v>
      </c>
      <c r="DB172" t="s">
        <v>2314</v>
      </c>
      <c r="DC172" t="s">
        <v>4035</v>
      </c>
      <c r="DD172" t="s">
        <v>1330</v>
      </c>
      <c r="DE172" t="s">
        <v>4037</v>
      </c>
      <c r="DF172" t="s">
        <v>1592</v>
      </c>
      <c r="DG172" t="s">
        <v>1592</v>
      </c>
      <c r="DH172" t="s">
        <v>2334</v>
      </c>
      <c r="DI172" t="s">
        <v>4040</v>
      </c>
      <c r="DJ172"/>
      <c r="DK172" t="s">
        <v>3989</v>
      </c>
      <c r="DL172">
        <v>9</v>
      </c>
      <c r="DM172" t="s">
        <v>2315</v>
      </c>
      <c r="DN172" t="s">
        <v>1261</v>
      </c>
      <c r="DO172" t="b">
        <v>1</v>
      </c>
      <c r="DP172" t="b">
        <v>0</v>
      </c>
      <c r="DQ172" t="b">
        <v>1</v>
      </c>
      <c r="DR172" t="b">
        <v>0</v>
      </c>
      <c r="DS172" t="b">
        <v>0</v>
      </c>
      <c r="DT172" t="b">
        <v>1</v>
      </c>
      <c r="DU172" t="b">
        <v>0</v>
      </c>
      <c r="DV172">
        <v>0</v>
      </c>
      <c r="DW172" t="b">
        <v>0</v>
      </c>
      <c r="DX172" t="b">
        <v>0</v>
      </c>
      <c r="DY172" t="b">
        <v>0</v>
      </c>
      <c r="DZ172" t="b">
        <v>0</v>
      </c>
      <c r="EA172" t="b">
        <v>0</v>
      </c>
      <c r="EB172" t="b">
        <v>0</v>
      </c>
      <c r="EC172" t="b">
        <v>0</v>
      </c>
      <c r="ED172" t="b">
        <v>0</v>
      </c>
      <c r="EE172" t="b">
        <v>0</v>
      </c>
      <c r="EF172" t="b" cm="1">
        <v>0</v>
      </c>
      <c r="EG172" t="b">
        <v>0</v>
      </c>
      <c r="EH172" t="b">
        <v>0</v>
      </c>
      <c r="EI172" t="b">
        <v>0</v>
      </c>
      <c r="EJ172" t="s">
        <v>1592</v>
      </c>
      <c r="EK172">
        <v>0</v>
      </c>
      <c r="EL172">
        <v>31</v>
      </c>
      <c r="EM172" t="b">
        <v>0</v>
      </c>
    </row>
    <row r="173" spans="1:143" ht="15.75">
      <c r="A173"/>
      <c r="B173" t="s">
        <v>1261</v>
      </c>
      <c r="C173" t="s">
        <v>1261</v>
      </c>
      <c r="D173" t="s">
        <v>4052</v>
      </c>
      <c r="E173" t="s">
        <v>4053</v>
      </c>
      <c r="F173"/>
      <c r="G173" t="s">
        <v>4052</v>
      </c>
      <c r="H173" t="s">
        <v>4052</v>
      </c>
      <c r="I173" t="s">
        <v>1279</v>
      </c>
      <c r="J173" t="s">
        <v>902</v>
      </c>
      <c r="K173" t="s">
        <v>902</v>
      </c>
      <c r="L173" t="s">
        <v>3872</v>
      </c>
      <c r="M173" t="s">
        <v>902</v>
      </c>
      <c r="N173"/>
      <c r="O173" t="s">
        <v>3873</v>
      </c>
      <c r="P173" t="s">
        <v>3874</v>
      </c>
      <c r="Q173" t="s">
        <v>1330</v>
      </c>
      <c r="R173" t="s">
        <v>3875</v>
      </c>
      <c r="S173"/>
      <c r="T173"/>
      <c r="U173"/>
      <c r="V173"/>
      <c r="W173"/>
      <c r="X173"/>
      <c r="Y173"/>
      <c r="Z173"/>
      <c r="AA173"/>
      <c r="AB173"/>
      <c r="AC173"/>
      <c r="AD173"/>
      <c r="AE173"/>
      <c r="AF173"/>
      <c r="AG173"/>
      <c r="AH173"/>
      <c r="AI173"/>
      <c r="AJ173"/>
      <c r="AK173"/>
      <c r="AL173"/>
      <c r="AM173"/>
      <c r="AN173"/>
      <c r="AO173" s="108" t="s">
        <v>43</v>
      </c>
      <c r="AP173" t="s">
        <v>1331</v>
      </c>
      <c r="AQ173">
        <v>14</v>
      </c>
      <c r="AR173" t="s">
        <v>4054</v>
      </c>
      <c r="AS173" t="s">
        <v>1261</v>
      </c>
      <c r="AT173" t="s">
        <v>3877</v>
      </c>
      <c r="AU173" t="s">
        <v>4053</v>
      </c>
      <c r="AV173" t="s">
        <v>4055</v>
      </c>
      <c r="AW173" t="s">
        <v>1937</v>
      </c>
      <c r="AX173" t="s">
        <v>1934</v>
      </c>
      <c r="AY173" t="s">
        <v>4056</v>
      </c>
      <c r="AZ173" t="s">
        <v>1330</v>
      </c>
      <c r="BA173" t="s">
        <v>4057</v>
      </c>
      <c r="BB173" t="s">
        <v>1279</v>
      </c>
      <c r="BC173" t="s">
        <v>3872</v>
      </c>
      <c r="BD173" t="s">
        <v>4058</v>
      </c>
      <c r="BE173">
        <v>173</v>
      </c>
      <c r="BF173">
        <v>0</v>
      </c>
      <c r="BG173">
        <v>0</v>
      </c>
      <c r="BH173" t="s">
        <v>1592</v>
      </c>
      <c r="BI173">
        <v>0</v>
      </c>
      <c r="BJ173">
        <v>0</v>
      </c>
      <c r="BK173">
        <v>0</v>
      </c>
      <c r="BL173" t="s">
        <v>1592</v>
      </c>
      <c r="BM173" t="s">
        <v>1592</v>
      </c>
      <c r="BN173" t="s">
        <v>1592</v>
      </c>
      <c r="BO173" t="s" cm="1">
        <v>1592</v>
      </c>
      <c r="BP173" t="s">
        <v>1592</v>
      </c>
      <c r="BQ173" t="s">
        <v>3873</v>
      </c>
      <c r="BR173">
        <v>13</v>
      </c>
      <c r="BS173" t="s">
        <v>2039</v>
      </c>
      <c r="BT173" t="s">
        <v>4059</v>
      </c>
      <c r="BU173" t="s">
        <v>4052</v>
      </c>
      <c r="BV173" t="s">
        <v>4055</v>
      </c>
      <c r="BW173" t="s">
        <v>4056</v>
      </c>
      <c r="BX173" t="s">
        <v>1937</v>
      </c>
      <c r="BY173" t="s">
        <v>1592</v>
      </c>
      <c r="BZ173" t="s">
        <v>1937</v>
      </c>
      <c r="CA173" t="s">
        <v>902</v>
      </c>
      <c r="CB173"/>
      <c r="CC173" t="s">
        <v>998</v>
      </c>
      <c r="CD173" t="s">
        <v>1279</v>
      </c>
      <c r="CE173" t="s">
        <v>4053</v>
      </c>
      <c r="CF173" t="s">
        <v>4055</v>
      </c>
      <c r="CG173" t="s">
        <v>1279</v>
      </c>
      <c r="CH173" t="s">
        <v>1592</v>
      </c>
      <c r="CI173" t="s">
        <v>3875</v>
      </c>
      <c r="CJ173" t="s">
        <v>1261</v>
      </c>
      <c r="CK173"/>
      <c r="CL173"/>
      <c r="CM173" t="s">
        <v>1592</v>
      </c>
      <c r="CN173" t="s">
        <v>1592</v>
      </c>
      <c r="CO173" t="s">
        <v>1592</v>
      </c>
      <c r="CP173" t="s">
        <v>1592</v>
      </c>
      <c r="CQ173" t="s">
        <v>1592</v>
      </c>
      <c r="CR173">
        <v>8</v>
      </c>
      <c r="CS173" t="s">
        <v>3873</v>
      </c>
      <c r="CT173" t="s">
        <v>3873</v>
      </c>
      <c r="CU173" t="s">
        <v>3873</v>
      </c>
      <c r="CV173" t="s">
        <v>1592</v>
      </c>
      <c r="CW173" t="s">
        <v>1592</v>
      </c>
      <c r="CX173">
        <v>171</v>
      </c>
      <c r="CY173" t="s">
        <v>4060</v>
      </c>
      <c r="CZ173" t="s">
        <v>1592</v>
      </c>
      <c r="DA173" t="s">
        <v>2313</v>
      </c>
      <c r="DB173" t="s">
        <v>2314</v>
      </c>
      <c r="DC173" t="s">
        <v>4053</v>
      </c>
      <c r="DD173" t="s">
        <v>1330</v>
      </c>
      <c r="DE173" t="s">
        <v>4052</v>
      </c>
      <c r="DF173" t="s">
        <v>1592</v>
      </c>
      <c r="DG173" t="s">
        <v>1592</v>
      </c>
      <c r="DH173" t="s">
        <v>2334</v>
      </c>
      <c r="DI173" t="s">
        <v>4054</v>
      </c>
      <c r="DJ173"/>
      <c r="DK173" t="s">
        <v>2334</v>
      </c>
      <c r="DL173">
        <v>9</v>
      </c>
      <c r="DM173" t="s">
        <v>2315</v>
      </c>
      <c r="DN173" t="s">
        <v>1261</v>
      </c>
      <c r="DO173" t="b">
        <v>1</v>
      </c>
      <c r="DP173" t="b">
        <v>0</v>
      </c>
      <c r="DQ173" t="b">
        <v>1</v>
      </c>
      <c r="DR173" t="b">
        <v>0</v>
      </c>
      <c r="DS173" t="b">
        <v>0</v>
      </c>
      <c r="DT173" t="b">
        <v>1</v>
      </c>
      <c r="DU173" t="b">
        <v>1</v>
      </c>
      <c r="DV173">
        <v>0</v>
      </c>
      <c r="DW173" t="b">
        <v>0</v>
      </c>
      <c r="DX173" t="b">
        <v>0</v>
      </c>
      <c r="DY173" t="b">
        <v>0</v>
      </c>
      <c r="DZ173" t="b">
        <v>0</v>
      </c>
      <c r="EA173" t="b">
        <v>0</v>
      </c>
      <c r="EB173" t="b">
        <v>0</v>
      </c>
      <c r="EC173" t="b">
        <v>0</v>
      </c>
      <c r="ED173" t="b">
        <v>0</v>
      </c>
      <c r="EE173" t="b">
        <v>0</v>
      </c>
      <c r="EF173" t="b" cm="1">
        <v>0</v>
      </c>
      <c r="EG173" t="b">
        <v>0</v>
      </c>
      <c r="EH173" t="b">
        <v>0</v>
      </c>
      <c r="EI173" t="b">
        <v>0</v>
      </c>
      <c r="EJ173" t="s">
        <v>1592</v>
      </c>
      <c r="EK173">
        <v>0</v>
      </c>
      <c r="EL173">
        <v>27</v>
      </c>
      <c r="EM173" t="b">
        <v>0</v>
      </c>
    </row>
    <row r="174" spans="1:143" ht="15.75">
      <c r="A174"/>
      <c r="B174" t="s">
        <v>1261</v>
      </c>
      <c r="C174" t="s">
        <v>1261</v>
      </c>
      <c r="D174" t="s">
        <v>3884</v>
      </c>
      <c r="E174" t="s">
        <v>3885</v>
      </c>
      <c r="F174"/>
      <c r="G174" t="s">
        <v>3884</v>
      </c>
      <c r="H174" t="s">
        <v>3884</v>
      </c>
      <c r="I174" t="s">
        <v>1272</v>
      </c>
      <c r="J174" t="s">
        <v>4052</v>
      </c>
      <c r="K174" t="s">
        <v>902</v>
      </c>
      <c r="L174" t="s">
        <v>3872</v>
      </c>
      <c r="M174" t="s">
        <v>1947</v>
      </c>
      <c r="N174"/>
      <c r="O174" t="s">
        <v>3873</v>
      </c>
      <c r="P174" t="s">
        <v>3874</v>
      </c>
      <c r="Q174" t="s">
        <v>1330</v>
      </c>
      <c r="R174" t="s">
        <v>3875</v>
      </c>
      <c r="S174"/>
      <c r="T174"/>
      <c r="U174"/>
      <c r="V174"/>
      <c r="W174"/>
      <c r="X174"/>
      <c r="Y174"/>
      <c r="Z174"/>
      <c r="AA174"/>
      <c r="AB174"/>
      <c r="AC174"/>
      <c r="AD174"/>
      <c r="AE174"/>
      <c r="AF174"/>
      <c r="AG174"/>
      <c r="AH174"/>
      <c r="AI174"/>
      <c r="AJ174"/>
      <c r="AK174"/>
      <c r="AL174"/>
      <c r="AM174"/>
      <c r="AN174"/>
      <c r="AO174" s="108" t="s">
        <v>43</v>
      </c>
      <c r="AP174" t="s">
        <v>1331</v>
      </c>
      <c r="AQ174">
        <v>15</v>
      </c>
      <c r="AR174" t="s">
        <v>3888</v>
      </c>
      <c r="AS174" t="s">
        <v>1261</v>
      </c>
      <c r="AT174" t="s">
        <v>3877</v>
      </c>
      <c r="AU174" t="s">
        <v>3885</v>
      </c>
      <c r="AV174" t="s">
        <v>3889</v>
      </c>
      <c r="AW174" t="s">
        <v>1937</v>
      </c>
      <c r="AX174" t="s">
        <v>1934</v>
      </c>
      <c r="AY174" t="s">
        <v>3890</v>
      </c>
      <c r="AZ174" t="s">
        <v>1330</v>
      </c>
      <c r="BA174" t="s">
        <v>3891</v>
      </c>
      <c r="BB174" t="s">
        <v>1272</v>
      </c>
      <c r="BC174" t="s">
        <v>3872</v>
      </c>
      <c r="BD174" t="s">
        <v>4061</v>
      </c>
      <c r="BE174">
        <v>162</v>
      </c>
      <c r="BF174">
        <v>173</v>
      </c>
      <c r="BG174">
        <v>0</v>
      </c>
      <c r="BH174" t="s">
        <v>1592</v>
      </c>
      <c r="BI174">
        <v>0</v>
      </c>
      <c r="BJ174">
        <v>0</v>
      </c>
      <c r="BK174">
        <v>162</v>
      </c>
      <c r="BL174" t="s">
        <v>3897</v>
      </c>
      <c r="BM174" t="s">
        <v>4053</v>
      </c>
      <c r="BN174" t="s">
        <v>4055</v>
      </c>
      <c r="BO174" t="s" cm="1">
        <v>4054</v>
      </c>
      <c r="BP174" t="s">
        <v>1592</v>
      </c>
      <c r="BQ174" t="s">
        <v>3873</v>
      </c>
      <c r="BR174">
        <v>14</v>
      </c>
      <c r="BS174" t="s">
        <v>1910</v>
      </c>
      <c r="BT174" t="s">
        <v>4062</v>
      </c>
      <c r="BU174" t="s">
        <v>3884</v>
      </c>
      <c r="BV174" t="s">
        <v>3889</v>
      </c>
      <c r="BW174" t="s">
        <v>3890</v>
      </c>
      <c r="BX174" t="s">
        <v>1937</v>
      </c>
      <c r="BY174" t="s">
        <v>1592</v>
      </c>
      <c r="BZ174" t="s">
        <v>1937</v>
      </c>
      <c r="CA174" t="s">
        <v>1947</v>
      </c>
      <c r="CB174"/>
      <c r="CC174" t="s">
        <v>998</v>
      </c>
      <c r="CD174" t="s">
        <v>1272</v>
      </c>
      <c r="CE174" t="s">
        <v>4063</v>
      </c>
      <c r="CF174" t="s">
        <v>4064</v>
      </c>
      <c r="CG174" t="s">
        <v>1272</v>
      </c>
      <c r="CH174" t="s">
        <v>1592</v>
      </c>
      <c r="CI174" t="s">
        <v>3875</v>
      </c>
      <c r="CJ174" t="s">
        <v>1261</v>
      </c>
      <c r="CK174"/>
      <c r="CL174"/>
      <c r="CM174" t="s">
        <v>1592</v>
      </c>
      <c r="CN174" t="s">
        <v>1592</v>
      </c>
      <c r="CO174" t="s">
        <v>1592</v>
      </c>
      <c r="CP174" t="s">
        <v>1592</v>
      </c>
      <c r="CQ174" t="s">
        <v>1592</v>
      </c>
      <c r="CR174">
        <v>8</v>
      </c>
      <c r="CS174" t="s">
        <v>3873</v>
      </c>
      <c r="CT174" t="s">
        <v>3873</v>
      </c>
      <c r="CU174" t="s">
        <v>3873</v>
      </c>
      <c r="CV174" t="s">
        <v>1592</v>
      </c>
      <c r="CW174" t="s">
        <v>1592</v>
      </c>
      <c r="CX174">
        <v>172</v>
      </c>
      <c r="CY174" t="s">
        <v>4065</v>
      </c>
      <c r="CZ174" t="s">
        <v>1592</v>
      </c>
      <c r="DA174" t="s">
        <v>2313</v>
      </c>
      <c r="DB174" t="s">
        <v>2314</v>
      </c>
      <c r="DC174" t="s">
        <v>3885</v>
      </c>
      <c r="DD174" t="s">
        <v>1330</v>
      </c>
      <c r="DE174" t="s">
        <v>3884</v>
      </c>
      <c r="DF174" t="s">
        <v>1592</v>
      </c>
      <c r="DG174" t="s">
        <v>1592</v>
      </c>
      <c r="DH174" t="s">
        <v>2334</v>
      </c>
      <c r="DI174" t="s">
        <v>3888</v>
      </c>
      <c r="DJ174"/>
      <c r="DK174" t="s">
        <v>2334</v>
      </c>
      <c r="DL174">
        <v>9</v>
      </c>
      <c r="DM174" t="s">
        <v>2315</v>
      </c>
      <c r="DN174" t="s">
        <v>1261</v>
      </c>
      <c r="DO174" t="b">
        <v>1</v>
      </c>
      <c r="DP174" t="b">
        <v>0</v>
      </c>
      <c r="DQ174" t="b">
        <v>0</v>
      </c>
      <c r="DR174" t="b">
        <v>0</v>
      </c>
      <c r="DS174" t="b">
        <v>0</v>
      </c>
      <c r="DT174" t="b">
        <v>1</v>
      </c>
      <c r="DU174" t="b">
        <v>0</v>
      </c>
      <c r="DV174">
        <v>0</v>
      </c>
      <c r="DW174" t="b">
        <v>0</v>
      </c>
      <c r="DX174" t="b">
        <v>0</v>
      </c>
      <c r="DY174" t="b">
        <v>0</v>
      </c>
      <c r="DZ174" t="b">
        <v>0</v>
      </c>
      <c r="EA174" t="b">
        <v>0</v>
      </c>
      <c r="EB174" t="b">
        <v>0</v>
      </c>
      <c r="EC174" t="b">
        <v>0</v>
      </c>
      <c r="ED174" t="b">
        <v>0</v>
      </c>
      <c r="EE174" t="b">
        <v>0</v>
      </c>
      <c r="EF174" t="b" cm="1">
        <v>1</v>
      </c>
      <c r="EG174" t="b">
        <v>0</v>
      </c>
      <c r="EH174" t="b">
        <v>0</v>
      </c>
      <c r="EI174" t="b">
        <v>1</v>
      </c>
      <c r="EJ174" t="s">
        <v>1235</v>
      </c>
      <c r="EK174">
        <v>1</v>
      </c>
      <c r="EL174">
        <v>18</v>
      </c>
      <c r="EM174" t="b">
        <v>0</v>
      </c>
    </row>
    <row r="175" spans="1:143" s="119" customFormat="1" ht="15.75">
      <c r="A175"/>
      <c r="B175" t="s">
        <v>1261</v>
      </c>
      <c r="C175" t="s">
        <v>1261</v>
      </c>
      <c r="D175" t="s">
        <v>3899</v>
      </c>
      <c r="E175" t="s">
        <v>3900</v>
      </c>
      <c r="F175" t="s">
        <v>3901</v>
      </c>
      <c r="G175" t="s">
        <v>3899</v>
      </c>
      <c r="H175" t="s">
        <v>3899</v>
      </c>
      <c r="I175" t="s">
        <v>1272</v>
      </c>
      <c r="J175" t="s">
        <v>4052</v>
      </c>
      <c r="K175" t="s">
        <v>3910</v>
      </c>
      <c r="L175" t="s">
        <v>3872</v>
      </c>
      <c r="M175" t="s">
        <v>1965</v>
      </c>
      <c r="N175"/>
      <c r="O175" t="s">
        <v>3873</v>
      </c>
      <c r="P175" t="s">
        <v>3874</v>
      </c>
      <c r="Q175" t="s">
        <v>1330</v>
      </c>
      <c r="R175" t="s">
        <v>3875</v>
      </c>
      <c r="S175"/>
      <c r="T175"/>
      <c r="U175"/>
      <c r="V175"/>
      <c r="W175"/>
      <c r="X175"/>
      <c r="Y175"/>
      <c r="Z175"/>
      <c r="AA175"/>
      <c r="AB175"/>
      <c r="AC175"/>
      <c r="AD175"/>
      <c r="AE175"/>
      <c r="AF175"/>
      <c r="AG175"/>
      <c r="AH175"/>
      <c r="AI175"/>
      <c r="AJ175"/>
      <c r="AK175"/>
      <c r="AL175"/>
      <c r="AM175"/>
      <c r="AN175"/>
      <c r="AO175" s="108" t="s">
        <v>43</v>
      </c>
      <c r="AP175" t="s">
        <v>1331</v>
      </c>
      <c r="AQ175">
        <v>16</v>
      </c>
      <c r="AR175" t="s">
        <v>3903</v>
      </c>
      <c r="AS175" t="s">
        <v>1261</v>
      </c>
      <c r="AT175" t="s">
        <v>3877</v>
      </c>
      <c r="AU175" t="s">
        <v>3900</v>
      </c>
      <c r="AV175" t="s">
        <v>3904</v>
      </c>
      <c r="AW175" t="s">
        <v>3905</v>
      </c>
      <c r="AX175" t="s">
        <v>1934</v>
      </c>
      <c r="AY175" t="s">
        <v>4066</v>
      </c>
      <c r="AZ175" t="s">
        <v>1330</v>
      </c>
      <c r="BA175" t="s">
        <v>3907</v>
      </c>
      <c r="BB175" t="s">
        <v>1272</v>
      </c>
      <c r="BC175" t="s">
        <v>3872</v>
      </c>
      <c r="BD175" t="s">
        <v>4067</v>
      </c>
      <c r="BE175">
        <v>163</v>
      </c>
      <c r="BF175">
        <v>173</v>
      </c>
      <c r="BG175" t="e">
        <v>#N/A</v>
      </c>
      <c r="BH175" t="s">
        <v>1592</v>
      </c>
      <c r="BI175">
        <v>0</v>
      </c>
      <c r="BJ175">
        <v>0</v>
      </c>
      <c r="BK175">
        <v>163</v>
      </c>
      <c r="BL175" t="s">
        <v>3911</v>
      </c>
      <c r="BM175" t="s">
        <v>4053</v>
      </c>
      <c r="BN175" t="s">
        <v>4055</v>
      </c>
      <c r="BO175" t="s" cm="1">
        <v>4054</v>
      </c>
      <c r="BP175" t="s">
        <v>3911</v>
      </c>
      <c r="BQ175" t="s">
        <v>3873</v>
      </c>
      <c r="BR175">
        <v>15</v>
      </c>
      <c r="BS175" t="s">
        <v>1914</v>
      </c>
      <c r="BT175" t="s">
        <v>4068</v>
      </c>
      <c r="BU175" t="s">
        <v>3899</v>
      </c>
      <c r="BV175" t="s">
        <v>3904</v>
      </c>
      <c r="BW175" t="s">
        <v>4066</v>
      </c>
      <c r="BX175" t="s">
        <v>1937</v>
      </c>
      <c r="BY175" t="s">
        <v>1592</v>
      </c>
      <c r="BZ175" t="s">
        <v>1937</v>
      </c>
      <c r="CA175" t="s">
        <v>1965</v>
      </c>
      <c r="CB175"/>
      <c r="CC175" t="s">
        <v>998</v>
      </c>
      <c r="CD175" t="s">
        <v>1272</v>
      </c>
      <c r="CE175" t="s">
        <v>4069</v>
      </c>
      <c r="CF175" t="s">
        <v>4070</v>
      </c>
      <c r="CG175" t="s">
        <v>1272</v>
      </c>
      <c r="CH175" t="s">
        <v>1592</v>
      </c>
      <c r="CI175" t="s">
        <v>3875</v>
      </c>
      <c r="CJ175" t="s">
        <v>1261</v>
      </c>
      <c r="CK175"/>
      <c r="CL175"/>
      <c r="CM175" t="s">
        <v>1592</v>
      </c>
      <c r="CN175" t="s">
        <v>1592</v>
      </c>
      <c r="CO175" t="s">
        <v>1592</v>
      </c>
      <c r="CP175" t="s">
        <v>1592</v>
      </c>
      <c r="CQ175" t="s">
        <v>1592</v>
      </c>
      <c r="CR175">
        <v>8</v>
      </c>
      <c r="CS175" t="s">
        <v>3873</v>
      </c>
      <c r="CT175" t="s">
        <v>3873</v>
      </c>
      <c r="CU175" t="s">
        <v>3873</v>
      </c>
      <c r="CV175" t="s">
        <v>1592</v>
      </c>
      <c r="CW175" t="s">
        <v>1592</v>
      </c>
      <c r="CX175">
        <v>173</v>
      </c>
      <c r="CY175" t="s">
        <v>4071</v>
      </c>
      <c r="CZ175" t="s">
        <v>1592</v>
      </c>
      <c r="DA175" t="s">
        <v>2313</v>
      </c>
      <c r="DB175" t="s">
        <v>2314</v>
      </c>
      <c r="DC175" t="s">
        <v>3900</v>
      </c>
      <c r="DD175" t="s">
        <v>1330</v>
      </c>
      <c r="DE175" t="s">
        <v>3899</v>
      </c>
      <c r="DF175" t="s">
        <v>1592</v>
      </c>
      <c r="DG175" t="s">
        <v>1592</v>
      </c>
      <c r="DH175" t="s">
        <v>2334</v>
      </c>
      <c r="DI175" t="s">
        <v>3903</v>
      </c>
      <c r="DJ175"/>
      <c r="DK175" t="s">
        <v>2334</v>
      </c>
      <c r="DL175">
        <v>9</v>
      </c>
      <c r="DM175" t="s">
        <v>2315</v>
      </c>
      <c r="DN175" t="s">
        <v>1261</v>
      </c>
      <c r="DO175" t="b">
        <v>1</v>
      </c>
      <c r="DP175" t="b">
        <v>0</v>
      </c>
      <c r="DQ175" t="b">
        <v>0</v>
      </c>
      <c r="DR175" t="b">
        <v>0</v>
      </c>
      <c r="DS175" t="b">
        <v>0</v>
      </c>
      <c r="DT175" t="b">
        <v>1</v>
      </c>
      <c r="DU175" t="b">
        <v>0</v>
      </c>
      <c r="DV175">
        <v>0</v>
      </c>
      <c r="DW175" t="b">
        <v>0</v>
      </c>
      <c r="DX175" t="b">
        <v>0</v>
      </c>
      <c r="DY175" t="b">
        <v>0</v>
      </c>
      <c r="DZ175" t="b">
        <v>0</v>
      </c>
      <c r="EA175" t="b">
        <v>0</v>
      </c>
      <c r="EB175" t="b">
        <v>0</v>
      </c>
      <c r="EC175" t="b">
        <v>0</v>
      </c>
      <c r="ED175" t="b">
        <v>0</v>
      </c>
      <c r="EE175" t="b">
        <v>0</v>
      </c>
      <c r="EF175" t="b" cm="1">
        <v>0</v>
      </c>
      <c r="EG175" t="b">
        <v>0</v>
      </c>
      <c r="EH175" t="b">
        <v>0</v>
      </c>
      <c r="EI175" t="b">
        <v>0</v>
      </c>
      <c r="EJ175" t="s">
        <v>1592</v>
      </c>
      <c r="EK175">
        <v>0</v>
      </c>
      <c r="EL175">
        <v>16</v>
      </c>
      <c r="EM175" t="b">
        <v>0</v>
      </c>
    </row>
    <row r="176" spans="1:143" ht="110.25">
      <c r="A176"/>
      <c r="B176" t="s">
        <v>1261</v>
      </c>
      <c r="C176" t="s">
        <v>1261</v>
      </c>
      <c r="D176" t="s">
        <v>4072</v>
      </c>
      <c r="E176" t="s">
        <v>4073</v>
      </c>
      <c r="F176" t="s">
        <v>4074</v>
      </c>
      <c r="G176" t="s">
        <v>4075</v>
      </c>
      <c r="H176" t="s">
        <v>4075</v>
      </c>
      <c r="I176" t="s">
        <v>1268</v>
      </c>
      <c r="J176" t="s">
        <v>4052</v>
      </c>
      <c r="K176" t="s">
        <v>902</v>
      </c>
      <c r="L176" t="s">
        <v>3872</v>
      </c>
      <c r="M176" t="s">
        <v>1947</v>
      </c>
      <c r="N176" s="109" t="s">
        <v>4022</v>
      </c>
      <c r="O176" t="s">
        <v>3873</v>
      </c>
      <c r="P176" t="s">
        <v>3874</v>
      </c>
      <c r="Q176" t="s">
        <v>1330</v>
      </c>
      <c r="R176" t="s">
        <v>3875</v>
      </c>
      <c r="S176"/>
      <c r="T176"/>
      <c r="U176"/>
      <c r="V176"/>
      <c r="W176"/>
      <c r="X176"/>
      <c r="Y176"/>
      <c r="Z176"/>
      <c r="AA176"/>
      <c r="AB176"/>
      <c r="AC176"/>
      <c r="AD176"/>
      <c r="AE176"/>
      <c r="AF176"/>
      <c r="AG176"/>
      <c r="AH176"/>
      <c r="AI176"/>
      <c r="AJ176"/>
      <c r="AK176"/>
      <c r="AL176"/>
      <c r="AM176"/>
      <c r="AN176"/>
      <c r="AO176" s="108" t="s">
        <v>43</v>
      </c>
      <c r="AP176" t="s">
        <v>1331</v>
      </c>
      <c r="AQ176">
        <v>17</v>
      </c>
      <c r="AR176" t="s">
        <v>4076</v>
      </c>
      <c r="AS176" t="s">
        <v>1261</v>
      </c>
      <c r="AT176" t="s">
        <v>3877</v>
      </c>
      <c r="AU176" t="s">
        <v>4073</v>
      </c>
      <c r="AV176" t="s">
        <v>4077</v>
      </c>
      <c r="AW176" t="s">
        <v>4078</v>
      </c>
      <c r="AX176" t="s">
        <v>1934</v>
      </c>
      <c r="AY176" t="s">
        <v>4079</v>
      </c>
      <c r="AZ176" t="s">
        <v>1330</v>
      </c>
      <c r="BA176" t="s">
        <v>4080</v>
      </c>
      <c r="BB176" t="s">
        <v>1268</v>
      </c>
      <c r="BC176" t="s">
        <v>3872</v>
      </c>
      <c r="BD176" t="s">
        <v>4081</v>
      </c>
      <c r="BE176">
        <v>176</v>
      </c>
      <c r="BF176">
        <v>173</v>
      </c>
      <c r="BG176">
        <v>0</v>
      </c>
      <c r="BH176" t="s">
        <v>4073</v>
      </c>
      <c r="BI176">
        <v>1</v>
      </c>
      <c r="BJ176">
        <v>0</v>
      </c>
      <c r="BK176">
        <v>0</v>
      </c>
      <c r="BL176" t="s">
        <v>1592</v>
      </c>
      <c r="BM176" t="s">
        <v>4053</v>
      </c>
      <c r="BN176" t="s">
        <v>4055</v>
      </c>
      <c r="BO176" t="s" cm="1">
        <v>4054</v>
      </c>
      <c r="BP176" t="s">
        <v>1592</v>
      </c>
      <c r="BQ176" t="s">
        <v>3873</v>
      </c>
      <c r="BR176">
        <v>16</v>
      </c>
      <c r="BS176" t="s">
        <v>1915</v>
      </c>
      <c r="BT176" t="s">
        <v>4082</v>
      </c>
      <c r="BU176" t="s">
        <v>4072</v>
      </c>
      <c r="BV176" t="s">
        <v>4077</v>
      </c>
      <c r="BW176" t="s">
        <v>4079</v>
      </c>
      <c r="BX176" t="s">
        <v>4030</v>
      </c>
      <c r="BY176" t="s">
        <v>1592</v>
      </c>
      <c r="BZ176" t="s">
        <v>1937</v>
      </c>
      <c r="CA176" t="s">
        <v>1947</v>
      </c>
      <c r="CB176"/>
      <c r="CC176" t="s">
        <v>998</v>
      </c>
      <c r="CD176" t="s">
        <v>1268</v>
      </c>
      <c r="CE176" t="s">
        <v>4083</v>
      </c>
      <c r="CF176" t="s">
        <v>4084</v>
      </c>
      <c r="CG176" t="s">
        <v>1268</v>
      </c>
      <c r="CH176" t="s">
        <v>1592</v>
      </c>
      <c r="CI176" t="s">
        <v>3875</v>
      </c>
      <c r="CJ176" t="s">
        <v>1261</v>
      </c>
      <c r="CK176"/>
      <c r="CL176"/>
      <c r="CM176" t="s">
        <v>1592</v>
      </c>
      <c r="CN176" t="s">
        <v>1592</v>
      </c>
      <c r="CO176" t="s">
        <v>1592</v>
      </c>
      <c r="CP176" t="s">
        <v>1592</v>
      </c>
      <c r="CQ176" t="s">
        <v>1592</v>
      </c>
      <c r="CR176">
        <v>8</v>
      </c>
      <c r="CS176" t="s">
        <v>3873</v>
      </c>
      <c r="CT176" t="s">
        <v>3873</v>
      </c>
      <c r="CU176" t="s">
        <v>3873</v>
      </c>
      <c r="CV176" t="s">
        <v>1592</v>
      </c>
      <c r="CW176" t="s">
        <v>1592</v>
      </c>
      <c r="CX176">
        <v>174</v>
      </c>
      <c r="CY176" t="s">
        <v>4085</v>
      </c>
      <c r="CZ176" t="s">
        <v>1592</v>
      </c>
      <c r="DA176" t="s">
        <v>2313</v>
      </c>
      <c r="DB176" t="s">
        <v>2314</v>
      </c>
      <c r="DC176" t="s">
        <v>4073</v>
      </c>
      <c r="DD176" t="s">
        <v>1330</v>
      </c>
      <c r="DE176" t="s">
        <v>4075</v>
      </c>
      <c r="DF176" t="s">
        <v>1592</v>
      </c>
      <c r="DG176" t="s">
        <v>1592</v>
      </c>
      <c r="DH176" t="s">
        <v>2334</v>
      </c>
      <c r="DI176" t="s">
        <v>4076</v>
      </c>
      <c r="DJ176"/>
      <c r="DK176" t="s">
        <v>2334</v>
      </c>
      <c r="DL176">
        <v>9</v>
      </c>
      <c r="DM176" t="s">
        <v>2315</v>
      </c>
      <c r="DN176" t="s">
        <v>1261</v>
      </c>
      <c r="DO176" t="b">
        <v>1</v>
      </c>
      <c r="DP176" t="b">
        <v>0</v>
      </c>
      <c r="DQ176" t="b">
        <v>1</v>
      </c>
      <c r="DR176" t="b">
        <v>0</v>
      </c>
      <c r="DS176" t="b">
        <v>0</v>
      </c>
      <c r="DT176" t="b">
        <v>1</v>
      </c>
      <c r="DU176" t="b">
        <v>0</v>
      </c>
      <c r="DV176">
        <v>0</v>
      </c>
      <c r="DW176" t="b">
        <v>0</v>
      </c>
      <c r="DX176" t="b">
        <v>0</v>
      </c>
      <c r="DY176" t="b">
        <v>0</v>
      </c>
      <c r="DZ176" t="b">
        <v>0</v>
      </c>
      <c r="EA176" t="b">
        <v>0</v>
      </c>
      <c r="EB176" t="b">
        <v>0</v>
      </c>
      <c r="EC176" t="b">
        <v>0</v>
      </c>
      <c r="ED176" t="b">
        <v>0</v>
      </c>
      <c r="EE176" t="b">
        <v>0</v>
      </c>
      <c r="EF176" t="b" cm="1">
        <v>0</v>
      </c>
      <c r="EG176" t="b">
        <v>0</v>
      </c>
      <c r="EH176" t="b">
        <v>0</v>
      </c>
      <c r="EI176" t="b">
        <v>0</v>
      </c>
      <c r="EJ176" t="s">
        <v>1592</v>
      </c>
      <c r="EK176">
        <v>0</v>
      </c>
      <c r="EL176">
        <v>14</v>
      </c>
      <c r="EM176" t="b">
        <v>0</v>
      </c>
    </row>
    <row r="177" spans="1:143" ht="15.75">
      <c r="A177"/>
      <c r="B177" t="s">
        <v>1261</v>
      </c>
      <c r="C177" t="s">
        <v>1261</v>
      </c>
      <c r="D177" t="s">
        <v>4086</v>
      </c>
      <c r="E177" t="s">
        <v>4087</v>
      </c>
      <c r="F177" t="s">
        <v>4088</v>
      </c>
      <c r="G177" t="s">
        <v>4089</v>
      </c>
      <c r="H177" t="s">
        <v>4089</v>
      </c>
      <c r="I177" t="s">
        <v>1268</v>
      </c>
      <c r="J177" t="s">
        <v>4052</v>
      </c>
      <c r="K177" t="s">
        <v>902</v>
      </c>
      <c r="L177" t="s">
        <v>3872</v>
      </c>
      <c r="M177" t="s">
        <v>1965</v>
      </c>
      <c r="N177"/>
      <c r="O177" t="s">
        <v>3873</v>
      </c>
      <c r="P177" t="s">
        <v>3874</v>
      </c>
      <c r="Q177" t="s">
        <v>1330</v>
      </c>
      <c r="R177" t="s">
        <v>3875</v>
      </c>
      <c r="S177"/>
      <c r="T177"/>
      <c r="U177"/>
      <c r="V177"/>
      <c r="W177"/>
      <c r="X177"/>
      <c r="Y177"/>
      <c r="Z177"/>
      <c r="AA177"/>
      <c r="AB177"/>
      <c r="AC177"/>
      <c r="AD177"/>
      <c r="AE177"/>
      <c r="AF177"/>
      <c r="AG177"/>
      <c r="AH177"/>
      <c r="AI177"/>
      <c r="AJ177"/>
      <c r="AK177"/>
      <c r="AL177"/>
      <c r="AM177"/>
      <c r="AN177"/>
      <c r="AO177" s="108" t="s">
        <v>43</v>
      </c>
      <c r="AP177" t="s">
        <v>1331</v>
      </c>
      <c r="AQ177">
        <v>18</v>
      </c>
      <c r="AR177" t="s">
        <v>4090</v>
      </c>
      <c r="AS177" t="s">
        <v>1261</v>
      </c>
      <c r="AT177" t="s">
        <v>3877</v>
      </c>
      <c r="AU177" t="s">
        <v>4087</v>
      </c>
      <c r="AV177" t="s">
        <v>4091</v>
      </c>
      <c r="AW177" t="s">
        <v>4092</v>
      </c>
      <c r="AX177" t="s">
        <v>1934</v>
      </c>
      <c r="AY177" t="s">
        <v>4093</v>
      </c>
      <c r="AZ177" t="s">
        <v>1330</v>
      </c>
      <c r="BA177" t="s">
        <v>4094</v>
      </c>
      <c r="BB177" t="s">
        <v>1268</v>
      </c>
      <c r="BC177" t="s">
        <v>3872</v>
      </c>
      <c r="BD177" t="s">
        <v>4095</v>
      </c>
      <c r="BE177">
        <v>177</v>
      </c>
      <c r="BF177">
        <v>173</v>
      </c>
      <c r="BG177">
        <v>0</v>
      </c>
      <c r="BH177" t="s">
        <v>4087</v>
      </c>
      <c r="BI177">
        <v>1</v>
      </c>
      <c r="BJ177">
        <v>0</v>
      </c>
      <c r="BK177">
        <v>0</v>
      </c>
      <c r="BL177" t="s">
        <v>1592</v>
      </c>
      <c r="BM177" t="s">
        <v>4053</v>
      </c>
      <c r="BN177" t="s">
        <v>4055</v>
      </c>
      <c r="BO177" t="s" cm="1">
        <v>4054</v>
      </c>
      <c r="BP177" t="s">
        <v>1592</v>
      </c>
      <c r="BQ177" t="s">
        <v>3873</v>
      </c>
      <c r="BR177">
        <v>17</v>
      </c>
      <c r="BS177" t="s">
        <v>1919</v>
      </c>
      <c r="BT177" t="s">
        <v>4096</v>
      </c>
      <c r="BU177" t="s">
        <v>4086</v>
      </c>
      <c r="BV177" t="s">
        <v>4091</v>
      </c>
      <c r="BW177" t="s">
        <v>4093</v>
      </c>
      <c r="BX177" t="s">
        <v>1937</v>
      </c>
      <c r="BY177" t="s">
        <v>1592</v>
      </c>
      <c r="BZ177" t="s">
        <v>1937</v>
      </c>
      <c r="CA177" t="s">
        <v>1965</v>
      </c>
      <c r="CB177"/>
      <c r="CC177" t="s">
        <v>998</v>
      </c>
      <c r="CD177" t="s">
        <v>1268</v>
      </c>
      <c r="CE177" t="s">
        <v>4097</v>
      </c>
      <c r="CF177" t="s">
        <v>4098</v>
      </c>
      <c r="CG177" t="s">
        <v>1268</v>
      </c>
      <c r="CH177" t="s">
        <v>1592</v>
      </c>
      <c r="CI177" t="s">
        <v>3875</v>
      </c>
      <c r="CJ177" t="s">
        <v>1261</v>
      </c>
      <c r="CK177"/>
      <c r="CL177"/>
      <c r="CM177" t="s">
        <v>1592</v>
      </c>
      <c r="CN177" t="s">
        <v>1592</v>
      </c>
      <c r="CO177" t="s">
        <v>1592</v>
      </c>
      <c r="CP177" t="s">
        <v>1592</v>
      </c>
      <c r="CQ177" t="s">
        <v>1592</v>
      </c>
      <c r="CR177">
        <v>8</v>
      </c>
      <c r="CS177" t="s">
        <v>3873</v>
      </c>
      <c r="CT177" t="s">
        <v>3873</v>
      </c>
      <c r="CU177" t="s">
        <v>3873</v>
      </c>
      <c r="CV177" t="s">
        <v>1592</v>
      </c>
      <c r="CW177" t="s">
        <v>1592</v>
      </c>
      <c r="CX177">
        <v>175</v>
      </c>
      <c r="CY177" t="s">
        <v>4099</v>
      </c>
      <c r="CZ177" t="s">
        <v>1592</v>
      </c>
      <c r="DA177" t="s">
        <v>2313</v>
      </c>
      <c r="DB177" t="s">
        <v>2314</v>
      </c>
      <c r="DC177" t="s">
        <v>4087</v>
      </c>
      <c r="DD177" t="s">
        <v>1330</v>
      </c>
      <c r="DE177" t="s">
        <v>4089</v>
      </c>
      <c r="DF177" t="s">
        <v>1592</v>
      </c>
      <c r="DG177" t="s">
        <v>1592</v>
      </c>
      <c r="DH177" t="s">
        <v>2334</v>
      </c>
      <c r="DI177" t="s">
        <v>4090</v>
      </c>
      <c r="DJ177"/>
      <c r="DK177" t="s">
        <v>2334</v>
      </c>
      <c r="DL177">
        <v>9</v>
      </c>
      <c r="DM177" t="s">
        <v>2315</v>
      </c>
      <c r="DN177" t="s">
        <v>1261</v>
      </c>
      <c r="DO177" t="b">
        <v>1</v>
      </c>
      <c r="DP177" t="b">
        <v>0</v>
      </c>
      <c r="DQ177" t="b">
        <v>1</v>
      </c>
      <c r="DR177" t="b">
        <v>0</v>
      </c>
      <c r="DS177" t="b">
        <v>0</v>
      </c>
      <c r="DT177" t="b">
        <v>1</v>
      </c>
      <c r="DU177" t="b">
        <v>0</v>
      </c>
      <c r="DV177">
        <v>0</v>
      </c>
      <c r="DW177" t="b">
        <v>0</v>
      </c>
      <c r="DX177" t="b">
        <v>0</v>
      </c>
      <c r="DY177" t="b">
        <v>0</v>
      </c>
      <c r="DZ177" t="b">
        <v>0</v>
      </c>
      <c r="EA177" t="b">
        <v>0</v>
      </c>
      <c r="EB177" t="b">
        <v>0</v>
      </c>
      <c r="EC177" t="b">
        <v>0</v>
      </c>
      <c r="ED177" t="b">
        <v>0</v>
      </c>
      <c r="EE177" t="b">
        <v>0</v>
      </c>
      <c r="EF177" t="b" cm="1">
        <v>0</v>
      </c>
      <c r="EG177" t="b">
        <v>0</v>
      </c>
      <c r="EH177" t="b">
        <v>0</v>
      </c>
      <c r="EI177" t="b">
        <v>0</v>
      </c>
      <c r="EJ177" t="s">
        <v>1592</v>
      </c>
      <c r="EK177">
        <v>0</v>
      </c>
      <c r="EL177">
        <v>14</v>
      </c>
      <c r="EM177" t="b">
        <v>0</v>
      </c>
    </row>
    <row r="178" spans="1:143" ht="15.75">
      <c r="A178"/>
      <c r="B178" t="s">
        <v>1261</v>
      </c>
      <c r="C178" t="s">
        <v>1261</v>
      </c>
      <c r="D178" t="s">
        <v>4100</v>
      </c>
      <c r="E178" t="s">
        <v>4101</v>
      </c>
      <c r="F178" t="s">
        <v>4102</v>
      </c>
      <c r="G178" t="s">
        <v>4103</v>
      </c>
      <c r="H178" t="s">
        <v>4103</v>
      </c>
      <c r="I178" t="s">
        <v>1268</v>
      </c>
      <c r="J178" t="s">
        <v>4052</v>
      </c>
      <c r="K178" t="s">
        <v>902</v>
      </c>
      <c r="L178" t="s">
        <v>3872</v>
      </c>
      <c r="M178" t="s">
        <v>2607</v>
      </c>
      <c r="N178"/>
      <c r="O178" t="s">
        <v>3873</v>
      </c>
      <c r="P178" t="s">
        <v>3874</v>
      </c>
      <c r="Q178" t="s">
        <v>1330</v>
      </c>
      <c r="R178" t="s">
        <v>3875</v>
      </c>
      <c r="S178"/>
      <c r="T178"/>
      <c r="U178"/>
      <c r="V178"/>
      <c r="W178"/>
      <c r="X178"/>
      <c r="Y178"/>
      <c r="Z178"/>
      <c r="AA178"/>
      <c r="AB178"/>
      <c r="AC178"/>
      <c r="AD178"/>
      <c r="AE178"/>
      <c r="AF178"/>
      <c r="AG178"/>
      <c r="AH178"/>
      <c r="AI178"/>
      <c r="AJ178"/>
      <c r="AK178"/>
      <c r="AL178"/>
      <c r="AM178"/>
      <c r="AN178"/>
      <c r="AO178" s="108" t="s">
        <v>43</v>
      </c>
      <c r="AP178" t="s">
        <v>1331</v>
      </c>
      <c r="AQ178">
        <v>19</v>
      </c>
      <c r="AR178" t="s">
        <v>4104</v>
      </c>
      <c r="AS178" t="s">
        <v>1261</v>
      </c>
      <c r="AT178" t="s">
        <v>3877</v>
      </c>
      <c r="AU178" t="s">
        <v>4101</v>
      </c>
      <c r="AV178" t="s">
        <v>4105</v>
      </c>
      <c r="AW178" t="s">
        <v>4106</v>
      </c>
      <c r="AX178" t="s">
        <v>1934</v>
      </c>
      <c r="AY178" t="s">
        <v>4107</v>
      </c>
      <c r="AZ178" t="s">
        <v>1330</v>
      </c>
      <c r="BA178" t="s">
        <v>4108</v>
      </c>
      <c r="BB178" t="s">
        <v>1268</v>
      </c>
      <c r="BC178" t="s">
        <v>3872</v>
      </c>
      <c r="BD178" t="s">
        <v>4109</v>
      </c>
      <c r="BE178">
        <v>178</v>
      </c>
      <c r="BF178">
        <v>173</v>
      </c>
      <c r="BG178">
        <v>0</v>
      </c>
      <c r="BH178" t="s">
        <v>4101</v>
      </c>
      <c r="BI178">
        <v>1</v>
      </c>
      <c r="BJ178">
        <v>0</v>
      </c>
      <c r="BK178">
        <v>0</v>
      </c>
      <c r="BL178" t="s">
        <v>1592</v>
      </c>
      <c r="BM178" t="s">
        <v>4053</v>
      </c>
      <c r="BN178" t="s">
        <v>4055</v>
      </c>
      <c r="BO178" t="s" cm="1">
        <v>4054</v>
      </c>
      <c r="BP178" t="s">
        <v>1592</v>
      </c>
      <c r="BQ178" t="s">
        <v>3873</v>
      </c>
      <c r="BR178">
        <v>18</v>
      </c>
      <c r="BS178" t="s">
        <v>2063</v>
      </c>
      <c r="BT178" t="s">
        <v>4110</v>
      </c>
      <c r="BU178" t="s">
        <v>4100</v>
      </c>
      <c r="BV178" t="s">
        <v>4105</v>
      </c>
      <c r="BW178" t="s">
        <v>4107</v>
      </c>
      <c r="BX178" t="s">
        <v>1937</v>
      </c>
      <c r="BY178" t="s">
        <v>1592</v>
      </c>
      <c r="BZ178" t="s">
        <v>1937</v>
      </c>
      <c r="CA178" t="s">
        <v>2607</v>
      </c>
      <c r="CB178"/>
      <c r="CC178" t="s">
        <v>998</v>
      </c>
      <c r="CD178" t="s">
        <v>1268</v>
      </c>
      <c r="CE178" t="s">
        <v>4111</v>
      </c>
      <c r="CF178" t="s">
        <v>4112</v>
      </c>
      <c r="CG178" t="s">
        <v>1268</v>
      </c>
      <c r="CH178" t="s">
        <v>1592</v>
      </c>
      <c r="CI178" t="s">
        <v>3875</v>
      </c>
      <c r="CJ178" t="s">
        <v>1261</v>
      </c>
      <c r="CK178"/>
      <c r="CL178"/>
      <c r="CM178" t="s">
        <v>1592</v>
      </c>
      <c r="CN178" t="s">
        <v>1592</v>
      </c>
      <c r="CO178" t="s">
        <v>1592</v>
      </c>
      <c r="CP178" t="s">
        <v>1592</v>
      </c>
      <c r="CQ178" t="s">
        <v>1592</v>
      </c>
      <c r="CR178">
        <v>8</v>
      </c>
      <c r="CS178" t="s">
        <v>3873</v>
      </c>
      <c r="CT178" t="s">
        <v>3873</v>
      </c>
      <c r="CU178" t="s">
        <v>3873</v>
      </c>
      <c r="CV178" t="s">
        <v>1592</v>
      </c>
      <c r="CW178" t="s">
        <v>1592</v>
      </c>
      <c r="CX178">
        <v>176</v>
      </c>
      <c r="CY178" t="s">
        <v>4113</v>
      </c>
      <c r="CZ178" t="s">
        <v>1592</v>
      </c>
      <c r="DA178" t="s">
        <v>2313</v>
      </c>
      <c r="DB178" t="s">
        <v>2314</v>
      </c>
      <c r="DC178" t="s">
        <v>4101</v>
      </c>
      <c r="DD178" t="s">
        <v>1330</v>
      </c>
      <c r="DE178" t="s">
        <v>4103</v>
      </c>
      <c r="DF178" t="s">
        <v>1592</v>
      </c>
      <c r="DG178" t="s">
        <v>1592</v>
      </c>
      <c r="DH178" t="s">
        <v>2334</v>
      </c>
      <c r="DI178" t="s">
        <v>4104</v>
      </c>
      <c r="DJ178"/>
      <c r="DK178" t="s">
        <v>2334</v>
      </c>
      <c r="DL178">
        <v>9</v>
      </c>
      <c r="DM178" t="s">
        <v>2315</v>
      </c>
      <c r="DN178" t="s">
        <v>1261</v>
      </c>
      <c r="DO178" t="b">
        <v>1</v>
      </c>
      <c r="DP178" t="b">
        <v>0</v>
      </c>
      <c r="DQ178" t="b">
        <v>1</v>
      </c>
      <c r="DR178" t="b">
        <v>0</v>
      </c>
      <c r="DS178" t="b">
        <v>0</v>
      </c>
      <c r="DT178" t="b">
        <v>1</v>
      </c>
      <c r="DU178" t="b">
        <v>0</v>
      </c>
      <c r="DV178">
        <v>0</v>
      </c>
      <c r="DW178" t="b">
        <v>0</v>
      </c>
      <c r="DX178" t="b">
        <v>0</v>
      </c>
      <c r="DY178" t="b">
        <v>0</v>
      </c>
      <c r="DZ178" t="b">
        <v>0</v>
      </c>
      <c r="EA178" t="b">
        <v>0</v>
      </c>
      <c r="EB178" t="b">
        <v>0</v>
      </c>
      <c r="EC178" t="b">
        <v>0</v>
      </c>
      <c r="ED178" t="b">
        <v>0</v>
      </c>
      <c r="EE178" t="b">
        <v>0</v>
      </c>
      <c r="EF178" t="b" cm="1">
        <v>0</v>
      </c>
      <c r="EG178" t="b">
        <v>0</v>
      </c>
      <c r="EH178" t="b">
        <v>0</v>
      </c>
      <c r="EI178" t="b">
        <v>0</v>
      </c>
      <c r="EJ178" t="s">
        <v>1592</v>
      </c>
      <c r="EK178">
        <v>0</v>
      </c>
      <c r="EL178">
        <v>30</v>
      </c>
      <c r="EM178" t="b">
        <v>0</v>
      </c>
    </row>
    <row r="179" spans="1:143" ht="15.75">
      <c r="A179"/>
      <c r="B179" t="s">
        <v>1261</v>
      </c>
      <c r="C179" t="s">
        <v>1261</v>
      </c>
      <c r="D179" t="s">
        <v>4114</v>
      </c>
      <c r="E179" t="s">
        <v>4115</v>
      </c>
      <c r="F179" t="s">
        <v>1482</v>
      </c>
      <c r="G179" t="s">
        <v>4116</v>
      </c>
      <c r="H179" t="s">
        <v>4116</v>
      </c>
      <c r="I179" t="s">
        <v>1268</v>
      </c>
      <c r="J179" t="s">
        <v>4052</v>
      </c>
      <c r="K179" t="s">
        <v>902</v>
      </c>
      <c r="L179" t="s">
        <v>3872</v>
      </c>
      <c r="M179" t="s">
        <v>1974</v>
      </c>
      <c r="N179"/>
      <c r="O179" t="s">
        <v>3873</v>
      </c>
      <c r="P179" t="s">
        <v>3874</v>
      </c>
      <c r="Q179" t="s">
        <v>1330</v>
      </c>
      <c r="R179" t="s">
        <v>3875</v>
      </c>
      <c r="S179"/>
      <c r="T179"/>
      <c r="U179"/>
      <c r="V179"/>
      <c r="W179"/>
      <c r="X179"/>
      <c r="Y179"/>
      <c r="Z179"/>
      <c r="AA179"/>
      <c r="AB179"/>
      <c r="AC179"/>
      <c r="AD179"/>
      <c r="AE179"/>
      <c r="AF179"/>
      <c r="AG179"/>
      <c r="AH179"/>
      <c r="AI179"/>
      <c r="AJ179"/>
      <c r="AK179"/>
      <c r="AL179"/>
      <c r="AM179"/>
      <c r="AN179"/>
      <c r="AO179" s="108" t="s">
        <v>43</v>
      </c>
      <c r="AP179" t="s">
        <v>1331</v>
      </c>
      <c r="AQ179">
        <v>20</v>
      </c>
      <c r="AR179" t="s">
        <v>4117</v>
      </c>
      <c r="AS179" t="s">
        <v>1261</v>
      </c>
      <c r="AT179" t="s">
        <v>3877</v>
      </c>
      <c r="AU179" t="s">
        <v>4115</v>
      </c>
      <c r="AV179" t="s">
        <v>4118</v>
      </c>
      <c r="AW179" t="s">
        <v>4119</v>
      </c>
      <c r="AX179" t="s">
        <v>1934</v>
      </c>
      <c r="AY179" t="s">
        <v>4120</v>
      </c>
      <c r="AZ179" t="s">
        <v>1330</v>
      </c>
      <c r="BA179" t="s">
        <v>4121</v>
      </c>
      <c r="BB179" t="s">
        <v>1268</v>
      </c>
      <c r="BC179" t="s">
        <v>3872</v>
      </c>
      <c r="BD179" t="s">
        <v>4122</v>
      </c>
      <c r="BE179">
        <v>179</v>
      </c>
      <c r="BF179">
        <v>173</v>
      </c>
      <c r="BG179">
        <v>0</v>
      </c>
      <c r="BH179" t="s">
        <v>4115</v>
      </c>
      <c r="BI179">
        <v>1</v>
      </c>
      <c r="BJ179">
        <v>0</v>
      </c>
      <c r="BK179">
        <v>0</v>
      </c>
      <c r="BL179" t="s">
        <v>1592</v>
      </c>
      <c r="BM179" t="s">
        <v>4053</v>
      </c>
      <c r="BN179" t="s">
        <v>4055</v>
      </c>
      <c r="BO179" t="s" cm="1">
        <v>4054</v>
      </c>
      <c r="BP179" t="s">
        <v>1592</v>
      </c>
      <c r="BQ179" t="s">
        <v>3873</v>
      </c>
      <c r="BR179">
        <v>19</v>
      </c>
      <c r="BS179" t="s">
        <v>1869</v>
      </c>
      <c r="BT179" t="s">
        <v>4123</v>
      </c>
      <c r="BU179" t="s">
        <v>4114</v>
      </c>
      <c r="BV179" t="s">
        <v>4118</v>
      </c>
      <c r="BW179" t="s">
        <v>4120</v>
      </c>
      <c r="BX179" t="s">
        <v>1937</v>
      </c>
      <c r="BY179" t="s">
        <v>1592</v>
      </c>
      <c r="BZ179" t="s">
        <v>1937</v>
      </c>
      <c r="CA179" t="s">
        <v>1974</v>
      </c>
      <c r="CB179"/>
      <c r="CC179" t="s">
        <v>998</v>
      </c>
      <c r="CD179" t="s">
        <v>1268</v>
      </c>
      <c r="CE179" t="s">
        <v>4124</v>
      </c>
      <c r="CF179" t="s">
        <v>4125</v>
      </c>
      <c r="CG179" t="s">
        <v>1268</v>
      </c>
      <c r="CH179" t="s">
        <v>1592</v>
      </c>
      <c r="CI179" t="s">
        <v>3875</v>
      </c>
      <c r="CJ179" t="s">
        <v>1261</v>
      </c>
      <c r="CK179"/>
      <c r="CL179"/>
      <c r="CM179" t="s">
        <v>1592</v>
      </c>
      <c r="CN179" t="s">
        <v>1592</v>
      </c>
      <c r="CO179" t="s">
        <v>1592</v>
      </c>
      <c r="CP179" t="s">
        <v>1592</v>
      </c>
      <c r="CQ179" t="s">
        <v>1592</v>
      </c>
      <c r="CR179">
        <v>8</v>
      </c>
      <c r="CS179" t="s">
        <v>3873</v>
      </c>
      <c r="CT179" t="s">
        <v>3873</v>
      </c>
      <c r="CU179" t="s">
        <v>3873</v>
      </c>
      <c r="CV179" t="s">
        <v>1592</v>
      </c>
      <c r="CW179" t="s">
        <v>1592</v>
      </c>
      <c r="CX179">
        <v>177</v>
      </c>
      <c r="CY179" t="s">
        <v>4126</v>
      </c>
      <c r="CZ179" t="s">
        <v>1592</v>
      </c>
      <c r="DA179" t="s">
        <v>2313</v>
      </c>
      <c r="DB179" t="s">
        <v>2314</v>
      </c>
      <c r="DC179" t="s">
        <v>4115</v>
      </c>
      <c r="DD179" t="s">
        <v>1330</v>
      </c>
      <c r="DE179" t="s">
        <v>4116</v>
      </c>
      <c r="DF179" t="s">
        <v>1592</v>
      </c>
      <c r="DG179" t="s">
        <v>1592</v>
      </c>
      <c r="DH179" t="s">
        <v>2334</v>
      </c>
      <c r="DI179" t="s">
        <v>4117</v>
      </c>
      <c r="DJ179"/>
      <c r="DK179" t="s">
        <v>2334</v>
      </c>
      <c r="DL179">
        <v>9</v>
      </c>
      <c r="DM179" t="s">
        <v>2315</v>
      </c>
      <c r="DN179" t="s">
        <v>1261</v>
      </c>
      <c r="DO179" t="b">
        <v>1</v>
      </c>
      <c r="DP179" t="b">
        <v>0</v>
      </c>
      <c r="DQ179" t="b">
        <v>1</v>
      </c>
      <c r="DR179" t="b">
        <v>0</v>
      </c>
      <c r="DS179" t="b">
        <v>0</v>
      </c>
      <c r="DT179" t="b">
        <v>1</v>
      </c>
      <c r="DU179" t="b">
        <v>0</v>
      </c>
      <c r="DV179">
        <v>0</v>
      </c>
      <c r="DW179" t="b">
        <v>0</v>
      </c>
      <c r="DX179" t="b">
        <v>0</v>
      </c>
      <c r="DY179" t="b">
        <v>0</v>
      </c>
      <c r="DZ179" t="b">
        <v>0</v>
      </c>
      <c r="EA179" t="b">
        <v>0</v>
      </c>
      <c r="EB179" t="b">
        <v>0</v>
      </c>
      <c r="EC179" t="b">
        <v>0</v>
      </c>
      <c r="ED179" t="b">
        <v>0</v>
      </c>
      <c r="EE179" t="b">
        <v>0</v>
      </c>
      <c r="EF179" t="b" cm="1">
        <v>0</v>
      </c>
      <c r="EG179" t="b">
        <v>0</v>
      </c>
      <c r="EH179" t="b">
        <v>0</v>
      </c>
      <c r="EI179" t="b">
        <v>0</v>
      </c>
      <c r="EJ179" t="s">
        <v>1592</v>
      </c>
      <c r="EK179">
        <v>0</v>
      </c>
      <c r="EL179">
        <v>22</v>
      </c>
      <c r="EM179" t="b">
        <v>0</v>
      </c>
    </row>
    <row r="180" spans="1:143" ht="15.75">
      <c r="A180"/>
      <c r="B180" t="s">
        <v>1261</v>
      </c>
      <c r="C180" t="s">
        <v>1261</v>
      </c>
      <c r="D180" t="s">
        <v>4127</v>
      </c>
      <c r="E180" t="s">
        <v>4128</v>
      </c>
      <c r="F180" t="s">
        <v>1367</v>
      </c>
      <c r="G180" t="s">
        <v>4129</v>
      </c>
      <c r="H180" t="s">
        <v>4129</v>
      </c>
      <c r="I180" t="s">
        <v>1268</v>
      </c>
      <c r="J180" t="s">
        <v>4052</v>
      </c>
      <c r="K180" t="s">
        <v>902</v>
      </c>
      <c r="L180" t="s">
        <v>3872</v>
      </c>
      <c r="M180" t="s">
        <v>1974</v>
      </c>
      <c r="N180"/>
      <c r="O180" t="s">
        <v>3873</v>
      </c>
      <c r="P180" t="s">
        <v>3874</v>
      </c>
      <c r="Q180" t="s">
        <v>1330</v>
      </c>
      <c r="R180" t="s">
        <v>3875</v>
      </c>
      <c r="S180"/>
      <c r="T180"/>
      <c r="U180"/>
      <c r="V180"/>
      <c r="W180"/>
      <c r="X180"/>
      <c r="Y180"/>
      <c r="Z180"/>
      <c r="AA180"/>
      <c r="AB180"/>
      <c r="AC180"/>
      <c r="AD180"/>
      <c r="AE180"/>
      <c r="AF180"/>
      <c r="AG180"/>
      <c r="AH180"/>
      <c r="AI180"/>
      <c r="AJ180"/>
      <c r="AK180"/>
      <c r="AL180"/>
      <c r="AM180"/>
      <c r="AN180"/>
      <c r="AO180" s="108" t="s">
        <v>43</v>
      </c>
      <c r="AP180" t="s">
        <v>1331</v>
      </c>
      <c r="AQ180">
        <v>21</v>
      </c>
      <c r="AR180" t="s">
        <v>4130</v>
      </c>
      <c r="AS180" t="s">
        <v>1261</v>
      </c>
      <c r="AT180" t="s">
        <v>3877</v>
      </c>
      <c r="AU180" t="s">
        <v>4128</v>
      </c>
      <c r="AV180" t="s">
        <v>4131</v>
      </c>
      <c r="AW180" t="s">
        <v>4132</v>
      </c>
      <c r="AX180" t="s">
        <v>1934</v>
      </c>
      <c r="AY180" t="s">
        <v>4133</v>
      </c>
      <c r="AZ180" t="s">
        <v>1330</v>
      </c>
      <c r="BA180" t="s">
        <v>4134</v>
      </c>
      <c r="BB180" t="s">
        <v>1268</v>
      </c>
      <c r="BC180" t="s">
        <v>3872</v>
      </c>
      <c r="BD180" t="s">
        <v>4135</v>
      </c>
      <c r="BE180">
        <v>180</v>
      </c>
      <c r="BF180">
        <v>173</v>
      </c>
      <c r="BG180">
        <v>0</v>
      </c>
      <c r="BH180" t="s">
        <v>4128</v>
      </c>
      <c r="BI180">
        <v>1</v>
      </c>
      <c r="BJ180">
        <v>0</v>
      </c>
      <c r="BK180">
        <v>0</v>
      </c>
      <c r="BL180" t="s">
        <v>1592</v>
      </c>
      <c r="BM180" t="s">
        <v>4053</v>
      </c>
      <c r="BN180" t="s">
        <v>4055</v>
      </c>
      <c r="BO180" t="s" cm="1">
        <v>4054</v>
      </c>
      <c r="BP180" t="s">
        <v>1592</v>
      </c>
      <c r="BQ180" t="s">
        <v>3873</v>
      </c>
      <c r="BR180">
        <v>20</v>
      </c>
      <c r="BS180" t="s">
        <v>1870</v>
      </c>
      <c r="BT180" t="s">
        <v>4136</v>
      </c>
      <c r="BU180" t="s">
        <v>4127</v>
      </c>
      <c r="BV180" t="s">
        <v>4131</v>
      </c>
      <c r="BW180" t="s">
        <v>4133</v>
      </c>
      <c r="BX180" t="s">
        <v>1937</v>
      </c>
      <c r="BY180" t="s">
        <v>1592</v>
      </c>
      <c r="BZ180" t="s">
        <v>1937</v>
      </c>
      <c r="CA180" t="s">
        <v>1974</v>
      </c>
      <c r="CB180"/>
      <c r="CC180" t="s">
        <v>998</v>
      </c>
      <c r="CD180" t="s">
        <v>1268</v>
      </c>
      <c r="CE180" t="s">
        <v>4137</v>
      </c>
      <c r="CF180" t="s">
        <v>4138</v>
      </c>
      <c r="CG180" t="s">
        <v>1268</v>
      </c>
      <c r="CH180" t="s">
        <v>1592</v>
      </c>
      <c r="CI180" t="s">
        <v>3875</v>
      </c>
      <c r="CJ180" t="s">
        <v>1261</v>
      </c>
      <c r="CK180"/>
      <c r="CL180"/>
      <c r="CM180" t="s">
        <v>1592</v>
      </c>
      <c r="CN180" t="s">
        <v>1592</v>
      </c>
      <c r="CO180" t="s">
        <v>1592</v>
      </c>
      <c r="CP180" t="s">
        <v>1592</v>
      </c>
      <c r="CQ180" t="s">
        <v>1592</v>
      </c>
      <c r="CR180">
        <v>8</v>
      </c>
      <c r="CS180" t="s">
        <v>3873</v>
      </c>
      <c r="CT180" t="s">
        <v>3873</v>
      </c>
      <c r="CU180" t="s">
        <v>3873</v>
      </c>
      <c r="CV180" t="s">
        <v>1592</v>
      </c>
      <c r="CW180" t="s">
        <v>1592</v>
      </c>
      <c r="CX180">
        <v>178</v>
      </c>
      <c r="CY180" t="s">
        <v>4139</v>
      </c>
      <c r="CZ180" t="s">
        <v>1592</v>
      </c>
      <c r="DA180" t="s">
        <v>2313</v>
      </c>
      <c r="DB180" t="s">
        <v>2314</v>
      </c>
      <c r="DC180" t="s">
        <v>4128</v>
      </c>
      <c r="DD180" t="s">
        <v>1330</v>
      </c>
      <c r="DE180" t="s">
        <v>4129</v>
      </c>
      <c r="DF180" t="s">
        <v>1592</v>
      </c>
      <c r="DG180" t="s">
        <v>1592</v>
      </c>
      <c r="DH180" t="s">
        <v>2334</v>
      </c>
      <c r="DI180" t="s">
        <v>4130</v>
      </c>
      <c r="DJ180"/>
      <c r="DK180" t="s">
        <v>2334</v>
      </c>
      <c r="DL180">
        <v>9</v>
      </c>
      <c r="DM180" t="s">
        <v>2315</v>
      </c>
      <c r="DN180" t="s">
        <v>1261</v>
      </c>
      <c r="DO180" t="b">
        <v>1</v>
      </c>
      <c r="DP180" t="b">
        <v>0</v>
      </c>
      <c r="DQ180" t="b">
        <v>1</v>
      </c>
      <c r="DR180" t="b">
        <v>0</v>
      </c>
      <c r="DS180" t="b">
        <v>0</v>
      </c>
      <c r="DT180" t="b">
        <v>1</v>
      </c>
      <c r="DU180" t="b">
        <v>0</v>
      </c>
      <c r="DV180">
        <v>0</v>
      </c>
      <c r="DW180" t="b">
        <v>0</v>
      </c>
      <c r="DX180" t="b">
        <v>0</v>
      </c>
      <c r="DY180" t="b">
        <v>0</v>
      </c>
      <c r="DZ180" t="b">
        <v>0</v>
      </c>
      <c r="EA180" t="b">
        <v>0</v>
      </c>
      <c r="EB180" t="b">
        <v>0</v>
      </c>
      <c r="EC180" t="b">
        <v>0</v>
      </c>
      <c r="ED180" t="b">
        <v>0</v>
      </c>
      <c r="EE180" t="b">
        <v>0</v>
      </c>
      <c r="EF180" t="b" cm="1">
        <v>0</v>
      </c>
      <c r="EG180" t="b">
        <v>0</v>
      </c>
      <c r="EH180" t="b">
        <v>0</v>
      </c>
      <c r="EI180" t="b">
        <v>0</v>
      </c>
      <c r="EJ180" t="s">
        <v>1592</v>
      </c>
      <c r="EK180">
        <v>0</v>
      </c>
      <c r="EL180">
        <v>20</v>
      </c>
      <c r="EM180" t="b">
        <v>0</v>
      </c>
    </row>
    <row r="181" spans="1:143" ht="15.75">
      <c r="A181"/>
      <c r="B181" t="s">
        <v>1261</v>
      </c>
      <c r="C181" t="s">
        <v>1261</v>
      </c>
      <c r="D181" t="s">
        <v>4140</v>
      </c>
      <c r="E181" t="s">
        <v>4141</v>
      </c>
      <c r="F181" t="s">
        <v>4142</v>
      </c>
      <c r="G181" t="s">
        <v>4140</v>
      </c>
      <c r="H181" t="s">
        <v>4140</v>
      </c>
      <c r="I181" t="s">
        <v>1268</v>
      </c>
      <c r="J181" t="s">
        <v>4052</v>
      </c>
      <c r="K181" t="s">
        <v>902</v>
      </c>
      <c r="L181" t="s">
        <v>3872</v>
      </c>
      <c r="M181" t="s">
        <v>1965</v>
      </c>
      <c r="N181"/>
      <c r="O181" t="s">
        <v>3873</v>
      </c>
      <c r="P181" t="s">
        <v>3874</v>
      </c>
      <c r="Q181" t="s">
        <v>1330</v>
      </c>
      <c r="R181" t="s">
        <v>3875</v>
      </c>
      <c r="S181"/>
      <c r="T181"/>
      <c r="U181"/>
      <c r="V181"/>
      <c r="W181"/>
      <c r="X181"/>
      <c r="Y181"/>
      <c r="Z181"/>
      <c r="AA181"/>
      <c r="AB181"/>
      <c r="AC181"/>
      <c r="AD181"/>
      <c r="AE181"/>
      <c r="AF181"/>
      <c r="AG181"/>
      <c r="AH181"/>
      <c r="AI181"/>
      <c r="AJ181"/>
      <c r="AK181"/>
      <c r="AL181"/>
      <c r="AM181"/>
      <c r="AN181"/>
      <c r="AO181" s="108" t="s">
        <v>43</v>
      </c>
      <c r="AP181" t="s">
        <v>1331</v>
      </c>
      <c r="AQ181">
        <v>22</v>
      </c>
      <c r="AR181" t="s">
        <v>4143</v>
      </c>
      <c r="AS181" t="s">
        <v>1261</v>
      </c>
      <c r="AT181" t="s">
        <v>3877</v>
      </c>
      <c r="AU181" t="s">
        <v>4141</v>
      </c>
      <c r="AV181" t="s">
        <v>4144</v>
      </c>
      <c r="AW181" t="s">
        <v>4145</v>
      </c>
      <c r="AX181" t="s">
        <v>1934</v>
      </c>
      <c r="AY181" t="s">
        <v>4146</v>
      </c>
      <c r="AZ181" t="s">
        <v>1330</v>
      </c>
      <c r="BA181" t="s">
        <v>4147</v>
      </c>
      <c r="BB181" t="s">
        <v>1268</v>
      </c>
      <c r="BC181" t="s">
        <v>3872</v>
      </c>
      <c r="BD181" t="s">
        <v>4148</v>
      </c>
      <c r="BE181">
        <v>181</v>
      </c>
      <c r="BF181">
        <v>173</v>
      </c>
      <c r="BG181">
        <v>0</v>
      </c>
      <c r="BH181" t="s">
        <v>4141</v>
      </c>
      <c r="BI181">
        <v>2</v>
      </c>
      <c r="BJ181">
        <v>0</v>
      </c>
      <c r="BK181">
        <v>0</v>
      </c>
      <c r="BL181" t="s">
        <v>1592</v>
      </c>
      <c r="BM181" t="s">
        <v>4053</v>
      </c>
      <c r="BN181" t="s">
        <v>4055</v>
      </c>
      <c r="BO181" t="s" cm="1">
        <v>4054</v>
      </c>
      <c r="BP181" t="s">
        <v>1592</v>
      </c>
      <c r="BQ181" t="s">
        <v>3873</v>
      </c>
      <c r="BR181">
        <v>21</v>
      </c>
      <c r="BS181" t="s">
        <v>1871</v>
      </c>
      <c r="BT181" t="s">
        <v>4149</v>
      </c>
      <c r="BU181" t="s">
        <v>4140</v>
      </c>
      <c r="BV181" t="s">
        <v>4144</v>
      </c>
      <c r="BW181" t="s">
        <v>4146</v>
      </c>
      <c r="BX181" t="s">
        <v>1937</v>
      </c>
      <c r="BY181" t="s">
        <v>1592</v>
      </c>
      <c r="BZ181" t="s">
        <v>1937</v>
      </c>
      <c r="CA181" t="s">
        <v>1965</v>
      </c>
      <c r="CB181"/>
      <c r="CC181" t="s">
        <v>998</v>
      </c>
      <c r="CD181" t="s">
        <v>1268</v>
      </c>
      <c r="CE181" t="s">
        <v>4150</v>
      </c>
      <c r="CF181" t="s">
        <v>4151</v>
      </c>
      <c r="CG181" t="s">
        <v>1268</v>
      </c>
      <c r="CH181" t="s">
        <v>1592</v>
      </c>
      <c r="CI181" t="s">
        <v>3875</v>
      </c>
      <c r="CJ181" t="s">
        <v>1261</v>
      </c>
      <c r="CK181"/>
      <c r="CL181"/>
      <c r="CM181" t="s">
        <v>1592</v>
      </c>
      <c r="CN181" t="s">
        <v>1592</v>
      </c>
      <c r="CO181" t="s">
        <v>1592</v>
      </c>
      <c r="CP181" t="s">
        <v>1592</v>
      </c>
      <c r="CQ181" t="s">
        <v>1592</v>
      </c>
      <c r="CR181">
        <v>8</v>
      </c>
      <c r="CS181" t="s">
        <v>3873</v>
      </c>
      <c r="CT181" t="s">
        <v>3873</v>
      </c>
      <c r="CU181" t="s">
        <v>3873</v>
      </c>
      <c r="CV181" t="s">
        <v>1592</v>
      </c>
      <c r="CW181" t="s">
        <v>1592</v>
      </c>
      <c r="CX181">
        <v>179</v>
      </c>
      <c r="CY181" t="s">
        <v>4152</v>
      </c>
      <c r="CZ181" t="s">
        <v>1592</v>
      </c>
      <c r="DA181" t="s">
        <v>2313</v>
      </c>
      <c r="DB181" t="s">
        <v>2314</v>
      </c>
      <c r="DC181" t="s">
        <v>4141</v>
      </c>
      <c r="DD181" t="s">
        <v>1330</v>
      </c>
      <c r="DE181" t="s">
        <v>4140</v>
      </c>
      <c r="DF181" t="s">
        <v>1592</v>
      </c>
      <c r="DG181" t="s">
        <v>1592</v>
      </c>
      <c r="DH181" t="s">
        <v>2334</v>
      </c>
      <c r="DI181" t="s">
        <v>4143</v>
      </c>
      <c r="DJ181"/>
      <c r="DK181" t="s">
        <v>2334</v>
      </c>
      <c r="DL181">
        <v>9</v>
      </c>
      <c r="DM181" t="s">
        <v>2315</v>
      </c>
      <c r="DN181" t="s">
        <v>1261</v>
      </c>
      <c r="DO181" t="b">
        <v>1</v>
      </c>
      <c r="DP181" t="b">
        <v>0</v>
      </c>
      <c r="DQ181" t="b">
        <v>1</v>
      </c>
      <c r="DR181" t="b">
        <v>0</v>
      </c>
      <c r="DS181" t="b">
        <v>0</v>
      </c>
      <c r="DT181" t="b">
        <v>1</v>
      </c>
      <c r="DU181" t="b">
        <v>0</v>
      </c>
      <c r="DV181">
        <v>0</v>
      </c>
      <c r="DW181" t="b">
        <v>0</v>
      </c>
      <c r="DX181" t="b">
        <v>0</v>
      </c>
      <c r="DY181" t="b">
        <v>0</v>
      </c>
      <c r="DZ181" t="b">
        <v>0</v>
      </c>
      <c r="EA181" t="b">
        <v>0</v>
      </c>
      <c r="EB181" t="b">
        <v>0</v>
      </c>
      <c r="EC181" t="b">
        <v>0</v>
      </c>
      <c r="ED181" t="b">
        <v>0</v>
      </c>
      <c r="EE181" t="b">
        <v>0</v>
      </c>
      <c r="EF181" t="b" cm="1">
        <v>0</v>
      </c>
      <c r="EG181" t="b">
        <v>0</v>
      </c>
      <c r="EH181" t="b">
        <v>0</v>
      </c>
      <c r="EI181" t="b">
        <v>0</v>
      </c>
      <c r="EJ181" t="s">
        <v>1592</v>
      </c>
      <c r="EK181">
        <v>0</v>
      </c>
      <c r="EL181">
        <v>18</v>
      </c>
      <c r="EM181" t="b">
        <v>0</v>
      </c>
    </row>
    <row r="182" spans="1:143" ht="15.75">
      <c r="A182"/>
      <c r="B182" t="s">
        <v>1261</v>
      </c>
      <c r="C182" t="s">
        <v>1261</v>
      </c>
      <c r="D182" t="s">
        <v>4153</v>
      </c>
      <c r="E182" t="s">
        <v>4154</v>
      </c>
      <c r="F182" t="s">
        <v>4006</v>
      </c>
      <c r="G182" t="s">
        <v>4007</v>
      </c>
      <c r="H182" t="s">
        <v>4007</v>
      </c>
      <c r="I182" t="s">
        <v>1268</v>
      </c>
      <c r="J182" t="s">
        <v>4052</v>
      </c>
      <c r="K182" t="s">
        <v>902</v>
      </c>
      <c r="L182" t="s">
        <v>3872</v>
      </c>
      <c r="M182" t="s">
        <v>1974</v>
      </c>
      <c r="N182"/>
      <c r="O182" t="s">
        <v>3873</v>
      </c>
      <c r="P182" t="s">
        <v>3874</v>
      </c>
      <c r="Q182" t="s">
        <v>1330</v>
      </c>
      <c r="R182" t="s">
        <v>3875</v>
      </c>
      <c r="S182"/>
      <c r="T182"/>
      <c r="U182"/>
      <c r="V182"/>
      <c r="W182"/>
      <c r="X182"/>
      <c r="Y182"/>
      <c r="Z182"/>
      <c r="AA182"/>
      <c r="AB182"/>
      <c r="AC182"/>
      <c r="AD182"/>
      <c r="AE182"/>
      <c r="AF182"/>
      <c r="AG182"/>
      <c r="AH182"/>
      <c r="AI182"/>
      <c r="AJ182"/>
      <c r="AK182"/>
      <c r="AL182"/>
      <c r="AM182"/>
      <c r="AN182"/>
      <c r="AO182" s="108" t="s">
        <v>43</v>
      </c>
      <c r="AP182" t="s">
        <v>1331</v>
      </c>
      <c r="AQ182">
        <v>23</v>
      </c>
      <c r="AR182" t="s">
        <v>4155</v>
      </c>
      <c r="AS182" t="s">
        <v>1261</v>
      </c>
      <c r="AT182" t="s">
        <v>3877</v>
      </c>
      <c r="AU182" t="s">
        <v>4154</v>
      </c>
      <c r="AV182" t="s">
        <v>4156</v>
      </c>
      <c r="AW182" t="s">
        <v>4010</v>
      </c>
      <c r="AX182" t="s">
        <v>1934</v>
      </c>
      <c r="AY182" t="s">
        <v>4011</v>
      </c>
      <c r="AZ182" t="s">
        <v>1330</v>
      </c>
      <c r="BA182" t="s">
        <v>4157</v>
      </c>
      <c r="BB182" t="s">
        <v>1268</v>
      </c>
      <c r="BC182" t="s">
        <v>3872</v>
      </c>
      <c r="BD182" t="s">
        <v>4158</v>
      </c>
      <c r="BE182">
        <v>182</v>
      </c>
      <c r="BF182">
        <v>173</v>
      </c>
      <c r="BG182">
        <v>0</v>
      </c>
      <c r="BH182" t="s">
        <v>4154</v>
      </c>
      <c r="BI182">
        <v>1</v>
      </c>
      <c r="BJ182">
        <v>0</v>
      </c>
      <c r="BK182">
        <v>0</v>
      </c>
      <c r="BL182" t="s">
        <v>1592</v>
      </c>
      <c r="BM182" t="s">
        <v>4053</v>
      </c>
      <c r="BN182" t="s">
        <v>4055</v>
      </c>
      <c r="BO182" t="s" cm="1">
        <v>4054</v>
      </c>
      <c r="BP182" t="s">
        <v>1592</v>
      </c>
      <c r="BQ182" t="s">
        <v>3873</v>
      </c>
      <c r="BR182">
        <v>22</v>
      </c>
      <c r="BS182" t="s">
        <v>1872</v>
      </c>
      <c r="BT182" t="s">
        <v>4159</v>
      </c>
      <c r="BU182" t="s">
        <v>4153</v>
      </c>
      <c r="BV182" t="s">
        <v>4156</v>
      </c>
      <c r="BW182" t="s">
        <v>4011</v>
      </c>
      <c r="BX182" t="s">
        <v>1937</v>
      </c>
      <c r="BY182" t="s">
        <v>1592</v>
      </c>
      <c r="BZ182" t="s">
        <v>1937</v>
      </c>
      <c r="CA182" t="s">
        <v>1974</v>
      </c>
      <c r="CB182"/>
      <c r="CC182" t="s">
        <v>998</v>
      </c>
      <c r="CD182" t="s">
        <v>1268</v>
      </c>
      <c r="CE182" t="s">
        <v>4160</v>
      </c>
      <c r="CF182" t="s">
        <v>4161</v>
      </c>
      <c r="CG182" t="s">
        <v>1268</v>
      </c>
      <c r="CH182" t="s">
        <v>1592</v>
      </c>
      <c r="CI182" t="s">
        <v>3875</v>
      </c>
      <c r="CJ182" t="s">
        <v>1261</v>
      </c>
      <c r="CK182"/>
      <c r="CL182"/>
      <c r="CM182" t="s">
        <v>1592</v>
      </c>
      <c r="CN182" t="s">
        <v>1592</v>
      </c>
      <c r="CO182" t="s">
        <v>1592</v>
      </c>
      <c r="CP182" t="s">
        <v>1592</v>
      </c>
      <c r="CQ182" t="s">
        <v>1592</v>
      </c>
      <c r="CR182">
        <v>8</v>
      </c>
      <c r="CS182" t="s">
        <v>3873</v>
      </c>
      <c r="CT182" t="s">
        <v>3873</v>
      </c>
      <c r="CU182" t="s">
        <v>3873</v>
      </c>
      <c r="CV182" t="s">
        <v>1592</v>
      </c>
      <c r="CW182" t="s">
        <v>1592</v>
      </c>
      <c r="CX182">
        <v>180</v>
      </c>
      <c r="CY182" t="s">
        <v>4162</v>
      </c>
      <c r="CZ182" t="s">
        <v>1592</v>
      </c>
      <c r="DA182" t="s">
        <v>2313</v>
      </c>
      <c r="DB182" t="s">
        <v>2314</v>
      </c>
      <c r="DC182" t="s">
        <v>4154</v>
      </c>
      <c r="DD182" t="s">
        <v>1330</v>
      </c>
      <c r="DE182" t="s">
        <v>4007</v>
      </c>
      <c r="DF182" t="s">
        <v>1592</v>
      </c>
      <c r="DG182" t="s">
        <v>1592</v>
      </c>
      <c r="DH182" t="s">
        <v>2334</v>
      </c>
      <c r="DI182" t="s">
        <v>4155</v>
      </c>
      <c r="DJ182"/>
      <c r="DK182" t="s">
        <v>2334</v>
      </c>
      <c r="DL182">
        <v>9</v>
      </c>
      <c r="DM182" t="s">
        <v>2315</v>
      </c>
      <c r="DN182" t="s">
        <v>1261</v>
      </c>
      <c r="DO182" t="b">
        <v>1</v>
      </c>
      <c r="DP182" t="b">
        <v>0</v>
      </c>
      <c r="DQ182" t="b">
        <v>1</v>
      </c>
      <c r="DR182" t="b">
        <v>0</v>
      </c>
      <c r="DS182" t="b">
        <v>0</v>
      </c>
      <c r="DT182" t="b">
        <v>1</v>
      </c>
      <c r="DU182" t="b">
        <v>0</v>
      </c>
      <c r="DV182">
        <v>0</v>
      </c>
      <c r="DW182" t="b">
        <v>0</v>
      </c>
      <c r="DX182" t="b">
        <v>0</v>
      </c>
      <c r="DY182" t="b">
        <v>0</v>
      </c>
      <c r="DZ182" t="b">
        <v>0</v>
      </c>
      <c r="EA182" t="b">
        <v>0</v>
      </c>
      <c r="EB182" t="b">
        <v>0</v>
      </c>
      <c r="EC182" t="b">
        <v>0</v>
      </c>
      <c r="ED182" t="b">
        <v>0</v>
      </c>
      <c r="EE182" t="b">
        <v>0</v>
      </c>
      <c r="EF182" t="b" cm="1">
        <v>0</v>
      </c>
      <c r="EG182" t="b">
        <v>0</v>
      </c>
      <c r="EH182" t="b">
        <v>0</v>
      </c>
      <c r="EI182" t="b">
        <v>0</v>
      </c>
      <c r="EJ182" t="s">
        <v>1592</v>
      </c>
      <c r="EK182">
        <v>0</v>
      </c>
      <c r="EL182">
        <v>18</v>
      </c>
      <c r="EM182" t="b">
        <v>0</v>
      </c>
    </row>
    <row r="183" spans="1:143" ht="15.75">
      <c r="A183"/>
      <c r="B183" t="s">
        <v>1261</v>
      </c>
      <c r="C183" t="s">
        <v>1261</v>
      </c>
      <c r="D183" t="s">
        <v>4163</v>
      </c>
      <c r="E183" t="s">
        <v>4164</v>
      </c>
      <c r="F183"/>
      <c r="G183" t="s">
        <v>4163</v>
      </c>
      <c r="H183" t="s">
        <v>4163</v>
      </c>
      <c r="I183" t="s">
        <v>1279</v>
      </c>
      <c r="J183" t="s">
        <v>902</v>
      </c>
      <c r="K183" t="s">
        <v>902</v>
      </c>
      <c r="L183" t="s">
        <v>3872</v>
      </c>
      <c r="M183" t="s">
        <v>902</v>
      </c>
      <c r="N183"/>
      <c r="O183" t="s">
        <v>3873</v>
      </c>
      <c r="P183" t="s">
        <v>3874</v>
      </c>
      <c r="Q183" t="s">
        <v>1330</v>
      </c>
      <c r="R183" t="s">
        <v>3875</v>
      </c>
      <c r="S183"/>
      <c r="T183"/>
      <c r="U183"/>
      <c r="V183"/>
      <c r="W183"/>
      <c r="X183"/>
      <c r="Y183"/>
      <c r="Z183"/>
      <c r="AA183"/>
      <c r="AB183"/>
      <c r="AC183"/>
      <c r="AD183"/>
      <c r="AE183"/>
      <c r="AF183"/>
      <c r="AG183"/>
      <c r="AH183"/>
      <c r="AI183"/>
      <c r="AJ183"/>
      <c r="AK183"/>
      <c r="AL183"/>
      <c r="AM183"/>
      <c r="AN183"/>
      <c r="AO183" s="108" t="s">
        <v>43</v>
      </c>
      <c r="AP183" t="s">
        <v>1331</v>
      </c>
      <c r="AQ183">
        <v>24</v>
      </c>
      <c r="AR183" t="s">
        <v>4165</v>
      </c>
      <c r="AS183" t="s">
        <v>1261</v>
      </c>
      <c r="AT183" t="s">
        <v>3877</v>
      </c>
      <c r="AU183" t="s">
        <v>4164</v>
      </c>
      <c r="AV183" t="s">
        <v>4166</v>
      </c>
      <c r="AW183" t="s">
        <v>1937</v>
      </c>
      <c r="AX183" t="s">
        <v>1934</v>
      </c>
      <c r="AY183" t="s">
        <v>4167</v>
      </c>
      <c r="AZ183" t="s">
        <v>1330</v>
      </c>
      <c r="BA183" t="s">
        <v>4168</v>
      </c>
      <c r="BB183" t="s">
        <v>1279</v>
      </c>
      <c r="BC183" t="s">
        <v>3872</v>
      </c>
      <c r="BD183" t="s">
        <v>4169</v>
      </c>
      <c r="BE183">
        <v>183</v>
      </c>
      <c r="BF183">
        <v>0</v>
      </c>
      <c r="BG183">
        <v>0</v>
      </c>
      <c r="BH183" t="s">
        <v>1592</v>
      </c>
      <c r="BI183">
        <v>0</v>
      </c>
      <c r="BJ183">
        <v>0</v>
      </c>
      <c r="BK183">
        <v>0</v>
      </c>
      <c r="BL183" t="s">
        <v>1592</v>
      </c>
      <c r="BM183" t="s">
        <v>1592</v>
      </c>
      <c r="BN183" t="s">
        <v>1592</v>
      </c>
      <c r="BO183" t="s" cm="1">
        <v>1592</v>
      </c>
      <c r="BP183" t="s">
        <v>1592</v>
      </c>
      <c r="BQ183" t="s">
        <v>3873</v>
      </c>
      <c r="BR183">
        <v>23</v>
      </c>
      <c r="BS183" t="s">
        <v>1873</v>
      </c>
      <c r="BT183" t="s">
        <v>4170</v>
      </c>
      <c r="BU183" t="s">
        <v>4163</v>
      </c>
      <c r="BV183" t="s">
        <v>4166</v>
      </c>
      <c r="BW183" t="s">
        <v>4167</v>
      </c>
      <c r="BX183" t="s">
        <v>1937</v>
      </c>
      <c r="BY183" t="s">
        <v>1592</v>
      </c>
      <c r="BZ183" t="s">
        <v>1937</v>
      </c>
      <c r="CA183" t="s">
        <v>902</v>
      </c>
      <c r="CB183"/>
      <c r="CC183" t="s">
        <v>998</v>
      </c>
      <c r="CD183" t="s">
        <v>1279</v>
      </c>
      <c r="CE183" t="s">
        <v>4164</v>
      </c>
      <c r="CF183" t="s">
        <v>4166</v>
      </c>
      <c r="CG183" t="s">
        <v>1279</v>
      </c>
      <c r="CH183" t="s">
        <v>1592</v>
      </c>
      <c r="CI183" t="s">
        <v>3875</v>
      </c>
      <c r="CJ183" t="s">
        <v>1261</v>
      </c>
      <c r="CK183"/>
      <c r="CL183"/>
      <c r="CM183" t="s">
        <v>1592</v>
      </c>
      <c r="CN183" t="s">
        <v>1592</v>
      </c>
      <c r="CO183" t="s">
        <v>1592</v>
      </c>
      <c r="CP183" t="s">
        <v>1592</v>
      </c>
      <c r="CQ183" t="s">
        <v>1592</v>
      </c>
      <c r="CR183">
        <v>8</v>
      </c>
      <c r="CS183" t="s">
        <v>3873</v>
      </c>
      <c r="CT183" t="s">
        <v>3873</v>
      </c>
      <c r="CU183" t="s">
        <v>3873</v>
      </c>
      <c r="CV183" t="s">
        <v>1592</v>
      </c>
      <c r="CW183" t="s">
        <v>1592</v>
      </c>
      <c r="CX183">
        <v>181</v>
      </c>
      <c r="CY183" t="s">
        <v>4171</v>
      </c>
      <c r="CZ183" t="s">
        <v>1592</v>
      </c>
      <c r="DA183" t="s">
        <v>2313</v>
      </c>
      <c r="DB183" t="s">
        <v>2314</v>
      </c>
      <c r="DC183" t="s">
        <v>4164</v>
      </c>
      <c r="DD183" t="s">
        <v>1330</v>
      </c>
      <c r="DE183" t="s">
        <v>4163</v>
      </c>
      <c r="DF183" t="s">
        <v>1592</v>
      </c>
      <c r="DG183" t="s">
        <v>1592</v>
      </c>
      <c r="DH183" t="s">
        <v>2334</v>
      </c>
      <c r="DI183" t="s">
        <v>4165</v>
      </c>
      <c r="DJ183"/>
      <c r="DK183" t="s">
        <v>2334</v>
      </c>
      <c r="DL183">
        <v>9</v>
      </c>
      <c r="DM183" t="s">
        <v>2315</v>
      </c>
      <c r="DN183" t="s">
        <v>1261</v>
      </c>
      <c r="DO183" t="b">
        <v>1</v>
      </c>
      <c r="DP183" t="b">
        <v>0</v>
      </c>
      <c r="DQ183" t="b">
        <v>1</v>
      </c>
      <c r="DR183" t="b">
        <v>0</v>
      </c>
      <c r="DS183" t="b">
        <v>0</v>
      </c>
      <c r="DT183" t="b">
        <v>1</v>
      </c>
      <c r="DU183" t="b">
        <v>1</v>
      </c>
      <c r="DV183">
        <v>0</v>
      </c>
      <c r="DW183" t="b">
        <v>0</v>
      </c>
      <c r="DX183" t="b">
        <v>0</v>
      </c>
      <c r="DY183" t="b">
        <v>0</v>
      </c>
      <c r="DZ183" t="b">
        <v>0</v>
      </c>
      <c r="EA183" t="b">
        <v>0</v>
      </c>
      <c r="EB183" t="b">
        <v>0</v>
      </c>
      <c r="EC183" t="b">
        <v>0</v>
      </c>
      <c r="ED183" t="b">
        <v>0</v>
      </c>
      <c r="EE183" t="b">
        <v>0</v>
      </c>
      <c r="EF183" t="b" cm="1">
        <v>0</v>
      </c>
      <c r="EG183" t="b">
        <v>0</v>
      </c>
      <c r="EH183" t="b">
        <v>0</v>
      </c>
      <c r="EI183" t="b">
        <v>0</v>
      </c>
      <c r="EJ183" t="s">
        <v>1592</v>
      </c>
      <c r="EK183">
        <v>0</v>
      </c>
      <c r="EL183">
        <v>25</v>
      </c>
      <c r="EM183" t="b">
        <v>0</v>
      </c>
    </row>
    <row r="184" spans="1:143" ht="15.75">
      <c r="A184"/>
      <c r="B184" t="s">
        <v>1261</v>
      </c>
      <c r="C184" t="s">
        <v>1261</v>
      </c>
      <c r="D184" t="s">
        <v>3884</v>
      </c>
      <c r="E184" t="s">
        <v>3885</v>
      </c>
      <c r="F184"/>
      <c r="G184" t="s">
        <v>3884</v>
      </c>
      <c r="H184" t="s">
        <v>3884</v>
      </c>
      <c r="I184" t="s">
        <v>1272</v>
      </c>
      <c r="J184" t="s">
        <v>4163</v>
      </c>
      <c r="K184" t="s">
        <v>902</v>
      </c>
      <c r="L184" t="s">
        <v>3872</v>
      </c>
      <c r="M184" t="s">
        <v>1947</v>
      </c>
      <c r="N184"/>
      <c r="O184" t="s">
        <v>3873</v>
      </c>
      <c r="P184" t="s">
        <v>3874</v>
      </c>
      <c r="Q184" t="s">
        <v>1330</v>
      </c>
      <c r="R184" t="s">
        <v>3875</v>
      </c>
      <c r="S184"/>
      <c r="T184"/>
      <c r="U184"/>
      <c r="V184"/>
      <c r="W184"/>
      <c r="X184"/>
      <c r="Y184"/>
      <c r="Z184"/>
      <c r="AA184"/>
      <c r="AB184"/>
      <c r="AC184"/>
      <c r="AD184"/>
      <c r="AE184"/>
      <c r="AF184"/>
      <c r="AG184"/>
      <c r="AH184"/>
      <c r="AI184"/>
      <c r="AJ184"/>
      <c r="AK184"/>
      <c r="AL184"/>
      <c r="AM184"/>
      <c r="AN184"/>
      <c r="AO184" s="108" t="s">
        <v>43</v>
      </c>
      <c r="AP184" t="s">
        <v>1331</v>
      </c>
      <c r="AQ184">
        <v>25</v>
      </c>
      <c r="AR184" t="s">
        <v>3888</v>
      </c>
      <c r="AS184" t="s">
        <v>1261</v>
      </c>
      <c r="AT184" t="s">
        <v>3877</v>
      </c>
      <c r="AU184" t="s">
        <v>3885</v>
      </c>
      <c r="AV184" t="s">
        <v>3889</v>
      </c>
      <c r="AW184" t="s">
        <v>1937</v>
      </c>
      <c r="AX184" t="s">
        <v>1934</v>
      </c>
      <c r="AY184" t="s">
        <v>3890</v>
      </c>
      <c r="AZ184" t="s">
        <v>1330</v>
      </c>
      <c r="BA184" t="s">
        <v>3891</v>
      </c>
      <c r="BB184" t="s">
        <v>1272</v>
      </c>
      <c r="BC184" t="s">
        <v>3872</v>
      </c>
      <c r="BD184" t="s">
        <v>4061</v>
      </c>
      <c r="BE184">
        <v>162</v>
      </c>
      <c r="BF184">
        <v>183</v>
      </c>
      <c r="BG184">
        <v>0</v>
      </c>
      <c r="BH184" t="s">
        <v>1592</v>
      </c>
      <c r="BI184">
        <v>0</v>
      </c>
      <c r="BJ184">
        <v>0</v>
      </c>
      <c r="BK184">
        <v>162</v>
      </c>
      <c r="BL184" t="s">
        <v>3897</v>
      </c>
      <c r="BM184" t="s">
        <v>4164</v>
      </c>
      <c r="BN184" t="s">
        <v>4166</v>
      </c>
      <c r="BO184" t="s" cm="1">
        <v>4165</v>
      </c>
      <c r="BP184" t="s">
        <v>1592</v>
      </c>
      <c r="BQ184" t="s">
        <v>3873</v>
      </c>
      <c r="BR184">
        <v>24</v>
      </c>
      <c r="BS184" t="s">
        <v>1874</v>
      </c>
      <c r="BT184" t="s">
        <v>4172</v>
      </c>
      <c r="BU184" t="s">
        <v>3884</v>
      </c>
      <c r="BV184" t="s">
        <v>3889</v>
      </c>
      <c r="BW184" t="s">
        <v>3890</v>
      </c>
      <c r="BX184" t="s">
        <v>1937</v>
      </c>
      <c r="BY184" t="s">
        <v>1592</v>
      </c>
      <c r="BZ184" t="s">
        <v>1937</v>
      </c>
      <c r="CA184" t="s">
        <v>1947</v>
      </c>
      <c r="CB184"/>
      <c r="CC184" t="s">
        <v>998</v>
      </c>
      <c r="CD184" t="s">
        <v>1272</v>
      </c>
      <c r="CE184" t="s">
        <v>4173</v>
      </c>
      <c r="CF184" t="s">
        <v>4174</v>
      </c>
      <c r="CG184" t="s">
        <v>1272</v>
      </c>
      <c r="CH184" t="s">
        <v>1592</v>
      </c>
      <c r="CI184" t="s">
        <v>3875</v>
      </c>
      <c r="CJ184" t="s">
        <v>1261</v>
      </c>
      <c r="CK184"/>
      <c r="CL184"/>
      <c r="CM184" t="s">
        <v>1592</v>
      </c>
      <c r="CN184" t="s">
        <v>1592</v>
      </c>
      <c r="CO184" t="s">
        <v>1592</v>
      </c>
      <c r="CP184" t="s">
        <v>1592</v>
      </c>
      <c r="CQ184" t="s">
        <v>1592</v>
      </c>
      <c r="CR184">
        <v>8</v>
      </c>
      <c r="CS184" t="s">
        <v>3873</v>
      </c>
      <c r="CT184" t="s">
        <v>3873</v>
      </c>
      <c r="CU184" t="s">
        <v>3873</v>
      </c>
      <c r="CV184" t="s">
        <v>1592</v>
      </c>
      <c r="CW184" t="s">
        <v>1592</v>
      </c>
      <c r="CX184">
        <v>182</v>
      </c>
      <c r="CY184" t="s">
        <v>4175</v>
      </c>
      <c r="CZ184" t="s">
        <v>1592</v>
      </c>
      <c r="DA184" t="s">
        <v>2313</v>
      </c>
      <c r="DB184" t="s">
        <v>2314</v>
      </c>
      <c r="DC184" t="s">
        <v>3885</v>
      </c>
      <c r="DD184" t="s">
        <v>1330</v>
      </c>
      <c r="DE184" t="s">
        <v>3884</v>
      </c>
      <c r="DF184" t="s">
        <v>1592</v>
      </c>
      <c r="DG184" t="s">
        <v>1592</v>
      </c>
      <c r="DH184" t="s">
        <v>2334</v>
      </c>
      <c r="DI184" t="s">
        <v>3888</v>
      </c>
      <c r="DJ184"/>
      <c r="DK184" t="s">
        <v>2334</v>
      </c>
      <c r="DL184">
        <v>9</v>
      </c>
      <c r="DM184" t="s">
        <v>2315</v>
      </c>
      <c r="DN184" t="s">
        <v>1261</v>
      </c>
      <c r="DO184" t="b">
        <v>1</v>
      </c>
      <c r="DP184" t="b">
        <v>0</v>
      </c>
      <c r="DQ184" t="b">
        <v>0</v>
      </c>
      <c r="DR184" t="b">
        <v>0</v>
      </c>
      <c r="DS184" t="b">
        <v>0</v>
      </c>
      <c r="DT184" t="b">
        <v>1</v>
      </c>
      <c r="DU184" t="b">
        <v>0</v>
      </c>
      <c r="DV184">
        <v>0</v>
      </c>
      <c r="DW184" t="b">
        <v>0</v>
      </c>
      <c r="DX184" t="b">
        <v>0</v>
      </c>
      <c r="DY184" t="b">
        <v>0</v>
      </c>
      <c r="DZ184" t="b">
        <v>0</v>
      </c>
      <c r="EA184" t="b">
        <v>0</v>
      </c>
      <c r="EB184" t="b">
        <v>0</v>
      </c>
      <c r="EC184" t="b">
        <v>0</v>
      </c>
      <c r="ED184" t="b">
        <v>0</v>
      </c>
      <c r="EE184" t="b">
        <v>0</v>
      </c>
      <c r="EF184" t="b" cm="1">
        <v>1</v>
      </c>
      <c r="EG184" t="b">
        <v>0</v>
      </c>
      <c r="EH184" t="b">
        <v>0</v>
      </c>
      <c r="EI184" t="b">
        <v>1</v>
      </c>
      <c r="EJ184" t="s">
        <v>1235</v>
      </c>
      <c r="EK184">
        <v>1</v>
      </c>
      <c r="EL184">
        <v>18</v>
      </c>
      <c r="EM184" t="b">
        <v>0</v>
      </c>
    </row>
    <row r="185" spans="1:143" s="119" customFormat="1" ht="15.75">
      <c r="A185"/>
      <c r="B185" t="s">
        <v>1261</v>
      </c>
      <c r="C185" t="s">
        <v>1261</v>
      </c>
      <c r="D185" t="s">
        <v>3899</v>
      </c>
      <c r="E185" t="s">
        <v>3900</v>
      </c>
      <c r="F185" t="s">
        <v>3901</v>
      </c>
      <c r="G185" t="s">
        <v>3899</v>
      </c>
      <c r="H185" t="s">
        <v>3899</v>
      </c>
      <c r="I185" t="s">
        <v>1272</v>
      </c>
      <c r="J185" t="s">
        <v>4163</v>
      </c>
      <c r="K185" t="s">
        <v>3910</v>
      </c>
      <c r="L185" t="s">
        <v>3872</v>
      </c>
      <c r="M185" t="s">
        <v>1965</v>
      </c>
      <c r="N185"/>
      <c r="O185" t="s">
        <v>3873</v>
      </c>
      <c r="P185" t="s">
        <v>3874</v>
      </c>
      <c r="Q185" t="s">
        <v>1330</v>
      </c>
      <c r="R185" t="s">
        <v>3875</v>
      </c>
      <c r="S185"/>
      <c r="T185"/>
      <c r="U185"/>
      <c r="V185"/>
      <c r="W185"/>
      <c r="X185"/>
      <c r="Y185"/>
      <c r="Z185"/>
      <c r="AA185"/>
      <c r="AB185"/>
      <c r="AC185"/>
      <c r="AD185"/>
      <c r="AE185"/>
      <c r="AF185"/>
      <c r="AG185"/>
      <c r="AH185"/>
      <c r="AI185"/>
      <c r="AJ185"/>
      <c r="AK185"/>
      <c r="AL185"/>
      <c r="AM185"/>
      <c r="AN185"/>
      <c r="AO185" s="108" t="s">
        <v>43</v>
      </c>
      <c r="AP185" t="s">
        <v>1331</v>
      </c>
      <c r="AQ185">
        <v>26</v>
      </c>
      <c r="AR185" t="s">
        <v>3903</v>
      </c>
      <c r="AS185" t="s">
        <v>1261</v>
      </c>
      <c r="AT185" t="s">
        <v>3877</v>
      </c>
      <c r="AU185" t="s">
        <v>3900</v>
      </c>
      <c r="AV185" t="s">
        <v>3904</v>
      </c>
      <c r="AW185" t="s">
        <v>3905</v>
      </c>
      <c r="AX185" t="s">
        <v>1934</v>
      </c>
      <c r="AY185" t="s">
        <v>4066</v>
      </c>
      <c r="AZ185" t="s">
        <v>1330</v>
      </c>
      <c r="BA185" t="s">
        <v>3907</v>
      </c>
      <c r="BB185" t="s">
        <v>1272</v>
      </c>
      <c r="BC185" t="s">
        <v>3872</v>
      </c>
      <c r="BD185" t="s">
        <v>4067</v>
      </c>
      <c r="BE185">
        <v>163</v>
      </c>
      <c r="BF185">
        <v>183</v>
      </c>
      <c r="BG185" t="e">
        <v>#N/A</v>
      </c>
      <c r="BH185" t="s">
        <v>1592</v>
      </c>
      <c r="BI185">
        <v>0</v>
      </c>
      <c r="BJ185">
        <v>0</v>
      </c>
      <c r="BK185">
        <v>163</v>
      </c>
      <c r="BL185" t="s">
        <v>3911</v>
      </c>
      <c r="BM185" t="s">
        <v>4164</v>
      </c>
      <c r="BN185" t="s">
        <v>4166</v>
      </c>
      <c r="BO185" t="s" cm="1">
        <v>4165</v>
      </c>
      <c r="BP185" t="s">
        <v>3911</v>
      </c>
      <c r="BQ185" t="s">
        <v>3873</v>
      </c>
      <c r="BR185">
        <v>25</v>
      </c>
      <c r="BS185" t="s">
        <v>1877</v>
      </c>
      <c r="BT185" t="s">
        <v>4176</v>
      </c>
      <c r="BU185" t="s">
        <v>3899</v>
      </c>
      <c r="BV185" t="s">
        <v>3904</v>
      </c>
      <c r="BW185" t="s">
        <v>4066</v>
      </c>
      <c r="BX185" t="s">
        <v>1937</v>
      </c>
      <c r="BY185" t="s">
        <v>1592</v>
      </c>
      <c r="BZ185" t="s">
        <v>1937</v>
      </c>
      <c r="CA185" t="s">
        <v>1965</v>
      </c>
      <c r="CB185"/>
      <c r="CC185" t="s">
        <v>998</v>
      </c>
      <c r="CD185" t="s">
        <v>1272</v>
      </c>
      <c r="CE185" t="s">
        <v>4177</v>
      </c>
      <c r="CF185" t="s">
        <v>4178</v>
      </c>
      <c r="CG185" t="s">
        <v>1272</v>
      </c>
      <c r="CH185" t="s">
        <v>1592</v>
      </c>
      <c r="CI185" t="s">
        <v>3875</v>
      </c>
      <c r="CJ185" t="s">
        <v>1261</v>
      </c>
      <c r="CK185"/>
      <c r="CL185"/>
      <c r="CM185" t="s">
        <v>1592</v>
      </c>
      <c r="CN185" t="s">
        <v>1592</v>
      </c>
      <c r="CO185" t="s">
        <v>1592</v>
      </c>
      <c r="CP185" t="s">
        <v>1592</v>
      </c>
      <c r="CQ185" t="s">
        <v>1592</v>
      </c>
      <c r="CR185">
        <v>8</v>
      </c>
      <c r="CS185" t="s">
        <v>3873</v>
      </c>
      <c r="CT185" t="s">
        <v>3873</v>
      </c>
      <c r="CU185" t="s">
        <v>3873</v>
      </c>
      <c r="CV185" t="s">
        <v>1592</v>
      </c>
      <c r="CW185" t="s">
        <v>1592</v>
      </c>
      <c r="CX185">
        <v>183</v>
      </c>
      <c r="CY185" t="s">
        <v>4179</v>
      </c>
      <c r="CZ185" t="s">
        <v>1592</v>
      </c>
      <c r="DA185" t="s">
        <v>2313</v>
      </c>
      <c r="DB185" t="s">
        <v>2314</v>
      </c>
      <c r="DC185" t="s">
        <v>3900</v>
      </c>
      <c r="DD185" t="s">
        <v>1330</v>
      </c>
      <c r="DE185" t="s">
        <v>3899</v>
      </c>
      <c r="DF185" t="s">
        <v>1592</v>
      </c>
      <c r="DG185" t="s">
        <v>1592</v>
      </c>
      <c r="DH185" t="s">
        <v>2334</v>
      </c>
      <c r="DI185" t="s">
        <v>3903</v>
      </c>
      <c r="DJ185"/>
      <c r="DK185" t="s">
        <v>2334</v>
      </c>
      <c r="DL185">
        <v>9</v>
      </c>
      <c r="DM185" t="s">
        <v>2315</v>
      </c>
      <c r="DN185" t="s">
        <v>1261</v>
      </c>
      <c r="DO185" t="b">
        <v>1</v>
      </c>
      <c r="DP185" t="b">
        <v>0</v>
      </c>
      <c r="DQ185" t="b">
        <v>0</v>
      </c>
      <c r="DR185" t="b">
        <v>0</v>
      </c>
      <c r="DS185" t="b">
        <v>0</v>
      </c>
      <c r="DT185" t="b">
        <v>1</v>
      </c>
      <c r="DU185" t="b">
        <v>0</v>
      </c>
      <c r="DV185">
        <v>0</v>
      </c>
      <c r="DW185" t="b">
        <v>0</v>
      </c>
      <c r="DX185" t="b">
        <v>0</v>
      </c>
      <c r="DY185" t="b">
        <v>0</v>
      </c>
      <c r="DZ185" t="b">
        <v>0</v>
      </c>
      <c r="EA185" t="b">
        <v>0</v>
      </c>
      <c r="EB185" t="b">
        <v>0</v>
      </c>
      <c r="EC185" t="b">
        <v>0</v>
      </c>
      <c r="ED185" t="b">
        <v>0</v>
      </c>
      <c r="EE185" t="b">
        <v>0</v>
      </c>
      <c r="EF185" t="b" cm="1">
        <v>0</v>
      </c>
      <c r="EG185" t="b">
        <v>0</v>
      </c>
      <c r="EH185" t="b">
        <v>0</v>
      </c>
      <c r="EI185" t="b">
        <v>0</v>
      </c>
      <c r="EJ185" t="s">
        <v>1592</v>
      </c>
      <c r="EK185">
        <v>0</v>
      </c>
      <c r="EL185">
        <v>16</v>
      </c>
      <c r="EM185" t="b">
        <v>0</v>
      </c>
    </row>
    <row r="186" spans="1:143" ht="63">
      <c r="A186"/>
      <c r="B186" t="s">
        <v>1261</v>
      </c>
      <c r="C186" t="s">
        <v>1261</v>
      </c>
      <c r="D186" t="s">
        <v>4180</v>
      </c>
      <c r="E186" t="s">
        <v>4181</v>
      </c>
      <c r="F186"/>
      <c r="G186" t="s">
        <v>4180</v>
      </c>
      <c r="H186" t="s">
        <v>4180</v>
      </c>
      <c r="I186" t="s">
        <v>1268</v>
      </c>
      <c r="J186" t="s">
        <v>4163</v>
      </c>
      <c r="K186" t="s">
        <v>902</v>
      </c>
      <c r="L186" t="s">
        <v>3872</v>
      </c>
      <c r="M186" t="s">
        <v>1947</v>
      </c>
      <c r="N186" s="109" t="s">
        <v>4182</v>
      </c>
      <c r="O186" t="s">
        <v>3873</v>
      </c>
      <c r="P186" t="s">
        <v>3874</v>
      </c>
      <c r="Q186" t="s">
        <v>1330</v>
      </c>
      <c r="R186" t="s">
        <v>3875</v>
      </c>
      <c r="S186"/>
      <c r="T186"/>
      <c r="U186"/>
      <c r="V186"/>
      <c r="W186"/>
      <c r="X186"/>
      <c r="Y186"/>
      <c r="Z186"/>
      <c r="AA186"/>
      <c r="AB186"/>
      <c r="AC186"/>
      <c r="AD186"/>
      <c r="AE186"/>
      <c r="AF186"/>
      <c r="AG186"/>
      <c r="AH186"/>
      <c r="AI186"/>
      <c r="AJ186"/>
      <c r="AK186"/>
      <c r="AL186"/>
      <c r="AM186"/>
      <c r="AN186"/>
      <c r="AO186" s="108" t="s">
        <v>43</v>
      </c>
      <c r="AP186" t="s">
        <v>1331</v>
      </c>
      <c r="AQ186">
        <v>27</v>
      </c>
      <c r="AR186" t="s">
        <v>4183</v>
      </c>
      <c r="AS186" t="s">
        <v>1261</v>
      </c>
      <c r="AT186" t="s">
        <v>3877</v>
      </c>
      <c r="AU186" t="s">
        <v>4181</v>
      </c>
      <c r="AV186" t="s">
        <v>4184</v>
      </c>
      <c r="AW186" t="s">
        <v>1937</v>
      </c>
      <c r="AX186" t="s">
        <v>1934</v>
      </c>
      <c r="AY186" t="s">
        <v>4185</v>
      </c>
      <c r="AZ186" t="s">
        <v>1330</v>
      </c>
      <c r="BA186" t="s">
        <v>4186</v>
      </c>
      <c r="BB186" t="s">
        <v>1268</v>
      </c>
      <c r="BC186" t="s">
        <v>3872</v>
      </c>
      <c r="BD186" t="s">
        <v>4187</v>
      </c>
      <c r="BE186">
        <v>186</v>
      </c>
      <c r="BF186">
        <v>183</v>
      </c>
      <c r="BG186">
        <v>0</v>
      </c>
      <c r="BH186" t="s">
        <v>4181</v>
      </c>
      <c r="BI186">
        <v>1</v>
      </c>
      <c r="BJ186">
        <v>0</v>
      </c>
      <c r="BK186">
        <v>0</v>
      </c>
      <c r="BL186" t="s">
        <v>1592</v>
      </c>
      <c r="BM186" t="s">
        <v>4164</v>
      </c>
      <c r="BN186" t="s">
        <v>4166</v>
      </c>
      <c r="BO186" t="s" cm="1">
        <v>4165</v>
      </c>
      <c r="BP186" t="s">
        <v>1592</v>
      </c>
      <c r="BQ186" t="s">
        <v>3873</v>
      </c>
      <c r="BR186">
        <v>26</v>
      </c>
      <c r="BS186" t="s">
        <v>2087</v>
      </c>
      <c r="BT186" t="s">
        <v>4188</v>
      </c>
      <c r="BU186" t="s">
        <v>4180</v>
      </c>
      <c r="BV186" t="s">
        <v>4184</v>
      </c>
      <c r="BW186" t="s">
        <v>4185</v>
      </c>
      <c r="BX186" t="s">
        <v>4189</v>
      </c>
      <c r="BY186" t="s">
        <v>1592</v>
      </c>
      <c r="BZ186" t="s">
        <v>1937</v>
      </c>
      <c r="CA186" t="s">
        <v>1947</v>
      </c>
      <c r="CB186"/>
      <c r="CC186" t="s">
        <v>998</v>
      </c>
      <c r="CD186" t="s">
        <v>1268</v>
      </c>
      <c r="CE186" t="s">
        <v>4190</v>
      </c>
      <c r="CF186" t="s">
        <v>4191</v>
      </c>
      <c r="CG186" t="s">
        <v>1268</v>
      </c>
      <c r="CH186" t="s">
        <v>1592</v>
      </c>
      <c r="CI186" t="s">
        <v>3875</v>
      </c>
      <c r="CJ186" t="s">
        <v>1261</v>
      </c>
      <c r="CK186"/>
      <c r="CL186"/>
      <c r="CM186" t="s">
        <v>1592</v>
      </c>
      <c r="CN186" t="s">
        <v>1592</v>
      </c>
      <c r="CO186" t="s">
        <v>1592</v>
      </c>
      <c r="CP186" t="s">
        <v>1592</v>
      </c>
      <c r="CQ186" t="s">
        <v>1592</v>
      </c>
      <c r="CR186">
        <v>8</v>
      </c>
      <c r="CS186" t="s">
        <v>3873</v>
      </c>
      <c r="CT186" t="s">
        <v>3873</v>
      </c>
      <c r="CU186" t="s">
        <v>3873</v>
      </c>
      <c r="CV186" t="s">
        <v>1592</v>
      </c>
      <c r="CW186" t="s">
        <v>1592</v>
      </c>
      <c r="CX186">
        <v>184</v>
      </c>
      <c r="CY186" t="s">
        <v>4192</v>
      </c>
      <c r="CZ186" t="s">
        <v>1592</v>
      </c>
      <c r="DA186" t="s">
        <v>2313</v>
      </c>
      <c r="DB186" t="s">
        <v>2314</v>
      </c>
      <c r="DC186" t="s">
        <v>4181</v>
      </c>
      <c r="DD186" t="s">
        <v>1330</v>
      </c>
      <c r="DE186" t="s">
        <v>4180</v>
      </c>
      <c r="DF186" t="s">
        <v>1592</v>
      </c>
      <c r="DG186" t="s">
        <v>1592</v>
      </c>
      <c r="DH186" t="s">
        <v>2334</v>
      </c>
      <c r="DI186" t="s">
        <v>4183</v>
      </c>
      <c r="DJ186"/>
      <c r="DK186" t="s">
        <v>2334</v>
      </c>
      <c r="DL186">
        <v>9</v>
      </c>
      <c r="DM186" t="s">
        <v>2315</v>
      </c>
      <c r="DN186" t="s">
        <v>1261</v>
      </c>
      <c r="DO186" t="b">
        <v>1</v>
      </c>
      <c r="DP186" t="b">
        <v>0</v>
      </c>
      <c r="DQ186" t="b">
        <v>1</v>
      </c>
      <c r="DR186" t="b">
        <v>0</v>
      </c>
      <c r="DS186" t="b">
        <v>0</v>
      </c>
      <c r="DT186" t="b">
        <v>1</v>
      </c>
      <c r="DU186" t="b">
        <v>0</v>
      </c>
      <c r="DV186">
        <v>0</v>
      </c>
      <c r="DW186" t="b">
        <v>0</v>
      </c>
      <c r="DX186" t="b">
        <v>0</v>
      </c>
      <c r="DY186" t="b">
        <v>0</v>
      </c>
      <c r="DZ186" t="b">
        <v>0</v>
      </c>
      <c r="EA186" t="b">
        <v>0</v>
      </c>
      <c r="EB186" t="b">
        <v>1</v>
      </c>
      <c r="EC186" t="b">
        <v>0</v>
      </c>
      <c r="ED186" t="b">
        <v>0</v>
      </c>
      <c r="EE186" t="b">
        <v>0</v>
      </c>
      <c r="EF186" t="b" cm="1">
        <v>0</v>
      </c>
      <c r="EG186" t="b">
        <v>0</v>
      </c>
      <c r="EH186" t="b">
        <v>0</v>
      </c>
      <c r="EI186" t="b">
        <v>1</v>
      </c>
      <c r="EJ186" t="s">
        <v>2791</v>
      </c>
      <c r="EK186">
        <v>0</v>
      </c>
      <c r="EL186">
        <v>9</v>
      </c>
      <c r="EM186" t="b">
        <v>0</v>
      </c>
    </row>
    <row r="187" spans="1:143" ht="15.75">
      <c r="A187"/>
      <c r="B187" t="s">
        <v>1261</v>
      </c>
      <c r="C187" t="s">
        <v>1261</v>
      </c>
      <c r="D187" t="s">
        <v>4193</v>
      </c>
      <c r="E187" t="s">
        <v>4194</v>
      </c>
      <c r="F187"/>
      <c r="G187" t="s">
        <v>4193</v>
      </c>
      <c r="H187" t="s">
        <v>4193</v>
      </c>
      <c r="I187" t="s">
        <v>1268</v>
      </c>
      <c r="J187" t="s">
        <v>4163</v>
      </c>
      <c r="K187" t="s">
        <v>902</v>
      </c>
      <c r="L187" t="s">
        <v>3872</v>
      </c>
      <c r="M187" t="s">
        <v>1974</v>
      </c>
      <c r="N187"/>
      <c r="O187" t="s">
        <v>3873</v>
      </c>
      <c r="P187" t="s">
        <v>3874</v>
      </c>
      <c r="Q187" t="s">
        <v>1330</v>
      </c>
      <c r="R187" t="s">
        <v>3875</v>
      </c>
      <c r="S187"/>
      <c r="T187"/>
      <c r="U187"/>
      <c r="V187"/>
      <c r="W187"/>
      <c r="X187"/>
      <c r="Y187"/>
      <c r="Z187"/>
      <c r="AA187"/>
      <c r="AB187"/>
      <c r="AC187"/>
      <c r="AD187"/>
      <c r="AE187"/>
      <c r="AF187"/>
      <c r="AG187"/>
      <c r="AH187"/>
      <c r="AI187"/>
      <c r="AJ187"/>
      <c r="AK187"/>
      <c r="AL187"/>
      <c r="AM187"/>
      <c r="AN187"/>
      <c r="AO187" s="108" t="s">
        <v>43</v>
      </c>
      <c r="AP187" t="s">
        <v>1331</v>
      </c>
      <c r="AQ187">
        <v>28</v>
      </c>
      <c r="AR187" t="s">
        <v>4195</v>
      </c>
      <c r="AS187" t="s">
        <v>1261</v>
      </c>
      <c r="AT187" t="s">
        <v>3877</v>
      </c>
      <c r="AU187" t="s">
        <v>4194</v>
      </c>
      <c r="AV187" t="s">
        <v>4196</v>
      </c>
      <c r="AW187" t="s">
        <v>1937</v>
      </c>
      <c r="AX187" t="s">
        <v>1934</v>
      </c>
      <c r="AY187" t="s">
        <v>4197</v>
      </c>
      <c r="AZ187" t="s">
        <v>1330</v>
      </c>
      <c r="BA187" t="s">
        <v>4198</v>
      </c>
      <c r="BB187" t="s">
        <v>1268</v>
      </c>
      <c r="BC187" t="s">
        <v>3872</v>
      </c>
      <c r="BD187" t="s">
        <v>4199</v>
      </c>
      <c r="BE187">
        <v>187</v>
      </c>
      <c r="BF187">
        <v>183</v>
      </c>
      <c r="BG187">
        <v>0</v>
      </c>
      <c r="BH187" t="s">
        <v>4194</v>
      </c>
      <c r="BI187">
        <v>1</v>
      </c>
      <c r="BJ187">
        <v>0</v>
      </c>
      <c r="BK187">
        <v>0</v>
      </c>
      <c r="BL187" t="s">
        <v>1592</v>
      </c>
      <c r="BM187" t="s">
        <v>4164</v>
      </c>
      <c r="BN187" t="s">
        <v>4166</v>
      </c>
      <c r="BO187" t="s" cm="1">
        <v>4165</v>
      </c>
      <c r="BP187" t="s">
        <v>1592</v>
      </c>
      <c r="BQ187" t="s">
        <v>3873</v>
      </c>
      <c r="BR187">
        <v>27</v>
      </c>
      <c r="BS187" t="s">
        <v>1808</v>
      </c>
      <c r="BT187" t="s">
        <v>4200</v>
      </c>
      <c r="BU187" t="s">
        <v>4193</v>
      </c>
      <c r="BV187" t="s">
        <v>4196</v>
      </c>
      <c r="BW187" t="s">
        <v>4197</v>
      </c>
      <c r="BX187" t="s">
        <v>1937</v>
      </c>
      <c r="BY187" t="s">
        <v>1592</v>
      </c>
      <c r="BZ187" t="s">
        <v>1937</v>
      </c>
      <c r="CA187" t="s">
        <v>1974</v>
      </c>
      <c r="CB187"/>
      <c r="CC187" t="s">
        <v>998</v>
      </c>
      <c r="CD187" t="s">
        <v>1268</v>
      </c>
      <c r="CE187" t="s">
        <v>4201</v>
      </c>
      <c r="CF187" t="s">
        <v>4202</v>
      </c>
      <c r="CG187" t="s">
        <v>1268</v>
      </c>
      <c r="CH187" t="s">
        <v>1592</v>
      </c>
      <c r="CI187" t="s">
        <v>3875</v>
      </c>
      <c r="CJ187" t="s">
        <v>1261</v>
      </c>
      <c r="CK187"/>
      <c r="CL187"/>
      <c r="CM187" t="s">
        <v>1592</v>
      </c>
      <c r="CN187" t="s">
        <v>1592</v>
      </c>
      <c r="CO187" t="s">
        <v>1592</v>
      </c>
      <c r="CP187" t="s">
        <v>1592</v>
      </c>
      <c r="CQ187" t="s">
        <v>1592</v>
      </c>
      <c r="CR187">
        <v>8</v>
      </c>
      <c r="CS187" t="s">
        <v>3873</v>
      </c>
      <c r="CT187" t="s">
        <v>3873</v>
      </c>
      <c r="CU187" t="s">
        <v>3873</v>
      </c>
      <c r="CV187" t="s">
        <v>1592</v>
      </c>
      <c r="CW187" t="s">
        <v>1592</v>
      </c>
      <c r="CX187">
        <v>185</v>
      </c>
      <c r="CY187" t="s">
        <v>4203</v>
      </c>
      <c r="CZ187" t="s">
        <v>1592</v>
      </c>
      <c r="DA187" t="s">
        <v>2313</v>
      </c>
      <c r="DB187" t="s">
        <v>2314</v>
      </c>
      <c r="DC187" t="s">
        <v>4194</v>
      </c>
      <c r="DD187" t="s">
        <v>1330</v>
      </c>
      <c r="DE187" t="s">
        <v>4193</v>
      </c>
      <c r="DF187" t="s">
        <v>1592</v>
      </c>
      <c r="DG187" t="s">
        <v>1592</v>
      </c>
      <c r="DH187" t="s">
        <v>2334</v>
      </c>
      <c r="DI187" t="s">
        <v>4195</v>
      </c>
      <c r="DJ187"/>
      <c r="DK187" t="s">
        <v>2334</v>
      </c>
      <c r="DL187">
        <v>9</v>
      </c>
      <c r="DM187" t="s">
        <v>2315</v>
      </c>
      <c r="DN187" t="s">
        <v>1261</v>
      </c>
      <c r="DO187" t="b">
        <v>1</v>
      </c>
      <c r="DP187" t="b">
        <v>0</v>
      </c>
      <c r="DQ187" t="b">
        <v>1</v>
      </c>
      <c r="DR187" t="b">
        <v>0</v>
      </c>
      <c r="DS187" t="b">
        <v>0</v>
      </c>
      <c r="DT187" t="b">
        <v>1</v>
      </c>
      <c r="DU187" t="b">
        <v>0</v>
      </c>
      <c r="DV187">
        <v>0</v>
      </c>
      <c r="DW187" t="b">
        <v>0</v>
      </c>
      <c r="DX187" t="b">
        <v>0</v>
      </c>
      <c r="DY187" t="b">
        <v>0</v>
      </c>
      <c r="DZ187" t="b">
        <v>0</v>
      </c>
      <c r="EA187" t="b">
        <v>0</v>
      </c>
      <c r="EB187" t="b">
        <v>0</v>
      </c>
      <c r="EC187" t="b">
        <v>0</v>
      </c>
      <c r="ED187" t="b">
        <v>0</v>
      </c>
      <c r="EE187" t="b">
        <v>0</v>
      </c>
      <c r="EF187" t="b" cm="1">
        <v>0</v>
      </c>
      <c r="EG187" t="b">
        <v>0</v>
      </c>
      <c r="EH187" t="b">
        <v>0</v>
      </c>
      <c r="EI187" t="b">
        <v>0</v>
      </c>
      <c r="EJ187" t="s">
        <v>1592</v>
      </c>
      <c r="EK187">
        <v>0</v>
      </c>
      <c r="EL187">
        <v>20</v>
      </c>
      <c r="EM187" t="b">
        <v>0</v>
      </c>
    </row>
    <row r="188" spans="1:143" ht="15.75">
      <c r="A188"/>
      <c r="B188" t="s">
        <v>1261</v>
      </c>
      <c r="C188" t="s">
        <v>1261</v>
      </c>
      <c r="D188" t="s">
        <v>4204</v>
      </c>
      <c r="E188" t="s">
        <v>4205</v>
      </c>
      <c r="F188"/>
      <c r="G188" t="s">
        <v>4206</v>
      </c>
      <c r="H188" t="s">
        <v>4207</v>
      </c>
      <c r="I188" t="s">
        <v>1268</v>
      </c>
      <c r="J188" t="s">
        <v>4163</v>
      </c>
      <c r="K188" t="s">
        <v>4208</v>
      </c>
      <c r="L188" t="s">
        <v>3872</v>
      </c>
      <c r="M188" t="s">
        <v>1965</v>
      </c>
      <c r="N188"/>
      <c r="O188" t="s">
        <v>3873</v>
      </c>
      <c r="P188" t="s">
        <v>3874</v>
      </c>
      <c r="Q188" t="s">
        <v>1330</v>
      </c>
      <c r="R188" t="s">
        <v>3875</v>
      </c>
      <c r="S188"/>
      <c r="T188"/>
      <c r="U188"/>
      <c r="V188"/>
      <c r="W188"/>
      <c r="X188"/>
      <c r="Y188"/>
      <c r="Z188"/>
      <c r="AA188"/>
      <c r="AB188"/>
      <c r="AC188"/>
      <c r="AD188"/>
      <c r="AE188"/>
      <c r="AF188"/>
      <c r="AG188"/>
      <c r="AH188"/>
      <c r="AI188"/>
      <c r="AJ188"/>
      <c r="AK188"/>
      <c r="AL188"/>
      <c r="AM188"/>
      <c r="AN188"/>
      <c r="AO188" s="108" t="s">
        <v>43</v>
      </c>
      <c r="AP188" t="s">
        <v>1331</v>
      </c>
      <c r="AQ188">
        <v>29</v>
      </c>
      <c r="AR188" t="s">
        <v>4209</v>
      </c>
      <c r="AS188" t="s">
        <v>1261</v>
      </c>
      <c r="AT188" t="s">
        <v>3877</v>
      </c>
      <c r="AU188" t="s">
        <v>4205</v>
      </c>
      <c r="AV188" t="s">
        <v>4210</v>
      </c>
      <c r="AW188" t="s">
        <v>1937</v>
      </c>
      <c r="AX188" t="s">
        <v>1934</v>
      </c>
      <c r="AY188" t="s">
        <v>4211</v>
      </c>
      <c r="AZ188" t="s">
        <v>1330</v>
      </c>
      <c r="BA188" t="s">
        <v>4212</v>
      </c>
      <c r="BB188" t="s">
        <v>1268</v>
      </c>
      <c r="BC188" t="s">
        <v>3872</v>
      </c>
      <c r="BD188" t="s">
        <v>4213</v>
      </c>
      <c r="BE188">
        <v>188</v>
      </c>
      <c r="BF188">
        <v>183</v>
      </c>
      <c r="BG188" t="e">
        <v>#N/A</v>
      </c>
      <c r="BH188" t="s">
        <v>4205</v>
      </c>
      <c r="BI188">
        <v>1</v>
      </c>
      <c r="BJ188">
        <v>0</v>
      </c>
      <c r="BK188">
        <v>0</v>
      </c>
      <c r="BL188" t="s">
        <v>1592</v>
      </c>
      <c r="BM188" t="s">
        <v>4164</v>
      </c>
      <c r="BN188" t="s">
        <v>4166</v>
      </c>
      <c r="BO188" t="s" cm="1">
        <v>4165</v>
      </c>
      <c r="BP188" t="s">
        <v>4214</v>
      </c>
      <c r="BQ188" t="s">
        <v>3873</v>
      </c>
      <c r="BR188">
        <v>28</v>
      </c>
      <c r="BS188" t="s">
        <v>1810</v>
      </c>
      <c r="BT188" t="s">
        <v>4215</v>
      </c>
      <c r="BU188" t="s">
        <v>4204</v>
      </c>
      <c r="BV188" t="s">
        <v>4210</v>
      </c>
      <c r="BW188" t="s">
        <v>4216</v>
      </c>
      <c r="BX188" t="s">
        <v>1937</v>
      </c>
      <c r="BY188" t="s">
        <v>1592</v>
      </c>
      <c r="BZ188" t="s">
        <v>1937</v>
      </c>
      <c r="CA188" t="s">
        <v>1965</v>
      </c>
      <c r="CB188"/>
      <c r="CC188" t="s">
        <v>998</v>
      </c>
      <c r="CD188" t="s">
        <v>1268</v>
      </c>
      <c r="CE188" t="s">
        <v>4217</v>
      </c>
      <c r="CF188" t="s">
        <v>4218</v>
      </c>
      <c r="CG188" t="s">
        <v>1268</v>
      </c>
      <c r="CH188" t="s">
        <v>1592</v>
      </c>
      <c r="CI188" t="s">
        <v>3875</v>
      </c>
      <c r="CJ188" t="s">
        <v>1261</v>
      </c>
      <c r="CK188"/>
      <c r="CL188"/>
      <c r="CM188" t="s">
        <v>1592</v>
      </c>
      <c r="CN188" t="s">
        <v>1592</v>
      </c>
      <c r="CO188" t="s">
        <v>1592</v>
      </c>
      <c r="CP188" t="s">
        <v>1592</v>
      </c>
      <c r="CQ188" t="s">
        <v>1592</v>
      </c>
      <c r="CR188">
        <v>8</v>
      </c>
      <c r="CS188" t="s">
        <v>3873</v>
      </c>
      <c r="CT188" t="s">
        <v>3873</v>
      </c>
      <c r="CU188" t="s">
        <v>3873</v>
      </c>
      <c r="CV188" t="s">
        <v>1592</v>
      </c>
      <c r="CW188" t="s">
        <v>1592</v>
      </c>
      <c r="CX188">
        <v>186</v>
      </c>
      <c r="CY188" t="s">
        <v>4219</v>
      </c>
      <c r="CZ188" t="s">
        <v>1592</v>
      </c>
      <c r="DA188" t="s">
        <v>2313</v>
      </c>
      <c r="DB188" t="s">
        <v>2314</v>
      </c>
      <c r="DC188" t="s">
        <v>4205</v>
      </c>
      <c r="DD188" t="s">
        <v>1330</v>
      </c>
      <c r="DE188" t="s">
        <v>4206</v>
      </c>
      <c r="DF188" t="s">
        <v>1592</v>
      </c>
      <c r="DG188" t="s">
        <v>1592</v>
      </c>
      <c r="DH188" t="s">
        <v>2334</v>
      </c>
      <c r="DI188" t="s">
        <v>4209</v>
      </c>
      <c r="DJ188"/>
      <c r="DK188" t="s">
        <v>2334</v>
      </c>
      <c r="DL188">
        <v>9</v>
      </c>
      <c r="DM188" t="s">
        <v>2315</v>
      </c>
      <c r="DN188" t="s">
        <v>1261</v>
      </c>
      <c r="DO188" t="b">
        <v>1</v>
      </c>
      <c r="DP188" t="b">
        <v>0</v>
      </c>
      <c r="DQ188" t="b">
        <v>1</v>
      </c>
      <c r="DR188" t="b">
        <v>0</v>
      </c>
      <c r="DS188" t="b">
        <v>0</v>
      </c>
      <c r="DT188" t="b">
        <v>1</v>
      </c>
      <c r="DU188" t="b">
        <v>0</v>
      </c>
      <c r="DV188">
        <v>0</v>
      </c>
      <c r="DW188" t="b">
        <v>0</v>
      </c>
      <c r="DX188" t="b">
        <v>0</v>
      </c>
      <c r="DY188" t="b">
        <v>0</v>
      </c>
      <c r="DZ188" t="b">
        <v>0</v>
      </c>
      <c r="EA188" t="b">
        <v>0</v>
      </c>
      <c r="EB188" t="b">
        <v>0</v>
      </c>
      <c r="EC188" t="b">
        <v>0</v>
      </c>
      <c r="ED188" t="b">
        <v>0</v>
      </c>
      <c r="EE188" t="b">
        <v>0</v>
      </c>
      <c r="EF188" t="b" cm="1">
        <v>0</v>
      </c>
      <c r="EG188" t="b">
        <v>0</v>
      </c>
      <c r="EH188" t="b">
        <v>0</v>
      </c>
      <c r="EI188" t="b">
        <v>0</v>
      </c>
      <c r="EJ188" t="s">
        <v>1592</v>
      </c>
      <c r="EK188">
        <v>0</v>
      </c>
      <c r="EL188">
        <v>18</v>
      </c>
      <c r="EM188" t="b">
        <v>0</v>
      </c>
    </row>
    <row r="189" spans="1:143" ht="15.75">
      <c r="A189"/>
      <c r="B189" t="s">
        <v>1261</v>
      </c>
      <c r="C189" t="s">
        <v>1261</v>
      </c>
      <c r="D189" t="s">
        <v>4220</v>
      </c>
      <c r="E189" t="s">
        <v>4221</v>
      </c>
      <c r="F189"/>
      <c r="G189" t="s">
        <v>4220</v>
      </c>
      <c r="H189" t="s">
        <v>4220</v>
      </c>
      <c r="I189" t="s">
        <v>1268</v>
      </c>
      <c r="J189" t="s">
        <v>4163</v>
      </c>
      <c r="K189" t="s">
        <v>902</v>
      </c>
      <c r="L189" t="s">
        <v>3872</v>
      </c>
      <c r="M189" t="s">
        <v>1947</v>
      </c>
      <c r="N189" t="s">
        <v>4222</v>
      </c>
      <c r="O189" t="s">
        <v>3873</v>
      </c>
      <c r="P189" t="s">
        <v>3874</v>
      </c>
      <c r="Q189" t="s">
        <v>1330</v>
      </c>
      <c r="R189" t="s">
        <v>3875</v>
      </c>
      <c r="S189"/>
      <c r="T189"/>
      <c r="U189"/>
      <c r="V189"/>
      <c r="W189"/>
      <c r="X189"/>
      <c r="Y189"/>
      <c r="Z189"/>
      <c r="AA189"/>
      <c r="AB189"/>
      <c r="AC189"/>
      <c r="AD189"/>
      <c r="AE189"/>
      <c r="AF189"/>
      <c r="AG189"/>
      <c r="AH189"/>
      <c r="AI189"/>
      <c r="AJ189"/>
      <c r="AK189"/>
      <c r="AL189"/>
      <c r="AM189"/>
      <c r="AN189"/>
      <c r="AO189" s="108" t="s">
        <v>43</v>
      </c>
      <c r="AP189" t="s">
        <v>1331</v>
      </c>
      <c r="AQ189">
        <v>30</v>
      </c>
      <c r="AR189" t="s">
        <v>4223</v>
      </c>
      <c r="AS189" t="s">
        <v>1261</v>
      </c>
      <c r="AT189" t="s">
        <v>3877</v>
      </c>
      <c r="AU189" t="s">
        <v>4221</v>
      </c>
      <c r="AV189" t="s">
        <v>4224</v>
      </c>
      <c r="AW189" t="s">
        <v>1937</v>
      </c>
      <c r="AX189" t="s">
        <v>1934</v>
      </c>
      <c r="AY189" t="s">
        <v>4225</v>
      </c>
      <c r="AZ189" t="s">
        <v>1330</v>
      </c>
      <c r="BA189" t="s">
        <v>4226</v>
      </c>
      <c r="BB189" t="s">
        <v>1268</v>
      </c>
      <c r="BC189" t="s">
        <v>3872</v>
      </c>
      <c r="BD189" t="s">
        <v>4227</v>
      </c>
      <c r="BE189">
        <v>189</v>
      </c>
      <c r="BF189">
        <v>183</v>
      </c>
      <c r="BG189">
        <v>0</v>
      </c>
      <c r="BH189" t="s">
        <v>4221</v>
      </c>
      <c r="BI189">
        <v>1</v>
      </c>
      <c r="BJ189">
        <v>0</v>
      </c>
      <c r="BK189">
        <v>0</v>
      </c>
      <c r="BL189" t="s">
        <v>1592</v>
      </c>
      <c r="BM189" t="s">
        <v>4164</v>
      </c>
      <c r="BN189" t="s">
        <v>4166</v>
      </c>
      <c r="BO189" t="s" cm="1">
        <v>4165</v>
      </c>
      <c r="BP189" t="s">
        <v>1592</v>
      </c>
      <c r="BQ189" t="s">
        <v>3873</v>
      </c>
      <c r="BR189">
        <v>29</v>
      </c>
      <c r="BS189" t="s">
        <v>1811</v>
      </c>
      <c r="BT189" t="s">
        <v>4228</v>
      </c>
      <c r="BU189" t="s">
        <v>4220</v>
      </c>
      <c r="BV189" t="s">
        <v>4224</v>
      </c>
      <c r="BW189" t="s">
        <v>4225</v>
      </c>
      <c r="BX189" t="s">
        <v>4229</v>
      </c>
      <c r="BY189" t="s">
        <v>1592</v>
      </c>
      <c r="BZ189" t="s">
        <v>1937</v>
      </c>
      <c r="CA189" t="s">
        <v>1947</v>
      </c>
      <c r="CB189"/>
      <c r="CC189" t="s">
        <v>998</v>
      </c>
      <c r="CD189" t="s">
        <v>1268</v>
      </c>
      <c r="CE189" t="s">
        <v>4230</v>
      </c>
      <c r="CF189" t="s">
        <v>4231</v>
      </c>
      <c r="CG189" t="s">
        <v>1268</v>
      </c>
      <c r="CH189" t="s">
        <v>1592</v>
      </c>
      <c r="CI189" t="s">
        <v>3875</v>
      </c>
      <c r="CJ189" t="s">
        <v>1261</v>
      </c>
      <c r="CK189"/>
      <c r="CL189"/>
      <c r="CM189" t="s">
        <v>1592</v>
      </c>
      <c r="CN189" t="s">
        <v>1592</v>
      </c>
      <c r="CO189" t="s">
        <v>1592</v>
      </c>
      <c r="CP189" t="s">
        <v>1592</v>
      </c>
      <c r="CQ189" t="s">
        <v>1592</v>
      </c>
      <c r="CR189">
        <v>8</v>
      </c>
      <c r="CS189" t="s">
        <v>3873</v>
      </c>
      <c r="CT189" t="s">
        <v>3873</v>
      </c>
      <c r="CU189" t="s">
        <v>3873</v>
      </c>
      <c r="CV189" t="s">
        <v>1592</v>
      </c>
      <c r="CW189" t="s">
        <v>1592</v>
      </c>
      <c r="CX189">
        <v>187</v>
      </c>
      <c r="CY189" t="s">
        <v>4232</v>
      </c>
      <c r="CZ189" t="s">
        <v>1592</v>
      </c>
      <c r="DA189" t="s">
        <v>2313</v>
      </c>
      <c r="DB189" t="s">
        <v>2314</v>
      </c>
      <c r="DC189" t="s">
        <v>4221</v>
      </c>
      <c r="DD189" t="s">
        <v>1330</v>
      </c>
      <c r="DE189" t="s">
        <v>4220</v>
      </c>
      <c r="DF189" t="s">
        <v>1592</v>
      </c>
      <c r="DG189" t="s">
        <v>1592</v>
      </c>
      <c r="DH189" t="s">
        <v>2334</v>
      </c>
      <c r="DI189" t="s">
        <v>4223</v>
      </c>
      <c r="DJ189"/>
      <c r="DK189" t="s">
        <v>2334</v>
      </c>
      <c r="DL189">
        <v>9</v>
      </c>
      <c r="DM189" t="s">
        <v>2315</v>
      </c>
      <c r="DN189" t="s">
        <v>1261</v>
      </c>
      <c r="DO189" t="b">
        <v>1</v>
      </c>
      <c r="DP189" t="b">
        <v>0</v>
      </c>
      <c r="DQ189" t="b">
        <v>1</v>
      </c>
      <c r="DR189" t="b">
        <v>0</v>
      </c>
      <c r="DS189" t="b">
        <v>0</v>
      </c>
      <c r="DT189" t="b">
        <v>1</v>
      </c>
      <c r="DU189" t="b">
        <v>0</v>
      </c>
      <c r="DV189">
        <v>0</v>
      </c>
      <c r="DW189" t="b">
        <v>0</v>
      </c>
      <c r="DX189" t="b">
        <v>0</v>
      </c>
      <c r="DY189" t="b">
        <v>0</v>
      </c>
      <c r="DZ189" t="b">
        <v>0</v>
      </c>
      <c r="EA189" t="b">
        <v>0</v>
      </c>
      <c r="EB189" t="b">
        <v>0</v>
      </c>
      <c r="EC189" t="b">
        <v>0</v>
      </c>
      <c r="ED189" t="b">
        <v>0</v>
      </c>
      <c r="EE189" t="b">
        <v>0</v>
      </c>
      <c r="EF189" t="b" cm="1">
        <v>0</v>
      </c>
      <c r="EG189" t="b">
        <v>0</v>
      </c>
      <c r="EH189" t="b">
        <v>0</v>
      </c>
      <c r="EI189" t="b">
        <v>0</v>
      </c>
      <c r="EJ189" t="s">
        <v>1592</v>
      </c>
      <c r="EK189">
        <v>0</v>
      </c>
      <c r="EL189">
        <v>10</v>
      </c>
      <c r="EM189" t="b">
        <v>0</v>
      </c>
    </row>
    <row r="190" spans="1:143" ht="15.75">
      <c r="A190"/>
      <c r="B190" t="s">
        <v>1261</v>
      </c>
      <c r="C190" t="s">
        <v>1261</v>
      </c>
      <c r="D190" t="s">
        <v>4233</v>
      </c>
      <c r="E190" t="s">
        <v>4234</v>
      </c>
      <c r="F190"/>
      <c r="G190" t="s">
        <v>4233</v>
      </c>
      <c r="H190" t="s">
        <v>4233</v>
      </c>
      <c r="I190" t="s">
        <v>1268</v>
      </c>
      <c r="J190" t="s">
        <v>4163</v>
      </c>
      <c r="K190" t="s">
        <v>902</v>
      </c>
      <c r="L190" t="s">
        <v>3872</v>
      </c>
      <c r="M190" t="s">
        <v>1974</v>
      </c>
      <c r="N190"/>
      <c r="O190" t="s">
        <v>3873</v>
      </c>
      <c r="P190" t="s">
        <v>3874</v>
      </c>
      <c r="Q190" t="s">
        <v>1330</v>
      </c>
      <c r="R190" t="s">
        <v>3875</v>
      </c>
      <c r="S190"/>
      <c r="T190"/>
      <c r="U190"/>
      <c r="V190"/>
      <c r="W190"/>
      <c r="X190"/>
      <c r="Y190"/>
      <c r="Z190"/>
      <c r="AA190"/>
      <c r="AB190"/>
      <c r="AC190"/>
      <c r="AD190"/>
      <c r="AE190"/>
      <c r="AF190"/>
      <c r="AG190"/>
      <c r="AH190"/>
      <c r="AI190"/>
      <c r="AJ190"/>
      <c r="AK190"/>
      <c r="AL190"/>
      <c r="AM190"/>
      <c r="AN190"/>
      <c r="AO190" s="108" t="s">
        <v>43</v>
      </c>
      <c r="AP190" t="s">
        <v>1331</v>
      </c>
      <c r="AQ190">
        <v>31</v>
      </c>
      <c r="AR190" t="s">
        <v>4235</v>
      </c>
      <c r="AS190" t="s">
        <v>1261</v>
      </c>
      <c r="AT190" t="s">
        <v>3877</v>
      </c>
      <c r="AU190" t="s">
        <v>4234</v>
      </c>
      <c r="AV190" t="s">
        <v>4236</v>
      </c>
      <c r="AW190" t="s">
        <v>1937</v>
      </c>
      <c r="AX190" t="s">
        <v>1934</v>
      </c>
      <c r="AY190" t="s">
        <v>4237</v>
      </c>
      <c r="AZ190" t="s">
        <v>1330</v>
      </c>
      <c r="BA190" t="s">
        <v>4238</v>
      </c>
      <c r="BB190" t="s">
        <v>1268</v>
      </c>
      <c r="BC190" t="s">
        <v>3872</v>
      </c>
      <c r="BD190" t="s">
        <v>4239</v>
      </c>
      <c r="BE190">
        <v>190</v>
      </c>
      <c r="BF190">
        <v>183</v>
      </c>
      <c r="BG190">
        <v>0</v>
      </c>
      <c r="BH190" t="s">
        <v>4234</v>
      </c>
      <c r="BI190">
        <v>1</v>
      </c>
      <c r="BJ190">
        <v>0</v>
      </c>
      <c r="BK190">
        <v>0</v>
      </c>
      <c r="BL190" t="s">
        <v>1592</v>
      </c>
      <c r="BM190" t="s">
        <v>4164</v>
      </c>
      <c r="BN190" t="s">
        <v>4166</v>
      </c>
      <c r="BO190" t="s" cm="1">
        <v>4165</v>
      </c>
      <c r="BP190" t="s">
        <v>1592</v>
      </c>
      <c r="BQ190" t="s">
        <v>3873</v>
      </c>
      <c r="BR190">
        <v>30</v>
      </c>
      <c r="BS190" t="s">
        <v>1813</v>
      </c>
      <c r="BT190" t="s">
        <v>4240</v>
      </c>
      <c r="BU190" t="s">
        <v>4233</v>
      </c>
      <c r="BV190" t="s">
        <v>4236</v>
      </c>
      <c r="BW190" t="s">
        <v>4237</v>
      </c>
      <c r="BX190" t="s">
        <v>1937</v>
      </c>
      <c r="BY190" t="s">
        <v>1592</v>
      </c>
      <c r="BZ190" t="s">
        <v>1937</v>
      </c>
      <c r="CA190" t="s">
        <v>1974</v>
      </c>
      <c r="CB190"/>
      <c r="CC190" t="s">
        <v>998</v>
      </c>
      <c r="CD190" t="s">
        <v>1268</v>
      </c>
      <c r="CE190" t="s">
        <v>4241</v>
      </c>
      <c r="CF190" t="s">
        <v>4242</v>
      </c>
      <c r="CG190" t="s">
        <v>1268</v>
      </c>
      <c r="CH190" t="s">
        <v>1592</v>
      </c>
      <c r="CI190" t="s">
        <v>3875</v>
      </c>
      <c r="CJ190" t="s">
        <v>1261</v>
      </c>
      <c r="CK190"/>
      <c r="CL190"/>
      <c r="CM190" t="s">
        <v>1592</v>
      </c>
      <c r="CN190" t="s">
        <v>1592</v>
      </c>
      <c r="CO190" t="s">
        <v>1592</v>
      </c>
      <c r="CP190" t="s">
        <v>1592</v>
      </c>
      <c r="CQ190" t="s">
        <v>1592</v>
      </c>
      <c r="CR190">
        <v>8</v>
      </c>
      <c r="CS190" t="s">
        <v>3873</v>
      </c>
      <c r="CT190" t="s">
        <v>3873</v>
      </c>
      <c r="CU190" t="s">
        <v>3873</v>
      </c>
      <c r="CV190" t="s">
        <v>1592</v>
      </c>
      <c r="CW190" t="s">
        <v>1592</v>
      </c>
      <c r="CX190">
        <v>188</v>
      </c>
      <c r="CY190" t="s">
        <v>4243</v>
      </c>
      <c r="CZ190" t="s">
        <v>1592</v>
      </c>
      <c r="DA190" t="s">
        <v>2313</v>
      </c>
      <c r="DB190" t="s">
        <v>2314</v>
      </c>
      <c r="DC190" t="s">
        <v>4234</v>
      </c>
      <c r="DD190" t="s">
        <v>1330</v>
      </c>
      <c r="DE190" t="s">
        <v>4233</v>
      </c>
      <c r="DF190" t="s">
        <v>1592</v>
      </c>
      <c r="DG190" t="s">
        <v>1592</v>
      </c>
      <c r="DH190" t="s">
        <v>2334</v>
      </c>
      <c r="DI190" t="s">
        <v>4235</v>
      </c>
      <c r="DJ190"/>
      <c r="DK190" t="s">
        <v>2334</v>
      </c>
      <c r="DL190">
        <v>9</v>
      </c>
      <c r="DM190" t="s">
        <v>2315</v>
      </c>
      <c r="DN190" t="s">
        <v>1261</v>
      </c>
      <c r="DO190" t="b">
        <v>1</v>
      </c>
      <c r="DP190" t="b">
        <v>0</v>
      </c>
      <c r="DQ190" t="b">
        <v>1</v>
      </c>
      <c r="DR190" t="b">
        <v>0</v>
      </c>
      <c r="DS190" t="b">
        <v>0</v>
      </c>
      <c r="DT190" t="b">
        <v>1</v>
      </c>
      <c r="DU190" t="b">
        <v>0</v>
      </c>
      <c r="DV190">
        <v>0</v>
      </c>
      <c r="DW190" t="b">
        <v>0</v>
      </c>
      <c r="DX190" t="b">
        <v>0</v>
      </c>
      <c r="DY190" t="b">
        <v>0</v>
      </c>
      <c r="DZ190" t="b">
        <v>0</v>
      </c>
      <c r="EA190" t="b">
        <v>0</v>
      </c>
      <c r="EB190" t="b">
        <v>0</v>
      </c>
      <c r="EC190" t="b">
        <v>0</v>
      </c>
      <c r="ED190" t="b">
        <v>0</v>
      </c>
      <c r="EE190" t="b">
        <v>0</v>
      </c>
      <c r="EF190" t="b" cm="1">
        <v>0</v>
      </c>
      <c r="EG190" t="b">
        <v>0</v>
      </c>
      <c r="EH190" t="b">
        <v>0</v>
      </c>
      <c r="EI190" t="b">
        <v>0</v>
      </c>
      <c r="EJ190" t="s">
        <v>1592</v>
      </c>
      <c r="EK190">
        <v>0</v>
      </c>
      <c r="EL190">
        <v>18</v>
      </c>
      <c r="EM190" t="b">
        <v>0</v>
      </c>
    </row>
    <row r="191" spans="1:143" ht="15.75">
      <c r="A191"/>
      <c r="B191" t="s">
        <v>1261</v>
      </c>
      <c r="C191" t="s">
        <v>1261</v>
      </c>
      <c r="D191" t="s">
        <v>4244</v>
      </c>
      <c r="E191" t="s">
        <v>4245</v>
      </c>
      <c r="F191"/>
      <c r="G191" t="s">
        <v>4007</v>
      </c>
      <c r="H191" t="s">
        <v>4007</v>
      </c>
      <c r="I191" t="s">
        <v>1268</v>
      </c>
      <c r="J191" t="s">
        <v>4163</v>
      </c>
      <c r="K191" t="s">
        <v>902</v>
      </c>
      <c r="L191" t="s">
        <v>3872</v>
      </c>
      <c r="M191" t="s">
        <v>1974</v>
      </c>
      <c r="N191"/>
      <c r="O191" t="s">
        <v>3873</v>
      </c>
      <c r="P191" t="s">
        <v>3874</v>
      </c>
      <c r="Q191" t="s">
        <v>1330</v>
      </c>
      <c r="R191" t="s">
        <v>3875</v>
      </c>
      <c r="S191"/>
      <c r="T191"/>
      <c r="U191"/>
      <c r="V191"/>
      <c r="W191"/>
      <c r="X191"/>
      <c r="Y191"/>
      <c r="Z191"/>
      <c r="AA191"/>
      <c r="AB191"/>
      <c r="AC191"/>
      <c r="AD191"/>
      <c r="AE191"/>
      <c r="AF191"/>
      <c r="AG191"/>
      <c r="AH191"/>
      <c r="AI191"/>
      <c r="AJ191"/>
      <c r="AK191"/>
      <c r="AL191"/>
      <c r="AM191"/>
      <c r="AN191"/>
      <c r="AO191" s="108" t="s">
        <v>43</v>
      </c>
      <c r="AP191" t="s">
        <v>1331</v>
      </c>
      <c r="AQ191">
        <v>32</v>
      </c>
      <c r="AR191" t="s">
        <v>4246</v>
      </c>
      <c r="AS191" t="s">
        <v>1261</v>
      </c>
      <c r="AT191" t="s">
        <v>3877</v>
      </c>
      <c r="AU191" t="s">
        <v>4245</v>
      </c>
      <c r="AV191" t="s">
        <v>4247</v>
      </c>
      <c r="AW191" t="s">
        <v>1937</v>
      </c>
      <c r="AX191" t="s">
        <v>1934</v>
      </c>
      <c r="AY191" t="s">
        <v>4011</v>
      </c>
      <c r="AZ191" t="s">
        <v>1330</v>
      </c>
      <c r="BA191" t="s">
        <v>4248</v>
      </c>
      <c r="BB191" t="s">
        <v>1268</v>
      </c>
      <c r="BC191" t="s">
        <v>3872</v>
      </c>
      <c r="BD191" t="s">
        <v>4249</v>
      </c>
      <c r="BE191">
        <v>191</v>
      </c>
      <c r="BF191">
        <v>183</v>
      </c>
      <c r="BG191">
        <v>0</v>
      </c>
      <c r="BH191" t="s">
        <v>4245</v>
      </c>
      <c r="BI191">
        <v>1</v>
      </c>
      <c r="BJ191">
        <v>0</v>
      </c>
      <c r="BK191">
        <v>0</v>
      </c>
      <c r="BL191" t="s">
        <v>1592</v>
      </c>
      <c r="BM191" t="s">
        <v>4164</v>
      </c>
      <c r="BN191" t="s">
        <v>4166</v>
      </c>
      <c r="BO191" t="s" cm="1">
        <v>4165</v>
      </c>
      <c r="BP191" t="s">
        <v>1592</v>
      </c>
      <c r="BQ191" t="s">
        <v>3873</v>
      </c>
      <c r="BR191">
        <v>31</v>
      </c>
      <c r="BS191" t="s">
        <v>1814</v>
      </c>
      <c r="BT191" t="s">
        <v>4250</v>
      </c>
      <c r="BU191" t="s">
        <v>4244</v>
      </c>
      <c r="BV191" t="s">
        <v>4247</v>
      </c>
      <c r="BW191" t="s">
        <v>4011</v>
      </c>
      <c r="BX191" t="s">
        <v>1937</v>
      </c>
      <c r="BY191" t="s">
        <v>1592</v>
      </c>
      <c r="BZ191" t="s">
        <v>1937</v>
      </c>
      <c r="CA191" t="s">
        <v>1974</v>
      </c>
      <c r="CB191"/>
      <c r="CC191" t="s">
        <v>998</v>
      </c>
      <c r="CD191" t="s">
        <v>1268</v>
      </c>
      <c r="CE191" t="s">
        <v>4251</v>
      </c>
      <c r="CF191" t="s">
        <v>4252</v>
      </c>
      <c r="CG191" t="s">
        <v>1268</v>
      </c>
      <c r="CH191" t="s">
        <v>1592</v>
      </c>
      <c r="CI191" t="s">
        <v>3875</v>
      </c>
      <c r="CJ191" t="s">
        <v>1261</v>
      </c>
      <c r="CK191"/>
      <c r="CL191"/>
      <c r="CM191" t="s">
        <v>1592</v>
      </c>
      <c r="CN191" t="s">
        <v>1592</v>
      </c>
      <c r="CO191" t="s">
        <v>1592</v>
      </c>
      <c r="CP191" t="s">
        <v>1592</v>
      </c>
      <c r="CQ191" t="s">
        <v>1592</v>
      </c>
      <c r="CR191">
        <v>8</v>
      </c>
      <c r="CS191" t="s">
        <v>3873</v>
      </c>
      <c r="CT191" t="s">
        <v>3873</v>
      </c>
      <c r="CU191" t="s">
        <v>3873</v>
      </c>
      <c r="CV191" t="s">
        <v>1592</v>
      </c>
      <c r="CW191" t="s">
        <v>1592</v>
      </c>
      <c r="CX191">
        <v>189</v>
      </c>
      <c r="CY191" t="s">
        <v>4253</v>
      </c>
      <c r="CZ191" t="s">
        <v>1592</v>
      </c>
      <c r="DA191" t="s">
        <v>2313</v>
      </c>
      <c r="DB191" t="s">
        <v>2314</v>
      </c>
      <c r="DC191" t="s">
        <v>4245</v>
      </c>
      <c r="DD191" t="s">
        <v>1330</v>
      </c>
      <c r="DE191" t="s">
        <v>4007</v>
      </c>
      <c r="DF191" t="s">
        <v>1592</v>
      </c>
      <c r="DG191" t="s">
        <v>1592</v>
      </c>
      <c r="DH191" t="s">
        <v>2334</v>
      </c>
      <c r="DI191" t="s">
        <v>4246</v>
      </c>
      <c r="DJ191"/>
      <c r="DK191" t="s">
        <v>2334</v>
      </c>
      <c r="DL191">
        <v>9</v>
      </c>
      <c r="DM191" t="s">
        <v>2315</v>
      </c>
      <c r="DN191" t="s">
        <v>1261</v>
      </c>
      <c r="DO191" t="b">
        <v>1</v>
      </c>
      <c r="DP191" t="b">
        <v>0</v>
      </c>
      <c r="DQ191" t="b">
        <v>1</v>
      </c>
      <c r="DR191" t="b">
        <v>0</v>
      </c>
      <c r="DS191" t="b">
        <v>0</v>
      </c>
      <c r="DT191" t="b">
        <v>1</v>
      </c>
      <c r="DU191" t="b">
        <v>0</v>
      </c>
      <c r="DV191">
        <v>0</v>
      </c>
      <c r="DW191" t="b">
        <v>0</v>
      </c>
      <c r="DX191" t="b">
        <v>0</v>
      </c>
      <c r="DY191" t="b">
        <v>0</v>
      </c>
      <c r="DZ191" t="b">
        <v>0</v>
      </c>
      <c r="EA191" t="b">
        <v>0</v>
      </c>
      <c r="EB191" t="b">
        <v>0</v>
      </c>
      <c r="EC191" t="b">
        <v>0</v>
      </c>
      <c r="ED191" t="b">
        <v>0</v>
      </c>
      <c r="EE191" t="b">
        <v>0</v>
      </c>
      <c r="EF191" t="b" cm="1">
        <v>0</v>
      </c>
      <c r="EG191" t="b">
        <v>0</v>
      </c>
      <c r="EH191" t="b">
        <v>0</v>
      </c>
      <c r="EI191" t="b">
        <v>0</v>
      </c>
      <c r="EJ191" t="s">
        <v>1592</v>
      </c>
      <c r="EK191">
        <v>0</v>
      </c>
      <c r="EL191">
        <v>20</v>
      </c>
      <c r="EM191" t="b">
        <v>0</v>
      </c>
    </row>
    <row r="192" spans="1:143" ht="15.75">
      <c r="A192"/>
      <c r="B192" t="s">
        <v>1261</v>
      </c>
      <c r="C192" t="s">
        <v>1261</v>
      </c>
      <c r="D192" t="s">
        <v>4254</v>
      </c>
      <c r="E192" t="s">
        <v>4255</v>
      </c>
      <c r="F192"/>
      <c r="G192" t="s">
        <v>4254</v>
      </c>
      <c r="H192" t="s">
        <v>4254</v>
      </c>
      <c r="I192" t="s">
        <v>1268</v>
      </c>
      <c r="J192" t="s">
        <v>4163</v>
      </c>
      <c r="K192" t="s">
        <v>902</v>
      </c>
      <c r="L192" t="s">
        <v>3872</v>
      </c>
      <c r="M192" t="s">
        <v>1965</v>
      </c>
      <c r="N192"/>
      <c r="O192" t="s">
        <v>3873</v>
      </c>
      <c r="P192" t="s">
        <v>3874</v>
      </c>
      <c r="Q192" t="s">
        <v>1330</v>
      </c>
      <c r="R192" t="s">
        <v>3875</v>
      </c>
      <c r="S192"/>
      <c r="T192"/>
      <c r="U192"/>
      <c r="V192"/>
      <c r="W192"/>
      <c r="X192"/>
      <c r="Y192"/>
      <c r="Z192"/>
      <c r="AA192"/>
      <c r="AB192"/>
      <c r="AC192"/>
      <c r="AD192"/>
      <c r="AE192"/>
      <c r="AF192"/>
      <c r="AG192"/>
      <c r="AH192"/>
      <c r="AI192"/>
      <c r="AJ192"/>
      <c r="AK192"/>
      <c r="AL192"/>
      <c r="AM192"/>
      <c r="AN192"/>
      <c r="AO192" s="108" t="s">
        <v>43</v>
      </c>
      <c r="AP192" t="s">
        <v>1331</v>
      </c>
      <c r="AQ192">
        <v>33</v>
      </c>
      <c r="AR192" t="s">
        <v>4256</v>
      </c>
      <c r="AS192" t="s">
        <v>1261</v>
      </c>
      <c r="AT192" t="s">
        <v>3877</v>
      </c>
      <c r="AU192" t="s">
        <v>4255</v>
      </c>
      <c r="AV192" t="s">
        <v>4257</v>
      </c>
      <c r="AW192" t="s">
        <v>1937</v>
      </c>
      <c r="AX192" t="s">
        <v>1934</v>
      </c>
      <c r="AY192" t="s">
        <v>4258</v>
      </c>
      <c r="AZ192" t="s">
        <v>1330</v>
      </c>
      <c r="BA192" t="s">
        <v>4259</v>
      </c>
      <c r="BB192" t="s">
        <v>1268</v>
      </c>
      <c r="BC192" t="s">
        <v>3872</v>
      </c>
      <c r="BD192" t="s">
        <v>4260</v>
      </c>
      <c r="BE192">
        <v>192</v>
      </c>
      <c r="BF192">
        <v>183</v>
      </c>
      <c r="BG192">
        <v>0</v>
      </c>
      <c r="BH192" t="s">
        <v>4255</v>
      </c>
      <c r="BI192">
        <v>1</v>
      </c>
      <c r="BJ192">
        <v>0</v>
      </c>
      <c r="BK192">
        <v>0</v>
      </c>
      <c r="BL192" t="s">
        <v>1592</v>
      </c>
      <c r="BM192" t="s">
        <v>4164</v>
      </c>
      <c r="BN192" t="s">
        <v>4166</v>
      </c>
      <c r="BO192" t="s" cm="1">
        <v>4165</v>
      </c>
      <c r="BP192" t="s">
        <v>1592</v>
      </c>
      <c r="BQ192" t="s">
        <v>3873</v>
      </c>
      <c r="BR192">
        <v>32</v>
      </c>
      <c r="BS192" t="s">
        <v>1816</v>
      </c>
      <c r="BT192" t="s">
        <v>4261</v>
      </c>
      <c r="BU192" t="s">
        <v>4254</v>
      </c>
      <c r="BV192" t="s">
        <v>4257</v>
      </c>
      <c r="BW192" t="s">
        <v>4258</v>
      </c>
      <c r="BX192" t="s">
        <v>1937</v>
      </c>
      <c r="BY192" t="s">
        <v>1592</v>
      </c>
      <c r="BZ192" t="s">
        <v>1937</v>
      </c>
      <c r="CA192" t="s">
        <v>1965</v>
      </c>
      <c r="CB192"/>
      <c r="CC192" t="s">
        <v>998</v>
      </c>
      <c r="CD192" t="s">
        <v>1268</v>
      </c>
      <c r="CE192" t="s">
        <v>4262</v>
      </c>
      <c r="CF192" t="s">
        <v>4263</v>
      </c>
      <c r="CG192" t="s">
        <v>1268</v>
      </c>
      <c r="CH192" t="s">
        <v>1592</v>
      </c>
      <c r="CI192" t="s">
        <v>3875</v>
      </c>
      <c r="CJ192" t="s">
        <v>1261</v>
      </c>
      <c r="CK192"/>
      <c r="CL192"/>
      <c r="CM192" t="s">
        <v>1592</v>
      </c>
      <c r="CN192" t="s">
        <v>1592</v>
      </c>
      <c r="CO192" t="s">
        <v>1592</v>
      </c>
      <c r="CP192" t="s">
        <v>1592</v>
      </c>
      <c r="CQ192" t="s">
        <v>1592</v>
      </c>
      <c r="CR192">
        <v>8</v>
      </c>
      <c r="CS192" t="s">
        <v>3873</v>
      </c>
      <c r="CT192" t="s">
        <v>3873</v>
      </c>
      <c r="CU192" t="s">
        <v>3873</v>
      </c>
      <c r="CV192" t="s">
        <v>1592</v>
      </c>
      <c r="CW192" t="s">
        <v>1592</v>
      </c>
      <c r="CX192">
        <v>190</v>
      </c>
      <c r="CY192" t="s">
        <v>4264</v>
      </c>
      <c r="CZ192" t="s">
        <v>1592</v>
      </c>
      <c r="DA192" t="s">
        <v>2313</v>
      </c>
      <c r="DB192" t="s">
        <v>2314</v>
      </c>
      <c r="DC192" t="s">
        <v>4255</v>
      </c>
      <c r="DD192" t="s">
        <v>1330</v>
      </c>
      <c r="DE192" t="s">
        <v>4254</v>
      </c>
      <c r="DF192" t="s">
        <v>1592</v>
      </c>
      <c r="DG192" t="s">
        <v>1592</v>
      </c>
      <c r="DH192" t="s">
        <v>2334</v>
      </c>
      <c r="DI192" t="s">
        <v>4256</v>
      </c>
      <c r="DJ192"/>
      <c r="DK192" t="s">
        <v>2334</v>
      </c>
      <c r="DL192">
        <v>9</v>
      </c>
      <c r="DM192" t="s">
        <v>2315</v>
      </c>
      <c r="DN192" t="s">
        <v>1261</v>
      </c>
      <c r="DO192" t="b">
        <v>1</v>
      </c>
      <c r="DP192" t="b">
        <v>0</v>
      </c>
      <c r="DQ192" t="b">
        <v>1</v>
      </c>
      <c r="DR192" t="b">
        <v>0</v>
      </c>
      <c r="DS192" t="b">
        <v>0</v>
      </c>
      <c r="DT192" t="b">
        <v>1</v>
      </c>
      <c r="DU192" t="b">
        <v>0</v>
      </c>
      <c r="DV192">
        <v>0</v>
      </c>
      <c r="DW192" t="b">
        <v>0</v>
      </c>
      <c r="DX192" t="b">
        <v>0</v>
      </c>
      <c r="DY192" t="b">
        <v>0</v>
      </c>
      <c r="DZ192" t="b">
        <v>0</v>
      </c>
      <c r="EA192" t="b">
        <v>0</v>
      </c>
      <c r="EB192" t="b">
        <v>0</v>
      </c>
      <c r="EC192" t="b">
        <v>0</v>
      </c>
      <c r="ED192" t="b">
        <v>0</v>
      </c>
      <c r="EE192" t="b">
        <v>0</v>
      </c>
      <c r="EF192" t="b" cm="1">
        <v>0</v>
      </c>
      <c r="EG192" t="b">
        <v>0</v>
      </c>
      <c r="EH192" t="b">
        <v>0</v>
      </c>
      <c r="EI192" t="b">
        <v>0</v>
      </c>
      <c r="EJ192" t="s">
        <v>1592</v>
      </c>
      <c r="EK192">
        <v>0</v>
      </c>
      <c r="EL192">
        <v>16</v>
      </c>
      <c r="EM192" t="b">
        <v>0</v>
      </c>
    </row>
    <row r="193" spans="1:143" ht="15.75">
      <c r="A193"/>
      <c r="B193" t="s">
        <v>1261</v>
      </c>
      <c r="C193" t="s">
        <v>1261</v>
      </c>
      <c r="D193" t="s">
        <v>4265</v>
      </c>
      <c r="E193" t="s">
        <v>4266</v>
      </c>
      <c r="F193"/>
      <c r="G193" t="s">
        <v>4265</v>
      </c>
      <c r="H193" t="s">
        <v>4265</v>
      </c>
      <c r="I193" t="s">
        <v>1279</v>
      </c>
      <c r="J193" t="s">
        <v>902</v>
      </c>
      <c r="K193" t="s">
        <v>902</v>
      </c>
      <c r="L193" t="s">
        <v>3872</v>
      </c>
      <c r="M193" t="s">
        <v>902</v>
      </c>
      <c r="N193"/>
      <c r="O193" t="s">
        <v>3873</v>
      </c>
      <c r="P193" t="s">
        <v>3874</v>
      </c>
      <c r="Q193" t="s">
        <v>1330</v>
      </c>
      <c r="R193" t="s">
        <v>3875</v>
      </c>
      <c r="S193"/>
      <c r="T193"/>
      <c r="U193"/>
      <c r="V193"/>
      <c r="W193"/>
      <c r="X193"/>
      <c r="Y193"/>
      <c r="Z193"/>
      <c r="AA193"/>
      <c r="AB193"/>
      <c r="AC193"/>
      <c r="AD193"/>
      <c r="AE193"/>
      <c r="AF193"/>
      <c r="AG193"/>
      <c r="AH193"/>
      <c r="AI193"/>
      <c r="AJ193"/>
      <c r="AK193"/>
      <c r="AL193"/>
      <c r="AM193"/>
      <c r="AN193"/>
      <c r="AO193" s="108" t="s">
        <v>43</v>
      </c>
      <c r="AP193" t="s">
        <v>1331</v>
      </c>
      <c r="AQ193">
        <v>34</v>
      </c>
      <c r="AR193" t="s">
        <v>4267</v>
      </c>
      <c r="AS193" t="s">
        <v>1261</v>
      </c>
      <c r="AT193" t="s">
        <v>3877</v>
      </c>
      <c r="AU193" t="s">
        <v>4266</v>
      </c>
      <c r="AV193" t="s">
        <v>4268</v>
      </c>
      <c r="AW193" t="s">
        <v>1937</v>
      </c>
      <c r="AX193" t="s">
        <v>1934</v>
      </c>
      <c r="AY193" t="s">
        <v>4269</v>
      </c>
      <c r="AZ193" t="s">
        <v>1330</v>
      </c>
      <c r="BA193" t="s">
        <v>4270</v>
      </c>
      <c r="BB193" t="s">
        <v>1279</v>
      </c>
      <c r="BC193" t="s">
        <v>3872</v>
      </c>
      <c r="BD193" t="s">
        <v>4271</v>
      </c>
      <c r="BE193">
        <v>193</v>
      </c>
      <c r="BF193">
        <v>0</v>
      </c>
      <c r="BG193">
        <v>0</v>
      </c>
      <c r="BH193" t="s">
        <v>1592</v>
      </c>
      <c r="BI193">
        <v>0</v>
      </c>
      <c r="BJ193">
        <v>0</v>
      </c>
      <c r="BK193">
        <v>0</v>
      </c>
      <c r="BL193" t="s">
        <v>1592</v>
      </c>
      <c r="BM193" t="s">
        <v>1592</v>
      </c>
      <c r="BN193" t="s">
        <v>1592</v>
      </c>
      <c r="BO193" t="s" cm="1">
        <v>1592</v>
      </c>
      <c r="BP193" t="s">
        <v>1592</v>
      </c>
      <c r="BQ193" t="s">
        <v>3873</v>
      </c>
      <c r="BR193">
        <v>33</v>
      </c>
      <c r="BS193" t="s">
        <v>1817</v>
      </c>
      <c r="BT193" t="s">
        <v>4272</v>
      </c>
      <c r="BU193" t="s">
        <v>4265</v>
      </c>
      <c r="BV193" t="s">
        <v>4268</v>
      </c>
      <c r="BW193" t="s">
        <v>4269</v>
      </c>
      <c r="BX193" t="s">
        <v>1937</v>
      </c>
      <c r="BY193" t="s">
        <v>1592</v>
      </c>
      <c r="BZ193" t="s">
        <v>1937</v>
      </c>
      <c r="CA193" t="s">
        <v>902</v>
      </c>
      <c r="CB193"/>
      <c r="CC193" t="s">
        <v>998</v>
      </c>
      <c r="CD193" t="s">
        <v>1279</v>
      </c>
      <c r="CE193" t="s">
        <v>4266</v>
      </c>
      <c r="CF193" t="s">
        <v>4268</v>
      </c>
      <c r="CG193" t="s">
        <v>1279</v>
      </c>
      <c r="CH193" t="s">
        <v>1592</v>
      </c>
      <c r="CI193" t="s">
        <v>3875</v>
      </c>
      <c r="CJ193" t="s">
        <v>1261</v>
      </c>
      <c r="CK193"/>
      <c r="CL193"/>
      <c r="CM193" t="s">
        <v>1592</v>
      </c>
      <c r="CN193" t="s">
        <v>1592</v>
      </c>
      <c r="CO193" t="s">
        <v>1592</v>
      </c>
      <c r="CP193" t="s">
        <v>1592</v>
      </c>
      <c r="CQ193" t="s">
        <v>1592</v>
      </c>
      <c r="CR193">
        <v>8</v>
      </c>
      <c r="CS193" t="s">
        <v>3873</v>
      </c>
      <c r="CT193" t="s">
        <v>3873</v>
      </c>
      <c r="CU193" t="s">
        <v>3873</v>
      </c>
      <c r="CV193" t="s">
        <v>1592</v>
      </c>
      <c r="CW193" t="s">
        <v>1592</v>
      </c>
      <c r="CX193">
        <v>191</v>
      </c>
      <c r="CY193" t="s">
        <v>4273</v>
      </c>
      <c r="CZ193" t="s">
        <v>1592</v>
      </c>
      <c r="DA193" t="s">
        <v>2313</v>
      </c>
      <c r="DB193" t="s">
        <v>2314</v>
      </c>
      <c r="DC193" t="s">
        <v>4266</v>
      </c>
      <c r="DD193" t="s">
        <v>1330</v>
      </c>
      <c r="DE193" t="s">
        <v>4265</v>
      </c>
      <c r="DF193" t="s">
        <v>1592</v>
      </c>
      <c r="DG193" t="s">
        <v>1592</v>
      </c>
      <c r="DH193" t="s">
        <v>2334</v>
      </c>
      <c r="DI193" t="s">
        <v>4267</v>
      </c>
      <c r="DJ193"/>
      <c r="DK193" t="s">
        <v>2334</v>
      </c>
      <c r="DL193">
        <v>9</v>
      </c>
      <c r="DM193" t="s">
        <v>2315</v>
      </c>
      <c r="DN193" t="s">
        <v>1261</v>
      </c>
      <c r="DO193" t="b">
        <v>1</v>
      </c>
      <c r="DP193" t="b">
        <v>0</v>
      </c>
      <c r="DQ193" t="b">
        <v>1</v>
      </c>
      <c r="DR193" t="b">
        <v>0</v>
      </c>
      <c r="DS193" t="b">
        <v>0</v>
      </c>
      <c r="DT193" t="b">
        <v>1</v>
      </c>
      <c r="DU193" t="b">
        <v>1</v>
      </c>
      <c r="DV193">
        <v>0</v>
      </c>
      <c r="DW193" t="b">
        <v>0</v>
      </c>
      <c r="DX193" t="b">
        <v>0</v>
      </c>
      <c r="DY193" t="b">
        <v>0</v>
      </c>
      <c r="DZ193" t="b">
        <v>0</v>
      </c>
      <c r="EA193" t="b">
        <v>0</v>
      </c>
      <c r="EB193" t="b">
        <v>0</v>
      </c>
      <c r="EC193" t="b">
        <v>0</v>
      </c>
      <c r="ED193" t="b">
        <v>0</v>
      </c>
      <c r="EE193" t="b">
        <v>0</v>
      </c>
      <c r="EF193" t="b" cm="1">
        <v>0</v>
      </c>
      <c r="EG193" t="b">
        <v>0</v>
      </c>
      <c r="EH193" t="b">
        <v>0</v>
      </c>
      <c r="EI193" t="b">
        <v>0</v>
      </c>
      <c r="EJ193" t="s">
        <v>1592</v>
      </c>
      <c r="EK193">
        <v>0</v>
      </c>
      <c r="EL193">
        <v>30</v>
      </c>
      <c r="EM193" t="b">
        <v>0</v>
      </c>
    </row>
    <row r="194" spans="1:143" s="119" customFormat="1" ht="15.75">
      <c r="A194"/>
      <c r="B194" t="s">
        <v>1261</v>
      </c>
      <c r="C194" t="s">
        <v>1261</v>
      </c>
      <c r="D194" t="s">
        <v>3884</v>
      </c>
      <c r="E194" t="s">
        <v>3885</v>
      </c>
      <c r="F194"/>
      <c r="G194" t="s">
        <v>3884</v>
      </c>
      <c r="H194" t="s">
        <v>3884</v>
      </c>
      <c r="I194" t="s">
        <v>1272</v>
      </c>
      <c r="J194" t="s">
        <v>4265</v>
      </c>
      <c r="K194" t="s">
        <v>902</v>
      </c>
      <c r="L194" t="s">
        <v>3872</v>
      </c>
      <c r="M194" t="s">
        <v>3887</v>
      </c>
      <c r="N194"/>
      <c r="O194" t="s">
        <v>3873</v>
      </c>
      <c r="P194" t="s">
        <v>3874</v>
      </c>
      <c r="Q194" t="s">
        <v>1330</v>
      </c>
      <c r="R194" t="s">
        <v>3875</v>
      </c>
      <c r="S194"/>
      <c r="T194"/>
      <c r="U194"/>
      <c r="V194"/>
      <c r="W194"/>
      <c r="X194"/>
      <c r="Y194"/>
      <c r="Z194"/>
      <c r="AA194"/>
      <c r="AB194"/>
      <c r="AC194"/>
      <c r="AD194"/>
      <c r="AE194"/>
      <c r="AF194"/>
      <c r="AG194"/>
      <c r="AH194"/>
      <c r="AI194"/>
      <c r="AJ194"/>
      <c r="AK194"/>
      <c r="AL194"/>
      <c r="AM194"/>
      <c r="AN194"/>
      <c r="AO194" s="108" t="s">
        <v>43</v>
      </c>
      <c r="AP194" t="s">
        <v>1331</v>
      </c>
      <c r="AQ194">
        <v>35</v>
      </c>
      <c r="AR194" t="s">
        <v>3888</v>
      </c>
      <c r="AS194" t="s">
        <v>1261</v>
      </c>
      <c r="AT194" t="s">
        <v>3877</v>
      </c>
      <c r="AU194" t="s">
        <v>3885</v>
      </c>
      <c r="AV194" t="s">
        <v>3889</v>
      </c>
      <c r="AW194" t="s">
        <v>1937</v>
      </c>
      <c r="AX194" t="s">
        <v>1934</v>
      </c>
      <c r="AY194" t="s">
        <v>3890</v>
      </c>
      <c r="AZ194" t="s">
        <v>1330</v>
      </c>
      <c r="BA194" t="s">
        <v>3891</v>
      </c>
      <c r="BB194" t="s">
        <v>1272</v>
      </c>
      <c r="BC194" t="s">
        <v>3872</v>
      </c>
      <c r="BD194" t="s">
        <v>4061</v>
      </c>
      <c r="BE194">
        <v>162</v>
      </c>
      <c r="BF194">
        <v>193</v>
      </c>
      <c r="BG194">
        <v>0</v>
      </c>
      <c r="BH194" t="s">
        <v>1592</v>
      </c>
      <c r="BI194">
        <v>0</v>
      </c>
      <c r="BJ194">
        <v>0</v>
      </c>
      <c r="BK194">
        <v>162</v>
      </c>
      <c r="BL194" t="s">
        <v>3897</v>
      </c>
      <c r="BM194" t="s">
        <v>4266</v>
      </c>
      <c r="BN194" t="s">
        <v>4268</v>
      </c>
      <c r="BO194" t="s" cm="1">
        <v>4267</v>
      </c>
      <c r="BP194" t="s">
        <v>1592</v>
      </c>
      <c r="BQ194" t="s">
        <v>3873</v>
      </c>
      <c r="BR194">
        <v>34</v>
      </c>
      <c r="BS194" t="s">
        <v>1819</v>
      </c>
      <c r="BT194" t="s">
        <v>4274</v>
      </c>
      <c r="BU194" t="s">
        <v>3884</v>
      </c>
      <c r="BV194" t="s">
        <v>3889</v>
      </c>
      <c r="BW194" t="s">
        <v>3890</v>
      </c>
      <c r="BX194" t="s">
        <v>1937</v>
      </c>
      <c r="BY194" t="s">
        <v>1592</v>
      </c>
      <c r="BZ194" t="s">
        <v>1937</v>
      </c>
      <c r="CA194" t="s">
        <v>3895</v>
      </c>
      <c r="CB194"/>
      <c r="CC194" t="s">
        <v>998</v>
      </c>
      <c r="CD194" t="s">
        <v>1272</v>
      </c>
      <c r="CE194" t="s">
        <v>4275</v>
      </c>
      <c r="CF194" t="s">
        <v>4276</v>
      </c>
      <c r="CG194" t="s">
        <v>1272</v>
      </c>
      <c r="CH194" t="s">
        <v>1592</v>
      </c>
      <c r="CI194" t="s">
        <v>3875</v>
      </c>
      <c r="CJ194" t="s">
        <v>1261</v>
      </c>
      <c r="CK194"/>
      <c r="CL194"/>
      <c r="CM194" t="s">
        <v>1592</v>
      </c>
      <c r="CN194" t="s">
        <v>1592</v>
      </c>
      <c r="CO194" t="s">
        <v>1592</v>
      </c>
      <c r="CP194" t="s">
        <v>1592</v>
      </c>
      <c r="CQ194" t="s">
        <v>1592</v>
      </c>
      <c r="CR194">
        <v>8</v>
      </c>
      <c r="CS194" t="s">
        <v>3873</v>
      </c>
      <c r="CT194" t="s">
        <v>3873</v>
      </c>
      <c r="CU194" t="s">
        <v>3873</v>
      </c>
      <c r="CV194" t="s">
        <v>1592</v>
      </c>
      <c r="CW194" t="s">
        <v>1592</v>
      </c>
      <c r="CX194">
        <v>192</v>
      </c>
      <c r="CY194" t="s">
        <v>4277</v>
      </c>
      <c r="CZ194" t="s">
        <v>1592</v>
      </c>
      <c r="DA194" t="s">
        <v>2313</v>
      </c>
      <c r="DB194" t="s">
        <v>2314</v>
      </c>
      <c r="DC194" t="s">
        <v>3885</v>
      </c>
      <c r="DD194" t="s">
        <v>1330</v>
      </c>
      <c r="DE194" t="s">
        <v>3884</v>
      </c>
      <c r="DF194" t="s">
        <v>1592</v>
      </c>
      <c r="DG194" t="s">
        <v>1592</v>
      </c>
      <c r="DH194" t="s">
        <v>2334</v>
      </c>
      <c r="DI194" t="s">
        <v>3888</v>
      </c>
      <c r="DJ194"/>
      <c r="DK194" t="s">
        <v>2334</v>
      </c>
      <c r="DL194">
        <v>9</v>
      </c>
      <c r="DM194" t="s">
        <v>2315</v>
      </c>
      <c r="DN194" t="s">
        <v>1261</v>
      </c>
      <c r="DO194" t="b">
        <v>1</v>
      </c>
      <c r="DP194" t="b">
        <v>0</v>
      </c>
      <c r="DQ194" t="b">
        <v>0</v>
      </c>
      <c r="DR194" t="b">
        <v>0</v>
      </c>
      <c r="DS194" t="b">
        <v>0</v>
      </c>
      <c r="DT194" t="b">
        <v>1</v>
      </c>
      <c r="DU194" t="b">
        <v>0</v>
      </c>
      <c r="DV194">
        <v>0</v>
      </c>
      <c r="DW194" t="b">
        <v>0</v>
      </c>
      <c r="DX194" t="b">
        <v>0</v>
      </c>
      <c r="DY194" t="b">
        <v>0</v>
      </c>
      <c r="DZ194" t="b">
        <v>0</v>
      </c>
      <c r="EA194" t="b">
        <v>0</v>
      </c>
      <c r="EB194" t="b">
        <v>0</v>
      </c>
      <c r="EC194" t="b">
        <v>0</v>
      </c>
      <c r="ED194" t="b">
        <v>0</v>
      </c>
      <c r="EE194" t="b">
        <v>0</v>
      </c>
      <c r="EF194" t="b" cm="1">
        <v>0</v>
      </c>
      <c r="EG194" t="b">
        <v>0</v>
      </c>
      <c r="EH194" t="b">
        <v>0</v>
      </c>
      <c r="EI194" t="b">
        <v>0</v>
      </c>
      <c r="EJ194" t="s">
        <v>1592</v>
      </c>
      <c r="EK194">
        <v>0</v>
      </c>
      <c r="EL194">
        <v>18</v>
      </c>
      <c r="EM194" t="b">
        <v>0</v>
      </c>
    </row>
    <row r="195" spans="1:143" ht="15.75">
      <c r="A195"/>
      <c r="B195" t="s">
        <v>1261</v>
      </c>
      <c r="C195" t="s">
        <v>1261</v>
      </c>
      <c r="D195" t="s">
        <v>3899</v>
      </c>
      <c r="E195" t="s">
        <v>3900</v>
      </c>
      <c r="F195" t="s">
        <v>3901</v>
      </c>
      <c r="G195" t="s">
        <v>3899</v>
      </c>
      <c r="H195" t="s">
        <v>3899</v>
      </c>
      <c r="I195" t="s">
        <v>1272</v>
      </c>
      <c r="J195" t="s">
        <v>4265</v>
      </c>
      <c r="K195" t="s">
        <v>3910</v>
      </c>
      <c r="L195" t="s">
        <v>3872</v>
      </c>
      <c r="M195" t="s">
        <v>1965</v>
      </c>
      <c r="N195"/>
      <c r="O195" t="s">
        <v>3873</v>
      </c>
      <c r="P195" t="s">
        <v>3874</v>
      </c>
      <c r="Q195" t="s">
        <v>1330</v>
      </c>
      <c r="R195" t="s">
        <v>3875</v>
      </c>
      <c r="S195"/>
      <c r="T195"/>
      <c r="U195"/>
      <c r="V195"/>
      <c r="W195"/>
      <c r="X195"/>
      <c r="Y195"/>
      <c r="Z195"/>
      <c r="AA195"/>
      <c r="AB195"/>
      <c r="AC195"/>
      <c r="AD195"/>
      <c r="AE195"/>
      <c r="AF195"/>
      <c r="AG195"/>
      <c r="AH195"/>
      <c r="AI195"/>
      <c r="AJ195"/>
      <c r="AK195"/>
      <c r="AL195"/>
      <c r="AM195"/>
      <c r="AN195"/>
      <c r="AO195" s="108" t="s">
        <v>43</v>
      </c>
      <c r="AP195" t="s">
        <v>1331</v>
      </c>
      <c r="AQ195">
        <v>36</v>
      </c>
      <c r="AR195" t="s">
        <v>3903</v>
      </c>
      <c r="AS195" t="s">
        <v>1261</v>
      </c>
      <c r="AT195" t="s">
        <v>3877</v>
      </c>
      <c r="AU195" t="s">
        <v>3900</v>
      </c>
      <c r="AV195" t="s">
        <v>3904</v>
      </c>
      <c r="AW195" t="s">
        <v>3905</v>
      </c>
      <c r="AX195" t="s">
        <v>1934</v>
      </c>
      <c r="AY195" t="s">
        <v>4066</v>
      </c>
      <c r="AZ195" t="s">
        <v>1330</v>
      </c>
      <c r="BA195" t="s">
        <v>3907</v>
      </c>
      <c r="BB195" t="s">
        <v>1272</v>
      </c>
      <c r="BC195" t="s">
        <v>3872</v>
      </c>
      <c r="BD195" t="s">
        <v>4067</v>
      </c>
      <c r="BE195">
        <v>163</v>
      </c>
      <c r="BF195">
        <v>193</v>
      </c>
      <c r="BG195" t="e">
        <v>#N/A</v>
      </c>
      <c r="BH195" t="s">
        <v>1592</v>
      </c>
      <c r="BI195">
        <v>0</v>
      </c>
      <c r="BJ195">
        <v>0</v>
      </c>
      <c r="BK195">
        <v>163</v>
      </c>
      <c r="BL195" t="s">
        <v>3911</v>
      </c>
      <c r="BM195" t="s">
        <v>4266</v>
      </c>
      <c r="BN195" t="s">
        <v>4268</v>
      </c>
      <c r="BO195" t="s" cm="1">
        <v>4267</v>
      </c>
      <c r="BP195" t="s">
        <v>3911</v>
      </c>
      <c r="BQ195" t="s">
        <v>3873</v>
      </c>
      <c r="BR195">
        <v>35</v>
      </c>
      <c r="BS195" t="s">
        <v>1823</v>
      </c>
      <c r="BT195" t="s">
        <v>4278</v>
      </c>
      <c r="BU195" t="s">
        <v>3899</v>
      </c>
      <c r="BV195" t="s">
        <v>3904</v>
      </c>
      <c r="BW195" t="s">
        <v>4066</v>
      </c>
      <c r="BX195" t="s">
        <v>1937</v>
      </c>
      <c r="BY195" t="s">
        <v>1592</v>
      </c>
      <c r="BZ195" t="s">
        <v>1937</v>
      </c>
      <c r="CA195" t="s">
        <v>1965</v>
      </c>
      <c r="CB195"/>
      <c r="CC195" t="s">
        <v>998</v>
      </c>
      <c r="CD195" t="s">
        <v>1272</v>
      </c>
      <c r="CE195" t="s">
        <v>4279</v>
      </c>
      <c r="CF195" t="s">
        <v>4280</v>
      </c>
      <c r="CG195" t="s">
        <v>1272</v>
      </c>
      <c r="CH195" t="s">
        <v>1592</v>
      </c>
      <c r="CI195" t="s">
        <v>3875</v>
      </c>
      <c r="CJ195" t="s">
        <v>1261</v>
      </c>
      <c r="CK195"/>
      <c r="CL195"/>
      <c r="CM195" t="s">
        <v>1592</v>
      </c>
      <c r="CN195" t="s">
        <v>1592</v>
      </c>
      <c r="CO195" t="s">
        <v>1592</v>
      </c>
      <c r="CP195" t="s">
        <v>1592</v>
      </c>
      <c r="CQ195" t="s">
        <v>1592</v>
      </c>
      <c r="CR195">
        <v>8</v>
      </c>
      <c r="CS195" t="s">
        <v>3873</v>
      </c>
      <c r="CT195" t="s">
        <v>3873</v>
      </c>
      <c r="CU195" t="s">
        <v>3873</v>
      </c>
      <c r="CV195" t="s">
        <v>1592</v>
      </c>
      <c r="CW195" t="s">
        <v>1592</v>
      </c>
      <c r="CX195">
        <v>193</v>
      </c>
      <c r="CY195" t="s">
        <v>4281</v>
      </c>
      <c r="CZ195" t="s">
        <v>1592</v>
      </c>
      <c r="DA195" t="s">
        <v>2313</v>
      </c>
      <c r="DB195" t="s">
        <v>2314</v>
      </c>
      <c r="DC195" t="s">
        <v>3900</v>
      </c>
      <c r="DD195" t="s">
        <v>1330</v>
      </c>
      <c r="DE195" t="s">
        <v>3899</v>
      </c>
      <c r="DF195" t="s">
        <v>1592</v>
      </c>
      <c r="DG195" t="s">
        <v>1592</v>
      </c>
      <c r="DH195" t="s">
        <v>2334</v>
      </c>
      <c r="DI195" t="s">
        <v>3903</v>
      </c>
      <c r="DJ195"/>
      <c r="DK195" t="s">
        <v>2334</v>
      </c>
      <c r="DL195">
        <v>9</v>
      </c>
      <c r="DM195" t="s">
        <v>2315</v>
      </c>
      <c r="DN195" t="s">
        <v>1261</v>
      </c>
      <c r="DO195" t="b">
        <v>1</v>
      </c>
      <c r="DP195" t="b">
        <v>0</v>
      </c>
      <c r="DQ195" t="b">
        <v>0</v>
      </c>
      <c r="DR195" t="b">
        <v>0</v>
      </c>
      <c r="DS195" t="b">
        <v>0</v>
      </c>
      <c r="DT195" t="b">
        <v>1</v>
      </c>
      <c r="DU195" t="b">
        <v>0</v>
      </c>
      <c r="DV195">
        <v>0</v>
      </c>
      <c r="DW195" t="b">
        <v>0</v>
      </c>
      <c r="DX195" t="b">
        <v>0</v>
      </c>
      <c r="DY195" t="b">
        <v>0</v>
      </c>
      <c r="DZ195" t="b">
        <v>0</v>
      </c>
      <c r="EA195" t="b">
        <v>0</v>
      </c>
      <c r="EB195" t="b">
        <v>0</v>
      </c>
      <c r="EC195" t="b">
        <v>0</v>
      </c>
      <c r="ED195" t="b">
        <v>0</v>
      </c>
      <c r="EE195" t="b">
        <v>0</v>
      </c>
      <c r="EF195" t="b" cm="1">
        <v>0</v>
      </c>
      <c r="EG195" t="b">
        <v>0</v>
      </c>
      <c r="EH195" t="b">
        <v>0</v>
      </c>
      <c r="EI195" t="b">
        <v>0</v>
      </c>
      <c r="EJ195" t="s">
        <v>1592</v>
      </c>
      <c r="EK195">
        <v>0</v>
      </c>
      <c r="EL195">
        <v>16</v>
      </c>
      <c r="EM195" t="b">
        <v>0</v>
      </c>
    </row>
    <row r="196" spans="1:143" ht="63">
      <c r="A196"/>
      <c r="B196" t="s">
        <v>1261</v>
      </c>
      <c r="C196" t="s">
        <v>1261</v>
      </c>
      <c r="D196" t="s">
        <v>4180</v>
      </c>
      <c r="E196" t="s">
        <v>4181</v>
      </c>
      <c r="F196" t="s">
        <v>4181</v>
      </c>
      <c r="G196" t="s">
        <v>4180</v>
      </c>
      <c r="H196" t="s">
        <v>4180</v>
      </c>
      <c r="I196" t="s">
        <v>1272</v>
      </c>
      <c r="J196" t="s">
        <v>4265</v>
      </c>
      <c r="K196" t="s">
        <v>902</v>
      </c>
      <c r="L196" t="s">
        <v>3872</v>
      </c>
      <c r="M196" t="s">
        <v>1947</v>
      </c>
      <c r="N196" s="109" t="s">
        <v>4182</v>
      </c>
      <c r="O196" t="s">
        <v>3873</v>
      </c>
      <c r="P196" t="s">
        <v>3874</v>
      </c>
      <c r="Q196" t="s">
        <v>1330</v>
      </c>
      <c r="R196" t="s">
        <v>3875</v>
      </c>
      <c r="S196"/>
      <c r="T196"/>
      <c r="U196"/>
      <c r="V196"/>
      <c r="W196"/>
      <c r="X196"/>
      <c r="Y196"/>
      <c r="Z196"/>
      <c r="AA196"/>
      <c r="AB196"/>
      <c r="AC196"/>
      <c r="AD196"/>
      <c r="AE196"/>
      <c r="AF196"/>
      <c r="AG196"/>
      <c r="AH196"/>
      <c r="AI196"/>
      <c r="AJ196"/>
      <c r="AK196"/>
      <c r="AL196"/>
      <c r="AM196"/>
      <c r="AN196"/>
      <c r="AO196" s="108" t="s">
        <v>43</v>
      </c>
      <c r="AP196" t="s">
        <v>1331</v>
      </c>
      <c r="AQ196">
        <v>37</v>
      </c>
      <c r="AR196" t="s">
        <v>4183</v>
      </c>
      <c r="AS196" t="s">
        <v>1261</v>
      </c>
      <c r="AT196" t="s">
        <v>3877</v>
      </c>
      <c r="AU196" t="s">
        <v>4181</v>
      </c>
      <c r="AV196" t="s">
        <v>4184</v>
      </c>
      <c r="AW196" t="s">
        <v>4184</v>
      </c>
      <c r="AX196" t="s">
        <v>1934</v>
      </c>
      <c r="AY196" t="s">
        <v>4185</v>
      </c>
      <c r="AZ196" t="s">
        <v>1330</v>
      </c>
      <c r="BA196" t="s">
        <v>4186</v>
      </c>
      <c r="BB196" t="s">
        <v>1272</v>
      </c>
      <c r="BC196" t="s">
        <v>3872</v>
      </c>
      <c r="BD196" t="s">
        <v>4282</v>
      </c>
      <c r="BE196">
        <v>186</v>
      </c>
      <c r="BF196">
        <v>193</v>
      </c>
      <c r="BG196">
        <v>0</v>
      </c>
      <c r="BH196" t="s">
        <v>1592</v>
      </c>
      <c r="BI196">
        <v>0</v>
      </c>
      <c r="BJ196">
        <v>0</v>
      </c>
      <c r="BK196">
        <v>186</v>
      </c>
      <c r="BL196" t="s">
        <v>4191</v>
      </c>
      <c r="BM196" t="s">
        <v>4266</v>
      </c>
      <c r="BN196" t="s">
        <v>4268</v>
      </c>
      <c r="BO196" t="s" cm="1">
        <v>4267</v>
      </c>
      <c r="BP196" t="s">
        <v>1592</v>
      </c>
      <c r="BQ196" t="s">
        <v>3873</v>
      </c>
      <c r="BR196">
        <v>36</v>
      </c>
      <c r="BS196" t="s">
        <v>1824</v>
      </c>
      <c r="BT196" t="s">
        <v>4283</v>
      </c>
      <c r="BU196" t="s">
        <v>4180</v>
      </c>
      <c r="BV196" t="s">
        <v>4184</v>
      </c>
      <c r="BW196" t="s">
        <v>4185</v>
      </c>
      <c r="BX196" t="s">
        <v>4189</v>
      </c>
      <c r="BY196" t="s">
        <v>1592</v>
      </c>
      <c r="BZ196" t="s">
        <v>1937</v>
      </c>
      <c r="CA196" t="s">
        <v>1947</v>
      </c>
      <c r="CB196"/>
      <c r="CC196" t="s">
        <v>998</v>
      </c>
      <c r="CD196" t="s">
        <v>1272</v>
      </c>
      <c r="CE196" t="s">
        <v>4284</v>
      </c>
      <c r="CF196" t="s">
        <v>4285</v>
      </c>
      <c r="CG196" t="s">
        <v>1272</v>
      </c>
      <c r="CH196" t="s">
        <v>1592</v>
      </c>
      <c r="CI196" t="s">
        <v>3875</v>
      </c>
      <c r="CJ196" t="s">
        <v>1261</v>
      </c>
      <c r="CK196"/>
      <c r="CL196"/>
      <c r="CM196" t="s">
        <v>1592</v>
      </c>
      <c r="CN196" t="s">
        <v>1592</v>
      </c>
      <c r="CO196" t="s">
        <v>1592</v>
      </c>
      <c r="CP196" t="s">
        <v>1592</v>
      </c>
      <c r="CQ196" t="s">
        <v>1592</v>
      </c>
      <c r="CR196">
        <v>8</v>
      </c>
      <c r="CS196" t="s">
        <v>3873</v>
      </c>
      <c r="CT196" t="s">
        <v>3873</v>
      </c>
      <c r="CU196" t="s">
        <v>3873</v>
      </c>
      <c r="CV196" t="s">
        <v>1592</v>
      </c>
      <c r="CW196" t="s">
        <v>1592</v>
      </c>
      <c r="CX196">
        <v>194</v>
      </c>
      <c r="CY196" t="s">
        <v>4286</v>
      </c>
      <c r="CZ196" t="s">
        <v>1592</v>
      </c>
      <c r="DA196" t="s">
        <v>2313</v>
      </c>
      <c r="DB196" t="s">
        <v>2314</v>
      </c>
      <c r="DC196" t="s">
        <v>4181</v>
      </c>
      <c r="DD196" t="s">
        <v>1330</v>
      </c>
      <c r="DE196" t="s">
        <v>4180</v>
      </c>
      <c r="DF196" t="s">
        <v>1592</v>
      </c>
      <c r="DG196" t="s">
        <v>1592</v>
      </c>
      <c r="DH196" t="s">
        <v>2334</v>
      </c>
      <c r="DI196" t="s">
        <v>4183</v>
      </c>
      <c r="DJ196"/>
      <c r="DK196" t="s">
        <v>2334</v>
      </c>
      <c r="DL196">
        <v>9</v>
      </c>
      <c r="DM196" t="s">
        <v>2315</v>
      </c>
      <c r="DN196" t="s">
        <v>1261</v>
      </c>
      <c r="DO196" t="b">
        <v>1</v>
      </c>
      <c r="DP196" t="b">
        <v>0</v>
      </c>
      <c r="DQ196" t="b">
        <v>0</v>
      </c>
      <c r="DR196" t="b">
        <v>0</v>
      </c>
      <c r="DS196" t="b">
        <v>0</v>
      </c>
      <c r="DT196" t="b">
        <v>1</v>
      </c>
      <c r="DU196" t="b">
        <v>0</v>
      </c>
      <c r="DV196">
        <v>0</v>
      </c>
      <c r="DW196" t="b">
        <v>0</v>
      </c>
      <c r="DX196" t="b">
        <v>0</v>
      </c>
      <c r="DY196" t="b">
        <v>0</v>
      </c>
      <c r="DZ196" t="b">
        <v>0</v>
      </c>
      <c r="EA196" t="b">
        <v>0</v>
      </c>
      <c r="EB196" t="b">
        <v>1</v>
      </c>
      <c r="EC196" t="b">
        <v>0</v>
      </c>
      <c r="ED196" t="b">
        <v>0</v>
      </c>
      <c r="EE196" t="b">
        <v>0</v>
      </c>
      <c r="EF196" t="b" cm="1">
        <v>0</v>
      </c>
      <c r="EG196" t="b">
        <v>0</v>
      </c>
      <c r="EH196" t="b">
        <v>0</v>
      </c>
      <c r="EI196" t="b">
        <v>1</v>
      </c>
      <c r="EJ196" t="s">
        <v>2791</v>
      </c>
      <c r="EK196">
        <v>0</v>
      </c>
      <c r="EL196">
        <v>9</v>
      </c>
      <c r="EM196" t="b">
        <v>0</v>
      </c>
    </row>
    <row r="197" spans="1:143" ht="15.75">
      <c r="A197"/>
      <c r="B197" t="s">
        <v>1261</v>
      </c>
      <c r="C197" t="s">
        <v>1261</v>
      </c>
      <c r="D197" t="s">
        <v>4287</v>
      </c>
      <c r="E197" t="s">
        <v>4288</v>
      </c>
      <c r="F197" t="s">
        <v>4289</v>
      </c>
      <c r="G197" t="s">
        <v>4290</v>
      </c>
      <c r="H197" t="s">
        <v>4287</v>
      </c>
      <c r="I197" t="s">
        <v>1268</v>
      </c>
      <c r="J197" t="s">
        <v>4265</v>
      </c>
      <c r="K197" t="s">
        <v>902</v>
      </c>
      <c r="L197" t="s">
        <v>3872</v>
      </c>
      <c r="M197" t="s">
        <v>1947</v>
      </c>
      <c r="N197" t="s">
        <v>4291</v>
      </c>
      <c r="O197" t="s">
        <v>3873</v>
      </c>
      <c r="P197" t="s">
        <v>3874</v>
      </c>
      <c r="Q197" t="s">
        <v>1330</v>
      </c>
      <c r="R197" t="s">
        <v>3875</v>
      </c>
      <c r="S197"/>
      <c r="T197"/>
      <c r="U197"/>
      <c r="V197"/>
      <c r="W197"/>
      <c r="X197"/>
      <c r="Y197"/>
      <c r="Z197"/>
      <c r="AA197"/>
      <c r="AB197"/>
      <c r="AC197"/>
      <c r="AD197"/>
      <c r="AE197"/>
      <c r="AF197"/>
      <c r="AG197"/>
      <c r="AH197"/>
      <c r="AI197"/>
      <c r="AJ197"/>
      <c r="AK197"/>
      <c r="AL197"/>
      <c r="AM197"/>
      <c r="AN197"/>
      <c r="AO197" s="108" t="s">
        <v>43</v>
      </c>
      <c r="AP197" t="s">
        <v>1331</v>
      </c>
      <c r="AQ197">
        <v>38</v>
      </c>
      <c r="AR197" t="s">
        <v>4292</v>
      </c>
      <c r="AS197" t="s">
        <v>1261</v>
      </c>
      <c r="AT197" t="s">
        <v>3877</v>
      </c>
      <c r="AU197" t="s">
        <v>4288</v>
      </c>
      <c r="AV197" t="s">
        <v>4293</v>
      </c>
      <c r="AW197" t="s">
        <v>4294</v>
      </c>
      <c r="AX197" t="s">
        <v>1934</v>
      </c>
      <c r="AY197" t="s">
        <v>4295</v>
      </c>
      <c r="AZ197" t="s">
        <v>1330</v>
      </c>
      <c r="BA197" t="s">
        <v>4296</v>
      </c>
      <c r="BB197" t="s">
        <v>1268</v>
      </c>
      <c r="BC197" t="s">
        <v>3872</v>
      </c>
      <c r="BD197" t="s">
        <v>4297</v>
      </c>
      <c r="BE197">
        <v>197</v>
      </c>
      <c r="BF197">
        <v>193</v>
      </c>
      <c r="BG197">
        <v>0</v>
      </c>
      <c r="BH197" t="s">
        <v>4288</v>
      </c>
      <c r="BI197">
        <v>1</v>
      </c>
      <c r="BJ197">
        <v>0</v>
      </c>
      <c r="BK197">
        <v>0</v>
      </c>
      <c r="BL197" t="s">
        <v>1592</v>
      </c>
      <c r="BM197" t="s">
        <v>4266</v>
      </c>
      <c r="BN197" t="s">
        <v>4268</v>
      </c>
      <c r="BO197" t="s" cm="1">
        <v>4267</v>
      </c>
      <c r="BP197" t="s">
        <v>1592</v>
      </c>
      <c r="BQ197" t="s">
        <v>3873</v>
      </c>
      <c r="BR197">
        <v>37</v>
      </c>
      <c r="BS197" t="s">
        <v>1828</v>
      </c>
      <c r="BT197" t="s">
        <v>4298</v>
      </c>
      <c r="BU197" t="s">
        <v>4287</v>
      </c>
      <c r="BV197" t="s">
        <v>4293</v>
      </c>
      <c r="BW197" t="s">
        <v>4299</v>
      </c>
      <c r="BX197" t="s">
        <v>4300</v>
      </c>
      <c r="BY197" t="s">
        <v>1592</v>
      </c>
      <c r="BZ197" t="s">
        <v>1937</v>
      </c>
      <c r="CA197" t="s">
        <v>1947</v>
      </c>
      <c r="CB197"/>
      <c r="CC197" t="s">
        <v>998</v>
      </c>
      <c r="CD197" t="s">
        <v>1268</v>
      </c>
      <c r="CE197" t="s">
        <v>4301</v>
      </c>
      <c r="CF197" t="s">
        <v>4302</v>
      </c>
      <c r="CG197" t="s">
        <v>1268</v>
      </c>
      <c r="CH197" t="s">
        <v>1592</v>
      </c>
      <c r="CI197" t="s">
        <v>3875</v>
      </c>
      <c r="CJ197" t="s">
        <v>1261</v>
      </c>
      <c r="CK197"/>
      <c r="CL197"/>
      <c r="CM197" t="s">
        <v>1592</v>
      </c>
      <c r="CN197" t="s">
        <v>1592</v>
      </c>
      <c r="CO197" t="s">
        <v>1592</v>
      </c>
      <c r="CP197" t="s">
        <v>1592</v>
      </c>
      <c r="CQ197" t="s">
        <v>1592</v>
      </c>
      <c r="CR197">
        <v>8</v>
      </c>
      <c r="CS197" t="s">
        <v>3873</v>
      </c>
      <c r="CT197" t="s">
        <v>3873</v>
      </c>
      <c r="CU197" t="s">
        <v>3873</v>
      </c>
      <c r="CV197" t="s">
        <v>1592</v>
      </c>
      <c r="CW197" t="s">
        <v>1592</v>
      </c>
      <c r="CX197">
        <v>195</v>
      </c>
      <c r="CY197" t="s">
        <v>4303</v>
      </c>
      <c r="CZ197" t="s">
        <v>1592</v>
      </c>
      <c r="DA197" t="s">
        <v>2313</v>
      </c>
      <c r="DB197" t="s">
        <v>2314</v>
      </c>
      <c r="DC197" t="s">
        <v>4288</v>
      </c>
      <c r="DD197" t="s">
        <v>1330</v>
      </c>
      <c r="DE197" t="s">
        <v>4290</v>
      </c>
      <c r="DF197" t="s">
        <v>1592</v>
      </c>
      <c r="DG197" t="s">
        <v>1592</v>
      </c>
      <c r="DH197" t="s">
        <v>2334</v>
      </c>
      <c r="DI197" t="s">
        <v>4292</v>
      </c>
      <c r="DJ197"/>
      <c r="DK197" t="s">
        <v>2334</v>
      </c>
      <c r="DL197">
        <v>9</v>
      </c>
      <c r="DM197" t="s">
        <v>2315</v>
      </c>
      <c r="DN197" t="s">
        <v>1261</v>
      </c>
      <c r="DO197" t="b">
        <v>1</v>
      </c>
      <c r="DP197" t="b">
        <v>0</v>
      </c>
      <c r="DQ197" t="b">
        <v>1</v>
      </c>
      <c r="DR197" t="b">
        <v>0</v>
      </c>
      <c r="DS197" t="b">
        <v>0</v>
      </c>
      <c r="DT197" t="b">
        <v>1</v>
      </c>
      <c r="DU197" t="b">
        <v>0</v>
      </c>
      <c r="DV197">
        <v>0</v>
      </c>
      <c r="DW197" t="b">
        <v>0</v>
      </c>
      <c r="DX197" t="b">
        <v>0</v>
      </c>
      <c r="DY197" t="b">
        <v>0</v>
      </c>
      <c r="DZ197" t="b">
        <v>0</v>
      </c>
      <c r="EA197" t="b">
        <v>0</v>
      </c>
      <c r="EB197" t="b">
        <v>0</v>
      </c>
      <c r="EC197" t="b">
        <v>0</v>
      </c>
      <c r="ED197" t="b">
        <v>0</v>
      </c>
      <c r="EE197" t="b">
        <v>0</v>
      </c>
      <c r="EF197" t="b" cm="1">
        <v>0</v>
      </c>
      <c r="EG197" t="b">
        <v>0</v>
      </c>
      <c r="EH197" t="b">
        <v>0</v>
      </c>
      <c r="EI197" t="b">
        <v>0</v>
      </c>
      <c r="EJ197" t="s">
        <v>1592</v>
      </c>
      <c r="EK197">
        <v>0</v>
      </c>
      <c r="EL197">
        <v>21</v>
      </c>
      <c r="EM197" t="b">
        <v>0</v>
      </c>
    </row>
    <row r="198" spans="1:143" ht="15.75">
      <c r="A198"/>
      <c r="B198" t="s">
        <v>1261</v>
      </c>
      <c r="C198" t="s">
        <v>1261</v>
      </c>
      <c r="D198" t="s">
        <v>4304</v>
      </c>
      <c r="E198" t="s">
        <v>4305</v>
      </c>
      <c r="F198" t="s">
        <v>4306</v>
      </c>
      <c r="G198" t="s">
        <v>4307</v>
      </c>
      <c r="H198" t="s">
        <v>4304</v>
      </c>
      <c r="I198" t="s">
        <v>1268</v>
      </c>
      <c r="J198" t="s">
        <v>4265</v>
      </c>
      <c r="K198" t="s">
        <v>902</v>
      </c>
      <c r="L198" t="s">
        <v>3872</v>
      </c>
      <c r="M198" t="s">
        <v>1947</v>
      </c>
      <c r="N198" t="s">
        <v>4291</v>
      </c>
      <c r="O198" t="s">
        <v>3873</v>
      </c>
      <c r="P198" t="s">
        <v>3874</v>
      </c>
      <c r="Q198" t="s">
        <v>1330</v>
      </c>
      <c r="R198" t="s">
        <v>3875</v>
      </c>
      <c r="S198"/>
      <c r="T198"/>
      <c r="U198"/>
      <c r="V198"/>
      <c r="W198"/>
      <c r="X198"/>
      <c r="Y198"/>
      <c r="Z198"/>
      <c r="AA198"/>
      <c r="AB198"/>
      <c r="AC198"/>
      <c r="AD198"/>
      <c r="AE198"/>
      <c r="AF198"/>
      <c r="AG198"/>
      <c r="AH198"/>
      <c r="AI198"/>
      <c r="AJ198"/>
      <c r="AK198"/>
      <c r="AL198"/>
      <c r="AM198"/>
      <c r="AN198"/>
      <c r="AO198" s="108" t="s">
        <v>43</v>
      </c>
      <c r="AP198" t="s">
        <v>1331</v>
      </c>
      <c r="AQ198">
        <v>39</v>
      </c>
      <c r="AR198" t="s">
        <v>4308</v>
      </c>
      <c r="AS198" t="s">
        <v>1261</v>
      </c>
      <c r="AT198" t="s">
        <v>3877</v>
      </c>
      <c r="AU198" t="s">
        <v>4305</v>
      </c>
      <c r="AV198" t="s">
        <v>4309</v>
      </c>
      <c r="AW198" t="s">
        <v>4310</v>
      </c>
      <c r="AX198" t="s">
        <v>1934</v>
      </c>
      <c r="AY198" t="s">
        <v>4311</v>
      </c>
      <c r="AZ198" t="s">
        <v>1330</v>
      </c>
      <c r="BA198" t="s">
        <v>4312</v>
      </c>
      <c r="BB198" t="s">
        <v>1268</v>
      </c>
      <c r="BC198" t="s">
        <v>3872</v>
      </c>
      <c r="BD198" t="s">
        <v>4313</v>
      </c>
      <c r="BE198">
        <v>198</v>
      </c>
      <c r="BF198">
        <v>193</v>
      </c>
      <c r="BG198">
        <v>0</v>
      </c>
      <c r="BH198" t="s">
        <v>4305</v>
      </c>
      <c r="BI198">
        <v>1</v>
      </c>
      <c r="BJ198">
        <v>0</v>
      </c>
      <c r="BK198">
        <v>0</v>
      </c>
      <c r="BL198" t="s">
        <v>1592</v>
      </c>
      <c r="BM198" t="s">
        <v>4266</v>
      </c>
      <c r="BN198" t="s">
        <v>4268</v>
      </c>
      <c r="BO198" t="s" cm="1">
        <v>4267</v>
      </c>
      <c r="BP198" t="s">
        <v>1592</v>
      </c>
      <c r="BQ198" t="s">
        <v>3873</v>
      </c>
      <c r="BR198">
        <v>38</v>
      </c>
      <c r="BS198" t="s">
        <v>1832</v>
      </c>
      <c r="BT198" t="s">
        <v>4314</v>
      </c>
      <c r="BU198" t="s">
        <v>4304</v>
      </c>
      <c r="BV198" t="s">
        <v>4309</v>
      </c>
      <c r="BW198" t="s">
        <v>4315</v>
      </c>
      <c r="BX198" t="s">
        <v>4300</v>
      </c>
      <c r="BY198" t="s">
        <v>1592</v>
      </c>
      <c r="BZ198" t="s">
        <v>1937</v>
      </c>
      <c r="CA198" t="s">
        <v>1947</v>
      </c>
      <c r="CB198"/>
      <c r="CC198" t="s">
        <v>998</v>
      </c>
      <c r="CD198" t="s">
        <v>1268</v>
      </c>
      <c r="CE198" t="s">
        <v>4316</v>
      </c>
      <c r="CF198" t="s">
        <v>4317</v>
      </c>
      <c r="CG198" t="s">
        <v>1268</v>
      </c>
      <c r="CH198" t="s">
        <v>1592</v>
      </c>
      <c r="CI198" t="s">
        <v>3875</v>
      </c>
      <c r="CJ198" t="s">
        <v>1261</v>
      </c>
      <c r="CK198"/>
      <c r="CL198"/>
      <c r="CM198" t="s">
        <v>1592</v>
      </c>
      <c r="CN198" t="s">
        <v>1592</v>
      </c>
      <c r="CO198" t="s">
        <v>1592</v>
      </c>
      <c r="CP198" t="s">
        <v>1592</v>
      </c>
      <c r="CQ198" t="s">
        <v>1592</v>
      </c>
      <c r="CR198">
        <v>8</v>
      </c>
      <c r="CS198" t="s">
        <v>3873</v>
      </c>
      <c r="CT198" t="s">
        <v>3873</v>
      </c>
      <c r="CU198" t="s">
        <v>3873</v>
      </c>
      <c r="CV198" t="s">
        <v>1592</v>
      </c>
      <c r="CW198" t="s">
        <v>1592</v>
      </c>
      <c r="CX198">
        <v>196</v>
      </c>
      <c r="CY198" t="s">
        <v>4318</v>
      </c>
      <c r="CZ198" t="s">
        <v>1592</v>
      </c>
      <c r="DA198" t="s">
        <v>2313</v>
      </c>
      <c r="DB198" t="s">
        <v>2314</v>
      </c>
      <c r="DC198" t="s">
        <v>4305</v>
      </c>
      <c r="DD198" t="s">
        <v>1330</v>
      </c>
      <c r="DE198" t="s">
        <v>4307</v>
      </c>
      <c r="DF198" t="s">
        <v>1592</v>
      </c>
      <c r="DG198" t="s">
        <v>1592</v>
      </c>
      <c r="DH198" t="s">
        <v>2334</v>
      </c>
      <c r="DI198" t="s">
        <v>4308</v>
      </c>
      <c r="DJ198"/>
      <c r="DK198" t="s">
        <v>2334</v>
      </c>
      <c r="DL198">
        <v>9</v>
      </c>
      <c r="DM198" t="s">
        <v>2315</v>
      </c>
      <c r="DN198" t="s">
        <v>1261</v>
      </c>
      <c r="DO198" t="b">
        <v>1</v>
      </c>
      <c r="DP198" t="b">
        <v>0</v>
      </c>
      <c r="DQ198" t="b">
        <v>1</v>
      </c>
      <c r="DR198" t="b">
        <v>0</v>
      </c>
      <c r="DS198" t="b">
        <v>0</v>
      </c>
      <c r="DT198" t="b">
        <v>1</v>
      </c>
      <c r="DU198" t="b">
        <v>0</v>
      </c>
      <c r="DV198">
        <v>0</v>
      </c>
      <c r="DW198" t="b">
        <v>0</v>
      </c>
      <c r="DX198" t="b">
        <v>0</v>
      </c>
      <c r="DY198" t="b">
        <v>0</v>
      </c>
      <c r="DZ198" t="b">
        <v>0</v>
      </c>
      <c r="EA198" t="b">
        <v>0</v>
      </c>
      <c r="EB198" t="b">
        <v>0</v>
      </c>
      <c r="EC198" t="b">
        <v>0</v>
      </c>
      <c r="ED198" t="b">
        <v>0</v>
      </c>
      <c r="EE198" t="b">
        <v>0</v>
      </c>
      <c r="EF198" t="b" cm="1">
        <v>0</v>
      </c>
      <c r="EG198" t="b">
        <v>0</v>
      </c>
      <c r="EH198" t="b">
        <v>0</v>
      </c>
      <c r="EI198" t="b">
        <v>0</v>
      </c>
      <c r="EJ198" t="s">
        <v>1592</v>
      </c>
      <c r="EK198">
        <v>0</v>
      </c>
      <c r="EL198">
        <v>24</v>
      </c>
      <c r="EM198" t="b">
        <v>0</v>
      </c>
    </row>
    <row r="199" spans="1:143" ht="15.75">
      <c r="A199"/>
      <c r="B199" t="s">
        <v>1261</v>
      </c>
      <c r="C199" t="s">
        <v>1261</v>
      </c>
      <c r="D199" t="s">
        <v>4319</v>
      </c>
      <c r="E199" t="s">
        <v>4320</v>
      </c>
      <c r="F199" t="s">
        <v>4321</v>
      </c>
      <c r="G199" t="s">
        <v>4322</v>
      </c>
      <c r="H199" t="s">
        <v>4319</v>
      </c>
      <c r="I199" t="s">
        <v>1268</v>
      </c>
      <c r="J199" t="s">
        <v>4265</v>
      </c>
      <c r="K199" t="s">
        <v>902</v>
      </c>
      <c r="L199" t="s">
        <v>3872</v>
      </c>
      <c r="M199" t="s">
        <v>1947</v>
      </c>
      <c r="N199" t="s">
        <v>4291</v>
      </c>
      <c r="O199" t="s">
        <v>3873</v>
      </c>
      <c r="P199" t="s">
        <v>3874</v>
      </c>
      <c r="Q199" t="s">
        <v>1330</v>
      </c>
      <c r="R199" t="s">
        <v>3875</v>
      </c>
      <c r="S199"/>
      <c r="T199"/>
      <c r="U199"/>
      <c r="V199"/>
      <c r="W199"/>
      <c r="X199"/>
      <c r="Y199"/>
      <c r="Z199"/>
      <c r="AA199"/>
      <c r="AB199"/>
      <c r="AC199"/>
      <c r="AD199"/>
      <c r="AE199"/>
      <c r="AF199"/>
      <c r="AG199"/>
      <c r="AH199"/>
      <c r="AI199"/>
      <c r="AJ199"/>
      <c r="AK199"/>
      <c r="AL199"/>
      <c r="AM199"/>
      <c r="AN199"/>
      <c r="AO199" s="108" t="s">
        <v>43</v>
      </c>
      <c r="AP199" t="s">
        <v>1331</v>
      </c>
      <c r="AQ199">
        <v>40</v>
      </c>
      <c r="AR199" t="s">
        <v>4323</v>
      </c>
      <c r="AS199" t="s">
        <v>1261</v>
      </c>
      <c r="AT199" t="s">
        <v>3877</v>
      </c>
      <c r="AU199" t="s">
        <v>4320</v>
      </c>
      <c r="AV199" t="s">
        <v>4324</v>
      </c>
      <c r="AW199" t="s">
        <v>4325</v>
      </c>
      <c r="AX199" t="s">
        <v>1934</v>
      </c>
      <c r="AY199" t="s">
        <v>4326</v>
      </c>
      <c r="AZ199" t="s">
        <v>1330</v>
      </c>
      <c r="BA199" t="s">
        <v>4327</v>
      </c>
      <c r="BB199" t="s">
        <v>1268</v>
      </c>
      <c r="BC199" t="s">
        <v>3872</v>
      </c>
      <c r="BD199" t="s">
        <v>4328</v>
      </c>
      <c r="BE199">
        <v>199</v>
      </c>
      <c r="BF199">
        <v>193</v>
      </c>
      <c r="BG199">
        <v>0</v>
      </c>
      <c r="BH199" t="s">
        <v>4320</v>
      </c>
      <c r="BI199">
        <v>1</v>
      </c>
      <c r="BJ199">
        <v>0</v>
      </c>
      <c r="BK199">
        <v>0</v>
      </c>
      <c r="BL199" t="s">
        <v>1592</v>
      </c>
      <c r="BM199" t="s">
        <v>4266</v>
      </c>
      <c r="BN199" t="s">
        <v>4268</v>
      </c>
      <c r="BO199" t="s" cm="1">
        <v>4267</v>
      </c>
      <c r="BP199" t="s">
        <v>1592</v>
      </c>
      <c r="BQ199" t="s">
        <v>3873</v>
      </c>
      <c r="BR199">
        <v>39</v>
      </c>
      <c r="BS199" t="s">
        <v>1836</v>
      </c>
      <c r="BT199" t="s">
        <v>4329</v>
      </c>
      <c r="BU199" t="s">
        <v>4319</v>
      </c>
      <c r="BV199" t="s">
        <v>4324</v>
      </c>
      <c r="BW199" t="s">
        <v>4330</v>
      </c>
      <c r="BX199" t="s">
        <v>4300</v>
      </c>
      <c r="BY199" t="s">
        <v>1592</v>
      </c>
      <c r="BZ199" t="s">
        <v>1937</v>
      </c>
      <c r="CA199" t="s">
        <v>1947</v>
      </c>
      <c r="CB199"/>
      <c r="CC199" t="s">
        <v>998</v>
      </c>
      <c r="CD199" t="s">
        <v>1268</v>
      </c>
      <c r="CE199" t="s">
        <v>4331</v>
      </c>
      <c r="CF199" t="s">
        <v>4332</v>
      </c>
      <c r="CG199" t="s">
        <v>1268</v>
      </c>
      <c r="CH199" t="s">
        <v>1592</v>
      </c>
      <c r="CI199" t="s">
        <v>3875</v>
      </c>
      <c r="CJ199" t="s">
        <v>1261</v>
      </c>
      <c r="CK199"/>
      <c r="CL199"/>
      <c r="CM199" t="s">
        <v>1592</v>
      </c>
      <c r="CN199" t="s">
        <v>1592</v>
      </c>
      <c r="CO199" t="s">
        <v>1592</v>
      </c>
      <c r="CP199" t="s">
        <v>1592</v>
      </c>
      <c r="CQ199" t="s">
        <v>1592</v>
      </c>
      <c r="CR199">
        <v>8</v>
      </c>
      <c r="CS199" t="s">
        <v>3873</v>
      </c>
      <c r="CT199" t="s">
        <v>3873</v>
      </c>
      <c r="CU199" t="s">
        <v>3873</v>
      </c>
      <c r="CV199" t="s">
        <v>1592</v>
      </c>
      <c r="CW199" t="s">
        <v>1592</v>
      </c>
      <c r="CX199">
        <v>197</v>
      </c>
      <c r="CY199" t="s">
        <v>4333</v>
      </c>
      <c r="CZ199" t="s">
        <v>1592</v>
      </c>
      <c r="DA199" t="s">
        <v>2313</v>
      </c>
      <c r="DB199" t="s">
        <v>2314</v>
      </c>
      <c r="DC199" t="s">
        <v>4320</v>
      </c>
      <c r="DD199" t="s">
        <v>1330</v>
      </c>
      <c r="DE199" t="s">
        <v>4322</v>
      </c>
      <c r="DF199" t="s">
        <v>1592</v>
      </c>
      <c r="DG199" t="s">
        <v>1592</v>
      </c>
      <c r="DH199" t="s">
        <v>2334</v>
      </c>
      <c r="DI199" t="s">
        <v>4323</v>
      </c>
      <c r="DJ199"/>
      <c r="DK199" t="s">
        <v>2334</v>
      </c>
      <c r="DL199">
        <v>9</v>
      </c>
      <c r="DM199" t="s">
        <v>2315</v>
      </c>
      <c r="DN199" t="s">
        <v>1261</v>
      </c>
      <c r="DO199" t="b">
        <v>1</v>
      </c>
      <c r="DP199" t="b">
        <v>0</v>
      </c>
      <c r="DQ199" t="b">
        <v>1</v>
      </c>
      <c r="DR199" t="b">
        <v>0</v>
      </c>
      <c r="DS199" t="b">
        <v>0</v>
      </c>
      <c r="DT199" t="b">
        <v>1</v>
      </c>
      <c r="DU199" t="b">
        <v>0</v>
      </c>
      <c r="DV199">
        <v>0</v>
      </c>
      <c r="DW199" t="b">
        <v>0</v>
      </c>
      <c r="DX199" t="b">
        <v>0</v>
      </c>
      <c r="DY199" t="b">
        <v>0</v>
      </c>
      <c r="DZ199" t="b">
        <v>0</v>
      </c>
      <c r="EA199" t="b">
        <v>0</v>
      </c>
      <c r="EB199" t="b">
        <v>0</v>
      </c>
      <c r="EC199" t="b">
        <v>0</v>
      </c>
      <c r="ED199" t="b">
        <v>0</v>
      </c>
      <c r="EE199" t="b">
        <v>0</v>
      </c>
      <c r="EF199" t="b" cm="1">
        <v>0</v>
      </c>
      <c r="EG199" t="b">
        <v>0</v>
      </c>
      <c r="EH199" t="b">
        <v>0</v>
      </c>
      <c r="EI199" t="b">
        <v>0</v>
      </c>
      <c r="EJ199" t="s">
        <v>1592</v>
      </c>
      <c r="EK199">
        <v>0</v>
      </c>
      <c r="EL199">
        <v>28</v>
      </c>
      <c r="EM199" t="b">
        <v>0</v>
      </c>
    </row>
    <row r="200" spans="1:143" ht="15.75">
      <c r="A200"/>
      <c r="B200" t="s">
        <v>1261</v>
      </c>
      <c r="C200" t="s">
        <v>1261</v>
      </c>
      <c r="D200" t="s">
        <v>4334</v>
      </c>
      <c r="E200" t="s">
        <v>4335</v>
      </c>
      <c r="F200" t="s">
        <v>4336</v>
      </c>
      <c r="G200" t="s">
        <v>4337</v>
      </c>
      <c r="H200" t="s">
        <v>4334</v>
      </c>
      <c r="I200" t="s">
        <v>1268</v>
      </c>
      <c r="J200" t="s">
        <v>4265</v>
      </c>
      <c r="K200" t="s">
        <v>902</v>
      </c>
      <c r="L200" t="s">
        <v>3872</v>
      </c>
      <c r="M200" t="s">
        <v>1947</v>
      </c>
      <c r="N200" t="s">
        <v>4291</v>
      </c>
      <c r="O200" t="s">
        <v>3873</v>
      </c>
      <c r="P200" t="s">
        <v>3874</v>
      </c>
      <c r="Q200" t="s">
        <v>1330</v>
      </c>
      <c r="R200" t="s">
        <v>3875</v>
      </c>
      <c r="S200"/>
      <c r="T200"/>
      <c r="U200"/>
      <c r="V200"/>
      <c r="W200"/>
      <c r="X200"/>
      <c r="Y200"/>
      <c r="Z200"/>
      <c r="AA200"/>
      <c r="AB200"/>
      <c r="AC200"/>
      <c r="AD200"/>
      <c r="AE200"/>
      <c r="AF200"/>
      <c r="AG200"/>
      <c r="AH200"/>
      <c r="AI200"/>
      <c r="AJ200"/>
      <c r="AK200"/>
      <c r="AL200"/>
      <c r="AM200"/>
      <c r="AN200"/>
      <c r="AO200" s="108" t="s">
        <v>43</v>
      </c>
      <c r="AP200" t="s">
        <v>1331</v>
      </c>
      <c r="AQ200">
        <v>41</v>
      </c>
      <c r="AR200" t="s">
        <v>4338</v>
      </c>
      <c r="AS200" t="s">
        <v>1261</v>
      </c>
      <c r="AT200" t="s">
        <v>3877</v>
      </c>
      <c r="AU200" t="s">
        <v>4335</v>
      </c>
      <c r="AV200" t="s">
        <v>4339</v>
      </c>
      <c r="AW200" t="s">
        <v>4340</v>
      </c>
      <c r="AX200" t="s">
        <v>1934</v>
      </c>
      <c r="AY200" t="s">
        <v>4341</v>
      </c>
      <c r="AZ200" t="s">
        <v>1330</v>
      </c>
      <c r="BA200" t="s">
        <v>4342</v>
      </c>
      <c r="BB200" t="s">
        <v>1268</v>
      </c>
      <c r="BC200" t="s">
        <v>3872</v>
      </c>
      <c r="BD200" t="s">
        <v>4343</v>
      </c>
      <c r="BE200">
        <v>200</v>
      </c>
      <c r="BF200">
        <v>193</v>
      </c>
      <c r="BG200">
        <v>0</v>
      </c>
      <c r="BH200" t="s">
        <v>4335</v>
      </c>
      <c r="BI200">
        <v>1</v>
      </c>
      <c r="BJ200">
        <v>0</v>
      </c>
      <c r="BK200">
        <v>0</v>
      </c>
      <c r="BL200" t="s">
        <v>1592</v>
      </c>
      <c r="BM200" t="s">
        <v>4266</v>
      </c>
      <c r="BN200" t="s">
        <v>4268</v>
      </c>
      <c r="BO200" t="s" cm="1">
        <v>4267</v>
      </c>
      <c r="BP200" t="s">
        <v>1592</v>
      </c>
      <c r="BQ200" t="s">
        <v>3873</v>
      </c>
      <c r="BR200">
        <v>40</v>
      </c>
      <c r="BS200" t="s">
        <v>2151</v>
      </c>
      <c r="BT200" t="s">
        <v>4344</v>
      </c>
      <c r="BU200" t="s">
        <v>4334</v>
      </c>
      <c r="BV200" t="s">
        <v>4339</v>
      </c>
      <c r="BW200" t="s">
        <v>4345</v>
      </c>
      <c r="BX200" t="s">
        <v>4300</v>
      </c>
      <c r="BY200" t="s">
        <v>1592</v>
      </c>
      <c r="BZ200" t="s">
        <v>1937</v>
      </c>
      <c r="CA200" t="s">
        <v>1947</v>
      </c>
      <c r="CB200"/>
      <c r="CC200" t="s">
        <v>998</v>
      </c>
      <c r="CD200" t="s">
        <v>1268</v>
      </c>
      <c r="CE200" t="s">
        <v>4346</v>
      </c>
      <c r="CF200" t="s">
        <v>4347</v>
      </c>
      <c r="CG200" t="s">
        <v>1268</v>
      </c>
      <c r="CH200" t="s">
        <v>1592</v>
      </c>
      <c r="CI200" t="s">
        <v>3875</v>
      </c>
      <c r="CJ200" t="s">
        <v>1261</v>
      </c>
      <c r="CK200"/>
      <c r="CL200"/>
      <c r="CM200" t="s">
        <v>1592</v>
      </c>
      <c r="CN200" t="s">
        <v>1592</v>
      </c>
      <c r="CO200" t="s">
        <v>1592</v>
      </c>
      <c r="CP200" t="s">
        <v>1592</v>
      </c>
      <c r="CQ200" t="s">
        <v>1592</v>
      </c>
      <c r="CR200">
        <v>8</v>
      </c>
      <c r="CS200" t="s">
        <v>3873</v>
      </c>
      <c r="CT200" t="s">
        <v>3873</v>
      </c>
      <c r="CU200" t="s">
        <v>3873</v>
      </c>
      <c r="CV200" t="s">
        <v>1592</v>
      </c>
      <c r="CW200" t="s">
        <v>1592</v>
      </c>
      <c r="CX200">
        <v>198</v>
      </c>
      <c r="CY200" t="s">
        <v>4348</v>
      </c>
      <c r="CZ200" t="s">
        <v>1592</v>
      </c>
      <c r="DA200" t="s">
        <v>2313</v>
      </c>
      <c r="DB200" t="s">
        <v>2314</v>
      </c>
      <c r="DC200" t="s">
        <v>4335</v>
      </c>
      <c r="DD200" t="s">
        <v>1330</v>
      </c>
      <c r="DE200" t="s">
        <v>4337</v>
      </c>
      <c r="DF200" t="s">
        <v>1592</v>
      </c>
      <c r="DG200" t="s">
        <v>1592</v>
      </c>
      <c r="DH200" t="s">
        <v>2334</v>
      </c>
      <c r="DI200" t="s">
        <v>4338</v>
      </c>
      <c r="DJ200"/>
      <c r="DK200" t="s">
        <v>2334</v>
      </c>
      <c r="DL200">
        <v>9</v>
      </c>
      <c r="DM200" t="s">
        <v>2315</v>
      </c>
      <c r="DN200" t="s">
        <v>1261</v>
      </c>
      <c r="DO200" t="b">
        <v>1</v>
      </c>
      <c r="DP200" t="b">
        <v>0</v>
      </c>
      <c r="DQ200" t="b">
        <v>1</v>
      </c>
      <c r="DR200" t="b">
        <v>0</v>
      </c>
      <c r="DS200" t="b">
        <v>0</v>
      </c>
      <c r="DT200" t="b">
        <v>1</v>
      </c>
      <c r="DU200" t="b">
        <v>0</v>
      </c>
      <c r="DV200">
        <v>0</v>
      </c>
      <c r="DW200" t="b">
        <v>0</v>
      </c>
      <c r="DX200" t="b">
        <v>0</v>
      </c>
      <c r="DY200" t="b">
        <v>0</v>
      </c>
      <c r="DZ200" t="b">
        <v>0</v>
      </c>
      <c r="EA200" t="b">
        <v>0</v>
      </c>
      <c r="EB200" t="b">
        <v>0</v>
      </c>
      <c r="EC200" t="b">
        <v>0</v>
      </c>
      <c r="ED200" t="b">
        <v>0</v>
      </c>
      <c r="EE200" t="b">
        <v>0</v>
      </c>
      <c r="EF200" t="b" cm="1">
        <v>0</v>
      </c>
      <c r="EG200" t="b">
        <v>0</v>
      </c>
      <c r="EH200" t="b">
        <v>0</v>
      </c>
      <c r="EI200" t="b">
        <v>0</v>
      </c>
      <c r="EJ200" t="s">
        <v>1592</v>
      </c>
      <c r="EK200">
        <v>0</v>
      </c>
      <c r="EL200">
        <v>26</v>
      </c>
      <c r="EM200" t="b">
        <v>0</v>
      </c>
    </row>
    <row r="201" spans="1:143" ht="15.75">
      <c r="A201"/>
      <c r="B201" t="s">
        <v>1261</v>
      </c>
      <c r="C201" t="s">
        <v>1261</v>
      </c>
      <c r="D201" t="s">
        <v>4349</v>
      </c>
      <c r="E201" t="s">
        <v>4350</v>
      </c>
      <c r="F201"/>
      <c r="G201" t="s">
        <v>4007</v>
      </c>
      <c r="H201" t="s">
        <v>4007</v>
      </c>
      <c r="I201" t="s">
        <v>1268</v>
      </c>
      <c r="J201" t="s">
        <v>4265</v>
      </c>
      <c r="K201" t="s">
        <v>902</v>
      </c>
      <c r="L201" t="s">
        <v>3872</v>
      </c>
      <c r="M201" t="s">
        <v>1974</v>
      </c>
      <c r="N201"/>
      <c r="O201" t="s">
        <v>3873</v>
      </c>
      <c r="P201" t="s">
        <v>3874</v>
      </c>
      <c r="Q201" t="s">
        <v>1330</v>
      </c>
      <c r="R201" t="s">
        <v>3875</v>
      </c>
      <c r="S201"/>
      <c r="T201"/>
      <c r="U201"/>
      <c r="V201"/>
      <c r="W201"/>
      <c r="X201"/>
      <c r="Y201"/>
      <c r="Z201"/>
      <c r="AA201"/>
      <c r="AB201"/>
      <c r="AC201"/>
      <c r="AD201"/>
      <c r="AE201"/>
      <c r="AF201"/>
      <c r="AG201"/>
      <c r="AH201"/>
      <c r="AI201"/>
      <c r="AJ201"/>
      <c r="AK201"/>
      <c r="AL201"/>
      <c r="AM201"/>
      <c r="AN201"/>
      <c r="AO201" s="108" t="s">
        <v>43</v>
      </c>
      <c r="AP201" t="s">
        <v>1331</v>
      </c>
      <c r="AQ201">
        <v>42</v>
      </c>
      <c r="AR201" t="s">
        <v>4351</v>
      </c>
      <c r="AS201" t="s">
        <v>1261</v>
      </c>
      <c r="AT201" t="s">
        <v>3877</v>
      </c>
      <c r="AU201" t="s">
        <v>4350</v>
      </c>
      <c r="AV201" t="s">
        <v>4352</v>
      </c>
      <c r="AW201" t="s">
        <v>1937</v>
      </c>
      <c r="AX201" t="s">
        <v>1934</v>
      </c>
      <c r="AY201" t="s">
        <v>4011</v>
      </c>
      <c r="AZ201" t="s">
        <v>1330</v>
      </c>
      <c r="BA201" t="s">
        <v>4353</v>
      </c>
      <c r="BB201" t="s">
        <v>1268</v>
      </c>
      <c r="BC201" t="s">
        <v>3872</v>
      </c>
      <c r="BD201" t="s">
        <v>4354</v>
      </c>
      <c r="BE201">
        <v>201</v>
      </c>
      <c r="BF201">
        <v>193</v>
      </c>
      <c r="BG201">
        <v>0</v>
      </c>
      <c r="BH201" t="s">
        <v>4350</v>
      </c>
      <c r="BI201">
        <v>1</v>
      </c>
      <c r="BJ201">
        <v>0</v>
      </c>
      <c r="BK201">
        <v>0</v>
      </c>
      <c r="BL201" t="s">
        <v>1592</v>
      </c>
      <c r="BM201" t="s">
        <v>4266</v>
      </c>
      <c r="BN201" t="s">
        <v>4268</v>
      </c>
      <c r="BO201" t="s" cm="1">
        <v>4267</v>
      </c>
      <c r="BP201" t="s">
        <v>1592</v>
      </c>
      <c r="BQ201" t="s">
        <v>3873</v>
      </c>
      <c r="BR201">
        <v>41</v>
      </c>
      <c r="BS201" t="s">
        <v>1881</v>
      </c>
      <c r="BT201" t="s">
        <v>4355</v>
      </c>
      <c r="BU201" t="s">
        <v>4349</v>
      </c>
      <c r="BV201" t="s">
        <v>4352</v>
      </c>
      <c r="BW201" t="s">
        <v>4011</v>
      </c>
      <c r="BX201" t="s">
        <v>1937</v>
      </c>
      <c r="BY201" t="s">
        <v>1592</v>
      </c>
      <c r="BZ201" t="s">
        <v>1937</v>
      </c>
      <c r="CA201" t="s">
        <v>1974</v>
      </c>
      <c r="CB201"/>
      <c r="CC201" t="s">
        <v>998</v>
      </c>
      <c r="CD201" t="s">
        <v>1268</v>
      </c>
      <c r="CE201" t="s">
        <v>4356</v>
      </c>
      <c r="CF201" t="s">
        <v>4357</v>
      </c>
      <c r="CG201" t="s">
        <v>1268</v>
      </c>
      <c r="CH201" t="s">
        <v>1592</v>
      </c>
      <c r="CI201" t="s">
        <v>3875</v>
      </c>
      <c r="CJ201" t="s">
        <v>1261</v>
      </c>
      <c r="CK201"/>
      <c r="CL201"/>
      <c r="CM201" t="s">
        <v>1592</v>
      </c>
      <c r="CN201" t="s">
        <v>1592</v>
      </c>
      <c r="CO201" t="s">
        <v>1592</v>
      </c>
      <c r="CP201" t="s">
        <v>1592</v>
      </c>
      <c r="CQ201" t="s">
        <v>1592</v>
      </c>
      <c r="CR201">
        <v>8</v>
      </c>
      <c r="CS201" t="s">
        <v>3873</v>
      </c>
      <c r="CT201" t="s">
        <v>3873</v>
      </c>
      <c r="CU201" t="s">
        <v>3873</v>
      </c>
      <c r="CV201" t="s">
        <v>1592</v>
      </c>
      <c r="CW201" t="s">
        <v>1592</v>
      </c>
      <c r="CX201">
        <v>199</v>
      </c>
      <c r="CY201" t="s">
        <v>4358</v>
      </c>
      <c r="CZ201" t="s">
        <v>1592</v>
      </c>
      <c r="DA201" t="s">
        <v>2313</v>
      </c>
      <c r="DB201" t="s">
        <v>2314</v>
      </c>
      <c r="DC201" t="s">
        <v>4350</v>
      </c>
      <c r="DD201" t="s">
        <v>1330</v>
      </c>
      <c r="DE201" t="s">
        <v>4007</v>
      </c>
      <c r="DF201" t="s">
        <v>1592</v>
      </c>
      <c r="DG201" t="s">
        <v>1592</v>
      </c>
      <c r="DH201" t="s">
        <v>2334</v>
      </c>
      <c r="DI201" t="s">
        <v>4351</v>
      </c>
      <c r="DJ201"/>
      <c r="DK201" t="s">
        <v>2334</v>
      </c>
      <c r="DL201">
        <v>9</v>
      </c>
      <c r="DM201" t="s">
        <v>2315</v>
      </c>
      <c r="DN201" t="s">
        <v>1261</v>
      </c>
      <c r="DO201" t="b">
        <v>1</v>
      </c>
      <c r="DP201" t="b">
        <v>0</v>
      </c>
      <c r="DQ201" t="b">
        <v>1</v>
      </c>
      <c r="DR201" t="b">
        <v>0</v>
      </c>
      <c r="DS201" t="b">
        <v>0</v>
      </c>
      <c r="DT201" t="b">
        <v>1</v>
      </c>
      <c r="DU201" t="b">
        <v>0</v>
      </c>
      <c r="DV201">
        <v>0</v>
      </c>
      <c r="DW201" t="b">
        <v>0</v>
      </c>
      <c r="DX201" t="b">
        <v>0</v>
      </c>
      <c r="DY201" t="b">
        <v>0</v>
      </c>
      <c r="DZ201" t="b">
        <v>0</v>
      </c>
      <c r="EA201" t="b">
        <v>0</v>
      </c>
      <c r="EB201" t="b">
        <v>0</v>
      </c>
      <c r="EC201" t="b">
        <v>0</v>
      </c>
      <c r="ED201" t="b">
        <v>0</v>
      </c>
      <c r="EE201" t="b">
        <v>0</v>
      </c>
      <c r="EF201" t="b" cm="1">
        <v>0</v>
      </c>
      <c r="EG201" t="b">
        <v>0</v>
      </c>
      <c r="EH201" t="b">
        <v>0</v>
      </c>
      <c r="EI201" t="b">
        <v>0</v>
      </c>
      <c r="EJ201" t="s">
        <v>1592</v>
      </c>
      <c r="EK201">
        <v>0</v>
      </c>
      <c r="EL201">
        <v>33</v>
      </c>
      <c r="EM201" t="b">
        <v>0</v>
      </c>
    </row>
    <row r="202" spans="1:143" ht="15.75">
      <c r="A202"/>
      <c r="B202" t="s">
        <v>1261</v>
      </c>
      <c r="C202" t="s">
        <v>1261</v>
      </c>
      <c r="D202" t="s">
        <v>4359</v>
      </c>
      <c r="E202" t="s">
        <v>4360</v>
      </c>
      <c r="F202"/>
      <c r="G202" t="s">
        <v>4359</v>
      </c>
      <c r="H202" t="s">
        <v>4359</v>
      </c>
      <c r="I202" t="s">
        <v>1279</v>
      </c>
      <c r="J202" t="s">
        <v>902</v>
      </c>
      <c r="K202" t="s">
        <v>902</v>
      </c>
      <c r="L202" t="s">
        <v>3872</v>
      </c>
      <c r="M202" t="s">
        <v>902</v>
      </c>
      <c r="N202"/>
      <c r="O202" t="s">
        <v>3873</v>
      </c>
      <c r="P202" t="s">
        <v>3874</v>
      </c>
      <c r="Q202" t="s">
        <v>1330</v>
      </c>
      <c r="R202" t="s">
        <v>3875</v>
      </c>
      <c r="S202"/>
      <c r="T202"/>
      <c r="U202"/>
      <c r="V202"/>
      <c r="W202"/>
      <c r="X202"/>
      <c r="Y202"/>
      <c r="Z202"/>
      <c r="AA202"/>
      <c r="AB202"/>
      <c r="AC202"/>
      <c r="AD202"/>
      <c r="AE202"/>
      <c r="AF202"/>
      <c r="AG202"/>
      <c r="AH202"/>
      <c r="AI202"/>
      <c r="AJ202"/>
      <c r="AK202"/>
      <c r="AL202"/>
      <c r="AM202"/>
      <c r="AN202"/>
      <c r="AO202" s="108" t="s">
        <v>43</v>
      </c>
      <c r="AP202" t="s">
        <v>1331</v>
      </c>
      <c r="AQ202">
        <v>43</v>
      </c>
      <c r="AR202" t="s">
        <v>4361</v>
      </c>
      <c r="AS202" t="s">
        <v>1261</v>
      </c>
      <c r="AT202" t="s">
        <v>3877</v>
      </c>
      <c r="AU202" t="s">
        <v>4360</v>
      </c>
      <c r="AV202" t="s">
        <v>4362</v>
      </c>
      <c r="AW202" t="s">
        <v>1937</v>
      </c>
      <c r="AX202" t="s">
        <v>1934</v>
      </c>
      <c r="AY202" t="s">
        <v>4363</v>
      </c>
      <c r="AZ202" t="s">
        <v>1330</v>
      </c>
      <c r="BA202" t="s">
        <v>4364</v>
      </c>
      <c r="BB202" t="s">
        <v>1279</v>
      </c>
      <c r="BC202" t="s">
        <v>3872</v>
      </c>
      <c r="BD202" t="s">
        <v>4365</v>
      </c>
      <c r="BE202">
        <v>202</v>
      </c>
      <c r="BF202">
        <v>0</v>
      </c>
      <c r="BG202">
        <v>0</v>
      </c>
      <c r="BH202" t="s">
        <v>1592</v>
      </c>
      <c r="BI202">
        <v>0</v>
      </c>
      <c r="BJ202">
        <v>0</v>
      </c>
      <c r="BK202">
        <v>0</v>
      </c>
      <c r="BL202" t="s">
        <v>1592</v>
      </c>
      <c r="BM202" t="s">
        <v>1592</v>
      </c>
      <c r="BN202" t="s">
        <v>1592</v>
      </c>
      <c r="BO202" t="s" cm="1">
        <v>1592</v>
      </c>
      <c r="BP202" t="s">
        <v>1592</v>
      </c>
      <c r="BQ202" t="s">
        <v>3873</v>
      </c>
      <c r="BR202">
        <v>42</v>
      </c>
      <c r="BS202" t="s">
        <v>1882</v>
      </c>
      <c r="BT202" t="s">
        <v>4366</v>
      </c>
      <c r="BU202" t="s">
        <v>4359</v>
      </c>
      <c r="BV202" t="s">
        <v>4362</v>
      </c>
      <c r="BW202" t="s">
        <v>4363</v>
      </c>
      <c r="BX202" t="s">
        <v>1937</v>
      </c>
      <c r="BY202" t="s">
        <v>1592</v>
      </c>
      <c r="BZ202" t="s">
        <v>1937</v>
      </c>
      <c r="CA202" t="s">
        <v>902</v>
      </c>
      <c r="CB202"/>
      <c r="CC202" t="s">
        <v>998</v>
      </c>
      <c r="CD202" t="s">
        <v>1279</v>
      </c>
      <c r="CE202" t="s">
        <v>4360</v>
      </c>
      <c r="CF202" t="s">
        <v>4362</v>
      </c>
      <c r="CG202" t="s">
        <v>1279</v>
      </c>
      <c r="CH202" t="s">
        <v>1592</v>
      </c>
      <c r="CI202" t="s">
        <v>3875</v>
      </c>
      <c r="CJ202" t="s">
        <v>1261</v>
      </c>
      <c r="CK202"/>
      <c r="CL202"/>
      <c r="CM202" t="s">
        <v>1592</v>
      </c>
      <c r="CN202" t="s">
        <v>1592</v>
      </c>
      <c r="CO202" t="s">
        <v>1592</v>
      </c>
      <c r="CP202" t="s">
        <v>1592</v>
      </c>
      <c r="CQ202" t="s">
        <v>1592</v>
      </c>
      <c r="CR202">
        <v>8</v>
      </c>
      <c r="CS202" t="s">
        <v>3873</v>
      </c>
      <c r="CT202" t="s">
        <v>3873</v>
      </c>
      <c r="CU202" t="s">
        <v>3873</v>
      </c>
      <c r="CV202" t="s">
        <v>1592</v>
      </c>
      <c r="CW202" t="s">
        <v>1592</v>
      </c>
      <c r="CX202">
        <v>200</v>
      </c>
      <c r="CY202" t="s">
        <v>4367</v>
      </c>
      <c r="CZ202" t="s">
        <v>1592</v>
      </c>
      <c r="DA202" t="s">
        <v>2313</v>
      </c>
      <c r="DB202" t="s">
        <v>2314</v>
      </c>
      <c r="DC202" t="s">
        <v>4360</v>
      </c>
      <c r="DD202" t="s">
        <v>1330</v>
      </c>
      <c r="DE202" t="s">
        <v>4359</v>
      </c>
      <c r="DF202" t="s">
        <v>1592</v>
      </c>
      <c r="DG202" t="s">
        <v>1592</v>
      </c>
      <c r="DH202" t="s">
        <v>2334</v>
      </c>
      <c r="DI202" t="s">
        <v>4361</v>
      </c>
      <c r="DJ202"/>
      <c r="DK202" t="s">
        <v>2334</v>
      </c>
      <c r="DL202">
        <v>9</v>
      </c>
      <c r="DM202" t="s">
        <v>2315</v>
      </c>
      <c r="DN202" t="s">
        <v>1261</v>
      </c>
      <c r="DO202" t="b">
        <v>1</v>
      </c>
      <c r="DP202" t="b">
        <v>0</v>
      </c>
      <c r="DQ202" t="b">
        <v>1</v>
      </c>
      <c r="DR202" t="b">
        <v>0</v>
      </c>
      <c r="DS202" t="b">
        <v>0</v>
      </c>
      <c r="DT202" t="b">
        <v>1</v>
      </c>
      <c r="DU202" t="b">
        <v>1</v>
      </c>
      <c r="DV202">
        <v>0</v>
      </c>
      <c r="DW202" t="b">
        <v>0</v>
      </c>
      <c r="DX202" t="b">
        <v>0</v>
      </c>
      <c r="DY202" t="b">
        <v>0</v>
      </c>
      <c r="DZ202" t="b">
        <v>0</v>
      </c>
      <c r="EA202" t="b">
        <v>0</v>
      </c>
      <c r="EB202" t="b">
        <v>0</v>
      </c>
      <c r="EC202" t="b">
        <v>0</v>
      </c>
      <c r="ED202" t="b">
        <v>0</v>
      </c>
      <c r="EE202" t="b">
        <v>0</v>
      </c>
      <c r="EF202" t="b" cm="1">
        <v>0</v>
      </c>
      <c r="EG202" t="b">
        <v>0</v>
      </c>
      <c r="EH202" t="b">
        <v>0</v>
      </c>
      <c r="EI202" t="b">
        <v>0</v>
      </c>
      <c r="EJ202" t="s">
        <v>1592</v>
      </c>
      <c r="EK202">
        <v>0</v>
      </c>
      <c r="EL202">
        <v>28</v>
      </c>
      <c r="EM202" t="b">
        <v>0</v>
      </c>
    </row>
    <row r="203" spans="1:143" ht="15.75">
      <c r="A203"/>
      <c r="B203" t="s">
        <v>1261</v>
      </c>
      <c r="C203" t="s">
        <v>1261</v>
      </c>
      <c r="D203" t="s">
        <v>3884</v>
      </c>
      <c r="E203" t="s">
        <v>3885</v>
      </c>
      <c r="F203"/>
      <c r="G203" t="s">
        <v>3884</v>
      </c>
      <c r="H203" t="s">
        <v>3884</v>
      </c>
      <c r="I203" t="s">
        <v>1272</v>
      </c>
      <c r="J203" t="s">
        <v>4359</v>
      </c>
      <c r="K203" t="s">
        <v>902</v>
      </c>
      <c r="L203" t="s">
        <v>3872</v>
      </c>
      <c r="M203" t="s">
        <v>3887</v>
      </c>
      <c r="N203"/>
      <c r="O203" t="s">
        <v>3873</v>
      </c>
      <c r="P203" t="s">
        <v>3874</v>
      </c>
      <c r="Q203" t="s">
        <v>1330</v>
      </c>
      <c r="R203" t="s">
        <v>3875</v>
      </c>
      <c r="S203"/>
      <c r="T203"/>
      <c r="U203"/>
      <c r="V203"/>
      <c r="W203"/>
      <c r="X203"/>
      <c r="Y203"/>
      <c r="Z203"/>
      <c r="AA203"/>
      <c r="AB203"/>
      <c r="AC203"/>
      <c r="AD203"/>
      <c r="AE203"/>
      <c r="AF203"/>
      <c r="AG203"/>
      <c r="AH203"/>
      <c r="AI203"/>
      <c r="AJ203"/>
      <c r="AK203"/>
      <c r="AL203"/>
      <c r="AM203"/>
      <c r="AN203"/>
      <c r="AO203" s="108" t="s">
        <v>43</v>
      </c>
      <c r="AP203" t="s">
        <v>1331</v>
      </c>
      <c r="AQ203">
        <v>44</v>
      </c>
      <c r="AR203" t="s">
        <v>3888</v>
      </c>
      <c r="AS203" t="s">
        <v>1261</v>
      </c>
      <c r="AT203" t="s">
        <v>3877</v>
      </c>
      <c r="AU203" t="s">
        <v>3885</v>
      </c>
      <c r="AV203" t="s">
        <v>3889</v>
      </c>
      <c r="AW203" t="s">
        <v>1937</v>
      </c>
      <c r="AX203" t="s">
        <v>1934</v>
      </c>
      <c r="AY203" t="s">
        <v>3890</v>
      </c>
      <c r="AZ203" t="s">
        <v>1330</v>
      </c>
      <c r="BA203" t="s">
        <v>3891</v>
      </c>
      <c r="BB203" t="s">
        <v>1272</v>
      </c>
      <c r="BC203" t="s">
        <v>3872</v>
      </c>
      <c r="BD203" t="s">
        <v>4061</v>
      </c>
      <c r="BE203">
        <v>162</v>
      </c>
      <c r="BF203">
        <v>202</v>
      </c>
      <c r="BG203">
        <v>0</v>
      </c>
      <c r="BH203" t="s">
        <v>1592</v>
      </c>
      <c r="BI203">
        <v>0</v>
      </c>
      <c r="BJ203">
        <v>0</v>
      </c>
      <c r="BK203">
        <v>162</v>
      </c>
      <c r="BL203" t="s">
        <v>3897</v>
      </c>
      <c r="BM203" t="s">
        <v>4360</v>
      </c>
      <c r="BN203" t="s">
        <v>4362</v>
      </c>
      <c r="BO203" t="s" cm="1">
        <v>4361</v>
      </c>
      <c r="BP203" t="s">
        <v>1592</v>
      </c>
      <c r="BQ203" t="s">
        <v>3873</v>
      </c>
      <c r="BR203">
        <v>43</v>
      </c>
      <c r="BS203" t="s">
        <v>1883</v>
      </c>
      <c r="BT203" t="s">
        <v>4368</v>
      </c>
      <c r="BU203" t="s">
        <v>3884</v>
      </c>
      <c r="BV203" t="s">
        <v>3889</v>
      </c>
      <c r="BW203" t="s">
        <v>3890</v>
      </c>
      <c r="BX203" t="s">
        <v>1937</v>
      </c>
      <c r="BY203" t="s">
        <v>1592</v>
      </c>
      <c r="BZ203" t="s">
        <v>1937</v>
      </c>
      <c r="CA203" t="s">
        <v>3895</v>
      </c>
      <c r="CB203"/>
      <c r="CC203" t="s">
        <v>998</v>
      </c>
      <c r="CD203" t="s">
        <v>1272</v>
      </c>
      <c r="CE203" t="s">
        <v>4369</v>
      </c>
      <c r="CF203" t="s">
        <v>4370</v>
      </c>
      <c r="CG203" t="s">
        <v>1272</v>
      </c>
      <c r="CH203" t="s">
        <v>1592</v>
      </c>
      <c r="CI203" t="s">
        <v>3875</v>
      </c>
      <c r="CJ203" t="s">
        <v>1261</v>
      </c>
      <c r="CK203"/>
      <c r="CL203"/>
      <c r="CM203" t="s">
        <v>1592</v>
      </c>
      <c r="CN203" t="s">
        <v>1592</v>
      </c>
      <c r="CO203" t="s">
        <v>1592</v>
      </c>
      <c r="CP203" t="s">
        <v>1592</v>
      </c>
      <c r="CQ203" t="s">
        <v>1592</v>
      </c>
      <c r="CR203">
        <v>8</v>
      </c>
      <c r="CS203" t="s">
        <v>3873</v>
      </c>
      <c r="CT203" t="s">
        <v>3873</v>
      </c>
      <c r="CU203" t="s">
        <v>3873</v>
      </c>
      <c r="CV203" t="s">
        <v>1592</v>
      </c>
      <c r="CW203" t="s">
        <v>1592</v>
      </c>
      <c r="CX203">
        <v>201</v>
      </c>
      <c r="CY203" t="s">
        <v>4371</v>
      </c>
      <c r="CZ203" t="s">
        <v>1592</v>
      </c>
      <c r="DA203" t="s">
        <v>2313</v>
      </c>
      <c r="DB203" t="s">
        <v>2314</v>
      </c>
      <c r="DC203" t="s">
        <v>3885</v>
      </c>
      <c r="DD203" t="s">
        <v>1330</v>
      </c>
      <c r="DE203" t="s">
        <v>3884</v>
      </c>
      <c r="DF203" t="s">
        <v>1592</v>
      </c>
      <c r="DG203" t="s">
        <v>1592</v>
      </c>
      <c r="DH203" t="s">
        <v>2334</v>
      </c>
      <c r="DI203" t="s">
        <v>3888</v>
      </c>
      <c r="DJ203"/>
      <c r="DK203" t="s">
        <v>2334</v>
      </c>
      <c r="DL203">
        <v>9</v>
      </c>
      <c r="DM203" t="s">
        <v>2315</v>
      </c>
      <c r="DN203" t="s">
        <v>1261</v>
      </c>
      <c r="DO203" t="b">
        <v>1</v>
      </c>
      <c r="DP203" t="b">
        <v>0</v>
      </c>
      <c r="DQ203" t="b">
        <v>0</v>
      </c>
      <c r="DR203" t="b">
        <v>0</v>
      </c>
      <c r="DS203" t="b">
        <v>0</v>
      </c>
      <c r="DT203" t="b">
        <v>1</v>
      </c>
      <c r="DU203" t="b">
        <v>0</v>
      </c>
      <c r="DV203">
        <v>0</v>
      </c>
      <c r="DW203" t="b">
        <v>0</v>
      </c>
      <c r="DX203" t="b">
        <v>0</v>
      </c>
      <c r="DY203" t="b">
        <v>0</v>
      </c>
      <c r="DZ203" t="b">
        <v>0</v>
      </c>
      <c r="EA203" t="b">
        <v>0</v>
      </c>
      <c r="EB203" t="b">
        <v>0</v>
      </c>
      <c r="EC203" t="b">
        <v>0</v>
      </c>
      <c r="ED203" t="b">
        <v>0</v>
      </c>
      <c r="EE203" t="b">
        <v>0</v>
      </c>
      <c r="EF203" t="b" cm="1">
        <v>0</v>
      </c>
      <c r="EG203" t="b">
        <v>0</v>
      </c>
      <c r="EH203" t="b">
        <v>0</v>
      </c>
      <c r="EI203" t="b">
        <v>0</v>
      </c>
      <c r="EJ203" t="s">
        <v>1592</v>
      </c>
      <c r="EK203">
        <v>0</v>
      </c>
      <c r="EL203">
        <v>18</v>
      </c>
      <c r="EM203" t="b">
        <v>0</v>
      </c>
    </row>
    <row r="204" spans="1:143" ht="15.75">
      <c r="A204"/>
      <c r="B204" t="s">
        <v>1261</v>
      </c>
      <c r="C204" t="s">
        <v>1261</v>
      </c>
      <c r="D204" t="s">
        <v>3899</v>
      </c>
      <c r="E204" t="s">
        <v>3900</v>
      </c>
      <c r="F204" t="s">
        <v>3901</v>
      </c>
      <c r="G204" t="s">
        <v>3899</v>
      </c>
      <c r="H204" t="s">
        <v>3899</v>
      </c>
      <c r="I204" t="s">
        <v>1272</v>
      </c>
      <c r="J204" t="s">
        <v>4359</v>
      </c>
      <c r="K204" t="s">
        <v>3910</v>
      </c>
      <c r="L204" t="s">
        <v>3872</v>
      </c>
      <c r="M204" t="s">
        <v>1965</v>
      </c>
      <c r="N204"/>
      <c r="O204" t="s">
        <v>3873</v>
      </c>
      <c r="P204" t="s">
        <v>3874</v>
      </c>
      <c r="Q204" t="s">
        <v>1330</v>
      </c>
      <c r="R204" t="s">
        <v>3875</v>
      </c>
      <c r="S204"/>
      <c r="T204"/>
      <c r="U204"/>
      <c r="V204"/>
      <c r="W204"/>
      <c r="X204"/>
      <c r="Y204"/>
      <c r="Z204"/>
      <c r="AA204"/>
      <c r="AB204"/>
      <c r="AC204"/>
      <c r="AD204"/>
      <c r="AE204"/>
      <c r="AF204"/>
      <c r="AG204"/>
      <c r="AH204"/>
      <c r="AI204"/>
      <c r="AJ204"/>
      <c r="AK204"/>
      <c r="AL204"/>
      <c r="AM204"/>
      <c r="AN204"/>
      <c r="AO204" s="108" t="s">
        <v>43</v>
      </c>
      <c r="AP204" t="s">
        <v>1331</v>
      </c>
      <c r="AQ204">
        <v>45</v>
      </c>
      <c r="AR204" t="s">
        <v>3903</v>
      </c>
      <c r="AS204" t="s">
        <v>1261</v>
      </c>
      <c r="AT204" t="s">
        <v>3877</v>
      </c>
      <c r="AU204" t="s">
        <v>3900</v>
      </c>
      <c r="AV204" t="s">
        <v>3904</v>
      </c>
      <c r="AW204" t="s">
        <v>3905</v>
      </c>
      <c r="AX204" t="s">
        <v>1934</v>
      </c>
      <c r="AY204" t="s">
        <v>4066</v>
      </c>
      <c r="AZ204" t="s">
        <v>1330</v>
      </c>
      <c r="BA204" t="s">
        <v>3907</v>
      </c>
      <c r="BB204" t="s">
        <v>1272</v>
      </c>
      <c r="BC204" t="s">
        <v>3872</v>
      </c>
      <c r="BD204" t="s">
        <v>4067</v>
      </c>
      <c r="BE204">
        <v>163</v>
      </c>
      <c r="BF204">
        <v>202</v>
      </c>
      <c r="BG204" t="e">
        <v>#N/A</v>
      </c>
      <c r="BH204" t="s">
        <v>1592</v>
      </c>
      <c r="BI204">
        <v>0</v>
      </c>
      <c r="BJ204">
        <v>0</v>
      </c>
      <c r="BK204">
        <v>163</v>
      </c>
      <c r="BL204" t="s">
        <v>3911</v>
      </c>
      <c r="BM204" t="s">
        <v>4360</v>
      </c>
      <c r="BN204" t="s">
        <v>4362</v>
      </c>
      <c r="BO204" t="s" cm="1">
        <v>4361</v>
      </c>
      <c r="BP204" t="s">
        <v>3911</v>
      </c>
      <c r="BQ204" t="s">
        <v>3873</v>
      </c>
      <c r="BR204">
        <v>44</v>
      </c>
      <c r="BS204" t="s">
        <v>1884</v>
      </c>
      <c r="BT204" t="s">
        <v>4372</v>
      </c>
      <c r="BU204" t="s">
        <v>3899</v>
      </c>
      <c r="BV204" t="s">
        <v>3904</v>
      </c>
      <c r="BW204" t="s">
        <v>4066</v>
      </c>
      <c r="BX204" t="s">
        <v>1937</v>
      </c>
      <c r="BY204" t="s">
        <v>1592</v>
      </c>
      <c r="BZ204" t="s">
        <v>1937</v>
      </c>
      <c r="CA204" t="s">
        <v>1965</v>
      </c>
      <c r="CB204"/>
      <c r="CC204" t="s">
        <v>998</v>
      </c>
      <c r="CD204" t="s">
        <v>1272</v>
      </c>
      <c r="CE204" t="s">
        <v>4373</v>
      </c>
      <c r="CF204" t="s">
        <v>4374</v>
      </c>
      <c r="CG204" t="s">
        <v>1272</v>
      </c>
      <c r="CH204" t="s">
        <v>1592</v>
      </c>
      <c r="CI204" t="s">
        <v>3875</v>
      </c>
      <c r="CJ204" t="s">
        <v>1261</v>
      </c>
      <c r="CK204"/>
      <c r="CL204"/>
      <c r="CM204" t="s">
        <v>1592</v>
      </c>
      <c r="CN204" t="s">
        <v>1592</v>
      </c>
      <c r="CO204" t="s">
        <v>1592</v>
      </c>
      <c r="CP204" t="s">
        <v>1592</v>
      </c>
      <c r="CQ204" t="s">
        <v>1592</v>
      </c>
      <c r="CR204">
        <v>8</v>
      </c>
      <c r="CS204" t="s">
        <v>3873</v>
      </c>
      <c r="CT204" t="s">
        <v>3873</v>
      </c>
      <c r="CU204" t="s">
        <v>3873</v>
      </c>
      <c r="CV204" t="s">
        <v>1592</v>
      </c>
      <c r="CW204" t="s">
        <v>1592</v>
      </c>
      <c r="CX204">
        <v>202</v>
      </c>
      <c r="CY204" t="s">
        <v>4375</v>
      </c>
      <c r="CZ204" t="s">
        <v>1592</v>
      </c>
      <c r="DA204" t="s">
        <v>2313</v>
      </c>
      <c r="DB204" t="s">
        <v>2314</v>
      </c>
      <c r="DC204" t="s">
        <v>3900</v>
      </c>
      <c r="DD204" t="s">
        <v>1330</v>
      </c>
      <c r="DE204" t="s">
        <v>3899</v>
      </c>
      <c r="DF204" t="s">
        <v>1592</v>
      </c>
      <c r="DG204" t="s">
        <v>1592</v>
      </c>
      <c r="DH204" t="s">
        <v>2334</v>
      </c>
      <c r="DI204" t="s">
        <v>3903</v>
      </c>
      <c r="DJ204"/>
      <c r="DK204" t="s">
        <v>2334</v>
      </c>
      <c r="DL204">
        <v>9</v>
      </c>
      <c r="DM204" t="s">
        <v>2315</v>
      </c>
      <c r="DN204" t="s">
        <v>1261</v>
      </c>
      <c r="DO204" t="b">
        <v>1</v>
      </c>
      <c r="DP204" t="b">
        <v>0</v>
      </c>
      <c r="DQ204" t="b">
        <v>0</v>
      </c>
      <c r="DR204" t="b">
        <v>0</v>
      </c>
      <c r="DS204" t="b">
        <v>0</v>
      </c>
      <c r="DT204" t="b">
        <v>1</v>
      </c>
      <c r="DU204" t="b">
        <v>0</v>
      </c>
      <c r="DV204">
        <v>0</v>
      </c>
      <c r="DW204" t="b">
        <v>0</v>
      </c>
      <c r="DX204" t="b">
        <v>0</v>
      </c>
      <c r="DY204" t="b">
        <v>0</v>
      </c>
      <c r="DZ204" t="b">
        <v>0</v>
      </c>
      <c r="EA204" t="b">
        <v>0</v>
      </c>
      <c r="EB204" t="b">
        <v>0</v>
      </c>
      <c r="EC204" t="b">
        <v>0</v>
      </c>
      <c r="ED204" t="b">
        <v>0</v>
      </c>
      <c r="EE204" t="b">
        <v>0</v>
      </c>
      <c r="EF204" t="b" cm="1">
        <v>0</v>
      </c>
      <c r="EG204" t="b">
        <v>0</v>
      </c>
      <c r="EH204" t="b">
        <v>0</v>
      </c>
      <c r="EI204" t="b">
        <v>0</v>
      </c>
      <c r="EJ204" t="s">
        <v>1592</v>
      </c>
      <c r="EK204">
        <v>0</v>
      </c>
      <c r="EL204">
        <v>16</v>
      </c>
      <c r="EM204" t="b">
        <v>0</v>
      </c>
    </row>
    <row r="205" spans="1:143" ht="63">
      <c r="A205"/>
      <c r="B205" t="s">
        <v>1261</v>
      </c>
      <c r="C205" t="s">
        <v>1261</v>
      </c>
      <c r="D205" t="s">
        <v>4180</v>
      </c>
      <c r="E205" t="s">
        <v>4181</v>
      </c>
      <c r="F205"/>
      <c r="G205" t="s">
        <v>4180</v>
      </c>
      <c r="H205" t="s">
        <v>4180</v>
      </c>
      <c r="I205" t="s">
        <v>1272</v>
      </c>
      <c r="J205" t="s">
        <v>4359</v>
      </c>
      <c r="K205" t="s">
        <v>902</v>
      </c>
      <c r="L205" t="s">
        <v>3872</v>
      </c>
      <c r="M205" t="s">
        <v>1947</v>
      </c>
      <c r="N205" s="109" t="s">
        <v>4182</v>
      </c>
      <c r="O205" t="s">
        <v>3873</v>
      </c>
      <c r="P205" t="s">
        <v>3874</v>
      </c>
      <c r="Q205" t="s">
        <v>1330</v>
      </c>
      <c r="R205" t="s">
        <v>3875</v>
      </c>
      <c r="S205"/>
      <c r="T205"/>
      <c r="U205"/>
      <c r="V205"/>
      <c r="W205"/>
      <c r="X205"/>
      <c r="Y205"/>
      <c r="Z205"/>
      <c r="AA205"/>
      <c r="AB205"/>
      <c r="AC205"/>
      <c r="AD205"/>
      <c r="AE205"/>
      <c r="AF205"/>
      <c r="AG205"/>
      <c r="AH205"/>
      <c r="AI205"/>
      <c r="AJ205"/>
      <c r="AK205"/>
      <c r="AL205"/>
      <c r="AM205"/>
      <c r="AN205"/>
      <c r="AO205" s="108" t="s">
        <v>43</v>
      </c>
      <c r="AP205" t="s">
        <v>1331</v>
      </c>
      <c r="AQ205">
        <v>46</v>
      </c>
      <c r="AR205" t="s">
        <v>4183</v>
      </c>
      <c r="AS205" t="s">
        <v>1261</v>
      </c>
      <c r="AT205" t="s">
        <v>3877</v>
      </c>
      <c r="AU205" t="s">
        <v>4181</v>
      </c>
      <c r="AV205" t="s">
        <v>4184</v>
      </c>
      <c r="AW205" t="s">
        <v>1937</v>
      </c>
      <c r="AX205" t="s">
        <v>1934</v>
      </c>
      <c r="AY205" t="s">
        <v>4185</v>
      </c>
      <c r="AZ205" t="s">
        <v>1330</v>
      </c>
      <c r="BA205" t="s">
        <v>4186</v>
      </c>
      <c r="BB205" t="s">
        <v>1272</v>
      </c>
      <c r="BC205" t="s">
        <v>3872</v>
      </c>
      <c r="BD205" t="s">
        <v>4282</v>
      </c>
      <c r="BE205">
        <v>186</v>
      </c>
      <c r="BF205">
        <v>202</v>
      </c>
      <c r="BG205">
        <v>0</v>
      </c>
      <c r="BH205" t="s">
        <v>1592</v>
      </c>
      <c r="BI205">
        <v>0</v>
      </c>
      <c r="BJ205">
        <v>0</v>
      </c>
      <c r="BK205">
        <v>186</v>
      </c>
      <c r="BL205" t="s">
        <v>4191</v>
      </c>
      <c r="BM205" t="s">
        <v>4360</v>
      </c>
      <c r="BN205" t="s">
        <v>4362</v>
      </c>
      <c r="BO205" t="s" cm="1">
        <v>4361</v>
      </c>
      <c r="BP205" t="s">
        <v>1592</v>
      </c>
      <c r="BQ205" t="s">
        <v>3873</v>
      </c>
      <c r="BR205">
        <v>45</v>
      </c>
      <c r="BS205" t="s">
        <v>1885</v>
      </c>
      <c r="BT205" t="s">
        <v>4376</v>
      </c>
      <c r="BU205" t="s">
        <v>4180</v>
      </c>
      <c r="BV205" t="s">
        <v>4184</v>
      </c>
      <c r="BW205" t="s">
        <v>4185</v>
      </c>
      <c r="BX205" t="s">
        <v>4189</v>
      </c>
      <c r="BY205" t="s">
        <v>1592</v>
      </c>
      <c r="BZ205" t="s">
        <v>1937</v>
      </c>
      <c r="CA205" t="s">
        <v>1947</v>
      </c>
      <c r="CB205"/>
      <c r="CC205" t="s">
        <v>998</v>
      </c>
      <c r="CD205" t="s">
        <v>1272</v>
      </c>
      <c r="CE205" t="s">
        <v>4377</v>
      </c>
      <c r="CF205" t="s">
        <v>4378</v>
      </c>
      <c r="CG205" t="s">
        <v>1272</v>
      </c>
      <c r="CH205" t="s">
        <v>1592</v>
      </c>
      <c r="CI205" t="s">
        <v>3875</v>
      </c>
      <c r="CJ205" t="s">
        <v>1261</v>
      </c>
      <c r="CK205"/>
      <c r="CL205"/>
      <c r="CM205" t="s">
        <v>1592</v>
      </c>
      <c r="CN205" t="s">
        <v>1592</v>
      </c>
      <c r="CO205" t="s">
        <v>1592</v>
      </c>
      <c r="CP205" t="s">
        <v>1592</v>
      </c>
      <c r="CQ205" t="s">
        <v>1592</v>
      </c>
      <c r="CR205">
        <v>8</v>
      </c>
      <c r="CS205" t="s">
        <v>3873</v>
      </c>
      <c r="CT205" t="s">
        <v>3873</v>
      </c>
      <c r="CU205" t="s">
        <v>3873</v>
      </c>
      <c r="CV205" t="s">
        <v>1592</v>
      </c>
      <c r="CW205" t="s">
        <v>1592</v>
      </c>
      <c r="CX205">
        <v>203</v>
      </c>
      <c r="CY205" t="s">
        <v>4379</v>
      </c>
      <c r="CZ205" t="s">
        <v>1592</v>
      </c>
      <c r="DA205" t="s">
        <v>2313</v>
      </c>
      <c r="DB205" t="s">
        <v>2314</v>
      </c>
      <c r="DC205" t="s">
        <v>4181</v>
      </c>
      <c r="DD205" t="s">
        <v>1330</v>
      </c>
      <c r="DE205" t="s">
        <v>4180</v>
      </c>
      <c r="DF205" t="s">
        <v>1592</v>
      </c>
      <c r="DG205" t="s">
        <v>1592</v>
      </c>
      <c r="DH205" t="s">
        <v>2334</v>
      </c>
      <c r="DI205" t="s">
        <v>4183</v>
      </c>
      <c r="DJ205"/>
      <c r="DK205" t="s">
        <v>2334</v>
      </c>
      <c r="DL205">
        <v>9</v>
      </c>
      <c r="DM205" t="s">
        <v>2315</v>
      </c>
      <c r="DN205" t="s">
        <v>1261</v>
      </c>
      <c r="DO205" t="b">
        <v>1</v>
      </c>
      <c r="DP205" t="b">
        <v>0</v>
      </c>
      <c r="DQ205" t="b">
        <v>0</v>
      </c>
      <c r="DR205" t="b">
        <v>0</v>
      </c>
      <c r="DS205" t="b">
        <v>0</v>
      </c>
      <c r="DT205" t="b">
        <v>1</v>
      </c>
      <c r="DU205" t="b">
        <v>0</v>
      </c>
      <c r="DV205">
        <v>0</v>
      </c>
      <c r="DW205" t="b">
        <v>0</v>
      </c>
      <c r="DX205" t="b">
        <v>0</v>
      </c>
      <c r="DY205" t="b">
        <v>0</v>
      </c>
      <c r="DZ205" t="b">
        <v>0</v>
      </c>
      <c r="EA205" t="b">
        <v>0</v>
      </c>
      <c r="EB205" t="b">
        <v>1</v>
      </c>
      <c r="EC205" t="b">
        <v>0</v>
      </c>
      <c r="ED205" t="b">
        <v>0</v>
      </c>
      <c r="EE205" t="b">
        <v>0</v>
      </c>
      <c r="EF205" t="b" cm="1">
        <v>0</v>
      </c>
      <c r="EG205" t="b">
        <v>0</v>
      </c>
      <c r="EH205" t="b">
        <v>0</v>
      </c>
      <c r="EI205" t="b">
        <v>1</v>
      </c>
      <c r="EJ205" t="s">
        <v>2791</v>
      </c>
      <c r="EK205">
        <v>0</v>
      </c>
      <c r="EL205">
        <v>9</v>
      </c>
      <c r="EM205" t="b">
        <v>0</v>
      </c>
    </row>
    <row r="206" spans="1:143" ht="15.75">
      <c r="A206"/>
      <c r="B206" t="s">
        <v>1261</v>
      </c>
      <c r="C206" t="s">
        <v>1261</v>
      </c>
      <c r="D206" t="s">
        <v>4380</v>
      </c>
      <c r="E206" t="s">
        <v>4381</v>
      </c>
      <c r="F206" t="s">
        <v>4006</v>
      </c>
      <c r="G206" t="s">
        <v>4007</v>
      </c>
      <c r="H206" t="s">
        <v>4007</v>
      </c>
      <c r="I206" t="s">
        <v>1268</v>
      </c>
      <c r="J206" t="s">
        <v>4359</v>
      </c>
      <c r="K206" t="s">
        <v>902</v>
      </c>
      <c r="L206" t="s">
        <v>3872</v>
      </c>
      <c r="M206" t="s">
        <v>1974</v>
      </c>
      <c r="N206"/>
      <c r="O206" t="s">
        <v>3873</v>
      </c>
      <c r="P206" t="s">
        <v>3874</v>
      </c>
      <c r="Q206" t="s">
        <v>1330</v>
      </c>
      <c r="R206" t="s">
        <v>3875</v>
      </c>
      <c r="S206"/>
      <c r="T206"/>
      <c r="U206"/>
      <c r="V206"/>
      <c r="W206"/>
      <c r="X206"/>
      <c r="Y206"/>
      <c r="Z206"/>
      <c r="AA206"/>
      <c r="AB206"/>
      <c r="AC206"/>
      <c r="AD206"/>
      <c r="AE206"/>
      <c r="AF206"/>
      <c r="AG206"/>
      <c r="AH206"/>
      <c r="AI206"/>
      <c r="AJ206"/>
      <c r="AK206"/>
      <c r="AL206"/>
      <c r="AM206"/>
      <c r="AN206"/>
      <c r="AO206" s="108" t="s">
        <v>43</v>
      </c>
      <c r="AP206" t="s">
        <v>1331</v>
      </c>
      <c r="AQ206">
        <v>47</v>
      </c>
      <c r="AR206" t="s">
        <v>4382</v>
      </c>
      <c r="AS206" t="s">
        <v>1261</v>
      </c>
      <c r="AT206" t="s">
        <v>3877</v>
      </c>
      <c r="AU206" t="s">
        <v>4381</v>
      </c>
      <c r="AV206" t="s">
        <v>4383</v>
      </c>
      <c r="AW206" t="s">
        <v>4010</v>
      </c>
      <c r="AX206" t="s">
        <v>1934</v>
      </c>
      <c r="AY206" t="s">
        <v>4011</v>
      </c>
      <c r="AZ206" t="s">
        <v>1330</v>
      </c>
      <c r="BA206" t="s">
        <v>4384</v>
      </c>
      <c r="BB206" t="s">
        <v>1268</v>
      </c>
      <c r="BC206" t="s">
        <v>3872</v>
      </c>
      <c r="BD206" t="s">
        <v>4385</v>
      </c>
      <c r="BE206">
        <v>206</v>
      </c>
      <c r="BF206">
        <v>202</v>
      </c>
      <c r="BG206">
        <v>0</v>
      </c>
      <c r="BH206" t="s">
        <v>4381</v>
      </c>
      <c r="BI206">
        <v>1</v>
      </c>
      <c r="BJ206">
        <v>0</v>
      </c>
      <c r="BK206">
        <v>0</v>
      </c>
      <c r="BL206" t="s">
        <v>1592</v>
      </c>
      <c r="BM206" t="s">
        <v>4360</v>
      </c>
      <c r="BN206" t="s">
        <v>4362</v>
      </c>
      <c r="BO206" t="s" cm="1">
        <v>4361</v>
      </c>
      <c r="BP206" t="s">
        <v>1592</v>
      </c>
      <c r="BQ206" t="s">
        <v>3873</v>
      </c>
      <c r="BR206">
        <v>46</v>
      </c>
      <c r="BS206" t="s">
        <v>1886</v>
      </c>
      <c r="BT206" t="s">
        <v>4386</v>
      </c>
      <c r="BU206" t="s">
        <v>4380</v>
      </c>
      <c r="BV206" t="s">
        <v>4383</v>
      </c>
      <c r="BW206" t="s">
        <v>4011</v>
      </c>
      <c r="BX206" t="s">
        <v>1937</v>
      </c>
      <c r="BY206" t="s">
        <v>1592</v>
      </c>
      <c r="BZ206" t="s">
        <v>1937</v>
      </c>
      <c r="CA206" t="s">
        <v>1974</v>
      </c>
      <c r="CB206"/>
      <c r="CC206" t="s">
        <v>998</v>
      </c>
      <c r="CD206" t="s">
        <v>1268</v>
      </c>
      <c r="CE206" t="s">
        <v>4387</v>
      </c>
      <c r="CF206" t="s">
        <v>4388</v>
      </c>
      <c r="CG206" t="s">
        <v>1268</v>
      </c>
      <c r="CH206" t="s">
        <v>1592</v>
      </c>
      <c r="CI206" t="s">
        <v>3875</v>
      </c>
      <c r="CJ206" t="s">
        <v>1261</v>
      </c>
      <c r="CK206"/>
      <c r="CL206"/>
      <c r="CM206" t="s">
        <v>1592</v>
      </c>
      <c r="CN206" t="s">
        <v>1592</v>
      </c>
      <c r="CO206" t="s">
        <v>1592</v>
      </c>
      <c r="CP206" t="s">
        <v>1592</v>
      </c>
      <c r="CQ206" t="s">
        <v>1592</v>
      </c>
      <c r="CR206">
        <v>8</v>
      </c>
      <c r="CS206" t="s">
        <v>3873</v>
      </c>
      <c r="CT206" t="s">
        <v>3873</v>
      </c>
      <c r="CU206" t="s">
        <v>3873</v>
      </c>
      <c r="CV206" t="s">
        <v>1592</v>
      </c>
      <c r="CW206" t="s">
        <v>1592</v>
      </c>
      <c r="CX206">
        <v>204</v>
      </c>
      <c r="CY206" t="s">
        <v>4389</v>
      </c>
      <c r="CZ206" t="s">
        <v>1592</v>
      </c>
      <c r="DA206" t="s">
        <v>2313</v>
      </c>
      <c r="DB206" t="s">
        <v>2314</v>
      </c>
      <c r="DC206" t="s">
        <v>4381</v>
      </c>
      <c r="DD206" t="s">
        <v>1330</v>
      </c>
      <c r="DE206" t="s">
        <v>4007</v>
      </c>
      <c r="DF206" t="s">
        <v>1592</v>
      </c>
      <c r="DG206" t="s">
        <v>1592</v>
      </c>
      <c r="DH206" t="s">
        <v>2334</v>
      </c>
      <c r="DI206" t="s">
        <v>4382</v>
      </c>
      <c r="DJ206"/>
      <c r="DK206" t="s">
        <v>2334</v>
      </c>
      <c r="DL206">
        <v>9</v>
      </c>
      <c r="DM206" t="s">
        <v>2315</v>
      </c>
      <c r="DN206" t="s">
        <v>1261</v>
      </c>
      <c r="DO206" t="b">
        <v>1</v>
      </c>
      <c r="DP206" t="b">
        <v>0</v>
      </c>
      <c r="DQ206" t="b">
        <v>1</v>
      </c>
      <c r="DR206" t="b">
        <v>0</v>
      </c>
      <c r="DS206" t="b">
        <v>0</v>
      </c>
      <c r="DT206" t="b">
        <v>1</v>
      </c>
      <c r="DU206" t="b">
        <v>0</v>
      </c>
      <c r="DV206">
        <v>0</v>
      </c>
      <c r="DW206" t="b">
        <v>0</v>
      </c>
      <c r="DX206" t="b">
        <v>0</v>
      </c>
      <c r="DY206" t="b">
        <v>0</v>
      </c>
      <c r="DZ206" t="b">
        <v>0</v>
      </c>
      <c r="EA206" t="b">
        <v>0</v>
      </c>
      <c r="EB206" t="b">
        <v>0</v>
      </c>
      <c r="EC206" t="b">
        <v>0</v>
      </c>
      <c r="ED206" t="b">
        <v>0</v>
      </c>
      <c r="EE206" t="b">
        <v>0</v>
      </c>
      <c r="EF206" t="b" cm="1">
        <v>0</v>
      </c>
      <c r="EG206" t="b">
        <v>0</v>
      </c>
      <c r="EH206" t="b">
        <v>0</v>
      </c>
      <c r="EI206" t="b">
        <v>0</v>
      </c>
      <c r="EJ206" t="s">
        <v>1592</v>
      </c>
      <c r="EK206">
        <v>0</v>
      </c>
      <c r="EL206">
        <v>31</v>
      </c>
      <c r="EM206" t="b">
        <v>0</v>
      </c>
    </row>
    <row r="207" spans="1:143" ht="15.75">
      <c r="A207"/>
      <c r="B207" t="s">
        <v>1261</v>
      </c>
      <c r="C207" t="s">
        <v>1261</v>
      </c>
      <c r="D207" t="s">
        <v>4390</v>
      </c>
      <c r="E207" t="s">
        <v>4391</v>
      </c>
      <c r="F207" t="s">
        <v>4392</v>
      </c>
      <c r="G207" t="s">
        <v>4390</v>
      </c>
      <c r="H207" t="s">
        <v>4390</v>
      </c>
      <c r="I207" t="s">
        <v>1268</v>
      </c>
      <c r="J207" t="s">
        <v>4359</v>
      </c>
      <c r="K207" t="s">
        <v>902</v>
      </c>
      <c r="L207" t="s">
        <v>3872</v>
      </c>
      <c r="M207" t="s">
        <v>2031</v>
      </c>
      <c r="N207"/>
      <c r="O207" t="s">
        <v>3873</v>
      </c>
      <c r="P207" t="s">
        <v>3874</v>
      </c>
      <c r="Q207" t="s">
        <v>1330</v>
      </c>
      <c r="R207" t="s">
        <v>3875</v>
      </c>
      <c r="S207"/>
      <c r="T207"/>
      <c r="U207"/>
      <c r="V207"/>
      <c r="W207"/>
      <c r="X207"/>
      <c r="Y207"/>
      <c r="Z207"/>
      <c r="AA207"/>
      <c r="AB207"/>
      <c r="AC207"/>
      <c r="AD207"/>
      <c r="AE207"/>
      <c r="AF207"/>
      <c r="AG207"/>
      <c r="AH207"/>
      <c r="AI207"/>
      <c r="AJ207"/>
      <c r="AK207"/>
      <c r="AL207"/>
      <c r="AM207"/>
      <c r="AN207"/>
      <c r="AO207" s="108" t="s">
        <v>43</v>
      </c>
      <c r="AP207" t="s">
        <v>1331</v>
      </c>
      <c r="AQ207">
        <v>48</v>
      </c>
      <c r="AR207" t="s">
        <v>4393</v>
      </c>
      <c r="AS207" t="s">
        <v>1261</v>
      </c>
      <c r="AT207" t="s">
        <v>3877</v>
      </c>
      <c r="AU207" t="s">
        <v>4391</v>
      </c>
      <c r="AV207" t="s">
        <v>4394</v>
      </c>
      <c r="AW207" t="s">
        <v>4395</v>
      </c>
      <c r="AX207" t="s">
        <v>1934</v>
      </c>
      <c r="AY207" t="s">
        <v>4396</v>
      </c>
      <c r="AZ207" t="s">
        <v>1330</v>
      </c>
      <c r="BA207" t="s">
        <v>4397</v>
      </c>
      <c r="BB207" t="s">
        <v>1268</v>
      </c>
      <c r="BC207" t="s">
        <v>3872</v>
      </c>
      <c r="BD207" t="s">
        <v>4398</v>
      </c>
      <c r="BE207">
        <v>207</v>
      </c>
      <c r="BF207">
        <v>202</v>
      </c>
      <c r="BG207">
        <v>0</v>
      </c>
      <c r="BH207" t="s">
        <v>4391</v>
      </c>
      <c r="BI207">
        <v>1</v>
      </c>
      <c r="BJ207">
        <v>0</v>
      </c>
      <c r="BK207">
        <v>0</v>
      </c>
      <c r="BL207" t="s">
        <v>1592</v>
      </c>
      <c r="BM207" t="s">
        <v>4360</v>
      </c>
      <c r="BN207" t="s">
        <v>4362</v>
      </c>
      <c r="BO207" t="s" cm="1">
        <v>4361</v>
      </c>
      <c r="BP207" t="s">
        <v>1592</v>
      </c>
      <c r="BQ207" t="s">
        <v>3873</v>
      </c>
      <c r="BR207">
        <v>47</v>
      </c>
      <c r="BS207" t="s">
        <v>1887</v>
      </c>
      <c r="BT207" t="s">
        <v>4399</v>
      </c>
      <c r="BU207" t="s">
        <v>4390</v>
      </c>
      <c r="BV207" t="s">
        <v>4394</v>
      </c>
      <c r="BW207" t="s">
        <v>4396</v>
      </c>
      <c r="BX207" t="s">
        <v>1937</v>
      </c>
      <c r="BY207" t="s">
        <v>1592</v>
      </c>
      <c r="BZ207" t="s">
        <v>1937</v>
      </c>
      <c r="CA207" t="s">
        <v>2031</v>
      </c>
      <c r="CB207"/>
      <c r="CC207" t="s">
        <v>998</v>
      </c>
      <c r="CD207" t="s">
        <v>1268</v>
      </c>
      <c r="CE207" t="s">
        <v>4400</v>
      </c>
      <c r="CF207" t="s">
        <v>4401</v>
      </c>
      <c r="CG207" t="s">
        <v>1268</v>
      </c>
      <c r="CH207" t="s">
        <v>1592</v>
      </c>
      <c r="CI207" t="s">
        <v>3875</v>
      </c>
      <c r="CJ207" t="s">
        <v>1261</v>
      </c>
      <c r="CK207"/>
      <c r="CL207"/>
      <c r="CM207" t="s">
        <v>1592</v>
      </c>
      <c r="CN207" t="s">
        <v>1592</v>
      </c>
      <c r="CO207" t="s">
        <v>1592</v>
      </c>
      <c r="CP207" t="s">
        <v>1592</v>
      </c>
      <c r="CQ207" t="s">
        <v>1592</v>
      </c>
      <c r="CR207">
        <v>8</v>
      </c>
      <c r="CS207" t="s">
        <v>3873</v>
      </c>
      <c r="CT207" t="s">
        <v>3873</v>
      </c>
      <c r="CU207" t="s">
        <v>3873</v>
      </c>
      <c r="CV207" t="s">
        <v>1592</v>
      </c>
      <c r="CW207" t="s">
        <v>1592</v>
      </c>
      <c r="CX207">
        <v>205</v>
      </c>
      <c r="CY207" t="s">
        <v>4402</v>
      </c>
      <c r="CZ207" t="s">
        <v>1592</v>
      </c>
      <c r="DA207" t="s">
        <v>2313</v>
      </c>
      <c r="DB207" t="s">
        <v>2314</v>
      </c>
      <c r="DC207" t="s">
        <v>4391</v>
      </c>
      <c r="DD207" t="s">
        <v>1330</v>
      </c>
      <c r="DE207" t="s">
        <v>4390</v>
      </c>
      <c r="DF207" t="s">
        <v>1592</v>
      </c>
      <c r="DG207" t="s">
        <v>1592</v>
      </c>
      <c r="DH207" t="s">
        <v>2334</v>
      </c>
      <c r="DI207" t="s">
        <v>4393</v>
      </c>
      <c r="DJ207"/>
      <c r="DK207" t="s">
        <v>2334</v>
      </c>
      <c r="DL207">
        <v>9</v>
      </c>
      <c r="DM207" t="s">
        <v>2315</v>
      </c>
      <c r="DN207" t="s">
        <v>1261</v>
      </c>
      <c r="DO207" t="b">
        <v>1</v>
      </c>
      <c r="DP207" t="b">
        <v>0</v>
      </c>
      <c r="DQ207" t="b">
        <v>1</v>
      </c>
      <c r="DR207" t="b">
        <v>0</v>
      </c>
      <c r="DS207" t="b">
        <v>0</v>
      </c>
      <c r="DT207" t="b">
        <v>1</v>
      </c>
      <c r="DU207" t="b">
        <v>0</v>
      </c>
      <c r="DV207">
        <v>0</v>
      </c>
      <c r="DW207" t="b">
        <v>0</v>
      </c>
      <c r="DX207" t="b">
        <v>0</v>
      </c>
      <c r="DY207" t="b">
        <v>0</v>
      </c>
      <c r="DZ207" t="b">
        <v>0</v>
      </c>
      <c r="EA207" t="b">
        <v>0</v>
      </c>
      <c r="EB207" t="b">
        <v>0</v>
      </c>
      <c r="EC207" t="b">
        <v>0</v>
      </c>
      <c r="ED207" t="b">
        <v>0</v>
      </c>
      <c r="EE207" t="b">
        <v>0</v>
      </c>
      <c r="EF207" t="b" cm="1">
        <v>0</v>
      </c>
      <c r="EG207" t="b">
        <v>0</v>
      </c>
      <c r="EH207" t="b">
        <v>0</v>
      </c>
      <c r="EI207" t="b">
        <v>0</v>
      </c>
      <c r="EJ207" t="s">
        <v>1592</v>
      </c>
      <c r="EK207">
        <v>0</v>
      </c>
      <c r="EL207">
        <v>25</v>
      </c>
      <c r="EM207" t="b">
        <v>0</v>
      </c>
    </row>
    <row r="208" spans="1:143" ht="15.75">
      <c r="A208"/>
      <c r="B208" t="s">
        <v>1261</v>
      </c>
      <c r="C208" t="s">
        <v>1261</v>
      </c>
      <c r="D208" t="s">
        <v>4403</v>
      </c>
      <c r="E208" t="s">
        <v>4404</v>
      </c>
      <c r="F208" t="s">
        <v>4405</v>
      </c>
      <c r="G208" t="s">
        <v>4403</v>
      </c>
      <c r="H208" t="s">
        <v>4403</v>
      </c>
      <c r="I208" t="s">
        <v>1268</v>
      </c>
      <c r="J208" t="s">
        <v>4359</v>
      </c>
      <c r="K208" t="s">
        <v>902</v>
      </c>
      <c r="L208" t="s">
        <v>3872</v>
      </c>
      <c r="M208" t="s">
        <v>2031</v>
      </c>
      <c r="N208"/>
      <c r="O208" t="s">
        <v>3873</v>
      </c>
      <c r="P208" t="s">
        <v>3874</v>
      </c>
      <c r="Q208" t="s">
        <v>1330</v>
      </c>
      <c r="R208" t="s">
        <v>3875</v>
      </c>
      <c r="S208"/>
      <c r="T208"/>
      <c r="U208"/>
      <c r="V208"/>
      <c r="W208"/>
      <c r="X208"/>
      <c r="Y208"/>
      <c r="Z208"/>
      <c r="AA208"/>
      <c r="AB208"/>
      <c r="AC208"/>
      <c r="AD208"/>
      <c r="AE208"/>
      <c r="AF208"/>
      <c r="AG208"/>
      <c r="AH208"/>
      <c r="AI208"/>
      <c r="AJ208"/>
      <c r="AK208"/>
      <c r="AL208"/>
      <c r="AM208"/>
      <c r="AN208"/>
      <c r="AO208" s="108" t="s">
        <v>43</v>
      </c>
      <c r="AP208" t="s">
        <v>1331</v>
      </c>
      <c r="AQ208">
        <v>49</v>
      </c>
      <c r="AR208" t="s">
        <v>4406</v>
      </c>
      <c r="AS208" t="s">
        <v>1261</v>
      </c>
      <c r="AT208" t="s">
        <v>3877</v>
      </c>
      <c r="AU208" t="s">
        <v>4404</v>
      </c>
      <c r="AV208" t="s">
        <v>4407</v>
      </c>
      <c r="AW208" t="s">
        <v>4408</v>
      </c>
      <c r="AX208" t="s">
        <v>1934</v>
      </c>
      <c r="AY208" t="s">
        <v>4409</v>
      </c>
      <c r="AZ208" t="s">
        <v>1330</v>
      </c>
      <c r="BA208" t="s">
        <v>4410</v>
      </c>
      <c r="BB208" t="s">
        <v>1268</v>
      </c>
      <c r="BC208" t="s">
        <v>3872</v>
      </c>
      <c r="BD208" t="s">
        <v>4411</v>
      </c>
      <c r="BE208">
        <v>208</v>
      </c>
      <c r="BF208">
        <v>202</v>
      </c>
      <c r="BG208">
        <v>0</v>
      </c>
      <c r="BH208" t="s">
        <v>4404</v>
      </c>
      <c r="BI208">
        <v>1</v>
      </c>
      <c r="BJ208">
        <v>0</v>
      </c>
      <c r="BK208">
        <v>0</v>
      </c>
      <c r="BL208" t="s">
        <v>1592</v>
      </c>
      <c r="BM208" t="s">
        <v>4360</v>
      </c>
      <c r="BN208" t="s">
        <v>4362</v>
      </c>
      <c r="BO208" t="s" cm="1">
        <v>4361</v>
      </c>
      <c r="BP208" t="s">
        <v>1592</v>
      </c>
      <c r="BQ208" t="s">
        <v>3873</v>
      </c>
      <c r="BR208">
        <v>48</v>
      </c>
      <c r="BS208" t="s">
        <v>1888</v>
      </c>
      <c r="BT208" t="s">
        <v>4412</v>
      </c>
      <c r="BU208" t="s">
        <v>4403</v>
      </c>
      <c r="BV208" t="s">
        <v>4407</v>
      </c>
      <c r="BW208" t="s">
        <v>4409</v>
      </c>
      <c r="BX208" t="s">
        <v>1937</v>
      </c>
      <c r="BY208" t="s">
        <v>1592</v>
      </c>
      <c r="BZ208" t="s">
        <v>1937</v>
      </c>
      <c r="CA208" t="s">
        <v>2031</v>
      </c>
      <c r="CB208"/>
      <c r="CC208" t="s">
        <v>998</v>
      </c>
      <c r="CD208" t="s">
        <v>1268</v>
      </c>
      <c r="CE208" t="s">
        <v>4413</v>
      </c>
      <c r="CF208" t="s">
        <v>4414</v>
      </c>
      <c r="CG208" t="s">
        <v>1268</v>
      </c>
      <c r="CH208" t="s">
        <v>1592</v>
      </c>
      <c r="CI208" t="s">
        <v>3875</v>
      </c>
      <c r="CJ208" t="s">
        <v>1261</v>
      </c>
      <c r="CK208"/>
      <c r="CL208"/>
      <c r="CM208" t="s">
        <v>1592</v>
      </c>
      <c r="CN208" t="s">
        <v>1592</v>
      </c>
      <c r="CO208" t="s">
        <v>1592</v>
      </c>
      <c r="CP208" t="s">
        <v>1592</v>
      </c>
      <c r="CQ208" t="s">
        <v>1592</v>
      </c>
      <c r="CR208">
        <v>8</v>
      </c>
      <c r="CS208" t="s">
        <v>3873</v>
      </c>
      <c r="CT208" t="s">
        <v>3873</v>
      </c>
      <c r="CU208" t="s">
        <v>3873</v>
      </c>
      <c r="CV208" t="s">
        <v>1592</v>
      </c>
      <c r="CW208" t="s">
        <v>1592</v>
      </c>
      <c r="CX208">
        <v>206</v>
      </c>
      <c r="CY208" t="s">
        <v>4415</v>
      </c>
      <c r="CZ208" t="s">
        <v>1592</v>
      </c>
      <c r="DA208" t="s">
        <v>2313</v>
      </c>
      <c r="DB208" t="s">
        <v>2314</v>
      </c>
      <c r="DC208" t="s">
        <v>4404</v>
      </c>
      <c r="DD208" t="s">
        <v>1330</v>
      </c>
      <c r="DE208" t="s">
        <v>4403</v>
      </c>
      <c r="DF208" t="s">
        <v>1592</v>
      </c>
      <c r="DG208" t="s">
        <v>1592</v>
      </c>
      <c r="DH208" t="s">
        <v>2334</v>
      </c>
      <c r="DI208" t="s">
        <v>4406</v>
      </c>
      <c r="DJ208"/>
      <c r="DK208" t="s">
        <v>2334</v>
      </c>
      <c r="DL208">
        <v>9</v>
      </c>
      <c r="DM208" t="s">
        <v>2315</v>
      </c>
      <c r="DN208" t="s">
        <v>1261</v>
      </c>
      <c r="DO208" t="b">
        <v>1</v>
      </c>
      <c r="DP208" t="b">
        <v>0</v>
      </c>
      <c r="DQ208" t="b">
        <v>1</v>
      </c>
      <c r="DR208" t="b">
        <v>0</v>
      </c>
      <c r="DS208" t="b">
        <v>0</v>
      </c>
      <c r="DT208" t="b">
        <v>1</v>
      </c>
      <c r="DU208" t="b">
        <v>0</v>
      </c>
      <c r="DV208">
        <v>0</v>
      </c>
      <c r="DW208" t="b">
        <v>0</v>
      </c>
      <c r="DX208" t="b">
        <v>0</v>
      </c>
      <c r="DY208" t="b">
        <v>0</v>
      </c>
      <c r="DZ208" t="b">
        <v>0</v>
      </c>
      <c r="EA208" t="b">
        <v>0</v>
      </c>
      <c r="EB208" t="b">
        <v>0</v>
      </c>
      <c r="EC208" t="b">
        <v>0</v>
      </c>
      <c r="ED208" t="b">
        <v>0</v>
      </c>
      <c r="EE208" t="b">
        <v>0</v>
      </c>
      <c r="EF208" t="b" cm="1">
        <v>0</v>
      </c>
      <c r="EG208" t="b">
        <v>0</v>
      </c>
      <c r="EH208" t="b">
        <v>0</v>
      </c>
      <c r="EI208" t="b">
        <v>0</v>
      </c>
      <c r="EJ208" t="s">
        <v>1592</v>
      </c>
      <c r="EK208">
        <v>0</v>
      </c>
      <c r="EL208">
        <v>26</v>
      </c>
      <c r="EM208" t="b">
        <v>0</v>
      </c>
    </row>
    <row r="209" spans="1:143" ht="15.75">
      <c r="A209"/>
      <c r="B209" t="s">
        <v>1261</v>
      </c>
      <c r="C209" t="s">
        <v>1261</v>
      </c>
      <c r="D209" t="s">
        <v>4416</v>
      </c>
      <c r="E209" t="s">
        <v>4417</v>
      </c>
      <c r="F209" t="s">
        <v>4418</v>
      </c>
      <c r="G209" t="s">
        <v>4419</v>
      </c>
      <c r="H209" t="s">
        <v>4419</v>
      </c>
      <c r="I209" t="s">
        <v>1268</v>
      </c>
      <c r="J209" t="s">
        <v>4359</v>
      </c>
      <c r="K209" t="s">
        <v>902</v>
      </c>
      <c r="L209" t="s">
        <v>3872</v>
      </c>
      <c r="M209" t="s">
        <v>2010</v>
      </c>
      <c r="N209"/>
      <c r="O209" t="s">
        <v>3873</v>
      </c>
      <c r="P209" t="s">
        <v>3874</v>
      </c>
      <c r="Q209" t="s">
        <v>1330</v>
      </c>
      <c r="R209" t="s">
        <v>3875</v>
      </c>
      <c r="S209"/>
      <c r="T209"/>
      <c r="U209"/>
      <c r="V209"/>
      <c r="W209"/>
      <c r="X209"/>
      <c r="Y209"/>
      <c r="Z209"/>
      <c r="AA209"/>
      <c r="AB209"/>
      <c r="AC209"/>
      <c r="AD209"/>
      <c r="AE209"/>
      <c r="AF209"/>
      <c r="AG209"/>
      <c r="AH209"/>
      <c r="AI209"/>
      <c r="AJ209"/>
      <c r="AK209"/>
      <c r="AL209"/>
      <c r="AM209"/>
      <c r="AN209"/>
      <c r="AO209" s="108" t="s">
        <v>43</v>
      </c>
      <c r="AP209" t="s">
        <v>1331</v>
      </c>
      <c r="AQ209">
        <v>50</v>
      </c>
      <c r="AR209" t="s">
        <v>4420</v>
      </c>
      <c r="AS209" t="s">
        <v>1261</v>
      </c>
      <c r="AT209" t="s">
        <v>3877</v>
      </c>
      <c r="AU209" t="s">
        <v>4417</v>
      </c>
      <c r="AV209" t="s">
        <v>4421</v>
      </c>
      <c r="AW209" t="s">
        <v>4422</v>
      </c>
      <c r="AX209" t="s">
        <v>1934</v>
      </c>
      <c r="AY209" t="s">
        <v>4423</v>
      </c>
      <c r="AZ209" t="s">
        <v>1330</v>
      </c>
      <c r="BA209" t="s">
        <v>4424</v>
      </c>
      <c r="BB209" t="s">
        <v>1268</v>
      </c>
      <c r="BC209" t="s">
        <v>3872</v>
      </c>
      <c r="BD209" t="s">
        <v>4425</v>
      </c>
      <c r="BE209">
        <v>209</v>
      </c>
      <c r="BF209">
        <v>202</v>
      </c>
      <c r="BG209">
        <v>0</v>
      </c>
      <c r="BH209" t="s">
        <v>4417</v>
      </c>
      <c r="BI209">
        <v>1</v>
      </c>
      <c r="BJ209">
        <v>0</v>
      </c>
      <c r="BK209">
        <v>0</v>
      </c>
      <c r="BL209" t="s">
        <v>1592</v>
      </c>
      <c r="BM209" t="s">
        <v>4360</v>
      </c>
      <c r="BN209" t="s">
        <v>4362</v>
      </c>
      <c r="BO209" t="s" cm="1">
        <v>4361</v>
      </c>
      <c r="BP209" t="s">
        <v>1592</v>
      </c>
      <c r="BQ209" t="s">
        <v>3873</v>
      </c>
      <c r="BR209">
        <v>49</v>
      </c>
      <c r="BS209" t="s">
        <v>1892</v>
      </c>
      <c r="BT209" t="s">
        <v>4426</v>
      </c>
      <c r="BU209" t="s">
        <v>4416</v>
      </c>
      <c r="BV209" t="s">
        <v>4421</v>
      </c>
      <c r="BW209" t="s">
        <v>4423</v>
      </c>
      <c r="BX209" t="s">
        <v>1937</v>
      </c>
      <c r="BY209" t="s">
        <v>1592</v>
      </c>
      <c r="BZ209" t="s">
        <v>1937</v>
      </c>
      <c r="CA209" t="s">
        <v>2010</v>
      </c>
      <c r="CB209"/>
      <c r="CC209" t="s">
        <v>998</v>
      </c>
      <c r="CD209" t="s">
        <v>1268</v>
      </c>
      <c r="CE209" t="s">
        <v>4427</v>
      </c>
      <c r="CF209" t="s">
        <v>4428</v>
      </c>
      <c r="CG209" t="s">
        <v>1268</v>
      </c>
      <c r="CH209" t="s">
        <v>1592</v>
      </c>
      <c r="CI209" t="s">
        <v>3875</v>
      </c>
      <c r="CJ209" t="s">
        <v>1261</v>
      </c>
      <c r="CK209"/>
      <c r="CL209"/>
      <c r="CM209" t="s">
        <v>1592</v>
      </c>
      <c r="CN209" t="s">
        <v>1592</v>
      </c>
      <c r="CO209" t="s">
        <v>1592</v>
      </c>
      <c r="CP209" t="s">
        <v>1592</v>
      </c>
      <c r="CQ209" t="s">
        <v>1592</v>
      </c>
      <c r="CR209">
        <v>8</v>
      </c>
      <c r="CS209" t="s">
        <v>3873</v>
      </c>
      <c r="CT209" t="s">
        <v>3873</v>
      </c>
      <c r="CU209" t="s">
        <v>3873</v>
      </c>
      <c r="CV209" t="s">
        <v>1592</v>
      </c>
      <c r="CW209" t="s">
        <v>1592</v>
      </c>
      <c r="CX209">
        <v>207</v>
      </c>
      <c r="CY209" t="s">
        <v>4429</v>
      </c>
      <c r="CZ209" t="s">
        <v>1592</v>
      </c>
      <c r="DA209" t="s">
        <v>2313</v>
      </c>
      <c r="DB209" t="s">
        <v>2314</v>
      </c>
      <c r="DC209" t="s">
        <v>4417</v>
      </c>
      <c r="DD209" t="s">
        <v>1330</v>
      </c>
      <c r="DE209" t="s">
        <v>4419</v>
      </c>
      <c r="DF209" t="s">
        <v>1592</v>
      </c>
      <c r="DG209" t="s">
        <v>1592</v>
      </c>
      <c r="DH209" t="s">
        <v>2334</v>
      </c>
      <c r="DI209" t="s">
        <v>4420</v>
      </c>
      <c r="DJ209"/>
      <c r="DK209" t="s">
        <v>2334</v>
      </c>
      <c r="DL209">
        <v>9</v>
      </c>
      <c r="DM209" t="s">
        <v>2315</v>
      </c>
      <c r="DN209" t="s">
        <v>1261</v>
      </c>
      <c r="DO209" t="b">
        <v>1</v>
      </c>
      <c r="DP209" t="b">
        <v>0</v>
      </c>
      <c r="DQ209" t="b">
        <v>1</v>
      </c>
      <c r="DR209" t="b">
        <v>0</v>
      </c>
      <c r="DS209" t="b">
        <v>0</v>
      </c>
      <c r="DT209" t="b">
        <v>1</v>
      </c>
      <c r="DU209" t="b">
        <v>0</v>
      </c>
      <c r="DV209">
        <v>0</v>
      </c>
      <c r="DW209" t="b">
        <v>0</v>
      </c>
      <c r="DX209" t="b">
        <v>0</v>
      </c>
      <c r="DY209" t="b">
        <v>0</v>
      </c>
      <c r="DZ209" t="b">
        <v>0</v>
      </c>
      <c r="EA209" t="b">
        <v>0</v>
      </c>
      <c r="EB209" t="b">
        <v>0</v>
      </c>
      <c r="EC209" t="b">
        <v>0</v>
      </c>
      <c r="ED209" t="b">
        <v>0</v>
      </c>
      <c r="EE209" t="b">
        <v>0</v>
      </c>
      <c r="EF209" t="b" cm="1">
        <v>0</v>
      </c>
      <c r="EG209" t="b">
        <v>0</v>
      </c>
      <c r="EH209" t="b">
        <v>0</v>
      </c>
      <c r="EI209" t="b">
        <v>0</v>
      </c>
      <c r="EJ209" t="s">
        <v>1592</v>
      </c>
      <c r="EK209">
        <v>0</v>
      </c>
      <c r="EL209">
        <v>28</v>
      </c>
      <c r="EM209" t="b">
        <v>0</v>
      </c>
    </row>
    <row r="210" spans="1:143" ht="15.75">
      <c r="A210"/>
      <c r="B210" t="s">
        <v>1261</v>
      </c>
      <c r="C210" t="s">
        <v>1261</v>
      </c>
      <c r="D210" t="s">
        <v>4430</v>
      </c>
      <c r="E210" t="s">
        <v>4431</v>
      </c>
      <c r="F210" t="s">
        <v>4432</v>
      </c>
      <c r="G210" t="s">
        <v>4433</v>
      </c>
      <c r="H210" t="s">
        <v>4433</v>
      </c>
      <c r="I210" t="s">
        <v>1268</v>
      </c>
      <c r="J210" t="s">
        <v>4359</v>
      </c>
      <c r="K210" t="s">
        <v>902</v>
      </c>
      <c r="L210" t="s">
        <v>3872</v>
      </c>
      <c r="M210" t="s">
        <v>2010</v>
      </c>
      <c r="N210"/>
      <c r="O210" t="s">
        <v>3873</v>
      </c>
      <c r="P210" t="s">
        <v>3874</v>
      </c>
      <c r="Q210" t="s">
        <v>1330</v>
      </c>
      <c r="R210" t="s">
        <v>3875</v>
      </c>
      <c r="S210"/>
      <c r="T210"/>
      <c r="U210"/>
      <c r="V210"/>
      <c r="W210"/>
      <c r="X210"/>
      <c r="Y210"/>
      <c r="Z210"/>
      <c r="AA210"/>
      <c r="AB210"/>
      <c r="AC210"/>
      <c r="AD210"/>
      <c r="AE210"/>
      <c r="AF210"/>
      <c r="AG210"/>
      <c r="AH210"/>
      <c r="AI210"/>
      <c r="AJ210"/>
      <c r="AK210"/>
      <c r="AL210"/>
      <c r="AM210"/>
      <c r="AN210"/>
      <c r="AO210" s="108" t="s">
        <v>43</v>
      </c>
      <c r="AP210" t="s">
        <v>1331</v>
      </c>
      <c r="AQ210">
        <v>51</v>
      </c>
      <c r="AR210" t="s">
        <v>4434</v>
      </c>
      <c r="AS210" t="s">
        <v>1261</v>
      </c>
      <c r="AT210" t="s">
        <v>3877</v>
      </c>
      <c r="AU210" t="s">
        <v>4431</v>
      </c>
      <c r="AV210" t="s">
        <v>4435</v>
      </c>
      <c r="AW210" t="s">
        <v>4436</v>
      </c>
      <c r="AX210" t="s">
        <v>1934</v>
      </c>
      <c r="AY210" t="s">
        <v>4437</v>
      </c>
      <c r="AZ210" t="s">
        <v>1330</v>
      </c>
      <c r="BA210" t="s">
        <v>4438</v>
      </c>
      <c r="BB210" t="s">
        <v>1268</v>
      </c>
      <c r="BC210" t="s">
        <v>3872</v>
      </c>
      <c r="BD210" t="s">
        <v>4439</v>
      </c>
      <c r="BE210">
        <v>210</v>
      </c>
      <c r="BF210">
        <v>202</v>
      </c>
      <c r="BG210">
        <v>0</v>
      </c>
      <c r="BH210" t="s">
        <v>4431</v>
      </c>
      <c r="BI210">
        <v>1</v>
      </c>
      <c r="BJ210">
        <v>0</v>
      </c>
      <c r="BK210">
        <v>0</v>
      </c>
      <c r="BL210" t="s">
        <v>1592</v>
      </c>
      <c r="BM210" t="s">
        <v>4360</v>
      </c>
      <c r="BN210" t="s">
        <v>4362</v>
      </c>
      <c r="BO210" t="s" cm="1">
        <v>4361</v>
      </c>
      <c r="BP210" t="s">
        <v>1592</v>
      </c>
      <c r="BQ210" t="s">
        <v>3873</v>
      </c>
      <c r="BR210">
        <v>50</v>
      </c>
      <c r="BS210" t="s">
        <v>2176</v>
      </c>
      <c r="BT210" t="s">
        <v>4440</v>
      </c>
      <c r="BU210" t="s">
        <v>4430</v>
      </c>
      <c r="BV210" t="s">
        <v>4435</v>
      </c>
      <c r="BW210" t="s">
        <v>4437</v>
      </c>
      <c r="BX210" t="s">
        <v>1937</v>
      </c>
      <c r="BY210" t="s">
        <v>1592</v>
      </c>
      <c r="BZ210" t="s">
        <v>1937</v>
      </c>
      <c r="CA210" t="s">
        <v>2010</v>
      </c>
      <c r="CB210"/>
      <c r="CC210" t="s">
        <v>998</v>
      </c>
      <c r="CD210" t="s">
        <v>1268</v>
      </c>
      <c r="CE210" t="s">
        <v>4441</v>
      </c>
      <c r="CF210" t="s">
        <v>4442</v>
      </c>
      <c r="CG210" t="s">
        <v>1268</v>
      </c>
      <c r="CH210" t="s">
        <v>1592</v>
      </c>
      <c r="CI210" t="s">
        <v>3875</v>
      </c>
      <c r="CJ210" t="s">
        <v>1261</v>
      </c>
      <c r="CK210"/>
      <c r="CL210"/>
      <c r="CM210" t="s">
        <v>1592</v>
      </c>
      <c r="CN210" t="s">
        <v>1592</v>
      </c>
      <c r="CO210" t="s">
        <v>1592</v>
      </c>
      <c r="CP210" t="s">
        <v>1592</v>
      </c>
      <c r="CQ210" t="s">
        <v>1592</v>
      </c>
      <c r="CR210">
        <v>8</v>
      </c>
      <c r="CS210" t="s">
        <v>3873</v>
      </c>
      <c r="CT210" t="s">
        <v>3873</v>
      </c>
      <c r="CU210" t="s">
        <v>3873</v>
      </c>
      <c r="CV210" t="s">
        <v>1592</v>
      </c>
      <c r="CW210" t="s">
        <v>1592</v>
      </c>
      <c r="CX210">
        <v>208</v>
      </c>
      <c r="CY210" t="s">
        <v>4443</v>
      </c>
      <c r="CZ210" t="s">
        <v>1592</v>
      </c>
      <c r="DA210" t="s">
        <v>2313</v>
      </c>
      <c r="DB210" t="s">
        <v>2314</v>
      </c>
      <c r="DC210" t="s">
        <v>4431</v>
      </c>
      <c r="DD210" t="s">
        <v>1330</v>
      </c>
      <c r="DE210" t="s">
        <v>4433</v>
      </c>
      <c r="DF210" t="s">
        <v>1592</v>
      </c>
      <c r="DG210" t="s">
        <v>1592</v>
      </c>
      <c r="DH210" t="s">
        <v>2334</v>
      </c>
      <c r="DI210" t="s">
        <v>4434</v>
      </c>
      <c r="DJ210"/>
      <c r="DK210" t="s">
        <v>2334</v>
      </c>
      <c r="DL210">
        <v>9</v>
      </c>
      <c r="DM210" t="s">
        <v>2315</v>
      </c>
      <c r="DN210" t="s">
        <v>1261</v>
      </c>
      <c r="DO210" t="b">
        <v>1</v>
      </c>
      <c r="DP210" t="b">
        <v>0</v>
      </c>
      <c r="DQ210" t="b">
        <v>1</v>
      </c>
      <c r="DR210" t="b">
        <v>0</v>
      </c>
      <c r="DS210" t="b">
        <v>0</v>
      </c>
      <c r="DT210" t="b">
        <v>1</v>
      </c>
      <c r="DU210" t="b">
        <v>0</v>
      </c>
      <c r="DV210">
        <v>0</v>
      </c>
      <c r="DW210" t="b">
        <v>0</v>
      </c>
      <c r="DX210" t="b">
        <v>0</v>
      </c>
      <c r="DY210" t="b">
        <v>0</v>
      </c>
      <c r="DZ210" t="b">
        <v>0</v>
      </c>
      <c r="EA210" t="b">
        <v>0</v>
      </c>
      <c r="EB210" t="b">
        <v>0</v>
      </c>
      <c r="EC210" t="b">
        <v>0</v>
      </c>
      <c r="ED210" t="b">
        <v>0</v>
      </c>
      <c r="EE210" t="b">
        <v>0</v>
      </c>
      <c r="EF210" t="b" cm="1">
        <v>0</v>
      </c>
      <c r="EG210" t="b">
        <v>0</v>
      </c>
      <c r="EH210" t="b">
        <v>0</v>
      </c>
      <c r="EI210" t="b">
        <v>0</v>
      </c>
      <c r="EJ210" t="s">
        <v>1592</v>
      </c>
      <c r="EK210">
        <v>0</v>
      </c>
      <c r="EL210">
        <v>33</v>
      </c>
      <c r="EM210" t="b">
        <v>0</v>
      </c>
    </row>
    <row r="211" spans="1:143" ht="31.5">
      <c r="A211"/>
      <c r="B211" t="s">
        <v>1261</v>
      </c>
      <c r="C211" t="s">
        <v>1261</v>
      </c>
      <c r="D211" t="s">
        <v>4444</v>
      </c>
      <c r="E211" t="s">
        <v>4445</v>
      </c>
      <c r="F211" t="s">
        <v>1994</v>
      </c>
      <c r="G211" t="s">
        <v>4446</v>
      </c>
      <c r="H211" t="s">
        <v>4446</v>
      </c>
      <c r="I211" t="s">
        <v>1268</v>
      </c>
      <c r="J211" t="s">
        <v>4359</v>
      </c>
      <c r="K211" t="s">
        <v>902</v>
      </c>
      <c r="L211" t="s">
        <v>3872</v>
      </c>
      <c r="M211" t="s">
        <v>1947</v>
      </c>
      <c r="N211" s="109" t="s">
        <v>4447</v>
      </c>
      <c r="O211" t="s">
        <v>3873</v>
      </c>
      <c r="P211" t="s">
        <v>3874</v>
      </c>
      <c r="Q211" t="s">
        <v>1330</v>
      </c>
      <c r="R211" t="s">
        <v>3875</v>
      </c>
      <c r="S211"/>
      <c r="T211"/>
      <c r="U211"/>
      <c r="V211"/>
      <c r="W211"/>
      <c r="X211"/>
      <c r="Y211"/>
      <c r="Z211"/>
      <c r="AA211"/>
      <c r="AB211"/>
      <c r="AC211"/>
      <c r="AD211"/>
      <c r="AE211"/>
      <c r="AF211"/>
      <c r="AG211"/>
      <c r="AH211"/>
      <c r="AI211"/>
      <c r="AJ211"/>
      <c r="AK211"/>
      <c r="AL211"/>
      <c r="AM211"/>
      <c r="AN211"/>
      <c r="AO211" s="108" t="s">
        <v>43</v>
      </c>
      <c r="AP211" t="s">
        <v>1331</v>
      </c>
      <c r="AQ211">
        <v>52</v>
      </c>
      <c r="AR211" t="s">
        <v>4448</v>
      </c>
      <c r="AS211" t="s">
        <v>1261</v>
      </c>
      <c r="AT211" t="s">
        <v>3877</v>
      </c>
      <c r="AU211" t="s">
        <v>4445</v>
      </c>
      <c r="AV211" t="s">
        <v>4449</v>
      </c>
      <c r="AW211" t="s">
        <v>1997</v>
      </c>
      <c r="AX211" t="s">
        <v>1934</v>
      </c>
      <c r="AY211" t="s">
        <v>4450</v>
      </c>
      <c r="AZ211" t="s">
        <v>1330</v>
      </c>
      <c r="BA211" t="s">
        <v>4451</v>
      </c>
      <c r="BB211" t="s">
        <v>1268</v>
      </c>
      <c r="BC211" t="s">
        <v>3872</v>
      </c>
      <c r="BD211" t="s">
        <v>4452</v>
      </c>
      <c r="BE211">
        <v>211</v>
      </c>
      <c r="BF211">
        <v>202</v>
      </c>
      <c r="BG211">
        <v>0</v>
      </c>
      <c r="BH211" t="s">
        <v>4445</v>
      </c>
      <c r="BI211">
        <v>1</v>
      </c>
      <c r="BJ211">
        <v>0</v>
      </c>
      <c r="BK211">
        <v>0</v>
      </c>
      <c r="BL211" t="s">
        <v>1592</v>
      </c>
      <c r="BM211" t="s">
        <v>4360</v>
      </c>
      <c r="BN211" t="s">
        <v>4362</v>
      </c>
      <c r="BO211" t="s" cm="1">
        <v>4361</v>
      </c>
      <c r="BP211" t="s">
        <v>1592</v>
      </c>
      <c r="BQ211" t="s">
        <v>3873</v>
      </c>
      <c r="BR211">
        <v>51</v>
      </c>
      <c r="BS211" t="s">
        <v>1755</v>
      </c>
      <c r="BT211" t="s">
        <v>4453</v>
      </c>
      <c r="BU211" t="s">
        <v>4444</v>
      </c>
      <c r="BV211" t="s">
        <v>4449</v>
      </c>
      <c r="BW211" t="s">
        <v>4450</v>
      </c>
      <c r="BX211" t="s">
        <v>4454</v>
      </c>
      <c r="BY211" t="s">
        <v>1592</v>
      </c>
      <c r="BZ211" t="s">
        <v>1937</v>
      </c>
      <c r="CA211" t="s">
        <v>1947</v>
      </c>
      <c r="CB211"/>
      <c r="CC211" t="s">
        <v>998</v>
      </c>
      <c r="CD211" t="s">
        <v>1268</v>
      </c>
      <c r="CE211" t="s">
        <v>4455</v>
      </c>
      <c r="CF211" t="s">
        <v>4456</v>
      </c>
      <c r="CG211" t="s">
        <v>1268</v>
      </c>
      <c r="CH211" t="s">
        <v>1592</v>
      </c>
      <c r="CI211" t="s">
        <v>3875</v>
      </c>
      <c r="CJ211" t="s">
        <v>1261</v>
      </c>
      <c r="CK211"/>
      <c r="CL211"/>
      <c r="CM211" t="s">
        <v>1592</v>
      </c>
      <c r="CN211" t="s">
        <v>1592</v>
      </c>
      <c r="CO211" t="s">
        <v>1592</v>
      </c>
      <c r="CP211" t="s">
        <v>1592</v>
      </c>
      <c r="CQ211" t="s">
        <v>1592</v>
      </c>
      <c r="CR211">
        <v>8</v>
      </c>
      <c r="CS211" t="s">
        <v>3873</v>
      </c>
      <c r="CT211" t="s">
        <v>3873</v>
      </c>
      <c r="CU211" t="s">
        <v>3873</v>
      </c>
      <c r="CV211" t="s">
        <v>1592</v>
      </c>
      <c r="CW211" t="s">
        <v>1592</v>
      </c>
      <c r="CX211">
        <v>209</v>
      </c>
      <c r="CY211" t="s">
        <v>4457</v>
      </c>
      <c r="CZ211" t="s">
        <v>1592</v>
      </c>
      <c r="DA211" t="s">
        <v>2313</v>
      </c>
      <c r="DB211" t="s">
        <v>2314</v>
      </c>
      <c r="DC211" t="s">
        <v>4445</v>
      </c>
      <c r="DD211" t="s">
        <v>1330</v>
      </c>
      <c r="DE211" t="s">
        <v>4446</v>
      </c>
      <c r="DF211" t="s">
        <v>1592</v>
      </c>
      <c r="DG211" t="s">
        <v>1592</v>
      </c>
      <c r="DH211" t="s">
        <v>2334</v>
      </c>
      <c r="DI211" t="s">
        <v>4448</v>
      </c>
      <c r="DJ211"/>
      <c r="DK211" t="s">
        <v>2334</v>
      </c>
      <c r="DL211">
        <v>9</v>
      </c>
      <c r="DM211" t="s">
        <v>2315</v>
      </c>
      <c r="DN211" t="s">
        <v>1261</v>
      </c>
      <c r="DO211" t="b">
        <v>1</v>
      </c>
      <c r="DP211" t="b">
        <v>0</v>
      </c>
      <c r="DQ211" t="b">
        <v>1</v>
      </c>
      <c r="DR211" t="b">
        <v>0</v>
      </c>
      <c r="DS211" t="b">
        <v>0</v>
      </c>
      <c r="DT211" t="b">
        <v>1</v>
      </c>
      <c r="DU211" t="b">
        <v>0</v>
      </c>
      <c r="DV211">
        <v>0</v>
      </c>
      <c r="DW211" t="b">
        <v>0</v>
      </c>
      <c r="DX211" t="b">
        <v>0</v>
      </c>
      <c r="DY211" t="b">
        <v>0</v>
      </c>
      <c r="DZ211" t="b">
        <v>0</v>
      </c>
      <c r="EA211" t="b">
        <v>0</v>
      </c>
      <c r="EB211" t="b">
        <v>0</v>
      </c>
      <c r="EC211" t="b">
        <v>0</v>
      </c>
      <c r="ED211" t="b">
        <v>0</v>
      </c>
      <c r="EE211" t="b">
        <v>0</v>
      </c>
      <c r="EF211" t="b" cm="1">
        <v>0</v>
      </c>
      <c r="EG211" t="b">
        <v>0</v>
      </c>
      <c r="EH211" t="b">
        <v>0</v>
      </c>
      <c r="EI211" t="b">
        <v>0</v>
      </c>
      <c r="EJ211" t="s">
        <v>1592</v>
      </c>
      <c r="EK211">
        <v>0</v>
      </c>
      <c r="EL211">
        <v>29</v>
      </c>
      <c r="EM211" t="b">
        <v>0</v>
      </c>
    </row>
    <row r="212" spans="1:143" ht="15.75">
      <c r="A212"/>
      <c r="B212" t="s">
        <v>1261</v>
      </c>
      <c r="C212" t="s">
        <v>1261</v>
      </c>
      <c r="D212" t="s">
        <v>4458</v>
      </c>
      <c r="E212" t="s">
        <v>4459</v>
      </c>
      <c r="F212"/>
      <c r="G212" t="s">
        <v>4458</v>
      </c>
      <c r="H212" t="s">
        <v>4458</v>
      </c>
      <c r="I212" t="s">
        <v>1279</v>
      </c>
      <c r="J212" t="s">
        <v>902</v>
      </c>
      <c r="K212" t="s">
        <v>902</v>
      </c>
      <c r="L212" t="s">
        <v>3872</v>
      </c>
      <c r="M212" t="s">
        <v>902</v>
      </c>
      <c r="N212"/>
      <c r="O212" t="s">
        <v>3873</v>
      </c>
      <c r="P212" t="s">
        <v>3874</v>
      </c>
      <c r="Q212" t="s">
        <v>1330</v>
      </c>
      <c r="R212" t="s">
        <v>3875</v>
      </c>
      <c r="S212"/>
      <c r="T212"/>
      <c r="U212"/>
      <c r="V212"/>
      <c r="W212"/>
      <c r="X212"/>
      <c r="Y212"/>
      <c r="Z212"/>
      <c r="AA212"/>
      <c r="AB212"/>
      <c r="AC212"/>
      <c r="AD212"/>
      <c r="AE212"/>
      <c r="AF212"/>
      <c r="AG212"/>
      <c r="AH212"/>
      <c r="AI212"/>
      <c r="AJ212"/>
      <c r="AK212"/>
      <c r="AL212"/>
      <c r="AM212"/>
      <c r="AN212"/>
      <c r="AO212" s="108" t="s">
        <v>43</v>
      </c>
      <c r="AP212" t="s">
        <v>1331</v>
      </c>
      <c r="AQ212">
        <v>53</v>
      </c>
      <c r="AR212" t="s">
        <v>4460</v>
      </c>
      <c r="AS212" t="s">
        <v>1261</v>
      </c>
      <c r="AT212" t="s">
        <v>3877</v>
      </c>
      <c r="AU212" t="s">
        <v>4459</v>
      </c>
      <c r="AV212" t="s">
        <v>4461</v>
      </c>
      <c r="AW212" t="s">
        <v>1937</v>
      </c>
      <c r="AX212" t="s">
        <v>1934</v>
      </c>
      <c r="AY212" t="s">
        <v>4462</v>
      </c>
      <c r="AZ212" t="s">
        <v>1330</v>
      </c>
      <c r="BA212" t="s">
        <v>4463</v>
      </c>
      <c r="BB212" t="s">
        <v>1279</v>
      </c>
      <c r="BC212" t="s">
        <v>3872</v>
      </c>
      <c r="BD212" t="s">
        <v>4464</v>
      </c>
      <c r="BE212">
        <v>212</v>
      </c>
      <c r="BF212">
        <v>0</v>
      </c>
      <c r="BG212">
        <v>0</v>
      </c>
      <c r="BH212" t="s">
        <v>1592</v>
      </c>
      <c r="BI212">
        <v>0</v>
      </c>
      <c r="BJ212">
        <v>0</v>
      </c>
      <c r="BK212">
        <v>0</v>
      </c>
      <c r="BL212" t="s">
        <v>1592</v>
      </c>
      <c r="BM212" t="s">
        <v>1592</v>
      </c>
      <c r="BN212" t="s">
        <v>1592</v>
      </c>
      <c r="BO212" t="s" cm="1">
        <v>1592</v>
      </c>
      <c r="BP212" t="s">
        <v>1592</v>
      </c>
      <c r="BQ212" t="s">
        <v>3873</v>
      </c>
      <c r="BR212">
        <v>52</v>
      </c>
      <c r="BS212" t="s">
        <v>1760</v>
      </c>
      <c r="BT212" t="s">
        <v>4465</v>
      </c>
      <c r="BU212" t="s">
        <v>4458</v>
      </c>
      <c r="BV212" t="s">
        <v>4461</v>
      </c>
      <c r="BW212" t="s">
        <v>4462</v>
      </c>
      <c r="BX212" t="s">
        <v>1937</v>
      </c>
      <c r="BY212" t="s">
        <v>1592</v>
      </c>
      <c r="BZ212" t="s">
        <v>1937</v>
      </c>
      <c r="CA212" t="s">
        <v>902</v>
      </c>
      <c r="CB212"/>
      <c r="CC212" t="s">
        <v>998</v>
      </c>
      <c r="CD212" t="s">
        <v>1279</v>
      </c>
      <c r="CE212" t="s">
        <v>4459</v>
      </c>
      <c r="CF212" t="s">
        <v>4461</v>
      </c>
      <c r="CG212" t="s">
        <v>1279</v>
      </c>
      <c r="CH212" t="s">
        <v>1592</v>
      </c>
      <c r="CI212" t="s">
        <v>3875</v>
      </c>
      <c r="CJ212" t="s">
        <v>1261</v>
      </c>
      <c r="CK212"/>
      <c r="CL212"/>
      <c r="CM212" t="s">
        <v>1592</v>
      </c>
      <c r="CN212" t="s">
        <v>1592</v>
      </c>
      <c r="CO212" t="s">
        <v>1592</v>
      </c>
      <c r="CP212" t="s">
        <v>1592</v>
      </c>
      <c r="CQ212" t="s">
        <v>1592</v>
      </c>
      <c r="CR212">
        <v>8</v>
      </c>
      <c r="CS212" t="s">
        <v>3873</v>
      </c>
      <c r="CT212" t="s">
        <v>3873</v>
      </c>
      <c r="CU212" t="s">
        <v>3873</v>
      </c>
      <c r="CV212" t="s">
        <v>1592</v>
      </c>
      <c r="CW212" t="s">
        <v>1592</v>
      </c>
      <c r="CX212">
        <v>210</v>
      </c>
      <c r="CY212" t="s">
        <v>4466</v>
      </c>
      <c r="CZ212" t="s">
        <v>1592</v>
      </c>
      <c r="DA212" t="s">
        <v>2313</v>
      </c>
      <c r="DB212" t="s">
        <v>2314</v>
      </c>
      <c r="DC212" t="s">
        <v>4459</v>
      </c>
      <c r="DD212" t="s">
        <v>1330</v>
      </c>
      <c r="DE212" t="s">
        <v>4458</v>
      </c>
      <c r="DF212" t="s">
        <v>1592</v>
      </c>
      <c r="DG212" t="s">
        <v>1592</v>
      </c>
      <c r="DH212" t="s">
        <v>2334</v>
      </c>
      <c r="DI212" t="s">
        <v>4460</v>
      </c>
      <c r="DJ212"/>
      <c r="DK212" t="s">
        <v>2334</v>
      </c>
      <c r="DL212">
        <v>9</v>
      </c>
      <c r="DM212" t="s">
        <v>2315</v>
      </c>
      <c r="DN212" t="s">
        <v>1261</v>
      </c>
      <c r="DO212" t="b">
        <v>1</v>
      </c>
      <c r="DP212" t="b">
        <v>0</v>
      </c>
      <c r="DQ212" t="b">
        <v>1</v>
      </c>
      <c r="DR212" t="b">
        <v>0</v>
      </c>
      <c r="DS212" t="b">
        <v>0</v>
      </c>
      <c r="DT212" t="b">
        <v>1</v>
      </c>
      <c r="DU212" t="b">
        <v>1</v>
      </c>
      <c r="DV212">
        <v>1</v>
      </c>
      <c r="DW212" t="b">
        <v>0</v>
      </c>
      <c r="DX212" t="b">
        <v>0</v>
      </c>
      <c r="DY212" t="b">
        <v>0</v>
      </c>
      <c r="DZ212" t="b">
        <v>0</v>
      </c>
      <c r="EA212" t="b">
        <v>0</v>
      </c>
      <c r="EB212" t="b">
        <v>0</v>
      </c>
      <c r="EC212" t="b">
        <v>0</v>
      </c>
      <c r="ED212" t="b">
        <v>0</v>
      </c>
      <c r="EE212" t="b">
        <v>0</v>
      </c>
      <c r="EF212" t="b" cm="1">
        <v>0</v>
      </c>
      <c r="EG212" t="b">
        <v>1</v>
      </c>
      <c r="EH212" t="b">
        <v>0</v>
      </c>
      <c r="EI212" t="b">
        <v>1</v>
      </c>
      <c r="EJ212" t="s">
        <v>4467</v>
      </c>
      <c r="EK212">
        <v>1</v>
      </c>
      <c r="EL212">
        <v>19</v>
      </c>
      <c r="EM212" t="b">
        <v>0</v>
      </c>
    </row>
    <row r="213" spans="1:143" s="119" customFormat="1" ht="15.75">
      <c r="A213"/>
      <c r="B213" t="s">
        <v>1261</v>
      </c>
      <c r="C213" t="s">
        <v>1261</v>
      </c>
      <c r="D213" t="s">
        <v>3884</v>
      </c>
      <c r="E213" t="s">
        <v>3885</v>
      </c>
      <c r="F213"/>
      <c r="G213" t="s">
        <v>3884</v>
      </c>
      <c r="H213" t="s">
        <v>3884</v>
      </c>
      <c r="I213" t="s">
        <v>1272</v>
      </c>
      <c r="J213" t="s">
        <v>4458</v>
      </c>
      <c r="K213" t="s">
        <v>902</v>
      </c>
      <c r="L213" t="s">
        <v>3872</v>
      </c>
      <c r="M213" t="s">
        <v>3887</v>
      </c>
      <c r="N213"/>
      <c r="O213" t="s">
        <v>3873</v>
      </c>
      <c r="P213" t="s">
        <v>3874</v>
      </c>
      <c r="Q213" t="s">
        <v>1330</v>
      </c>
      <c r="R213" t="s">
        <v>3875</v>
      </c>
      <c r="S213"/>
      <c r="T213"/>
      <c r="U213"/>
      <c r="V213"/>
      <c r="W213"/>
      <c r="X213"/>
      <c r="Y213"/>
      <c r="Z213"/>
      <c r="AA213"/>
      <c r="AB213"/>
      <c r="AC213"/>
      <c r="AD213"/>
      <c r="AE213"/>
      <c r="AF213"/>
      <c r="AG213"/>
      <c r="AH213"/>
      <c r="AI213"/>
      <c r="AJ213"/>
      <c r="AK213"/>
      <c r="AL213"/>
      <c r="AM213"/>
      <c r="AN213"/>
      <c r="AO213" s="108" t="s">
        <v>43</v>
      </c>
      <c r="AP213" t="s">
        <v>1331</v>
      </c>
      <c r="AQ213">
        <v>54</v>
      </c>
      <c r="AR213" t="s">
        <v>3888</v>
      </c>
      <c r="AS213" t="s">
        <v>1261</v>
      </c>
      <c r="AT213" t="s">
        <v>3877</v>
      </c>
      <c r="AU213" t="s">
        <v>3885</v>
      </c>
      <c r="AV213" t="s">
        <v>3889</v>
      </c>
      <c r="AW213" t="s">
        <v>1937</v>
      </c>
      <c r="AX213" t="s">
        <v>1934</v>
      </c>
      <c r="AY213" t="s">
        <v>3890</v>
      </c>
      <c r="AZ213" t="s">
        <v>1330</v>
      </c>
      <c r="BA213" t="s">
        <v>3891</v>
      </c>
      <c r="BB213" t="s">
        <v>1272</v>
      </c>
      <c r="BC213" t="s">
        <v>3872</v>
      </c>
      <c r="BD213" t="s">
        <v>4061</v>
      </c>
      <c r="BE213">
        <v>162</v>
      </c>
      <c r="BF213">
        <v>212</v>
      </c>
      <c r="BG213">
        <v>0</v>
      </c>
      <c r="BH213" t="s">
        <v>1592</v>
      </c>
      <c r="BI213">
        <v>0</v>
      </c>
      <c r="BJ213">
        <v>0</v>
      </c>
      <c r="BK213">
        <v>162</v>
      </c>
      <c r="BL213" t="s">
        <v>3897</v>
      </c>
      <c r="BM213" t="s">
        <v>4459</v>
      </c>
      <c r="BN213" t="s">
        <v>4461</v>
      </c>
      <c r="BO213" t="s" cm="1">
        <v>4460</v>
      </c>
      <c r="BP213" t="s">
        <v>1592</v>
      </c>
      <c r="BQ213" t="s">
        <v>3873</v>
      </c>
      <c r="BR213">
        <v>53</v>
      </c>
      <c r="BS213" t="s">
        <v>1765</v>
      </c>
      <c r="BT213" t="s">
        <v>4468</v>
      </c>
      <c r="BU213" t="s">
        <v>3884</v>
      </c>
      <c r="BV213" t="s">
        <v>3889</v>
      </c>
      <c r="BW213" t="s">
        <v>3890</v>
      </c>
      <c r="BX213" t="s">
        <v>1937</v>
      </c>
      <c r="BY213" t="s">
        <v>1592</v>
      </c>
      <c r="BZ213" t="s">
        <v>1937</v>
      </c>
      <c r="CA213" t="s">
        <v>3895</v>
      </c>
      <c r="CB213"/>
      <c r="CC213" t="s">
        <v>998</v>
      </c>
      <c r="CD213" t="s">
        <v>1272</v>
      </c>
      <c r="CE213" t="s">
        <v>4469</v>
      </c>
      <c r="CF213" t="s">
        <v>4470</v>
      </c>
      <c r="CG213" t="s">
        <v>1272</v>
      </c>
      <c r="CH213" t="s">
        <v>1592</v>
      </c>
      <c r="CI213" t="s">
        <v>3875</v>
      </c>
      <c r="CJ213" t="s">
        <v>1261</v>
      </c>
      <c r="CK213"/>
      <c r="CL213"/>
      <c r="CM213" t="s">
        <v>1592</v>
      </c>
      <c r="CN213" t="s">
        <v>1592</v>
      </c>
      <c r="CO213" t="s">
        <v>1592</v>
      </c>
      <c r="CP213" t="s">
        <v>1592</v>
      </c>
      <c r="CQ213" t="s">
        <v>1592</v>
      </c>
      <c r="CR213">
        <v>8</v>
      </c>
      <c r="CS213" t="s">
        <v>3873</v>
      </c>
      <c r="CT213" t="s">
        <v>3873</v>
      </c>
      <c r="CU213" t="s">
        <v>3873</v>
      </c>
      <c r="CV213" t="s">
        <v>1592</v>
      </c>
      <c r="CW213" t="s">
        <v>1592</v>
      </c>
      <c r="CX213">
        <v>211</v>
      </c>
      <c r="CY213" t="s">
        <v>4471</v>
      </c>
      <c r="CZ213" t="s">
        <v>1592</v>
      </c>
      <c r="DA213" t="s">
        <v>2313</v>
      </c>
      <c r="DB213" t="s">
        <v>2314</v>
      </c>
      <c r="DC213" t="s">
        <v>3885</v>
      </c>
      <c r="DD213" t="s">
        <v>1330</v>
      </c>
      <c r="DE213" t="s">
        <v>3884</v>
      </c>
      <c r="DF213" t="s">
        <v>1592</v>
      </c>
      <c r="DG213" t="s">
        <v>1592</v>
      </c>
      <c r="DH213" t="s">
        <v>2334</v>
      </c>
      <c r="DI213" t="s">
        <v>3888</v>
      </c>
      <c r="DJ213"/>
      <c r="DK213" t="s">
        <v>2334</v>
      </c>
      <c r="DL213">
        <v>9</v>
      </c>
      <c r="DM213" t="s">
        <v>2315</v>
      </c>
      <c r="DN213" t="s">
        <v>1261</v>
      </c>
      <c r="DO213" t="b">
        <v>1</v>
      </c>
      <c r="DP213" t="b">
        <v>0</v>
      </c>
      <c r="DQ213" t="b">
        <v>0</v>
      </c>
      <c r="DR213" t="b">
        <v>0</v>
      </c>
      <c r="DS213" t="b">
        <v>0</v>
      </c>
      <c r="DT213" t="b">
        <v>1</v>
      </c>
      <c r="DU213" t="b">
        <v>0</v>
      </c>
      <c r="DV213">
        <v>0</v>
      </c>
      <c r="DW213" t="b">
        <v>0</v>
      </c>
      <c r="DX213" t="b">
        <v>0</v>
      </c>
      <c r="DY213" t="b">
        <v>0</v>
      </c>
      <c r="DZ213" t="b">
        <v>0</v>
      </c>
      <c r="EA213" t="b">
        <v>0</v>
      </c>
      <c r="EB213" t="b">
        <v>0</v>
      </c>
      <c r="EC213" t="b">
        <v>0</v>
      </c>
      <c r="ED213" t="b">
        <v>0</v>
      </c>
      <c r="EE213" t="b">
        <v>0</v>
      </c>
      <c r="EF213" t="b" cm="1">
        <v>0</v>
      </c>
      <c r="EG213" t="b">
        <v>0</v>
      </c>
      <c r="EH213" t="b">
        <v>0</v>
      </c>
      <c r="EI213" t="b">
        <v>0</v>
      </c>
      <c r="EJ213" t="s">
        <v>1592</v>
      </c>
      <c r="EK213">
        <v>0</v>
      </c>
      <c r="EL213">
        <v>18</v>
      </c>
      <c r="EM213" t="b">
        <v>0</v>
      </c>
    </row>
    <row r="214" spans="1:143" ht="15.75">
      <c r="A214"/>
      <c r="B214" t="s">
        <v>1261</v>
      </c>
      <c r="C214" t="s">
        <v>1261</v>
      </c>
      <c r="D214" t="s">
        <v>3899</v>
      </c>
      <c r="E214" t="s">
        <v>3900</v>
      </c>
      <c r="F214" t="s">
        <v>3901</v>
      </c>
      <c r="G214" t="s">
        <v>3899</v>
      </c>
      <c r="H214" t="s">
        <v>3899</v>
      </c>
      <c r="I214" t="s">
        <v>1272</v>
      </c>
      <c r="J214" t="s">
        <v>4458</v>
      </c>
      <c r="K214" t="s">
        <v>3910</v>
      </c>
      <c r="L214" t="s">
        <v>3872</v>
      </c>
      <c r="M214" t="s">
        <v>1965</v>
      </c>
      <c r="N214"/>
      <c r="O214" t="s">
        <v>3873</v>
      </c>
      <c r="P214" t="s">
        <v>3874</v>
      </c>
      <c r="Q214" t="s">
        <v>1330</v>
      </c>
      <c r="R214" t="s">
        <v>3875</v>
      </c>
      <c r="S214"/>
      <c r="T214"/>
      <c r="U214"/>
      <c r="V214"/>
      <c r="W214"/>
      <c r="X214"/>
      <c r="Y214"/>
      <c r="Z214"/>
      <c r="AA214"/>
      <c r="AB214"/>
      <c r="AC214"/>
      <c r="AD214"/>
      <c r="AE214"/>
      <c r="AF214"/>
      <c r="AG214"/>
      <c r="AH214"/>
      <c r="AI214"/>
      <c r="AJ214"/>
      <c r="AK214"/>
      <c r="AL214"/>
      <c r="AM214"/>
      <c r="AN214"/>
      <c r="AO214" s="108" t="s">
        <v>43</v>
      </c>
      <c r="AP214" t="s">
        <v>1331</v>
      </c>
      <c r="AQ214">
        <v>55</v>
      </c>
      <c r="AR214" t="s">
        <v>3903</v>
      </c>
      <c r="AS214" t="s">
        <v>1261</v>
      </c>
      <c r="AT214" t="s">
        <v>3877</v>
      </c>
      <c r="AU214" t="s">
        <v>3900</v>
      </c>
      <c r="AV214" t="s">
        <v>3904</v>
      </c>
      <c r="AW214" t="s">
        <v>3905</v>
      </c>
      <c r="AX214" t="s">
        <v>1934</v>
      </c>
      <c r="AY214" t="s">
        <v>4066</v>
      </c>
      <c r="AZ214" t="s">
        <v>1330</v>
      </c>
      <c r="BA214" t="s">
        <v>3907</v>
      </c>
      <c r="BB214" t="s">
        <v>1272</v>
      </c>
      <c r="BC214" t="s">
        <v>3872</v>
      </c>
      <c r="BD214" t="s">
        <v>4067</v>
      </c>
      <c r="BE214">
        <v>163</v>
      </c>
      <c r="BF214">
        <v>212</v>
      </c>
      <c r="BG214" t="e">
        <v>#N/A</v>
      </c>
      <c r="BH214" t="s">
        <v>1592</v>
      </c>
      <c r="BI214">
        <v>0</v>
      </c>
      <c r="BJ214">
        <v>0</v>
      </c>
      <c r="BK214">
        <v>163</v>
      </c>
      <c r="BL214" t="s">
        <v>3911</v>
      </c>
      <c r="BM214" t="s">
        <v>4459</v>
      </c>
      <c r="BN214" t="s">
        <v>4461</v>
      </c>
      <c r="BO214" t="s" cm="1">
        <v>4460</v>
      </c>
      <c r="BP214" t="s">
        <v>3911</v>
      </c>
      <c r="BQ214" t="s">
        <v>3873</v>
      </c>
      <c r="BR214">
        <v>54</v>
      </c>
      <c r="BS214" t="s">
        <v>1771</v>
      </c>
      <c r="BT214" t="s">
        <v>4472</v>
      </c>
      <c r="BU214" t="s">
        <v>3899</v>
      </c>
      <c r="BV214" t="s">
        <v>3904</v>
      </c>
      <c r="BW214" t="s">
        <v>4066</v>
      </c>
      <c r="BX214" t="s">
        <v>1937</v>
      </c>
      <c r="BY214" t="s">
        <v>1592</v>
      </c>
      <c r="BZ214" t="s">
        <v>1937</v>
      </c>
      <c r="CA214" t="s">
        <v>1965</v>
      </c>
      <c r="CB214"/>
      <c r="CC214" t="s">
        <v>998</v>
      </c>
      <c r="CD214" t="s">
        <v>1272</v>
      </c>
      <c r="CE214" t="s">
        <v>4473</v>
      </c>
      <c r="CF214" t="s">
        <v>4474</v>
      </c>
      <c r="CG214" t="s">
        <v>1272</v>
      </c>
      <c r="CH214" t="s">
        <v>1592</v>
      </c>
      <c r="CI214" t="s">
        <v>3875</v>
      </c>
      <c r="CJ214" t="s">
        <v>1261</v>
      </c>
      <c r="CK214"/>
      <c r="CL214"/>
      <c r="CM214" t="s">
        <v>1592</v>
      </c>
      <c r="CN214" t="s">
        <v>1592</v>
      </c>
      <c r="CO214" t="s">
        <v>1592</v>
      </c>
      <c r="CP214" t="s">
        <v>1592</v>
      </c>
      <c r="CQ214" t="s">
        <v>1592</v>
      </c>
      <c r="CR214">
        <v>8</v>
      </c>
      <c r="CS214" t="s">
        <v>3873</v>
      </c>
      <c r="CT214" t="s">
        <v>3873</v>
      </c>
      <c r="CU214" t="s">
        <v>3873</v>
      </c>
      <c r="CV214" t="s">
        <v>1592</v>
      </c>
      <c r="CW214" t="s">
        <v>1592</v>
      </c>
      <c r="CX214">
        <v>212</v>
      </c>
      <c r="CY214" t="s">
        <v>4475</v>
      </c>
      <c r="CZ214" t="s">
        <v>1592</v>
      </c>
      <c r="DA214" t="s">
        <v>2313</v>
      </c>
      <c r="DB214" t="s">
        <v>2314</v>
      </c>
      <c r="DC214" t="s">
        <v>3900</v>
      </c>
      <c r="DD214" t="s">
        <v>1330</v>
      </c>
      <c r="DE214" t="s">
        <v>3899</v>
      </c>
      <c r="DF214" t="s">
        <v>1592</v>
      </c>
      <c r="DG214" t="s">
        <v>1592</v>
      </c>
      <c r="DH214" t="s">
        <v>2334</v>
      </c>
      <c r="DI214" t="s">
        <v>3903</v>
      </c>
      <c r="DJ214"/>
      <c r="DK214" t="s">
        <v>2334</v>
      </c>
      <c r="DL214">
        <v>9</v>
      </c>
      <c r="DM214" t="s">
        <v>2315</v>
      </c>
      <c r="DN214" t="s">
        <v>1261</v>
      </c>
      <c r="DO214" t="b">
        <v>1</v>
      </c>
      <c r="DP214" t="b">
        <v>0</v>
      </c>
      <c r="DQ214" t="b">
        <v>0</v>
      </c>
      <c r="DR214" t="b">
        <v>0</v>
      </c>
      <c r="DS214" t="b">
        <v>0</v>
      </c>
      <c r="DT214" t="b">
        <v>1</v>
      </c>
      <c r="DU214" t="b">
        <v>0</v>
      </c>
      <c r="DV214">
        <v>0</v>
      </c>
      <c r="DW214" t="b">
        <v>0</v>
      </c>
      <c r="DX214" t="b">
        <v>0</v>
      </c>
      <c r="DY214" t="b">
        <v>0</v>
      </c>
      <c r="DZ214" t="b">
        <v>0</v>
      </c>
      <c r="EA214" t="b">
        <v>0</v>
      </c>
      <c r="EB214" t="b">
        <v>0</v>
      </c>
      <c r="EC214" t="b">
        <v>0</v>
      </c>
      <c r="ED214" t="b">
        <v>0</v>
      </c>
      <c r="EE214" t="b">
        <v>0</v>
      </c>
      <c r="EF214" t="b" cm="1">
        <v>0</v>
      </c>
      <c r="EG214" t="b">
        <v>0</v>
      </c>
      <c r="EH214" t="b">
        <v>0</v>
      </c>
      <c r="EI214" t="b">
        <v>0</v>
      </c>
      <c r="EJ214" t="s">
        <v>1592</v>
      </c>
      <c r="EK214">
        <v>0</v>
      </c>
      <c r="EL214">
        <v>16</v>
      </c>
      <c r="EM214" t="b">
        <v>0</v>
      </c>
    </row>
    <row r="215" spans="1:143" ht="63">
      <c r="A215"/>
      <c r="B215" t="s">
        <v>1261</v>
      </c>
      <c r="C215" t="s">
        <v>1261</v>
      </c>
      <c r="D215" t="s">
        <v>4180</v>
      </c>
      <c r="E215" t="s">
        <v>4181</v>
      </c>
      <c r="F215"/>
      <c r="G215" t="s">
        <v>4180</v>
      </c>
      <c r="H215" t="s">
        <v>4180</v>
      </c>
      <c r="I215" t="s">
        <v>1272</v>
      </c>
      <c r="J215" t="s">
        <v>4458</v>
      </c>
      <c r="K215" t="s">
        <v>902</v>
      </c>
      <c r="L215" t="s">
        <v>3872</v>
      </c>
      <c r="M215" t="s">
        <v>1947</v>
      </c>
      <c r="N215" s="109" t="s">
        <v>4182</v>
      </c>
      <c r="O215" t="s">
        <v>3873</v>
      </c>
      <c r="P215" t="s">
        <v>3874</v>
      </c>
      <c r="Q215" t="s">
        <v>1330</v>
      </c>
      <c r="R215" t="s">
        <v>3875</v>
      </c>
      <c r="S215"/>
      <c r="T215"/>
      <c r="U215"/>
      <c r="V215"/>
      <c r="W215"/>
      <c r="X215"/>
      <c r="Y215"/>
      <c r="Z215"/>
      <c r="AA215"/>
      <c r="AB215"/>
      <c r="AC215"/>
      <c r="AD215"/>
      <c r="AE215"/>
      <c r="AF215"/>
      <c r="AG215"/>
      <c r="AH215"/>
      <c r="AI215"/>
      <c r="AJ215"/>
      <c r="AK215"/>
      <c r="AL215"/>
      <c r="AM215"/>
      <c r="AN215"/>
      <c r="AO215" s="108" t="s">
        <v>43</v>
      </c>
      <c r="AP215" t="s">
        <v>1331</v>
      </c>
      <c r="AQ215">
        <v>56</v>
      </c>
      <c r="AR215" t="s">
        <v>4183</v>
      </c>
      <c r="AS215" t="s">
        <v>1261</v>
      </c>
      <c r="AT215" t="s">
        <v>3877</v>
      </c>
      <c r="AU215" t="s">
        <v>4181</v>
      </c>
      <c r="AV215" t="s">
        <v>4184</v>
      </c>
      <c r="AW215" t="s">
        <v>1937</v>
      </c>
      <c r="AX215" t="s">
        <v>1934</v>
      </c>
      <c r="AY215" t="s">
        <v>4185</v>
      </c>
      <c r="AZ215" t="s">
        <v>1330</v>
      </c>
      <c r="BA215" t="s">
        <v>4186</v>
      </c>
      <c r="BB215" t="s">
        <v>1272</v>
      </c>
      <c r="BC215" t="s">
        <v>3872</v>
      </c>
      <c r="BD215" t="s">
        <v>4282</v>
      </c>
      <c r="BE215">
        <v>186</v>
      </c>
      <c r="BF215">
        <v>212</v>
      </c>
      <c r="BG215">
        <v>0</v>
      </c>
      <c r="BH215" t="s">
        <v>1592</v>
      </c>
      <c r="BI215">
        <v>0</v>
      </c>
      <c r="BJ215">
        <v>0</v>
      </c>
      <c r="BK215">
        <v>186</v>
      </c>
      <c r="BL215" t="s">
        <v>4191</v>
      </c>
      <c r="BM215" t="s">
        <v>4459</v>
      </c>
      <c r="BN215" t="s">
        <v>4461</v>
      </c>
      <c r="BO215" t="s" cm="1">
        <v>4460</v>
      </c>
      <c r="BP215" t="s">
        <v>1592</v>
      </c>
      <c r="BQ215" t="s">
        <v>3873</v>
      </c>
      <c r="BR215">
        <v>55</v>
      </c>
      <c r="BS215" t="s">
        <v>1777</v>
      </c>
      <c r="BT215" t="s">
        <v>4476</v>
      </c>
      <c r="BU215" t="s">
        <v>4180</v>
      </c>
      <c r="BV215" t="s">
        <v>4184</v>
      </c>
      <c r="BW215" t="s">
        <v>4185</v>
      </c>
      <c r="BX215" t="s">
        <v>4189</v>
      </c>
      <c r="BY215" t="s">
        <v>1592</v>
      </c>
      <c r="BZ215" t="s">
        <v>1937</v>
      </c>
      <c r="CA215" t="s">
        <v>1947</v>
      </c>
      <c r="CB215"/>
      <c r="CC215" t="s">
        <v>998</v>
      </c>
      <c r="CD215" t="s">
        <v>1272</v>
      </c>
      <c r="CE215" t="s">
        <v>4477</v>
      </c>
      <c r="CF215" t="s">
        <v>4478</v>
      </c>
      <c r="CG215" t="s">
        <v>1272</v>
      </c>
      <c r="CH215" t="s">
        <v>1592</v>
      </c>
      <c r="CI215" t="s">
        <v>3875</v>
      </c>
      <c r="CJ215" t="s">
        <v>1261</v>
      </c>
      <c r="CK215"/>
      <c r="CL215"/>
      <c r="CM215" t="s">
        <v>1592</v>
      </c>
      <c r="CN215" t="s">
        <v>1592</v>
      </c>
      <c r="CO215" t="s">
        <v>1592</v>
      </c>
      <c r="CP215" t="s">
        <v>1592</v>
      </c>
      <c r="CQ215" t="s">
        <v>1592</v>
      </c>
      <c r="CR215">
        <v>8</v>
      </c>
      <c r="CS215" t="s">
        <v>3873</v>
      </c>
      <c r="CT215" t="s">
        <v>3873</v>
      </c>
      <c r="CU215" t="s">
        <v>3873</v>
      </c>
      <c r="CV215" t="s">
        <v>1592</v>
      </c>
      <c r="CW215" t="s">
        <v>1592</v>
      </c>
      <c r="CX215">
        <v>213</v>
      </c>
      <c r="CY215" t="s">
        <v>4479</v>
      </c>
      <c r="CZ215" t="s">
        <v>1592</v>
      </c>
      <c r="DA215" t="s">
        <v>2313</v>
      </c>
      <c r="DB215" t="s">
        <v>2314</v>
      </c>
      <c r="DC215" t="s">
        <v>4181</v>
      </c>
      <c r="DD215" t="s">
        <v>1330</v>
      </c>
      <c r="DE215" t="s">
        <v>4180</v>
      </c>
      <c r="DF215" t="s">
        <v>1592</v>
      </c>
      <c r="DG215" t="s">
        <v>1592</v>
      </c>
      <c r="DH215" t="s">
        <v>2334</v>
      </c>
      <c r="DI215" t="s">
        <v>4183</v>
      </c>
      <c r="DJ215"/>
      <c r="DK215" t="s">
        <v>2334</v>
      </c>
      <c r="DL215">
        <v>9</v>
      </c>
      <c r="DM215" t="s">
        <v>2315</v>
      </c>
      <c r="DN215" t="s">
        <v>1261</v>
      </c>
      <c r="DO215" t="b">
        <v>1</v>
      </c>
      <c r="DP215" t="b">
        <v>0</v>
      </c>
      <c r="DQ215" t="b">
        <v>0</v>
      </c>
      <c r="DR215" t="b">
        <v>0</v>
      </c>
      <c r="DS215" t="b">
        <v>0</v>
      </c>
      <c r="DT215" t="b">
        <v>1</v>
      </c>
      <c r="DU215" t="b">
        <v>0</v>
      </c>
      <c r="DV215">
        <v>0</v>
      </c>
      <c r="DW215" t="b">
        <v>0</v>
      </c>
      <c r="DX215" t="b">
        <v>0</v>
      </c>
      <c r="DY215" t="b">
        <v>0</v>
      </c>
      <c r="DZ215" t="b">
        <v>0</v>
      </c>
      <c r="EA215" t="b">
        <v>0</v>
      </c>
      <c r="EB215" t="b">
        <v>1</v>
      </c>
      <c r="EC215" t="b">
        <v>0</v>
      </c>
      <c r="ED215" t="b">
        <v>0</v>
      </c>
      <c r="EE215" t="b">
        <v>0</v>
      </c>
      <c r="EF215" t="b" cm="1">
        <v>0</v>
      </c>
      <c r="EG215" t="b">
        <v>0</v>
      </c>
      <c r="EH215" t="b">
        <v>0</v>
      </c>
      <c r="EI215" t="b">
        <v>1</v>
      </c>
      <c r="EJ215" t="s">
        <v>2791</v>
      </c>
      <c r="EK215">
        <v>0</v>
      </c>
      <c r="EL215">
        <v>9</v>
      </c>
      <c r="EM215" t="b">
        <v>0</v>
      </c>
    </row>
    <row r="216" spans="1:143" ht="15.75">
      <c r="A216"/>
      <c r="B216" t="s">
        <v>1261</v>
      </c>
      <c r="C216" t="s">
        <v>1261</v>
      </c>
      <c r="D216" t="s">
        <v>4480</v>
      </c>
      <c r="E216" t="s">
        <v>4481</v>
      </c>
      <c r="F216" t="s">
        <v>4006</v>
      </c>
      <c r="G216" t="s">
        <v>4007</v>
      </c>
      <c r="H216" t="s">
        <v>4007</v>
      </c>
      <c r="I216" t="s">
        <v>1268</v>
      </c>
      <c r="J216" t="s">
        <v>4458</v>
      </c>
      <c r="K216" t="s">
        <v>902</v>
      </c>
      <c r="L216" t="s">
        <v>3872</v>
      </c>
      <c r="M216" t="s">
        <v>1974</v>
      </c>
      <c r="N216"/>
      <c r="O216" t="s">
        <v>3873</v>
      </c>
      <c r="P216" t="s">
        <v>3874</v>
      </c>
      <c r="Q216" t="s">
        <v>1330</v>
      </c>
      <c r="R216" t="s">
        <v>3875</v>
      </c>
      <c r="S216"/>
      <c r="T216"/>
      <c r="U216"/>
      <c r="V216"/>
      <c r="W216"/>
      <c r="X216"/>
      <c r="Y216"/>
      <c r="Z216"/>
      <c r="AA216"/>
      <c r="AB216"/>
      <c r="AC216"/>
      <c r="AD216"/>
      <c r="AE216"/>
      <c r="AF216"/>
      <c r="AG216"/>
      <c r="AH216"/>
      <c r="AI216"/>
      <c r="AJ216"/>
      <c r="AK216"/>
      <c r="AL216"/>
      <c r="AM216"/>
      <c r="AN216"/>
      <c r="AO216" s="108" t="s">
        <v>43</v>
      </c>
      <c r="AP216" t="s">
        <v>1331</v>
      </c>
      <c r="AQ216">
        <v>57</v>
      </c>
      <c r="AR216" t="s">
        <v>4482</v>
      </c>
      <c r="AS216" t="s">
        <v>1261</v>
      </c>
      <c r="AT216" t="s">
        <v>3877</v>
      </c>
      <c r="AU216" t="s">
        <v>4481</v>
      </c>
      <c r="AV216" t="s">
        <v>4483</v>
      </c>
      <c r="AW216" t="s">
        <v>4010</v>
      </c>
      <c r="AX216" t="s">
        <v>1934</v>
      </c>
      <c r="AY216" t="s">
        <v>4011</v>
      </c>
      <c r="AZ216" t="s">
        <v>1330</v>
      </c>
      <c r="BA216" t="s">
        <v>4484</v>
      </c>
      <c r="BB216" t="s">
        <v>1268</v>
      </c>
      <c r="BC216" t="s">
        <v>3872</v>
      </c>
      <c r="BD216" t="s">
        <v>4485</v>
      </c>
      <c r="BE216">
        <v>216</v>
      </c>
      <c r="BF216">
        <v>212</v>
      </c>
      <c r="BG216">
        <v>0</v>
      </c>
      <c r="BH216" t="s">
        <v>4481</v>
      </c>
      <c r="BI216">
        <v>1</v>
      </c>
      <c r="BJ216">
        <v>0</v>
      </c>
      <c r="BK216">
        <v>0</v>
      </c>
      <c r="BL216" t="s">
        <v>1592</v>
      </c>
      <c r="BM216" t="s">
        <v>4459</v>
      </c>
      <c r="BN216" t="s">
        <v>4461</v>
      </c>
      <c r="BO216" t="s" cm="1">
        <v>4460</v>
      </c>
      <c r="BP216" t="s">
        <v>1592</v>
      </c>
      <c r="BQ216" t="s">
        <v>3873</v>
      </c>
      <c r="BR216">
        <v>56</v>
      </c>
      <c r="BS216" t="s">
        <v>1781</v>
      </c>
      <c r="BT216" t="s">
        <v>4486</v>
      </c>
      <c r="BU216" t="s">
        <v>4480</v>
      </c>
      <c r="BV216" t="s">
        <v>4483</v>
      </c>
      <c r="BW216" t="s">
        <v>4011</v>
      </c>
      <c r="BX216" t="s">
        <v>1937</v>
      </c>
      <c r="BY216" t="s">
        <v>1592</v>
      </c>
      <c r="BZ216" t="s">
        <v>1937</v>
      </c>
      <c r="CA216" t="s">
        <v>1974</v>
      </c>
      <c r="CB216"/>
      <c r="CC216" t="s">
        <v>998</v>
      </c>
      <c r="CD216" t="s">
        <v>1268</v>
      </c>
      <c r="CE216" t="s">
        <v>4487</v>
      </c>
      <c r="CF216" t="s">
        <v>4488</v>
      </c>
      <c r="CG216" t="s">
        <v>1268</v>
      </c>
      <c r="CH216" t="s">
        <v>1592</v>
      </c>
      <c r="CI216" t="s">
        <v>3875</v>
      </c>
      <c r="CJ216" t="s">
        <v>1261</v>
      </c>
      <c r="CK216"/>
      <c r="CL216"/>
      <c r="CM216" t="s">
        <v>1592</v>
      </c>
      <c r="CN216" t="s">
        <v>1592</v>
      </c>
      <c r="CO216" t="s">
        <v>1592</v>
      </c>
      <c r="CP216" t="s">
        <v>1592</v>
      </c>
      <c r="CQ216" t="s">
        <v>1592</v>
      </c>
      <c r="CR216">
        <v>8</v>
      </c>
      <c r="CS216" t="s">
        <v>3873</v>
      </c>
      <c r="CT216" t="s">
        <v>3873</v>
      </c>
      <c r="CU216" t="s">
        <v>3873</v>
      </c>
      <c r="CV216" t="s">
        <v>1592</v>
      </c>
      <c r="CW216" t="s">
        <v>1592</v>
      </c>
      <c r="CX216">
        <v>214</v>
      </c>
      <c r="CY216" t="s">
        <v>4489</v>
      </c>
      <c r="CZ216" t="s">
        <v>1592</v>
      </c>
      <c r="DA216" t="s">
        <v>2313</v>
      </c>
      <c r="DB216" t="s">
        <v>2314</v>
      </c>
      <c r="DC216" t="s">
        <v>4481</v>
      </c>
      <c r="DD216" t="s">
        <v>1330</v>
      </c>
      <c r="DE216" t="s">
        <v>4007</v>
      </c>
      <c r="DF216" t="s">
        <v>1592</v>
      </c>
      <c r="DG216" t="s">
        <v>1592</v>
      </c>
      <c r="DH216" t="s">
        <v>2334</v>
      </c>
      <c r="DI216" t="s">
        <v>4482</v>
      </c>
      <c r="DJ216"/>
      <c r="DK216" t="s">
        <v>2334</v>
      </c>
      <c r="DL216">
        <v>9</v>
      </c>
      <c r="DM216" t="s">
        <v>2315</v>
      </c>
      <c r="DN216" t="s">
        <v>1261</v>
      </c>
      <c r="DO216" t="b">
        <v>1</v>
      </c>
      <c r="DP216" t="b">
        <v>0</v>
      </c>
      <c r="DQ216" t="b">
        <v>1</v>
      </c>
      <c r="DR216" t="b">
        <v>0</v>
      </c>
      <c r="DS216" t="b">
        <v>0</v>
      </c>
      <c r="DT216" t="b">
        <v>1</v>
      </c>
      <c r="DU216" t="b">
        <v>0</v>
      </c>
      <c r="DV216">
        <v>0</v>
      </c>
      <c r="DW216" t="b">
        <v>0</v>
      </c>
      <c r="DX216" t="b">
        <v>0</v>
      </c>
      <c r="DY216" t="b">
        <v>0</v>
      </c>
      <c r="DZ216" t="b">
        <v>0</v>
      </c>
      <c r="EA216" t="b">
        <v>0</v>
      </c>
      <c r="EB216" t="b">
        <v>0</v>
      </c>
      <c r="EC216" t="b">
        <v>0</v>
      </c>
      <c r="ED216" t="b">
        <v>0</v>
      </c>
      <c r="EE216" t="b">
        <v>0</v>
      </c>
      <c r="EF216" t="b" cm="1">
        <v>0</v>
      </c>
      <c r="EG216" t="b">
        <v>0</v>
      </c>
      <c r="EH216" t="b">
        <v>0</v>
      </c>
      <c r="EI216" t="b">
        <v>0</v>
      </c>
      <c r="EJ216" t="s">
        <v>1592</v>
      </c>
      <c r="EK216">
        <v>0</v>
      </c>
      <c r="EL216">
        <v>22</v>
      </c>
      <c r="EM216" t="b">
        <v>0</v>
      </c>
    </row>
    <row r="217" spans="1:143" ht="15.75">
      <c r="A217"/>
      <c r="B217" t="s">
        <v>1261</v>
      </c>
      <c r="C217" t="s">
        <v>1261</v>
      </c>
      <c r="D217" t="s">
        <v>4490</v>
      </c>
      <c r="E217" t="s">
        <v>4491</v>
      </c>
      <c r="F217" t="s">
        <v>4392</v>
      </c>
      <c r="G217" t="s">
        <v>4490</v>
      </c>
      <c r="H217" t="s">
        <v>4490</v>
      </c>
      <c r="I217" t="s">
        <v>1268</v>
      </c>
      <c r="J217" t="s">
        <v>4458</v>
      </c>
      <c r="K217" t="s">
        <v>902</v>
      </c>
      <c r="L217" t="s">
        <v>3872</v>
      </c>
      <c r="M217" t="s">
        <v>2031</v>
      </c>
      <c r="N217"/>
      <c r="O217" t="s">
        <v>3873</v>
      </c>
      <c r="P217" t="s">
        <v>3874</v>
      </c>
      <c r="Q217" t="s">
        <v>1330</v>
      </c>
      <c r="R217" t="s">
        <v>3875</v>
      </c>
      <c r="S217"/>
      <c r="T217"/>
      <c r="U217"/>
      <c r="V217"/>
      <c r="W217"/>
      <c r="X217"/>
      <c r="Y217"/>
      <c r="Z217"/>
      <c r="AA217"/>
      <c r="AB217"/>
      <c r="AC217"/>
      <c r="AD217"/>
      <c r="AE217"/>
      <c r="AF217"/>
      <c r="AG217"/>
      <c r="AH217"/>
      <c r="AI217"/>
      <c r="AJ217"/>
      <c r="AK217"/>
      <c r="AL217"/>
      <c r="AM217"/>
      <c r="AN217"/>
      <c r="AO217" s="108" t="s">
        <v>43</v>
      </c>
      <c r="AP217" t="s">
        <v>1331</v>
      </c>
      <c r="AQ217">
        <v>58</v>
      </c>
      <c r="AR217" t="s">
        <v>4492</v>
      </c>
      <c r="AS217" t="s">
        <v>1261</v>
      </c>
      <c r="AT217" t="s">
        <v>3877</v>
      </c>
      <c r="AU217" t="s">
        <v>4491</v>
      </c>
      <c r="AV217" t="s">
        <v>4493</v>
      </c>
      <c r="AW217" t="s">
        <v>4395</v>
      </c>
      <c r="AX217" t="s">
        <v>1934</v>
      </c>
      <c r="AY217" t="s">
        <v>4494</v>
      </c>
      <c r="AZ217" t="s">
        <v>1330</v>
      </c>
      <c r="BA217" t="s">
        <v>4495</v>
      </c>
      <c r="BB217" t="s">
        <v>1268</v>
      </c>
      <c r="BC217" t="s">
        <v>3872</v>
      </c>
      <c r="BD217" t="s">
        <v>4496</v>
      </c>
      <c r="BE217">
        <v>217</v>
      </c>
      <c r="BF217">
        <v>212</v>
      </c>
      <c r="BG217">
        <v>0</v>
      </c>
      <c r="BH217" t="s">
        <v>4491</v>
      </c>
      <c r="BI217">
        <v>1</v>
      </c>
      <c r="BJ217">
        <v>0</v>
      </c>
      <c r="BK217">
        <v>0</v>
      </c>
      <c r="BL217" t="s">
        <v>1592</v>
      </c>
      <c r="BM217" t="s">
        <v>4459</v>
      </c>
      <c r="BN217" t="s">
        <v>4461</v>
      </c>
      <c r="BO217" t="s" cm="1">
        <v>4460</v>
      </c>
      <c r="BP217" t="s">
        <v>1592</v>
      </c>
      <c r="BQ217" t="s">
        <v>3873</v>
      </c>
      <c r="BR217">
        <v>57</v>
      </c>
      <c r="BS217" t="s">
        <v>1787</v>
      </c>
      <c r="BT217" t="s">
        <v>4497</v>
      </c>
      <c r="BU217" t="s">
        <v>4490</v>
      </c>
      <c r="BV217" t="s">
        <v>4493</v>
      </c>
      <c r="BW217" t="s">
        <v>4494</v>
      </c>
      <c r="BX217" t="s">
        <v>1937</v>
      </c>
      <c r="BY217" t="s">
        <v>1592</v>
      </c>
      <c r="BZ217" t="s">
        <v>1937</v>
      </c>
      <c r="CA217" t="s">
        <v>2031</v>
      </c>
      <c r="CB217"/>
      <c r="CC217" t="s">
        <v>998</v>
      </c>
      <c r="CD217" t="s">
        <v>1268</v>
      </c>
      <c r="CE217" t="s">
        <v>4498</v>
      </c>
      <c r="CF217" t="s">
        <v>4499</v>
      </c>
      <c r="CG217" t="s">
        <v>1268</v>
      </c>
      <c r="CH217" t="s">
        <v>1592</v>
      </c>
      <c r="CI217" t="s">
        <v>3875</v>
      </c>
      <c r="CJ217" t="s">
        <v>1261</v>
      </c>
      <c r="CK217"/>
      <c r="CL217"/>
      <c r="CM217" t="s">
        <v>1592</v>
      </c>
      <c r="CN217" t="s">
        <v>1592</v>
      </c>
      <c r="CO217" t="s">
        <v>1592</v>
      </c>
      <c r="CP217" t="s">
        <v>1592</v>
      </c>
      <c r="CQ217" t="s">
        <v>1592</v>
      </c>
      <c r="CR217">
        <v>8</v>
      </c>
      <c r="CS217" t="s">
        <v>3873</v>
      </c>
      <c r="CT217" t="s">
        <v>3873</v>
      </c>
      <c r="CU217" t="s">
        <v>3873</v>
      </c>
      <c r="CV217" t="s">
        <v>1592</v>
      </c>
      <c r="CW217" t="s">
        <v>1592</v>
      </c>
      <c r="CX217">
        <v>215</v>
      </c>
      <c r="CY217" t="s">
        <v>4500</v>
      </c>
      <c r="CZ217" t="s">
        <v>1592</v>
      </c>
      <c r="DA217" t="s">
        <v>2313</v>
      </c>
      <c r="DB217" t="s">
        <v>2314</v>
      </c>
      <c r="DC217" t="s">
        <v>4491</v>
      </c>
      <c r="DD217" t="s">
        <v>1330</v>
      </c>
      <c r="DE217" t="s">
        <v>4490</v>
      </c>
      <c r="DF217" t="s">
        <v>1592</v>
      </c>
      <c r="DG217" t="s">
        <v>1592</v>
      </c>
      <c r="DH217" t="s">
        <v>2334</v>
      </c>
      <c r="DI217" t="s">
        <v>4492</v>
      </c>
      <c r="DJ217"/>
      <c r="DK217" t="s">
        <v>2334</v>
      </c>
      <c r="DL217">
        <v>9</v>
      </c>
      <c r="DM217" t="s">
        <v>2315</v>
      </c>
      <c r="DN217" t="s">
        <v>1261</v>
      </c>
      <c r="DO217" t="b">
        <v>1</v>
      </c>
      <c r="DP217" t="b">
        <v>0</v>
      </c>
      <c r="DQ217" t="b">
        <v>1</v>
      </c>
      <c r="DR217" t="b">
        <v>0</v>
      </c>
      <c r="DS217" t="b">
        <v>0</v>
      </c>
      <c r="DT217" t="b">
        <v>1</v>
      </c>
      <c r="DU217" t="b">
        <v>0</v>
      </c>
      <c r="DV217">
        <v>0</v>
      </c>
      <c r="DW217" t="b">
        <v>0</v>
      </c>
      <c r="DX217" t="b">
        <v>0</v>
      </c>
      <c r="DY217" t="b">
        <v>0</v>
      </c>
      <c r="DZ217" t="b">
        <v>0</v>
      </c>
      <c r="EA217" t="b">
        <v>0</v>
      </c>
      <c r="EB217" t="b">
        <v>0</v>
      </c>
      <c r="EC217" t="b">
        <v>0</v>
      </c>
      <c r="ED217" t="b">
        <v>0</v>
      </c>
      <c r="EE217" t="b">
        <v>0</v>
      </c>
      <c r="EF217" t="b" cm="1">
        <v>0</v>
      </c>
      <c r="EG217" t="b">
        <v>0</v>
      </c>
      <c r="EH217" t="b">
        <v>0</v>
      </c>
      <c r="EI217" t="b">
        <v>0</v>
      </c>
      <c r="EJ217" t="s">
        <v>1592</v>
      </c>
      <c r="EK217">
        <v>0</v>
      </c>
      <c r="EL217">
        <v>16</v>
      </c>
      <c r="EM217" t="b">
        <v>0</v>
      </c>
    </row>
    <row r="218" spans="1:143" ht="15.75">
      <c r="A218"/>
      <c r="B218" t="s">
        <v>1261</v>
      </c>
      <c r="C218" t="s">
        <v>1261</v>
      </c>
      <c r="D218" t="s">
        <v>4501</v>
      </c>
      <c r="E218" t="s">
        <v>4502</v>
      </c>
      <c r="F218" t="s">
        <v>4405</v>
      </c>
      <c r="G218" t="s">
        <v>4501</v>
      </c>
      <c r="H218" t="s">
        <v>4501</v>
      </c>
      <c r="I218" t="s">
        <v>1268</v>
      </c>
      <c r="J218" t="s">
        <v>4458</v>
      </c>
      <c r="K218" t="s">
        <v>902</v>
      </c>
      <c r="L218" t="s">
        <v>3872</v>
      </c>
      <c r="M218" t="s">
        <v>2031</v>
      </c>
      <c r="N218"/>
      <c r="O218" t="s">
        <v>3873</v>
      </c>
      <c r="P218" t="s">
        <v>3874</v>
      </c>
      <c r="Q218" t="s">
        <v>1330</v>
      </c>
      <c r="R218" t="s">
        <v>3875</v>
      </c>
      <c r="S218"/>
      <c r="T218"/>
      <c r="U218"/>
      <c r="V218"/>
      <c r="W218"/>
      <c r="X218"/>
      <c r="Y218"/>
      <c r="Z218"/>
      <c r="AA218"/>
      <c r="AB218"/>
      <c r="AC218"/>
      <c r="AD218"/>
      <c r="AE218"/>
      <c r="AF218"/>
      <c r="AG218"/>
      <c r="AH218"/>
      <c r="AI218"/>
      <c r="AJ218"/>
      <c r="AK218"/>
      <c r="AL218"/>
      <c r="AM218"/>
      <c r="AN218"/>
      <c r="AO218" s="108" t="s">
        <v>43</v>
      </c>
      <c r="AP218" t="s">
        <v>1331</v>
      </c>
      <c r="AQ218">
        <v>59</v>
      </c>
      <c r="AR218" t="s">
        <v>4503</v>
      </c>
      <c r="AS218" t="s">
        <v>1261</v>
      </c>
      <c r="AT218" t="s">
        <v>3877</v>
      </c>
      <c r="AU218" t="s">
        <v>4502</v>
      </c>
      <c r="AV218" t="s">
        <v>4504</v>
      </c>
      <c r="AW218" t="s">
        <v>4408</v>
      </c>
      <c r="AX218" t="s">
        <v>1934</v>
      </c>
      <c r="AY218" t="s">
        <v>4505</v>
      </c>
      <c r="AZ218" t="s">
        <v>1330</v>
      </c>
      <c r="BA218" t="s">
        <v>4506</v>
      </c>
      <c r="BB218" t="s">
        <v>1268</v>
      </c>
      <c r="BC218" t="s">
        <v>3872</v>
      </c>
      <c r="BD218" t="s">
        <v>4507</v>
      </c>
      <c r="BE218">
        <v>218</v>
      </c>
      <c r="BF218">
        <v>212</v>
      </c>
      <c r="BG218">
        <v>0</v>
      </c>
      <c r="BH218" t="s">
        <v>4502</v>
      </c>
      <c r="BI218">
        <v>1</v>
      </c>
      <c r="BJ218">
        <v>0</v>
      </c>
      <c r="BK218">
        <v>0</v>
      </c>
      <c r="BL218" t="s">
        <v>1592</v>
      </c>
      <c r="BM218" t="s">
        <v>4459</v>
      </c>
      <c r="BN218" t="s">
        <v>4461</v>
      </c>
      <c r="BO218" t="s" cm="1">
        <v>4460</v>
      </c>
      <c r="BP218" t="s">
        <v>1592</v>
      </c>
      <c r="BQ218" t="s">
        <v>3873</v>
      </c>
      <c r="BR218">
        <v>58</v>
      </c>
      <c r="BS218" t="s">
        <v>1791</v>
      </c>
      <c r="BT218" t="s">
        <v>4508</v>
      </c>
      <c r="BU218" t="s">
        <v>4501</v>
      </c>
      <c r="BV218" t="s">
        <v>4504</v>
      </c>
      <c r="BW218" t="s">
        <v>4505</v>
      </c>
      <c r="BX218" t="s">
        <v>1937</v>
      </c>
      <c r="BY218" t="s">
        <v>1592</v>
      </c>
      <c r="BZ218" t="s">
        <v>1937</v>
      </c>
      <c r="CA218" t="s">
        <v>2031</v>
      </c>
      <c r="CB218"/>
      <c r="CC218" t="s">
        <v>998</v>
      </c>
      <c r="CD218" t="s">
        <v>1268</v>
      </c>
      <c r="CE218" t="s">
        <v>4509</v>
      </c>
      <c r="CF218" t="s">
        <v>4510</v>
      </c>
      <c r="CG218" t="s">
        <v>1268</v>
      </c>
      <c r="CH218" t="s">
        <v>1592</v>
      </c>
      <c r="CI218" t="s">
        <v>3875</v>
      </c>
      <c r="CJ218" t="s">
        <v>1261</v>
      </c>
      <c r="CK218"/>
      <c r="CL218"/>
      <c r="CM218" t="s">
        <v>1592</v>
      </c>
      <c r="CN218" t="s">
        <v>1592</v>
      </c>
      <c r="CO218" t="s">
        <v>1592</v>
      </c>
      <c r="CP218" t="s">
        <v>1592</v>
      </c>
      <c r="CQ218" t="s">
        <v>1592</v>
      </c>
      <c r="CR218">
        <v>8</v>
      </c>
      <c r="CS218" t="s">
        <v>3873</v>
      </c>
      <c r="CT218" t="s">
        <v>3873</v>
      </c>
      <c r="CU218" t="s">
        <v>3873</v>
      </c>
      <c r="CV218" t="s">
        <v>1592</v>
      </c>
      <c r="CW218" t="s">
        <v>1592</v>
      </c>
      <c r="CX218">
        <v>216</v>
      </c>
      <c r="CY218" t="s">
        <v>4511</v>
      </c>
      <c r="CZ218" t="s">
        <v>1592</v>
      </c>
      <c r="DA218" t="s">
        <v>2313</v>
      </c>
      <c r="DB218" t="s">
        <v>2314</v>
      </c>
      <c r="DC218" t="s">
        <v>4502</v>
      </c>
      <c r="DD218" t="s">
        <v>1330</v>
      </c>
      <c r="DE218" t="s">
        <v>4501</v>
      </c>
      <c r="DF218" t="s">
        <v>1592</v>
      </c>
      <c r="DG218" t="s">
        <v>1592</v>
      </c>
      <c r="DH218" t="s">
        <v>2334</v>
      </c>
      <c r="DI218" t="s">
        <v>4503</v>
      </c>
      <c r="DJ218"/>
      <c r="DK218" t="s">
        <v>2334</v>
      </c>
      <c r="DL218">
        <v>9</v>
      </c>
      <c r="DM218" t="s">
        <v>2315</v>
      </c>
      <c r="DN218" t="s">
        <v>1261</v>
      </c>
      <c r="DO218" t="b">
        <v>1</v>
      </c>
      <c r="DP218" t="b">
        <v>0</v>
      </c>
      <c r="DQ218" t="b">
        <v>1</v>
      </c>
      <c r="DR218" t="b">
        <v>0</v>
      </c>
      <c r="DS218" t="b">
        <v>0</v>
      </c>
      <c r="DT218" t="b">
        <v>1</v>
      </c>
      <c r="DU218" t="b">
        <v>0</v>
      </c>
      <c r="DV218">
        <v>0</v>
      </c>
      <c r="DW218" t="b">
        <v>0</v>
      </c>
      <c r="DX218" t="b">
        <v>0</v>
      </c>
      <c r="DY218" t="b">
        <v>0</v>
      </c>
      <c r="DZ218" t="b">
        <v>0</v>
      </c>
      <c r="EA218" t="b">
        <v>0</v>
      </c>
      <c r="EB218" t="b">
        <v>0</v>
      </c>
      <c r="EC218" t="b">
        <v>0</v>
      </c>
      <c r="ED218" t="b">
        <v>0</v>
      </c>
      <c r="EE218" t="b">
        <v>0</v>
      </c>
      <c r="EF218" t="b" cm="1">
        <v>0</v>
      </c>
      <c r="EG218" t="b">
        <v>0</v>
      </c>
      <c r="EH218" t="b">
        <v>0</v>
      </c>
      <c r="EI218" t="b">
        <v>0</v>
      </c>
      <c r="EJ218" t="s">
        <v>1592</v>
      </c>
      <c r="EK218">
        <v>0</v>
      </c>
      <c r="EL218">
        <v>17</v>
      </c>
      <c r="EM218" t="b">
        <v>0</v>
      </c>
    </row>
    <row r="219" spans="1:143" ht="15.75">
      <c r="A219"/>
      <c r="B219" t="s">
        <v>1261</v>
      </c>
      <c r="C219" t="s">
        <v>1261</v>
      </c>
      <c r="D219" t="s">
        <v>4512</v>
      </c>
      <c r="E219" t="s">
        <v>4513</v>
      </c>
      <c r="F219" t="s">
        <v>4514</v>
      </c>
      <c r="G219" t="s">
        <v>4512</v>
      </c>
      <c r="H219" t="s">
        <v>4512</v>
      </c>
      <c r="I219" t="s">
        <v>1268</v>
      </c>
      <c r="J219" t="s">
        <v>4458</v>
      </c>
      <c r="K219" t="s">
        <v>902</v>
      </c>
      <c r="L219" t="s">
        <v>3872</v>
      </c>
      <c r="M219" t="s">
        <v>2010</v>
      </c>
      <c r="N219"/>
      <c r="O219" t="s">
        <v>3873</v>
      </c>
      <c r="P219" t="s">
        <v>3874</v>
      </c>
      <c r="Q219" t="s">
        <v>1330</v>
      </c>
      <c r="R219" t="s">
        <v>3875</v>
      </c>
      <c r="S219"/>
      <c r="T219"/>
      <c r="U219"/>
      <c r="V219"/>
      <c r="W219"/>
      <c r="X219"/>
      <c r="Y219"/>
      <c r="Z219"/>
      <c r="AA219"/>
      <c r="AB219"/>
      <c r="AC219"/>
      <c r="AD219"/>
      <c r="AE219"/>
      <c r="AF219"/>
      <c r="AG219"/>
      <c r="AH219"/>
      <c r="AI219"/>
      <c r="AJ219"/>
      <c r="AK219"/>
      <c r="AL219"/>
      <c r="AM219"/>
      <c r="AN219"/>
      <c r="AO219" s="108" t="s">
        <v>43</v>
      </c>
      <c r="AP219" t="s">
        <v>1331</v>
      </c>
      <c r="AQ219">
        <v>60</v>
      </c>
      <c r="AR219" t="s">
        <v>4515</v>
      </c>
      <c r="AS219" t="s">
        <v>1261</v>
      </c>
      <c r="AT219" t="s">
        <v>3877</v>
      </c>
      <c r="AU219" t="s">
        <v>4513</v>
      </c>
      <c r="AV219" t="s">
        <v>4516</v>
      </c>
      <c r="AW219" t="s">
        <v>4517</v>
      </c>
      <c r="AX219" t="s">
        <v>1934</v>
      </c>
      <c r="AY219" t="s">
        <v>4518</v>
      </c>
      <c r="AZ219" t="s">
        <v>1330</v>
      </c>
      <c r="BA219" t="s">
        <v>4519</v>
      </c>
      <c r="BB219" t="s">
        <v>1268</v>
      </c>
      <c r="BC219" t="s">
        <v>3872</v>
      </c>
      <c r="BD219" t="s">
        <v>4520</v>
      </c>
      <c r="BE219">
        <v>219</v>
      </c>
      <c r="BF219">
        <v>212</v>
      </c>
      <c r="BG219">
        <v>0</v>
      </c>
      <c r="BH219" t="s">
        <v>4513</v>
      </c>
      <c r="BI219">
        <v>1</v>
      </c>
      <c r="BJ219">
        <v>0</v>
      </c>
      <c r="BK219">
        <v>0</v>
      </c>
      <c r="BL219" t="s">
        <v>1592</v>
      </c>
      <c r="BM219" t="s">
        <v>4459</v>
      </c>
      <c r="BN219" t="s">
        <v>4461</v>
      </c>
      <c r="BO219" t="s" cm="1">
        <v>4460</v>
      </c>
      <c r="BP219" t="s">
        <v>1592</v>
      </c>
      <c r="BQ219" t="s">
        <v>3873</v>
      </c>
      <c r="BR219">
        <v>59</v>
      </c>
      <c r="BS219" t="s">
        <v>1795</v>
      </c>
      <c r="BT219" t="s">
        <v>4521</v>
      </c>
      <c r="BU219" t="s">
        <v>4512</v>
      </c>
      <c r="BV219" t="s">
        <v>4516</v>
      </c>
      <c r="BW219" t="s">
        <v>4518</v>
      </c>
      <c r="BX219" t="s">
        <v>1937</v>
      </c>
      <c r="BY219" t="s">
        <v>1592</v>
      </c>
      <c r="BZ219" t="s">
        <v>1937</v>
      </c>
      <c r="CA219" t="s">
        <v>2010</v>
      </c>
      <c r="CB219"/>
      <c r="CC219" t="s">
        <v>998</v>
      </c>
      <c r="CD219" t="s">
        <v>1268</v>
      </c>
      <c r="CE219" t="s">
        <v>4522</v>
      </c>
      <c r="CF219" t="s">
        <v>4523</v>
      </c>
      <c r="CG219" t="s">
        <v>1268</v>
      </c>
      <c r="CH219" t="s">
        <v>1592</v>
      </c>
      <c r="CI219" t="s">
        <v>3875</v>
      </c>
      <c r="CJ219" t="s">
        <v>1261</v>
      </c>
      <c r="CK219"/>
      <c r="CL219"/>
      <c r="CM219" t="s">
        <v>1592</v>
      </c>
      <c r="CN219" t="s">
        <v>1592</v>
      </c>
      <c r="CO219" t="s">
        <v>1592</v>
      </c>
      <c r="CP219" t="s">
        <v>1592</v>
      </c>
      <c r="CQ219" t="s">
        <v>1592</v>
      </c>
      <c r="CR219">
        <v>8</v>
      </c>
      <c r="CS219" t="s">
        <v>3873</v>
      </c>
      <c r="CT219" t="s">
        <v>3873</v>
      </c>
      <c r="CU219" t="s">
        <v>3873</v>
      </c>
      <c r="CV219" t="s">
        <v>1592</v>
      </c>
      <c r="CW219" t="s">
        <v>1592</v>
      </c>
      <c r="CX219">
        <v>217</v>
      </c>
      <c r="CY219" t="s">
        <v>4524</v>
      </c>
      <c r="CZ219" t="s">
        <v>1592</v>
      </c>
      <c r="DA219" t="s">
        <v>2313</v>
      </c>
      <c r="DB219" t="s">
        <v>2314</v>
      </c>
      <c r="DC219" t="s">
        <v>4513</v>
      </c>
      <c r="DD219" t="s">
        <v>1330</v>
      </c>
      <c r="DE219" t="s">
        <v>4512</v>
      </c>
      <c r="DF219" t="s">
        <v>1592</v>
      </c>
      <c r="DG219" t="s">
        <v>1592</v>
      </c>
      <c r="DH219" t="s">
        <v>2334</v>
      </c>
      <c r="DI219" t="s">
        <v>4515</v>
      </c>
      <c r="DJ219"/>
      <c r="DK219" t="s">
        <v>2334</v>
      </c>
      <c r="DL219">
        <v>9</v>
      </c>
      <c r="DM219" t="s">
        <v>2315</v>
      </c>
      <c r="DN219" t="s">
        <v>1261</v>
      </c>
      <c r="DO219" t="b">
        <v>1</v>
      </c>
      <c r="DP219" t="b">
        <v>0</v>
      </c>
      <c r="DQ219" t="b">
        <v>1</v>
      </c>
      <c r="DR219" t="b">
        <v>0</v>
      </c>
      <c r="DS219" t="b">
        <v>0</v>
      </c>
      <c r="DT219" t="b">
        <v>1</v>
      </c>
      <c r="DU219" t="b">
        <v>0</v>
      </c>
      <c r="DV219">
        <v>0</v>
      </c>
      <c r="DW219" t="b">
        <v>0</v>
      </c>
      <c r="DX219" t="b">
        <v>0</v>
      </c>
      <c r="DY219" t="b">
        <v>0</v>
      </c>
      <c r="DZ219" t="b">
        <v>0</v>
      </c>
      <c r="EA219" t="b">
        <v>0</v>
      </c>
      <c r="EB219" t="b">
        <v>0</v>
      </c>
      <c r="EC219" t="b">
        <v>0</v>
      </c>
      <c r="ED219" t="b">
        <v>0</v>
      </c>
      <c r="EE219" t="b">
        <v>0</v>
      </c>
      <c r="EF219" t="b" cm="1">
        <v>0</v>
      </c>
      <c r="EG219" t="b">
        <v>0</v>
      </c>
      <c r="EH219" t="b">
        <v>0</v>
      </c>
      <c r="EI219" t="b">
        <v>0</v>
      </c>
      <c r="EJ219" t="s">
        <v>1592</v>
      </c>
      <c r="EK219">
        <v>0</v>
      </c>
      <c r="EL219">
        <v>26</v>
      </c>
      <c r="EM219" t="b">
        <v>0</v>
      </c>
    </row>
    <row r="220" spans="1:143" ht="15.75">
      <c r="A220"/>
      <c r="B220" t="s">
        <v>1261</v>
      </c>
      <c r="C220" t="s">
        <v>1261</v>
      </c>
      <c r="D220" t="s">
        <v>4525</v>
      </c>
      <c r="E220" t="s">
        <v>4526</v>
      </c>
      <c r="F220" t="s">
        <v>4527</v>
      </c>
      <c r="G220" t="s">
        <v>4525</v>
      </c>
      <c r="H220" t="s">
        <v>4525</v>
      </c>
      <c r="I220" t="s">
        <v>1268</v>
      </c>
      <c r="J220" t="s">
        <v>4458</v>
      </c>
      <c r="K220" t="s">
        <v>902</v>
      </c>
      <c r="L220" t="s">
        <v>3872</v>
      </c>
      <c r="M220" t="s">
        <v>2010</v>
      </c>
      <c r="N220"/>
      <c r="O220" t="s">
        <v>3873</v>
      </c>
      <c r="P220" t="s">
        <v>3874</v>
      </c>
      <c r="Q220" t="s">
        <v>1330</v>
      </c>
      <c r="R220" t="s">
        <v>3875</v>
      </c>
      <c r="S220"/>
      <c r="T220"/>
      <c r="U220"/>
      <c r="V220"/>
      <c r="W220"/>
      <c r="X220"/>
      <c r="Y220"/>
      <c r="Z220"/>
      <c r="AA220"/>
      <c r="AB220"/>
      <c r="AC220"/>
      <c r="AD220"/>
      <c r="AE220"/>
      <c r="AF220"/>
      <c r="AG220"/>
      <c r="AH220"/>
      <c r="AI220"/>
      <c r="AJ220"/>
      <c r="AK220"/>
      <c r="AL220"/>
      <c r="AM220"/>
      <c r="AN220"/>
      <c r="AO220" s="108" t="s">
        <v>43</v>
      </c>
      <c r="AP220" t="s">
        <v>1331</v>
      </c>
      <c r="AQ220">
        <v>61</v>
      </c>
      <c r="AR220" t="s">
        <v>4528</v>
      </c>
      <c r="AS220" t="s">
        <v>1261</v>
      </c>
      <c r="AT220" t="s">
        <v>3877</v>
      </c>
      <c r="AU220" t="s">
        <v>4526</v>
      </c>
      <c r="AV220" t="s">
        <v>4529</v>
      </c>
      <c r="AW220" t="s">
        <v>4530</v>
      </c>
      <c r="AX220" t="s">
        <v>1934</v>
      </c>
      <c r="AY220" t="s">
        <v>4531</v>
      </c>
      <c r="AZ220" t="s">
        <v>1330</v>
      </c>
      <c r="BA220" t="s">
        <v>4532</v>
      </c>
      <c r="BB220" t="s">
        <v>1268</v>
      </c>
      <c r="BC220" t="s">
        <v>3872</v>
      </c>
      <c r="BD220" t="s">
        <v>4533</v>
      </c>
      <c r="BE220">
        <v>220</v>
      </c>
      <c r="BF220">
        <v>212</v>
      </c>
      <c r="BG220">
        <v>0</v>
      </c>
      <c r="BH220" t="s">
        <v>4526</v>
      </c>
      <c r="BI220">
        <v>1</v>
      </c>
      <c r="BJ220">
        <v>0</v>
      </c>
      <c r="BK220">
        <v>0</v>
      </c>
      <c r="BL220" t="s">
        <v>1592</v>
      </c>
      <c r="BM220" t="s">
        <v>4459</v>
      </c>
      <c r="BN220" t="s">
        <v>4461</v>
      </c>
      <c r="BO220" t="s" cm="1">
        <v>4460</v>
      </c>
      <c r="BP220" t="s">
        <v>1592</v>
      </c>
      <c r="BQ220" t="s">
        <v>3873</v>
      </c>
      <c r="BR220">
        <v>60</v>
      </c>
      <c r="BS220" t="s">
        <v>1799</v>
      </c>
      <c r="BT220" t="s">
        <v>4534</v>
      </c>
      <c r="BU220" t="s">
        <v>4525</v>
      </c>
      <c r="BV220" t="s">
        <v>4529</v>
      </c>
      <c r="BW220" t="s">
        <v>4531</v>
      </c>
      <c r="BX220" t="s">
        <v>1937</v>
      </c>
      <c r="BY220" t="s">
        <v>1592</v>
      </c>
      <c r="BZ220" t="s">
        <v>1937</v>
      </c>
      <c r="CA220" t="s">
        <v>2010</v>
      </c>
      <c r="CB220"/>
      <c r="CC220" t="s">
        <v>998</v>
      </c>
      <c r="CD220" t="s">
        <v>1268</v>
      </c>
      <c r="CE220" t="s">
        <v>4535</v>
      </c>
      <c r="CF220" t="s">
        <v>4536</v>
      </c>
      <c r="CG220" t="s">
        <v>1268</v>
      </c>
      <c r="CH220" t="s">
        <v>1592</v>
      </c>
      <c r="CI220" t="s">
        <v>3875</v>
      </c>
      <c r="CJ220" t="s">
        <v>1261</v>
      </c>
      <c r="CK220"/>
      <c r="CL220"/>
      <c r="CM220" t="s">
        <v>1592</v>
      </c>
      <c r="CN220" t="s">
        <v>1592</v>
      </c>
      <c r="CO220" t="s">
        <v>1592</v>
      </c>
      <c r="CP220" t="s">
        <v>1592</v>
      </c>
      <c r="CQ220" t="s">
        <v>1592</v>
      </c>
      <c r="CR220">
        <v>8</v>
      </c>
      <c r="CS220" t="s">
        <v>3873</v>
      </c>
      <c r="CT220" t="s">
        <v>3873</v>
      </c>
      <c r="CU220" t="s">
        <v>3873</v>
      </c>
      <c r="CV220" t="s">
        <v>1592</v>
      </c>
      <c r="CW220" t="s">
        <v>1592</v>
      </c>
      <c r="CX220">
        <v>218</v>
      </c>
      <c r="CY220" t="s">
        <v>4537</v>
      </c>
      <c r="CZ220" t="s">
        <v>1592</v>
      </c>
      <c r="DA220" t="s">
        <v>2313</v>
      </c>
      <c r="DB220" t="s">
        <v>2314</v>
      </c>
      <c r="DC220" t="s">
        <v>4526</v>
      </c>
      <c r="DD220" t="s">
        <v>1330</v>
      </c>
      <c r="DE220" t="s">
        <v>4525</v>
      </c>
      <c r="DF220" t="s">
        <v>1592</v>
      </c>
      <c r="DG220" t="s">
        <v>1592</v>
      </c>
      <c r="DH220" t="s">
        <v>2334</v>
      </c>
      <c r="DI220" t="s">
        <v>4528</v>
      </c>
      <c r="DJ220"/>
      <c r="DK220" t="s">
        <v>2334</v>
      </c>
      <c r="DL220">
        <v>9</v>
      </c>
      <c r="DM220" t="s">
        <v>2315</v>
      </c>
      <c r="DN220" t="s">
        <v>1261</v>
      </c>
      <c r="DO220" t="b">
        <v>1</v>
      </c>
      <c r="DP220" t="b">
        <v>0</v>
      </c>
      <c r="DQ220" t="b">
        <v>1</v>
      </c>
      <c r="DR220" t="b">
        <v>0</v>
      </c>
      <c r="DS220" t="b">
        <v>0</v>
      </c>
      <c r="DT220" t="b">
        <v>1</v>
      </c>
      <c r="DU220" t="b">
        <v>0</v>
      </c>
      <c r="DV220">
        <v>0</v>
      </c>
      <c r="DW220" t="b">
        <v>0</v>
      </c>
      <c r="DX220" t="b">
        <v>0</v>
      </c>
      <c r="DY220" t="b">
        <v>0</v>
      </c>
      <c r="DZ220" t="b">
        <v>0</v>
      </c>
      <c r="EA220" t="b">
        <v>0</v>
      </c>
      <c r="EB220" t="b">
        <v>0</v>
      </c>
      <c r="EC220" t="b">
        <v>0</v>
      </c>
      <c r="ED220" t="b">
        <v>0</v>
      </c>
      <c r="EE220" t="b">
        <v>0</v>
      </c>
      <c r="EF220" t="b" cm="1">
        <v>0</v>
      </c>
      <c r="EG220" t="b">
        <v>0</v>
      </c>
      <c r="EH220" t="b">
        <v>0</v>
      </c>
      <c r="EI220" t="b">
        <v>0</v>
      </c>
      <c r="EJ220" t="s">
        <v>1592</v>
      </c>
      <c r="EK220">
        <v>0</v>
      </c>
      <c r="EL220">
        <v>31</v>
      </c>
      <c r="EM220" t="b">
        <v>0</v>
      </c>
    </row>
    <row r="221" spans="1:143" ht="31.5">
      <c r="A221"/>
      <c r="B221" t="s">
        <v>1261</v>
      </c>
      <c r="C221" t="s">
        <v>1261</v>
      </c>
      <c r="D221" t="s">
        <v>4538</v>
      </c>
      <c r="E221" t="s">
        <v>4539</v>
      </c>
      <c r="F221" t="s">
        <v>1994</v>
      </c>
      <c r="G221" t="s">
        <v>4540</v>
      </c>
      <c r="H221" t="s">
        <v>4540</v>
      </c>
      <c r="I221" t="s">
        <v>1268</v>
      </c>
      <c r="J221" t="s">
        <v>4458</v>
      </c>
      <c r="K221" t="s">
        <v>902</v>
      </c>
      <c r="L221" t="s">
        <v>3872</v>
      </c>
      <c r="M221" t="s">
        <v>1947</v>
      </c>
      <c r="N221" s="109" t="s">
        <v>4447</v>
      </c>
      <c r="O221" t="s">
        <v>3873</v>
      </c>
      <c r="P221" t="s">
        <v>3874</v>
      </c>
      <c r="Q221" t="s">
        <v>1330</v>
      </c>
      <c r="R221" t="s">
        <v>3875</v>
      </c>
      <c r="S221"/>
      <c r="T221"/>
      <c r="U221"/>
      <c r="V221"/>
      <c r="W221"/>
      <c r="X221"/>
      <c r="Y221"/>
      <c r="Z221"/>
      <c r="AA221"/>
      <c r="AB221"/>
      <c r="AC221"/>
      <c r="AD221"/>
      <c r="AE221"/>
      <c r="AF221"/>
      <c r="AG221"/>
      <c r="AH221"/>
      <c r="AI221"/>
      <c r="AJ221"/>
      <c r="AK221"/>
      <c r="AL221"/>
      <c r="AM221"/>
      <c r="AN221"/>
      <c r="AO221" s="108" t="s">
        <v>43</v>
      </c>
      <c r="AP221" t="s">
        <v>1331</v>
      </c>
      <c r="AQ221">
        <v>62</v>
      </c>
      <c r="AR221" t="s">
        <v>4541</v>
      </c>
      <c r="AS221" t="s">
        <v>1261</v>
      </c>
      <c r="AT221" t="s">
        <v>3877</v>
      </c>
      <c r="AU221" t="s">
        <v>4539</v>
      </c>
      <c r="AV221" t="s">
        <v>4542</v>
      </c>
      <c r="AW221" t="s">
        <v>1997</v>
      </c>
      <c r="AX221" t="s">
        <v>1934</v>
      </c>
      <c r="AY221" t="s">
        <v>4543</v>
      </c>
      <c r="AZ221" t="s">
        <v>1330</v>
      </c>
      <c r="BA221" t="s">
        <v>4544</v>
      </c>
      <c r="BB221" t="s">
        <v>1268</v>
      </c>
      <c r="BC221" t="s">
        <v>3872</v>
      </c>
      <c r="BD221" t="s">
        <v>4545</v>
      </c>
      <c r="BE221">
        <v>221</v>
      </c>
      <c r="BF221">
        <v>212</v>
      </c>
      <c r="BG221">
        <v>0</v>
      </c>
      <c r="BH221" t="s">
        <v>4539</v>
      </c>
      <c r="BI221">
        <v>1</v>
      </c>
      <c r="BJ221">
        <v>0</v>
      </c>
      <c r="BK221">
        <v>0</v>
      </c>
      <c r="BL221" t="s">
        <v>1592</v>
      </c>
      <c r="BM221" t="s">
        <v>4459</v>
      </c>
      <c r="BN221" t="s">
        <v>4461</v>
      </c>
      <c r="BO221" t="s" cm="1">
        <v>4460</v>
      </c>
      <c r="BP221" t="s">
        <v>1592</v>
      </c>
      <c r="BQ221" t="s">
        <v>3873</v>
      </c>
      <c r="BR221">
        <v>61</v>
      </c>
      <c r="BS221" t="s">
        <v>1803</v>
      </c>
      <c r="BT221" t="s">
        <v>4546</v>
      </c>
      <c r="BU221" t="s">
        <v>4538</v>
      </c>
      <c r="BV221" t="s">
        <v>4542</v>
      </c>
      <c r="BW221" t="s">
        <v>4543</v>
      </c>
      <c r="BX221" t="s">
        <v>4454</v>
      </c>
      <c r="BY221" t="s">
        <v>1592</v>
      </c>
      <c r="BZ221" t="s">
        <v>1937</v>
      </c>
      <c r="CA221" t="s">
        <v>1947</v>
      </c>
      <c r="CB221"/>
      <c r="CC221" t="s">
        <v>998</v>
      </c>
      <c r="CD221" t="s">
        <v>1268</v>
      </c>
      <c r="CE221" t="s">
        <v>4547</v>
      </c>
      <c r="CF221" t="s">
        <v>4548</v>
      </c>
      <c r="CG221" t="s">
        <v>1268</v>
      </c>
      <c r="CH221" t="s">
        <v>1592</v>
      </c>
      <c r="CI221" t="s">
        <v>3875</v>
      </c>
      <c r="CJ221" t="s">
        <v>1261</v>
      </c>
      <c r="CK221"/>
      <c r="CL221"/>
      <c r="CM221" t="s">
        <v>1592</v>
      </c>
      <c r="CN221" t="s">
        <v>1592</v>
      </c>
      <c r="CO221" t="s">
        <v>1592</v>
      </c>
      <c r="CP221" t="s">
        <v>1592</v>
      </c>
      <c r="CQ221" t="s">
        <v>1592</v>
      </c>
      <c r="CR221">
        <v>8</v>
      </c>
      <c r="CS221" t="s">
        <v>3873</v>
      </c>
      <c r="CT221" t="s">
        <v>3873</v>
      </c>
      <c r="CU221" t="s">
        <v>3873</v>
      </c>
      <c r="CV221" t="s">
        <v>1592</v>
      </c>
      <c r="CW221" t="s">
        <v>1592</v>
      </c>
      <c r="CX221">
        <v>219</v>
      </c>
      <c r="CY221" t="s">
        <v>4549</v>
      </c>
      <c r="CZ221" t="s">
        <v>1592</v>
      </c>
      <c r="DA221" t="s">
        <v>2313</v>
      </c>
      <c r="DB221" t="s">
        <v>2314</v>
      </c>
      <c r="DC221" t="s">
        <v>4539</v>
      </c>
      <c r="DD221" t="s">
        <v>1330</v>
      </c>
      <c r="DE221" t="s">
        <v>4540</v>
      </c>
      <c r="DF221" t="s">
        <v>1592</v>
      </c>
      <c r="DG221" t="s">
        <v>1592</v>
      </c>
      <c r="DH221" t="s">
        <v>2334</v>
      </c>
      <c r="DI221" t="s">
        <v>4541</v>
      </c>
      <c r="DJ221"/>
      <c r="DK221" t="s">
        <v>2334</v>
      </c>
      <c r="DL221">
        <v>9</v>
      </c>
      <c r="DM221" t="s">
        <v>2315</v>
      </c>
      <c r="DN221" t="s">
        <v>1261</v>
      </c>
      <c r="DO221" t="b">
        <v>1</v>
      </c>
      <c r="DP221" t="b">
        <v>0</v>
      </c>
      <c r="DQ221" t="b">
        <v>1</v>
      </c>
      <c r="DR221" t="b">
        <v>0</v>
      </c>
      <c r="DS221" t="b">
        <v>0</v>
      </c>
      <c r="DT221" t="b">
        <v>1</v>
      </c>
      <c r="DU221" t="b">
        <v>0</v>
      </c>
      <c r="DV221">
        <v>0</v>
      </c>
      <c r="DW221" t="b">
        <v>0</v>
      </c>
      <c r="DX221" t="b">
        <v>0</v>
      </c>
      <c r="DY221" t="b">
        <v>0</v>
      </c>
      <c r="DZ221" t="b">
        <v>0</v>
      </c>
      <c r="EA221" t="b">
        <v>0</v>
      </c>
      <c r="EB221" t="b">
        <v>0</v>
      </c>
      <c r="EC221" t="b">
        <v>0</v>
      </c>
      <c r="ED221" t="b">
        <v>0</v>
      </c>
      <c r="EE221" t="b">
        <v>0</v>
      </c>
      <c r="EF221" t="b" cm="1">
        <v>0</v>
      </c>
      <c r="EG221" t="b">
        <v>0</v>
      </c>
      <c r="EH221" t="b">
        <v>0</v>
      </c>
      <c r="EI221" t="b">
        <v>0</v>
      </c>
      <c r="EJ221" t="s">
        <v>1592</v>
      </c>
      <c r="EK221">
        <v>0</v>
      </c>
      <c r="EL221">
        <v>20</v>
      </c>
      <c r="EM221" t="b">
        <v>0</v>
      </c>
    </row>
    <row r="222" spans="1:143" ht="15.75">
      <c r="A222"/>
      <c r="B222" t="s">
        <v>1261</v>
      </c>
      <c r="C222" t="s">
        <v>1261</v>
      </c>
      <c r="D222" t="s">
        <v>4550</v>
      </c>
      <c r="E222" t="s">
        <v>4551</v>
      </c>
      <c r="F222"/>
      <c r="G222" t="s">
        <v>4550</v>
      </c>
      <c r="H222" t="s">
        <v>4550</v>
      </c>
      <c r="I222" t="s">
        <v>1279</v>
      </c>
      <c r="J222" t="s">
        <v>902</v>
      </c>
      <c r="K222" t="s">
        <v>902</v>
      </c>
      <c r="L222" t="s">
        <v>3872</v>
      </c>
      <c r="M222" t="s">
        <v>902</v>
      </c>
      <c r="N222"/>
      <c r="O222" t="s">
        <v>3873</v>
      </c>
      <c r="P222" t="s">
        <v>3874</v>
      </c>
      <c r="Q222" t="s">
        <v>1330</v>
      </c>
      <c r="R222" t="s">
        <v>3875</v>
      </c>
      <c r="S222"/>
      <c r="T222"/>
      <c r="U222"/>
      <c r="V222"/>
      <c r="W222"/>
      <c r="X222"/>
      <c r="Y222"/>
      <c r="Z222"/>
      <c r="AA222"/>
      <c r="AB222"/>
      <c r="AC222"/>
      <c r="AD222"/>
      <c r="AE222"/>
      <c r="AF222"/>
      <c r="AG222"/>
      <c r="AH222"/>
      <c r="AI222"/>
      <c r="AJ222"/>
      <c r="AK222"/>
      <c r="AL222"/>
      <c r="AM222"/>
      <c r="AN222"/>
      <c r="AO222" s="108" t="s">
        <v>43</v>
      </c>
      <c r="AP222" t="s">
        <v>1331</v>
      </c>
      <c r="AQ222">
        <v>63</v>
      </c>
      <c r="AR222" t="s">
        <v>4552</v>
      </c>
      <c r="AS222" t="s">
        <v>1261</v>
      </c>
      <c r="AT222" t="s">
        <v>3877</v>
      </c>
      <c r="AU222" t="s">
        <v>4551</v>
      </c>
      <c r="AV222" t="s">
        <v>4553</v>
      </c>
      <c r="AW222" t="s">
        <v>1937</v>
      </c>
      <c r="AX222" t="s">
        <v>1934</v>
      </c>
      <c r="AY222" t="s">
        <v>4554</v>
      </c>
      <c r="AZ222" t="s">
        <v>1330</v>
      </c>
      <c r="BA222" t="s">
        <v>4555</v>
      </c>
      <c r="BB222" t="s">
        <v>1279</v>
      </c>
      <c r="BC222" t="s">
        <v>3872</v>
      </c>
      <c r="BD222" t="s">
        <v>4556</v>
      </c>
      <c r="BE222">
        <v>222</v>
      </c>
      <c r="BF222">
        <v>0</v>
      </c>
      <c r="BG222">
        <v>0</v>
      </c>
      <c r="BH222" t="s">
        <v>1592</v>
      </c>
      <c r="BI222">
        <v>0</v>
      </c>
      <c r="BJ222">
        <v>0</v>
      </c>
      <c r="BK222">
        <v>0</v>
      </c>
      <c r="BL222" t="s">
        <v>1592</v>
      </c>
      <c r="BM222" t="s">
        <v>1592</v>
      </c>
      <c r="BN222" t="s">
        <v>1592</v>
      </c>
      <c r="BO222" t="s" cm="1">
        <v>1592</v>
      </c>
      <c r="BP222" t="s">
        <v>1592</v>
      </c>
      <c r="BQ222" t="s">
        <v>3873</v>
      </c>
      <c r="BR222">
        <v>62</v>
      </c>
      <c r="BS222" t="s">
        <v>3166</v>
      </c>
      <c r="BT222" t="s">
        <v>4557</v>
      </c>
      <c r="BU222" t="s">
        <v>4550</v>
      </c>
      <c r="BV222" t="s">
        <v>4553</v>
      </c>
      <c r="BW222" t="s">
        <v>4554</v>
      </c>
      <c r="BX222" t="s">
        <v>1937</v>
      </c>
      <c r="BY222" t="s">
        <v>1592</v>
      </c>
      <c r="BZ222" t="s">
        <v>1937</v>
      </c>
      <c r="CA222" t="s">
        <v>902</v>
      </c>
      <c r="CB222"/>
      <c r="CC222" t="s">
        <v>998</v>
      </c>
      <c r="CD222" t="s">
        <v>1279</v>
      </c>
      <c r="CE222" t="s">
        <v>4551</v>
      </c>
      <c r="CF222" t="s">
        <v>4553</v>
      </c>
      <c r="CG222" t="s">
        <v>1279</v>
      </c>
      <c r="CH222" t="s">
        <v>1592</v>
      </c>
      <c r="CI222" t="s">
        <v>3875</v>
      </c>
      <c r="CJ222" t="s">
        <v>1261</v>
      </c>
      <c r="CK222"/>
      <c r="CL222"/>
      <c r="CM222" t="s">
        <v>1592</v>
      </c>
      <c r="CN222" t="s">
        <v>1592</v>
      </c>
      <c r="CO222" t="s">
        <v>1592</v>
      </c>
      <c r="CP222" t="s">
        <v>1592</v>
      </c>
      <c r="CQ222" t="s">
        <v>1592</v>
      </c>
      <c r="CR222">
        <v>8</v>
      </c>
      <c r="CS222" t="s">
        <v>3873</v>
      </c>
      <c r="CT222" t="s">
        <v>3873</v>
      </c>
      <c r="CU222" t="s">
        <v>3873</v>
      </c>
      <c r="CV222" t="s">
        <v>1592</v>
      </c>
      <c r="CW222" t="s">
        <v>1592</v>
      </c>
      <c r="CX222">
        <v>220</v>
      </c>
      <c r="CY222" t="s">
        <v>4558</v>
      </c>
      <c r="CZ222" t="s">
        <v>1592</v>
      </c>
      <c r="DA222" t="s">
        <v>2313</v>
      </c>
      <c r="DB222" t="s">
        <v>2314</v>
      </c>
      <c r="DC222" t="s">
        <v>4551</v>
      </c>
      <c r="DD222" t="s">
        <v>1330</v>
      </c>
      <c r="DE222" t="s">
        <v>4550</v>
      </c>
      <c r="DF222" t="s">
        <v>1592</v>
      </c>
      <c r="DG222" t="s">
        <v>1592</v>
      </c>
      <c r="DH222" t="s">
        <v>2334</v>
      </c>
      <c r="DI222" t="s">
        <v>4552</v>
      </c>
      <c r="DJ222"/>
      <c r="DK222" t="s">
        <v>2334</v>
      </c>
      <c r="DL222">
        <v>9</v>
      </c>
      <c r="DM222" t="s">
        <v>2315</v>
      </c>
      <c r="DN222" t="s">
        <v>1261</v>
      </c>
      <c r="DO222" t="b">
        <v>1</v>
      </c>
      <c r="DP222" t="b">
        <v>0</v>
      </c>
      <c r="DQ222" t="b">
        <v>1</v>
      </c>
      <c r="DR222" t="b">
        <v>0</v>
      </c>
      <c r="DS222" t="b">
        <v>0</v>
      </c>
      <c r="DT222" t="b">
        <v>1</v>
      </c>
      <c r="DU222" t="b">
        <v>1</v>
      </c>
      <c r="DV222">
        <v>1</v>
      </c>
      <c r="DW222" t="b">
        <v>0</v>
      </c>
      <c r="DX222" t="b">
        <v>0</v>
      </c>
      <c r="DY222" t="b">
        <v>0</v>
      </c>
      <c r="DZ222" t="b">
        <v>0</v>
      </c>
      <c r="EA222" t="b">
        <v>0</v>
      </c>
      <c r="EB222" t="b">
        <v>0</v>
      </c>
      <c r="EC222" t="b">
        <v>0</v>
      </c>
      <c r="ED222" t="b">
        <v>0</v>
      </c>
      <c r="EE222" t="b">
        <v>0</v>
      </c>
      <c r="EF222" t="b" cm="1">
        <v>0</v>
      </c>
      <c r="EG222" t="b">
        <v>1</v>
      </c>
      <c r="EH222" t="b">
        <v>0</v>
      </c>
      <c r="EI222" t="b">
        <v>1</v>
      </c>
      <c r="EJ222" t="s">
        <v>4467</v>
      </c>
      <c r="EK222">
        <v>1</v>
      </c>
      <c r="EL222">
        <v>14</v>
      </c>
      <c r="EM222" t="b">
        <v>0</v>
      </c>
    </row>
    <row r="223" spans="1:143" ht="15.75">
      <c r="A223"/>
      <c r="B223" t="s">
        <v>1261</v>
      </c>
      <c r="C223" t="s">
        <v>1261</v>
      </c>
      <c r="D223" t="s">
        <v>3884</v>
      </c>
      <c r="E223" t="s">
        <v>3885</v>
      </c>
      <c r="F223"/>
      <c r="G223" t="s">
        <v>3884</v>
      </c>
      <c r="H223" t="s">
        <v>3884</v>
      </c>
      <c r="I223" t="s">
        <v>1272</v>
      </c>
      <c r="J223" t="s">
        <v>4550</v>
      </c>
      <c r="K223" t="s">
        <v>902</v>
      </c>
      <c r="L223" t="s">
        <v>3872</v>
      </c>
      <c r="M223" t="s">
        <v>3887</v>
      </c>
      <c r="N223"/>
      <c r="O223" t="s">
        <v>3873</v>
      </c>
      <c r="P223" t="s">
        <v>3874</v>
      </c>
      <c r="Q223" t="s">
        <v>1330</v>
      </c>
      <c r="R223" t="s">
        <v>3875</v>
      </c>
      <c r="S223"/>
      <c r="T223"/>
      <c r="U223"/>
      <c r="V223"/>
      <c r="W223"/>
      <c r="X223"/>
      <c r="Y223"/>
      <c r="Z223"/>
      <c r="AA223"/>
      <c r="AB223"/>
      <c r="AC223"/>
      <c r="AD223"/>
      <c r="AE223"/>
      <c r="AF223"/>
      <c r="AG223"/>
      <c r="AH223"/>
      <c r="AI223"/>
      <c r="AJ223"/>
      <c r="AK223"/>
      <c r="AL223"/>
      <c r="AM223"/>
      <c r="AN223"/>
      <c r="AO223" s="108" t="s">
        <v>43</v>
      </c>
      <c r="AP223" t="s">
        <v>1331</v>
      </c>
      <c r="AQ223">
        <v>64</v>
      </c>
      <c r="AR223" t="s">
        <v>3888</v>
      </c>
      <c r="AS223" t="s">
        <v>1261</v>
      </c>
      <c r="AT223" t="s">
        <v>3877</v>
      </c>
      <c r="AU223" t="s">
        <v>3885</v>
      </c>
      <c r="AV223" t="s">
        <v>3889</v>
      </c>
      <c r="AW223" t="s">
        <v>1937</v>
      </c>
      <c r="AX223" t="s">
        <v>1934</v>
      </c>
      <c r="AY223" t="s">
        <v>3890</v>
      </c>
      <c r="AZ223" t="s">
        <v>1330</v>
      </c>
      <c r="BA223" t="s">
        <v>3891</v>
      </c>
      <c r="BB223" t="s">
        <v>1272</v>
      </c>
      <c r="BC223" t="s">
        <v>3872</v>
      </c>
      <c r="BD223" t="s">
        <v>4061</v>
      </c>
      <c r="BE223">
        <v>162</v>
      </c>
      <c r="BF223">
        <v>222</v>
      </c>
      <c r="BG223">
        <v>0</v>
      </c>
      <c r="BH223" t="s">
        <v>1592</v>
      </c>
      <c r="BI223">
        <v>0</v>
      </c>
      <c r="BJ223">
        <v>0</v>
      </c>
      <c r="BK223">
        <v>162</v>
      </c>
      <c r="BL223" t="s">
        <v>3897</v>
      </c>
      <c r="BM223" t="s">
        <v>4551</v>
      </c>
      <c r="BN223" t="s">
        <v>4553</v>
      </c>
      <c r="BO223" t="s" cm="1">
        <v>4552</v>
      </c>
      <c r="BP223" t="s">
        <v>1592</v>
      </c>
      <c r="BQ223" t="s">
        <v>3873</v>
      </c>
      <c r="BR223">
        <v>63</v>
      </c>
      <c r="BS223" t="s">
        <v>1897</v>
      </c>
      <c r="BT223" t="s">
        <v>4559</v>
      </c>
      <c r="BU223" t="s">
        <v>3884</v>
      </c>
      <c r="BV223" t="s">
        <v>3889</v>
      </c>
      <c r="BW223" t="s">
        <v>3890</v>
      </c>
      <c r="BX223" t="s">
        <v>1937</v>
      </c>
      <c r="BY223" t="s">
        <v>1592</v>
      </c>
      <c r="BZ223" t="s">
        <v>1937</v>
      </c>
      <c r="CA223" t="s">
        <v>3895</v>
      </c>
      <c r="CB223"/>
      <c r="CC223" t="s">
        <v>998</v>
      </c>
      <c r="CD223" t="s">
        <v>1272</v>
      </c>
      <c r="CE223" t="s">
        <v>4560</v>
      </c>
      <c r="CF223" t="s">
        <v>4561</v>
      </c>
      <c r="CG223" t="s">
        <v>1272</v>
      </c>
      <c r="CH223" t="s">
        <v>1592</v>
      </c>
      <c r="CI223" t="s">
        <v>3875</v>
      </c>
      <c r="CJ223" t="s">
        <v>1261</v>
      </c>
      <c r="CK223"/>
      <c r="CL223"/>
      <c r="CM223" t="s">
        <v>1592</v>
      </c>
      <c r="CN223" t="s">
        <v>1592</v>
      </c>
      <c r="CO223" t="s">
        <v>1592</v>
      </c>
      <c r="CP223" t="s">
        <v>1592</v>
      </c>
      <c r="CQ223" t="s">
        <v>1592</v>
      </c>
      <c r="CR223">
        <v>8</v>
      </c>
      <c r="CS223" t="s">
        <v>3873</v>
      </c>
      <c r="CT223" t="s">
        <v>3873</v>
      </c>
      <c r="CU223" t="s">
        <v>3873</v>
      </c>
      <c r="CV223" t="s">
        <v>1592</v>
      </c>
      <c r="CW223" t="s">
        <v>1592</v>
      </c>
      <c r="CX223">
        <v>221</v>
      </c>
      <c r="CY223" t="s">
        <v>4562</v>
      </c>
      <c r="CZ223" t="s">
        <v>1592</v>
      </c>
      <c r="DA223" t="s">
        <v>2313</v>
      </c>
      <c r="DB223" t="s">
        <v>2314</v>
      </c>
      <c r="DC223" t="s">
        <v>3885</v>
      </c>
      <c r="DD223" t="s">
        <v>1330</v>
      </c>
      <c r="DE223" t="s">
        <v>3884</v>
      </c>
      <c r="DF223" t="s">
        <v>1592</v>
      </c>
      <c r="DG223" t="s">
        <v>1592</v>
      </c>
      <c r="DH223" t="s">
        <v>2334</v>
      </c>
      <c r="DI223" t="s">
        <v>3888</v>
      </c>
      <c r="DJ223"/>
      <c r="DK223" t="s">
        <v>2334</v>
      </c>
      <c r="DL223">
        <v>9</v>
      </c>
      <c r="DM223" t="s">
        <v>2315</v>
      </c>
      <c r="DN223" t="s">
        <v>1261</v>
      </c>
      <c r="DO223" t="b">
        <v>1</v>
      </c>
      <c r="DP223" t="b">
        <v>0</v>
      </c>
      <c r="DQ223" t="b">
        <v>0</v>
      </c>
      <c r="DR223" t="b">
        <v>0</v>
      </c>
      <c r="DS223" t="b">
        <v>0</v>
      </c>
      <c r="DT223" t="b">
        <v>1</v>
      </c>
      <c r="DU223" t="b">
        <v>0</v>
      </c>
      <c r="DV223">
        <v>0</v>
      </c>
      <c r="DW223" t="b">
        <v>0</v>
      </c>
      <c r="DX223" t="b">
        <v>0</v>
      </c>
      <c r="DY223" t="b">
        <v>0</v>
      </c>
      <c r="DZ223" t="b">
        <v>0</v>
      </c>
      <c r="EA223" t="b">
        <v>0</v>
      </c>
      <c r="EB223" t="b">
        <v>0</v>
      </c>
      <c r="EC223" t="b">
        <v>0</v>
      </c>
      <c r="ED223" t="b">
        <v>0</v>
      </c>
      <c r="EE223" t="b">
        <v>0</v>
      </c>
      <c r="EF223" t="b" cm="1">
        <v>0</v>
      </c>
      <c r="EG223" t="b">
        <v>0</v>
      </c>
      <c r="EH223" t="b">
        <v>0</v>
      </c>
      <c r="EI223" t="b">
        <v>0</v>
      </c>
      <c r="EJ223" t="s">
        <v>1592</v>
      </c>
      <c r="EK223">
        <v>0</v>
      </c>
      <c r="EL223">
        <v>18</v>
      </c>
      <c r="EM223" t="b">
        <v>0</v>
      </c>
    </row>
    <row r="224" spans="1:143" ht="15.75">
      <c r="A224"/>
      <c r="B224" t="s">
        <v>1261</v>
      </c>
      <c r="C224" t="s">
        <v>1261</v>
      </c>
      <c r="D224" t="s">
        <v>3899</v>
      </c>
      <c r="E224" t="s">
        <v>3900</v>
      </c>
      <c r="F224" t="s">
        <v>3901</v>
      </c>
      <c r="G224" t="s">
        <v>3899</v>
      </c>
      <c r="H224" t="s">
        <v>3899</v>
      </c>
      <c r="I224" t="s">
        <v>1272</v>
      </c>
      <c r="J224" t="s">
        <v>4550</v>
      </c>
      <c r="K224" t="s">
        <v>3910</v>
      </c>
      <c r="L224" t="s">
        <v>3872</v>
      </c>
      <c r="M224" t="s">
        <v>1965</v>
      </c>
      <c r="N224"/>
      <c r="O224" t="s">
        <v>3873</v>
      </c>
      <c r="P224" t="s">
        <v>3874</v>
      </c>
      <c r="Q224" t="s">
        <v>1330</v>
      </c>
      <c r="R224" t="s">
        <v>3875</v>
      </c>
      <c r="S224"/>
      <c r="T224"/>
      <c r="U224"/>
      <c r="V224"/>
      <c r="W224"/>
      <c r="X224"/>
      <c r="Y224"/>
      <c r="Z224"/>
      <c r="AA224"/>
      <c r="AB224"/>
      <c r="AC224"/>
      <c r="AD224"/>
      <c r="AE224"/>
      <c r="AF224"/>
      <c r="AG224"/>
      <c r="AH224"/>
      <c r="AI224"/>
      <c r="AJ224"/>
      <c r="AK224"/>
      <c r="AL224"/>
      <c r="AM224"/>
      <c r="AN224"/>
      <c r="AO224" s="108" t="s">
        <v>43</v>
      </c>
      <c r="AP224" t="s">
        <v>1331</v>
      </c>
      <c r="AQ224">
        <v>65</v>
      </c>
      <c r="AR224" t="s">
        <v>3903</v>
      </c>
      <c r="AS224" t="s">
        <v>1261</v>
      </c>
      <c r="AT224" t="s">
        <v>3877</v>
      </c>
      <c r="AU224" t="s">
        <v>3900</v>
      </c>
      <c r="AV224" t="s">
        <v>3904</v>
      </c>
      <c r="AW224" t="s">
        <v>3905</v>
      </c>
      <c r="AX224" t="s">
        <v>1934</v>
      </c>
      <c r="AY224" t="s">
        <v>4066</v>
      </c>
      <c r="AZ224" t="s">
        <v>1330</v>
      </c>
      <c r="BA224" t="s">
        <v>3907</v>
      </c>
      <c r="BB224" t="s">
        <v>1272</v>
      </c>
      <c r="BC224" t="s">
        <v>3872</v>
      </c>
      <c r="BD224" t="s">
        <v>4067</v>
      </c>
      <c r="BE224">
        <v>163</v>
      </c>
      <c r="BF224">
        <v>222</v>
      </c>
      <c r="BG224" t="e">
        <v>#N/A</v>
      </c>
      <c r="BH224" t="s">
        <v>1592</v>
      </c>
      <c r="BI224">
        <v>0</v>
      </c>
      <c r="BJ224">
        <v>0</v>
      </c>
      <c r="BK224">
        <v>163</v>
      </c>
      <c r="BL224" t="s">
        <v>3911</v>
      </c>
      <c r="BM224" t="s">
        <v>4551</v>
      </c>
      <c r="BN224" t="s">
        <v>4553</v>
      </c>
      <c r="BO224" t="s" cm="1">
        <v>4552</v>
      </c>
      <c r="BP224" t="s">
        <v>3911</v>
      </c>
      <c r="BQ224" t="s">
        <v>3873</v>
      </c>
      <c r="BR224">
        <v>64</v>
      </c>
      <c r="BS224" t="s">
        <v>1898</v>
      </c>
      <c r="BT224" t="s">
        <v>4563</v>
      </c>
      <c r="BU224" t="s">
        <v>3899</v>
      </c>
      <c r="BV224" t="s">
        <v>3904</v>
      </c>
      <c r="BW224" t="s">
        <v>4066</v>
      </c>
      <c r="BX224" t="s">
        <v>1937</v>
      </c>
      <c r="BY224" t="s">
        <v>1592</v>
      </c>
      <c r="BZ224" t="s">
        <v>1937</v>
      </c>
      <c r="CA224" t="s">
        <v>1965</v>
      </c>
      <c r="CB224"/>
      <c r="CC224" t="s">
        <v>998</v>
      </c>
      <c r="CD224" t="s">
        <v>1272</v>
      </c>
      <c r="CE224" t="s">
        <v>4564</v>
      </c>
      <c r="CF224" t="s">
        <v>4565</v>
      </c>
      <c r="CG224" t="s">
        <v>1272</v>
      </c>
      <c r="CH224" t="s">
        <v>1592</v>
      </c>
      <c r="CI224" t="s">
        <v>3875</v>
      </c>
      <c r="CJ224" t="s">
        <v>1261</v>
      </c>
      <c r="CK224"/>
      <c r="CL224"/>
      <c r="CM224" t="s">
        <v>1592</v>
      </c>
      <c r="CN224" t="s">
        <v>1592</v>
      </c>
      <c r="CO224" t="s">
        <v>1592</v>
      </c>
      <c r="CP224" t="s">
        <v>1592</v>
      </c>
      <c r="CQ224" t="s">
        <v>1592</v>
      </c>
      <c r="CR224">
        <v>8</v>
      </c>
      <c r="CS224" t="s">
        <v>3873</v>
      </c>
      <c r="CT224" t="s">
        <v>3873</v>
      </c>
      <c r="CU224" t="s">
        <v>3873</v>
      </c>
      <c r="CV224" t="s">
        <v>1592</v>
      </c>
      <c r="CW224" t="s">
        <v>1592</v>
      </c>
      <c r="CX224">
        <v>222</v>
      </c>
      <c r="CY224" t="s">
        <v>4566</v>
      </c>
      <c r="CZ224" t="s">
        <v>1592</v>
      </c>
      <c r="DA224" t="s">
        <v>2313</v>
      </c>
      <c r="DB224" t="s">
        <v>2314</v>
      </c>
      <c r="DC224" t="s">
        <v>3900</v>
      </c>
      <c r="DD224" t="s">
        <v>1330</v>
      </c>
      <c r="DE224" t="s">
        <v>3899</v>
      </c>
      <c r="DF224" t="s">
        <v>1592</v>
      </c>
      <c r="DG224" t="s">
        <v>1592</v>
      </c>
      <c r="DH224" t="s">
        <v>2334</v>
      </c>
      <c r="DI224" t="s">
        <v>3903</v>
      </c>
      <c r="DJ224"/>
      <c r="DK224" t="s">
        <v>2334</v>
      </c>
      <c r="DL224">
        <v>9</v>
      </c>
      <c r="DM224" t="s">
        <v>2315</v>
      </c>
      <c r="DN224" t="s">
        <v>1261</v>
      </c>
      <c r="DO224" t="b">
        <v>1</v>
      </c>
      <c r="DP224" t="b">
        <v>0</v>
      </c>
      <c r="DQ224" t="b">
        <v>0</v>
      </c>
      <c r="DR224" t="b">
        <v>0</v>
      </c>
      <c r="DS224" t="b">
        <v>0</v>
      </c>
      <c r="DT224" t="b">
        <v>1</v>
      </c>
      <c r="DU224" t="b">
        <v>0</v>
      </c>
      <c r="DV224">
        <v>0</v>
      </c>
      <c r="DW224" t="b">
        <v>0</v>
      </c>
      <c r="DX224" t="b">
        <v>0</v>
      </c>
      <c r="DY224" t="b">
        <v>0</v>
      </c>
      <c r="DZ224" t="b">
        <v>0</v>
      </c>
      <c r="EA224" t="b">
        <v>0</v>
      </c>
      <c r="EB224" t="b">
        <v>0</v>
      </c>
      <c r="EC224" t="b">
        <v>0</v>
      </c>
      <c r="ED224" t="b">
        <v>0</v>
      </c>
      <c r="EE224" t="b">
        <v>0</v>
      </c>
      <c r="EF224" t="b" cm="1">
        <v>0</v>
      </c>
      <c r="EG224" t="b">
        <v>0</v>
      </c>
      <c r="EH224" t="b">
        <v>0</v>
      </c>
      <c r="EI224" t="b">
        <v>0</v>
      </c>
      <c r="EJ224" t="s">
        <v>1592</v>
      </c>
      <c r="EK224">
        <v>0</v>
      </c>
      <c r="EL224">
        <v>16</v>
      </c>
      <c r="EM224" t="b">
        <v>0</v>
      </c>
    </row>
    <row r="225" spans="1:143" s="119" customFormat="1" ht="63">
      <c r="A225"/>
      <c r="B225" t="s">
        <v>1261</v>
      </c>
      <c r="C225" t="s">
        <v>1261</v>
      </c>
      <c r="D225" t="s">
        <v>4180</v>
      </c>
      <c r="E225" t="s">
        <v>4181</v>
      </c>
      <c r="F225"/>
      <c r="G225" t="s">
        <v>4180</v>
      </c>
      <c r="H225" t="s">
        <v>4180</v>
      </c>
      <c r="I225" t="s">
        <v>1272</v>
      </c>
      <c r="J225" t="s">
        <v>4550</v>
      </c>
      <c r="K225" t="s">
        <v>902</v>
      </c>
      <c r="L225" t="s">
        <v>3872</v>
      </c>
      <c r="M225" t="s">
        <v>1947</v>
      </c>
      <c r="N225" s="109" t="s">
        <v>4182</v>
      </c>
      <c r="O225" t="s">
        <v>3873</v>
      </c>
      <c r="P225" t="s">
        <v>3874</v>
      </c>
      <c r="Q225" t="s">
        <v>1330</v>
      </c>
      <c r="R225" t="s">
        <v>3875</v>
      </c>
      <c r="S225"/>
      <c r="T225"/>
      <c r="U225"/>
      <c r="V225"/>
      <c r="W225"/>
      <c r="X225"/>
      <c r="Y225"/>
      <c r="Z225"/>
      <c r="AA225"/>
      <c r="AB225"/>
      <c r="AC225"/>
      <c r="AD225"/>
      <c r="AE225"/>
      <c r="AF225"/>
      <c r="AG225"/>
      <c r="AH225"/>
      <c r="AI225"/>
      <c r="AJ225"/>
      <c r="AK225"/>
      <c r="AL225"/>
      <c r="AM225"/>
      <c r="AN225"/>
      <c r="AO225" s="108" t="s">
        <v>43</v>
      </c>
      <c r="AP225" t="s">
        <v>1331</v>
      </c>
      <c r="AQ225">
        <v>66</v>
      </c>
      <c r="AR225" t="s">
        <v>4183</v>
      </c>
      <c r="AS225" t="s">
        <v>1261</v>
      </c>
      <c r="AT225" t="s">
        <v>3877</v>
      </c>
      <c r="AU225" t="s">
        <v>4181</v>
      </c>
      <c r="AV225" t="s">
        <v>4184</v>
      </c>
      <c r="AW225" t="s">
        <v>1937</v>
      </c>
      <c r="AX225" t="s">
        <v>1934</v>
      </c>
      <c r="AY225" t="s">
        <v>4185</v>
      </c>
      <c r="AZ225" t="s">
        <v>1330</v>
      </c>
      <c r="BA225" t="s">
        <v>4186</v>
      </c>
      <c r="BB225" t="s">
        <v>1272</v>
      </c>
      <c r="BC225" t="s">
        <v>3872</v>
      </c>
      <c r="BD225" t="s">
        <v>4282</v>
      </c>
      <c r="BE225">
        <v>186</v>
      </c>
      <c r="BF225">
        <v>222</v>
      </c>
      <c r="BG225">
        <v>0</v>
      </c>
      <c r="BH225" t="s">
        <v>1592</v>
      </c>
      <c r="BI225">
        <v>0</v>
      </c>
      <c r="BJ225">
        <v>0</v>
      </c>
      <c r="BK225">
        <v>186</v>
      </c>
      <c r="BL225" t="s">
        <v>4191</v>
      </c>
      <c r="BM225" t="s">
        <v>4551</v>
      </c>
      <c r="BN225" t="s">
        <v>4553</v>
      </c>
      <c r="BO225" t="s" cm="1">
        <v>4552</v>
      </c>
      <c r="BP225" t="s">
        <v>1592</v>
      </c>
      <c r="BQ225" t="s">
        <v>3873</v>
      </c>
      <c r="BR225">
        <v>65</v>
      </c>
      <c r="BS225" t="s">
        <v>1899</v>
      </c>
      <c r="BT225" t="s">
        <v>4567</v>
      </c>
      <c r="BU225" t="s">
        <v>4180</v>
      </c>
      <c r="BV225" t="s">
        <v>4184</v>
      </c>
      <c r="BW225" t="s">
        <v>4185</v>
      </c>
      <c r="BX225" t="s">
        <v>4189</v>
      </c>
      <c r="BY225" t="s">
        <v>1592</v>
      </c>
      <c r="BZ225" t="s">
        <v>1937</v>
      </c>
      <c r="CA225" t="s">
        <v>1947</v>
      </c>
      <c r="CB225"/>
      <c r="CC225" t="s">
        <v>998</v>
      </c>
      <c r="CD225" t="s">
        <v>1272</v>
      </c>
      <c r="CE225" t="s">
        <v>4568</v>
      </c>
      <c r="CF225" t="s">
        <v>4569</v>
      </c>
      <c r="CG225" t="s">
        <v>1272</v>
      </c>
      <c r="CH225" t="s">
        <v>1592</v>
      </c>
      <c r="CI225" t="s">
        <v>3875</v>
      </c>
      <c r="CJ225" t="s">
        <v>1261</v>
      </c>
      <c r="CK225"/>
      <c r="CL225"/>
      <c r="CM225" t="s">
        <v>1592</v>
      </c>
      <c r="CN225" t="s">
        <v>1592</v>
      </c>
      <c r="CO225" t="s">
        <v>1592</v>
      </c>
      <c r="CP225" t="s">
        <v>1592</v>
      </c>
      <c r="CQ225" t="s">
        <v>1592</v>
      </c>
      <c r="CR225">
        <v>8</v>
      </c>
      <c r="CS225" t="s">
        <v>3873</v>
      </c>
      <c r="CT225" t="s">
        <v>3873</v>
      </c>
      <c r="CU225" t="s">
        <v>3873</v>
      </c>
      <c r="CV225" t="s">
        <v>1592</v>
      </c>
      <c r="CW225" t="s">
        <v>1592</v>
      </c>
      <c r="CX225">
        <v>223</v>
      </c>
      <c r="CY225" t="s">
        <v>4570</v>
      </c>
      <c r="CZ225" t="s">
        <v>1592</v>
      </c>
      <c r="DA225" t="s">
        <v>2313</v>
      </c>
      <c r="DB225" t="s">
        <v>2314</v>
      </c>
      <c r="DC225" t="s">
        <v>4181</v>
      </c>
      <c r="DD225" t="s">
        <v>1330</v>
      </c>
      <c r="DE225" t="s">
        <v>4180</v>
      </c>
      <c r="DF225" t="s">
        <v>1592</v>
      </c>
      <c r="DG225" t="s">
        <v>1592</v>
      </c>
      <c r="DH225" t="s">
        <v>2334</v>
      </c>
      <c r="DI225" t="s">
        <v>4183</v>
      </c>
      <c r="DJ225"/>
      <c r="DK225" t="s">
        <v>2334</v>
      </c>
      <c r="DL225">
        <v>9</v>
      </c>
      <c r="DM225" t="s">
        <v>2315</v>
      </c>
      <c r="DN225" t="s">
        <v>1261</v>
      </c>
      <c r="DO225" t="b">
        <v>1</v>
      </c>
      <c r="DP225" t="b">
        <v>0</v>
      </c>
      <c r="DQ225" t="b">
        <v>0</v>
      </c>
      <c r="DR225" t="b">
        <v>0</v>
      </c>
      <c r="DS225" t="b">
        <v>0</v>
      </c>
      <c r="DT225" t="b">
        <v>1</v>
      </c>
      <c r="DU225" t="b">
        <v>0</v>
      </c>
      <c r="DV225">
        <v>0</v>
      </c>
      <c r="DW225" t="b">
        <v>0</v>
      </c>
      <c r="DX225" t="b">
        <v>0</v>
      </c>
      <c r="DY225" t="b">
        <v>0</v>
      </c>
      <c r="DZ225" t="b">
        <v>0</v>
      </c>
      <c r="EA225" t="b">
        <v>0</v>
      </c>
      <c r="EB225" t="b">
        <v>1</v>
      </c>
      <c r="EC225" t="b">
        <v>0</v>
      </c>
      <c r="ED225" t="b">
        <v>0</v>
      </c>
      <c r="EE225" t="b">
        <v>0</v>
      </c>
      <c r="EF225" t="b" cm="1">
        <v>0</v>
      </c>
      <c r="EG225" t="b">
        <v>0</v>
      </c>
      <c r="EH225" t="b">
        <v>0</v>
      </c>
      <c r="EI225" t="b">
        <v>1</v>
      </c>
      <c r="EJ225" t="s">
        <v>2791</v>
      </c>
      <c r="EK225">
        <v>0</v>
      </c>
      <c r="EL225">
        <v>9</v>
      </c>
      <c r="EM225" t="b">
        <v>0</v>
      </c>
    </row>
    <row r="226" spans="1:143" ht="15.75">
      <c r="A226"/>
      <c r="B226" t="s">
        <v>1261</v>
      </c>
      <c r="C226" t="s">
        <v>1261</v>
      </c>
      <c r="D226" t="s">
        <v>4571</v>
      </c>
      <c r="E226" t="s">
        <v>4572</v>
      </c>
      <c r="F226" t="s">
        <v>4573</v>
      </c>
      <c r="G226" t="s">
        <v>4574</v>
      </c>
      <c r="H226" t="s">
        <v>4574</v>
      </c>
      <c r="I226" t="s">
        <v>1268</v>
      </c>
      <c r="J226" t="s">
        <v>4550</v>
      </c>
      <c r="K226" t="s">
        <v>902</v>
      </c>
      <c r="L226" t="s">
        <v>3872</v>
      </c>
      <c r="M226" t="s">
        <v>1947</v>
      </c>
      <c r="N226" t="s">
        <v>4575</v>
      </c>
      <c r="O226" t="s">
        <v>3873</v>
      </c>
      <c r="P226" t="s">
        <v>3874</v>
      </c>
      <c r="Q226" t="s">
        <v>1330</v>
      </c>
      <c r="R226" t="s">
        <v>3875</v>
      </c>
      <c r="S226"/>
      <c r="T226"/>
      <c r="U226"/>
      <c r="V226"/>
      <c r="W226"/>
      <c r="X226"/>
      <c r="Y226"/>
      <c r="Z226"/>
      <c r="AA226"/>
      <c r="AB226"/>
      <c r="AC226"/>
      <c r="AD226"/>
      <c r="AE226"/>
      <c r="AF226"/>
      <c r="AG226"/>
      <c r="AH226"/>
      <c r="AI226"/>
      <c r="AJ226"/>
      <c r="AK226"/>
      <c r="AL226"/>
      <c r="AM226"/>
      <c r="AN226"/>
      <c r="AO226" s="108" t="s">
        <v>43</v>
      </c>
      <c r="AP226" t="s">
        <v>1331</v>
      </c>
      <c r="AQ226">
        <v>67</v>
      </c>
      <c r="AR226" t="s">
        <v>4576</v>
      </c>
      <c r="AS226" t="s">
        <v>1261</v>
      </c>
      <c r="AT226" t="s">
        <v>3877</v>
      </c>
      <c r="AU226" t="s">
        <v>4572</v>
      </c>
      <c r="AV226" t="s">
        <v>4577</v>
      </c>
      <c r="AW226" t="s">
        <v>4578</v>
      </c>
      <c r="AX226" t="s">
        <v>1934</v>
      </c>
      <c r="AY226" t="s">
        <v>4579</v>
      </c>
      <c r="AZ226" t="s">
        <v>1330</v>
      </c>
      <c r="BA226" t="s">
        <v>4580</v>
      </c>
      <c r="BB226" t="s">
        <v>1268</v>
      </c>
      <c r="BC226" t="s">
        <v>3872</v>
      </c>
      <c r="BD226" t="s">
        <v>4581</v>
      </c>
      <c r="BE226">
        <v>226</v>
      </c>
      <c r="BF226">
        <v>222</v>
      </c>
      <c r="BG226">
        <v>0</v>
      </c>
      <c r="BH226" t="s">
        <v>4572</v>
      </c>
      <c r="BI226">
        <v>1</v>
      </c>
      <c r="BJ226">
        <v>0</v>
      </c>
      <c r="BK226">
        <v>0</v>
      </c>
      <c r="BL226" t="s">
        <v>1592</v>
      </c>
      <c r="BM226" t="s">
        <v>4551</v>
      </c>
      <c r="BN226" t="s">
        <v>4553</v>
      </c>
      <c r="BO226" t="s" cm="1">
        <v>4552</v>
      </c>
      <c r="BP226" t="s">
        <v>1592</v>
      </c>
      <c r="BQ226" t="s">
        <v>3873</v>
      </c>
      <c r="BR226">
        <v>66</v>
      </c>
      <c r="BS226" t="s">
        <v>1900</v>
      </c>
      <c r="BT226" t="s">
        <v>4582</v>
      </c>
      <c r="BU226" t="s">
        <v>4571</v>
      </c>
      <c r="BV226" t="s">
        <v>4577</v>
      </c>
      <c r="BW226" t="s">
        <v>4579</v>
      </c>
      <c r="BX226" t="s">
        <v>4583</v>
      </c>
      <c r="BY226" t="s">
        <v>1592</v>
      </c>
      <c r="BZ226" t="s">
        <v>1937</v>
      </c>
      <c r="CA226" t="s">
        <v>1947</v>
      </c>
      <c r="CB226"/>
      <c r="CC226" t="s">
        <v>998</v>
      </c>
      <c r="CD226" t="s">
        <v>1268</v>
      </c>
      <c r="CE226" t="s">
        <v>4584</v>
      </c>
      <c r="CF226" t="s">
        <v>4585</v>
      </c>
      <c r="CG226" t="s">
        <v>1268</v>
      </c>
      <c r="CH226" t="s">
        <v>1592</v>
      </c>
      <c r="CI226" t="s">
        <v>3875</v>
      </c>
      <c r="CJ226" t="s">
        <v>1261</v>
      </c>
      <c r="CK226"/>
      <c r="CL226"/>
      <c r="CM226" t="s">
        <v>1592</v>
      </c>
      <c r="CN226" t="s">
        <v>1592</v>
      </c>
      <c r="CO226" t="s">
        <v>1592</v>
      </c>
      <c r="CP226" t="s">
        <v>1592</v>
      </c>
      <c r="CQ226" t="s">
        <v>1592</v>
      </c>
      <c r="CR226">
        <v>8</v>
      </c>
      <c r="CS226" t="s">
        <v>3873</v>
      </c>
      <c r="CT226" t="s">
        <v>3873</v>
      </c>
      <c r="CU226" t="s">
        <v>3873</v>
      </c>
      <c r="CV226" t="s">
        <v>1592</v>
      </c>
      <c r="CW226" t="s">
        <v>1592</v>
      </c>
      <c r="CX226">
        <v>224</v>
      </c>
      <c r="CY226" t="s">
        <v>4586</v>
      </c>
      <c r="CZ226" t="s">
        <v>1592</v>
      </c>
      <c r="DA226" t="s">
        <v>2313</v>
      </c>
      <c r="DB226" t="s">
        <v>2314</v>
      </c>
      <c r="DC226" t="s">
        <v>4572</v>
      </c>
      <c r="DD226" t="s">
        <v>1330</v>
      </c>
      <c r="DE226" t="s">
        <v>4574</v>
      </c>
      <c r="DF226" t="s">
        <v>1592</v>
      </c>
      <c r="DG226" t="s">
        <v>1592</v>
      </c>
      <c r="DH226" t="s">
        <v>2334</v>
      </c>
      <c r="DI226" t="s">
        <v>4576</v>
      </c>
      <c r="DJ226"/>
      <c r="DK226" t="s">
        <v>2334</v>
      </c>
      <c r="DL226">
        <v>9</v>
      </c>
      <c r="DM226" t="s">
        <v>2315</v>
      </c>
      <c r="DN226" t="s">
        <v>1261</v>
      </c>
      <c r="DO226" t="b">
        <v>1</v>
      </c>
      <c r="DP226" t="b">
        <v>0</v>
      </c>
      <c r="DQ226" t="b">
        <v>1</v>
      </c>
      <c r="DR226" t="b">
        <v>0</v>
      </c>
      <c r="DS226" t="b">
        <v>0</v>
      </c>
      <c r="DT226" t="b">
        <v>1</v>
      </c>
      <c r="DU226" t="b">
        <v>0</v>
      </c>
      <c r="DV226">
        <v>0</v>
      </c>
      <c r="DW226" t="b">
        <v>0</v>
      </c>
      <c r="DX226" t="b">
        <v>0</v>
      </c>
      <c r="DY226" t="b">
        <v>0</v>
      </c>
      <c r="DZ226" t="b">
        <v>0</v>
      </c>
      <c r="EA226" t="b">
        <v>0</v>
      </c>
      <c r="EB226" t="b">
        <v>0</v>
      </c>
      <c r="EC226" t="b">
        <v>0</v>
      </c>
      <c r="ED226" t="b">
        <v>0</v>
      </c>
      <c r="EE226" t="b">
        <v>0</v>
      </c>
      <c r="EF226" t="b" cm="1">
        <v>0</v>
      </c>
      <c r="EG226" t="b">
        <v>0</v>
      </c>
      <c r="EH226" t="b">
        <v>0</v>
      </c>
      <c r="EI226" t="b">
        <v>0</v>
      </c>
      <c r="EJ226" t="s">
        <v>1592</v>
      </c>
      <c r="EK226">
        <v>0</v>
      </c>
      <c r="EL226">
        <v>21</v>
      </c>
      <c r="EM226" t="b">
        <v>0</v>
      </c>
    </row>
    <row r="227" spans="1:143" s="119" customFormat="1" ht="15.75">
      <c r="A227"/>
      <c r="B227" t="s">
        <v>1261</v>
      </c>
      <c r="C227" t="s">
        <v>1261</v>
      </c>
      <c r="D227" t="s">
        <v>4587</v>
      </c>
      <c r="E227" t="s">
        <v>4588</v>
      </c>
      <c r="F227" t="s">
        <v>960</v>
      </c>
      <c r="G227" t="s">
        <v>4587</v>
      </c>
      <c r="H227" t="s">
        <v>4587</v>
      </c>
      <c r="I227" t="s">
        <v>1268</v>
      </c>
      <c r="J227" t="s">
        <v>4550</v>
      </c>
      <c r="K227" t="s">
        <v>902</v>
      </c>
      <c r="L227" t="s">
        <v>3872</v>
      </c>
      <c r="M227" t="s">
        <v>1965</v>
      </c>
      <c r="N227"/>
      <c r="O227" t="s">
        <v>3873</v>
      </c>
      <c r="P227" t="s">
        <v>3874</v>
      </c>
      <c r="Q227" t="s">
        <v>1330</v>
      </c>
      <c r="R227" t="s">
        <v>3875</v>
      </c>
      <c r="S227"/>
      <c r="T227"/>
      <c r="U227"/>
      <c r="V227"/>
      <c r="W227"/>
      <c r="X227"/>
      <c r="Y227"/>
      <c r="Z227"/>
      <c r="AA227"/>
      <c r="AB227"/>
      <c r="AC227"/>
      <c r="AD227"/>
      <c r="AE227"/>
      <c r="AF227"/>
      <c r="AG227"/>
      <c r="AH227"/>
      <c r="AI227"/>
      <c r="AJ227"/>
      <c r="AK227"/>
      <c r="AL227"/>
      <c r="AM227"/>
      <c r="AN227"/>
      <c r="AO227" s="108" t="s">
        <v>43</v>
      </c>
      <c r="AP227" t="s">
        <v>1331</v>
      </c>
      <c r="AQ227">
        <v>68</v>
      </c>
      <c r="AR227" t="s">
        <v>4589</v>
      </c>
      <c r="AS227" t="s">
        <v>1261</v>
      </c>
      <c r="AT227" t="s">
        <v>3877</v>
      </c>
      <c r="AU227" t="s">
        <v>4588</v>
      </c>
      <c r="AV227" t="s">
        <v>4590</v>
      </c>
      <c r="AW227" t="s">
        <v>4591</v>
      </c>
      <c r="AX227" t="s">
        <v>1934</v>
      </c>
      <c r="AY227" t="s">
        <v>4592</v>
      </c>
      <c r="AZ227" t="s">
        <v>1330</v>
      </c>
      <c r="BA227" t="s">
        <v>4593</v>
      </c>
      <c r="BB227" t="s">
        <v>1268</v>
      </c>
      <c r="BC227" t="s">
        <v>3872</v>
      </c>
      <c r="BD227" t="s">
        <v>4594</v>
      </c>
      <c r="BE227">
        <v>227</v>
      </c>
      <c r="BF227">
        <v>222</v>
      </c>
      <c r="BG227">
        <v>0</v>
      </c>
      <c r="BH227" t="s">
        <v>4588</v>
      </c>
      <c r="BI227">
        <v>1</v>
      </c>
      <c r="BJ227">
        <v>0</v>
      </c>
      <c r="BK227">
        <v>0</v>
      </c>
      <c r="BL227" t="s">
        <v>1592</v>
      </c>
      <c r="BM227" t="s">
        <v>4551</v>
      </c>
      <c r="BN227" t="s">
        <v>4553</v>
      </c>
      <c r="BO227" t="s" cm="1">
        <v>4552</v>
      </c>
      <c r="BP227" t="s">
        <v>1592</v>
      </c>
      <c r="BQ227" t="s">
        <v>3873</v>
      </c>
      <c r="BR227">
        <v>67</v>
      </c>
      <c r="BS227" t="s">
        <v>1901</v>
      </c>
      <c r="BT227" t="s">
        <v>4595</v>
      </c>
      <c r="BU227" t="s">
        <v>4587</v>
      </c>
      <c r="BV227" t="s">
        <v>4590</v>
      </c>
      <c r="BW227" t="s">
        <v>4592</v>
      </c>
      <c r="BX227" t="s">
        <v>1937</v>
      </c>
      <c r="BY227" t="s">
        <v>1592</v>
      </c>
      <c r="BZ227" t="s">
        <v>1937</v>
      </c>
      <c r="CA227" t="s">
        <v>1965</v>
      </c>
      <c r="CB227"/>
      <c r="CC227" t="s">
        <v>998</v>
      </c>
      <c r="CD227" t="s">
        <v>1268</v>
      </c>
      <c r="CE227" t="s">
        <v>4596</v>
      </c>
      <c r="CF227" t="s">
        <v>4597</v>
      </c>
      <c r="CG227" t="s">
        <v>1268</v>
      </c>
      <c r="CH227" t="s">
        <v>1592</v>
      </c>
      <c r="CI227" t="s">
        <v>3875</v>
      </c>
      <c r="CJ227" t="s">
        <v>1261</v>
      </c>
      <c r="CK227"/>
      <c r="CL227"/>
      <c r="CM227" t="s">
        <v>1592</v>
      </c>
      <c r="CN227" t="s">
        <v>1592</v>
      </c>
      <c r="CO227" t="s">
        <v>1592</v>
      </c>
      <c r="CP227" t="s">
        <v>1592</v>
      </c>
      <c r="CQ227" t="s">
        <v>1592</v>
      </c>
      <c r="CR227">
        <v>8</v>
      </c>
      <c r="CS227" t="s">
        <v>3873</v>
      </c>
      <c r="CT227" t="s">
        <v>3873</v>
      </c>
      <c r="CU227" t="s">
        <v>3873</v>
      </c>
      <c r="CV227" t="s">
        <v>1592</v>
      </c>
      <c r="CW227" t="s">
        <v>1592</v>
      </c>
      <c r="CX227">
        <v>225</v>
      </c>
      <c r="CY227" t="s">
        <v>4598</v>
      </c>
      <c r="CZ227" t="s">
        <v>1592</v>
      </c>
      <c r="DA227" t="s">
        <v>2313</v>
      </c>
      <c r="DB227" t="s">
        <v>2314</v>
      </c>
      <c r="DC227" t="s">
        <v>4588</v>
      </c>
      <c r="DD227" t="s">
        <v>1330</v>
      </c>
      <c r="DE227" t="s">
        <v>4587</v>
      </c>
      <c r="DF227" t="s">
        <v>1592</v>
      </c>
      <c r="DG227" t="s">
        <v>1592</v>
      </c>
      <c r="DH227" t="s">
        <v>2334</v>
      </c>
      <c r="DI227" t="s">
        <v>4589</v>
      </c>
      <c r="DJ227"/>
      <c r="DK227" t="s">
        <v>2334</v>
      </c>
      <c r="DL227">
        <v>9</v>
      </c>
      <c r="DM227" t="s">
        <v>2315</v>
      </c>
      <c r="DN227" t="s">
        <v>1261</v>
      </c>
      <c r="DO227" t="b">
        <v>1</v>
      </c>
      <c r="DP227" t="b">
        <v>0</v>
      </c>
      <c r="DQ227" t="b">
        <v>1</v>
      </c>
      <c r="DR227" t="b">
        <v>0</v>
      </c>
      <c r="DS227" t="b">
        <v>0</v>
      </c>
      <c r="DT227" t="b">
        <v>1</v>
      </c>
      <c r="DU227" t="b">
        <v>0</v>
      </c>
      <c r="DV227">
        <v>0</v>
      </c>
      <c r="DW227" t="b">
        <v>0</v>
      </c>
      <c r="DX227" t="b">
        <v>0</v>
      </c>
      <c r="DY227" t="b">
        <v>0</v>
      </c>
      <c r="DZ227" t="b">
        <v>0</v>
      </c>
      <c r="EA227" t="b">
        <v>0</v>
      </c>
      <c r="EB227" t="b">
        <v>0</v>
      </c>
      <c r="EC227" t="b">
        <v>0</v>
      </c>
      <c r="ED227" t="b">
        <v>0</v>
      </c>
      <c r="EE227" t="b">
        <v>0</v>
      </c>
      <c r="EF227" t="b" cm="1">
        <v>0</v>
      </c>
      <c r="EG227" t="b">
        <v>0</v>
      </c>
      <c r="EH227" t="b">
        <v>0</v>
      </c>
      <c r="EI227" t="b">
        <v>0</v>
      </c>
      <c r="EJ227" t="s">
        <v>1592</v>
      </c>
      <c r="EK227">
        <v>0</v>
      </c>
      <c r="EL227">
        <v>22</v>
      </c>
      <c r="EM227" t="b">
        <v>0</v>
      </c>
    </row>
    <row r="228" spans="1:143" ht="15.75">
      <c r="A228"/>
      <c r="B228" t="s">
        <v>1261</v>
      </c>
      <c r="C228" t="s">
        <v>1261</v>
      </c>
      <c r="D228" t="s">
        <v>4599</v>
      </c>
      <c r="E228" t="s">
        <v>4600</v>
      </c>
      <c r="F228" t="s">
        <v>979</v>
      </c>
      <c r="G228" t="s">
        <v>4599</v>
      </c>
      <c r="H228" t="s">
        <v>4601</v>
      </c>
      <c r="I228" t="s">
        <v>1268</v>
      </c>
      <c r="J228" t="s">
        <v>4550</v>
      </c>
      <c r="K228" t="s">
        <v>902</v>
      </c>
      <c r="L228" t="s">
        <v>3872</v>
      </c>
      <c r="M228" t="s">
        <v>1947</v>
      </c>
      <c r="N228" t="s">
        <v>4602</v>
      </c>
      <c r="O228" t="s">
        <v>3873</v>
      </c>
      <c r="P228" t="s">
        <v>3874</v>
      </c>
      <c r="Q228" t="s">
        <v>1330</v>
      </c>
      <c r="R228" t="s">
        <v>3875</v>
      </c>
      <c r="S228"/>
      <c r="T228"/>
      <c r="U228"/>
      <c r="V228"/>
      <c r="W228"/>
      <c r="X228"/>
      <c r="Y228"/>
      <c r="Z228"/>
      <c r="AA228"/>
      <c r="AB228"/>
      <c r="AC228"/>
      <c r="AD228"/>
      <c r="AE228"/>
      <c r="AF228"/>
      <c r="AG228"/>
      <c r="AH228"/>
      <c r="AI228"/>
      <c r="AJ228"/>
      <c r="AK228"/>
      <c r="AL228"/>
      <c r="AM228"/>
      <c r="AN228"/>
      <c r="AO228" s="108" t="s">
        <v>43</v>
      </c>
      <c r="AP228" t="s">
        <v>1331</v>
      </c>
      <c r="AQ228">
        <v>69</v>
      </c>
      <c r="AR228" t="s">
        <v>4603</v>
      </c>
      <c r="AS228" t="s">
        <v>1261</v>
      </c>
      <c r="AT228" t="s">
        <v>3877</v>
      </c>
      <c r="AU228" t="s">
        <v>4600</v>
      </c>
      <c r="AV228" t="s">
        <v>4604</v>
      </c>
      <c r="AW228" t="s">
        <v>4605</v>
      </c>
      <c r="AX228" t="s">
        <v>1934</v>
      </c>
      <c r="AY228" t="s">
        <v>4606</v>
      </c>
      <c r="AZ228" t="s">
        <v>1330</v>
      </c>
      <c r="BA228" t="s">
        <v>4607</v>
      </c>
      <c r="BB228" t="s">
        <v>1268</v>
      </c>
      <c r="BC228" t="s">
        <v>3872</v>
      </c>
      <c r="BD228" t="s">
        <v>4608</v>
      </c>
      <c r="BE228">
        <v>228</v>
      </c>
      <c r="BF228">
        <v>222</v>
      </c>
      <c r="BG228">
        <v>0</v>
      </c>
      <c r="BH228" t="s">
        <v>4600</v>
      </c>
      <c r="BI228">
        <v>1</v>
      </c>
      <c r="BJ228">
        <v>0</v>
      </c>
      <c r="BK228">
        <v>0</v>
      </c>
      <c r="BL228" t="s">
        <v>1592</v>
      </c>
      <c r="BM228" t="s">
        <v>4551</v>
      </c>
      <c r="BN228" t="s">
        <v>4553</v>
      </c>
      <c r="BO228" t="s" cm="1">
        <v>4552</v>
      </c>
      <c r="BP228" t="s">
        <v>1592</v>
      </c>
      <c r="BQ228" t="s">
        <v>3873</v>
      </c>
      <c r="BR228">
        <v>68</v>
      </c>
      <c r="BS228" t="s">
        <v>1902</v>
      </c>
      <c r="BT228" t="s">
        <v>4609</v>
      </c>
      <c r="BU228" t="s">
        <v>4599</v>
      </c>
      <c r="BV228" t="s">
        <v>4604</v>
      </c>
      <c r="BW228" t="s">
        <v>4610</v>
      </c>
      <c r="BX228" t="s">
        <v>4611</v>
      </c>
      <c r="BY228" t="s">
        <v>1592</v>
      </c>
      <c r="BZ228" t="s">
        <v>1937</v>
      </c>
      <c r="CA228" t="s">
        <v>1947</v>
      </c>
      <c r="CB228"/>
      <c r="CC228" t="s">
        <v>998</v>
      </c>
      <c r="CD228" t="s">
        <v>1268</v>
      </c>
      <c r="CE228" t="s">
        <v>4612</v>
      </c>
      <c r="CF228" t="s">
        <v>4613</v>
      </c>
      <c r="CG228" t="s">
        <v>1268</v>
      </c>
      <c r="CH228" t="s">
        <v>1592</v>
      </c>
      <c r="CI228" t="s">
        <v>3875</v>
      </c>
      <c r="CJ228" t="s">
        <v>1261</v>
      </c>
      <c r="CK228"/>
      <c r="CL228"/>
      <c r="CM228" t="s">
        <v>1592</v>
      </c>
      <c r="CN228" t="s">
        <v>1592</v>
      </c>
      <c r="CO228" t="s">
        <v>1592</v>
      </c>
      <c r="CP228" t="s">
        <v>1592</v>
      </c>
      <c r="CQ228" t="s">
        <v>1592</v>
      </c>
      <c r="CR228">
        <v>8</v>
      </c>
      <c r="CS228" t="s">
        <v>3873</v>
      </c>
      <c r="CT228" t="s">
        <v>3873</v>
      </c>
      <c r="CU228" t="s">
        <v>3873</v>
      </c>
      <c r="CV228" t="s">
        <v>1592</v>
      </c>
      <c r="CW228" t="s">
        <v>1592</v>
      </c>
      <c r="CX228">
        <v>226</v>
      </c>
      <c r="CY228" t="s">
        <v>4614</v>
      </c>
      <c r="CZ228" t="s">
        <v>1592</v>
      </c>
      <c r="DA228" t="s">
        <v>2313</v>
      </c>
      <c r="DB228" t="s">
        <v>2314</v>
      </c>
      <c r="DC228" t="s">
        <v>4600</v>
      </c>
      <c r="DD228" t="s">
        <v>1330</v>
      </c>
      <c r="DE228" t="s">
        <v>4599</v>
      </c>
      <c r="DF228" t="s">
        <v>1592</v>
      </c>
      <c r="DG228" t="s">
        <v>1592</v>
      </c>
      <c r="DH228" t="s">
        <v>2334</v>
      </c>
      <c r="DI228" t="s">
        <v>4603</v>
      </c>
      <c r="DJ228"/>
      <c r="DK228" t="s">
        <v>2334</v>
      </c>
      <c r="DL228">
        <v>9</v>
      </c>
      <c r="DM228" t="s">
        <v>2315</v>
      </c>
      <c r="DN228" t="s">
        <v>1261</v>
      </c>
      <c r="DO228" t="b">
        <v>1</v>
      </c>
      <c r="DP228" t="b">
        <v>0</v>
      </c>
      <c r="DQ228" t="b">
        <v>1</v>
      </c>
      <c r="DR228" t="b">
        <v>0</v>
      </c>
      <c r="DS228" t="b">
        <v>0</v>
      </c>
      <c r="DT228" t="b">
        <v>1</v>
      </c>
      <c r="DU228" t="b">
        <v>0</v>
      </c>
      <c r="DV228">
        <v>0</v>
      </c>
      <c r="DW228" t="b">
        <v>0</v>
      </c>
      <c r="DX228" t="b">
        <v>0</v>
      </c>
      <c r="DY228" t="b">
        <v>0</v>
      </c>
      <c r="DZ228" t="b">
        <v>0</v>
      </c>
      <c r="EA228" t="b">
        <v>0</v>
      </c>
      <c r="EB228" t="b">
        <v>0</v>
      </c>
      <c r="EC228" t="b">
        <v>0</v>
      </c>
      <c r="ED228" t="b">
        <v>0</v>
      </c>
      <c r="EE228" t="b">
        <v>0</v>
      </c>
      <c r="EF228" t="b" cm="1">
        <v>0</v>
      </c>
      <c r="EG228" t="b">
        <v>0</v>
      </c>
      <c r="EH228" t="b">
        <v>0</v>
      </c>
      <c r="EI228" t="b">
        <v>0</v>
      </c>
      <c r="EJ228" t="s">
        <v>1592</v>
      </c>
      <c r="EK228">
        <v>0</v>
      </c>
      <c r="EL228">
        <v>20</v>
      </c>
      <c r="EM228" t="b">
        <v>0</v>
      </c>
    </row>
    <row r="229" spans="1:143" ht="15.75">
      <c r="A229"/>
      <c r="B229" t="s">
        <v>1261</v>
      </c>
      <c r="C229" t="s">
        <v>1261</v>
      </c>
      <c r="D229" t="s">
        <v>4615</v>
      </c>
      <c r="E229" t="s">
        <v>4616</v>
      </c>
      <c r="F229" t="s">
        <v>4617</v>
      </c>
      <c r="G229" t="s">
        <v>4618</v>
      </c>
      <c r="H229" t="s">
        <v>4619</v>
      </c>
      <c r="I229" t="s">
        <v>1268</v>
      </c>
      <c r="J229" t="s">
        <v>4550</v>
      </c>
      <c r="K229" t="s">
        <v>902</v>
      </c>
      <c r="L229" t="s">
        <v>3872</v>
      </c>
      <c r="M229" t="s">
        <v>2607</v>
      </c>
      <c r="N229"/>
      <c r="O229" t="s">
        <v>3873</v>
      </c>
      <c r="P229" t="s">
        <v>3874</v>
      </c>
      <c r="Q229" t="s">
        <v>1330</v>
      </c>
      <c r="R229" t="s">
        <v>3875</v>
      </c>
      <c r="S229"/>
      <c r="T229"/>
      <c r="U229"/>
      <c r="V229"/>
      <c r="W229"/>
      <c r="X229"/>
      <c r="Y229"/>
      <c r="Z229"/>
      <c r="AA229"/>
      <c r="AB229"/>
      <c r="AC229"/>
      <c r="AD229"/>
      <c r="AE229"/>
      <c r="AF229"/>
      <c r="AG229"/>
      <c r="AH229"/>
      <c r="AI229"/>
      <c r="AJ229"/>
      <c r="AK229"/>
      <c r="AL229"/>
      <c r="AM229"/>
      <c r="AN229"/>
      <c r="AO229" s="108" t="s">
        <v>43</v>
      </c>
      <c r="AP229" t="s">
        <v>1331</v>
      </c>
      <c r="AQ229">
        <v>70</v>
      </c>
      <c r="AR229" t="s">
        <v>4620</v>
      </c>
      <c r="AS229" t="s">
        <v>1261</v>
      </c>
      <c r="AT229" t="s">
        <v>3877</v>
      </c>
      <c r="AU229" t="s">
        <v>4616</v>
      </c>
      <c r="AV229" t="s">
        <v>4621</v>
      </c>
      <c r="AW229" t="s">
        <v>4622</v>
      </c>
      <c r="AX229" t="s">
        <v>1934</v>
      </c>
      <c r="AY229" t="s">
        <v>4623</v>
      </c>
      <c r="AZ229" t="s">
        <v>1330</v>
      </c>
      <c r="BA229" t="s">
        <v>4624</v>
      </c>
      <c r="BB229" t="s">
        <v>1268</v>
      </c>
      <c r="BC229" t="s">
        <v>3872</v>
      </c>
      <c r="BD229" t="s">
        <v>4625</v>
      </c>
      <c r="BE229">
        <v>229</v>
      </c>
      <c r="BF229">
        <v>222</v>
      </c>
      <c r="BG229">
        <v>0</v>
      </c>
      <c r="BH229" t="s">
        <v>4616</v>
      </c>
      <c r="BI229">
        <v>1</v>
      </c>
      <c r="BJ229">
        <v>0</v>
      </c>
      <c r="BK229">
        <v>0</v>
      </c>
      <c r="BL229" t="s">
        <v>1592</v>
      </c>
      <c r="BM229" t="s">
        <v>4551</v>
      </c>
      <c r="BN229" t="s">
        <v>4553</v>
      </c>
      <c r="BO229" t="s" cm="1">
        <v>4552</v>
      </c>
      <c r="BP229" t="s">
        <v>1592</v>
      </c>
      <c r="BQ229" t="s">
        <v>3873</v>
      </c>
      <c r="BR229">
        <v>69</v>
      </c>
      <c r="BS229" t="s">
        <v>1903</v>
      </c>
      <c r="BT229" t="s">
        <v>4626</v>
      </c>
      <c r="BU229" t="s">
        <v>4615</v>
      </c>
      <c r="BV229" t="s">
        <v>4621</v>
      </c>
      <c r="BW229" t="s">
        <v>4627</v>
      </c>
      <c r="BX229" t="s">
        <v>1937</v>
      </c>
      <c r="BY229" t="s">
        <v>1592</v>
      </c>
      <c r="BZ229" t="s">
        <v>1937</v>
      </c>
      <c r="CA229" t="s">
        <v>2607</v>
      </c>
      <c r="CB229"/>
      <c r="CC229" t="s">
        <v>998</v>
      </c>
      <c r="CD229" t="s">
        <v>1268</v>
      </c>
      <c r="CE229" t="s">
        <v>4628</v>
      </c>
      <c r="CF229" t="s">
        <v>4629</v>
      </c>
      <c r="CG229" t="s">
        <v>1268</v>
      </c>
      <c r="CH229" t="s">
        <v>1592</v>
      </c>
      <c r="CI229" t="s">
        <v>3875</v>
      </c>
      <c r="CJ229" t="s">
        <v>1261</v>
      </c>
      <c r="CK229"/>
      <c r="CL229"/>
      <c r="CM229" t="s">
        <v>1592</v>
      </c>
      <c r="CN229" t="s">
        <v>1592</v>
      </c>
      <c r="CO229" t="s">
        <v>1592</v>
      </c>
      <c r="CP229" t="s">
        <v>1592</v>
      </c>
      <c r="CQ229" t="s">
        <v>1592</v>
      </c>
      <c r="CR229">
        <v>8</v>
      </c>
      <c r="CS229" t="s">
        <v>3873</v>
      </c>
      <c r="CT229" t="s">
        <v>3873</v>
      </c>
      <c r="CU229" t="s">
        <v>3873</v>
      </c>
      <c r="CV229" t="s">
        <v>1592</v>
      </c>
      <c r="CW229" t="s">
        <v>1592</v>
      </c>
      <c r="CX229">
        <v>227</v>
      </c>
      <c r="CY229" t="s">
        <v>4630</v>
      </c>
      <c r="CZ229" t="s">
        <v>1592</v>
      </c>
      <c r="DA229" t="s">
        <v>2313</v>
      </c>
      <c r="DB229" t="s">
        <v>2314</v>
      </c>
      <c r="DC229" t="s">
        <v>4616</v>
      </c>
      <c r="DD229" t="s">
        <v>1330</v>
      </c>
      <c r="DE229" t="s">
        <v>4618</v>
      </c>
      <c r="DF229" t="s">
        <v>1592</v>
      </c>
      <c r="DG229" t="s">
        <v>1592</v>
      </c>
      <c r="DH229" t="s">
        <v>2334</v>
      </c>
      <c r="DI229" t="s">
        <v>4620</v>
      </c>
      <c r="DJ229"/>
      <c r="DK229" t="s">
        <v>2334</v>
      </c>
      <c r="DL229">
        <v>9</v>
      </c>
      <c r="DM229" t="s">
        <v>2315</v>
      </c>
      <c r="DN229" t="s">
        <v>1261</v>
      </c>
      <c r="DO229" t="b">
        <v>1</v>
      </c>
      <c r="DP229" t="b">
        <v>0</v>
      </c>
      <c r="DQ229" t="b">
        <v>1</v>
      </c>
      <c r="DR229" t="b">
        <v>0</v>
      </c>
      <c r="DS229" t="b">
        <v>0</v>
      </c>
      <c r="DT229" t="b">
        <v>1</v>
      </c>
      <c r="DU229" t="b">
        <v>0</v>
      </c>
      <c r="DV229">
        <v>0</v>
      </c>
      <c r="DW229" t="b">
        <v>0</v>
      </c>
      <c r="DX229" t="b">
        <v>0</v>
      </c>
      <c r="DY229" t="b">
        <v>0</v>
      </c>
      <c r="DZ229" t="b">
        <v>0</v>
      </c>
      <c r="EA229" t="b">
        <v>0</v>
      </c>
      <c r="EB229" t="b">
        <v>0</v>
      </c>
      <c r="EC229" t="b">
        <v>0</v>
      </c>
      <c r="ED229" t="b">
        <v>0</v>
      </c>
      <c r="EE229" t="b">
        <v>0</v>
      </c>
      <c r="EF229" t="b" cm="1">
        <v>0</v>
      </c>
      <c r="EG229" t="b">
        <v>0</v>
      </c>
      <c r="EH229" t="b">
        <v>0</v>
      </c>
      <c r="EI229" t="b">
        <v>0</v>
      </c>
      <c r="EJ229" t="s">
        <v>1592</v>
      </c>
      <c r="EK229">
        <v>0</v>
      </c>
      <c r="EL229">
        <v>24</v>
      </c>
      <c r="EM229" t="b">
        <v>0</v>
      </c>
    </row>
    <row r="230" spans="1:143" ht="15.75">
      <c r="A230"/>
      <c r="B230" t="s">
        <v>1261</v>
      </c>
      <c r="C230" t="s">
        <v>1261</v>
      </c>
      <c r="D230" t="s">
        <v>4631</v>
      </c>
      <c r="E230" t="s">
        <v>4632</v>
      </c>
      <c r="F230" t="s">
        <v>4633</v>
      </c>
      <c r="G230" t="s">
        <v>4634</v>
      </c>
      <c r="H230" t="s">
        <v>3958</v>
      </c>
      <c r="I230" t="s">
        <v>1268</v>
      </c>
      <c r="J230" t="s">
        <v>4550</v>
      </c>
      <c r="K230" t="s">
        <v>902</v>
      </c>
      <c r="L230" t="s">
        <v>3872</v>
      </c>
      <c r="M230" t="s">
        <v>1974</v>
      </c>
      <c r="N230"/>
      <c r="O230" t="s">
        <v>3873</v>
      </c>
      <c r="P230" t="s">
        <v>3874</v>
      </c>
      <c r="Q230" t="s">
        <v>1330</v>
      </c>
      <c r="R230" t="s">
        <v>3875</v>
      </c>
      <c r="S230"/>
      <c r="T230"/>
      <c r="U230"/>
      <c r="V230"/>
      <c r="W230"/>
      <c r="X230"/>
      <c r="Y230"/>
      <c r="Z230"/>
      <c r="AA230"/>
      <c r="AB230"/>
      <c r="AC230"/>
      <c r="AD230"/>
      <c r="AE230"/>
      <c r="AF230"/>
      <c r="AG230"/>
      <c r="AH230"/>
      <c r="AI230"/>
      <c r="AJ230"/>
      <c r="AK230"/>
      <c r="AL230"/>
      <c r="AM230"/>
      <c r="AN230"/>
      <c r="AO230" s="108" t="s">
        <v>43</v>
      </c>
      <c r="AP230" t="s">
        <v>1331</v>
      </c>
      <c r="AQ230">
        <v>71</v>
      </c>
      <c r="AR230" t="s">
        <v>4635</v>
      </c>
      <c r="AS230" t="s">
        <v>1261</v>
      </c>
      <c r="AT230" t="s">
        <v>3877</v>
      </c>
      <c r="AU230" t="s">
        <v>4632</v>
      </c>
      <c r="AV230" t="s">
        <v>4636</v>
      </c>
      <c r="AW230" t="s">
        <v>4637</v>
      </c>
      <c r="AX230" t="s">
        <v>1934</v>
      </c>
      <c r="AY230" t="s">
        <v>4638</v>
      </c>
      <c r="AZ230" t="s">
        <v>1330</v>
      </c>
      <c r="BA230" t="s">
        <v>4639</v>
      </c>
      <c r="BB230" t="s">
        <v>1268</v>
      </c>
      <c r="BC230" t="s">
        <v>3872</v>
      </c>
      <c r="BD230" t="s">
        <v>4640</v>
      </c>
      <c r="BE230">
        <v>230</v>
      </c>
      <c r="BF230">
        <v>222</v>
      </c>
      <c r="BG230">
        <v>0</v>
      </c>
      <c r="BH230" t="s">
        <v>4632</v>
      </c>
      <c r="BI230">
        <v>1</v>
      </c>
      <c r="BJ230">
        <v>0</v>
      </c>
      <c r="BK230">
        <v>0</v>
      </c>
      <c r="BL230" t="s">
        <v>1592</v>
      </c>
      <c r="BM230" t="s">
        <v>4551</v>
      </c>
      <c r="BN230" t="s">
        <v>4553</v>
      </c>
      <c r="BO230" t="s" cm="1">
        <v>4552</v>
      </c>
      <c r="BP230" t="s">
        <v>1592</v>
      </c>
      <c r="BQ230" t="s">
        <v>3873</v>
      </c>
      <c r="BR230">
        <v>70</v>
      </c>
      <c r="BS230" t="s">
        <v>1905</v>
      </c>
      <c r="BT230" t="s">
        <v>4641</v>
      </c>
      <c r="BU230" t="s">
        <v>4631</v>
      </c>
      <c r="BV230" t="s">
        <v>4636</v>
      </c>
      <c r="BW230" t="s">
        <v>3966</v>
      </c>
      <c r="BX230" t="s">
        <v>1937</v>
      </c>
      <c r="BY230" t="s">
        <v>1592</v>
      </c>
      <c r="BZ230" t="s">
        <v>1937</v>
      </c>
      <c r="CA230" t="s">
        <v>1974</v>
      </c>
      <c r="CB230"/>
      <c r="CC230" t="s">
        <v>998</v>
      </c>
      <c r="CD230" t="s">
        <v>1268</v>
      </c>
      <c r="CE230" t="s">
        <v>4642</v>
      </c>
      <c r="CF230" t="s">
        <v>4643</v>
      </c>
      <c r="CG230" t="s">
        <v>1268</v>
      </c>
      <c r="CH230" t="s">
        <v>1592</v>
      </c>
      <c r="CI230" t="s">
        <v>3875</v>
      </c>
      <c r="CJ230" t="s">
        <v>1261</v>
      </c>
      <c r="CK230"/>
      <c r="CL230"/>
      <c r="CM230" t="s">
        <v>1592</v>
      </c>
      <c r="CN230" t="s">
        <v>1592</v>
      </c>
      <c r="CO230" t="s">
        <v>1592</v>
      </c>
      <c r="CP230" t="s">
        <v>1592</v>
      </c>
      <c r="CQ230" t="s">
        <v>1592</v>
      </c>
      <c r="CR230">
        <v>8</v>
      </c>
      <c r="CS230" t="s">
        <v>3873</v>
      </c>
      <c r="CT230" t="s">
        <v>3873</v>
      </c>
      <c r="CU230" t="s">
        <v>3873</v>
      </c>
      <c r="CV230" t="s">
        <v>1592</v>
      </c>
      <c r="CW230" t="s">
        <v>1592</v>
      </c>
      <c r="CX230">
        <v>228</v>
      </c>
      <c r="CY230" t="s">
        <v>4644</v>
      </c>
      <c r="CZ230" t="s">
        <v>1592</v>
      </c>
      <c r="DA230" t="s">
        <v>2313</v>
      </c>
      <c r="DB230" t="s">
        <v>2314</v>
      </c>
      <c r="DC230" t="s">
        <v>4632</v>
      </c>
      <c r="DD230" t="s">
        <v>1330</v>
      </c>
      <c r="DE230" t="s">
        <v>4634</v>
      </c>
      <c r="DF230" t="s">
        <v>1592</v>
      </c>
      <c r="DG230" t="s">
        <v>1592</v>
      </c>
      <c r="DH230" t="s">
        <v>2334</v>
      </c>
      <c r="DI230" t="s">
        <v>4635</v>
      </c>
      <c r="DJ230"/>
      <c r="DK230" t="s">
        <v>2334</v>
      </c>
      <c r="DL230">
        <v>9</v>
      </c>
      <c r="DM230" t="s">
        <v>2315</v>
      </c>
      <c r="DN230" t="s">
        <v>1261</v>
      </c>
      <c r="DO230" t="b">
        <v>1</v>
      </c>
      <c r="DP230" t="b">
        <v>0</v>
      </c>
      <c r="DQ230" t="b">
        <v>1</v>
      </c>
      <c r="DR230" t="b">
        <v>0</v>
      </c>
      <c r="DS230" t="b">
        <v>0</v>
      </c>
      <c r="DT230" t="b">
        <v>1</v>
      </c>
      <c r="DU230" t="b">
        <v>0</v>
      </c>
      <c r="DV230">
        <v>0</v>
      </c>
      <c r="DW230" t="b">
        <v>0</v>
      </c>
      <c r="DX230" t="b">
        <v>0</v>
      </c>
      <c r="DY230" t="b">
        <v>0</v>
      </c>
      <c r="DZ230" t="b">
        <v>0</v>
      </c>
      <c r="EA230" t="b">
        <v>0</v>
      </c>
      <c r="EB230" t="b">
        <v>0</v>
      </c>
      <c r="EC230" t="b">
        <v>0</v>
      </c>
      <c r="ED230" t="b">
        <v>0</v>
      </c>
      <c r="EE230" t="b">
        <v>0</v>
      </c>
      <c r="EF230" t="b" cm="1">
        <v>0</v>
      </c>
      <c r="EG230" t="b">
        <v>0</v>
      </c>
      <c r="EH230" t="b">
        <v>0</v>
      </c>
      <c r="EI230" t="b">
        <v>0</v>
      </c>
      <c r="EJ230" t="s">
        <v>1592</v>
      </c>
      <c r="EK230">
        <v>0</v>
      </c>
      <c r="EL230">
        <v>25</v>
      </c>
      <c r="EM230" t="b">
        <v>0</v>
      </c>
    </row>
    <row r="231" spans="1:143" ht="15.75">
      <c r="A231"/>
      <c r="B231" t="s">
        <v>1261</v>
      </c>
      <c r="C231" t="s">
        <v>1261</v>
      </c>
      <c r="D231" t="s">
        <v>4645</v>
      </c>
      <c r="E231" t="s">
        <v>4646</v>
      </c>
      <c r="F231" t="s">
        <v>4647</v>
      </c>
      <c r="G231" t="s">
        <v>4648</v>
      </c>
      <c r="H231" t="s">
        <v>3958</v>
      </c>
      <c r="I231" t="s">
        <v>1268</v>
      </c>
      <c r="J231" t="s">
        <v>4550</v>
      </c>
      <c r="K231" t="s">
        <v>902</v>
      </c>
      <c r="L231" t="s">
        <v>3872</v>
      </c>
      <c r="M231" t="s">
        <v>1974</v>
      </c>
      <c r="N231"/>
      <c r="O231" t="s">
        <v>3873</v>
      </c>
      <c r="P231" t="s">
        <v>3874</v>
      </c>
      <c r="Q231" t="s">
        <v>1330</v>
      </c>
      <c r="R231" t="s">
        <v>3875</v>
      </c>
      <c r="S231"/>
      <c r="T231"/>
      <c r="U231"/>
      <c r="V231"/>
      <c r="W231"/>
      <c r="X231"/>
      <c r="Y231"/>
      <c r="Z231"/>
      <c r="AA231"/>
      <c r="AB231"/>
      <c r="AC231"/>
      <c r="AD231"/>
      <c r="AE231"/>
      <c r="AF231"/>
      <c r="AG231"/>
      <c r="AH231"/>
      <c r="AI231"/>
      <c r="AJ231"/>
      <c r="AK231"/>
      <c r="AL231"/>
      <c r="AM231"/>
      <c r="AN231"/>
      <c r="AO231" s="108" t="s">
        <v>43</v>
      </c>
      <c r="AP231" t="s">
        <v>1331</v>
      </c>
      <c r="AQ231">
        <v>72</v>
      </c>
      <c r="AR231" t="s">
        <v>4649</v>
      </c>
      <c r="AS231" t="s">
        <v>1261</v>
      </c>
      <c r="AT231" t="s">
        <v>3877</v>
      </c>
      <c r="AU231" t="s">
        <v>4646</v>
      </c>
      <c r="AV231" t="s">
        <v>4650</v>
      </c>
      <c r="AW231" t="s">
        <v>4651</v>
      </c>
      <c r="AX231" t="s">
        <v>1934</v>
      </c>
      <c r="AY231" t="s">
        <v>4652</v>
      </c>
      <c r="AZ231" t="s">
        <v>1330</v>
      </c>
      <c r="BA231" t="s">
        <v>4653</v>
      </c>
      <c r="BB231" t="s">
        <v>1268</v>
      </c>
      <c r="BC231" t="s">
        <v>3872</v>
      </c>
      <c r="BD231" t="s">
        <v>4654</v>
      </c>
      <c r="BE231">
        <v>231</v>
      </c>
      <c r="BF231">
        <v>222</v>
      </c>
      <c r="BG231">
        <v>0</v>
      </c>
      <c r="BH231" t="s">
        <v>4646</v>
      </c>
      <c r="BI231">
        <v>1</v>
      </c>
      <c r="BJ231">
        <v>0</v>
      </c>
      <c r="BK231">
        <v>0</v>
      </c>
      <c r="BL231" t="s">
        <v>1592</v>
      </c>
      <c r="BM231" t="s">
        <v>4551</v>
      </c>
      <c r="BN231" t="s">
        <v>4553</v>
      </c>
      <c r="BO231" t="s" cm="1">
        <v>4552</v>
      </c>
      <c r="BP231" t="s">
        <v>1592</v>
      </c>
      <c r="BQ231" t="s">
        <v>3873</v>
      </c>
      <c r="BR231">
        <v>71</v>
      </c>
      <c r="BS231" t="s">
        <v>4655</v>
      </c>
      <c r="BT231" t="s">
        <v>4656</v>
      </c>
      <c r="BU231" t="s">
        <v>4645</v>
      </c>
      <c r="BV231" t="s">
        <v>4650</v>
      </c>
      <c r="BW231" t="s">
        <v>3966</v>
      </c>
      <c r="BX231" t="s">
        <v>1937</v>
      </c>
      <c r="BY231" t="s">
        <v>1592</v>
      </c>
      <c r="BZ231" t="s">
        <v>1937</v>
      </c>
      <c r="CA231" t="s">
        <v>1974</v>
      </c>
      <c r="CB231"/>
      <c r="CC231" t="s">
        <v>998</v>
      </c>
      <c r="CD231" t="s">
        <v>1268</v>
      </c>
      <c r="CE231" t="s">
        <v>4657</v>
      </c>
      <c r="CF231" t="s">
        <v>4658</v>
      </c>
      <c r="CG231" t="s">
        <v>1268</v>
      </c>
      <c r="CH231" t="s">
        <v>1592</v>
      </c>
      <c r="CI231" t="s">
        <v>3875</v>
      </c>
      <c r="CJ231" t="s">
        <v>1261</v>
      </c>
      <c r="CK231"/>
      <c r="CL231"/>
      <c r="CM231" t="s">
        <v>1592</v>
      </c>
      <c r="CN231" t="s">
        <v>1592</v>
      </c>
      <c r="CO231" t="s">
        <v>1592</v>
      </c>
      <c r="CP231" t="s">
        <v>1592</v>
      </c>
      <c r="CQ231" t="s">
        <v>1592</v>
      </c>
      <c r="CR231">
        <v>8</v>
      </c>
      <c r="CS231" t="s">
        <v>3873</v>
      </c>
      <c r="CT231" t="s">
        <v>3873</v>
      </c>
      <c r="CU231" t="s">
        <v>3873</v>
      </c>
      <c r="CV231" t="s">
        <v>1592</v>
      </c>
      <c r="CW231" t="s">
        <v>1592</v>
      </c>
      <c r="CX231">
        <v>229</v>
      </c>
      <c r="CY231" t="s">
        <v>4659</v>
      </c>
      <c r="CZ231" t="s">
        <v>1592</v>
      </c>
      <c r="DA231" t="s">
        <v>2313</v>
      </c>
      <c r="DB231" t="s">
        <v>2314</v>
      </c>
      <c r="DC231" t="s">
        <v>4646</v>
      </c>
      <c r="DD231" t="s">
        <v>1330</v>
      </c>
      <c r="DE231" t="s">
        <v>4648</v>
      </c>
      <c r="DF231" t="s">
        <v>1592</v>
      </c>
      <c r="DG231" t="s">
        <v>1592</v>
      </c>
      <c r="DH231" t="s">
        <v>2334</v>
      </c>
      <c r="DI231" t="s">
        <v>4649</v>
      </c>
      <c r="DJ231"/>
      <c r="DK231" t="s">
        <v>2334</v>
      </c>
      <c r="DL231">
        <v>9</v>
      </c>
      <c r="DM231" t="s">
        <v>2315</v>
      </c>
      <c r="DN231" t="s">
        <v>1261</v>
      </c>
      <c r="DO231" t="b">
        <v>1</v>
      </c>
      <c r="DP231" t="b">
        <v>0</v>
      </c>
      <c r="DQ231" t="b">
        <v>1</v>
      </c>
      <c r="DR231" t="b">
        <v>0</v>
      </c>
      <c r="DS231" t="b">
        <v>0</v>
      </c>
      <c r="DT231" t="b">
        <v>1</v>
      </c>
      <c r="DU231" t="b">
        <v>0</v>
      </c>
      <c r="DV231">
        <v>0</v>
      </c>
      <c r="DW231" t="b">
        <v>0</v>
      </c>
      <c r="DX231" t="b">
        <v>0</v>
      </c>
      <c r="DY231" t="b">
        <v>0</v>
      </c>
      <c r="DZ231" t="b">
        <v>0</v>
      </c>
      <c r="EA231" t="b">
        <v>0</v>
      </c>
      <c r="EB231" t="b">
        <v>0</v>
      </c>
      <c r="EC231" t="b">
        <v>0</v>
      </c>
      <c r="ED231" t="b">
        <v>0</v>
      </c>
      <c r="EE231" t="b">
        <v>0</v>
      </c>
      <c r="EF231" t="b" cm="1">
        <v>0</v>
      </c>
      <c r="EG231" t="b">
        <v>0</v>
      </c>
      <c r="EH231" t="b">
        <v>0</v>
      </c>
      <c r="EI231" t="b">
        <v>0</v>
      </c>
      <c r="EJ231" t="s">
        <v>1592</v>
      </c>
      <c r="EK231">
        <v>0</v>
      </c>
      <c r="EL231">
        <v>25</v>
      </c>
      <c r="EM231" t="b">
        <v>0</v>
      </c>
    </row>
    <row r="232" spans="1:143" ht="15.75">
      <c r="A232"/>
      <c r="B232" t="s">
        <v>1261</v>
      </c>
      <c r="C232" t="s">
        <v>1261</v>
      </c>
      <c r="D232" t="s">
        <v>4660</v>
      </c>
      <c r="E232" t="s">
        <v>4661</v>
      </c>
      <c r="F232" t="s">
        <v>4142</v>
      </c>
      <c r="G232" t="s">
        <v>4660</v>
      </c>
      <c r="H232" t="s">
        <v>4660</v>
      </c>
      <c r="I232" t="s">
        <v>1268</v>
      </c>
      <c r="J232" t="s">
        <v>4550</v>
      </c>
      <c r="K232" t="s">
        <v>902</v>
      </c>
      <c r="L232" t="s">
        <v>3872</v>
      </c>
      <c r="M232" t="s">
        <v>1965</v>
      </c>
      <c r="N232"/>
      <c r="O232" t="s">
        <v>3873</v>
      </c>
      <c r="P232" t="s">
        <v>3874</v>
      </c>
      <c r="Q232" t="s">
        <v>1330</v>
      </c>
      <c r="R232" t="s">
        <v>3875</v>
      </c>
      <c r="S232"/>
      <c r="T232"/>
      <c r="U232"/>
      <c r="V232"/>
      <c r="W232"/>
      <c r="X232"/>
      <c r="Y232"/>
      <c r="Z232"/>
      <c r="AA232"/>
      <c r="AB232"/>
      <c r="AC232"/>
      <c r="AD232"/>
      <c r="AE232"/>
      <c r="AF232"/>
      <c r="AG232"/>
      <c r="AH232"/>
      <c r="AI232"/>
      <c r="AJ232"/>
      <c r="AK232"/>
      <c r="AL232"/>
      <c r="AM232"/>
      <c r="AN232"/>
      <c r="AO232" s="108" t="s">
        <v>43</v>
      </c>
      <c r="AP232" t="s">
        <v>1331</v>
      </c>
      <c r="AQ232">
        <v>73</v>
      </c>
      <c r="AR232" t="s">
        <v>4662</v>
      </c>
      <c r="AS232" t="s">
        <v>1261</v>
      </c>
      <c r="AT232" t="s">
        <v>3877</v>
      </c>
      <c r="AU232" t="s">
        <v>4661</v>
      </c>
      <c r="AV232" t="s">
        <v>4663</v>
      </c>
      <c r="AW232" t="s">
        <v>4145</v>
      </c>
      <c r="AX232" t="s">
        <v>1934</v>
      </c>
      <c r="AY232" t="s">
        <v>4664</v>
      </c>
      <c r="AZ232" t="s">
        <v>1330</v>
      </c>
      <c r="BA232" t="s">
        <v>4665</v>
      </c>
      <c r="BB232" t="s">
        <v>1268</v>
      </c>
      <c r="BC232" t="s">
        <v>3872</v>
      </c>
      <c r="BD232" t="s">
        <v>4666</v>
      </c>
      <c r="BE232">
        <v>232</v>
      </c>
      <c r="BF232">
        <v>222</v>
      </c>
      <c r="BG232">
        <v>0</v>
      </c>
      <c r="BH232" t="s">
        <v>4661</v>
      </c>
      <c r="BI232">
        <v>1</v>
      </c>
      <c r="BJ232">
        <v>0</v>
      </c>
      <c r="BK232">
        <v>0</v>
      </c>
      <c r="BL232" t="s">
        <v>1592</v>
      </c>
      <c r="BM232" t="s">
        <v>4551</v>
      </c>
      <c r="BN232" t="s">
        <v>4553</v>
      </c>
      <c r="BO232" t="s" cm="1">
        <v>4552</v>
      </c>
      <c r="BP232" t="s">
        <v>1592</v>
      </c>
      <c r="BQ232" t="s">
        <v>3873</v>
      </c>
      <c r="BR232">
        <v>72</v>
      </c>
      <c r="BS232" t="s">
        <v>4667</v>
      </c>
      <c r="BT232" t="s">
        <v>4668</v>
      </c>
      <c r="BU232" t="s">
        <v>4660</v>
      </c>
      <c r="BV232" t="s">
        <v>4663</v>
      </c>
      <c r="BW232" t="s">
        <v>4664</v>
      </c>
      <c r="BX232" t="s">
        <v>1937</v>
      </c>
      <c r="BY232" t="s">
        <v>1592</v>
      </c>
      <c r="BZ232" t="s">
        <v>1937</v>
      </c>
      <c r="CA232" t="s">
        <v>1965</v>
      </c>
      <c r="CB232"/>
      <c r="CC232" t="s">
        <v>998</v>
      </c>
      <c r="CD232" t="s">
        <v>1268</v>
      </c>
      <c r="CE232" t="s">
        <v>4669</v>
      </c>
      <c r="CF232" t="s">
        <v>4670</v>
      </c>
      <c r="CG232" t="s">
        <v>1268</v>
      </c>
      <c r="CH232" t="s">
        <v>1592</v>
      </c>
      <c r="CI232" t="s">
        <v>3875</v>
      </c>
      <c r="CJ232" t="s">
        <v>1261</v>
      </c>
      <c r="CK232"/>
      <c r="CL232"/>
      <c r="CM232" t="s">
        <v>1592</v>
      </c>
      <c r="CN232" t="s">
        <v>1592</v>
      </c>
      <c r="CO232" t="s">
        <v>1592</v>
      </c>
      <c r="CP232" t="s">
        <v>1592</v>
      </c>
      <c r="CQ232" t="s">
        <v>1592</v>
      </c>
      <c r="CR232">
        <v>8</v>
      </c>
      <c r="CS232" t="s">
        <v>3873</v>
      </c>
      <c r="CT232" t="s">
        <v>3873</v>
      </c>
      <c r="CU232" t="s">
        <v>3873</v>
      </c>
      <c r="CV232" t="s">
        <v>1592</v>
      </c>
      <c r="CW232" t="s">
        <v>1592</v>
      </c>
      <c r="CX232">
        <v>230</v>
      </c>
      <c r="CY232" t="s">
        <v>4671</v>
      </c>
      <c r="CZ232" t="s">
        <v>1592</v>
      </c>
      <c r="DA232" t="s">
        <v>2313</v>
      </c>
      <c r="DB232" t="s">
        <v>2314</v>
      </c>
      <c r="DC232" t="s">
        <v>4661</v>
      </c>
      <c r="DD232" t="s">
        <v>1330</v>
      </c>
      <c r="DE232" t="s">
        <v>4660</v>
      </c>
      <c r="DF232" t="s">
        <v>1592</v>
      </c>
      <c r="DG232" t="s">
        <v>1592</v>
      </c>
      <c r="DH232" t="s">
        <v>2334</v>
      </c>
      <c r="DI232" t="s">
        <v>4662</v>
      </c>
      <c r="DJ232"/>
      <c r="DK232" t="s">
        <v>2334</v>
      </c>
      <c r="DL232">
        <v>9</v>
      </c>
      <c r="DM232" t="s">
        <v>2315</v>
      </c>
      <c r="DN232" t="s">
        <v>1261</v>
      </c>
      <c r="DO232" t="b">
        <v>1</v>
      </c>
      <c r="DP232" t="b">
        <v>0</v>
      </c>
      <c r="DQ232" t="b">
        <v>1</v>
      </c>
      <c r="DR232" t="b">
        <v>0</v>
      </c>
      <c r="DS232" t="b">
        <v>0</v>
      </c>
      <c r="DT232" t="b">
        <v>1</v>
      </c>
      <c r="DU232" t="b">
        <v>0</v>
      </c>
      <c r="DV232">
        <v>0</v>
      </c>
      <c r="DW232" t="b">
        <v>0</v>
      </c>
      <c r="DX232" t="b">
        <v>0</v>
      </c>
      <c r="DY232" t="b">
        <v>0</v>
      </c>
      <c r="DZ232" t="b">
        <v>0</v>
      </c>
      <c r="EA232" t="b">
        <v>0</v>
      </c>
      <c r="EB232" t="b">
        <v>0</v>
      </c>
      <c r="EC232" t="b">
        <v>0</v>
      </c>
      <c r="ED232" t="b">
        <v>0</v>
      </c>
      <c r="EE232" t="b">
        <v>0</v>
      </c>
      <c r="EF232" t="b" cm="1">
        <v>0</v>
      </c>
      <c r="EG232" t="b">
        <v>0</v>
      </c>
      <c r="EH232" t="b">
        <v>0</v>
      </c>
      <c r="EI232" t="b">
        <v>0</v>
      </c>
      <c r="EJ232" t="s">
        <v>1592</v>
      </c>
      <c r="EK232">
        <v>0</v>
      </c>
      <c r="EL232">
        <v>20</v>
      </c>
      <c r="EM232" t="b">
        <v>0</v>
      </c>
    </row>
    <row r="233" spans="1:143" ht="15.75">
      <c r="A233"/>
      <c r="B233" t="s">
        <v>1261</v>
      </c>
      <c r="C233" t="s">
        <v>1261</v>
      </c>
      <c r="D233" t="s">
        <v>4672</v>
      </c>
      <c r="E233" t="s">
        <v>4673</v>
      </c>
      <c r="F233" t="s">
        <v>4006</v>
      </c>
      <c r="G233" t="s">
        <v>4672</v>
      </c>
      <c r="H233" t="s">
        <v>3958</v>
      </c>
      <c r="I233" t="s">
        <v>1268</v>
      </c>
      <c r="J233" t="s">
        <v>4550</v>
      </c>
      <c r="K233" t="s">
        <v>902</v>
      </c>
      <c r="L233" t="s">
        <v>3872</v>
      </c>
      <c r="M233" t="s">
        <v>1974</v>
      </c>
      <c r="N233"/>
      <c r="O233" t="s">
        <v>3873</v>
      </c>
      <c r="P233" t="s">
        <v>3874</v>
      </c>
      <c r="Q233" t="s">
        <v>1330</v>
      </c>
      <c r="R233" t="s">
        <v>3875</v>
      </c>
      <c r="S233"/>
      <c r="T233"/>
      <c r="U233"/>
      <c r="V233"/>
      <c r="W233"/>
      <c r="X233"/>
      <c r="Y233"/>
      <c r="Z233"/>
      <c r="AA233"/>
      <c r="AB233"/>
      <c r="AC233"/>
      <c r="AD233"/>
      <c r="AE233"/>
      <c r="AF233"/>
      <c r="AG233"/>
      <c r="AH233"/>
      <c r="AI233"/>
      <c r="AJ233"/>
      <c r="AK233"/>
      <c r="AL233"/>
      <c r="AM233"/>
      <c r="AN233"/>
      <c r="AO233" s="108" t="s">
        <v>43</v>
      </c>
      <c r="AP233" t="s">
        <v>1331</v>
      </c>
      <c r="AQ233">
        <v>74</v>
      </c>
      <c r="AR233" t="s">
        <v>4674</v>
      </c>
      <c r="AS233" t="s">
        <v>1261</v>
      </c>
      <c r="AT233" t="s">
        <v>3877</v>
      </c>
      <c r="AU233" t="s">
        <v>4673</v>
      </c>
      <c r="AV233" t="s">
        <v>4675</v>
      </c>
      <c r="AW233" t="s">
        <v>4010</v>
      </c>
      <c r="AX233" t="s">
        <v>1934</v>
      </c>
      <c r="AY233" t="s">
        <v>4676</v>
      </c>
      <c r="AZ233" t="s">
        <v>1330</v>
      </c>
      <c r="BA233" t="s">
        <v>4677</v>
      </c>
      <c r="BB233" t="s">
        <v>1268</v>
      </c>
      <c r="BC233" t="s">
        <v>3872</v>
      </c>
      <c r="BD233" t="s">
        <v>4678</v>
      </c>
      <c r="BE233">
        <v>233</v>
      </c>
      <c r="BF233">
        <v>222</v>
      </c>
      <c r="BG233">
        <v>0</v>
      </c>
      <c r="BH233" t="s">
        <v>4673</v>
      </c>
      <c r="BI233">
        <v>1</v>
      </c>
      <c r="BJ233">
        <v>0</v>
      </c>
      <c r="BK233">
        <v>0</v>
      </c>
      <c r="BL233" t="s">
        <v>1592</v>
      </c>
      <c r="BM233" t="s">
        <v>4551</v>
      </c>
      <c r="BN233" t="s">
        <v>4553</v>
      </c>
      <c r="BO233" t="s" cm="1">
        <v>4552</v>
      </c>
      <c r="BP233" t="s">
        <v>1592</v>
      </c>
      <c r="BQ233" t="s">
        <v>3873</v>
      </c>
      <c r="BR233">
        <v>73</v>
      </c>
      <c r="BS233" t="s">
        <v>4679</v>
      </c>
      <c r="BT233" t="s">
        <v>4680</v>
      </c>
      <c r="BU233" t="s">
        <v>4672</v>
      </c>
      <c r="BV233" t="s">
        <v>4675</v>
      </c>
      <c r="BW233" t="s">
        <v>3966</v>
      </c>
      <c r="BX233" t="s">
        <v>1937</v>
      </c>
      <c r="BY233" t="s">
        <v>1592</v>
      </c>
      <c r="BZ233" t="s">
        <v>1937</v>
      </c>
      <c r="CA233" t="s">
        <v>1974</v>
      </c>
      <c r="CB233"/>
      <c r="CC233" t="s">
        <v>998</v>
      </c>
      <c r="CD233" t="s">
        <v>1268</v>
      </c>
      <c r="CE233" t="s">
        <v>4681</v>
      </c>
      <c r="CF233" t="s">
        <v>4682</v>
      </c>
      <c r="CG233" t="s">
        <v>1268</v>
      </c>
      <c r="CH233" t="s">
        <v>1592</v>
      </c>
      <c r="CI233" t="s">
        <v>3875</v>
      </c>
      <c r="CJ233" t="s">
        <v>1261</v>
      </c>
      <c r="CK233"/>
      <c r="CL233"/>
      <c r="CM233" t="s">
        <v>1592</v>
      </c>
      <c r="CN233" t="s">
        <v>1592</v>
      </c>
      <c r="CO233" t="s">
        <v>1592</v>
      </c>
      <c r="CP233" t="s">
        <v>1592</v>
      </c>
      <c r="CQ233" t="s">
        <v>1592</v>
      </c>
      <c r="CR233">
        <v>8</v>
      </c>
      <c r="CS233" t="s">
        <v>3873</v>
      </c>
      <c r="CT233" t="s">
        <v>3873</v>
      </c>
      <c r="CU233" t="s">
        <v>3873</v>
      </c>
      <c r="CV233" t="s">
        <v>1592</v>
      </c>
      <c r="CW233" t="s">
        <v>1592</v>
      </c>
      <c r="CX233">
        <v>231</v>
      </c>
      <c r="CY233" t="s">
        <v>4683</v>
      </c>
      <c r="CZ233" t="s">
        <v>1592</v>
      </c>
      <c r="DA233" t="s">
        <v>2313</v>
      </c>
      <c r="DB233" t="s">
        <v>2314</v>
      </c>
      <c r="DC233" t="s">
        <v>4673</v>
      </c>
      <c r="DD233" t="s">
        <v>1330</v>
      </c>
      <c r="DE233" t="s">
        <v>4672</v>
      </c>
      <c r="DF233" t="s">
        <v>1592</v>
      </c>
      <c r="DG233" t="s">
        <v>1592</v>
      </c>
      <c r="DH233" t="s">
        <v>2334</v>
      </c>
      <c r="DI233" t="s">
        <v>4674</v>
      </c>
      <c r="DJ233"/>
      <c r="DK233" t="s">
        <v>2334</v>
      </c>
      <c r="DL233">
        <v>9</v>
      </c>
      <c r="DM233" t="s">
        <v>2315</v>
      </c>
      <c r="DN233" t="s">
        <v>1261</v>
      </c>
      <c r="DO233" t="b">
        <v>1</v>
      </c>
      <c r="DP233" t="b">
        <v>0</v>
      </c>
      <c r="DQ233" t="b">
        <v>1</v>
      </c>
      <c r="DR233" t="b">
        <v>0</v>
      </c>
      <c r="DS233" t="b">
        <v>0</v>
      </c>
      <c r="DT233" t="b">
        <v>1</v>
      </c>
      <c r="DU233" t="b">
        <v>0</v>
      </c>
      <c r="DV233">
        <v>0</v>
      </c>
      <c r="DW233" t="b">
        <v>0</v>
      </c>
      <c r="DX233" t="b">
        <v>0</v>
      </c>
      <c r="DY233" t="b">
        <v>0</v>
      </c>
      <c r="DZ233" t="b">
        <v>0</v>
      </c>
      <c r="EA233" t="b">
        <v>0</v>
      </c>
      <c r="EB233" t="b">
        <v>0</v>
      </c>
      <c r="EC233" t="b">
        <v>0</v>
      </c>
      <c r="ED233" t="b">
        <v>0</v>
      </c>
      <c r="EE233" t="b">
        <v>0</v>
      </c>
      <c r="EF233" t="b" cm="1">
        <v>0</v>
      </c>
      <c r="EG233" t="b">
        <v>0</v>
      </c>
      <c r="EH233" t="b">
        <v>0</v>
      </c>
      <c r="EI233" t="b">
        <v>0</v>
      </c>
      <c r="EJ233" t="s">
        <v>1592</v>
      </c>
      <c r="EK233">
        <v>0</v>
      </c>
      <c r="EL233">
        <v>24</v>
      </c>
      <c r="EM233" t="b">
        <v>0</v>
      </c>
    </row>
    <row r="234" spans="1:143" ht="15.75">
      <c r="A234"/>
      <c r="B234" t="s">
        <v>1261</v>
      </c>
      <c r="C234" t="s">
        <v>1261</v>
      </c>
      <c r="D234" t="s">
        <v>4684</v>
      </c>
      <c r="E234" t="s">
        <v>4685</v>
      </c>
      <c r="F234"/>
      <c r="G234" t="s">
        <v>4684</v>
      </c>
      <c r="H234" t="s">
        <v>4684</v>
      </c>
      <c r="I234" t="s">
        <v>1279</v>
      </c>
      <c r="J234" t="s">
        <v>902</v>
      </c>
      <c r="K234" t="s">
        <v>902</v>
      </c>
      <c r="L234" t="s">
        <v>3872</v>
      </c>
      <c r="M234"/>
      <c r="N234"/>
      <c r="O234"/>
      <c r="P234" t="s">
        <v>1261</v>
      </c>
      <c r="Q234" t="s">
        <v>1325</v>
      </c>
      <c r="R234" t="s">
        <v>3875</v>
      </c>
      <c r="S234"/>
      <c r="T234"/>
      <c r="U234" t="s">
        <v>4686</v>
      </c>
      <c r="V234"/>
      <c r="W234"/>
      <c r="X234"/>
      <c r="Y234"/>
      <c r="Z234"/>
      <c r="AA234"/>
      <c r="AB234"/>
      <c r="AC234"/>
      <c r="AD234"/>
      <c r="AE234"/>
      <c r="AF234"/>
      <c r="AG234"/>
      <c r="AH234"/>
      <c r="AI234"/>
      <c r="AJ234"/>
      <c r="AK234"/>
      <c r="AL234"/>
      <c r="AM234"/>
      <c r="AN234"/>
      <c r="AO234" s="108" t="s">
        <v>43</v>
      </c>
      <c r="AP234" t="s">
        <v>1326</v>
      </c>
      <c r="AQ234">
        <v>2</v>
      </c>
      <c r="AR234" t="s">
        <v>4687</v>
      </c>
      <c r="AS234" t="s">
        <v>1261</v>
      </c>
      <c r="AT234" t="s">
        <v>3877</v>
      </c>
      <c r="AU234" t="s">
        <v>4685</v>
      </c>
      <c r="AV234" t="s">
        <v>4688</v>
      </c>
      <c r="AW234" t="s">
        <v>1937</v>
      </c>
      <c r="AX234" t="s">
        <v>1934</v>
      </c>
      <c r="AY234" t="s">
        <v>4689</v>
      </c>
      <c r="AZ234" t="s">
        <v>1325</v>
      </c>
      <c r="BA234" t="s">
        <v>4690</v>
      </c>
      <c r="BB234" t="s">
        <v>1279</v>
      </c>
      <c r="BC234" t="s">
        <v>3872</v>
      </c>
      <c r="BD234" t="s">
        <v>4691</v>
      </c>
      <c r="BE234">
        <v>234</v>
      </c>
      <c r="BF234">
        <v>0</v>
      </c>
      <c r="BG234">
        <v>0</v>
      </c>
      <c r="BH234" t="s">
        <v>1592</v>
      </c>
      <c r="BI234">
        <v>0</v>
      </c>
      <c r="BJ234">
        <v>0</v>
      </c>
      <c r="BK234">
        <v>0</v>
      </c>
      <c r="BL234" t="s">
        <v>1592</v>
      </c>
      <c r="BM234" t="s">
        <v>1592</v>
      </c>
      <c r="BN234" t="s">
        <v>1592</v>
      </c>
      <c r="BO234" t="s" cm="1">
        <v>1592</v>
      </c>
      <c r="BP234" t="s">
        <v>1592</v>
      </c>
      <c r="BQ234" t="s">
        <v>4692</v>
      </c>
      <c r="BR234">
        <v>1</v>
      </c>
      <c r="BS234" t="s">
        <v>1931</v>
      </c>
      <c r="BT234" t="s">
        <v>4693</v>
      </c>
      <c r="BU234" t="s">
        <v>4684</v>
      </c>
      <c r="BV234" t="s">
        <v>4688</v>
      </c>
      <c r="BW234" t="s">
        <v>4689</v>
      </c>
      <c r="BX234" t="s">
        <v>1937</v>
      </c>
      <c r="BY234" t="s">
        <v>1592</v>
      </c>
      <c r="BZ234" t="s">
        <v>1937</v>
      </c>
      <c r="CA234" t="s">
        <v>1592</v>
      </c>
      <c r="CB234"/>
      <c r="CC234" t="s">
        <v>998</v>
      </c>
      <c r="CD234" t="s">
        <v>1279</v>
      </c>
      <c r="CE234" t="s">
        <v>4685</v>
      </c>
      <c r="CF234" t="s">
        <v>4688</v>
      </c>
      <c r="CG234" t="s">
        <v>1279</v>
      </c>
      <c r="CH234" t="s">
        <v>1592</v>
      </c>
      <c r="CI234" t="s">
        <v>3875</v>
      </c>
      <c r="CJ234" t="s">
        <v>1261</v>
      </c>
      <c r="CK234"/>
      <c r="CL234"/>
      <c r="CM234" t="s">
        <v>4686</v>
      </c>
      <c r="CN234" t="s">
        <v>1592</v>
      </c>
      <c r="CO234" t="s">
        <v>4686</v>
      </c>
      <c r="CP234" t="s">
        <v>1592</v>
      </c>
      <c r="CQ234" t="s">
        <v>1592</v>
      </c>
      <c r="CR234">
        <v>0</v>
      </c>
      <c r="CS234" t="s">
        <v>1592</v>
      </c>
      <c r="CT234" t="s">
        <v>1592</v>
      </c>
      <c r="CU234" t="s">
        <v>1592</v>
      </c>
      <c r="CV234" t="s">
        <v>1592</v>
      </c>
      <c r="CW234" t="s">
        <v>1592</v>
      </c>
      <c r="CX234">
        <v>232</v>
      </c>
      <c r="CY234" t="s">
        <v>4694</v>
      </c>
      <c r="CZ234" t="s">
        <v>1592</v>
      </c>
      <c r="DA234" t="s">
        <v>2313</v>
      </c>
      <c r="DB234" t="s">
        <v>2314</v>
      </c>
      <c r="DC234" t="s">
        <v>4685</v>
      </c>
      <c r="DD234" t="s">
        <v>1325</v>
      </c>
      <c r="DE234" t="s">
        <v>4684</v>
      </c>
      <c r="DF234" t="s">
        <v>1592</v>
      </c>
      <c r="DG234" t="s">
        <v>1592</v>
      </c>
      <c r="DH234" t="s">
        <v>2334</v>
      </c>
      <c r="DI234" t="s">
        <v>4687</v>
      </c>
      <c r="DJ234"/>
      <c r="DK234" t="s">
        <v>2334</v>
      </c>
      <c r="DL234">
        <v>9</v>
      </c>
      <c r="DM234" t="s">
        <v>2315</v>
      </c>
      <c r="DN234" t="s">
        <v>1261</v>
      </c>
      <c r="DO234" t="b">
        <v>1</v>
      </c>
      <c r="DP234" t="b">
        <v>0</v>
      </c>
      <c r="DQ234" t="b">
        <v>1</v>
      </c>
      <c r="DR234" t="b">
        <v>0</v>
      </c>
      <c r="DS234" t="b">
        <v>0</v>
      </c>
      <c r="DT234" t="b">
        <v>1</v>
      </c>
      <c r="DU234" t="b">
        <v>1</v>
      </c>
      <c r="DV234">
        <v>0</v>
      </c>
      <c r="DW234" t="b">
        <v>0</v>
      </c>
      <c r="DX234" t="b">
        <v>0</v>
      </c>
      <c r="DY234" t="b">
        <v>0</v>
      </c>
      <c r="DZ234" t="b">
        <v>0</v>
      </c>
      <c r="EA234" t="b">
        <v>0</v>
      </c>
      <c r="EB234" t="b">
        <v>0</v>
      </c>
      <c r="EC234" t="b">
        <v>0</v>
      </c>
      <c r="ED234" t="b">
        <v>0</v>
      </c>
      <c r="EE234" t="b">
        <v>0</v>
      </c>
      <c r="EF234" t="b" cm="1">
        <v>0</v>
      </c>
      <c r="EG234" t="b">
        <v>0</v>
      </c>
      <c r="EH234" t="b">
        <v>0</v>
      </c>
      <c r="EI234" t="b">
        <v>0</v>
      </c>
      <c r="EJ234" t="s">
        <v>1592</v>
      </c>
      <c r="EK234">
        <v>0</v>
      </c>
      <c r="EL234">
        <v>17</v>
      </c>
      <c r="EM234" t="b">
        <v>0</v>
      </c>
    </row>
    <row r="235" spans="1:143" ht="15.75">
      <c r="A235"/>
      <c r="B235" t="s">
        <v>1261</v>
      </c>
      <c r="C235" t="s">
        <v>1261</v>
      </c>
      <c r="D235" t="s">
        <v>4695</v>
      </c>
      <c r="E235" t="s">
        <v>4696</v>
      </c>
      <c r="F235"/>
      <c r="G235" t="s">
        <v>4697</v>
      </c>
      <c r="H235" t="s">
        <v>4695</v>
      </c>
      <c r="I235" t="s">
        <v>1268</v>
      </c>
      <c r="J235" t="s">
        <v>4684</v>
      </c>
      <c r="K235" t="s">
        <v>902</v>
      </c>
      <c r="L235" t="s">
        <v>3872</v>
      </c>
      <c r="M235" t="s">
        <v>1965</v>
      </c>
      <c r="N235"/>
      <c r="O235"/>
      <c r="P235" t="s">
        <v>1261</v>
      </c>
      <c r="Q235" t="s">
        <v>1325</v>
      </c>
      <c r="R235" t="s">
        <v>3875</v>
      </c>
      <c r="S235"/>
      <c r="T235"/>
      <c r="U235" t="s">
        <v>4686</v>
      </c>
      <c r="V235" t="s">
        <v>4698</v>
      </c>
      <c r="W235"/>
      <c r="X235"/>
      <c r="Y235"/>
      <c r="Z235"/>
      <c r="AA235"/>
      <c r="AB235"/>
      <c r="AC235"/>
      <c r="AD235"/>
      <c r="AE235"/>
      <c r="AF235"/>
      <c r="AG235"/>
      <c r="AH235"/>
      <c r="AI235"/>
      <c r="AJ235"/>
      <c r="AK235"/>
      <c r="AL235"/>
      <c r="AM235"/>
      <c r="AN235"/>
      <c r="AO235" s="108" t="s">
        <v>43</v>
      </c>
      <c r="AP235" t="s">
        <v>1326</v>
      </c>
      <c r="AQ235">
        <v>3</v>
      </c>
      <c r="AR235" t="s">
        <v>4699</v>
      </c>
      <c r="AS235" t="s">
        <v>1261</v>
      </c>
      <c r="AT235" t="s">
        <v>3877</v>
      </c>
      <c r="AU235" t="s">
        <v>4696</v>
      </c>
      <c r="AV235" t="s">
        <v>4700</v>
      </c>
      <c r="AW235" t="s">
        <v>1937</v>
      </c>
      <c r="AX235" t="s">
        <v>1934</v>
      </c>
      <c r="AY235" t="s">
        <v>4701</v>
      </c>
      <c r="AZ235" t="s">
        <v>1325</v>
      </c>
      <c r="BA235" t="s">
        <v>4702</v>
      </c>
      <c r="BB235" t="s">
        <v>1268</v>
      </c>
      <c r="BC235" t="s">
        <v>3872</v>
      </c>
      <c r="BD235" t="s">
        <v>4703</v>
      </c>
      <c r="BE235">
        <v>235</v>
      </c>
      <c r="BF235">
        <v>234</v>
      </c>
      <c r="BG235">
        <v>0</v>
      </c>
      <c r="BH235" t="s">
        <v>4696</v>
      </c>
      <c r="BI235">
        <v>1</v>
      </c>
      <c r="BJ235">
        <v>0</v>
      </c>
      <c r="BK235">
        <v>0</v>
      </c>
      <c r="BL235" t="s">
        <v>1592</v>
      </c>
      <c r="BM235" t="s">
        <v>4685</v>
      </c>
      <c r="BN235" t="s">
        <v>4688</v>
      </c>
      <c r="BO235" t="s" cm="1">
        <v>4687</v>
      </c>
      <c r="BP235" t="s">
        <v>1592</v>
      </c>
      <c r="BQ235" t="s">
        <v>4692</v>
      </c>
      <c r="BR235">
        <v>2</v>
      </c>
      <c r="BS235" t="s">
        <v>1841</v>
      </c>
      <c r="BT235" t="s">
        <v>4704</v>
      </c>
      <c r="BU235" t="s">
        <v>4695</v>
      </c>
      <c r="BV235" t="s">
        <v>4700</v>
      </c>
      <c r="BW235" t="s">
        <v>4705</v>
      </c>
      <c r="BX235" t="s">
        <v>1937</v>
      </c>
      <c r="BY235" t="s">
        <v>1592</v>
      </c>
      <c r="BZ235" t="s">
        <v>1937</v>
      </c>
      <c r="CA235" t="s">
        <v>1965</v>
      </c>
      <c r="CB235"/>
      <c r="CC235" t="s">
        <v>998</v>
      </c>
      <c r="CD235" t="s">
        <v>1268</v>
      </c>
      <c r="CE235" t="s">
        <v>214</v>
      </c>
      <c r="CF235" t="s">
        <v>4706</v>
      </c>
      <c r="CG235" t="s">
        <v>1268</v>
      </c>
      <c r="CH235" t="s">
        <v>1592</v>
      </c>
      <c r="CI235" t="s">
        <v>3875</v>
      </c>
      <c r="CJ235" t="s">
        <v>1261</v>
      </c>
      <c r="CK235"/>
      <c r="CL235"/>
      <c r="CM235" t="s">
        <v>4686</v>
      </c>
      <c r="CN235" t="s">
        <v>4698</v>
      </c>
      <c r="CO235" t="s">
        <v>4686</v>
      </c>
      <c r="CP235" t="s">
        <v>4698</v>
      </c>
      <c r="CQ235" t="s">
        <v>1592</v>
      </c>
      <c r="CR235">
        <v>0</v>
      </c>
      <c r="CS235" t="s">
        <v>1592</v>
      </c>
      <c r="CT235" t="s">
        <v>1592</v>
      </c>
      <c r="CU235" t="s">
        <v>1592</v>
      </c>
      <c r="CV235" t="s">
        <v>1592</v>
      </c>
      <c r="CW235" t="s">
        <v>1592</v>
      </c>
      <c r="CX235">
        <v>233</v>
      </c>
      <c r="CY235" t="s">
        <v>4707</v>
      </c>
      <c r="CZ235" t="s">
        <v>1592</v>
      </c>
      <c r="DA235" t="s">
        <v>2313</v>
      </c>
      <c r="DB235" t="s">
        <v>2314</v>
      </c>
      <c r="DC235" t="s">
        <v>4696</v>
      </c>
      <c r="DD235" t="s">
        <v>1325</v>
      </c>
      <c r="DE235" t="s">
        <v>4697</v>
      </c>
      <c r="DF235" t="s">
        <v>1592</v>
      </c>
      <c r="DG235" t="s">
        <v>1592</v>
      </c>
      <c r="DH235" t="s">
        <v>2334</v>
      </c>
      <c r="DI235" t="s">
        <v>4699</v>
      </c>
      <c r="DJ235"/>
      <c r="DK235" t="s">
        <v>2334</v>
      </c>
      <c r="DL235">
        <v>9</v>
      </c>
      <c r="DM235" t="s">
        <v>2315</v>
      </c>
      <c r="DN235" t="s">
        <v>1261</v>
      </c>
      <c r="DO235" t="b">
        <v>1</v>
      </c>
      <c r="DP235" t="b">
        <v>0</v>
      </c>
      <c r="DQ235" t="b">
        <v>1</v>
      </c>
      <c r="DR235" t="b">
        <v>0</v>
      </c>
      <c r="DS235" t="b">
        <v>0</v>
      </c>
      <c r="DT235" t="b">
        <v>1</v>
      </c>
      <c r="DU235" t="b">
        <v>0</v>
      </c>
      <c r="DV235">
        <v>0</v>
      </c>
      <c r="DW235" t="b">
        <v>0</v>
      </c>
      <c r="DX235" t="b">
        <v>0</v>
      </c>
      <c r="DY235" t="b">
        <v>0</v>
      </c>
      <c r="DZ235" t="b">
        <v>0</v>
      </c>
      <c r="EA235" t="b">
        <v>0</v>
      </c>
      <c r="EB235" t="b">
        <v>0</v>
      </c>
      <c r="EC235" t="b">
        <v>0</v>
      </c>
      <c r="ED235" t="b">
        <v>0</v>
      </c>
      <c r="EE235" t="b">
        <v>0</v>
      </c>
      <c r="EF235" t="b" cm="1">
        <v>0</v>
      </c>
      <c r="EG235" t="b">
        <v>0</v>
      </c>
      <c r="EH235" t="b">
        <v>0</v>
      </c>
      <c r="EI235" t="b">
        <v>0</v>
      </c>
      <c r="EJ235" t="s">
        <v>1592</v>
      </c>
      <c r="EK235">
        <v>0</v>
      </c>
      <c r="EL235">
        <v>18</v>
      </c>
      <c r="EM235" t="b">
        <v>0</v>
      </c>
    </row>
    <row r="236" spans="1:143" ht="15.75">
      <c r="A236"/>
      <c r="B236" t="s">
        <v>1261</v>
      </c>
      <c r="C236" t="s">
        <v>1261</v>
      </c>
      <c r="D236" t="s">
        <v>4708</v>
      </c>
      <c r="E236" t="s">
        <v>4709</v>
      </c>
      <c r="F236" t="s">
        <v>4392</v>
      </c>
      <c r="G236" t="s">
        <v>4710</v>
      </c>
      <c r="H236" t="s">
        <v>4708</v>
      </c>
      <c r="I236" t="s">
        <v>1268</v>
      </c>
      <c r="J236" t="s">
        <v>4684</v>
      </c>
      <c r="K236" t="s">
        <v>902</v>
      </c>
      <c r="L236" t="s">
        <v>3872</v>
      </c>
      <c r="M236" t="s">
        <v>2031</v>
      </c>
      <c r="N236"/>
      <c r="O236"/>
      <c r="P236" t="s">
        <v>1261</v>
      </c>
      <c r="Q236" t="s">
        <v>1325</v>
      </c>
      <c r="R236" t="s">
        <v>3875</v>
      </c>
      <c r="S236"/>
      <c r="T236"/>
      <c r="U236" t="s">
        <v>4686</v>
      </c>
      <c r="V236" t="s">
        <v>4711</v>
      </c>
      <c r="W236"/>
      <c r="X236"/>
      <c r="Y236"/>
      <c r="Z236"/>
      <c r="AA236"/>
      <c r="AB236"/>
      <c r="AC236"/>
      <c r="AD236"/>
      <c r="AE236"/>
      <c r="AF236"/>
      <c r="AG236"/>
      <c r="AH236"/>
      <c r="AI236"/>
      <c r="AJ236"/>
      <c r="AK236"/>
      <c r="AL236"/>
      <c r="AM236"/>
      <c r="AN236"/>
      <c r="AO236" s="108" t="s">
        <v>43</v>
      </c>
      <c r="AP236" t="s">
        <v>1326</v>
      </c>
      <c r="AQ236">
        <v>4</v>
      </c>
      <c r="AR236" t="s">
        <v>4712</v>
      </c>
      <c r="AS236" t="s">
        <v>1261</v>
      </c>
      <c r="AT236" t="s">
        <v>3877</v>
      </c>
      <c r="AU236" t="s">
        <v>4709</v>
      </c>
      <c r="AV236" t="s">
        <v>4713</v>
      </c>
      <c r="AW236" t="s">
        <v>4395</v>
      </c>
      <c r="AX236" t="s">
        <v>1934</v>
      </c>
      <c r="AY236" t="s">
        <v>4714</v>
      </c>
      <c r="AZ236" t="s">
        <v>1325</v>
      </c>
      <c r="BA236" t="s">
        <v>4715</v>
      </c>
      <c r="BB236" t="s">
        <v>1268</v>
      </c>
      <c r="BC236" t="s">
        <v>3872</v>
      </c>
      <c r="BD236" t="s">
        <v>4716</v>
      </c>
      <c r="BE236">
        <v>236</v>
      </c>
      <c r="BF236">
        <v>234</v>
      </c>
      <c r="BG236">
        <v>0</v>
      </c>
      <c r="BH236" t="s">
        <v>4709</v>
      </c>
      <c r="BI236">
        <v>1</v>
      </c>
      <c r="BJ236">
        <v>0</v>
      </c>
      <c r="BK236">
        <v>0</v>
      </c>
      <c r="BL236" t="s">
        <v>1592</v>
      </c>
      <c r="BM236" t="s">
        <v>4685</v>
      </c>
      <c r="BN236" t="s">
        <v>4688</v>
      </c>
      <c r="BO236" t="s" cm="1">
        <v>4687</v>
      </c>
      <c r="BP236" t="s">
        <v>1592</v>
      </c>
      <c r="BQ236" t="s">
        <v>4692</v>
      </c>
      <c r="BR236">
        <v>3</v>
      </c>
      <c r="BS236" t="s">
        <v>1842</v>
      </c>
      <c r="BT236" t="s">
        <v>4717</v>
      </c>
      <c r="BU236" t="s">
        <v>4708</v>
      </c>
      <c r="BV236" t="s">
        <v>4713</v>
      </c>
      <c r="BW236" t="s">
        <v>4718</v>
      </c>
      <c r="BX236" t="s">
        <v>1937</v>
      </c>
      <c r="BY236" t="s">
        <v>1592</v>
      </c>
      <c r="BZ236" t="s">
        <v>1937</v>
      </c>
      <c r="CA236" t="s">
        <v>2031</v>
      </c>
      <c r="CB236"/>
      <c r="CC236" t="s">
        <v>998</v>
      </c>
      <c r="CD236" t="s">
        <v>1268</v>
      </c>
      <c r="CE236" t="s">
        <v>4719</v>
      </c>
      <c r="CF236" t="s">
        <v>4720</v>
      </c>
      <c r="CG236" t="s">
        <v>1268</v>
      </c>
      <c r="CH236" t="s">
        <v>1592</v>
      </c>
      <c r="CI236" t="s">
        <v>3875</v>
      </c>
      <c r="CJ236" t="s">
        <v>1261</v>
      </c>
      <c r="CK236"/>
      <c r="CL236"/>
      <c r="CM236" t="s">
        <v>4686</v>
      </c>
      <c r="CN236" t="s">
        <v>4711</v>
      </c>
      <c r="CO236" t="s">
        <v>4686</v>
      </c>
      <c r="CP236" t="s">
        <v>4711</v>
      </c>
      <c r="CQ236" t="s">
        <v>1592</v>
      </c>
      <c r="CR236">
        <v>0</v>
      </c>
      <c r="CS236" t="s">
        <v>1592</v>
      </c>
      <c r="CT236" t="s">
        <v>1592</v>
      </c>
      <c r="CU236" t="s">
        <v>1592</v>
      </c>
      <c r="CV236" t="s">
        <v>1592</v>
      </c>
      <c r="CW236" t="s">
        <v>1592</v>
      </c>
      <c r="CX236">
        <v>234</v>
      </c>
      <c r="CY236" t="s">
        <v>4721</v>
      </c>
      <c r="CZ236" t="s">
        <v>1592</v>
      </c>
      <c r="DA236" t="s">
        <v>2313</v>
      </c>
      <c r="DB236" t="s">
        <v>2314</v>
      </c>
      <c r="DC236" t="s">
        <v>4709</v>
      </c>
      <c r="DD236" t="s">
        <v>1325</v>
      </c>
      <c r="DE236" t="s">
        <v>4710</v>
      </c>
      <c r="DF236" t="s">
        <v>1592</v>
      </c>
      <c r="DG236" t="s">
        <v>1592</v>
      </c>
      <c r="DH236" t="s">
        <v>2334</v>
      </c>
      <c r="DI236" t="s">
        <v>4712</v>
      </c>
      <c r="DJ236"/>
      <c r="DK236" t="s">
        <v>2334</v>
      </c>
      <c r="DL236">
        <v>9</v>
      </c>
      <c r="DM236" t="s">
        <v>2315</v>
      </c>
      <c r="DN236" t="s">
        <v>1261</v>
      </c>
      <c r="DO236" t="b">
        <v>1</v>
      </c>
      <c r="DP236" t="b">
        <v>0</v>
      </c>
      <c r="DQ236" t="b">
        <v>1</v>
      </c>
      <c r="DR236" t="b">
        <v>0</v>
      </c>
      <c r="DS236" t="b">
        <v>0</v>
      </c>
      <c r="DT236" t="b">
        <v>1</v>
      </c>
      <c r="DU236" t="b">
        <v>0</v>
      </c>
      <c r="DV236">
        <v>0</v>
      </c>
      <c r="DW236" t="b">
        <v>0</v>
      </c>
      <c r="DX236" t="b">
        <v>0</v>
      </c>
      <c r="DY236" t="b">
        <v>0</v>
      </c>
      <c r="DZ236" t="b">
        <v>0</v>
      </c>
      <c r="EA236" t="b">
        <v>0</v>
      </c>
      <c r="EB236" t="b">
        <v>0</v>
      </c>
      <c r="EC236" t="b">
        <v>0</v>
      </c>
      <c r="ED236" t="b">
        <v>0</v>
      </c>
      <c r="EE236" t="b">
        <v>0</v>
      </c>
      <c r="EF236" t="b" cm="1">
        <v>0</v>
      </c>
      <c r="EG236" t="b">
        <v>0</v>
      </c>
      <c r="EH236" t="b">
        <v>0</v>
      </c>
      <c r="EI236" t="b">
        <v>0</v>
      </c>
      <c r="EJ236" t="s">
        <v>1592</v>
      </c>
      <c r="EK236">
        <v>0</v>
      </c>
      <c r="EL236">
        <v>20</v>
      </c>
      <c r="EM236" t="b">
        <v>0</v>
      </c>
    </row>
    <row r="237" spans="1:143" ht="15.75">
      <c r="A237"/>
      <c r="B237" t="s">
        <v>1261</v>
      </c>
      <c r="C237" t="s">
        <v>1261</v>
      </c>
      <c r="D237" t="s">
        <v>4722</v>
      </c>
      <c r="E237" t="s">
        <v>4723</v>
      </c>
      <c r="F237" t="s">
        <v>4724</v>
      </c>
      <c r="G237" t="s">
        <v>4725</v>
      </c>
      <c r="H237" t="s">
        <v>4722</v>
      </c>
      <c r="I237" t="s">
        <v>1268</v>
      </c>
      <c r="J237" t="s">
        <v>4684</v>
      </c>
      <c r="K237" t="s">
        <v>902</v>
      </c>
      <c r="L237" t="s">
        <v>3872</v>
      </c>
      <c r="M237" t="s">
        <v>1965</v>
      </c>
      <c r="N237"/>
      <c r="O237"/>
      <c r="P237" t="s">
        <v>1261</v>
      </c>
      <c r="Q237" t="s">
        <v>1325</v>
      </c>
      <c r="R237" t="s">
        <v>3875</v>
      </c>
      <c r="S237"/>
      <c r="T237"/>
      <c r="U237" t="s">
        <v>4686</v>
      </c>
      <c r="V237" t="s">
        <v>4726</v>
      </c>
      <c r="W237"/>
      <c r="X237"/>
      <c r="Y237"/>
      <c r="Z237"/>
      <c r="AA237"/>
      <c r="AB237"/>
      <c r="AC237"/>
      <c r="AD237"/>
      <c r="AE237"/>
      <c r="AF237"/>
      <c r="AG237"/>
      <c r="AH237"/>
      <c r="AI237"/>
      <c r="AJ237"/>
      <c r="AK237"/>
      <c r="AL237"/>
      <c r="AM237"/>
      <c r="AN237"/>
      <c r="AO237" s="108" t="s">
        <v>43</v>
      </c>
      <c r="AP237" t="s">
        <v>1326</v>
      </c>
      <c r="AQ237">
        <v>5</v>
      </c>
      <c r="AR237" t="s">
        <v>4727</v>
      </c>
      <c r="AS237" t="s">
        <v>1261</v>
      </c>
      <c r="AT237" t="s">
        <v>3877</v>
      </c>
      <c r="AU237" t="s">
        <v>4723</v>
      </c>
      <c r="AV237" t="s">
        <v>4728</v>
      </c>
      <c r="AW237" t="s">
        <v>4729</v>
      </c>
      <c r="AX237" t="s">
        <v>1934</v>
      </c>
      <c r="AY237" t="s">
        <v>4730</v>
      </c>
      <c r="AZ237" t="s">
        <v>1325</v>
      </c>
      <c r="BA237" t="s">
        <v>4731</v>
      </c>
      <c r="BB237" t="s">
        <v>1268</v>
      </c>
      <c r="BC237" t="s">
        <v>3872</v>
      </c>
      <c r="BD237" t="s">
        <v>4732</v>
      </c>
      <c r="BE237">
        <v>237</v>
      </c>
      <c r="BF237">
        <v>234</v>
      </c>
      <c r="BG237">
        <v>0</v>
      </c>
      <c r="BH237" t="s">
        <v>4723</v>
      </c>
      <c r="BI237">
        <v>1</v>
      </c>
      <c r="BJ237">
        <v>0</v>
      </c>
      <c r="BK237">
        <v>0</v>
      </c>
      <c r="BL237" t="s">
        <v>1592</v>
      </c>
      <c r="BM237" t="s">
        <v>4685</v>
      </c>
      <c r="BN237" t="s">
        <v>4688</v>
      </c>
      <c r="BO237" t="s" cm="1">
        <v>4687</v>
      </c>
      <c r="BP237" t="s">
        <v>1592</v>
      </c>
      <c r="BQ237" t="s">
        <v>4692</v>
      </c>
      <c r="BR237">
        <v>4</v>
      </c>
      <c r="BS237" t="s">
        <v>1843</v>
      </c>
      <c r="BT237" t="s">
        <v>4733</v>
      </c>
      <c r="BU237" t="s">
        <v>4722</v>
      </c>
      <c r="BV237" t="s">
        <v>4728</v>
      </c>
      <c r="BW237" t="s">
        <v>4734</v>
      </c>
      <c r="BX237" t="s">
        <v>1937</v>
      </c>
      <c r="BY237" t="s">
        <v>1592</v>
      </c>
      <c r="BZ237" t="s">
        <v>1937</v>
      </c>
      <c r="CA237" t="s">
        <v>1965</v>
      </c>
      <c r="CB237"/>
      <c r="CC237" t="s">
        <v>998</v>
      </c>
      <c r="CD237" t="s">
        <v>1268</v>
      </c>
      <c r="CE237" t="s">
        <v>4735</v>
      </c>
      <c r="CF237" t="s">
        <v>4736</v>
      </c>
      <c r="CG237" t="s">
        <v>1268</v>
      </c>
      <c r="CH237" t="s">
        <v>1592</v>
      </c>
      <c r="CI237" t="s">
        <v>3875</v>
      </c>
      <c r="CJ237" t="s">
        <v>1261</v>
      </c>
      <c r="CK237"/>
      <c r="CL237"/>
      <c r="CM237" t="s">
        <v>4686</v>
      </c>
      <c r="CN237" t="s">
        <v>4726</v>
      </c>
      <c r="CO237" t="s">
        <v>4686</v>
      </c>
      <c r="CP237" t="s">
        <v>4726</v>
      </c>
      <c r="CQ237" t="s">
        <v>1592</v>
      </c>
      <c r="CR237">
        <v>0</v>
      </c>
      <c r="CS237" t="s">
        <v>1592</v>
      </c>
      <c r="CT237" t="s">
        <v>1592</v>
      </c>
      <c r="CU237" t="s">
        <v>1592</v>
      </c>
      <c r="CV237" t="s">
        <v>1592</v>
      </c>
      <c r="CW237" t="s">
        <v>1592</v>
      </c>
      <c r="CX237">
        <v>235</v>
      </c>
      <c r="CY237" t="s">
        <v>4737</v>
      </c>
      <c r="CZ237" t="s">
        <v>1592</v>
      </c>
      <c r="DA237" t="s">
        <v>2313</v>
      </c>
      <c r="DB237" t="s">
        <v>2314</v>
      </c>
      <c r="DC237" t="s">
        <v>4723</v>
      </c>
      <c r="DD237" t="s">
        <v>1325</v>
      </c>
      <c r="DE237" t="s">
        <v>4725</v>
      </c>
      <c r="DF237" t="s">
        <v>1592</v>
      </c>
      <c r="DG237" t="s">
        <v>1592</v>
      </c>
      <c r="DH237" t="s">
        <v>2334</v>
      </c>
      <c r="DI237" t="s">
        <v>4727</v>
      </c>
      <c r="DJ237"/>
      <c r="DK237" t="s">
        <v>2334</v>
      </c>
      <c r="DL237">
        <v>9</v>
      </c>
      <c r="DM237" t="s">
        <v>2315</v>
      </c>
      <c r="DN237" t="s">
        <v>1261</v>
      </c>
      <c r="DO237" t="b">
        <v>1</v>
      </c>
      <c r="DP237" t="b">
        <v>0</v>
      </c>
      <c r="DQ237" t="b">
        <v>1</v>
      </c>
      <c r="DR237" t="b">
        <v>0</v>
      </c>
      <c r="DS237" t="b">
        <v>0</v>
      </c>
      <c r="DT237" t="b">
        <v>1</v>
      </c>
      <c r="DU237" t="b">
        <v>0</v>
      </c>
      <c r="DV237">
        <v>0</v>
      </c>
      <c r="DW237" t="b">
        <v>0</v>
      </c>
      <c r="DX237" t="b">
        <v>0</v>
      </c>
      <c r="DY237" t="b">
        <v>0</v>
      </c>
      <c r="DZ237" t="b">
        <v>0</v>
      </c>
      <c r="EA237" t="b">
        <v>0</v>
      </c>
      <c r="EB237" t="b">
        <v>0</v>
      </c>
      <c r="EC237" t="b">
        <v>0</v>
      </c>
      <c r="ED237" t="b">
        <v>0</v>
      </c>
      <c r="EE237" t="b">
        <v>0</v>
      </c>
      <c r="EF237" t="b" cm="1">
        <v>0</v>
      </c>
      <c r="EG237" t="b">
        <v>0</v>
      </c>
      <c r="EH237" t="b">
        <v>0</v>
      </c>
      <c r="EI237" t="b">
        <v>0</v>
      </c>
      <c r="EJ237" t="s">
        <v>1592</v>
      </c>
      <c r="EK237">
        <v>0</v>
      </c>
      <c r="EL237">
        <v>23</v>
      </c>
      <c r="EM237" t="b">
        <v>0</v>
      </c>
    </row>
    <row r="238" spans="1:143" ht="15.75">
      <c r="A238"/>
      <c r="B238" t="s">
        <v>1261</v>
      </c>
      <c r="C238" t="s">
        <v>1261</v>
      </c>
      <c r="D238" t="s">
        <v>4738</v>
      </c>
      <c r="E238" t="s">
        <v>4738</v>
      </c>
      <c r="F238"/>
      <c r="G238" t="s">
        <v>4739</v>
      </c>
      <c r="H238" t="s">
        <v>4738</v>
      </c>
      <c r="I238" t="s">
        <v>1268</v>
      </c>
      <c r="J238" t="s">
        <v>4684</v>
      </c>
      <c r="K238" t="s">
        <v>902</v>
      </c>
      <c r="L238" t="s">
        <v>3872</v>
      </c>
      <c r="M238" t="s">
        <v>1965</v>
      </c>
      <c r="N238"/>
      <c r="O238"/>
      <c r="P238" t="s">
        <v>1261</v>
      </c>
      <c r="Q238" t="s">
        <v>1325</v>
      </c>
      <c r="R238" t="s">
        <v>3875</v>
      </c>
      <c r="S238"/>
      <c r="T238"/>
      <c r="U238" t="s">
        <v>4686</v>
      </c>
      <c r="V238" t="s">
        <v>4740</v>
      </c>
      <c r="W238"/>
      <c r="X238"/>
      <c r="Y238"/>
      <c r="Z238"/>
      <c r="AA238"/>
      <c r="AB238"/>
      <c r="AC238"/>
      <c r="AD238"/>
      <c r="AE238"/>
      <c r="AF238"/>
      <c r="AG238"/>
      <c r="AH238"/>
      <c r="AI238"/>
      <c r="AJ238"/>
      <c r="AK238"/>
      <c r="AL238"/>
      <c r="AM238"/>
      <c r="AN238"/>
      <c r="AO238" s="108" t="s">
        <v>43</v>
      </c>
      <c r="AP238" t="s">
        <v>1326</v>
      </c>
      <c r="AQ238">
        <v>6</v>
      </c>
      <c r="AR238" t="s">
        <v>4741</v>
      </c>
      <c r="AS238" t="s">
        <v>1261</v>
      </c>
      <c r="AT238" t="s">
        <v>3877</v>
      </c>
      <c r="AU238" t="s">
        <v>4738</v>
      </c>
      <c r="AV238" t="s">
        <v>4742</v>
      </c>
      <c r="AW238" t="s">
        <v>1937</v>
      </c>
      <c r="AX238" t="s">
        <v>1934</v>
      </c>
      <c r="AY238" t="s">
        <v>4743</v>
      </c>
      <c r="AZ238" t="s">
        <v>1325</v>
      </c>
      <c r="BA238" t="s">
        <v>4744</v>
      </c>
      <c r="BB238" t="s">
        <v>1268</v>
      </c>
      <c r="BC238" t="s">
        <v>3872</v>
      </c>
      <c r="BD238" t="s">
        <v>4745</v>
      </c>
      <c r="BE238">
        <v>238</v>
      </c>
      <c r="BF238">
        <v>234</v>
      </c>
      <c r="BG238">
        <v>0</v>
      </c>
      <c r="BH238" t="s">
        <v>4738</v>
      </c>
      <c r="BI238">
        <v>1</v>
      </c>
      <c r="BJ238">
        <v>0</v>
      </c>
      <c r="BK238">
        <v>0</v>
      </c>
      <c r="BL238" t="s">
        <v>1592</v>
      </c>
      <c r="BM238" t="s">
        <v>4685</v>
      </c>
      <c r="BN238" t="s">
        <v>4688</v>
      </c>
      <c r="BO238" t="s" cm="1">
        <v>4687</v>
      </c>
      <c r="BP238" t="s">
        <v>1592</v>
      </c>
      <c r="BQ238" t="s">
        <v>4692</v>
      </c>
      <c r="BR238">
        <v>5</v>
      </c>
      <c r="BS238" t="s">
        <v>1844</v>
      </c>
      <c r="BT238" t="s">
        <v>4746</v>
      </c>
      <c r="BU238" t="s">
        <v>4738</v>
      </c>
      <c r="BV238" t="s">
        <v>4742</v>
      </c>
      <c r="BW238" t="s">
        <v>4742</v>
      </c>
      <c r="BX238" t="s">
        <v>1937</v>
      </c>
      <c r="BY238" t="s">
        <v>1592</v>
      </c>
      <c r="BZ238" t="s">
        <v>1937</v>
      </c>
      <c r="CA238" t="s">
        <v>1965</v>
      </c>
      <c r="CB238"/>
      <c r="CC238" t="s">
        <v>998</v>
      </c>
      <c r="CD238" t="s">
        <v>1268</v>
      </c>
      <c r="CE238" t="s">
        <v>4747</v>
      </c>
      <c r="CF238" t="s">
        <v>4748</v>
      </c>
      <c r="CG238" t="s">
        <v>1268</v>
      </c>
      <c r="CH238" t="s">
        <v>1592</v>
      </c>
      <c r="CI238" t="s">
        <v>3875</v>
      </c>
      <c r="CJ238" t="s">
        <v>1261</v>
      </c>
      <c r="CK238"/>
      <c r="CL238"/>
      <c r="CM238" t="s">
        <v>4686</v>
      </c>
      <c r="CN238" t="s">
        <v>4740</v>
      </c>
      <c r="CO238" t="s">
        <v>4686</v>
      </c>
      <c r="CP238" t="s">
        <v>4740</v>
      </c>
      <c r="CQ238" t="s">
        <v>1592</v>
      </c>
      <c r="CR238">
        <v>0</v>
      </c>
      <c r="CS238" t="s">
        <v>1592</v>
      </c>
      <c r="CT238" t="s">
        <v>1592</v>
      </c>
      <c r="CU238" t="s">
        <v>1592</v>
      </c>
      <c r="CV238" t="s">
        <v>1592</v>
      </c>
      <c r="CW238" t="s">
        <v>1592</v>
      </c>
      <c r="CX238">
        <v>236</v>
      </c>
      <c r="CY238" t="s">
        <v>4749</v>
      </c>
      <c r="CZ238" t="s">
        <v>1592</v>
      </c>
      <c r="DA238" t="s">
        <v>2313</v>
      </c>
      <c r="DB238" t="s">
        <v>2314</v>
      </c>
      <c r="DC238" t="s">
        <v>4738</v>
      </c>
      <c r="DD238" t="s">
        <v>1325</v>
      </c>
      <c r="DE238" t="s">
        <v>4739</v>
      </c>
      <c r="DF238" t="s">
        <v>1592</v>
      </c>
      <c r="DG238" t="s">
        <v>1592</v>
      </c>
      <c r="DH238" t="s">
        <v>2334</v>
      </c>
      <c r="DI238" t="s">
        <v>4741</v>
      </c>
      <c r="DJ238"/>
      <c r="DK238" t="s">
        <v>2334</v>
      </c>
      <c r="DL238">
        <v>9</v>
      </c>
      <c r="DM238" t="s">
        <v>2315</v>
      </c>
      <c r="DN238" t="s">
        <v>1261</v>
      </c>
      <c r="DO238" t="b">
        <v>1</v>
      </c>
      <c r="DP238" t="b">
        <v>0</v>
      </c>
      <c r="DQ238" t="b">
        <v>1</v>
      </c>
      <c r="DR238" t="b">
        <v>0</v>
      </c>
      <c r="DS238" t="b">
        <v>0</v>
      </c>
      <c r="DT238" t="b">
        <v>1</v>
      </c>
      <c r="DU238" t="b">
        <v>0</v>
      </c>
      <c r="DV238">
        <v>0</v>
      </c>
      <c r="DW238" t="b">
        <v>0</v>
      </c>
      <c r="DX238" t="b">
        <v>0</v>
      </c>
      <c r="DY238" t="b">
        <v>0</v>
      </c>
      <c r="DZ238" t="b">
        <v>0</v>
      </c>
      <c r="EA238" t="b">
        <v>0</v>
      </c>
      <c r="EB238" t="b">
        <v>0</v>
      </c>
      <c r="EC238" t="b">
        <v>0</v>
      </c>
      <c r="ED238" t="b">
        <v>0</v>
      </c>
      <c r="EE238" t="b">
        <v>0</v>
      </c>
      <c r="EF238" t="b" cm="1">
        <v>0</v>
      </c>
      <c r="EG238" t="b">
        <v>0</v>
      </c>
      <c r="EH238" t="b">
        <v>0</v>
      </c>
      <c r="EI238" t="b">
        <v>0</v>
      </c>
      <c r="EJ238" t="s">
        <v>1592</v>
      </c>
      <c r="EK238">
        <v>0</v>
      </c>
      <c r="EL238">
        <v>15</v>
      </c>
      <c r="EM238" t="b">
        <v>0</v>
      </c>
    </row>
    <row r="239" spans="1:143" ht="47.25">
      <c r="A239"/>
      <c r="B239" t="s">
        <v>1261</v>
      </c>
      <c r="C239" t="s">
        <v>1261</v>
      </c>
      <c r="D239" t="s">
        <v>4750</v>
      </c>
      <c r="E239" t="s">
        <v>4751</v>
      </c>
      <c r="F239"/>
      <c r="G239" t="s">
        <v>4752</v>
      </c>
      <c r="H239" s="109" t="s">
        <v>4753</v>
      </c>
      <c r="I239" t="s">
        <v>1268</v>
      </c>
      <c r="J239" t="s">
        <v>4684</v>
      </c>
      <c r="K239" t="s">
        <v>902</v>
      </c>
      <c r="L239" t="s">
        <v>3872</v>
      </c>
      <c r="M239" t="s">
        <v>2010</v>
      </c>
      <c r="N239"/>
      <c r="O239"/>
      <c r="P239" t="s">
        <v>1261</v>
      </c>
      <c r="Q239" t="s">
        <v>1325</v>
      </c>
      <c r="R239" t="s">
        <v>3875</v>
      </c>
      <c r="S239"/>
      <c r="T239"/>
      <c r="U239" t="s">
        <v>4686</v>
      </c>
      <c r="V239" t="s">
        <v>4754</v>
      </c>
      <c r="W239"/>
      <c r="X239"/>
      <c r="Y239"/>
      <c r="Z239"/>
      <c r="AA239"/>
      <c r="AB239"/>
      <c r="AC239"/>
      <c r="AD239"/>
      <c r="AE239"/>
      <c r="AF239"/>
      <c r="AG239"/>
      <c r="AH239"/>
      <c r="AI239"/>
      <c r="AJ239"/>
      <c r="AK239"/>
      <c r="AL239"/>
      <c r="AM239"/>
      <c r="AN239"/>
      <c r="AO239" s="108" t="s">
        <v>43</v>
      </c>
      <c r="AP239" t="s">
        <v>1326</v>
      </c>
      <c r="AQ239">
        <v>7</v>
      </c>
      <c r="AR239" t="s">
        <v>4755</v>
      </c>
      <c r="AS239" t="s">
        <v>1261</v>
      </c>
      <c r="AT239" t="s">
        <v>3877</v>
      </c>
      <c r="AU239" t="s">
        <v>4751</v>
      </c>
      <c r="AV239" t="s">
        <v>4756</v>
      </c>
      <c r="AW239" t="s">
        <v>1937</v>
      </c>
      <c r="AX239" t="s">
        <v>1934</v>
      </c>
      <c r="AY239" t="s">
        <v>4757</v>
      </c>
      <c r="AZ239" t="s">
        <v>1325</v>
      </c>
      <c r="BA239" t="s">
        <v>4758</v>
      </c>
      <c r="BB239" t="s">
        <v>1268</v>
      </c>
      <c r="BC239" t="s">
        <v>3872</v>
      </c>
      <c r="BD239" t="s">
        <v>4759</v>
      </c>
      <c r="BE239">
        <v>239</v>
      </c>
      <c r="BF239">
        <v>234</v>
      </c>
      <c r="BG239">
        <v>0</v>
      </c>
      <c r="BH239" t="s">
        <v>4751</v>
      </c>
      <c r="BI239">
        <v>1</v>
      </c>
      <c r="BJ239">
        <v>0</v>
      </c>
      <c r="BK239">
        <v>0</v>
      </c>
      <c r="BL239" t="s">
        <v>1592</v>
      </c>
      <c r="BM239" t="s">
        <v>4685</v>
      </c>
      <c r="BN239" t="s">
        <v>4688</v>
      </c>
      <c r="BO239" t="s" cm="1">
        <v>4687</v>
      </c>
      <c r="BP239" t="s">
        <v>1592</v>
      </c>
      <c r="BQ239" t="s">
        <v>4692</v>
      </c>
      <c r="BR239">
        <v>6</v>
      </c>
      <c r="BS239" t="s">
        <v>1845</v>
      </c>
      <c r="BT239" t="s">
        <v>4760</v>
      </c>
      <c r="BU239" t="s">
        <v>4750</v>
      </c>
      <c r="BV239" t="s">
        <v>4756</v>
      </c>
      <c r="BW239" t="s">
        <v>4761</v>
      </c>
      <c r="BX239" t="s">
        <v>1937</v>
      </c>
      <c r="BY239" t="s">
        <v>1592</v>
      </c>
      <c r="BZ239" t="s">
        <v>1937</v>
      </c>
      <c r="CA239" t="s">
        <v>2010</v>
      </c>
      <c r="CB239"/>
      <c r="CC239" t="s">
        <v>998</v>
      </c>
      <c r="CD239" t="s">
        <v>1268</v>
      </c>
      <c r="CE239" t="s">
        <v>4762</v>
      </c>
      <c r="CF239" t="s">
        <v>4763</v>
      </c>
      <c r="CG239" t="s">
        <v>1268</v>
      </c>
      <c r="CH239" t="s">
        <v>1592</v>
      </c>
      <c r="CI239" t="s">
        <v>3875</v>
      </c>
      <c r="CJ239" t="s">
        <v>1261</v>
      </c>
      <c r="CK239"/>
      <c r="CL239"/>
      <c r="CM239" t="s">
        <v>4686</v>
      </c>
      <c r="CN239" t="s">
        <v>4754</v>
      </c>
      <c r="CO239" t="s">
        <v>4686</v>
      </c>
      <c r="CP239" t="s">
        <v>4754</v>
      </c>
      <c r="CQ239" t="s">
        <v>1592</v>
      </c>
      <c r="CR239">
        <v>0</v>
      </c>
      <c r="CS239" t="s">
        <v>1592</v>
      </c>
      <c r="CT239" t="s">
        <v>1592</v>
      </c>
      <c r="CU239" t="s">
        <v>1592</v>
      </c>
      <c r="CV239" t="s">
        <v>1592</v>
      </c>
      <c r="CW239" t="s">
        <v>1592</v>
      </c>
      <c r="CX239">
        <v>237</v>
      </c>
      <c r="CY239" t="s">
        <v>4764</v>
      </c>
      <c r="CZ239" t="s">
        <v>1592</v>
      </c>
      <c r="DA239" t="s">
        <v>2313</v>
      </c>
      <c r="DB239" t="s">
        <v>2314</v>
      </c>
      <c r="DC239" t="s">
        <v>4751</v>
      </c>
      <c r="DD239" t="s">
        <v>1325</v>
      </c>
      <c r="DE239" t="s">
        <v>4752</v>
      </c>
      <c r="DF239" t="s">
        <v>1592</v>
      </c>
      <c r="DG239" t="s">
        <v>1592</v>
      </c>
      <c r="DH239" t="s">
        <v>2334</v>
      </c>
      <c r="DI239" t="s">
        <v>4755</v>
      </c>
      <c r="DJ239"/>
      <c r="DK239" t="s">
        <v>2334</v>
      </c>
      <c r="DL239">
        <v>9</v>
      </c>
      <c r="DM239" t="s">
        <v>2315</v>
      </c>
      <c r="DN239" t="s">
        <v>1261</v>
      </c>
      <c r="DO239" t="b">
        <v>1</v>
      </c>
      <c r="DP239" t="b">
        <v>0</v>
      </c>
      <c r="DQ239" t="b">
        <v>1</v>
      </c>
      <c r="DR239" t="b">
        <v>0</v>
      </c>
      <c r="DS239" t="b">
        <v>0</v>
      </c>
      <c r="DT239" t="b">
        <v>1</v>
      </c>
      <c r="DU239" t="b">
        <v>0</v>
      </c>
      <c r="DV239">
        <v>0</v>
      </c>
      <c r="DW239" t="b">
        <v>0</v>
      </c>
      <c r="DX239" t="b">
        <v>0</v>
      </c>
      <c r="DY239" t="b">
        <v>0</v>
      </c>
      <c r="DZ239" t="b">
        <v>0</v>
      </c>
      <c r="EA239" t="b">
        <v>0</v>
      </c>
      <c r="EB239" t="b">
        <v>0</v>
      </c>
      <c r="EC239" t="b">
        <v>0</v>
      </c>
      <c r="ED239" t="b">
        <v>0</v>
      </c>
      <c r="EE239" t="b">
        <v>0</v>
      </c>
      <c r="EF239" t="b" cm="1">
        <v>0</v>
      </c>
      <c r="EG239" t="b">
        <v>0</v>
      </c>
      <c r="EH239" t="b">
        <v>0</v>
      </c>
      <c r="EI239" t="b">
        <v>0</v>
      </c>
      <c r="EJ239" t="s">
        <v>1592</v>
      </c>
      <c r="EK239">
        <v>0</v>
      </c>
      <c r="EL239">
        <v>17</v>
      </c>
      <c r="EM239" t="b">
        <v>0</v>
      </c>
    </row>
    <row r="240" spans="1:143" ht="47.25">
      <c r="A240"/>
      <c r="B240" t="s">
        <v>1261</v>
      </c>
      <c r="C240" t="s">
        <v>1261</v>
      </c>
      <c r="D240" t="s">
        <v>4765</v>
      </c>
      <c r="E240" t="s">
        <v>4766</v>
      </c>
      <c r="F240"/>
      <c r="G240" t="s">
        <v>4767</v>
      </c>
      <c r="H240" s="109" t="s">
        <v>4768</v>
      </c>
      <c r="I240" t="s">
        <v>1268</v>
      </c>
      <c r="J240" t="s">
        <v>4684</v>
      </c>
      <c r="K240" t="s">
        <v>902</v>
      </c>
      <c r="L240" t="s">
        <v>3872</v>
      </c>
      <c r="M240" t="s">
        <v>2010</v>
      </c>
      <c r="N240"/>
      <c r="O240"/>
      <c r="P240" t="s">
        <v>1261</v>
      </c>
      <c r="Q240" t="s">
        <v>1325</v>
      </c>
      <c r="R240" t="s">
        <v>3875</v>
      </c>
      <c r="S240"/>
      <c r="T240"/>
      <c r="U240" t="s">
        <v>4686</v>
      </c>
      <c r="V240" t="s">
        <v>4769</v>
      </c>
      <c r="W240"/>
      <c r="X240"/>
      <c r="Y240"/>
      <c r="Z240"/>
      <c r="AA240"/>
      <c r="AB240"/>
      <c r="AC240"/>
      <c r="AD240"/>
      <c r="AE240"/>
      <c r="AF240"/>
      <c r="AG240"/>
      <c r="AH240"/>
      <c r="AI240"/>
      <c r="AJ240"/>
      <c r="AK240"/>
      <c r="AL240"/>
      <c r="AM240"/>
      <c r="AN240"/>
      <c r="AO240" s="108" t="s">
        <v>43</v>
      </c>
      <c r="AP240" t="s">
        <v>1326</v>
      </c>
      <c r="AQ240">
        <v>8</v>
      </c>
      <c r="AR240" t="s">
        <v>4770</v>
      </c>
      <c r="AS240" t="s">
        <v>1261</v>
      </c>
      <c r="AT240" t="s">
        <v>3877</v>
      </c>
      <c r="AU240" t="s">
        <v>4766</v>
      </c>
      <c r="AV240" t="s">
        <v>4771</v>
      </c>
      <c r="AW240" t="s">
        <v>1937</v>
      </c>
      <c r="AX240" t="s">
        <v>1934</v>
      </c>
      <c r="AY240" t="s">
        <v>4772</v>
      </c>
      <c r="AZ240" t="s">
        <v>1325</v>
      </c>
      <c r="BA240" t="s">
        <v>4773</v>
      </c>
      <c r="BB240" t="s">
        <v>1268</v>
      </c>
      <c r="BC240" t="s">
        <v>3872</v>
      </c>
      <c r="BD240" t="s">
        <v>4774</v>
      </c>
      <c r="BE240">
        <v>240</v>
      </c>
      <c r="BF240">
        <v>234</v>
      </c>
      <c r="BG240">
        <v>0</v>
      </c>
      <c r="BH240" t="s">
        <v>4766</v>
      </c>
      <c r="BI240">
        <v>1</v>
      </c>
      <c r="BJ240">
        <v>0</v>
      </c>
      <c r="BK240">
        <v>0</v>
      </c>
      <c r="BL240" t="s">
        <v>1592</v>
      </c>
      <c r="BM240" t="s">
        <v>4685</v>
      </c>
      <c r="BN240" t="s">
        <v>4688</v>
      </c>
      <c r="BO240" t="s" cm="1">
        <v>4687</v>
      </c>
      <c r="BP240" t="s">
        <v>1592</v>
      </c>
      <c r="BQ240" t="s">
        <v>4692</v>
      </c>
      <c r="BR240">
        <v>7</v>
      </c>
      <c r="BS240" t="s">
        <v>1847</v>
      </c>
      <c r="BT240" t="s">
        <v>4775</v>
      </c>
      <c r="BU240" t="s">
        <v>4765</v>
      </c>
      <c r="BV240" t="s">
        <v>4771</v>
      </c>
      <c r="BW240" t="s">
        <v>4776</v>
      </c>
      <c r="BX240" t="s">
        <v>1937</v>
      </c>
      <c r="BY240" t="s">
        <v>1592</v>
      </c>
      <c r="BZ240" t="s">
        <v>1937</v>
      </c>
      <c r="CA240" t="s">
        <v>2010</v>
      </c>
      <c r="CB240"/>
      <c r="CC240" t="s">
        <v>998</v>
      </c>
      <c r="CD240" t="s">
        <v>1268</v>
      </c>
      <c r="CE240" t="s">
        <v>4777</v>
      </c>
      <c r="CF240" t="s">
        <v>4778</v>
      </c>
      <c r="CG240" t="s">
        <v>1268</v>
      </c>
      <c r="CH240" t="s">
        <v>1592</v>
      </c>
      <c r="CI240" t="s">
        <v>3875</v>
      </c>
      <c r="CJ240" t="s">
        <v>1261</v>
      </c>
      <c r="CK240"/>
      <c r="CL240"/>
      <c r="CM240" t="s">
        <v>4686</v>
      </c>
      <c r="CN240" t="s">
        <v>4769</v>
      </c>
      <c r="CO240" t="s">
        <v>4686</v>
      </c>
      <c r="CP240" t="s">
        <v>4769</v>
      </c>
      <c r="CQ240" t="s">
        <v>1592</v>
      </c>
      <c r="CR240">
        <v>0</v>
      </c>
      <c r="CS240" t="s">
        <v>1592</v>
      </c>
      <c r="CT240" t="s">
        <v>1592</v>
      </c>
      <c r="CU240" t="s">
        <v>1592</v>
      </c>
      <c r="CV240" t="s">
        <v>1592</v>
      </c>
      <c r="CW240" t="s">
        <v>1592</v>
      </c>
      <c r="CX240">
        <v>238</v>
      </c>
      <c r="CY240" t="s">
        <v>4779</v>
      </c>
      <c r="CZ240" t="s">
        <v>1592</v>
      </c>
      <c r="DA240" t="s">
        <v>2313</v>
      </c>
      <c r="DB240" t="s">
        <v>2314</v>
      </c>
      <c r="DC240" t="s">
        <v>4766</v>
      </c>
      <c r="DD240" t="s">
        <v>1325</v>
      </c>
      <c r="DE240" t="s">
        <v>4767</v>
      </c>
      <c r="DF240" t="s">
        <v>1592</v>
      </c>
      <c r="DG240" t="s">
        <v>1592</v>
      </c>
      <c r="DH240" t="s">
        <v>2334</v>
      </c>
      <c r="DI240" t="s">
        <v>4770</v>
      </c>
      <c r="DJ240"/>
      <c r="DK240" t="s">
        <v>2334</v>
      </c>
      <c r="DL240">
        <v>9</v>
      </c>
      <c r="DM240" t="s">
        <v>2315</v>
      </c>
      <c r="DN240" t="s">
        <v>1261</v>
      </c>
      <c r="DO240" t="b">
        <v>1</v>
      </c>
      <c r="DP240" t="b">
        <v>0</v>
      </c>
      <c r="DQ240" t="b">
        <v>1</v>
      </c>
      <c r="DR240" t="b">
        <v>0</v>
      </c>
      <c r="DS240" t="b">
        <v>0</v>
      </c>
      <c r="DT240" t="b">
        <v>1</v>
      </c>
      <c r="DU240" t="b">
        <v>0</v>
      </c>
      <c r="DV240">
        <v>0</v>
      </c>
      <c r="DW240" t="b">
        <v>0</v>
      </c>
      <c r="DX240" t="b">
        <v>0</v>
      </c>
      <c r="DY240" t="b">
        <v>0</v>
      </c>
      <c r="DZ240" t="b">
        <v>0</v>
      </c>
      <c r="EA240" t="b">
        <v>0</v>
      </c>
      <c r="EB240" t="b">
        <v>0</v>
      </c>
      <c r="EC240" t="b">
        <v>0</v>
      </c>
      <c r="ED240" t="b">
        <v>0</v>
      </c>
      <c r="EE240" t="b">
        <v>0</v>
      </c>
      <c r="EF240" t="b" cm="1">
        <v>0</v>
      </c>
      <c r="EG240" t="b">
        <v>0</v>
      </c>
      <c r="EH240" t="b">
        <v>0</v>
      </c>
      <c r="EI240" t="b">
        <v>0</v>
      </c>
      <c r="EJ240" t="s">
        <v>1592</v>
      </c>
      <c r="EK240">
        <v>0</v>
      </c>
      <c r="EL240">
        <v>28</v>
      </c>
      <c r="EM240" t="b">
        <v>0</v>
      </c>
    </row>
    <row r="241" spans="1:143" ht="47.25">
      <c r="A241"/>
      <c r="B241" t="s">
        <v>1261</v>
      </c>
      <c r="C241" t="s">
        <v>1261</v>
      </c>
      <c r="D241" t="s">
        <v>4780</v>
      </c>
      <c r="E241" t="s">
        <v>4781</v>
      </c>
      <c r="F241" t="s">
        <v>4782</v>
      </c>
      <c r="G241" t="s">
        <v>4783</v>
      </c>
      <c r="H241" s="109" t="s">
        <v>4784</v>
      </c>
      <c r="I241" t="s">
        <v>1268</v>
      </c>
      <c r="J241" t="s">
        <v>4684</v>
      </c>
      <c r="K241" t="s">
        <v>902</v>
      </c>
      <c r="L241" t="s">
        <v>3872</v>
      </c>
      <c r="M241" t="s">
        <v>2607</v>
      </c>
      <c r="N241"/>
      <c r="O241"/>
      <c r="P241" t="s">
        <v>1261</v>
      </c>
      <c r="Q241" t="s">
        <v>1325</v>
      </c>
      <c r="R241" t="s">
        <v>3875</v>
      </c>
      <c r="S241"/>
      <c r="T241"/>
      <c r="U241" t="s">
        <v>4686</v>
      </c>
      <c r="V241" t="s">
        <v>4785</v>
      </c>
      <c r="W241"/>
      <c r="X241"/>
      <c r="Y241"/>
      <c r="Z241"/>
      <c r="AA241"/>
      <c r="AB241"/>
      <c r="AC241"/>
      <c r="AD241"/>
      <c r="AE241"/>
      <c r="AF241"/>
      <c r="AG241"/>
      <c r="AH241"/>
      <c r="AI241"/>
      <c r="AJ241"/>
      <c r="AK241"/>
      <c r="AL241"/>
      <c r="AM241"/>
      <c r="AN241"/>
      <c r="AO241" s="108" t="s">
        <v>43</v>
      </c>
      <c r="AP241" t="s">
        <v>1326</v>
      </c>
      <c r="AQ241">
        <v>9</v>
      </c>
      <c r="AR241" t="s">
        <v>4786</v>
      </c>
      <c r="AS241" t="s">
        <v>1261</v>
      </c>
      <c r="AT241" t="s">
        <v>3877</v>
      </c>
      <c r="AU241" t="s">
        <v>4781</v>
      </c>
      <c r="AV241" t="s">
        <v>4787</v>
      </c>
      <c r="AW241" t="s">
        <v>4788</v>
      </c>
      <c r="AX241" t="s">
        <v>1934</v>
      </c>
      <c r="AY241" t="s">
        <v>4789</v>
      </c>
      <c r="AZ241" t="s">
        <v>1325</v>
      </c>
      <c r="BA241" t="s">
        <v>4790</v>
      </c>
      <c r="BB241" t="s">
        <v>1268</v>
      </c>
      <c r="BC241" t="s">
        <v>3872</v>
      </c>
      <c r="BD241" t="s">
        <v>4791</v>
      </c>
      <c r="BE241">
        <v>241</v>
      </c>
      <c r="BF241">
        <v>234</v>
      </c>
      <c r="BG241">
        <v>0</v>
      </c>
      <c r="BH241" t="s">
        <v>4781</v>
      </c>
      <c r="BI241">
        <v>1</v>
      </c>
      <c r="BJ241">
        <v>0</v>
      </c>
      <c r="BK241">
        <v>0</v>
      </c>
      <c r="BL241" t="s">
        <v>1592</v>
      </c>
      <c r="BM241" t="s">
        <v>4685</v>
      </c>
      <c r="BN241" t="s">
        <v>4688</v>
      </c>
      <c r="BO241" t="s" cm="1">
        <v>4687</v>
      </c>
      <c r="BP241" t="s">
        <v>1592</v>
      </c>
      <c r="BQ241" t="s">
        <v>4692</v>
      </c>
      <c r="BR241">
        <v>8</v>
      </c>
      <c r="BS241" t="s">
        <v>1848</v>
      </c>
      <c r="BT241" t="s">
        <v>4792</v>
      </c>
      <c r="BU241" t="s">
        <v>4780</v>
      </c>
      <c r="BV241" t="s">
        <v>4787</v>
      </c>
      <c r="BW241" t="s">
        <v>4793</v>
      </c>
      <c r="BX241" t="s">
        <v>1937</v>
      </c>
      <c r="BY241" t="s">
        <v>1592</v>
      </c>
      <c r="BZ241" t="s">
        <v>1937</v>
      </c>
      <c r="CA241" t="s">
        <v>2607</v>
      </c>
      <c r="CB241"/>
      <c r="CC241" t="s">
        <v>998</v>
      </c>
      <c r="CD241" t="s">
        <v>1268</v>
      </c>
      <c r="CE241" t="s">
        <v>4794</v>
      </c>
      <c r="CF241" t="s">
        <v>4795</v>
      </c>
      <c r="CG241" t="s">
        <v>1268</v>
      </c>
      <c r="CH241" t="s">
        <v>1592</v>
      </c>
      <c r="CI241" t="s">
        <v>3875</v>
      </c>
      <c r="CJ241" t="s">
        <v>1261</v>
      </c>
      <c r="CK241"/>
      <c r="CL241"/>
      <c r="CM241" t="s">
        <v>4686</v>
      </c>
      <c r="CN241" t="s">
        <v>4785</v>
      </c>
      <c r="CO241" t="s">
        <v>4686</v>
      </c>
      <c r="CP241" t="s">
        <v>4785</v>
      </c>
      <c r="CQ241" t="s">
        <v>1592</v>
      </c>
      <c r="CR241">
        <v>0</v>
      </c>
      <c r="CS241" t="s">
        <v>1592</v>
      </c>
      <c r="CT241" t="s">
        <v>1592</v>
      </c>
      <c r="CU241" t="s">
        <v>1592</v>
      </c>
      <c r="CV241" t="s">
        <v>1592</v>
      </c>
      <c r="CW241" t="s">
        <v>1592</v>
      </c>
      <c r="CX241">
        <v>239</v>
      </c>
      <c r="CY241" t="s">
        <v>4796</v>
      </c>
      <c r="CZ241" t="s">
        <v>1592</v>
      </c>
      <c r="DA241" t="s">
        <v>2313</v>
      </c>
      <c r="DB241" t="s">
        <v>2314</v>
      </c>
      <c r="DC241" t="s">
        <v>4781</v>
      </c>
      <c r="DD241" t="s">
        <v>1325</v>
      </c>
      <c r="DE241" t="s">
        <v>4783</v>
      </c>
      <c r="DF241" t="s">
        <v>1592</v>
      </c>
      <c r="DG241" t="s">
        <v>1592</v>
      </c>
      <c r="DH241" t="s">
        <v>2334</v>
      </c>
      <c r="DI241" t="s">
        <v>4786</v>
      </c>
      <c r="DJ241"/>
      <c r="DK241" t="s">
        <v>2334</v>
      </c>
      <c r="DL241">
        <v>9</v>
      </c>
      <c r="DM241" t="s">
        <v>2315</v>
      </c>
      <c r="DN241" t="s">
        <v>1261</v>
      </c>
      <c r="DO241" t="b">
        <v>1</v>
      </c>
      <c r="DP241" t="b">
        <v>0</v>
      </c>
      <c r="DQ241" t="b">
        <v>1</v>
      </c>
      <c r="DR241" t="b">
        <v>0</v>
      </c>
      <c r="DS241" t="b">
        <v>0</v>
      </c>
      <c r="DT241" t="b">
        <v>1</v>
      </c>
      <c r="DU241" t="b">
        <v>0</v>
      </c>
      <c r="DV241">
        <v>0</v>
      </c>
      <c r="DW241" t="b">
        <v>0</v>
      </c>
      <c r="DX241" t="b">
        <v>0</v>
      </c>
      <c r="DY241" t="b">
        <v>0</v>
      </c>
      <c r="DZ241" t="b">
        <v>0</v>
      </c>
      <c r="EA241" t="b">
        <v>0</v>
      </c>
      <c r="EB241" t="b">
        <v>0</v>
      </c>
      <c r="EC241" t="b">
        <v>0</v>
      </c>
      <c r="ED241" t="b">
        <v>0</v>
      </c>
      <c r="EE241" t="b">
        <v>0</v>
      </c>
      <c r="EF241" t="b" cm="1">
        <v>0</v>
      </c>
      <c r="EG241" t="b">
        <v>0</v>
      </c>
      <c r="EH241" t="b">
        <v>0</v>
      </c>
      <c r="EI241" t="b">
        <v>0</v>
      </c>
      <c r="EJ241" t="s">
        <v>1592</v>
      </c>
      <c r="EK241">
        <v>0</v>
      </c>
      <c r="EL241">
        <v>26</v>
      </c>
      <c r="EM241" t="b">
        <v>0</v>
      </c>
    </row>
    <row r="242" spans="1:143" ht="47.25">
      <c r="A242"/>
      <c r="B242" t="s">
        <v>1261</v>
      </c>
      <c r="C242" t="s">
        <v>1261</v>
      </c>
      <c r="D242" t="s">
        <v>4797</v>
      </c>
      <c r="E242" t="s">
        <v>4798</v>
      </c>
      <c r="F242"/>
      <c r="G242" t="s">
        <v>4799</v>
      </c>
      <c r="H242" s="109" t="s">
        <v>4800</v>
      </c>
      <c r="I242" t="s">
        <v>1268</v>
      </c>
      <c r="J242" t="s">
        <v>4684</v>
      </c>
      <c r="K242" t="s">
        <v>902</v>
      </c>
      <c r="L242" t="s">
        <v>3872</v>
      </c>
      <c r="M242" t="s">
        <v>2010</v>
      </c>
      <c r="N242"/>
      <c r="O242"/>
      <c r="P242" t="s">
        <v>1261</v>
      </c>
      <c r="Q242" t="s">
        <v>1325</v>
      </c>
      <c r="R242" t="s">
        <v>3875</v>
      </c>
      <c r="S242"/>
      <c r="T242"/>
      <c r="U242" t="s">
        <v>4686</v>
      </c>
      <c r="V242" t="s">
        <v>4801</v>
      </c>
      <c r="W242"/>
      <c r="X242"/>
      <c r="Y242"/>
      <c r="Z242"/>
      <c r="AA242"/>
      <c r="AB242"/>
      <c r="AC242"/>
      <c r="AD242"/>
      <c r="AE242"/>
      <c r="AF242"/>
      <c r="AG242"/>
      <c r="AH242"/>
      <c r="AI242"/>
      <c r="AJ242"/>
      <c r="AK242"/>
      <c r="AL242"/>
      <c r="AM242"/>
      <c r="AN242"/>
      <c r="AO242" s="108" t="s">
        <v>43</v>
      </c>
      <c r="AP242" t="s">
        <v>1326</v>
      </c>
      <c r="AQ242">
        <v>10</v>
      </c>
      <c r="AR242" t="s">
        <v>4802</v>
      </c>
      <c r="AS242" t="s">
        <v>1261</v>
      </c>
      <c r="AT242" t="s">
        <v>3877</v>
      </c>
      <c r="AU242" t="s">
        <v>4798</v>
      </c>
      <c r="AV242" t="s">
        <v>4803</v>
      </c>
      <c r="AW242" t="s">
        <v>1937</v>
      </c>
      <c r="AX242" t="s">
        <v>1934</v>
      </c>
      <c r="AY242" t="s">
        <v>4804</v>
      </c>
      <c r="AZ242" t="s">
        <v>1325</v>
      </c>
      <c r="BA242" t="s">
        <v>4805</v>
      </c>
      <c r="BB242" t="s">
        <v>1268</v>
      </c>
      <c r="BC242" t="s">
        <v>3872</v>
      </c>
      <c r="BD242" t="s">
        <v>4806</v>
      </c>
      <c r="BE242">
        <v>242</v>
      </c>
      <c r="BF242">
        <v>234</v>
      </c>
      <c r="BG242">
        <v>0</v>
      </c>
      <c r="BH242" t="s">
        <v>4798</v>
      </c>
      <c r="BI242">
        <v>1</v>
      </c>
      <c r="BJ242">
        <v>0</v>
      </c>
      <c r="BK242">
        <v>0</v>
      </c>
      <c r="BL242" t="s">
        <v>1592</v>
      </c>
      <c r="BM242" t="s">
        <v>4685</v>
      </c>
      <c r="BN242" t="s">
        <v>4688</v>
      </c>
      <c r="BO242" t="s" cm="1">
        <v>4687</v>
      </c>
      <c r="BP242" t="s">
        <v>1592</v>
      </c>
      <c r="BQ242" t="s">
        <v>4692</v>
      </c>
      <c r="BR242">
        <v>9</v>
      </c>
      <c r="BS242" t="s">
        <v>1852</v>
      </c>
      <c r="BT242" t="s">
        <v>4807</v>
      </c>
      <c r="BU242" t="s">
        <v>4797</v>
      </c>
      <c r="BV242" t="s">
        <v>4803</v>
      </c>
      <c r="BW242" t="s">
        <v>4808</v>
      </c>
      <c r="BX242" t="s">
        <v>1937</v>
      </c>
      <c r="BY242" t="s">
        <v>1592</v>
      </c>
      <c r="BZ242" t="s">
        <v>1937</v>
      </c>
      <c r="CA242" t="s">
        <v>2010</v>
      </c>
      <c r="CB242"/>
      <c r="CC242" t="s">
        <v>998</v>
      </c>
      <c r="CD242" t="s">
        <v>1268</v>
      </c>
      <c r="CE242" t="s">
        <v>4809</v>
      </c>
      <c r="CF242" t="s">
        <v>4810</v>
      </c>
      <c r="CG242" t="s">
        <v>1268</v>
      </c>
      <c r="CH242" t="s">
        <v>1592</v>
      </c>
      <c r="CI242" t="s">
        <v>3875</v>
      </c>
      <c r="CJ242" t="s">
        <v>1261</v>
      </c>
      <c r="CK242"/>
      <c r="CL242"/>
      <c r="CM242" t="s">
        <v>4686</v>
      </c>
      <c r="CN242" t="s">
        <v>4801</v>
      </c>
      <c r="CO242" t="s">
        <v>4686</v>
      </c>
      <c r="CP242" t="s">
        <v>4801</v>
      </c>
      <c r="CQ242" t="s">
        <v>1592</v>
      </c>
      <c r="CR242">
        <v>0</v>
      </c>
      <c r="CS242" t="s">
        <v>1592</v>
      </c>
      <c r="CT242" t="s">
        <v>1592</v>
      </c>
      <c r="CU242" t="s">
        <v>1592</v>
      </c>
      <c r="CV242" t="s">
        <v>1592</v>
      </c>
      <c r="CW242" t="s">
        <v>1592</v>
      </c>
      <c r="CX242">
        <v>240</v>
      </c>
      <c r="CY242" t="s">
        <v>4811</v>
      </c>
      <c r="CZ242" t="s">
        <v>1592</v>
      </c>
      <c r="DA242" t="s">
        <v>2313</v>
      </c>
      <c r="DB242" t="s">
        <v>2314</v>
      </c>
      <c r="DC242" t="s">
        <v>4798</v>
      </c>
      <c r="DD242" t="s">
        <v>1325</v>
      </c>
      <c r="DE242" t="s">
        <v>4799</v>
      </c>
      <c r="DF242" t="s">
        <v>1592</v>
      </c>
      <c r="DG242" t="s">
        <v>1592</v>
      </c>
      <c r="DH242" t="s">
        <v>2334</v>
      </c>
      <c r="DI242" t="s">
        <v>4802</v>
      </c>
      <c r="DJ242"/>
      <c r="DK242" t="s">
        <v>2334</v>
      </c>
      <c r="DL242">
        <v>9</v>
      </c>
      <c r="DM242" t="s">
        <v>2315</v>
      </c>
      <c r="DN242" t="s">
        <v>1261</v>
      </c>
      <c r="DO242" t="b">
        <v>1</v>
      </c>
      <c r="DP242" t="b">
        <v>0</v>
      </c>
      <c r="DQ242" t="b">
        <v>1</v>
      </c>
      <c r="DR242" t="b">
        <v>0</v>
      </c>
      <c r="DS242" t="b">
        <v>0</v>
      </c>
      <c r="DT242" t="b">
        <v>1</v>
      </c>
      <c r="DU242" t="b">
        <v>0</v>
      </c>
      <c r="DV242">
        <v>0</v>
      </c>
      <c r="DW242" t="b">
        <v>0</v>
      </c>
      <c r="DX242" t="b">
        <v>0</v>
      </c>
      <c r="DY242" t="b">
        <v>0</v>
      </c>
      <c r="DZ242" t="b">
        <v>0</v>
      </c>
      <c r="EA242" t="b">
        <v>0</v>
      </c>
      <c r="EB242" t="b">
        <v>0</v>
      </c>
      <c r="EC242" t="b">
        <v>0</v>
      </c>
      <c r="ED242" t="b">
        <v>0</v>
      </c>
      <c r="EE242" t="b">
        <v>0</v>
      </c>
      <c r="EF242" t="b" cm="1">
        <v>0</v>
      </c>
      <c r="EG242" t="b">
        <v>0</v>
      </c>
      <c r="EH242" t="b">
        <v>0</v>
      </c>
      <c r="EI242" t="b">
        <v>0</v>
      </c>
      <c r="EJ242" t="s">
        <v>1592</v>
      </c>
      <c r="EK242">
        <v>0</v>
      </c>
      <c r="EL242">
        <v>15</v>
      </c>
      <c r="EM242" t="b">
        <v>0</v>
      </c>
    </row>
    <row r="243" spans="1:143" ht="63">
      <c r="A243"/>
      <c r="B243" t="s">
        <v>1261</v>
      </c>
      <c r="C243" t="s">
        <v>1261</v>
      </c>
      <c r="D243" t="s">
        <v>4812</v>
      </c>
      <c r="E243" t="s">
        <v>4813</v>
      </c>
      <c r="F243" t="s">
        <v>4814</v>
      </c>
      <c r="G243" t="s">
        <v>4815</v>
      </c>
      <c r="H243" s="109" t="s">
        <v>4816</v>
      </c>
      <c r="I243" t="s">
        <v>1268</v>
      </c>
      <c r="J243" t="s">
        <v>4684</v>
      </c>
      <c r="K243" t="s">
        <v>4817</v>
      </c>
      <c r="L243" t="s">
        <v>3872</v>
      </c>
      <c r="M243" t="s">
        <v>2010</v>
      </c>
      <c r="N243"/>
      <c r="O243"/>
      <c r="P243" t="s">
        <v>1261</v>
      </c>
      <c r="Q243" t="s">
        <v>1325</v>
      </c>
      <c r="R243" t="s">
        <v>3875</v>
      </c>
      <c r="S243"/>
      <c r="T243"/>
      <c r="U243" t="s">
        <v>4686</v>
      </c>
      <c r="V243" t="s">
        <v>4818</v>
      </c>
      <c r="W243"/>
      <c r="X243"/>
      <c r="Y243"/>
      <c r="Z243"/>
      <c r="AA243"/>
      <c r="AB243"/>
      <c r="AC243"/>
      <c r="AD243"/>
      <c r="AE243"/>
      <c r="AF243"/>
      <c r="AG243"/>
      <c r="AH243"/>
      <c r="AI243"/>
      <c r="AJ243"/>
      <c r="AK243"/>
      <c r="AL243"/>
      <c r="AM243"/>
      <c r="AN243"/>
      <c r="AO243" s="108" t="s">
        <v>43</v>
      </c>
      <c r="AP243" t="s">
        <v>1326</v>
      </c>
      <c r="AQ243">
        <v>11</v>
      </c>
      <c r="AR243" t="s">
        <v>4819</v>
      </c>
      <c r="AS243" t="s">
        <v>1261</v>
      </c>
      <c r="AT243" t="s">
        <v>3877</v>
      </c>
      <c r="AU243" t="s">
        <v>4813</v>
      </c>
      <c r="AV243" t="s">
        <v>4820</v>
      </c>
      <c r="AW243" t="s">
        <v>4821</v>
      </c>
      <c r="AX243" t="s">
        <v>1934</v>
      </c>
      <c r="AY243" t="s">
        <v>4822</v>
      </c>
      <c r="AZ243" t="s">
        <v>1325</v>
      </c>
      <c r="BA243" t="s">
        <v>4823</v>
      </c>
      <c r="BB243" t="s">
        <v>1268</v>
      </c>
      <c r="BC243" t="s">
        <v>3872</v>
      </c>
      <c r="BD243" t="s">
        <v>4824</v>
      </c>
      <c r="BE243">
        <v>243</v>
      </c>
      <c r="BF243">
        <v>234</v>
      </c>
      <c r="BG243" t="e">
        <v>#N/A</v>
      </c>
      <c r="BH243" t="s">
        <v>4813</v>
      </c>
      <c r="BI243">
        <v>1</v>
      </c>
      <c r="BJ243">
        <v>0</v>
      </c>
      <c r="BK243">
        <v>0</v>
      </c>
      <c r="BL243" t="s">
        <v>1592</v>
      </c>
      <c r="BM243" t="s">
        <v>4685</v>
      </c>
      <c r="BN243" t="s">
        <v>4688</v>
      </c>
      <c r="BO243" t="s" cm="1">
        <v>4687</v>
      </c>
      <c r="BP243" t="s">
        <v>4825</v>
      </c>
      <c r="BQ243" t="s">
        <v>4692</v>
      </c>
      <c r="BR243">
        <v>10</v>
      </c>
      <c r="BS243" t="s">
        <v>1856</v>
      </c>
      <c r="BT243" t="s">
        <v>4826</v>
      </c>
      <c r="BU243" t="s">
        <v>4812</v>
      </c>
      <c r="BV243" t="s">
        <v>4820</v>
      </c>
      <c r="BW243" t="s">
        <v>4827</v>
      </c>
      <c r="BX243" t="s">
        <v>1937</v>
      </c>
      <c r="BY243" t="s">
        <v>1592</v>
      </c>
      <c r="BZ243" t="s">
        <v>1937</v>
      </c>
      <c r="CA243" t="s">
        <v>2010</v>
      </c>
      <c r="CB243"/>
      <c r="CC243" t="s">
        <v>998</v>
      </c>
      <c r="CD243" t="s">
        <v>1268</v>
      </c>
      <c r="CE243" t="s">
        <v>4828</v>
      </c>
      <c r="CF243" t="s">
        <v>4829</v>
      </c>
      <c r="CG243" t="s">
        <v>1268</v>
      </c>
      <c r="CH243" t="s">
        <v>1592</v>
      </c>
      <c r="CI243" t="s">
        <v>3875</v>
      </c>
      <c r="CJ243" t="s">
        <v>1261</v>
      </c>
      <c r="CK243"/>
      <c r="CL243"/>
      <c r="CM243" t="s">
        <v>4686</v>
      </c>
      <c r="CN243" t="s">
        <v>4818</v>
      </c>
      <c r="CO243" t="s">
        <v>4686</v>
      </c>
      <c r="CP243" t="s">
        <v>4818</v>
      </c>
      <c r="CQ243" t="s">
        <v>1592</v>
      </c>
      <c r="CR243">
        <v>0</v>
      </c>
      <c r="CS243" t="s">
        <v>1592</v>
      </c>
      <c r="CT243" t="s">
        <v>1592</v>
      </c>
      <c r="CU243" t="s">
        <v>1592</v>
      </c>
      <c r="CV243" t="s">
        <v>1592</v>
      </c>
      <c r="CW243" t="s">
        <v>1592</v>
      </c>
      <c r="CX243">
        <v>241</v>
      </c>
      <c r="CY243" t="s">
        <v>4830</v>
      </c>
      <c r="CZ243" t="s">
        <v>1592</v>
      </c>
      <c r="DA243" t="s">
        <v>2313</v>
      </c>
      <c r="DB243" t="s">
        <v>2314</v>
      </c>
      <c r="DC243" t="s">
        <v>4813</v>
      </c>
      <c r="DD243" t="s">
        <v>1325</v>
      </c>
      <c r="DE243" t="s">
        <v>4815</v>
      </c>
      <c r="DF243" t="s">
        <v>1592</v>
      </c>
      <c r="DG243" t="s">
        <v>1592</v>
      </c>
      <c r="DH243" t="s">
        <v>2334</v>
      </c>
      <c r="DI243" t="s">
        <v>4819</v>
      </c>
      <c r="DJ243"/>
      <c r="DK243" t="s">
        <v>2334</v>
      </c>
      <c r="DL243">
        <v>9</v>
      </c>
      <c r="DM243" t="s">
        <v>2315</v>
      </c>
      <c r="DN243" t="s">
        <v>1261</v>
      </c>
      <c r="DO243" t="b">
        <v>1</v>
      </c>
      <c r="DP243" t="b">
        <v>0</v>
      </c>
      <c r="DQ243" t="b">
        <v>1</v>
      </c>
      <c r="DR243" t="b">
        <v>0</v>
      </c>
      <c r="DS243" t="b">
        <v>0</v>
      </c>
      <c r="DT243" t="b">
        <v>1</v>
      </c>
      <c r="DU243" t="b">
        <v>0</v>
      </c>
      <c r="DV243">
        <v>0</v>
      </c>
      <c r="DW243" t="b">
        <v>0</v>
      </c>
      <c r="DX243" t="b">
        <v>0</v>
      </c>
      <c r="DY243" t="b">
        <v>0</v>
      </c>
      <c r="DZ243" t="b">
        <v>0</v>
      </c>
      <c r="EA243" t="b">
        <v>0</v>
      </c>
      <c r="EB243" t="b">
        <v>0</v>
      </c>
      <c r="EC243" t="b">
        <v>0</v>
      </c>
      <c r="ED243" t="b">
        <v>0</v>
      </c>
      <c r="EE243" t="b">
        <v>0</v>
      </c>
      <c r="EF243" t="b" cm="1">
        <v>0</v>
      </c>
      <c r="EG243" t="b">
        <v>0</v>
      </c>
      <c r="EH243" t="b">
        <v>0</v>
      </c>
      <c r="EI243" t="b">
        <v>0</v>
      </c>
      <c r="EJ243" t="s">
        <v>1592</v>
      </c>
      <c r="EK243">
        <v>0</v>
      </c>
      <c r="EL243">
        <v>28</v>
      </c>
      <c r="EM243" t="b">
        <v>0</v>
      </c>
    </row>
    <row r="244" spans="1:143" ht="47.25">
      <c r="A244"/>
      <c r="B244" t="s">
        <v>1261</v>
      </c>
      <c r="C244" t="s">
        <v>1261</v>
      </c>
      <c r="D244" t="s">
        <v>4831</v>
      </c>
      <c r="E244" t="s">
        <v>4832</v>
      </c>
      <c r="F244"/>
      <c r="G244" t="s">
        <v>4831</v>
      </c>
      <c r="H244" s="109" t="s">
        <v>4833</v>
      </c>
      <c r="I244" t="s">
        <v>1268</v>
      </c>
      <c r="J244" t="s">
        <v>4684</v>
      </c>
      <c r="K244" t="s">
        <v>902</v>
      </c>
      <c r="L244" t="s">
        <v>3872</v>
      </c>
      <c r="M244" t="s">
        <v>2010</v>
      </c>
      <c r="N244"/>
      <c r="O244"/>
      <c r="P244" t="s">
        <v>1261</v>
      </c>
      <c r="Q244" t="s">
        <v>1325</v>
      </c>
      <c r="R244" t="s">
        <v>3875</v>
      </c>
      <c r="S244"/>
      <c r="T244"/>
      <c r="U244" t="s">
        <v>4686</v>
      </c>
      <c r="V244" t="s">
        <v>4834</v>
      </c>
      <c r="W244"/>
      <c r="X244"/>
      <c r="Y244"/>
      <c r="Z244"/>
      <c r="AA244"/>
      <c r="AB244"/>
      <c r="AC244"/>
      <c r="AD244"/>
      <c r="AE244"/>
      <c r="AF244"/>
      <c r="AG244"/>
      <c r="AH244"/>
      <c r="AI244"/>
      <c r="AJ244"/>
      <c r="AK244"/>
      <c r="AL244"/>
      <c r="AM244"/>
      <c r="AN244"/>
      <c r="AO244" s="108" t="s">
        <v>43</v>
      </c>
      <c r="AP244" t="s">
        <v>1326</v>
      </c>
      <c r="AQ244">
        <v>12</v>
      </c>
      <c r="AR244" t="s">
        <v>4835</v>
      </c>
      <c r="AS244" t="s">
        <v>1261</v>
      </c>
      <c r="AT244" t="s">
        <v>3877</v>
      </c>
      <c r="AU244" t="s">
        <v>4832</v>
      </c>
      <c r="AV244" t="s">
        <v>4836</v>
      </c>
      <c r="AW244" t="s">
        <v>1937</v>
      </c>
      <c r="AX244" t="s">
        <v>1934</v>
      </c>
      <c r="AY244" t="s">
        <v>4837</v>
      </c>
      <c r="AZ244" t="s">
        <v>1325</v>
      </c>
      <c r="BA244" t="s">
        <v>4838</v>
      </c>
      <c r="BB244" t="s">
        <v>1268</v>
      </c>
      <c r="BC244" t="s">
        <v>3872</v>
      </c>
      <c r="BD244" t="s">
        <v>4839</v>
      </c>
      <c r="BE244">
        <v>244</v>
      </c>
      <c r="BF244">
        <v>234</v>
      </c>
      <c r="BG244">
        <v>0</v>
      </c>
      <c r="BH244" t="s">
        <v>4832</v>
      </c>
      <c r="BI244">
        <v>1</v>
      </c>
      <c r="BJ244">
        <v>0</v>
      </c>
      <c r="BK244">
        <v>0</v>
      </c>
      <c r="BL244" t="s">
        <v>1592</v>
      </c>
      <c r="BM244" t="s">
        <v>4685</v>
      </c>
      <c r="BN244" t="s">
        <v>4688</v>
      </c>
      <c r="BO244" t="s" cm="1">
        <v>4687</v>
      </c>
      <c r="BP244" t="s">
        <v>1592</v>
      </c>
      <c r="BQ244" t="s">
        <v>4692</v>
      </c>
      <c r="BR244">
        <v>11</v>
      </c>
      <c r="BS244" t="s">
        <v>1860</v>
      </c>
      <c r="BT244" t="s">
        <v>4840</v>
      </c>
      <c r="BU244" t="s">
        <v>4831</v>
      </c>
      <c r="BV244" t="s">
        <v>4836</v>
      </c>
      <c r="BW244" t="s">
        <v>4841</v>
      </c>
      <c r="BX244" t="s">
        <v>1937</v>
      </c>
      <c r="BY244" t="s">
        <v>1592</v>
      </c>
      <c r="BZ244" t="s">
        <v>1937</v>
      </c>
      <c r="CA244" t="s">
        <v>2010</v>
      </c>
      <c r="CB244"/>
      <c r="CC244" t="s">
        <v>998</v>
      </c>
      <c r="CD244" t="s">
        <v>1268</v>
      </c>
      <c r="CE244" t="s">
        <v>4842</v>
      </c>
      <c r="CF244" t="s">
        <v>4843</v>
      </c>
      <c r="CG244" t="s">
        <v>1268</v>
      </c>
      <c r="CH244" t="s">
        <v>1592</v>
      </c>
      <c r="CI244" t="s">
        <v>3875</v>
      </c>
      <c r="CJ244" t="s">
        <v>1261</v>
      </c>
      <c r="CK244"/>
      <c r="CL244"/>
      <c r="CM244" t="s">
        <v>4686</v>
      </c>
      <c r="CN244" t="s">
        <v>4834</v>
      </c>
      <c r="CO244" t="s">
        <v>4686</v>
      </c>
      <c r="CP244" t="s">
        <v>4834</v>
      </c>
      <c r="CQ244" t="s">
        <v>1592</v>
      </c>
      <c r="CR244">
        <v>0</v>
      </c>
      <c r="CS244" t="s">
        <v>1592</v>
      </c>
      <c r="CT244" t="s">
        <v>1592</v>
      </c>
      <c r="CU244" t="s">
        <v>1592</v>
      </c>
      <c r="CV244" t="s">
        <v>1592</v>
      </c>
      <c r="CW244" t="s">
        <v>1592</v>
      </c>
      <c r="CX244">
        <v>242</v>
      </c>
      <c r="CY244" t="s">
        <v>4844</v>
      </c>
      <c r="CZ244" t="s">
        <v>1592</v>
      </c>
      <c r="DA244" t="s">
        <v>2313</v>
      </c>
      <c r="DB244" t="s">
        <v>2314</v>
      </c>
      <c r="DC244" t="s">
        <v>4832</v>
      </c>
      <c r="DD244" t="s">
        <v>1325</v>
      </c>
      <c r="DE244" t="s">
        <v>4831</v>
      </c>
      <c r="DF244" t="s">
        <v>1592</v>
      </c>
      <c r="DG244" t="s">
        <v>1592</v>
      </c>
      <c r="DH244" t="s">
        <v>2334</v>
      </c>
      <c r="DI244" t="s">
        <v>4835</v>
      </c>
      <c r="DJ244"/>
      <c r="DK244" t="s">
        <v>2334</v>
      </c>
      <c r="DL244">
        <v>9</v>
      </c>
      <c r="DM244" t="s">
        <v>2315</v>
      </c>
      <c r="DN244" t="s">
        <v>1261</v>
      </c>
      <c r="DO244" t="b">
        <v>1</v>
      </c>
      <c r="DP244" t="b">
        <v>0</v>
      </c>
      <c r="DQ244" t="b">
        <v>1</v>
      </c>
      <c r="DR244" t="b">
        <v>0</v>
      </c>
      <c r="DS244" t="b">
        <v>0</v>
      </c>
      <c r="DT244" t="b">
        <v>1</v>
      </c>
      <c r="DU244" t="b">
        <v>0</v>
      </c>
      <c r="DV244">
        <v>0</v>
      </c>
      <c r="DW244" t="b">
        <v>0</v>
      </c>
      <c r="DX244" t="b">
        <v>0</v>
      </c>
      <c r="DY244" t="b">
        <v>0</v>
      </c>
      <c r="DZ244" t="b">
        <v>0</v>
      </c>
      <c r="EA244" t="b">
        <v>0</v>
      </c>
      <c r="EB244" t="b">
        <v>0</v>
      </c>
      <c r="EC244" t="b">
        <v>0</v>
      </c>
      <c r="ED244" t="b">
        <v>0</v>
      </c>
      <c r="EE244" t="b">
        <v>0</v>
      </c>
      <c r="EF244" t="b" cm="1">
        <v>0</v>
      </c>
      <c r="EG244" t="b">
        <v>0</v>
      </c>
      <c r="EH244" t="b">
        <v>0</v>
      </c>
      <c r="EI244" t="b">
        <v>0</v>
      </c>
      <c r="EJ244" t="s">
        <v>1592</v>
      </c>
      <c r="EK244">
        <v>0</v>
      </c>
      <c r="EL244">
        <v>18</v>
      </c>
      <c r="EM244" t="b">
        <v>0</v>
      </c>
    </row>
    <row r="245" spans="1:143" ht="63">
      <c r="A245"/>
      <c r="B245" t="s">
        <v>1261</v>
      </c>
      <c r="C245" t="s">
        <v>1261</v>
      </c>
      <c r="D245" t="s">
        <v>4845</v>
      </c>
      <c r="E245" t="s">
        <v>4846</v>
      </c>
      <c r="F245" t="s">
        <v>4847</v>
      </c>
      <c r="G245" t="s">
        <v>4848</v>
      </c>
      <c r="H245" s="109" t="s">
        <v>4849</v>
      </c>
      <c r="I245" t="s">
        <v>1268</v>
      </c>
      <c r="J245" t="s">
        <v>4684</v>
      </c>
      <c r="K245" t="s">
        <v>4850</v>
      </c>
      <c r="L245" t="s">
        <v>3872</v>
      </c>
      <c r="M245" t="s">
        <v>2010</v>
      </c>
      <c r="N245"/>
      <c r="O245"/>
      <c r="P245" t="s">
        <v>1261</v>
      </c>
      <c r="Q245" t="s">
        <v>1325</v>
      </c>
      <c r="R245" t="s">
        <v>3875</v>
      </c>
      <c r="S245"/>
      <c r="T245"/>
      <c r="U245" t="s">
        <v>4686</v>
      </c>
      <c r="V245" t="s">
        <v>4851</v>
      </c>
      <c r="W245"/>
      <c r="X245"/>
      <c r="Y245"/>
      <c r="Z245"/>
      <c r="AA245"/>
      <c r="AB245"/>
      <c r="AC245"/>
      <c r="AD245"/>
      <c r="AE245"/>
      <c r="AF245"/>
      <c r="AG245"/>
      <c r="AH245"/>
      <c r="AI245"/>
      <c r="AJ245"/>
      <c r="AK245"/>
      <c r="AL245"/>
      <c r="AM245"/>
      <c r="AN245"/>
      <c r="AO245" s="108" t="s">
        <v>43</v>
      </c>
      <c r="AP245" t="s">
        <v>1326</v>
      </c>
      <c r="AQ245">
        <v>13</v>
      </c>
      <c r="AR245" t="s">
        <v>4852</v>
      </c>
      <c r="AS245" t="s">
        <v>1261</v>
      </c>
      <c r="AT245" t="s">
        <v>3877</v>
      </c>
      <c r="AU245" t="s">
        <v>4846</v>
      </c>
      <c r="AV245" t="s">
        <v>4853</v>
      </c>
      <c r="AW245" t="s">
        <v>4854</v>
      </c>
      <c r="AX245" t="s">
        <v>1934</v>
      </c>
      <c r="AY245" t="s">
        <v>4855</v>
      </c>
      <c r="AZ245" t="s">
        <v>1325</v>
      </c>
      <c r="BA245" t="s">
        <v>4856</v>
      </c>
      <c r="BB245" t="s">
        <v>1268</v>
      </c>
      <c r="BC245" t="s">
        <v>3872</v>
      </c>
      <c r="BD245" t="s">
        <v>4857</v>
      </c>
      <c r="BE245">
        <v>245</v>
      </c>
      <c r="BF245">
        <v>234</v>
      </c>
      <c r="BG245" t="e">
        <v>#N/A</v>
      </c>
      <c r="BH245" t="s">
        <v>4846</v>
      </c>
      <c r="BI245">
        <v>1</v>
      </c>
      <c r="BJ245">
        <v>0</v>
      </c>
      <c r="BK245">
        <v>0</v>
      </c>
      <c r="BL245" t="s">
        <v>1592</v>
      </c>
      <c r="BM245" t="s">
        <v>4685</v>
      </c>
      <c r="BN245" t="s">
        <v>4688</v>
      </c>
      <c r="BO245" t="s" cm="1">
        <v>4687</v>
      </c>
      <c r="BP245" t="s">
        <v>4858</v>
      </c>
      <c r="BQ245" t="s">
        <v>4692</v>
      </c>
      <c r="BR245">
        <v>12</v>
      </c>
      <c r="BS245" t="s">
        <v>1864</v>
      </c>
      <c r="BT245" t="s">
        <v>4859</v>
      </c>
      <c r="BU245" t="s">
        <v>4845</v>
      </c>
      <c r="BV245" t="s">
        <v>4853</v>
      </c>
      <c r="BW245" t="s">
        <v>4860</v>
      </c>
      <c r="BX245" t="s">
        <v>1937</v>
      </c>
      <c r="BY245" t="s">
        <v>1592</v>
      </c>
      <c r="BZ245" t="s">
        <v>1937</v>
      </c>
      <c r="CA245" t="s">
        <v>2010</v>
      </c>
      <c r="CB245"/>
      <c r="CC245" t="s">
        <v>998</v>
      </c>
      <c r="CD245" t="s">
        <v>1268</v>
      </c>
      <c r="CE245" t="s">
        <v>4861</v>
      </c>
      <c r="CF245" t="s">
        <v>4862</v>
      </c>
      <c r="CG245" t="s">
        <v>1268</v>
      </c>
      <c r="CH245" t="s">
        <v>1592</v>
      </c>
      <c r="CI245" t="s">
        <v>3875</v>
      </c>
      <c r="CJ245" t="s">
        <v>1261</v>
      </c>
      <c r="CK245"/>
      <c r="CL245"/>
      <c r="CM245" t="s">
        <v>4686</v>
      </c>
      <c r="CN245" t="s">
        <v>4851</v>
      </c>
      <c r="CO245" t="s">
        <v>4686</v>
      </c>
      <c r="CP245" t="s">
        <v>4851</v>
      </c>
      <c r="CQ245" t="s">
        <v>1592</v>
      </c>
      <c r="CR245">
        <v>0</v>
      </c>
      <c r="CS245" t="s">
        <v>1592</v>
      </c>
      <c r="CT245" t="s">
        <v>1592</v>
      </c>
      <c r="CU245" t="s">
        <v>1592</v>
      </c>
      <c r="CV245" t="s">
        <v>1592</v>
      </c>
      <c r="CW245" t="s">
        <v>1592</v>
      </c>
      <c r="CX245">
        <v>243</v>
      </c>
      <c r="CY245" t="s">
        <v>4863</v>
      </c>
      <c r="CZ245" t="s">
        <v>1592</v>
      </c>
      <c r="DA245" t="s">
        <v>2313</v>
      </c>
      <c r="DB245" t="s">
        <v>2314</v>
      </c>
      <c r="DC245" t="s">
        <v>4846</v>
      </c>
      <c r="DD245" t="s">
        <v>1325</v>
      </c>
      <c r="DE245" t="s">
        <v>4848</v>
      </c>
      <c r="DF245" t="s">
        <v>1592</v>
      </c>
      <c r="DG245" t="s">
        <v>1592</v>
      </c>
      <c r="DH245" t="s">
        <v>2334</v>
      </c>
      <c r="DI245" t="s">
        <v>4852</v>
      </c>
      <c r="DJ245"/>
      <c r="DK245" t="s">
        <v>2334</v>
      </c>
      <c r="DL245">
        <v>9</v>
      </c>
      <c r="DM245" t="s">
        <v>2315</v>
      </c>
      <c r="DN245" t="s">
        <v>1261</v>
      </c>
      <c r="DO245" t="b">
        <v>1</v>
      </c>
      <c r="DP245" t="b">
        <v>0</v>
      </c>
      <c r="DQ245" t="b">
        <v>1</v>
      </c>
      <c r="DR245" t="b">
        <v>0</v>
      </c>
      <c r="DS245" t="b">
        <v>0</v>
      </c>
      <c r="DT245" t="b">
        <v>1</v>
      </c>
      <c r="DU245" t="b">
        <v>0</v>
      </c>
      <c r="DV245">
        <v>0</v>
      </c>
      <c r="DW245" t="b">
        <v>0</v>
      </c>
      <c r="DX245" t="b">
        <v>0</v>
      </c>
      <c r="DY245" t="b">
        <v>0</v>
      </c>
      <c r="DZ245" t="b">
        <v>0</v>
      </c>
      <c r="EA245" t="b">
        <v>0</v>
      </c>
      <c r="EB245" t="b">
        <v>0</v>
      </c>
      <c r="EC245" t="b">
        <v>0</v>
      </c>
      <c r="ED245" t="b">
        <v>0</v>
      </c>
      <c r="EE245" t="b">
        <v>0</v>
      </c>
      <c r="EF245" t="b" cm="1">
        <v>0</v>
      </c>
      <c r="EG245" t="b">
        <v>0</v>
      </c>
      <c r="EH245" t="b">
        <v>0</v>
      </c>
      <c r="EI245" t="b">
        <v>0</v>
      </c>
      <c r="EJ245" t="s">
        <v>1592</v>
      </c>
      <c r="EK245">
        <v>0</v>
      </c>
      <c r="EL245">
        <v>24</v>
      </c>
      <c r="EM245" t="b">
        <v>0</v>
      </c>
    </row>
    <row r="246" spans="1:143" ht="47.25">
      <c r="A246"/>
      <c r="B246" t="s">
        <v>1261</v>
      </c>
      <c r="C246" t="s">
        <v>1261</v>
      </c>
      <c r="D246" t="s">
        <v>4864</v>
      </c>
      <c r="E246" t="s">
        <v>4865</v>
      </c>
      <c r="F246" t="s">
        <v>4866</v>
      </c>
      <c r="G246" t="s">
        <v>4867</v>
      </c>
      <c r="H246" s="109" t="s">
        <v>4868</v>
      </c>
      <c r="I246" t="s">
        <v>1268</v>
      </c>
      <c r="J246" t="s">
        <v>4684</v>
      </c>
      <c r="K246" t="s">
        <v>902</v>
      </c>
      <c r="L246" t="s">
        <v>3872</v>
      </c>
      <c r="M246" t="s">
        <v>2010</v>
      </c>
      <c r="N246"/>
      <c r="O246"/>
      <c r="P246" t="s">
        <v>1261</v>
      </c>
      <c r="Q246" t="s">
        <v>1325</v>
      </c>
      <c r="R246" t="s">
        <v>3875</v>
      </c>
      <c r="S246"/>
      <c r="T246"/>
      <c r="U246" t="s">
        <v>4686</v>
      </c>
      <c r="V246" t="s">
        <v>4869</v>
      </c>
      <c r="W246"/>
      <c r="X246"/>
      <c r="Y246"/>
      <c r="Z246"/>
      <c r="AA246"/>
      <c r="AB246"/>
      <c r="AC246"/>
      <c r="AD246"/>
      <c r="AE246"/>
      <c r="AF246"/>
      <c r="AG246"/>
      <c r="AH246"/>
      <c r="AI246"/>
      <c r="AJ246"/>
      <c r="AK246"/>
      <c r="AL246"/>
      <c r="AM246"/>
      <c r="AN246"/>
      <c r="AO246" s="108" t="s">
        <v>43</v>
      </c>
      <c r="AP246" t="s">
        <v>1326</v>
      </c>
      <c r="AQ246">
        <v>14</v>
      </c>
      <c r="AR246" t="s">
        <v>4870</v>
      </c>
      <c r="AS246" t="s">
        <v>1261</v>
      </c>
      <c r="AT246" t="s">
        <v>3877</v>
      </c>
      <c r="AU246" t="s">
        <v>4865</v>
      </c>
      <c r="AV246" t="s">
        <v>4871</v>
      </c>
      <c r="AW246" t="s">
        <v>4872</v>
      </c>
      <c r="AX246" t="s">
        <v>1934</v>
      </c>
      <c r="AY246" t="s">
        <v>4873</v>
      </c>
      <c r="AZ246" t="s">
        <v>1325</v>
      </c>
      <c r="BA246" t="s">
        <v>4874</v>
      </c>
      <c r="BB246" t="s">
        <v>1268</v>
      </c>
      <c r="BC246" t="s">
        <v>3872</v>
      </c>
      <c r="BD246" t="s">
        <v>4875</v>
      </c>
      <c r="BE246">
        <v>246</v>
      </c>
      <c r="BF246">
        <v>234</v>
      </c>
      <c r="BG246">
        <v>0</v>
      </c>
      <c r="BH246" t="s">
        <v>4865</v>
      </c>
      <c r="BI246">
        <v>1</v>
      </c>
      <c r="BJ246">
        <v>0</v>
      </c>
      <c r="BK246">
        <v>0</v>
      </c>
      <c r="BL246" t="s">
        <v>1592</v>
      </c>
      <c r="BM246" t="s">
        <v>4685</v>
      </c>
      <c r="BN246" t="s">
        <v>4688</v>
      </c>
      <c r="BO246" t="s" cm="1">
        <v>4687</v>
      </c>
      <c r="BP246" t="s">
        <v>1592</v>
      </c>
      <c r="BQ246" t="s">
        <v>4692</v>
      </c>
      <c r="BR246">
        <v>13</v>
      </c>
      <c r="BS246" t="s">
        <v>2039</v>
      </c>
      <c r="BT246" t="s">
        <v>4876</v>
      </c>
      <c r="BU246" t="s">
        <v>4864</v>
      </c>
      <c r="BV246" t="s">
        <v>4871</v>
      </c>
      <c r="BW246" t="s">
        <v>4877</v>
      </c>
      <c r="BX246" t="s">
        <v>1937</v>
      </c>
      <c r="BY246" t="s">
        <v>1592</v>
      </c>
      <c r="BZ246" t="s">
        <v>1937</v>
      </c>
      <c r="CA246" t="s">
        <v>2010</v>
      </c>
      <c r="CB246"/>
      <c r="CC246" t="s">
        <v>998</v>
      </c>
      <c r="CD246" t="s">
        <v>1268</v>
      </c>
      <c r="CE246" t="s">
        <v>4878</v>
      </c>
      <c r="CF246" t="s">
        <v>4879</v>
      </c>
      <c r="CG246" t="s">
        <v>1268</v>
      </c>
      <c r="CH246" t="s">
        <v>1592</v>
      </c>
      <c r="CI246" t="s">
        <v>3875</v>
      </c>
      <c r="CJ246" t="s">
        <v>1261</v>
      </c>
      <c r="CK246"/>
      <c r="CL246"/>
      <c r="CM246" t="s">
        <v>4686</v>
      </c>
      <c r="CN246" t="s">
        <v>4869</v>
      </c>
      <c r="CO246" t="s">
        <v>4686</v>
      </c>
      <c r="CP246" t="s">
        <v>4869</v>
      </c>
      <c r="CQ246" t="s">
        <v>1592</v>
      </c>
      <c r="CR246">
        <v>0</v>
      </c>
      <c r="CS246" t="s">
        <v>1592</v>
      </c>
      <c r="CT246" t="s">
        <v>1592</v>
      </c>
      <c r="CU246" t="s">
        <v>1592</v>
      </c>
      <c r="CV246" t="s">
        <v>1592</v>
      </c>
      <c r="CW246" t="s">
        <v>1592</v>
      </c>
      <c r="CX246">
        <v>244</v>
      </c>
      <c r="CY246" t="s">
        <v>4880</v>
      </c>
      <c r="CZ246" t="s">
        <v>1592</v>
      </c>
      <c r="DA246" t="s">
        <v>2313</v>
      </c>
      <c r="DB246" t="s">
        <v>2314</v>
      </c>
      <c r="DC246" t="s">
        <v>4865</v>
      </c>
      <c r="DD246" t="s">
        <v>1325</v>
      </c>
      <c r="DE246" t="s">
        <v>4867</v>
      </c>
      <c r="DF246" t="s">
        <v>1592</v>
      </c>
      <c r="DG246" t="s">
        <v>1592</v>
      </c>
      <c r="DH246" t="s">
        <v>2334</v>
      </c>
      <c r="DI246" t="s">
        <v>4870</v>
      </c>
      <c r="DJ246"/>
      <c r="DK246" t="s">
        <v>2334</v>
      </c>
      <c r="DL246">
        <v>9</v>
      </c>
      <c r="DM246" t="s">
        <v>2315</v>
      </c>
      <c r="DN246" t="s">
        <v>1261</v>
      </c>
      <c r="DO246" t="b">
        <v>1</v>
      </c>
      <c r="DP246" t="b">
        <v>0</v>
      </c>
      <c r="DQ246" t="b">
        <v>1</v>
      </c>
      <c r="DR246" t="b">
        <v>0</v>
      </c>
      <c r="DS246" t="b">
        <v>0</v>
      </c>
      <c r="DT246" t="b">
        <v>1</v>
      </c>
      <c r="DU246" t="b">
        <v>0</v>
      </c>
      <c r="DV246">
        <v>0</v>
      </c>
      <c r="DW246" t="b">
        <v>0</v>
      </c>
      <c r="DX246" t="b">
        <v>0</v>
      </c>
      <c r="DY246" t="b">
        <v>0</v>
      </c>
      <c r="DZ246" t="b">
        <v>0</v>
      </c>
      <c r="EA246" t="b">
        <v>0</v>
      </c>
      <c r="EB246" t="b">
        <v>0</v>
      </c>
      <c r="EC246" t="b">
        <v>0</v>
      </c>
      <c r="ED246" t="b">
        <v>0</v>
      </c>
      <c r="EE246" t="b">
        <v>0</v>
      </c>
      <c r="EF246" t="b" cm="1">
        <v>0</v>
      </c>
      <c r="EG246" t="b">
        <v>0</v>
      </c>
      <c r="EH246" t="b">
        <v>0</v>
      </c>
      <c r="EI246" t="b">
        <v>0</v>
      </c>
      <c r="EJ246" t="s">
        <v>1592</v>
      </c>
      <c r="EK246">
        <v>0</v>
      </c>
      <c r="EL246">
        <v>21</v>
      </c>
      <c r="EM246" t="b">
        <v>0</v>
      </c>
    </row>
    <row r="247" spans="1:143" ht="47.25">
      <c r="A247"/>
      <c r="B247" t="s">
        <v>1261</v>
      </c>
      <c r="C247" t="s">
        <v>1261</v>
      </c>
      <c r="D247" t="s">
        <v>4881</v>
      </c>
      <c r="E247" t="s">
        <v>4882</v>
      </c>
      <c r="F247" t="s">
        <v>4883</v>
      </c>
      <c r="G247" t="s">
        <v>4884</v>
      </c>
      <c r="H247" s="109" t="s">
        <v>4885</v>
      </c>
      <c r="I247" t="s">
        <v>1268</v>
      </c>
      <c r="J247" t="s">
        <v>4684</v>
      </c>
      <c r="K247" t="s">
        <v>902</v>
      </c>
      <c r="L247" t="s">
        <v>3872</v>
      </c>
      <c r="M247" t="s">
        <v>2010</v>
      </c>
      <c r="N247"/>
      <c r="O247"/>
      <c r="P247" t="s">
        <v>1261</v>
      </c>
      <c r="Q247" t="s">
        <v>1325</v>
      </c>
      <c r="R247" t="s">
        <v>3875</v>
      </c>
      <c r="S247"/>
      <c r="T247"/>
      <c r="U247" t="s">
        <v>4686</v>
      </c>
      <c r="V247" t="s">
        <v>4886</v>
      </c>
      <c r="W247"/>
      <c r="X247"/>
      <c r="Y247"/>
      <c r="Z247"/>
      <c r="AA247"/>
      <c r="AB247"/>
      <c r="AC247"/>
      <c r="AD247"/>
      <c r="AE247"/>
      <c r="AF247"/>
      <c r="AG247"/>
      <c r="AH247"/>
      <c r="AI247"/>
      <c r="AJ247"/>
      <c r="AK247"/>
      <c r="AL247"/>
      <c r="AM247"/>
      <c r="AN247"/>
      <c r="AO247" s="108" t="s">
        <v>43</v>
      </c>
      <c r="AP247" t="s">
        <v>1326</v>
      </c>
      <c r="AQ247">
        <v>15</v>
      </c>
      <c r="AR247" t="s">
        <v>4887</v>
      </c>
      <c r="AS247" t="s">
        <v>1261</v>
      </c>
      <c r="AT247" t="s">
        <v>3877</v>
      </c>
      <c r="AU247" t="s">
        <v>4882</v>
      </c>
      <c r="AV247" t="s">
        <v>4888</v>
      </c>
      <c r="AW247" t="s">
        <v>4889</v>
      </c>
      <c r="AX247" t="s">
        <v>1934</v>
      </c>
      <c r="AY247" t="s">
        <v>4890</v>
      </c>
      <c r="AZ247" t="s">
        <v>1325</v>
      </c>
      <c r="BA247" t="s">
        <v>4891</v>
      </c>
      <c r="BB247" t="s">
        <v>1268</v>
      </c>
      <c r="BC247" t="s">
        <v>3872</v>
      </c>
      <c r="BD247" t="s">
        <v>4892</v>
      </c>
      <c r="BE247">
        <v>247</v>
      </c>
      <c r="BF247">
        <v>234</v>
      </c>
      <c r="BG247">
        <v>0</v>
      </c>
      <c r="BH247" t="s">
        <v>4882</v>
      </c>
      <c r="BI247">
        <v>1</v>
      </c>
      <c r="BJ247">
        <v>0</v>
      </c>
      <c r="BK247">
        <v>0</v>
      </c>
      <c r="BL247" t="s">
        <v>1592</v>
      </c>
      <c r="BM247" t="s">
        <v>4685</v>
      </c>
      <c r="BN247" t="s">
        <v>4688</v>
      </c>
      <c r="BO247" t="s" cm="1">
        <v>4687</v>
      </c>
      <c r="BP247" t="s">
        <v>1592</v>
      </c>
      <c r="BQ247" t="s">
        <v>4692</v>
      </c>
      <c r="BR247">
        <v>14</v>
      </c>
      <c r="BS247" t="s">
        <v>1910</v>
      </c>
      <c r="BT247" t="s">
        <v>4893</v>
      </c>
      <c r="BU247" t="s">
        <v>4881</v>
      </c>
      <c r="BV247" t="s">
        <v>4888</v>
      </c>
      <c r="BW247" t="s">
        <v>4894</v>
      </c>
      <c r="BX247" t="s">
        <v>1937</v>
      </c>
      <c r="BY247" t="s">
        <v>1592</v>
      </c>
      <c r="BZ247" t="s">
        <v>1937</v>
      </c>
      <c r="CA247" t="s">
        <v>2010</v>
      </c>
      <c r="CB247"/>
      <c r="CC247" t="s">
        <v>998</v>
      </c>
      <c r="CD247" t="s">
        <v>1268</v>
      </c>
      <c r="CE247" t="s">
        <v>4895</v>
      </c>
      <c r="CF247" t="s">
        <v>4896</v>
      </c>
      <c r="CG247" t="s">
        <v>1268</v>
      </c>
      <c r="CH247" t="s">
        <v>1592</v>
      </c>
      <c r="CI247" t="s">
        <v>3875</v>
      </c>
      <c r="CJ247" t="s">
        <v>1261</v>
      </c>
      <c r="CK247"/>
      <c r="CL247"/>
      <c r="CM247" t="s">
        <v>4686</v>
      </c>
      <c r="CN247" t="s">
        <v>4886</v>
      </c>
      <c r="CO247" t="s">
        <v>4686</v>
      </c>
      <c r="CP247" t="s">
        <v>4886</v>
      </c>
      <c r="CQ247" t="s">
        <v>1592</v>
      </c>
      <c r="CR247">
        <v>0</v>
      </c>
      <c r="CS247" t="s">
        <v>1592</v>
      </c>
      <c r="CT247" t="s">
        <v>1592</v>
      </c>
      <c r="CU247" t="s">
        <v>1592</v>
      </c>
      <c r="CV247" t="s">
        <v>1592</v>
      </c>
      <c r="CW247" t="s">
        <v>1592</v>
      </c>
      <c r="CX247">
        <v>245</v>
      </c>
      <c r="CY247" t="s">
        <v>4897</v>
      </c>
      <c r="CZ247" t="s">
        <v>1592</v>
      </c>
      <c r="DA247" t="s">
        <v>2313</v>
      </c>
      <c r="DB247" t="s">
        <v>2314</v>
      </c>
      <c r="DC247" t="s">
        <v>4882</v>
      </c>
      <c r="DD247" t="s">
        <v>1325</v>
      </c>
      <c r="DE247" t="s">
        <v>4884</v>
      </c>
      <c r="DF247" t="s">
        <v>1592</v>
      </c>
      <c r="DG247" t="s">
        <v>1592</v>
      </c>
      <c r="DH247" t="s">
        <v>2334</v>
      </c>
      <c r="DI247" t="s">
        <v>4887</v>
      </c>
      <c r="DJ247"/>
      <c r="DK247" t="s">
        <v>2334</v>
      </c>
      <c r="DL247">
        <v>9</v>
      </c>
      <c r="DM247" t="s">
        <v>2315</v>
      </c>
      <c r="DN247" t="s">
        <v>1261</v>
      </c>
      <c r="DO247" t="b">
        <v>1</v>
      </c>
      <c r="DP247" t="b">
        <v>0</v>
      </c>
      <c r="DQ247" t="b">
        <v>1</v>
      </c>
      <c r="DR247" t="b">
        <v>0</v>
      </c>
      <c r="DS247" t="b">
        <v>0</v>
      </c>
      <c r="DT247" t="b">
        <v>1</v>
      </c>
      <c r="DU247" t="b">
        <v>0</v>
      </c>
      <c r="DV247">
        <v>0</v>
      </c>
      <c r="DW247" t="b">
        <v>0</v>
      </c>
      <c r="DX247" t="b">
        <v>0</v>
      </c>
      <c r="DY247" t="b">
        <v>0</v>
      </c>
      <c r="DZ247" t="b">
        <v>0</v>
      </c>
      <c r="EA247" t="b">
        <v>0</v>
      </c>
      <c r="EB247" t="b">
        <v>0</v>
      </c>
      <c r="EC247" t="b">
        <v>0</v>
      </c>
      <c r="ED247" t="b">
        <v>0</v>
      </c>
      <c r="EE247" t="b">
        <v>0</v>
      </c>
      <c r="EF247" t="b" cm="1">
        <v>0</v>
      </c>
      <c r="EG247" t="b">
        <v>0</v>
      </c>
      <c r="EH247" t="b">
        <v>0</v>
      </c>
      <c r="EI247" t="b">
        <v>0</v>
      </c>
      <c r="EJ247" t="s">
        <v>1592</v>
      </c>
      <c r="EK247">
        <v>0</v>
      </c>
      <c r="EL247">
        <v>47</v>
      </c>
      <c r="EM247" t="b">
        <v>0</v>
      </c>
    </row>
    <row r="248" spans="1:143" ht="47.25">
      <c r="A248"/>
      <c r="B248" t="s">
        <v>1261</v>
      </c>
      <c r="C248" t="s">
        <v>1261</v>
      </c>
      <c r="D248" t="s">
        <v>4898</v>
      </c>
      <c r="E248" t="s">
        <v>4899</v>
      </c>
      <c r="F248" t="s">
        <v>4900</v>
      </c>
      <c r="G248" t="s">
        <v>4901</v>
      </c>
      <c r="H248" s="109" t="s">
        <v>4902</v>
      </c>
      <c r="I248" t="s">
        <v>1268</v>
      </c>
      <c r="J248" t="s">
        <v>4684</v>
      </c>
      <c r="K248" t="s">
        <v>902</v>
      </c>
      <c r="L248" t="s">
        <v>3872</v>
      </c>
      <c r="M248" t="s">
        <v>1965</v>
      </c>
      <c r="N248"/>
      <c r="O248"/>
      <c r="P248" t="s">
        <v>1261</v>
      </c>
      <c r="Q248" t="s">
        <v>1325</v>
      </c>
      <c r="R248" t="s">
        <v>3875</v>
      </c>
      <c r="S248"/>
      <c r="T248"/>
      <c r="U248" t="s">
        <v>4686</v>
      </c>
      <c r="V248" t="s">
        <v>4903</v>
      </c>
      <c r="W248"/>
      <c r="X248"/>
      <c r="Y248"/>
      <c r="Z248"/>
      <c r="AA248"/>
      <c r="AB248"/>
      <c r="AC248"/>
      <c r="AD248"/>
      <c r="AE248"/>
      <c r="AF248"/>
      <c r="AG248"/>
      <c r="AH248"/>
      <c r="AI248"/>
      <c r="AJ248"/>
      <c r="AK248"/>
      <c r="AL248"/>
      <c r="AM248"/>
      <c r="AN248"/>
      <c r="AO248" s="108" t="s">
        <v>43</v>
      </c>
      <c r="AP248" t="s">
        <v>1326</v>
      </c>
      <c r="AQ248">
        <v>16</v>
      </c>
      <c r="AR248" t="s">
        <v>4904</v>
      </c>
      <c r="AS248" t="s">
        <v>1261</v>
      </c>
      <c r="AT248" t="s">
        <v>3877</v>
      </c>
      <c r="AU248" t="s">
        <v>4899</v>
      </c>
      <c r="AV248" t="s">
        <v>4905</v>
      </c>
      <c r="AW248" t="s">
        <v>4906</v>
      </c>
      <c r="AX248" t="s">
        <v>1934</v>
      </c>
      <c r="AY248" t="s">
        <v>4907</v>
      </c>
      <c r="AZ248" t="s">
        <v>1325</v>
      </c>
      <c r="BA248" t="s">
        <v>4908</v>
      </c>
      <c r="BB248" t="s">
        <v>1268</v>
      </c>
      <c r="BC248" t="s">
        <v>3872</v>
      </c>
      <c r="BD248" t="s">
        <v>4909</v>
      </c>
      <c r="BE248">
        <v>248</v>
      </c>
      <c r="BF248">
        <v>234</v>
      </c>
      <c r="BG248">
        <v>0</v>
      </c>
      <c r="BH248" t="s">
        <v>4899</v>
      </c>
      <c r="BI248">
        <v>1</v>
      </c>
      <c r="BJ248">
        <v>0</v>
      </c>
      <c r="BK248">
        <v>0</v>
      </c>
      <c r="BL248" t="s">
        <v>1592</v>
      </c>
      <c r="BM248" t="s">
        <v>4685</v>
      </c>
      <c r="BN248" t="s">
        <v>4688</v>
      </c>
      <c r="BO248" t="s" cm="1">
        <v>4687</v>
      </c>
      <c r="BP248" t="s">
        <v>1592</v>
      </c>
      <c r="BQ248" t="s">
        <v>4692</v>
      </c>
      <c r="BR248">
        <v>15</v>
      </c>
      <c r="BS248" t="s">
        <v>1914</v>
      </c>
      <c r="BT248" t="s">
        <v>4910</v>
      </c>
      <c r="BU248" t="s">
        <v>4898</v>
      </c>
      <c r="BV248" t="s">
        <v>4905</v>
      </c>
      <c r="BW248" t="s">
        <v>4911</v>
      </c>
      <c r="BX248" t="s">
        <v>1937</v>
      </c>
      <c r="BY248" t="s">
        <v>1592</v>
      </c>
      <c r="BZ248" t="s">
        <v>1937</v>
      </c>
      <c r="CA248" t="s">
        <v>1965</v>
      </c>
      <c r="CB248"/>
      <c r="CC248" t="s">
        <v>998</v>
      </c>
      <c r="CD248" t="s">
        <v>1268</v>
      </c>
      <c r="CE248" t="s">
        <v>4912</v>
      </c>
      <c r="CF248" t="s">
        <v>4913</v>
      </c>
      <c r="CG248" t="s">
        <v>1268</v>
      </c>
      <c r="CH248" t="s">
        <v>1592</v>
      </c>
      <c r="CI248" t="s">
        <v>3875</v>
      </c>
      <c r="CJ248" t="s">
        <v>1261</v>
      </c>
      <c r="CK248"/>
      <c r="CL248"/>
      <c r="CM248" t="s">
        <v>4686</v>
      </c>
      <c r="CN248" t="s">
        <v>4903</v>
      </c>
      <c r="CO248" t="s">
        <v>4686</v>
      </c>
      <c r="CP248" t="s">
        <v>4903</v>
      </c>
      <c r="CQ248" t="s">
        <v>1592</v>
      </c>
      <c r="CR248">
        <v>0</v>
      </c>
      <c r="CS248" t="s">
        <v>1592</v>
      </c>
      <c r="CT248" t="s">
        <v>1592</v>
      </c>
      <c r="CU248" t="s">
        <v>1592</v>
      </c>
      <c r="CV248" t="s">
        <v>1592</v>
      </c>
      <c r="CW248" t="s">
        <v>1592</v>
      </c>
      <c r="CX248">
        <v>246</v>
      </c>
      <c r="CY248" t="s">
        <v>4914</v>
      </c>
      <c r="CZ248" t="s">
        <v>1592</v>
      </c>
      <c r="DA248" t="s">
        <v>2313</v>
      </c>
      <c r="DB248" t="s">
        <v>2314</v>
      </c>
      <c r="DC248" t="s">
        <v>4899</v>
      </c>
      <c r="DD248" t="s">
        <v>1325</v>
      </c>
      <c r="DE248" t="s">
        <v>4901</v>
      </c>
      <c r="DF248" t="s">
        <v>1592</v>
      </c>
      <c r="DG248" t="s">
        <v>1592</v>
      </c>
      <c r="DH248" t="s">
        <v>2334</v>
      </c>
      <c r="DI248" t="s">
        <v>4904</v>
      </c>
      <c r="DJ248"/>
      <c r="DK248" t="s">
        <v>2334</v>
      </c>
      <c r="DL248">
        <v>9</v>
      </c>
      <c r="DM248" t="s">
        <v>2315</v>
      </c>
      <c r="DN248" t="s">
        <v>1261</v>
      </c>
      <c r="DO248" t="b">
        <v>1</v>
      </c>
      <c r="DP248" t="b">
        <v>0</v>
      </c>
      <c r="DQ248" t="b">
        <v>1</v>
      </c>
      <c r="DR248" t="b">
        <v>0</v>
      </c>
      <c r="DS248" t="b">
        <v>0</v>
      </c>
      <c r="DT248" t="b">
        <v>1</v>
      </c>
      <c r="DU248" t="b">
        <v>0</v>
      </c>
      <c r="DV248">
        <v>0</v>
      </c>
      <c r="DW248" t="b">
        <v>0</v>
      </c>
      <c r="DX248" t="b">
        <v>0</v>
      </c>
      <c r="DY248" t="b">
        <v>0</v>
      </c>
      <c r="DZ248" t="b">
        <v>0</v>
      </c>
      <c r="EA248" t="b">
        <v>0</v>
      </c>
      <c r="EB248" t="b">
        <v>0</v>
      </c>
      <c r="EC248" t="b">
        <v>0</v>
      </c>
      <c r="ED248" t="b">
        <v>0</v>
      </c>
      <c r="EE248" t="b">
        <v>0</v>
      </c>
      <c r="EF248" t="b" cm="1">
        <v>0</v>
      </c>
      <c r="EG248" t="b">
        <v>0</v>
      </c>
      <c r="EH248" t="b">
        <v>0</v>
      </c>
      <c r="EI248" t="b">
        <v>0</v>
      </c>
      <c r="EJ248" t="s">
        <v>1592</v>
      </c>
      <c r="EK248">
        <v>0</v>
      </c>
      <c r="EL248">
        <v>15</v>
      </c>
      <c r="EM248" t="b">
        <v>0</v>
      </c>
    </row>
    <row r="249" spans="1:143" ht="15.75">
      <c r="A249"/>
      <c r="B249" t="s">
        <v>1261</v>
      </c>
      <c r="C249" t="s">
        <v>1261</v>
      </c>
      <c r="D249" t="s">
        <v>4915</v>
      </c>
      <c r="E249" t="s">
        <v>4916</v>
      </c>
      <c r="F249"/>
      <c r="G249" t="s">
        <v>4915</v>
      </c>
      <c r="H249" t="s">
        <v>4917</v>
      </c>
      <c r="I249" t="s">
        <v>1268</v>
      </c>
      <c r="J249" t="s">
        <v>4684</v>
      </c>
      <c r="K249" t="s">
        <v>4809</v>
      </c>
      <c r="L249" t="s">
        <v>3872</v>
      </c>
      <c r="M249" t="s">
        <v>2607</v>
      </c>
      <c r="N249"/>
      <c r="O249"/>
      <c r="P249" t="s">
        <v>1261</v>
      </c>
      <c r="Q249" t="s">
        <v>1325</v>
      </c>
      <c r="R249" t="s">
        <v>3875</v>
      </c>
      <c r="S249"/>
      <c r="T249"/>
      <c r="U249" t="s">
        <v>4686</v>
      </c>
      <c r="V249" t="s">
        <v>4918</v>
      </c>
      <c r="W249"/>
      <c r="X249"/>
      <c r="Y249"/>
      <c r="Z249"/>
      <c r="AA249"/>
      <c r="AB249"/>
      <c r="AC249"/>
      <c r="AD249"/>
      <c r="AE249"/>
      <c r="AF249"/>
      <c r="AG249"/>
      <c r="AH249"/>
      <c r="AI249"/>
      <c r="AJ249"/>
      <c r="AK249"/>
      <c r="AL249"/>
      <c r="AM249"/>
      <c r="AN249"/>
      <c r="AO249" s="108" t="s">
        <v>43</v>
      </c>
      <c r="AP249" t="s">
        <v>1326</v>
      </c>
      <c r="AQ249">
        <v>17</v>
      </c>
      <c r="AR249" t="s">
        <v>4919</v>
      </c>
      <c r="AS249" t="s">
        <v>1261</v>
      </c>
      <c r="AT249" t="s">
        <v>3877</v>
      </c>
      <c r="AU249" t="s">
        <v>4916</v>
      </c>
      <c r="AV249" t="s">
        <v>4920</v>
      </c>
      <c r="AW249" t="s">
        <v>1937</v>
      </c>
      <c r="AX249" t="s">
        <v>1934</v>
      </c>
      <c r="AY249" t="s">
        <v>4921</v>
      </c>
      <c r="AZ249" t="s">
        <v>1325</v>
      </c>
      <c r="BA249" t="s">
        <v>4922</v>
      </c>
      <c r="BB249" t="s">
        <v>1268</v>
      </c>
      <c r="BC249" t="s">
        <v>3872</v>
      </c>
      <c r="BD249" t="s">
        <v>4923</v>
      </c>
      <c r="BE249">
        <v>249</v>
      </c>
      <c r="BF249">
        <v>234</v>
      </c>
      <c r="BG249" t="e">
        <v>#N/A</v>
      </c>
      <c r="BH249" t="s">
        <v>4916</v>
      </c>
      <c r="BI249">
        <v>1</v>
      </c>
      <c r="BJ249">
        <v>0</v>
      </c>
      <c r="BK249">
        <v>0</v>
      </c>
      <c r="BL249" t="s">
        <v>1592</v>
      </c>
      <c r="BM249" t="s">
        <v>4685</v>
      </c>
      <c r="BN249" t="s">
        <v>4688</v>
      </c>
      <c r="BO249" t="s" cm="1">
        <v>4687</v>
      </c>
      <c r="BP249" t="s">
        <v>4810</v>
      </c>
      <c r="BQ249" t="s">
        <v>4692</v>
      </c>
      <c r="BR249">
        <v>16</v>
      </c>
      <c r="BS249" t="s">
        <v>1915</v>
      </c>
      <c r="BT249" t="s">
        <v>4924</v>
      </c>
      <c r="BU249" t="s">
        <v>4915</v>
      </c>
      <c r="BV249" t="s">
        <v>4920</v>
      </c>
      <c r="BW249" t="s">
        <v>4925</v>
      </c>
      <c r="BX249" t="s">
        <v>1937</v>
      </c>
      <c r="BY249" t="s">
        <v>1592</v>
      </c>
      <c r="BZ249" t="s">
        <v>1937</v>
      </c>
      <c r="CA249" t="s">
        <v>2607</v>
      </c>
      <c r="CB249"/>
      <c r="CC249" t="s">
        <v>998</v>
      </c>
      <c r="CD249" t="s">
        <v>1268</v>
      </c>
      <c r="CE249" t="s">
        <v>4926</v>
      </c>
      <c r="CF249" t="s">
        <v>4927</v>
      </c>
      <c r="CG249" t="s">
        <v>1268</v>
      </c>
      <c r="CH249" t="s">
        <v>1592</v>
      </c>
      <c r="CI249" t="s">
        <v>3875</v>
      </c>
      <c r="CJ249" t="s">
        <v>1261</v>
      </c>
      <c r="CK249"/>
      <c r="CL249"/>
      <c r="CM249" t="s">
        <v>4686</v>
      </c>
      <c r="CN249" t="s">
        <v>4918</v>
      </c>
      <c r="CO249" t="s">
        <v>4686</v>
      </c>
      <c r="CP249" t="s">
        <v>4918</v>
      </c>
      <c r="CQ249" t="s">
        <v>1592</v>
      </c>
      <c r="CR249">
        <v>0</v>
      </c>
      <c r="CS249" t="s">
        <v>1592</v>
      </c>
      <c r="CT249" t="s">
        <v>1592</v>
      </c>
      <c r="CU249" t="s">
        <v>1592</v>
      </c>
      <c r="CV249" t="s">
        <v>1592</v>
      </c>
      <c r="CW249" t="s">
        <v>1592</v>
      </c>
      <c r="CX249">
        <v>247</v>
      </c>
      <c r="CY249" t="s">
        <v>4928</v>
      </c>
      <c r="CZ249" t="s">
        <v>1592</v>
      </c>
      <c r="DA249" t="s">
        <v>2313</v>
      </c>
      <c r="DB249" t="s">
        <v>2314</v>
      </c>
      <c r="DC249" t="s">
        <v>4916</v>
      </c>
      <c r="DD249" t="s">
        <v>1325</v>
      </c>
      <c r="DE249" t="s">
        <v>4915</v>
      </c>
      <c r="DF249" t="s">
        <v>1592</v>
      </c>
      <c r="DG249" t="s">
        <v>1592</v>
      </c>
      <c r="DH249" t="s">
        <v>2334</v>
      </c>
      <c r="DI249" t="s">
        <v>4919</v>
      </c>
      <c r="DJ249"/>
      <c r="DK249" t="s">
        <v>2334</v>
      </c>
      <c r="DL249">
        <v>9</v>
      </c>
      <c r="DM249" t="s">
        <v>2315</v>
      </c>
      <c r="DN249" t="s">
        <v>1261</v>
      </c>
      <c r="DO249" t="b">
        <v>1</v>
      </c>
      <c r="DP249" t="b">
        <v>0</v>
      </c>
      <c r="DQ249" t="b">
        <v>1</v>
      </c>
      <c r="DR249" t="b">
        <v>0</v>
      </c>
      <c r="DS249" t="b">
        <v>0</v>
      </c>
      <c r="DT249" t="b">
        <v>1</v>
      </c>
      <c r="DU249" t="b">
        <v>0</v>
      </c>
      <c r="DV249">
        <v>0</v>
      </c>
      <c r="DW249" t="b">
        <v>0</v>
      </c>
      <c r="DX249" t="b">
        <v>0</v>
      </c>
      <c r="DY249" t="b">
        <v>0</v>
      </c>
      <c r="DZ249" t="b">
        <v>0</v>
      </c>
      <c r="EA249" t="b">
        <v>0</v>
      </c>
      <c r="EB249" t="b">
        <v>0</v>
      </c>
      <c r="EC249" t="b">
        <v>0</v>
      </c>
      <c r="ED249" t="b">
        <v>0</v>
      </c>
      <c r="EE249" t="b">
        <v>0</v>
      </c>
      <c r="EF249" t="b" cm="1">
        <v>0</v>
      </c>
      <c r="EG249" t="b">
        <v>0</v>
      </c>
      <c r="EH249" t="b">
        <v>0</v>
      </c>
      <c r="EI249" t="b">
        <v>0</v>
      </c>
      <c r="EJ249" t="s">
        <v>1592</v>
      </c>
      <c r="EK249">
        <v>0</v>
      </c>
      <c r="EL249">
        <v>28</v>
      </c>
      <c r="EM249" t="b">
        <v>0</v>
      </c>
    </row>
    <row r="250" spans="1:143" ht="15.75">
      <c r="A250"/>
      <c r="B250" t="s">
        <v>1261</v>
      </c>
      <c r="C250" t="s">
        <v>1261</v>
      </c>
      <c r="D250" t="s">
        <v>4929</v>
      </c>
      <c r="E250" t="s">
        <v>4930</v>
      </c>
      <c r="F250" t="s">
        <v>4931</v>
      </c>
      <c r="G250" t="s">
        <v>4929</v>
      </c>
      <c r="H250" t="s">
        <v>4932</v>
      </c>
      <c r="I250" t="s">
        <v>1268</v>
      </c>
      <c r="J250" t="s">
        <v>4684</v>
      </c>
      <c r="K250" t="s">
        <v>4828</v>
      </c>
      <c r="L250" t="s">
        <v>3872</v>
      </c>
      <c r="M250" t="s">
        <v>2607</v>
      </c>
      <c r="N250"/>
      <c r="O250"/>
      <c r="P250" t="s">
        <v>1261</v>
      </c>
      <c r="Q250" t="s">
        <v>1325</v>
      </c>
      <c r="R250" t="s">
        <v>3875</v>
      </c>
      <c r="S250"/>
      <c r="T250"/>
      <c r="U250" t="s">
        <v>4686</v>
      </c>
      <c r="V250" t="s">
        <v>4933</v>
      </c>
      <c r="W250"/>
      <c r="X250"/>
      <c r="Y250"/>
      <c r="Z250"/>
      <c r="AA250"/>
      <c r="AB250"/>
      <c r="AC250"/>
      <c r="AD250"/>
      <c r="AE250"/>
      <c r="AF250"/>
      <c r="AG250"/>
      <c r="AH250"/>
      <c r="AI250"/>
      <c r="AJ250"/>
      <c r="AK250"/>
      <c r="AL250"/>
      <c r="AM250"/>
      <c r="AN250"/>
      <c r="AO250" s="108" t="s">
        <v>43</v>
      </c>
      <c r="AP250" t="s">
        <v>1326</v>
      </c>
      <c r="AQ250">
        <v>18</v>
      </c>
      <c r="AR250" t="s">
        <v>4934</v>
      </c>
      <c r="AS250" t="s">
        <v>1261</v>
      </c>
      <c r="AT250" t="s">
        <v>3877</v>
      </c>
      <c r="AU250" t="s">
        <v>4930</v>
      </c>
      <c r="AV250" t="s">
        <v>4935</v>
      </c>
      <c r="AW250" t="s">
        <v>4936</v>
      </c>
      <c r="AX250" t="s">
        <v>1934</v>
      </c>
      <c r="AY250" t="s">
        <v>4937</v>
      </c>
      <c r="AZ250" t="s">
        <v>1325</v>
      </c>
      <c r="BA250" t="s">
        <v>4938</v>
      </c>
      <c r="BB250" t="s">
        <v>1268</v>
      </c>
      <c r="BC250" t="s">
        <v>3872</v>
      </c>
      <c r="BD250" t="s">
        <v>4939</v>
      </c>
      <c r="BE250">
        <v>250</v>
      </c>
      <c r="BF250">
        <v>234</v>
      </c>
      <c r="BG250" t="e">
        <v>#N/A</v>
      </c>
      <c r="BH250" t="s">
        <v>4930</v>
      </c>
      <c r="BI250">
        <v>1</v>
      </c>
      <c r="BJ250">
        <v>0</v>
      </c>
      <c r="BK250">
        <v>0</v>
      </c>
      <c r="BL250" t="s">
        <v>1592</v>
      </c>
      <c r="BM250" t="s">
        <v>4685</v>
      </c>
      <c r="BN250" t="s">
        <v>4688</v>
      </c>
      <c r="BO250" t="s" cm="1">
        <v>4687</v>
      </c>
      <c r="BP250" t="s">
        <v>4829</v>
      </c>
      <c r="BQ250" t="s">
        <v>4692</v>
      </c>
      <c r="BR250">
        <v>17</v>
      </c>
      <c r="BS250" t="s">
        <v>1919</v>
      </c>
      <c r="BT250" t="s">
        <v>4940</v>
      </c>
      <c r="BU250" t="s">
        <v>4929</v>
      </c>
      <c r="BV250" t="s">
        <v>4935</v>
      </c>
      <c r="BW250" t="s">
        <v>4941</v>
      </c>
      <c r="BX250" t="s">
        <v>1937</v>
      </c>
      <c r="BY250" t="s">
        <v>1592</v>
      </c>
      <c r="BZ250" t="s">
        <v>1937</v>
      </c>
      <c r="CA250" t="s">
        <v>2607</v>
      </c>
      <c r="CB250"/>
      <c r="CC250" t="s">
        <v>998</v>
      </c>
      <c r="CD250" t="s">
        <v>1268</v>
      </c>
      <c r="CE250" t="s">
        <v>4942</v>
      </c>
      <c r="CF250" t="s">
        <v>4943</v>
      </c>
      <c r="CG250" t="s">
        <v>1268</v>
      </c>
      <c r="CH250" t="s">
        <v>1592</v>
      </c>
      <c r="CI250" t="s">
        <v>3875</v>
      </c>
      <c r="CJ250" t="s">
        <v>1261</v>
      </c>
      <c r="CK250"/>
      <c r="CL250"/>
      <c r="CM250" t="s">
        <v>4686</v>
      </c>
      <c r="CN250" t="s">
        <v>4933</v>
      </c>
      <c r="CO250" t="s">
        <v>4686</v>
      </c>
      <c r="CP250" t="s">
        <v>4933</v>
      </c>
      <c r="CQ250" t="s">
        <v>1592</v>
      </c>
      <c r="CR250">
        <v>0</v>
      </c>
      <c r="CS250" t="s">
        <v>1592</v>
      </c>
      <c r="CT250" t="s">
        <v>1592</v>
      </c>
      <c r="CU250" t="s">
        <v>1592</v>
      </c>
      <c r="CV250" t="s">
        <v>1592</v>
      </c>
      <c r="CW250" t="s">
        <v>1592</v>
      </c>
      <c r="CX250">
        <v>248</v>
      </c>
      <c r="CY250" t="s">
        <v>4944</v>
      </c>
      <c r="CZ250" t="s">
        <v>1592</v>
      </c>
      <c r="DA250" t="s">
        <v>2313</v>
      </c>
      <c r="DB250" t="s">
        <v>2314</v>
      </c>
      <c r="DC250" t="s">
        <v>4930</v>
      </c>
      <c r="DD250" t="s">
        <v>1325</v>
      </c>
      <c r="DE250" t="s">
        <v>4929</v>
      </c>
      <c r="DF250" t="s">
        <v>1592</v>
      </c>
      <c r="DG250" t="s">
        <v>1592</v>
      </c>
      <c r="DH250" t="s">
        <v>2334</v>
      </c>
      <c r="DI250" t="s">
        <v>4934</v>
      </c>
      <c r="DJ250"/>
      <c r="DK250" t="s">
        <v>2334</v>
      </c>
      <c r="DL250">
        <v>9</v>
      </c>
      <c r="DM250" t="s">
        <v>2315</v>
      </c>
      <c r="DN250" t="s">
        <v>1261</v>
      </c>
      <c r="DO250" t="b">
        <v>1</v>
      </c>
      <c r="DP250" t="b">
        <v>0</v>
      </c>
      <c r="DQ250" t="b">
        <v>1</v>
      </c>
      <c r="DR250" t="b">
        <v>0</v>
      </c>
      <c r="DS250" t="b">
        <v>0</v>
      </c>
      <c r="DT250" t="b">
        <v>1</v>
      </c>
      <c r="DU250" t="b">
        <v>0</v>
      </c>
      <c r="DV250">
        <v>0</v>
      </c>
      <c r="DW250" t="b">
        <v>0</v>
      </c>
      <c r="DX250" t="b">
        <v>0</v>
      </c>
      <c r="DY250" t="b">
        <v>0</v>
      </c>
      <c r="DZ250" t="b">
        <v>0</v>
      </c>
      <c r="EA250" t="b">
        <v>0</v>
      </c>
      <c r="EB250" t="b">
        <v>0</v>
      </c>
      <c r="EC250" t="b">
        <v>0</v>
      </c>
      <c r="ED250" t="b">
        <v>0</v>
      </c>
      <c r="EE250" t="b">
        <v>0</v>
      </c>
      <c r="EF250" t="b" cm="1">
        <v>0</v>
      </c>
      <c r="EG250" t="b">
        <v>0</v>
      </c>
      <c r="EH250" t="b">
        <v>0</v>
      </c>
      <c r="EI250" t="b">
        <v>0</v>
      </c>
      <c r="EJ250" t="s">
        <v>1592</v>
      </c>
      <c r="EK250">
        <v>0</v>
      </c>
      <c r="EL250">
        <v>41</v>
      </c>
      <c r="EM250" t="b">
        <v>0</v>
      </c>
    </row>
    <row r="251" spans="1:143" ht="15.75">
      <c r="A251"/>
      <c r="B251" t="s">
        <v>1261</v>
      </c>
      <c r="C251" t="s">
        <v>1261</v>
      </c>
      <c r="D251" t="s">
        <v>4945</v>
      </c>
      <c r="E251" t="s">
        <v>4946</v>
      </c>
      <c r="F251"/>
      <c r="G251" t="s">
        <v>4945</v>
      </c>
      <c r="H251" t="s">
        <v>4947</v>
      </c>
      <c r="I251" t="s">
        <v>1268</v>
      </c>
      <c r="J251" t="s">
        <v>4684</v>
      </c>
      <c r="K251" t="s">
        <v>4842</v>
      </c>
      <c r="L251" t="s">
        <v>3872</v>
      </c>
      <c r="M251" t="s">
        <v>2607</v>
      </c>
      <c r="N251"/>
      <c r="O251"/>
      <c r="P251" t="s">
        <v>1261</v>
      </c>
      <c r="Q251" t="s">
        <v>1325</v>
      </c>
      <c r="R251" t="s">
        <v>3875</v>
      </c>
      <c r="S251"/>
      <c r="T251"/>
      <c r="U251" t="s">
        <v>4686</v>
      </c>
      <c r="V251" t="s">
        <v>4948</v>
      </c>
      <c r="W251"/>
      <c r="X251"/>
      <c r="Y251"/>
      <c r="Z251"/>
      <c r="AA251"/>
      <c r="AB251"/>
      <c r="AC251"/>
      <c r="AD251"/>
      <c r="AE251"/>
      <c r="AF251"/>
      <c r="AG251"/>
      <c r="AH251"/>
      <c r="AI251"/>
      <c r="AJ251"/>
      <c r="AK251"/>
      <c r="AL251"/>
      <c r="AM251"/>
      <c r="AN251"/>
      <c r="AO251" s="108" t="s">
        <v>43</v>
      </c>
      <c r="AP251" t="s">
        <v>1326</v>
      </c>
      <c r="AQ251">
        <v>19</v>
      </c>
      <c r="AR251" t="s">
        <v>4949</v>
      </c>
      <c r="AS251" t="s">
        <v>1261</v>
      </c>
      <c r="AT251" t="s">
        <v>3877</v>
      </c>
      <c r="AU251" t="s">
        <v>4946</v>
      </c>
      <c r="AV251" t="s">
        <v>4950</v>
      </c>
      <c r="AW251" t="s">
        <v>1937</v>
      </c>
      <c r="AX251" t="s">
        <v>1934</v>
      </c>
      <c r="AY251" t="s">
        <v>4951</v>
      </c>
      <c r="AZ251" t="s">
        <v>1325</v>
      </c>
      <c r="BA251" t="s">
        <v>4952</v>
      </c>
      <c r="BB251" t="s">
        <v>1268</v>
      </c>
      <c r="BC251" t="s">
        <v>3872</v>
      </c>
      <c r="BD251" t="s">
        <v>4953</v>
      </c>
      <c r="BE251">
        <v>251</v>
      </c>
      <c r="BF251">
        <v>234</v>
      </c>
      <c r="BG251" t="e">
        <v>#N/A</v>
      </c>
      <c r="BH251" t="s">
        <v>4946</v>
      </c>
      <c r="BI251">
        <v>1</v>
      </c>
      <c r="BJ251">
        <v>0</v>
      </c>
      <c r="BK251">
        <v>0</v>
      </c>
      <c r="BL251" t="s">
        <v>1592</v>
      </c>
      <c r="BM251" t="s">
        <v>4685</v>
      </c>
      <c r="BN251" t="s">
        <v>4688</v>
      </c>
      <c r="BO251" t="s" cm="1">
        <v>4687</v>
      </c>
      <c r="BP251" t="s">
        <v>4843</v>
      </c>
      <c r="BQ251" t="s">
        <v>4692</v>
      </c>
      <c r="BR251">
        <v>18</v>
      </c>
      <c r="BS251" t="s">
        <v>2063</v>
      </c>
      <c r="BT251" t="s">
        <v>4954</v>
      </c>
      <c r="BU251" t="s">
        <v>4945</v>
      </c>
      <c r="BV251" t="s">
        <v>4950</v>
      </c>
      <c r="BW251" t="s">
        <v>4955</v>
      </c>
      <c r="BX251" t="s">
        <v>1937</v>
      </c>
      <c r="BY251" t="s">
        <v>1592</v>
      </c>
      <c r="BZ251" t="s">
        <v>1937</v>
      </c>
      <c r="CA251" t="s">
        <v>2607</v>
      </c>
      <c r="CB251"/>
      <c r="CC251" t="s">
        <v>998</v>
      </c>
      <c r="CD251" t="s">
        <v>1268</v>
      </c>
      <c r="CE251" t="s">
        <v>4956</v>
      </c>
      <c r="CF251" t="s">
        <v>4957</v>
      </c>
      <c r="CG251" t="s">
        <v>1268</v>
      </c>
      <c r="CH251" t="s">
        <v>1592</v>
      </c>
      <c r="CI251" t="s">
        <v>3875</v>
      </c>
      <c r="CJ251" t="s">
        <v>1261</v>
      </c>
      <c r="CK251"/>
      <c r="CL251"/>
      <c r="CM251" t="s">
        <v>4686</v>
      </c>
      <c r="CN251" t="s">
        <v>4948</v>
      </c>
      <c r="CO251" t="s">
        <v>4686</v>
      </c>
      <c r="CP251" t="s">
        <v>4948</v>
      </c>
      <c r="CQ251" t="s">
        <v>1592</v>
      </c>
      <c r="CR251">
        <v>0</v>
      </c>
      <c r="CS251" t="s">
        <v>1592</v>
      </c>
      <c r="CT251" t="s">
        <v>1592</v>
      </c>
      <c r="CU251" t="s">
        <v>1592</v>
      </c>
      <c r="CV251" t="s">
        <v>1592</v>
      </c>
      <c r="CW251" t="s">
        <v>1592</v>
      </c>
      <c r="CX251">
        <v>249</v>
      </c>
      <c r="CY251" t="s">
        <v>4958</v>
      </c>
      <c r="CZ251" t="s">
        <v>1592</v>
      </c>
      <c r="DA251" t="s">
        <v>2313</v>
      </c>
      <c r="DB251" t="s">
        <v>2314</v>
      </c>
      <c r="DC251" t="s">
        <v>4946</v>
      </c>
      <c r="DD251" t="s">
        <v>1325</v>
      </c>
      <c r="DE251" t="s">
        <v>4945</v>
      </c>
      <c r="DF251" t="s">
        <v>1592</v>
      </c>
      <c r="DG251" t="s">
        <v>1592</v>
      </c>
      <c r="DH251" t="s">
        <v>2334</v>
      </c>
      <c r="DI251" t="s">
        <v>4949</v>
      </c>
      <c r="DJ251"/>
      <c r="DK251" t="s">
        <v>2334</v>
      </c>
      <c r="DL251">
        <v>9</v>
      </c>
      <c r="DM251" t="s">
        <v>2315</v>
      </c>
      <c r="DN251" t="s">
        <v>1261</v>
      </c>
      <c r="DO251" t="b">
        <v>1</v>
      </c>
      <c r="DP251" t="b">
        <v>0</v>
      </c>
      <c r="DQ251" t="b">
        <v>1</v>
      </c>
      <c r="DR251" t="b">
        <v>0</v>
      </c>
      <c r="DS251" t="b">
        <v>0</v>
      </c>
      <c r="DT251" t="b">
        <v>1</v>
      </c>
      <c r="DU251" t="b">
        <v>0</v>
      </c>
      <c r="DV251">
        <v>0</v>
      </c>
      <c r="DW251" t="b">
        <v>0</v>
      </c>
      <c r="DX251" t="b">
        <v>0</v>
      </c>
      <c r="DY251" t="b">
        <v>0</v>
      </c>
      <c r="DZ251" t="b">
        <v>0</v>
      </c>
      <c r="EA251" t="b">
        <v>0</v>
      </c>
      <c r="EB251" t="b">
        <v>0</v>
      </c>
      <c r="EC251" t="b">
        <v>0</v>
      </c>
      <c r="ED251" t="b">
        <v>0</v>
      </c>
      <c r="EE251" t="b">
        <v>0</v>
      </c>
      <c r="EF251" t="b" cm="1">
        <v>0</v>
      </c>
      <c r="EG251" t="b">
        <v>0</v>
      </c>
      <c r="EH251" t="b">
        <v>0</v>
      </c>
      <c r="EI251" t="b">
        <v>0</v>
      </c>
      <c r="EJ251" t="s">
        <v>1592</v>
      </c>
      <c r="EK251">
        <v>0</v>
      </c>
      <c r="EL251">
        <v>31</v>
      </c>
      <c r="EM251" t="b">
        <v>0</v>
      </c>
    </row>
    <row r="252" spans="1:143" ht="15.75">
      <c r="A252"/>
      <c r="B252" t="s">
        <v>1261</v>
      </c>
      <c r="C252" t="s">
        <v>1261</v>
      </c>
      <c r="D252" t="s">
        <v>4959</v>
      </c>
      <c r="E252" t="s">
        <v>4960</v>
      </c>
      <c r="F252" t="s">
        <v>4961</v>
      </c>
      <c r="G252" t="s">
        <v>4959</v>
      </c>
      <c r="H252" t="s">
        <v>4962</v>
      </c>
      <c r="I252" t="s">
        <v>1268</v>
      </c>
      <c r="J252" t="s">
        <v>4684</v>
      </c>
      <c r="K252" t="s">
        <v>4861</v>
      </c>
      <c r="L252" t="s">
        <v>3872</v>
      </c>
      <c r="M252" t="s">
        <v>2607</v>
      </c>
      <c r="N252"/>
      <c r="O252"/>
      <c r="P252" t="s">
        <v>1261</v>
      </c>
      <c r="Q252" t="s">
        <v>1325</v>
      </c>
      <c r="R252" t="s">
        <v>3875</v>
      </c>
      <c r="S252"/>
      <c r="T252"/>
      <c r="U252" t="s">
        <v>4686</v>
      </c>
      <c r="V252" t="s">
        <v>4963</v>
      </c>
      <c r="W252"/>
      <c r="X252"/>
      <c r="Y252"/>
      <c r="Z252"/>
      <c r="AA252"/>
      <c r="AB252"/>
      <c r="AC252"/>
      <c r="AD252"/>
      <c r="AE252"/>
      <c r="AF252"/>
      <c r="AG252"/>
      <c r="AH252"/>
      <c r="AI252"/>
      <c r="AJ252"/>
      <c r="AK252"/>
      <c r="AL252"/>
      <c r="AM252"/>
      <c r="AN252"/>
      <c r="AO252" s="108" t="s">
        <v>43</v>
      </c>
      <c r="AP252" t="s">
        <v>1326</v>
      </c>
      <c r="AQ252">
        <v>20</v>
      </c>
      <c r="AR252" t="s">
        <v>4964</v>
      </c>
      <c r="AS252" t="s">
        <v>1261</v>
      </c>
      <c r="AT252" t="s">
        <v>3877</v>
      </c>
      <c r="AU252" t="s">
        <v>4960</v>
      </c>
      <c r="AV252" t="s">
        <v>4965</v>
      </c>
      <c r="AW252" t="s">
        <v>4966</v>
      </c>
      <c r="AX252" t="s">
        <v>1934</v>
      </c>
      <c r="AY252" t="s">
        <v>4967</v>
      </c>
      <c r="AZ252" t="s">
        <v>1325</v>
      </c>
      <c r="BA252" t="s">
        <v>4968</v>
      </c>
      <c r="BB252" t="s">
        <v>1268</v>
      </c>
      <c r="BC252" t="s">
        <v>3872</v>
      </c>
      <c r="BD252" t="s">
        <v>4969</v>
      </c>
      <c r="BE252">
        <v>252</v>
      </c>
      <c r="BF252">
        <v>234</v>
      </c>
      <c r="BG252" t="e">
        <v>#N/A</v>
      </c>
      <c r="BH252" t="s">
        <v>4960</v>
      </c>
      <c r="BI252">
        <v>1</v>
      </c>
      <c r="BJ252">
        <v>0</v>
      </c>
      <c r="BK252">
        <v>0</v>
      </c>
      <c r="BL252" t="s">
        <v>1592</v>
      </c>
      <c r="BM252" t="s">
        <v>4685</v>
      </c>
      <c r="BN252" t="s">
        <v>4688</v>
      </c>
      <c r="BO252" t="s" cm="1">
        <v>4687</v>
      </c>
      <c r="BP252" t="s">
        <v>4862</v>
      </c>
      <c r="BQ252" t="s">
        <v>4692</v>
      </c>
      <c r="BR252">
        <v>19</v>
      </c>
      <c r="BS252" t="s">
        <v>1869</v>
      </c>
      <c r="BT252" t="s">
        <v>4970</v>
      </c>
      <c r="BU252" t="s">
        <v>4959</v>
      </c>
      <c r="BV252" t="s">
        <v>4965</v>
      </c>
      <c r="BW252" t="s">
        <v>4971</v>
      </c>
      <c r="BX252" t="s">
        <v>1937</v>
      </c>
      <c r="BY252" t="s">
        <v>1592</v>
      </c>
      <c r="BZ252" t="s">
        <v>1937</v>
      </c>
      <c r="CA252" t="s">
        <v>2607</v>
      </c>
      <c r="CB252"/>
      <c r="CC252" t="s">
        <v>998</v>
      </c>
      <c r="CD252" t="s">
        <v>1268</v>
      </c>
      <c r="CE252" t="s">
        <v>4972</v>
      </c>
      <c r="CF252" t="s">
        <v>4973</v>
      </c>
      <c r="CG252" t="s">
        <v>1268</v>
      </c>
      <c r="CH252" t="s">
        <v>1592</v>
      </c>
      <c r="CI252" t="s">
        <v>3875</v>
      </c>
      <c r="CJ252" t="s">
        <v>1261</v>
      </c>
      <c r="CK252"/>
      <c r="CL252"/>
      <c r="CM252" t="s">
        <v>4686</v>
      </c>
      <c r="CN252" t="s">
        <v>4963</v>
      </c>
      <c r="CO252" t="s">
        <v>4686</v>
      </c>
      <c r="CP252" t="s">
        <v>4963</v>
      </c>
      <c r="CQ252" t="s">
        <v>1592</v>
      </c>
      <c r="CR252">
        <v>0</v>
      </c>
      <c r="CS252" t="s">
        <v>1592</v>
      </c>
      <c r="CT252" t="s">
        <v>1592</v>
      </c>
      <c r="CU252" t="s">
        <v>1592</v>
      </c>
      <c r="CV252" t="s">
        <v>1592</v>
      </c>
      <c r="CW252" t="s">
        <v>1592</v>
      </c>
      <c r="CX252">
        <v>250</v>
      </c>
      <c r="CY252" t="s">
        <v>4974</v>
      </c>
      <c r="CZ252" t="s">
        <v>1592</v>
      </c>
      <c r="DA252" t="s">
        <v>2313</v>
      </c>
      <c r="DB252" t="s">
        <v>2314</v>
      </c>
      <c r="DC252" t="s">
        <v>4960</v>
      </c>
      <c r="DD252" t="s">
        <v>1325</v>
      </c>
      <c r="DE252" t="s">
        <v>4959</v>
      </c>
      <c r="DF252" t="s">
        <v>1592</v>
      </c>
      <c r="DG252" t="s">
        <v>1592</v>
      </c>
      <c r="DH252" t="s">
        <v>2334</v>
      </c>
      <c r="DI252" t="s">
        <v>4964</v>
      </c>
      <c r="DJ252"/>
      <c r="DK252" t="s">
        <v>2334</v>
      </c>
      <c r="DL252">
        <v>9</v>
      </c>
      <c r="DM252" t="s">
        <v>2315</v>
      </c>
      <c r="DN252" t="s">
        <v>1261</v>
      </c>
      <c r="DO252" t="b">
        <v>1</v>
      </c>
      <c r="DP252" t="b">
        <v>0</v>
      </c>
      <c r="DQ252" t="b">
        <v>1</v>
      </c>
      <c r="DR252" t="b">
        <v>0</v>
      </c>
      <c r="DS252" t="b">
        <v>0</v>
      </c>
      <c r="DT252" t="b">
        <v>1</v>
      </c>
      <c r="DU252" t="b">
        <v>0</v>
      </c>
      <c r="DV252">
        <v>0</v>
      </c>
      <c r="DW252" t="b">
        <v>0</v>
      </c>
      <c r="DX252" t="b">
        <v>0</v>
      </c>
      <c r="DY252" t="b">
        <v>0</v>
      </c>
      <c r="DZ252" t="b">
        <v>0</v>
      </c>
      <c r="EA252" t="b">
        <v>0</v>
      </c>
      <c r="EB252" t="b">
        <v>0</v>
      </c>
      <c r="EC252" t="b">
        <v>0</v>
      </c>
      <c r="ED252" t="b">
        <v>0</v>
      </c>
      <c r="EE252" t="b">
        <v>0</v>
      </c>
      <c r="EF252" t="b" cm="1">
        <v>0</v>
      </c>
      <c r="EG252" t="b">
        <v>0</v>
      </c>
      <c r="EH252" t="b">
        <v>0</v>
      </c>
      <c r="EI252" t="b">
        <v>0</v>
      </c>
      <c r="EJ252" t="s">
        <v>1592</v>
      </c>
      <c r="EK252">
        <v>0</v>
      </c>
      <c r="EL252">
        <v>37</v>
      </c>
      <c r="EM252" t="b">
        <v>0</v>
      </c>
    </row>
    <row r="253" spans="1:143" ht="15.75">
      <c r="A253"/>
      <c r="B253" t="s">
        <v>1261</v>
      </c>
      <c r="C253" t="s">
        <v>1261</v>
      </c>
      <c r="D253" t="s">
        <v>4975</v>
      </c>
      <c r="E253" t="s">
        <v>4976</v>
      </c>
      <c r="F253"/>
      <c r="G253" t="s">
        <v>4975</v>
      </c>
      <c r="H253" t="s">
        <v>4975</v>
      </c>
      <c r="I253" t="s">
        <v>1279</v>
      </c>
      <c r="J253" t="s">
        <v>902</v>
      </c>
      <c r="K253" t="s">
        <v>902</v>
      </c>
      <c r="L253" t="s">
        <v>3872</v>
      </c>
      <c r="M253"/>
      <c r="N253"/>
      <c r="O253"/>
      <c r="P253" t="s">
        <v>1261</v>
      </c>
      <c r="Q253" t="s">
        <v>1325</v>
      </c>
      <c r="R253" t="s">
        <v>3875</v>
      </c>
      <c r="S253"/>
      <c r="T253"/>
      <c r="U253" t="s">
        <v>4977</v>
      </c>
      <c r="V253"/>
      <c r="W253"/>
      <c r="X253"/>
      <c r="Y253"/>
      <c r="Z253"/>
      <c r="AA253"/>
      <c r="AB253"/>
      <c r="AC253"/>
      <c r="AD253"/>
      <c r="AE253"/>
      <c r="AF253"/>
      <c r="AG253"/>
      <c r="AH253"/>
      <c r="AI253"/>
      <c r="AJ253"/>
      <c r="AK253"/>
      <c r="AL253"/>
      <c r="AM253"/>
      <c r="AN253"/>
      <c r="AO253" s="108" t="s">
        <v>43</v>
      </c>
      <c r="AP253" t="s">
        <v>1326</v>
      </c>
      <c r="AQ253">
        <v>21</v>
      </c>
      <c r="AR253" t="s">
        <v>4978</v>
      </c>
      <c r="AS253" t="s">
        <v>1261</v>
      </c>
      <c r="AT253" t="s">
        <v>3877</v>
      </c>
      <c r="AU253" t="s">
        <v>4976</v>
      </c>
      <c r="AV253" t="s">
        <v>4979</v>
      </c>
      <c r="AW253" t="s">
        <v>1937</v>
      </c>
      <c r="AX253" t="s">
        <v>1934</v>
      </c>
      <c r="AY253" t="s">
        <v>4980</v>
      </c>
      <c r="AZ253" t="s">
        <v>1325</v>
      </c>
      <c r="BA253" t="s">
        <v>4981</v>
      </c>
      <c r="BB253" t="s">
        <v>1279</v>
      </c>
      <c r="BC253" t="s">
        <v>3872</v>
      </c>
      <c r="BD253" t="s">
        <v>4982</v>
      </c>
      <c r="BE253">
        <v>253</v>
      </c>
      <c r="BF253">
        <v>0</v>
      </c>
      <c r="BG253">
        <v>0</v>
      </c>
      <c r="BH253" t="s">
        <v>1592</v>
      </c>
      <c r="BI253">
        <v>0</v>
      </c>
      <c r="BJ253">
        <v>0</v>
      </c>
      <c r="BK253">
        <v>0</v>
      </c>
      <c r="BL253" t="s">
        <v>1592</v>
      </c>
      <c r="BM253" t="s">
        <v>1592</v>
      </c>
      <c r="BN253" t="s">
        <v>1592</v>
      </c>
      <c r="BO253" t="s" cm="1">
        <v>1592</v>
      </c>
      <c r="BP253" t="s">
        <v>1592</v>
      </c>
      <c r="BQ253" t="s">
        <v>4692</v>
      </c>
      <c r="BR253">
        <v>20</v>
      </c>
      <c r="BS253" t="s">
        <v>1870</v>
      </c>
      <c r="BT253" t="s">
        <v>4983</v>
      </c>
      <c r="BU253" t="s">
        <v>4975</v>
      </c>
      <c r="BV253" t="s">
        <v>4979</v>
      </c>
      <c r="BW253" t="s">
        <v>4980</v>
      </c>
      <c r="BX253" t="s">
        <v>1937</v>
      </c>
      <c r="BY253" t="s">
        <v>1592</v>
      </c>
      <c r="BZ253" t="s">
        <v>1937</v>
      </c>
      <c r="CA253" t="s">
        <v>1592</v>
      </c>
      <c r="CB253"/>
      <c r="CC253" t="s">
        <v>998</v>
      </c>
      <c r="CD253" t="s">
        <v>1279</v>
      </c>
      <c r="CE253" t="s">
        <v>4976</v>
      </c>
      <c r="CF253" t="s">
        <v>4979</v>
      </c>
      <c r="CG253" t="s">
        <v>1279</v>
      </c>
      <c r="CH253" t="s">
        <v>1592</v>
      </c>
      <c r="CI253" t="s">
        <v>3875</v>
      </c>
      <c r="CJ253" t="s">
        <v>1261</v>
      </c>
      <c r="CK253"/>
      <c r="CL253"/>
      <c r="CM253" t="s">
        <v>4977</v>
      </c>
      <c r="CN253" t="s">
        <v>1592</v>
      </c>
      <c r="CO253" t="s">
        <v>4977</v>
      </c>
      <c r="CP253" t="s">
        <v>1592</v>
      </c>
      <c r="CQ253" t="s">
        <v>1592</v>
      </c>
      <c r="CR253">
        <v>0</v>
      </c>
      <c r="CS253" t="s">
        <v>1592</v>
      </c>
      <c r="CT253" t="s">
        <v>1592</v>
      </c>
      <c r="CU253" t="s">
        <v>1592</v>
      </c>
      <c r="CV253" t="s">
        <v>1592</v>
      </c>
      <c r="CW253" t="s">
        <v>1592</v>
      </c>
      <c r="CX253">
        <v>251</v>
      </c>
      <c r="CY253" t="s">
        <v>4984</v>
      </c>
      <c r="CZ253" t="s">
        <v>1592</v>
      </c>
      <c r="DA253" t="s">
        <v>2313</v>
      </c>
      <c r="DB253" t="s">
        <v>2314</v>
      </c>
      <c r="DC253" t="s">
        <v>4976</v>
      </c>
      <c r="DD253" t="s">
        <v>1325</v>
      </c>
      <c r="DE253" t="s">
        <v>4975</v>
      </c>
      <c r="DF253" t="s">
        <v>1592</v>
      </c>
      <c r="DG253" t="s">
        <v>1592</v>
      </c>
      <c r="DH253" t="s">
        <v>2334</v>
      </c>
      <c r="DI253" t="s">
        <v>4978</v>
      </c>
      <c r="DJ253"/>
      <c r="DK253" t="s">
        <v>2334</v>
      </c>
      <c r="DL253">
        <v>9</v>
      </c>
      <c r="DM253" t="s">
        <v>2315</v>
      </c>
      <c r="DN253" t="s">
        <v>1261</v>
      </c>
      <c r="DO253" t="b">
        <v>1</v>
      </c>
      <c r="DP253" t="b">
        <v>0</v>
      </c>
      <c r="DQ253" t="b">
        <v>1</v>
      </c>
      <c r="DR253" t="b">
        <v>0</v>
      </c>
      <c r="DS253" t="b">
        <v>0</v>
      </c>
      <c r="DT253" t="b">
        <v>1</v>
      </c>
      <c r="DU253" t="b">
        <v>1</v>
      </c>
      <c r="DV253">
        <v>0</v>
      </c>
      <c r="DW253" t="b">
        <v>0</v>
      </c>
      <c r="DX253" t="b">
        <v>0</v>
      </c>
      <c r="DY253" t="b">
        <v>0</v>
      </c>
      <c r="DZ253" t="b">
        <v>0</v>
      </c>
      <c r="EA253" t="b">
        <v>0</v>
      </c>
      <c r="EB253" t="b">
        <v>0</v>
      </c>
      <c r="EC253" t="b">
        <v>0</v>
      </c>
      <c r="ED253" t="b">
        <v>0</v>
      </c>
      <c r="EE253" t="b">
        <v>0</v>
      </c>
      <c r="EF253" t="b" cm="1">
        <v>0</v>
      </c>
      <c r="EG253" t="b">
        <v>0</v>
      </c>
      <c r="EH253" t="b">
        <v>0</v>
      </c>
      <c r="EI253" t="b">
        <v>0</v>
      </c>
      <c r="EJ253" t="s">
        <v>1592</v>
      </c>
      <c r="EK253">
        <v>0</v>
      </c>
      <c r="EL253">
        <v>36</v>
      </c>
      <c r="EM253" t="b">
        <v>0</v>
      </c>
    </row>
    <row r="254" spans="1:143" ht="15.75">
      <c r="A254"/>
      <c r="B254" t="s">
        <v>1261</v>
      </c>
      <c r="C254" t="s">
        <v>1261</v>
      </c>
      <c r="D254" t="s">
        <v>4985</v>
      </c>
      <c r="E254" t="s">
        <v>4986</v>
      </c>
      <c r="F254" t="s">
        <v>4987</v>
      </c>
      <c r="G254" t="s">
        <v>4985</v>
      </c>
      <c r="H254" t="s">
        <v>4985</v>
      </c>
      <c r="I254" t="s">
        <v>1268</v>
      </c>
      <c r="J254" t="s">
        <v>4975</v>
      </c>
      <c r="K254" t="s">
        <v>902</v>
      </c>
      <c r="L254" t="s">
        <v>3872</v>
      </c>
      <c r="M254" t="s">
        <v>1965</v>
      </c>
      <c r="N254"/>
      <c r="O254"/>
      <c r="P254" t="s">
        <v>1261</v>
      </c>
      <c r="Q254" t="s">
        <v>1325</v>
      </c>
      <c r="R254" t="s">
        <v>3875</v>
      </c>
      <c r="S254"/>
      <c r="T254"/>
      <c r="U254" t="s">
        <v>4977</v>
      </c>
      <c r="V254" t="s">
        <v>4988</v>
      </c>
      <c r="W254"/>
      <c r="X254"/>
      <c r="Y254"/>
      <c r="Z254"/>
      <c r="AA254"/>
      <c r="AB254"/>
      <c r="AC254"/>
      <c r="AD254"/>
      <c r="AE254"/>
      <c r="AF254"/>
      <c r="AG254"/>
      <c r="AH254"/>
      <c r="AI254"/>
      <c r="AJ254"/>
      <c r="AK254"/>
      <c r="AL254"/>
      <c r="AM254"/>
      <c r="AN254"/>
      <c r="AO254" s="108" t="s">
        <v>43</v>
      </c>
      <c r="AP254" t="s">
        <v>1326</v>
      </c>
      <c r="AQ254">
        <v>22</v>
      </c>
      <c r="AR254" t="s">
        <v>4989</v>
      </c>
      <c r="AS254" t="s">
        <v>1261</v>
      </c>
      <c r="AT254" t="s">
        <v>3877</v>
      </c>
      <c r="AU254" t="s">
        <v>4986</v>
      </c>
      <c r="AV254" t="s">
        <v>4990</v>
      </c>
      <c r="AW254" t="s">
        <v>4991</v>
      </c>
      <c r="AX254" t="s">
        <v>1934</v>
      </c>
      <c r="AY254" t="s">
        <v>4992</v>
      </c>
      <c r="AZ254" t="s">
        <v>1325</v>
      </c>
      <c r="BA254" t="s">
        <v>4993</v>
      </c>
      <c r="BB254" t="s">
        <v>1268</v>
      </c>
      <c r="BC254" t="s">
        <v>3872</v>
      </c>
      <c r="BD254" t="s">
        <v>4994</v>
      </c>
      <c r="BE254">
        <v>254</v>
      </c>
      <c r="BF254">
        <v>253</v>
      </c>
      <c r="BG254">
        <v>0</v>
      </c>
      <c r="BH254" t="s">
        <v>4986</v>
      </c>
      <c r="BI254">
        <v>1</v>
      </c>
      <c r="BJ254">
        <v>0</v>
      </c>
      <c r="BK254">
        <v>0</v>
      </c>
      <c r="BL254" t="s">
        <v>1592</v>
      </c>
      <c r="BM254" t="s">
        <v>4976</v>
      </c>
      <c r="BN254" t="s">
        <v>4979</v>
      </c>
      <c r="BO254" t="s" cm="1">
        <v>4978</v>
      </c>
      <c r="BP254" t="s">
        <v>1592</v>
      </c>
      <c r="BQ254" t="s">
        <v>4692</v>
      </c>
      <c r="BR254">
        <v>21</v>
      </c>
      <c r="BS254" t="s">
        <v>1871</v>
      </c>
      <c r="BT254" t="s">
        <v>4995</v>
      </c>
      <c r="BU254" t="s">
        <v>4985</v>
      </c>
      <c r="BV254" t="s">
        <v>4990</v>
      </c>
      <c r="BW254" t="s">
        <v>4992</v>
      </c>
      <c r="BX254" t="s">
        <v>1937</v>
      </c>
      <c r="BY254" t="s">
        <v>1592</v>
      </c>
      <c r="BZ254" t="s">
        <v>1937</v>
      </c>
      <c r="CA254" t="s">
        <v>1965</v>
      </c>
      <c r="CB254"/>
      <c r="CC254" t="s">
        <v>998</v>
      </c>
      <c r="CD254" t="s">
        <v>1268</v>
      </c>
      <c r="CE254" t="s">
        <v>4996</v>
      </c>
      <c r="CF254" t="s">
        <v>4997</v>
      </c>
      <c r="CG254" t="s">
        <v>1268</v>
      </c>
      <c r="CH254" t="s">
        <v>1592</v>
      </c>
      <c r="CI254" t="s">
        <v>3875</v>
      </c>
      <c r="CJ254" t="s">
        <v>1261</v>
      </c>
      <c r="CK254"/>
      <c r="CL254"/>
      <c r="CM254" t="s">
        <v>4977</v>
      </c>
      <c r="CN254" t="s">
        <v>4988</v>
      </c>
      <c r="CO254" t="s">
        <v>4977</v>
      </c>
      <c r="CP254" t="s">
        <v>4988</v>
      </c>
      <c r="CQ254" t="s">
        <v>1592</v>
      </c>
      <c r="CR254">
        <v>0</v>
      </c>
      <c r="CS254" t="s">
        <v>1592</v>
      </c>
      <c r="CT254" t="s">
        <v>1592</v>
      </c>
      <c r="CU254" t="s">
        <v>1592</v>
      </c>
      <c r="CV254" t="s">
        <v>1592</v>
      </c>
      <c r="CW254" t="s">
        <v>1592</v>
      </c>
      <c r="CX254">
        <v>252</v>
      </c>
      <c r="CY254" t="s">
        <v>4998</v>
      </c>
      <c r="CZ254" t="s">
        <v>1592</v>
      </c>
      <c r="DA254" t="s">
        <v>2313</v>
      </c>
      <c r="DB254" t="s">
        <v>2314</v>
      </c>
      <c r="DC254" t="s">
        <v>4986</v>
      </c>
      <c r="DD254" t="s">
        <v>1325</v>
      </c>
      <c r="DE254" t="s">
        <v>4985</v>
      </c>
      <c r="DF254" t="s">
        <v>1592</v>
      </c>
      <c r="DG254" t="s">
        <v>1592</v>
      </c>
      <c r="DH254" t="s">
        <v>2334</v>
      </c>
      <c r="DI254" t="s">
        <v>4989</v>
      </c>
      <c r="DJ254"/>
      <c r="DK254" t="s">
        <v>2334</v>
      </c>
      <c r="DL254">
        <v>9</v>
      </c>
      <c r="DM254" t="s">
        <v>2315</v>
      </c>
      <c r="DN254" t="s">
        <v>1261</v>
      </c>
      <c r="DO254" t="b">
        <v>1</v>
      </c>
      <c r="DP254" t="b">
        <v>0</v>
      </c>
      <c r="DQ254" t="b">
        <v>1</v>
      </c>
      <c r="DR254" t="b">
        <v>0</v>
      </c>
      <c r="DS254" t="b">
        <v>0</v>
      </c>
      <c r="DT254" t="b">
        <v>1</v>
      </c>
      <c r="DU254" t="b">
        <v>0</v>
      </c>
      <c r="DV254">
        <v>0</v>
      </c>
      <c r="DW254" t="b">
        <v>0</v>
      </c>
      <c r="DX254" t="b">
        <v>0</v>
      </c>
      <c r="DY254" t="b">
        <v>0</v>
      </c>
      <c r="DZ254" t="b">
        <v>0</v>
      </c>
      <c r="EA254" t="b">
        <v>0</v>
      </c>
      <c r="EB254" t="b">
        <v>0</v>
      </c>
      <c r="EC254" t="b">
        <v>0</v>
      </c>
      <c r="ED254" t="b">
        <v>0</v>
      </c>
      <c r="EE254" t="b">
        <v>0</v>
      </c>
      <c r="EF254" t="b" cm="1">
        <v>0</v>
      </c>
      <c r="EG254" t="b">
        <v>0</v>
      </c>
      <c r="EH254" t="b">
        <v>0</v>
      </c>
      <c r="EI254" t="b">
        <v>0</v>
      </c>
      <c r="EJ254" t="s">
        <v>1592</v>
      </c>
      <c r="EK254">
        <v>0</v>
      </c>
      <c r="EL254">
        <v>25</v>
      </c>
      <c r="EM254" t="b">
        <v>0</v>
      </c>
    </row>
    <row r="255" spans="1:143" ht="15.75">
      <c r="A255"/>
      <c r="B255" t="s">
        <v>1261</v>
      </c>
      <c r="C255" t="s">
        <v>1261</v>
      </c>
      <c r="D255" t="s">
        <v>4695</v>
      </c>
      <c r="E255" t="s">
        <v>4696</v>
      </c>
      <c r="F255"/>
      <c r="G255" t="s">
        <v>4697</v>
      </c>
      <c r="H255" t="s">
        <v>4695</v>
      </c>
      <c r="I255" t="s">
        <v>1272</v>
      </c>
      <c r="J255" t="s">
        <v>4975</v>
      </c>
      <c r="K255" t="s">
        <v>902</v>
      </c>
      <c r="L255" t="s">
        <v>3872</v>
      </c>
      <c r="M255" t="s">
        <v>1965</v>
      </c>
      <c r="N255"/>
      <c r="O255"/>
      <c r="P255" t="s">
        <v>1261</v>
      </c>
      <c r="Q255" t="s">
        <v>1325</v>
      </c>
      <c r="R255" t="s">
        <v>3875</v>
      </c>
      <c r="S255"/>
      <c r="T255"/>
      <c r="U255" t="s">
        <v>4977</v>
      </c>
      <c r="V255" t="s">
        <v>4698</v>
      </c>
      <c r="W255"/>
      <c r="X255"/>
      <c r="Y255"/>
      <c r="Z255"/>
      <c r="AA255"/>
      <c r="AB255"/>
      <c r="AC255"/>
      <c r="AD255"/>
      <c r="AE255"/>
      <c r="AF255"/>
      <c r="AG255"/>
      <c r="AH255"/>
      <c r="AI255"/>
      <c r="AJ255"/>
      <c r="AK255"/>
      <c r="AL255"/>
      <c r="AM255"/>
      <c r="AN255"/>
      <c r="AO255" s="108" t="s">
        <v>43</v>
      </c>
      <c r="AP255" t="s">
        <v>1326</v>
      </c>
      <c r="AQ255">
        <v>23</v>
      </c>
      <c r="AR255" t="s">
        <v>4699</v>
      </c>
      <c r="AS255" t="s">
        <v>1261</v>
      </c>
      <c r="AT255" t="s">
        <v>3877</v>
      </c>
      <c r="AU255" t="s">
        <v>4696</v>
      </c>
      <c r="AV255" t="s">
        <v>4700</v>
      </c>
      <c r="AW255" t="s">
        <v>1937</v>
      </c>
      <c r="AX255" t="s">
        <v>1934</v>
      </c>
      <c r="AY255" t="s">
        <v>4701</v>
      </c>
      <c r="AZ255" t="s">
        <v>1325</v>
      </c>
      <c r="BA255" t="s">
        <v>4702</v>
      </c>
      <c r="BB255" t="s">
        <v>1272</v>
      </c>
      <c r="BC255" t="s">
        <v>3872</v>
      </c>
      <c r="BD255" t="s">
        <v>4999</v>
      </c>
      <c r="BE255">
        <v>235</v>
      </c>
      <c r="BF255">
        <v>253</v>
      </c>
      <c r="BG255">
        <v>0</v>
      </c>
      <c r="BH255" t="s">
        <v>1592</v>
      </c>
      <c r="BI255">
        <v>0</v>
      </c>
      <c r="BJ255">
        <v>0</v>
      </c>
      <c r="BK255">
        <v>235</v>
      </c>
      <c r="BL255" t="s">
        <v>4706</v>
      </c>
      <c r="BM255" t="s">
        <v>4976</v>
      </c>
      <c r="BN255" t="s">
        <v>4979</v>
      </c>
      <c r="BO255" t="s" cm="1">
        <v>4978</v>
      </c>
      <c r="BP255" t="s">
        <v>1592</v>
      </c>
      <c r="BQ255" t="s">
        <v>4692</v>
      </c>
      <c r="BR255">
        <v>22</v>
      </c>
      <c r="BS255" t="s">
        <v>1872</v>
      </c>
      <c r="BT255" t="s">
        <v>5000</v>
      </c>
      <c r="BU255" t="s">
        <v>4695</v>
      </c>
      <c r="BV255" t="s">
        <v>4700</v>
      </c>
      <c r="BW255" t="s">
        <v>4705</v>
      </c>
      <c r="BX255" t="s">
        <v>1937</v>
      </c>
      <c r="BY255" t="s">
        <v>1592</v>
      </c>
      <c r="BZ255" t="s">
        <v>1937</v>
      </c>
      <c r="CA255" t="s">
        <v>1965</v>
      </c>
      <c r="CB255"/>
      <c r="CC255" t="s">
        <v>998</v>
      </c>
      <c r="CD255" t="s">
        <v>1272</v>
      </c>
      <c r="CE255" t="s">
        <v>5001</v>
      </c>
      <c r="CF255" t="s">
        <v>5002</v>
      </c>
      <c r="CG255" t="s">
        <v>1272</v>
      </c>
      <c r="CH255" t="s">
        <v>1592</v>
      </c>
      <c r="CI255" t="s">
        <v>3875</v>
      </c>
      <c r="CJ255" t="s">
        <v>1261</v>
      </c>
      <c r="CK255"/>
      <c r="CL255"/>
      <c r="CM255" t="s">
        <v>4977</v>
      </c>
      <c r="CN255" t="s">
        <v>4698</v>
      </c>
      <c r="CO255" t="s">
        <v>4977</v>
      </c>
      <c r="CP255" t="s">
        <v>4698</v>
      </c>
      <c r="CQ255" t="s">
        <v>1592</v>
      </c>
      <c r="CR255">
        <v>0</v>
      </c>
      <c r="CS255" t="s">
        <v>1592</v>
      </c>
      <c r="CT255" t="s">
        <v>1592</v>
      </c>
      <c r="CU255" t="s">
        <v>1592</v>
      </c>
      <c r="CV255" t="s">
        <v>1592</v>
      </c>
      <c r="CW255" t="s">
        <v>1592</v>
      </c>
      <c r="CX255">
        <v>253</v>
      </c>
      <c r="CY255" t="s">
        <v>5003</v>
      </c>
      <c r="CZ255" t="s">
        <v>1592</v>
      </c>
      <c r="DA255" t="s">
        <v>2313</v>
      </c>
      <c r="DB255" t="s">
        <v>2314</v>
      </c>
      <c r="DC255" t="s">
        <v>4696</v>
      </c>
      <c r="DD255" t="s">
        <v>1325</v>
      </c>
      <c r="DE255" t="s">
        <v>4697</v>
      </c>
      <c r="DF255" t="s">
        <v>1592</v>
      </c>
      <c r="DG255" t="s">
        <v>1592</v>
      </c>
      <c r="DH255" t="s">
        <v>2334</v>
      </c>
      <c r="DI255" t="s">
        <v>4699</v>
      </c>
      <c r="DJ255"/>
      <c r="DK255" t="s">
        <v>2334</v>
      </c>
      <c r="DL255">
        <v>9</v>
      </c>
      <c r="DM255" t="s">
        <v>2315</v>
      </c>
      <c r="DN255" t="s">
        <v>1261</v>
      </c>
      <c r="DO255" t="b">
        <v>1</v>
      </c>
      <c r="DP255" t="b">
        <v>0</v>
      </c>
      <c r="DQ255" t="b">
        <v>0</v>
      </c>
      <c r="DR255" t="b">
        <v>0</v>
      </c>
      <c r="DS255" t="b">
        <v>0</v>
      </c>
      <c r="DT255" t="b">
        <v>1</v>
      </c>
      <c r="DU255" t="b">
        <v>0</v>
      </c>
      <c r="DV255">
        <v>0</v>
      </c>
      <c r="DW255" t="b">
        <v>0</v>
      </c>
      <c r="DX255" t="b">
        <v>0</v>
      </c>
      <c r="DY255" t="b">
        <v>0</v>
      </c>
      <c r="DZ255" t="b">
        <v>0</v>
      </c>
      <c r="EA255" t="b">
        <v>0</v>
      </c>
      <c r="EB255" t="b">
        <v>0</v>
      </c>
      <c r="EC255" t="b">
        <v>0</v>
      </c>
      <c r="ED255" t="b">
        <v>0</v>
      </c>
      <c r="EE255" t="b">
        <v>0</v>
      </c>
      <c r="EF255" t="b" cm="1">
        <v>0</v>
      </c>
      <c r="EG255" t="b">
        <v>0</v>
      </c>
      <c r="EH255" t="b">
        <v>0</v>
      </c>
      <c r="EI255" t="b">
        <v>0</v>
      </c>
      <c r="EJ255" t="s">
        <v>1592</v>
      </c>
      <c r="EK255">
        <v>0</v>
      </c>
      <c r="EL255">
        <v>18</v>
      </c>
      <c r="EM255" t="b">
        <v>0</v>
      </c>
    </row>
    <row r="256" spans="1:143" ht="47.25">
      <c r="A256"/>
      <c r="B256" t="s">
        <v>1261</v>
      </c>
      <c r="C256" t="s">
        <v>1261</v>
      </c>
      <c r="D256" t="s">
        <v>5004</v>
      </c>
      <c r="E256" t="s">
        <v>5005</v>
      </c>
      <c r="F256"/>
      <c r="G256" t="s">
        <v>5004</v>
      </c>
      <c r="H256" s="109" t="s">
        <v>5006</v>
      </c>
      <c r="I256" t="s">
        <v>1268</v>
      </c>
      <c r="J256" t="s">
        <v>4975</v>
      </c>
      <c r="K256" t="s">
        <v>902</v>
      </c>
      <c r="L256" t="s">
        <v>3872</v>
      </c>
      <c r="M256" t="s">
        <v>1947</v>
      </c>
      <c r="N256"/>
      <c r="O256"/>
      <c r="P256" t="s">
        <v>1261</v>
      </c>
      <c r="Q256" t="s">
        <v>1325</v>
      </c>
      <c r="R256" t="s">
        <v>3875</v>
      </c>
      <c r="S256"/>
      <c r="T256"/>
      <c r="U256" t="s">
        <v>4977</v>
      </c>
      <c r="V256" t="s">
        <v>5007</v>
      </c>
      <c r="W256"/>
      <c r="X256"/>
      <c r="Y256"/>
      <c r="Z256"/>
      <c r="AA256"/>
      <c r="AB256"/>
      <c r="AC256"/>
      <c r="AD256"/>
      <c r="AE256"/>
      <c r="AF256"/>
      <c r="AG256"/>
      <c r="AH256"/>
      <c r="AI256"/>
      <c r="AJ256"/>
      <c r="AK256"/>
      <c r="AL256"/>
      <c r="AM256"/>
      <c r="AN256"/>
      <c r="AO256" s="108" t="s">
        <v>43</v>
      </c>
      <c r="AP256" t="s">
        <v>1326</v>
      </c>
      <c r="AQ256">
        <v>24</v>
      </c>
      <c r="AR256" t="s">
        <v>5008</v>
      </c>
      <c r="AS256" t="s">
        <v>1261</v>
      </c>
      <c r="AT256" t="s">
        <v>3877</v>
      </c>
      <c r="AU256" t="s">
        <v>5005</v>
      </c>
      <c r="AV256" t="s">
        <v>5009</v>
      </c>
      <c r="AW256" t="s">
        <v>1937</v>
      </c>
      <c r="AX256" t="s">
        <v>1934</v>
      </c>
      <c r="AY256" t="s">
        <v>5010</v>
      </c>
      <c r="AZ256" t="s">
        <v>1325</v>
      </c>
      <c r="BA256" t="s">
        <v>5011</v>
      </c>
      <c r="BB256" t="s">
        <v>1268</v>
      </c>
      <c r="BC256" t="s">
        <v>3872</v>
      </c>
      <c r="BD256" t="s">
        <v>5012</v>
      </c>
      <c r="BE256">
        <v>256</v>
      </c>
      <c r="BF256">
        <v>253</v>
      </c>
      <c r="BG256">
        <v>0</v>
      </c>
      <c r="BH256" t="s">
        <v>5005</v>
      </c>
      <c r="BI256">
        <v>1</v>
      </c>
      <c r="BJ256">
        <v>0</v>
      </c>
      <c r="BK256">
        <v>0</v>
      </c>
      <c r="BL256" t="s">
        <v>1592</v>
      </c>
      <c r="BM256" t="s">
        <v>4976</v>
      </c>
      <c r="BN256" t="s">
        <v>4979</v>
      </c>
      <c r="BO256" t="s" cm="1">
        <v>4978</v>
      </c>
      <c r="BP256" t="s">
        <v>1592</v>
      </c>
      <c r="BQ256" t="s">
        <v>4692</v>
      </c>
      <c r="BR256">
        <v>23</v>
      </c>
      <c r="BS256" t="s">
        <v>1873</v>
      </c>
      <c r="BT256" t="s">
        <v>5013</v>
      </c>
      <c r="BU256" t="s">
        <v>5004</v>
      </c>
      <c r="BV256" t="s">
        <v>5009</v>
      </c>
      <c r="BW256" t="s">
        <v>5014</v>
      </c>
      <c r="BX256" t="s">
        <v>1937</v>
      </c>
      <c r="BY256" t="s">
        <v>1592</v>
      </c>
      <c r="BZ256" t="s">
        <v>1937</v>
      </c>
      <c r="CA256" t="s">
        <v>1947</v>
      </c>
      <c r="CB256"/>
      <c r="CC256" t="s">
        <v>998</v>
      </c>
      <c r="CD256" t="s">
        <v>1268</v>
      </c>
      <c r="CE256" t="s">
        <v>5015</v>
      </c>
      <c r="CF256" t="s">
        <v>5016</v>
      </c>
      <c r="CG256" t="s">
        <v>1268</v>
      </c>
      <c r="CH256" t="s">
        <v>1592</v>
      </c>
      <c r="CI256" t="s">
        <v>3875</v>
      </c>
      <c r="CJ256" t="s">
        <v>1261</v>
      </c>
      <c r="CK256"/>
      <c r="CL256"/>
      <c r="CM256" t="s">
        <v>4977</v>
      </c>
      <c r="CN256" t="s">
        <v>5007</v>
      </c>
      <c r="CO256" t="s">
        <v>4977</v>
      </c>
      <c r="CP256" t="s">
        <v>5007</v>
      </c>
      <c r="CQ256" t="s">
        <v>1592</v>
      </c>
      <c r="CR256">
        <v>0</v>
      </c>
      <c r="CS256" t="s">
        <v>1592</v>
      </c>
      <c r="CT256" t="s">
        <v>1592</v>
      </c>
      <c r="CU256" t="s">
        <v>1592</v>
      </c>
      <c r="CV256" t="s">
        <v>1592</v>
      </c>
      <c r="CW256" t="s">
        <v>1592</v>
      </c>
      <c r="CX256">
        <v>254</v>
      </c>
      <c r="CY256" t="s">
        <v>5017</v>
      </c>
      <c r="CZ256" t="s">
        <v>1592</v>
      </c>
      <c r="DA256" t="s">
        <v>2313</v>
      </c>
      <c r="DB256" t="s">
        <v>2314</v>
      </c>
      <c r="DC256" t="s">
        <v>5005</v>
      </c>
      <c r="DD256" t="s">
        <v>1325</v>
      </c>
      <c r="DE256" t="s">
        <v>5004</v>
      </c>
      <c r="DF256" t="s">
        <v>1592</v>
      </c>
      <c r="DG256" t="s">
        <v>1592</v>
      </c>
      <c r="DH256" t="s">
        <v>2334</v>
      </c>
      <c r="DI256" t="s">
        <v>5008</v>
      </c>
      <c r="DJ256"/>
      <c r="DK256" t="s">
        <v>2334</v>
      </c>
      <c r="DL256">
        <v>9</v>
      </c>
      <c r="DM256" t="s">
        <v>2315</v>
      </c>
      <c r="DN256" t="s">
        <v>1261</v>
      </c>
      <c r="DO256" t="b">
        <v>1</v>
      </c>
      <c r="DP256" t="b">
        <v>0</v>
      </c>
      <c r="DQ256" t="b">
        <v>1</v>
      </c>
      <c r="DR256" t="b">
        <v>0</v>
      </c>
      <c r="DS256" t="b">
        <v>0</v>
      </c>
      <c r="DT256" t="b">
        <v>1</v>
      </c>
      <c r="DU256" t="b">
        <v>0</v>
      </c>
      <c r="DV256">
        <v>0</v>
      </c>
      <c r="DW256" t="b">
        <v>0</v>
      </c>
      <c r="DX256" t="b">
        <v>0</v>
      </c>
      <c r="DY256" t="b">
        <v>0</v>
      </c>
      <c r="DZ256" t="b">
        <v>0</v>
      </c>
      <c r="EA256" t="b">
        <v>0</v>
      </c>
      <c r="EB256" t="b">
        <v>0</v>
      </c>
      <c r="EC256" t="b">
        <v>0</v>
      </c>
      <c r="ED256" t="b">
        <v>0</v>
      </c>
      <c r="EE256" t="b">
        <v>0</v>
      </c>
      <c r="EF256" t="b" cm="1">
        <v>0</v>
      </c>
      <c r="EG256" t="b">
        <v>0</v>
      </c>
      <c r="EH256" t="b">
        <v>0</v>
      </c>
      <c r="EI256" t="b">
        <v>0</v>
      </c>
      <c r="EJ256" t="s">
        <v>1592</v>
      </c>
      <c r="EK256">
        <v>0</v>
      </c>
      <c r="EL256">
        <v>22</v>
      </c>
      <c r="EM256" t="b">
        <v>0</v>
      </c>
    </row>
    <row r="257" spans="1:143" ht="15.75">
      <c r="A257"/>
      <c r="B257" t="s">
        <v>1261</v>
      </c>
      <c r="C257" t="s">
        <v>1261</v>
      </c>
      <c r="D257" t="s">
        <v>5018</v>
      </c>
      <c r="E257" t="s">
        <v>5019</v>
      </c>
      <c r="F257"/>
      <c r="G257" t="s">
        <v>5018</v>
      </c>
      <c r="H257" t="s">
        <v>5018</v>
      </c>
      <c r="I257" t="s">
        <v>1268</v>
      </c>
      <c r="J257" t="s">
        <v>4975</v>
      </c>
      <c r="K257" t="s">
        <v>902</v>
      </c>
      <c r="L257" t="s">
        <v>3872</v>
      </c>
      <c r="M257" t="s">
        <v>2010</v>
      </c>
      <c r="N257"/>
      <c r="O257"/>
      <c r="P257" t="s">
        <v>1261</v>
      </c>
      <c r="Q257" t="s">
        <v>1325</v>
      </c>
      <c r="R257" t="s">
        <v>3875</v>
      </c>
      <c r="S257"/>
      <c r="T257"/>
      <c r="U257" t="s">
        <v>4977</v>
      </c>
      <c r="V257" t="s">
        <v>5020</v>
      </c>
      <c r="W257"/>
      <c r="X257"/>
      <c r="Y257"/>
      <c r="Z257"/>
      <c r="AA257"/>
      <c r="AB257"/>
      <c r="AC257"/>
      <c r="AD257"/>
      <c r="AE257"/>
      <c r="AF257"/>
      <c r="AG257"/>
      <c r="AH257"/>
      <c r="AI257"/>
      <c r="AJ257"/>
      <c r="AK257"/>
      <c r="AL257"/>
      <c r="AM257"/>
      <c r="AN257"/>
      <c r="AO257" s="108" t="s">
        <v>43</v>
      </c>
      <c r="AP257" t="s">
        <v>1326</v>
      </c>
      <c r="AQ257">
        <v>25</v>
      </c>
      <c r="AR257" t="s">
        <v>5021</v>
      </c>
      <c r="AS257" t="s">
        <v>1261</v>
      </c>
      <c r="AT257" t="s">
        <v>3877</v>
      </c>
      <c r="AU257" t="s">
        <v>5019</v>
      </c>
      <c r="AV257" t="s">
        <v>5022</v>
      </c>
      <c r="AW257" t="s">
        <v>1937</v>
      </c>
      <c r="AX257" t="s">
        <v>1934</v>
      </c>
      <c r="AY257" t="s">
        <v>5023</v>
      </c>
      <c r="AZ257" t="s">
        <v>1325</v>
      </c>
      <c r="BA257" t="s">
        <v>5024</v>
      </c>
      <c r="BB257" t="s">
        <v>1268</v>
      </c>
      <c r="BC257" t="s">
        <v>3872</v>
      </c>
      <c r="BD257" t="s">
        <v>5025</v>
      </c>
      <c r="BE257">
        <v>257</v>
      </c>
      <c r="BF257">
        <v>253</v>
      </c>
      <c r="BG257">
        <v>0</v>
      </c>
      <c r="BH257" t="s">
        <v>5019</v>
      </c>
      <c r="BI257">
        <v>1</v>
      </c>
      <c r="BJ257">
        <v>0</v>
      </c>
      <c r="BK257">
        <v>0</v>
      </c>
      <c r="BL257" t="s">
        <v>1592</v>
      </c>
      <c r="BM257" t="s">
        <v>4976</v>
      </c>
      <c r="BN257" t="s">
        <v>4979</v>
      </c>
      <c r="BO257" t="s" cm="1">
        <v>4978</v>
      </c>
      <c r="BP257" t="s">
        <v>1592</v>
      </c>
      <c r="BQ257" t="s">
        <v>4692</v>
      </c>
      <c r="BR257">
        <v>24</v>
      </c>
      <c r="BS257" t="s">
        <v>1874</v>
      </c>
      <c r="BT257" t="s">
        <v>5026</v>
      </c>
      <c r="BU257" t="s">
        <v>5018</v>
      </c>
      <c r="BV257" t="s">
        <v>5022</v>
      </c>
      <c r="BW257" t="s">
        <v>5023</v>
      </c>
      <c r="BX257" t="s">
        <v>1937</v>
      </c>
      <c r="BY257" t="s">
        <v>1592</v>
      </c>
      <c r="BZ257" t="s">
        <v>1937</v>
      </c>
      <c r="CA257" t="s">
        <v>2010</v>
      </c>
      <c r="CB257"/>
      <c r="CC257" t="s">
        <v>998</v>
      </c>
      <c r="CD257" t="s">
        <v>1268</v>
      </c>
      <c r="CE257" t="s">
        <v>5027</v>
      </c>
      <c r="CF257" t="s">
        <v>5028</v>
      </c>
      <c r="CG257" t="s">
        <v>1268</v>
      </c>
      <c r="CH257" t="s">
        <v>1592</v>
      </c>
      <c r="CI257" t="s">
        <v>3875</v>
      </c>
      <c r="CJ257" t="s">
        <v>1261</v>
      </c>
      <c r="CK257"/>
      <c r="CL257"/>
      <c r="CM257" t="s">
        <v>4977</v>
      </c>
      <c r="CN257" t="s">
        <v>5020</v>
      </c>
      <c r="CO257" t="s">
        <v>4977</v>
      </c>
      <c r="CP257" t="s">
        <v>5020</v>
      </c>
      <c r="CQ257" t="s">
        <v>1592</v>
      </c>
      <c r="CR257">
        <v>0</v>
      </c>
      <c r="CS257" t="s">
        <v>1592</v>
      </c>
      <c r="CT257" t="s">
        <v>1592</v>
      </c>
      <c r="CU257" t="s">
        <v>1592</v>
      </c>
      <c r="CV257" t="s">
        <v>1592</v>
      </c>
      <c r="CW257" t="s">
        <v>1592</v>
      </c>
      <c r="CX257">
        <v>255</v>
      </c>
      <c r="CY257" t="s">
        <v>5029</v>
      </c>
      <c r="CZ257" t="s">
        <v>1592</v>
      </c>
      <c r="DA257" t="s">
        <v>2313</v>
      </c>
      <c r="DB257" t="s">
        <v>2314</v>
      </c>
      <c r="DC257" t="s">
        <v>5019</v>
      </c>
      <c r="DD257" t="s">
        <v>1325</v>
      </c>
      <c r="DE257" t="s">
        <v>5018</v>
      </c>
      <c r="DF257" t="s">
        <v>1592</v>
      </c>
      <c r="DG257" t="s">
        <v>1592</v>
      </c>
      <c r="DH257" t="s">
        <v>2334</v>
      </c>
      <c r="DI257" t="s">
        <v>5021</v>
      </c>
      <c r="DJ257"/>
      <c r="DK257" t="s">
        <v>2334</v>
      </c>
      <c r="DL257">
        <v>9</v>
      </c>
      <c r="DM257" t="s">
        <v>2315</v>
      </c>
      <c r="DN257" t="s">
        <v>1261</v>
      </c>
      <c r="DO257" t="b">
        <v>1</v>
      </c>
      <c r="DP257" t="b">
        <v>0</v>
      </c>
      <c r="DQ257" t="b">
        <v>1</v>
      </c>
      <c r="DR257" t="b">
        <v>0</v>
      </c>
      <c r="DS257" t="b">
        <v>0</v>
      </c>
      <c r="DT257" t="b">
        <v>1</v>
      </c>
      <c r="DU257" t="b">
        <v>0</v>
      </c>
      <c r="DV257">
        <v>0</v>
      </c>
      <c r="DW257" t="b">
        <v>0</v>
      </c>
      <c r="DX257" t="b">
        <v>0</v>
      </c>
      <c r="DY257" t="b">
        <v>0</v>
      </c>
      <c r="DZ257" t="b">
        <v>0</v>
      </c>
      <c r="EA257" t="b">
        <v>0</v>
      </c>
      <c r="EB257" t="b">
        <v>0</v>
      </c>
      <c r="EC257" t="b">
        <v>0</v>
      </c>
      <c r="ED257" t="b">
        <v>0</v>
      </c>
      <c r="EE257" t="b">
        <v>0</v>
      </c>
      <c r="EF257" t="b" cm="1">
        <v>0</v>
      </c>
      <c r="EG257" t="b">
        <v>0</v>
      </c>
      <c r="EH257" t="b">
        <v>0</v>
      </c>
      <c r="EI257" t="b">
        <v>0</v>
      </c>
      <c r="EJ257" t="s">
        <v>1592</v>
      </c>
      <c r="EK257">
        <v>0</v>
      </c>
      <c r="EL257">
        <v>24</v>
      </c>
      <c r="EM257" t="b">
        <v>0</v>
      </c>
    </row>
    <row r="258" spans="1:143" ht="15.75">
      <c r="A258"/>
      <c r="B258" t="s">
        <v>1261</v>
      </c>
      <c r="C258" t="s">
        <v>1261</v>
      </c>
      <c r="D258" t="s">
        <v>5030</v>
      </c>
      <c r="E258" t="s">
        <v>5031</v>
      </c>
      <c r="F258"/>
      <c r="G258" t="s">
        <v>5030</v>
      </c>
      <c r="H258" t="s">
        <v>5030</v>
      </c>
      <c r="I258" t="s">
        <v>1268</v>
      </c>
      <c r="J258" t="s">
        <v>4975</v>
      </c>
      <c r="K258" t="s">
        <v>902</v>
      </c>
      <c r="L258" t="s">
        <v>3872</v>
      </c>
      <c r="M258" t="s">
        <v>1965</v>
      </c>
      <c r="N258"/>
      <c r="O258"/>
      <c r="P258" t="s">
        <v>1261</v>
      </c>
      <c r="Q258" t="s">
        <v>1325</v>
      </c>
      <c r="R258" t="s">
        <v>3875</v>
      </c>
      <c r="S258"/>
      <c r="T258"/>
      <c r="U258" t="s">
        <v>4977</v>
      </c>
      <c r="V258" t="s">
        <v>5032</v>
      </c>
      <c r="W258"/>
      <c r="X258"/>
      <c r="Y258"/>
      <c r="Z258"/>
      <c r="AA258"/>
      <c r="AB258"/>
      <c r="AC258"/>
      <c r="AD258"/>
      <c r="AE258"/>
      <c r="AF258"/>
      <c r="AG258"/>
      <c r="AH258"/>
      <c r="AI258"/>
      <c r="AJ258"/>
      <c r="AK258"/>
      <c r="AL258"/>
      <c r="AM258"/>
      <c r="AN258"/>
      <c r="AO258" s="108" t="s">
        <v>43</v>
      </c>
      <c r="AP258" t="s">
        <v>1326</v>
      </c>
      <c r="AQ258">
        <v>26</v>
      </c>
      <c r="AR258" t="s">
        <v>5033</v>
      </c>
      <c r="AS258" t="s">
        <v>1261</v>
      </c>
      <c r="AT258" t="s">
        <v>3877</v>
      </c>
      <c r="AU258" t="s">
        <v>5031</v>
      </c>
      <c r="AV258" t="s">
        <v>5034</v>
      </c>
      <c r="AW258" t="s">
        <v>1937</v>
      </c>
      <c r="AX258" t="s">
        <v>1934</v>
      </c>
      <c r="AY258" t="s">
        <v>5035</v>
      </c>
      <c r="AZ258" t="s">
        <v>1325</v>
      </c>
      <c r="BA258" t="s">
        <v>5036</v>
      </c>
      <c r="BB258" t="s">
        <v>1268</v>
      </c>
      <c r="BC258" t="s">
        <v>3872</v>
      </c>
      <c r="BD258" t="s">
        <v>5037</v>
      </c>
      <c r="BE258">
        <v>258</v>
      </c>
      <c r="BF258">
        <v>253</v>
      </c>
      <c r="BG258">
        <v>0</v>
      </c>
      <c r="BH258" t="s">
        <v>5031</v>
      </c>
      <c r="BI258">
        <v>1</v>
      </c>
      <c r="BJ258">
        <v>0</v>
      </c>
      <c r="BK258">
        <v>0</v>
      </c>
      <c r="BL258" t="s">
        <v>1592</v>
      </c>
      <c r="BM258" t="s">
        <v>4976</v>
      </c>
      <c r="BN258" t="s">
        <v>4979</v>
      </c>
      <c r="BO258" t="s" cm="1">
        <v>4978</v>
      </c>
      <c r="BP258" t="s">
        <v>1592</v>
      </c>
      <c r="BQ258" t="s">
        <v>4692</v>
      </c>
      <c r="BR258">
        <v>25</v>
      </c>
      <c r="BS258" t="s">
        <v>1877</v>
      </c>
      <c r="BT258" t="s">
        <v>5038</v>
      </c>
      <c r="BU258" t="s">
        <v>5030</v>
      </c>
      <c r="BV258" t="s">
        <v>5034</v>
      </c>
      <c r="BW258" t="s">
        <v>5035</v>
      </c>
      <c r="BX258" t="s">
        <v>1937</v>
      </c>
      <c r="BY258" t="s">
        <v>1592</v>
      </c>
      <c r="BZ258" t="s">
        <v>1937</v>
      </c>
      <c r="CA258" t="s">
        <v>1965</v>
      </c>
      <c r="CB258"/>
      <c r="CC258" t="s">
        <v>998</v>
      </c>
      <c r="CD258" t="s">
        <v>1268</v>
      </c>
      <c r="CE258" t="s">
        <v>5039</v>
      </c>
      <c r="CF258" t="s">
        <v>5040</v>
      </c>
      <c r="CG258" t="s">
        <v>1268</v>
      </c>
      <c r="CH258" t="s">
        <v>1592</v>
      </c>
      <c r="CI258" t="s">
        <v>3875</v>
      </c>
      <c r="CJ258" t="s">
        <v>1261</v>
      </c>
      <c r="CK258"/>
      <c r="CL258"/>
      <c r="CM258" t="s">
        <v>4977</v>
      </c>
      <c r="CN258" t="s">
        <v>5032</v>
      </c>
      <c r="CO258" t="s">
        <v>4977</v>
      </c>
      <c r="CP258" t="s">
        <v>5032</v>
      </c>
      <c r="CQ258" t="s">
        <v>1592</v>
      </c>
      <c r="CR258">
        <v>0</v>
      </c>
      <c r="CS258" t="s">
        <v>1592</v>
      </c>
      <c r="CT258" t="s">
        <v>1592</v>
      </c>
      <c r="CU258" t="s">
        <v>1592</v>
      </c>
      <c r="CV258" t="s">
        <v>1592</v>
      </c>
      <c r="CW258" t="s">
        <v>1592</v>
      </c>
      <c r="CX258">
        <v>256</v>
      </c>
      <c r="CY258" t="s">
        <v>5041</v>
      </c>
      <c r="CZ258" t="s">
        <v>1592</v>
      </c>
      <c r="DA258" t="s">
        <v>2313</v>
      </c>
      <c r="DB258" t="s">
        <v>2314</v>
      </c>
      <c r="DC258" t="s">
        <v>5031</v>
      </c>
      <c r="DD258" t="s">
        <v>1325</v>
      </c>
      <c r="DE258" t="s">
        <v>5030</v>
      </c>
      <c r="DF258" t="s">
        <v>1592</v>
      </c>
      <c r="DG258" t="s">
        <v>1592</v>
      </c>
      <c r="DH258" t="s">
        <v>2334</v>
      </c>
      <c r="DI258" t="s">
        <v>5033</v>
      </c>
      <c r="DJ258"/>
      <c r="DK258" t="s">
        <v>2334</v>
      </c>
      <c r="DL258">
        <v>9</v>
      </c>
      <c r="DM258" t="s">
        <v>2315</v>
      </c>
      <c r="DN258" t="s">
        <v>1261</v>
      </c>
      <c r="DO258" t="b">
        <v>1</v>
      </c>
      <c r="DP258" t="b">
        <v>0</v>
      </c>
      <c r="DQ258" t="b">
        <v>1</v>
      </c>
      <c r="DR258" t="b">
        <v>0</v>
      </c>
      <c r="DS258" t="b">
        <v>0</v>
      </c>
      <c r="DT258" t="b">
        <v>1</v>
      </c>
      <c r="DU258" t="b">
        <v>0</v>
      </c>
      <c r="DV258">
        <v>0</v>
      </c>
      <c r="DW258" t="b">
        <v>0</v>
      </c>
      <c r="DX258" t="b">
        <v>0</v>
      </c>
      <c r="DY258" t="b">
        <v>0</v>
      </c>
      <c r="DZ258" t="b">
        <v>0</v>
      </c>
      <c r="EA258" t="b">
        <v>0</v>
      </c>
      <c r="EB258" t="b">
        <v>0</v>
      </c>
      <c r="EC258" t="b">
        <v>0</v>
      </c>
      <c r="ED258" t="b">
        <v>0</v>
      </c>
      <c r="EE258" t="b">
        <v>0</v>
      </c>
      <c r="EF258" t="b" cm="1">
        <v>0</v>
      </c>
      <c r="EG258" t="b">
        <v>0</v>
      </c>
      <c r="EH258" t="b">
        <v>0</v>
      </c>
      <c r="EI258" t="b">
        <v>0</v>
      </c>
      <c r="EJ258" t="s">
        <v>1592</v>
      </c>
      <c r="EK258">
        <v>0</v>
      </c>
      <c r="EL258">
        <v>27</v>
      </c>
      <c r="EM258" t="b">
        <v>0</v>
      </c>
    </row>
    <row r="259" spans="1:143" ht="15.75">
      <c r="A259"/>
      <c r="B259" t="s">
        <v>1261</v>
      </c>
      <c r="C259" t="s">
        <v>1261</v>
      </c>
      <c r="D259" t="s">
        <v>5042</v>
      </c>
      <c r="E259" t="s">
        <v>5043</v>
      </c>
      <c r="F259"/>
      <c r="G259" t="s">
        <v>5042</v>
      </c>
      <c r="H259" t="s">
        <v>5042</v>
      </c>
      <c r="I259" t="s">
        <v>1279</v>
      </c>
      <c r="J259" t="s">
        <v>902</v>
      </c>
      <c r="K259" t="s">
        <v>902</v>
      </c>
      <c r="L259" t="s">
        <v>3872</v>
      </c>
      <c r="M259"/>
      <c r="N259"/>
      <c r="O259"/>
      <c r="P259" t="s">
        <v>1261</v>
      </c>
      <c r="Q259" t="s">
        <v>1325</v>
      </c>
      <c r="R259" t="s">
        <v>3875</v>
      </c>
      <c r="S259"/>
      <c r="T259"/>
      <c r="U259" t="s">
        <v>5044</v>
      </c>
      <c r="V259"/>
      <c r="W259"/>
      <c r="X259"/>
      <c r="Y259"/>
      <c r="Z259"/>
      <c r="AA259"/>
      <c r="AB259"/>
      <c r="AC259"/>
      <c r="AD259"/>
      <c r="AE259"/>
      <c r="AF259"/>
      <c r="AG259"/>
      <c r="AH259"/>
      <c r="AI259"/>
      <c r="AJ259"/>
      <c r="AK259"/>
      <c r="AL259"/>
      <c r="AM259"/>
      <c r="AN259"/>
      <c r="AO259" s="108" t="s">
        <v>43</v>
      </c>
      <c r="AP259" t="s">
        <v>1326</v>
      </c>
      <c r="AQ259">
        <v>27</v>
      </c>
      <c r="AR259" t="s">
        <v>5045</v>
      </c>
      <c r="AS259" t="s">
        <v>1261</v>
      </c>
      <c r="AT259" t="s">
        <v>3877</v>
      </c>
      <c r="AU259" t="s">
        <v>5043</v>
      </c>
      <c r="AV259" t="s">
        <v>5046</v>
      </c>
      <c r="AW259" t="s">
        <v>1937</v>
      </c>
      <c r="AX259" t="s">
        <v>1934</v>
      </c>
      <c r="AY259" t="s">
        <v>5047</v>
      </c>
      <c r="AZ259" t="s">
        <v>1325</v>
      </c>
      <c r="BA259" t="s">
        <v>5048</v>
      </c>
      <c r="BB259" t="s">
        <v>1279</v>
      </c>
      <c r="BC259" t="s">
        <v>3872</v>
      </c>
      <c r="BD259" t="s">
        <v>5049</v>
      </c>
      <c r="BE259">
        <v>259</v>
      </c>
      <c r="BF259">
        <v>0</v>
      </c>
      <c r="BG259">
        <v>0</v>
      </c>
      <c r="BH259" t="s">
        <v>1592</v>
      </c>
      <c r="BI259">
        <v>0</v>
      </c>
      <c r="BJ259">
        <v>0</v>
      </c>
      <c r="BK259">
        <v>0</v>
      </c>
      <c r="BL259" t="s">
        <v>1592</v>
      </c>
      <c r="BM259" t="s">
        <v>1592</v>
      </c>
      <c r="BN259" t="s">
        <v>1592</v>
      </c>
      <c r="BO259" t="s" cm="1">
        <v>1592</v>
      </c>
      <c r="BP259" t="s">
        <v>1592</v>
      </c>
      <c r="BQ259" t="s">
        <v>4692</v>
      </c>
      <c r="BR259">
        <v>26</v>
      </c>
      <c r="BS259" t="s">
        <v>2087</v>
      </c>
      <c r="BT259" t="s">
        <v>5050</v>
      </c>
      <c r="BU259" t="s">
        <v>5042</v>
      </c>
      <c r="BV259" t="s">
        <v>5046</v>
      </c>
      <c r="BW259" t="s">
        <v>5047</v>
      </c>
      <c r="BX259" t="s">
        <v>1937</v>
      </c>
      <c r="BY259" t="s">
        <v>1592</v>
      </c>
      <c r="BZ259" t="s">
        <v>1937</v>
      </c>
      <c r="CA259" t="s">
        <v>1592</v>
      </c>
      <c r="CB259"/>
      <c r="CC259" t="s">
        <v>998</v>
      </c>
      <c r="CD259" t="s">
        <v>1279</v>
      </c>
      <c r="CE259" t="s">
        <v>5043</v>
      </c>
      <c r="CF259" t="s">
        <v>5046</v>
      </c>
      <c r="CG259" t="s">
        <v>1279</v>
      </c>
      <c r="CH259" t="s">
        <v>1592</v>
      </c>
      <c r="CI259" t="s">
        <v>3875</v>
      </c>
      <c r="CJ259" t="s">
        <v>1261</v>
      </c>
      <c r="CK259"/>
      <c r="CL259"/>
      <c r="CM259" t="s">
        <v>5044</v>
      </c>
      <c r="CN259" t="s">
        <v>1592</v>
      </c>
      <c r="CO259" t="s">
        <v>5044</v>
      </c>
      <c r="CP259" t="s">
        <v>1592</v>
      </c>
      <c r="CQ259" t="s">
        <v>1592</v>
      </c>
      <c r="CR259">
        <v>0</v>
      </c>
      <c r="CS259" t="s">
        <v>1592</v>
      </c>
      <c r="CT259" t="s">
        <v>1592</v>
      </c>
      <c r="CU259" t="s">
        <v>1592</v>
      </c>
      <c r="CV259" t="s">
        <v>1592</v>
      </c>
      <c r="CW259" t="s">
        <v>1592</v>
      </c>
      <c r="CX259">
        <v>257</v>
      </c>
      <c r="CY259" t="s">
        <v>5051</v>
      </c>
      <c r="CZ259" t="s">
        <v>1592</v>
      </c>
      <c r="DA259" t="s">
        <v>2313</v>
      </c>
      <c r="DB259" t="s">
        <v>2314</v>
      </c>
      <c r="DC259" t="s">
        <v>5043</v>
      </c>
      <c r="DD259" t="s">
        <v>1325</v>
      </c>
      <c r="DE259" t="s">
        <v>5042</v>
      </c>
      <c r="DF259" t="s">
        <v>1592</v>
      </c>
      <c r="DG259" t="s">
        <v>1592</v>
      </c>
      <c r="DH259" t="s">
        <v>2334</v>
      </c>
      <c r="DI259" t="s">
        <v>5045</v>
      </c>
      <c r="DJ259"/>
      <c r="DK259" t="s">
        <v>2334</v>
      </c>
      <c r="DL259">
        <v>9</v>
      </c>
      <c r="DM259" t="s">
        <v>2315</v>
      </c>
      <c r="DN259" t="s">
        <v>1261</v>
      </c>
      <c r="DO259" t="b">
        <v>1</v>
      </c>
      <c r="DP259" t="b">
        <v>0</v>
      </c>
      <c r="DQ259" t="b">
        <v>1</v>
      </c>
      <c r="DR259" t="b">
        <v>0</v>
      </c>
      <c r="DS259" t="b">
        <v>0</v>
      </c>
      <c r="DT259" t="b">
        <v>1</v>
      </c>
      <c r="DU259" t="b">
        <v>1</v>
      </c>
      <c r="DV259">
        <v>0</v>
      </c>
      <c r="DW259" t="b">
        <v>0</v>
      </c>
      <c r="DX259" t="b">
        <v>0</v>
      </c>
      <c r="DY259" t="b">
        <v>0</v>
      </c>
      <c r="DZ259" t="b">
        <v>0</v>
      </c>
      <c r="EA259" t="b">
        <v>0</v>
      </c>
      <c r="EB259" t="b">
        <v>0</v>
      </c>
      <c r="EC259" t="b">
        <v>0</v>
      </c>
      <c r="ED259" t="b">
        <v>0</v>
      </c>
      <c r="EE259" t="b">
        <v>0</v>
      </c>
      <c r="EF259" t="b" cm="1">
        <v>0</v>
      </c>
      <c r="EG259" t="b">
        <v>0</v>
      </c>
      <c r="EH259" t="b">
        <v>0</v>
      </c>
      <c r="EI259" t="b">
        <v>0</v>
      </c>
      <c r="EJ259" t="s">
        <v>1592</v>
      </c>
      <c r="EK259">
        <v>0</v>
      </c>
      <c r="EL259">
        <v>31</v>
      </c>
      <c r="EM259" t="b">
        <v>0</v>
      </c>
    </row>
    <row r="260" spans="1:143" ht="15.75">
      <c r="A260"/>
      <c r="B260" t="s">
        <v>1261</v>
      </c>
      <c r="C260" t="s">
        <v>1261</v>
      </c>
      <c r="D260" t="s">
        <v>4985</v>
      </c>
      <c r="E260" t="s">
        <v>4986</v>
      </c>
      <c r="F260" t="s">
        <v>4987</v>
      </c>
      <c r="G260" t="s">
        <v>4985</v>
      </c>
      <c r="H260" t="s">
        <v>4985</v>
      </c>
      <c r="I260" t="s">
        <v>1272</v>
      </c>
      <c r="J260" t="s">
        <v>5042</v>
      </c>
      <c r="K260" t="s">
        <v>902</v>
      </c>
      <c r="L260" t="s">
        <v>3872</v>
      </c>
      <c r="M260" t="s">
        <v>1965</v>
      </c>
      <c r="N260"/>
      <c r="O260"/>
      <c r="P260" t="s">
        <v>1261</v>
      </c>
      <c r="Q260" t="s">
        <v>1325</v>
      </c>
      <c r="R260" t="s">
        <v>3875</v>
      </c>
      <c r="S260"/>
      <c r="T260"/>
      <c r="U260" t="s">
        <v>5044</v>
      </c>
      <c r="V260" t="s">
        <v>4988</v>
      </c>
      <c r="W260"/>
      <c r="X260"/>
      <c r="Y260"/>
      <c r="Z260"/>
      <c r="AA260"/>
      <c r="AB260"/>
      <c r="AC260"/>
      <c r="AD260"/>
      <c r="AE260"/>
      <c r="AF260"/>
      <c r="AG260"/>
      <c r="AH260"/>
      <c r="AI260"/>
      <c r="AJ260"/>
      <c r="AK260"/>
      <c r="AL260"/>
      <c r="AM260"/>
      <c r="AN260"/>
      <c r="AO260" s="108" t="s">
        <v>43</v>
      </c>
      <c r="AP260" t="s">
        <v>1326</v>
      </c>
      <c r="AQ260">
        <v>28</v>
      </c>
      <c r="AR260" t="s">
        <v>4989</v>
      </c>
      <c r="AS260" t="s">
        <v>1261</v>
      </c>
      <c r="AT260" t="s">
        <v>3877</v>
      </c>
      <c r="AU260" t="s">
        <v>4986</v>
      </c>
      <c r="AV260" t="s">
        <v>4990</v>
      </c>
      <c r="AW260" t="s">
        <v>4991</v>
      </c>
      <c r="AX260" t="s">
        <v>1934</v>
      </c>
      <c r="AY260" t="s">
        <v>4992</v>
      </c>
      <c r="AZ260" t="s">
        <v>1325</v>
      </c>
      <c r="BA260" t="s">
        <v>4993</v>
      </c>
      <c r="BB260" t="s">
        <v>1272</v>
      </c>
      <c r="BC260" t="s">
        <v>3872</v>
      </c>
      <c r="BD260" t="s">
        <v>5052</v>
      </c>
      <c r="BE260">
        <v>254</v>
      </c>
      <c r="BF260">
        <v>259</v>
      </c>
      <c r="BG260">
        <v>0</v>
      </c>
      <c r="BH260" t="s">
        <v>1592</v>
      </c>
      <c r="BI260">
        <v>0</v>
      </c>
      <c r="BJ260">
        <v>0</v>
      </c>
      <c r="BK260">
        <v>254</v>
      </c>
      <c r="BL260" t="s">
        <v>4997</v>
      </c>
      <c r="BM260" t="s">
        <v>5043</v>
      </c>
      <c r="BN260" t="s">
        <v>5046</v>
      </c>
      <c r="BO260" t="s" cm="1">
        <v>5045</v>
      </c>
      <c r="BP260" t="s">
        <v>1592</v>
      </c>
      <c r="BQ260" t="s">
        <v>4692</v>
      </c>
      <c r="BR260">
        <v>27</v>
      </c>
      <c r="BS260" t="s">
        <v>1808</v>
      </c>
      <c r="BT260" t="s">
        <v>5053</v>
      </c>
      <c r="BU260" t="s">
        <v>4985</v>
      </c>
      <c r="BV260" t="s">
        <v>4990</v>
      </c>
      <c r="BW260" t="s">
        <v>4992</v>
      </c>
      <c r="BX260" t="s">
        <v>1937</v>
      </c>
      <c r="BY260" t="s">
        <v>1592</v>
      </c>
      <c r="BZ260" t="s">
        <v>1937</v>
      </c>
      <c r="CA260" t="s">
        <v>1965</v>
      </c>
      <c r="CB260"/>
      <c r="CC260" t="s">
        <v>998</v>
      </c>
      <c r="CD260" t="s">
        <v>1272</v>
      </c>
      <c r="CE260" t="s">
        <v>5054</v>
      </c>
      <c r="CF260" t="s">
        <v>5055</v>
      </c>
      <c r="CG260" t="s">
        <v>1272</v>
      </c>
      <c r="CH260" t="s">
        <v>1592</v>
      </c>
      <c r="CI260" t="s">
        <v>3875</v>
      </c>
      <c r="CJ260" t="s">
        <v>1261</v>
      </c>
      <c r="CK260"/>
      <c r="CL260"/>
      <c r="CM260" t="s">
        <v>5044</v>
      </c>
      <c r="CN260" t="s">
        <v>4988</v>
      </c>
      <c r="CO260" t="s">
        <v>5044</v>
      </c>
      <c r="CP260" t="s">
        <v>4988</v>
      </c>
      <c r="CQ260" t="s">
        <v>1592</v>
      </c>
      <c r="CR260">
        <v>0</v>
      </c>
      <c r="CS260" t="s">
        <v>1592</v>
      </c>
      <c r="CT260" t="s">
        <v>1592</v>
      </c>
      <c r="CU260" t="s">
        <v>1592</v>
      </c>
      <c r="CV260" t="s">
        <v>1592</v>
      </c>
      <c r="CW260" t="s">
        <v>1592</v>
      </c>
      <c r="CX260">
        <v>258</v>
      </c>
      <c r="CY260" t="s">
        <v>5056</v>
      </c>
      <c r="CZ260" t="s">
        <v>1592</v>
      </c>
      <c r="DA260" t="s">
        <v>2313</v>
      </c>
      <c r="DB260" t="s">
        <v>2314</v>
      </c>
      <c r="DC260" t="s">
        <v>4986</v>
      </c>
      <c r="DD260" t="s">
        <v>1325</v>
      </c>
      <c r="DE260" t="s">
        <v>4985</v>
      </c>
      <c r="DF260" t="s">
        <v>1592</v>
      </c>
      <c r="DG260" t="s">
        <v>1592</v>
      </c>
      <c r="DH260" t="s">
        <v>2334</v>
      </c>
      <c r="DI260" t="s">
        <v>4989</v>
      </c>
      <c r="DJ260"/>
      <c r="DK260" t="s">
        <v>2334</v>
      </c>
      <c r="DL260">
        <v>9</v>
      </c>
      <c r="DM260" t="s">
        <v>2315</v>
      </c>
      <c r="DN260" t="s">
        <v>1261</v>
      </c>
      <c r="DO260" t="b">
        <v>1</v>
      </c>
      <c r="DP260" t="b">
        <v>0</v>
      </c>
      <c r="DQ260" t="b">
        <v>0</v>
      </c>
      <c r="DR260" t="b">
        <v>0</v>
      </c>
      <c r="DS260" t="b">
        <v>0</v>
      </c>
      <c r="DT260" t="b">
        <v>1</v>
      </c>
      <c r="DU260" t="b">
        <v>0</v>
      </c>
      <c r="DV260">
        <v>0</v>
      </c>
      <c r="DW260" t="b">
        <v>0</v>
      </c>
      <c r="DX260" t="b">
        <v>0</v>
      </c>
      <c r="DY260" t="b">
        <v>0</v>
      </c>
      <c r="DZ260" t="b">
        <v>0</v>
      </c>
      <c r="EA260" t="b">
        <v>0</v>
      </c>
      <c r="EB260" t="b">
        <v>0</v>
      </c>
      <c r="EC260" t="b">
        <v>0</v>
      </c>
      <c r="ED260" t="b">
        <v>0</v>
      </c>
      <c r="EE260" t="b">
        <v>0</v>
      </c>
      <c r="EF260" t="b" cm="1">
        <v>0</v>
      </c>
      <c r="EG260" t="b">
        <v>0</v>
      </c>
      <c r="EH260" t="b">
        <v>0</v>
      </c>
      <c r="EI260" t="b">
        <v>0</v>
      </c>
      <c r="EJ260" t="s">
        <v>1592</v>
      </c>
      <c r="EK260">
        <v>0</v>
      </c>
      <c r="EL260">
        <v>25</v>
      </c>
      <c r="EM260" t="b">
        <v>0</v>
      </c>
    </row>
    <row r="261" spans="1:143" ht="15.75">
      <c r="A261"/>
      <c r="B261" t="s">
        <v>1261</v>
      </c>
      <c r="C261" t="s">
        <v>1261</v>
      </c>
      <c r="D261" t="s">
        <v>5057</v>
      </c>
      <c r="E261" t="s">
        <v>5058</v>
      </c>
      <c r="F261" t="s">
        <v>5059</v>
      </c>
      <c r="G261" t="s">
        <v>5057</v>
      </c>
      <c r="H261" t="s">
        <v>5057</v>
      </c>
      <c r="I261" t="s">
        <v>1268</v>
      </c>
      <c r="J261" t="s">
        <v>5042</v>
      </c>
      <c r="K261" t="s">
        <v>902</v>
      </c>
      <c r="L261" t="s">
        <v>3872</v>
      </c>
      <c r="M261" t="s">
        <v>2010</v>
      </c>
      <c r="N261"/>
      <c r="O261"/>
      <c r="P261" t="s">
        <v>1261</v>
      </c>
      <c r="Q261" t="s">
        <v>1325</v>
      </c>
      <c r="R261" t="s">
        <v>3875</v>
      </c>
      <c r="S261"/>
      <c r="T261"/>
      <c r="U261" t="s">
        <v>5044</v>
      </c>
      <c r="V261" t="s">
        <v>5060</v>
      </c>
      <c r="W261"/>
      <c r="X261"/>
      <c r="Y261"/>
      <c r="Z261"/>
      <c r="AA261"/>
      <c r="AB261"/>
      <c r="AC261"/>
      <c r="AD261"/>
      <c r="AE261"/>
      <c r="AF261"/>
      <c r="AG261"/>
      <c r="AH261"/>
      <c r="AI261"/>
      <c r="AJ261"/>
      <c r="AK261"/>
      <c r="AL261"/>
      <c r="AM261"/>
      <c r="AN261"/>
      <c r="AO261" s="108" t="s">
        <v>43</v>
      </c>
      <c r="AP261" t="s">
        <v>1326</v>
      </c>
      <c r="AQ261">
        <v>29</v>
      </c>
      <c r="AR261" t="s">
        <v>5061</v>
      </c>
      <c r="AS261" t="s">
        <v>1261</v>
      </c>
      <c r="AT261" t="s">
        <v>3877</v>
      </c>
      <c r="AU261" t="s">
        <v>5058</v>
      </c>
      <c r="AV261" t="s">
        <v>5062</v>
      </c>
      <c r="AW261" t="s">
        <v>5063</v>
      </c>
      <c r="AX261" t="s">
        <v>1934</v>
      </c>
      <c r="AY261" t="s">
        <v>5064</v>
      </c>
      <c r="AZ261" t="s">
        <v>1325</v>
      </c>
      <c r="BA261" t="s">
        <v>5065</v>
      </c>
      <c r="BB261" t="s">
        <v>1268</v>
      </c>
      <c r="BC261" t="s">
        <v>3872</v>
      </c>
      <c r="BD261" t="s">
        <v>5066</v>
      </c>
      <c r="BE261">
        <v>261</v>
      </c>
      <c r="BF261">
        <v>259</v>
      </c>
      <c r="BG261">
        <v>0</v>
      </c>
      <c r="BH261" t="s">
        <v>5058</v>
      </c>
      <c r="BI261">
        <v>1</v>
      </c>
      <c r="BJ261">
        <v>0</v>
      </c>
      <c r="BK261">
        <v>0</v>
      </c>
      <c r="BL261" t="s">
        <v>1592</v>
      </c>
      <c r="BM261" t="s">
        <v>5043</v>
      </c>
      <c r="BN261" t="s">
        <v>5046</v>
      </c>
      <c r="BO261" t="s" cm="1">
        <v>5045</v>
      </c>
      <c r="BP261" t="s">
        <v>1592</v>
      </c>
      <c r="BQ261" t="s">
        <v>4692</v>
      </c>
      <c r="BR261">
        <v>28</v>
      </c>
      <c r="BS261" t="s">
        <v>1810</v>
      </c>
      <c r="BT261" t="s">
        <v>5067</v>
      </c>
      <c r="BU261" t="s">
        <v>5057</v>
      </c>
      <c r="BV261" t="s">
        <v>5062</v>
      </c>
      <c r="BW261" t="s">
        <v>5064</v>
      </c>
      <c r="BX261" t="s">
        <v>1937</v>
      </c>
      <c r="BY261" t="s">
        <v>1592</v>
      </c>
      <c r="BZ261" t="s">
        <v>1937</v>
      </c>
      <c r="CA261" t="s">
        <v>2010</v>
      </c>
      <c r="CB261"/>
      <c r="CC261" t="s">
        <v>998</v>
      </c>
      <c r="CD261" t="s">
        <v>1268</v>
      </c>
      <c r="CE261" t="s">
        <v>5068</v>
      </c>
      <c r="CF261" t="s">
        <v>5069</v>
      </c>
      <c r="CG261" t="s">
        <v>1268</v>
      </c>
      <c r="CH261" t="s">
        <v>1592</v>
      </c>
      <c r="CI261" t="s">
        <v>3875</v>
      </c>
      <c r="CJ261" t="s">
        <v>1261</v>
      </c>
      <c r="CK261"/>
      <c r="CL261"/>
      <c r="CM261" t="s">
        <v>5044</v>
      </c>
      <c r="CN261" t="s">
        <v>5060</v>
      </c>
      <c r="CO261" t="s">
        <v>5044</v>
      </c>
      <c r="CP261" t="s">
        <v>5060</v>
      </c>
      <c r="CQ261" t="s">
        <v>1592</v>
      </c>
      <c r="CR261">
        <v>0</v>
      </c>
      <c r="CS261" t="s">
        <v>1592</v>
      </c>
      <c r="CT261" t="s">
        <v>1592</v>
      </c>
      <c r="CU261" t="s">
        <v>1592</v>
      </c>
      <c r="CV261" t="s">
        <v>1592</v>
      </c>
      <c r="CW261" t="s">
        <v>1592</v>
      </c>
      <c r="CX261">
        <v>259</v>
      </c>
      <c r="CY261" t="s">
        <v>5070</v>
      </c>
      <c r="CZ261" t="s">
        <v>1592</v>
      </c>
      <c r="DA261" t="s">
        <v>2313</v>
      </c>
      <c r="DB261" t="s">
        <v>2314</v>
      </c>
      <c r="DC261" t="s">
        <v>5058</v>
      </c>
      <c r="DD261" t="s">
        <v>1325</v>
      </c>
      <c r="DE261" t="s">
        <v>5057</v>
      </c>
      <c r="DF261" t="s">
        <v>1592</v>
      </c>
      <c r="DG261" t="s">
        <v>1592</v>
      </c>
      <c r="DH261" t="s">
        <v>2334</v>
      </c>
      <c r="DI261" t="s">
        <v>5061</v>
      </c>
      <c r="DJ261"/>
      <c r="DK261" t="s">
        <v>2334</v>
      </c>
      <c r="DL261">
        <v>9</v>
      </c>
      <c r="DM261" t="s">
        <v>2315</v>
      </c>
      <c r="DN261" t="s">
        <v>1261</v>
      </c>
      <c r="DO261" t="b">
        <v>1</v>
      </c>
      <c r="DP261" t="b">
        <v>0</v>
      </c>
      <c r="DQ261" t="b">
        <v>1</v>
      </c>
      <c r="DR261" t="b">
        <v>0</v>
      </c>
      <c r="DS261" t="b">
        <v>0</v>
      </c>
      <c r="DT261" t="b">
        <v>1</v>
      </c>
      <c r="DU261" t="b">
        <v>0</v>
      </c>
      <c r="DV261">
        <v>0</v>
      </c>
      <c r="DW261" t="b">
        <v>0</v>
      </c>
      <c r="DX261" t="b">
        <v>0</v>
      </c>
      <c r="DY261" t="b">
        <v>0</v>
      </c>
      <c r="DZ261" t="b">
        <v>0</v>
      </c>
      <c r="EA261" t="b">
        <v>0</v>
      </c>
      <c r="EB261" t="b">
        <v>0</v>
      </c>
      <c r="EC261" t="b">
        <v>0</v>
      </c>
      <c r="ED261" t="b">
        <v>0</v>
      </c>
      <c r="EE261" t="b">
        <v>0</v>
      </c>
      <c r="EF261" t="b" cm="1">
        <v>0</v>
      </c>
      <c r="EG261" t="b">
        <v>0</v>
      </c>
      <c r="EH261" t="b">
        <v>0</v>
      </c>
      <c r="EI261" t="b">
        <v>0</v>
      </c>
      <c r="EJ261" t="s">
        <v>1592</v>
      </c>
      <c r="EK261">
        <v>0</v>
      </c>
      <c r="EL261">
        <v>24</v>
      </c>
      <c r="EM261" t="b">
        <v>0</v>
      </c>
    </row>
    <row r="262" spans="1:143" ht="15.75">
      <c r="A262"/>
      <c r="B262" t="s">
        <v>1261</v>
      </c>
      <c r="C262" t="s">
        <v>1261</v>
      </c>
      <c r="D262" t="s">
        <v>5071</v>
      </c>
      <c r="E262" t="s">
        <v>5072</v>
      </c>
      <c r="F262" t="s">
        <v>5071</v>
      </c>
      <c r="G262" t="s">
        <v>5071</v>
      </c>
      <c r="H262" t="s">
        <v>5071</v>
      </c>
      <c r="I262" t="s">
        <v>1268</v>
      </c>
      <c r="J262" t="s">
        <v>5042</v>
      </c>
      <c r="K262" t="s">
        <v>902</v>
      </c>
      <c r="L262" t="s">
        <v>3872</v>
      </c>
      <c r="M262" t="s">
        <v>2010</v>
      </c>
      <c r="N262"/>
      <c r="O262"/>
      <c r="P262" t="s">
        <v>1261</v>
      </c>
      <c r="Q262" t="s">
        <v>1325</v>
      </c>
      <c r="R262" t="s">
        <v>3875</v>
      </c>
      <c r="S262"/>
      <c r="T262"/>
      <c r="U262" t="s">
        <v>5044</v>
      </c>
      <c r="V262" t="s">
        <v>5073</v>
      </c>
      <c r="W262"/>
      <c r="X262"/>
      <c r="Y262"/>
      <c r="Z262"/>
      <c r="AA262"/>
      <c r="AB262"/>
      <c r="AC262"/>
      <c r="AD262"/>
      <c r="AE262"/>
      <c r="AF262"/>
      <c r="AG262"/>
      <c r="AH262"/>
      <c r="AI262"/>
      <c r="AJ262"/>
      <c r="AK262"/>
      <c r="AL262"/>
      <c r="AM262"/>
      <c r="AN262"/>
      <c r="AO262" s="108" t="s">
        <v>43</v>
      </c>
      <c r="AP262" t="s">
        <v>1326</v>
      </c>
      <c r="AQ262">
        <v>30</v>
      </c>
      <c r="AR262" t="s">
        <v>5074</v>
      </c>
      <c r="AS262" t="s">
        <v>1261</v>
      </c>
      <c r="AT262" t="s">
        <v>3877</v>
      </c>
      <c r="AU262" t="s">
        <v>5072</v>
      </c>
      <c r="AV262" t="s">
        <v>5075</v>
      </c>
      <c r="AW262" t="s">
        <v>5076</v>
      </c>
      <c r="AX262" t="s">
        <v>1934</v>
      </c>
      <c r="AY262" t="s">
        <v>5076</v>
      </c>
      <c r="AZ262" t="s">
        <v>1325</v>
      </c>
      <c r="BA262" t="s">
        <v>5077</v>
      </c>
      <c r="BB262" t="s">
        <v>1268</v>
      </c>
      <c r="BC262" t="s">
        <v>3872</v>
      </c>
      <c r="BD262" t="s">
        <v>5078</v>
      </c>
      <c r="BE262">
        <v>262</v>
      </c>
      <c r="BF262">
        <v>259</v>
      </c>
      <c r="BG262">
        <v>0</v>
      </c>
      <c r="BH262" t="s">
        <v>5072</v>
      </c>
      <c r="BI262">
        <v>1</v>
      </c>
      <c r="BJ262">
        <v>0</v>
      </c>
      <c r="BK262">
        <v>0</v>
      </c>
      <c r="BL262" t="s">
        <v>1592</v>
      </c>
      <c r="BM262" t="s">
        <v>5043</v>
      </c>
      <c r="BN262" t="s">
        <v>5046</v>
      </c>
      <c r="BO262" t="s" cm="1">
        <v>5045</v>
      </c>
      <c r="BP262" t="s">
        <v>1592</v>
      </c>
      <c r="BQ262" t="s">
        <v>4692</v>
      </c>
      <c r="BR262">
        <v>29</v>
      </c>
      <c r="BS262" t="s">
        <v>1811</v>
      </c>
      <c r="BT262" t="s">
        <v>5079</v>
      </c>
      <c r="BU262" t="s">
        <v>5071</v>
      </c>
      <c r="BV262" t="s">
        <v>5075</v>
      </c>
      <c r="BW262" t="s">
        <v>5076</v>
      </c>
      <c r="BX262" t="s">
        <v>1937</v>
      </c>
      <c r="BY262" t="s">
        <v>1592</v>
      </c>
      <c r="BZ262" t="s">
        <v>1937</v>
      </c>
      <c r="CA262" t="s">
        <v>2010</v>
      </c>
      <c r="CB262"/>
      <c r="CC262" t="s">
        <v>998</v>
      </c>
      <c r="CD262" t="s">
        <v>1268</v>
      </c>
      <c r="CE262" t="s">
        <v>5080</v>
      </c>
      <c r="CF262" t="s">
        <v>5081</v>
      </c>
      <c r="CG262" t="s">
        <v>1268</v>
      </c>
      <c r="CH262" t="s">
        <v>1592</v>
      </c>
      <c r="CI262" t="s">
        <v>3875</v>
      </c>
      <c r="CJ262" t="s">
        <v>1261</v>
      </c>
      <c r="CK262"/>
      <c r="CL262"/>
      <c r="CM262" t="s">
        <v>5044</v>
      </c>
      <c r="CN262" t="s">
        <v>5073</v>
      </c>
      <c r="CO262" t="s">
        <v>5044</v>
      </c>
      <c r="CP262" t="s">
        <v>5073</v>
      </c>
      <c r="CQ262" t="s">
        <v>1592</v>
      </c>
      <c r="CR262">
        <v>0</v>
      </c>
      <c r="CS262" t="s">
        <v>1592</v>
      </c>
      <c r="CT262" t="s">
        <v>1592</v>
      </c>
      <c r="CU262" t="s">
        <v>1592</v>
      </c>
      <c r="CV262" t="s">
        <v>1592</v>
      </c>
      <c r="CW262" t="s">
        <v>1592</v>
      </c>
      <c r="CX262">
        <v>260</v>
      </c>
      <c r="CY262" t="s">
        <v>5082</v>
      </c>
      <c r="CZ262" t="s">
        <v>1592</v>
      </c>
      <c r="DA262" t="s">
        <v>2313</v>
      </c>
      <c r="DB262" t="s">
        <v>2314</v>
      </c>
      <c r="DC262" t="s">
        <v>5072</v>
      </c>
      <c r="DD262" t="s">
        <v>1325</v>
      </c>
      <c r="DE262" t="s">
        <v>5071</v>
      </c>
      <c r="DF262" t="s">
        <v>1592</v>
      </c>
      <c r="DG262" t="s">
        <v>1592</v>
      </c>
      <c r="DH262" t="s">
        <v>2334</v>
      </c>
      <c r="DI262" t="s">
        <v>5074</v>
      </c>
      <c r="DJ262"/>
      <c r="DK262" t="s">
        <v>2334</v>
      </c>
      <c r="DL262">
        <v>9</v>
      </c>
      <c r="DM262" t="s">
        <v>2315</v>
      </c>
      <c r="DN262" t="s">
        <v>1261</v>
      </c>
      <c r="DO262" t="b">
        <v>1</v>
      </c>
      <c r="DP262" t="b">
        <v>0</v>
      </c>
      <c r="DQ262" t="b">
        <v>1</v>
      </c>
      <c r="DR262" t="b">
        <v>0</v>
      </c>
      <c r="DS262" t="b">
        <v>0</v>
      </c>
      <c r="DT262" t="b">
        <v>1</v>
      </c>
      <c r="DU262" t="b">
        <v>0</v>
      </c>
      <c r="DV262">
        <v>0</v>
      </c>
      <c r="DW262" t="b">
        <v>0</v>
      </c>
      <c r="DX262" t="b">
        <v>0</v>
      </c>
      <c r="DY262" t="b">
        <v>0</v>
      </c>
      <c r="DZ262" t="b">
        <v>0</v>
      </c>
      <c r="EA262" t="b">
        <v>0</v>
      </c>
      <c r="EB262" t="b">
        <v>0</v>
      </c>
      <c r="EC262" t="b">
        <v>0</v>
      </c>
      <c r="ED262" t="b">
        <v>0</v>
      </c>
      <c r="EE262" t="b">
        <v>0</v>
      </c>
      <c r="EF262" t="b" cm="1">
        <v>0</v>
      </c>
      <c r="EG262" t="b">
        <v>0</v>
      </c>
      <c r="EH262" t="b">
        <v>0</v>
      </c>
      <c r="EI262" t="b">
        <v>0</v>
      </c>
      <c r="EJ262" t="s">
        <v>1592</v>
      </c>
      <c r="EK262">
        <v>0</v>
      </c>
      <c r="EL262">
        <v>31</v>
      </c>
      <c r="EM262" t="b">
        <v>0</v>
      </c>
    </row>
    <row r="263" spans="1:143" ht="189">
      <c r="A263"/>
      <c r="B263" t="s">
        <v>1261</v>
      </c>
      <c r="C263" t="s">
        <v>1261</v>
      </c>
      <c r="D263" t="s">
        <v>5083</v>
      </c>
      <c r="E263" t="s">
        <v>5084</v>
      </c>
      <c r="F263"/>
      <c r="G263" t="s">
        <v>5083</v>
      </c>
      <c r="H263" s="109" t="s">
        <v>5085</v>
      </c>
      <c r="I263" t="s">
        <v>1268</v>
      </c>
      <c r="J263" t="s">
        <v>5042</v>
      </c>
      <c r="K263" t="s">
        <v>5086</v>
      </c>
      <c r="L263" t="s">
        <v>3872</v>
      </c>
      <c r="M263" t="s">
        <v>2010</v>
      </c>
      <c r="N263"/>
      <c r="O263"/>
      <c r="P263" t="s">
        <v>1261</v>
      </c>
      <c r="Q263" t="s">
        <v>1325</v>
      </c>
      <c r="R263" t="s">
        <v>3875</v>
      </c>
      <c r="S263"/>
      <c r="T263"/>
      <c r="U263" t="s">
        <v>5044</v>
      </c>
      <c r="V263" t="s">
        <v>5087</v>
      </c>
      <c r="W263"/>
      <c r="X263"/>
      <c r="Y263"/>
      <c r="Z263"/>
      <c r="AA263"/>
      <c r="AB263"/>
      <c r="AC263"/>
      <c r="AD263"/>
      <c r="AE263"/>
      <c r="AF263"/>
      <c r="AG263"/>
      <c r="AH263"/>
      <c r="AI263"/>
      <c r="AJ263"/>
      <c r="AK263"/>
      <c r="AL263"/>
      <c r="AM263"/>
      <c r="AN263"/>
      <c r="AO263" s="108" t="s">
        <v>43</v>
      </c>
      <c r="AP263" t="s">
        <v>1326</v>
      </c>
      <c r="AQ263">
        <v>31</v>
      </c>
      <c r="AR263" t="s">
        <v>5088</v>
      </c>
      <c r="AS263" t="s">
        <v>1261</v>
      </c>
      <c r="AT263" t="s">
        <v>3877</v>
      </c>
      <c r="AU263" t="s">
        <v>5084</v>
      </c>
      <c r="AV263" t="s">
        <v>5089</v>
      </c>
      <c r="AW263" t="s">
        <v>1937</v>
      </c>
      <c r="AX263" t="s">
        <v>1934</v>
      </c>
      <c r="AY263" t="s">
        <v>5090</v>
      </c>
      <c r="AZ263" t="s">
        <v>1325</v>
      </c>
      <c r="BA263" t="s">
        <v>5091</v>
      </c>
      <c r="BB263" t="s">
        <v>1268</v>
      </c>
      <c r="BC263" t="s">
        <v>3872</v>
      </c>
      <c r="BD263" t="s">
        <v>5092</v>
      </c>
      <c r="BE263">
        <v>263</v>
      </c>
      <c r="BF263">
        <v>259</v>
      </c>
      <c r="BG263" t="e">
        <v>#N/A</v>
      </c>
      <c r="BH263" t="s">
        <v>5084</v>
      </c>
      <c r="BI263">
        <v>1</v>
      </c>
      <c r="BJ263">
        <v>0</v>
      </c>
      <c r="BK263">
        <v>0</v>
      </c>
      <c r="BL263" t="s">
        <v>1592</v>
      </c>
      <c r="BM263" t="s">
        <v>5043</v>
      </c>
      <c r="BN263" t="s">
        <v>5046</v>
      </c>
      <c r="BO263" t="s" cm="1">
        <v>5045</v>
      </c>
      <c r="BP263" t="s">
        <v>5093</v>
      </c>
      <c r="BQ263" t="s">
        <v>4692</v>
      </c>
      <c r="BR263">
        <v>30</v>
      </c>
      <c r="BS263" t="s">
        <v>1813</v>
      </c>
      <c r="BT263" t="s">
        <v>5094</v>
      </c>
      <c r="BU263" t="s">
        <v>5083</v>
      </c>
      <c r="BV263" t="s">
        <v>5089</v>
      </c>
      <c r="BW263" t="s">
        <v>5095</v>
      </c>
      <c r="BX263" t="s">
        <v>1937</v>
      </c>
      <c r="BY263" t="s">
        <v>1592</v>
      </c>
      <c r="BZ263" t="s">
        <v>1937</v>
      </c>
      <c r="CA263" t="s">
        <v>2010</v>
      </c>
      <c r="CB263"/>
      <c r="CC263" t="s">
        <v>998</v>
      </c>
      <c r="CD263" t="s">
        <v>1268</v>
      </c>
      <c r="CE263" t="s">
        <v>5096</v>
      </c>
      <c r="CF263" t="s">
        <v>5097</v>
      </c>
      <c r="CG263" t="s">
        <v>1268</v>
      </c>
      <c r="CH263" t="s">
        <v>1592</v>
      </c>
      <c r="CI263" t="s">
        <v>3875</v>
      </c>
      <c r="CJ263" t="s">
        <v>1261</v>
      </c>
      <c r="CK263"/>
      <c r="CL263"/>
      <c r="CM263" t="s">
        <v>5044</v>
      </c>
      <c r="CN263" t="s">
        <v>5087</v>
      </c>
      <c r="CO263" t="s">
        <v>5044</v>
      </c>
      <c r="CP263" t="s">
        <v>5087</v>
      </c>
      <c r="CQ263" t="s">
        <v>1592</v>
      </c>
      <c r="CR263">
        <v>0</v>
      </c>
      <c r="CS263" t="s">
        <v>1592</v>
      </c>
      <c r="CT263" t="s">
        <v>1592</v>
      </c>
      <c r="CU263" t="s">
        <v>1592</v>
      </c>
      <c r="CV263" t="s">
        <v>1592</v>
      </c>
      <c r="CW263" t="s">
        <v>1592</v>
      </c>
      <c r="CX263">
        <v>261</v>
      </c>
      <c r="CY263" t="s">
        <v>5098</v>
      </c>
      <c r="CZ263" t="s">
        <v>1592</v>
      </c>
      <c r="DA263" t="s">
        <v>2313</v>
      </c>
      <c r="DB263" t="s">
        <v>2314</v>
      </c>
      <c r="DC263" t="s">
        <v>5084</v>
      </c>
      <c r="DD263" t="s">
        <v>1325</v>
      </c>
      <c r="DE263" t="s">
        <v>5083</v>
      </c>
      <c r="DF263" t="s">
        <v>1592</v>
      </c>
      <c r="DG263" t="s">
        <v>1592</v>
      </c>
      <c r="DH263" t="s">
        <v>2334</v>
      </c>
      <c r="DI263" t="s">
        <v>5088</v>
      </c>
      <c r="DJ263"/>
      <c r="DK263" t="s">
        <v>2334</v>
      </c>
      <c r="DL263">
        <v>9</v>
      </c>
      <c r="DM263" t="s">
        <v>2315</v>
      </c>
      <c r="DN263" t="s">
        <v>1261</v>
      </c>
      <c r="DO263" t="b">
        <v>1</v>
      </c>
      <c r="DP263" t="b">
        <v>0</v>
      </c>
      <c r="DQ263" t="b">
        <v>1</v>
      </c>
      <c r="DR263" t="b">
        <v>0</v>
      </c>
      <c r="DS263" t="b">
        <v>0</v>
      </c>
      <c r="DT263" t="b">
        <v>1</v>
      </c>
      <c r="DU263" t="b">
        <v>0</v>
      </c>
      <c r="DV263">
        <v>0</v>
      </c>
      <c r="DW263" t="b">
        <v>0</v>
      </c>
      <c r="DX263" t="b">
        <v>0</v>
      </c>
      <c r="DY263" t="b">
        <v>0</v>
      </c>
      <c r="DZ263" t="b">
        <v>0</v>
      </c>
      <c r="EA263" t="b">
        <v>0</v>
      </c>
      <c r="EB263" t="b">
        <v>0</v>
      </c>
      <c r="EC263" t="b">
        <v>0</v>
      </c>
      <c r="ED263" t="b">
        <v>0</v>
      </c>
      <c r="EE263" t="b">
        <v>0</v>
      </c>
      <c r="EF263" t="b" cm="1">
        <v>0</v>
      </c>
      <c r="EG263" t="b">
        <v>0</v>
      </c>
      <c r="EH263" t="b">
        <v>0</v>
      </c>
      <c r="EI263" t="b">
        <v>0</v>
      </c>
      <c r="EJ263" t="s">
        <v>1592</v>
      </c>
      <c r="EK263">
        <v>0</v>
      </c>
      <c r="EL263">
        <v>36</v>
      </c>
      <c r="EM263" t="b">
        <v>0</v>
      </c>
    </row>
    <row r="264" spans="1:143" ht="15.75">
      <c r="A264"/>
      <c r="B264" t="s">
        <v>1261</v>
      </c>
      <c r="C264" t="s">
        <v>1261</v>
      </c>
      <c r="D264" t="s">
        <v>5099</v>
      </c>
      <c r="E264" t="s">
        <v>5100</v>
      </c>
      <c r="F264"/>
      <c r="G264" t="s">
        <v>5099</v>
      </c>
      <c r="H264" t="s">
        <v>5101</v>
      </c>
      <c r="I264" t="s">
        <v>1268</v>
      </c>
      <c r="J264" t="s">
        <v>5042</v>
      </c>
      <c r="K264" t="s">
        <v>5102</v>
      </c>
      <c r="L264" t="s">
        <v>3872</v>
      </c>
      <c r="M264" t="s">
        <v>2607</v>
      </c>
      <c r="N264"/>
      <c r="O264"/>
      <c r="P264" t="s">
        <v>1261</v>
      </c>
      <c r="Q264" t="s">
        <v>1325</v>
      </c>
      <c r="R264" t="s">
        <v>3875</v>
      </c>
      <c r="S264"/>
      <c r="T264"/>
      <c r="U264" t="s">
        <v>5044</v>
      </c>
      <c r="V264" t="s">
        <v>5103</v>
      </c>
      <c r="W264"/>
      <c r="X264"/>
      <c r="Y264"/>
      <c r="Z264"/>
      <c r="AA264"/>
      <c r="AB264"/>
      <c r="AC264"/>
      <c r="AD264"/>
      <c r="AE264"/>
      <c r="AF264"/>
      <c r="AG264"/>
      <c r="AH264"/>
      <c r="AI264"/>
      <c r="AJ264"/>
      <c r="AK264"/>
      <c r="AL264"/>
      <c r="AM264"/>
      <c r="AN264"/>
      <c r="AO264" s="108" t="s">
        <v>43</v>
      </c>
      <c r="AP264" t="s">
        <v>1326</v>
      </c>
      <c r="AQ264">
        <v>32</v>
      </c>
      <c r="AR264" t="s">
        <v>5104</v>
      </c>
      <c r="AS264" t="s">
        <v>1261</v>
      </c>
      <c r="AT264" t="s">
        <v>3877</v>
      </c>
      <c r="AU264" t="s">
        <v>5100</v>
      </c>
      <c r="AV264" t="s">
        <v>5105</v>
      </c>
      <c r="AW264" t="s">
        <v>1937</v>
      </c>
      <c r="AX264" t="s">
        <v>1934</v>
      </c>
      <c r="AY264" t="s">
        <v>5106</v>
      </c>
      <c r="AZ264" t="s">
        <v>1325</v>
      </c>
      <c r="BA264" t="s">
        <v>5107</v>
      </c>
      <c r="BB264" t="s">
        <v>1268</v>
      </c>
      <c r="BC264" t="s">
        <v>3872</v>
      </c>
      <c r="BD264" t="s">
        <v>5108</v>
      </c>
      <c r="BE264">
        <v>264</v>
      </c>
      <c r="BF264">
        <v>259</v>
      </c>
      <c r="BG264" t="e">
        <v>#N/A</v>
      </c>
      <c r="BH264" t="s">
        <v>5100</v>
      </c>
      <c r="BI264">
        <v>1</v>
      </c>
      <c r="BJ264">
        <v>0</v>
      </c>
      <c r="BK264">
        <v>0</v>
      </c>
      <c r="BL264" t="s">
        <v>1592</v>
      </c>
      <c r="BM264" t="s">
        <v>5043</v>
      </c>
      <c r="BN264" t="s">
        <v>5046</v>
      </c>
      <c r="BO264" t="s" cm="1">
        <v>5045</v>
      </c>
      <c r="BP264" t="s">
        <v>5109</v>
      </c>
      <c r="BQ264" t="s">
        <v>4692</v>
      </c>
      <c r="BR264">
        <v>31</v>
      </c>
      <c r="BS264" t="s">
        <v>1814</v>
      </c>
      <c r="BT264" t="s">
        <v>5110</v>
      </c>
      <c r="BU264" t="s">
        <v>5099</v>
      </c>
      <c r="BV264" t="s">
        <v>5105</v>
      </c>
      <c r="BW264" t="s">
        <v>5111</v>
      </c>
      <c r="BX264" t="s">
        <v>1937</v>
      </c>
      <c r="BY264" t="s">
        <v>1592</v>
      </c>
      <c r="BZ264" t="s">
        <v>1937</v>
      </c>
      <c r="CA264" t="s">
        <v>2607</v>
      </c>
      <c r="CB264"/>
      <c r="CC264" t="s">
        <v>998</v>
      </c>
      <c r="CD264" t="s">
        <v>1268</v>
      </c>
      <c r="CE264" t="s">
        <v>5112</v>
      </c>
      <c r="CF264" t="s">
        <v>5113</v>
      </c>
      <c r="CG264" t="s">
        <v>1268</v>
      </c>
      <c r="CH264" t="s">
        <v>1592</v>
      </c>
      <c r="CI264" t="s">
        <v>3875</v>
      </c>
      <c r="CJ264" t="s">
        <v>1261</v>
      </c>
      <c r="CK264"/>
      <c r="CL264"/>
      <c r="CM264" t="s">
        <v>5044</v>
      </c>
      <c r="CN264" t="s">
        <v>5103</v>
      </c>
      <c r="CO264" t="s">
        <v>5044</v>
      </c>
      <c r="CP264" t="s">
        <v>5103</v>
      </c>
      <c r="CQ264" t="s">
        <v>1592</v>
      </c>
      <c r="CR264">
        <v>0</v>
      </c>
      <c r="CS264" t="s">
        <v>1592</v>
      </c>
      <c r="CT264" t="s">
        <v>1592</v>
      </c>
      <c r="CU264" t="s">
        <v>1592</v>
      </c>
      <c r="CV264" t="s">
        <v>1592</v>
      </c>
      <c r="CW264" t="s">
        <v>1592</v>
      </c>
      <c r="CX264">
        <v>262</v>
      </c>
      <c r="CY264" t="s">
        <v>5114</v>
      </c>
      <c r="CZ264" t="s">
        <v>1592</v>
      </c>
      <c r="DA264" t="s">
        <v>2313</v>
      </c>
      <c r="DB264" t="s">
        <v>2314</v>
      </c>
      <c r="DC264" t="s">
        <v>5100</v>
      </c>
      <c r="DD264" t="s">
        <v>1325</v>
      </c>
      <c r="DE264" t="s">
        <v>5099</v>
      </c>
      <c r="DF264" t="s">
        <v>1592</v>
      </c>
      <c r="DG264" t="s">
        <v>1592</v>
      </c>
      <c r="DH264" t="s">
        <v>2334</v>
      </c>
      <c r="DI264" t="s">
        <v>5104</v>
      </c>
      <c r="DJ264"/>
      <c r="DK264" t="s">
        <v>2334</v>
      </c>
      <c r="DL264">
        <v>9</v>
      </c>
      <c r="DM264" t="s">
        <v>2315</v>
      </c>
      <c r="DN264" t="s">
        <v>1261</v>
      </c>
      <c r="DO264" t="b">
        <v>1</v>
      </c>
      <c r="DP264" t="b">
        <v>0</v>
      </c>
      <c r="DQ264" t="b">
        <v>1</v>
      </c>
      <c r="DR264" t="b">
        <v>0</v>
      </c>
      <c r="DS264" t="b">
        <v>0</v>
      </c>
      <c r="DT264" t="b">
        <v>1</v>
      </c>
      <c r="DU264" t="b">
        <v>0</v>
      </c>
      <c r="DV264">
        <v>0</v>
      </c>
      <c r="DW264" t="b">
        <v>0</v>
      </c>
      <c r="DX264" t="b">
        <v>0</v>
      </c>
      <c r="DY264" t="b">
        <v>0</v>
      </c>
      <c r="DZ264" t="b">
        <v>0</v>
      </c>
      <c r="EA264" t="b">
        <v>0</v>
      </c>
      <c r="EB264" t="b">
        <v>0</v>
      </c>
      <c r="EC264" t="b">
        <v>0</v>
      </c>
      <c r="ED264" t="b">
        <v>0</v>
      </c>
      <c r="EE264" t="b">
        <v>0</v>
      </c>
      <c r="EF264" t="b" cm="1">
        <v>0</v>
      </c>
      <c r="EG264" t="b">
        <v>0</v>
      </c>
      <c r="EH264" t="b">
        <v>0</v>
      </c>
      <c r="EI264" t="b">
        <v>0</v>
      </c>
      <c r="EJ264" t="s">
        <v>1592</v>
      </c>
      <c r="EK264">
        <v>0</v>
      </c>
      <c r="EL264">
        <v>38</v>
      </c>
      <c r="EM264" t="b">
        <v>0</v>
      </c>
    </row>
    <row r="265" spans="1:143" ht="15.75">
      <c r="A265"/>
      <c r="B265" t="s">
        <v>1261</v>
      </c>
      <c r="C265" t="s">
        <v>5115</v>
      </c>
      <c r="D265" t="s">
        <v>5116</v>
      </c>
      <c r="E265" t="s">
        <v>5117</v>
      </c>
      <c r="F265" t="s">
        <v>3871</v>
      </c>
      <c r="G265" t="s">
        <v>5116</v>
      </c>
      <c r="H265" t="s">
        <v>5116</v>
      </c>
      <c r="I265" t="s">
        <v>1279</v>
      </c>
      <c r="J265" t="s">
        <v>902</v>
      </c>
      <c r="K265" t="s">
        <v>902</v>
      </c>
      <c r="L265" t="s">
        <v>5118</v>
      </c>
      <c r="M265" t="s">
        <v>902</v>
      </c>
      <c r="N265"/>
      <c r="O265" t="s">
        <v>3873</v>
      </c>
      <c r="P265" t="s">
        <v>3874</v>
      </c>
      <c r="Q265" t="s">
        <v>1330</v>
      </c>
      <c r="R265" t="s">
        <v>3875</v>
      </c>
      <c r="S265"/>
      <c r="T265"/>
      <c r="U265"/>
      <c r="V265"/>
      <c r="W265"/>
      <c r="X265"/>
      <c r="Y265"/>
      <c r="Z265"/>
      <c r="AA265"/>
      <c r="AB265"/>
      <c r="AC265"/>
      <c r="AD265"/>
      <c r="AE265"/>
      <c r="AF265"/>
      <c r="AG265"/>
      <c r="AH265"/>
      <c r="AI265"/>
      <c r="AJ265"/>
      <c r="AK265"/>
      <c r="AL265"/>
      <c r="AM265"/>
      <c r="AN265"/>
      <c r="AO265" s="108" t="s">
        <v>43</v>
      </c>
      <c r="AP265" t="s">
        <v>1333</v>
      </c>
      <c r="AQ265">
        <v>2</v>
      </c>
      <c r="AR265" t="e">
        <v>#N/A</v>
      </c>
      <c r="AS265" t="s">
        <v>5115</v>
      </c>
      <c r="AT265" t="e">
        <v>#N/A</v>
      </c>
      <c r="AU265" t="s">
        <v>5117</v>
      </c>
      <c r="AV265" t="s">
        <v>5119</v>
      </c>
      <c r="AW265" t="s">
        <v>3878</v>
      </c>
      <c r="AX265" t="s">
        <v>1934</v>
      </c>
      <c r="AY265" t="s">
        <v>5120</v>
      </c>
      <c r="AZ265" t="s">
        <v>1330</v>
      </c>
      <c r="BA265" t="s">
        <v>5121</v>
      </c>
      <c r="BB265" t="s">
        <v>1279</v>
      </c>
      <c r="BC265" t="s">
        <v>5118</v>
      </c>
      <c r="BD265" t="s">
        <v>5122</v>
      </c>
      <c r="BE265">
        <v>265</v>
      </c>
      <c r="BF265">
        <v>0</v>
      </c>
      <c r="BG265">
        <v>0</v>
      </c>
      <c r="BH265" t="s">
        <v>1592</v>
      </c>
      <c r="BI265">
        <v>0</v>
      </c>
      <c r="BJ265">
        <v>0</v>
      </c>
      <c r="BK265">
        <v>0</v>
      </c>
      <c r="BL265" t="s">
        <v>1592</v>
      </c>
      <c r="BM265" t="s">
        <v>1592</v>
      </c>
      <c r="BN265" t="s">
        <v>1592</v>
      </c>
      <c r="BO265" t="s" cm="1">
        <v>1592</v>
      </c>
      <c r="BP265" t="s">
        <v>1592</v>
      </c>
      <c r="BQ265" t="s">
        <v>3873</v>
      </c>
      <c r="BR265">
        <v>74</v>
      </c>
      <c r="BS265" t="s">
        <v>5123</v>
      </c>
      <c r="BT265" t="s">
        <v>5124</v>
      </c>
      <c r="BU265" t="s">
        <v>5116</v>
      </c>
      <c r="BV265" t="s">
        <v>5119</v>
      </c>
      <c r="BW265" t="s">
        <v>5120</v>
      </c>
      <c r="BX265" t="s">
        <v>1937</v>
      </c>
      <c r="BY265" t="s">
        <v>1592</v>
      </c>
      <c r="BZ265" t="s">
        <v>1937</v>
      </c>
      <c r="CA265" t="s">
        <v>902</v>
      </c>
      <c r="CB265"/>
      <c r="CC265" t="s">
        <v>998</v>
      </c>
      <c r="CD265" t="s">
        <v>1279</v>
      </c>
      <c r="CE265" t="s">
        <v>5117</v>
      </c>
      <c r="CF265" t="s">
        <v>5119</v>
      </c>
      <c r="CG265" t="s">
        <v>1279</v>
      </c>
      <c r="CH265" t="s">
        <v>1592</v>
      </c>
      <c r="CI265" t="s">
        <v>3875</v>
      </c>
      <c r="CJ265" t="s">
        <v>1261</v>
      </c>
      <c r="CK265"/>
      <c r="CL265"/>
      <c r="CM265" t="s">
        <v>1592</v>
      </c>
      <c r="CN265" t="s">
        <v>1592</v>
      </c>
      <c r="CO265" t="s">
        <v>1592</v>
      </c>
      <c r="CP265" t="s">
        <v>1592</v>
      </c>
      <c r="CQ265" t="s">
        <v>1592</v>
      </c>
      <c r="CR265">
        <v>8</v>
      </c>
      <c r="CS265" t="s">
        <v>3873</v>
      </c>
      <c r="CT265" t="s">
        <v>3873</v>
      </c>
      <c r="CU265" t="s">
        <v>3873</v>
      </c>
      <c r="CV265" t="s">
        <v>1592</v>
      </c>
      <c r="CW265" t="s">
        <v>1592</v>
      </c>
      <c r="CX265">
        <v>263</v>
      </c>
      <c r="CY265" t="s">
        <v>5125</v>
      </c>
      <c r="CZ265" t="s">
        <v>1592</v>
      </c>
      <c r="DA265" t="s">
        <v>2313</v>
      </c>
      <c r="DB265" t="s">
        <v>2314</v>
      </c>
      <c r="DC265" t="s">
        <v>5117</v>
      </c>
      <c r="DD265" t="s">
        <v>1330</v>
      </c>
      <c r="DE265" t="s">
        <v>5116</v>
      </c>
      <c r="DF265" t="s">
        <v>1592</v>
      </c>
      <c r="DG265" t="s">
        <v>1592</v>
      </c>
      <c r="DH265" t="s">
        <v>2334</v>
      </c>
      <c r="DI265" t="e">
        <v>#N/A</v>
      </c>
      <c r="DJ265"/>
      <c r="DK265" t="s">
        <v>2334</v>
      </c>
      <c r="DL265">
        <v>9</v>
      </c>
      <c r="DM265" t="s">
        <v>2315</v>
      </c>
      <c r="DN265" t="s">
        <v>1261</v>
      </c>
      <c r="DO265" t="b">
        <v>1</v>
      </c>
      <c r="DP265" t="b">
        <v>0</v>
      </c>
      <c r="DQ265" t="b">
        <v>1</v>
      </c>
      <c r="DR265" t="b">
        <v>0</v>
      </c>
      <c r="DS265" t="b">
        <v>0</v>
      </c>
      <c r="DT265" t="b">
        <v>0</v>
      </c>
      <c r="DU265" t="b">
        <v>1</v>
      </c>
      <c r="DV265">
        <v>0</v>
      </c>
      <c r="DW265" t="b">
        <v>0</v>
      </c>
      <c r="DX265" t="b">
        <v>0</v>
      </c>
      <c r="DY265" t="b">
        <v>0</v>
      </c>
      <c r="DZ265" t="b">
        <v>0</v>
      </c>
      <c r="EA265" t="b">
        <v>0</v>
      </c>
      <c r="EB265" t="b">
        <v>0</v>
      </c>
      <c r="EC265" t="b">
        <v>0</v>
      </c>
      <c r="ED265" t="b">
        <v>0</v>
      </c>
      <c r="EE265" t="b">
        <v>0</v>
      </c>
      <c r="EF265" t="b" cm="1">
        <v>0</v>
      </c>
      <c r="EG265" t="b">
        <v>0</v>
      </c>
      <c r="EH265" t="b">
        <v>0</v>
      </c>
      <c r="EI265" t="b">
        <v>0</v>
      </c>
      <c r="EJ265" t="s">
        <v>1592</v>
      </c>
      <c r="EK265">
        <v>0</v>
      </c>
      <c r="EL265">
        <v>22</v>
      </c>
      <c r="EM265" t="b">
        <v>0</v>
      </c>
    </row>
    <row r="266" spans="1:143" ht="15.75">
      <c r="A266"/>
      <c r="B266" t="s">
        <v>1261</v>
      </c>
      <c r="C266" t="s">
        <v>5115</v>
      </c>
      <c r="D266" t="s">
        <v>3884</v>
      </c>
      <c r="E266" t="s">
        <v>3885</v>
      </c>
      <c r="F266" t="s">
        <v>3885</v>
      </c>
      <c r="G266" t="s">
        <v>3884</v>
      </c>
      <c r="H266" t="s">
        <v>3886</v>
      </c>
      <c r="I266" t="s">
        <v>1242</v>
      </c>
      <c r="J266" t="s">
        <v>5116</v>
      </c>
      <c r="K266" t="s">
        <v>902</v>
      </c>
      <c r="L266" t="s">
        <v>3872</v>
      </c>
      <c r="M266" t="s">
        <v>3887</v>
      </c>
      <c r="N266"/>
      <c r="O266" t="s">
        <v>3873</v>
      </c>
      <c r="P266" t="s">
        <v>3874</v>
      </c>
      <c r="Q266" t="s">
        <v>1330</v>
      </c>
      <c r="R266" t="s">
        <v>3875</v>
      </c>
      <c r="S266"/>
      <c r="T266"/>
      <c r="U266"/>
      <c r="V266"/>
      <c r="W266"/>
      <c r="X266"/>
      <c r="Y266"/>
      <c r="Z266"/>
      <c r="AA266"/>
      <c r="AB266"/>
      <c r="AC266"/>
      <c r="AD266"/>
      <c r="AE266"/>
      <c r="AF266"/>
      <c r="AG266"/>
      <c r="AH266"/>
      <c r="AI266"/>
      <c r="AJ266"/>
      <c r="AK266"/>
      <c r="AL266"/>
      <c r="AM266"/>
      <c r="AN266"/>
      <c r="AO266" s="108" t="s">
        <v>43</v>
      </c>
      <c r="AP266" t="s">
        <v>1333</v>
      </c>
      <c r="AQ266">
        <v>3</v>
      </c>
      <c r="AR266" t="e">
        <v>#N/A</v>
      </c>
      <c r="AS266" t="s">
        <v>5115</v>
      </c>
      <c r="AT266" t="e">
        <v>#N/A</v>
      </c>
      <c r="AU266" t="s">
        <v>3885</v>
      </c>
      <c r="AV266" t="s">
        <v>3889</v>
      </c>
      <c r="AW266" t="s">
        <v>3889</v>
      </c>
      <c r="AX266" t="s">
        <v>1934</v>
      </c>
      <c r="AY266" t="s">
        <v>3890</v>
      </c>
      <c r="AZ266" t="s">
        <v>1330</v>
      </c>
      <c r="BA266" t="s">
        <v>3891</v>
      </c>
      <c r="BB266" t="s">
        <v>1242</v>
      </c>
      <c r="BC266" t="s">
        <v>3872</v>
      </c>
      <c r="BD266" t="s">
        <v>5126</v>
      </c>
      <c r="BE266">
        <v>162</v>
      </c>
      <c r="BF266">
        <v>265</v>
      </c>
      <c r="BG266">
        <v>0</v>
      </c>
      <c r="BH266" t="s">
        <v>1592</v>
      </c>
      <c r="BI266">
        <v>0</v>
      </c>
      <c r="BJ266">
        <v>0</v>
      </c>
      <c r="BK266">
        <v>162</v>
      </c>
      <c r="BL266" t="s">
        <v>3897</v>
      </c>
      <c r="BM266" t="s">
        <v>5117</v>
      </c>
      <c r="BN266" t="s">
        <v>5119</v>
      </c>
      <c r="BO266" t="e" cm="1">
        <v>#N/A</v>
      </c>
      <c r="BP266" t="s">
        <v>1592</v>
      </c>
      <c r="BQ266" t="s">
        <v>3873</v>
      </c>
      <c r="BR266">
        <v>75</v>
      </c>
      <c r="BS266" t="s">
        <v>5127</v>
      </c>
      <c r="BT266" t="s">
        <v>5128</v>
      </c>
      <c r="BU266" t="s">
        <v>3884</v>
      </c>
      <c r="BV266" t="s">
        <v>3889</v>
      </c>
      <c r="BW266" t="s">
        <v>3894</v>
      </c>
      <c r="BX266" t="s">
        <v>1937</v>
      </c>
      <c r="BY266" t="s">
        <v>1592</v>
      </c>
      <c r="BZ266" t="s">
        <v>1937</v>
      </c>
      <c r="CA266" t="s">
        <v>3895</v>
      </c>
      <c r="CB266"/>
      <c r="CC266" t="s">
        <v>998</v>
      </c>
      <c r="CD266" t="s">
        <v>1242</v>
      </c>
      <c r="CE266" t="s">
        <v>5129</v>
      </c>
      <c r="CF266" t="s">
        <v>5130</v>
      </c>
      <c r="CG266" t="s">
        <v>1242</v>
      </c>
      <c r="CH266" t="s">
        <v>1592</v>
      </c>
      <c r="CI266" t="s">
        <v>3875</v>
      </c>
      <c r="CJ266" t="s">
        <v>1261</v>
      </c>
      <c r="CK266"/>
      <c r="CL266"/>
      <c r="CM266" t="s">
        <v>1592</v>
      </c>
      <c r="CN266" t="s">
        <v>1592</v>
      </c>
      <c r="CO266" t="s">
        <v>1592</v>
      </c>
      <c r="CP266" t="s">
        <v>1592</v>
      </c>
      <c r="CQ266" t="s">
        <v>1592</v>
      </c>
      <c r="CR266">
        <v>8</v>
      </c>
      <c r="CS266" t="s">
        <v>3873</v>
      </c>
      <c r="CT266" t="s">
        <v>3873</v>
      </c>
      <c r="CU266" t="s">
        <v>3873</v>
      </c>
      <c r="CV266" t="s">
        <v>1592</v>
      </c>
      <c r="CW266" t="s">
        <v>1592</v>
      </c>
      <c r="CX266">
        <v>264</v>
      </c>
      <c r="CY266" t="s">
        <v>5131</v>
      </c>
      <c r="CZ266" t="s">
        <v>1592</v>
      </c>
      <c r="DA266" t="s">
        <v>2313</v>
      </c>
      <c r="DB266" t="s">
        <v>2314</v>
      </c>
      <c r="DC266" t="s">
        <v>3885</v>
      </c>
      <c r="DD266" t="s">
        <v>1330</v>
      </c>
      <c r="DE266" t="s">
        <v>3884</v>
      </c>
      <c r="DF266" t="s">
        <v>1592</v>
      </c>
      <c r="DG266" t="s">
        <v>1592</v>
      </c>
      <c r="DH266" t="s">
        <v>2334</v>
      </c>
      <c r="DI266" t="e">
        <v>#N/A</v>
      </c>
      <c r="DJ266"/>
      <c r="DK266" t="s">
        <v>2334</v>
      </c>
      <c r="DL266">
        <v>9</v>
      </c>
      <c r="DM266" t="s">
        <v>2315</v>
      </c>
      <c r="DN266" t="s">
        <v>1261</v>
      </c>
      <c r="DO266" t="b">
        <v>1</v>
      </c>
      <c r="DP266" t="b">
        <v>0</v>
      </c>
      <c r="DQ266" t="b">
        <v>0</v>
      </c>
      <c r="DR266" t="b">
        <v>0</v>
      </c>
      <c r="DS266" t="b">
        <v>0</v>
      </c>
      <c r="DT266" t="b">
        <v>0</v>
      </c>
      <c r="DU266" t="b">
        <v>0</v>
      </c>
      <c r="DV266">
        <v>0</v>
      </c>
      <c r="DW266" t="b">
        <v>0</v>
      </c>
      <c r="DX266" t="b">
        <v>0</v>
      </c>
      <c r="DY266" t="b">
        <v>0</v>
      </c>
      <c r="DZ266" t="b">
        <v>0</v>
      </c>
      <c r="EA266" t="b">
        <v>0</v>
      </c>
      <c r="EB266" t="b">
        <v>0</v>
      </c>
      <c r="EC266" t="b">
        <v>0</v>
      </c>
      <c r="ED266" t="b">
        <v>0</v>
      </c>
      <c r="EE266" t="b">
        <v>0</v>
      </c>
      <c r="EF266" t="b" cm="1">
        <v>0</v>
      </c>
      <c r="EG266" t="b">
        <v>0</v>
      </c>
      <c r="EH266" t="b">
        <v>0</v>
      </c>
      <c r="EI266" t="b">
        <v>0</v>
      </c>
      <c r="EJ266" t="s">
        <v>1592</v>
      </c>
      <c r="EK266">
        <v>0</v>
      </c>
      <c r="EL266">
        <v>18</v>
      </c>
      <c r="EM266" t="b">
        <v>0</v>
      </c>
    </row>
    <row r="267" spans="1:143" ht="15.75">
      <c r="A267"/>
      <c r="B267" t="s">
        <v>1261</v>
      </c>
      <c r="C267" t="s">
        <v>5115</v>
      </c>
      <c r="D267" t="s">
        <v>3899</v>
      </c>
      <c r="E267" t="s">
        <v>3900</v>
      </c>
      <c r="F267" t="s">
        <v>3901</v>
      </c>
      <c r="G267" t="s">
        <v>3902</v>
      </c>
      <c r="H267" t="s">
        <v>3902</v>
      </c>
      <c r="I267" t="s">
        <v>1242</v>
      </c>
      <c r="J267" t="s">
        <v>5116</v>
      </c>
      <c r="K267" t="s">
        <v>902</v>
      </c>
      <c r="L267" t="s">
        <v>3872</v>
      </c>
      <c r="M267" t="s">
        <v>1965</v>
      </c>
      <c r="N267"/>
      <c r="O267" t="s">
        <v>3873</v>
      </c>
      <c r="P267" t="s">
        <v>3874</v>
      </c>
      <c r="Q267" t="s">
        <v>1330</v>
      </c>
      <c r="R267" t="s">
        <v>3875</v>
      </c>
      <c r="S267"/>
      <c r="T267"/>
      <c r="U267"/>
      <c r="V267"/>
      <c r="W267"/>
      <c r="X267"/>
      <c r="Y267"/>
      <c r="Z267"/>
      <c r="AA267"/>
      <c r="AB267"/>
      <c r="AC267"/>
      <c r="AD267"/>
      <c r="AE267"/>
      <c r="AF267"/>
      <c r="AG267"/>
      <c r="AH267"/>
      <c r="AI267"/>
      <c r="AJ267"/>
      <c r="AK267"/>
      <c r="AL267"/>
      <c r="AM267"/>
      <c r="AN267"/>
      <c r="AO267" s="108" t="s">
        <v>43</v>
      </c>
      <c r="AP267" t="s">
        <v>1333</v>
      </c>
      <c r="AQ267">
        <v>4</v>
      </c>
      <c r="AR267" t="e">
        <v>#N/A</v>
      </c>
      <c r="AS267" t="s">
        <v>5115</v>
      </c>
      <c r="AT267" t="e">
        <v>#N/A</v>
      </c>
      <c r="AU267" t="s">
        <v>3900</v>
      </c>
      <c r="AV267" t="s">
        <v>3904</v>
      </c>
      <c r="AW267" t="s">
        <v>3905</v>
      </c>
      <c r="AX267" t="s">
        <v>1934</v>
      </c>
      <c r="AY267" t="s">
        <v>3906</v>
      </c>
      <c r="AZ267" t="s">
        <v>1330</v>
      </c>
      <c r="BA267" t="s">
        <v>3907</v>
      </c>
      <c r="BB267" t="s">
        <v>1242</v>
      </c>
      <c r="BC267" t="s">
        <v>3872</v>
      </c>
      <c r="BD267" t="s">
        <v>5132</v>
      </c>
      <c r="BE267">
        <v>163</v>
      </c>
      <c r="BF267">
        <v>265</v>
      </c>
      <c r="BG267">
        <v>0</v>
      </c>
      <c r="BH267" t="s">
        <v>1592</v>
      </c>
      <c r="BI267">
        <v>0</v>
      </c>
      <c r="BJ267">
        <v>0</v>
      </c>
      <c r="BK267">
        <v>163</v>
      </c>
      <c r="BL267" t="s">
        <v>3911</v>
      </c>
      <c r="BM267" t="s">
        <v>5117</v>
      </c>
      <c r="BN267" t="s">
        <v>5119</v>
      </c>
      <c r="BO267" t="e" cm="1">
        <v>#N/A</v>
      </c>
      <c r="BP267" t="s">
        <v>1592</v>
      </c>
      <c r="BQ267" t="s">
        <v>3873</v>
      </c>
      <c r="BR267">
        <v>76</v>
      </c>
      <c r="BS267" t="s">
        <v>5133</v>
      </c>
      <c r="BT267" t="s">
        <v>5134</v>
      </c>
      <c r="BU267" t="s">
        <v>3899</v>
      </c>
      <c r="BV267" t="s">
        <v>3904</v>
      </c>
      <c r="BW267" t="s">
        <v>3906</v>
      </c>
      <c r="BX267" t="s">
        <v>1937</v>
      </c>
      <c r="BY267" t="s">
        <v>1592</v>
      </c>
      <c r="BZ267" t="s">
        <v>1937</v>
      </c>
      <c r="CA267" t="s">
        <v>1965</v>
      </c>
      <c r="CB267"/>
      <c r="CC267" t="s">
        <v>998</v>
      </c>
      <c r="CD267" t="s">
        <v>1242</v>
      </c>
      <c r="CE267" t="s">
        <v>5135</v>
      </c>
      <c r="CF267" t="s">
        <v>5136</v>
      </c>
      <c r="CG267" t="s">
        <v>1242</v>
      </c>
      <c r="CH267" t="s">
        <v>1592</v>
      </c>
      <c r="CI267" t="s">
        <v>3875</v>
      </c>
      <c r="CJ267" t="s">
        <v>1261</v>
      </c>
      <c r="CK267"/>
      <c r="CL267"/>
      <c r="CM267" t="s">
        <v>1592</v>
      </c>
      <c r="CN267" t="s">
        <v>1592</v>
      </c>
      <c r="CO267" t="s">
        <v>1592</v>
      </c>
      <c r="CP267" t="s">
        <v>1592</v>
      </c>
      <c r="CQ267" t="s">
        <v>1592</v>
      </c>
      <c r="CR267">
        <v>8</v>
      </c>
      <c r="CS267" t="s">
        <v>3873</v>
      </c>
      <c r="CT267" t="s">
        <v>3873</v>
      </c>
      <c r="CU267" t="s">
        <v>3873</v>
      </c>
      <c r="CV267" t="s">
        <v>1592</v>
      </c>
      <c r="CW267" t="s">
        <v>1592</v>
      </c>
      <c r="CX267">
        <v>265</v>
      </c>
      <c r="CY267" t="s">
        <v>5137</v>
      </c>
      <c r="CZ267" t="s">
        <v>1592</v>
      </c>
      <c r="DA267" t="s">
        <v>2313</v>
      </c>
      <c r="DB267" t="s">
        <v>2314</v>
      </c>
      <c r="DC267" t="s">
        <v>3900</v>
      </c>
      <c r="DD267" t="s">
        <v>1330</v>
      </c>
      <c r="DE267" t="s">
        <v>3902</v>
      </c>
      <c r="DF267" t="s">
        <v>1592</v>
      </c>
      <c r="DG267" t="s">
        <v>1592</v>
      </c>
      <c r="DH267" t="s">
        <v>2334</v>
      </c>
      <c r="DI267" t="e">
        <v>#N/A</v>
      </c>
      <c r="DJ267"/>
      <c r="DK267" t="s">
        <v>2334</v>
      </c>
      <c r="DL267">
        <v>9</v>
      </c>
      <c r="DM267" t="s">
        <v>2315</v>
      </c>
      <c r="DN267" t="s">
        <v>1261</v>
      </c>
      <c r="DO267" t="b">
        <v>1</v>
      </c>
      <c r="DP267" t="b">
        <v>0</v>
      </c>
      <c r="DQ267" t="b">
        <v>0</v>
      </c>
      <c r="DR267" t="b">
        <v>0</v>
      </c>
      <c r="DS267" t="b">
        <v>0</v>
      </c>
      <c r="DT267" t="b">
        <v>0</v>
      </c>
      <c r="DU267" t="b">
        <v>0</v>
      </c>
      <c r="DV267">
        <v>0</v>
      </c>
      <c r="DW267" t="b">
        <v>0</v>
      </c>
      <c r="DX267" t="b">
        <v>0</v>
      </c>
      <c r="DY267" t="b">
        <v>0</v>
      </c>
      <c r="DZ267" t="b">
        <v>0</v>
      </c>
      <c r="EA267" t="b">
        <v>0</v>
      </c>
      <c r="EB267" t="b">
        <v>0</v>
      </c>
      <c r="EC267" t="b">
        <v>0</v>
      </c>
      <c r="ED267" t="b">
        <v>0</v>
      </c>
      <c r="EE267" t="b">
        <v>0</v>
      </c>
      <c r="EF267" t="b" cm="1">
        <v>0</v>
      </c>
      <c r="EG267" t="b">
        <v>0</v>
      </c>
      <c r="EH267" t="b">
        <v>0</v>
      </c>
      <c r="EI267" t="b">
        <v>0</v>
      </c>
      <c r="EJ267" t="s">
        <v>1592</v>
      </c>
      <c r="EK267">
        <v>0</v>
      </c>
      <c r="EL267">
        <v>16</v>
      </c>
      <c r="EM267" t="b">
        <v>0</v>
      </c>
    </row>
    <row r="268" spans="1:143" ht="15.75">
      <c r="A268"/>
      <c r="B268" t="s">
        <v>1261</v>
      </c>
      <c r="C268" t="s">
        <v>5115</v>
      </c>
      <c r="D268" t="s">
        <v>3913</v>
      </c>
      <c r="E268" t="s">
        <v>3914</v>
      </c>
      <c r="F268" t="s">
        <v>3915</v>
      </c>
      <c r="G268" t="s">
        <v>3913</v>
      </c>
      <c r="H268" t="s">
        <v>3913</v>
      </c>
      <c r="I268" t="s">
        <v>1242</v>
      </c>
      <c r="J268" t="s">
        <v>5116</v>
      </c>
      <c r="K268" t="s">
        <v>902</v>
      </c>
      <c r="L268" t="s">
        <v>3872</v>
      </c>
      <c r="M268" t="s">
        <v>1965</v>
      </c>
      <c r="N268"/>
      <c r="O268" t="s">
        <v>3873</v>
      </c>
      <c r="P268" t="s">
        <v>3874</v>
      </c>
      <c r="Q268" t="s">
        <v>1330</v>
      </c>
      <c r="R268" t="s">
        <v>3875</v>
      </c>
      <c r="S268"/>
      <c r="T268"/>
      <c r="U268"/>
      <c r="V268"/>
      <c r="W268"/>
      <c r="X268"/>
      <c r="Y268"/>
      <c r="Z268"/>
      <c r="AA268"/>
      <c r="AB268"/>
      <c r="AC268"/>
      <c r="AD268"/>
      <c r="AE268"/>
      <c r="AF268"/>
      <c r="AG268"/>
      <c r="AH268"/>
      <c r="AI268"/>
      <c r="AJ268"/>
      <c r="AK268"/>
      <c r="AL268"/>
      <c r="AM268"/>
      <c r="AN268"/>
      <c r="AO268" s="108" t="s">
        <v>43</v>
      </c>
      <c r="AP268" t="s">
        <v>1333</v>
      </c>
      <c r="AQ268">
        <v>5</v>
      </c>
      <c r="AR268" t="e">
        <v>#N/A</v>
      </c>
      <c r="AS268" t="s">
        <v>5115</v>
      </c>
      <c r="AT268" t="e">
        <v>#N/A</v>
      </c>
      <c r="AU268" t="s">
        <v>3914</v>
      </c>
      <c r="AV268" t="s">
        <v>3917</v>
      </c>
      <c r="AW268" t="s">
        <v>3918</v>
      </c>
      <c r="AX268" t="s">
        <v>1934</v>
      </c>
      <c r="AY268" t="s">
        <v>3919</v>
      </c>
      <c r="AZ268" t="s">
        <v>1330</v>
      </c>
      <c r="BA268" t="s">
        <v>3920</v>
      </c>
      <c r="BB268" t="s">
        <v>1242</v>
      </c>
      <c r="BC268" t="s">
        <v>3872</v>
      </c>
      <c r="BD268" t="s">
        <v>5138</v>
      </c>
      <c r="BE268">
        <v>164</v>
      </c>
      <c r="BF268">
        <v>265</v>
      </c>
      <c r="BG268">
        <v>0</v>
      </c>
      <c r="BH268" t="s">
        <v>1592</v>
      </c>
      <c r="BI268">
        <v>0</v>
      </c>
      <c r="BJ268">
        <v>0</v>
      </c>
      <c r="BK268">
        <v>164</v>
      </c>
      <c r="BL268" t="s">
        <v>3924</v>
      </c>
      <c r="BM268" t="s">
        <v>5117</v>
      </c>
      <c r="BN268" t="s">
        <v>5119</v>
      </c>
      <c r="BO268" t="e" cm="1">
        <v>#N/A</v>
      </c>
      <c r="BP268" t="s">
        <v>1592</v>
      </c>
      <c r="BQ268" t="s">
        <v>3873</v>
      </c>
      <c r="BR268">
        <v>77</v>
      </c>
      <c r="BS268" t="s">
        <v>5139</v>
      </c>
      <c r="BT268" t="s">
        <v>5140</v>
      </c>
      <c r="BU268" t="s">
        <v>3913</v>
      </c>
      <c r="BV268" t="s">
        <v>3917</v>
      </c>
      <c r="BW268" t="s">
        <v>3919</v>
      </c>
      <c r="BX268" t="s">
        <v>1937</v>
      </c>
      <c r="BY268" t="s">
        <v>1592</v>
      </c>
      <c r="BZ268" t="s">
        <v>1937</v>
      </c>
      <c r="CA268" t="s">
        <v>1965</v>
      </c>
      <c r="CB268"/>
      <c r="CC268" t="s">
        <v>998</v>
      </c>
      <c r="CD268" t="s">
        <v>1242</v>
      </c>
      <c r="CE268" t="s">
        <v>5141</v>
      </c>
      <c r="CF268" t="s">
        <v>5142</v>
      </c>
      <c r="CG268" t="s">
        <v>1242</v>
      </c>
      <c r="CH268" t="s">
        <v>1592</v>
      </c>
      <c r="CI268" t="s">
        <v>3875</v>
      </c>
      <c r="CJ268" t="s">
        <v>1261</v>
      </c>
      <c r="CK268"/>
      <c r="CL268"/>
      <c r="CM268" t="s">
        <v>1592</v>
      </c>
      <c r="CN268" t="s">
        <v>1592</v>
      </c>
      <c r="CO268" t="s">
        <v>1592</v>
      </c>
      <c r="CP268" t="s">
        <v>1592</v>
      </c>
      <c r="CQ268" t="s">
        <v>1592</v>
      </c>
      <c r="CR268">
        <v>8</v>
      </c>
      <c r="CS268" t="s">
        <v>3873</v>
      </c>
      <c r="CT268" t="s">
        <v>3873</v>
      </c>
      <c r="CU268" t="s">
        <v>3873</v>
      </c>
      <c r="CV268" t="s">
        <v>1592</v>
      </c>
      <c r="CW268" t="s">
        <v>1592</v>
      </c>
      <c r="CX268">
        <v>266</v>
      </c>
      <c r="CY268" t="s">
        <v>5143</v>
      </c>
      <c r="CZ268" t="s">
        <v>1592</v>
      </c>
      <c r="DA268" t="s">
        <v>2313</v>
      </c>
      <c r="DB268" t="s">
        <v>2314</v>
      </c>
      <c r="DC268" t="s">
        <v>3914</v>
      </c>
      <c r="DD268" t="s">
        <v>1330</v>
      </c>
      <c r="DE268" t="s">
        <v>3913</v>
      </c>
      <c r="DF268" t="s">
        <v>1592</v>
      </c>
      <c r="DG268" t="s">
        <v>1592</v>
      </c>
      <c r="DH268" t="s">
        <v>2334</v>
      </c>
      <c r="DI268" t="e">
        <v>#N/A</v>
      </c>
      <c r="DJ268"/>
      <c r="DK268" t="s">
        <v>2334</v>
      </c>
      <c r="DL268">
        <v>9</v>
      </c>
      <c r="DM268" t="s">
        <v>2315</v>
      </c>
      <c r="DN268" t="s">
        <v>1261</v>
      </c>
      <c r="DO268" t="b">
        <v>1</v>
      </c>
      <c r="DP268" t="b">
        <v>0</v>
      </c>
      <c r="DQ268" t="b">
        <v>0</v>
      </c>
      <c r="DR268" t="b">
        <v>0</v>
      </c>
      <c r="DS268" t="b">
        <v>0</v>
      </c>
      <c r="DT268" t="b">
        <v>0</v>
      </c>
      <c r="DU268" t="b">
        <v>0</v>
      </c>
      <c r="DV268">
        <v>0</v>
      </c>
      <c r="DW268" t="b">
        <v>0</v>
      </c>
      <c r="DX268" t="b">
        <v>0</v>
      </c>
      <c r="DY268" t="b">
        <v>0</v>
      </c>
      <c r="DZ268" t="b">
        <v>0</v>
      </c>
      <c r="EA268" t="b">
        <v>0</v>
      </c>
      <c r="EB268" t="b">
        <v>0</v>
      </c>
      <c r="EC268" t="b">
        <v>0</v>
      </c>
      <c r="ED268" t="b">
        <v>0</v>
      </c>
      <c r="EE268" t="b">
        <v>0</v>
      </c>
      <c r="EF268" t="b" cm="1">
        <v>0</v>
      </c>
      <c r="EG268" t="b">
        <v>0</v>
      </c>
      <c r="EH268" t="b">
        <v>0</v>
      </c>
      <c r="EI268" t="b">
        <v>0</v>
      </c>
      <c r="EJ268" t="s">
        <v>1592</v>
      </c>
      <c r="EK268">
        <v>0</v>
      </c>
      <c r="EL268">
        <v>11</v>
      </c>
      <c r="EM268" t="b">
        <v>0</v>
      </c>
    </row>
    <row r="269" spans="1:143" ht="110.25">
      <c r="A269"/>
      <c r="B269" t="s">
        <v>1261</v>
      </c>
      <c r="C269" t="s">
        <v>5115</v>
      </c>
      <c r="D269" t="s">
        <v>4018</v>
      </c>
      <c r="E269" t="s">
        <v>4019</v>
      </c>
      <c r="F269" t="s">
        <v>4020</v>
      </c>
      <c r="G269" t="s">
        <v>4021</v>
      </c>
      <c r="H269" t="s">
        <v>4021</v>
      </c>
      <c r="I269" t="s">
        <v>1242</v>
      </c>
      <c r="J269" t="s">
        <v>5116</v>
      </c>
      <c r="K269"/>
      <c r="L269" t="s">
        <v>3872</v>
      </c>
      <c r="M269" t="s">
        <v>1947</v>
      </c>
      <c r="N269" s="109" t="s">
        <v>4022</v>
      </c>
      <c r="O269" t="s">
        <v>3873</v>
      </c>
      <c r="P269" t="s">
        <v>3874</v>
      </c>
      <c r="Q269" t="s">
        <v>1330</v>
      </c>
      <c r="R269" t="s">
        <v>3875</v>
      </c>
      <c r="S269"/>
      <c r="T269"/>
      <c r="U269"/>
      <c r="V269"/>
      <c r="W269"/>
      <c r="X269"/>
      <c r="Y269"/>
      <c r="Z269"/>
      <c r="AA269"/>
      <c r="AB269"/>
      <c r="AC269"/>
      <c r="AD269"/>
      <c r="AE269"/>
      <c r="AF269"/>
      <c r="AG269"/>
      <c r="AH269"/>
      <c r="AI269"/>
      <c r="AJ269"/>
      <c r="AK269"/>
      <c r="AL269"/>
      <c r="AM269"/>
      <c r="AN269"/>
      <c r="AO269" s="108" t="s">
        <v>43</v>
      </c>
      <c r="AP269" t="s">
        <v>1333</v>
      </c>
      <c r="AQ269">
        <v>6</v>
      </c>
      <c r="AR269" t="e">
        <v>#N/A</v>
      </c>
      <c r="AS269" t="s">
        <v>5115</v>
      </c>
      <c r="AT269" t="e">
        <v>#N/A</v>
      </c>
      <c r="AU269" t="s">
        <v>4019</v>
      </c>
      <c r="AV269" t="s">
        <v>4024</v>
      </c>
      <c r="AW269" t="s">
        <v>4025</v>
      </c>
      <c r="AX269" t="s">
        <v>1934</v>
      </c>
      <c r="AY269" t="s">
        <v>4026</v>
      </c>
      <c r="AZ269" t="s">
        <v>1330</v>
      </c>
      <c r="BA269" t="s">
        <v>4027</v>
      </c>
      <c r="BB269" t="s">
        <v>1242</v>
      </c>
      <c r="BC269" t="s">
        <v>3872</v>
      </c>
      <c r="BD269" t="s">
        <v>5144</v>
      </c>
      <c r="BE269">
        <v>171</v>
      </c>
      <c r="BF269">
        <v>265</v>
      </c>
      <c r="BG269">
        <v>0</v>
      </c>
      <c r="BH269" t="s">
        <v>1592</v>
      </c>
      <c r="BI269">
        <v>0</v>
      </c>
      <c r="BJ269">
        <v>0</v>
      </c>
      <c r="BK269">
        <v>171</v>
      </c>
      <c r="BL269" t="s">
        <v>4032</v>
      </c>
      <c r="BM269" t="s">
        <v>5117</v>
      </c>
      <c r="BN269" t="s">
        <v>5119</v>
      </c>
      <c r="BO269" t="e" cm="1">
        <v>#N/A</v>
      </c>
      <c r="BP269" t="s">
        <v>1592</v>
      </c>
      <c r="BQ269" t="s">
        <v>3873</v>
      </c>
      <c r="BR269">
        <v>78</v>
      </c>
      <c r="BS269" t="s">
        <v>5145</v>
      </c>
      <c r="BT269" t="s">
        <v>5146</v>
      </c>
      <c r="BU269" t="s">
        <v>4018</v>
      </c>
      <c r="BV269" t="s">
        <v>4024</v>
      </c>
      <c r="BW269" t="s">
        <v>4026</v>
      </c>
      <c r="BX269" t="s">
        <v>4030</v>
      </c>
      <c r="BY269" t="s">
        <v>1592</v>
      </c>
      <c r="BZ269" t="s">
        <v>1937</v>
      </c>
      <c r="CA269" t="s">
        <v>1947</v>
      </c>
      <c r="CB269"/>
      <c r="CC269" t="s">
        <v>998</v>
      </c>
      <c r="CD269" t="s">
        <v>1242</v>
      </c>
      <c r="CE269" t="s">
        <v>5147</v>
      </c>
      <c r="CF269" t="s">
        <v>5148</v>
      </c>
      <c r="CG269" t="s">
        <v>1242</v>
      </c>
      <c r="CH269" t="s">
        <v>1592</v>
      </c>
      <c r="CI269" t="s">
        <v>3875</v>
      </c>
      <c r="CJ269" t="s">
        <v>1261</v>
      </c>
      <c r="CK269"/>
      <c r="CL269"/>
      <c r="CM269" t="s">
        <v>1592</v>
      </c>
      <c r="CN269" t="s">
        <v>1592</v>
      </c>
      <c r="CO269" t="s">
        <v>1592</v>
      </c>
      <c r="CP269" t="s">
        <v>1592</v>
      </c>
      <c r="CQ269" t="s">
        <v>1592</v>
      </c>
      <c r="CR269">
        <v>8</v>
      </c>
      <c r="CS269" t="s">
        <v>3873</v>
      </c>
      <c r="CT269" t="s">
        <v>3873</v>
      </c>
      <c r="CU269" t="s">
        <v>3873</v>
      </c>
      <c r="CV269" t="s">
        <v>1592</v>
      </c>
      <c r="CW269" t="s">
        <v>1592</v>
      </c>
      <c r="CX269">
        <v>267</v>
      </c>
      <c r="CY269" t="s">
        <v>5149</v>
      </c>
      <c r="CZ269" t="s">
        <v>1592</v>
      </c>
      <c r="DA269" t="s">
        <v>2313</v>
      </c>
      <c r="DB269" t="s">
        <v>2314</v>
      </c>
      <c r="DC269" t="s">
        <v>4019</v>
      </c>
      <c r="DD269" t="s">
        <v>1330</v>
      </c>
      <c r="DE269" t="s">
        <v>4021</v>
      </c>
      <c r="DF269" t="s">
        <v>1592</v>
      </c>
      <c r="DG269" t="s">
        <v>1592</v>
      </c>
      <c r="DH269" t="s">
        <v>2334</v>
      </c>
      <c r="DI269" t="e">
        <v>#N/A</v>
      </c>
      <c r="DJ269"/>
      <c r="DK269" t="s">
        <v>2334</v>
      </c>
      <c r="DL269">
        <v>9</v>
      </c>
      <c r="DM269" t="s">
        <v>2315</v>
      </c>
      <c r="DN269" t="s">
        <v>1261</v>
      </c>
      <c r="DO269" t="b">
        <v>1</v>
      </c>
      <c r="DP269" t="b">
        <v>0</v>
      </c>
      <c r="DQ269" t="b">
        <v>0</v>
      </c>
      <c r="DR269" t="b">
        <v>0</v>
      </c>
      <c r="DS269" t="b">
        <v>0</v>
      </c>
      <c r="DT269" t="b">
        <v>0</v>
      </c>
      <c r="DU269" t="b">
        <v>0</v>
      </c>
      <c r="DV269">
        <v>0</v>
      </c>
      <c r="DW269" t="b">
        <v>0</v>
      </c>
      <c r="DX269" t="b">
        <v>0</v>
      </c>
      <c r="DY269" t="b">
        <v>0</v>
      </c>
      <c r="DZ269" t="b">
        <v>0</v>
      </c>
      <c r="EA269" t="b">
        <v>0</v>
      </c>
      <c r="EB269" t="b">
        <v>0</v>
      </c>
      <c r="EC269" t="b">
        <v>0</v>
      </c>
      <c r="ED269" t="b">
        <v>0</v>
      </c>
      <c r="EE269" t="b">
        <v>0</v>
      </c>
      <c r="EF269" t="b" cm="1">
        <v>0</v>
      </c>
      <c r="EG269" t="b">
        <v>0</v>
      </c>
      <c r="EH269" t="b">
        <v>0</v>
      </c>
      <c r="EI269" t="b">
        <v>0</v>
      </c>
      <c r="EJ269" t="s">
        <v>1592</v>
      </c>
      <c r="EK269">
        <v>0</v>
      </c>
      <c r="EL269">
        <v>17</v>
      </c>
      <c r="EM269" t="b">
        <v>0</v>
      </c>
    </row>
    <row r="270" spans="1:143" s="119" customFormat="1" ht="15.75">
      <c r="A270"/>
      <c r="B270" t="s">
        <v>1261</v>
      </c>
      <c r="C270" t="s">
        <v>5115</v>
      </c>
      <c r="D270" t="s">
        <v>3954</v>
      </c>
      <c r="E270" t="s">
        <v>3955</v>
      </c>
      <c r="F270" t="s">
        <v>3956</v>
      </c>
      <c r="G270" t="s">
        <v>3957</v>
      </c>
      <c r="H270" t="s">
        <v>3958</v>
      </c>
      <c r="I270" t="s">
        <v>1242</v>
      </c>
      <c r="J270" t="s">
        <v>5116</v>
      </c>
      <c r="K270" t="s">
        <v>902</v>
      </c>
      <c r="L270" t="s">
        <v>3872</v>
      </c>
      <c r="M270" t="s">
        <v>1974</v>
      </c>
      <c r="N270"/>
      <c r="O270" t="s">
        <v>3873</v>
      </c>
      <c r="P270" t="s">
        <v>3874</v>
      </c>
      <c r="Q270" t="s">
        <v>1330</v>
      </c>
      <c r="R270" t="s">
        <v>3875</v>
      </c>
      <c r="S270"/>
      <c r="T270"/>
      <c r="U270"/>
      <c r="V270"/>
      <c r="W270"/>
      <c r="X270"/>
      <c r="Y270"/>
      <c r="Z270"/>
      <c r="AA270"/>
      <c r="AB270"/>
      <c r="AC270"/>
      <c r="AD270"/>
      <c r="AE270"/>
      <c r="AF270"/>
      <c r="AG270"/>
      <c r="AH270"/>
      <c r="AI270"/>
      <c r="AJ270"/>
      <c r="AK270"/>
      <c r="AL270"/>
      <c r="AM270"/>
      <c r="AN270"/>
      <c r="AO270" s="108" t="s">
        <v>43</v>
      </c>
      <c r="AP270" t="s">
        <v>1333</v>
      </c>
      <c r="AQ270">
        <v>7</v>
      </c>
      <c r="AR270" t="e">
        <v>#N/A</v>
      </c>
      <c r="AS270" t="s">
        <v>5115</v>
      </c>
      <c r="AT270" t="e">
        <v>#N/A</v>
      </c>
      <c r="AU270" t="s">
        <v>3955</v>
      </c>
      <c r="AV270" t="s">
        <v>3960</v>
      </c>
      <c r="AW270" t="s">
        <v>3961</v>
      </c>
      <c r="AX270" t="s">
        <v>1934</v>
      </c>
      <c r="AY270" t="s">
        <v>3962</v>
      </c>
      <c r="AZ270" t="s">
        <v>1330</v>
      </c>
      <c r="BA270" t="s">
        <v>3963</v>
      </c>
      <c r="BB270" t="s">
        <v>1242</v>
      </c>
      <c r="BC270" t="s">
        <v>3872</v>
      </c>
      <c r="BD270" t="s">
        <v>5150</v>
      </c>
      <c r="BE270">
        <v>167</v>
      </c>
      <c r="BF270">
        <v>265</v>
      </c>
      <c r="BG270">
        <v>0</v>
      </c>
      <c r="BH270" t="s">
        <v>1592</v>
      </c>
      <c r="BI270">
        <v>0</v>
      </c>
      <c r="BJ270">
        <v>0</v>
      </c>
      <c r="BK270">
        <v>167</v>
      </c>
      <c r="BL270" t="s">
        <v>3968</v>
      </c>
      <c r="BM270" t="s">
        <v>5117</v>
      </c>
      <c r="BN270" t="s">
        <v>5119</v>
      </c>
      <c r="BO270" t="e" cm="1">
        <v>#N/A</v>
      </c>
      <c r="BP270" t="s">
        <v>1592</v>
      </c>
      <c r="BQ270" t="s">
        <v>3873</v>
      </c>
      <c r="BR270">
        <v>79</v>
      </c>
      <c r="BS270" t="s">
        <v>5151</v>
      </c>
      <c r="BT270" t="s">
        <v>5152</v>
      </c>
      <c r="BU270" t="s">
        <v>3954</v>
      </c>
      <c r="BV270" t="s">
        <v>3960</v>
      </c>
      <c r="BW270" t="s">
        <v>3966</v>
      </c>
      <c r="BX270" t="s">
        <v>1937</v>
      </c>
      <c r="BY270" t="s">
        <v>1592</v>
      </c>
      <c r="BZ270" t="s">
        <v>1937</v>
      </c>
      <c r="CA270" t="s">
        <v>1974</v>
      </c>
      <c r="CB270"/>
      <c r="CC270" t="s">
        <v>998</v>
      </c>
      <c r="CD270" t="s">
        <v>1242</v>
      </c>
      <c r="CE270" t="s">
        <v>5153</v>
      </c>
      <c r="CF270" t="s">
        <v>5154</v>
      </c>
      <c r="CG270" t="s">
        <v>1242</v>
      </c>
      <c r="CH270" t="s">
        <v>1592</v>
      </c>
      <c r="CI270" t="s">
        <v>3875</v>
      </c>
      <c r="CJ270" t="s">
        <v>1261</v>
      </c>
      <c r="CK270"/>
      <c r="CL270"/>
      <c r="CM270" t="s">
        <v>1592</v>
      </c>
      <c r="CN270" t="s">
        <v>1592</v>
      </c>
      <c r="CO270" t="s">
        <v>1592</v>
      </c>
      <c r="CP270" t="s">
        <v>1592</v>
      </c>
      <c r="CQ270" t="s">
        <v>1592</v>
      </c>
      <c r="CR270">
        <v>8</v>
      </c>
      <c r="CS270" t="s">
        <v>3873</v>
      </c>
      <c r="CT270" t="s">
        <v>3873</v>
      </c>
      <c r="CU270" t="s">
        <v>3873</v>
      </c>
      <c r="CV270" t="s">
        <v>1592</v>
      </c>
      <c r="CW270" t="s">
        <v>1592</v>
      </c>
      <c r="CX270">
        <v>268</v>
      </c>
      <c r="CY270" t="s">
        <v>5155</v>
      </c>
      <c r="CZ270" t="s">
        <v>1592</v>
      </c>
      <c r="DA270" t="s">
        <v>2313</v>
      </c>
      <c r="DB270" t="s">
        <v>2314</v>
      </c>
      <c r="DC270" t="s">
        <v>3955</v>
      </c>
      <c r="DD270" t="s">
        <v>1330</v>
      </c>
      <c r="DE270" t="s">
        <v>3957</v>
      </c>
      <c r="DF270" t="s">
        <v>1592</v>
      </c>
      <c r="DG270" t="s">
        <v>1592</v>
      </c>
      <c r="DH270" t="s">
        <v>2334</v>
      </c>
      <c r="DI270" t="e">
        <v>#N/A</v>
      </c>
      <c r="DJ270"/>
      <c r="DK270" t="s">
        <v>2334</v>
      </c>
      <c r="DL270">
        <v>9</v>
      </c>
      <c r="DM270" t="s">
        <v>2315</v>
      </c>
      <c r="DN270" t="s">
        <v>1261</v>
      </c>
      <c r="DO270" t="b">
        <v>1</v>
      </c>
      <c r="DP270" t="b">
        <v>0</v>
      </c>
      <c r="DQ270" t="b">
        <v>0</v>
      </c>
      <c r="DR270" t="b">
        <v>0</v>
      </c>
      <c r="DS270" t="b">
        <v>0</v>
      </c>
      <c r="DT270" t="b">
        <v>0</v>
      </c>
      <c r="DU270" t="b">
        <v>0</v>
      </c>
      <c r="DV270">
        <v>0</v>
      </c>
      <c r="DW270" t="b">
        <v>0</v>
      </c>
      <c r="DX270" t="b">
        <v>0</v>
      </c>
      <c r="DY270" t="b">
        <v>0</v>
      </c>
      <c r="DZ270" t="b">
        <v>0</v>
      </c>
      <c r="EA270" t="b">
        <v>0</v>
      </c>
      <c r="EB270" t="b">
        <v>0</v>
      </c>
      <c r="EC270" t="b">
        <v>0</v>
      </c>
      <c r="ED270" t="b">
        <v>0</v>
      </c>
      <c r="EE270" t="b">
        <v>0</v>
      </c>
      <c r="EF270" t="b" cm="1">
        <v>0</v>
      </c>
      <c r="EG270" t="b">
        <v>0</v>
      </c>
      <c r="EH270" t="b">
        <v>0</v>
      </c>
      <c r="EI270" t="b">
        <v>0</v>
      </c>
      <c r="EJ270" t="s">
        <v>1592</v>
      </c>
      <c r="EK270">
        <v>0</v>
      </c>
      <c r="EL270">
        <v>29</v>
      </c>
      <c r="EM270" t="b">
        <v>0</v>
      </c>
    </row>
    <row r="271" spans="1:143" ht="15.75">
      <c r="A271"/>
      <c r="B271" t="s">
        <v>1261</v>
      </c>
      <c r="C271" t="s">
        <v>5115</v>
      </c>
      <c r="D271" t="s">
        <v>3970</v>
      </c>
      <c r="E271" t="s">
        <v>3971</v>
      </c>
      <c r="F271" t="s">
        <v>3972</v>
      </c>
      <c r="G271" t="s">
        <v>3973</v>
      </c>
      <c r="H271" t="s">
        <v>3974</v>
      </c>
      <c r="I271" t="s">
        <v>1287</v>
      </c>
      <c r="J271" t="s">
        <v>5116</v>
      </c>
      <c r="K271" t="s">
        <v>902</v>
      </c>
      <c r="L271" t="s">
        <v>3872</v>
      </c>
      <c r="M271" t="s">
        <v>2031</v>
      </c>
      <c r="N271"/>
      <c r="O271" t="s">
        <v>3873</v>
      </c>
      <c r="P271" t="s">
        <v>3874</v>
      </c>
      <c r="Q271" t="s">
        <v>1330</v>
      </c>
      <c r="R271" t="s">
        <v>3875</v>
      </c>
      <c r="S271" t="s">
        <v>3976</v>
      </c>
      <c r="T271"/>
      <c r="U271"/>
      <c r="V271"/>
      <c r="W271"/>
      <c r="X271"/>
      <c r="Y271"/>
      <c r="Z271"/>
      <c r="AA271"/>
      <c r="AB271"/>
      <c r="AC271"/>
      <c r="AD271"/>
      <c r="AE271"/>
      <c r="AF271"/>
      <c r="AG271"/>
      <c r="AH271"/>
      <c r="AI271"/>
      <c r="AJ271"/>
      <c r="AK271"/>
      <c r="AL271"/>
      <c r="AM271"/>
      <c r="AN271"/>
      <c r="AO271" s="108" t="s">
        <v>43</v>
      </c>
      <c r="AP271" t="s">
        <v>1333</v>
      </c>
      <c r="AQ271">
        <v>8</v>
      </c>
      <c r="AR271" t="e">
        <v>#N/A</v>
      </c>
      <c r="AS271" t="s">
        <v>5115</v>
      </c>
      <c r="AT271" t="e">
        <v>#N/A</v>
      </c>
      <c r="AU271" t="s">
        <v>3971</v>
      </c>
      <c r="AV271" t="s">
        <v>3978</v>
      </c>
      <c r="AW271" t="s">
        <v>3979</v>
      </c>
      <c r="AX271" t="s">
        <v>1934</v>
      </c>
      <c r="AY271" t="s">
        <v>3980</v>
      </c>
      <c r="AZ271" t="s">
        <v>1330</v>
      </c>
      <c r="BA271" t="s">
        <v>3981</v>
      </c>
      <c r="BB271" t="s">
        <v>1287</v>
      </c>
      <c r="BC271" t="s">
        <v>3872</v>
      </c>
      <c r="BD271" t="s">
        <v>5156</v>
      </c>
      <c r="BE271">
        <v>168</v>
      </c>
      <c r="BF271">
        <v>265</v>
      </c>
      <c r="BG271">
        <v>0</v>
      </c>
      <c r="BH271" t="s">
        <v>1592</v>
      </c>
      <c r="BI271">
        <v>0</v>
      </c>
      <c r="BJ271">
        <v>0</v>
      </c>
      <c r="BK271">
        <v>168</v>
      </c>
      <c r="BL271" t="s">
        <v>3987</v>
      </c>
      <c r="BM271" t="s">
        <v>5117</v>
      </c>
      <c r="BN271" t="s">
        <v>5119</v>
      </c>
      <c r="BO271" t="e" cm="1">
        <v>#N/A</v>
      </c>
      <c r="BP271" t="s">
        <v>1592</v>
      </c>
      <c r="BQ271" t="s">
        <v>3873</v>
      </c>
      <c r="BR271">
        <v>80</v>
      </c>
      <c r="BS271" t="s">
        <v>5157</v>
      </c>
      <c r="BT271" t="s">
        <v>5158</v>
      </c>
      <c r="BU271" t="s">
        <v>3970</v>
      </c>
      <c r="BV271" t="s">
        <v>3978</v>
      </c>
      <c r="BW271" t="s">
        <v>3985</v>
      </c>
      <c r="BX271" t="s">
        <v>1937</v>
      </c>
      <c r="BY271" t="s">
        <v>1592</v>
      </c>
      <c r="BZ271" t="s">
        <v>1937</v>
      </c>
      <c r="CA271" t="s">
        <v>2031</v>
      </c>
      <c r="CB271"/>
      <c r="CC271" t="s">
        <v>998</v>
      </c>
      <c r="CD271" t="s">
        <v>1287</v>
      </c>
      <c r="CE271" t="s">
        <v>5159</v>
      </c>
      <c r="CF271" t="s">
        <v>5160</v>
      </c>
      <c r="CG271" t="s">
        <v>1287</v>
      </c>
      <c r="CH271" t="s">
        <v>1592</v>
      </c>
      <c r="CI271" t="s">
        <v>3875</v>
      </c>
      <c r="CJ271" t="s">
        <v>1261</v>
      </c>
      <c r="CK271"/>
      <c r="CL271"/>
      <c r="CM271" t="s">
        <v>1592</v>
      </c>
      <c r="CN271" t="s">
        <v>1592</v>
      </c>
      <c r="CO271" t="s">
        <v>1592</v>
      </c>
      <c r="CP271" t="s">
        <v>1592</v>
      </c>
      <c r="CQ271" t="s">
        <v>1592</v>
      </c>
      <c r="CR271">
        <v>8</v>
      </c>
      <c r="CS271" t="s">
        <v>3873</v>
      </c>
      <c r="CT271" t="s">
        <v>3873</v>
      </c>
      <c r="CU271" t="s">
        <v>3873</v>
      </c>
      <c r="CV271" t="s">
        <v>1592</v>
      </c>
      <c r="CW271" t="s">
        <v>1592</v>
      </c>
      <c r="CX271">
        <v>269</v>
      </c>
      <c r="CY271" t="s">
        <v>5161</v>
      </c>
      <c r="CZ271" t="s">
        <v>1592</v>
      </c>
      <c r="DA271" t="s">
        <v>2313</v>
      </c>
      <c r="DB271" t="s">
        <v>2314</v>
      </c>
      <c r="DC271" t="s">
        <v>3971</v>
      </c>
      <c r="DD271" t="s">
        <v>1330</v>
      </c>
      <c r="DE271" t="s">
        <v>3973</v>
      </c>
      <c r="DF271" t="s">
        <v>1592</v>
      </c>
      <c r="DG271" t="s">
        <v>1592</v>
      </c>
      <c r="DH271" t="s">
        <v>2334</v>
      </c>
      <c r="DI271" t="e">
        <v>#N/A</v>
      </c>
      <c r="DJ271"/>
      <c r="DK271" t="s">
        <v>3989</v>
      </c>
      <c r="DL271">
        <v>9</v>
      </c>
      <c r="DM271" t="s">
        <v>2315</v>
      </c>
      <c r="DN271" t="s">
        <v>1261</v>
      </c>
      <c r="DO271" t="b">
        <v>1</v>
      </c>
      <c r="DP271" t="b">
        <v>0</v>
      </c>
      <c r="DQ271" t="b">
        <v>0</v>
      </c>
      <c r="DR271" t="b">
        <v>0</v>
      </c>
      <c r="DS271" t="b">
        <v>0</v>
      </c>
      <c r="DT271" t="b">
        <v>0</v>
      </c>
      <c r="DU271" t="b">
        <v>0</v>
      </c>
      <c r="DV271">
        <v>0</v>
      </c>
      <c r="DW271" t="b">
        <v>0</v>
      </c>
      <c r="DX271" t="b">
        <v>0</v>
      </c>
      <c r="DY271" t="b">
        <v>0</v>
      </c>
      <c r="DZ271" t="b">
        <v>0</v>
      </c>
      <c r="EA271" t="b">
        <v>0</v>
      </c>
      <c r="EB271" t="b">
        <v>0</v>
      </c>
      <c r="EC271" t="b">
        <v>0</v>
      </c>
      <c r="ED271" t="b">
        <v>0</v>
      </c>
      <c r="EE271" t="b">
        <v>0</v>
      </c>
      <c r="EF271" t="b" cm="1">
        <v>0</v>
      </c>
      <c r="EG271" t="b">
        <v>0</v>
      </c>
      <c r="EH271" t="b">
        <v>0</v>
      </c>
      <c r="EI271" t="b">
        <v>0</v>
      </c>
      <c r="EJ271" t="s">
        <v>1592</v>
      </c>
      <c r="EK271">
        <v>0</v>
      </c>
      <c r="EL271">
        <v>24</v>
      </c>
      <c r="EM271" t="b">
        <v>0</v>
      </c>
    </row>
    <row r="272" spans="1:143" ht="63">
      <c r="A272"/>
      <c r="B272" t="s">
        <v>1261</v>
      </c>
      <c r="C272" t="s">
        <v>5115</v>
      </c>
      <c r="D272" t="s">
        <v>5162</v>
      </c>
      <c r="E272" t="s">
        <v>4181</v>
      </c>
      <c r="F272" t="s">
        <v>5163</v>
      </c>
      <c r="G272" t="s">
        <v>5164</v>
      </c>
      <c r="H272" t="s">
        <v>5165</v>
      </c>
      <c r="I272" t="s">
        <v>1242</v>
      </c>
      <c r="J272" t="s">
        <v>5116</v>
      </c>
      <c r="K272" t="s">
        <v>902</v>
      </c>
      <c r="L272" t="s">
        <v>3872</v>
      </c>
      <c r="M272" t="s">
        <v>1965</v>
      </c>
      <c r="N272" s="109" t="s">
        <v>4182</v>
      </c>
      <c r="O272" t="s">
        <v>3873</v>
      </c>
      <c r="P272" t="s">
        <v>3874</v>
      </c>
      <c r="Q272" t="s">
        <v>1330</v>
      </c>
      <c r="R272" t="s">
        <v>3875</v>
      </c>
      <c r="S272"/>
      <c r="T272"/>
      <c r="U272"/>
      <c r="V272"/>
      <c r="W272"/>
      <c r="X272"/>
      <c r="Y272"/>
      <c r="Z272"/>
      <c r="AA272"/>
      <c r="AB272"/>
      <c r="AC272"/>
      <c r="AD272"/>
      <c r="AE272"/>
      <c r="AF272"/>
      <c r="AG272"/>
      <c r="AH272"/>
      <c r="AI272"/>
      <c r="AJ272"/>
      <c r="AK272"/>
      <c r="AL272"/>
      <c r="AM272"/>
      <c r="AN272"/>
      <c r="AO272" s="108" t="s">
        <v>43</v>
      </c>
      <c r="AP272" t="s">
        <v>1333</v>
      </c>
      <c r="AQ272">
        <v>9</v>
      </c>
      <c r="AR272" t="e">
        <v>#N/A</v>
      </c>
      <c r="AS272" t="s">
        <v>5115</v>
      </c>
      <c r="AT272" t="e">
        <v>#N/A</v>
      </c>
      <c r="AU272" t="s">
        <v>4181</v>
      </c>
      <c r="AV272" t="s">
        <v>4184</v>
      </c>
      <c r="AW272" t="s">
        <v>5166</v>
      </c>
      <c r="AX272" t="s">
        <v>1934</v>
      </c>
      <c r="AY272" t="s">
        <v>5167</v>
      </c>
      <c r="AZ272" t="s">
        <v>1330</v>
      </c>
      <c r="BA272" t="s">
        <v>4186</v>
      </c>
      <c r="BB272" t="s">
        <v>1242</v>
      </c>
      <c r="BC272" t="s">
        <v>3872</v>
      </c>
      <c r="BD272" t="s">
        <v>5168</v>
      </c>
      <c r="BE272">
        <v>186</v>
      </c>
      <c r="BF272">
        <v>265</v>
      </c>
      <c r="BG272">
        <v>0</v>
      </c>
      <c r="BH272" t="s">
        <v>1592</v>
      </c>
      <c r="BI272">
        <v>0</v>
      </c>
      <c r="BJ272">
        <v>0</v>
      </c>
      <c r="BK272">
        <v>186</v>
      </c>
      <c r="BL272" t="s">
        <v>4191</v>
      </c>
      <c r="BM272" t="s">
        <v>5117</v>
      </c>
      <c r="BN272" t="s">
        <v>5119</v>
      </c>
      <c r="BO272" t="e" cm="1">
        <v>#N/A</v>
      </c>
      <c r="BP272" t="s">
        <v>1592</v>
      </c>
      <c r="BQ272" t="s">
        <v>3873</v>
      </c>
      <c r="BR272">
        <v>81</v>
      </c>
      <c r="BS272" t="s">
        <v>5169</v>
      </c>
      <c r="BT272" t="s">
        <v>5170</v>
      </c>
      <c r="BU272" t="s">
        <v>5162</v>
      </c>
      <c r="BV272" t="s">
        <v>4184</v>
      </c>
      <c r="BW272" t="s">
        <v>5171</v>
      </c>
      <c r="BX272" t="s">
        <v>4189</v>
      </c>
      <c r="BY272" t="s">
        <v>1592</v>
      </c>
      <c r="BZ272" t="s">
        <v>1937</v>
      </c>
      <c r="CA272" t="s">
        <v>1965</v>
      </c>
      <c r="CB272"/>
      <c r="CC272" t="s">
        <v>998</v>
      </c>
      <c r="CD272" t="s">
        <v>1242</v>
      </c>
      <c r="CE272" t="s">
        <v>5172</v>
      </c>
      <c r="CF272" t="s">
        <v>5173</v>
      </c>
      <c r="CG272" t="s">
        <v>1242</v>
      </c>
      <c r="CH272" t="s">
        <v>1592</v>
      </c>
      <c r="CI272" t="s">
        <v>3875</v>
      </c>
      <c r="CJ272" t="s">
        <v>1261</v>
      </c>
      <c r="CK272"/>
      <c r="CL272"/>
      <c r="CM272" t="s">
        <v>1592</v>
      </c>
      <c r="CN272" t="s">
        <v>1592</v>
      </c>
      <c r="CO272" t="s">
        <v>1592</v>
      </c>
      <c r="CP272" t="s">
        <v>1592</v>
      </c>
      <c r="CQ272" t="s">
        <v>1592</v>
      </c>
      <c r="CR272">
        <v>8</v>
      </c>
      <c r="CS272" t="s">
        <v>3873</v>
      </c>
      <c r="CT272" t="s">
        <v>3873</v>
      </c>
      <c r="CU272" t="s">
        <v>3873</v>
      </c>
      <c r="CV272" t="s">
        <v>1592</v>
      </c>
      <c r="CW272" t="s">
        <v>1592</v>
      </c>
      <c r="CX272">
        <v>270</v>
      </c>
      <c r="CY272" t="s">
        <v>5174</v>
      </c>
      <c r="CZ272" t="s">
        <v>1592</v>
      </c>
      <c r="DA272" t="s">
        <v>2313</v>
      </c>
      <c r="DB272" t="s">
        <v>2314</v>
      </c>
      <c r="DC272" t="s">
        <v>4181</v>
      </c>
      <c r="DD272" t="s">
        <v>1330</v>
      </c>
      <c r="DE272" t="s">
        <v>5164</v>
      </c>
      <c r="DF272" t="s">
        <v>1592</v>
      </c>
      <c r="DG272" t="s">
        <v>1592</v>
      </c>
      <c r="DH272" t="s">
        <v>2334</v>
      </c>
      <c r="DI272" t="e">
        <v>#N/A</v>
      </c>
      <c r="DJ272"/>
      <c r="DK272" t="s">
        <v>2334</v>
      </c>
      <c r="DL272">
        <v>9</v>
      </c>
      <c r="DM272" t="s">
        <v>2315</v>
      </c>
      <c r="DN272" t="s">
        <v>1261</v>
      </c>
      <c r="DO272" t="b">
        <v>1</v>
      </c>
      <c r="DP272" t="b">
        <v>0</v>
      </c>
      <c r="DQ272" t="b">
        <v>0</v>
      </c>
      <c r="DR272" t="b">
        <v>0</v>
      </c>
      <c r="DS272" t="b">
        <v>0</v>
      </c>
      <c r="DT272" t="b">
        <v>0</v>
      </c>
      <c r="DU272" t="b">
        <v>0</v>
      </c>
      <c r="DV272">
        <v>0</v>
      </c>
      <c r="DW272" t="b">
        <v>0</v>
      </c>
      <c r="DX272" t="b">
        <v>0</v>
      </c>
      <c r="DY272" t="b">
        <v>0</v>
      </c>
      <c r="DZ272" t="b">
        <v>0</v>
      </c>
      <c r="EA272" t="b">
        <v>0</v>
      </c>
      <c r="EB272" t="b">
        <v>1</v>
      </c>
      <c r="EC272" t="b">
        <v>0</v>
      </c>
      <c r="ED272" t="b">
        <v>0</v>
      </c>
      <c r="EE272" t="b">
        <v>0</v>
      </c>
      <c r="EF272" t="b" cm="1">
        <v>1</v>
      </c>
      <c r="EG272" t="b">
        <v>0</v>
      </c>
      <c r="EH272" t="b">
        <v>0</v>
      </c>
      <c r="EI272" t="b">
        <v>1</v>
      </c>
      <c r="EJ272" t="s">
        <v>3749</v>
      </c>
      <c r="EK272">
        <v>1</v>
      </c>
      <c r="EL272">
        <v>9</v>
      </c>
      <c r="EM272" t="b">
        <v>0</v>
      </c>
    </row>
    <row r="273" spans="1:143" ht="63">
      <c r="A273"/>
      <c r="B273" t="s">
        <v>1261</v>
      </c>
      <c r="C273" t="s">
        <v>5115</v>
      </c>
      <c r="D273" t="s">
        <v>4287</v>
      </c>
      <c r="E273" t="s">
        <v>4288</v>
      </c>
      <c r="F273" t="s">
        <v>4289</v>
      </c>
      <c r="G273" t="s">
        <v>4290</v>
      </c>
      <c r="H273" s="109" t="s">
        <v>5175</v>
      </c>
      <c r="I273" t="s">
        <v>1242</v>
      </c>
      <c r="J273" t="s">
        <v>5116</v>
      </c>
      <c r="K273" t="s">
        <v>902</v>
      </c>
      <c r="L273" t="s">
        <v>3872</v>
      </c>
      <c r="M273" t="s">
        <v>1947</v>
      </c>
      <c r="N273" t="s">
        <v>4291</v>
      </c>
      <c r="O273" t="s">
        <v>3873</v>
      </c>
      <c r="P273" t="s">
        <v>3874</v>
      </c>
      <c r="Q273" t="s">
        <v>1330</v>
      </c>
      <c r="R273" t="s">
        <v>3875</v>
      </c>
      <c r="S273"/>
      <c r="T273"/>
      <c r="U273"/>
      <c r="V273"/>
      <c r="W273"/>
      <c r="X273"/>
      <c r="Y273"/>
      <c r="Z273"/>
      <c r="AA273"/>
      <c r="AB273"/>
      <c r="AC273"/>
      <c r="AD273"/>
      <c r="AE273"/>
      <c r="AF273"/>
      <c r="AG273"/>
      <c r="AH273"/>
      <c r="AI273"/>
      <c r="AJ273"/>
      <c r="AK273"/>
      <c r="AL273"/>
      <c r="AM273"/>
      <c r="AN273"/>
      <c r="AO273" s="108" t="s">
        <v>43</v>
      </c>
      <c r="AP273" t="s">
        <v>1333</v>
      </c>
      <c r="AQ273">
        <v>10</v>
      </c>
      <c r="AR273" t="e">
        <v>#N/A</v>
      </c>
      <c r="AS273" t="s">
        <v>5115</v>
      </c>
      <c r="AT273" t="e">
        <v>#N/A</v>
      </c>
      <c r="AU273" t="s">
        <v>4288</v>
      </c>
      <c r="AV273" t="s">
        <v>4293</v>
      </c>
      <c r="AW273" t="s">
        <v>4294</v>
      </c>
      <c r="AX273" t="s">
        <v>1934</v>
      </c>
      <c r="AY273" t="s">
        <v>4295</v>
      </c>
      <c r="AZ273" t="s">
        <v>1330</v>
      </c>
      <c r="BA273" t="s">
        <v>4296</v>
      </c>
      <c r="BB273" t="s">
        <v>1242</v>
      </c>
      <c r="BC273" t="s">
        <v>3872</v>
      </c>
      <c r="BD273" t="s">
        <v>5176</v>
      </c>
      <c r="BE273">
        <v>197</v>
      </c>
      <c r="BF273">
        <v>265</v>
      </c>
      <c r="BG273">
        <v>0</v>
      </c>
      <c r="BH273" t="s">
        <v>1592</v>
      </c>
      <c r="BI273">
        <v>0</v>
      </c>
      <c r="BJ273">
        <v>0</v>
      </c>
      <c r="BK273">
        <v>197</v>
      </c>
      <c r="BL273" t="s">
        <v>4302</v>
      </c>
      <c r="BM273" t="s">
        <v>5117</v>
      </c>
      <c r="BN273" t="s">
        <v>5119</v>
      </c>
      <c r="BO273" t="e" cm="1">
        <v>#N/A</v>
      </c>
      <c r="BP273" t="s">
        <v>1592</v>
      </c>
      <c r="BQ273" t="s">
        <v>3873</v>
      </c>
      <c r="BR273">
        <v>82</v>
      </c>
      <c r="BS273" t="s">
        <v>5177</v>
      </c>
      <c r="BT273" t="s">
        <v>5178</v>
      </c>
      <c r="BU273" t="s">
        <v>4287</v>
      </c>
      <c r="BV273" t="s">
        <v>4293</v>
      </c>
      <c r="BW273" t="s">
        <v>5179</v>
      </c>
      <c r="BX273" t="s">
        <v>4300</v>
      </c>
      <c r="BY273" t="s">
        <v>1592</v>
      </c>
      <c r="BZ273" t="s">
        <v>1937</v>
      </c>
      <c r="CA273" t="s">
        <v>1947</v>
      </c>
      <c r="CB273"/>
      <c r="CC273" t="s">
        <v>998</v>
      </c>
      <c r="CD273" t="s">
        <v>1242</v>
      </c>
      <c r="CE273" t="s">
        <v>5180</v>
      </c>
      <c r="CF273" t="s">
        <v>5181</v>
      </c>
      <c r="CG273" t="s">
        <v>1242</v>
      </c>
      <c r="CH273" t="s">
        <v>1592</v>
      </c>
      <c r="CI273" t="s">
        <v>3875</v>
      </c>
      <c r="CJ273" t="s">
        <v>1261</v>
      </c>
      <c r="CK273"/>
      <c r="CL273"/>
      <c r="CM273" t="s">
        <v>1592</v>
      </c>
      <c r="CN273" t="s">
        <v>1592</v>
      </c>
      <c r="CO273" t="s">
        <v>1592</v>
      </c>
      <c r="CP273" t="s">
        <v>1592</v>
      </c>
      <c r="CQ273" t="s">
        <v>1592</v>
      </c>
      <c r="CR273">
        <v>8</v>
      </c>
      <c r="CS273" t="s">
        <v>3873</v>
      </c>
      <c r="CT273" t="s">
        <v>3873</v>
      </c>
      <c r="CU273" t="s">
        <v>3873</v>
      </c>
      <c r="CV273" t="s">
        <v>1592</v>
      </c>
      <c r="CW273" t="s">
        <v>1592</v>
      </c>
      <c r="CX273">
        <v>271</v>
      </c>
      <c r="CY273" t="s">
        <v>5182</v>
      </c>
      <c r="CZ273" t="s">
        <v>1592</v>
      </c>
      <c r="DA273" t="s">
        <v>2313</v>
      </c>
      <c r="DB273" t="s">
        <v>2314</v>
      </c>
      <c r="DC273" t="s">
        <v>4288</v>
      </c>
      <c r="DD273" t="s">
        <v>1330</v>
      </c>
      <c r="DE273" t="s">
        <v>4290</v>
      </c>
      <c r="DF273" t="s">
        <v>1592</v>
      </c>
      <c r="DG273" t="s">
        <v>1592</v>
      </c>
      <c r="DH273" t="s">
        <v>2334</v>
      </c>
      <c r="DI273" t="e">
        <v>#N/A</v>
      </c>
      <c r="DJ273"/>
      <c r="DK273" t="s">
        <v>2334</v>
      </c>
      <c r="DL273">
        <v>9</v>
      </c>
      <c r="DM273" t="s">
        <v>2315</v>
      </c>
      <c r="DN273" t="s">
        <v>1261</v>
      </c>
      <c r="DO273" t="b">
        <v>1</v>
      </c>
      <c r="DP273" t="b">
        <v>0</v>
      </c>
      <c r="DQ273" t="b">
        <v>0</v>
      </c>
      <c r="DR273" t="b">
        <v>0</v>
      </c>
      <c r="DS273" t="b">
        <v>0</v>
      </c>
      <c r="DT273" t="b">
        <v>0</v>
      </c>
      <c r="DU273" t="b">
        <v>0</v>
      </c>
      <c r="DV273">
        <v>0</v>
      </c>
      <c r="DW273" t="b">
        <v>0</v>
      </c>
      <c r="DX273" t="b">
        <v>0</v>
      </c>
      <c r="DY273" t="b">
        <v>0</v>
      </c>
      <c r="DZ273" t="b">
        <v>0</v>
      </c>
      <c r="EA273" t="b">
        <v>0</v>
      </c>
      <c r="EB273" t="b">
        <v>0</v>
      </c>
      <c r="EC273" t="b">
        <v>0</v>
      </c>
      <c r="ED273" t="b">
        <v>0</v>
      </c>
      <c r="EE273" t="b">
        <v>0</v>
      </c>
      <c r="EF273" t="b" cm="1">
        <v>0</v>
      </c>
      <c r="EG273" t="b">
        <v>0</v>
      </c>
      <c r="EH273" t="b">
        <v>0</v>
      </c>
      <c r="EI273" t="b">
        <v>0</v>
      </c>
      <c r="EJ273" t="s">
        <v>1592</v>
      </c>
      <c r="EK273">
        <v>0</v>
      </c>
      <c r="EL273">
        <v>21</v>
      </c>
      <c r="EM273" t="b">
        <v>0</v>
      </c>
    </row>
    <row r="274" spans="1:143" ht="63">
      <c r="A274"/>
      <c r="B274" t="s">
        <v>1261</v>
      </c>
      <c r="C274" t="s">
        <v>5115</v>
      </c>
      <c r="D274" t="s">
        <v>4304</v>
      </c>
      <c r="E274" t="s">
        <v>4305</v>
      </c>
      <c r="F274" t="s">
        <v>4306</v>
      </c>
      <c r="G274" t="s">
        <v>4307</v>
      </c>
      <c r="H274" s="109" t="s">
        <v>5175</v>
      </c>
      <c r="I274" t="s">
        <v>1242</v>
      </c>
      <c r="J274" t="s">
        <v>5116</v>
      </c>
      <c r="K274" t="s">
        <v>902</v>
      </c>
      <c r="L274" t="s">
        <v>3872</v>
      </c>
      <c r="M274" t="s">
        <v>1947</v>
      </c>
      <c r="N274" t="s">
        <v>4291</v>
      </c>
      <c r="O274" t="s">
        <v>3873</v>
      </c>
      <c r="P274" t="s">
        <v>3874</v>
      </c>
      <c r="Q274" t="s">
        <v>1330</v>
      </c>
      <c r="R274" t="s">
        <v>3875</v>
      </c>
      <c r="S274"/>
      <c r="T274"/>
      <c r="U274"/>
      <c r="V274"/>
      <c r="W274"/>
      <c r="X274"/>
      <c r="Y274"/>
      <c r="Z274"/>
      <c r="AA274"/>
      <c r="AB274"/>
      <c r="AC274"/>
      <c r="AD274"/>
      <c r="AE274"/>
      <c r="AF274"/>
      <c r="AG274"/>
      <c r="AH274"/>
      <c r="AI274"/>
      <c r="AJ274"/>
      <c r="AK274"/>
      <c r="AL274"/>
      <c r="AM274"/>
      <c r="AN274"/>
      <c r="AO274" s="108" t="s">
        <v>43</v>
      </c>
      <c r="AP274" t="s">
        <v>1333</v>
      </c>
      <c r="AQ274">
        <v>11</v>
      </c>
      <c r="AR274" t="e">
        <v>#N/A</v>
      </c>
      <c r="AS274" t="s">
        <v>5115</v>
      </c>
      <c r="AT274" t="e">
        <v>#N/A</v>
      </c>
      <c r="AU274" t="s">
        <v>4305</v>
      </c>
      <c r="AV274" t="s">
        <v>4309</v>
      </c>
      <c r="AW274" t="s">
        <v>4310</v>
      </c>
      <c r="AX274" t="s">
        <v>1934</v>
      </c>
      <c r="AY274" t="s">
        <v>4311</v>
      </c>
      <c r="AZ274" t="s">
        <v>1330</v>
      </c>
      <c r="BA274" t="s">
        <v>4312</v>
      </c>
      <c r="BB274" t="s">
        <v>1242</v>
      </c>
      <c r="BC274" t="s">
        <v>3872</v>
      </c>
      <c r="BD274" t="s">
        <v>5183</v>
      </c>
      <c r="BE274">
        <v>198</v>
      </c>
      <c r="BF274">
        <v>265</v>
      </c>
      <c r="BG274">
        <v>0</v>
      </c>
      <c r="BH274" t="s">
        <v>1592</v>
      </c>
      <c r="BI274">
        <v>0</v>
      </c>
      <c r="BJ274">
        <v>0</v>
      </c>
      <c r="BK274">
        <v>198</v>
      </c>
      <c r="BL274" t="s">
        <v>4317</v>
      </c>
      <c r="BM274" t="s">
        <v>5117</v>
      </c>
      <c r="BN274" t="s">
        <v>5119</v>
      </c>
      <c r="BO274" t="e" cm="1">
        <v>#N/A</v>
      </c>
      <c r="BP274" t="s">
        <v>1592</v>
      </c>
      <c r="BQ274" t="s">
        <v>3873</v>
      </c>
      <c r="BR274">
        <v>83</v>
      </c>
      <c r="BS274" t="s">
        <v>5184</v>
      </c>
      <c r="BT274" t="s">
        <v>5185</v>
      </c>
      <c r="BU274" t="s">
        <v>4304</v>
      </c>
      <c r="BV274" t="s">
        <v>4309</v>
      </c>
      <c r="BW274" t="s">
        <v>5179</v>
      </c>
      <c r="BX274" t="s">
        <v>4300</v>
      </c>
      <c r="BY274" t="s">
        <v>1592</v>
      </c>
      <c r="BZ274" t="s">
        <v>1937</v>
      </c>
      <c r="CA274" t="s">
        <v>1947</v>
      </c>
      <c r="CB274"/>
      <c r="CC274" t="s">
        <v>998</v>
      </c>
      <c r="CD274" t="s">
        <v>1242</v>
      </c>
      <c r="CE274" t="s">
        <v>5186</v>
      </c>
      <c r="CF274" t="s">
        <v>5187</v>
      </c>
      <c r="CG274" t="s">
        <v>1242</v>
      </c>
      <c r="CH274" t="s">
        <v>1592</v>
      </c>
      <c r="CI274" t="s">
        <v>3875</v>
      </c>
      <c r="CJ274" t="s">
        <v>1261</v>
      </c>
      <c r="CK274"/>
      <c r="CL274"/>
      <c r="CM274" t="s">
        <v>1592</v>
      </c>
      <c r="CN274" t="s">
        <v>1592</v>
      </c>
      <c r="CO274" t="s">
        <v>1592</v>
      </c>
      <c r="CP274" t="s">
        <v>1592</v>
      </c>
      <c r="CQ274" t="s">
        <v>1592</v>
      </c>
      <c r="CR274">
        <v>8</v>
      </c>
      <c r="CS274" t="s">
        <v>3873</v>
      </c>
      <c r="CT274" t="s">
        <v>3873</v>
      </c>
      <c r="CU274" t="s">
        <v>3873</v>
      </c>
      <c r="CV274" t="s">
        <v>1592</v>
      </c>
      <c r="CW274" t="s">
        <v>1592</v>
      </c>
      <c r="CX274">
        <v>272</v>
      </c>
      <c r="CY274" t="s">
        <v>5188</v>
      </c>
      <c r="CZ274" t="s">
        <v>1592</v>
      </c>
      <c r="DA274" t="s">
        <v>2313</v>
      </c>
      <c r="DB274" t="s">
        <v>2314</v>
      </c>
      <c r="DC274" t="s">
        <v>4305</v>
      </c>
      <c r="DD274" t="s">
        <v>1330</v>
      </c>
      <c r="DE274" t="s">
        <v>4307</v>
      </c>
      <c r="DF274" t="s">
        <v>1592</v>
      </c>
      <c r="DG274" t="s">
        <v>1592</v>
      </c>
      <c r="DH274" t="s">
        <v>2334</v>
      </c>
      <c r="DI274" t="e">
        <v>#N/A</v>
      </c>
      <c r="DJ274"/>
      <c r="DK274" t="s">
        <v>2334</v>
      </c>
      <c r="DL274">
        <v>9</v>
      </c>
      <c r="DM274" t="s">
        <v>2315</v>
      </c>
      <c r="DN274" t="s">
        <v>1261</v>
      </c>
      <c r="DO274" t="b">
        <v>1</v>
      </c>
      <c r="DP274" t="b">
        <v>0</v>
      </c>
      <c r="DQ274" t="b">
        <v>0</v>
      </c>
      <c r="DR274" t="b">
        <v>0</v>
      </c>
      <c r="DS274" t="b">
        <v>0</v>
      </c>
      <c r="DT274" t="b">
        <v>0</v>
      </c>
      <c r="DU274" t="b">
        <v>0</v>
      </c>
      <c r="DV274">
        <v>0</v>
      </c>
      <c r="DW274" t="b">
        <v>0</v>
      </c>
      <c r="DX274" t="b">
        <v>0</v>
      </c>
      <c r="DY274" t="b">
        <v>0</v>
      </c>
      <c r="DZ274" t="b">
        <v>0</v>
      </c>
      <c r="EA274" t="b">
        <v>0</v>
      </c>
      <c r="EB274" t="b">
        <v>0</v>
      </c>
      <c r="EC274" t="b">
        <v>0</v>
      </c>
      <c r="ED274" t="b">
        <v>0</v>
      </c>
      <c r="EE274" t="b">
        <v>0</v>
      </c>
      <c r="EF274" t="b" cm="1">
        <v>0</v>
      </c>
      <c r="EG274" t="b">
        <v>0</v>
      </c>
      <c r="EH274" t="b">
        <v>0</v>
      </c>
      <c r="EI274" t="b">
        <v>0</v>
      </c>
      <c r="EJ274" t="s">
        <v>1592</v>
      </c>
      <c r="EK274">
        <v>0</v>
      </c>
      <c r="EL274">
        <v>24</v>
      </c>
      <c r="EM274" t="b">
        <v>0</v>
      </c>
    </row>
    <row r="275" spans="1:143" ht="63">
      <c r="A275"/>
      <c r="B275" t="s">
        <v>1261</v>
      </c>
      <c r="C275" t="s">
        <v>5115</v>
      </c>
      <c r="D275" t="s">
        <v>4319</v>
      </c>
      <c r="E275" t="s">
        <v>4320</v>
      </c>
      <c r="F275" t="s">
        <v>4321</v>
      </c>
      <c r="G275" t="s">
        <v>4322</v>
      </c>
      <c r="H275" s="109" t="s">
        <v>5175</v>
      </c>
      <c r="I275" t="s">
        <v>1242</v>
      </c>
      <c r="J275" t="s">
        <v>5116</v>
      </c>
      <c r="K275" t="s">
        <v>902</v>
      </c>
      <c r="L275" t="s">
        <v>3872</v>
      </c>
      <c r="M275" t="s">
        <v>1947</v>
      </c>
      <c r="N275" t="s">
        <v>4291</v>
      </c>
      <c r="O275" t="s">
        <v>3873</v>
      </c>
      <c r="P275" t="s">
        <v>3874</v>
      </c>
      <c r="Q275" t="s">
        <v>1330</v>
      </c>
      <c r="R275" t="s">
        <v>3875</v>
      </c>
      <c r="S275"/>
      <c r="T275"/>
      <c r="U275"/>
      <c r="V275"/>
      <c r="W275"/>
      <c r="X275"/>
      <c r="Y275"/>
      <c r="Z275"/>
      <c r="AA275"/>
      <c r="AB275"/>
      <c r="AC275"/>
      <c r="AD275"/>
      <c r="AE275"/>
      <c r="AF275"/>
      <c r="AG275"/>
      <c r="AH275"/>
      <c r="AI275"/>
      <c r="AJ275"/>
      <c r="AK275"/>
      <c r="AL275"/>
      <c r="AM275"/>
      <c r="AN275"/>
      <c r="AO275" s="108" t="s">
        <v>43</v>
      </c>
      <c r="AP275" t="s">
        <v>1333</v>
      </c>
      <c r="AQ275">
        <v>12</v>
      </c>
      <c r="AR275" t="e">
        <v>#N/A</v>
      </c>
      <c r="AS275" t="s">
        <v>5115</v>
      </c>
      <c r="AT275" t="e">
        <v>#N/A</v>
      </c>
      <c r="AU275" t="s">
        <v>4320</v>
      </c>
      <c r="AV275" t="s">
        <v>4324</v>
      </c>
      <c r="AW275" t="s">
        <v>4325</v>
      </c>
      <c r="AX275" t="s">
        <v>1934</v>
      </c>
      <c r="AY275" t="s">
        <v>4326</v>
      </c>
      <c r="AZ275" t="s">
        <v>1330</v>
      </c>
      <c r="BA275" t="s">
        <v>4327</v>
      </c>
      <c r="BB275" t="s">
        <v>1242</v>
      </c>
      <c r="BC275" t="s">
        <v>3872</v>
      </c>
      <c r="BD275" t="s">
        <v>5189</v>
      </c>
      <c r="BE275">
        <v>199</v>
      </c>
      <c r="BF275">
        <v>265</v>
      </c>
      <c r="BG275">
        <v>0</v>
      </c>
      <c r="BH275" t="s">
        <v>1592</v>
      </c>
      <c r="BI275">
        <v>0</v>
      </c>
      <c r="BJ275">
        <v>0</v>
      </c>
      <c r="BK275">
        <v>199</v>
      </c>
      <c r="BL275" t="s">
        <v>4332</v>
      </c>
      <c r="BM275" t="s">
        <v>5117</v>
      </c>
      <c r="BN275" t="s">
        <v>5119</v>
      </c>
      <c r="BO275" t="e" cm="1">
        <v>#N/A</v>
      </c>
      <c r="BP275" t="s">
        <v>1592</v>
      </c>
      <c r="BQ275" t="s">
        <v>3873</v>
      </c>
      <c r="BR275">
        <v>84</v>
      </c>
      <c r="BS275" t="s">
        <v>5190</v>
      </c>
      <c r="BT275" t="s">
        <v>5191</v>
      </c>
      <c r="BU275" t="s">
        <v>4319</v>
      </c>
      <c r="BV275" t="s">
        <v>4324</v>
      </c>
      <c r="BW275" t="s">
        <v>5179</v>
      </c>
      <c r="BX275" t="s">
        <v>4300</v>
      </c>
      <c r="BY275" t="s">
        <v>1592</v>
      </c>
      <c r="BZ275" t="s">
        <v>1937</v>
      </c>
      <c r="CA275" t="s">
        <v>1947</v>
      </c>
      <c r="CB275"/>
      <c r="CC275" t="s">
        <v>998</v>
      </c>
      <c r="CD275" t="s">
        <v>1242</v>
      </c>
      <c r="CE275" t="s">
        <v>5192</v>
      </c>
      <c r="CF275" t="s">
        <v>5193</v>
      </c>
      <c r="CG275" t="s">
        <v>1242</v>
      </c>
      <c r="CH275" t="s">
        <v>1592</v>
      </c>
      <c r="CI275" t="s">
        <v>3875</v>
      </c>
      <c r="CJ275" t="s">
        <v>1261</v>
      </c>
      <c r="CK275"/>
      <c r="CL275"/>
      <c r="CM275" t="s">
        <v>1592</v>
      </c>
      <c r="CN275" t="s">
        <v>1592</v>
      </c>
      <c r="CO275" t="s">
        <v>1592</v>
      </c>
      <c r="CP275" t="s">
        <v>1592</v>
      </c>
      <c r="CQ275" t="s">
        <v>1592</v>
      </c>
      <c r="CR275">
        <v>8</v>
      </c>
      <c r="CS275" t="s">
        <v>3873</v>
      </c>
      <c r="CT275" t="s">
        <v>3873</v>
      </c>
      <c r="CU275" t="s">
        <v>3873</v>
      </c>
      <c r="CV275" t="s">
        <v>1592</v>
      </c>
      <c r="CW275" t="s">
        <v>1592</v>
      </c>
      <c r="CX275">
        <v>273</v>
      </c>
      <c r="CY275" t="s">
        <v>5194</v>
      </c>
      <c r="CZ275" t="s">
        <v>1592</v>
      </c>
      <c r="DA275" t="s">
        <v>2313</v>
      </c>
      <c r="DB275" t="s">
        <v>2314</v>
      </c>
      <c r="DC275" t="s">
        <v>4320</v>
      </c>
      <c r="DD275" t="s">
        <v>1330</v>
      </c>
      <c r="DE275" t="s">
        <v>4322</v>
      </c>
      <c r="DF275" t="s">
        <v>1592</v>
      </c>
      <c r="DG275" t="s">
        <v>1592</v>
      </c>
      <c r="DH275" t="s">
        <v>2334</v>
      </c>
      <c r="DI275" t="e">
        <v>#N/A</v>
      </c>
      <c r="DJ275"/>
      <c r="DK275" t="s">
        <v>2334</v>
      </c>
      <c r="DL275">
        <v>9</v>
      </c>
      <c r="DM275" t="s">
        <v>2315</v>
      </c>
      <c r="DN275" t="s">
        <v>1261</v>
      </c>
      <c r="DO275" t="b">
        <v>1</v>
      </c>
      <c r="DP275" t="b">
        <v>0</v>
      </c>
      <c r="DQ275" t="b">
        <v>0</v>
      </c>
      <c r="DR275" t="b">
        <v>0</v>
      </c>
      <c r="DS275" t="b">
        <v>0</v>
      </c>
      <c r="DT275" t="b">
        <v>0</v>
      </c>
      <c r="DU275" t="b">
        <v>0</v>
      </c>
      <c r="DV275">
        <v>0</v>
      </c>
      <c r="DW275" t="b">
        <v>0</v>
      </c>
      <c r="DX275" t="b">
        <v>0</v>
      </c>
      <c r="DY275" t="b">
        <v>0</v>
      </c>
      <c r="DZ275" t="b">
        <v>0</v>
      </c>
      <c r="EA275" t="b">
        <v>0</v>
      </c>
      <c r="EB275" t="b">
        <v>0</v>
      </c>
      <c r="EC275" t="b">
        <v>0</v>
      </c>
      <c r="ED275" t="b">
        <v>0</v>
      </c>
      <c r="EE275" t="b">
        <v>0</v>
      </c>
      <c r="EF275" t="b" cm="1">
        <v>0</v>
      </c>
      <c r="EG275" t="b">
        <v>0</v>
      </c>
      <c r="EH275" t="b">
        <v>0</v>
      </c>
      <c r="EI275" t="b">
        <v>0</v>
      </c>
      <c r="EJ275" t="s">
        <v>1592</v>
      </c>
      <c r="EK275">
        <v>0</v>
      </c>
      <c r="EL275">
        <v>28</v>
      </c>
      <c r="EM275" t="b">
        <v>0</v>
      </c>
    </row>
    <row r="276" spans="1:143" ht="63">
      <c r="A276"/>
      <c r="B276" t="s">
        <v>1261</v>
      </c>
      <c r="C276" t="s">
        <v>5115</v>
      </c>
      <c r="D276" t="s">
        <v>4334</v>
      </c>
      <c r="E276" t="s">
        <v>4335</v>
      </c>
      <c r="F276" t="s">
        <v>4336</v>
      </c>
      <c r="G276" t="s">
        <v>4337</v>
      </c>
      <c r="H276" s="109" t="s">
        <v>5175</v>
      </c>
      <c r="I276" t="s">
        <v>1242</v>
      </c>
      <c r="J276" t="s">
        <v>5116</v>
      </c>
      <c r="K276" t="s">
        <v>902</v>
      </c>
      <c r="L276" t="s">
        <v>3872</v>
      </c>
      <c r="M276" t="s">
        <v>1947</v>
      </c>
      <c r="N276" t="s">
        <v>4291</v>
      </c>
      <c r="O276" t="s">
        <v>3873</v>
      </c>
      <c r="P276" t="s">
        <v>3874</v>
      </c>
      <c r="Q276" t="s">
        <v>1330</v>
      </c>
      <c r="R276" t="s">
        <v>3875</v>
      </c>
      <c r="S276"/>
      <c r="T276"/>
      <c r="U276"/>
      <c r="V276"/>
      <c r="W276"/>
      <c r="X276"/>
      <c r="Y276"/>
      <c r="Z276"/>
      <c r="AA276"/>
      <c r="AB276"/>
      <c r="AC276"/>
      <c r="AD276"/>
      <c r="AE276"/>
      <c r="AF276"/>
      <c r="AG276"/>
      <c r="AH276"/>
      <c r="AI276"/>
      <c r="AJ276"/>
      <c r="AK276"/>
      <c r="AL276"/>
      <c r="AM276"/>
      <c r="AN276"/>
      <c r="AO276" s="108" t="s">
        <v>43</v>
      </c>
      <c r="AP276" t="s">
        <v>1333</v>
      </c>
      <c r="AQ276">
        <v>13</v>
      </c>
      <c r="AR276" t="e">
        <v>#N/A</v>
      </c>
      <c r="AS276" t="s">
        <v>5115</v>
      </c>
      <c r="AT276" t="e">
        <v>#N/A</v>
      </c>
      <c r="AU276" t="s">
        <v>4335</v>
      </c>
      <c r="AV276" t="s">
        <v>4339</v>
      </c>
      <c r="AW276" t="s">
        <v>4340</v>
      </c>
      <c r="AX276" t="s">
        <v>1934</v>
      </c>
      <c r="AY276" t="s">
        <v>4341</v>
      </c>
      <c r="AZ276" t="s">
        <v>1330</v>
      </c>
      <c r="BA276" t="s">
        <v>4342</v>
      </c>
      <c r="BB276" t="s">
        <v>1242</v>
      </c>
      <c r="BC276" t="s">
        <v>3872</v>
      </c>
      <c r="BD276" t="s">
        <v>5195</v>
      </c>
      <c r="BE276">
        <v>200</v>
      </c>
      <c r="BF276">
        <v>265</v>
      </c>
      <c r="BG276">
        <v>0</v>
      </c>
      <c r="BH276" t="s">
        <v>1592</v>
      </c>
      <c r="BI276">
        <v>0</v>
      </c>
      <c r="BJ276">
        <v>0</v>
      </c>
      <c r="BK276">
        <v>200</v>
      </c>
      <c r="BL276" t="s">
        <v>4347</v>
      </c>
      <c r="BM276" t="s">
        <v>5117</v>
      </c>
      <c r="BN276" t="s">
        <v>5119</v>
      </c>
      <c r="BO276" t="e" cm="1">
        <v>#N/A</v>
      </c>
      <c r="BP276" t="s">
        <v>1592</v>
      </c>
      <c r="BQ276" t="s">
        <v>3873</v>
      </c>
      <c r="BR276">
        <v>85</v>
      </c>
      <c r="BS276" t="s">
        <v>5196</v>
      </c>
      <c r="BT276" t="s">
        <v>5197</v>
      </c>
      <c r="BU276" t="s">
        <v>4334</v>
      </c>
      <c r="BV276" t="s">
        <v>4339</v>
      </c>
      <c r="BW276" t="s">
        <v>5179</v>
      </c>
      <c r="BX276" t="s">
        <v>4300</v>
      </c>
      <c r="BY276" t="s">
        <v>1592</v>
      </c>
      <c r="BZ276" t="s">
        <v>1937</v>
      </c>
      <c r="CA276" t="s">
        <v>1947</v>
      </c>
      <c r="CB276"/>
      <c r="CC276" t="s">
        <v>998</v>
      </c>
      <c r="CD276" t="s">
        <v>1242</v>
      </c>
      <c r="CE276" t="s">
        <v>5198</v>
      </c>
      <c r="CF276" t="s">
        <v>5199</v>
      </c>
      <c r="CG276" t="s">
        <v>1242</v>
      </c>
      <c r="CH276" t="s">
        <v>1592</v>
      </c>
      <c r="CI276" t="s">
        <v>3875</v>
      </c>
      <c r="CJ276" t="s">
        <v>1261</v>
      </c>
      <c r="CK276"/>
      <c r="CL276"/>
      <c r="CM276" t="s">
        <v>1592</v>
      </c>
      <c r="CN276" t="s">
        <v>1592</v>
      </c>
      <c r="CO276" t="s">
        <v>1592</v>
      </c>
      <c r="CP276" t="s">
        <v>1592</v>
      </c>
      <c r="CQ276" t="s">
        <v>1592</v>
      </c>
      <c r="CR276">
        <v>8</v>
      </c>
      <c r="CS276" t="s">
        <v>3873</v>
      </c>
      <c r="CT276" t="s">
        <v>3873</v>
      </c>
      <c r="CU276" t="s">
        <v>3873</v>
      </c>
      <c r="CV276" t="s">
        <v>1592</v>
      </c>
      <c r="CW276" t="s">
        <v>1592</v>
      </c>
      <c r="CX276">
        <v>274</v>
      </c>
      <c r="CY276" t="s">
        <v>5200</v>
      </c>
      <c r="CZ276" t="s">
        <v>1592</v>
      </c>
      <c r="DA276" t="s">
        <v>2313</v>
      </c>
      <c r="DB276" t="s">
        <v>2314</v>
      </c>
      <c r="DC276" t="s">
        <v>4335</v>
      </c>
      <c r="DD276" t="s">
        <v>1330</v>
      </c>
      <c r="DE276" t="s">
        <v>4337</v>
      </c>
      <c r="DF276" t="s">
        <v>1592</v>
      </c>
      <c r="DG276" t="s">
        <v>1592</v>
      </c>
      <c r="DH276" t="s">
        <v>2334</v>
      </c>
      <c r="DI276" t="e">
        <v>#N/A</v>
      </c>
      <c r="DJ276"/>
      <c r="DK276" t="s">
        <v>2334</v>
      </c>
      <c r="DL276">
        <v>9</v>
      </c>
      <c r="DM276" t="s">
        <v>2315</v>
      </c>
      <c r="DN276" t="s">
        <v>1261</v>
      </c>
      <c r="DO276" t="b">
        <v>1</v>
      </c>
      <c r="DP276" t="b">
        <v>0</v>
      </c>
      <c r="DQ276" t="b">
        <v>0</v>
      </c>
      <c r="DR276" t="b">
        <v>0</v>
      </c>
      <c r="DS276" t="b">
        <v>0</v>
      </c>
      <c r="DT276" t="b">
        <v>0</v>
      </c>
      <c r="DU276" t="b">
        <v>0</v>
      </c>
      <c r="DV276">
        <v>0</v>
      </c>
      <c r="DW276" t="b">
        <v>0</v>
      </c>
      <c r="DX276" t="b">
        <v>0</v>
      </c>
      <c r="DY276" t="b">
        <v>0</v>
      </c>
      <c r="DZ276" t="b">
        <v>0</v>
      </c>
      <c r="EA276" t="b">
        <v>0</v>
      </c>
      <c r="EB276" t="b">
        <v>0</v>
      </c>
      <c r="EC276" t="b">
        <v>0</v>
      </c>
      <c r="ED276" t="b">
        <v>0</v>
      </c>
      <c r="EE276" t="b">
        <v>0</v>
      </c>
      <c r="EF276" t="b" cm="1">
        <v>0</v>
      </c>
      <c r="EG276" t="b">
        <v>0</v>
      </c>
      <c r="EH276" t="b">
        <v>0</v>
      </c>
      <c r="EI276" t="b">
        <v>0</v>
      </c>
      <c r="EJ276" t="s">
        <v>1592</v>
      </c>
      <c r="EK276">
        <v>0</v>
      </c>
      <c r="EL276">
        <v>26</v>
      </c>
      <c r="EM276" t="b">
        <v>0</v>
      </c>
    </row>
    <row r="277" spans="1:143" ht="15.75">
      <c r="A277"/>
      <c r="B277" t="s">
        <v>1261</v>
      </c>
      <c r="C277" t="s">
        <v>5115</v>
      </c>
      <c r="D277" t="s">
        <v>4034</v>
      </c>
      <c r="E277" t="s">
        <v>4035</v>
      </c>
      <c r="F277" t="s">
        <v>4036</v>
      </c>
      <c r="G277" t="s">
        <v>4037</v>
      </c>
      <c r="H277" t="s">
        <v>4038</v>
      </c>
      <c r="I277" t="s">
        <v>1287</v>
      </c>
      <c r="J277" t="s">
        <v>5116</v>
      </c>
      <c r="K277"/>
      <c r="L277" t="s">
        <v>3872</v>
      </c>
      <c r="M277" t="s">
        <v>2010</v>
      </c>
      <c r="N277"/>
      <c r="O277" t="s">
        <v>3873</v>
      </c>
      <c r="P277" t="s">
        <v>3874</v>
      </c>
      <c r="Q277" t="s">
        <v>1330</v>
      </c>
      <c r="R277" t="s">
        <v>3875</v>
      </c>
      <c r="S277"/>
      <c r="T277"/>
      <c r="U277"/>
      <c r="V277"/>
      <c r="W277"/>
      <c r="X277"/>
      <c r="Y277"/>
      <c r="Z277"/>
      <c r="AA277"/>
      <c r="AB277"/>
      <c r="AC277"/>
      <c r="AD277"/>
      <c r="AE277"/>
      <c r="AF277"/>
      <c r="AG277"/>
      <c r="AH277"/>
      <c r="AI277"/>
      <c r="AJ277"/>
      <c r="AK277"/>
      <c r="AL277"/>
      <c r="AM277"/>
      <c r="AN277"/>
      <c r="AO277" s="108" t="s">
        <v>43</v>
      </c>
      <c r="AP277" t="s">
        <v>1333</v>
      </c>
      <c r="AQ277">
        <v>14</v>
      </c>
      <c r="AR277" t="e">
        <v>#N/A</v>
      </c>
      <c r="AS277" t="s">
        <v>5115</v>
      </c>
      <c r="AT277" t="e">
        <v>#N/A</v>
      </c>
      <c r="AU277" t="s">
        <v>4035</v>
      </c>
      <c r="AV277" t="s">
        <v>4041</v>
      </c>
      <c r="AW277" t="s">
        <v>4042</v>
      </c>
      <c r="AX277" t="s">
        <v>1934</v>
      </c>
      <c r="AY277" t="s">
        <v>4043</v>
      </c>
      <c r="AZ277" t="s">
        <v>1330</v>
      </c>
      <c r="BA277" t="s">
        <v>4044</v>
      </c>
      <c r="BB277" t="s">
        <v>1287</v>
      </c>
      <c r="BC277" t="s">
        <v>3872</v>
      </c>
      <c r="BD277" t="s">
        <v>5201</v>
      </c>
      <c r="BE277">
        <v>172</v>
      </c>
      <c r="BF277">
        <v>265</v>
      </c>
      <c r="BG277">
        <v>0</v>
      </c>
      <c r="BH277" t="s">
        <v>1592</v>
      </c>
      <c r="BI277">
        <v>0</v>
      </c>
      <c r="BJ277">
        <v>0</v>
      </c>
      <c r="BK277">
        <v>172</v>
      </c>
      <c r="BL277" t="s">
        <v>4050</v>
      </c>
      <c r="BM277" t="s">
        <v>5117</v>
      </c>
      <c r="BN277" t="s">
        <v>5119</v>
      </c>
      <c r="BO277" t="e" cm="1">
        <v>#N/A</v>
      </c>
      <c r="BP277" t="s">
        <v>1592</v>
      </c>
      <c r="BQ277" t="s">
        <v>3873</v>
      </c>
      <c r="BR277">
        <v>86</v>
      </c>
      <c r="BS277" t="s">
        <v>5202</v>
      </c>
      <c r="BT277" t="s">
        <v>5203</v>
      </c>
      <c r="BU277" t="s">
        <v>4034</v>
      </c>
      <c r="BV277" t="s">
        <v>4041</v>
      </c>
      <c r="BW277" t="s">
        <v>4048</v>
      </c>
      <c r="BX277" t="s">
        <v>1937</v>
      </c>
      <c r="BY277" t="s">
        <v>1592</v>
      </c>
      <c r="BZ277" t="s">
        <v>1937</v>
      </c>
      <c r="CA277" t="s">
        <v>2010</v>
      </c>
      <c r="CB277"/>
      <c r="CC277" t="s">
        <v>998</v>
      </c>
      <c r="CD277" t="s">
        <v>1287</v>
      </c>
      <c r="CE277" t="s">
        <v>5204</v>
      </c>
      <c r="CF277" t="s">
        <v>5205</v>
      </c>
      <c r="CG277" t="s">
        <v>1287</v>
      </c>
      <c r="CH277" t="s">
        <v>1592</v>
      </c>
      <c r="CI277" t="s">
        <v>3875</v>
      </c>
      <c r="CJ277" t="s">
        <v>1261</v>
      </c>
      <c r="CK277"/>
      <c r="CL277"/>
      <c r="CM277" t="s">
        <v>1592</v>
      </c>
      <c r="CN277" t="s">
        <v>1592</v>
      </c>
      <c r="CO277" t="s">
        <v>1592</v>
      </c>
      <c r="CP277" t="s">
        <v>1592</v>
      </c>
      <c r="CQ277" t="s">
        <v>1592</v>
      </c>
      <c r="CR277">
        <v>8</v>
      </c>
      <c r="CS277" t="s">
        <v>3873</v>
      </c>
      <c r="CT277" t="s">
        <v>3873</v>
      </c>
      <c r="CU277" t="s">
        <v>3873</v>
      </c>
      <c r="CV277" t="s">
        <v>1592</v>
      </c>
      <c r="CW277" t="s">
        <v>1592</v>
      </c>
      <c r="CX277">
        <v>275</v>
      </c>
      <c r="CY277" t="s">
        <v>5206</v>
      </c>
      <c r="CZ277" t="s">
        <v>1592</v>
      </c>
      <c r="DA277" t="s">
        <v>2313</v>
      </c>
      <c r="DB277" t="s">
        <v>2314</v>
      </c>
      <c r="DC277" t="s">
        <v>4035</v>
      </c>
      <c r="DD277" t="s">
        <v>1330</v>
      </c>
      <c r="DE277" t="s">
        <v>4037</v>
      </c>
      <c r="DF277" t="s">
        <v>1592</v>
      </c>
      <c r="DG277" t="s">
        <v>1592</v>
      </c>
      <c r="DH277" t="s">
        <v>2334</v>
      </c>
      <c r="DI277" t="e">
        <v>#N/A</v>
      </c>
      <c r="DJ277"/>
      <c r="DK277" t="s">
        <v>2334</v>
      </c>
      <c r="DL277">
        <v>9</v>
      </c>
      <c r="DM277" t="s">
        <v>2315</v>
      </c>
      <c r="DN277" t="s">
        <v>1261</v>
      </c>
      <c r="DO277" t="b">
        <v>1</v>
      </c>
      <c r="DP277" t="b">
        <v>0</v>
      </c>
      <c r="DQ277" t="b">
        <v>0</v>
      </c>
      <c r="DR277" t="b">
        <v>0</v>
      </c>
      <c r="DS277" t="b">
        <v>0</v>
      </c>
      <c r="DT277" t="b">
        <v>0</v>
      </c>
      <c r="DU277" t="b">
        <v>0</v>
      </c>
      <c r="DV277">
        <v>0</v>
      </c>
      <c r="DW277" t="b">
        <v>0</v>
      </c>
      <c r="DX277" t="b">
        <v>0</v>
      </c>
      <c r="DY277" t="b">
        <v>0</v>
      </c>
      <c r="DZ277" t="b">
        <v>0</v>
      </c>
      <c r="EA277" t="b">
        <v>0</v>
      </c>
      <c r="EB277" t="b">
        <v>0</v>
      </c>
      <c r="EC277" t="b">
        <v>0</v>
      </c>
      <c r="ED277" t="b">
        <v>0</v>
      </c>
      <c r="EE277" t="b">
        <v>0</v>
      </c>
      <c r="EF277" t="b" cm="1">
        <v>0</v>
      </c>
      <c r="EG277" t="b">
        <v>0</v>
      </c>
      <c r="EH277" t="b">
        <v>0</v>
      </c>
      <c r="EI277" t="b">
        <v>0</v>
      </c>
      <c r="EJ277" t="s">
        <v>1592</v>
      </c>
      <c r="EK277">
        <v>0</v>
      </c>
      <c r="EL277">
        <v>31</v>
      </c>
      <c r="EM277" t="b">
        <v>0</v>
      </c>
    </row>
    <row r="278" spans="1:143" ht="15.75">
      <c r="A278"/>
      <c r="B278" t="s">
        <v>1261</v>
      </c>
      <c r="C278" t="s">
        <v>5115</v>
      </c>
      <c r="D278" t="s">
        <v>5207</v>
      </c>
      <c r="E278" t="s">
        <v>5208</v>
      </c>
      <c r="F278"/>
      <c r="G278" t="s">
        <v>5207</v>
      </c>
      <c r="H278" t="s">
        <v>5207</v>
      </c>
      <c r="I278" t="s">
        <v>1279</v>
      </c>
      <c r="J278" t="s">
        <v>902</v>
      </c>
      <c r="K278" t="s">
        <v>902</v>
      </c>
      <c r="L278" t="s">
        <v>3872</v>
      </c>
      <c r="M278" t="s">
        <v>902</v>
      </c>
      <c r="N278"/>
      <c r="O278" t="s">
        <v>3873</v>
      </c>
      <c r="P278" t="s">
        <v>3874</v>
      </c>
      <c r="Q278" t="s">
        <v>1330</v>
      </c>
      <c r="R278" t="s">
        <v>3875</v>
      </c>
      <c r="S278"/>
      <c r="T278"/>
      <c r="U278"/>
      <c r="V278"/>
      <c r="W278"/>
      <c r="X278"/>
      <c r="Y278"/>
      <c r="Z278"/>
      <c r="AA278"/>
      <c r="AB278"/>
      <c r="AC278"/>
      <c r="AD278"/>
      <c r="AE278"/>
      <c r="AF278"/>
      <c r="AG278"/>
      <c r="AH278"/>
      <c r="AI278"/>
      <c r="AJ278"/>
      <c r="AK278"/>
      <c r="AL278"/>
      <c r="AM278"/>
      <c r="AN278"/>
      <c r="AO278" s="108" t="s">
        <v>43</v>
      </c>
      <c r="AP278" t="s">
        <v>1333</v>
      </c>
      <c r="AQ278">
        <v>15</v>
      </c>
      <c r="AR278" t="e">
        <v>#N/A</v>
      </c>
      <c r="AS278" t="s">
        <v>5115</v>
      </c>
      <c r="AT278" t="e">
        <v>#N/A</v>
      </c>
      <c r="AU278" t="s">
        <v>5208</v>
      </c>
      <c r="AV278" t="s">
        <v>5209</v>
      </c>
      <c r="AW278" t="s">
        <v>1937</v>
      </c>
      <c r="AX278" t="s">
        <v>1934</v>
      </c>
      <c r="AY278" t="s">
        <v>5210</v>
      </c>
      <c r="AZ278" t="s">
        <v>1330</v>
      </c>
      <c r="BA278" t="s">
        <v>5211</v>
      </c>
      <c r="BB278" t="s">
        <v>1279</v>
      </c>
      <c r="BC278" t="s">
        <v>3872</v>
      </c>
      <c r="BD278" t="s">
        <v>5212</v>
      </c>
      <c r="BE278">
        <v>278</v>
      </c>
      <c r="BF278">
        <v>0</v>
      </c>
      <c r="BG278">
        <v>0</v>
      </c>
      <c r="BH278" t="s">
        <v>1592</v>
      </c>
      <c r="BI278">
        <v>0</v>
      </c>
      <c r="BJ278">
        <v>0</v>
      </c>
      <c r="BK278">
        <v>0</v>
      </c>
      <c r="BL278" t="s">
        <v>1592</v>
      </c>
      <c r="BM278" t="s">
        <v>1592</v>
      </c>
      <c r="BN278" t="s">
        <v>1592</v>
      </c>
      <c r="BO278" t="s" cm="1">
        <v>1592</v>
      </c>
      <c r="BP278" t="s">
        <v>1592</v>
      </c>
      <c r="BQ278" t="s">
        <v>3873</v>
      </c>
      <c r="BR278">
        <v>87</v>
      </c>
      <c r="BS278" t="s">
        <v>5213</v>
      </c>
      <c r="BT278" t="s">
        <v>5214</v>
      </c>
      <c r="BU278" t="s">
        <v>5207</v>
      </c>
      <c r="BV278" t="s">
        <v>5209</v>
      </c>
      <c r="BW278" t="s">
        <v>5210</v>
      </c>
      <c r="BX278" t="s">
        <v>1937</v>
      </c>
      <c r="BY278" t="s">
        <v>1592</v>
      </c>
      <c r="BZ278" t="s">
        <v>1937</v>
      </c>
      <c r="CA278" t="s">
        <v>902</v>
      </c>
      <c r="CB278"/>
      <c r="CC278" t="s">
        <v>998</v>
      </c>
      <c r="CD278" t="s">
        <v>1279</v>
      </c>
      <c r="CE278" t="s">
        <v>5208</v>
      </c>
      <c r="CF278" t="s">
        <v>5209</v>
      </c>
      <c r="CG278" t="s">
        <v>1279</v>
      </c>
      <c r="CH278" t="s">
        <v>1592</v>
      </c>
      <c r="CI278" t="s">
        <v>3875</v>
      </c>
      <c r="CJ278" t="s">
        <v>1261</v>
      </c>
      <c r="CK278"/>
      <c r="CL278"/>
      <c r="CM278" t="s">
        <v>1592</v>
      </c>
      <c r="CN278" t="s">
        <v>1592</v>
      </c>
      <c r="CO278" t="s">
        <v>1592</v>
      </c>
      <c r="CP278" t="s">
        <v>1592</v>
      </c>
      <c r="CQ278" t="s">
        <v>1592</v>
      </c>
      <c r="CR278">
        <v>8</v>
      </c>
      <c r="CS278" t="s">
        <v>3873</v>
      </c>
      <c r="CT278" t="s">
        <v>3873</v>
      </c>
      <c r="CU278" t="s">
        <v>3873</v>
      </c>
      <c r="CV278" t="s">
        <v>1592</v>
      </c>
      <c r="CW278" t="s">
        <v>1592</v>
      </c>
      <c r="CX278">
        <v>276</v>
      </c>
      <c r="CY278" t="s">
        <v>5215</v>
      </c>
      <c r="CZ278" t="s">
        <v>1592</v>
      </c>
      <c r="DA278" t="s">
        <v>2313</v>
      </c>
      <c r="DB278" t="s">
        <v>2314</v>
      </c>
      <c r="DC278" t="s">
        <v>5208</v>
      </c>
      <c r="DD278" t="s">
        <v>1330</v>
      </c>
      <c r="DE278" t="s">
        <v>5207</v>
      </c>
      <c r="DF278" t="s">
        <v>1592</v>
      </c>
      <c r="DG278" t="s">
        <v>1592</v>
      </c>
      <c r="DH278" t="s">
        <v>2334</v>
      </c>
      <c r="DI278" t="e">
        <v>#N/A</v>
      </c>
      <c r="DJ278"/>
      <c r="DK278" t="s">
        <v>2334</v>
      </c>
      <c r="DL278">
        <v>9</v>
      </c>
      <c r="DM278" t="s">
        <v>2315</v>
      </c>
      <c r="DN278" t="s">
        <v>1261</v>
      </c>
      <c r="DO278" t="b">
        <v>1</v>
      </c>
      <c r="DP278" t="b">
        <v>0</v>
      </c>
      <c r="DQ278" t="b">
        <v>1</v>
      </c>
      <c r="DR278" t="b">
        <v>0</v>
      </c>
      <c r="DS278" t="b">
        <v>0</v>
      </c>
      <c r="DT278" t="b">
        <v>0</v>
      </c>
      <c r="DU278" t="b">
        <v>1</v>
      </c>
      <c r="DV278">
        <v>0</v>
      </c>
      <c r="DW278" t="b">
        <v>0</v>
      </c>
      <c r="DX278" t="b">
        <v>0</v>
      </c>
      <c r="DY278" t="b">
        <v>0</v>
      </c>
      <c r="DZ278" t="b">
        <v>0</v>
      </c>
      <c r="EA278" t="b">
        <v>0</v>
      </c>
      <c r="EB278" t="b">
        <v>0</v>
      </c>
      <c r="EC278" t="b">
        <v>0</v>
      </c>
      <c r="ED278" t="b">
        <v>0</v>
      </c>
      <c r="EE278" t="b">
        <v>0</v>
      </c>
      <c r="EF278" t="b" cm="1">
        <v>0</v>
      </c>
      <c r="EG278" t="b">
        <v>0</v>
      </c>
      <c r="EH278" t="b">
        <v>0</v>
      </c>
      <c r="EI278" t="b">
        <v>0</v>
      </c>
      <c r="EJ278" t="s">
        <v>1592</v>
      </c>
      <c r="EK278">
        <v>0</v>
      </c>
      <c r="EL278">
        <v>22</v>
      </c>
      <c r="EM278" t="b">
        <v>0</v>
      </c>
    </row>
    <row r="279" spans="1:143" ht="15.75">
      <c r="A279"/>
      <c r="B279" t="s">
        <v>1261</v>
      </c>
      <c r="C279" t="s">
        <v>5115</v>
      </c>
      <c r="D279" t="s">
        <v>3884</v>
      </c>
      <c r="E279" t="s">
        <v>3885</v>
      </c>
      <c r="F279"/>
      <c r="G279" t="s">
        <v>3884</v>
      </c>
      <c r="H279" t="s">
        <v>3884</v>
      </c>
      <c r="I279" t="s">
        <v>1242</v>
      </c>
      <c r="J279" t="s">
        <v>5207</v>
      </c>
      <c r="K279" t="s">
        <v>902</v>
      </c>
      <c r="L279" t="s">
        <v>3872</v>
      </c>
      <c r="M279" t="s">
        <v>3887</v>
      </c>
      <c r="N279"/>
      <c r="O279" t="s">
        <v>3873</v>
      </c>
      <c r="P279" t="s">
        <v>3874</v>
      </c>
      <c r="Q279" t="s">
        <v>1330</v>
      </c>
      <c r="R279" t="s">
        <v>3875</v>
      </c>
      <c r="S279"/>
      <c r="T279"/>
      <c r="U279"/>
      <c r="V279"/>
      <c r="W279"/>
      <c r="X279"/>
      <c r="Y279"/>
      <c r="Z279"/>
      <c r="AA279"/>
      <c r="AB279"/>
      <c r="AC279"/>
      <c r="AD279"/>
      <c r="AE279"/>
      <c r="AF279"/>
      <c r="AG279"/>
      <c r="AH279"/>
      <c r="AI279"/>
      <c r="AJ279"/>
      <c r="AK279"/>
      <c r="AL279"/>
      <c r="AM279"/>
      <c r="AN279"/>
      <c r="AO279" s="108" t="s">
        <v>43</v>
      </c>
      <c r="AP279" t="s">
        <v>1333</v>
      </c>
      <c r="AQ279">
        <v>16</v>
      </c>
      <c r="AR279" t="e">
        <v>#N/A</v>
      </c>
      <c r="AS279" t="s">
        <v>5115</v>
      </c>
      <c r="AT279" t="e">
        <v>#N/A</v>
      </c>
      <c r="AU279" t="s">
        <v>3885</v>
      </c>
      <c r="AV279" t="s">
        <v>3889</v>
      </c>
      <c r="AW279" t="s">
        <v>1937</v>
      </c>
      <c r="AX279" t="s">
        <v>1934</v>
      </c>
      <c r="AY279" t="s">
        <v>3890</v>
      </c>
      <c r="AZ279" t="s">
        <v>1330</v>
      </c>
      <c r="BA279" t="s">
        <v>3891</v>
      </c>
      <c r="BB279" t="s">
        <v>1242</v>
      </c>
      <c r="BC279" t="s">
        <v>3872</v>
      </c>
      <c r="BD279" t="s">
        <v>5126</v>
      </c>
      <c r="BE279">
        <v>162</v>
      </c>
      <c r="BF279">
        <v>278</v>
      </c>
      <c r="BG279">
        <v>0</v>
      </c>
      <c r="BH279" t="s">
        <v>1592</v>
      </c>
      <c r="BI279">
        <v>0</v>
      </c>
      <c r="BJ279">
        <v>0</v>
      </c>
      <c r="BK279">
        <v>162</v>
      </c>
      <c r="BL279" t="s">
        <v>3897</v>
      </c>
      <c r="BM279" t="s">
        <v>5208</v>
      </c>
      <c r="BN279" t="s">
        <v>5209</v>
      </c>
      <c r="BO279" t="e" cm="1">
        <v>#N/A</v>
      </c>
      <c r="BP279" t="s">
        <v>1592</v>
      </c>
      <c r="BQ279" t="s">
        <v>3873</v>
      </c>
      <c r="BR279">
        <v>88</v>
      </c>
      <c r="BS279" t="s">
        <v>5216</v>
      </c>
      <c r="BT279" t="s">
        <v>5217</v>
      </c>
      <c r="BU279" t="s">
        <v>3884</v>
      </c>
      <c r="BV279" t="s">
        <v>3889</v>
      </c>
      <c r="BW279" t="s">
        <v>3890</v>
      </c>
      <c r="BX279" t="s">
        <v>1937</v>
      </c>
      <c r="BY279" t="s">
        <v>1592</v>
      </c>
      <c r="BZ279" t="s">
        <v>1937</v>
      </c>
      <c r="CA279" t="s">
        <v>3895</v>
      </c>
      <c r="CB279"/>
      <c r="CC279" t="s">
        <v>998</v>
      </c>
      <c r="CD279" t="s">
        <v>1242</v>
      </c>
      <c r="CE279" t="s">
        <v>5218</v>
      </c>
      <c r="CF279" t="s">
        <v>5219</v>
      </c>
      <c r="CG279" t="s">
        <v>1242</v>
      </c>
      <c r="CH279" t="s">
        <v>1592</v>
      </c>
      <c r="CI279" t="s">
        <v>3875</v>
      </c>
      <c r="CJ279" t="s">
        <v>1261</v>
      </c>
      <c r="CK279"/>
      <c r="CL279"/>
      <c r="CM279" t="s">
        <v>1592</v>
      </c>
      <c r="CN279" t="s">
        <v>1592</v>
      </c>
      <c r="CO279" t="s">
        <v>1592</v>
      </c>
      <c r="CP279" t="s">
        <v>1592</v>
      </c>
      <c r="CQ279" t="s">
        <v>1592</v>
      </c>
      <c r="CR279">
        <v>8</v>
      </c>
      <c r="CS279" t="s">
        <v>3873</v>
      </c>
      <c r="CT279" t="s">
        <v>3873</v>
      </c>
      <c r="CU279" t="s">
        <v>3873</v>
      </c>
      <c r="CV279" t="s">
        <v>1592</v>
      </c>
      <c r="CW279" t="s">
        <v>1592</v>
      </c>
      <c r="CX279">
        <v>277</v>
      </c>
      <c r="CY279" t="s">
        <v>5220</v>
      </c>
      <c r="CZ279" t="s">
        <v>1592</v>
      </c>
      <c r="DA279" t="s">
        <v>2313</v>
      </c>
      <c r="DB279" t="s">
        <v>2314</v>
      </c>
      <c r="DC279" t="s">
        <v>3885</v>
      </c>
      <c r="DD279" t="s">
        <v>1330</v>
      </c>
      <c r="DE279" t="s">
        <v>3884</v>
      </c>
      <c r="DF279" t="s">
        <v>1592</v>
      </c>
      <c r="DG279" t="s">
        <v>1592</v>
      </c>
      <c r="DH279" t="s">
        <v>2334</v>
      </c>
      <c r="DI279" t="e">
        <v>#N/A</v>
      </c>
      <c r="DJ279"/>
      <c r="DK279" t="s">
        <v>2334</v>
      </c>
      <c r="DL279">
        <v>9</v>
      </c>
      <c r="DM279" t="s">
        <v>2315</v>
      </c>
      <c r="DN279" t="s">
        <v>1261</v>
      </c>
      <c r="DO279" t="b">
        <v>1</v>
      </c>
      <c r="DP279" t="b">
        <v>0</v>
      </c>
      <c r="DQ279" t="b">
        <v>0</v>
      </c>
      <c r="DR279" t="b">
        <v>0</v>
      </c>
      <c r="DS279" t="b">
        <v>0</v>
      </c>
      <c r="DT279" t="b">
        <v>0</v>
      </c>
      <c r="DU279" t="b">
        <v>0</v>
      </c>
      <c r="DV279">
        <v>0</v>
      </c>
      <c r="DW279" t="b">
        <v>0</v>
      </c>
      <c r="DX279" t="b">
        <v>0</v>
      </c>
      <c r="DY279" t="b">
        <v>0</v>
      </c>
      <c r="DZ279" t="b">
        <v>0</v>
      </c>
      <c r="EA279" t="b">
        <v>0</v>
      </c>
      <c r="EB279" t="b">
        <v>0</v>
      </c>
      <c r="EC279" t="b">
        <v>0</v>
      </c>
      <c r="ED279" t="b">
        <v>0</v>
      </c>
      <c r="EE279" t="b">
        <v>0</v>
      </c>
      <c r="EF279" t="b" cm="1">
        <v>0</v>
      </c>
      <c r="EG279" t="b">
        <v>0</v>
      </c>
      <c r="EH279" t="b">
        <v>0</v>
      </c>
      <c r="EI279" t="b">
        <v>0</v>
      </c>
      <c r="EJ279" t="s">
        <v>1592</v>
      </c>
      <c r="EK279">
        <v>0</v>
      </c>
      <c r="EL279">
        <v>18</v>
      </c>
      <c r="EM279" t="b">
        <v>0</v>
      </c>
    </row>
    <row r="280" spans="1:143" ht="110.25">
      <c r="A280"/>
      <c r="B280" t="s">
        <v>1261</v>
      </c>
      <c r="C280" t="s">
        <v>5115</v>
      </c>
      <c r="D280" t="s">
        <v>4072</v>
      </c>
      <c r="E280" t="s">
        <v>4073</v>
      </c>
      <c r="F280" t="s">
        <v>4074</v>
      </c>
      <c r="G280" t="s">
        <v>4075</v>
      </c>
      <c r="H280" t="s">
        <v>4075</v>
      </c>
      <c r="I280" t="s">
        <v>1242</v>
      </c>
      <c r="J280" t="s">
        <v>5207</v>
      </c>
      <c r="K280" t="s">
        <v>902</v>
      </c>
      <c r="L280" t="s">
        <v>3872</v>
      </c>
      <c r="M280" t="s">
        <v>1947</v>
      </c>
      <c r="N280" s="109" t="s">
        <v>4022</v>
      </c>
      <c r="O280" t="s">
        <v>3873</v>
      </c>
      <c r="P280" t="s">
        <v>3874</v>
      </c>
      <c r="Q280" t="s">
        <v>1330</v>
      </c>
      <c r="R280" t="s">
        <v>3875</v>
      </c>
      <c r="S280"/>
      <c r="T280"/>
      <c r="U280"/>
      <c r="V280"/>
      <c r="W280"/>
      <c r="X280"/>
      <c r="Y280"/>
      <c r="Z280"/>
      <c r="AA280"/>
      <c r="AB280"/>
      <c r="AC280"/>
      <c r="AD280"/>
      <c r="AE280"/>
      <c r="AF280"/>
      <c r="AG280"/>
      <c r="AH280"/>
      <c r="AI280"/>
      <c r="AJ280"/>
      <c r="AK280"/>
      <c r="AL280"/>
      <c r="AM280"/>
      <c r="AN280"/>
      <c r="AO280" s="108" t="s">
        <v>43</v>
      </c>
      <c r="AP280" t="s">
        <v>1333</v>
      </c>
      <c r="AQ280">
        <v>17</v>
      </c>
      <c r="AR280" t="e">
        <v>#N/A</v>
      </c>
      <c r="AS280" t="s">
        <v>5115</v>
      </c>
      <c r="AT280" t="e">
        <v>#N/A</v>
      </c>
      <c r="AU280" t="s">
        <v>4073</v>
      </c>
      <c r="AV280" t="s">
        <v>4077</v>
      </c>
      <c r="AW280" t="s">
        <v>4078</v>
      </c>
      <c r="AX280" t="s">
        <v>1934</v>
      </c>
      <c r="AY280" t="s">
        <v>4079</v>
      </c>
      <c r="AZ280" t="s">
        <v>1330</v>
      </c>
      <c r="BA280" t="s">
        <v>4080</v>
      </c>
      <c r="BB280" t="s">
        <v>1242</v>
      </c>
      <c r="BC280" t="s">
        <v>3872</v>
      </c>
      <c r="BD280" t="s">
        <v>5221</v>
      </c>
      <c r="BE280">
        <v>176</v>
      </c>
      <c r="BF280">
        <v>278</v>
      </c>
      <c r="BG280">
        <v>0</v>
      </c>
      <c r="BH280" t="s">
        <v>1592</v>
      </c>
      <c r="BI280">
        <v>0</v>
      </c>
      <c r="BJ280">
        <v>0</v>
      </c>
      <c r="BK280">
        <v>176</v>
      </c>
      <c r="BL280" t="s">
        <v>4084</v>
      </c>
      <c r="BM280" t="s">
        <v>5208</v>
      </c>
      <c r="BN280" t="s">
        <v>5209</v>
      </c>
      <c r="BO280" t="e" cm="1">
        <v>#N/A</v>
      </c>
      <c r="BP280" t="s">
        <v>1592</v>
      </c>
      <c r="BQ280" t="s">
        <v>3873</v>
      </c>
      <c r="BR280">
        <v>89</v>
      </c>
      <c r="BS280" t="s">
        <v>5222</v>
      </c>
      <c r="BT280" t="s">
        <v>5223</v>
      </c>
      <c r="BU280" t="s">
        <v>4072</v>
      </c>
      <c r="BV280" t="s">
        <v>4077</v>
      </c>
      <c r="BW280" t="s">
        <v>4079</v>
      </c>
      <c r="BX280" t="s">
        <v>4030</v>
      </c>
      <c r="BY280" t="s">
        <v>1592</v>
      </c>
      <c r="BZ280" t="s">
        <v>1937</v>
      </c>
      <c r="CA280" t="s">
        <v>1947</v>
      </c>
      <c r="CB280"/>
      <c r="CC280" t="s">
        <v>998</v>
      </c>
      <c r="CD280" t="s">
        <v>1242</v>
      </c>
      <c r="CE280" t="s">
        <v>5224</v>
      </c>
      <c r="CF280" t="s">
        <v>5225</v>
      </c>
      <c r="CG280" t="s">
        <v>1242</v>
      </c>
      <c r="CH280" t="s">
        <v>1592</v>
      </c>
      <c r="CI280" t="s">
        <v>3875</v>
      </c>
      <c r="CJ280" t="s">
        <v>1261</v>
      </c>
      <c r="CK280"/>
      <c r="CL280"/>
      <c r="CM280" t="s">
        <v>1592</v>
      </c>
      <c r="CN280" t="s">
        <v>1592</v>
      </c>
      <c r="CO280" t="s">
        <v>1592</v>
      </c>
      <c r="CP280" t="s">
        <v>1592</v>
      </c>
      <c r="CQ280" t="s">
        <v>1592</v>
      </c>
      <c r="CR280">
        <v>8</v>
      </c>
      <c r="CS280" t="s">
        <v>3873</v>
      </c>
      <c r="CT280" t="s">
        <v>3873</v>
      </c>
      <c r="CU280" t="s">
        <v>3873</v>
      </c>
      <c r="CV280" t="s">
        <v>1592</v>
      </c>
      <c r="CW280" t="s">
        <v>1592</v>
      </c>
      <c r="CX280">
        <v>278</v>
      </c>
      <c r="CY280" t="s">
        <v>5226</v>
      </c>
      <c r="CZ280" t="s">
        <v>1592</v>
      </c>
      <c r="DA280" t="s">
        <v>2313</v>
      </c>
      <c r="DB280" t="s">
        <v>2314</v>
      </c>
      <c r="DC280" t="s">
        <v>4073</v>
      </c>
      <c r="DD280" t="s">
        <v>1330</v>
      </c>
      <c r="DE280" t="s">
        <v>4075</v>
      </c>
      <c r="DF280" t="s">
        <v>1592</v>
      </c>
      <c r="DG280" t="s">
        <v>1592</v>
      </c>
      <c r="DH280" t="s">
        <v>2334</v>
      </c>
      <c r="DI280" t="e">
        <v>#N/A</v>
      </c>
      <c r="DJ280"/>
      <c r="DK280" t="s">
        <v>2334</v>
      </c>
      <c r="DL280">
        <v>9</v>
      </c>
      <c r="DM280" t="s">
        <v>2315</v>
      </c>
      <c r="DN280" t="s">
        <v>1261</v>
      </c>
      <c r="DO280" t="b">
        <v>1</v>
      </c>
      <c r="DP280" t="b">
        <v>0</v>
      </c>
      <c r="DQ280" t="b">
        <v>0</v>
      </c>
      <c r="DR280" t="b">
        <v>0</v>
      </c>
      <c r="DS280" t="b">
        <v>0</v>
      </c>
      <c r="DT280" t="b">
        <v>0</v>
      </c>
      <c r="DU280" t="b">
        <v>0</v>
      </c>
      <c r="DV280">
        <v>0</v>
      </c>
      <c r="DW280" t="b">
        <v>0</v>
      </c>
      <c r="DX280" t="b">
        <v>0</v>
      </c>
      <c r="DY280" t="b">
        <v>0</v>
      </c>
      <c r="DZ280" t="b">
        <v>0</v>
      </c>
      <c r="EA280" t="b">
        <v>0</v>
      </c>
      <c r="EB280" t="b">
        <v>0</v>
      </c>
      <c r="EC280" t="b">
        <v>0</v>
      </c>
      <c r="ED280" t="b">
        <v>0</v>
      </c>
      <c r="EE280" t="b">
        <v>0</v>
      </c>
      <c r="EF280" t="b" cm="1">
        <v>0</v>
      </c>
      <c r="EG280" t="b">
        <v>0</v>
      </c>
      <c r="EH280" t="b">
        <v>0</v>
      </c>
      <c r="EI280" t="b">
        <v>0</v>
      </c>
      <c r="EJ280" t="s">
        <v>1592</v>
      </c>
      <c r="EK280">
        <v>0</v>
      </c>
      <c r="EL280">
        <v>14</v>
      </c>
      <c r="EM280" t="b">
        <v>0</v>
      </c>
    </row>
    <row r="281" spans="1:143" ht="15.75">
      <c r="A281"/>
      <c r="B281" t="s">
        <v>1261</v>
      </c>
      <c r="C281" t="s">
        <v>5115</v>
      </c>
      <c r="D281" t="s">
        <v>4086</v>
      </c>
      <c r="E281" t="s">
        <v>4087</v>
      </c>
      <c r="F281" t="s">
        <v>4088</v>
      </c>
      <c r="G281" t="s">
        <v>4089</v>
      </c>
      <c r="H281" t="s">
        <v>4089</v>
      </c>
      <c r="I281" t="s">
        <v>1242</v>
      </c>
      <c r="J281" t="s">
        <v>5207</v>
      </c>
      <c r="K281" t="s">
        <v>902</v>
      </c>
      <c r="L281" t="s">
        <v>3872</v>
      </c>
      <c r="M281" t="s">
        <v>1965</v>
      </c>
      <c r="N281"/>
      <c r="O281" t="s">
        <v>3873</v>
      </c>
      <c r="P281" t="s">
        <v>3874</v>
      </c>
      <c r="Q281" t="s">
        <v>1330</v>
      </c>
      <c r="R281" t="s">
        <v>3875</v>
      </c>
      <c r="S281"/>
      <c r="T281"/>
      <c r="U281"/>
      <c r="V281"/>
      <c r="W281"/>
      <c r="X281"/>
      <c r="Y281"/>
      <c r="Z281"/>
      <c r="AA281"/>
      <c r="AB281"/>
      <c r="AC281"/>
      <c r="AD281"/>
      <c r="AE281"/>
      <c r="AF281"/>
      <c r="AG281"/>
      <c r="AH281"/>
      <c r="AI281"/>
      <c r="AJ281"/>
      <c r="AK281"/>
      <c r="AL281"/>
      <c r="AM281"/>
      <c r="AN281"/>
      <c r="AO281" s="108" t="s">
        <v>43</v>
      </c>
      <c r="AP281" t="s">
        <v>1333</v>
      </c>
      <c r="AQ281">
        <v>18</v>
      </c>
      <c r="AR281" t="e">
        <v>#N/A</v>
      </c>
      <c r="AS281" t="s">
        <v>5115</v>
      </c>
      <c r="AT281" t="e">
        <v>#N/A</v>
      </c>
      <c r="AU281" t="s">
        <v>4087</v>
      </c>
      <c r="AV281" t="s">
        <v>4091</v>
      </c>
      <c r="AW281" t="s">
        <v>4092</v>
      </c>
      <c r="AX281" t="s">
        <v>1934</v>
      </c>
      <c r="AY281" t="s">
        <v>4093</v>
      </c>
      <c r="AZ281" t="s">
        <v>1330</v>
      </c>
      <c r="BA281" t="s">
        <v>4094</v>
      </c>
      <c r="BB281" t="s">
        <v>1242</v>
      </c>
      <c r="BC281" t="s">
        <v>3872</v>
      </c>
      <c r="BD281" t="s">
        <v>5227</v>
      </c>
      <c r="BE281">
        <v>177</v>
      </c>
      <c r="BF281">
        <v>278</v>
      </c>
      <c r="BG281">
        <v>0</v>
      </c>
      <c r="BH281" t="s">
        <v>1592</v>
      </c>
      <c r="BI281">
        <v>0</v>
      </c>
      <c r="BJ281">
        <v>0</v>
      </c>
      <c r="BK281">
        <v>177</v>
      </c>
      <c r="BL281" t="s">
        <v>4098</v>
      </c>
      <c r="BM281" t="s">
        <v>5208</v>
      </c>
      <c r="BN281" t="s">
        <v>5209</v>
      </c>
      <c r="BO281" t="e" cm="1">
        <v>#N/A</v>
      </c>
      <c r="BP281" t="s">
        <v>1592</v>
      </c>
      <c r="BQ281" t="s">
        <v>3873</v>
      </c>
      <c r="BR281">
        <v>90</v>
      </c>
      <c r="BS281" t="s">
        <v>5228</v>
      </c>
      <c r="BT281" t="s">
        <v>5229</v>
      </c>
      <c r="BU281" t="s">
        <v>4086</v>
      </c>
      <c r="BV281" t="s">
        <v>4091</v>
      </c>
      <c r="BW281" t="s">
        <v>4093</v>
      </c>
      <c r="BX281" t="s">
        <v>1937</v>
      </c>
      <c r="BY281" t="s">
        <v>1592</v>
      </c>
      <c r="BZ281" t="s">
        <v>1937</v>
      </c>
      <c r="CA281" t="s">
        <v>1965</v>
      </c>
      <c r="CB281"/>
      <c r="CC281" t="s">
        <v>998</v>
      </c>
      <c r="CD281" t="s">
        <v>1242</v>
      </c>
      <c r="CE281" t="s">
        <v>5230</v>
      </c>
      <c r="CF281" t="s">
        <v>5231</v>
      </c>
      <c r="CG281" t="s">
        <v>1242</v>
      </c>
      <c r="CH281" t="s">
        <v>1592</v>
      </c>
      <c r="CI281" t="s">
        <v>3875</v>
      </c>
      <c r="CJ281" t="s">
        <v>1261</v>
      </c>
      <c r="CK281"/>
      <c r="CL281"/>
      <c r="CM281" t="s">
        <v>1592</v>
      </c>
      <c r="CN281" t="s">
        <v>1592</v>
      </c>
      <c r="CO281" t="s">
        <v>1592</v>
      </c>
      <c r="CP281" t="s">
        <v>1592</v>
      </c>
      <c r="CQ281" t="s">
        <v>1592</v>
      </c>
      <c r="CR281">
        <v>8</v>
      </c>
      <c r="CS281" t="s">
        <v>3873</v>
      </c>
      <c r="CT281" t="s">
        <v>3873</v>
      </c>
      <c r="CU281" t="s">
        <v>3873</v>
      </c>
      <c r="CV281" t="s">
        <v>1592</v>
      </c>
      <c r="CW281" t="s">
        <v>1592</v>
      </c>
      <c r="CX281">
        <v>279</v>
      </c>
      <c r="CY281" t="s">
        <v>5232</v>
      </c>
      <c r="CZ281" t="s">
        <v>1592</v>
      </c>
      <c r="DA281" t="s">
        <v>2313</v>
      </c>
      <c r="DB281" t="s">
        <v>2314</v>
      </c>
      <c r="DC281" t="s">
        <v>4087</v>
      </c>
      <c r="DD281" t="s">
        <v>1330</v>
      </c>
      <c r="DE281" t="s">
        <v>4089</v>
      </c>
      <c r="DF281" t="s">
        <v>1592</v>
      </c>
      <c r="DG281" t="s">
        <v>1592</v>
      </c>
      <c r="DH281" t="s">
        <v>2334</v>
      </c>
      <c r="DI281" t="e">
        <v>#N/A</v>
      </c>
      <c r="DJ281"/>
      <c r="DK281" t="s">
        <v>2334</v>
      </c>
      <c r="DL281">
        <v>9</v>
      </c>
      <c r="DM281" t="s">
        <v>2315</v>
      </c>
      <c r="DN281" t="s">
        <v>1261</v>
      </c>
      <c r="DO281" t="b">
        <v>1</v>
      </c>
      <c r="DP281" t="b">
        <v>0</v>
      </c>
      <c r="DQ281" t="b">
        <v>0</v>
      </c>
      <c r="DR281" t="b">
        <v>0</v>
      </c>
      <c r="DS281" t="b">
        <v>0</v>
      </c>
      <c r="DT281" t="b">
        <v>0</v>
      </c>
      <c r="DU281" t="b">
        <v>0</v>
      </c>
      <c r="DV281">
        <v>0</v>
      </c>
      <c r="DW281" t="b">
        <v>0</v>
      </c>
      <c r="DX281" t="b">
        <v>0</v>
      </c>
      <c r="DY281" t="b">
        <v>0</v>
      </c>
      <c r="DZ281" t="b">
        <v>0</v>
      </c>
      <c r="EA281" t="b">
        <v>0</v>
      </c>
      <c r="EB281" t="b">
        <v>0</v>
      </c>
      <c r="EC281" t="b">
        <v>0</v>
      </c>
      <c r="ED281" t="b">
        <v>0</v>
      </c>
      <c r="EE281" t="b">
        <v>0</v>
      </c>
      <c r="EF281" t="b" cm="1">
        <v>0</v>
      </c>
      <c r="EG281" t="b">
        <v>0</v>
      </c>
      <c r="EH281" t="b">
        <v>0</v>
      </c>
      <c r="EI281" t="b">
        <v>0</v>
      </c>
      <c r="EJ281" t="s">
        <v>1592</v>
      </c>
      <c r="EK281">
        <v>0</v>
      </c>
      <c r="EL281">
        <v>14</v>
      </c>
      <c r="EM281" t="b">
        <v>0</v>
      </c>
    </row>
    <row r="282" spans="1:143" ht="15.75">
      <c r="A282"/>
      <c r="B282" t="s">
        <v>1261</v>
      </c>
      <c r="C282" t="s">
        <v>5115</v>
      </c>
      <c r="D282" t="s">
        <v>4100</v>
      </c>
      <c r="E282" t="s">
        <v>4101</v>
      </c>
      <c r="F282" t="s">
        <v>4102</v>
      </c>
      <c r="G282" t="s">
        <v>4103</v>
      </c>
      <c r="H282" t="s">
        <v>4103</v>
      </c>
      <c r="I282" t="s">
        <v>1242</v>
      </c>
      <c r="J282" t="s">
        <v>5207</v>
      </c>
      <c r="K282" t="s">
        <v>902</v>
      </c>
      <c r="L282" t="s">
        <v>3872</v>
      </c>
      <c r="M282" t="s">
        <v>2607</v>
      </c>
      <c r="N282"/>
      <c r="O282" t="s">
        <v>3873</v>
      </c>
      <c r="P282" t="s">
        <v>3874</v>
      </c>
      <c r="Q282" t="s">
        <v>1330</v>
      </c>
      <c r="R282" t="s">
        <v>3875</v>
      </c>
      <c r="S282"/>
      <c r="T282"/>
      <c r="U282"/>
      <c r="V282"/>
      <c r="W282"/>
      <c r="X282"/>
      <c r="Y282"/>
      <c r="Z282"/>
      <c r="AA282"/>
      <c r="AB282"/>
      <c r="AC282"/>
      <c r="AD282"/>
      <c r="AE282"/>
      <c r="AF282"/>
      <c r="AG282"/>
      <c r="AH282"/>
      <c r="AI282"/>
      <c r="AJ282"/>
      <c r="AK282"/>
      <c r="AL282"/>
      <c r="AM282"/>
      <c r="AN282"/>
      <c r="AO282" s="108" t="s">
        <v>43</v>
      </c>
      <c r="AP282" t="s">
        <v>1333</v>
      </c>
      <c r="AQ282">
        <v>19</v>
      </c>
      <c r="AR282" t="e">
        <v>#N/A</v>
      </c>
      <c r="AS282" t="s">
        <v>5115</v>
      </c>
      <c r="AT282" t="e">
        <v>#N/A</v>
      </c>
      <c r="AU282" t="s">
        <v>4101</v>
      </c>
      <c r="AV282" t="s">
        <v>4105</v>
      </c>
      <c r="AW282" t="s">
        <v>4106</v>
      </c>
      <c r="AX282" t="s">
        <v>1934</v>
      </c>
      <c r="AY282" t="s">
        <v>4107</v>
      </c>
      <c r="AZ282" t="s">
        <v>1330</v>
      </c>
      <c r="BA282" t="s">
        <v>4108</v>
      </c>
      <c r="BB282" t="s">
        <v>1242</v>
      </c>
      <c r="BC282" t="s">
        <v>3872</v>
      </c>
      <c r="BD282" t="s">
        <v>5233</v>
      </c>
      <c r="BE282">
        <v>178</v>
      </c>
      <c r="BF282">
        <v>278</v>
      </c>
      <c r="BG282">
        <v>0</v>
      </c>
      <c r="BH282" t="s">
        <v>1592</v>
      </c>
      <c r="BI282">
        <v>0</v>
      </c>
      <c r="BJ282">
        <v>0</v>
      </c>
      <c r="BK282">
        <v>178</v>
      </c>
      <c r="BL282" t="s">
        <v>4112</v>
      </c>
      <c r="BM282" t="s">
        <v>5208</v>
      </c>
      <c r="BN282" t="s">
        <v>5209</v>
      </c>
      <c r="BO282" t="e" cm="1">
        <v>#N/A</v>
      </c>
      <c r="BP282" t="s">
        <v>1592</v>
      </c>
      <c r="BQ282" t="s">
        <v>3873</v>
      </c>
      <c r="BR282">
        <v>91</v>
      </c>
      <c r="BS282" t="s">
        <v>5234</v>
      </c>
      <c r="BT282" t="s">
        <v>5235</v>
      </c>
      <c r="BU282" t="s">
        <v>4100</v>
      </c>
      <c r="BV282" t="s">
        <v>4105</v>
      </c>
      <c r="BW282" t="s">
        <v>4107</v>
      </c>
      <c r="BX282" t="s">
        <v>1937</v>
      </c>
      <c r="BY282" t="s">
        <v>1592</v>
      </c>
      <c r="BZ282" t="s">
        <v>1937</v>
      </c>
      <c r="CA282" t="s">
        <v>2607</v>
      </c>
      <c r="CB282"/>
      <c r="CC282" t="s">
        <v>998</v>
      </c>
      <c r="CD282" t="s">
        <v>1242</v>
      </c>
      <c r="CE282" t="s">
        <v>5236</v>
      </c>
      <c r="CF282" t="s">
        <v>5237</v>
      </c>
      <c r="CG282" t="s">
        <v>1242</v>
      </c>
      <c r="CH282" t="s">
        <v>1592</v>
      </c>
      <c r="CI282" t="s">
        <v>3875</v>
      </c>
      <c r="CJ282" t="s">
        <v>1261</v>
      </c>
      <c r="CK282"/>
      <c r="CL282"/>
      <c r="CM282" t="s">
        <v>1592</v>
      </c>
      <c r="CN282" t="s">
        <v>1592</v>
      </c>
      <c r="CO282" t="s">
        <v>1592</v>
      </c>
      <c r="CP282" t="s">
        <v>1592</v>
      </c>
      <c r="CQ282" t="s">
        <v>1592</v>
      </c>
      <c r="CR282">
        <v>8</v>
      </c>
      <c r="CS282" t="s">
        <v>3873</v>
      </c>
      <c r="CT282" t="s">
        <v>3873</v>
      </c>
      <c r="CU282" t="s">
        <v>3873</v>
      </c>
      <c r="CV282" t="s">
        <v>1592</v>
      </c>
      <c r="CW282" t="s">
        <v>1592</v>
      </c>
      <c r="CX282">
        <v>280</v>
      </c>
      <c r="CY282" t="s">
        <v>5238</v>
      </c>
      <c r="CZ282" t="s">
        <v>1592</v>
      </c>
      <c r="DA282" t="s">
        <v>2313</v>
      </c>
      <c r="DB282" t="s">
        <v>2314</v>
      </c>
      <c r="DC282" t="s">
        <v>4101</v>
      </c>
      <c r="DD282" t="s">
        <v>1330</v>
      </c>
      <c r="DE282" t="s">
        <v>4103</v>
      </c>
      <c r="DF282" t="s">
        <v>1592</v>
      </c>
      <c r="DG282" t="s">
        <v>1592</v>
      </c>
      <c r="DH282" t="s">
        <v>2334</v>
      </c>
      <c r="DI282" t="e">
        <v>#N/A</v>
      </c>
      <c r="DJ282"/>
      <c r="DK282" t="s">
        <v>2334</v>
      </c>
      <c r="DL282">
        <v>9</v>
      </c>
      <c r="DM282" t="s">
        <v>2315</v>
      </c>
      <c r="DN282" t="s">
        <v>1261</v>
      </c>
      <c r="DO282" t="b">
        <v>1</v>
      </c>
      <c r="DP282" t="b">
        <v>0</v>
      </c>
      <c r="DQ282" t="b">
        <v>0</v>
      </c>
      <c r="DR282" t="b">
        <v>0</v>
      </c>
      <c r="DS282" t="b">
        <v>0</v>
      </c>
      <c r="DT282" t="b">
        <v>0</v>
      </c>
      <c r="DU282" t="b">
        <v>0</v>
      </c>
      <c r="DV282">
        <v>0</v>
      </c>
      <c r="DW282" t="b">
        <v>0</v>
      </c>
      <c r="DX282" t="b">
        <v>0</v>
      </c>
      <c r="DY282" t="b">
        <v>0</v>
      </c>
      <c r="DZ282" t="b">
        <v>0</v>
      </c>
      <c r="EA282" t="b">
        <v>0</v>
      </c>
      <c r="EB282" t="b">
        <v>0</v>
      </c>
      <c r="EC282" t="b">
        <v>0</v>
      </c>
      <c r="ED282" t="b">
        <v>0</v>
      </c>
      <c r="EE282" t="b">
        <v>0</v>
      </c>
      <c r="EF282" t="b" cm="1">
        <v>0</v>
      </c>
      <c r="EG282" t="b">
        <v>0</v>
      </c>
      <c r="EH282" t="b">
        <v>0</v>
      </c>
      <c r="EI282" t="b">
        <v>0</v>
      </c>
      <c r="EJ282" t="s">
        <v>1592</v>
      </c>
      <c r="EK282">
        <v>0</v>
      </c>
      <c r="EL282">
        <v>30</v>
      </c>
      <c r="EM282" t="b">
        <v>0</v>
      </c>
    </row>
    <row r="283" spans="1:143" ht="15.75">
      <c r="A283"/>
      <c r="B283" t="s">
        <v>1261</v>
      </c>
      <c r="C283" t="s">
        <v>5115</v>
      </c>
      <c r="D283" t="s">
        <v>4114</v>
      </c>
      <c r="E283" t="s">
        <v>4115</v>
      </c>
      <c r="F283" t="s">
        <v>1482</v>
      </c>
      <c r="G283" t="s">
        <v>4116</v>
      </c>
      <c r="H283" t="s">
        <v>4116</v>
      </c>
      <c r="I283" t="s">
        <v>1242</v>
      </c>
      <c r="J283" t="s">
        <v>5207</v>
      </c>
      <c r="K283" t="s">
        <v>902</v>
      </c>
      <c r="L283" t="s">
        <v>3872</v>
      </c>
      <c r="M283" t="s">
        <v>1974</v>
      </c>
      <c r="N283"/>
      <c r="O283" t="s">
        <v>3873</v>
      </c>
      <c r="P283" t="s">
        <v>3874</v>
      </c>
      <c r="Q283" t="s">
        <v>1330</v>
      </c>
      <c r="R283" t="s">
        <v>3875</v>
      </c>
      <c r="S283"/>
      <c r="T283"/>
      <c r="U283"/>
      <c r="V283"/>
      <c r="W283"/>
      <c r="X283"/>
      <c r="Y283"/>
      <c r="Z283"/>
      <c r="AA283"/>
      <c r="AB283"/>
      <c r="AC283"/>
      <c r="AD283"/>
      <c r="AE283"/>
      <c r="AF283"/>
      <c r="AG283"/>
      <c r="AH283"/>
      <c r="AI283"/>
      <c r="AJ283"/>
      <c r="AK283"/>
      <c r="AL283"/>
      <c r="AM283"/>
      <c r="AN283"/>
      <c r="AO283" s="108" t="s">
        <v>43</v>
      </c>
      <c r="AP283" t="s">
        <v>1333</v>
      </c>
      <c r="AQ283">
        <v>20</v>
      </c>
      <c r="AR283" t="e">
        <v>#N/A</v>
      </c>
      <c r="AS283" t="s">
        <v>5115</v>
      </c>
      <c r="AT283" t="e">
        <v>#N/A</v>
      </c>
      <c r="AU283" t="s">
        <v>4115</v>
      </c>
      <c r="AV283" t="s">
        <v>4118</v>
      </c>
      <c r="AW283" t="s">
        <v>4119</v>
      </c>
      <c r="AX283" t="s">
        <v>1934</v>
      </c>
      <c r="AY283" t="s">
        <v>4120</v>
      </c>
      <c r="AZ283" t="s">
        <v>1330</v>
      </c>
      <c r="BA283" t="s">
        <v>4121</v>
      </c>
      <c r="BB283" t="s">
        <v>1242</v>
      </c>
      <c r="BC283" t="s">
        <v>3872</v>
      </c>
      <c r="BD283" t="s">
        <v>5239</v>
      </c>
      <c r="BE283">
        <v>179</v>
      </c>
      <c r="BF283">
        <v>278</v>
      </c>
      <c r="BG283">
        <v>0</v>
      </c>
      <c r="BH283" t="s">
        <v>1592</v>
      </c>
      <c r="BI283">
        <v>0</v>
      </c>
      <c r="BJ283">
        <v>0</v>
      </c>
      <c r="BK283">
        <v>179</v>
      </c>
      <c r="BL283" t="s">
        <v>4125</v>
      </c>
      <c r="BM283" t="s">
        <v>5208</v>
      </c>
      <c r="BN283" t="s">
        <v>5209</v>
      </c>
      <c r="BO283" t="e" cm="1">
        <v>#N/A</v>
      </c>
      <c r="BP283" t="s">
        <v>1592</v>
      </c>
      <c r="BQ283" t="s">
        <v>3873</v>
      </c>
      <c r="BR283">
        <v>92</v>
      </c>
      <c r="BS283" t="s">
        <v>5240</v>
      </c>
      <c r="BT283" t="s">
        <v>5241</v>
      </c>
      <c r="BU283" t="s">
        <v>4114</v>
      </c>
      <c r="BV283" t="s">
        <v>4118</v>
      </c>
      <c r="BW283" t="s">
        <v>4120</v>
      </c>
      <c r="BX283" t="s">
        <v>1937</v>
      </c>
      <c r="BY283" t="s">
        <v>1592</v>
      </c>
      <c r="BZ283" t="s">
        <v>1937</v>
      </c>
      <c r="CA283" t="s">
        <v>1974</v>
      </c>
      <c r="CB283"/>
      <c r="CC283" t="s">
        <v>998</v>
      </c>
      <c r="CD283" t="s">
        <v>1242</v>
      </c>
      <c r="CE283" t="s">
        <v>5242</v>
      </c>
      <c r="CF283" t="s">
        <v>5243</v>
      </c>
      <c r="CG283" t="s">
        <v>1242</v>
      </c>
      <c r="CH283" t="s">
        <v>1592</v>
      </c>
      <c r="CI283" t="s">
        <v>3875</v>
      </c>
      <c r="CJ283" t="s">
        <v>1261</v>
      </c>
      <c r="CK283"/>
      <c r="CL283"/>
      <c r="CM283" t="s">
        <v>1592</v>
      </c>
      <c r="CN283" t="s">
        <v>1592</v>
      </c>
      <c r="CO283" t="s">
        <v>1592</v>
      </c>
      <c r="CP283" t="s">
        <v>1592</v>
      </c>
      <c r="CQ283" t="s">
        <v>1592</v>
      </c>
      <c r="CR283">
        <v>8</v>
      </c>
      <c r="CS283" t="s">
        <v>3873</v>
      </c>
      <c r="CT283" t="s">
        <v>3873</v>
      </c>
      <c r="CU283" t="s">
        <v>3873</v>
      </c>
      <c r="CV283" t="s">
        <v>1592</v>
      </c>
      <c r="CW283" t="s">
        <v>1592</v>
      </c>
      <c r="CX283">
        <v>281</v>
      </c>
      <c r="CY283" t="s">
        <v>5244</v>
      </c>
      <c r="CZ283" t="s">
        <v>1592</v>
      </c>
      <c r="DA283" t="s">
        <v>2313</v>
      </c>
      <c r="DB283" t="s">
        <v>2314</v>
      </c>
      <c r="DC283" t="s">
        <v>4115</v>
      </c>
      <c r="DD283" t="s">
        <v>1330</v>
      </c>
      <c r="DE283" t="s">
        <v>4116</v>
      </c>
      <c r="DF283" t="s">
        <v>1592</v>
      </c>
      <c r="DG283" t="s">
        <v>1592</v>
      </c>
      <c r="DH283" t="s">
        <v>2334</v>
      </c>
      <c r="DI283" t="e">
        <v>#N/A</v>
      </c>
      <c r="DJ283"/>
      <c r="DK283" t="s">
        <v>2334</v>
      </c>
      <c r="DL283">
        <v>9</v>
      </c>
      <c r="DM283" t="s">
        <v>2315</v>
      </c>
      <c r="DN283" t="s">
        <v>1261</v>
      </c>
      <c r="DO283" t="b">
        <v>1</v>
      </c>
      <c r="DP283" t="b">
        <v>0</v>
      </c>
      <c r="DQ283" t="b">
        <v>0</v>
      </c>
      <c r="DR283" t="b">
        <v>0</v>
      </c>
      <c r="DS283" t="b">
        <v>0</v>
      </c>
      <c r="DT283" t="b">
        <v>0</v>
      </c>
      <c r="DU283" t="b">
        <v>0</v>
      </c>
      <c r="DV283">
        <v>0</v>
      </c>
      <c r="DW283" t="b">
        <v>0</v>
      </c>
      <c r="DX283" t="b">
        <v>0</v>
      </c>
      <c r="DY283" t="b">
        <v>0</v>
      </c>
      <c r="DZ283" t="b">
        <v>0</v>
      </c>
      <c r="EA283" t="b">
        <v>0</v>
      </c>
      <c r="EB283" t="b">
        <v>0</v>
      </c>
      <c r="EC283" t="b">
        <v>0</v>
      </c>
      <c r="ED283" t="b">
        <v>0</v>
      </c>
      <c r="EE283" t="b">
        <v>0</v>
      </c>
      <c r="EF283" t="b" cm="1">
        <v>0</v>
      </c>
      <c r="EG283" t="b">
        <v>0</v>
      </c>
      <c r="EH283" t="b">
        <v>0</v>
      </c>
      <c r="EI283" t="b">
        <v>0</v>
      </c>
      <c r="EJ283" t="s">
        <v>1592</v>
      </c>
      <c r="EK283">
        <v>0</v>
      </c>
      <c r="EL283">
        <v>22</v>
      </c>
      <c r="EM283" t="b">
        <v>0</v>
      </c>
    </row>
    <row r="284" spans="1:143" ht="15.75">
      <c r="A284"/>
      <c r="B284" t="s">
        <v>1261</v>
      </c>
      <c r="C284" t="s">
        <v>5115</v>
      </c>
      <c r="D284" t="s">
        <v>4127</v>
      </c>
      <c r="E284" t="s">
        <v>4128</v>
      </c>
      <c r="F284" t="s">
        <v>1367</v>
      </c>
      <c r="G284" t="s">
        <v>4129</v>
      </c>
      <c r="H284" t="s">
        <v>4129</v>
      </c>
      <c r="I284" t="s">
        <v>1242</v>
      </c>
      <c r="J284" t="s">
        <v>5207</v>
      </c>
      <c r="K284" t="s">
        <v>902</v>
      </c>
      <c r="L284" t="s">
        <v>3872</v>
      </c>
      <c r="M284" t="s">
        <v>1974</v>
      </c>
      <c r="N284"/>
      <c r="O284" t="s">
        <v>3873</v>
      </c>
      <c r="P284" t="s">
        <v>3874</v>
      </c>
      <c r="Q284" t="s">
        <v>1330</v>
      </c>
      <c r="R284" t="s">
        <v>3875</v>
      </c>
      <c r="S284"/>
      <c r="T284"/>
      <c r="U284"/>
      <c r="V284"/>
      <c r="W284"/>
      <c r="X284"/>
      <c r="Y284"/>
      <c r="Z284"/>
      <c r="AA284"/>
      <c r="AB284"/>
      <c r="AC284"/>
      <c r="AD284"/>
      <c r="AE284"/>
      <c r="AF284"/>
      <c r="AG284"/>
      <c r="AH284"/>
      <c r="AI284"/>
      <c r="AJ284"/>
      <c r="AK284"/>
      <c r="AL284"/>
      <c r="AM284"/>
      <c r="AN284"/>
      <c r="AO284" s="108" t="s">
        <v>43</v>
      </c>
      <c r="AP284" t="s">
        <v>1333</v>
      </c>
      <c r="AQ284">
        <v>21</v>
      </c>
      <c r="AR284" t="e">
        <v>#N/A</v>
      </c>
      <c r="AS284" t="s">
        <v>5115</v>
      </c>
      <c r="AT284" t="e">
        <v>#N/A</v>
      </c>
      <c r="AU284" t="s">
        <v>4128</v>
      </c>
      <c r="AV284" t="s">
        <v>4131</v>
      </c>
      <c r="AW284" t="s">
        <v>4132</v>
      </c>
      <c r="AX284" t="s">
        <v>1934</v>
      </c>
      <c r="AY284" t="s">
        <v>4133</v>
      </c>
      <c r="AZ284" t="s">
        <v>1330</v>
      </c>
      <c r="BA284" t="s">
        <v>4134</v>
      </c>
      <c r="BB284" t="s">
        <v>1242</v>
      </c>
      <c r="BC284" t="s">
        <v>3872</v>
      </c>
      <c r="BD284" t="s">
        <v>5245</v>
      </c>
      <c r="BE284">
        <v>180</v>
      </c>
      <c r="BF284">
        <v>278</v>
      </c>
      <c r="BG284">
        <v>0</v>
      </c>
      <c r="BH284" t="s">
        <v>1592</v>
      </c>
      <c r="BI284">
        <v>0</v>
      </c>
      <c r="BJ284">
        <v>0</v>
      </c>
      <c r="BK284">
        <v>180</v>
      </c>
      <c r="BL284" t="s">
        <v>4138</v>
      </c>
      <c r="BM284" t="s">
        <v>5208</v>
      </c>
      <c r="BN284" t="s">
        <v>5209</v>
      </c>
      <c r="BO284" t="e" cm="1">
        <v>#N/A</v>
      </c>
      <c r="BP284" t="s">
        <v>1592</v>
      </c>
      <c r="BQ284" t="s">
        <v>3873</v>
      </c>
      <c r="BR284">
        <v>93</v>
      </c>
      <c r="BS284" t="s">
        <v>5246</v>
      </c>
      <c r="BT284" t="s">
        <v>5247</v>
      </c>
      <c r="BU284" t="s">
        <v>4127</v>
      </c>
      <c r="BV284" t="s">
        <v>4131</v>
      </c>
      <c r="BW284" t="s">
        <v>4133</v>
      </c>
      <c r="BX284" t="s">
        <v>1937</v>
      </c>
      <c r="BY284" t="s">
        <v>1592</v>
      </c>
      <c r="BZ284" t="s">
        <v>1937</v>
      </c>
      <c r="CA284" t="s">
        <v>1974</v>
      </c>
      <c r="CB284"/>
      <c r="CC284" t="s">
        <v>998</v>
      </c>
      <c r="CD284" t="s">
        <v>1242</v>
      </c>
      <c r="CE284" t="s">
        <v>5248</v>
      </c>
      <c r="CF284" t="s">
        <v>5249</v>
      </c>
      <c r="CG284" t="s">
        <v>1242</v>
      </c>
      <c r="CH284" t="s">
        <v>1592</v>
      </c>
      <c r="CI284" t="s">
        <v>3875</v>
      </c>
      <c r="CJ284" t="s">
        <v>1261</v>
      </c>
      <c r="CK284"/>
      <c r="CL284"/>
      <c r="CM284" t="s">
        <v>1592</v>
      </c>
      <c r="CN284" t="s">
        <v>1592</v>
      </c>
      <c r="CO284" t="s">
        <v>1592</v>
      </c>
      <c r="CP284" t="s">
        <v>1592</v>
      </c>
      <c r="CQ284" t="s">
        <v>1592</v>
      </c>
      <c r="CR284">
        <v>8</v>
      </c>
      <c r="CS284" t="s">
        <v>3873</v>
      </c>
      <c r="CT284" t="s">
        <v>3873</v>
      </c>
      <c r="CU284" t="s">
        <v>3873</v>
      </c>
      <c r="CV284" t="s">
        <v>1592</v>
      </c>
      <c r="CW284" t="s">
        <v>1592</v>
      </c>
      <c r="CX284">
        <v>282</v>
      </c>
      <c r="CY284" t="s">
        <v>5250</v>
      </c>
      <c r="CZ284" t="s">
        <v>1592</v>
      </c>
      <c r="DA284" t="s">
        <v>2313</v>
      </c>
      <c r="DB284" t="s">
        <v>2314</v>
      </c>
      <c r="DC284" t="s">
        <v>4128</v>
      </c>
      <c r="DD284" t="s">
        <v>1330</v>
      </c>
      <c r="DE284" t="s">
        <v>4129</v>
      </c>
      <c r="DF284" t="s">
        <v>1592</v>
      </c>
      <c r="DG284" t="s">
        <v>1592</v>
      </c>
      <c r="DH284" t="s">
        <v>2334</v>
      </c>
      <c r="DI284" t="e">
        <v>#N/A</v>
      </c>
      <c r="DJ284"/>
      <c r="DK284" t="s">
        <v>2334</v>
      </c>
      <c r="DL284">
        <v>9</v>
      </c>
      <c r="DM284" t="s">
        <v>2315</v>
      </c>
      <c r="DN284" t="s">
        <v>1261</v>
      </c>
      <c r="DO284" t="b">
        <v>1</v>
      </c>
      <c r="DP284" t="b">
        <v>0</v>
      </c>
      <c r="DQ284" t="b">
        <v>0</v>
      </c>
      <c r="DR284" t="b">
        <v>0</v>
      </c>
      <c r="DS284" t="b">
        <v>0</v>
      </c>
      <c r="DT284" t="b">
        <v>0</v>
      </c>
      <c r="DU284" t="b">
        <v>0</v>
      </c>
      <c r="DV284">
        <v>0</v>
      </c>
      <c r="DW284" t="b">
        <v>0</v>
      </c>
      <c r="DX284" t="b">
        <v>0</v>
      </c>
      <c r="DY284" t="b">
        <v>0</v>
      </c>
      <c r="DZ284" t="b">
        <v>0</v>
      </c>
      <c r="EA284" t="b">
        <v>0</v>
      </c>
      <c r="EB284" t="b">
        <v>0</v>
      </c>
      <c r="EC284" t="b">
        <v>0</v>
      </c>
      <c r="ED284" t="b">
        <v>0</v>
      </c>
      <c r="EE284" t="b">
        <v>0</v>
      </c>
      <c r="EF284" t="b" cm="1">
        <v>0</v>
      </c>
      <c r="EG284" t="b">
        <v>0</v>
      </c>
      <c r="EH284" t="b">
        <v>0</v>
      </c>
      <c r="EI284" t="b">
        <v>0</v>
      </c>
      <c r="EJ284" t="s">
        <v>1592</v>
      </c>
      <c r="EK284">
        <v>0</v>
      </c>
      <c r="EL284">
        <v>20</v>
      </c>
      <c r="EM284" t="b">
        <v>0</v>
      </c>
    </row>
    <row r="285" spans="1:143" ht="15.75">
      <c r="A285"/>
      <c r="B285" t="s">
        <v>1261</v>
      </c>
      <c r="C285" t="s">
        <v>5115</v>
      </c>
      <c r="D285" t="s">
        <v>4140</v>
      </c>
      <c r="E285" t="s">
        <v>4141</v>
      </c>
      <c r="F285" t="s">
        <v>4142</v>
      </c>
      <c r="G285" t="s">
        <v>5251</v>
      </c>
      <c r="H285" t="s">
        <v>5251</v>
      </c>
      <c r="I285" t="s">
        <v>1268</v>
      </c>
      <c r="J285" t="s">
        <v>5207</v>
      </c>
      <c r="K285" t="s">
        <v>902</v>
      </c>
      <c r="L285" t="s">
        <v>3872</v>
      </c>
      <c r="M285" t="s">
        <v>1965</v>
      </c>
      <c r="N285"/>
      <c r="O285" t="s">
        <v>3873</v>
      </c>
      <c r="P285" t="s">
        <v>3874</v>
      </c>
      <c r="Q285" t="s">
        <v>1330</v>
      </c>
      <c r="R285" t="s">
        <v>3875</v>
      </c>
      <c r="S285"/>
      <c r="T285"/>
      <c r="U285"/>
      <c r="V285"/>
      <c r="W285"/>
      <c r="X285"/>
      <c r="Y285"/>
      <c r="Z285"/>
      <c r="AA285"/>
      <c r="AB285"/>
      <c r="AC285"/>
      <c r="AD285"/>
      <c r="AE285"/>
      <c r="AF285"/>
      <c r="AG285"/>
      <c r="AH285"/>
      <c r="AI285"/>
      <c r="AJ285"/>
      <c r="AK285"/>
      <c r="AL285"/>
      <c r="AM285"/>
      <c r="AN285"/>
      <c r="AO285" s="108" t="s">
        <v>43</v>
      </c>
      <c r="AP285" t="s">
        <v>1333</v>
      </c>
      <c r="AQ285">
        <v>22</v>
      </c>
      <c r="AR285" t="e">
        <v>#N/A</v>
      </c>
      <c r="AS285" t="s">
        <v>5115</v>
      </c>
      <c r="AT285" t="e">
        <v>#N/A</v>
      </c>
      <c r="AU285" t="s">
        <v>4141</v>
      </c>
      <c r="AV285" t="s">
        <v>4144</v>
      </c>
      <c r="AW285" t="s">
        <v>4145</v>
      </c>
      <c r="AX285" t="s">
        <v>1934</v>
      </c>
      <c r="AY285" t="s">
        <v>5252</v>
      </c>
      <c r="AZ285" t="s">
        <v>1330</v>
      </c>
      <c r="BA285" t="s">
        <v>4147</v>
      </c>
      <c r="BB285" t="s">
        <v>1268</v>
      </c>
      <c r="BC285" t="s">
        <v>3872</v>
      </c>
      <c r="BD285" t="s">
        <v>4148</v>
      </c>
      <c r="BE285">
        <v>181</v>
      </c>
      <c r="BF285">
        <v>278</v>
      </c>
      <c r="BG285">
        <v>0</v>
      </c>
      <c r="BH285" t="s">
        <v>4141</v>
      </c>
      <c r="BI285">
        <v>2</v>
      </c>
      <c r="BJ285">
        <v>0</v>
      </c>
      <c r="BK285">
        <v>0</v>
      </c>
      <c r="BL285" t="s">
        <v>1592</v>
      </c>
      <c r="BM285" t="s">
        <v>5208</v>
      </c>
      <c r="BN285" t="s">
        <v>5209</v>
      </c>
      <c r="BO285" t="e" cm="1">
        <v>#N/A</v>
      </c>
      <c r="BP285" t="s">
        <v>1592</v>
      </c>
      <c r="BQ285" t="s">
        <v>3873</v>
      </c>
      <c r="BR285">
        <v>94</v>
      </c>
      <c r="BS285" t="s">
        <v>5253</v>
      </c>
      <c r="BT285" t="s">
        <v>5254</v>
      </c>
      <c r="BU285" t="s">
        <v>4140</v>
      </c>
      <c r="BV285" t="s">
        <v>4144</v>
      </c>
      <c r="BW285" t="s">
        <v>5252</v>
      </c>
      <c r="BX285" t="s">
        <v>1937</v>
      </c>
      <c r="BY285" t="s">
        <v>1592</v>
      </c>
      <c r="BZ285" t="s">
        <v>1937</v>
      </c>
      <c r="CA285" t="s">
        <v>1965</v>
      </c>
      <c r="CB285"/>
      <c r="CC285" t="s">
        <v>998</v>
      </c>
      <c r="CD285" t="s">
        <v>1268</v>
      </c>
      <c r="CE285" t="s">
        <v>5255</v>
      </c>
      <c r="CF285" t="s">
        <v>5256</v>
      </c>
      <c r="CG285" t="s">
        <v>1268</v>
      </c>
      <c r="CH285" t="s">
        <v>1592</v>
      </c>
      <c r="CI285" t="s">
        <v>3875</v>
      </c>
      <c r="CJ285" t="s">
        <v>1261</v>
      </c>
      <c r="CK285"/>
      <c r="CL285"/>
      <c r="CM285" t="s">
        <v>1592</v>
      </c>
      <c r="CN285" t="s">
        <v>1592</v>
      </c>
      <c r="CO285" t="s">
        <v>1592</v>
      </c>
      <c r="CP285" t="s">
        <v>1592</v>
      </c>
      <c r="CQ285" t="s">
        <v>1592</v>
      </c>
      <c r="CR285">
        <v>8</v>
      </c>
      <c r="CS285" t="s">
        <v>3873</v>
      </c>
      <c r="CT285" t="s">
        <v>3873</v>
      </c>
      <c r="CU285" t="s">
        <v>3873</v>
      </c>
      <c r="CV285" t="s">
        <v>1592</v>
      </c>
      <c r="CW285" t="s">
        <v>1592</v>
      </c>
      <c r="CX285">
        <v>283</v>
      </c>
      <c r="CY285" t="s">
        <v>5257</v>
      </c>
      <c r="CZ285" t="s">
        <v>1592</v>
      </c>
      <c r="DA285" t="s">
        <v>2313</v>
      </c>
      <c r="DB285" t="s">
        <v>2314</v>
      </c>
      <c r="DC285" t="s">
        <v>4141</v>
      </c>
      <c r="DD285" t="s">
        <v>1330</v>
      </c>
      <c r="DE285" t="s">
        <v>5251</v>
      </c>
      <c r="DF285" t="s">
        <v>1592</v>
      </c>
      <c r="DG285" t="s">
        <v>1592</v>
      </c>
      <c r="DH285" t="s">
        <v>2334</v>
      </c>
      <c r="DI285" t="e">
        <v>#N/A</v>
      </c>
      <c r="DJ285"/>
      <c r="DK285" t="s">
        <v>2334</v>
      </c>
      <c r="DL285">
        <v>9</v>
      </c>
      <c r="DM285" t="s">
        <v>2315</v>
      </c>
      <c r="DN285" t="s">
        <v>1261</v>
      </c>
      <c r="DO285" t="b">
        <v>1</v>
      </c>
      <c r="DP285" t="b">
        <v>0</v>
      </c>
      <c r="DQ285" t="b">
        <v>0</v>
      </c>
      <c r="DR285" t="b">
        <v>0</v>
      </c>
      <c r="DS285" t="b">
        <v>0</v>
      </c>
      <c r="DT285" t="b">
        <v>0</v>
      </c>
      <c r="DU285" t="b">
        <v>0</v>
      </c>
      <c r="DV285">
        <v>0</v>
      </c>
      <c r="DW285" t="b">
        <v>0</v>
      </c>
      <c r="DX285" t="b">
        <v>0</v>
      </c>
      <c r="DY285" t="b">
        <v>0</v>
      </c>
      <c r="DZ285" t="b">
        <v>0</v>
      </c>
      <c r="EA285" t="b">
        <v>0</v>
      </c>
      <c r="EB285" t="b">
        <v>0</v>
      </c>
      <c r="EC285" t="b">
        <v>0</v>
      </c>
      <c r="ED285" t="b">
        <v>0</v>
      </c>
      <c r="EE285" t="b">
        <v>0</v>
      </c>
      <c r="EF285" t="b" cm="1">
        <v>0</v>
      </c>
      <c r="EG285" t="b">
        <v>0</v>
      </c>
      <c r="EH285" t="b">
        <v>0</v>
      </c>
      <c r="EI285" t="b">
        <v>0</v>
      </c>
      <c r="EJ285" t="s">
        <v>1592</v>
      </c>
      <c r="EK285">
        <v>0</v>
      </c>
      <c r="EL285">
        <v>18</v>
      </c>
      <c r="EM285" t="b">
        <v>0</v>
      </c>
    </row>
    <row r="286" spans="1:143" ht="15.75">
      <c r="A286"/>
      <c r="B286" t="s">
        <v>1261</v>
      </c>
      <c r="C286" t="s">
        <v>5115</v>
      </c>
      <c r="D286" t="s">
        <v>4550</v>
      </c>
      <c r="E286" t="s">
        <v>4551</v>
      </c>
      <c r="F286" t="s">
        <v>5258</v>
      </c>
      <c r="G286" t="s">
        <v>4550</v>
      </c>
      <c r="H286" t="s">
        <v>4550</v>
      </c>
      <c r="I286" t="s">
        <v>1279</v>
      </c>
      <c r="J286" t="s">
        <v>902</v>
      </c>
      <c r="K286" t="s">
        <v>902</v>
      </c>
      <c r="L286" t="s">
        <v>3872</v>
      </c>
      <c r="M286" t="s">
        <v>902</v>
      </c>
      <c r="N286"/>
      <c r="O286" t="s">
        <v>3873</v>
      </c>
      <c r="P286" t="s">
        <v>3874</v>
      </c>
      <c r="Q286" t="s">
        <v>1330</v>
      </c>
      <c r="R286" t="s">
        <v>3875</v>
      </c>
      <c r="S286"/>
      <c r="T286"/>
      <c r="U286"/>
      <c r="V286"/>
      <c r="W286"/>
      <c r="X286"/>
      <c r="Y286"/>
      <c r="Z286"/>
      <c r="AA286"/>
      <c r="AB286"/>
      <c r="AC286"/>
      <c r="AD286"/>
      <c r="AE286"/>
      <c r="AF286"/>
      <c r="AG286"/>
      <c r="AH286"/>
      <c r="AI286"/>
      <c r="AJ286"/>
      <c r="AK286"/>
      <c r="AL286"/>
      <c r="AM286"/>
      <c r="AN286"/>
      <c r="AO286" s="108" t="s">
        <v>43</v>
      </c>
      <c r="AP286" t="s">
        <v>1333</v>
      </c>
      <c r="AQ286">
        <v>23</v>
      </c>
      <c r="AR286" t="e">
        <v>#N/A</v>
      </c>
      <c r="AS286" t="s">
        <v>5115</v>
      </c>
      <c r="AT286" t="e">
        <v>#N/A</v>
      </c>
      <c r="AU286" t="s">
        <v>4551</v>
      </c>
      <c r="AV286" t="s">
        <v>4553</v>
      </c>
      <c r="AW286" t="s">
        <v>5259</v>
      </c>
      <c r="AX286" t="s">
        <v>1934</v>
      </c>
      <c r="AY286" t="s">
        <v>4554</v>
      </c>
      <c r="AZ286" t="s">
        <v>1330</v>
      </c>
      <c r="BA286" t="s">
        <v>4555</v>
      </c>
      <c r="BB286" t="s">
        <v>1279</v>
      </c>
      <c r="BC286" t="s">
        <v>3872</v>
      </c>
      <c r="BD286" t="s">
        <v>4556</v>
      </c>
      <c r="BE286">
        <v>222</v>
      </c>
      <c r="BF286">
        <v>0</v>
      </c>
      <c r="BG286">
        <v>0</v>
      </c>
      <c r="BH286" t="s">
        <v>1592</v>
      </c>
      <c r="BI286">
        <v>0</v>
      </c>
      <c r="BJ286">
        <v>0</v>
      </c>
      <c r="BK286">
        <v>0</v>
      </c>
      <c r="BL286" t="s">
        <v>1592</v>
      </c>
      <c r="BM286" t="s">
        <v>1592</v>
      </c>
      <c r="BN286" t="s">
        <v>1592</v>
      </c>
      <c r="BO286" t="s" cm="1">
        <v>1592</v>
      </c>
      <c r="BP286" t="s">
        <v>1592</v>
      </c>
      <c r="BQ286" t="s">
        <v>3873</v>
      </c>
      <c r="BR286">
        <v>95</v>
      </c>
      <c r="BS286" t="s">
        <v>5260</v>
      </c>
      <c r="BT286" t="s">
        <v>5261</v>
      </c>
      <c r="BU286" t="s">
        <v>4550</v>
      </c>
      <c r="BV286" t="s">
        <v>4553</v>
      </c>
      <c r="BW286" t="s">
        <v>4554</v>
      </c>
      <c r="BX286" t="s">
        <v>1937</v>
      </c>
      <c r="BY286" t="s">
        <v>1592</v>
      </c>
      <c r="BZ286" t="s">
        <v>1937</v>
      </c>
      <c r="CA286" t="s">
        <v>902</v>
      </c>
      <c r="CB286"/>
      <c r="CC286" t="s">
        <v>998</v>
      </c>
      <c r="CD286" t="s">
        <v>1279</v>
      </c>
      <c r="CE286" t="s">
        <v>4551</v>
      </c>
      <c r="CF286" t="s">
        <v>4553</v>
      </c>
      <c r="CG286" t="s">
        <v>1279</v>
      </c>
      <c r="CH286" t="s">
        <v>1592</v>
      </c>
      <c r="CI286" t="s">
        <v>3875</v>
      </c>
      <c r="CJ286" t="s">
        <v>1261</v>
      </c>
      <c r="CK286"/>
      <c r="CL286"/>
      <c r="CM286" t="s">
        <v>1592</v>
      </c>
      <c r="CN286" t="s">
        <v>1592</v>
      </c>
      <c r="CO286" t="s">
        <v>1592</v>
      </c>
      <c r="CP286" t="s">
        <v>1592</v>
      </c>
      <c r="CQ286" t="s">
        <v>1592</v>
      </c>
      <c r="CR286">
        <v>8</v>
      </c>
      <c r="CS286" t="s">
        <v>3873</v>
      </c>
      <c r="CT286" t="s">
        <v>3873</v>
      </c>
      <c r="CU286" t="s">
        <v>3873</v>
      </c>
      <c r="CV286" t="s">
        <v>1592</v>
      </c>
      <c r="CW286" t="s">
        <v>1592</v>
      </c>
      <c r="CX286">
        <v>284</v>
      </c>
      <c r="CY286" t="s">
        <v>5262</v>
      </c>
      <c r="CZ286" t="s">
        <v>1592</v>
      </c>
      <c r="DA286" t="s">
        <v>2313</v>
      </c>
      <c r="DB286" t="s">
        <v>2314</v>
      </c>
      <c r="DC286" t="s">
        <v>4551</v>
      </c>
      <c r="DD286" t="s">
        <v>1330</v>
      </c>
      <c r="DE286" t="s">
        <v>4550</v>
      </c>
      <c r="DF286" t="s">
        <v>1592</v>
      </c>
      <c r="DG286" t="s">
        <v>1592</v>
      </c>
      <c r="DH286" t="s">
        <v>2334</v>
      </c>
      <c r="DI286" t="e">
        <v>#N/A</v>
      </c>
      <c r="DJ286"/>
      <c r="DK286" t="s">
        <v>2334</v>
      </c>
      <c r="DL286">
        <v>9</v>
      </c>
      <c r="DM286" t="s">
        <v>2315</v>
      </c>
      <c r="DN286" t="s">
        <v>1261</v>
      </c>
      <c r="DO286" t="b">
        <v>1</v>
      </c>
      <c r="DP286" t="b">
        <v>0</v>
      </c>
      <c r="DQ286" t="b">
        <v>0</v>
      </c>
      <c r="DR286" t="b">
        <v>0</v>
      </c>
      <c r="DS286" t="b">
        <v>0</v>
      </c>
      <c r="DT286" t="b">
        <v>0</v>
      </c>
      <c r="DU286" t="b">
        <v>1</v>
      </c>
      <c r="DV286">
        <v>1</v>
      </c>
      <c r="DW286" t="b">
        <v>0</v>
      </c>
      <c r="DX286" t="b">
        <v>0</v>
      </c>
      <c r="DY286" t="b">
        <v>0</v>
      </c>
      <c r="DZ286" t="b">
        <v>0</v>
      </c>
      <c r="EA286" t="b">
        <v>0</v>
      </c>
      <c r="EB286" t="b">
        <v>0</v>
      </c>
      <c r="EC286" t="b">
        <v>0</v>
      </c>
      <c r="ED286" t="b">
        <v>0</v>
      </c>
      <c r="EE286" t="b">
        <v>0</v>
      </c>
      <c r="EF286" t="b" cm="1">
        <v>0</v>
      </c>
      <c r="EG286" t="b">
        <v>1</v>
      </c>
      <c r="EH286" t="b">
        <v>0</v>
      </c>
      <c r="EI286" t="b">
        <v>1</v>
      </c>
      <c r="EJ286" t="s">
        <v>4467</v>
      </c>
      <c r="EK286">
        <v>1</v>
      </c>
      <c r="EL286">
        <v>14</v>
      </c>
      <c r="EM286" t="b">
        <v>0</v>
      </c>
    </row>
    <row r="287" spans="1:143" ht="15.75">
      <c r="A287"/>
      <c r="B287" t="s">
        <v>1261</v>
      </c>
      <c r="C287" t="s">
        <v>5115</v>
      </c>
      <c r="D287" t="s">
        <v>3884</v>
      </c>
      <c r="E287" t="s">
        <v>3885</v>
      </c>
      <c r="F287"/>
      <c r="G287" t="s">
        <v>3884</v>
      </c>
      <c r="H287" t="s">
        <v>3884</v>
      </c>
      <c r="I287" t="s">
        <v>1242</v>
      </c>
      <c r="J287" t="s">
        <v>4550</v>
      </c>
      <c r="K287" t="s">
        <v>902</v>
      </c>
      <c r="L287" t="s">
        <v>3872</v>
      </c>
      <c r="M287" t="s">
        <v>3887</v>
      </c>
      <c r="N287"/>
      <c r="O287" t="s">
        <v>3873</v>
      </c>
      <c r="P287" t="s">
        <v>3874</v>
      </c>
      <c r="Q287" t="s">
        <v>1330</v>
      </c>
      <c r="R287" t="s">
        <v>3875</v>
      </c>
      <c r="S287"/>
      <c r="T287"/>
      <c r="U287"/>
      <c r="V287"/>
      <c r="W287"/>
      <c r="X287"/>
      <c r="Y287"/>
      <c r="Z287"/>
      <c r="AA287"/>
      <c r="AB287"/>
      <c r="AC287"/>
      <c r="AD287"/>
      <c r="AE287"/>
      <c r="AF287"/>
      <c r="AG287"/>
      <c r="AH287"/>
      <c r="AI287"/>
      <c r="AJ287"/>
      <c r="AK287"/>
      <c r="AL287"/>
      <c r="AM287"/>
      <c r="AN287"/>
      <c r="AO287" s="108" t="s">
        <v>43</v>
      </c>
      <c r="AP287" t="s">
        <v>1333</v>
      </c>
      <c r="AQ287">
        <v>24</v>
      </c>
      <c r="AR287" t="e">
        <v>#N/A</v>
      </c>
      <c r="AS287" t="s">
        <v>5115</v>
      </c>
      <c r="AT287" t="e">
        <v>#N/A</v>
      </c>
      <c r="AU287" t="s">
        <v>3885</v>
      </c>
      <c r="AV287" t="s">
        <v>3889</v>
      </c>
      <c r="AW287" t="s">
        <v>1937</v>
      </c>
      <c r="AX287" t="s">
        <v>1934</v>
      </c>
      <c r="AY287" t="s">
        <v>3890</v>
      </c>
      <c r="AZ287" t="s">
        <v>1330</v>
      </c>
      <c r="BA287" t="s">
        <v>3891</v>
      </c>
      <c r="BB287" t="s">
        <v>1242</v>
      </c>
      <c r="BC287" t="s">
        <v>3872</v>
      </c>
      <c r="BD287" t="s">
        <v>5126</v>
      </c>
      <c r="BE287">
        <v>162</v>
      </c>
      <c r="BF287">
        <v>222</v>
      </c>
      <c r="BG287">
        <v>0</v>
      </c>
      <c r="BH287" t="s">
        <v>1592</v>
      </c>
      <c r="BI287">
        <v>0</v>
      </c>
      <c r="BJ287">
        <v>0</v>
      </c>
      <c r="BK287">
        <v>162</v>
      </c>
      <c r="BL287" t="s">
        <v>3897</v>
      </c>
      <c r="BM287" t="s">
        <v>4551</v>
      </c>
      <c r="BN287" t="s">
        <v>4553</v>
      </c>
      <c r="BO287" t="s" cm="1">
        <v>4552</v>
      </c>
      <c r="BP287" t="s">
        <v>1592</v>
      </c>
      <c r="BQ287" t="s">
        <v>3873</v>
      </c>
      <c r="BR287">
        <v>96</v>
      </c>
      <c r="BS287" t="s">
        <v>5263</v>
      </c>
      <c r="BT287" t="s">
        <v>5264</v>
      </c>
      <c r="BU287" t="s">
        <v>3884</v>
      </c>
      <c r="BV287" t="s">
        <v>3889</v>
      </c>
      <c r="BW287" t="s">
        <v>3890</v>
      </c>
      <c r="BX287" t="s">
        <v>1937</v>
      </c>
      <c r="BY287" t="s">
        <v>1592</v>
      </c>
      <c r="BZ287" t="s">
        <v>1937</v>
      </c>
      <c r="CA287" t="s">
        <v>3895</v>
      </c>
      <c r="CB287"/>
      <c r="CC287" t="s">
        <v>998</v>
      </c>
      <c r="CD287" t="s">
        <v>1242</v>
      </c>
      <c r="CE287" t="s">
        <v>4560</v>
      </c>
      <c r="CF287" t="s">
        <v>4561</v>
      </c>
      <c r="CG287" t="s">
        <v>1242</v>
      </c>
      <c r="CH287" t="s">
        <v>1592</v>
      </c>
      <c r="CI287" t="s">
        <v>3875</v>
      </c>
      <c r="CJ287" t="s">
        <v>1261</v>
      </c>
      <c r="CK287"/>
      <c r="CL287"/>
      <c r="CM287" t="s">
        <v>1592</v>
      </c>
      <c r="CN287" t="s">
        <v>1592</v>
      </c>
      <c r="CO287" t="s">
        <v>1592</v>
      </c>
      <c r="CP287" t="s">
        <v>1592</v>
      </c>
      <c r="CQ287" t="s">
        <v>1592</v>
      </c>
      <c r="CR287">
        <v>8</v>
      </c>
      <c r="CS287" t="s">
        <v>3873</v>
      </c>
      <c r="CT287" t="s">
        <v>3873</v>
      </c>
      <c r="CU287" t="s">
        <v>3873</v>
      </c>
      <c r="CV287" t="s">
        <v>1592</v>
      </c>
      <c r="CW287" t="s">
        <v>1592</v>
      </c>
      <c r="CX287">
        <v>285</v>
      </c>
      <c r="CY287" t="s">
        <v>5265</v>
      </c>
      <c r="CZ287" t="s">
        <v>1592</v>
      </c>
      <c r="DA287" t="s">
        <v>2313</v>
      </c>
      <c r="DB287" t="s">
        <v>2314</v>
      </c>
      <c r="DC287" t="s">
        <v>3885</v>
      </c>
      <c r="DD287" t="s">
        <v>1330</v>
      </c>
      <c r="DE287" t="s">
        <v>3884</v>
      </c>
      <c r="DF287" t="s">
        <v>1592</v>
      </c>
      <c r="DG287" t="s">
        <v>1592</v>
      </c>
      <c r="DH287" t="s">
        <v>2334</v>
      </c>
      <c r="DI287" t="e">
        <v>#N/A</v>
      </c>
      <c r="DJ287"/>
      <c r="DK287" t="s">
        <v>2334</v>
      </c>
      <c r="DL287">
        <v>9</v>
      </c>
      <c r="DM287" t="s">
        <v>2315</v>
      </c>
      <c r="DN287" t="s">
        <v>1261</v>
      </c>
      <c r="DO287" t="b">
        <v>1</v>
      </c>
      <c r="DP287" t="b">
        <v>0</v>
      </c>
      <c r="DQ287" t="b">
        <v>0</v>
      </c>
      <c r="DR287" t="b">
        <v>0</v>
      </c>
      <c r="DS287" t="b">
        <v>0</v>
      </c>
      <c r="DT287" t="b">
        <v>0</v>
      </c>
      <c r="DU287" t="b">
        <v>0</v>
      </c>
      <c r="DV287">
        <v>0</v>
      </c>
      <c r="DW287" t="b">
        <v>0</v>
      </c>
      <c r="DX287" t="b">
        <v>0</v>
      </c>
      <c r="DY287" t="b">
        <v>0</v>
      </c>
      <c r="DZ287" t="b">
        <v>0</v>
      </c>
      <c r="EA287" t="b">
        <v>0</v>
      </c>
      <c r="EB287" t="b">
        <v>0</v>
      </c>
      <c r="EC287" t="b">
        <v>0</v>
      </c>
      <c r="ED287" t="b">
        <v>0</v>
      </c>
      <c r="EE287" t="b">
        <v>0</v>
      </c>
      <c r="EF287" t="b" cm="1">
        <v>0</v>
      </c>
      <c r="EG287" t="b">
        <v>0</v>
      </c>
      <c r="EH287" t="b">
        <v>0</v>
      </c>
      <c r="EI287" t="b">
        <v>0</v>
      </c>
      <c r="EJ287" t="s">
        <v>1592</v>
      </c>
      <c r="EK287">
        <v>0</v>
      </c>
      <c r="EL287">
        <v>18</v>
      </c>
      <c r="EM287" t="b">
        <v>0</v>
      </c>
    </row>
    <row r="288" spans="1:143" ht="15.75">
      <c r="A288"/>
      <c r="B288" t="s">
        <v>1261</v>
      </c>
      <c r="C288" t="s">
        <v>5115</v>
      </c>
      <c r="D288" t="s">
        <v>4571</v>
      </c>
      <c r="E288" t="s">
        <v>4572</v>
      </c>
      <c r="F288" t="s">
        <v>4573</v>
      </c>
      <c r="G288" t="s">
        <v>4574</v>
      </c>
      <c r="H288" t="s">
        <v>4574</v>
      </c>
      <c r="I288" t="s">
        <v>1242</v>
      </c>
      <c r="J288" t="s">
        <v>4550</v>
      </c>
      <c r="K288" t="s">
        <v>902</v>
      </c>
      <c r="L288" t="s">
        <v>3872</v>
      </c>
      <c r="M288" t="s">
        <v>1965</v>
      </c>
      <c r="N288"/>
      <c r="O288" t="s">
        <v>3873</v>
      </c>
      <c r="P288" t="s">
        <v>3874</v>
      </c>
      <c r="Q288" t="s">
        <v>1330</v>
      </c>
      <c r="R288" t="s">
        <v>3875</v>
      </c>
      <c r="S288"/>
      <c r="T288"/>
      <c r="U288"/>
      <c r="V288"/>
      <c r="W288"/>
      <c r="X288"/>
      <c r="Y288"/>
      <c r="Z288"/>
      <c r="AA288"/>
      <c r="AB288"/>
      <c r="AC288"/>
      <c r="AD288"/>
      <c r="AE288"/>
      <c r="AF288"/>
      <c r="AG288"/>
      <c r="AH288"/>
      <c r="AI288"/>
      <c r="AJ288"/>
      <c r="AK288"/>
      <c r="AL288"/>
      <c r="AM288"/>
      <c r="AN288"/>
      <c r="AO288" s="108" t="s">
        <v>43</v>
      </c>
      <c r="AP288" t="s">
        <v>1333</v>
      </c>
      <c r="AQ288">
        <v>25</v>
      </c>
      <c r="AR288" t="e">
        <v>#N/A</v>
      </c>
      <c r="AS288" t="s">
        <v>5115</v>
      </c>
      <c r="AT288" t="e">
        <v>#N/A</v>
      </c>
      <c r="AU288" t="s">
        <v>4572</v>
      </c>
      <c r="AV288" t="s">
        <v>4577</v>
      </c>
      <c r="AW288" t="s">
        <v>4578</v>
      </c>
      <c r="AX288" t="s">
        <v>1934</v>
      </c>
      <c r="AY288" t="s">
        <v>4579</v>
      </c>
      <c r="AZ288" t="s">
        <v>1330</v>
      </c>
      <c r="BA288" t="s">
        <v>4580</v>
      </c>
      <c r="BB288" t="s">
        <v>1242</v>
      </c>
      <c r="BC288" t="s">
        <v>3872</v>
      </c>
      <c r="BD288" t="s">
        <v>5266</v>
      </c>
      <c r="BE288">
        <v>226</v>
      </c>
      <c r="BF288">
        <v>222</v>
      </c>
      <c r="BG288">
        <v>0</v>
      </c>
      <c r="BH288" t="s">
        <v>1592</v>
      </c>
      <c r="BI288">
        <v>0</v>
      </c>
      <c r="BJ288">
        <v>0</v>
      </c>
      <c r="BK288">
        <v>226</v>
      </c>
      <c r="BL288" t="s">
        <v>4585</v>
      </c>
      <c r="BM288" t="s">
        <v>4551</v>
      </c>
      <c r="BN288" t="s">
        <v>4553</v>
      </c>
      <c r="BO288" t="s" cm="1">
        <v>4552</v>
      </c>
      <c r="BP288" t="s">
        <v>1592</v>
      </c>
      <c r="BQ288" t="s">
        <v>3873</v>
      </c>
      <c r="BR288">
        <v>97</v>
      </c>
      <c r="BS288" t="s">
        <v>5267</v>
      </c>
      <c r="BT288" t="s">
        <v>5268</v>
      </c>
      <c r="BU288" t="s">
        <v>4571</v>
      </c>
      <c r="BV288" t="s">
        <v>4577</v>
      </c>
      <c r="BW288" t="s">
        <v>4579</v>
      </c>
      <c r="BX288" t="s">
        <v>1937</v>
      </c>
      <c r="BY288" t="s">
        <v>1592</v>
      </c>
      <c r="BZ288" t="s">
        <v>1937</v>
      </c>
      <c r="CA288" t="s">
        <v>1965</v>
      </c>
      <c r="CB288"/>
      <c r="CC288" t="s">
        <v>998</v>
      </c>
      <c r="CD288" t="s">
        <v>1242</v>
      </c>
      <c r="CE288" t="s">
        <v>4584</v>
      </c>
      <c r="CF288" t="s">
        <v>4585</v>
      </c>
      <c r="CG288" t="s">
        <v>1242</v>
      </c>
      <c r="CH288" t="s">
        <v>1592</v>
      </c>
      <c r="CI288" t="s">
        <v>3875</v>
      </c>
      <c r="CJ288" t="s">
        <v>1261</v>
      </c>
      <c r="CK288"/>
      <c r="CL288"/>
      <c r="CM288" t="s">
        <v>1592</v>
      </c>
      <c r="CN288" t="s">
        <v>1592</v>
      </c>
      <c r="CO288" t="s">
        <v>1592</v>
      </c>
      <c r="CP288" t="s">
        <v>1592</v>
      </c>
      <c r="CQ288" t="s">
        <v>1592</v>
      </c>
      <c r="CR288">
        <v>8</v>
      </c>
      <c r="CS288" t="s">
        <v>3873</v>
      </c>
      <c r="CT288" t="s">
        <v>3873</v>
      </c>
      <c r="CU288" t="s">
        <v>3873</v>
      </c>
      <c r="CV288" t="s">
        <v>1592</v>
      </c>
      <c r="CW288" t="s">
        <v>1592</v>
      </c>
      <c r="CX288">
        <v>286</v>
      </c>
      <c r="CY288" t="s">
        <v>5269</v>
      </c>
      <c r="CZ288" t="s">
        <v>1592</v>
      </c>
      <c r="DA288" t="s">
        <v>2313</v>
      </c>
      <c r="DB288" t="s">
        <v>2314</v>
      </c>
      <c r="DC288" t="s">
        <v>4572</v>
      </c>
      <c r="DD288" t="s">
        <v>1330</v>
      </c>
      <c r="DE288" t="s">
        <v>4574</v>
      </c>
      <c r="DF288" t="s">
        <v>1592</v>
      </c>
      <c r="DG288" t="s">
        <v>1592</v>
      </c>
      <c r="DH288" t="s">
        <v>2334</v>
      </c>
      <c r="DI288" t="e">
        <v>#N/A</v>
      </c>
      <c r="DJ288"/>
      <c r="DK288" t="s">
        <v>2334</v>
      </c>
      <c r="DL288">
        <v>9</v>
      </c>
      <c r="DM288" t="s">
        <v>2315</v>
      </c>
      <c r="DN288" t="s">
        <v>1261</v>
      </c>
      <c r="DO288" t="b">
        <v>1</v>
      </c>
      <c r="DP288" t="b">
        <v>0</v>
      </c>
      <c r="DQ288" t="b">
        <v>0</v>
      </c>
      <c r="DR288" t="b">
        <v>0</v>
      </c>
      <c r="DS288" t="b">
        <v>0</v>
      </c>
      <c r="DT288" t="b">
        <v>0</v>
      </c>
      <c r="DU288" t="b">
        <v>0</v>
      </c>
      <c r="DV288">
        <v>0</v>
      </c>
      <c r="DW288" t="b">
        <v>0</v>
      </c>
      <c r="DX288" t="b">
        <v>0</v>
      </c>
      <c r="DY288" t="b">
        <v>0</v>
      </c>
      <c r="DZ288" t="b">
        <v>0</v>
      </c>
      <c r="EA288" t="b">
        <v>0</v>
      </c>
      <c r="EB288" t="b">
        <v>0</v>
      </c>
      <c r="EC288" t="b">
        <v>0</v>
      </c>
      <c r="ED288" t="b">
        <v>0</v>
      </c>
      <c r="EE288" t="b">
        <v>0</v>
      </c>
      <c r="EF288" t="b" cm="1">
        <v>1</v>
      </c>
      <c r="EG288" t="b">
        <v>0</v>
      </c>
      <c r="EH288" t="b">
        <v>0</v>
      </c>
      <c r="EI288" t="b">
        <v>1</v>
      </c>
      <c r="EJ288" t="s">
        <v>1235</v>
      </c>
      <c r="EK288">
        <v>1</v>
      </c>
      <c r="EL288">
        <v>21</v>
      </c>
      <c r="EM288" t="b">
        <v>0</v>
      </c>
    </row>
    <row r="289" spans="1:143" ht="15.75">
      <c r="A289"/>
      <c r="B289" t="s">
        <v>1261</v>
      </c>
      <c r="C289" t="s">
        <v>5115</v>
      </c>
      <c r="D289" t="s">
        <v>4587</v>
      </c>
      <c r="E289" t="s">
        <v>4588</v>
      </c>
      <c r="F289" t="s">
        <v>960</v>
      </c>
      <c r="G289" t="s">
        <v>4587</v>
      </c>
      <c r="H289" t="s">
        <v>4587</v>
      </c>
      <c r="I289" t="s">
        <v>1242</v>
      </c>
      <c r="J289" t="s">
        <v>4550</v>
      </c>
      <c r="K289" t="s">
        <v>902</v>
      </c>
      <c r="L289" t="s">
        <v>3872</v>
      </c>
      <c r="M289" t="s">
        <v>1947</v>
      </c>
      <c r="N289" t="s">
        <v>4575</v>
      </c>
      <c r="O289" t="s">
        <v>3873</v>
      </c>
      <c r="P289" t="s">
        <v>3874</v>
      </c>
      <c r="Q289" t="s">
        <v>1330</v>
      </c>
      <c r="R289" t="s">
        <v>3875</v>
      </c>
      <c r="S289"/>
      <c r="T289"/>
      <c r="U289"/>
      <c r="V289"/>
      <c r="W289"/>
      <c r="X289"/>
      <c r="Y289"/>
      <c r="Z289"/>
      <c r="AA289"/>
      <c r="AB289"/>
      <c r="AC289"/>
      <c r="AD289"/>
      <c r="AE289"/>
      <c r="AF289"/>
      <c r="AG289"/>
      <c r="AH289"/>
      <c r="AI289"/>
      <c r="AJ289"/>
      <c r="AK289"/>
      <c r="AL289"/>
      <c r="AM289"/>
      <c r="AN289"/>
      <c r="AO289" s="108" t="s">
        <v>43</v>
      </c>
      <c r="AP289" t="s">
        <v>1333</v>
      </c>
      <c r="AQ289">
        <v>26</v>
      </c>
      <c r="AR289" t="e">
        <v>#N/A</v>
      </c>
      <c r="AS289" t="s">
        <v>5115</v>
      </c>
      <c r="AT289" t="e">
        <v>#N/A</v>
      </c>
      <c r="AU289" t="s">
        <v>4588</v>
      </c>
      <c r="AV289" t="s">
        <v>4590</v>
      </c>
      <c r="AW289" t="s">
        <v>4591</v>
      </c>
      <c r="AX289" t="s">
        <v>1934</v>
      </c>
      <c r="AY289" t="s">
        <v>4592</v>
      </c>
      <c r="AZ289" t="s">
        <v>1330</v>
      </c>
      <c r="BA289" t="s">
        <v>4593</v>
      </c>
      <c r="BB289" t="s">
        <v>1242</v>
      </c>
      <c r="BC289" t="s">
        <v>3872</v>
      </c>
      <c r="BD289" t="s">
        <v>5270</v>
      </c>
      <c r="BE289">
        <v>227</v>
      </c>
      <c r="BF289">
        <v>222</v>
      </c>
      <c r="BG289">
        <v>0</v>
      </c>
      <c r="BH289" t="s">
        <v>1592</v>
      </c>
      <c r="BI289">
        <v>0</v>
      </c>
      <c r="BJ289">
        <v>0</v>
      </c>
      <c r="BK289">
        <v>227</v>
      </c>
      <c r="BL289" t="s">
        <v>4597</v>
      </c>
      <c r="BM289" t="s">
        <v>4551</v>
      </c>
      <c r="BN289" t="s">
        <v>4553</v>
      </c>
      <c r="BO289" t="s" cm="1">
        <v>4552</v>
      </c>
      <c r="BP289" t="s">
        <v>1592</v>
      </c>
      <c r="BQ289" t="s">
        <v>3873</v>
      </c>
      <c r="BR289">
        <v>98</v>
      </c>
      <c r="BS289" t="s">
        <v>5271</v>
      </c>
      <c r="BT289" t="s">
        <v>5272</v>
      </c>
      <c r="BU289" t="s">
        <v>4587</v>
      </c>
      <c r="BV289" t="s">
        <v>4590</v>
      </c>
      <c r="BW289" t="s">
        <v>4592</v>
      </c>
      <c r="BX289" t="s">
        <v>4583</v>
      </c>
      <c r="BY289" t="s">
        <v>1592</v>
      </c>
      <c r="BZ289" t="s">
        <v>1937</v>
      </c>
      <c r="CA289" t="s">
        <v>1947</v>
      </c>
      <c r="CB289"/>
      <c r="CC289" t="s">
        <v>998</v>
      </c>
      <c r="CD289" t="s">
        <v>1242</v>
      </c>
      <c r="CE289" t="s">
        <v>4596</v>
      </c>
      <c r="CF289" t="s">
        <v>4597</v>
      </c>
      <c r="CG289" t="s">
        <v>1242</v>
      </c>
      <c r="CH289" t="s">
        <v>1592</v>
      </c>
      <c r="CI289" t="s">
        <v>3875</v>
      </c>
      <c r="CJ289" t="s">
        <v>1261</v>
      </c>
      <c r="CK289"/>
      <c r="CL289"/>
      <c r="CM289" t="s">
        <v>1592</v>
      </c>
      <c r="CN289" t="s">
        <v>1592</v>
      </c>
      <c r="CO289" t="s">
        <v>1592</v>
      </c>
      <c r="CP289" t="s">
        <v>1592</v>
      </c>
      <c r="CQ289" t="s">
        <v>1592</v>
      </c>
      <c r="CR289">
        <v>8</v>
      </c>
      <c r="CS289" t="s">
        <v>3873</v>
      </c>
      <c r="CT289" t="s">
        <v>3873</v>
      </c>
      <c r="CU289" t="s">
        <v>3873</v>
      </c>
      <c r="CV289" t="s">
        <v>1592</v>
      </c>
      <c r="CW289" t="s">
        <v>1592</v>
      </c>
      <c r="CX289">
        <v>287</v>
      </c>
      <c r="CY289" t="s">
        <v>5273</v>
      </c>
      <c r="CZ289" t="s">
        <v>1592</v>
      </c>
      <c r="DA289" t="s">
        <v>2313</v>
      </c>
      <c r="DB289" t="s">
        <v>2314</v>
      </c>
      <c r="DC289" t="s">
        <v>4588</v>
      </c>
      <c r="DD289" t="s">
        <v>1330</v>
      </c>
      <c r="DE289" t="s">
        <v>4587</v>
      </c>
      <c r="DF289" t="s">
        <v>1592</v>
      </c>
      <c r="DG289" t="s">
        <v>1592</v>
      </c>
      <c r="DH289" t="s">
        <v>2334</v>
      </c>
      <c r="DI289" t="e">
        <v>#N/A</v>
      </c>
      <c r="DJ289"/>
      <c r="DK289" t="s">
        <v>2334</v>
      </c>
      <c r="DL289">
        <v>9</v>
      </c>
      <c r="DM289" t="s">
        <v>2315</v>
      </c>
      <c r="DN289" t="s">
        <v>1261</v>
      </c>
      <c r="DO289" t="b">
        <v>1</v>
      </c>
      <c r="DP289" t="b">
        <v>0</v>
      </c>
      <c r="DQ289" t="b">
        <v>0</v>
      </c>
      <c r="DR289" t="b">
        <v>0</v>
      </c>
      <c r="DS289" t="b">
        <v>0</v>
      </c>
      <c r="DT289" t="b">
        <v>0</v>
      </c>
      <c r="DU289" t="b">
        <v>0</v>
      </c>
      <c r="DV289">
        <v>0</v>
      </c>
      <c r="DW289" t="b">
        <v>0</v>
      </c>
      <c r="DX289" t="b">
        <v>0</v>
      </c>
      <c r="DY289" t="b">
        <v>0</v>
      </c>
      <c r="DZ289" t="b">
        <v>0</v>
      </c>
      <c r="EA289" t="b">
        <v>0</v>
      </c>
      <c r="EB289" t="b">
        <v>0</v>
      </c>
      <c r="EC289" t="b">
        <v>0</v>
      </c>
      <c r="ED289" t="b">
        <v>0</v>
      </c>
      <c r="EE289" t="b">
        <v>0</v>
      </c>
      <c r="EF289" t="b" cm="1">
        <v>1</v>
      </c>
      <c r="EG289" t="b">
        <v>0</v>
      </c>
      <c r="EH289" t="b">
        <v>0</v>
      </c>
      <c r="EI289" t="b">
        <v>1</v>
      </c>
      <c r="EJ289" t="s">
        <v>1235</v>
      </c>
      <c r="EK289">
        <v>1</v>
      </c>
      <c r="EL289">
        <v>22</v>
      </c>
      <c r="EM289" t="b">
        <v>0</v>
      </c>
    </row>
    <row r="290" spans="1:143" ht="15.75">
      <c r="A290"/>
      <c r="B290" t="s">
        <v>1261</v>
      </c>
      <c r="C290" t="s">
        <v>5115</v>
      </c>
      <c r="D290" t="s">
        <v>4599</v>
      </c>
      <c r="E290" t="s">
        <v>4600</v>
      </c>
      <c r="F290" t="s">
        <v>979</v>
      </c>
      <c r="G290" t="s">
        <v>4599</v>
      </c>
      <c r="H290" t="s">
        <v>4601</v>
      </c>
      <c r="I290" t="s">
        <v>1242</v>
      </c>
      <c r="J290" t="s">
        <v>4550</v>
      </c>
      <c r="K290" t="s">
        <v>902</v>
      </c>
      <c r="L290" t="s">
        <v>3872</v>
      </c>
      <c r="M290" t="s">
        <v>1947</v>
      </c>
      <c r="N290" t="s">
        <v>4602</v>
      </c>
      <c r="O290" t="s">
        <v>3873</v>
      </c>
      <c r="P290" t="s">
        <v>3874</v>
      </c>
      <c r="Q290" t="s">
        <v>1330</v>
      </c>
      <c r="R290" t="s">
        <v>3875</v>
      </c>
      <c r="S290"/>
      <c r="T290"/>
      <c r="U290"/>
      <c r="V290"/>
      <c r="W290"/>
      <c r="X290"/>
      <c r="Y290"/>
      <c r="Z290"/>
      <c r="AA290"/>
      <c r="AB290"/>
      <c r="AC290"/>
      <c r="AD290"/>
      <c r="AE290"/>
      <c r="AF290"/>
      <c r="AG290"/>
      <c r="AH290"/>
      <c r="AI290"/>
      <c r="AJ290"/>
      <c r="AK290"/>
      <c r="AL290"/>
      <c r="AM290"/>
      <c r="AN290"/>
      <c r="AO290" s="108" t="s">
        <v>43</v>
      </c>
      <c r="AP290" t="s">
        <v>1333</v>
      </c>
      <c r="AQ290">
        <v>27</v>
      </c>
      <c r="AR290" t="e">
        <v>#N/A</v>
      </c>
      <c r="AS290" t="s">
        <v>5115</v>
      </c>
      <c r="AT290" t="e">
        <v>#N/A</v>
      </c>
      <c r="AU290" t="s">
        <v>4600</v>
      </c>
      <c r="AV290" t="s">
        <v>4604</v>
      </c>
      <c r="AW290" t="s">
        <v>4605</v>
      </c>
      <c r="AX290" t="s">
        <v>1934</v>
      </c>
      <c r="AY290" t="s">
        <v>4606</v>
      </c>
      <c r="AZ290" t="s">
        <v>1330</v>
      </c>
      <c r="BA290" t="s">
        <v>4607</v>
      </c>
      <c r="BB290" t="s">
        <v>1242</v>
      </c>
      <c r="BC290" t="s">
        <v>3872</v>
      </c>
      <c r="BD290" t="s">
        <v>5274</v>
      </c>
      <c r="BE290">
        <v>228</v>
      </c>
      <c r="BF290">
        <v>222</v>
      </c>
      <c r="BG290">
        <v>0</v>
      </c>
      <c r="BH290" t="s">
        <v>1592</v>
      </c>
      <c r="BI290">
        <v>0</v>
      </c>
      <c r="BJ290">
        <v>0</v>
      </c>
      <c r="BK290">
        <v>228</v>
      </c>
      <c r="BL290" t="s">
        <v>4613</v>
      </c>
      <c r="BM290" t="s">
        <v>4551</v>
      </c>
      <c r="BN290" t="s">
        <v>4553</v>
      </c>
      <c r="BO290" t="s" cm="1">
        <v>4552</v>
      </c>
      <c r="BP290" t="s">
        <v>1592</v>
      </c>
      <c r="BQ290" t="s">
        <v>3873</v>
      </c>
      <c r="BR290">
        <v>99</v>
      </c>
      <c r="BS290" t="s">
        <v>5275</v>
      </c>
      <c r="BT290" t="s">
        <v>5276</v>
      </c>
      <c r="BU290" t="s">
        <v>4599</v>
      </c>
      <c r="BV290" t="s">
        <v>4604</v>
      </c>
      <c r="BW290" t="s">
        <v>4610</v>
      </c>
      <c r="BX290" t="s">
        <v>4611</v>
      </c>
      <c r="BY290" t="s">
        <v>1592</v>
      </c>
      <c r="BZ290" t="s">
        <v>1937</v>
      </c>
      <c r="CA290" t="s">
        <v>1947</v>
      </c>
      <c r="CB290"/>
      <c r="CC290" t="s">
        <v>998</v>
      </c>
      <c r="CD290" t="s">
        <v>1242</v>
      </c>
      <c r="CE290" t="s">
        <v>4612</v>
      </c>
      <c r="CF290" t="s">
        <v>4613</v>
      </c>
      <c r="CG290" t="s">
        <v>1242</v>
      </c>
      <c r="CH290" t="s">
        <v>1592</v>
      </c>
      <c r="CI290" t="s">
        <v>3875</v>
      </c>
      <c r="CJ290" t="s">
        <v>1261</v>
      </c>
      <c r="CK290"/>
      <c r="CL290"/>
      <c r="CM290" t="s">
        <v>1592</v>
      </c>
      <c r="CN290" t="s">
        <v>1592</v>
      </c>
      <c r="CO290" t="s">
        <v>1592</v>
      </c>
      <c r="CP290" t="s">
        <v>1592</v>
      </c>
      <c r="CQ290" t="s">
        <v>1592</v>
      </c>
      <c r="CR290">
        <v>8</v>
      </c>
      <c r="CS290" t="s">
        <v>3873</v>
      </c>
      <c r="CT290" t="s">
        <v>3873</v>
      </c>
      <c r="CU290" t="s">
        <v>3873</v>
      </c>
      <c r="CV290" t="s">
        <v>1592</v>
      </c>
      <c r="CW290" t="s">
        <v>1592</v>
      </c>
      <c r="CX290">
        <v>288</v>
      </c>
      <c r="CY290" t="s">
        <v>5277</v>
      </c>
      <c r="CZ290" t="s">
        <v>1592</v>
      </c>
      <c r="DA290" t="s">
        <v>2313</v>
      </c>
      <c r="DB290" t="s">
        <v>2314</v>
      </c>
      <c r="DC290" t="s">
        <v>4600</v>
      </c>
      <c r="DD290" t="s">
        <v>1330</v>
      </c>
      <c r="DE290" t="s">
        <v>4599</v>
      </c>
      <c r="DF290" t="s">
        <v>1592</v>
      </c>
      <c r="DG290" t="s">
        <v>1592</v>
      </c>
      <c r="DH290" t="s">
        <v>2334</v>
      </c>
      <c r="DI290" t="e">
        <v>#N/A</v>
      </c>
      <c r="DJ290"/>
      <c r="DK290" t="s">
        <v>2334</v>
      </c>
      <c r="DL290">
        <v>9</v>
      </c>
      <c r="DM290" t="s">
        <v>2315</v>
      </c>
      <c r="DN290" t="s">
        <v>1261</v>
      </c>
      <c r="DO290" t="b">
        <v>1</v>
      </c>
      <c r="DP290" t="b">
        <v>0</v>
      </c>
      <c r="DQ290" t="b">
        <v>0</v>
      </c>
      <c r="DR290" t="b">
        <v>0</v>
      </c>
      <c r="DS290" t="b">
        <v>0</v>
      </c>
      <c r="DT290" t="b">
        <v>0</v>
      </c>
      <c r="DU290" t="b">
        <v>0</v>
      </c>
      <c r="DV290">
        <v>0</v>
      </c>
      <c r="DW290" t="b">
        <v>0</v>
      </c>
      <c r="DX290" t="b">
        <v>0</v>
      </c>
      <c r="DY290" t="b">
        <v>0</v>
      </c>
      <c r="DZ290" t="b">
        <v>0</v>
      </c>
      <c r="EA290" t="b">
        <v>0</v>
      </c>
      <c r="EB290" t="b">
        <v>0</v>
      </c>
      <c r="EC290" t="b">
        <v>0</v>
      </c>
      <c r="ED290" t="b">
        <v>0</v>
      </c>
      <c r="EE290" t="b">
        <v>0</v>
      </c>
      <c r="EF290" t="b" cm="1">
        <v>0</v>
      </c>
      <c r="EG290" t="b">
        <v>0</v>
      </c>
      <c r="EH290" t="b">
        <v>0</v>
      </c>
      <c r="EI290" t="b">
        <v>0</v>
      </c>
      <c r="EJ290" t="s">
        <v>1592</v>
      </c>
      <c r="EK290">
        <v>0</v>
      </c>
      <c r="EL290">
        <v>20</v>
      </c>
      <c r="EM290" t="b">
        <v>0</v>
      </c>
    </row>
    <row r="291" spans="1:143" ht="15.75">
      <c r="A291"/>
      <c r="B291" t="s">
        <v>1261</v>
      </c>
      <c r="C291" t="s">
        <v>5115</v>
      </c>
      <c r="D291" t="s">
        <v>4615</v>
      </c>
      <c r="E291" t="s">
        <v>4616</v>
      </c>
      <c r="F291" t="s">
        <v>4617</v>
      </c>
      <c r="G291" t="s">
        <v>4618</v>
      </c>
      <c r="H291" t="s">
        <v>4619</v>
      </c>
      <c r="I291" t="s">
        <v>1242</v>
      </c>
      <c r="J291" t="s">
        <v>4550</v>
      </c>
      <c r="K291" t="s">
        <v>902</v>
      </c>
      <c r="L291" t="s">
        <v>3872</v>
      </c>
      <c r="M291" t="s">
        <v>2607</v>
      </c>
      <c r="N291"/>
      <c r="O291" t="s">
        <v>3873</v>
      </c>
      <c r="P291" t="s">
        <v>3874</v>
      </c>
      <c r="Q291" t="s">
        <v>1330</v>
      </c>
      <c r="R291" t="s">
        <v>3875</v>
      </c>
      <c r="S291"/>
      <c r="T291"/>
      <c r="U291"/>
      <c r="V291"/>
      <c r="W291"/>
      <c r="X291"/>
      <c r="Y291"/>
      <c r="Z291"/>
      <c r="AA291"/>
      <c r="AB291"/>
      <c r="AC291"/>
      <c r="AD291"/>
      <c r="AE291"/>
      <c r="AF291"/>
      <c r="AG291"/>
      <c r="AH291"/>
      <c r="AI291"/>
      <c r="AJ291"/>
      <c r="AK291"/>
      <c r="AL291"/>
      <c r="AM291"/>
      <c r="AN291"/>
      <c r="AO291" s="108" t="s">
        <v>43</v>
      </c>
      <c r="AP291" t="s">
        <v>1333</v>
      </c>
      <c r="AQ291">
        <v>28</v>
      </c>
      <c r="AR291" t="e">
        <v>#N/A</v>
      </c>
      <c r="AS291" t="s">
        <v>5115</v>
      </c>
      <c r="AT291" t="e">
        <v>#N/A</v>
      </c>
      <c r="AU291" t="s">
        <v>4616</v>
      </c>
      <c r="AV291" t="s">
        <v>4621</v>
      </c>
      <c r="AW291" t="s">
        <v>4622</v>
      </c>
      <c r="AX291" t="s">
        <v>1934</v>
      </c>
      <c r="AY291" t="s">
        <v>4623</v>
      </c>
      <c r="AZ291" t="s">
        <v>1330</v>
      </c>
      <c r="BA291" t="s">
        <v>4624</v>
      </c>
      <c r="BB291" t="s">
        <v>1242</v>
      </c>
      <c r="BC291" t="s">
        <v>3872</v>
      </c>
      <c r="BD291" t="s">
        <v>5278</v>
      </c>
      <c r="BE291">
        <v>229</v>
      </c>
      <c r="BF291">
        <v>222</v>
      </c>
      <c r="BG291">
        <v>0</v>
      </c>
      <c r="BH291" t="s">
        <v>1592</v>
      </c>
      <c r="BI291">
        <v>0</v>
      </c>
      <c r="BJ291">
        <v>0</v>
      </c>
      <c r="BK291">
        <v>229</v>
      </c>
      <c r="BL291" t="s">
        <v>4629</v>
      </c>
      <c r="BM291" t="s">
        <v>4551</v>
      </c>
      <c r="BN291" t="s">
        <v>4553</v>
      </c>
      <c r="BO291" t="s" cm="1">
        <v>4552</v>
      </c>
      <c r="BP291" t="s">
        <v>1592</v>
      </c>
      <c r="BQ291" t="s">
        <v>3873</v>
      </c>
      <c r="BR291">
        <v>100</v>
      </c>
      <c r="BS291" t="s">
        <v>5279</v>
      </c>
      <c r="BT291" t="s">
        <v>5280</v>
      </c>
      <c r="BU291" t="s">
        <v>4615</v>
      </c>
      <c r="BV291" t="s">
        <v>4621</v>
      </c>
      <c r="BW291" t="s">
        <v>4627</v>
      </c>
      <c r="BX291" t="s">
        <v>1937</v>
      </c>
      <c r="BY291" t="s">
        <v>1592</v>
      </c>
      <c r="BZ291" t="s">
        <v>1937</v>
      </c>
      <c r="CA291" t="s">
        <v>2607</v>
      </c>
      <c r="CB291"/>
      <c r="CC291" t="s">
        <v>998</v>
      </c>
      <c r="CD291" t="s">
        <v>1242</v>
      </c>
      <c r="CE291" t="s">
        <v>4628</v>
      </c>
      <c r="CF291" t="s">
        <v>4629</v>
      </c>
      <c r="CG291" t="s">
        <v>1242</v>
      </c>
      <c r="CH291" t="s">
        <v>1592</v>
      </c>
      <c r="CI291" t="s">
        <v>3875</v>
      </c>
      <c r="CJ291" t="s">
        <v>1261</v>
      </c>
      <c r="CK291"/>
      <c r="CL291"/>
      <c r="CM291" t="s">
        <v>1592</v>
      </c>
      <c r="CN291" t="s">
        <v>1592</v>
      </c>
      <c r="CO291" t="s">
        <v>1592</v>
      </c>
      <c r="CP291" t="s">
        <v>1592</v>
      </c>
      <c r="CQ291" t="s">
        <v>1592</v>
      </c>
      <c r="CR291">
        <v>8</v>
      </c>
      <c r="CS291" t="s">
        <v>3873</v>
      </c>
      <c r="CT291" t="s">
        <v>3873</v>
      </c>
      <c r="CU291" t="s">
        <v>3873</v>
      </c>
      <c r="CV291" t="s">
        <v>1592</v>
      </c>
      <c r="CW291" t="s">
        <v>1592</v>
      </c>
      <c r="CX291">
        <v>289</v>
      </c>
      <c r="CY291" t="s">
        <v>5281</v>
      </c>
      <c r="CZ291" t="s">
        <v>1592</v>
      </c>
      <c r="DA291" t="s">
        <v>2313</v>
      </c>
      <c r="DB291" t="s">
        <v>2314</v>
      </c>
      <c r="DC291" t="s">
        <v>4616</v>
      </c>
      <c r="DD291" t="s">
        <v>1330</v>
      </c>
      <c r="DE291" t="s">
        <v>4618</v>
      </c>
      <c r="DF291" t="s">
        <v>1592</v>
      </c>
      <c r="DG291" t="s">
        <v>1592</v>
      </c>
      <c r="DH291" t="s">
        <v>2334</v>
      </c>
      <c r="DI291" t="e">
        <v>#N/A</v>
      </c>
      <c r="DJ291"/>
      <c r="DK291" t="s">
        <v>2334</v>
      </c>
      <c r="DL291">
        <v>9</v>
      </c>
      <c r="DM291" t="s">
        <v>2315</v>
      </c>
      <c r="DN291" t="s">
        <v>1261</v>
      </c>
      <c r="DO291" t="b">
        <v>1</v>
      </c>
      <c r="DP291" t="b">
        <v>0</v>
      </c>
      <c r="DQ291" t="b">
        <v>0</v>
      </c>
      <c r="DR291" t="b">
        <v>0</v>
      </c>
      <c r="DS291" t="b">
        <v>0</v>
      </c>
      <c r="DT291" t="b">
        <v>0</v>
      </c>
      <c r="DU291" t="b">
        <v>0</v>
      </c>
      <c r="DV291">
        <v>0</v>
      </c>
      <c r="DW291" t="b">
        <v>0</v>
      </c>
      <c r="DX291" t="b">
        <v>0</v>
      </c>
      <c r="DY291" t="b">
        <v>0</v>
      </c>
      <c r="DZ291" t="b">
        <v>0</v>
      </c>
      <c r="EA291" t="b">
        <v>0</v>
      </c>
      <c r="EB291" t="b">
        <v>0</v>
      </c>
      <c r="EC291" t="b">
        <v>0</v>
      </c>
      <c r="ED291" t="b">
        <v>0</v>
      </c>
      <c r="EE291" t="b">
        <v>0</v>
      </c>
      <c r="EF291" t="b" cm="1">
        <v>0</v>
      </c>
      <c r="EG291" t="b">
        <v>0</v>
      </c>
      <c r="EH291" t="b">
        <v>0</v>
      </c>
      <c r="EI291" t="b">
        <v>0</v>
      </c>
      <c r="EJ291" t="s">
        <v>1592</v>
      </c>
      <c r="EK291">
        <v>0</v>
      </c>
      <c r="EL291">
        <v>24</v>
      </c>
      <c r="EM291" t="b">
        <v>0</v>
      </c>
    </row>
    <row r="292" spans="1:143" ht="15.75">
      <c r="A292"/>
      <c r="B292" t="s">
        <v>1261</v>
      </c>
      <c r="C292" t="s">
        <v>5115</v>
      </c>
      <c r="D292" t="s">
        <v>4631</v>
      </c>
      <c r="E292" t="s">
        <v>4632</v>
      </c>
      <c r="F292" t="s">
        <v>4633</v>
      </c>
      <c r="G292" t="s">
        <v>4634</v>
      </c>
      <c r="H292" t="s">
        <v>3958</v>
      </c>
      <c r="I292" t="s">
        <v>1242</v>
      </c>
      <c r="J292" t="s">
        <v>4550</v>
      </c>
      <c r="K292" t="s">
        <v>902</v>
      </c>
      <c r="L292" t="s">
        <v>3872</v>
      </c>
      <c r="M292" t="s">
        <v>1974</v>
      </c>
      <c r="N292"/>
      <c r="O292" t="s">
        <v>3873</v>
      </c>
      <c r="P292" t="s">
        <v>3874</v>
      </c>
      <c r="Q292" t="s">
        <v>1330</v>
      </c>
      <c r="R292" t="s">
        <v>3875</v>
      </c>
      <c r="S292"/>
      <c r="T292"/>
      <c r="U292"/>
      <c r="V292"/>
      <c r="W292"/>
      <c r="X292"/>
      <c r="Y292"/>
      <c r="Z292"/>
      <c r="AA292"/>
      <c r="AB292"/>
      <c r="AC292"/>
      <c r="AD292"/>
      <c r="AE292"/>
      <c r="AF292"/>
      <c r="AG292"/>
      <c r="AH292"/>
      <c r="AI292"/>
      <c r="AJ292"/>
      <c r="AK292"/>
      <c r="AL292"/>
      <c r="AM292"/>
      <c r="AN292"/>
      <c r="AO292" s="108" t="s">
        <v>43</v>
      </c>
      <c r="AP292" t="s">
        <v>1333</v>
      </c>
      <c r="AQ292">
        <v>29</v>
      </c>
      <c r="AR292" t="e">
        <v>#N/A</v>
      </c>
      <c r="AS292" t="s">
        <v>5115</v>
      </c>
      <c r="AT292" t="e">
        <v>#N/A</v>
      </c>
      <c r="AU292" t="s">
        <v>4632</v>
      </c>
      <c r="AV292" t="s">
        <v>4636</v>
      </c>
      <c r="AW292" t="s">
        <v>4637</v>
      </c>
      <c r="AX292" t="s">
        <v>1934</v>
      </c>
      <c r="AY292" t="s">
        <v>4638</v>
      </c>
      <c r="AZ292" t="s">
        <v>1330</v>
      </c>
      <c r="BA292" t="s">
        <v>4639</v>
      </c>
      <c r="BB292" t="s">
        <v>1242</v>
      </c>
      <c r="BC292" t="s">
        <v>3872</v>
      </c>
      <c r="BD292" t="s">
        <v>5282</v>
      </c>
      <c r="BE292">
        <v>230</v>
      </c>
      <c r="BF292">
        <v>222</v>
      </c>
      <c r="BG292">
        <v>0</v>
      </c>
      <c r="BH292" t="s">
        <v>1592</v>
      </c>
      <c r="BI292">
        <v>0</v>
      </c>
      <c r="BJ292">
        <v>0</v>
      </c>
      <c r="BK292">
        <v>230</v>
      </c>
      <c r="BL292" t="s">
        <v>4643</v>
      </c>
      <c r="BM292" t="s">
        <v>4551</v>
      </c>
      <c r="BN292" t="s">
        <v>4553</v>
      </c>
      <c r="BO292" t="s" cm="1">
        <v>4552</v>
      </c>
      <c r="BP292" t="s">
        <v>1592</v>
      </c>
      <c r="BQ292" t="s">
        <v>3873</v>
      </c>
      <c r="BR292">
        <v>101</v>
      </c>
      <c r="BS292" t="s">
        <v>5283</v>
      </c>
      <c r="BT292" t="s">
        <v>5284</v>
      </c>
      <c r="BU292" t="s">
        <v>4631</v>
      </c>
      <c r="BV292" t="s">
        <v>4636</v>
      </c>
      <c r="BW292" t="s">
        <v>3966</v>
      </c>
      <c r="BX292" t="s">
        <v>1937</v>
      </c>
      <c r="BY292" t="s">
        <v>1592</v>
      </c>
      <c r="BZ292" t="s">
        <v>1937</v>
      </c>
      <c r="CA292" t="s">
        <v>1974</v>
      </c>
      <c r="CB292"/>
      <c r="CC292" t="s">
        <v>998</v>
      </c>
      <c r="CD292" t="s">
        <v>1242</v>
      </c>
      <c r="CE292" t="s">
        <v>4642</v>
      </c>
      <c r="CF292" t="s">
        <v>4643</v>
      </c>
      <c r="CG292" t="s">
        <v>1242</v>
      </c>
      <c r="CH292" t="s">
        <v>1592</v>
      </c>
      <c r="CI292" t="s">
        <v>3875</v>
      </c>
      <c r="CJ292" t="s">
        <v>1261</v>
      </c>
      <c r="CK292"/>
      <c r="CL292"/>
      <c r="CM292" t="s">
        <v>1592</v>
      </c>
      <c r="CN292" t="s">
        <v>1592</v>
      </c>
      <c r="CO292" t="s">
        <v>1592</v>
      </c>
      <c r="CP292" t="s">
        <v>1592</v>
      </c>
      <c r="CQ292" t="s">
        <v>1592</v>
      </c>
      <c r="CR292">
        <v>8</v>
      </c>
      <c r="CS292" t="s">
        <v>3873</v>
      </c>
      <c r="CT292" t="s">
        <v>3873</v>
      </c>
      <c r="CU292" t="s">
        <v>3873</v>
      </c>
      <c r="CV292" t="s">
        <v>1592</v>
      </c>
      <c r="CW292" t="s">
        <v>1592</v>
      </c>
      <c r="CX292">
        <v>290</v>
      </c>
      <c r="CY292" t="s">
        <v>5285</v>
      </c>
      <c r="CZ292" t="s">
        <v>1592</v>
      </c>
      <c r="DA292" t="s">
        <v>2313</v>
      </c>
      <c r="DB292" t="s">
        <v>2314</v>
      </c>
      <c r="DC292" t="s">
        <v>4632</v>
      </c>
      <c r="DD292" t="s">
        <v>1330</v>
      </c>
      <c r="DE292" t="s">
        <v>4634</v>
      </c>
      <c r="DF292" t="s">
        <v>1592</v>
      </c>
      <c r="DG292" t="s">
        <v>1592</v>
      </c>
      <c r="DH292" t="s">
        <v>2334</v>
      </c>
      <c r="DI292" t="e">
        <v>#N/A</v>
      </c>
      <c r="DJ292"/>
      <c r="DK292" t="s">
        <v>2334</v>
      </c>
      <c r="DL292">
        <v>9</v>
      </c>
      <c r="DM292" t="s">
        <v>2315</v>
      </c>
      <c r="DN292" t="s">
        <v>1261</v>
      </c>
      <c r="DO292" t="b">
        <v>1</v>
      </c>
      <c r="DP292" t="b">
        <v>0</v>
      </c>
      <c r="DQ292" t="b">
        <v>0</v>
      </c>
      <c r="DR292" t="b">
        <v>0</v>
      </c>
      <c r="DS292" t="b">
        <v>0</v>
      </c>
      <c r="DT292" t="b">
        <v>0</v>
      </c>
      <c r="DU292" t="b">
        <v>0</v>
      </c>
      <c r="DV292">
        <v>0</v>
      </c>
      <c r="DW292" t="b">
        <v>0</v>
      </c>
      <c r="DX292" t="b">
        <v>0</v>
      </c>
      <c r="DY292" t="b">
        <v>0</v>
      </c>
      <c r="DZ292" t="b">
        <v>0</v>
      </c>
      <c r="EA292" t="b">
        <v>0</v>
      </c>
      <c r="EB292" t="b">
        <v>0</v>
      </c>
      <c r="EC292" t="b">
        <v>0</v>
      </c>
      <c r="ED292" t="b">
        <v>0</v>
      </c>
      <c r="EE292" t="b">
        <v>0</v>
      </c>
      <c r="EF292" t="b" cm="1">
        <v>0</v>
      </c>
      <c r="EG292" t="b">
        <v>0</v>
      </c>
      <c r="EH292" t="b">
        <v>0</v>
      </c>
      <c r="EI292" t="b">
        <v>0</v>
      </c>
      <c r="EJ292" t="s">
        <v>1592</v>
      </c>
      <c r="EK292">
        <v>0</v>
      </c>
      <c r="EL292">
        <v>25</v>
      </c>
      <c r="EM292" t="b">
        <v>0</v>
      </c>
    </row>
    <row r="293" spans="1:143" ht="15.75">
      <c r="A293"/>
      <c r="B293" t="s">
        <v>1261</v>
      </c>
      <c r="C293" t="s">
        <v>5115</v>
      </c>
      <c r="D293" t="s">
        <v>4645</v>
      </c>
      <c r="E293" t="s">
        <v>4646</v>
      </c>
      <c r="F293" t="s">
        <v>4647</v>
      </c>
      <c r="G293" t="s">
        <v>4648</v>
      </c>
      <c r="H293" t="s">
        <v>3958</v>
      </c>
      <c r="I293" t="s">
        <v>1242</v>
      </c>
      <c r="J293" t="s">
        <v>4550</v>
      </c>
      <c r="K293" t="s">
        <v>902</v>
      </c>
      <c r="L293" t="s">
        <v>3872</v>
      </c>
      <c r="M293" t="s">
        <v>1974</v>
      </c>
      <c r="N293"/>
      <c r="O293" t="s">
        <v>3873</v>
      </c>
      <c r="P293" t="s">
        <v>3874</v>
      </c>
      <c r="Q293" t="s">
        <v>1330</v>
      </c>
      <c r="R293" t="s">
        <v>3875</v>
      </c>
      <c r="S293"/>
      <c r="T293"/>
      <c r="U293"/>
      <c r="V293"/>
      <c r="W293"/>
      <c r="X293"/>
      <c r="Y293"/>
      <c r="Z293"/>
      <c r="AA293"/>
      <c r="AB293"/>
      <c r="AC293"/>
      <c r="AD293"/>
      <c r="AE293"/>
      <c r="AF293"/>
      <c r="AG293"/>
      <c r="AH293"/>
      <c r="AI293"/>
      <c r="AJ293"/>
      <c r="AK293"/>
      <c r="AL293"/>
      <c r="AM293"/>
      <c r="AN293"/>
      <c r="AO293" s="108" t="s">
        <v>43</v>
      </c>
      <c r="AP293" t="s">
        <v>1333</v>
      </c>
      <c r="AQ293">
        <v>30</v>
      </c>
      <c r="AR293" t="e">
        <v>#N/A</v>
      </c>
      <c r="AS293" t="s">
        <v>5115</v>
      </c>
      <c r="AT293" t="e">
        <v>#N/A</v>
      </c>
      <c r="AU293" t="s">
        <v>4646</v>
      </c>
      <c r="AV293" t="s">
        <v>4650</v>
      </c>
      <c r="AW293" t="s">
        <v>4651</v>
      </c>
      <c r="AX293" t="s">
        <v>1934</v>
      </c>
      <c r="AY293" t="s">
        <v>4652</v>
      </c>
      <c r="AZ293" t="s">
        <v>1330</v>
      </c>
      <c r="BA293" t="s">
        <v>4653</v>
      </c>
      <c r="BB293" t="s">
        <v>1242</v>
      </c>
      <c r="BC293" t="s">
        <v>3872</v>
      </c>
      <c r="BD293" t="s">
        <v>5286</v>
      </c>
      <c r="BE293">
        <v>231</v>
      </c>
      <c r="BF293">
        <v>222</v>
      </c>
      <c r="BG293">
        <v>0</v>
      </c>
      <c r="BH293" t="s">
        <v>1592</v>
      </c>
      <c r="BI293">
        <v>0</v>
      </c>
      <c r="BJ293">
        <v>0</v>
      </c>
      <c r="BK293">
        <v>231</v>
      </c>
      <c r="BL293" t="s">
        <v>4658</v>
      </c>
      <c r="BM293" t="s">
        <v>4551</v>
      </c>
      <c r="BN293" t="s">
        <v>4553</v>
      </c>
      <c r="BO293" t="s" cm="1">
        <v>4552</v>
      </c>
      <c r="BP293" t="s">
        <v>1592</v>
      </c>
      <c r="BQ293" t="s">
        <v>3873</v>
      </c>
      <c r="BR293">
        <v>102</v>
      </c>
      <c r="BS293" t="s">
        <v>5287</v>
      </c>
      <c r="BT293" t="s">
        <v>5288</v>
      </c>
      <c r="BU293" t="s">
        <v>4645</v>
      </c>
      <c r="BV293" t="s">
        <v>4650</v>
      </c>
      <c r="BW293" t="s">
        <v>3966</v>
      </c>
      <c r="BX293" t="s">
        <v>1937</v>
      </c>
      <c r="BY293" t="s">
        <v>1592</v>
      </c>
      <c r="BZ293" t="s">
        <v>1937</v>
      </c>
      <c r="CA293" t="s">
        <v>1974</v>
      </c>
      <c r="CB293"/>
      <c r="CC293" t="s">
        <v>998</v>
      </c>
      <c r="CD293" t="s">
        <v>1242</v>
      </c>
      <c r="CE293" t="s">
        <v>4657</v>
      </c>
      <c r="CF293" t="s">
        <v>4658</v>
      </c>
      <c r="CG293" t="s">
        <v>1242</v>
      </c>
      <c r="CH293" t="s">
        <v>1592</v>
      </c>
      <c r="CI293" t="s">
        <v>3875</v>
      </c>
      <c r="CJ293" t="s">
        <v>1261</v>
      </c>
      <c r="CK293"/>
      <c r="CL293"/>
      <c r="CM293" t="s">
        <v>1592</v>
      </c>
      <c r="CN293" t="s">
        <v>1592</v>
      </c>
      <c r="CO293" t="s">
        <v>1592</v>
      </c>
      <c r="CP293" t="s">
        <v>1592</v>
      </c>
      <c r="CQ293" t="s">
        <v>1592</v>
      </c>
      <c r="CR293">
        <v>8</v>
      </c>
      <c r="CS293" t="s">
        <v>3873</v>
      </c>
      <c r="CT293" t="s">
        <v>3873</v>
      </c>
      <c r="CU293" t="s">
        <v>3873</v>
      </c>
      <c r="CV293" t="s">
        <v>1592</v>
      </c>
      <c r="CW293" t="s">
        <v>1592</v>
      </c>
      <c r="CX293">
        <v>291</v>
      </c>
      <c r="CY293" t="s">
        <v>5289</v>
      </c>
      <c r="CZ293" t="s">
        <v>1592</v>
      </c>
      <c r="DA293" t="s">
        <v>2313</v>
      </c>
      <c r="DB293" t="s">
        <v>2314</v>
      </c>
      <c r="DC293" t="s">
        <v>4646</v>
      </c>
      <c r="DD293" t="s">
        <v>1330</v>
      </c>
      <c r="DE293" t="s">
        <v>4648</v>
      </c>
      <c r="DF293" t="s">
        <v>1592</v>
      </c>
      <c r="DG293" t="s">
        <v>1592</v>
      </c>
      <c r="DH293" t="s">
        <v>2334</v>
      </c>
      <c r="DI293" t="e">
        <v>#N/A</v>
      </c>
      <c r="DJ293"/>
      <c r="DK293" t="s">
        <v>2334</v>
      </c>
      <c r="DL293">
        <v>9</v>
      </c>
      <c r="DM293" t="s">
        <v>2315</v>
      </c>
      <c r="DN293" t="s">
        <v>1261</v>
      </c>
      <c r="DO293" t="b">
        <v>1</v>
      </c>
      <c r="DP293" t="b">
        <v>0</v>
      </c>
      <c r="DQ293" t="b">
        <v>0</v>
      </c>
      <c r="DR293" t="b">
        <v>0</v>
      </c>
      <c r="DS293" t="b">
        <v>0</v>
      </c>
      <c r="DT293" t="b">
        <v>0</v>
      </c>
      <c r="DU293" t="b">
        <v>0</v>
      </c>
      <c r="DV293">
        <v>0</v>
      </c>
      <c r="DW293" t="b">
        <v>0</v>
      </c>
      <c r="DX293" t="b">
        <v>0</v>
      </c>
      <c r="DY293" t="b">
        <v>0</v>
      </c>
      <c r="DZ293" t="b">
        <v>0</v>
      </c>
      <c r="EA293" t="b">
        <v>0</v>
      </c>
      <c r="EB293" t="b">
        <v>0</v>
      </c>
      <c r="EC293" t="b">
        <v>0</v>
      </c>
      <c r="ED293" t="b">
        <v>0</v>
      </c>
      <c r="EE293" t="b">
        <v>0</v>
      </c>
      <c r="EF293" t="b" cm="1">
        <v>0</v>
      </c>
      <c r="EG293" t="b">
        <v>0</v>
      </c>
      <c r="EH293" t="b">
        <v>0</v>
      </c>
      <c r="EI293" t="b">
        <v>0</v>
      </c>
      <c r="EJ293" t="s">
        <v>1592</v>
      </c>
      <c r="EK293">
        <v>0</v>
      </c>
      <c r="EL293">
        <v>25</v>
      </c>
      <c r="EM293" t="b">
        <v>0</v>
      </c>
    </row>
    <row r="294" spans="1:143" ht="15.75">
      <c r="A294"/>
      <c r="B294" t="s">
        <v>1261</v>
      </c>
      <c r="C294" t="s">
        <v>5115</v>
      </c>
      <c r="D294" t="s">
        <v>4660</v>
      </c>
      <c r="E294" t="s">
        <v>4661</v>
      </c>
      <c r="F294" t="s">
        <v>4142</v>
      </c>
      <c r="G294" t="s">
        <v>5251</v>
      </c>
      <c r="H294" t="s">
        <v>5251</v>
      </c>
      <c r="I294" t="s">
        <v>1242</v>
      </c>
      <c r="J294" t="s">
        <v>4550</v>
      </c>
      <c r="K294" t="s">
        <v>902</v>
      </c>
      <c r="L294" t="s">
        <v>3872</v>
      </c>
      <c r="M294" t="s">
        <v>1965</v>
      </c>
      <c r="N294"/>
      <c r="O294" t="s">
        <v>3873</v>
      </c>
      <c r="P294" t="s">
        <v>3874</v>
      </c>
      <c r="Q294" t="s">
        <v>1330</v>
      </c>
      <c r="R294" t="s">
        <v>3875</v>
      </c>
      <c r="S294"/>
      <c r="T294"/>
      <c r="U294"/>
      <c r="V294"/>
      <c r="W294"/>
      <c r="X294"/>
      <c r="Y294"/>
      <c r="Z294"/>
      <c r="AA294"/>
      <c r="AB294"/>
      <c r="AC294"/>
      <c r="AD294"/>
      <c r="AE294"/>
      <c r="AF294"/>
      <c r="AG294"/>
      <c r="AH294"/>
      <c r="AI294"/>
      <c r="AJ294"/>
      <c r="AK294"/>
      <c r="AL294"/>
      <c r="AM294"/>
      <c r="AN294"/>
      <c r="AO294" s="108" t="s">
        <v>43</v>
      </c>
      <c r="AP294" t="s">
        <v>1333</v>
      </c>
      <c r="AQ294">
        <v>31</v>
      </c>
      <c r="AR294" t="e">
        <v>#N/A</v>
      </c>
      <c r="AS294" t="s">
        <v>5115</v>
      </c>
      <c r="AT294" t="e">
        <v>#N/A</v>
      </c>
      <c r="AU294" t="s">
        <v>4661</v>
      </c>
      <c r="AV294" t="s">
        <v>4663</v>
      </c>
      <c r="AW294" t="s">
        <v>4145</v>
      </c>
      <c r="AX294" t="s">
        <v>1934</v>
      </c>
      <c r="AY294" t="s">
        <v>5252</v>
      </c>
      <c r="AZ294" t="s">
        <v>1330</v>
      </c>
      <c r="BA294" t="s">
        <v>4665</v>
      </c>
      <c r="BB294" t="s">
        <v>1242</v>
      </c>
      <c r="BC294" t="s">
        <v>3872</v>
      </c>
      <c r="BD294" t="s">
        <v>5290</v>
      </c>
      <c r="BE294">
        <v>232</v>
      </c>
      <c r="BF294">
        <v>222</v>
      </c>
      <c r="BG294">
        <v>0</v>
      </c>
      <c r="BH294" t="s">
        <v>1592</v>
      </c>
      <c r="BI294">
        <v>0</v>
      </c>
      <c r="BJ294">
        <v>0</v>
      </c>
      <c r="BK294">
        <v>232</v>
      </c>
      <c r="BL294" t="s">
        <v>4670</v>
      </c>
      <c r="BM294" t="s">
        <v>4551</v>
      </c>
      <c r="BN294" t="s">
        <v>4553</v>
      </c>
      <c r="BO294" t="s" cm="1">
        <v>4552</v>
      </c>
      <c r="BP294" t="s">
        <v>1592</v>
      </c>
      <c r="BQ294" t="s">
        <v>3873</v>
      </c>
      <c r="BR294">
        <v>103</v>
      </c>
      <c r="BS294" t="s">
        <v>5291</v>
      </c>
      <c r="BT294" t="s">
        <v>5292</v>
      </c>
      <c r="BU294" t="s">
        <v>4660</v>
      </c>
      <c r="BV294" t="s">
        <v>4663</v>
      </c>
      <c r="BW294" t="s">
        <v>5252</v>
      </c>
      <c r="BX294" t="s">
        <v>1937</v>
      </c>
      <c r="BY294" t="s">
        <v>1592</v>
      </c>
      <c r="BZ294" t="s">
        <v>1937</v>
      </c>
      <c r="CA294" t="s">
        <v>1965</v>
      </c>
      <c r="CB294"/>
      <c r="CC294" t="s">
        <v>998</v>
      </c>
      <c r="CD294" t="s">
        <v>1242</v>
      </c>
      <c r="CE294" t="s">
        <v>4669</v>
      </c>
      <c r="CF294" t="s">
        <v>4670</v>
      </c>
      <c r="CG294" t="s">
        <v>1242</v>
      </c>
      <c r="CH294" t="s">
        <v>1592</v>
      </c>
      <c r="CI294" t="s">
        <v>3875</v>
      </c>
      <c r="CJ294" t="s">
        <v>1261</v>
      </c>
      <c r="CK294"/>
      <c r="CL294"/>
      <c r="CM294" t="s">
        <v>1592</v>
      </c>
      <c r="CN294" t="s">
        <v>1592</v>
      </c>
      <c r="CO294" t="s">
        <v>1592</v>
      </c>
      <c r="CP294" t="s">
        <v>1592</v>
      </c>
      <c r="CQ294" t="s">
        <v>1592</v>
      </c>
      <c r="CR294">
        <v>8</v>
      </c>
      <c r="CS294" t="s">
        <v>3873</v>
      </c>
      <c r="CT294" t="s">
        <v>3873</v>
      </c>
      <c r="CU294" t="s">
        <v>3873</v>
      </c>
      <c r="CV294" t="s">
        <v>1592</v>
      </c>
      <c r="CW294" t="s">
        <v>1592</v>
      </c>
      <c r="CX294">
        <v>292</v>
      </c>
      <c r="CY294" t="s">
        <v>5293</v>
      </c>
      <c r="CZ294" t="s">
        <v>1592</v>
      </c>
      <c r="DA294" t="s">
        <v>2313</v>
      </c>
      <c r="DB294" t="s">
        <v>2314</v>
      </c>
      <c r="DC294" t="s">
        <v>4661</v>
      </c>
      <c r="DD294" t="s">
        <v>1330</v>
      </c>
      <c r="DE294" t="s">
        <v>5251</v>
      </c>
      <c r="DF294" t="s">
        <v>1592</v>
      </c>
      <c r="DG294" t="s">
        <v>1592</v>
      </c>
      <c r="DH294" t="s">
        <v>2334</v>
      </c>
      <c r="DI294" t="e">
        <v>#N/A</v>
      </c>
      <c r="DJ294"/>
      <c r="DK294" t="s">
        <v>2334</v>
      </c>
      <c r="DL294">
        <v>9</v>
      </c>
      <c r="DM294" t="s">
        <v>2315</v>
      </c>
      <c r="DN294" t="s">
        <v>1261</v>
      </c>
      <c r="DO294" t="b">
        <v>1</v>
      </c>
      <c r="DP294" t="b">
        <v>0</v>
      </c>
      <c r="DQ294" t="b">
        <v>0</v>
      </c>
      <c r="DR294" t="b">
        <v>0</v>
      </c>
      <c r="DS294" t="b">
        <v>0</v>
      </c>
      <c r="DT294" t="b">
        <v>0</v>
      </c>
      <c r="DU294" t="b">
        <v>0</v>
      </c>
      <c r="DV294">
        <v>0</v>
      </c>
      <c r="DW294" t="b">
        <v>0</v>
      </c>
      <c r="DX294" t="b">
        <v>0</v>
      </c>
      <c r="DY294" t="b">
        <v>0</v>
      </c>
      <c r="DZ294" t="b">
        <v>0</v>
      </c>
      <c r="EA294" t="b">
        <v>0</v>
      </c>
      <c r="EB294" t="b">
        <v>0</v>
      </c>
      <c r="EC294" t="b">
        <v>0</v>
      </c>
      <c r="ED294" t="b">
        <v>0</v>
      </c>
      <c r="EE294" t="b">
        <v>0</v>
      </c>
      <c r="EF294" t="b" cm="1">
        <v>0</v>
      </c>
      <c r="EG294" t="b">
        <v>0</v>
      </c>
      <c r="EH294" t="b">
        <v>0</v>
      </c>
      <c r="EI294" t="b">
        <v>0</v>
      </c>
      <c r="EJ294" t="s">
        <v>1592</v>
      </c>
      <c r="EK294">
        <v>0</v>
      </c>
      <c r="EL294">
        <v>20</v>
      </c>
      <c r="EM294" t="b">
        <v>0</v>
      </c>
    </row>
    <row r="295" spans="1:143" ht="15.75">
      <c r="A295"/>
      <c r="B295" t="s">
        <v>1261</v>
      </c>
      <c r="C295" t="s">
        <v>5115</v>
      </c>
      <c r="D295" t="s">
        <v>4672</v>
      </c>
      <c r="E295" t="s">
        <v>4673</v>
      </c>
      <c r="F295" t="s">
        <v>4006</v>
      </c>
      <c r="G295" t="s">
        <v>5294</v>
      </c>
      <c r="H295" t="s">
        <v>3958</v>
      </c>
      <c r="I295" t="s">
        <v>1242</v>
      </c>
      <c r="J295" t="s">
        <v>4550</v>
      </c>
      <c r="K295" t="s">
        <v>902</v>
      </c>
      <c r="L295" t="s">
        <v>3872</v>
      </c>
      <c r="M295" t="s">
        <v>1974</v>
      </c>
      <c r="N295"/>
      <c r="O295" t="s">
        <v>3873</v>
      </c>
      <c r="P295" t="s">
        <v>3874</v>
      </c>
      <c r="Q295" t="s">
        <v>1330</v>
      </c>
      <c r="R295" t="s">
        <v>3875</v>
      </c>
      <c r="S295"/>
      <c r="T295"/>
      <c r="U295"/>
      <c r="V295"/>
      <c r="W295"/>
      <c r="X295"/>
      <c r="Y295"/>
      <c r="Z295"/>
      <c r="AA295"/>
      <c r="AB295"/>
      <c r="AC295"/>
      <c r="AD295"/>
      <c r="AE295"/>
      <c r="AF295"/>
      <c r="AG295"/>
      <c r="AH295"/>
      <c r="AI295"/>
      <c r="AJ295"/>
      <c r="AK295"/>
      <c r="AL295"/>
      <c r="AM295"/>
      <c r="AN295"/>
      <c r="AO295" s="108" t="s">
        <v>43</v>
      </c>
      <c r="AP295" t="s">
        <v>1333</v>
      </c>
      <c r="AQ295">
        <v>32</v>
      </c>
      <c r="AR295" t="e">
        <v>#N/A</v>
      </c>
      <c r="AS295" t="s">
        <v>5115</v>
      </c>
      <c r="AT295" t="e">
        <v>#N/A</v>
      </c>
      <c r="AU295" t="s">
        <v>4673</v>
      </c>
      <c r="AV295" t="s">
        <v>4675</v>
      </c>
      <c r="AW295" t="s">
        <v>4010</v>
      </c>
      <c r="AX295" t="s">
        <v>1934</v>
      </c>
      <c r="AY295" t="s">
        <v>5295</v>
      </c>
      <c r="AZ295" t="s">
        <v>1330</v>
      </c>
      <c r="BA295" t="s">
        <v>4677</v>
      </c>
      <c r="BB295" t="s">
        <v>1242</v>
      </c>
      <c r="BC295" t="s">
        <v>3872</v>
      </c>
      <c r="BD295" t="s">
        <v>5296</v>
      </c>
      <c r="BE295">
        <v>233</v>
      </c>
      <c r="BF295">
        <v>222</v>
      </c>
      <c r="BG295">
        <v>0</v>
      </c>
      <c r="BH295" t="s">
        <v>1592</v>
      </c>
      <c r="BI295">
        <v>0</v>
      </c>
      <c r="BJ295">
        <v>0</v>
      </c>
      <c r="BK295">
        <v>233</v>
      </c>
      <c r="BL295" t="s">
        <v>4682</v>
      </c>
      <c r="BM295" t="s">
        <v>4551</v>
      </c>
      <c r="BN295" t="s">
        <v>4553</v>
      </c>
      <c r="BO295" t="s" cm="1">
        <v>4552</v>
      </c>
      <c r="BP295" t="s">
        <v>1592</v>
      </c>
      <c r="BQ295" t="s">
        <v>3873</v>
      </c>
      <c r="BR295">
        <v>104</v>
      </c>
      <c r="BS295" t="s">
        <v>5297</v>
      </c>
      <c r="BT295" t="s">
        <v>5298</v>
      </c>
      <c r="BU295" t="s">
        <v>4672</v>
      </c>
      <c r="BV295" t="s">
        <v>4675</v>
      </c>
      <c r="BW295" t="s">
        <v>3966</v>
      </c>
      <c r="BX295" t="s">
        <v>1937</v>
      </c>
      <c r="BY295" t="s">
        <v>1592</v>
      </c>
      <c r="BZ295" t="s">
        <v>1937</v>
      </c>
      <c r="CA295" t="s">
        <v>1974</v>
      </c>
      <c r="CB295"/>
      <c r="CC295" t="s">
        <v>998</v>
      </c>
      <c r="CD295" t="s">
        <v>1242</v>
      </c>
      <c r="CE295" t="s">
        <v>4681</v>
      </c>
      <c r="CF295" t="s">
        <v>4682</v>
      </c>
      <c r="CG295" t="s">
        <v>1242</v>
      </c>
      <c r="CH295" t="s">
        <v>1592</v>
      </c>
      <c r="CI295" t="s">
        <v>3875</v>
      </c>
      <c r="CJ295" t="s">
        <v>1261</v>
      </c>
      <c r="CK295"/>
      <c r="CL295"/>
      <c r="CM295" t="s">
        <v>1592</v>
      </c>
      <c r="CN295" t="s">
        <v>1592</v>
      </c>
      <c r="CO295" t="s">
        <v>1592</v>
      </c>
      <c r="CP295" t="s">
        <v>1592</v>
      </c>
      <c r="CQ295" t="s">
        <v>1592</v>
      </c>
      <c r="CR295">
        <v>8</v>
      </c>
      <c r="CS295" t="s">
        <v>3873</v>
      </c>
      <c r="CT295" t="s">
        <v>3873</v>
      </c>
      <c r="CU295" t="s">
        <v>3873</v>
      </c>
      <c r="CV295" t="s">
        <v>1592</v>
      </c>
      <c r="CW295" t="s">
        <v>1592</v>
      </c>
      <c r="CX295">
        <v>293</v>
      </c>
      <c r="CY295" t="s">
        <v>5299</v>
      </c>
      <c r="CZ295" t="s">
        <v>1592</v>
      </c>
      <c r="DA295" t="s">
        <v>2313</v>
      </c>
      <c r="DB295" t="s">
        <v>2314</v>
      </c>
      <c r="DC295" t="s">
        <v>4673</v>
      </c>
      <c r="DD295" t="s">
        <v>1330</v>
      </c>
      <c r="DE295" t="s">
        <v>5294</v>
      </c>
      <c r="DF295" t="s">
        <v>1592</v>
      </c>
      <c r="DG295" t="s">
        <v>1592</v>
      </c>
      <c r="DH295" t="s">
        <v>2334</v>
      </c>
      <c r="DI295" t="e">
        <v>#N/A</v>
      </c>
      <c r="DJ295"/>
      <c r="DK295" t="s">
        <v>2334</v>
      </c>
      <c r="DL295">
        <v>9</v>
      </c>
      <c r="DM295" t="s">
        <v>2315</v>
      </c>
      <c r="DN295" t="s">
        <v>1261</v>
      </c>
      <c r="DO295" t="b">
        <v>1</v>
      </c>
      <c r="DP295" t="b">
        <v>0</v>
      </c>
      <c r="DQ295" t="b">
        <v>0</v>
      </c>
      <c r="DR295" t="b">
        <v>0</v>
      </c>
      <c r="DS295" t="b">
        <v>0</v>
      </c>
      <c r="DT295" t="b">
        <v>0</v>
      </c>
      <c r="DU295" t="b">
        <v>0</v>
      </c>
      <c r="DV295">
        <v>0</v>
      </c>
      <c r="DW295" t="b">
        <v>0</v>
      </c>
      <c r="DX295" t="b">
        <v>0</v>
      </c>
      <c r="DY295" t="b">
        <v>0</v>
      </c>
      <c r="DZ295" t="b">
        <v>0</v>
      </c>
      <c r="EA295" t="b">
        <v>0</v>
      </c>
      <c r="EB295" t="b">
        <v>0</v>
      </c>
      <c r="EC295" t="b">
        <v>0</v>
      </c>
      <c r="ED295" t="b">
        <v>0</v>
      </c>
      <c r="EE295" t="b">
        <v>0</v>
      </c>
      <c r="EF295" t="b" cm="1">
        <v>0</v>
      </c>
      <c r="EG295" t="b">
        <v>0</v>
      </c>
      <c r="EH295" t="b">
        <v>0</v>
      </c>
      <c r="EI295" t="b">
        <v>0</v>
      </c>
      <c r="EJ295" t="s">
        <v>1592</v>
      </c>
      <c r="EK295">
        <v>0</v>
      </c>
      <c r="EL295">
        <v>24</v>
      </c>
      <c r="EM295" t="b">
        <v>0</v>
      </c>
    </row>
    <row r="296" spans="1:143" ht="15.75">
      <c r="A296"/>
      <c r="B296" t="s">
        <v>1261</v>
      </c>
      <c r="C296" t="s">
        <v>5115</v>
      </c>
      <c r="D296" t="s">
        <v>4458</v>
      </c>
      <c r="E296" t="s">
        <v>4459</v>
      </c>
      <c r="F296"/>
      <c r="G296" t="s">
        <v>4458</v>
      </c>
      <c r="H296" t="s">
        <v>4458</v>
      </c>
      <c r="I296" t="s">
        <v>1279</v>
      </c>
      <c r="J296" t="s">
        <v>902</v>
      </c>
      <c r="K296" t="s">
        <v>902</v>
      </c>
      <c r="L296" t="s">
        <v>3872</v>
      </c>
      <c r="M296" t="s">
        <v>902</v>
      </c>
      <c r="N296"/>
      <c r="O296" t="s">
        <v>3873</v>
      </c>
      <c r="P296" t="s">
        <v>3874</v>
      </c>
      <c r="Q296" t="s">
        <v>1330</v>
      </c>
      <c r="R296" t="s">
        <v>3875</v>
      </c>
      <c r="S296"/>
      <c r="T296"/>
      <c r="U296"/>
      <c r="V296"/>
      <c r="W296"/>
      <c r="X296"/>
      <c r="Y296"/>
      <c r="Z296"/>
      <c r="AA296"/>
      <c r="AB296"/>
      <c r="AC296"/>
      <c r="AD296"/>
      <c r="AE296"/>
      <c r="AF296"/>
      <c r="AG296"/>
      <c r="AH296"/>
      <c r="AI296"/>
      <c r="AJ296"/>
      <c r="AK296"/>
      <c r="AL296"/>
      <c r="AM296"/>
      <c r="AN296"/>
      <c r="AO296" s="108" t="s">
        <v>43</v>
      </c>
      <c r="AP296" t="s">
        <v>1333</v>
      </c>
      <c r="AQ296">
        <v>33</v>
      </c>
      <c r="AR296" t="e">
        <v>#N/A</v>
      </c>
      <c r="AS296" t="s">
        <v>5115</v>
      </c>
      <c r="AT296" t="e">
        <v>#N/A</v>
      </c>
      <c r="AU296" t="s">
        <v>4459</v>
      </c>
      <c r="AV296" t="s">
        <v>4461</v>
      </c>
      <c r="AW296" t="s">
        <v>1937</v>
      </c>
      <c r="AX296" t="s">
        <v>1934</v>
      </c>
      <c r="AY296" t="s">
        <v>4462</v>
      </c>
      <c r="AZ296" t="s">
        <v>1330</v>
      </c>
      <c r="BA296" t="s">
        <v>4463</v>
      </c>
      <c r="BB296" t="s">
        <v>1279</v>
      </c>
      <c r="BC296" t="s">
        <v>3872</v>
      </c>
      <c r="BD296" t="s">
        <v>4464</v>
      </c>
      <c r="BE296">
        <v>212</v>
      </c>
      <c r="BF296">
        <v>0</v>
      </c>
      <c r="BG296">
        <v>0</v>
      </c>
      <c r="BH296" t="s">
        <v>1592</v>
      </c>
      <c r="BI296">
        <v>0</v>
      </c>
      <c r="BJ296">
        <v>0</v>
      </c>
      <c r="BK296">
        <v>0</v>
      </c>
      <c r="BL296" t="s">
        <v>1592</v>
      </c>
      <c r="BM296" t="s">
        <v>1592</v>
      </c>
      <c r="BN296" t="s">
        <v>1592</v>
      </c>
      <c r="BO296" t="s" cm="1">
        <v>1592</v>
      </c>
      <c r="BP296" t="s">
        <v>1592</v>
      </c>
      <c r="BQ296" t="s">
        <v>3873</v>
      </c>
      <c r="BR296">
        <v>105</v>
      </c>
      <c r="BS296" t="s">
        <v>5300</v>
      </c>
      <c r="BT296" t="s">
        <v>5301</v>
      </c>
      <c r="BU296" t="s">
        <v>4458</v>
      </c>
      <c r="BV296" t="s">
        <v>4461</v>
      </c>
      <c r="BW296" t="s">
        <v>4462</v>
      </c>
      <c r="BX296" t="s">
        <v>1937</v>
      </c>
      <c r="BY296" t="s">
        <v>1592</v>
      </c>
      <c r="BZ296" t="s">
        <v>1937</v>
      </c>
      <c r="CA296" t="s">
        <v>902</v>
      </c>
      <c r="CB296"/>
      <c r="CC296" t="s">
        <v>998</v>
      </c>
      <c r="CD296" t="s">
        <v>1279</v>
      </c>
      <c r="CE296" t="s">
        <v>4459</v>
      </c>
      <c r="CF296" t="s">
        <v>4461</v>
      </c>
      <c r="CG296" t="s">
        <v>1279</v>
      </c>
      <c r="CH296" t="s">
        <v>1592</v>
      </c>
      <c r="CI296" t="s">
        <v>3875</v>
      </c>
      <c r="CJ296" t="s">
        <v>1261</v>
      </c>
      <c r="CK296"/>
      <c r="CL296"/>
      <c r="CM296" t="s">
        <v>1592</v>
      </c>
      <c r="CN296" t="s">
        <v>1592</v>
      </c>
      <c r="CO296" t="s">
        <v>1592</v>
      </c>
      <c r="CP296" t="s">
        <v>1592</v>
      </c>
      <c r="CQ296" t="s">
        <v>1592</v>
      </c>
      <c r="CR296">
        <v>8</v>
      </c>
      <c r="CS296" t="s">
        <v>3873</v>
      </c>
      <c r="CT296" t="s">
        <v>3873</v>
      </c>
      <c r="CU296" t="s">
        <v>3873</v>
      </c>
      <c r="CV296" t="s">
        <v>1592</v>
      </c>
      <c r="CW296" t="s">
        <v>1592</v>
      </c>
      <c r="CX296">
        <v>294</v>
      </c>
      <c r="CY296" t="s">
        <v>5302</v>
      </c>
      <c r="CZ296" t="s">
        <v>1592</v>
      </c>
      <c r="DA296" t="s">
        <v>2313</v>
      </c>
      <c r="DB296" t="s">
        <v>2314</v>
      </c>
      <c r="DC296" t="s">
        <v>4459</v>
      </c>
      <c r="DD296" t="s">
        <v>1330</v>
      </c>
      <c r="DE296" t="s">
        <v>4458</v>
      </c>
      <c r="DF296" t="s">
        <v>1592</v>
      </c>
      <c r="DG296" t="s">
        <v>1592</v>
      </c>
      <c r="DH296" t="s">
        <v>2334</v>
      </c>
      <c r="DI296" t="e">
        <v>#N/A</v>
      </c>
      <c r="DJ296"/>
      <c r="DK296" t="s">
        <v>2334</v>
      </c>
      <c r="DL296">
        <v>9</v>
      </c>
      <c r="DM296" t="s">
        <v>2315</v>
      </c>
      <c r="DN296" t="s">
        <v>1261</v>
      </c>
      <c r="DO296" t="b">
        <v>1</v>
      </c>
      <c r="DP296" t="b">
        <v>0</v>
      </c>
      <c r="DQ296" t="b">
        <v>0</v>
      </c>
      <c r="DR296" t="b">
        <v>0</v>
      </c>
      <c r="DS296" t="b">
        <v>0</v>
      </c>
      <c r="DT296" t="b">
        <v>0</v>
      </c>
      <c r="DU296" t="b">
        <v>1</v>
      </c>
      <c r="DV296">
        <v>1</v>
      </c>
      <c r="DW296" t="b">
        <v>0</v>
      </c>
      <c r="DX296" t="b">
        <v>0</v>
      </c>
      <c r="DY296" t="b">
        <v>0</v>
      </c>
      <c r="DZ296" t="b">
        <v>0</v>
      </c>
      <c r="EA296" t="b">
        <v>0</v>
      </c>
      <c r="EB296" t="b">
        <v>0</v>
      </c>
      <c r="EC296" t="b">
        <v>0</v>
      </c>
      <c r="ED296" t="b">
        <v>0</v>
      </c>
      <c r="EE296" t="b">
        <v>0</v>
      </c>
      <c r="EF296" t="b" cm="1">
        <v>0</v>
      </c>
      <c r="EG296" t="b">
        <v>1</v>
      </c>
      <c r="EH296" t="b">
        <v>0</v>
      </c>
      <c r="EI296" t="b">
        <v>1</v>
      </c>
      <c r="EJ296" t="s">
        <v>4467</v>
      </c>
      <c r="EK296">
        <v>1</v>
      </c>
      <c r="EL296">
        <v>19</v>
      </c>
      <c r="EM296" t="b">
        <v>0</v>
      </c>
    </row>
    <row r="297" spans="1:143" ht="15.75">
      <c r="A297"/>
      <c r="B297" t="s">
        <v>1261</v>
      </c>
      <c r="C297" t="s">
        <v>5115</v>
      </c>
      <c r="D297" t="s">
        <v>3884</v>
      </c>
      <c r="E297" t="s">
        <v>3885</v>
      </c>
      <c r="F297"/>
      <c r="G297" t="s">
        <v>3884</v>
      </c>
      <c r="H297" t="s">
        <v>3884</v>
      </c>
      <c r="I297" t="s">
        <v>1242</v>
      </c>
      <c r="J297" t="s">
        <v>4458</v>
      </c>
      <c r="K297" t="s">
        <v>902</v>
      </c>
      <c r="L297" t="s">
        <v>3872</v>
      </c>
      <c r="M297" t="s">
        <v>3887</v>
      </c>
      <c r="N297"/>
      <c r="O297" t="s">
        <v>3873</v>
      </c>
      <c r="P297" t="s">
        <v>3874</v>
      </c>
      <c r="Q297" t="s">
        <v>1330</v>
      </c>
      <c r="R297" t="s">
        <v>3875</v>
      </c>
      <c r="S297"/>
      <c r="T297"/>
      <c r="U297"/>
      <c r="V297"/>
      <c r="W297"/>
      <c r="X297"/>
      <c r="Y297"/>
      <c r="Z297"/>
      <c r="AA297"/>
      <c r="AB297"/>
      <c r="AC297"/>
      <c r="AD297"/>
      <c r="AE297"/>
      <c r="AF297"/>
      <c r="AG297"/>
      <c r="AH297"/>
      <c r="AI297"/>
      <c r="AJ297"/>
      <c r="AK297"/>
      <c r="AL297"/>
      <c r="AM297"/>
      <c r="AN297"/>
      <c r="AO297" s="108" t="s">
        <v>43</v>
      </c>
      <c r="AP297" t="s">
        <v>1333</v>
      </c>
      <c r="AQ297">
        <v>34</v>
      </c>
      <c r="AR297" t="e">
        <v>#N/A</v>
      </c>
      <c r="AS297" t="s">
        <v>5115</v>
      </c>
      <c r="AT297" t="e">
        <v>#N/A</v>
      </c>
      <c r="AU297" t="s">
        <v>3885</v>
      </c>
      <c r="AV297" t="s">
        <v>3889</v>
      </c>
      <c r="AW297" t="s">
        <v>1937</v>
      </c>
      <c r="AX297" t="s">
        <v>1934</v>
      </c>
      <c r="AY297" t="s">
        <v>3890</v>
      </c>
      <c r="AZ297" t="s">
        <v>1330</v>
      </c>
      <c r="BA297" t="s">
        <v>3891</v>
      </c>
      <c r="BB297" t="s">
        <v>1242</v>
      </c>
      <c r="BC297" t="s">
        <v>3872</v>
      </c>
      <c r="BD297" t="s">
        <v>5126</v>
      </c>
      <c r="BE297">
        <v>162</v>
      </c>
      <c r="BF297">
        <v>212</v>
      </c>
      <c r="BG297">
        <v>0</v>
      </c>
      <c r="BH297" t="s">
        <v>1592</v>
      </c>
      <c r="BI297">
        <v>0</v>
      </c>
      <c r="BJ297">
        <v>0</v>
      </c>
      <c r="BK297">
        <v>162</v>
      </c>
      <c r="BL297" t="s">
        <v>3897</v>
      </c>
      <c r="BM297" t="s">
        <v>4459</v>
      </c>
      <c r="BN297" t="s">
        <v>4461</v>
      </c>
      <c r="BO297" t="s" cm="1">
        <v>4460</v>
      </c>
      <c r="BP297" t="s">
        <v>1592</v>
      </c>
      <c r="BQ297" t="s">
        <v>3873</v>
      </c>
      <c r="BR297">
        <v>106</v>
      </c>
      <c r="BS297" t="s">
        <v>5303</v>
      </c>
      <c r="BT297" t="s">
        <v>5304</v>
      </c>
      <c r="BU297" t="s">
        <v>3884</v>
      </c>
      <c r="BV297" t="s">
        <v>3889</v>
      </c>
      <c r="BW297" t="s">
        <v>3890</v>
      </c>
      <c r="BX297" t="s">
        <v>1937</v>
      </c>
      <c r="BY297" t="s">
        <v>1592</v>
      </c>
      <c r="BZ297" t="s">
        <v>1937</v>
      </c>
      <c r="CA297" t="s">
        <v>3895</v>
      </c>
      <c r="CB297"/>
      <c r="CC297" t="s">
        <v>998</v>
      </c>
      <c r="CD297" t="s">
        <v>1242</v>
      </c>
      <c r="CE297" t="s">
        <v>4469</v>
      </c>
      <c r="CF297" t="s">
        <v>4470</v>
      </c>
      <c r="CG297" t="s">
        <v>1242</v>
      </c>
      <c r="CH297" t="s">
        <v>1592</v>
      </c>
      <c r="CI297" t="s">
        <v>3875</v>
      </c>
      <c r="CJ297" t="s">
        <v>1261</v>
      </c>
      <c r="CK297"/>
      <c r="CL297"/>
      <c r="CM297" t="s">
        <v>1592</v>
      </c>
      <c r="CN297" t="s">
        <v>1592</v>
      </c>
      <c r="CO297" t="s">
        <v>1592</v>
      </c>
      <c r="CP297" t="s">
        <v>1592</v>
      </c>
      <c r="CQ297" t="s">
        <v>1592</v>
      </c>
      <c r="CR297">
        <v>8</v>
      </c>
      <c r="CS297" t="s">
        <v>3873</v>
      </c>
      <c r="CT297" t="s">
        <v>3873</v>
      </c>
      <c r="CU297" t="s">
        <v>3873</v>
      </c>
      <c r="CV297" t="s">
        <v>1592</v>
      </c>
      <c r="CW297" t="s">
        <v>1592</v>
      </c>
      <c r="CX297">
        <v>295</v>
      </c>
      <c r="CY297" t="s">
        <v>5305</v>
      </c>
      <c r="CZ297" t="s">
        <v>1592</v>
      </c>
      <c r="DA297" t="s">
        <v>2313</v>
      </c>
      <c r="DB297" t="s">
        <v>2314</v>
      </c>
      <c r="DC297" t="s">
        <v>3885</v>
      </c>
      <c r="DD297" t="s">
        <v>1330</v>
      </c>
      <c r="DE297" t="s">
        <v>3884</v>
      </c>
      <c r="DF297" t="s">
        <v>1592</v>
      </c>
      <c r="DG297" t="s">
        <v>1592</v>
      </c>
      <c r="DH297" t="s">
        <v>2334</v>
      </c>
      <c r="DI297" t="e">
        <v>#N/A</v>
      </c>
      <c r="DJ297"/>
      <c r="DK297" t="s">
        <v>2334</v>
      </c>
      <c r="DL297">
        <v>9</v>
      </c>
      <c r="DM297" t="s">
        <v>2315</v>
      </c>
      <c r="DN297" t="s">
        <v>1261</v>
      </c>
      <c r="DO297" t="b">
        <v>1</v>
      </c>
      <c r="DP297" t="b">
        <v>0</v>
      </c>
      <c r="DQ297" t="b">
        <v>0</v>
      </c>
      <c r="DR297" t="b">
        <v>0</v>
      </c>
      <c r="DS297" t="b">
        <v>0</v>
      </c>
      <c r="DT297" t="b">
        <v>0</v>
      </c>
      <c r="DU297" t="b">
        <v>0</v>
      </c>
      <c r="DV297">
        <v>0</v>
      </c>
      <c r="DW297" t="b">
        <v>0</v>
      </c>
      <c r="DX297" t="b">
        <v>0</v>
      </c>
      <c r="DY297" t="b">
        <v>0</v>
      </c>
      <c r="DZ297" t="b">
        <v>0</v>
      </c>
      <c r="EA297" t="b">
        <v>0</v>
      </c>
      <c r="EB297" t="b">
        <v>0</v>
      </c>
      <c r="EC297" t="b">
        <v>0</v>
      </c>
      <c r="ED297" t="b">
        <v>0</v>
      </c>
      <c r="EE297" t="b">
        <v>0</v>
      </c>
      <c r="EF297" t="b" cm="1">
        <v>0</v>
      </c>
      <c r="EG297" t="b">
        <v>0</v>
      </c>
      <c r="EH297" t="b">
        <v>0</v>
      </c>
      <c r="EI297" t="b">
        <v>0</v>
      </c>
      <c r="EJ297" t="s">
        <v>1592</v>
      </c>
      <c r="EK297">
        <v>0</v>
      </c>
      <c r="EL297">
        <v>18</v>
      </c>
      <c r="EM297" t="b">
        <v>0</v>
      </c>
    </row>
    <row r="298" spans="1:143" ht="15.75">
      <c r="A298"/>
      <c r="B298" t="s">
        <v>1261</v>
      </c>
      <c r="C298" t="s">
        <v>5115</v>
      </c>
      <c r="D298" t="s">
        <v>4490</v>
      </c>
      <c r="E298" t="s">
        <v>4491</v>
      </c>
      <c r="F298" t="s">
        <v>4392</v>
      </c>
      <c r="G298" t="s">
        <v>4490</v>
      </c>
      <c r="H298" t="s">
        <v>5306</v>
      </c>
      <c r="I298" t="s">
        <v>1242</v>
      </c>
      <c r="J298" t="s">
        <v>4458</v>
      </c>
      <c r="K298" t="s">
        <v>902</v>
      </c>
      <c r="L298" t="s">
        <v>3872</v>
      </c>
      <c r="M298" t="s">
        <v>2031</v>
      </c>
      <c r="N298"/>
      <c r="O298" t="s">
        <v>3873</v>
      </c>
      <c r="P298" t="s">
        <v>3874</v>
      </c>
      <c r="Q298" t="s">
        <v>1330</v>
      </c>
      <c r="R298" t="s">
        <v>3875</v>
      </c>
      <c r="S298"/>
      <c r="T298"/>
      <c r="U298"/>
      <c r="V298"/>
      <c r="W298"/>
      <c r="X298"/>
      <c r="Y298"/>
      <c r="Z298"/>
      <c r="AA298"/>
      <c r="AB298"/>
      <c r="AC298"/>
      <c r="AD298"/>
      <c r="AE298"/>
      <c r="AF298"/>
      <c r="AG298"/>
      <c r="AH298"/>
      <c r="AI298"/>
      <c r="AJ298"/>
      <c r="AK298"/>
      <c r="AL298"/>
      <c r="AM298"/>
      <c r="AN298"/>
      <c r="AO298" s="108" t="s">
        <v>43</v>
      </c>
      <c r="AP298" t="s">
        <v>1333</v>
      </c>
      <c r="AQ298">
        <v>35</v>
      </c>
      <c r="AR298" t="e">
        <v>#N/A</v>
      </c>
      <c r="AS298" t="s">
        <v>5115</v>
      </c>
      <c r="AT298" t="e">
        <v>#N/A</v>
      </c>
      <c r="AU298" t="s">
        <v>4491</v>
      </c>
      <c r="AV298" t="s">
        <v>4493</v>
      </c>
      <c r="AW298" t="s">
        <v>4395</v>
      </c>
      <c r="AX298" t="s">
        <v>1934</v>
      </c>
      <c r="AY298" t="s">
        <v>4494</v>
      </c>
      <c r="AZ298" t="s">
        <v>1330</v>
      </c>
      <c r="BA298" t="s">
        <v>4495</v>
      </c>
      <c r="BB298" t="s">
        <v>1242</v>
      </c>
      <c r="BC298" t="s">
        <v>3872</v>
      </c>
      <c r="BD298" t="s">
        <v>5307</v>
      </c>
      <c r="BE298">
        <v>217</v>
      </c>
      <c r="BF298">
        <v>212</v>
      </c>
      <c r="BG298">
        <v>0</v>
      </c>
      <c r="BH298" t="s">
        <v>1592</v>
      </c>
      <c r="BI298">
        <v>0</v>
      </c>
      <c r="BJ298">
        <v>0</v>
      </c>
      <c r="BK298">
        <v>217</v>
      </c>
      <c r="BL298" t="s">
        <v>4499</v>
      </c>
      <c r="BM298" t="s">
        <v>4459</v>
      </c>
      <c r="BN298" t="s">
        <v>4461</v>
      </c>
      <c r="BO298" t="s" cm="1">
        <v>4460</v>
      </c>
      <c r="BP298" t="s">
        <v>1592</v>
      </c>
      <c r="BQ298" t="s">
        <v>3873</v>
      </c>
      <c r="BR298">
        <v>107</v>
      </c>
      <c r="BS298" t="s">
        <v>5308</v>
      </c>
      <c r="BT298" t="s">
        <v>5309</v>
      </c>
      <c r="BU298" t="s">
        <v>4490</v>
      </c>
      <c r="BV298" t="s">
        <v>4493</v>
      </c>
      <c r="BW298" t="s">
        <v>5310</v>
      </c>
      <c r="BX298" t="s">
        <v>1937</v>
      </c>
      <c r="BY298" t="s">
        <v>1592</v>
      </c>
      <c r="BZ298" t="s">
        <v>1937</v>
      </c>
      <c r="CA298" t="s">
        <v>2031</v>
      </c>
      <c r="CB298"/>
      <c r="CC298" t="s">
        <v>998</v>
      </c>
      <c r="CD298" t="s">
        <v>1242</v>
      </c>
      <c r="CE298" t="s">
        <v>4498</v>
      </c>
      <c r="CF298" t="s">
        <v>4499</v>
      </c>
      <c r="CG298" t="s">
        <v>1242</v>
      </c>
      <c r="CH298" t="s">
        <v>1592</v>
      </c>
      <c r="CI298" t="s">
        <v>3875</v>
      </c>
      <c r="CJ298" t="s">
        <v>1261</v>
      </c>
      <c r="CK298"/>
      <c r="CL298"/>
      <c r="CM298" t="s">
        <v>1592</v>
      </c>
      <c r="CN298" t="s">
        <v>1592</v>
      </c>
      <c r="CO298" t="s">
        <v>1592</v>
      </c>
      <c r="CP298" t="s">
        <v>1592</v>
      </c>
      <c r="CQ298" t="s">
        <v>1592</v>
      </c>
      <c r="CR298">
        <v>8</v>
      </c>
      <c r="CS298" t="s">
        <v>3873</v>
      </c>
      <c r="CT298" t="s">
        <v>3873</v>
      </c>
      <c r="CU298" t="s">
        <v>3873</v>
      </c>
      <c r="CV298" t="s">
        <v>1592</v>
      </c>
      <c r="CW298" t="s">
        <v>1592</v>
      </c>
      <c r="CX298">
        <v>296</v>
      </c>
      <c r="CY298" t="s">
        <v>5311</v>
      </c>
      <c r="CZ298" t="s">
        <v>1592</v>
      </c>
      <c r="DA298" t="s">
        <v>2313</v>
      </c>
      <c r="DB298" t="s">
        <v>2314</v>
      </c>
      <c r="DC298" t="s">
        <v>4491</v>
      </c>
      <c r="DD298" t="s">
        <v>1330</v>
      </c>
      <c r="DE298" t="s">
        <v>4490</v>
      </c>
      <c r="DF298" t="s">
        <v>1592</v>
      </c>
      <c r="DG298" t="s">
        <v>1592</v>
      </c>
      <c r="DH298" t="s">
        <v>2334</v>
      </c>
      <c r="DI298" t="e">
        <v>#N/A</v>
      </c>
      <c r="DJ298"/>
      <c r="DK298" t="s">
        <v>2334</v>
      </c>
      <c r="DL298">
        <v>9</v>
      </c>
      <c r="DM298" t="s">
        <v>2315</v>
      </c>
      <c r="DN298" t="s">
        <v>1261</v>
      </c>
      <c r="DO298" t="b">
        <v>1</v>
      </c>
      <c r="DP298" t="b">
        <v>0</v>
      </c>
      <c r="DQ298" t="b">
        <v>0</v>
      </c>
      <c r="DR298" t="b">
        <v>0</v>
      </c>
      <c r="DS298" t="b">
        <v>0</v>
      </c>
      <c r="DT298" t="b">
        <v>0</v>
      </c>
      <c r="DU298" t="b">
        <v>0</v>
      </c>
      <c r="DV298">
        <v>0</v>
      </c>
      <c r="DW298" t="b">
        <v>0</v>
      </c>
      <c r="DX298" t="b">
        <v>0</v>
      </c>
      <c r="DY298" t="b">
        <v>0</v>
      </c>
      <c r="DZ298" t="b">
        <v>0</v>
      </c>
      <c r="EA298" t="b">
        <v>0</v>
      </c>
      <c r="EB298" t="b">
        <v>0</v>
      </c>
      <c r="EC298" t="b">
        <v>0</v>
      </c>
      <c r="ED298" t="b">
        <v>0</v>
      </c>
      <c r="EE298" t="b">
        <v>0</v>
      </c>
      <c r="EF298" t="b" cm="1">
        <v>0</v>
      </c>
      <c r="EG298" t="b">
        <v>0</v>
      </c>
      <c r="EH298" t="b">
        <v>0</v>
      </c>
      <c r="EI298" t="b">
        <v>0</v>
      </c>
      <c r="EJ298" t="s">
        <v>1592</v>
      </c>
      <c r="EK298">
        <v>0</v>
      </c>
      <c r="EL298">
        <v>16</v>
      </c>
      <c r="EM298" t="b">
        <v>0</v>
      </c>
    </row>
    <row r="299" spans="1:143" ht="15.75">
      <c r="A299"/>
      <c r="B299" t="s">
        <v>1261</v>
      </c>
      <c r="C299" t="s">
        <v>5115</v>
      </c>
      <c r="D299" t="s">
        <v>4501</v>
      </c>
      <c r="E299" t="s">
        <v>4502</v>
      </c>
      <c r="F299" t="s">
        <v>4405</v>
      </c>
      <c r="G299" t="s">
        <v>4501</v>
      </c>
      <c r="H299" t="s">
        <v>5312</v>
      </c>
      <c r="I299" t="s">
        <v>1242</v>
      </c>
      <c r="J299" t="s">
        <v>4458</v>
      </c>
      <c r="K299" t="s">
        <v>902</v>
      </c>
      <c r="L299" t="s">
        <v>3872</v>
      </c>
      <c r="M299" t="s">
        <v>2031</v>
      </c>
      <c r="N299"/>
      <c r="O299" t="s">
        <v>3873</v>
      </c>
      <c r="P299" t="s">
        <v>3874</v>
      </c>
      <c r="Q299" t="s">
        <v>1330</v>
      </c>
      <c r="R299" t="s">
        <v>3875</v>
      </c>
      <c r="S299"/>
      <c r="T299"/>
      <c r="U299"/>
      <c r="V299"/>
      <c r="W299"/>
      <c r="X299"/>
      <c r="Y299"/>
      <c r="Z299"/>
      <c r="AA299"/>
      <c r="AB299"/>
      <c r="AC299"/>
      <c r="AD299"/>
      <c r="AE299"/>
      <c r="AF299"/>
      <c r="AG299"/>
      <c r="AH299"/>
      <c r="AI299"/>
      <c r="AJ299"/>
      <c r="AK299"/>
      <c r="AL299"/>
      <c r="AM299"/>
      <c r="AN299"/>
      <c r="AO299" s="108" t="s">
        <v>43</v>
      </c>
      <c r="AP299" t="s">
        <v>1333</v>
      </c>
      <c r="AQ299">
        <v>36</v>
      </c>
      <c r="AR299" t="e">
        <v>#N/A</v>
      </c>
      <c r="AS299" t="s">
        <v>5115</v>
      </c>
      <c r="AT299" t="e">
        <v>#N/A</v>
      </c>
      <c r="AU299" t="s">
        <v>4502</v>
      </c>
      <c r="AV299" t="s">
        <v>4504</v>
      </c>
      <c r="AW299" t="s">
        <v>4408</v>
      </c>
      <c r="AX299" t="s">
        <v>1934</v>
      </c>
      <c r="AY299" t="s">
        <v>4505</v>
      </c>
      <c r="AZ299" t="s">
        <v>1330</v>
      </c>
      <c r="BA299" t="s">
        <v>4506</v>
      </c>
      <c r="BB299" t="s">
        <v>1242</v>
      </c>
      <c r="BC299" t="s">
        <v>3872</v>
      </c>
      <c r="BD299" t="s">
        <v>5313</v>
      </c>
      <c r="BE299">
        <v>218</v>
      </c>
      <c r="BF299">
        <v>212</v>
      </c>
      <c r="BG299">
        <v>0</v>
      </c>
      <c r="BH299" t="s">
        <v>1592</v>
      </c>
      <c r="BI299">
        <v>0</v>
      </c>
      <c r="BJ299">
        <v>0</v>
      </c>
      <c r="BK299">
        <v>218</v>
      </c>
      <c r="BL299" t="s">
        <v>4510</v>
      </c>
      <c r="BM299" t="s">
        <v>4459</v>
      </c>
      <c r="BN299" t="s">
        <v>4461</v>
      </c>
      <c r="BO299" t="s" cm="1">
        <v>4460</v>
      </c>
      <c r="BP299" t="s">
        <v>1592</v>
      </c>
      <c r="BQ299" t="s">
        <v>3873</v>
      </c>
      <c r="BR299">
        <v>108</v>
      </c>
      <c r="BS299" t="s">
        <v>5314</v>
      </c>
      <c r="BT299" t="s">
        <v>5315</v>
      </c>
      <c r="BU299" t="s">
        <v>4501</v>
      </c>
      <c r="BV299" t="s">
        <v>4504</v>
      </c>
      <c r="BW299" t="s">
        <v>5316</v>
      </c>
      <c r="BX299" t="s">
        <v>1937</v>
      </c>
      <c r="BY299" t="s">
        <v>1592</v>
      </c>
      <c r="BZ299" t="s">
        <v>1937</v>
      </c>
      <c r="CA299" t="s">
        <v>2031</v>
      </c>
      <c r="CB299"/>
      <c r="CC299" t="s">
        <v>998</v>
      </c>
      <c r="CD299" t="s">
        <v>1242</v>
      </c>
      <c r="CE299" t="s">
        <v>4509</v>
      </c>
      <c r="CF299" t="s">
        <v>4510</v>
      </c>
      <c r="CG299" t="s">
        <v>1242</v>
      </c>
      <c r="CH299" t="s">
        <v>1592</v>
      </c>
      <c r="CI299" t="s">
        <v>3875</v>
      </c>
      <c r="CJ299" t="s">
        <v>1261</v>
      </c>
      <c r="CK299"/>
      <c r="CL299"/>
      <c r="CM299" t="s">
        <v>1592</v>
      </c>
      <c r="CN299" t="s">
        <v>1592</v>
      </c>
      <c r="CO299" t="s">
        <v>1592</v>
      </c>
      <c r="CP299" t="s">
        <v>1592</v>
      </c>
      <c r="CQ299" t="s">
        <v>1592</v>
      </c>
      <c r="CR299">
        <v>8</v>
      </c>
      <c r="CS299" t="s">
        <v>3873</v>
      </c>
      <c r="CT299" t="s">
        <v>3873</v>
      </c>
      <c r="CU299" t="s">
        <v>3873</v>
      </c>
      <c r="CV299" t="s">
        <v>1592</v>
      </c>
      <c r="CW299" t="s">
        <v>1592</v>
      </c>
      <c r="CX299">
        <v>297</v>
      </c>
      <c r="CY299" t="s">
        <v>5317</v>
      </c>
      <c r="CZ299" t="s">
        <v>1592</v>
      </c>
      <c r="DA299" t="s">
        <v>2313</v>
      </c>
      <c r="DB299" t="s">
        <v>2314</v>
      </c>
      <c r="DC299" t="s">
        <v>4502</v>
      </c>
      <c r="DD299" t="s">
        <v>1330</v>
      </c>
      <c r="DE299" t="s">
        <v>4501</v>
      </c>
      <c r="DF299" t="s">
        <v>1592</v>
      </c>
      <c r="DG299" t="s">
        <v>1592</v>
      </c>
      <c r="DH299" t="s">
        <v>2334</v>
      </c>
      <c r="DI299" t="e">
        <v>#N/A</v>
      </c>
      <c r="DJ299"/>
      <c r="DK299" t="s">
        <v>2334</v>
      </c>
      <c r="DL299">
        <v>9</v>
      </c>
      <c r="DM299" t="s">
        <v>2315</v>
      </c>
      <c r="DN299" t="s">
        <v>1261</v>
      </c>
      <c r="DO299" t="b">
        <v>1</v>
      </c>
      <c r="DP299" t="b">
        <v>0</v>
      </c>
      <c r="DQ299" t="b">
        <v>0</v>
      </c>
      <c r="DR299" t="b">
        <v>0</v>
      </c>
      <c r="DS299" t="b">
        <v>0</v>
      </c>
      <c r="DT299" t="b">
        <v>0</v>
      </c>
      <c r="DU299" t="b">
        <v>0</v>
      </c>
      <c r="DV299">
        <v>0</v>
      </c>
      <c r="DW299" t="b">
        <v>0</v>
      </c>
      <c r="DX299" t="b">
        <v>0</v>
      </c>
      <c r="DY299" t="b">
        <v>0</v>
      </c>
      <c r="DZ299" t="b">
        <v>0</v>
      </c>
      <c r="EA299" t="b">
        <v>0</v>
      </c>
      <c r="EB299" t="b">
        <v>0</v>
      </c>
      <c r="EC299" t="b">
        <v>0</v>
      </c>
      <c r="ED299" t="b">
        <v>0</v>
      </c>
      <c r="EE299" t="b">
        <v>0</v>
      </c>
      <c r="EF299" t="b" cm="1">
        <v>0</v>
      </c>
      <c r="EG299" t="b">
        <v>0</v>
      </c>
      <c r="EH299" t="b">
        <v>0</v>
      </c>
      <c r="EI299" t="b">
        <v>0</v>
      </c>
      <c r="EJ299" t="s">
        <v>1592</v>
      </c>
      <c r="EK299">
        <v>0</v>
      </c>
      <c r="EL299">
        <v>17</v>
      </c>
      <c r="EM299" t="b">
        <v>0</v>
      </c>
    </row>
    <row r="300" spans="1:143" ht="15.75">
      <c r="A300"/>
      <c r="B300" t="s">
        <v>1261</v>
      </c>
      <c r="C300" t="s">
        <v>5115</v>
      </c>
      <c r="D300" t="s">
        <v>4416</v>
      </c>
      <c r="E300" t="s">
        <v>4417</v>
      </c>
      <c r="F300" t="s">
        <v>4418</v>
      </c>
      <c r="G300" t="s">
        <v>5318</v>
      </c>
      <c r="H300" t="s">
        <v>5319</v>
      </c>
      <c r="I300" t="s">
        <v>1287</v>
      </c>
      <c r="J300" t="s">
        <v>4458</v>
      </c>
      <c r="K300" t="s">
        <v>5320</v>
      </c>
      <c r="L300" t="s">
        <v>3872</v>
      </c>
      <c r="M300" t="s">
        <v>2010</v>
      </c>
      <c r="N300"/>
      <c r="O300" t="s">
        <v>3873</v>
      </c>
      <c r="P300" t="s">
        <v>3874</v>
      </c>
      <c r="Q300" t="s">
        <v>1330</v>
      </c>
      <c r="R300" t="s">
        <v>3875</v>
      </c>
      <c r="S300"/>
      <c r="T300"/>
      <c r="U300"/>
      <c r="V300"/>
      <c r="W300"/>
      <c r="X300"/>
      <c r="Y300"/>
      <c r="Z300"/>
      <c r="AA300"/>
      <c r="AB300"/>
      <c r="AC300"/>
      <c r="AD300"/>
      <c r="AE300"/>
      <c r="AF300"/>
      <c r="AG300"/>
      <c r="AH300"/>
      <c r="AI300"/>
      <c r="AJ300"/>
      <c r="AK300"/>
      <c r="AL300"/>
      <c r="AM300"/>
      <c r="AN300"/>
      <c r="AO300" s="108" t="s">
        <v>43</v>
      </c>
      <c r="AP300" t="s">
        <v>1333</v>
      </c>
      <c r="AQ300">
        <v>37</v>
      </c>
      <c r="AR300" t="e">
        <v>#N/A</v>
      </c>
      <c r="AS300" t="s">
        <v>5115</v>
      </c>
      <c r="AT300" t="e">
        <v>#N/A</v>
      </c>
      <c r="AU300" t="s">
        <v>4417</v>
      </c>
      <c r="AV300" t="s">
        <v>4421</v>
      </c>
      <c r="AW300" t="s">
        <v>4422</v>
      </c>
      <c r="AX300" t="s">
        <v>1934</v>
      </c>
      <c r="AY300" t="s">
        <v>5321</v>
      </c>
      <c r="AZ300" t="s">
        <v>1330</v>
      </c>
      <c r="BA300" t="s">
        <v>4424</v>
      </c>
      <c r="BB300" t="s">
        <v>1287</v>
      </c>
      <c r="BC300" t="s">
        <v>3872</v>
      </c>
      <c r="BD300" t="s">
        <v>5322</v>
      </c>
      <c r="BE300">
        <v>209</v>
      </c>
      <c r="BF300">
        <v>212</v>
      </c>
      <c r="BG300" t="e">
        <v>#N/A</v>
      </c>
      <c r="BH300" t="s">
        <v>1592</v>
      </c>
      <c r="BI300">
        <v>0</v>
      </c>
      <c r="BJ300">
        <v>0</v>
      </c>
      <c r="BK300">
        <v>209</v>
      </c>
      <c r="BL300" t="s">
        <v>4428</v>
      </c>
      <c r="BM300" t="s">
        <v>4459</v>
      </c>
      <c r="BN300" t="s">
        <v>4461</v>
      </c>
      <c r="BO300" t="s" cm="1">
        <v>4460</v>
      </c>
      <c r="BP300" t="s">
        <v>5323</v>
      </c>
      <c r="BQ300" t="s">
        <v>3873</v>
      </c>
      <c r="BR300">
        <v>109</v>
      </c>
      <c r="BS300" t="s">
        <v>5324</v>
      </c>
      <c r="BT300" t="s">
        <v>5325</v>
      </c>
      <c r="BU300" t="s">
        <v>4416</v>
      </c>
      <c r="BV300" t="s">
        <v>4421</v>
      </c>
      <c r="BW300" t="s">
        <v>5326</v>
      </c>
      <c r="BX300" t="s">
        <v>1937</v>
      </c>
      <c r="BY300" t="s">
        <v>1592</v>
      </c>
      <c r="BZ300" t="s">
        <v>1937</v>
      </c>
      <c r="CA300" t="s">
        <v>2010</v>
      </c>
      <c r="CB300"/>
      <c r="CC300" t="s">
        <v>998</v>
      </c>
      <c r="CD300" t="s">
        <v>1287</v>
      </c>
      <c r="CE300" t="s">
        <v>5327</v>
      </c>
      <c r="CF300" t="s">
        <v>5328</v>
      </c>
      <c r="CG300" t="s">
        <v>1287</v>
      </c>
      <c r="CH300" t="s">
        <v>1592</v>
      </c>
      <c r="CI300" t="s">
        <v>3875</v>
      </c>
      <c r="CJ300" t="s">
        <v>1261</v>
      </c>
      <c r="CK300"/>
      <c r="CL300"/>
      <c r="CM300" t="s">
        <v>1592</v>
      </c>
      <c r="CN300" t="s">
        <v>1592</v>
      </c>
      <c r="CO300" t="s">
        <v>1592</v>
      </c>
      <c r="CP300" t="s">
        <v>1592</v>
      </c>
      <c r="CQ300" t="s">
        <v>1592</v>
      </c>
      <c r="CR300">
        <v>8</v>
      </c>
      <c r="CS300" t="s">
        <v>3873</v>
      </c>
      <c r="CT300" t="s">
        <v>3873</v>
      </c>
      <c r="CU300" t="s">
        <v>3873</v>
      </c>
      <c r="CV300" t="s">
        <v>1592</v>
      </c>
      <c r="CW300" t="s">
        <v>1592</v>
      </c>
      <c r="CX300">
        <v>298</v>
      </c>
      <c r="CY300" t="s">
        <v>5329</v>
      </c>
      <c r="CZ300" t="s">
        <v>1592</v>
      </c>
      <c r="DA300" t="s">
        <v>2313</v>
      </c>
      <c r="DB300" t="s">
        <v>2314</v>
      </c>
      <c r="DC300" t="s">
        <v>4417</v>
      </c>
      <c r="DD300" t="s">
        <v>1330</v>
      </c>
      <c r="DE300" t="s">
        <v>5318</v>
      </c>
      <c r="DF300" t="s">
        <v>1592</v>
      </c>
      <c r="DG300" t="s">
        <v>1592</v>
      </c>
      <c r="DH300" t="s">
        <v>2334</v>
      </c>
      <c r="DI300" t="e">
        <v>#N/A</v>
      </c>
      <c r="DJ300"/>
      <c r="DK300" t="s">
        <v>2334</v>
      </c>
      <c r="DL300">
        <v>9</v>
      </c>
      <c r="DM300" t="s">
        <v>2315</v>
      </c>
      <c r="DN300" t="s">
        <v>1261</v>
      </c>
      <c r="DO300" t="b">
        <v>1</v>
      </c>
      <c r="DP300" t="b">
        <v>0</v>
      </c>
      <c r="DQ300" t="b">
        <v>0</v>
      </c>
      <c r="DR300" t="b">
        <v>0</v>
      </c>
      <c r="DS300" t="b">
        <v>0</v>
      </c>
      <c r="DT300" t="b">
        <v>0</v>
      </c>
      <c r="DU300" t="b">
        <v>0</v>
      </c>
      <c r="DV300">
        <v>0</v>
      </c>
      <c r="DW300" t="b">
        <v>0</v>
      </c>
      <c r="DX300" t="b">
        <v>0</v>
      </c>
      <c r="DY300" t="b">
        <v>0</v>
      </c>
      <c r="DZ300" t="b">
        <v>0</v>
      </c>
      <c r="EA300" t="b">
        <v>0</v>
      </c>
      <c r="EB300" t="b">
        <v>0</v>
      </c>
      <c r="EC300" t="b">
        <v>0</v>
      </c>
      <c r="ED300" t="b">
        <v>0</v>
      </c>
      <c r="EE300" t="b">
        <v>0</v>
      </c>
      <c r="EF300" t="b" cm="1">
        <v>0</v>
      </c>
      <c r="EG300" t="b">
        <v>0</v>
      </c>
      <c r="EH300" t="b">
        <v>0</v>
      </c>
      <c r="EI300" t="b">
        <v>0</v>
      </c>
      <c r="EJ300" t="s">
        <v>1592</v>
      </c>
      <c r="EK300">
        <v>0</v>
      </c>
      <c r="EL300">
        <v>28</v>
      </c>
      <c r="EM300" t="b">
        <v>0</v>
      </c>
    </row>
    <row r="301" spans="1:143" ht="15.75">
      <c r="A301"/>
      <c r="B301" t="s">
        <v>1261</v>
      </c>
      <c r="C301" t="s">
        <v>5115</v>
      </c>
      <c r="D301" t="s">
        <v>4512</v>
      </c>
      <c r="E301" t="s">
        <v>4513</v>
      </c>
      <c r="F301" t="s">
        <v>4514</v>
      </c>
      <c r="G301" t="s">
        <v>5330</v>
      </c>
      <c r="H301" t="s">
        <v>5331</v>
      </c>
      <c r="I301" t="s">
        <v>1287</v>
      </c>
      <c r="J301" t="s">
        <v>4458</v>
      </c>
      <c r="K301" t="s">
        <v>4039</v>
      </c>
      <c r="L301" t="s">
        <v>3872</v>
      </c>
      <c r="M301" t="s">
        <v>2010</v>
      </c>
      <c r="N301"/>
      <c r="O301" t="s">
        <v>3873</v>
      </c>
      <c r="P301" t="s">
        <v>3874</v>
      </c>
      <c r="Q301" t="s">
        <v>1330</v>
      </c>
      <c r="R301" t="s">
        <v>3875</v>
      </c>
      <c r="S301"/>
      <c r="T301"/>
      <c r="U301"/>
      <c r="V301"/>
      <c r="W301"/>
      <c r="X301"/>
      <c r="Y301"/>
      <c r="Z301"/>
      <c r="AA301"/>
      <c r="AB301"/>
      <c r="AC301"/>
      <c r="AD301"/>
      <c r="AE301"/>
      <c r="AF301"/>
      <c r="AG301"/>
      <c r="AH301"/>
      <c r="AI301"/>
      <c r="AJ301"/>
      <c r="AK301"/>
      <c r="AL301"/>
      <c r="AM301"/>
      <c r="AN301"/>
      <c r="AO301" s="108" t="s">
        <v>43</v>
      </c>
      <c r="AP301" t="s">
        <v>1333</v>
      </c>
      <c r="AQ301">
        <v>38</v>
      </c>
      <c r="AR301" t="e">
        <v>#N/A</v>
      </c>
      <c r="AS301" t="s">
        <v>5115</v>
      </c>
      <c r="AT301" t="e">
        <v>#N/A</v>
      </c>
      <c r="AU301" t="s">
        <v>4513</v>
      </c>
      <c r="AV301" t="s">
        <v>4516</v>
      </c>
      <c r="AW301" t="s">
        <v>4517</v>
      </c>
      <c r="AX301" t="s">
        <v>1934</v>
      </c>
      <c r="AY301" t="s">
        <v>5332</v>
      </c>
      <c r="AZ301" t="s">
        <v>1330</v>
      </c>
      <c r="BA301" t="s">
        <v>4519</v>
      </c>
      <c r="BB301" t="s">
        <v>1287</v>
      </c>
      <c r="BC301" t="s">
        <v>3872</v>
      </c>
      <c r="BD301" t="s">
        <v>5333</v>
      </c>
      <c r="BE301">
        <v>219</v>
      </c>
      <c r="BF301">
        <v>212</v>
      </c>
      <c r="BG301" t="e">
        <v>#N/A</v>
      </c>
      <c r="BH301" t="s">
        <v>1592</v>
      </c>
      <c r="BI301">
        <v>0</v>
      </c>
      <c r="BJ301">
        <v>0</v>
      </c>
      <c r="BK301">
        <v>219</v>
      </c>
      <c r="BL301" t="s">
        <v>4523</v>
      </c>
      <c r="BM301" t="s">
        <v>4459</v>
      </c>
      <c r="BN301" t="s">
        <v>4461</v>
      </c>
      <c r="BO301" t="s" cm="1">
        <v>4460</v>
      </c>
      <c r="BP301" t="s">
        <v>4046</v>
      </c>
      <c r="BQ301" t="s">
        <v>3873</v>
      </c>
      <c r="BR301">
        <v>110</v>
      </c>
      <c r="BS301" t="s">
        <v>5334</v>
      </c>
      <c r="BT301" t="s">
        <v>5335</v>
      </c>
      <c r="BU301" t="s">
        <v>4512</v>
      </c>
      <c r="BV301" t="s">
        <v>4516</v>
      </c>
      <c r="BW301" t="s">
        <v>5336</v>
      </c>
      <c r="BX301" t="s">
        <v>1937</v>
      </c>
      <c r="BY301" t="s">
        <v>1592</v>
      </c>
      <c r="BZ301" t="s">
        <v>1937</v>
      </c>
      <c r="CA301" t="s">
        <v>2010</v>
      </c>
      <c r="CB301"/>
      <c r="CC301" t="s">
        <v>998</v>
      </c>
      <c r="CD301" t="s">
        <v>1287</v>
      </c>
      <c r="CE301" t="s">
        <v>4522</v>
      </c>
      <c r="CF301" t="s">
        <v>4523</v>
      </c>
      <c r="CG301" t="s">
        <v>1287</v>
      </c>
      <c r="CH301" t="s">
        <v>1592</v>
      </c>
      <c r="CI301" t="s">
        <v>3875</v>
      </c>
      <c r="CJ301" t="s">
        <v>1261</v>
      </c>
      <c r="CK301"/>
      <c r="CL301"/>
      <c r="CM301" t="s">
        <v>1592</v>
      </c>
      <c r="CN301" t="s">
        <v>1592</v>
      </c>
      <c r="CO301" t="s">
        <v>1592</v>
      </c>
      <c r="CP301" t="s">
        <v>1592</v>
      </c>
      <c r="CQ301" t="s">
        <v>1592</v>
      </c>
      <c r="CR301">
        <v>8</v>
      </c>
      <c r="CS301" t="s">
        <v>3873</v>
      </c>
      <c r="CT301" t="s">
        <v>3873</v>
      </c>
      <c r="CU301" t="s">
        <v>3873</v>
      </c>
      <c r="CV301" t="s">
        <v>1592</v>
      </c>
      <c r="CW301" t="s">
        <v>1592</v>
      </c>
      <c r="CX301">
        <v>299</v>
      </c>
      <c r="CY301" t="s">
        <v>5337</v>
      </c>
      <c r="CZ301" t="s">
        <v>1592</v>
      </c>
      <c r="DA301" t="s">
        <v>2313</v>
      </c>
      <c r="DB301" t="s">
        <v>2314</v>
      </c>
      <c r="DC301" t="s">
        <v>4513</v>
      </c>
      <c r="DD301" t="s">
        <v>1330</v>
      </c>
      <c r="DE301" t="s">
        <v>5330</v>
      </c>
      <c r="DF301" t="s">
        <v>1592</v>
      </c>
      <c r="DG301" t="s">
        <v>1592</v>
      </c>
      <c r="DH301" t="s">
        <v>2334</v>
      </c>
      <c r="DI301" t="e">
        <v>#N/A</v>
      </c>
      <c r="DJ301"/>
      <c r="DK301" t="s">
        <v>2334</v>
      </c>
      <c r="DL301">
        <v>9</v>
      </c>
      <c r="DM301" t="s">
        <v>2315</v>
      </c>
      <c r="DN301" t="s">
        <v>1261</v>
      </c>
      <c r="DO301" t="b">
        <v>1</v>
      </c>
      <c r="DP301" t="b">
        <v>0</v>
      </c>
      <c r="DQ301" t="b">
        <v>0</v>
      </c>
      <c r="DR301" t="b">
        <v>0</v>
      </c>
      <c r="DS301" t="b">
        <v>0</v>
      </c>
      <c r="DT301" t="b">
        <v>0</v>
      </c>
      <c r="DU301" t="b">
        <v>0</v>
      </c>
      <c r="DV301">
        <v>0</v>
      </c>
      <c r="DW301" t="b">
        <v>0</v>
      </c>
      <c r="DX301" t="b">
        <v>0</v>
      </c>
      <c r="DY301" t="b">
        <v>0</v>
      </c>
      <c r="DZ301" t="b">
        <v>0</v>
      </c>
      <c r="EA301" t="b">
        <v>0</v>
      </c>
      <c r="EB301" t="b">
        <v>0</v>
      </c>
      <c r="EC301" t="b">
        <v>0</v>
      </c>
      <c r="ED301" t="b">
        <v>0</v>
      </c>
      <c r="EE301" t="b">
        <v>0</v>
      </c>
      <c r="EF301" t="b" cm="1">
        <v>0</v>
      </c>
      <c r="EG301" t="b">
        <v>0</v>
      </c>
      <c r="EH301" t="b">
        <v>0</v>
      </c>
      <c r="EI301" t="b">
        <v>0</v>
      </c>
      <c r="EJ301" t="s">
        <v>1592</v>
      </c>
      <c r="EK301">
        <v>0</v>
      </c>
      <c r="EL301">
        <v>26</v>
      </c>
      <c r="EM301" t="b">
        <v>0</v>
      </c>
    </row>
    <row r="302" spans="1:143" ht="15.75">
      <c r="A302"/>
      <c r="B302" t="s">
        <v>1261</v>
      </c>
      <c r="C302" t="s">
        <v>5115</v>
      </c>
      <c r="D302" t="s">
        <v>4430</v>
      </c>
      <c r="E302" t="s">
        <v>4431</v>
      </c>
      <c r="F302" t="s">
        <v>4432</v>
      </c>
      <c r="G302" t="s">
        <v>5338</v>
      </c>
      <c r="H302" t="s">
        <v>5339</v>
      </c>
      <c r="I302" t="s">
        <v>1287</v>
      </c>
      <c r="J302" t="s">
        <v>4458</v>
      </c>
      <c r="K302" t="s">
        <v>5340</v>
      </c>
      <c r="L302" t="s">
        <v>3872</v>
      </c>
      <c r="M302" t="s">
        <v>2010</v>
      </c>
      <c r="N302"/>
      <c r="O302" t="s">
        <v>3873</v>
      </c>
      <c r="P302" t="s">
        <v>3874</v>
      </c>
      <c r="Q302" t="s">
        <v>1330</v>
      </c>
      <c r="R302" t="s">
        <v>3875</v>
      </c>
      <c r="S302"/>
      <c r="T302"/>
      <c r="U302"/>
      <c r="V302"/>
      <c r="W302"/>
      <c r="X302"/>
      <c r="Y302"/>
      <c r="Z302"/>
      <c r="AA302"/>
      <c r="AB302"/>
      <c r="AC302"/>
      <c r="AD302"/>
      <c r="AE302"/>
      <c r="AF302"/>
      <c r="AG302"/>
      <c r="AH302"/>
      <c r="AI302"/>
      <c r="AJ302"/>
      <c r="AK302"/>
      <c r="AL302"/>
      <c r="AM302"/>
      <c r="AN302"/>
      <c r="AO302" s="108" t="s">
        <v>43</v>
      </c>
      <c r="AP302" t="s">
        <v>1333</v>
      </c>
      <c r="AQ302">
        <v>39</v>
      </c>
      <c r="AR302" t="e">
        <v>#N/A</v>
      </c>
      <c r="AS302" t="s">
        <v>5115</v>
      </c>
      <c r="AT302" t="e">
        <v>#N/A</v>
      </c>
      <c r="AU302" t="s">
        <v>4431</v>
      </c>
      <c r="AV302" t="s">
        <v>4435</v>
      </c>
      <c r="AW302" t="s">
        <v>4436</v>
      </c>
      <c r="AX302" t="s">
        <v>1934</v>
      </c>
      <c r="AY302" t="s">
        <v>5341</v>
      </c>
      <c r="AZ302" t="s">
        <v>1330</v>
      </c>
      <c r="BA302" t="s">
        <v>4438</v>
      </c>
      <c r="BB302" t="s">
        <v>1287</v>
      </c>
      <c r="BC302" t="s">
        <v>3872</v>
      </c>
      <c r="BD302" t="s">
        <v>5342</v>
      </c>
      <c r="BE302">
        <v>210</v>
      </c>
      <c r="BF302">
        <v>212</v>
      </c>
      <c r="BG302" t="e">
        <v>#N/A</v>
      </c>
      <c r="BH302" t="s">
        <v>1592</v>
      </c>
      <c r="BI302">
        <v>0</v>
      </c>
      <c r="BJ302">
        <v>0</v>
      </c>
      <c r="BK302">
        <v>210</v>
      </c>
      <c r="BL302" t="s">
        <v>4442</v>
      </c>
      <c r="BM302" t="s">
        <v>4459</v>
      </c>
      <c r="BN302" t="s">
        <v>4461</v>
      </c>
      <c r="BO302" t="s" cm="1">
        <v>4460</v>
      </c>
      <c r="BP302" t="s">
        <v>5343</v>
      </c>
      <c r="BQ302" t="s">
        <v>3873</v>
      </c>
      <c r="BR302">
        <v>111</v>
      </c>
      <c r="BS302" t="s">
        <v>5344</v>
      </c>
      <c r="BT302" t="s">
        <v>5345</v>
      </c>
      <c r="BU302" t="s">
        <v>4430</v>
      </c>
      <c r="BV302" t="s">
        <v>4435</v>
      </c>
      <c r="BW302" t="s">
        <v>5346</v>
      </c>
      <c r="BX302" t="s">
        <v>1937</v>
      </c>
      <c r="BY302" t="s">
        <v>1592</v>
      </c>
      <c r="BZ302" t="s">
        <v>1937</v>
      </c>
      <c r="CA302" t="s">
        <v>2010</v>
      </c>
      <c r="CB302"/>
      <c r="CC302" t="s">
        <v>998</v>
      </c>
      <c r="CD302" t="s">
        <v>1287</v>
      </c>
      <c r="CE302" t="s">
        <v>5347</v>
      </c>
      <c r="CF302" t="s">
        <v>5348</v>
      </c>
      <c r="CG302" t="s">
        <v>1287</v>
      </c>
      <c r="CH302" t="s">
        <v>1592</v>
      </c>
      <c r="CI302" t="s">
        <v>3875</v>
      </c>
      <c r="CJ302" t="s">
        <v>1261</v>
      </c>
      <c r="CK302"/>
      <c r="CL302"/>
      <c r="CM302" t="s">
        <v>1592</v>
      </c>
      <c r="CN302" t="s">
        <v>1592</v>
      </c>
      <c r="CO302" t="s">
        <v>1592</v>
      </c>
      <c r="CP302" t="s">
        <v>1592</v>
      </c>
      <c r="CQ302" t="s">
        <v>1592</v>
      </c>
      <c r="CR302">
        <v>8</v>
      </c>
      <c r="CS302" t="s">
        <v>3873</v>
      </c>
      <c r="CT302" t="s">
        <v>3873</v>
      </c>
      <c r="CU302" t="s">
        <v>3873</v>
      </c>
      <c r="CV302" t="s">
        <v>1592</v>
      </c>
      <c r="CW302" t="s">
        <v>1592</v>
      </c>
      <c r="CX302">
        <v>300</v>
      </c>
      <c r="CY302" t="s">
        <v>5349</v>
      </c>
      <c r="CZ302" t="s">
        <v>1592</v>
      </c>
      <c r="DA302" t="s">
        <v>2313</v>
      </c>
      <c r="DB302" t="s">
        <v>2314</v>
      </c>
      <c r="DC302" t="s">
        <v>4431</v>
      </c>
      <c r="DD302" t="s">
        <v>1330</v>
      </c>
      <c r="DE302" t="s">
        <v>5338</v>
      </c>
      <c r="DF302" t="s">
        <v>1592</v>
      </c>
      <c r="DG302" t="s">
        <v>1592</v>
      </c>
      <c r="DH302" t="s">
        <v>2334</v>
      </c>
      <c r="DI302" t="e">
        <v>#N/A</v>
      </c>
      <c r="DJ302"/>
      <c r="DK302" t="s">
        <v>2334</v>
      </c>
      <c r="DL302">
        <v>9</v>
      </c>
      <c r="DM302" t="s">
        <v>2315</v>
      </c>
      <c r="DN302" t="s">
        <v>1261</v>
      </c>
      <c r="DO302" t="b">
        <v>1</v>
      </c>
      <c r="DP302" t="b">
        <v>0</v>
      </c>
      <c r="DQ302" t="b">
        <v>0</v>
      </c>
      <c r="DR302" t="b">
        <v>0</v>
      </c>
      <c r="DS302" t="b">
        <v>0</v>
      </c>
      <c r="DT302" t="b">
        <v>0</v>
      </c>
      <c r="DU302" t="b">
        <v>0</v>
      </c>
      <c r="DV302">
        <v>0</v>
      </c>
      <c r="DW302" t="b">
        <v>0</v>
      </c>
      <c r="DX302" t="b">
        <v>0</v>
      </c>
      <c r="DY302" t="b">
        <v>0</v>
      </c>
      <c r="DZ302" t="b">
        <v>0</v>
      </c>
      <c r="EA302" t="b">
        <v>0</v>
      </c>
      <c r="EB302" t="b">
        <v>0</v>
      </c>
      <c r="EC302" t="b">
        <v>0</v>
      </c>
      <c r="ED302" t="b">
        <v>0</v>
      </c>
      <c r="EE302" t="b">
        <v>0</v>
      </c>
      <c r="EF302" t="b" cm="1">
        <v>0</v>
      </c>
      <c r="EG302" t="b">
        <v>0</v>
      </c>
      <c r="EH302" t="b">
        <v>0</v>
      </c>
      <c r="EI302" t="b">
        <v>0</v>
      </c>
      <c r="EJ302" t="s">
        <v>1592</v>
      </c>
      <c r="EK302">
        <v>0</v>
      </c>
      <c r="EL302">
        <v>33</v>
      </c>
      <c r="EM302" t="b">
        <v>0</v>
      </c>
    </row>
    <row r="303" spans="1:143" ht="15.75">
      <c r="A303"/>
      <c r="B303" t="s">
        <v>1261</v>
      </c>
      <c r="C303" t="s">
        <v>5115</v>
      </c>
      <c r="D303" t="s">
        <v>4525</v>
      </c>
      <c r="E303" t="s">
        <v>4526</v>
      </c>
      <c r="F303" t="s">
        <v>4527</v>
      </c>
      <c r="G303" t="s">
        <v>5350</v>
      </c>
      <c r="H303" t="s">
        <v>5351</v>
      </c>
      <c r="I303" t="s">
        <v>1287</v>
      </c>
      <c r="J303" t="s">
        <v>4458</v>
      </c>
      <c r="K303" t="s">
        <v>5352</v>
      </c>
      <c r="L303" t="s">
        <v>3872</v>
      </c>
      <c r="M303" t="s">
        <v>2010</v>
      </c>
      <c r="N303"/>
      <c r="O303" t="s">
        <v>3873</v>
      </c>
      <c r="P303" t="s">
        <v>3874</v>
      </c>
      <c r="Q303" t="s">
        <v>1330</v>
      </c>
      <c r="R303" t="s">
        <v>3875</v>
      </c>
      <c r="S303"/>
      <c r="T303"/>
      <c r="U303"/>
      <c r="V303"/>
      <c r="W303"/>
      <c r="X303"/>
      <c r="Y303"/>
      <c r="Z303"/>
      <c r="AA303"/>
      <c r="AB303"/>
      <c r="AC303"/>
      <c r="AD303"/>
      <c r="AE303"/>
      <c r="AF303"/>
      <c r="AG303"/>
      <c r="AH303"/>
      <c r="AI303"/>
      <c r="AJ303"/>
      <c r="AK303"/>
      <c r="AL303"/>
      <c r="AM303"/>
      <c r="AN303"/>
      <c r="AO303" s="108" t="s">
        <v>43</v>
      </c>
      <c r="AP303" t="s">
        <v>1333</v>
      </c>
      <c r="AQ303">
        <v>40</v>
      </c>
      <c r="AR303" t="e">
        <v>#N/A</v>
      </c>
      <c r="AS303" t="s">
        <v>5115</v>
      </c>
      <c r="AT303" t="e">
        <v>#N/A</v>
      </c>
      <c r="AU303" t="s">
        <v>4526</v>
      </c>
      <c r="AV303" t="s">
        <v>4529</v>
      </c>
      <c r="AW303" t="s">
        <v>4530</v>
      </c>
      <c r="AX303" t="s">
        <v>1934</v>
      </c>
      <c r="AY303" t="s">
        <v>5353</v>
      </c>
      <c r="AZ303" t="s">
        <v>1330</v>
      </c>
      <c r="BA303" t="s">
        <v>4532</v>
      </c>
      <c r="BB303" t="s">
        <v>1287</v>
      </c>
      <c r="BC303" t="s">
        <v>3872</v>
      </c>
      <c r="BD303" t="s">
        <v>5354</v>
      </c>
      <c r="BE303">
        <v>220</v>
      </c>
      <c r="BF303">
        <v>212</v>
      </c>
      <c r="BG303" t="e">
        <v>#N/A</v>
      </c>
      <c r="BH303" t="s">
        <v>1592</v>
      </c>
      <c r="BI303">
        <v>0</v>
      </c>
      <c r="BJ303">
        <v>0</v>
      </c>
      <c r="BK303">
        <v>220</v>
      </c>
      <c r="BL303" t="s">
        <v>4536</v>
      </c>
      <c r="BM303" t="s">
        <v>4459</v>
      </c>
      <c r="BN303" t="s">
        <v>4461</v>
      </c>
      <c r="BO303" t="s" cm="1">
        <v>4460</v>
      </c>
      <c r="BP303" t="s">
        <v>5355</v>
      </c>
      <c r="BQ303" t="s">
        <v>3873</v>
      </c>
      <c r="BR303">
        <v>112</v>
      </c>
      <c r="BS303" t="s">
        <v>5356</v>
      </c>
      <c r="BT303" t="s">
        <v>5357</v>
      </c>
      <c r="BU303" t="s">
        <v>4525</v>
      </c>
      <c r="BV303" t="s">
        <v>4529</v>
      </c>
      <c r="BW303" t="s">
        <v>5358</v>
      </c>
      <c r="BX303" t="s">
        <v>1937</v>
      </c>
      <c r="BY303" t="s">
        <v>1592</v>
      </c>
      <c r="BZ303" t="s">
        <v>1937</v>
      </c>
      <c r="CA303" t="s">
        <v>2010</v>
      </c>
      <c r="CB303"/>
      <c r="CC303" t="s">
        <v>998</v>
      </c>
      <c r="CD303" t="s">
        <v>1287</v>
      </c>
      <c r="CE303" t="s">
        <v>4535</v>
      </c>
      <c r="CF303" t="s">
        <v>4536</v>
      </c>
      <c r="CG303" t="s">
        <v>1287</v>
      </c>
      <c r="CH303" t="s">
        <v>1592</v>
      </c>
      <c r="CI303" t="s">
        <v>3875</v>
      </c>
      <c r="CJ303" t="s">
        <v>1261</v>
      </c>
      <c r="CK303"/>
      <c r="CL303"/>
      <c r="CM303" t="s">
        <v>1592</v>
      </c>
      <c r="CN303" t="s">
        <v>1592</v>
      </c>
      <c r="CO303" t="s">
        <v>1592</v>
      </c>
      <c r="CP303" t="s">
        <v>1592</v>
      </c>
      <c r="CQ303" t="s">
        <v>1592</v>
      </c>
      <c r="CR303">
        <v>8</v>
      </c>
      <c r="CS303" t="s">
        <v>3873</v>
      </c>
      <c r="CT303" t="s">
        <v>3873</v>
      </c>
      <c r="CU303" t="s">
        <v>3873</v>
      </c>
      <c r="CV303" t="s">
        <v>1592</v>
      </c>
      <c r="CW303" t="s">
        <v>1592</v>
      </c>
      <c r="CX303">
        <v>301</v>
      </c>
      <c r="CY303" t="s">
        <v>5359</v>
      </c>
      <c r="CZ303" t="s">
        <v>1592</v>
      </c>
      <c r="DA303" t="s">
        <v>2313</v>
      </c>
      <c r="DB303" t="s">
        <v>2314</v>
      </c>
      <c r="DC303" t="s">
        <v>4526</v>
      </c>
      <c r="DD303" t="s">
        <v>1330</v>
      </c>
      <c r="DE303" t="s">
        <v>5350</v>
      </c>
      <c r="DF303" t="s">
        <v>1592</v>
      </c>
      <c r="DG303" t="s">
        <v>1592</v>
      </c>
      <c r="DH303" t="s">
        <v>2334</v>
      </c>
      <c r="DI303" t="e">
        <v>#N/A</v>
      </c>
      <c r="DJ303"/>
      <c r="DK303" t="s">
        <v>2334</v>
      </c>
      <c r="DL303">
        <v>9</v>
      </c>
      <c r="DM303" t="s">
        <v>2315</v>
      </c>
      <c r="DN303" t="s">
        <v>1261</v>
      </c>
      <c r="DO303" t="b">
        <v>1</v>
      </c>
      <c r="DP303" t="b">
        <v>0</v>
      </c>
      <c r="DQ303" t="b">
        <v>0</v>
      </c>
      <c r="DR303" t="b">
        <v>0</v>
      </c>
      <c r="DS303" t="b">
        <v>0</v>
      </c>
      <c r="DT303" t="b">
        <v>0</v>
      </c>
      <c r="DU303" t="b">
        <v>0</v>
      </c>
      <c r="DV303">
        <v>0</v>
      </c>
      <c r="DW303" t="b">
        <v>0</v>
      </c>
      <c r="DX303" t="b">
        <v>0</v>
      </c>
      <c r="DY303" t="b">
        <v>0</v>
      </c>
      <c r="DZ303" t="b">
        <v>0</v>
      </c>
      <c r="EA303" t="b">
        <v>0</v>
      </c>
      <c r="EB303" t="b">
        <v>0</v>
      </c>
      <c r="EC303" t="b">
        <v>0</v>
      </c>
      <c r="ED303" t="b">
        <v>0</v>
      </c>
      <c r="EE303" t="b">
        <v>0</v>
      </c>
      <c r="EF303" t="b" cm="1">
        <v>0</v>
      </c>
      <c r="EG303" t="b">
        <v>0</v>
      </c>
      <c r="EH303" t="b">
        <v>0</v>
      </c>
      <c r="EI303" t="b">
        <v>0</v>
      </c>
      <c r="EJ303" t="s">
        <v>1592</v>
      </c>
      <c r="EK303">
        <v>0</v>
      </c>
      <c r="EL303">
        <v>31</v>
      </c>
      <c r="EM303" t="b">
        <v>0</v>
      </c>
    </row>
    <row r="304" spans="1:143" ht="15.75">
      <c r="A304"/>
      <c r="B304" t="s">
        <v>1261</v>
      </c>
      <c r="C304" t="s">
        <v>5360</v>
      </c>
      <c r="D304" t="s">
        <v>5361</v>
      </c>
      <c r="E304" t="s">
        <v>5362</v>
      </c>
      <c r="F304" t="s">
        <v>5362</v>
      </c>
      <c r="G304" t="s">
        <v>5361</v>
      </c>
      <c r="H304" t="s">
        <v>5361</v>
      </c>
      <c r="I304" t="s">
        <v>1279</v>
      </c>
      <c r="J304" t="s">
        <v>902</v>
      </c>
      <c r="K304" t="s">
        <v>902</v>
      </c>
      <c r="L304" t="s">
        <v>3872</v>
      </c>
      <c r="M304" t="s">
        <v>902</v>
      </c>
      <c r="N304"/>
      <c r="O304"/>
      <c r="P304" t="s">
        <v>1261</v>
      </c>
      <c r="Q304" t="s">
        <v>1325</v>
      </c>
      <c r="R304" t="s">
        <v>3875</v>
      </c>
      <c r="S304"/>
      <c r="T304"/>
      <c r="U304" t="s">
        <v>5363</v>
      </c>
      <c r="V304"/>
      <c r="W304"/>
      <c r="X304"/>
      <c r="Y304"/>
      <c r="Z304"/>
      <c r="AA304"/>
      <c r="AB304"/>
      <c r="AC304"/>
      <c r="AD304"/>
      <c r="AE304"/>
      <c r="AF304"/>
      <c r="AG304"/>
      <c r="AH304"/>
      <c r="AI304"/>
      <c r="AJ304"/>
      <c r="AK304"/>
      <c r="AL304"/>
      <c r="AM304"/>
      <c r="AN304"/>
      <c r="AO304" s="108" t="s">
        <v>43</v>
      </c>
      <c r="AP304" t="s">
        <v>1328</v>
      </c>
      <c r="AQ304">
        <v>2</v>
      </c>
      <c r="AR304" t="e">
        <v>#N/A</v>
      </c>
      <c r="AS304" t="s">
        <v>5360</v>
      </c>
      <c r="AT304" t="e">
        <v>#N/A</v>
      </c>
      <c r="AU304" t="s">
        <v>5362</v>
      </c>
      <c r="AV304" t="s">
        <v>5364</v>
      </c>
      <c r="AW304" t="s">
        <v>5364</v>
      </c>
      <c r="AX304" t="s">
        <v>1934</v>
      </c>
      <c r="AY304" t="s">
        <v>5365</v>
      </c>
      <c r="AZ304" t="s">
        <v>1325</v>
      </c>
      <c r="BA304" t="s">
        <v>5366</v>
      </c>
      <c r="BB304" t="s">
        <v>1279</v>
      </c>
      <c r="BC304" t="s">
        <v>3872</v>
      </c>
      <c r="BD304" t="s">
        <v>5367</v>
      </c>
      <c r="BE304">
        <v>304</v>
      </c>
      <c r="BF304">
        <v>0</v>
      </c>
      <c r="BG304">
        <v>0</v>
      </c>
      <c r="BH304" t="s">
        <v>1592</v>
      </c>
      <c r="BI304">
        <v>0</v>
      </c>
      <c r="BJ304">
        <v>0</v>
      </c>
      <c r="BK304">
        <v>0</v>
      </c>
      <c r="BL304" t="s">
        <v>1592</v>
      </c>
      <c r="BM304" t="s">
        <v>1592</v>
      </c>
      <c r="BN304" t="s">
        <v>1592</v>
      </c>
      <c r="BO304" t="s" cm="1">
        <v>1592</v>
      </c>
      <c r="BP304" t="s">
        <v>1592</v>
      </c>
      <c r="BQ304" t="s">
        <v>5368</v>
      </c>
      <c r="BR304">
        <v>1</v>
      </c>
      <c r="BS304" t="s">
        <v>1931</v>
      </c>
      <c r="BT304" t="s">
        <v>5369</v>
      </c>
      <c r="BU304" t="s">
        <v>5361</v>
      </c>
      <c r="BV304" t="s">
        <v>5364</v>
      </c>
      <c r="BW304" t="s">
        <v>5365</v>
      </c>
      <c r="BX304" t="s">
        <v>1937</v>
      </c>
      <c r="BY304" t="s">
        <v>1592</v>
      </c>
      <c r="BZ304" t="s">
        <v>1937</v>
      </c>
      <c r="CA304" t="s">
        <v>902</v>
      </c>
      <c r="CB304"/>
      <c r="CC304" t="s">
        <v>998</v>
      </c>
      <c r="CD304" t="s">
        <v>1279</v>
      </c>
      <c r="CE304" t="s">
        <v>5362</v>
      </c>
      <c r="CF304" t="s">
        <v>5364</v>
      </c>
      <c r="CG304" t="s">
        <v>1279</v>
      </c>
      <c r="CH304" t="s">
        <v>1592</v>
      </c>
      <c r="CI304" t="s">
        <v>3875</v>
      </c>
      <c r="CJ304" t="s">
        <v>1261</v>
      </c>
      <c r="CK304"/>
      <c r="CL304"/>
      <c r="CM304" t="s">
        <v>5363</v>
      </c>
      <c r="CN304" t="s">
        <v>1592</v>
      </c>
      <c r="CO304" t="s">
        <v>5363</v>
      </c>
      <c r="CP304" t="s">
        <v>1592</v>
      </c>
      <c r="CQ304" t="s">
        <v>1592</v>
      </c>
      <c r="CR304">
        <v>0</v>
      </c>
      <c r="CS304" t="s">
        <v>1592</v>
      </c>
      <c r="CT304" t="s">
        <v>1592</v>
      </c>
      <c r="CU304" t="s">
        <v>1592</v>
      </c>
      <c r="CV304" t="s">
        <v>1592</v>
      </c>
      <c r="CW304" t="s">
        <v>1592</v>
      </c>
      <c r="CX304">
        <v>302</v>
      </c>
      <c r="CY304" t="s">
        <v>5370</v>
      </c>
      <c r="CZ304" t="s">
        <v>1592</v>
      </c>
      <c r="DA304" t="s">
        <v>2313</v>
      </c>
      <c r="DB304" t="s">
        <v>2314</v>
      </c>
      <c r="DC304" t="s">
        <v>5362</v>
      </c>
      <c r="DD304" t="s">
        <v>1325</v>
      </c>
      <c r="DE304" t="s">
        <v>5361</v>
      </c>
      <c r="DF304" t="s">
        <v>1592</v>
      </c>
      <c r="DG304" t="s">
        <v>1592</v>
      </c>
      <c r="DH304" t="s">
        <v>2334</v>
      </c>
      <c r="DI304" t="e">
        <v>#N/A</v>
      </c>
      <c r="DJ304"/>
      <c r="DK304" t="s">
        <v>2334</v>
      </c>
      <c r="DL304">
        <v>9</v>
      </c>
      <c r="DM304" t="s">
        <v>2315</v>
      </c>
      <c r="DN304" t="s">
        <v>1261</v>
      </c>
      <c r="DO304" t="b">
        <v>1</v>
      </c>
      <c r="DP304" t="b">
        <v>0</v>
      </c>
      <c r="DQ304" t="b">
        <v>1</v>
      </c>
      <c r="DR304" t="b">
        <v>0</v>
      </c>
      <c r="DS304" t="b">
        <v>0</v>
      </c>
      <c r="DT304" t="b">
        <v>0</v>
      </c>
      <c r="DU304" t="b">
        <v>1</v>
      </c>
      <c r="DV304">
        <v>0</v>
      </c>
      <c r="DW304" t="b">
        <v>0</v>
      </c>
      <c r="DX304" t="b">
        <v>0</v>
      </c>
      <c r="DY304" t="b">
        <v>0</v>
      </c>
      <c r="DZ304" t="b">
        <v>0</v>
      </c>
      <c r="EA304" t="b">
        <v>0</v>
      </c>
      <c r="EB304" t="b">
        <v>0</v>
      </c>
      <c r="EC304" t="b">
        <v>0</v>
      </c>
      <c r="ED304" t="b">
        <v>0</v>
      </c>
      <c r="EE304" t="b">
        <v>0</v>
      </c>
      <c r="EF304" t="b" cm="1">
        <v>0</v>
      </c>
      <c r="EG304" t="b">
        <v>0</v>
      </c>
      <c r="EH304" t="b">
        <v>0</v>
      </c>
      <c r="EI304" t="b">
        <v>0</v>
      </c>
      <c r="EJ304" t="s">
        <v>1592</v>
      </c>
      <c r="EK304">
        <v>0</v>
      </c>
      <c r="EL304">
        <v>24</v>
      </c>
      <c r="EM304" t="b">
        <v>0</v>
      </c>
    </row>
    <row r="305" spans="1:143" ht="15.75">
      <c r="A305"/>
      <c r="B305" t="s">
        <v>1261</v>
      </c>
      <c r="C305" t="s">
        <v>5360</v>
      </c>
      <c r="D305" t="s">
        <v>4695</v>
      </c>
      <c r="E305" t="s">
        <v>4696</v>
      </c>
      <c r="F305"/>
      <c r="G305" t="s">
        <v>4697</v>
      </c>
      <c r="H305" t="s">
        <v>4695</v>
      </c>
      <c r="I305" t="s">
        <v>1242</v>
      </c>
      <c r="J305" t="s">
        <v>5361</v>
      </c>
      <c r="K305" t="s">
        <v>902</v>
      </c>
      <c r="L305" t="s">
        <v>3872</v>
      </c>
      <c r="M305" t="s">
        <v>1965</v>
      </c>
      <c r="N305"/>
      <c r="O305"/>
      <c r="P305" t="s">
        <v>1261</v>
      </c>
      <c r="Q305" t="s">
        <v>1325</v>
      </c>
      <c r="R305" t="s">
        <v>3875</v>
      </c>
      <c r="S305"/>
      <c r="T305"/>
      <c r="U305" t="s">
        <v>5363</v>
      </c>
      <c r="V305" t="s">
        <v>4698</v>
      </c>
      <c r="W305"/>
      <c r="X305"/>
      <c r="Y305"/>
      <c r="Z305"/>
      <c r="AA305"/>
      <c r="AB305"/>
      <c r="AC305"/>
      <c r="AD305"/>
      <c r="AE305"/>
      <c r="AF305"/>
      <c r="AG305"/>
      <c r="AH305"/>
      <c r="AI305"/>
      <c r="AJ305"/>
      <c r="AK305"/>
      <c r="AL305"/>
      <c r="AM305"/>
      <c r="AN305"/>
      <c r="AO305" s="108" t="s">
        <v>43</v>
      </c>
      <c r="AP305" t="s">
        <v>1328</v>
      </c>
      <c r="AQ305">
        <v>3</v>
      </c>
      <c r="AR305" t="e">
        <v>#N/A</v>
      </c>
      <c r="AS305" t="s">
        <v>5360</v>
      </c>
      <c r="AT305" t="e">
        <v>#N/A</v>
      </c>
      <c r="AU305" t="s">
        <v>4696</v>
      </c>
      <c r="AV305" t="s">
        <v>4700</v>
      </c>
      <c r="AW305" t="s">
        <v>1937</v>
      </c>
      <c r="AX305" t="s">
        <v>1934</v>
      </c>
      <c r="AY305" t="s">
        <v>4701</v>
      </c>
      <c r="AZ305" t="s">
        <v>1325</v>
      </c>
      <c r="BA305" t="s">
        <v>4702</v>
      </c>
      <c r="BB305" t="s">
        <v>1242</v>
      </c>
      <c r="BC305" t="s">
        <v>3872</v>
      </c>
      <c r="BD305" t="s">
        <v>5371</v>
      </c>
      <c r="BE305">
        <v>235</v>
      </c>
      <c r="BF305">
        <v>304</v>
      </c>
      <c r="BG305">
        <v>0</v>
      </c>
      <c r="BH305" t="s">
        <v>1592</v>
      </c>
      <c r="BI305">
        <v>0</v>
      </c>
      <c r="BJ305">
        <v>0</v>
      </c>
      <c r="BK305">
        <v>235</v>
      </c>
      <c r="BL305" t="s">
        <v>4706</v>
      </c>
      <c r="BM305" t="s">
        <v>5362</v>
      </c>
      <c r="BN305" t="s">
        <v>5364</v>
      </c>
      <c r="BO305" t="e" cm="1">
        <v>#N/A</v>
      </c>
      <c r="BP305" t="s">
        <v>1592</v>
      </c>
      <c r="BQ305" t="s">
        <v>5368</v>
      </c>
      <c r="BR305">
        <v>2</v>
      </c>
      <c r="BS305" t="s">
        <v>1841</v>
      </c>
      <c r="BT305" t="s">
        <v>5372</v>
      </c>
      <c r="BU305" t="s">
        <v>4695</v>
      </c>
      <c r="BV305" t="s">
        <v>4700</v>
      </c>
      <c r="BW305" t="s">
        <v>4705</v>
      </c>
      <c r="BX305" t="s">
        <v>1937</v>
      </c>
      <c r="BY305" t="s">
        <v>1592</v>
      </c>
      <c r="BZ305" t="s">
        <v>1937</v>
      </c>
      <c r="CA305" t="s">
        <v>1965</v>
      </c>
      <c r="CB305"/>
      <c r="CC305" t="s">
        <v>998</v>
      </c>
      <c r="CD305" t="s">
        <v>1242</v>
      </c>
      <c r="CE305" t="s">
        <v>5373</v>
      </c>
      <c r="CF305" t="s">
        <v>5374</v>
      </c>
      <c r="CG305" t="s">
        <v>1242</v>
      </c>
      <c r="CH305" t="s">
        <v>1592</v>
      </c>
      <c r="CI305" t="s">
        <v>3875</v>
      </c>
      <c r="CJ305" t="s">
        <v>1261</v>
      </c>
      <c r="CK305"/>
      <c r="CL305"/>
      <c r="CM305" t="s">
        <v>5363</v>
      </c>
      <c r="CN305" t="s">
        <v>4698</v>
      </c>
      <c r="CO305" t="s">
        <v>5363</v>
      </c>
      <c r="CP305" t="s">
        <v>4698</v>
      </c>
      <c r="CQ305" t="s">
        <v>1592</v>
      </c>
      <c r="CR305">
        <v>0</v>
      </c>
      <c r="CS305" t="s">
        <v>1592</v>
      </c>
      <c r="CT305" t="s">
        <v>1592</v>
      </c>
      <c r="CU305" t="s">
        <v>1592</v>
      </c>
      <c r="CV305" t="s">
        <v>1592</v>
      </c>
      <c r="CW305" t="s">
        <v>1592</v>
      </c>
      <c r="CX305">
        <v>303</v>
      </c>
      <c r="CY305" t="s">
        <v>5375</v>
      </c>
      <c r="CZ305" t="s">
        <v>1592</v>
      </c>
      <c r="DA305" t="s">
        <v>2313</v>
      </c>
      <c r="DB305" t="s">
        <v>2314</v>
      </c>
      <c r="DC305" t="s">
        <v>4696</v>
      </c>
      <c r="DD305" t="s">
        <v>1325</v>
      </c>
      <c r="DE305" t="s">
        <v>4697</v>
      </c>
      <c r="DF305" t="s">
        <v>1592</v>
      </c>
      <c r="DG305" t="s">
        <v>1592</v>
      </c>
      <c r="DH305" t="s">
        <v>2334</v>
      </c>
      <c r="DI305" t="e">
        <v>#N/A</v>
      </c>
      <c r="DJ305"/>
      <c r="DK305" t="s">
        <v>2334</v>
      </c>
      <c r="DL305">
        <v>9</v>
      </c>
      <c r="DM305" t="s">
        <v>2315</v>
      </c>
      <c r="DN305" t="s">
        <v>1261</v>
      </c>
      <c r="DO305" t="b">
        <v>1</v>
      </c>
      <c r="DP305" t="b">
        <v>0</v>
      </c>
      <c r="DQ305" t="b">
        <v>0</v>
      </c>
      <c r="DR305" t="b">
        <v>0</v>
      </c>
      <c r="DS305" t="b">
        <v>0</v>
      </c>
      <c r="DT305" t="b">
        <v>0</v>
      </c>
      <c r="DU305" t="b">
        <v>0</v>
      </c>
      <c r="DV305">
        <v>0</v>
      </c>
      <c r="DW305" t="b">
        <v>0</v>
      </c>
      <c r="DX305" t="b">
        <v>0</v>
      </c>
      <c r="DY305" t="b">
        <v>0</v>
      </c>
      <c r="DZ305" t="b">
        <v>0</v>
      </c>
      <c r="EA305" t="b">
        <v>0</v>
      </c>
      <c r="EB305" t="b">
        <v>0</v>
      </c>
      <c r="EC305" t="b">
        <v>0</v>
      </c>
      <c r="ED305" t="b">
        <v>0</v>
      </c>
      <c r="EE305" t="b">
        <v>0</v>
      </c>
      <c r="EF305" t="b" cm="1">
        <v>0</v>
      </c>
      <c r="EG305" t="b">
        <v>0</v>
      </c>
      <c r="EH305" t="b">
        <v>0</v>
      </c>
      <c r="EI305" t="b">
        <v>0</v>
      </c>
      <c r="EJ305" t="s">
        <v>1592</v>
      </c>
      <c r="EK305">
        <v>0</v>
      </c>
      <c r="EL305">
        <v>18</v>
      </c>
      <c r="EM305" t="b">
        <v>0</v>
      </c>
    </row>
    <row r="306" spans="1:143" ht="15.75">
      <c r="A306"/>
      <c r="B306" t="s">
        <v>1261</v>
      </c>
      <c r="C306" t="s">
        <v>5360</v>
      </c>
      <c r="D306" t="s">
        <v>4738</v>
      </c>
      <c r="E306" t="s">
        <v>4738</v>
      </c>
      <c r="F306"/>
      <c r="G306" t="s">
        <v>4739</v>
      </c>
      <c r="H306" t="s">
        <v>4738</v>
      </c>
      <c r="I306" t="s">
        <v>1242</v>
      </c>
      <c r="J306" t="s">
        <v>5361</v>
      </c>
      <c r="K306" t="s">
        <v>902</v>
      </c>
      <c r="L306" t="s">
        <v>3872</v>
      </c>
      <c r="M306" t="s">
        <v>1947</v>
      </c>
      <c r="N306"/>
      <c r="O306"/>
      <c r="P306" t="s">
        <v>1261</v>
      </c>
      <c r="Q306" t="s">
        <v>1325</v>
      </c>
      <c r="R306" t="s">
        <v>3875</v>
      </c>
      <c r="S306"/>
      <c r="T306"/>
      <c r="U306" t="s">
        <v>5363</v>
      </c>
      <c r="V306" t="s">
        <v>4740</v>
      </c>
      <c r="W306"/>
      <c r="X306"/>
      <c r="Y306"/>
      <c r="Z306"/>
      <c r="AA306"/>
      <c r="AB306"/>
      <c r="AC306"/>
      <c r="AD306"/>
      <c r="AE306"/>
      <c r="AF306"/>
      <c r="AG306"/>
      <c r="AH306"/>
      <c r="AI306"/>
      <c r="AJ306"/>
      <c r="AK306"/>
      <c r="AL306"/>
      <c r="AM306"/>
      <c r="AN306"/>
      <c r="AO306" s="108" t="s">
        <v>43</v>
      </c>
      <c r="AP306" t="s">
        <v>1328</v>
      </c>
      <c r="AQ306">
        <v>4</v>
      </c>
      <c r="AR306" t="e">
        <v>#N/A</v>
      </c>
      <c r="AS306" t="s">
        <v>5360</v>
      </c>
      <c r="AT306" t="e">
        <v>#N/A</v>
      </c>
      <c r="AU306" t="s">
        <v>4738</v>
      </c>
      <c r="AV306" t="s">
        <v>4742</v>
      </c>
      <c r="AW306" t="s">
        <v>1937</v>
      </c>
      <c r="AX306" t="s">
        <v>1934</v>
      </c>
      <c r="AY306" t="s">
        <v>4743</v>
      </c>
      <c r="AZ306" t="s">
        <v>1325</v>
      </c>
      <c r="BA306" t="s">
        <v>4744</v>
      </c>
      <c r="BB306" t="s">
        <v>1242</v>
      </c>
      <c r="BC306" t="s">
        <v>3872</v>
      </c>
      <c r="BD306" t="s">
        <v>5376</v>
      </c>
      <c r="BE306">
        <v>238</v>
      </c>
      <c r="BF306">
        <v>304</v>
      </c>
      <c r="BG306">
        <v>0</v>
      </c>
      <c r="BH306" t="s">
        <v>1592</v>
      </c>
      <c r="BI306">
        <v>0</v>
      </c>
      <c r="BJ306">
        <v>0</v>
      </c>
      <c r="BK306">
        <v>238</v>
      </c>
      <c r="BL306" t="s">
        <v>4748</v>
      </c>
      <c r="BM306" t="s">
        <v>5362</v>
      </c>
      <c r="BN306" t="s">
        <v>5364</v>
      </c>
      <c r="BO306" t="e" cm="1">
        <v>#N/A</v>
      </c>
      <c r="BP306" t="s">
        <v>1592</v>
      </c>
      <c r="BQ306" t="s">
        <v>5368</v>
      </c>
      <c r="BR306">
        <v>3</v>
      </c>
      <c r="BS306" t="s">
        <v>1842</v>
      </c>
      <c r="BT306" t="s">
        <v>5377</v>
      </c>
      <c r="BU306" t="s">
        <v>4738</v>
      </c>
      <c r="BV306" t="s">
        <v>4742</v>
      </c>
      <c r="BW306" t="s">
        <v>4742</v>
      </c>
      <c r="BX306" t="s">
        <v>1937</v>
      </c>
      <c r="BY306" t="s">
        <v>1592</v>
      </c>
      <c r="BZ306" t="s">
        <v>1937</v>
      </c>
      <c r="CA306" t="s">
        <v>1947</v>
      </c>
      <c r="CB306"/>
      <c r="CC306" t="s">
        <v>998</v>
      </c>
      <c r="CD306" t="s">
        <v>1242</v>
      </c>
      <c r="CE306" t="s">
        <v>5378</v>
      </c>
      <c r="CF306" t="s">
        <v>5379</v>
      </c>
      <c r="CG306" t="s">
        <v>1242</v>
      </c>
      <c r="CH306" t="s">
        <v>1592</v>
      </c>
      <c r="CI306" t="s">
        <v>3875</v>
      </c>
      <c r="CJ306" t="s">
        <v>1261</v>
      </c>
      <c r="CK306"/>
      <c r="CL306"/>
      <c r="CM306" t="s">
        <v>5363</v>
      </c>
      <c r="CN306" t="s">
        <v>4740</v>
      </c>
      <c r="CO306" t="s">
        <v>5363</v>
      </c>
      <c r="CP306" t="s">
        <v>4740</v>
      </c>
      <c r="CQ306" t="s">
        <v>1592</v>
      </c>
      <c r="CR306">
        <v>0</v>
      </c>
      <c r="CS306" t="s">
        <v>1592</v>
      </c>
      <c r="CT306" t="s">
        <v>1592</v>
      </c>
      <c r="CU306" t="s">
        <v>1592</v>
      </c>
      <c r="CV306" t="s">
        <v>1592</v>
      </c>
      <c r="CW306" t="s">
        <v>1592</v>
      </c>
      <c r="CX306">
        <v>304</v>
      </c>
      <c r="CY306" t="s">
        <v>5380</v>
      </c>
      <c r="CZ306" t="s">
        <v>1592</v>
      </c>
      <c r="DA306" t="s">
        <v>2313</v>
      </c>
      <c r="DB306" t="s">
        <v>2314</v>
      </c>
      <c r="DC306" t="s">
        <v>4738</v>
      </c>
      <c r="DD306" t="s">
        <v>1325</v>
      </c>
      <c r="DE306" t="s">
        <v>4739</v>
      </c>
      <c r="DF306" t="s">
        <v>1592</v>
      </c>
      <c r="DG306" t="s">
        <v>1592</v>
      </c>
      <c r="DH306" t="s">
        <v>2334</v>
      </c>
      <c r="DI306" t="e">
        <v>#N/A</v>
      </c>
      <c r="DJ306"/>
      <c r="DK306" t="s">
        <v>2334</v>
      </c>
      <c r="DL306">
        <v>9</v>
      </c>
      <c r="DM306" t="s">
        <v>2315</v>
      </c>
      <c r="DN306" t="s">
        <v>1261</v>
      </c>
      <c r="DO306" t="b">
        <v>1</v>
      </c>
      <c r="DP306" t="b">
        <v>0</v>
      </c>
      <c r="DQ306" t="b">
        <v>0</v>
      </c>
      <c r="DR306" t="b">
        <v>0</v>
      </c>
      <c r="DS306" t="b">
        <v>0</v>
      </c>
      <c r="DT306" t="b">
        <v>0</v>
      </c>
      <c r="DU306" t="b">
        <v>0</v>
      </c>
      <c r="DV306">
        <v>0</v>
      </c>
      <c r="DW306" t="b">
        <v>0</v>
      </c>
      <c r="DX306" t="b">
        <v>0</v>
      </c>
      <c r="DY306" t="b">
        <v>0</v>
      </c>
      <c r="DZ306" t="b">
        <v>0</v>
      </c>
      <c r="EA306" t="b">
        <v>0</v>
      </c>
      <c r="EB306" t="b">
        <v>0</v>
      </c>
      <c r="EC306" t="b">
        <v>0</v>
      </c>
      <c r="ED306" t="b">
        <v>0</v>
      </c>
      <c r="EE306" t="b">
        <v>0</v>
      </c>
      <c r="EF306" t="b" cm="1">
        <v>1</v>
      </c>
      <c r="EG306" t="b">
        <v>0</v>
      </c>
      <c r="EH306" t="b">
        <v>0</v>
      </c>
      <c r="EI306" t="b">
        <v>1</v>
      </c>
      <c r="EJ306" t="s">
        <v>1235</v>
      </c>
      <c r="EK306">
        <v>1</v>
      </c>
      <c r="EL306">
        <v>15</v>
      </c>
      <c r="EM306" t="b">
        <v>0</v>
      </c>
    </row>
    <row r="307" spans="1:143" ht="15.75">
      <c r="A307"/>
      <c r="B307" t="s">
        <v>1261</v>
      </c>
      <c r="C307" t="s">
        <v>5360</v>
      </c>
      <c r="D307" t="s">
        <v>4708</v>
      </c>
      <c r="E307" t="s">
        <v>4709</v>
      </c>
      <c r="F307" t="s">
        <v>4392</v>
      </c>
      <c r="G307" t="s">
        <v>4710</v>
      </c>
      <c r="H307" t="s">
        <v>4708</v>
      </c>
      <c r="I307" t="s">
        <v>1242</v>
      </c>
      <c r="J307" t="s">
        <v>5361</v>
      </c>
      <c r="K307" t="s">
        <v>902</v>
      </c>
      <c r="L307" t="s">
        <v>3872</v>
      </c>
      <c r="M307" t="s">
        <v>2031</v>
      </c>
      <c r="N307"/>
      <c r="O307"/>
      <c r="P307" t="s">
        <v>1261</v>
      </c>
      <c r="Q307" t="s">
        <v>1325</v>
      </c>
      <c r="R307" t="s">
        <v>3875</v>
      </c>
      <c r="S307"/>
      <c r="T307"/>
      <c r="U307" t="s">
        <v>5363</v>
      </c>
      <c r="V307" t="s">
        <v>4711</v>
      </c>
      <c r="W307"/>
      <c r="X307"/>
      <c r="Y307"/>
      <c r="Z307"/>
      <c r="AA307"/>
      <c r="AB307"/>
      <c r="AC307"/>
      <c r="AD307"/>
      <c r="AE307"/>
      <c r="AF307"/>
      <c r="AG307"/>
      <c r="AH307"/>
      <c r="AI307"/>
      <c r="AJ307"/>
      <c r="AK307"/>
      <c r="AL307"/>
      <c r="AM307"/>
      <c r="AN307"/>
      <c r="AO307" s="108" t="s">
        <v>43</v>
      </c>
      <c r="AP307" t="s">
        <v>1328</v>
      </c>
      <c r="AQ307">
        <v>5</v>
      </c>
      <c r="AR307" t="e">
        <v>#N/A</v>
      </c>
      <c r="AS307" t="s">
        <v>5360</v>
      </c>
      <c r="AT307" t="e">
        <v>#N/A</v>
      </c>
      <c r="AU307" t="s">
        <v>4709</v>
      </c>
      <c r="AV307" t="s">
        <v>4713</v>
      </c>
      <c r="AW307" t="s">
        <v>4395</v>
      </c>
      <c r="AX307" t="s">
        <v>1934</v>
      </c>
      <c r="AY307" t="s">
        <v>4714</v>
      </c>
      <c r="AZ307" t="s">
        <v>1325</v>
      </c>
      <c r="BA307" t="s">
        <v>4715</v>
      </c>
      <c r="BB307" t="s">
        <v>1242</v>
      </c>
      <c r="BC307" t="s">
        <v>3872</v>
      </c>
      <c r="BD307" t="s">
        <v>5381</v>
      </c>
      <c r="BE307">
        <v>236</v>
      </c>
      <c r="BF307">
        <v>304</v>
      </c>
      <c r="BG307">
        <v>0</v>
      </c>
      <c r="BH307" t="s">
        <v>1592</v>
      </c>
      <c r="BI307">
        <v>0</v>
      </c>
      <c r="BJ307">
        <v>0</v>
      </c>
      <c r="BK307">
        <v>236</v>
      </c>
      <c r="BL307" t="s">
        <v>4720</v>
      </c>
      <c r="BM307" t="s">
        <v>5362</v>
      </c>
      <c r="BN307" t="s">
        <v>5364</v>
      </c>
      <c r="BO307" t="e" cm="1">
        <v>#N/A</v>
      </c>
      <c r="BP307" t="s">
        <v>1592</v>
      </c>
      <c r="BQ307" t="s">
        <v>5368</v>
      </c>
      <c r="BR307">
        <v>4</v>
      </c>
      <c r="BS307" t="s">
        <v>1843</v>
      </c>
      <c r="BT307" t="s">
        <v>5382</v>
      </c>
      <c r="BU307" t="s">
        <v>4708</v>
      </c>
      <c r="BV307" t="s">
        <v>4713</v>
      </c>
      <c r="BW307" t="s">
        <v>4718</v>
      </c>
      <c r="BX307" t="s">
        <v>1937</v>
      </c>
      <c r="BY307" t="s">
        <v>1592</v>
      </c>
      <c r="BZ307" t="s">
        <v>1937</v>
      </c>
      <c r="CA307" t="s">
        <v>2031</v>
      </c>
      <c r="CB307"/>
      <c r="CC307" t="s">
        <v>998</v>
      </c>
      <c r="CD307" t="s">
        <v>1242</v>
      </c>
      <c r="CE307" t="s">
        <v>5383</v>
      </c>
      <c r="CF307" t="s">
        <v>5384</v>
      </c>
      <c r="CG307" t="s">
        <v>1242</v>
      </c>
      <c r="CH307" t="s">
        <v>1592</v>
      </c>
      <c r="CI307" t="s">
        <v>3875</v>
      </c>
      <c r="CJ307" t="s">
        <v>1261</v>
      </c>
      <c r="CK307"/>
      <c r="CL307"/>
      <c r="CM307" t="s">
        <v>5363</v>
      </c>
      <c r="CN307" t="s">
        <v>4711</v>
      </c>
      <c r="CO307" t="s">
        <v>5363</v>
      </c>
      <c r="CP307" t="s">
        <v>4711</v>
      </c>
      <c r="CQ307" t="s">
        <v>1592</v>
      </c>
      <c r="CR307">
        <v>0</v>
      </c>
      <c r="CS307" t="s">
        <v>1592</v>
      </c>
      <c r="CT307" t="s">
        <v>1592</v>
      </c>
      <c r="CU307" t="s">
        <v>1592</v>
      </c>
      <c r="CV307" t="s">
        <v>1592</v>
      </c>
      <c r="CW307" t="s">
        <v>1592</v>
      </c>
      <c r="CX307">
        <v>305</v>
      </c>
      <c r="CY307" t="s">
        <v>5385</v>
      </c>
      <c r="CZ307" t="s">
        <v>1592</v>
      </c>
      <c r="DA307" t="s">
        <v>2313</v>
      </c>
      <c r="DB307" t="s">
        <v>2314</v>
      </c>
      <c r="DC307" t="s">
        <v>4709</v>
      </c>
      <c r="DD307" t="s">
        <v>1325</v>
      </c>
      <c r="DE307" t="s">
        <v>4710</v>
      </c>
      <c r="DF307" t="s">
        <v>1592</v>
      </c>
      <c r="DG307" t="s">
        <v>1592</v>
      </c>
      <c r="DH307" t="s">
        <v>2334</v>
      </c>
      <c r="DI307" t="e">
        <v>#N/A</v>
      </c>
      <c r="DJ307"/>
      <c r="DK307" t="s">
        <v>2334</v>
      </c>
      <c r="DL307">
        <v>9</v>
      </c>
      <c r="DM307" t="s">
        <v>2315</v>
      </c>
      <c r="DN307" t="s">
        <v>1261</v>
      </c>
      <c r="DO307" t="b">
        <v>1</v>
      </c>
      <c r="DP307" t="b">
        <v>0</v>
      </c>
      <c r="DQ307" t="b">
        <v>0</v>
      </c>
      <c r="DR307" t="b">
        <v>0</v>
      </c>
      <c r="DS307" t="b">
        <v>0</v>
      </c>
      <c r="DT307" t="b">
        <v>0</v>
      </c>
      <c r="DU307" t="b">
        <v>0</v>
      </c>
      <c r="DV307">
        <v>0</v>
      </c>
      <c r="DW307" t="b">
        <v>0</v>
      </c>
      <c r="DX307" t="b">
        <v>0</v>
      </c>
      <c r="DY307" t="b">
        <v>0</v>
      </c>
      <c r="DZ307" t="b">
        <v>0</v>
      </c>
      <c r="EA307" t="b">
        <v>0</v>
      </c>
      <c r="EB307" t="b">
        <v>0</v>
      </c>
      <c r="EC307" t="b">
        <v>0</v>
      </c>
      <c r="ED307" t="b">
        <v>0</v>
      </c>
      <c r="EE307" t="b">
        <v>0</v>
      </c>
      <c r="EF307" t="b" cm="1">
        <v>0</v>
      </c>
      <c r="EG307" t="b">
        <v>0</v>
      </c>
      <c r="EH307" t="b">
        <v>0</v>
      </c>
      <c r="EI307" t="b">
        <v>0</v>
      </c>
      <c r="EJ307" t="s">
        <v>1592</v>
      </c>
      <c r="EK307">
        <v>0</v>
      </c>
      <c r="EL307">
        <v>20</v>
      </c>
      <c r="EM307" t="b">
        <v>0</v>
      </c>
    </row>
    <row r="308" spans="1:143" ht="15.75">
      <c r="A308"/>
      <c r="B308" t="s">
        <v>1261</v>
      </c>
      <c r="C308" t="s">
        <v>5360</v>
      </c>
      <c r="D308" t="s">
        <v>4722</v>
      </c>
      <c r="E308" t="s">
        <v>4723</v>
      </c>
      <c r="F308" t="s">
        <v>4724</v>
      </c>
      <c r="G308" t="s">
        <v>4725</v>
      </c>
      <c r="H308" t="s">
        <v>4722</v>
      </c>
      <c r="I308" t="s">
        <v>1242</v>
      </c>
      <c r="J308" t="s">
        <v>5361</v>
      </c>
      <c r="K308" t="s">
        <v>902</v>
      </c>
      <c r="L308" t="s">
        <v>3872</v>
      </c>
      <c r="M308" t="s">
        <v>1965</v>
      </c>
      <c r="N308"/>
      <c r="O308"/>
      <c r="P308" t="s">
        <v>1261</v>
      </c>
      <c r="Q308" t="s">
        <v>1325</v>
      </c>
      <c r="R308" t="s">
        <v>3875</v>
      </c>
      <c r="S308"/>
      <c r="T308"/>
      <c r="U308" t="s">
        <v>5363</v>
      </c>
      <c r="V308" t="s">
        <v>4726</v>
      </c>
      <c r="W308"/>
      <c r="X308"/>
      <c r="Y308"/>
      <c r="Z308"/>
      <c r="AA308"/>
      <c r="AB308"/>
      <c r="AC308"/>
      <c r="AD308"/>
      <c r="AE308"/>
      <c r="AF308"/>
      <c r="AG308"/>
      <c r="AH308"/>
      <c r="AI308"/>
      <c r="AJ308"/>
      <c r="AK308"/>
      <c r="AL308"/>
      <c r="AM308"/>
      <c r="AN308"/>
      <c r="AO308" s="108" t="s">
        <v>43</v>
      </c>
      <c r="AP308" t="s">
        <v>1328</v>
      </c>
      <c r="AQ308">
        <v>6</v>
      </c>
      <c r="AR308" t="e">
        <v>#N/A</v>
      </c>
      <c r="AS308" t="s">
        <v>5360</v>
      </c>
      <c r="AT308" t="e">
        <v>#N/A</v>
      </c>
      <c r="AU308" t="s">
        <v>4723</v>
      </c>
      <c r="AV308" t="s">
        <v>4728</v>
      </c>
      <c r="AW308" t="s">
        <v>4729</v>
      </c>
      <c r="AX308" t="s">
        <v>1934</v>
      </c>
      <c r="AY308" t="s">
        <v>4730</v>
      </c>
      <c r="AZ308" t="s">
        <v>1325</v>
      </c>
      <c r="BA308" t="s">
        <v>4731</v>
      </c>
      <c r="BB308" t="s">
        <v>1242</v>
      </c>
      <c r="BC308" t="s">
        <v>3872</v>
      </c>
      <c r="BD308" t="s">
        <v>5386</v>
      </c>
      <c r="BE308">
        <v>237</v>
      </c>
      <c r="BF308">
        <v>304</v>
      </c>
      <c r="BG308">
        <v>0</v>
      </c>
      <c r="BH308" t="s">
        <v>1592</v>
      </c>
      <c r="BI308">
        <v>0</v>
      </c>
      <c r="BJ308">
        <v>0</v>
      </c>
      <c r="BK308">
        <v>237</v>
      </c>
      <c r="BL308" t="s">
        <v>4736</v>
      </c>
      <c r="BM308" t="s">
        <v>5362</v>
      </c>
      <c r="BN308" t="s">
        <v>5364</v>
      </c>
      <c r="BO308" t="e" cm="1">
        <v>#N/A</v>
      </c>
      <c r="BP308" t="s">
        <v>1592</v>
      </c>
      <c r="BQ308" t="s">
        <v>5368</v>
      </c>
      <c r="BR308">
        <v>5</v>
      </c>
      <c r="BS308" t="s">
        <v>1844</v>
      </c>
      <c r="BT308" t="s">
        <v>5387</v>
      </c>
      <c r="BU308" t="s">
        <v>4722</v>
      </c>
      <c r="BV308" t="s">
        <v>4728</v>
      </c>
      <c r="BW308" t="s">
        <v>4734</v>
      </c>
      <c r="BX308" t="s">
        <v>1937</v>
      </c>
      <c r="BY308" t="s">
        <v>1592</v>
      </c>
      <c r="BZ308" t="s">
        <v>1937</v>
      </c>
      <c r="CA308" t="s">
        <v>1965</v>
      </c>
      <c r="CB308"/>
      <c r="CC308" t="s">
        <v>998</v>
      </c>
      <c r="CD308" t="s">
        <v>1242</v>
      </c>
      <c r="CE308" t="s">
        <v>5388</v>
      </c>
      <c r="CF308" t="s">
        <v>5389</v>
      </c>
      <c r="CG308" t="s">
        <v>1242</v>
      </c>
      <c r="CH308" t="s">
        <v>1592</v>
      </c>
      <c r="CI308" t="s">
        <v>3875</v>
      </c>
      <c r="CJ308" t="s">
        <v>1261</v>
      </c>
      <c r="CK308"/>
      <c r="CL308"/>
      <c r="CM308" t="s">
        <v>5363</v>
      </c>
      <c r="CN308" t="s">
        <v>4726</v>
      </c>
      <c r="CO308" t="s">
        <v>5363</v>
      </c>
      <c r="CP308" t="s">
        <v>4726</v>
      </c>
      <c r="CQ308" t="s">
        <v>1592</v>
      </c>
      <c r="CR308">
        <v>0</v>
      </c>
      <c r="CS308" t="s">
        <v>1592</v>
      </c>
      <c r="CT308" t="s">
        <v>1592</v>
      </c>
      <c r="CU308" t="s">
        <v>1592</v>
      </c>
      <c r="CV308" t="s">
        <v>1592</v>
      </c>
      <c r="CW308" t="s">
        <v>1592</v>
      </c>
      <c r="CX308">
        <v>306</v>
      </c>
      <c r="CY308" t="s">
        <v>5390</v>
      </c>
      <c r="CZ308" t="s">
        <v>1592</v>
      </c>
      <c r="DA308" t="s">
        <v>2313</v>
      </c>
      <c r="DB308" t="s">
        <v>2314</v>
      </c>
      <c r="DC308" t="s">
        <v>4723</v>
      </c>
      <c r="DD308" t="s">
        <v>1325</v>
      </c>
      <c r="DE308" t="s">
        <v>4725</v>
      </c>
      <c r="DF308" t="s">
        <v>1592</v>
      </c>
      <c r="DG308" t="s">
        <v>1592</v>
      </c>
      <c r="DH308" t="s">
        <v>2334</v>
      </c>
      <c r="DI308" t="e">
        <v>#N/A</v>
      </c>
      <c r="DJ308"/>
      <c r="DK308" t="s">
        <v>2334</v>
      </c>
      <c r="DL308">
        <v>9</v>
      </c>
      <c r="DM308" t="s">
        <v>2315</v>
      </c>
      <c r="DN308" t="s">
        <v>1261</v>
      </c>
      <c r="DO308" t="b">
        <v>1</v>
      </c>
      <c r="DP308" t="b">
        <v>0</v>
      </c>
      <c r="DQ308" t="b">
        <v>0</v>
      </c>
      <c r="DR308" t="b">
        <v>0</v>
      </c>
      <c r="DS308" t="b">
        <v>0</v>
      </c>
      <c r="DT308" t="b">
        <v>0</v>
      </c>
      <c r="DU308" t="b">
        <v>0</v>
      </c>
      <c r="DV308">
        <v>0</v>
      </c>
      <c r="DW308" t="b">
        <v>0</v>
      </c>
      <c r="DX308" t="b">
        <v>0</v>
      </c>
      <c r="DY308" t="b">
        <v>0</v>
      </c>
      <c r="DZ308" t="b">
        <v>0</v>
      </c>
      <c r="EA308" t="b">
        <v>0</v>
      </c>
      <c r="EB308" t="b">
        <v>0</v>
      </c>
      <c r="EC308" t="b">
        <v>0</v>
      </c>
      <c r="ED308" t="b">
        <v>0</v>
      </c>
      <c r="EE308" t="b">
        <v>0</v>
      </c>
      <c r="EF308" t="b" cm="1">
        <v>0</v>
      </c>
      <c r="EG308" t="b">
        <v>0</v>
      </c>
      <c r="EH308" t="b">
        <v>0</v>
      </c>
      <c r="EI308" t="b">
        <v>0</v>
      </c>
      <c r="EJ308" t="s">
        <v>1592</v>
      </c>
      <c r="EK308">
        <v>0</v>
      </c>
      <c r="EL308">
        <v>23</v>
      </c>
      <c r="EM308" t="b">
        <v>0</v>
      </c>
    </row>
    <row r="309" spans="1:143" ht="15.75">
      <c r="A309"/>
      <c r="B309" t="s">
        <v>1261</v>
      </c>
      <c r="C309" t="s">
        <v>5360</v>
      </c>
      <c r="D309" t="s">
        <v>5391</v>
      </c>
      <c r="E309" t="s">
        <v>5392</v>
      </c>
      <c r="F309" t="s">
        <v>2500</v>
      </c>
      <c r="G309" t="s">
        <v>5393</v>
      </c>
      <c r="H309" t="s">
        <v>5391</v>
      </c>
      <c r="I309" t="s">
        <v>1242</v>
      </c>
      <c r="J309" t="s">
        <v>5361</v>
      </c>
      <c r="K309" t="s">
        <v>902</v>
      </c>
      <c r="L309" t="s">
        <v>3872</v>
      </c>
      <c r="M309" t="s">
        <v>1947</v>
      </c>
      <c r="N309"/>
      <c r="O309"/>
      <c r="P309" t="s">
        <v>1261</v>
      </c>
      <c r="Q309" t="s">
        <v>1325</v>
      </c>
      <c r="R309" t="s">
        <v>3875</v>
      </c>
      <c r="S309"/>
      <c r="T309"/>
      <c r="U309" t="s">
        <v>5363</v>
      </c>
      <c r="V309" t="s">
        <v>2503</v>
      </c>
      <c r="W309"/>
      <c r="X309"/>
      <c r="Y309"/>
      <c r="Z309"/>
      <c r="AA309"/>
      <c r="AB309" t="s">
        <v>4735</v>
      </c>
      <c r="AC309"/>
      <c r="AD309"/>
      <c r="AE309"/>
      <c r="AF309"/>
      <c r="AG309"/>
      <c r="AH309"/>
      <c r="AI309"/>
      <c r="AJ309"/>
      <c r="AK309"/>
      <c r="AL309"/>
      <c r="AM309"/>
      <c r="AN309"/>
      <c r="AO309" s="108" t="s">
        <v>43</v>
      </c>
      <c r="AP309" t="s">
        <v>1328</v>
      </c>
      <c r="AQ309">
        <v>7</v>
      </c>
      <c r="AR309" t="e">
        <v>#N/A</v>
      </c>
      <c r="AS309" t="s">
        <v>5360</v>
      </c>
      <c r="AT309" t="e">
        <v>#N/A</v>
      </c>
      <c r="AU309" t="s">
        <v>5392</v>
      </c>
      <c r="AV309" t="s">
        <v>5394</v>
      </c>
      <c r="AW309" t="s">
        <v>2506</v>
      </c>
      <c r="AX309" t="s">
        <v>1934</v>
      </c>
      <c r="AY309" t="s">
        <v>5395</v>
      </c>
      <c r="AZ309" t="s">
        <v>1325</v>
      </c>
      <c r="BA309" t="s">
        <v>5396</v>
      </c>
      <c r="BB309" t="s">
        <v>1242</v>
      </c>
      <c r="BC309" t="s">
        <v>3872</v>
      </c>
      <c r="BD309" t="s">
        <v>5397</v>
      </c>
      <c r="BE309">
        <v>309</v>
      </c>
      <c r="BF309">
        <v>304</v>
      </c>
      <c r="BG309">
        <v>0</v>
      </c>
      <c r="BH309" t="s">
        <v>1592</v>
      </c>
      <c r="BI309">
        <v>0</v>
      </c>
      <c r="BJ309" t="e" cm="1">
        <v>#N/A</v>
      </c>
      <c r="BK309" t="e" cm="1">
        <v>#N/A</v>
      </c>
      <c r="BL309" t="s">
        <v>4735</v>
      </c>
      <c r="BM309" t="s">
        <v>5362</v>
      </c>
      <c r="BN309" t="s">
        <v>5364</v>
      </c>
      <c r="BO309" t="e" cm="1">
        <v>#N/A</v>
      </c>
      <c r="BP309" t="s">
        <v>1592</v>
      </c>
      <c r="BQ309" t="s">
        <v>5368</v>
      </c>
      <c r="BR309">
        <v>6</v>
      </c>
      <c r="BS309" t="s">
        <v>1845</v>
      </c>
      <c r="BT309" t="s">
        <v>5398</v>
      </c>
      <c r="BU309" t="s">
        <v>5391</v>
      </c>
      <c r="BV309" t="s">
        <v>5394</v>
      </c>
      <c r="BW309" t="s">
        <v>5399</v>
      </c>
      <c r="BX309" t="s">
        <v>1937</v>
      </c>
      <c r="BY309" t="s">
        <v>1592</v>
      </c>
      <c r="BZ309" t="s">
        <v>1937</v>
      </c>
      <c r="CA309" t="s">
        <v>1947</v>
      </c>
      <c r="CB309"/>
      <c r="CC309" t="s">
        <v>998</v>
      </c>
      <c r="CD309" t="s">
        <v>1242</v>
      </c>
      <c r="CE309" t="s">
        <v>5400</v>
      </c>
      <c r="CF309" t="s">
        <v>5401</v>
      </c>
      <c r="CG309" t="s">
        <v>1242</v>
      </c>
      <c r="CH309" t="s">
        <v>1592</v>
      </c>
      <c r="CI309" t="s">
        <v>3875</v>
      </c>
      <c r="CJ309" t="s">
        <v>1261</v>
      </c>
      <c r="CK309"/>
      <c r="CL309"/>
      <c r="CM309" t="s">
        <v>5363</v>
      </c>
      <c r="CN309" t="s">
        <v>2503</v>
      </c>
      <c r="CO309" t="s">
        <v>5363</v>
      </c>
      <c r="CP309" t="s">
        <v>2503</v>
      </c>
      <c r="CQ309" t="s">
        <v>1592</v>
      </c>
      <c r="CR309">
        <v>0</v>
      </c>
      <c r="CS309" t="s">
        <v>1592</v>
      </c>
      <c r="CT309" t="s">
        <v>1592</v>
      </c>
      <c r="CU309" t="e">
        <v>#N/A</v>
      </c>
      <c r="CV309" t="s">
        <v>1592</v>
      </c>
      <c r="CW309" t="s">
        <v>1592</v>
      </c>
      <c r="CX309">
        <v>307</v>
      </c>
      <c r="CY309" t="s">
        <v>5402</v>
      </c>
      <c r="CZ309" t="s">
        <v>1592</v>
      </c>
      <c r="DA309" t="s">
        <v>2313</v>
      </c>
      <c r="DB309" t="s">
        <v>2314</v>
      </c>
      <c r="DC309" t="s">
        <v>5392</v>
      </c>
      <c r="DD309" t="s">
        <v>1325</v>
      </c>
      <c r="DE309" t="s">
        <v>5393</v>
      </c>
      <c r="DF309" t="s">
        <v>1592</v>
      </c>
      <c r="DG309" t="s">
        <v>1592</v>
      </c>
      <c r="DH309" t="s">
        <v>2334</v>
      </c>
      <c r="DI309" t="e">
        <v>#N/A</v>
      </c>
      <c r="DJ309"/>
      <c r="DK309" t="s">
        <v>2334</v>
      </c>
      <c r="DL309">
        <v>9</v>
      </c>
      <c r="DM309" t="s">
        <v>2315</v>
      </c>
      <c r="DN309" t="s">
        <v>1261</v>
      </c>
      <c r="DO309" t="b">
        <v>1</v>
      </c>
      <c r="DP309" t="b">
        <v>0</v>
      </c>
      <c r="DQ309" t="b">
        <v>1</v>
      </c>
      <c r="DR309" t="b">
        <v>0</v>
      </c>
      <c r="DS309" t="b">
        <v>0</v>
      </c>
      <c r="DT309" t="b">
        <v>0</v>
      </c>
      <c r="DU309" t="b">
        <v>0</v>
      </c>
      <c r="DV309">
        <v>0</v>
      </c>
      <c r="DW309" t="b">
        <v>0</v>
      </c>
      <c r="DX309" t="b">
        <v>0</v>
      </c>
      <c r="DY309" t="b">
        <v>0</v>
      </c>
      <c r="DZ309" t="b">
        <v>0</v>
      </c>
      <c r="EA309" t="b">
        <v>0</v>
      </c>
      <c r="EB309" t="b">
        <v>0</v>
      </c>
      <c r="EC309" t="b">
        <v>0</v>
      </c>
      <c r="ED309" t="b">
        <v>0</v>
      </c>
      <c r="EE309" t="b">
        <v>0</v>
      </c>
      <c r="EF309" t="e" cm="1">
        <v>#N/A</v>
      </c>
      <c r="EG309" t="b">
        <v>0</v>
      </c>
      <c r="EH309" t="b">
        <v>0</v>
      </c>
      <c r="EI309" t="e">
        <v>#N/A</v>
      </c>
      <c r="EJ309" t="e">
        <v>#N/A</v>
      </c>
      <c r="EK309">
        <v>0</v>
      </c>
      <c r="EL309">
        <v>17</v>
      </c>
      <c r="EM309" t="b">
        <v>0</v>
      </c>
    </row>
    <row r="310" spans="1:143" ht="47.25">
      <c r="A310"/>
      <c r="B310" t="s">
        <v>1261</v>
      </c>
      <c r="C310" t="s">
        <v>5360</v>
      </c>
      <c r="D310" t="s">
        <v>4750</v>
      </c>
      <c r="E310" t="s">
        <v>4751</v>
      </c>
      <c r="F310"/>
      <c r="G310" t="s">
        <v>4752</v>
      </c>
      <c r="H310" s="109" t="s">
        <v>4753</v>
      </c>
      <c r="I310" t="s">
        <v>1287</v>
      </c>
      <c r="J310" t="s">
        <v>5361</v>
      </c>
      <c r="K310" t="s">
        <v>902</v>
      </c>
      <c r="L310" t="s">
        <v>3872</v>
      </c>
      <c r="M310" t="s">
        <v>2010</v>
      </c>
      <c r="N310"/>
      <c r="O310"/>
      <c r="P310" t="s">
        <v>1261</v>
      </c>
      <c r="Q310" t="s">
        <v>1325</v>
      </c>
      <c r="R310" t="s">
        <v>3875</v>
      </c>
      <c r="S310"/>
      <c r="T310"/>
      <c r="U310" t="s">
        <v>5363</v>
      </c>
      <c r="V310" t="s">
        <v>4754</v>
      </c>
      <c r="W310"/>
      <c r="X310"/>
      <c r="Y310"/>
      <c r="Z310"/>
      <c r="AA310"/>
      <c r="AB310"/>
      <c r="AC310"/>
      <c r="AD310"/>
      <c r="AE310"/>
      <c r="AF310"/>
      <c r="AG310"/>
      <c r="AH310"/>
      <c r="AI310"/>
      <c r="AJ310"/>
      <c r="AK310"/>
      <c r="AL310"/>
      <c r="AM310"/>
      <c r="AN310"/>
      <c r="AO310" s="108" t="s">
        <v>43</v>
      </c>
      <c r="AP310" t="s">
        <v>1328</v>
      </c>
      <c r="AQ310">
        <v>8</v>
      </c>
      <c r="AR310" t="e">
        <v>#N/A</v>
      </c>
      <c r="AS310" t="s">
        <v>5360</v>
      </c>
      <c r="AT310" t="e">
        <v>#N/A</v>
      </c>
      <c r="AU310" t="s">
        <v>4751</v>
      </c>
      <c r="AV310" t="s">
        <v>4756</v>
      </c>
      <c r="AW310" t="s">
        <v>1937</v>
      </c>
      <c r="AX310" t="s">
        <v>1934</v>
      </c>
      <c r="AY310" t="s">
        <v>4757</v>
      </c>
      <c r="AZ310" t="s">
        <v>1325</v>
      </c>
      <c r="BA310" t="s">
        <v>4758</v>
      </c>
      <c r="BB310" t="s">
        <v>1287</v>
      </c>
      <c r="BC310" t="s">
        <v>3872</v>
      </c>
      <c r="BD310" t="s">
        <v>5403</v>
      </c>
      <c r="BE310">
        <v>239</v>
      </c>
      <c r="BF310">
        <v>304</v>
      </c>
      <c r="BG310">
        <v>0</v>
      </c>
      <c r="BH310" t="s">
        <v>1592</v>
      </c>
      <c r="BI310">
        <v>0</v>
      </c>
      <c r="BJ310">
        <v>0</v>
      </c>
      <c r="BK310">
        <v>239</v>
      </c>
      <c r="BL310" t="s">
        <v>4763</v>
      </c>
      <c r="BM310" t="s">
        <v>5362</v>
      </c>
      <c r="BN310" t="s">
        <v>5364</v>
      </c>
      <c r="BO310" t="e" cm="1">
        <v>#N/A</v>
      </c>
      <c r="BP310" t="s">
        <v>1592</v>
      </c>
      <c r="BQ310" t="s">
        <v>5368</v>
      </c>
      <c r="BR310">
        <v>7</v>
      </c>
      <c r="BS310" t="s">
        <v>1847</v>
      </c>
      <c r="BT310" t="s">
        <v>5404</v>
      </c>
      <c r="BU310" t="s">
        <v>4750</v>
      </c>
      <c r="BV310" t="s">
        <v>4756</v>
      </c>
      <c r="BW310" t="s">
        <v>4761</v>
      </c>
      <c r="BX310" t="s">
        <v>1937</v>
      </c>
      <c r="BY310" t="s">
        <v>1592</v>
      </c>
      <c r="BZ310" t="s">
        <v>1937</v>
      </c>
      <c r="CA310" t="s">
        <v>2010</v>
      </c>
      <c r="CB310"/>
      <c r="CC310" t="s">
        <v>998</v>
      </c>
      <c r="CD310" t="s">
        <v>1287</v>
      </c>
      <c r="CE310" t="s">
        <v>5405</v>
      </c>
      <c r="CF310" t="s">
        <v>5406</v>
      </c>
      <c r="CG310" t="s">
        <v>1287</v>
      </c>
      <c r="CH310" t="s">
        <v>1592</v>
      </c>
      <c r="CI310" t="s">
        <v>3875</v>
      </c>
      <c r="CJ310" t="s">
        <v>1261</v>
      </c>
      <c r="CK310"/>
      <c r="CL310"/>
      <c r="CM310" t="s">
        <v>5363</v>
      </c>
      <c r="CN310" t="s">
        <v>4754</v>
      </c>
      <c r="CO310" t="s">
        <v>5363</v>
      </c>
      <c r="CP310" t="s">
        <v>4754</v>
      </c>
      <c r="CQ310" t="s">
        <v>1592</v>
      </c>
      <c r="CR310">
        <v>0</v>
      </c>
      <c r="CS310" t="s">
        <v>1592</v>
      </c>
      <c r="CT310" t="s">
        <v>1592</v>
      </c>
      <c r="CU310" t="s">
        <v>1592</v>
      </c>
      <c r="CV310" t="s">
        <v>1592</v>
      </c>
      <c r="CW310" t="s">
        <v>1592</v>
      </c>
      <c r="CX310">
        <v>308</v>
      </c>
      <c r="CY310" t="s">
        <v>5407</v>
      </c>
      <c r="CZ310" t="s">
        <v>1592</v>
      </c>
      <c r="DA310" t="s">
        <v>2313</v>
      </c>
      <c r="DB310" t="s">
        <v>2314</v>
      </c>
      <c r="DC310" t="s">
        <v>4751</v>
      </c>
      <c r="DD310" t="s">
        <v>1325</v>
      </c>
      <c r="DE310" t="s">
        <v>4752</v>
      </c>
      <c r="DF310" t="s">
        <v>1592</v>
      </c>
      <c r="DG310" t="s">
        <v>1592</v>
      </c>
      <c r="DH310" t="s">
        <v>2334</v>
      </c>
      <c r="DI310" t="e">
        <v>#N/A</v>
      </c>
      <c r="DJ310"/>
      <c r="DK310" t="s">
        <v>2334</v>
      </c>
      <c r="DL310">
        <v>9</v>
      </c>
      <c r="DM310" t="s">
        <v>2315</v>
      </c>
      <c r="DN310" t="s">
        <v>1261</v>
      </c>
      <c r="DO310" t="b">
        <v>1</v>
      </c>
      <c r="DP310" t="b">
        <v>0</v>
      </c>
      <c r="DQ310" t="b">
        <v>0</v>
      </c>
      <c r="DR310" t="b">
        <v>0</v>
      </c>
      <c r="DS310" t="b">
        <v>0</v>
      </c>
      <c r="DT310" t="b">
        <v>0</v>
      </c>
      <c r="DU310" t="b">
        <v>0</v>
      </c>
      <c r="DV310">
        <v>0</v>
      </c>
      <c r="DW310" t="b">
        <v>0</v>
      </c>
      <c r="DX310" t="b">
        <v>0</v>
      </c>
      <c r="DY310" t="b">
        <v>0</v>
      </c>
      <c r="DZ310" t="b">
        <v>0</v>
      </c>
      <c r="EA310" t="b">
        <v>0</v>
      </c>
      <c r="EB310" t="b">
        <v>0</v>
      </c>
      <c r="EC310" t="b">
        <v>0</v>
      </c>
      <c r="ED310" t="b">
        <v>0</v>
      </c>
      <c r="EE310" t="b">
        <v>0</v>
      </c>
      <c r="EF310" t="b" cm="1">
        <v>0</v>
      </c>
      <c r="EG310" t="b">
        <v>0</v>
      </c>
      <c r="EH310" t="b">
        <v>0</v>
      </c>
      <c r="EI310" t="b">
        <v>0</v>
      </c>
      <c r="EJ310" t="s">
        <v>1592</v>
      </c>
      <c r="EK310">
        <v>0</v>
      </c>
      <c r="EL310">
        <v>17</v>
      </c>
      <c r="EM310" t="b">
        <v>0</v>
      </c>
    </row>
    <row r="311" spans="1:143" ht="47.25">
      <c r="A311"/>
      <c r="B311" t="s">
        <v>1261</v>
      </c>
      <c r="C311" t="s">
        <v>5360</v>
      </c>
      <c r="D311" t="s">
        <v>4765</v>
      </c>
      <c r="E311" t="s">
        <v>4766</v>
      </c>
      <c r="F311"/>
      <c r="G311" t="s">
        <v>4767</v>
      </c>
      <c r="H311" s="109" t="s">
        <v>4768</v>
      </c>
      <c r="I311" t="s">
        <v>1287</v>
      </c>
      <c r="J311" t="s">
        <v>5361</v>
      </c>
      <c r="K311" t="s">
        <v>902</v>
      </c>
      <c r="L311" t="s">
        <v>3872</v>
      </c>
      <c r="M311" t="s">
        <v>2010</v>
      </c>
      <c r="N311"/>
      <c r="O311"/>
      <c r="P311" t="s">
        <v>1261</v>
      </c>
      <c r="Q311" t="s">
        <v>1325</v>
      </c>
      <c r="R311" t="s">
        <v>3875</v>
      </c>
      <c r="S311"/>
      <c r="T311"/>
      <c r="U311" t="s">
        <v>5363</v>
      </c>
      <c r="V311" t="s">
        <v>4769</v>
      </c>
      <c r="W311"/>
      <c r="X311"/>
      <c r="Y311"/>
      <c r="Z311"/>
      <c r="AA311"/>
      <c r="AB311"/>
      <c r="AC311"/>
      <c r="AD311"/>
      <c r="AE311"/>
      <c r="AF311"/>
      <c r="AG311"/>
      <c r="AH311"/>
      <c r="AI311"/>
      <c r="AJ311"/>
      <c r="AK311"/>
      <c r="AL311"/>
      <c r="AM311"/>
      <c r="AN311"/>
      <c r="AO311" s="108" t="s">
        <v>43</v>
      </c>
      <c r="AP311" t="s">
        <v>1328</v>
      </c>
      <c r="AQ311">
        <v>9</v>
      </c>
      <c r="AR311" t="e">
        <v>#N/A</v>
      </c>
      <c r="AS311" t="s">
        <v>5360</v>
      </c>
      <c r="AT311" t="e">
        <v>#N/A</v>
      </c>
      <c r="AU311" t="s">
        <v>4766</v>
      </c>
      <c r="AV311" t="s">
        <v>4771</v>
      </c>
      <c r="AW311" t="s">
        <v>1937</v>
      </c>
      <c r="AX311" t="s">
        <v>1934</v>
      </c>
      <c r="AY311" t="s">
        <v>4772</v>
      </c>
      <c r="AZ311" t="s">
        <v>1325</v>
      </c>
      <c r="BA311" t="s">
        <v>4773</v>
      </c>
      <c r="BB311" t="s">
        <v>1287</v>
      </c>
      <c r="BC311" t="s">
        <v>3872</v>
      </c>
      <c r="BD311" t="s">
        <v>5408</v>
      </c>
      <c r="BE311">
        <v>240</v>
      </c>
      <c r="BF311">
        <v>304</v>
      </c>
      <c r="BG311">
        <v>0</v>
      </c>
      <c r="BH311" t="s">
        <v>1592</v>
      </c>
      <c r="BI311">
        <v>0</v>
      </c>
      <c r="BJ311">
        <v>0</v>
      </c>
      <c r="BK311">
        <v>240</v>
      </c>
      <c r="BL311" t="s">
        <v>4778</v>
      </c>
      <c r="BM311" t="s">
        <v>5362</v>
      </c>
      <c r="BN311" t="s">
        <v>5364</v>
      </c>
      <c r="BO311" t="e" cm="1">
        <v>#N/A</v>
      </c>
      <c r="BP311" t="s">
        <v>1592</v>
      </c>
      <c r="BQ311" t="s">
        <v>5368</v>
      </c>
      <c r="BR311">
        <v>8</v>
      </c>
      <c r="BS311" t="s">
        <v>1848</v>
      </c>
      <c r="BT311" t="s">
        <v>5409</v>
      </c>
      <c r="BU311" t="s">
        <v>4765</v>
      </c>
      <c r="BV311" t="s">
        <v>4771</v>
      </c>
      <c r="BW311" t="s">
        <v>4776</v>
      </c>
      <c r="BX311" t="s">
        <v>1937</v>
      </c>
      <c r="BY311" t="s">
        <v>1592</v>
      </c>
      <c r="BZ311" t="s">
        <v>1937</v>
      </c>
      <c r="CA311" t="s">
        <v>2010</v>
      </c>
      <c r="CB311"/>
      <c r="CC311" t="s">
        <v>998</v>
      </c>
      <c r="CD311" t="s">
        <v>1287</v>
      </c>
      <c r="CE311" t="s">
        <v>5410</v>
      </c>
      <c r="CF311" t="s">
        <v>5411</v>
      </c>
      <c r="CG311" t="s">
        <v>1287</v>
      </c>
      <c r="CH311" t="s">
        <v>1592</v>
      </c>
      <c r="CI311" t="s">
        <v>3875</v>
      </c>
      <c r="CJ311" t="s">
        <v>1261</v>
      </c>
      <c r="CK311"/>
      <c r="CL311"/>
      <c r="CM311" t="s">
        <v>5363</v>
      </c>
      <c r="CN311" t="s">
        <v>4769</v>
      </c>
      <c r="CO311" t="s">
        <v>5363</v>
      </c>
      <c r="CP311" t="s">
        <v>4769</v>
      </c>
      <c r="CQ311" t="s">
        <v>1592</v>
      </c>
      <c r="CR311">
        <v>0</v>
      </c>
      <c r="CS311" t="s">
        <v>1592</v>
      </c>
      <c r="CT311" t="s">
        <v>1592</v>
      </c>
      <c r="CU311" t="s">
        <v>1592</v>
      </c>
      <c r="CV311" t="s">
        <v>1592</v>
      </c>
      <c r="CW311" t="s">
        <v>1592</v>
      </c>
      <c r="CX311">
        <v>309</v>
      </c>
      <c r="CY311" t="s">
        <v>5412</v>
      </c>
      <c r="CZ311" t="s">
        <v>1592</v>
      </c>
      <c r="DA311" t="s">
        <v>2313</v>
      </c>
      <c r="DB311" t="s">
        <v>2314</v>
      </c>
      <c r="DC311" t="s">
        <v>4766</v>
      </c>
      <c r="DD311" t="s">
        <v>1325</v>
      </c>
      <c r="DE311" t="s">
        <v>4767</v>
      </c>
      <c r="DF311" t="s">
        <v>1592</v>
      </c>
      <c r="DG311" t="s">
        <v>1592</v>
      </c>
      <c r="DH311" t="s">
        <v>2334</v>
      </c>
      <c r="DI311" t="e">
        <v>#N/A</v>
      </c>
      <c r="DJ311"/>
      <c r="DK311" t="s">
        <v>2334</v>
      </c>
      <c r="DL311">
        <v>9</v>
      </c>
      <c r="DM311" t="s">
        <v>2315</v>
      </c>
      <c r="DN311" t="s">
        <v>1261</v>
      </c>
      <c r="DO311" t="b">
        <v>1</v>
      </c>
      <c r="DP311" t="b">
        <v>0</v>
      </c>
      <c r="DQ311" t="b">
        <v>0</v>
      </c>
      <c r="DR311" t="b">
        <v>0</v>
      </c>
      <c r="DS311" t="b">
        <v>0</v>
      </c>
      <c r="DT311" t="b">
        <v>0</v>
      </c>
      <c r="DU311" t="b">
        <v>0</v>
      </c>
      <c r="DV311">
        <v>0</v>
      </c>
      <c r="DW311" t="b">
        <v>0</v>
      </c>
      <c r="DX311" t="b">
        <v>0</v>
      </c>
      <c r="DY311" t="b">
        <v>0</v>
      </c>
      <c r="DZ311" t="b">
        <v>0</v>
      </c>
      <c r="EA311" t="b">
        <v>0</v>
      </c>
      <c r="EB311" t="b">
        <v>0</v>
      </c>
      <c r="EC311" t="b">
        <v>0</v>
      </c>
      <c r="ED311" t="b">
        <v>0</v>
      </c>
      <c r="EE311" t="b">
        <v>0</v>
      </c>
      <c r="EF311" t="b" cm="1">
        <v>0</v>
      </c>
      <c r="EG311" t="b">
        <v>0</v>
      </c>
      <c r="EH311" t="b">
        <v>0</v>
      </c>
      <c r="EI311" t="b">
        <v>0</v>
      </c>
      <c r="EJ311" t="s">
        <v>1592</v>
      </c>
      <c r="EK311">
        <v>0</v>
      </c>
      <c r="EL311">
        <v>28</v>
      </c>
      <c r="EM311" t="b">
        <v>0</v>
      </c>
    </row>
    <row r="312" spans="1:143" ht="47.25">
      <c r="A312"/>
      <c r="B312" t="s">
        <v>1261</v>
      </c>
      <c r="C312" t="s">
        <v>5360</v>
      </c>
      <c r="D312" t="s">
        <v>4780</v>
      </c>
      <c r="E312" t="s">
        <v>4781</v>
      </c>
      <c r="F312" t="s">
        <v>4782</v>
      </c>
      <c r="G312" t="s">
        <v>4783</v>
      </c>
      <c r="H312" s="109" t="s">
        <v>4784</v>
      </c>
      <c r="I312" t="s">
        <v>1287</v>
      </c>
      <c r="J312" t="s">
        <v>5361</v>
      </c>
      <c r="K312" t="s">
        <v>902</v>
      </c>
      <c r="L312" t="s">
        <v>3872</v>
      </c>
      <c r="M312" t="s">
        <v>2607</v>
      </c>
      <c r="N312"/>
      <c r="O312"/>
      <c r="P312" t="s">
        <v>1261</v>
      </c>
      <c r="Q312" t="s">
        <v>1325</v>
      </c>
      <c r="R312" t="s">
        <v>3875</v>
      </c>
      <c r="S312"/>
      <c r="T312"/>
      <c r="U312" t="s">
        <v>5363</v>
      </c>
      <c r="V312" t="s">
        <v>4785</v>
      </c>
      <c r="W312"/>
      <c r="X312"/>
      <c r="Y312"/>
      <c r="Z312"/>
      <c r="AA312"/>
      <c r="AB312"/>
      <c r="AC312"/>
      <c r="AD312"/>
      <c r="AE312"/>
      <c r="AF312"/>
      <c r="AG312"/>
      <c r="AH312"/>
      <c r="AI312"/>
      <c r="AJ312"/>
      <c r="AK312"/>
      <c r="AL312"/>
      <c r="AM312"/>
      <c r="AN312"/>
      <c r="AO312" s="108" t="s">
        <v>43</v>
      </c>
      <c r="AP312" t="s">
        <v>1328</v>
      </c>
      <c r="AQ312">
        <v>10</v>
      </c>
      <c r="AR312" t="e">
        <v>#N/A</v>
      </c>
      <c r="AS312" t="s">
        <v>5360</v>
      </c>
      <c r="AT312" t="e">
        <v>#N/A</v>
      </c>
      <c r="AU312" t="s">
        <v>4781</v>
      </c>
      <c r="AV312" t="s">
        <v>4787</v>
      </c>
      <c r="AW312" t="s">
        <v>4788</v>
      </c>
      <c r="AX312" t="s">
        <v>1934</v>
      </c>
      <c r="AY312" t="s">
        <v>4789</v>
      </c>
      <c r="AZ312" t="s">
        <v>1325</v>
      </c>
      <c r="BA312" t="s">
        <v>4790</v>
      </c>
      <c r="BB312" t="s">
        <v>1287</v>
      </c>
      <c r="BC312" t="s">
        <v>3872</v>
      </c>
      <c r="BD312" t="s">
        <v>5413</v>
      </c>
      <c r="BE312">
        <v>241</v>
      </c>
      <c r="BF312">
        <v>304</v>
      </c>
      <c r="BG312">
        <v>0</v>
      </c>
      <c r="BH312" t="s">
        <v>1592</v>
      </c>
      <c r="BI312">
        <v>0</v>
      </c>
      <c r="BJ312">
        <v>0</v>
      </c>
      <c r="BK312">
        <v>241</v>
      </c>
      <c r="BL312" t="s">
        <v>4795</v>
      </c>
      <c r="BM312" t="s">
        <v>5362</v>
      </c>
      <c r="BN312" t="s">
        <v>5364</v>
      </c>
      <c r="BO312" t="e" cm="1">
        <v>#N/A</v>
      </c>
      <c r="BP312" t="s">
        <v>1592</v>
      </c>
      <c r="BQ312" t="s">
        <v>5368</v>
      </c>
      <c r="BR312">
        <v>9</v>
      </c>
      <c r="BS312" t="s">
        <v>1852</v>
      </c>
      <c r="BT312" t="s">
        <v>5414</v>
      </c>
      <c r="BU312" t="s">
        <v>4780</v>
      </c>
      <c r="BV312" t="s">
        <v>4787</v>
      </c>
      <c r="BW312" t="s">
        <v>4793</v>
      </c>
      <c r="BX312" t="s">
        <v>1937</v>
      </c>
      <c r="BY312" t="s">
        <v>1592</v>
      </c>
      <c r="BZ312" t="s">
        <v>1937</v>
      </c>
      <c r="CA312" t="s">
        <v>2607</v>
      </c>
      <c r="CB312"/>
      <c r="CC312" t="s">
        <v>998</v>
      </c>
      <c r="CD312" t="s">
        <v>1287</v>
      </c>
      <c r="CE312" t="s">
        <v>5415</v>
      </c>
      <c r="CF312" t="s">
        <v>5416</v>
      </c>
      <c r="CG312" t="s">
        <v>1287</v>
      </c>
      <c r="CH312" t="s">
        <v>1592</v>
      </c>
      <c r="CI312" t="s">
        <v>3875</v>
      </c>
      <c r="CJ312" t="s">
        <v>1261</v>
      </c>
      <c r="CK312"/>
      <c r="CL312"/>
      <c r="CM312" t="s">
        <v>5363</v>
      </c>
      <c r="CN312" t="s">
        <v>4785</v>
      </c>
      <c r="CO312" t="s">
        <v>5363</v>
      </c>
      <c r="CP312" t="s">
        <v>4785</v>
      </c>
      <c r="CQ312" t="s">
        <v>1592</v>
      </c>
      <c r="CR312">
        <v>0</v>
      </c>
      <c r="CS312" t="s">
        <v>1592</v>
      </c>
      <c r="CT312" t="s">
        <v>1592</v>
      </c>
      <c r="CU312" t="s">
        <v>1592</v>
      </c>
      <c r="CV312" t="s">
        <v>1592</v>
      </c>
      <c r="CW312" t="s">
        <v>1592</v>
      </c>
      <c r="CX312">
        <v>310</v>
      </c>
      <c r="CY312" t="s">
        <v>5417</v>
      </c>
      <c r="CZ312" t="s">
        <v>1592</v>
      </c>
      <c r="DA312" t="s">
        <v>2313</v>
      </c>
      <c r="DB312" t="s">
        <v>2314</v>
      </c>
      <c r="DC312" t="s">
        <v>4781</v>
      </c>
      <c r="DD312" t="s">
        <v>1325</v>
      </c>
      <c r="DE312" t="s">
        <v>4783</v>
      </c>
      <c r="DF312" t="s">
        <v>1592</v>
      </c>
      <c r="DG312" t="s">
        <v>1592</v>
      </c>
      <c r="DH312" t="s">
        <v>2334</v>
      </c>
      <c r="DI312" t="e">
        <v>#N/A</v>
      </c>
      <c r="DJ312"/>
      <c r="DK312" t="s">
        <v>2334</v>
      </c>
      <c r="DL312">
        <v>9</v>
      </c>
      <c r="DM312" t="s">
        <v>2315</v>
      </c>
      <c r="DN312" t="s">
        <v>1261</v>
      </c>
      <c r="DO312" t="b">
        <v>1</v>
      </c>
      <c r="DP312" t="b">
        <v>0</v>
      </c>
      <c r="DQ312" t="b">
        <v>0</v>
      </c>
      <c r="DR312" t="b">
        <v>0</v>
      </c>
      <c r="DS312" t="b">
        <v>0</v>
      </c>
      <c r="DT312" t="b">
        <v>0</v>
      </c>
      <c r="DU312" t="b">
        <v>0</v>
      </c>
      <c r="DV312">
        <v>0</v>
      </c>
      <c r="DW312" t="b">
        <v>0</v>
      </c>
      <c r="DX312" t="b">
        <v>0</v>
      </c>
      <c r="DY312" t="b">
        <v>0</v>
      </c>
      <c r="DZ312" t="b">
        <v>0</v>
      </c>
      <c r="EA312" t="b">
        <v>0</v>
      </c>
      <c r="EB312" t="b">
        <v>0</v>
      </c>
      <c r="EC312" t="b">
        <v>0</v>
      </c>
      <c r="ED312" t="b">
        <v>0</v>
      </c>
      <c r="EE312" t="b">
        <v>0</v>
      </c>
      <c r="EF312" t="b" cm="1">
        <v>0</v>
      </c>
      <c r="EG312" t="b">
        <v>0</v>
      </c>
      <c r="EH312" t="b">
        <v>0</v>
      </c>
      <c r="EI312" t="b">
        <v>0</v>
      </c>
      <c r="EJ312" t="s">
        <v>1592</v>
      </c>
      <c r="EK312">
        <v>0</v>
      </c>
      <c r="EL312">
        <v>26</v>
      </c>
      <c r="EM312" t="b">
        <v>0</v>
      </c>
    </row>
    <row r="313" spans="1:143" ht="47.25">
      <c r="A313"/>
      <c r="B313" t="s">
        <v>1261</v>
      </c>
      <c r="C313" t="s">
        <v>5360</v>
      </c>
      <c r="D313" t="s">
        <v>4797</v>
      </c>
      <c r="E313" t="s">
        <v>4798</v>
      </c>
      <c r="F313"/>
      <c r="G313" t="s">
        <v>4799</v>
      </c>
      <c r="H313" s="109" t="s">
        <v>4800</v>
      </c>
      <c r="I313" t="s">
        <v>1287</v>
      </c>
      <c r="J313" t="s">
        <v>5361</v>
      </c>
      <c r="K313" t="s">
        <v>902</v>
      </c>
      <c r="L313" t="s">
        <v>3872</v>
      </c>
      <c r="M313" t="s">
        <v>2010</v>
      </c>
      <c r="N313"/>
      <c r="O313"/>
      <c r="P313" t="s">
        <v>1261</v>
      </c>
      <c r="Q313" t="s">
        <v>1325</v>
      </c>
      <c r="R313" t="s">
        <v>3875</v>
      </c>
      <c r="S313"/>
      <c r="T313"/>
      <c r="U313" t="s">
        <v>5363</v>
      </c>
      <c r="V313" t="s">
        <v>4801</v>
      </c>
      <c r="W313"/>
      <c r="X313"/>
      <c r="Y313"/>
      <c r="Z313"/>
      <c r="AA313"/>
      <c r="AB313"/>
      <c r="AC313"/>
      <c r="AD313"/>
      <c r="AE313"/>
      <c r="AF313"/>
      <c r="AG313"/>
      <c r="AH313"/>
      <c r="AI313"/>
      <c r="AJ313"/>
      <c r="AK313"/>
      <c r="AL313"/>
      <c r="AM313"/>
      <c r="AN313"/>
      <c r="AO313" s="108" t="s">
        <v>43</v>
      </c>
      <c r="AP313" t="s">
        <v>1328</v>
      </c>
      <c r="AQ313">
        <v>11</v>
      </c>
      <c r="AR313" t="e">
        <v>#N/A</v>
      </c>
      <c r="AS313" t="s">
        <v>5360</v>
      </c>
      <c r="AT313" t="e">
        <v>#N/A</v>
      </c>
      <c r="AU313" t="s">
        <v>4798</v>
      </c>
      <c r="AV313" t="s">
        <v>4803</v>
      </c>
      <c r="AW313" t="s">
        <v>1937</v>
      </c>
      <c r="AX313" t="s">
        <v>1934</v>
      </c>
      <c r="AY313" t="s">
        <v>4804</v>
      </c>
      <c r="AZ313" t="s">
        <v>1325</v>
      </c>
      <c r="BA313" t="s">
        <v>4805</v>
      </c>
      <c r="BB313" t="s">
        <v>1287</v>
      </c>
      <c r="BC313" t="s">
        <v>3872</v>
      </c>
      <c r="BD313" t="s">
        <v>5418</v>
      </c>
      <c r="BE313">
        <v>242</v>
      </c>
      <c r="BF313">
        <v>304</v>
      </c>
      <c r="BG313">
        <v>0</v>
      </c>
      <c r="BH313" t="s">
        <v>1592</v>
      </c>
      <c r="BI313">
        <v>0</v>
      </c>
      <c r="BJ313">
        <v>0</v>
      </c>
      <c r="BK313">
        <v>242</v>
      </c>
      <c r="BL313" t="s">
        <v>4810</v>
      </c>
      <c r="BM313" t="s">
        <v>5362</v>
      </c>
      <c r="BN313" t="s">
        <v>5364</v>
      </c>
      <c r="BO313" t="e" cm="1">
        <v>#N/A</v>
      </c>
      <c r="BP313" t="s">
        <v>1592</v>
      </c>
      <c r="BQ313" t="s">
        <v>5368</v>
      </c>
      <c r="BR313">
        <v>10</v>
      </c>
      <c r="BS313" t="s">
        <v>1856</v>
      </c>
      <c r="BT313" t="s">
        <v>5419</v>
      </c>
      <c r="BU313" t="s">
        <v>4797</v>
      </c>
      <c r="BV313" t="s">
        <v>4803</v>
      </c>
      <c r="BW313" t="s">
        <v>4808</v>
      </c>
      <c r="BX313" t="s">
        <v>1937</v>
      </c>
      <c r="BY313" t="s">
        <v>1592</v>
      </c>
      <c r="BZ313" t="s">
        <v>1937</v>
      </c>
      <c r="CA313" t="s">
        <v>2010</v>
      </c>
      <c r="CB313"/>
      <c r="CC313" t="s">
        <v>998</v>
      </c>
      <c r="CD313" t="s">
        <v>1287</v>
      </c>
      <c r="CE313" t="s">
        <v>5420</v>
      </c>
      <c r="CF313" t="s">
        <v>5421</v>
      </c>
      <c r="CG313" t="s">
        <v>1287</v>
      </c>
      <c r="CH313" t="s">
        <v>1592</v>
      </c>
      <c r="CI313" t="s">
        <v>3875</v>
      </c>
      <c r="CJ313" t="s">
        <v>1261</v>
      </c>
      <c r="CK313"/>
      <c r="CL313"/>
      <c r="CM313" t="s">
        <v>5363</v>
      </c>
      <c r="CN313" t="s">
        <v>4801</v>
      </c>
      <c r="CO313" t="s">
        <v>5363</v>
      </c>
      <c r="CP313" t="s">
        <v>4801</v>
      </c>
      <c r="CQ313" t="s">
        <v>1592</v>
      </c>
      <c r="CR313">
        <v>0</v>
      </c>
      <c r="CS313" t="s">
        <v>1592</v>
      </c>
      <c r="CT313" t="s">
        <v>1592</v>
      </c>
      <c r="CU313" t="s">
        <v>1592</v>
      </c>
      <c r="CV313" t="s">
        <v>1592</v>
      </c>
      <c r="CW313" t="s">
        <v>1592</v>
      </c>
      <c r="CX313">
        <v>311</v>
      </c>
      <c r="CY313" t="s">
        <v>5422</v>
      </c>
      <c r="CZ313" t="s">
        <v>1592</v>
      </c>
      <c r="DA313" t="s">
        <v>2313</v>
      </c>
      <c r="DB313" t="s">
        <v>2314</v>
      </c>
      <c r="DC313" t="s">
        <v>4798</v>
      </c>
      <c r="DD313" t="s">
        <v>1325</v>
      </c>
      <c r="DE313" t="s">
        <v>4799</v>
      </c>
      <c r="DF313" t="s">
        <v>1592</v>
      </c>
      <c r="DG313" t="s">
        <v>1592</v>
      </c>
      <c r="DH313" t="s">
        <v>2334</v>
      </c>
      <c r="DI313" t="e">
        <v>#N/A</v>
      </c>
      <c r="DJ313"/>
      <c r="DK313" t="s">
        <v>2334</v>
      </c>
      <c r="DL313">
        <v>9</v>
      </c>
      <c r="DM313" t="s">
        <v>2315</v>
      </c>
      <c r="DN313" t="s">
        <v>1261</v>
      </c>
      <c r="DO313" t="b">
        <v>1</v>
      </c>
      <c r="DP313" t="b">
        <v>0</v>
      </c>
      <c r="DQ313" t="b">
        <v>0</v>
      </c>
      <c r="DR313" t="b">
        <v>0</v>
      </c>
      <c r="DS313" t="b">
        <v>0</v>
      </c>
      <c r="DT313" t="b">
        <v>0</v>
      </c>
      <c r="DU313" t="b">
        <v>0</v>
      </c>
      <c r="DV313">
        <v>0</v>
      </c>
      <c r="DW313" t="b">
        <v>0</v>
      </c>
      <c r="DX313" t="b">
        <v>0</v>
      </c>
      <c r="DY313" t="b">
        <v>0</v>
      </c>
      <c r="DZ313" t="b">
        <v>0</v>
      </c>
      <c r="EA313" t="b">
        <v>0</v>
      </c>
      <c r="EB313" t="b">
        <v>0</v>
      </c>
      <c r="EC313" t="b">
        <v>0</v>
      </c>
      <c r="ED313" t="b">
        <v>0</v>
      </c>
      <c r="EE313" t="b">
        <v>0</v>
      </c>
      <c r="EF313" t="b" cm="1">
        <v>0</v>
      </c>
      <c r="EG313" t="b">
        <v>0</v>
      </c>
      <c r="EH313" t="b">
        <v>0</v>
      </c>
      <c r="EI313" t="b">
        <v>0</v>
      </c>
      <c r="EJ313" t="s">
        <v>1592</v>
      </c>
      <c r="EK313">
        <v>0</v>
      </c>
      <c r="EL313">
        <v>15</v>
      </c>
      <c r="EM313" t="b">
        <v>0</v>
      </c>
    </row>
    <row r="314" spans="1:143" ht="63">
      <c r="A314"/>
      <c r="B314" t="s">
        <v>1261</v>
      </c>
      <c r="C314" t="s">
        <v>5360</v>
      </c>
      <c r="D314" t="s">
        <v>4812</v>
      </c>
      <c r="E314" t="s">
        <v>4813</v>
      </c>
      <c r="F314" t="s">
        <v>5423</v>
      </c>
      <c r="G314" t="s">
        <v>4815</v>
      </c>
      <c r="H314" s="109" t="s">
        <v>4816</v>
      </c>
      <c r="I314" t="s">
        <v>1287</v>
      </c>
      <c r="J314" t="s">
        <v>5361</v>
      </c>
      <c r="K314" t="s">
        <v>5424</v>
      </c>
      <c r="L314" t="s">
        <v>3872</v>
      </c>
      <c r="M314" t="s">
        <v>2010</v>
      </c>
      <c r="N314"/>
      <c r="O314"/>
      <c r="P314" t="s">
        <v>1261</v>
      </c>
      <c r="Q314" t="s">
        <v>1325</v>
      </c>
      <c r="R314" t="s">
        <v>3875</v>
      </c>
      <c r="S314"/>
      <c r="T314"/>
      <c r="U314" t="s">
        <v>5363</v>
      </c>
      <c r="V314" t="s">
        <v>4818</v>
      </c>
      <c r="W314"/>
      <c r="X314"/>
      <c r="Y314"/>
      <c r="Z314"/>
      <c r="AA314"/>
      <c r="AB314"/>
      <c r="AC314"/>
      <c r="AD314"/>
      <c r="AE314"/>
      <c r="AF314"/>
      <c r="AG314"/>
      <c r="AH314"/>
      <c r="AI314"/>
      <c r="AJ314"/>
      <c r="AK314"/>
      <c r="AL314"/>
      <c r="AM314"/>
      <c r="AN314"/>
      <c r="AO314" s="108" t="s">
        <v>43</v>
      </c>
      <c r="AP314" t="s">
        <v>1328</v>
      </c>
      <c r="AQ314">
        <v>12</v>
      </c>
      <c r="AR314" t="e">
        <v>#N/A</v>
      </c>
      <c r="AS314" t="s">
        <v>5360</v>
      </c>
      <c r="AT314" t="e">
        <v>#N/A</v>
      </c>
      <c r="AU314" t="s">
        <v>4813</v>
      </c>
      <c r="AV314" t="s">
        <v>4820</v>
      </c>
      <c r="AW314" t="s">
        <v>5425</v>
      </c>
      <c r="AX314" t="s">
        <v>1934</v>
      </c>
      <c r="AY314" t="s">
        <v>4822</v>
      </c>
      <c r="AZ314" t="s">
        <v>1325</v>
      </c>
      <c r="BA314" t="s">
        <v>4823</v>
      </c>
      <c r="BB314" t="s">
        <v>1287</v>
      </c>
      <c r="BC314" t="s">
        <v>3872</v>
      </c>
      <c r="BD314" t="s">
        <v>5426</v>
      </c>
      <c r="BE314">
        <v>243</v>
      </c>
      <c r="BF314">
        <v>304</v>
      </c>
      <c r="BG314" t="e">
        <v>#N/A</v>
      </c>
      <c r="BH314" t="s">
        <v>1592</v>
      </c>
      <c r="BI314">
        <v>0</v>
      </c>
      <c r="BJ314">
        <v>0</v>
      </c>
      <c r="BK314">
        <v>243</v>
      </c>
      <c r="BL314" t="s">
        <v>4829</v>
      </c>
      <c r="BM314" t="s">
        <v>5362</v>
      </c>
      <c r="BN314" t="s">
        <v>5364</v>
      </c>
      <c r="BO314" t="e" cm="1">
        <v>#N/A</v>
      </c>
      <c r="BP314" t="s">
        <v>5427</v>
      </c>
      <c r="BQ314" t="s">
        <v>5368</v>
      </c>
      <c r="BR314">
        <v>11</v>
      </c>
      <c r="BS314" t="s">
        <v>1860</v>
      </c>
      <c r="BT314" t="s">
        <v>5428</v>
      </c>
      <c r="BU314" t="s">
        <v>4812</v>
      </c>
      <c r="BV314" t="s">
        <v>4820</v>
      </c>
      <c r="BW314" t="s">
        <v>4827</v>
      </c>
      <c r="BX314" t="s">
        <v>1937</v>
      </c>
      <c r="BY314" t="s">
        <v>1592</v>
      </c>
      <c r="BZ314" t="s">
        <v>1937</v>
      </c>
      <c r="CA314" t="s">
        <v>2010</v>
      </c>
      <c r="CB314"/>
      <c r="CC314" t="s">
        <v>998</v>
      </c>
      <c r="CD314" t="s">
        <v>1287</v>
      </c>
      <c r="CE314" t="s">
        <v>5429</v>
      </c>
      <c r="CF314" t="s">
        <v>5430</v>
      </c>
      <c r="CG314" t="s">
        <v>1287</v>
      </c>
      <c r="CH314" t="s">
        <v>1592</v>
      </c>
      <c r="CI314" t="s">
        <v>3875</v>
      </c>
      <c r="CJ314" t="s">
        <v>1261</v>
      </c>
      <c r="CK314"/>
      <c r="CL314"/>
      <c r="CM314" t="s">
        <v>5363</v>
      </c>
      <c r="CN314" t="s">
        <v>4818</v>
      </c>
      <c r="CO314" t="s">
        <v>5363</v>
      </c>
      <c r="CP314" t="s">
        <v>4818</v>
      </c>
      <c r="CQ314" t="s">
        <v>1592</v>
      </c>
      <c r="CR314">
        <v>0</v>
      </c>
      <c r="CS314" t="s">
        <v>1592</v>
      </c>
      <c r="CT314" t="s">
        <v>1592</v>
      </c>
      <c r="CU314" t="s">
        <v>1592</v>
      </c>
      <c r="CV314" t="s">
        <v>1592</v>
      </c>
      <c r="CW314" t="s">
        <v>1592</v>
      </c>
      <c r="CX314">
        <v>312</v>
      </c>
      <c r="CY314" t="s">
        <v>5431</v>
      </c>
      <c r="CZ314" t="s">
        <v>1592</v>
      </c>
      <c r="DA314" t="s">
        <v>2313</v>
      </c>
      <c r="DB314" t="s">
        <v>2314</v>
      </c>
      <c r="DC314" t="s">
        <v>4813</v>
      </c>
      <c r="DD314" t="s">
        <v>1325</v>
      </c>
      <c r="DE314" t="s">
        <v>4815</v>
      </c>
      <c r="DF314" t="s">
        <v>1592</v>
      </c>
      <c r="DG314" t="s">
        <v>1592</v>
      </c>
      <c r="DH314" t="s">
        <v>2334</v>
      </c>
      <c r="DI314" t="e">
        <v>#N/A</v>
      </c>
      <c r="DJ314"/>
      <c r="DK314" t="s">
        <v>2334</v>
      </c>
      <c r="DL314">
        <v>9</v>
      </c>
      <c r="DM314" t="s">
        <v>2315</v>
      </c>
      <c r="DN314" t="s">
        <v>1261</v>
      </c>
      <c r="DO314" t="b">
        <v>1</v>
      </c>
      <c r="DP314" t="b">
        <v>0</v>
      </c>
      <c r="DQ314" t="b">
        <v>0</v>
      </c>
      <c r="DR314" t="b">
        <v>0</v>
      </c>
      <c r="DS314" t="b">
        <v>0</v>
      </c>
      <c r="DT314" t="b">
        <v>0</v>
      </c>
      <c r="DU314" t="b">
        <v>0</v>
      </c>
      <c r="DV314">
        <v>0</v>
      </c>
      <c r="DW314" t="b">
        <v>0</v>
      </c>
      <c r="DX314" t="b">
        <v>0</v>
      </c>
      <c r="DY314" t="b">
        <v>0</v>
      </c>
      <c r="DZ314" t="b">
        <v>0</v>
      </c>
      <c r="EA314" t="b">
        <v>0</v>
      </c>
      <c r="EB314" t="b">
        <v>0</v>
      </c>
      <c r="EC314" t="b">
        <v>0</v>
      </c>
      <c r="ED314" t="b">
        <v>0</v>
      </c>
      <c r="EE314" t="b">
        <v>0</v>
      </c>
      <c r="EF314" t="b" cm="1">
        <v>0</v>
      </c>
      <c r="EG314" t="b">
        <v>0</v>
      </c>
      <c r="EH314" t="b">
        <v>0</v>
      </c>
      <c r="EI314" t="b">
        <v>0</v>
      </c>
      <c r="EJ314" t="s">
        <v>1592</v>
      </c>
      <c r="EK314">
        <v>0</v>
      </c>
      <c r="EL314">
        <v>28</v>
      </c>
      <c r="EM314" t="b">
        <v>0</v>
      </c>
    </row>
    <row r="315" spans="1:143" ht="47.25">
      <c r="A315"/>
      <c r="B315" t="s">
        <v>1261</v>
      </c>
      <c r="C315" t="s">
        <v>5360</v>
      </c>
      <c r="D315" t="s">
        <v>4831</v>
      </c>
      <c r="E315" t="s">
        <v>4832</v>
      </c>
      <c r="F315"/>
      <c r="G315" t="s">
        <v>4831</v>
      </c>
      <c r="H315" s="109" t="s">
        <v>4833</v>
      </c>
      <c r="I315" t="s">
        <v>1287</v>
      </c>
      <c r="J315" t="s">
        <v>5361</v>
      </c>
      <c r="K315" t="s">
        <v>902</v>
      </c>
      <c r="L315" t="s">
        <v>3872</v>
      </c>
      <c r="M315" t="s">
        <v>2010</v>
      </c>
      <c r="N315"/>
      <c r="O315"/>
      <c r="P315" t="s">
        <v>1261</v>
      </c>
      <c r="Q315" t="s">
        <v>1325</v>
      </c>
      <c r="R315" t="s">
        <v>3875</v>
      </c>
      <c r="S315"/>
      <c r="T315"/>
      <c r="U315" t="s">
        <v>5363</v>
      </c>
      <c r="V315" t="s">
        <v>4834</v>
      </c>
      <c r="W315"/>
      <c r="X315"/>
      <c r="Y315"/>
      <c r="Z315"/>
      <c r="AA315"/>
      <c r="AB315"/>
      <c r="AC315"/>
      <c r="AD315"/>
      <c r="AE315"/>
      <c r="AF315"/>
      <c r="AG315"/>
      <c r="AH315"/>
      <c r="AI315"/>
      <c r="AJ315"/>
      <c r="AK315"/>
      <c r="AL315"/>
      <c r="AM315"/>
      <c r="AN315"/>
      <c r="AO315" s="108" t="s">
        <v>43</v>
      </c>
      <c r="AP315" t="s">
        <v>1328</v>
      </c>
      <c r="AQ315">
        <v>13</v>
      </c>
      <c r="AR315" t="e">
        <v>#N/A</v>
      </c>
      <c r="AS315" t="s">
        <v>5360</v>
      </c>
      <c r="AT315" t="e">
        <v>#N/A</v>
      </c>
      <c r="AU315" t="s">
        <v>4832</v>
      </c>
      <c r="AV315" t="s">
        <v>4836</v>
      </c>
      <c r="AW315" t="s">
        <v>1937</v>
      </c>
      <c r="AX315" t="s">
        <v>1934</v>
      </c>
      <c r="AY315" t="s">
        <v>4837</v>
      </c>
      <c r="AZ315" t="s">
        <v>1325</v>
      </c>
      <c r="BA315" t="s">
        <v>4838</v>
      </c>
      <c r="BB315" t="s">
        <v>1287</v>
      </c>
      <c r="BC315" t="s">
        <v>3872</v>
      </c>
      <c r="BD315" t="s">
        <v>5432</v>
      </c>
      <c r="BE315">
        <v>244</v>
      </c>
      <c r="BF315">
        <v>304</v>
      </c>
      <c r="BG315">
        <v>0</v>
      </c>
      <c r="BH315" t="s">
        <v>1592</v>
      </c>
      <c r="BI315">
        <v>0</v>
      </c>
      <c r="BJ315">
        <v>0</v>
      </c>
      <c r="BK315">
        <v>244</v>
      </c>
      <c r="BL315" t="s">
        <v>4843</v>
      </c>
      <c r="BM315" t="s">
        <v>5362</v>
      </c>
      <c r="BN315" t="s">
        <v>5364</v>
      </c>
      <c r="BO315" t="e" cm="1">
        <v>#N/A</v>
      </c>
      <c r="BP315" t="s">
        <v>1592</v>
      </c>
      <c r="BQ315" t="s">
        <v>5368</v>
      </c>
      <c r="BR315">
        <v>12</v>
      </c>
      <c r="BS315" t="s">
        <v>1864</v>
      </c>
      <c r="BT315" t="s">
        <v>5433</v>
      </c>
      <c r="BU315" t="s">
        <v>4831</v>
      </c>
      <c r="BV315" t="s">
        <v>4836</v>
      </c>
      <c r="BW315" t="s">
        <v>4841</v>
      </c>
      <c r="BX315" t="s">
        <v>1937</v>
      </c>
      <c r="BY315" t="s">
        <v>1592</v>
      </c>
      <c r="BZ315" t="s">
        <v>1937</v>
      </c>
      <c r="CA315" t="s">
        <v>2010</v>
      </c>
      <c r="CB315"/>
      <c r="CC315" t="s">
        <v>998</v>
      </c>
      <c r="CD315" t="s">
        <v>1287</v>
      </c>
      <c r="CE315" t="s">
        <v>5434</v>
      </c>
      <c r="CF315" t="s">
        <v>5435</v>
      </c>
      <c r="CG315" t="s">
        <v>1287</v>
      </c>
      <c r="CH315" t="s">
        <v>1592</v>
      </c>
      <c r="CI315" t="s">
        <v>3875</v>
      </c>
      <c r="CJ315" t="s">
        <v>1261</v>
      </c>
      <c r="CK315"/>
      <c r="CL315"/>
      <c r="CM315" t="s">
        <v>5363</v>
      </c>
      <c r="CN315" t="s">
        <v>4834</v>
      </c>
      <c r="CO315" t="s">
        <v>5363</v>
      </c>
      <c r="CP315" t="s">
        <v>4834</v>
      </c>
      <c r="CQ315" t="s">
        <v>1592</v>
      </c>
      <c r="CR315">
        <v>0</v>
      </c>
      <c r="CS315" t="s">
        <v>1592</v>
      </c>
      <c r="CT315" t="s">
        <v>1592</v>
      </c>
      <c r="CU315" t="s">
        <v>1592</v>
      </c>
      <c r="CV315" t="s">
        <v>1592</v>
      </c>
      <c r="CW315" t="s">
        <v>1592</v>
      </c>
      <c r="CX315">
        <v>313</v>
      </c>
      <c r="CY315" t="s">
        <v>5436</v>
      </c>
      <c r="CZ315" t="s">
        <v>1592</v>
      </c>
      <c r="DA315" t="s">
        <v>2313</v>
      </c>
      <c r="DB315" t="s">
        <v>2314</v>
      </c>
      <c r="DC315" t="s">
        <v>4832</v>
      </c>
      <c r="DD315" t="s">
        <v>1325</v>
      </c>
      <c r="DE315" t="s">
        <v>4831</v>
      </c>
      <c r="DF315" t="s">
        <v>1592</v>
      </c>
      <c r="DG315" t="s">
        <v>1592</v>
      </c>
      <c r="DH315" t="s">
        <v>2334</v>
      </c>
      <c r="DI315" t="e">
        <v>#N/A</v>
      </c>
      <c r="DJ315"/>
      <c r="DK315" t="s">
        <v>2334</v>
      </c>
      <c r="DL315">
        <v>9</v>
      </c>
      <c r="DM315" t="s">
        <v>2315</v>
      </c>
      <c r="DN315" t="s">
        <v>1261</v>
      </c>
      <c r="DO315" t="b">
        <v>1</v>
      </c>
      <c r="DP315" t="b">
        <v>0</v>
      </c>
      <c r="DQ315" t="b">
        <v>0</v>
      </c>
      <c r="DR315" t="b">
        <v>0</v>
      </c>
      <c r="DS315" t="b">
        <v>0</v>
      </c>
      <c r="DT315" t="b">
        <v>0</v>
      </c>
      <c r="DU315" t="b">
        <v>0</v>
      </c>
      <c r="DV315">
        <v>0</v>
      </c>
      <c r="DW315" t="b">
        <v>0</v>
      </c>
      <c r="DX315" t="b">
        <v>0</v>
      </c>
      <c r="DY315" t="b">
        <v>0</v>
      </c>
      <c r="DZ315" t="b">
        <v>0</v>
      </c>
      <c r="EA315" t="b">
        <v>0</v>
      </c>
      <c r="EB315" t="b">
        <v>0</v>
      </c>
      <c r="EC315" t="b">
        <v>0</v>
      </c>
      <c r="ED315" t="b">
        <v>0</v>
      </c>
      <c r="EE315" t="b">
        <v>0</v>
      </c>
      <c r="EF315" t="b" cm="1">
        <v>0</v>
      </c>
      <c r="EG315" t="b">
        <v>0</v>
      </c>
      <c r="EH315" t="b">
        <v>0</v>
      </c>
      <c r="EI315" t="b">
        <v>0</v>
      </c>
      <c r="EJ315" t="s">
        <v>1592</v>
      </c>
      <c r="EK315">
        <v>0</v>
      </c>
      <c r="EL315">
        <v>18</v>
      </c>
      <c r="EM315" t="b">
        <v>0</v>
      </c>
    </row>
    <row r="316" spans="1:143" ht="63">
      <c r="A316"/>
      <c r="B316" t="s">
        <v>1261</v>
      </c>
      <c r="C316" t="s">
        <v>5360</v>
      </c>
      <c r="D316" t="s">
        <v>4845</v>
      </c>
      <c r="E316" t="s">
        <v>4846</v>
      </c>
      <c r="F316" t="s">
        <v>4847</v>
      </c>
      <c r="G316" t="s">
        <v>4848</v>
      </c>
      <c r="H316" s="109" t="s">
        <v>4849</v>
      </c>
      <c r="I316" t="s">
        <v>1287</v>
      </c>
      <c r="J316" t="s">
        <v>5361</v>
      </c>
      <c r="K316" t="s">
        <v>5437</v>
      </c>
      <c r="L316" t="s">
        <v>3872</v>
      </c>
      <c r="M316" t="s">
        <v>2010</v>
      </c>
      <c r="N316"/>
      <c r="O316"/>
      <c r="P316" t="s">
        <v>1261</v>
      </c>
      <c r="Q316" t="s">
        <v>1325</v>
      </c>
      <c r="R316" t="s">
        <v>3875</v>
      </c>
      <c r="S316"/>
      <c r="T316"/>
      <c r="U316" t="s">
        <v>5363</v>
      </c>
      <c r="V316" t="s">
        <v>4851</v>
      </c>
      <c r="W316"/>
      <c r="X316"/>
      <c r="Y316"/>
      <c r="Z316"/>
      <c r="AA316"/>
      <c r="AB316"/>
      <c r="AC316"/>
      <c r="AD316"/>
      <c r="AE316"/>
      <c r="AF316"/>
      <c r="AG316"/>
      <c r="AH316"/>
      <c r="AI316"/>
      <c r="AJ316"/>
      <c r="AK316"/>
      <c r="AL316"/>
      <c r="AM316"/>
      <c r="AN316"/>
      <c r="AO316" s="108" t="s">
        <v>43</v>
      </c>
      <c r="AP316" t="s">
        <v>1328</v>
      </c>
      <c r="AQ316">
        <v>14</v>
      </c>
      <c r="AR316" t="e">
        <v>#N/A</v>
      </c>
      <c r="AS316" t="s">
        <v>5360</v>
      </c>
      <c r="AT316" t="e">
        <v>#N/A</v>
      </c>
      <c r="AU316" t="s">
        <v>4846</v>
      </c>
      <c r="AV316" t="s">
        <v>4853</v>
      </c>
      <c r="AW316" t="s">
        <v>4854</v>
      </c>
      <c r="AX316" t="s">
        <v>1934</v>
      </c>
      <c r="AY316" t="s">
        <v>4855</v>
      </c>
      <c r="AZ316" t="s">
        <v>1325</v>
      </c>
      <c r="BA316" t="s">
        <v>4856</v>
      </c>
      <c r="BB316" t="s">
        <v>1287</v>
      </c>
      <c r="BC316" t="s">
        <v>3872</v>
      </c>
      <c r="BD316" t="s">
        <v>5438</v>
      </c>
      <c r="BE316">
        <v>245</v>
      </c>
      <c r="BF316">
        <v>304</v>
      </c>
      <c r="BG316" t="e">
        <v>#N/A</v>
      </c>
      <c r="BH316" t="s">
        <v>1592</v>
      </c>
      <c r="BI316">
        <v>0</v>
      </c>
      <c r="BJ316">
        <v>0</v>
      </c>
      <c r="BK316">
        <v>245</v>
      </c>
      <c r="BL316" t="s">
        <v>4862</v>
      </c>
      <c r="BM316" t="s">
        <v>5362</v>
      </c>
      <c r="BN316" t="s">
        <v>5364</v>
      </c>
      <c r="BO316" t="e" cm="1">
        <v>#N/A</v>
      </c>
      <c r="BP316" t="s">
        <v>5439</v>
      </c>
      <c r="BQ316" t="s">
        <v>5368</v>
      </c>
      <c r="BR316">
        <v>13</v>
      </c>
      <c r="BS316" t="s">
        <v>2039</v>
      </c>
      <c r="BT316" t="s">
        <v>5440</v>
      </c>
      <c r="BU316" t="s">
        <v>4845</v>
      </c>
      <c r="BV316" t="s">
        <v>4853</v>
      </c>
      <c r="BW316" t="s">
        <v>4860</v>
      </c>
      <c r="BX316" t="s">
        <v>1937</v>
      </c>
      <c r="BY316" t="s">
        <v>1592</v>
      </c>
      <c r="BZ316" t="s">
        <v>1937</v>
      </c>
      <c r="CA316" t="s">
        <v>2010</v>
      </c>
      <c r="CB316"/>
      <c r="CC316" t="s">
        <v>998</v>
      </c>
      <c r="CD316" t="s">
        <v>1287</v>
      </c>
      <c r="CE316" t="s">
        <v>5441</v>
      </c>
      <c r="CF316" t="s">
        <v>5442</v>
      </c>
      <c r="CG316" t="s">
        <v>1287</v>
      </c>
      <c r="CH316" t="s">
        <v>1592</v>
      </c>
      <c r="CI316" t="s">
        <v>3875</v>
      </c>
      <c r="CJ316" t="s">
        <v>1261</v>
      </c>
      <c r="CK316"/>
      <c r="CL316"/>
      <c r="CM316" t="s">
        <v>5363</v>
      </c>
      <c r="CN316" t="s">
        <v>4851</v>
      </c>
      <c r="CO316" t="s">
        <v>5363</v>
      </c>
      <c r="CP316" t="s">
        <v>4851</v>
      </c>
      <c r="CQ316" t="s">
        <v>1592</v>
      </c>
      <c r="CR316">
        <v>0</v>
      </c>
      <c r="CS316" t="s">
        <v>1592</v>
      </c>
      <c r="CT316" t="s">
        <v>1592</v>
      </c>
      <c r="CU316" t="s">
        <v>1592</v>
      </c>
      <c r="CV316" t="s">
        <v>1592</v>
      </c>
      <c r="CW316" t="s">
        <v>1592</v>
      </c>
      <c r="CX316">
        <v>314</v>
      </c>
      <c r="CY316" t="s">
        <v>5443</v>
      </c>
      <c r="CZ316" t="s">
        <v>1592</v>
      </c>
      <c r="DA316" t="s">
        <v>2313</v>
      </c>
      <c r="DB316" t="s">
        <v>2314</v>
      </c>
      <c r="DC316" t="s">
        <v>4846</v>
      </c>
      <c r="DD316" t="s">
        <v>1325</v>
      </c>
      <c r="DE316" t="s">
        <v>4848</v>
      </c>
      <c r="DF316" t="s">
        <v>1592</v>
      </c>
      <c r="DG316" t="s">
        <v>1592</v>
      </c>
      <c r="DH316" t="s">
        <v>2334</v>
      </c>
      <c r="DI316" t="e">
        <v>#N/A</v>
      </c>
      <c r="DJ316"/>
      <c r="DK316" t="s">
        <v>2334</v>
      </c>
      <c r="DL316">
        <v>9</v>
      </c>
      <c r="DM316" t="s">
        <v>2315</v>
      </c>
      <c r="DN316" t="s">
        <v>1261</v>
      </c>
      <c r="DO316" t="b">
        <v>1</v>
      </c>
      <c r="DP316" t="b">
        <v>0</v>
      </c>
      <c r="DQ316" t="b">
        <v>0</v>
      </c>
      <c r="DR316" t="b">
        <v>0</v>
      </c>
      <c r="DS316" t="b">
        <v>0</v>
      </c>
      <c r="DT316" t="b">
        <v>0</v>
      </c>
      <c r="DU316" t="b">
        <v>0</v>
      </c>
      <c r="DV316">
        <v>0</v>
      </c>
      <c r="DW316" t="b">
        <v>0</v>
      </c>
      <c r="DX316" t="b">
        <v>0</v>
      </c>
      <c r="DY316" t="b">
        <v>0</v>
      </c>
      <c r="DZ316" t="b">
        <v>0</v>
      </c>
      <c r="EA316" t="b">
        <v>0</v>
      </c>
      <c r="EB316" t="b">
        <v>0</v>
      </c>
      <c r="EC316" t="b">
        <v>0</v>
      </c>
      <c r="ED316" t="b">
        <v>0</v>
      </c>
      <c r="EE316" t="b">
        <v>0</v>
      </c>
      <c r="EF316" t="b" cm="1">
        <v>0</v>
      </c>
      <c r="EG316" t="b">
        <v>0</v>
      </c>
      <c r="EH316" t="b">
        <v>0</v>
      </c>
      <c r="EI316" t="b">
        <v>0</v>
      </c>
      <c r="EJ316" t="s">
        <v>1592</v>
      </c>
      <c r="EK316">
        <v>0</v>
      </c>
      <c r="EL316">
        <v>24</v>
      </c>
      <c r="EM316" t="b">
        <v>0</v>
      </c>
    </row>
    <row r="317" spans="1:143" ht="47.25">
      <c r="A317"/>
      <c r="B317" t="s">
        <v>1261</v>
      </c>
      <c r="C317" t="s">
        <v>5360</v>
      </c>
      <c r="D317" t="s">
        <v>4864</v>
      </c>
      <c r="E317" t="s">
        <v>4865</v>
      </c>
      <c r="F317" t="s">
        <v>4866</v>
      </c>
      <c r="G317" t="s">
        <v>4867</v>
      </c>
      <c r="H317" s="109" t="s">
        <v>4868</v>
      </c>
      <c r="I317" t="s">
        <v>1287</v>
      </c>
      <c r="J317" t="s">
        <v>5361</v>
      </c>
      <c r="K317" t="s">
        <v>902</v>
      </c>
      <c r="L317" t="s">
        <v>3872</v>
      </c>
      <c r="M317" t="s">
        <v>2010</v>
      </c>
      <c r="N317"/>
      <c r="O317"/>
      <c r="P317" t="s">
        <v>1261</v>
      </c>
      <c r="Q317" t="s">
        <v>1325</v>
      </c>
      <c r="R317" t="s">
        <v>3875</v>
      </c>
      <c r="S317"/>
      <c r="T317"/>
      <c r="U317" t="s">
        <v>5363</v>
      </c>
      <c r="V317" t="s">
        <v>4869</v>
      </c>
      <c r="W317"/>
      <c r="X317"/>
      <c r="Y317"/>
      <c r="Z317"/>
      <c r="AA317"/>
      <c r="AB317"/>
      <c r="AC317"/>
      <c r="AD317"/>
      <c r="AE317"/>
      <c r="AF317"/>
      <c r="AG317"/>
      <c r="AH317"/>
      <c r="AI317"/>
      <c r="AJ317"/>
      <c r="AK317"/>
      <c r="AL317"/>
      <c r="AM317"/>
      <c r="AN317"/>
      <c r="AO317" s="108" t="s">
        <v>43</v>
      </c>
      <c r="AP317" t="s">
        <v>1328</v>
      </c>
      <c r="AQ317">
        <v>15</v>
      </c>
      <c r="AR317" t="e">
        <v>#N/A</v>
      </c>
      <c r="AS317" t="s">
        <v>5360</v>
      </c>
      <c r="AT317" t="e">
        <v>#N/A</v>
      </c>
      <c r="AU317" t="s">
        <v>4865</v>
      </c>
      <c r="AV317" t="s">
        <v>4871</v>
      </c>
      <c r="AW317" t="s">
        <v>4872</v>
      </c>
      <c r="AX317" t="s">
        <v>1934</v>
      </c>
      <c r="AY317" t="s">
        <v>4873</v>
      </c>
      <c r="AZ317" t="s">
        <v>1325</v>
      </c>
      <c r="BA317" t="s">
        <v>4874</v>
      </c>
      <c r="BB317" t="s">
        <v>1287</v>
      </c>
      <c r="BC317" t="s">
        <v>3872</v>
      </c>
      <c r="BD317" t="s">
        <v>5444</v>
      </c>
      <c r="BE317">
        <v>246</v>
      </c>
      <c r="BF317">
        <v>304</v>
      </c>
      <c r="BG317">
        <v>0</v>
      </c>
      <c r="BH317" t="s">
        <v>1592</v>
      </c>
      <c r="BI317">
        <v>0</v>
      </c>
      <c r="BJ317">
        <v>0</v>
      </c>
      <c r="BK317">
        <v>246</v>
      </c>
      <c r="BL317" t="s">
        <v>4879</v>
      </c>
      <c r="BM317" t="s">
        <v>5362</v>
      </c>
      <c r="BN317" t="s">
        <v>5364</v>
      </c>
      <c r="BO317" t="e" cm="1">
        <v>#N/A</v>
      </c>
      <c r="BP317" t="s">
        <v>1592</v>
      </c>
      <c r="BQ317" t="s">
        <v>5368</v>
      </c>
      <c r="BR317">
        <v>14</v>
      </c>
      <c r="BS317" t="s">
        <v>1910</v>
      </c>
      <c r="BT317" t="s">
        <v>5445</v>
      </c>
      <c r="BU317" t="s">
        <v>4864</v>
      </c>
      <c r="BV317" t="s">
        <v>4871</v>
      </c>
      <c r="BW317" t="s">
        <v>4877</v>
      </c>
      <c r="BX317" t="s">
        <v>1937</v>
      </c>
      <c r="BY317" t="s">
        <v>1592</v>
      </c>
      <c r="BZ317" t="s">
        <v>1937</v>
      </c>
      <c r="CA317" t="s">
        <v>2010</v>
      </c>
      <c r="CB317"/>
      <c r="CC317" t="s">
        <v>998</v>
      </c>
      <c r="CD317" t="s">
        <v>1287</v>
      </c>
      <c r="CE317" t="s">
        <v>5446</v>
      </c>
      <c r="CF317" t="s">
        <v>5447</v>
      </c>
      <c r="CG317" t="s">
        <v>1287</v>
      </c>
      <c r="CH317" t="s">
        <v>1592</v>
      </c>
      <c r="CI317" t="s">
        <v>3875</v>
      </c>
      <c r="CJ317" t="s">
        <v>1261</v>
      </c>
      <c r="CK317"/>
      <c r="CL317"/>
      <c r="CM317" t="s">
        <v>5363</v>
      </c>
      <c r="CN317" t="s">
        <v>4869</v>
      </c>
      <c r="CO317" t="s">
        <v>5363</v>
      </c>
      <c r="CP317" t="s">
        <v>4869</v>
      </c>
      <c r="CQ317" t="s">
        <v>1592</v>
      </c>
      <c r="CR317">
        <v>0</v>
      </c>
      <c r="CS317" t="s">
        <v>1592</v>
      </c>
      <c r="CT317" t="s">
        <v>1592</v>
      </c>
      <c r="CU317" t="s">
        <v>1592</v>
      </c>
      <c r="CV317" t="s">
        <v>1592</v>
      </c>
      <c r="CW317" t="s">
        <v>1592</v>
      </c>
      <c r="CX317">
        <v>315</v>
      </c>
      <c r="CY317" t="s">
        <v>5448</v>
      </c>
      <c r="CZ317" t="s">
        <v>1592</v>
      </c>
      <c r="DA317" t="s">
        <v>2313</v>
      </c>
      <c r="DB317" t="s">
        <v>2314</v>
      </c>
      <c r="DC317" t="s">
        <v>4865</v>
      </c>
      <c r="DD317" t="s">
        <v>1325</v>
      </c>
      <c r="DE317" t="s">
        <v>4867</v>
      </c>
      <c r="DF317" t="s">
        <v>1592</v>
      </c>
      <c r="DG317" t="s">
        <v>1592</v>
      </c>
      <c r="DH317" t="s">
        <v>2334</v>
      </c>
      <c r="DI317" t="e">
        <v>#N/A</v>
      </c>
      <c r="DJ317"/>
      <c r="DK317" t="s">
        <v>2334</v>
      </c>
      <c r="DL317">
        <v>9</v>
      </c>
      <c r="DM317" t="s">
        <v>2315</v>
      </c>
      <c r="DN317" t="s">
        <v>1261</v>
      </c>
      <c r="DO317" t="b">
        <v>1</v>
      </c>
      <c r="DP317" t="b">
        <v>0</v>
      </c>
      <c r="DQ317" t="b">
        <v>0</v>
      </c>
      <c r="DR317" t="b">
        <v>0</v>
      </c>
      <c r="DS317" t="b">
        <v>0</v>
      </c>
      <c r="DT317" t="b">
        <v>0</v>
      </c>
      <c r="DU317" t="b">
        <v>0</v>
      </c>
      <c r="DV317">
        <v>0</v>
      </c>
      <c r="DW317" t="b">
        <v>0</v>
      </c>
      <c r="DX317" t="b">
        <v>0</v>
      </c>
      <c r="DY317" t="b">
        <v>0</v>
      </c>
      <c r="DZ317" t="b">
        <v>0</v>
      </c>
      <c r="EA317" t="b">
        <v>0</v>
      </c>
      <c r="EB317" t="b">
        <v>0</v>
      </c>
      <c r="EC317" t="b">
        <v>0</v>
      </c>
      <c r="ED317" t="b">
        <v>0</v>
      </c>
      <c r="EE317" t="b">
        <v>0</v>
      </c>
      <c r="EF317" t="b" cm="1">
        <v>0</v>
      </c>
      <c r="EG317" t="b">
        <v>0</v>
      </c>
      <c r="EH317" t="b">
        <v>0</v>
      </c>
      <c r="EI317" t="b">
        <v>0</v>
      </c>
      <c r="EJ317" t="s">
        <v>1592</v>
      </c>
      <c r="EK317">
        <v>0</v>
      </c>
      <c r="EL317">
        <v>21</v>
      </c>
      <c r="EM317" t="b">
        <v>0</v>
      </c>
    </row>
    <row r="318" spans="1:143" ht="47.25">
      <c r="A318"/>
      <c r="B318" t="s">
        <v>1261</v>
      </c>
      <c r="C318" t="s">
        <v>5360</v>
      </c>
      <c r="D318" t="s">
        <v>4881</v>
      </c>
      <c r="E318" t="s">
        <v>4882</v>
      </c>
      <c r="F318" t="s">
        <v>4883</v>
      </c>
      <c r="G318" t="s">
        <v>4884</v>
      </c>
      <c r="H318" s="109" t="s">
        <v>4885</v>
      </c>
      <c r="I318" t="s">
        <v>1287</v>
      </c>
      <c r="J318" t="s">
        <v>5361</v>
      </c>
      <c r="K318" t="s">
        <v>902</v>
      </c>
      <c r="L318" t="s">
        <v>3872</v>
      </c>
      <c r="M318" t="s">
        <v>2010</v>
      </c>
      <c r="N318"/>
      <c r="O318"/>
      <c r="P318" t="s">
        <v>1261</v>
      </c>
      <c r="Q318" t="s">
        <v>1325</v>
      </c>
      <c r="R318" t="s">
        <v>3875</v>
      </c>
      <c r="S318"/>
      <c r="T318"/>
      <c r="U318" t="s">
        <v>5363</v>
      </c>
      <c r="V318" t="s">
        <v>4886</v>
      </c>
      <c r="W318"/>
      <c r="X318"/>
      <c r="Y318"/>
      <c r="Z318"/>
      <c r="AA318"/>
      <c r="AB318"/>
      <c r="AC318"/>
      <c r="AD318"/>
      <c r="AE318"/>
      <c r="AF318"/>
      <c r="AG318"/>
      <c r="AH318"/>
      <c r="AI318"/>
      <c r="AJ318"/>
      <c r="AK318"/>
      <c r="AL318"/>
      <c r="AM318"/>
      <c r="AN318"/>
      <c r="AO318" s="108" t="s">
        <v>43</v>
      </c>
      <c r="AP318" t="s">
        <v>1328</v>
      </c>
      <c r="AQ318">
        <v>16</v>
      </c>
      <c r="AR318" t="e">
        <v>#N/A</v>
      </c>
      <c r="AS318" t="s">
        <v>5360</v>
      </c>
      <c r="AT318" t="e">
        <v>#N/A</v>
      </c>
      <c r="AU318" t="s">
        <v>4882</v>
      </c>
      <c r="AV318" t="s">
        <v>4888</v>
      </c>
      <c r="AW318" t="s">
        <v>4889</v>
      </c>
      <c r="AX318" t="s">
        <v>1934</v>
      </c>
      <c r="AY318" t="s">
        <v>4890</v>
      </c>
      <c r="AZ318" t="s">
        <v>1325</v>
      </c>
      <c r="BA318" t="s">
        <v>4891</v>
      </c>
      <c r="BB318" t="s">
        <v>1287</v>
      </c>
      <c r="BC318" t="s">
        <v>3872</v>
      </c>
      <c r="BD318" t="s">
        <v>5449</v>
      </c>
      <c r="BE318">
        <v>247</v>
      </c>
      <c r="BF318">
        <v>304</v>
      </c>
      <c r="BG318">
        <v>0</v>
      </c>
      <c r="BH318" t="s">
        <v>1592</v>
      </c>
      <c r="BI318">
        <v>0</v>
      </c>
      <c r="BJ318">
        <v>0</v>
      </c>
      <c r="BK318">
        <v>247</v>
      </c>
      <c r="BL318" t="s">
        <v>4896</v>
      </c>
      <c r="BM318" t="s">
        <v>5362</v>
      </c>
      <c r="BN318" t="s">
        <v>5364</v>
      </c>
      <c r="BO318" t="e" cm="1">
        <v>#N/A</v>
      </c>
      <c r="BP318" t="s">
        <v>1592</v>
      </c>
      <c r="BQ318" t="s">
        <v>5368</v>
      </c>
      <c r="BR318">
        <v>15</v>
      </c>
      <c r="BS318" t="s">
        <v>1914</v>
      </c>
      <c r="BT318" t="s">
        <v>5450</v>
      </c>
      <c r="BU318" t="s">
        <v>4881</v>
      </c>
      <c r="BV318" t="s">
        <v>4888</v>
      </c>
      <c r="BW318" t="s">
        <v>4894</v>
      </c>
      <c r="BX318" t="s">
        <v>1937</v>
      </c>
      <c r="BY318" t="s">
        <v>1592</v>
      </c>
      <c r="BZ318" t="s">
        <v>1937</v>
      </c>
      <c r="CA318" t="s">
        <v>2010</v>
      </c>
      <c r="CB318"/>
      <c r="CC318" t="s">
        <v>998</v>
      </c>
      <c r="CD318" t="s">
        <v>1287</v>
      </c>
      <c r="CE318" t="s">
        <v>5451</v>
      </c>
      <c r="CF318" t="s">
        <v>5452</v>
      </c>
      <c r="CG318" t="s">
        <v>1287</v>
      </c>
      <c r="CH318" t="s">
        <v>1592</v>
      </c>
      <c r="CI318" t="s">
        <v>3875</v>
      </c>
      <c r="CJ318" t="s">
        <v>1261</v>
      </c>
      <c r="CK318"/>
      <c r="CL318"/>
      <c r="CM318" t="s">
        <v>5363</v>
      </c>
      <c r="CN318" t="s">
        <v>4886</v>
      </c>
      <c r="CO318" t="s">
        <v>5363</v>
      </c>
      <c r="CP318" t="s">
        <v>4886</v>
      </c>
      <c r="CQ318" t="s">
        <v>1592</v>
      </c>
      <c r="CR318">
        <v>0</v>
      </c>
      <c r="CS318" t="s">
        <v>1592</v>
      </c>
      <c r="CT318" t="s">
        <v>1592</v>
      </c>
      <c r="CU318" t="s">
        <v>1592</v>
      </c>
      <c r="CV318" t="s">
        <v>1592</v>
      </c>
      <c r="CW318" t="s">
        <v>1592</v>
      </c>
      <c r="CX318">
        <v>316</v>
      </c>
      <c r="CY318" t="s">
        <v>5453</v>
      </c>
      <c r="CZ318" t="s">
        <v>1592</v>
      </c>
      <c r="DA318" t="s">
        <v>2313</v>
      </c>
      <c r="DB318" t="s">
        <v>2314</v>
      </c>
      <c r="DC318" t="s">
        <v>4882</v>
      </c>
      <c r="DD318" t="s">
        <v>1325</v>
      </c>
      <c r="DE318" t="s">
        <v>4884</v>
      </c>
      <c r="DF318" t="s">
        <v>1592</v>
      </c>
      <c r="DG318" t="s">
        <v>1592</v>
      </c>
      <c r="DH318" t="s">
        <v>2334</v>
      </c>
      <c r="DI318" t="e">
        <v>#N/A</v>
      </c>
      <c r="DJ318"/>
      <c r="DK318" t="s">
        <v>2334</v>
      </c>
      <c r="DL318">
        <v>9</v>
      </c>
      <c r="DM318" t="s">
        <v>2315</v>
      </c>
      <c r="DN318" t="s">
        <v>1261</v>
      </c>
      <c r="DO318" t="b">
        <v>1</v>
      </c>
      <c r="DP318" t="b">
        <v>0</v>
      </c>
      <c r="DQ318" t="b">
        <v>0</v>
      </c>
      <c r="DR318" t="b">
        <v>0</v>
      </c>
      <c r="DS318" t="b">
        <v>0</v>
      </c>
      <c r="DT318" t="b">
        <v>0</v>
      </c>
      <c r="DU318" t="b">
        <v>0</v>
      </c>
      <c r="DV318">
        <v>0</v>
      </c>
      <c r="DW318" t="b">
        <v>0</v>
      </c>
      <c r="DX318" t="b">
        <v>0</v>
      </c>
      <c r="DY318" t="b">
        <v>0</v>
      </c>
      <c r="DZ318" t="b">
        <v>0</v>
      </c>
      <c r="EA318" t="b">
        <v>0</v>
      </c>
      <c r="EB318" t="b">
        <v>0</v>
      </c>
      <c r="EC318" t="b">
        <v>0</v>
      </c>
      <c r="ED318" t="b">
        <v>0</v>
      </c>
      <c r="EE318" t="b">
        <v>0</v>
      </c>
      <c r="EF318" t="b" cm="1">
        <v>0</v>
      </c>
      <c r="EG318" t="b">
        <v>0</v>
      </c>
      <c r="EH318" t="b">
        <v>0</v>
      </c>
      <c r="EI318" t="b">
        <v>0</v>
      </c>
      <c r="EJ318" t="s">
        <v>1592</v>
      </c>
      <c r="EK318">
        <v>0</v>
      </c>
      <c r="EL318">
        <v>47</v>
      </c>
      <c r="EM318" t="b">
        <v>0</v>
      </c>
    </row>
    <row r="319" spans="1:143" ht="15.75">
      <c r="A319"/>
      <c r="B319" t="s">
        <v>1261</v>
      </c>
      <c r="C319" t="s">
        <v>5360</v>
      </c>
      <c r="D319" t="s">
        <v>4898</v>
      </c>
      <c r="E319" t="s">
        <v>4899</v>
      </c>
      <c r="F319" t="s">
        <v>4900</v>
      </c>
      <c r="G319" t="s">
        <v>4901</v>
      </c>
      <c r="H319" t="s">
        <v>282</v>
      </c>
      <c r="I319" t="s">
        <v>1287</v>
      </c>
      <c r="J319" t="s">
        <v>5361</v>
      </c>
      <c r="K319" t="s">
        <v>902</v>
      </c>
      <c r="L319" t="s">
        <v>3872</v>
      </c>
      <c r="M319" t="s">
        <v>1965</v>
      </c>
      <c r="N319"/>
      <c r="O319"/>
      <c r="P319" t="s">
        <v>1261</v>
      </c>
      <c r="Q319" t="s">
        <v>1325</v>
      </c>
      <c r="R319" t="s">
        <v>3875</v>
      </c>
      <c r="S319"/>
      <c r="T319"/>
      <c r="U319" t="s">
        <v>5363</v>
      </c>
      <c r="V319" t="s">
        <v>4903</v>
      </c>
      <c r="W319"/>
      <c r="X319"/>
      <c r="Y319"/>
      <c r="Z319"/>
      <c r="AA319"/>
      <c r="AB319"/>
      <c r="AC319"/>
      <c r="AD319"/>
      <c r="AE319"/>
      <c r="AF319"/>
      <c r="AG319"/>
      <c r="AH319"/>
      <c r="AI319"/>
      <c r="AJ319"/>
      <c r="AK319"/>
      <c r="AL319"/>
      <c r="AM319"/>
      <c r="AN319"/>
      <c r="AO319" s="108" t="s">
        <v>43</v>
      </c>
      <c r="AP319" t="s">
        <v>1328</v>
      </c>
      <c r="AQ319">
        <v>17</v>
      </c>
      <c r="AR319" t="e">
        <v>#N/A</v>
      </c>
      <c r="AS319" t="s">
        <v>5360</v>
      </c>
      <c r="AT319" t="e">
        <v>#N/A</v>
      </c>
      <c r="AU319" t="s">
        <v>4899</v>
      </c>
      <c r="AV319" t="s">
        <v>4905</v>
      </c>
      <c r="AW319" t="s">
        <v>4906</v>
      </c>
      <c r="AX319" t="s">
        <v>1934</v>
      </c>
      <c r="AY319" t="s">
        <v>4907</v>
      </c>
      <c r="AZ319" t="s">
        <v>1325</v>
      </c>
      <c r="BA319" t="s">
        <v>4908</v>
      </c>
      <c r="BB319" t="s">
        <v>1287</v>
      </c>
      <c r="BC319" t="s">
        <v>3872</v>
      </c>
      <c r="BD319" t="s">
        <v>5454</v>
      </c>
      <c r="BE319">
        <v>248</v>
      </c>
      <c r="BF319">
        <v>304</v>
      </c>
      <c r="BG319">
        <v>0</v>
      </c>
      <c r="BH319" t="s">
        <v>1592</v>
      </c>
      <c r="BI319">
        <v>0</v>
      </c>
      <c r="BJ319">
        <v>0</v>
      </c>
      <c r="BK319">
        <v>248</v>
      </c>
      <c r="BL319" t="s">
        <v>4913</v>
      </c>
      <c r="BM319" t="s">
        <v>5362</v>
      </c>
      <c r="BN319" t="s">
        <v>5364</v>
      </c>
      <c r="BO319" t="e" cm="1">
        <v>#N/A</v>
      </c>
      <c r="BP319" t="s">
        <v>1592</v>
      </c>
      <c r="BQ319" t="s">
        <v>5368</v>
      </c>
      <c r="BR319">
        <v>16</v>
      </c>
      <c r="BS319" t="s">
        <v>1915</v>
      </c>
      <c r="BT319" t="s">
        <v>5455</v>
      </c>
      <c r="BU319" t="s">
        <v>4898</v>
      </c>
      <c r="BV319" t="s">
        <v>4905</v>
      </c>
      <c r="BW319" t="s">
        <v>5456</v>
      </c>
      <c r="BX319" t="s">
        <v>1937</v>
      </c>
      <c r="BY319" t="s">
        <v>1592</v>
      </c>
      <c r="BZ319" t="s">
        <v>1937</v>
      </c>
      <c r="CA319" t="s">
        <v>1965</v>
      </c>
      <c r="CB319"/>
      <c r="CC319" t="s">
        <v>998</v>
      </c>
      <c r="CD319" t="s">
        <v>1287</v>
      </c>
      <c r="CE319" t="s">
        <v>5457</v>
      </c>
      <c r="CF319" t="s">
        <v>5458</v>
      </c>
      <c r="CG319" t="s">
        <v>1287</v>
      </c>
      <c r="CH319" t="s">
        <v>1592</v>
      </c>
      <c r="CI319" t="s">
        <v>3875</v>
      </c>
      <c r="CJ319" t="s">
        <v>1261</v>
      </c>
      <c r="CK319"/>
      <c r="CL319"/>
      <c r="CM319" t="s">
        <v>5363</v>
      </c>
      <c r="CN319" t="s">
        <v>4903</v>
      </c>
      <c r="CO319" t="s">
        <v>5363</v>
      </c>
      <c r="CP319" t="s">
        <v>4903</v>
      </c>
      <c r="CQ319" t="s">
        <v>1592</v>
      </c>
      <c r="CR319">
        <v>0</v>
      </c>
      <c r="CS319" t="s">
        <v>1592</v>
      </c>
      <c r="CT319" t="s">
        <v>1592</v>
      </c>
      <c r="CU319" t="s">
        <v>1592</v>
      </c>
      <c r="CV319" t="s">
        <v>1592</v>
      </c>
      <c r="CW319" t="s">
        <v>1592</v>
      </c>
      <c r="CX319">
        <v>317</v>
      </c>
      <c r="CY319" t="s">
        <v>5459</v>
      </c>
      <c r="CZ319" t="s">
        <v>1592</v>
      </c>
      <c r="DA319" t="s">
        <v>2313</v>
      </c>
      <c r="DB319" t="s">
        <v>2314</v>
      </c>
      <c r="DC319" t="s">
        <v>4899</v>
      </c>
      <c r="DD319" t="s">
        <v>1325</v>
      </c>
      <c r="DE319" t="s">
        <v>4901</v>
      </c>
      <c r="DF319" t="s">
        <v>1592</v>
      </c>
      <c r="DG319" t="s">
        <v>1592</v>
      </c>
      <c r="DH319" t="s">
        <v>2334</v>
      </c>
      <c r="DI319" t="e">
        <v>#N/A</v>
      </c>
      <c r="DJ319"/>
      <c r="DK319" t="s">
        <v>2334</v>
      </c>
      <c r="DL319">
        <v>9</v>
      </c>
      <c r="DM319" t="s">
        <v>2315</v>
      </c>
      <c r="DN319" t="s">
        <v>1261</v>
      </c>
      <c r="DO319" t="b">
        <v>1</v>
      </c>
      <c r="DP319" t="b">
        <v>0</v>
      </c>
      <c r="DQ319" t="b">
        <v>0</v>
      </c>
      <c r="DR319" t="b">
        <v>0</v>
      </c>
      <c r="DS319" t="b">
        <v>0</v>
      </c>
      <c r="DT319" t="b">
        <v>0</v>
      </c>
      <c r="DU319" t="b">
        <v>0</v>
      </c>
      <c r="DV319">
        <v>0</v>
      </c>
      <c r="DW319" t="b">
        <v>0</v>
      </c>
      <c r="DX319" t="b">
        <v>0</v>
      </c>
      <c r="DY319" t="b">
        <v>0</v>
      </c>
      <c r="DZ319" t="b">
        <v>0</v>
      </c>
      <c r="EA319" t="b">
        <v>0</v>
      </c>
      <c r="EB319" t="b">
        <v>0</v>
      </c>
      <c r="EC319" t="b">
        <v>0</v>
      </c>
      <c r="ED319" t="b">
        <v>0</v>
      </c>
      <c r="EE319" t="b">
        <v>0</v>
      </c>
      <c r="EF319" t="b" cm="1">
        <v>0</v>
      </c>
      <c r="EG319" t="b">
        <v>0</v>
      </c>
      <c r="EH319" t="b">
        <v>0</v>
      </c>
      <c r="EI319" t="b">
        <v>0</v>
      </c>
      <c r="EJ319" t="s">
        <v>1592</v>
      </c>
      <c r="EK319">
        <v>0</v>
      </c>
      <c r="EL319">
        <v>15</v>
      </c>
      <c r="EM319" t="b">
        <v>0</v>
      </c>
    </row>
    <row r="320" spans="1:143" ht="15.75">
      <c r="A320"/>
      <c r="B320" t="s">
        <v>1261</v>
      </c>
      <c r="C320" t="s">
        <v>5360</v>
      </c>
      <c r="D320" t="s">
        <v>5460</v>
      </c>
      <c r="E320" t="s">
        <v>5461</v>
      </c>
      <c r="F320"/>
      <c r="G320" t="s">
        <v>5460</v>
      </c>
      <c r="H320" t="s">
        <v>5460</v>
      </c>
      <c r="I320" t="s">
        <v>1279</v>
      </c>
      <c r="J320" t="s">
        <v>902</v>
      </c>
      <c r="K320" t="s">
        <v>902</v>
      </c>
      <c r="L320" t="s">
        <v>3872</v>
      </c>
      <c r="M320" t="s">
        <v>902</v>
      </c>
      <c r="N320"/>
      <c r="O320"/>
      <c r="P320" t="s">
        <v>1261</v>
      </c>
      <c r="Q320" t="s">
        <v>1325</v>
      </c>
      <c r="R320" t="s">
        <v>3875</v>
      </c>
      <c r="S320"/>
      <c r="T320"/>
      <c r="U320" t="s">
        <v>5462</v>
      </c>
      <c r="V320"/>
      <c r="W320"/>
      <c r="X320"/>
      <c r="Y320"/>
      <c r="Z320"/>
      <c r="AA320"/>
      <c r="AB320"/>
      <c r="AC320"/>
      <c r="AD320"/>
      <c r="AE320"/>
      <c r="AF320"/>
      <c r="AG320"/>
      <c r="AH320"/>
      <c r="AI320"/>
      <c r="AJ320"/>
      <c r="AK320"/>
      <c r="AL320"/>
      <c r="AM320"/>
      <c r="AN320"/>
      <c r="AO320" s="108" t="s">
        <v>43</v>
      </c>
      <c r="AP320" t="s">
        <v>1328</v>
      </c>
      <c r="AQ320">
        <v>18</v>
      </c>
      <c r="AR320" t="e">
        <v>#N/A</v>
      </c>
      <c r="AS320" t="s">
        <v>5360</v>
      </c>
      <c r="AT320" t="e">
        <v>#N/A</v>
      </c>
      <c r="AU320" t="s">
        <v>5461</v>
      </c>
      <c r="AV320" t="s">
        <v>5463</v>
      </c>
      <c r="AW320" t="s">
        <v>1937</v>
      </c>
      <c r="AX320" t="s">
        <v>1934</v>
      </c>
      <c r="AY320" t="s">
        <v>5464</v>
      </c>
      <c r="AZ320" t="s">
        <v>1325</v>
      </c>
      <c r="BA320" t="s">
        <v>5465</v>
      </c>
      <c r="BB320" t="s">
        <v>1279</v>
      </c>
      <c r="BC320" t="s">
        <v>3872</v>
      </c>
      <c r="BD320" t="s">
        <v>5466</v>
      </c>
      <c r="BE320">
        <v>320</v>
      </c>
      <c r="BF320">
        <v>0</v>
      </c>
      <c r="BG320">
        <v>0</v>
      </c>
      <c r="BH320" t="s">
        <v>1592</v>
      </c>
      <c r="BI320">
        <v>0</v>
      </c>
      <c r="BJ320">
        <v>0</v>
      </c>
      <c r="BK320">
        <v>0</v>
      </c>
      <c r="BL320" t="s">
        <v>1592</v>
      </c>
      <c r="BM320" t="s">
        <v>1592</v>
      </c>
      <c r="BN320" t="s">
        <v>1592</v>
      </c>
      <c r="BO320" t="s" cm="1">
        <v>1592</v>
      </c>
      <c r="BP320" t="s">
        <v>1592</v>
      </c>
      <c r="BQ320" t="s">
        <v>5368</v>
      </c>
      <c r="BR320">
        <v>17</v>
      </c>
      <c r="BS320" t="s">
        <v>1919</v>
      </c>
      <c r="BT320" t="s">
        <v>5467</v>
      </c>
      <c r="BU320" t="s">
        <v>5460</v>
      </c>
      <c r="BV320" t="s">
        <v>5463</v>
      </c>
      <c r="BW320" t="s">
        <v>5464</v>
      </c>
      <c r="BX320" t="s">
        <v>1937</v>
      </c>
      <c r="BY320" t="s">
        <v>1592</v>
      </c>
      <c r="BZ320" t="s">
        <v>1937</v>
      </c>
      <c r="CA320" t="s">
        <v>902</v>
      </c>
      <c r="CB320"/>
      <c r="CC320" t="s">
        <v>998</v>
      </c>
      <c r="CD320" t="s">
        <v>1279</v>
      </c>
      <c r="CE320" t="s">
        <v>5461</v>
      </c>
      <c r="CF320" t="s">
        <v>5463</v>
      </c>
      <c r="CG320" t="s">
        <v>1279</v>
      </c>
      <c r="CH320" t="s">
        <v>1592</v>
      </c>
      <c r="CI320" t="s">
        <v>3875</v>
      </c>
      <c r="CJ320" t="s">
        <v>1261</v>
      </c>
      <c r="CK320"/>
      <c r="CL320"/>
      <c r="CM320" t="s">
        <v>5462</v>
      </c>
      <c r="CN320" t="s">
        <v>1592</v>
      </c>
      <c r="CO320" t="s">
        <v>5462</v>
      </c>
      <c r="CP320" t="s">
        <v>1592</v>
      </c>
      <c r="CQ320" t="s">
        <v>1592</v>
      </c>
      <c r="CR320">
        <v>0</v>
      </c>
      <c r="CS320" t="s">
        <v>1592</v>
      </c>
      <c r="CT320" t="s">
        <v>1592</v>
      </c>
      <c r="CU320" t="s">
        <v>1592</v>
      </c>
      <c r="CV320" t="s">
        <v>1592</v>
      </c>
      <c r="CW320" t="s">
        <v>1592</v>
      </c>
      <c r="CX320">
        <v>318</v>
      </c>
      <c r="CY320" t="s">
        <v>5468</v>
      </c>
      <c r="CZ320" t="s">
        <v>1592</v>
      </c>
      <c r="DA320" t="s">
        <v>2313</v>
      </c>
      <c r="DB320" t="s">
        <v>2314</v>
      </c>
      <c r="DC320" t="s">
        <v>5461</v>
      </c>
      <c r="DD320" t="s">
        <v>1325</v>
      </c>
      <c r="DE320" t="s">
        <v>5460</v>
      </c>
      <c r="DF320" t="s">
        <v>1592</v>
      </c>
      <c r="DG320" t="s">
        <v>1592</v>
      </c>
      <c r="DH320" t="s">
        <v>2334</v>
      </c>
      <c r="DI320" t="e">
        <v>#N/A</v>
      </c>
      <c r="DJ320"/>
      <c r="DK320" t="s">
        <v>2334</v>
      </c>
      <c r="DL320">
        <v>9</v>
      </c>
      <c r="DM320" t="s">
        <v>2315</v>
      </c>
      <c r="DN320" t="s">
        <v>1261</v>
      </c>
      <c r="DO320" t="b">
        <v>1</v>
      </c>
      <c r="DP320" t="b">
        <v>0</v>
      </c>
      <c r="DQ320" t="b">
        <v>1</v>
      </c>
      <c r="DR320" t="b">
        <v>0</v>
      </c>
      <c r="DS320" t="b">
        <v>0</v>
      </c>
      <c r="DT320" t="b">
        <v>0</v>
      </c>
      <c r="DU320" t="b">
        <v>1</v>
      </c>
      <c r="DV320">
        <v>0</v>
      </c>
      <c r="DW320" t="b">
        <v>0</v>
      </c>
      <c r="DX320" t="b">
        <v>0</v>
      </c>
      <c r="DY320" t="b">
        <v>0</v>
      </c>
      <c r="DZ320" t="b">
        <v>0</v>
      </c>
      <c r="EA320" t="b">
        <v>0</v>
      </c>
      <c r="EB320" t="b">
        <v>0</v>
      </c>
      <c r="EC320" t="b">
        <v>0</v>
      </c>
      <c r="ED320" t="b">
        <v>0</v>
      </c>
      <c r="EE320" t="b">
        <v>0</v>
      </c>
      <c r="EF320" t="b" cm="1">
        <v>0</v>
      </c>
      <c r="EG320" t="b">
        <v>0</v>
      </c>
      <c r="EH320" t="b">
        <v>0</v>
      </c>
      <c r="EI320" t="b">
        <v>0</v>
      </c>
      <c r="EJ320" t="s">
        <v>1592</v>
      </c>
      <c r="EK320">
        <v>0</v>
      </c>
      <c r="EL320">
        <v>25</v>
      </c>
      <c r="EM320" t="b">
        <v>0</v>
      </c>
    </row>
    <row r="321" spans="1:143" ht="15.75">
      <c r="A321"/>
      <c r="B321" t="s">
        <v>1261</v>
      </c>
      <c r="C321" t="s">
        <v>5360</v>
      </c>
      <c r="D321" t="s">
        <v>4985</v>
      </c>
      <c r="E321" t="s">
        <v>4986</v>
      </c>
      <c r="F321" t="s">
        <v>4987</v>
      </c>
      <c r="G321" t="s">
        <v>4985</v>
      </c>
      <c r="H321" t="s">
        <v>4985</v>
      </c>
      <c r="I321" t="s">
        <v>1242</v>
      </c>
      <c r="J321" t="s">
        <v>5460</v>
      </c>
      <c r="K321" t="s">
        <v>902</v>
      </c>
      <c r="L321" t="s">
        <v>3872</v>
      </c>
      <c r="M321" t="s">
        <v>1965</v>
      </c>
      <c r="N321"/>
      <c r="O321"/>
      <c r="P321" t="s">
        <v>1261</v>
      </c>
      <c r="Q321" t="s">
        <v>1325</v>
      </c>
      <c r="R321" t="s">
        <v>3875</v>
      </c>
      <c r="S321"/>
      <c r="T321"/>
      <c r="U321" t="s">
        <v>5462</v>
      </c>
      <c r="V321" t="s">
        <v>4988</v>
      </c>
      <c r="W321"/>
      <c r="X321"/>
      <c r="Y321"/>
      <c r="Z321"/>
      <c r="AA321"/>
      <c r="AB321"/>
      <c r="AC321"/>
      <c r="AD321"/>
      <c r="AE321"/>
      <c r="AF321"/>
      <c r="AG321"/>
      <c r="AH321"/>
      <c r="AI321"/>
      <c r="AJ321"/>
      <c r="AK321"/>
      <c r="AL321"/>
      <c r="AM321"/>
      <c r="AN321"/>
      <c r="AO321" s="108" t="s">
        <v>43</v>
      </c>
      <c r="AP321" t="s">
        <v>1328</v>
      </c>
      <c r="AQ321">
        <v>19</v>
      </c>
      <c r="AR321" t="e">
        <v>#N/A</v>
      </c>
      <c r="AS321" t="s">
        <v>5360</v>
      </c>
      <c r="AT321" t="e">
        <v>#N/A</v>
      </c>
      <c r="AU321" t="s">
        <v>4986</v>
      </c>
      <c r="AV321" t="s">
        <v>4990</v>
      </c>
      <c r="AW321" t="s">
        <v>4991</v>
      </c>
      <c r="AX321" t="s">
        <v>1934</v>
      </c>
      <c r="AY321" t="s">
        <v>4992</v>
      </c>
      <c r="AZ321" t="s">
        <v>1325</v>
      </c>
      <c r="BA321" t="s">
        <v>4993</v>
      </c>
      <c r="BB321" t="s">
        <v>1242</v>
      </c>
      <c r="BC321" t="s">
        <v>3872</v>
      </c>
      <c r="BD321" t="s">
        <v>5469</v>
      </c>
      <c r="BE321">
        <v>254</v>
      </c>
      <c r="BF321">
        <v>320</v>
      </c>
      <c r="BG321">
        <v>0</v>
      </c>
      <c r="BH321" t="s">
        <v>1592</v>
      </c>
      <c r="BI321">
        <v>0</v>
      </c>
      <c r="BJ321">
        <v>0</v>
      </c>
      <c r="BK321">
        <v>254</v>
      </c>
      <c r="BL321" t="s">
        <v>4997</v>
      </c>
      <c r="BM321" t="s">
        <v>5461</v>
      </c>
      <c r="BN321" t="s">
        <v>5463</v>
      </c>
      <c r="BO321" t="e" cm="1">
        <v>#N/A</v>
      </c>
      <c r="BP321" t="s">
        <v>1592</v>
      </c>
      <c r="BQ321" t="s">
        <v>5368</v>
      </c>
      <c r="BR321">
        <v>18</v>
      </c>
      <c r="BS321" t="s">
        <v>2063</v>
      </c>
      <c r="BT321" t="s">
        <v>5470</v>
      </c>
      <c r="BU321" t="s">
        <v>4985</v>
      </c>
      <c r="BV321" t="s">
        <v>4990</v>
      </c>
      <c r="BW321" t="s">
        <v>4992</v>
      </c>
      <c r="BX321" t="s">
        <v>1937</v>
      </c>
      <c r="BY321" t="s">
        <v>1592</v>
      </c>
      <c r="BZ321" t="s">
        <v>1937</v>
      </c>
      <c r="CA321" t="s">
        <v>1965</v>
      </c>
      <c r="CB321"/>
      <c r="CC321" t="s">
        <v>998</v>
      </c>
      <c r="CD321" t="s">
        <v>1242</v>
      </c>
      <c r="CE321" t="s">
        <v>5471</v>
      </c>
      <c r="CF321" t="s">
        <v>5472</v>
      </c>
      <c r="CG321" t="s">
        <v>1242</v>
      </c>
      <c r="CH321" t="s">
        <v>1592</v>
      </c>
      <c r="CI321" t="s">
        <v>3875</v>
      </c>
      <c r="CJ321" t="s">
        <v>1261</v>
      </c>
      <c r="CK321"/>
      <c r="CL321"/>
      <c r="CM321" t="s">
        <v>5462</v>
      </c>
      <c r="CN321" t="s">
        <v>4988</v>
      </c>
      <c r="CO321" t="s">
        <v>5462</v>
      </c>
      <c r="CP321" t="s">
        <v>4988</v>
      </c>
      <c r="CQ321" t="s">
        <v>1592</v>
      </c>
      <c r="CR321">
        <v>0</v>
      </c>
      <c r="CS321" t="s">
        <v>1592</v>
      </c>
      <c r="CT321" t="s">
        <v>1592</v>
      </c>
      <c r="CU321" t="s">
        <v>1592</v>
      </c>
      <c r="CV321" t="s">
        <v>1592</v>
      </c>
      <c r="CW321" t="s">
        <v>1592</v>
      </c>
      <c r="CX321">
        <v>319</v>
      </c>
      <c r="CY321" t="s">
        <v>5473</v>
      </c>
      <c r="CZ321" t="s">
        <v>1592</v>
      </c>
      <c r="DA321" t="s">
        <v>2313</v>
      </c>
      <c r="DB321" t="s">
        <v>2314</v>
      </c>
      <c r="DC321" t="s">
        <v>4986</v>
      </c>
      <c r="DD321" t="s">
        <v>1325</v>
      </c>
      <c r="DE321" t="s">
        <v>4985</v>
      </c>
      <c r="DF321" t="s">
        <v>1592</v>
      </c>
      <c r="DG321" t="s">
        <v>1592</v>
      </c>
      <c r="DH321" t="s">
        <v>2334</v>
      </c>
      <c r="DI321" t="e">
        <v>#N/A</v>
      </c>
      <c r="DJ321"/>
      <c r="DK321" t="s">
        <v>2334</v>
      </c>
      <c r="DL321">
        <v>9</v>
      </c>
      <c r="DM321" t="s">
        <v>2315</v>
      </c>
      <c r="DN321" t="s">
        <v>1261</v>
      </c>
      <c r="DO321" t="b">
        <v>1</v>
      </c>
      <c r="DP321" t="b">
        <v>0</v>
      </c>
      <c r="DQ321" t="b">
        <v>0</v>
      </c>
      <c r="DR321" t="b">
        <v>0</v>
      </c>
      <c r="DS321" t="b">
        <v>0</v>
      </c>
      <c r="DT321" t="b">
        <v>0</v>
      </c>
      <c r="DU321" t="b">
        <v>0</v>
      </c>
      <c r="DV321">
        <v>0</v>
      </c>
      <c r="DW321" t="b">
        <v>0</v>
      </c>
      <c r="DX321" t="b">
        <v>0</v>
      </c>
      <c r="DY321" t="b">
        <v>0</v>
      </c>
      <c r="DZ321" t="b">
        <v>0</v>
      </c>
      <c r="EA321" t="b">
        <v>0</v>
      </c>
      <c r="EB321" t="b">
        <v>0</v>
      </c>
      <c r="EC321" t="b">
        <v>0</v>
      </c>
      <c r="ED321" t="b">
        <v>0</v>
      </c>
      <c r="EE321" t="b">
        <v>0</v>
      </c>
      <c r="EF321" t="b" cm="1">
        <v>0</v>
      </c>
      <c r="EG321" t="b">
        <v>0</v>
      </c>
      <c r="EH321" t="b">
        <v>0</v>
      </c>
      <c r="EI321" t="b">
        <v>0</v>
      </c>
      <c r="EJ321" t="s">
        <v>1592</v>
      </c>
      <c r="EK321">
        <v>0</v>
      </c>
      <c r="EL321">
        <v>25</v>
      </c>
      <c r="EM321" t="b">
        <v>0</v>
      </c>
    </row>
    <row r="322" spans="1:143" s="360" customFormat="1" ht="15.75">
      <c r="A322"/>
      <c r="B322" t="s">
        <v>1261</v>
      </c>
      <c r="C322" t="s">
        <v>5360</v>
      </c>
      <c r="D322" t="s">
        <v>5474</v>
      </c>
      <c r="E322" t="s">
        <v>5475</v>
      </c>
      <c r="F322"/>
      <c r="G322" t="s">
        <v>5474</v>
      </c>
      <c r="H322" t="s">
        <v>5474</v>
      </c>
      <c r="I322" t="s">
        <v>1287</v>
      </c>
      <c r="J322" t="s">
        <v>5460</v>
      </c>
      <c r="K322" t="s">
        <v>902</v>
      </c>
      <c r="L322" t="s">
        <v>3872</v>
      </c>
      <c r="M322" t="s">
        <v>2010</v>
      </c>
      <c r="N322"/>
      <c r="O322"/>
      <c r="P322" t="s">
        <v>1261</v>
      </c>
      <c r="Q322" t="s">
        <v>1325</v>
      </c>
      <c r="R322" t="s">
        <v>3875</v>
      </c>
      <c r="S322"/>
      <c r="T322"/>
      <c r="U322" t="s">
        <v>5462</v>
      </c>
      <c r="V322" t="s">
        <v>5476</v>
      </c>
      <c r="W322"/>
      <c r="X322"/>
      <c r="Y322"/>
      <c r="Z322"/>
      <c r="AA322"/>
      <c r="AB322" t="s">
        <v>5027</v>
      </c>
      <c r="AC322"/>
      <c r="AD322"/>
      <c r="AE322"/>
      <c r="AF322"/>
      <c r="AG322"/>
      <c r="AH322"/>
      <c r="AI322"/>
      <c r="AJ322"/>
      <c r="AK322"/>
      <c r="AL322"/>
      <c r="AM322"/>
      <c r="AN322"/>
      <c r="AO322" s="108" t="s">
        <v>43</v>
      </c>
      <c r="AP322" t="s">
        <v>1328</v>
      </c>
      <c r="AQ322">
        <v>20</v>
      </c>
      <c r="AR322" t="e">
        <v>#N/A</v>
      </c>
      <c r="AS322" t="s">
        <v>5360</v>
      </c>
      <c r="AT322" t="e">
        <v>#N/A</v>
      </c>
      <c r="AU322" t="s">
        <v>5475</v>
      </c>
      <c r="AV322" t="s">
        <v>5477</v>
      </c>
      <c r="AW322" t="s">
        <v>1937</v>
      </c>
      <c r="AX322" t="s">
        <v>1934</v>
      </c>
      <c r="AY322" t="s">
        <v>5478</v>
      </c>
      <c r="AZ322" t="s">
        <v>1325</v>
      </c>
      <c r="BA322" t="s">
        <v>5479</v>
      </c>
      <c r="BB322" t="s">
        <v>1287</v>
      </c>
      <c r="BC322" t="s">
        <v>3872</v>
      </c>
      <c r="BD322" t="s">
        <v>5480</v>
      </c>
      <c r="BE322">
        <v>322</v>
      </c>
      <c r="BF322">
        <v>320</v>
      </c>
      <c r="BG322">
        <v>0</v>
      </c>
      <c r="BH322" t="s">
        <v>1592</v>
      </c>
      <c r="BI322">
        <v>0</v>
      </c>
      <c r="BJ322" t="e" cm="1">
        <v>#N/A</v>
      </c>
      <c r="BK322" t="e" cm="1">
        <v>#N/A</v>
      </c>
      <c r="BL322" t="s">
        <v>5027</v>
      </c>
      <c r="BM322" t="s">
        <v>5461</v>
      </c>
      <c r="BN322" t="s">
        <v>5463</v>
      </c>
      <c r="BO322" t="e" cm="1">
        <v>#N/A</v>
      </c>
      <c r="BP322" t="s">
        <v>1592</v>
      </c>
      <c r="BQ322" t="s">
        <v>5368</v>
      </c>
      <c r="BR322">
        <v>19</v>
      </c>
      <c r="BS322" t="s">
        <v>1869</v>
      </c>
      <c r="BT322" t="s">
        <v>5481</v>
      </c>
      <c r="BU322" t="s">
        <v>5474</v>
      </c>
      <c r="BV322" t="s">
        <v>5477</v>
      </c>
      <c r="BW322" t="s">
        <v>5478</v>
      </c>
      <c r="BX322" t="s">
        <v>1937</v>
      </c>
      <c r="BY322" t="s">
        <v>1592</v>
      </c>
      <c r="BZ322" t="s">
        <v>1937</v>
      </c>
      <c r="CA322" t="s">
        <v>2010</v>
      </c>
      <c r="CB322"/>
      <c r="CC322" t="s">
        <v>998</v>
      </c>
      <c r="CD322" t="s">
        <v>1287</v>
      </c>
      <c r="CE322" t="s">
        <v>5482</v>
      </c>
      <c r="CF322" t="s">
        <v>5483</v>
      </c>
      <c r="CG322" t="s">
        <v>1287</v>
      </c>
      <c r="CH322" t="s">
        <v>1592</v>
      </c>
      <c r="CI322" t="s">
        <v>3875</v>
      </c>
      <c r="CJ322" t="s">
        <v>1261</v>
      </c>
      <c r="CK322"/>
      <c r="CL322"/>
      <c r="CM322" t="s">
        <v>5462</v>
      </c>
      <c r="CN322" t="s">
        <v>5476</v>
      </c>
      <c r="CO322" t="s">
        <v>5462</v>
      </c>
      <c r="CP322" t="s">
        <v>5476</v>
      </c>
      <c r="CQ322" t="s">
        <v>1592</v>
      </c>
      <c r="CR322">
        <v>0</v>
      </c>
      <c r="CS322" t="s">
        <v>1592</v>
      </c>
      <c r="CT322" t="s">
        <v>1592</v>
      </c>
      <c r="CU322" t="e">
        <v>#N/A</v>
      </c>
      <c r="CV322" t="s">
        <v>1592</v>
      </c>
      <c r="CW322" t="s">
        <v>1592</v>
      </c>
      <c r="CX322">
        <v>320</v>
      </c>
      <c r="CY322" t="s">
        <v>5484</v>
      </c>
      <c r="CZ322" t="s">
        <v>1592</v>
      </c>
      <c r="DA322" t="s">
        <v>2313</v>
      </c>
      <c r="DB322" t="s">
        <v>2314</v>
      </c>
      <c r="DC322" t="s">
        <v>5475</v>
      </c>
      <c r="DD322" t="s">
        <v>1325</v>
      </c>
      <c r="DE322" t="s">
        <v>5474</v>
      </c>
      <c r="DF322" t="s">
        <v>1592</v>
      </c>
      <c r="DG322" t="s">
        <v>1592</v>
      </c>
      <c r="DH322" t="s">
        <v>2334</v>
      </c>
      <c r="DI322" t="e">
        <v>#N/A</v>
      </c>
      <c r="DJ322"/>
      <c r="DK322" t="s">
        <v>2334</v>
      </c>
      <c r="DL322">
        <v>9</v>
      </c>
      <c r="DM322" t="s">
        <v>2315</v>
      </c>
      <c r="DN322" t="s">
        <v>1261</v>
      </c>
      <c r="DO322" t="b">
        <v>1</v>
      </c>
      <c r="DP322" t="b">
        <v>0</v>
      </c>
      <c r="DQ322" t="b">
        <v>1</v>
      </c>
      <c r="DR322" t="b">
        <v>0</v>
      </c>
      <c r="DS322" t="b">
        <v>0</v>
      </c>
      <c r="DT322" t="b">
        <v>0</v>
      </c>
      <c r="DU322" t="b">
        <v>0</v>
      </c>
      <c r="DV322">
        <v>0</v>
      </c>
      <c r="DW322" t="b">
        <v>0</v>
      </c>
      <c r="DX322" t="b">
        <v>0</v>
      </c>
      <c r="DY322" t="b">
        <v>0</v>
      </c>
      <c r="DZ322" t="b">
        <v>0</v>
      </c>
      <c r="EA322" t="b">
        <v>0</v>
      </c>
      <c r="EB322" t="b">
        <v>0</v>
      </c>
      <c r="EC322" t="b">
        <v>0</v>
      </c>
      <c r="ED322" t="b">
        <v>0</v>
      </c>
      <c r="EE322" t="b">
        <v>0</v>
      </c>
      <c r="EF322" t="e" cm="1">
        <v>#N/A</v>
      </c>
      <c r="EG322" t="b">
        <v>0</v>
      </c>
      <c r="EH322" t="b">
        <v>0</v>
      </c>
      <c r="EI322" t="e">
        <v>#N/A</v>
      </c>
      <c r="EJ322" t="e">
        <v>#N/A</v>
      </c>
      <c r="EK322">
        <v>0</v>
      </c>
      <c r="EL322">
        <v>27</v>
      </c>
      <c r="EM322" t="b">
        <v>0</v>
      </c>
    </row>
    <row r="323" spans="1:143" s="119" customFormat="1" ht="15.75">
      <c r="A323"/>
      <c r="B323" t="s">
        <v>1261</v>
      </c>
      <c r="C323" t="s">
        <v>5360</v>
      </c>
      <c r="D323" t="s">
        <v>5485</v>
      </c>
      <c r="E323" t="s">
        <v>5486</v>
      </c>
      <c r="F323"/>
      <c r="G323" t="s">
        <v>5485</v>
      </c>
      <c r="H323" t="s">
        <v>5485</v>
      </c>
      <c r="I323" t="s">
        <v>1287</v>
      </c>
      <c r="J323" t="s">
        <v>5460</v>
      </c>
      <c r="K323" t="s">
        <v>902</v>
      </c>
      <c r="L323" t="s">
        <v>3872</v>
      </c>
      <c r="M323" t="s">
        <v>2010</v>
      </c>
      <c r="N323"/>
      <c r="O323"/>
      <c r="P323" t="s">
        <v>1261</v>
      </c>
      <c r="Q323" t="s">
        <v>1325</v>
      </c>
      <c r="R323" t="s">
        <v>3875</v>
      </c>
      <c r="S323"/>
      <c r="T323"/>
      <c r="U323" t="s">
        <v>5462</v>
      </c>
      <c r="V323" t="s">
        <v>5487</v>
      </c>
      <c r="W323"/>
      <c r="X323"/>
      <c r="Y323"/>
      <c r="Z323"/>
      <c r="AA323"/>
      <c r="AB323" t="s">
        <v>5027</v>
      </c>
      <c r="AC323"/>
      <c r="AD323"/>
      <c r="AE323"/>
      <c r="AF323"/>
      <c r="AG323"/>
      <c r="AH323"/>
      <c r="AI323"/>
      <c r="AJ323"/>
      <c r="AK323"/>
      <c r="AL323"/>
      <c r="AM323"/>
      <c r="AN323"/>
      <c r="AO323" s="108" t="s">
        <v>43</v>
      </c>
      <c r="AP323" t="s">
        <v>1328</v>
      </c>
      <c r="AQ323">
        <v>21</v>
      </c>
      <c r="AR323" t="e">
        <v>#N/A</v>
      </c>
      <c r="AS323" t="s">
        <v>5360</v>
      </c>
      <c r="AT323" t="e">
        <v>#N/A</v>
      </c>
      <c r="AU323" t="s">
        <v>5486</v>
      </c>
      <c r="AV323" t="s">
        <v>5488</v>
      </c>
      <c r="AW323" t="s">
        <v>1937</v>
      </c>
      <c r="AX323" t="s">
        <v>1934</v>
      </c>
      <c r="AY323" t="s">
        <v>5489</v>
      </c>
      <c r="AZ323" t="s">
        <v>1325</v>
      </c>
      <c r="BA323" t="s">
        <v>5490</v>
      </c>
      <c r="BB323" t="s">
        <v>1287</v>
      </c>
      <c r="BC323" t="s">
        <v>3872</v>
      </c>
      <c r="BD323" t="s">
        <v>5491</v>
      </c>
      <c r="BE323">
        <v>323</v>
      </c>
      <c r="BF323">
        <v>320</v>
      </c>
      <c r="BG323">
        <v>0</v>
      </c>
      <c r="BH323" t="s">
        <v>1592</v>
      </c>
      <c r="BI323">
        <v>0</v>
      </c>
      <c r="BJ323" t="e" cm="1">
        <v>#N/A</v>
      </c>
      <c r="BK323" t="e" cm="1">
        <v>#N/A</v>
      </c>
      <c r="BL323" t="s">
        <v>5027</v>
      </c>
      <c r="BM323" t="s">
        <v>5461</v>
      </c>
      <c r="BN323" t="s">
        <v>5463</v>
      </c>
      <c r="BO323" t="e" cm="1">
        <v>#N/A</v>
      </c>
      <c r="BP323" t="s">
        <v>1592</v>
      </c>
      <c r="BQ323" t="s">
        <v>5368</v>
      </c>
      <c r="BR323">
        <v>20</v>
      </c>
      <c r="BS323" t="s">
        <v>1870</v>
      </c>
      <c r="BT323" t="s">
        <v>5492</v>
      </c>
      <c r="BU323" t="s">
        <v>5485</v>
      </c>
      <c r="BV323" t="s">
        <v>5488</v>
      </c>
      <c r="BW323" t="s">
        <v>5489</v>
      </c>
      <c r="BX323" t="s">
        <v>1937</v>
      </c>
      <c r="BY323" t="s">
        <v>1592</v>
      </c>
      <c r="BZ323" t="s">
        <v>1937</v>
      </c>
      <c r="CA323" t="s">
        <v>2010</v>
      </c>
      <c r="CB323"/>
      <c r="CC323" t="s">
        <v>998</v>
      </c>
      <c r="CD323" t="s">
        <v>1287</v>
      </c>
      <c r="CE323" t="s">
        <v>5493</v>
      </c>
      <c r="CF323" t="s">
        <v>5494</v>
      </c>
      <c r="CG323" t="s">
        <v>1287</v>
      </c>
      <c r="CH323" t="s">
        <v>1592</v>
      </c>
      <c r="CI323" t="s">
        <v>3875</v>
      </c>
      <c r="CJ323" t="s">
        <v>1261</v>
      </c>
      <c r="CK323"/>
      <c r="CL323"/>
      <c r="CM323" t="s">
        <v>5462</v>
      </c>
      <c r="CN323" t="s">
        <v>5487</v>
      </c>
      <c r="CO323" t="s">
        <v>5462</v>
      </c>
      <c r="CP323" t="s">
        <v>5487</v>
      </c>
      <c r="CQ323" t="s">
        <v>1592</v>
      </c>
      <c r="CR323">
        <v>0</v>
      </c>
      <c r="CS323" t="s">
        <v>1592</v>
      </c>
      <c r="CT323" t="s">
        <v>1592</v>
      </c>
      <c r="CU323" t="e">
        <v>#N/A</v>
      </c>
      <c r="CV323" t="s">
        <v>1592</v>
      </c>
      <c r="CW323" t="s">
        <v>1592</v>
      </c>
      <c r="CX323">
        <v>321</v>
      </c>
      <c r="CY323" t="s">
        <v>5495</v>
      </c>
      <c r="CZ323" t="s">
        <v>1592</v>
      </c>
      <c r="DA323" t="s">
        <v>2313</v>
      </c>
      <c r="DB323" t="s">
        <v>2314</v>
      </c>
      <c r="DC323" t="s">
        <v>5486</v>
      </c>
      <c r="DD323" t="s">
        <v>1325</v>
      </c>
      <c r="DE323" t="s">
        <v>5485</v>
      </c>
      <c r="DF323" t="s">
        <v>1592</v>
      </c>
      <c r="DG323" t="s">
        <v>1592</v>
      </c>
      <c r="DH323" t="s">
        <v>2334</v>
      </c>
      <c r="DI323" t="e">
        <v>#N/A</v>
      </c>
      <c r="DJ323"/>
      <c r="DK323" t="s">
        <v>2334</v>
      </c>
      <c r="DL323">
        <v>9</v>
      </c>
      <c r="DM323" t="s">
        <v>2315</v>
      </c>
      <c r="DN323" t="s">
        <v>1261</v>
      </c>
      <c r="DO323" t="b">
        <v>1</v>
      </c>
      <c r="DP323" t="b">
        <v>0</v>
      </c>
      <c r="DQ323" t="b">
        <v>1</v>
      </c>
      <c r="DR323" t="b">
        <v>0</v>
      </c>
      <c r="DS323" t="b">
        <v>0</v>
      </c>
      <c r="DT323" t="b">
        <v>0</v>
      </c>
      <c r="DU323" t="b">
        <v>0</v>
      </c>
      <c r="DV323">
        <v>0</v>
      </c>
      <c r="DW323" t="b">
        <v>0</v>
      </c>
      <c r="DX323" t="b">
        <v>0</v>
      </c>
      <c r="DY323" t="b">
        <v>0</v>
      </c>
      <c r="DZ323" t="b">
        <v>0</v>
      </c>
      <c r="EA323" t="b">
        <v>0</v>
      </c>
      <c r="EB323" t="b">
        <v>0</v>
      </c>
      <c r="EC323" t="b">
        <v>0</v>
      </c>
      <c r="ED323" t="b">
        <v>0</v>
      </c>
      <c r="EE323" t="b">
        <v>0</v>
      </c>
      <c r="EF323" t="e" cm="1">
        <v>#N/A</v>
      </c>
      <c r="EG323" t="b">
        <v>0</v>
      </c>
      <c r="EH323" t="b">
        <v>0</v>
      </c>
      <c r="EI323" t="e">
        <v>#N/A</v>
      </c>
      <c r="EJ323" t="e">
        <v>#N/A</v>
      </c>
      <c r="EK323">
        <v>0</v>
      </c>
      <c r="EL323">
        <v>27</v>
      </c>
      <c r="EM323" t="b">
        <v>0</v>
      </c>
    </row>
    <row r="324" spans="1:143" s="119" customFormat="1" ht="15.75">
      <c r="A324"/>
      <c r="B324" t="s">
        <v>1261</v>
      </c>
      <c r="C324" t="s">
        <v>5360</v>
      </c>
      <c r="D324" t="s">
        <v>5496</v>
      </c>
      <c r="E324" t="s">
        <v>5497</v>
      </c>
      <c r="F324"/>
      <c r="G324" t="s">
        <v>5496</v>
      </c>
      <c r="H324" t="s">
        <v>5496</v>
      </c>
      <c r="I324" t="s">
        <v>1287</v>
      </c>
      <c r="J324" t="s">
        <v>5460</v>
      </c>
      <c r="K324" t="s">
        <v>902</v>
      </c>
      <c r="L324" t="s">
        <v>3872</v>
      </c>
      <c r="M324" t="s">
        <v>2010</v>
      </c>
      <c r="N324"/>
      <c r="O324"/>
      <c r="P324" t="s">
        <v>1261</v>
      </c>
      <c r="Q324" t="s">
        <v>1325</v>
      </c>
      <c r="R324" t="s">
        <v>3875</v>
      </c>
      <c r="S324"/>
      <c r="T324"/>
      <c r="U324" t="s">
        <v>5462</v>
      </c>
      <c r="V324" t="s">
        <v>5498</v>
      </c>
      <c r="W324"/>
      <c r="X324"/>
      <c r="Y324"/>
      <c r="Z324"/>
      <c r="AA324"/>
      <c r="AB324" t="s">
        <v>5027</v>
      </c>
      <c r="AC324"/>
      <c r="AD324"/>
      <c r="AE324"/>
      <c r="AF324"/>
      <c r="AG324"/>
      <c r="AH324"/>
      <c r="AI324"/>
      <c r="AJ324"/>
      <c r="AK324"/>
      <c r="AL324"/>
      <c r="AM324"/>
      <c r="AN324"/>
      <c r="AO324" s="108" t="s">
        <v>43</v>
      </c>
      <c r="AP324" t="s">
        <v>1328</v>
      </c>
      <c r="AQ324">
        <v>22</v>
      </c>
      <c r="AR324" t="e">
        <v>#N/A</v>
      </c>
      <c r="AS324" t="s">
        <v>5360</v>
      </c>
      <c r="AT324" t="e">
        <v>#N/A</v>
      </c>
      <c r="AU324" t="s">
        <v>5497</v>
      </c>
      <c r="AV324" t="s">
        <v>5499</v>
      </c>
      <c r="AW324" t="s">
        <v>1937</v>
      </c>
      <c r="AX324" t="s">
        <v>1934</v>
      </c>
      <c r="AY324" t="s">
        <v>5500</v>
      </c>
      <c r="AZ324" t="s">
        <v>1325</v>
      </c>
      <c r="BA324" t="s">
        <v>5501</v>
      </c>
      <c r="BB324" t="s">
        <v>1287</v>
      </c>
      <c r="BC324" t="s">
        <v>3872</v>
      </c>
      <c r="BD324" t="s">
        <v>5502</v>
      </c>
      <c r="BE324">
        <v>324</v>
      </c>
      <c r="BF324">
        <v>320</v>
      </c>
      <c r="BG324">
        <v>0</v>
      </c>
      <c r="BH324" t="s">
        <v>1592</v>
      </c>
      <c r="BI324">
        <v>0</v>
      </c>
      <c r="BJ324" t="e" cm="1">
        <v>#N/A</v>
      </c>
      <c r="BK324" t="e" cm="1">
        <v>#N/A</v>
      </c>
      <c r="BL324" t="s">
        <v>5027</v>
      </c>
      <c r="BM324" t="s">
        <v>5461</v>
      </c>
      <c r="BN324" t="s">
        <v>5463</v>
      </c>
      <c r="BO324" t="e" cm="1">
        <v>#N/A</v>
      </c>
      <c r="BP324" t="s">
        <v>1592</v>
      </c>
      <c r="BQ324" t="s">
        <v>5368</v>
      </c>
      <c r="BR324">
        <v>21</v>
      </c>
      <c r="BS324" t="s">
        <v>1871</v>
      </c>
      <c r="BT324" t="s">
        <v>5503</v>
      </c>
      <c r="BU324" t="s">
        <v>5496</v>
      </c>
      <c r="BV324" t="s">
        <v>5499</v>
      </c>
      <c r="BW324" t="s">
        <v>5500</v>
      </c>
      <c r="BX324" t="s">
        <v>1937</v>
      </c>
      <c r="BY324" t="s">
        <v>1592</v>
      </c>
      <c r="BZ324" t="s">
        <v>1937</v>
      </c>
      <c r="CA324" t="s">
        <v>2010</v>
      </c>
      <c r="CB324"/>
      <c r="CC324" t="s">
        <v>998</v>
      </c>
      <c r="CD324" t="s">
        <v>1287</v>
      </c>
      <c r="CE324" t="s">
        <v>5504</v>
      </c>
      <c r="CF324" t="s">
        <v>5505</v>
      </c>
      <c r="CG324" t="s">
        <v>1287</v>
      </c>
      <c r="CH324" t="s">
        <v>1592</v>
      </c>
      <c r="CI324" t="s">
        <v>3875</v>
      </c>
      <c r="CJ324" t="s">
        <v>1261</v>
      </c>
      <c r="CK324"/>
      <c r="CL324"/>
      <c r="CM324" t="s">
        <v>5462</v>
      </c>
      <c r="CN324" t="s">
        <v>5498</v>
      </c>
      <c r="CO324" t="s">
        <v>5462</v>
      </c>
      <c r="CP324" t="s">
        <v>5498</v>
      </c>
      <c r="CQ324" t="s">
        <v>1592</v>
      </c>
      <c r="CR324">
        <v>0</v>
      </c>
      <c r="CS324" t="s">
        <v>1592</v>
      </c>
      <c r="CT324" t="s">
        <v>1592</v>
      </c>
      <c r="CU324" t="e">
        <v>#N/A</v>
      </c>
      <c r="CV324" t="s">
        <v>1592</v>
      </c>
      <c r="CW324" t="s">
        <v>1592</v>
      </c>
      <c r="CX324">
        <v>322</v>
      </c>
      <c r="CY324" t="s">
        <v>5506</v>
      </c>
      <c r="CZ324" t="s">
        <v>1592</v>
      </c>
      <c r="DA324" t="s">
        <v>2313</v>
      </c>
      <c r="DB324" t="s">
        <v>2314</v>
      </c>
      <c r="DC324" t="s">
        <v>5497</v>
      </c>
      <c r="DD324" t="s">
        <v>1325</v>
      </c>
      <c r="DE324" t="s">
        <v>5496</v>
      </c>
      <c r="DF324" t="s">
        <v>1592</v>
      </c>
      <c r="DG324" t="s">
        <v>1592</v>
      </c>
      <c r="DH324" t="s">
        <v>2334</v>
      </c>
      <c r="DI324" t="e">
        <v>#N/A</v>
      </c>
      <c r="DJ324"/>
      <c r="DK324" t="s">
        <v>2334</v>
      </c>
      <c r="DL324">
        <v>9</v>
      </c>
      <c r="DM324" t="s">
        <v>2315</v>
      </c>
      <c r="DN324" t="s">
        <v>1261</v>
      </c>
      <c r="DO324" t="b">
        <v>1</v>
      </c>
      <c r="DP324" t="b">
        <v>0</v>
      </c>
      <c r="DQ324" t="b">
        <v>1</v>
      </c>
      <c r="DR324" t="b">
        <v>0</v>
      </c>
      <c r="DS324" t="b">
        <v>0</v>
      </c>
      <c r="DT324" t="b">
        <v>0</v>
      </c>
      <c r="DU324" t="b">
        <v>0</v>
      </c>
      <c r="DV324">
        <v>0</v>
      </c>
      <c r="DW324" t="b">
        <v>0</v>
      </c>
      <c r="DX324" t="b">
        <v>0</v>
      </c>
      <c r="DY324" t="b">
        <v>0</v>
      </c>
      <c r="DZ324" t="b">
        <v>0</v>
      </c>
      <c r="EA324" t="b">
        <v>0</v>
      </c>
      <c r="EB324" t="b">
        <v>0</v>
      </c>
      <c r="EC324" t="b">
        <v>0</v>
      </c>
      <c r="ED324" t="b">
        <v>0</v>
      </c>
      <c r="EE324" t="b">
        <v>0</v>
      </c>
      <c r="EF324" t="e" cm="1">
        <v>#N/A</v>
      </c>
      <c r="EG324" t="b">
        <v>0</v>
      </c>
      <c r="EH324" t="b">
        <v>0</v>
      </c>
      <c r="EI324" t="e">
        <v>#N/A</v>
      </c>
      <c r="EJ324" t="e">
        <v>#N/A</v>
      </c>
      <c r="EK324">
        <v>0</v>
      </c>
      <c r="EL324">
        <v>27</v>
      </c>
      <c r="EM324" t="b">
        <v>0</v>
      </c>
    </row>
    <row r="325" spans="1:143" ht="15.75">
      <c r="A325"/>
      <c r="B325" t="s">
        <v>1261</v>
      </c>
      <c r="C325" t="s">
        <v>5360</v>
      </c>
      <c r="D325" t="s">
        <v>5057</v>
      </c>
      <c r="E325" t="s">
        <v>5058</v>
      </c>
      <c r="F325" t="s">
        <v>5059</v>
      </c>
      <c r="G325" t="s">
        <v>5057</v>
      </c>
      <c r="H325" t="s">
        <v>5507</v>
      </c>
      <c r="I325" t="s">
        <v>1287</v>
      </c>
      <c r="J325" t="s">
        <v>5460</v>
      </c>
      <c r="K325" t="s">
        <v>902</v>
      </c>
      <c r="L325" t="s">
        <v>3872</v>
      </c>
      <c r="M325" t="s">
        <v>2010</v>
      </c>
      <c r="N325"/>
      <c r="O325"/>
      <c r="P325" t="s">
        <v>1261</v>
      </c>
      <c r="Q325" t="s">
        <v>1325</v>
      </c>
      <c r="R325" t="s">
        <v>3875</v>
      </c>
      <c r="S325"/>
      <c r="T325"/>
      <c r="U325" t="s">
        <v>5462</v>
      </c>
      <c r="V325" t="s">
        <v>5060</v>
      </c>
      <c r="W325"/>
      <c r="X325"/>
      <c r="Y325"/>
      <c r="Z325"/>
      <c r="AA325"/>
      <c r="AB325"/>
      <c r="AC325"/>
      <c r="AD325"/>
      <c r="AE325"/>
      <c r="AF325"/>
      <c r="AG325"/>
      <c r="AH325"/>
      <c r="AI325"/>
      <c r="AJ325"/>
      <c r="AK325"/>
      <c r="AL325"/>
      <c r="AM325"/>
      <c r="AN325"/>
      <c r="AO325" s="108" t="s">
        <v>43</v>
      </c>
      <c r="AP325" t="s">
        <v>1328</v>
      </c>
      <c r="AQ325">
        <v>23</v>
      </c>
      <c r="AR325" t="e">
        <v>#N/A</v>
      </c>
      <c r="AS325" t="s">
        <v>5360</v>
      </c>
      <c r="AT325" t="e">
        <v>#N/A</v>
      </c>
      <c r="AU325" t="s">
        <v>5058</v>
      </c>
      <c r="AV325" t="s">
        <v>5062</v>
      </c>
      <c r="AW325" t="s">
        <v>5063</v>
      </c>
      <c r="AX325" t="s">
        <v>1934</v>
      </c>
      <c r="AY325" t="s">
        <v>5064</v>
      </c>
      <c r="AZ325" t="s">
        <v>1325</v>
      </c>
      <c r="BA325" t="s">
        <v>5065</v>
      </c>
      <c r="BB325" t="s">
        <v>1287</v>
      </c>
      <c r="BC325" t="s">
        <v>3872</v>
      </c>
      <c r="BD325" t="s">
        <v>5508</v>
      </c>
      <c r="BE325">
        <v>261</v>
      </c>
      <c r="BF325">
        <v>320</v>
      </c>
      <c r="BG325">
        <v>0</v>
      </c>
      <c r="BH325" t="s">
        <v>1592</v>
      </c>
      <c r="BI325">
        <v>0</v>
      </c>
      <c r="BJ325">
        <v>0</v>
      </c>
      <c r="BK325">
        <v>261</v>
      </c>
      <c r="BL325" t="s">
        <v>5069</v>
      </c>
      <c r="BM325" t="s">
        <v>5461</v>
      </c>
      <c r="BN325" t="s">
        <v>5463</v>
      </c>
      <c r="BO325" t="e" cm="1">
        <v>#N/A</v>
      </c>
      <c r="BP325" t="s">
        <v>1592</v>
      </c>
      <c r="BQ325" t="s">
        <v>5368</v>
      </c>
      <c r="BR325">
        <v>22</v>
      </c>
      <c r="BS325" t="s">
        <v>1872</v>
      </c>
      <c r="BT325" t="s">
        <v>5509</v>
      </c>
      <c r="BU325" t="s">
        <v>5057</v>
      </c>
      <c r="BV325" t="s">
        <v>5062</v>
      </c>
      <c r="BW325" t="s">
        <v>5510</v>
      </c>
      <c r="BX325" t="s">
        <v>1937</v>
      </c>
      <c r="BY325" t="s">
        <v>1592</v>
      </c>
      <c r="BZ325" t="s">
        <v>1937</v>
      </c>
      <c r="CA325" t="s">
        <v>2010</v>
      </c>
      <c r="CB325"/>
      <c r="CC325" t="s">
        <v>998</v>
      </c>
      <c r="CD325" t="s">
        <v>1287</v>
      </c>
      <c r="CE325" t="s">
        <v>5511</v>
      </c>
      <c r="CF325" t="s">
        <v>5512</v>
      </c>
      <c r="CG325" t="s">
        <v>1287</v>
      </c>
      <c r="CH325" t="s">
        <v>1592</v>
      </c>
      <c r="CI325" t="s">
        <v>3875</v>
      </c>
      <c r="CJ325" t="s">
        <v>1261</v>
      </c>
      <c r="CK325"/>
      <c r="CL325"/>
      <c r="CM325" t="s">
        <v>5462</v>
      </c>
      <c r="CN325" t="s">
        <v>5060</v>
      </c>
      <c r="CO325" t="s">
        <v>5462</v>
      </c>
      <c r="CP325" t="s">
        <v>5060</v>
      </c>
      <c r="CQ325" t="s">
        <v>1592</v>
      </c>
      <c r="CR325">
        <v>0</v>
      </c>
      <c r="CS325" t="s">
        <v>1592</v>
      </c>
      <c r="CT325" t="s">
        <v>1592</v>
      </c>
      <c r="CU325" t="s">
        <v>1592</v>
      </c>
      <c r="CV325" t="s">
        <v>1592</v>
      </c>
      <c r="CW325" t="s">
        <v>1592</v>
      </c>
      <c r="CX325">
        <v>323</v>
      </c>
      <c r="CY325" t="s">
        <v>5513</v>
      </c>
      <c r="CZ325" t="s">
        <v>1592</v>
      </c>
      <c r="DA325" t="s">
        <v>2313</v>
      </c>
      <c r="DB325" t="s">
        <v>2314</v>
      </c>
      <c r="DC325" t="s">
        <v>5058</v>
      </c>
      <c r="DD325" t="s">
        <v>1325</v>
      </c>
      <c r="DE325" t="s">
        <v>5057</v>
      </c>
      <c r="DF325" t="s">
        <v>1592</v>
      </c>
      <c r="DG325" t="s">
        <v>1592</v>
      </c>
      <c r="DH325" t="s">
        <v>2334</v>
      </c>
      <c r="DI325" t="e">
        <v>#N/A</v>
      </c>
      <c r="DJ325"/>
      <c r="DK325" t="s">
        <v>2334</v>
      </c>
      <c r="DL325">
        <v>9</v>
      </c>
      <c r="DM325" t="s">
        <v>2315</v>
      </c>
      <c r="DN325" t="s">
        <v>1261</v>
      </c>
      <c r="DO325" t="b">
        <v>1</v>
      </c>
      <c r="DP325" t="b">
        <v>0</v>
      </c>
      <c r="DQ325" t="b">
        <v>0</v>
      </c>
      <c r="DR325" t="b">
        <v>0</v>
      </c>
      <c r="DS325" t="b">
        <v>0</v>
      </c>
      <c r="DT325" t="b">
        <v>0</v>
      </c>
      <c r="DU325" t="b">
        <v>0</v>
      </c>
      <c r="DV325">
        <v>0</v>
      </c>
      <c r="DW325" t="b">
        <v>0</v>
      </c>
      <c r="DX325" t="b">
        <v>0</v>
      </c>
      <c r="DY325" t="b">
        <v>0</v>
      </c>
      <c r="DZ325" t="b">
        <v>0</v>
      </c>
      <c r="EA325" t="b">
        <v>0</v>
      </c>
      <c r="EB325" t="b">
        <v>0</v>
      </c>
      <c r="EC325" t="b">
        <v>0</v>
      </c>
      <c r="ED325" t="b">
        <v>0</v>
      </c>
      <c r="EE325" t="b">
        <v>0</v>
      </c>
      <c r="EF325" t="b" cm="1">
        <v>0</v>
      </c>
      <c r="EG325" t="b">
        <v>0</v>
      </c>
      <c r="EH325" t="b">
        <v>0</v>
      </c>
      <c r="EI325" t="b">
        <v>0</v>
      </c>
      <c r="EJ325" t="s">
        <v>1592</v>
      </c>
      <c r="EK325">
        <v>0</v>
      </c>
      <c r="EL325">
        <v>24</v>
      </c>
      <c r="EM325" t="b">
        <v>0</v>
      </c>
    </row>
    <row r="326" spans="1:143" s="360" customFormat="1" ht="15.75">
      <c r="A326"/>
      <c r="B326" t="s">
        <v>1261</v>
      </c>
      <c r="C326" t="s">
        <v>5360</v>
      </c>
      <c r="D326" t="s">
        <v>5071</v>
      </c>
      <c r="E326" t="s">
        <v>5072</v>
      </c>
      <c r="F326" t="s">
        <v>5071</v>
      </c>
      <c r="G326" t="s">
        <v>5071</v>
      </c>
      <c r="H326" t="s">
        <v>5071</v>
      </c>
      <c r="I326" t="s">
        <v>1287</v>
      </c>
      <c r="J326" t="s">
        <v>5460</v>
      </c>
      <c r="K326" t="s">
        <v>902</v>
      </c>
      <c r="L326" t="s">
        <v>3872</v>
      </c>
      <c r="M326" t="s">
        <v>2010</v>
      </c>
      <c r="N326"/>
      <c r="O326"/>
      <c r="P326" t="s">
        <v>1261</v>
      </c>
      <c r="Q326" t="s">
        <v>1325</v>
      </c>
      <c r="R326" t="s">
        <v>3875</v>
      </c>
      <c r="S326"/>
      <c r="T326"/>
      <c r="U326" t="s">
        <v>5462</v>
      </c>
      <c r="V326" t="s">
        <v>5073</v>
      </c>
      <c r="W326"/>
      <c r="X326"/>
      <c r="Y326"/>
      <c r="Z326"/>
      <c r="AA326"/>
      <c r="AB326"/>
      <c r="AC326"/>
      <c r="AD326"/>
      <c r="AE326"/>
      <c r="AF326"/>
      <c r="AG326"/>
      <c r="AH326"/>
      <c r="AI326"/>
      <c r="AJ326"/>
      <c r="AK326"/>
      <c r="AL326"/>
      <c r="AM326"/>
      <c r="AN326"/>
      <c r="AO326" s="108" t="s">
        <v>43</v>
      </c>
      <c r="AP326" t="s">
        <v>1328</v>
      </c>
      <c r="AQ326">
        <v>24</v>
      </c>
      <c r="AR326" t="e">
        <v>#N/A</v>
      </c>
      <c r="AS326" t="s">
        <v>5360</v>
      </c>
      <c r="AT326" t="e">
        <v>#N/A</v>
      </c>
      <c r="AU326" t="s">
        <v>5072</v>
      </c>
      <c r="AV326" t="s">
        <v>5075</v>
      </c>
      <c r="AW326" t="s">
        <v>5076</v>
      </c>
      <c r="AX326" t="s">
        <v>1934</v>
      </c>
      <c r="AY326" t="s">
        <v>5076</v>
      </c>
      <c r="AZ326" t="s">
        <v>1325</v>
      </c>
      <c r="BA326" t="s">
        <v>5077</v>
      </c>
      <c r="BB326" t="s">
        <v>1287</v>
      </c>
      <c r="BC326" t="s">
        <v>3872</v>
      </c>
      <c r="BD326" t="s">
        <v>5514</v>
      </c>
      <c r="BE326">
        <v>262</v>
      </c>
      <c r="BF326">
        <v>320</v>
      </c>
      <c r="BG326">
        <v>0</v>
      </c>
      <c r="BH326" t="s">
        <v>1592</v>
      </c>
      <c r="BI326">
        <v>0</v>
      </c>
      <c r="BJ326">
        <v>0</v>
      </c>
      <c r="BK326">
        <v>262</v>
      </c>
      <c r="BL326" t="s">
        <v>5081</v>
      </c>
      <c r="BM326" t="s">
        <v>5461</v>
      </c>
      <c r="BN326" t="s">
        <v>5463</v>
      </c>
      <c r="BO326" t="e" cm="1">
        <v>#N/A</v>
      </c>
      <c r="BP326" t="s">
        <v>1592</v>
      </c>
      <c r="BQ326" t="s">
        <v>5368</v>
      </c>
      <c r="BR326">
        <v>23</v>
      </c>
      <c r="BS326" t="s">
        <v>1873</v>
      </c>
      <c r="BT326" t="s">
        <v>5515</v>
      </c>
      <c r="BU326" t="s">
        <v>5071</v>
      </c>
      <c r="BV326" t="s">
        <v>5075</v>
      </c>
      <c r="BW326" t="s">
        <v>5076</v>
      </c>
      <c r="BX326" t="s">
        <v>1937</v>
      </c>
      <c r="BY326" t="s">
        <v>1592</v>
      </c>
      <c r="BZ326" t="s">
        <v>1937</v>
      </c>
      <c r="CA326" t="s">
        <v>2010</v>
      </c>
      <c r="CB326"/>
      <c r="CC326" t="s">
        <v>998</v>
      </c>
      <c r="CD326" t="s">
        <v>1287</v>
      </c>
      <c r="CE326" t="s">
        <v>5516</v>
      </c>
      <c r="CF326" t="s">
        <v>5517</v>
      </c>
      <c r="CG326" t="s">
        <v>1287</v>
      </c>
      <c r="CH326" t="s">
        <v>1592</v>
      </c>
      <c r="CI326" t="s">
        <v>3875</v>
      </c>
      <c r="CJ326" t="s">
        <v>1261</v>
      </c>
      <c r="CK326"/>
      <c r="CL326"/>
      <c r="CM326" t="s">
        <v>5462</v>
      </c>
      <c r="CN326" t="s">
        <v>5073</v>
      </c>
      <c r="CO326" t="s">
        <v>5462</v>
      </c>
      <c r="CP326" t="s">
        <v>5073</v>
      </c>
      <c r="CQ326" t="s">
        <v>1592</v>
      </c>
      <c r="CR326">
        <v>0</v>
      </c>
      <c r="CS326" t="s">
        <v>1592</v>
      </c>
      <c r="CT326" t="s">
        <v>1592</v>
      </c>
      <c r="CU326" t="s">
        <v>1592</v>
      </c>
      <c r="CV326" t="s">
        <v>1592</v>
      </c>
      <c r="CW326" t="s">
        <v>1592</v>
      </c>
      <c r="CX326">
        <v>324</v>
      </c>
      <c r="CY326" t="s">
        <v>5518</v>
      </c>
      <c r="CZ326" t="s">
        <v>1592</v>
      </c>
      <c r="DA326" t="s">
        <v>2313</v>
      </c>
      <c r="DB326" t="s">
        <v>2314</v>
      </c>
      <c r="DC326" t="s">
        <v>5072</v>
      </c>
      <c r="DD326" t="s">
        <v>1325</v>
      </c>
      <c r="DE326" t="s">
        <v>5071</v>
      </c>
      <c r="DF326" t="s">
        <v>1592</v>
      </c>
      <c r="DG326" t="s">
        <v>1592</v>
      </c>
      <c r="DH326" t="s">
        <v>2334</v>
      </c>
      <c r="DI326" t="e">
        <v>#N/A</v>
      </c>
      <c r="DJ326"/>
      <c r="DK326" t="s">
        <v>2334</v>
      </c>
      <c r="DL326">
        <v>9</v>
      </c>
      <c r="DM326" t="s">
        <v>2315</v>
      </c>
      <c r="DN326" t="s">
        <v>1261</v>
      </c>
      <c r="DO326" t="b">
        <v>1</v>
      </c>
      <c r="DP326" t="b">
        <v>0</v>
      </c>
      <c r="DQ326" t="b">
        <v>0</v>
      </c>
      <c r="DR326" t="b">
        <v>0</v>
      </c>
      <c r="DS326" t="b">
        <v>0</v>
      </c>
      <c r="DT326" t="b">
        <v>0</v>
      </c>
      <c r="DU326" t="b">
        <v>0</v>
      </c>
      <c r="DV326">
        <v>0</v>
      </c>
      <c r="DW326" t="b">
        <v>0</v>
      </c>
      <c r="DX326" t="b">
        <v>0</v>
      </c>
      <c r="DY326" t="b">
        <v>0</v>
      </c>
      <c r="DZ326" t="b">
        <v>0</v>
      </c>
      <c r="EA326" t="b">
        <v>0</v>
      </c>
      <c r="EB326" t="b">
        <v>0</v>
      </c>
      <c r="EC326" t="b">
        <v>0</v>
      </c>
      <c r="ED326" t="b">
        <v>0</v>
      </c>
      <c r="EE326" t="b">
        <v>0</v>
      </c>
      <c r="EF326" t="b" cm="1">
        <v>0</v>
      </c>
      <c r="EG326" t="b">
        <v>0</v>
      </c>
      <c r="EH326" t="b">
        <v>0</v>
      </c>
      <c r="EI326" t="b">
        <v>0</v>
      </c>
      <c r="EJ326" t="s">
        <v>1592</v>
      </c>
      <c r="EK326">
        <v>0</v>
      </c>
      <c r="EL326">
        <v>31</v>
      </c>
      <c r="EM326" t="b">
        <v>0</v>
      </c>
    </row>
    <row r="327" spans="1:143" ht="189">
      <c r="A327"/>
      <c r="B327" t="s">
        <v>1261</v>
      </c>
      <c r="C327" t="s">
        <v>5360</v>
      </c>
      <c r="D327" t="s">
        <v>5083</v>
      </c>
      <c r="E327" t="s">
        <v>5084</v>
      </c>
      <c r="F327"/>
      <c r="G327" t="s">
        <v>5083</v>
      </c>
      <c r="H327" s="109" t="s">
        <v>5085</v>
      </c>
      <c r="I327" t="s">
        <v>1287</v>
      </c>
      <c r="J327" t="s">
        <v>5460</v>
      </c>
      <c r="K327" t="s">
        <v>5519</v>
      </c>
      <c r="L327" t="s">
        <v>3872</v>
      </c>
      <c r="M327" t="s">
        <v>2010</v>
      </c>
      <c r="N327"/>
      <c r="O327"/>
      <c r="P327" t="s">
        <v>1261</v>
      </c>
      <c r="Q327" t="s">
        <v>1325</v>
      </c>
      <c r="R327" t="s">
        <v>3875</v>
      </c>
      <c r="S327"/>
      <c r="T327"/>
      <c r="U327" t="s">
        <v>5462</v>
      </c>
      <c r="V327" t="s">
        <v>5087</v>
      </c>
      <c r="W327"/>
      <c r="X327"/>
      <c r="Y327"/>
      <c r="Z327"/>
      <c r="AA327"/>
      <c r="AB327"/>
      <c r="AC327"/>
      <c r="AD327"/>
      <c r="AE327"/>
      <c r="AF327"/>
      <c r="AG327"/>
      <c r="AH327"/>
      <c r="AI327"/>
      <c r="AJ327"/>
      <c r="AK327"/>
      <c r="AL327"/>
      <c r="AM327"/>
      <c r="AN327"/>
      <c r="AO327" s="108" t="s">
        <v>43</v>
      </c>
      <c r="AP327" t="s">
        <v>1328</v>
      </c>
      <c r="AQ327">
        <v>25</v>
      </c>
      <c r="AR327" t="e">
        <v>#N/A</v>
      </c>
      <c r="AS327" t="s">
        <v>5360</v>
      </c>
      <c r="AT327" t="e">
        <v>#N/A</v>
      </c>
      <c r="AU327" t="s">
        <v>5084</v>
      </c>
      <c r="AV327" t="s">
        <v>5089</v>
      </c>
      <c r="AW327" t="s">
        <v>1937</v>
      </c>
      <c r="AX327" t="s">
        <v>1934</v>
      </c>
      <c r="AY327" t="s">
        <v>5090</v>
      </c>
      <c r="AZ327" t="s">
        <v>1325</v>
      </c>
      <c r="BA327" t="s">
        <v>5091</v>
      </c>
      <c r="BB327" t="s">
        <v>1287</v>
      </c>
      <c r="BC327" t="s">
        <v>3872</v>
      </c>
      <c r="BD327" t="s">
        <v>5520</v>
      </c>
      <c r="BE327">
        <v>263</v>
      </c>
      <c r="BF327">
        <v>320</v>
      </c>
      <c r="BG327" t="e">
        <v>#N/A</v>
      </c>
      <c r="BH327" t="s">
        <v>1592</v>
      </c>
      <c r="BI327">
        <v>0</v>
      </c>
      <c r="BJ327">
        <v>0</v>
      </c>
      <c r="BK327">
        <v>263</v>
      </c>
      <c r="BL327" t="s">
        <v>5097</v>
      </c>
      <c r="BM327" t="s">
        <v>5461</v>
      </c>
      <c r="BN327" t="s">
        <v>5463</v>
      </c>
      <c r="BO327" t="e" cm="1">
        <v>#N/A</v>
      </c>
      <c r="BP327" t="s">
        <v>5521</v>
      </c>
      <c r="BQ327" t="s">
        <v>5368</v>
      </c>
      <c r="BR327">
        <v>24</v>
      </c>
      <c r="BS327" t="s">
        <v>1874</v>
      </c>
      <c r="BT327" t="s">
        <v>5522</v>
      </c>
      <c r="BU327" t="s">
        <v>5083</v>
      </c>
      <c r="BV327" t="s">
        <v>5089</v>
      </c>
      <c r="BW327" t="s">
        <v>5095</v>
      </c>
      <c r="BX327" t="s">
        <v>1937</v>
      </c>
      <c r="BY327" t="s">
        <v>1592</v>
      </c>
      <c r="BZ327" t="s">
        <v>1937</v>
      </c>
      <c r="CA327" t="s">
        <v>2010</v>
      </c>
      <c r="CB327"/>
      <c r="CC327" t="s">
        <v>998</v>
      </c>
      <c r="CD327" t="s">
        <v>1287</v>
      </c>
      <c r="CE327" t="s">
        <v>5523</v>
      </c>
      <c r="CF327" t="s">
        <v>5524</v>
      </c>
      <c r="CG327" t="s">
        <v>1287</v>
      </c>
      <c r="CH327" t="s">
        <v>1592</v>
      </c>
      <c r="CI327" t="s">
        <v>3875</v>
      </c>
      <c r="CJ327" t="s">
        <v>1261</v>
      </c>
      <c r="CK327"/>
      <c r="CL327"/>
      <c r="CM327" t="s">
        <v>5462</v>
      </c>
      <c r="CN327" t="s">
        <v>5087</v>
      </c>
      <c r="CO327" t="s">
        <v>5462</v>
      </c>
      <c r="CP327" t="s">
        <v>5087</v>
      </c>
      <c r="CQ327" t="s">
        <v>1592</v>
      </c>
      <c r="CR327">
        <v>0</v>
      </c>
      <c r="CS327" t="s">
        <v>1592</v>
      </c>
      <c r="CT327" t="s">
        <v>1592</v>
      </c>
      <c r="CU327" t="s">
        <v>1592</v>
      </c>
      <c r="CV327" t="s">
        <v>1592</v>
      </c>
      <c r="CW327" t="s">
        <v>1592</v>
      </c>
      <c r="CX327">
        <v>325</v>
      </c>
      <c r="CY327" t="s">
        <v>5525</v>
      </c>
      <c r="CZ327" t="s">
        <v>1592</v>
      </c>
      <c r="DA327" t="s">
        <v>2313</v>
      </c>
      <c r="DB327" t="s">
        <v>2314</v>
      </c>
      <c r="DC327" t="s">
        <v>5084</v>
      </c>
      <c r="DD327" t="s">
        <v>1325</v>
      </c>
      <c r="DE327" t="s">
        <v>5083</v>
      </c>
      <c r="DF327" t="s">
        <v>1592</v>
      </c>
      <c r="DG327" t="s">
        <v>1592</v>
      </c>
      <c r="DH327" t="s">
        <v>2334</v>
      </c>
      <c r="DI327" t="e">
        <v>#N/A</v>
      </c>
      <c r="DJ327"/>
      <c r="DK327" t="s">
        <v>2334</v>
      </c>
      <c r="DL327">
        <v>9</v>
      </c>
      <c r="DM327" t="s">
        <v>2315</v>
      </c>
      <c r="DN327" t="s">
        <v>1261</v>
      </c>
      <c r="DO327" t="b">
        <v>1</v>
      </c>
      <c r="DP327" t="b">
        <v>0</v>
      </c>
      <c r="DQ327" t="b">
        <v>0</v>
      </c>
      <c r="DR327" t="b">
        <v>0</v>
      </c>
      <c r="DS327" t="b">
        <v>0</v>
      </c>
      <c r="DT327" t="b">
        <v>0</v>
      </c>
      <c r="DU327" t="b">
        <v>0</v>
      </c>
      <c r="DV327">
        <v>0</v>
      </c>
      <c r="DW327" t="b">
        <v>0</v>
      </c>
      <c r="DX327" t="b">
        <v>0</v>
      </c>
      <c r="DY327" t="b">
        <v>0</v>
      </c>
      <c r="DZ327" t="b">
        <v>0</v>
      </c>
      <c r="EA327" t="b">
        <v>0</v>
      </c>
      <c r="EB327" t="b">
        <v>0</v>
      </c>
      <c r="EC327" t="b">
        <v>0</v>
      </c>
      <c r="ED327" t="b">
        <v>0</v>
      </c>
      <c r="EE327" t="b">
        <v>0</v>
      </c>
      <c r="EF327" t="b" cm="1">
        <v>0</v>
      </c>
      <c r="EG327" t="b">
        <v>0</v>
      </c>
      <c r="EH327" t="b">
        <v>0</v>
      </c>
      <c r="EI327" t="b">
        <v>0</v>
      </c>
      <c r="EJ327" t="s">
        <v>1592</v>
      </c>
      <c r="EK327">
        <v>0</v>
      </c>
      <c r="EL327">
        <v>36</v>
      </c>
      <c r="EM327" t="b">
        <v>0</v>
      </c>
    </row>
    <row r="328" spans="1:143" ht="15.75">
      <c r="A328"/>
      <c r="B328" t="s">
        <v>1261</v>
      </c>
      <c r="C328" t="s">
        <v>5360</v>
      </c>
      <c r="D328" t="s">
        <v>5099</v>
      </c>
      <c r="E328" t="s">
        <v>5100</v>
      </c>
      <c r="F328"/>
      <c r="G328" t="s">
        <v>5099</v>
      </c>
      <c r="H328" t="s">
        <v>5101</v>
      </c>
      <c r="I328" t="s">
        <v>1287</v>
      </c>
      <c r="J328" t="s">
        <v>5460</v>
      </c>
      <c r="K328" t="s">
        <v>5526</v>
      </c>
      <c r="L328" t="s">
        <v>3872</v>
      </c>
      <c r="M328" t="s">
        <v>2607</v>
      </c>
      <c r="N328"/>
      <c r="O328"/>
      <c r="P328" t="s">
        <v>1261</v>
      </c>
      <c r="Q328" t="s">
        <v>1325</v>
      </c>
      <c r="R328" t="s">
        <v>3875</v>
      </c>
      <c r="S328"/>
      <c r="T328"/>
      <c r="U328" t="s">
        <v>5462</v>
      </c>
      <c r="V328" t="s">
        <v>5103</v>
      </c>
      <c r="W328"/>
      <c r="X328"/>
      <c r="Y328"/>
      <c r="Z328"/>
      <c r="AA328"/>
      <c r="AB328"/>
      <c r="AC328"/>
      <c r="AD328"/>
      <c r="AE328"/>
      <c r="AF328"/>
      <c r="AG328"/>
      <c r="AH328"/>
      <c r="AI328"/>
      <c r="AJ328"/>
      <c r="AK328"/>
      <c r="AL328"/>
      <c r="AM328"/>
      <c r="AN328"/>
      <c r="AO328" s="108" t="s">
        <v>43</v>
      </c>
      <c r="AP328" t="s">
        <v>1328</v>
      </c>
      <c r="AQ328">
        <v>26</v>
      </c>
      <c r="AR328" t="e">
        <v>#N/A</v>
      </c>
      <c r="AS328" t="s">
        <v>5360</v>
      </c>
      <c r="AT328" t="e">
        <v>#N/A</v>
      </c>
      <c r="AU328" t="s">
        <v>5100</v>
      </c>
      <c r="AV328" t="s">
        <v>5105</v>
      </c>
      <c r="AW328" t="s">
        <v>1937</v>
      </c>
      <c r="AX328" t="s">
        <v>1934</v>
      </c>
      <c r="AY328" t="s">
        <v>5106</v>
      </c>
      <c r="AZ328" t="s">
        <v>1325</v>
      </c>
      <c r="BA328" t="s">
        <v>5107</v>
      </c>
      <c r="BB328" t="s">
        <v>1287</v>
      </c>
      <c r="BC328" t="s">
        <v>3872</v>
      </c>
      <c r="BD328" t="s">
        <v>5527</v>
      </c>
      <c r="BE328">
        <v>264</v>
      </c>
      <c r="BF328">
        <v>320</v>
      </c>
      <c r="BG328" t="e">
        <v>#N/A</v>
      </c>
      <c r="BH328" t="s">
        <v>1592</v>
      </c>
      <c r="BI328">
        <v>0</v>
      </c>
      <c r="BJ328">
        <v>0</v>
      </c>
      <c r="BK328">
        <v>264</v>
      </c>
      <c r="BL328" t="s">
        <v>5113</v>
      </c>
      <c r="BM328" t="s">
        <v>5461</v>
      </c>
      <c r="BN328" t="s">
        <v>5463</v>
      </c>
      <c r="BO328" t="e" cm="1">
        <v>#N/A</v>
      </c>
      <c r="BP328" t="s">
        <v>5528</v>
      </c>
      <c r="BQ328" t="s">
        <v>5368</v>
      </c>
      <c r="BR328">
        <v>25</v>
      </c>
      <c r="BS328" t="s">
        <v>1877</v>
      </c>
      <c r="BT328" t="s">
        <v>5529</v>
      </c>
      <c r="BU328" t="s">
        <v>5099</v>
      </c>
      <c r="BV328" t="s">
        <v>5105</v>
      </c>
      <c r="BW328" t="s">
        <v>5111</v>
      </c>
      <c r="BX328" t="s">
        <v>1937</v>
      </c>
      <c r="BY328" t="s">
        <v>1592</v>
      </c>
      <c r="BZ328" t="s">
        <v>1937</v>
      </c>
      <c r="CA328" t="s">
        <v>2607</v>
      </c>
      <c r="CB328"/>
      <c r="CC328" t="s">
        <v>998</v>
      </c>
      <c r="CD328" t="s">
        <v>1287</v>
      </c>
      <c r="CE328" t="s">
        <v>5530</v>
      </c>
      <c r="CF328" t="s">
        <v>5531</v>
      </c>
      <c r="CG328" t="s">
        <v>1287</v>
      </c>
      <c r="CH328" t="s">
        <v>1592</v>
      </c>
      <c r="CI328" t="s">
        <v>3875</v>
      </c>
      <c r="CJ328" t="s">
        <v>1261</v>
      </c>
      <c r="CK328"/>
      <c r="CL328"/>
      <c r="CM328" t="s">
        <v>5462</v>
      </c>
      <c r="CN328" t="s">
        <v>5103</v>
      </c>
      <c r="CO328" t="s">
        <v>5462</v>
      </c>
      <c r="CP328" t="s">
        <v>5103</v>
      </c>
      <c r="CQ328" t="s">
        <v>1592</v>
      </c>
      <c r="CR328">
        <v>0</v>
      </c>
      <c r="CS328" t="s">
        <v>1592</v>
      </c>
      <c r="CT328" t="s">
        <v>1592</v>
      </c>
      <c r="CU328" t="s">
        <v>1592</v>
      </c>
      <c r="CV328" t="s">
        <v>1592</v>
      </c>
      <c r="CW328" t="s">
        <v>1592</v>
      </c>
      <c r="CX328">
        <v>326</v>
      </c>
      <c r="CY328" t="s">
        <v>5532</v>
      </c>
      <c r="CZ328" t="s">
        <v>1592</v>
      </c>
      <c r="DA328" t="s">
        <v>2313</v>
      </c>
      <c r="DB328" t="s">
        <v>2314</v>
      </c>
      <c r="DC328" t="s">
        <v>5100</v>
      </c>
      <c r="DD328" t="s">
        <v>1325</v>
      </c>
      <c r="DE328" t="s">
        <v>5099</v>
      </c>
      <c r="DF328" t="s">
        <v>1592</v>
      </c>
      <c r="DG328" t="s">
        <v>1592</v>
      </c>
      <c r="DH328" t="s">
        <v>2334</v>
      </c>
      <c r="DI328" t="e">
        <v>#N/A</v>
      </c>
      <c r="DJ328"/>
      <c r="DK328" t="s">
        <v>2334</v>
      </c>
      <c r="DL328">
        <v>9</v>
      </c>
      <c r="DM328" t="s">
        <v>2315</v>
      </c>
      <c r="DN328" t="s">
        <v>1261</v>
      </c>
      <c r="DO328" t="b">
        <v>1</v>
      </c>
      <c r="DP328" t="b">
        <v>0</v>
      </c>
      <c r="DQ328" t="b">
        <v>0</v>
      </c>
      <c r="DR328" t="b">
        <v>0</v>
      </c>
      <c r="DS328" t="b">
        <v>0</v>
      </c>
      <c r="DT328" t="b">
        <v>0</v>
      </c>
      <c r="DU328" t="b">
        <v>0</v>
      </c>
      <c r="DV328">
        <v>0</v>
      </c>
      <c r="DW328" t="b">
        <v>0</v>
      </c>
      <c r="DX328" t="b">
        <v>0</v>
      </c>
      <c r="DY328" t="b">
        <v>0</v>
      </c>
      <c r="DZ328" t="b">
        <v>0</v>
      </c>
      <c r="EA328" t="b">
        <v>0</v>
      </c>
      <c r="EB328" t="b">
        <v>0</v>
      </c>
      <c r="EC328" t="b">
        <v>0</v>
      </c>
      <c r="ED328" t="b">
        <v>0</v>
      </c>
      <c r="EE328" t="b">
        <v>0</v>
      </c>
      <c r="EF328" t="b" cm="1">
        <v>0</v>
      </c>
      <c r="EG328" t="b">
        <v>0</v>
      </c>
      <c r="EH328" t="b">
        <v>0</v>
      </c>
      <c r="EI328" t="b">
        <v>0</v>
      </c>
      <c r="EJ328" t="s">
        <v>1592</v>
      </c>
      <c r="EK328">
        <v>0</v>
      </c>
      <c r="EL328">
        <v>38</v>
      </c>
      <c r="EM328" t="b">
        <v>0</v>
      </c>
    </row>
    <row r="329" spans="1:143" s="119" customFormat="1" ht="15.75">
      <c r="A329"/>
      <c r="B329" t="s">
        <v>1261</v>
      </c>
      <c r="C329" t="s">
        <v>5360</v>
      </c>
      <c r="D329" t="s">
        <v>5533</v>
      </c>
      <c r="E329" t="s">
        <v>5534</v>
      </c>
      <c r="F329"/>
      <c r="G329" t="s">
        <v>5533</v>
      </c>
      <c r="H329" t="s">
        <v>5533</v>
      </c>
      <c r="I329" t="s">
        <v>1279</v>
      </c>
      <c r="J329" t="s">
        <v>902</v>
      </c>
      <c r="K329" t="s">
        <v>902</v>
      </c>
      <c r="L329" t="s">
        <v>3872</v>
      </c>
      <c r="M329" t="s">
        <v>902</v>
      </c>
      <c r="N329"/>
      <c r="O329"/>
      <c r="P329" t="s">
        <v>1261</v>
      </c>
      <c r="Q329" t="s">
        <v>1325</v>
      </c>
      <c r="R329" t="s">
        <v>3875</v>
      </c>
      <c r="S329"/>
      <c r="T329"/>
      <c r="U329" t="s">
        <v>5535</v>
      </c>
      <c r="V329"/>
      <c r="W329"/>
      <c r="X329"/>
      <c r="Y329"/>
      <c r="Z329"/>
      <c r="AA329"/>
      <c r="AB329"/>
      <c r="AC329"/>
      <c r="AD329"/>
      <c r="AE329"/>
      <c r="AF329"/>
      <c r="AG329"/>
      <c r="AH329"/>
      <c r="AI329"/>
      <c r="AJ329"/>
      <c r="AK329"/>
      <c r="AL329"/>
      <c r="AM329"/>
      <c r="AN329"/>
      <c r="AO329" s="108" t="s">
        <v>43</v>
      </c>
      <c r="AP329" t="s">
        <v>1328</v>
      </c>
      <c r="AQ329">
        <v>27</v>
      </c>
      <c r="AR329" t="e">
        <v>#N/A</v>
      </c>
      <c r="AS329" t="s">
        <v>5360</v>
      </c>
      <c r="AT329" t="e">
        <v>#N/A</v>
      </c>
      <c r="AU329" t="s">
        <v>5534</v>
      </c>
      <c r="AV329" t="s">
        <v>5536</v>
      </c>
      <c r="AW329" t="s">
        <v>1937</v>
      </c>
      <c r="AX329" t="s">
        <v>1934</v>
      </c>
      <c r="AY329" t="s">
        <v>5537</v>
      </c>
      <c r="AZ329" t="s">
        <v>1325</v>
      </c>
      <c r="BA329" t="s">
        <v>5538</v>
      </c>
      <c r="BB329" t="s">
        <v>1279</v>
      </c>
      <c r="BC329" t="s">
        <v>3872</v>
      </c>
      <c r="BD329" t="s">
        <v>5539</v>
      </c>
      <c r="BE329">
        <v>329</v>
      </c>
      <c r="BF329">
        <v>0</v>
      </c>
      <c r="BG329">
        <v>0</v>
      </c>
      <c r="BH329" t="s">
        <v>1592</v>
      </c>
      <c r="BI329">
        <v>0</v>
      </c>
      <c r="BJ329">
        <v>0</v>
      </c>
      <c r="BK329">
        <v>0</v>
      </c>
      <c r="BL329" t="s">
        <v>1592</v>
      </c>
      <c r="BM329" t="s">
        <v>1592</v>
      </c>
      <c r="BN329" t="s">
        <v>1592</v>
      </c>
      <c r="BO329" t="s" cm="1">
        <v>1592</v>
      </c>
      <c r="BP329" t="s">
        <v>1592</v>
      </c>
      <c r="BQ329" t="s">
        <v>5368</v>
      </c>
      <c r="BR329">
        <v>26</v>
      </c>
      <c r="BS329" t="s">
        <v>2087</v>
      </c>
      <c r="BT329" t="s">
        <v>5540</v>
      </c>
      <c r="BU329" t="s">
        <v>5533</v>
      </c>
      <c r="BV329" t="s">
        <v>5536</v>
      </c>
      <c r="BW329" t="s">
        <v>5537</v>
      </c>
      <c r="BX329" t="s">
        <v>1937</v>
      </c>
      <c r="BY329" t="s">
        <v>1592</v>
      </c>
      <c r="BZ329" t="s">
        <v>1937</v>
      </c>
      <c r="CA329" t="s">
        <v>902</v>
      </c>
      <c r="CB329"/>
      <c r="CC329" t="s">
        <v>998</v>
      </c>
      <c r="CD329" t="s">
        <v>1279</v>
      </c>
      <c r="CE329" t="s">
        <v>5534</v>
      </c>
      <c r="CF329" t="s">
        <v>5536</v>
      </c>
      <c r="CG329" t="s">
        <v>1279</v>
      </c>
      <c r="CH329" t="s">
        <v>1592</v>
      </c>
      <c r="CI329" t="s">
        <v>3875</v>
      </c>
      <c r="CJ329" t="s">
        <v>1261</v>
      </c>
      <c r="CK329"/>
      <c r="CL329"/>
      <c r="CM329" t="s">
        <v>5535</v>
      </c>
      <c r="CN329" t="s">
        <v>1592</v>
      </c>
      <c r="CO329" t="s">
        <v>5535</v>
      </c>
      <c r="CP329" t="s">
        <v>1592</v>
      </c>
      <c r="CQ329" t="s">
        <v>1592</v>
      </c>
      <c r="CR329">
        <v>0</v>
      </c>
      <c r="CS329" t="s">
        <v>1592</v>
      </c>
      <c r="CT329" t="s">
        <v>1592</v>
      </c>
      <c r="CU329" t="s">
        <v>1592</v>
      </c>
      <c r="CV329" t="s">
        <v>1592</v>
      </c>
      <c r="CW329" t="s">
        <v>1592</v>
      </c>
      <c r="CX329">
        <v>327</v>
      </c>
      <c r="CY329" t="s">
        <v>5541</v>
      </c>
      <c r="CZ329" t="s">
        <v>1592</v>
      </c>
      <c r="DA329" t="s">
        <v>2313</v>
      </c>
      <c r="DB329" t="s">
        <v>2314</v>
      </c>
      <c r="DC329" t="s">
        <v>5534</v>
      </c>
      <c r="DD329" t="s">
        <v>1325</v>
      </c>
      <c r="DE329" t="s">
        <v>5533</v>
      </c>
      <c r="DF329" t="s">
        <v>1592</v>
      </c>
      <c r="DG329" t="s">
        <v>1592</v>
      </c>
      <c r="DH329" t="s">
        <v>2334</v>
      </c>
      <c r="DI329" t="e">
        <v>#N/A</v>
      </c>
      <c r="DJ329"/>
      <c r="DK329" t="s">
        <v>2334</v>
      </c>
      <c r="DL329">
        <v>9</v>
      </c>
      <c r="DM329" t="s">
        <v>2315</v>
      </c>
      <c r="DN329" t="s">
        <v>1261</v>
      </c>
      <c r="DO329" t="b">
        <v>1</v>
      </c>
      <c r="DP329" t="b">
        <v>0</v>
      </c>
      <c r="DQ329" t="b">
        <v>1</v>
      </c>
      <c r="DR329" t="b">
        <v>0</v>
      </c>
      <c r="DS329" t="b">
        <v>0</v>
      </c>
      <c r="DT329" t="b">
        <v>0</v>
      </c>
      <c r="DU329" t="b">
        <v>1</v>
      </c>
      <c r="DV329">
        <v>0</v>
      </c>
      <c r="DW329" t="b">
        <v>0</v>
      </c>
      <c r="DX329" t="b">
        <v>0</v>
      </c>
      <c r="DY329" t="b">
        <v>0</v>
      </c>
      <c r="DZ329" t="b">
        <v>0</v>
      </c>
      <c r="EA329" t="b">
        <v>0</v>
      </c>
      <c r="EB329" t="b">
        <v>0</v>
      </c>
      <c r="EC329" t="b">
        <v>0</v>
      </c>
      <c r="ED329" t="b">
        <v>0</v>
      </c>
      <c r="EE329" t="b">
        <v>0</v>
      </c>
      <c r="EF329" t="b" cm="1">
        <v>0</v>
      </c>
      <c r="EG329" t="b">
        <v>0</v>
      </c>
      <c r="EH329" t="b">
        <v>0</v>
      </c>
      <c r="EI329" t="b">
        <v>0</v>
      </c>
      <c r="EJ329" t="s">
        <v>1592</v>
      </c>
      <c r="EK329">
        <v>0</v>
      </c>
      <c r="EL329">
        <v>28</v>
      </c>
      <c r="EM329" t="b">
        <v>0</v>
      </c>
    </row>
    <row r="330" spans="1:143" ht="15.75">
      <c r="A330"/>
      <c r="B330" t="s">
        <v>1261</v>
      </c>
      <c r="C330" t="s">
        <v>5360</v>
      </c>
      <c r="D330" t="s">
        <v>4985</v>
      </c>
      <c r="E330" t="s">
        <v>4986</v>
      </c>
      <c r="F330" t="s">
        <v>4987</v>
      </c>
      <c r="G330" t="s">
        <v>4985</v>
      </c>
      <c r="H330" t="s">
        <v>4985</v>
      </c>
      <c r="I330" t="s">
        <v>1242</v>
      </c>
      <c r="J330" t="s">
        <v>5533</v>
      </c>
      <c r="K330" t="s">
        <v>902</v>
      </c>
      <c r="L330" t="s">
        <v>3872</v>
      </c>
      <c r="M330" t="s">
        <v>1965</v>
      </c>
      <c r="N330"/>
      <c r="O330"/>
      <c r="P330" t="s">
        <v>1261</v>
      </c>
      <c r="Q330" t="s">
        <v>1325</v>
      </c>
      <c r="R330" t="s">
        <v>3875</v>
      </c>
      <c r="S330"/>
      <c r="T330"/>
      <c r="U330" t="s">
        <v>5535</v>
      </c>
      <c r="V330" t="s">
        <v>4988</v>
      </c>
      <c r="W330"/>
      <c r="X330"/>
      <c r="Y330"/>
      <c r="Z330"/>
      <c r="AA330"/>
      <c r="AB330"/>
      <c r="AC330"/>
      <c r="AD330"/>
      <c r="AE330"/>
      <c r="AF330"/>
      <c r="AG330"/>
      <c r="AH330"/>
      <c r="AI330"/>
      <c r="AJ330"/>
      <c r="AK330"/>
      <c r="AL330"/>
      <c r="AM330"/>
      <c r="AN330"/>
      <c r="AO330" s="108" t="s">
        <v>43</v>
      </c>
      <c r="AP330" t="s">
        <v>1328</v>
      </c>
      <c r="AQ330">
        <v>28</v>
      </c>
      <c r="AR330" t="e">
        <v>#N/A</v>
      </c>
      <c r="AS330" t="s">
        <v>5360</v>
      </c>
      <c r="AT330" t="e">
        <v>#N/A</v>
      </c>
      <c r="AU330" t="s">
        <v>4986</v>
      </c>
      <c r="AV330" t="s">
        <v>4990</v>
      </c>
      <c r="AW330" t="s">
        <v>4991</v>
      </c>
      <c r="AX330" t="s">
        <v>1934</v>
      </c>
      <c r="AY330" t="s">
        <v>4992</v>
      </c>
      <c r="AZ330" t="s">
        <v>1325</v>
      </c>
      <c r="BA330" t="s">
        <v>4993</v>
      </c>
      <c r="BB330" t="s">
        <v>1242</v>
      </c>
      <c r="BC330" t="s">
        <v>3872</v>
      </c>
      <c r="BD330" t="s">
        <v>5469</v>
      </c>
      <c r="BE330">
        <v>254</v>
      </c>
      <c r="BF330">
        <v>329</v>
      </c>
      <c r="BG330">
        <v>0</v>
      </c>
      <c r="BH330" t="s">
        <v>1592</v>
      </c>
      <c r="BI330">
        <v>0</v>
      </c>
      <c r="BJ330">
        <v>0</v>
      </c>
      <c r="BK330">
        <v>254</v>
      </c>
      <c r="BL330" t="s">
        <v>4997</v>
      </c>
      <c r="BM330" t="s">
        <v>5534</v>
      </c>
      <c r="BN330" t="s">
        <v>5536</v>
      </c>
      <c r="BO330" t="e" cm="1">
        <v>#N/A</v>
      </c>
      <c r="BP330" t="s">
        <v>1592</v>
      </c>
      <c r="BQ330" t="s">
        <v>5368</v>
      </c>
      <c r="BR330">
        <v>27</v>
      </c>
      <c r="BS330" t="s">
        <v>1808</v>
      </c>
      <c r="BT330" t="s">
        <v>5542</v>
      </c>
      <c r="BU330" t="s">
        <v>4985</v>
      </c>
      <c r="BV330" t="s">
        <v>4990</v>
      </c>
      <c r="BW330" t="s">
        <v>4992</v>
      </c>
      <c r="BX330" t="s">
        <v>1937</v>
      </c>
      <c r="BY330" t="s">
        <v>1592</v>
      </c>
      <c r="BZ330" t="s">
        <v>1937</v>
      </c>
      <c r="CA330" t="s">
        <v>1965</v>
      </c>
      <c r="CB330"/>
      <c r="CC330" t="s">
        <v>998</v>
      </c>
      <c r="CD330" t="s">
        <v>1242</v>
      </c>
      <c r="CE330" t="s">
        <v>5543</v>
      </c>
      <c r="CF330" t="s">
        <v>5544</v>
      </c>
      <c r="CG330" t="s">
        <v>1242</v>
      </c>
      <c r="CH330" t="s">
        <v>1592</v>
      </c>
      <c r="CI330" t="s">
        <v>3875</v>
      </c>
      <c r="CJ330" t="s">
        <v>1261</v>
      </c>
      <c r="CK330"/>
      <c r="CL330"/>
      <c r="CM330" t="s">
        <v>5535</v>
      </c>
      <c r="CN330" t="s">
        <v>4988</v>
      </c>
      <c r="CO330" t="s">
        <v>5535</v>
      </c>
      <c r="CP330" t="s">
        <v>4988</v>
      </c>
      <c r="CQ330" t="s">
        <v>1592</v>
      </c>
      <c r="CR330">
        <v>0</v>
      </c>
      <c r="CS330" t="s">
        <v>1592</v>
      </c>
      <c r="CT330" t="s">
        <v>1592</v>
      </c>
      <c r="CU330" t="s">
        <v>1592</v>
      </c>
      <c r="CV330" t="s">
        <v>1592</v>
      </c>
      <c r="CW330" t="s">
        <v>1592</v>
      </c>
      <c r="CX330">
        <v>328</v>
      </c>
      <c r="CY330" t="s">
        <v>5545</v>
      </c>
      <c r="CZ330" t="s">
        <v>1592</v>
      </c>
      <c r="DA330" t="s">
        <v>2313</v>
      </c>
      <c r="DB330" t="s">
        <v>2314</v>
      </c>
      <c r="DC330" t="s">
        <v>4986</v>
      </c>
      <c r="DD330" t="s">
        <v>1325</v>
      </c>
      <c r="DE330" t="s">
        <v>4985</v>
      </c>
      <c r="DF330" t="s">
        <v>1592</v>
      </c>
      <c r="DG330" t="s">
        <v>1592</v>
      </c>
      <c r="DH330" t="s">
        <v>2334</v>
      </c>
      <c r="DI330" t="e">
        <v>#N/A</v>
      </c>
      <c r="DJ330"/>
      <c r="DK330" t="s">
        <v>2334</v>
      </c>
      <c r="DL330">
        <v>9</v>
      </c>
      <c r="DM330" t="s">
        <v>2315</v>
      </c>
      <c r="DN330" t="s">
        <v>1261</v>
      </c>
      <c r="DO330" t="b">
        <v>1</v>
      </c>
      <c r="DP330" t="b">
        <v>0</v>
      </c>
      <c r="DQ330" t="b">
        <v>0</v>
      </c>
      <c r="DR330" t="b">
        <v>0</v>
      </c>
      <c r="DS330" t="b">
        <v>0</v>
      </c>
      <c r="DT330" t="b">
        <v>0</v>
      </c>
      <c r="DU330" t="b">
        <v>0</v>
      </c>
      <c r="DV330">
        <v>0</v>
      </c>
      <c r="DW330" t="b">
        <v>0</v>
      </c>
      <c r="DX330" t="b">
        <v>0</v>
      </c>
      <c r="DY330" t="b">
        <v>0</v>
      </c>
      <c r="DZ330" t="b">
        <v>0</v>
      </c>
      <c r="EA330" t="b">
        <v>0</v>
      </c>
      <c r="EB330" t="b">
        <v>0</v>
      </c>
      <c r="EC330" t="b">
        <v>0</v>
      </c>
      <c r="ED330" t="b">
        <v>0</v>
      </c>
      <c r="EE330" t="b">
        <v>0</v>
      </c>
      <c r="EF330" t="b" cm="1">
        <v>0</v>
      </c>
      <c r="EG330" t="b">
        <v>0</v>
      </c>
      <c r="EH330" t="b">
        <v>0</v>
      </c>
      <c r="EI330" t="b">
        <v>0</v>
      </c>
      <c r="EJ330" t="s">
        <v>1592</v>
      </c>
      <c r="EK330">
        <v>0</v>
      </c>
      <c r="EL330">
        <v>25</v>
      </c>
      <c r="EM330" t="b">
        <v>0</v>
      </c>
    </row>
    <row r="331" spans="1:143" ht="78.75">
      <c r="A331"/>
      <c r="B331" t="s">
        <v>1261</v>
      </c>
      <c r="C331" t="s">
        <v>5360</v>
      </c>
      <c r="D331" t="s">
        <v>4695</v>
      </c>
      <c r="E331" t="s">
        <v>4696</v>
      </c>
      <c r="F331"/>
      <c r="G331" t="s">
        <v>4697</v>
      </c>
      <c r="H331" s="109" t="s">
        <v>5546</v>
      </c>
      <c r="I331" t="s">
        <v>1242</v>
      </c>
      <c r="J331" t="s">
        <v>5533</v>
      </c>
      <c r="K331" t="s">
        <v>902</v>
      </c>
      <c r="L331" t="s">
        <v>3872</v>
      </c>
      <c r="M331" t="s">
        <v>1965</v>
      </c>
      <c r="N331"/>
      <c r="O331"/>
      <c r="P331" t="s">
        <v>1261</v>
      </c>
      <c r="Q331" t="s">
        <v>1325</v>
      </c>
      <c r="R331" t="s">
        <v>3875</v>
      </c>
      <c r="S331"/>
      <c r="T331"/>
      <c r="U331" t="s">
        <v>5535</v>
      </c>
      <c r="V331" t="s">
        <v>4698</v>
      </c>
      <c r="W331"/>
      <c r="X331"/>
      <c r="Y331"/>
      <c r="Z331"/>
      <c r="AA331"/>
      <c r="AB331"/>
      <c r="AC331"/>
      <c r="AD331"/>
      <c r="AE331"/>
      <c r="AF331"/>
      <c r="AG331"/>
      <c r="AH331"/>
      <c r="AI331"/>
      <c r="AJ331"/>
      <c r="AK331"/>
      <c r="AL331"/>
      <c r="AM331"/>
      <c r="AN331"/>
      <c r="AO331" s="108" t="s">
        <v>43</v>
      </c>
      <c r="AP331" t="s">
        <v>1328</v>
      </c>
      <c r="AQ331">
        <v>29</v>
      </c>
      <c r="AR331" t="e">
        <v>#N/A</v>
      </c>
      <c r="AS331" t="s">
        <v>5360</v>
      </c>
      <c r="AT331" t="e">
        <v>#N/A</v>
      </c>
      <c r="AU331" t="s">
        <v>4696</v>
      </c>
      <c r="AV331" t="s">
        <v>4700</v>
      </c>
      <c r="AW331" t="s">
        <v>1937</v>
      </c>
      <c r="AX331" t="s">
        <v>1934</v>
      </c>
      <c r="AY331" t="s">
        <v>4701</v>
      </c>
      <c r="AZ331" t="s">
        <v>1325</v>
      </c>
      <c r="BA331" t="s">
        <v>4702</v>
      </c>
      <c r="BB331" t="s">
        <v>1242</v>
      </c>
      <c r="BC331" t="s">
        <v>3872</v>
      </c>
      <c r="BD331" t="s">
        <v>5371</v>
      </c>
      <c r="BE331">
        <v>235</v>
      </c>
      <c r="BF331">
        <v>329</v>
      </c>
      <c r="BG331">
        <v>0</v>
      </c>
      <c r="BH331" t="s">
        <v>1592</v>
      </c>
      <c r="BI331">
        <v>0</v>
      </c>
      <c r="BJ331">
        <v>0</v>
      </c>
      <c r="BK331">
        <v>235</v>
      </c>
      <c r="BL331" t="s">
        <v>4706</v>
      </c>
      <c r="BM331" t="s">
        <v>5534</v>
      </c>
      <c r="BN331" t="s">
        <v>5536</v>
      </c>
      <c r="BO331" t="e" cm="1">
        <v>#N/A</v>
      </c>
      <c r="BP331" t="s">
        <v>1592</v>
      </c>
      <c r="BQ331" t="s">
        <v>5368</v>
      </c>
      <c r="BR331">
        <v>28</v>
      </c>
      <c r="BS331" t="s">
        <v>1810</v>
      </c>
      <c r="BT331" t="s">
        <v>5547</v>
      </c>
      <c r="BU331" t="s">
        <v>4695</v>
      </c>
      <c r="BV331" t="s">
        <v>4700</v>
      </c>
      <c r="BW331" t="s">
        <v>5548</v>
      </c>
      <c r="BX331" t="s">
        <v>1937</v>
      </c>
      <c r="BY331" t="s">
        <v>1592</v>
      </c>
      <c r="BZ331" t="s">
        <v>1937</v>
      </c>
      <c r="CA331" t="s">
        <v>1965</v>
      </c>
      <c r="CB331"/>
      <c r="CC331" t="s">
        <v>998</v>
      </c>
      <c r="CD331" t="s">
        <v>1242</v>
      </c>
      <c r="CE331" t="s">
        <v>5549</v>
      </c>
      <c r="CF331" t="s">
        <v>5550</v>
      </c>
      <c r="CG331" t="s">
        <v>1242</v>
      </c>
      <c r="CH331" t="s">
        <v>1592</v>
      </c>
      <c r="CI331" t="s">
        <v>3875</v>
      </c>
      <c r="CJ331" t="s">
        <v>1261</v>
      </c>
      <c r="CK331"/>
      <c r="CL331"/>
      <c r="CM331" t="s">
        <v>5535</v>
      </c>
      <c r="CN331" t="s">
        <v>4698</v>
      </c>
      <c r="CO331" t="s">
        <v>5535</v>
      </c>
      <c r="CP331" t="s">
        <v>4698</v>
      </c>
      <c r="CQ331" t="s">
        <v>1592</v>
      </c>
      <c r="CR331">
        <v>0</v>
      </c>
      <c r="CS331" t="s">
        <v>1592</v>
      </c>
      <c r="CT331" t="s">
        <v>1592</v>
      </c>
      <c r="CU331" t="s">
        <v>1592</v>
      </c>
      <c r="CV331" t="s">
        <v>1592</v>
      </c>
      <c r="CW331" t="s">
        <v>1592</v>
      </c>
      <c r="CX331">
        <v>329</v>
      </c>
      <c r="CY331" t="s">
        <v>5551</v>
      </c>
      <c r="CZ331" t="s">
        <v>1592</v>
      </c>
      <c r="DA331" t="s">
        <v>2313</v>
      </c>
      <c r="DB331" t="s">
        <v>2314</v>
      </c>
      <c r="DC331" t="s">
        <v>4696</v>
      </c>
      <c r="DD331" t="s">
        <v>1325</v>
      </c>
      <c r="DE331" t="s">
        <v>4697</v>
      </c>
      <c r="DF331" t="s">
        <v>1592</v>
      </c>
      <c r="DG331" t="s">
        <v>1592</v>
      </c>
      <c r="DH331" t="s">
        <v>2334</v>
      </c>
      <c r="DI331" t="e">
        <v>#N/A</v>
      </c>
      <c r="DJ331"/>
      <c r="DK331" t="s">
        <v>2334</v>
      </c>
      <c r="DL331">
        <v>9</v>
      </c>
      <c r="DM331" t="s">
        <v>2315</v>
      </c>
      <c r="DN331" t="s">
        <v>1261</v>
      </c>
      <c r="DO331" t="b">
        <v>1</v>
      </c>
      <c r="DP331" t="b">
        <v>0</v>
      </c>
      <c r="DQ331" t="b">
        <v>0</v>
      </c>
      <c r="DR331" t="b">
        <v>0</v>
      </c>
      <c r="DS331" t="b">
        <v>0</v>
      </c>
      <c r="DT331" t="b">
        <v>0</v>
      </c>
      <c r="DU331" t="b">
        <v>0</v>
      </c>
      <c r="DV331">
        <v>0</v>
      </c>
      <c r="DW331" t="b">
        <v>0</v>
      </c>
      <c r="DX331" t="b">
        <v>0</v>
      </c>
      <c r="DY331" t="b">
        <v>0</v>
      </c>
      <c r="DZ331" t="b">
        <v>0</v>
      </c>
      <c r="EA331" t="b">
        <v>0</v>
      </c>
      <c r="EB331" t="b">
        <v>0</v>
      </c>
      <c r="EC331" t="b">
        <v>0</v>
      </c>
      <c r="ED331" t="b">
        <v>0</v>
      </c>
      <c r="EE331" t="b">
        <v>0</v>
      </c>
      <c r="EF331" t="b" cm="1">
        <v>0</v>
      </c>
      <c r="EG331" t="b">
        <v>0</v>
      </c>
      <c r="EH331" t="b">
        <v>0</v>
      </c>
      <c r="EI331" t="b">
        <v>0</v>
      </c>
      <c r="EJ331" t="s">
        <v>1592</v>
      </c>
      <c r="EK331">
        <v>0</v>
      </c>
      <c r="EL331">
        <v>18</v>
      </c>
      <c r="EM331" t="b">
        <v>0</v>
      </c>
    </row>
    <row r="332" spans="1:143" ht="47.25">
      <c r="A332"/>
      <c r="B332" t="s">
        <v>1261</v>
      </c>
      <c r="C332" t="s">
        <v>5360</v>
      </c>
      <c r="D332" t="s">
        <v>5004</v>
      </c>
      <c r="E332" t="s">
        <v>5005</v>
      </c>
      <c r="F332"/>
      <c r="G332" t="s">
        <v>5004</v>
      </c>
      <c r="H332" s="109" t="s">
        <v>5006</v>
      </c>
      <c r="I332" t="s">
        <v>1242</v>
      </c>
      <c r="J332" t="s">
        <v>5533</v>
      </c>
      <c r="K332" t="s">
        <v>902</v>
      </c>
      <c r="L332" t="s">
        <v>3872</v>
      </c>
      <c r="M332" t="s">
        <v>1947</v>
      </c>
      <c r="N332"/>
      <c r="O332"/>
      <c r="P332" t="s">
        <v>1261</v>
      </c>
      <c r="Q332" t="s">
        <v>1325</v>
      </c>
      <c r="R332" t="s">
        <v>3875</v>
      </c>
      <c r="S332"/>
      <c r="T332"/>
      <c r="U332" t="s">
        <v>5535</v>
      </c>
      <c r="V332" t="s">
        <v>5007</v>
      </c>
      <c r="W332"/>
      <c r="X332"/>
      <c r="Y332"/>
      <c r="Z332"/>
      <c r="AA332"/>
      <c r="AB332"/>
      <c r="AC332"/>
      <c r="AD332"/>
      <c r="AE332"/>
      <c r="AF332"/>
      <c r="AG332"/>
      <c r="AH332"/>
      <c r="AI332"/>
      <c r="AJ332"/>
      <c r="AK332"/>
      <c r="AL332"/>
      <c r="AM332"/>
      <c r="AN332"/>
      <c r="AO332" s="108" t="s">
        <v>43</v>
      </c>
      <c r="AP332" t="s">
        <v>1328</v>
      </c>
      <c r="AQ332">
        <v>30</v>
      </c>
      <c r="AR332" t="e">
        <v>#N/A</v>
      </c>
      <c r="AS332" t="s">
        <v>5360</v>
      </c>
      <c r="AT332" t="e">
        <v>#N/A</v>
      </c>
      <c r="AU332" t="s">
        <v>5005</v>
      </c>
      <c r="AV332" t="s">
        <v>5009</v>
      </c>
      <c r="AW332" t="s">
        <v>1937</v>
      </c>
      <c r="AX332" t="s">
        <v>1934</v>
      </c>
      <c r="AY332" t="s">
        <v>5010</v>
      </c>
      <c r="AZ332" t="s">
        <v>1325</v>
      </c>
      <c r="BA332" t="s">
        <v>5011</v>
      </c>
      <c r="BB332" t="s">
        <v>1242</v>
      </c>
      <c r="BC332" t="s">
        <v>3872</v>
      </c>
      <c r="BD332" t="s">
        <v>5552</v>
      </c>
      <c r="BE332">
        <v>256</v>
      </c>
      <c r="BF332">
        <v>329</v>
      </c>
      <c r="BG332">
        <v>0</v>
      </c>
      <c r="BH332" t="s">
        <v>1592</v>
      </c>
      <c r="BI332">
        <v>0</v>
      </c>
      <c r="BJ332">
        <v>0</v>
      </c>
      <c r="BK332">
        <v>256</v>
      </c>
      <c r="BL332" t="s">
        <v>5016</v>
      </c>
      <c r="BM332" t="s">
        <v>5534</v>
      </c>
      <c r="BN332" t="s">
        <v>5536</v>
      </c>
      <c r="BO332" t="e" cm="1">
        <v>#N/A</v>
      </c>
      <c r="BP332" t="s">
        <v>1592</v>
      </c>
      <c r="BQ332" t="s">
        <v>5368</v>
      </c>
      <c r="BR332">
        <v>29</v>
      </c>
      <c r="BS332" t="s">
        <v>1811</v>
      </c>
      <c r="BT332" t="s">
        <v>5553</v>
      </c>
      <c r="BU332" t="s">
        <v>5004</v>
      </c>
      <c r="BV332" t="s">
        <v>5009</v>
      </c>
      <c r="BW332" t="s">
        <v>5014</v>
      </c>
      <c r="BX332" t="s">
        <v>1937</v>
      </c>
      <c r="BY332" t="s">
        <v>1592</v>
      </c>
      <c r="BZ332" t="s">
        <v>1937</v>
      </c>
      <c r="CA332" t="s">
        <v>1947</v>
      </c>
      <c r="CB332"/>
      <c r="CC332" t="s">
        <v>998</v>
      </c>
      <c r="CD332" t="s">
        <v>1242</v>
      </c>
      <c r="CE332" t="s">
        <v>5554</v>
      </c>
      <c r="CF332" t="s">
        <v>5555</v>
      </c>
      <c r="CG332" t="s">
        <v>1242</v>
      </c>
      <c r="CH332" t="s">
        <v>1592</v>
      </c>
      <c r="CI332" t="s">
        <v>3875</v>
      </c>
      <c r="CJ332" t="s">
        <v>1261</v>
      </c>
      <c r="CK332"/>
      <c r="CL332"/>
      <c r="CM332" t="s">
        <v>5535</v>
      </c>
      <c r="CN332" t="s">
        <v>5007</v>
      </c>
      <c r="CO332" t="s">
        <v>5535</v>
      </c>
      <c r="CP332" t="s">
        <v>5007</v>
      </c>
      <c r="CQ332" t="s">
        <v>1592</v>
      </c>
      <c r="CR332">
        <v>0</v>
      </c>
      <c r="CS332" t="s">
        <v>1592</v>
      </c>
      <c r="CT332" t="s">
        <v>1592</v>
      </c>
      <c r="CU332" t="s">
        <v>1592</v>
      </c>
      <c r="CV332" t="s">
        <v>1592</v>
      </c>
      <c r="CW332" t="s">
        <v>1592</v>
      </c>
      <c r="CX332">
        <v>330</v>
      </c>
      <c r="CY332" t="s">
        <v>5556</v>
      </c>
      <c r="CZ332" t="s">
        <v>1592</v>
      </c>
      <c r="DA332" t="s">
        <v>2313</v>
      </c>
      <c r="DB332" t="s">
        <v>2314</v>
      </c>
      <c r="DC332" t="s">
        <v>5005</v>
      </c>
      <c r="DD332" t="s">
        <v>1325</v>
      </c>
      <c r="DE332" t="s">
        <v>5004</v>
      </c>
      <c r="DF332" t="s">
        <v>1592</v>
      </c>
      <c r="DG332" t="s">
        <v>1592</v>
      </c>
      <c r="DH332" t="s">
        <v>2334</v>
      </c>
      <c r="DI332" t="e">
        <v>#N/A</v>
      </c>
      <c r="DJ332"/>
      <c r="DK332" t="s">
        <v>2334</v>
      </c>
      <c r="DL332">
        <v>9</v>
      </c>
      <c r="DM332" t="s">
        <v>2315</v>
      </c>
      <c r="DN332" t="s">
        <v>1261</v>
      </c>
      <c r="DO332" t="b">
        <v>1</v>
      </c>
      <c r="DP332" t="b">
        <v>0</v>
      </c>
      <c r="DQ332" t="b">
        <v>0</v>
      </c>
      <c r="DR332" t="b">
        <v>0</v>
      </c>
      <c r="DS332" t="b">
        <v>0</v>
      </c>
      <c r="DT332" t="b">
        <v>0</v>
      </c>
      <c r="DU332" t="b">
        <v>0</v>
      </c>
      <c r="DV332">
        <v>0</v>
      </c>
      <c r="DW332" t="b">
        <v>0</v>
      </c>
      <c r="DX332" t="b">
        <v>0</v>
      </c>
      <c r="DY332" t="b">
        <v>0</v>
      </c>
      <c r="DZ332" t="b">
        <v>0</v>
      </c>
      <c r="EA332" t="b">
        <v>0</v>
      </c>
      <c r="EB332" t="b">
        <v>0</v>
      </c>
      <c r="EC332" t="b">
        <v>0</v>
      </c>
      <c r="ED332" t="b">
        <v>0</v>
      </c>
      <c r="EE332" t="b">
        <v>0</v>
      </c>
      <c r="EF332" t="b" cm="1">
        <v>0</v>
      </c>
      <c r="EG332" t="b">
        <v>0</v>
      </c>
      <c r="EH332" t="b">
        <v>0</v>
      </c>
      <c r="EI332" t="b">
        <v>0</v>
      </c>
      <c r="EJ332" t="s">
        <v>1592</v>
      </c>
      <c r="EK332">
        <v>0</v>
      </c>
      <c r="EL332">
        <v>22</v>
      </c>
      <c r="EM332" t="b">
        <v>0</v>
      </c>
    </row>
    <row r="333" spans="1:143" ht="15.75">
      <c r="A333"/>
      <c r="B333" t="s">
        <v>1261</v>
      </c>
      <c r="C333" t="s">
        <v>5360</v>
      </c>
      <c r="D333" t="s">
        <v>5018</v>
      </c>
      <c r="E333" t="s">
        <v>5019</v>
      </c>
      <c r="F333"/>
      <c r="G333" t="s">
        <v>5018</v>
      </c>
      <c r="H333" t="s">
        <v>5018</v>
      </c>
      <c r="I333" t="s">
        <v>1287</v>
      </c>
      <c r="J333" t="s">
        <v>5533</v>
      </c>
      <c r="K333" t="s">
        <v>902</v>
      </c>
      <c r="L333" t="s">
        <v>3872</v>
      </c>
      <c r="M333" t="s">
        <v>2010</v>
      </c>
      <c r="N333"/>
      <c r="O333"/>
      <c r="P333" t="s">
        <v>1261</v>
      </c>
      <c r="Q333" t="s">
        <v>1325</v>
      </c>
      <c r="R333" t="s">
        <v>3875</v>
      </c>
      <c r="S333"/>
      <c r="T333"/>
      <c r="U333" t="s">
        <v>5535</v>
      </c>
      <c r="V333" t="s">
        <v>5020</v>
      </c>
      <c r="W333"/>
      <c r="X333"/>
      <c r="Y333"/>
      <c r="Z333"/>
      <c r="AA333"/>
      <c r="AB333"/>
      <c r="AC333"/>
      <c r="AD333"/>
      <c r="AE333"/>
      <c r="AF333"/>
      <c r="AG333"/>
      <c r="AH333"/>
      <c r="AI333"/>
      <c r="AJ333"/>
      <c r="AK333"/>
      <c r="AL333"/>
      <c r="AM333"/>
      <c r="AN333"/>
      <c r="AO333" s="108" t="s">
        <v>43</v>
      </c>
      <c r="AP333" t="s">
        <v>1328</v>
      </c>
      <c r="AQ333">
        <v>31</v>
      </c>
      <c r="AR333" t="e">
        <v>#N/A</v>
      </c>
      <c r="AS333" t="s">
        <v>5360</v>
      </c>
      <c r="AT333" t="e">
        <v>#N/A</v>
      </c>
      <c r="AU333" t="s">
        <v>5019</v>
      </c>
      <c r="AV333" t="s">
        <v>5022</v>
      </c>
      <c r="AW333" t="s">
        <v>1937</v>
      </c>
      <c r="AX333" t="s">
        <v>1934</v>
      </c>
      <c r="AY333" t="s">
        <v>5023</v>
      </c>
      <c r="AZ333" t="s">
        <v>1325</v>
      </c>
      <c r="BA333" t="s">
        <v>5024</v>
      </c>
      <c r="BB333" t="s">
        <v>1287</v>
      </c>
      <c r="BC333" t="s">
        <v>3872</v>
      </c>
      <c r="BD333" t="s">
        <v>5557</v>
      </c>
      <c r="BE333">
        <v>257</v>
      </c>
      <c r="BF333">
        <v>329</v>
      </c>
      <c r="BG333">
        <v>0</v>
      </c>
      <c r="BH333" t="s">
        <v>1592</v>
      </c>
      <c r="BI333">
        <v>0</v>
      </c>
      <c r="BJ333">
        <v>0</v>
      </c>
      <c r="BK333">
        <v>257</v>
      </c>
      <c r="BL333" t="s">
        <v>5028</v>
      </c>
      <c r="BM333" t="s">
        <v>5534</v>
      </c>
      <c r="BN333" t="s">
        <v>5536</v>
      </c>
      <c r="BO333" t="e" cm="1">
        <v>#N/A</v>
      </c>
      <c r="BP333" t="s">
        <v>1592</v>
      </c>
      <c r="BQ333" t="s">
        <v>5368</v>
      </c>
      <c r="BR333">
        <v>30</v>
      </c>
      <c r="BS333" t="s">
        <v>1813</v>
      </c>
      <c r="BT333" t="s">
        <v>5558</v>
      </c>
      <c r="BU333" t="s">
        <v>5018</v>
      </c>
      <c r="BV333" t="s">
        <v>5022</v>
      </c>
      <c r="BW333" t="s">
        <v>5023</v>
      </c>
      <c r="BX333" t="s">
        <v>1937</v>
      </c>
      <c r="BY333" t="s">
        <v>1592</v>
      </c>
      <c r="BZ333" t="s">
        <v>1937</v>
      </c>
      <c r="CA333" t="s">
        <v>2010</v>
      </c>
      <c r="CB333"/>
      <c r="CC333" t="s">
        <v>998</v>
      </c>
      <c r="CD333" t="s">
        <v>1287</v>
      </c>
      <c r="CE333" t="s">
        <v>5559</v>
      </c>
      <c r="CF333" t="s">
        <v>5560</v>
      </c>
      <c r="CG333" t="s">
        <v>1287</v>
      </c>
      <c r="CH333" t="s">
        <v>1592</v>
      </c>
      <c r="CI333" t="s">
        <v>3875</v>
      </c>
      <c r="CJ333" t="s">
        <v>1261</v>
      </c>
      <c r="CK333"/>
      <c r="CL333"/>
      <c r="CM333" t="s">
        <v>5535</v>
      </c>
      <c r="CN333" t="s">
        <v>5020</v>
      </c>
      <c r="CO333" t="s">
        <v>5535</v>
      </c>
      <c r="CP333" t="s">
        <v>5020</v>
      </c>
      <c r="CQ333" t="s">
        <v>1592</v>
      </c>
      <c r="CR333">
        <v>0</v>
      </c>
      <c r="CS333" t="s">
        <v>1592</v>
      </c>
      <c r="CT333" t="s">
        <v>1592</v>
      </c>
      <c r="CU333" t="s">
        <v>1592</v>
      </c>
      <c r="CV333" t="s">
        <v>1592</v>
      </c>
      <c r="CW333" t="s">
        <v>1592</v>
      </c>
      <c r="CX333">
        <v>331</v>
      </c>
      <c r="CY333" t="s">
        <v>5561</v>
      </c>
      <c r="CZ333" t="s">
        <v>1592</v>
      </c>
      <c r="DA333" t="s">
        <v>2313</v>
      </c>
      <c r="DB333" t="s">
        <v>2314</v>
      </c>
      <c r="DC333" t="s">
        <v>5019</v>
      </c>
      <c r="DD333" t="s">
        <v>1325</v>
      </c>
      <c r="DE333" t="s">
        <v>5018</v>
      </c>
      <c r="DF333" t="s">
        <v>1592</v>
      </c>
      <c r="DG333" t="s">
        <v>1592</v>
      </c>
      <c r="DH333" t="s">
        <v>2334</v>
      </c>
      <c r="DI333" t="e">
        <v>#N/A</v>
      </c>
      <c r="DJ333"/>
      <c r="DK333" t="s">
        <v>2334</v>
      </c>
      <c r="DL333">
        <v>9</v>
      </c>
      <c r="DM333" t="s">
        <v>2315</v>
      </c>
      <c r="DN333" t="s">
        <v>1261</v>
      </c>
      <c r="DO333" t="b">
        <v>1</v>
      </c>
      <c r="DP333" t="b">
        <v>0</v>
      </c>
      <c r="DQ333" t="b">
        <v>0</v>
      </c>
      <c r="DR333" t="b">
        <v>0</v>
      </c>
      <c r="DS333" t="b">
        <v>0</v>
      </c>
      <c r="DT333" t="b">
        <v>0</v>
      </c>
      <c r="DU333" t="b">
        <v>0</v>
      </c>
      <c r="DV333">
        <v>0</v>
      </c>
      <c r="DW333" t="b">
        <v>0</v>
      </c>
      <c r="DX333" t="b">
        <v>0</v>
      </c>
      <c r="DY333" t="b">
        <v>0</v>
      </c>
      <c r="DZ333" t="b">
        <v>0</v>
      </c>
      <c r="EA333" t="b">
        <v>0</v>
      </c>
      <c r="EB333" t="b">
        <v>0</v>
      </c>
      <c r="EC333" t="b">
        <v>0</v>
      </c>
      <c r="ED333" t="b">
        <v>0</v>
      </c>
      <c r="EE333" t="b">
        <v>0</v>
      </c>
      <c r="EF333" t="b" cm="1">
        <v>0</v>
      </c>
      <c r="EG333" t="b">
        <v>0</v>
      </c>
      <c r="EH333" t="b">
        <v>0</v>
      </c>
      <c r="EI333" t="b">
        <v>0</v>
      </c>
      <c r="EJ333" t="s">
        <v>1592</v>
      </c>
      <c r="EK333">
        <v>0</v>
      </c>
      <c r="EL333">
        <v>24</v>
      </c>
      <c r="EM333" t="b">
        <v>0</v>
      </c>
    </row>
    <row r="334" spans="1:143" ht="15.75">
      <c r="A334"/>
      <c r="B334" t="s">
        <v>1261</v>
      </c>
      <c r="C334" t="s">
        <v>5360</v>
      </c>
      <c r="D334" t="s">
        <v>5562</v>
      </c>
      <c r="E334" t="s">
        <v>5563</v>
      </c>
      <c r="F334"/>
      <c r="G334" t="s">
        <v>5562</v>
      </c>
      <c r="H334" t="s">
        <v>5562</v>
      </c>
      <c r="I334" t="s">
        <v>1279</v>
      </c>
      <c r="J334" t="s">
        <v>902</v>
      </c>
      <c r="K334" t="s">
        <v>902</v>
      </c>
      <c r="L334" t="s">
        <v>3872</v>
      </c>
      <c r="M334" t="s">
        <v>902</v>
      </c>
      <c r="N334"/>
      <c r="O334"/>
      <c r="P334" t="s">
        <v>1261</v>
      </c>
      <c r="Q334" t="s">
        <v>1325</v>
      </c>
      <c r="R334" t="s">
        <v>3875</v>
      </c>
      <c r="S334"/>
      <c r="T334"/>
      <c r="U334" t="s">
        <v>5564</v>
      </c>
      <c r="V334"/>
      <c r="W334"/>
      <c r="X334"/>
      <c r="Y334"/>
      <c r="Z334"/>
      <c r="AA334"/>
      <c r="AB334"/>
      <c r="AC334"/>
      <c r="AD334"/>
      <c r="AE334"/>
      <c r="AF334"/>
      <c r="AG334"/>
      <c r="AH334"/>
      <c r="AI334"/>
      <c r="AJ334"/>
      <c r="AK334"/>
      <c r="AL334"/>
      <c r="AM334"/>
      <c r="AN334"/>
      <c r="AO334" s="108" t="s">
        <v>43</v>
      </c>
      <c r="AP334" t="s">
        <v>1328</v>
      </c>
      <c r="AQ334">
        <v>32</v>
      </c>
      <c r="AR334" t="e">
        <v>#N/A</v>
      </c>
      <c r="AS334" t="s">
        <v>5360</v>
      </c>
      <c r="AT334" t="e">
        <v>#N/A</v>
      </c>
      <c r="AU334" t="s">
        <v>5563</v>
      </c>
      <c r="AV334" t="s">
        <v>5565</v>
      </c>
      <c r="AW334" t="s">
        <v>1937</v>
      </c>
      <c r="AX334" t="s">
        <v>1934</v>
      </c>
      <c r="AY334" t="s">
        <v>5566</v>
      </c>
      <c r="AZ334" t="s">
        <v>1325</v>
      </c>
      <c r="BA334" t="s">
        <v>5567</v>
      </c>
      <c r="BB334" t="s">
        <v>1279</v>
      </c>
      <c r="BC334" t="s">
        <v>3872</v>
      </c>
      <c r="BD334" t="s">
        <v>5568</v>
      </c>
      <c r="BE334">
        <v>334</v>
      </c>
      <c r="BF334">
        <v>0</v>
      </c>
      <c r="BG334">
        <v>0</v>
      </c>
      <c r="BH334" t="s">
        <v>1592</v>
      </c>
      <c r="BI334">
        <v>0</v>
      </c>
      <c r="BJ334">
        <v>0</v>
      </c>
      <c r="BK334">
        <v>0</v>
      </c>
      <c r="BL334" t="s">
        <v>1592</v>
      </c>
      <c r="BM334" t="s">
        <v>1592</v>
      </c>
      <c r="BN334" t="s">
        <v>1592</v>
      </c>
      <c r="BO334" t="s" cm="1">
        <v>1592</v>
      </c>
      <c r="BP334" t="s">
        <v>1592</v>
      </c>
      <c r="BQ334" t="s">
        <v>5368</v>
      </c>
      <c r="BR334">
        <v>31</v>
      </c>
      <c r="BS334" t="s">
        <v>1814</v>
      </c>
      <c r="BT334" t="s">
        <v>5569</v>
      </c>
      <c r="BU334" t="s">
        <v>5562</v>
      </c>
      <c r="BV334" t="s">
        <v>5565</v>
      </c>
      <c r="BW334" t="s">
        <v>5566</v>
      </c>
      <c r="BX334" t="s">
        <v>1937</v>
      </c>
      <c r="BY334" t="s">
        <v>1592</v>
      </c>
      <c r="BZ334" t="s">
        <v>1937</v>
      </c>
      <c r="CA334" t="s">
        <v>902</v>
      </c>
      <c r="CB334"/>
      <c r="CC334" t="s">
        <v>998</v>
      </c>
      <c r="CD334" t="s">
        <v>1279</v>
      </c>
      <c r="CE334" t="s">
        <v>5563</v>
      </c>
      <c r="CF334" t="s">
        <v>5565</v>
      </c>
      <c r="CG334" t="s">
        <v>1279</v>
      </c>
      <c r="CH334" t="s">
        <v>1592</v>
      </c>
      <c r="CI334" t="s">
        <v>3875</v>
      </c>
      <c r="CJ334" t="s">
        <v>1261</v>
      </c>
      <c r="CK334"/>
      <c r="CL334"/>
      <c r="CM334" t="s">
        <v>5564</v>
      </c>
      <c r="CN334" t="s">
        <v>1592</v>
      </c>
      <c r="CO334" t="s">
        <v>5564</v>
      </c>
      <c r="CP334" t="s">
        <v>1592</v>
      </c>
      <c r="CQ334" t="s">
        <v>1592</v>
      </c>
      <c r="CR334">
        <v>0</v>
      </c>
      <c r="CS334" t="s">
        <v>1592</v>
      </c>
      <c r="CT334" t="s">
        <v>1592</v>
      </c>
      <c r="CU334" t="s">
        <v>1592</v>
      </c>
      <c r="CV334" t="s">
        <v>1592</v>
      </c>
      <c r="CW334" t="s">
        <v>1592</v>
      </c>
      <c r="CX334">
        <v>332</v>
      </c>
      <c r="CY334" t="s">
        <v>5570</v>
      </c>
      <c r="CZ334" t="s">
        <v>1592</v>
      </c>
      <c r="DA334" t="s">
        <v>2313</v>
      </c>
      <c r="DB334" t="s">
        <v>2314</v>
      </c>
      <c r="DC334" t="s">
        <v>5563</v>
      </c>
      <c r="DD334" t="s">
        <v>1325</v>
      </c>
      <c r="DE334" t="s">
        <v>5562</v>
      </c>
      <c r="DF334" t="s">
        <v>1592</v>
      </c>
      <c r="DG334" t="s">
        <v>1592</v>
      </c>
      <c r="DH334" t="s">
        <v>2334</v>
      </c>
      <c r="DI334" t="e">
        <v>#N/A</v>
      </c>
      <c r="DJ334"/>
      <c r="DK334" t="s">
        <v>2334</v>
      </c>
      <c r="DL334">
        <v>9</v>
      </c>
      <c r="DM334" t="s">
        <v>2315</v>
      </c>
      <c r="DN334" t="s">
        <v>1261</v>
      </c>
      <c r="DO334" t="b">
        <v>1</v>
      </c>
      <c r="DP334" t="b">
        <v>0</v>
      </c>
      <c r="DQ334" t="b">
        <v>1</v>
      </c>
      <c r="DR334" t="b">
        <v>0</v>
      </c>
      <c r="DS334" t="b">
        <v>0</v>
      </c>
      <c r="DT334" t="b">
        <v>0</v>
      </c>
      <c r="DU334" t="b">
        <v>1</v>
      </c>
      <c r="DV334">
        <v>0</v>
      </c>
      <c r="DW334" t="b">
        <v>0</v>
      </c>
      <c r="DX334" t="b">
        <v>0</v>
      </c>
      <c r="DY334" t="b">
        <v>0</v>
      </c>
      <c r="DZ334" t="b">
        <v>0</v>
      </c>
      <c r="EA334" t="b">
        <v>0</v>
      </c>
      <c r="EB334" t="b">
        <v>0</v>
      </c>
      <c r="EC334" t="b">
        <v>0</v>
      </c>
      <c r="ED334" t="b">
        <v>0</v>
      </c>
      <c r="EE334" t="b">
        <v>0</v>
      </c>
      <c r="EF334" t="b" cm="1">
        <v>0</v>
      </c>
      <c r="EG334" t="b">
        <v>0</v>
      </c>
      <c r="EH334" t="b">
        <v>0</v>
      </c>
      <c r="EI334" t="b">
        <v>0</v>
      </c>
      <c r="EJ334" t="s">
        <v>1592</v>
      </c>
      <c r="EK334">
        <v>0</v>
      </c>
      <c r="EL334">
        <v>20</v>
      </c>
      <c r="EM334" t="b">
        <v>0</v>
      </c>
    </row>
    <row r="335" spans="1:143" ht="15.75">
      <c r="A335"/>
      <c r="B335" t="s">
        <v>1261</v>
      </c>
      <c r="C335" t="s">
        <v>5360</v>
      </c>
      <c r="D335" t="s">
        <v>4985</v>
      </c>
      <c r="E335" t="s">
        <v>4986</v>
      </c>
      <c r="F335" t="s">
        <v>4987</v>
      </c>
      <c r="G335" t="s">
        <v>4985</v>
      </c>
      <c r="H335" t="s">
        <v>4985</v>
      </c>
      <c r="I335" t="s">
        <v>1242</v>
      </c>
      <c r="J335" t="s">
        <v>5562</v>
      </c>
      <c r="K335" t="s">
        <v>902</v>
      </c>
      <c r="L335" t="s">
        <v>3872</v>
      </c>
      <c r="M335" t="s">
        <v>1965</v>
      </c>
      <c r="N335"/>
      <c r="O335"/>
      <c r="P335" t="s">
        <v>1261</v>
      </c>
      <c r="Q335" t="s">
        <v>1325</v>
      </c>
      <c r="R335" t="s">
        <v>3875</v>
      </c>
      <c r="S335"/>
      <c r="T335"/>
      <c r="U335" t="s">
        <v>5564</v>
      </c>
      <c r="V335" t="s">
        <v>4988</v>
      </c>
      <c r="W335"/>
      <c r="X335"/>
      <c r="Y335"/>
      <c r="Z335"/>
      <c r="AA335"/>
      <c r="AB335"/>
      <c r="AC335"/>
      <c r="AD335"/>
      <c r="AE335"/>
      <c r="AF335"/>
      <c r="AG335"/>
      <c r="AH335"/>
      <c r="AI335"/>
      <c r="AJ335"/>
      <c r="AK335"/>
      <c r="AL335"/>
      <c r="AM335"/>
      <c r="AN335"/>
      <c r="AO335" s="108" t="s">
        <v>43</v>
      </c>
      <c r="AP335" t="s">
        <v>1328</v>
      </c>
      <c r="AQ335">
        <v>33</v>
      </c>
      <c r="AR335" t="e">
        <v>#N/A</v>
      </c>
      <c r="AS335" t="s">
        <v>5360</v>
      </c>
      <c r="AT335" t="e">
        <v>#N/A</v>
      </c>
      <c r="AU335" t="s">
        <v>4986</v>
      </c>
      <c r="AV335" t="s">
        <v>4990</v>
      </c>
      <c r="AW335" t="s">
        <v>4991</v>
      </c>
      <c r="AX335" t="s">
        <v>1934</v>
      </c>
      <c r="AY335" t="s">
        <v>4992</v>
      </c>
      <c r="AZ335" t="s">
        <v>1325</v>
      </c>
      <c r="BA335" t="s">
        <v>4993</v>
      </c>
      <c r="BB335" t="s">
        <v>1242</v>
      </c>
      <c r="BC335" t="s">
        <v>3872</v>
      </c>
      <c r="BD335" t="s">
        <v>5469</v>
      </c>
      <c r="BE335">
        <v>254</v>
      </c>
      <c r="BF335">
        <v>334</v>
      </c>
      <c r="BG335">
        <v>0</v>
      </c>
      <c r="BH335" t="s">
        <v>1592</v>
      </c>
      <c r="BI335">
        <v>0</v>
      </c>
      <c r="BJ335">
        <v>0</v>
      </c>
      <c r="BK335">
        <v>254</v>
      </c>
      <c r="BL335" t="s">
        <v>4997</v>
      </c>
      <c r="BM335" t="s">
        <v>5563</v>
      </c>
      <c r="BN335" t="s">
        <v>5565</v>
      </c>
      <c r="BO335" t="e" cm="1">
        <v>#N/A</v>
      </c>
      <c r="BP335" t="s">
        <v>1592</v>
      </c>
      <c r="BQ335" t="s">
        <v>5368</v>
      </c>
      <c r="BR335">
        <v>32</v>
      </c>
      <c r="BS335" t="s">
        <v>1816</v>
      </c>
      <c r="BT335" t="s">
        <v>5571</v>
      </c>
      <c r="BU335" t="s">
        <v>4985</v>
      </c>
      <c r="BV335" t="s">
        <v>4990</v>
      </c>
      <c r="BW335" t="s">
        <v>4992</v>
      </c>
      <c r="BX335" t="s">
        <v>1937</v>
      </c>
      <c r="BY335" t="s">
        <v>1592</v>
      </c>
      <c r="BZ335" t="s">
        <v>1937</v>
      </c>
      <c r="CA335" t="s">
        <v>1965</v>
      </c>
      <c r="CB335"/>
      <c r="CC335" t="s">
        <v>998</v>
      </c>
      <c r="CD335" t="s">
        <v>1242</v>
      </c>
      <c r="CE335" t="s">
        <v>5572</v>
      </c>
      <c r="CF335" t="s">
        <v>5573</v>
      </c>
      <c r="CG335" t="s">
        <v>1242</v>
      </c>
      <c r="CH335" t="s">
        <v>1592</v>
      </c>
      <c r="CI335" t="s">
        <v>3875</v>
      </c>
      <c r="CJ335" t="s">
        <v>1261</v>
      </c>
      <c r="CK335"/>
      <c r="CL335"/>
      <c r="CM335" t="s">
        <v>5564</v>
      </c>
      <c r="CN335" t="s">
        <v>4988</v>
      </c>
      <c r="CO335" t="s">
        <v>5564</v>
      </c>
      <c r="CP335" t="s">
        <v>4988</v>
      </c>
      <c r="CQ335" t="s">
        <v>1592</v>
      </c>
      <c r="CR335">
        <v>0</v>
      </c>
      <c r="CS335" t="s">
        <v>1592</v>
      </c>
      <c r="CT335" t="s">
        <v>1592</v>
      </c>
      <c r="CU335" t="s">
        <v>1592</v>
      </c>
      <c r="CV335" t="s">
        <v>1592</v>
      </c>
      <c r="CW335" t="s">
        <v>1592</v>
      </c>
      <c r="CX335">
        <v>333</v>
      </c>
      <c r="CY335" t="s">
        <v>5574</v>
      </c>
      <c r="CZ335" t="s">
        <v>1592</v>
      </c>
      <c r="DA335" t="s">
        <v>2313</v>
      </c>
      <c r="DB335" t="s">
        <v>2314</v>
      </c>
      <c r="DC335" t="s">
        <v>4986</v>
      </c>
      <c r="DD335" t="s">
        <v>1325</v>
      </c>
      <c r="DE335" t="s">
        <v>4985</v>
      </c>
      <c r="DF335" t="s">
        <v>1592</v>
      </c>
      <c r="DG335" t="s">
        <v>1592</v>
      </c>
      <c r="DH335" t="s">
        <v>2334</v>
      </c>
      <c r="DI335" t="e">
        <v>#N/A</v>
      </c>
      <c r="DJ335"/>
      <c r="DK335" t="s">
        <v>2334</v>
      </c>
      <c r="DL335">
        <v>9</v>
      </c>
      <c r="DM335" t="s">
        <v>2315</v>
      </c>
      <c r="DN335" t="s">
        <v>1261</v>
      </c>
      <c r="DO335" t="b">
        <v>1</v>
      </c>
      <c r="DP335" t="b">
        <v>0</v>
      </c>
      <c r="DQ335" t="b">
        <v>0</v>
      </c>
      <c r="DR335" t="b">
        <v>0</v>
      </c>
      <c r="DS335" t="b">
        <v>0</v>
      </c>
      <c r="DT335" t="b">
        <v>0</v>
      </c>
      <c r="DU335" t="b">
        <v>0</v>
      </c>
      <c r="DV335">
        <v>0</v>
      </c>
      <c r="DW335" t="b">
        <v>0</v>
      </c>
      <c r="DX335" t="b">
        <v>0</v>
      </c>
      <c r="DY335" t="b">
        <v>0</v>
      </c>
      <c r="DZ335" t="b">
        <v>0</v>
      </c>
      <c r="EA335" t="b">
        <v>0</v>
      </c>
      <c r="EB335" t="b">
        <v>0</v>
      </c>
      <c r="EC335" t="b">
        <v>0</v>
      </c>
      <c r="ED335" t="b">
        <v>0</v>
      </c>
      <c r="EE335" t="b">
        <v>0</v>
      </c>
      <c r="EF335" t="b" cm="1">
        <v>0</v>
      </c>
      <c r="EG335" t="b">
        <v>0</v>
      </c>
      <c r="EH335" t="b">
        <v>0</v>
      </c>
      <c r="EI335" t="b">
        <v>0</v>
      </c>
      <c r="EJ335" t="s">
        <v>1592</v>
      </c>
      <c r="EK335">
        <v>0</v>
      </c>
      <c r="EL335">
        <v>25</v>
      </c>
      <c r="EM335" t="b">
        <v>0</v>
      </c>
    </row>
    <row r="336" spans="1:143" ht="15.75">
      <c r="A336"/>
      <c r="B336" t="s">
        <v>1261</v>
      </c>
      <c r="C336" t="s">
        <v>5360</v>
      </c>
      <c r="D336" t="s">
        <v>4695</v>
      </c>
      <c r="E336" t="s">
        <v>4696</v>
      </c>
      <c r="F336"/>
      <c r="G336" t="s">
        <v>4697</v>
      </c>
      <c r="H336" t="s">
        <v>4695</v>
      </c>
      <c r="I336" t="s">
        <v>1242</v>
      </c>
      <c r="J336" t="s">
        <v>5562</v>
      </c>
      <c r="K336" t="s">
        <v>902</v>
      </c>
      <c r="L336" t="s">
        <v>3872</v>
      </c>
      <c r="M336" t="s">
        <v>1965</v>
      </c>
      <c r="N336"/>
      <c r="O336"/>
      <c r="P336" t="s">
        <v>1261</v>
      </c>
      <c r="Q336" t="s">
        <v>1325</v>
      </c>
      <c r="R336" t="s">
        <v>3875</v>
      </c>
      <c r="S336"/>
      <c r="T336"/>
      <c r="U336" t="s">
        <v>5564</v>
      </c>
      <c r="V336" t="s">
        <v>4698</v>
      </c>
      <c r="W336"/>
      <c r="X336"/>
      <c r="Y336"/>
      <c r="Z336"/>
      <c r="AA336"/>
      <c r="AB336"/>
      <c r="AC336"/>
      <c r="AD336"/>
      <c r="AE336"/>
      <c r="AF336"/>
      <c r="AG336"/>
      <c r="AH336"/>
      <c r="AI336"/>
      <c r="AJ336"/>
      <c r="AK336"/>
      <c r="AL336"/>
      <c r="AM336"/>
      <c r="AN336"/>
      <c r="AO336" s="108" t="s">
        <v>43</v>
      </c>
      <c r="AP336" t="s">
        <v>1328</v>
      </c>
      <c r="AQ336">
        <v>34</v>
      </c>
      <c r="AR336" t="e">
        <v>#N/A</v>
      </c>
      <c r="AS336" t="s">
        <v>5360</v>
      </c>
      <c r="AT336" t="e">
        <v>#N/A</v>
      </c>
      <c r="AU336" t="s">
        <v>4696</v>
      </c>
      <c r="AV336" t="s">
        <v>4700</v>
      </c>
      <c r="AW336" t="s">
        <v>1937</v>
      </c>
      <c r="AX336" t="s">
        <v>1934</v>
      </c>
      <c r="AY336" t="s">
        <v>4701</v>
      </c>
      <c r="AZ336" t="s">
        <v>1325</v>
      </c>
      <c r="BA336" t="s">
        <v>4702</v>
      </c>
      <c r="BB336" t="s">
        <v>1242</v>
      </c>
      <c r="BC336" t="s">
        <v>3872</v>
      </c>
      <c r="BD336" t="s">
        <v>5371</v>
      </c>
      <c r="BE336">
        <v>235</v>
      </c>
      <c r="BF336">
        <v>334</v>
      </c>
      <c r="BG336">
        <v>0</v>
      </c>
      <c r="BH336" t="s">
        <v>1592</v>
      </c>
      <c r="BI336">
        <v>0</v>
      </c>
      <c r="BJ336">
        <v>0</v>
      </c>
      <c r="BK336">
        <v>235</v>
      </c>
      <c r="BL336" t="s">
        <v>4706</v>
      </c>
      <c r="BM336" t="s">
        <v>5563</v>
      </c>
      <c r="BN336" t="s">
        <v>5565</v>
      </c>
      <c r="BO336" t="e" cm="1">
        <v>#N/A</v>
      </c>
      <c r="BP336" t="s">
        <v>1592</v>
      </c>
      <c r="BQ336" t="s">
        <v>5368</v>
      </c>
      <c r="BR336">
        <v>33</v>
      </c>
      <c r="BS336" t="s">
        <v>1817</v>
      </c>
      <c r="BT336" t="s">
        <v>5575</v>
      </c>
      <c r="BU336" t="s">
        <v>4695</v>
      </c>
      <c r="BV336" t="s">
        <v>4700</v>
      </c>
      <c r="BW336" t="s">
        <v>4705</v>
      </c>
      <c r="BX336" t="s">
        <v>1937</v>
      </c>
      <c r="BY336" t="s">
        <v>1592</v>
      </c>
      <c r="BZ336" t="s">
        <v>1937</v>
      </c>
      <c r="CA336" t="s">
        <v>1965</v>
      </c>
      <c r="CB336"/>
      <c r="CC336" t="s">
        <v>998</v>
      </c>
      <c r="CD336" t="s">
        <v>1242</v>
      </c>
      <c r="CE336" t="s">
        <v>5576</v>
      </c>
      <c r="CF336" t="s">
        <v>5577</v>
      </c>
      <c r="CG336" t="s">
        <v>1242</v>
      </c>
      <c r="CH336" t="s">
        <v>1592</v>
      </c>
      <c r="CI336" t="s">
        <v>3875</v>
      </c>
      <c r="CJ336" t="s">
        <v>1261</v>
      </c>
      <c r="CK336"/>
      <c r="CL336"/>
      <c r="CM336" t="s">
        <v>5564</v>
      </c>
      <c r="CN336" t="s">
        <v>4698</v>
      </c>
      <c r="CO336" t="s">
        <v>5564</v>
      </c>
      <c r="CP336" t="s">
        <v>4698</v>
      </c>
      <c r="CQ336" t="s">
        <v>1592</v>
      </c>
      <c r="CR336">
        <v>0</v>
      </c>
      <c r="CS336" t="s">
        <v>1592</v>
      </c>
      <c r="CT336" t="s">
        <v>1592</v>
      </c>
      <c r="CU336" t="s">
        <v>1592</v>
      </c>
      <c r="CV336" t="s">
        <v>1592</v>
      </c>
      <c r="CW336" t="s">
        <v>1592</v>
      </c>
      <c r="CX336">
        <v>334</v>
      </c>
      <c r="CY336" t="s">
        <v>5578</v>
      </c>
      <c r="CZ336" t="s">
        <v>1592</v>
      </c>
      <c r="DA336" t="s">
        <v>2313</v>
      </c>
      <c r="DB336" t="s">
        <v>2314</v>
      </c>
      <c r="DC336" t="s">
        <v>4696</v>
      </c>
      <c r="DD336" t="s">
        <v>1325</v>
      </c>
      <c r="DE336" t="s">
        <v>4697</v>
      </c>
      <c r="DF336" t="s">
        <v>1592</v>
      </c>
      <c r="DG336" t="s">
        <v>1592</v>
      </c>
      <c r="DH336" t="s">
        <v>2334</v>
      </c>
      <c r="DI336" t="e">
        <v>#N/A</v>
      </c>
      <c r="DJ336"/>
      <c r="DK336" t="s">
        <v>2334</v>
      </c>
      <c r="DL336">
        <v>9</v>
      </c>
      <c r="DM336" t="s">
        <v>2315</v>
      </c>
      <c r="DN336" t="s">
        <v>1261</v>
      </c>
      <c r="DO336" t="b">
        <v>1</v>
      </c>
      <c r="DP336" t="b">
        <v>0</v>
      </c>
      <c r="DQ336" t="b">
        <v>0</v>
      </c>
      <c r="DR336" t="b">
        <v>0</v>
      </c>
      <c r="DS336" t="b">
        <v>0</v>
      </c>
      <c r="DT336" t="b">
        <v>0</v>
      </c>
      <c r="DU336" t="b">
        <v>0</v>
      </c>
      <c r="DV336">
        <v>0</v>
      </c>
      <c r="DW336" t="b">
        <v>0</v>
      </c>
      <c r="DX336" t="b">
        <v>0</v>
      </c>
      <c r="DY336" t="b">
        <v>0</v>
      </c>
      <c r="DZ336" t="b">
        <v>0</v>
      </c>
      <c r="EA336" t="b">
        <v>0</v>
      </c>
      <c r="EB336" t="b">
        <v>0</v>
      </c>
      <c r="EC336" t="b">
        <v>0</v>
      </c>
      <c r="ED336" t="b">
        <v>0</v>
      </c>
      <c r="EE336" t="b">
        <v>0</v>
      </c>
      <c r="EF336" t="b" cm="1">
        <v>0</v>
      </c>
      <c r="EG336" t="b">
        <v>0</v>
      </c>
      <c r="EH336" t="b">
        <v>0</v>
      </c>
      <c r="EI336" t="b">
        <v>0</v>
      </c>
      <c r="EJ336" t="s">
        <v>1592</v>
      </c>
      <c r="EK336">
        <v>0</v>
      </c>
      <c r="EL336">
        <v>18</v>
      </c>
      <c r="EM336" t="b">
        <v>0</v>
      </c>
    </row>
    <row r="337" spans="1:143" ht="15.75">
      <c r="A337"/>
      <c r="B337" t="s">
        <v>1261</v>
      </c>
      <c r="C337" t="s">
        <v>5360</v>
      </c>
      <c r="D337" t="s">
        <v>5030</v>
      </c>
      <c r="E337" t="s">
        <v>5031</v>
      </c>
      <c r="F337" t="s">
        <v>5579</v>
      </c>
      <c r="G337" t="s">
        <v>5030</v>
      </c>
      <c r="H337" t="s">
        <v>5030</v>
      </c>
      <c r="I337" t="s">
        <v>1287</v>
      </c>
      <c r="J337" t="s">
        <v>5562</v>
      </c>
      <c r="K337" t="s">
        <v>902</v>
      </c>
      <c r="L337" t="s">
        <v>3872</v>
      </c>
      <c r="M337" t="s">
        <v>1965</v>
      </c>
      <c r="N337"/>
      <c r="O337"/>
      <c r="P337" t="s">
        <v>1261</v>
      </c>
      <c r="Q337" t="s">
        <v>1325</v>
      </c>
      <c r="R337" t="s">
        <v>3875</v>
      </c>
      <c r="S337"/>
      <c r="T337"/>
      <c r="U337" t="s">
        <v>5564</v>
      </c>
      <c r="V337" t="s">
        <v>5032</v>
      </c>
      <c r="W337"/>
      <c r="X337"/>
      <c r="Y337"/>
      <c r="Z337"/>
      <c r="AA337"/>
      <c r="AB337"/>
      <c r="AC337"/>
      <c r="AD337"/>
      <c r="AE337"/>
      <c r="AF337"/>
      <c r="AG337"/>
      <c r="AH337"/>
      <c r="AI337"/>
      <c r="AJ337"/>
      <c r="AK337"/>
      <c r="AL337"/>
      <c r="AM337"/>
      <c r="AN337"/>
      <c r="AO337" s="108" t="s">
        <v>43</v>
      </c>
      <c r="AP337" t="s">
        <v>1328</v>
      </c>
      <c r="AQ337">
        <v>35</v>
      </c>
      <c r="AR337" t="e">
        <v>#N/A</v>
      </c>
      <c r="AS337" t="s">
        <v>5360</v>
      </c>
      <c r="AT337" t="e">
        <v>#N/A</v>
      </c>
      <c r="AU337" t="s">
        <v>5031</v>
      </c>
      <c r="AV337" t="s">
        <v>5034</v>
      </c>
      <c r="AW337" t="s">
        <v>5580</v>
      </c>
      <c r="AX337" t="s">
        <v>1934</v>
      </c>
      <c r="AY337" t="s">
        <v>5035</v>
      </c>
      <c r="AZ337" t="s">
        <v>1325</v>
      </c>
      <c r="BA337" t="s">
        <v>5036</v>
      </c>
      <c r="BB337" t="s">
        <v>1287</v>
      </c>
      <c r="BC337" t="s">
        <v>3872</v>
      </c>
      <c r="BD337" t="s">
        <v>5581</v>
      </c>
      <c r="BE337">
        <v>258</v>
      </c>
      <c r="BF337">
        <v>334</v>
      </c>
      <c r="BG337">
        <v>0</v>
      </c>
      <c r="BH337" t="s">
        <v>1592</v>
      </c>
      <c r="BI337">
        <v>0</v>
      </c>
      <c r="BJ337">
        <v>0</v>
      </c>
      <c r="BK337">
        <v>258</v>
      </c>
      <c r="BL337" t="s">
        <v>5040</v>
      </c>
      <c r="BM337" t="s">
        <v>5563</v>
      </c>
      <c r="BN337" t="s">
        <v>5565</v>
      </c>
      <c r="BO337" t="e" cm="1">
        <v>#N/A</v>
      </c>
      <c r="BP337" t="s">
        <v>1592</v>
      </c>
      <c r="BQ337" t="s">
        <v>5368</v>
      </c>
      <c r="BR337">
        <v>34</v>
      </c>
      <c r="BS337" t="s">
        <v>1819</v>
      </c>
      <c r="BT337" t="s">
        <v>5582</v>
      </c>
      <c r="BU337" t="s">
        <v>5030</v>
      </c>
      <c r="BV337" t="s">
        <v>5034</v>
      </c>
      <c r="BW337" t="s">
        <v>5035</v>
      </c>
      <c r="BX337" t="s">
        <v>1937</v>
      </c>
      <c r="BY337" t="s">
        <v>1592</v>
      </c>
      <c r="BZ337" t="s">
        <v>1937</v>
      </c>
      <c r="CA337" t="s">
        <v>1965</v>
      </c>
      <c r="CB337"/>
      <c r="CC337" t="s">
        <v>998</v>
      </c>
      <c r="CD337" t="s">
        <v>1287</v>
      </c>
      <c r="CE337" t="s">
        <v>5583</v>
      </c>
      <c r="CF337" t="s">
        <v>5584</v>
      </c>
      <c r="CG337" t="s">
        <v>1287</v>
      </c>
      <c r="CH337" t="s">
        <v>1592</v>
      </c>
      <c r="CI337" t="s">
        <v>3875</v>
      </c>
      <c r="CJ337" t="s">
        <v>1261</v>
      </c>
      <c r="CK337"/>
      <c r="CL337"/>
      <c r="CM337" t="s">
        <v>5564</v>
      </c>
      <c r="CN337" t="s">
        <v>5032</v>
      </c>
      <c r="CO337" t="s">
        <v>5564</v>
      </c>
      <c r="CP337" t="s">
        <v>5032</v>
      </c>
      <c r="CQ337" t="s">
        <v>1592</v>
      </c>
      <c r="CR337">
        <v>0</v>
      </c>
      <c r="CS337" t="s">
        <v>1592</v>
      </c>
      <c r="CT337" t="s">
        <v>1592</v>
      </c>
      <c r="CU337" t="s">
        <v>1592</v>
      </c>
      <c r="CV337" t="s">
        <v>1592</v>
      </c>
      <c r="CW337" t="s">
        <v>1592</v>
      </c>
      <c r="CX337">
        <v>335</v>
      </c>
      <c r="CY337" t="s">
        <v>5585</v>
      </c>
      <c r="CZ337" t="s">
        <v>1592</v>
      </c>
      <c r="DA337" t="s">
        <v>2313</v>
      </c>
      <c r="DB337" t="s">
        <v>2314</v>
      </c>
      <c r="DC337" t="s">
        <v>5031</v>
      </c>
      <c r="DD337" t="s">
        <v>1325</v>
      </c>
      <c r="DE337" t="s">
        <v>5030</v>
      </c>
      <c r="DF337" t="s">
        <v>1592</v>
      </c>
      <c r="DG337" t="s">
        <v>1592</v>
      </c>
      <c r="DH337" t="s">
        <v>2334</v>
      </c>
      <c r="DI337" t="e">
        <v>#N/A</v>
      </c>
      <c r="DJ337"/>
      <c r="DK337" t="s">
        <v>2334</v>
      </c>
      <c r="DL337">
        <v>9</v>
      </c>
      <c r="DM337" t="s">
        <v>2315</v>
      </c>
      <c r="DN337" t="s">
        <v>1261</v>
      </c>
      <c r="DO337" t="b">
        <v>1</v>
      </c>
      <c r="DP337" t="b">
        <v>0</v>
      </c>
      <c r="DQ337" t="b">
        <v>0</v>
      </c>
      <c r="DR337" t="b">
        <v>0</v>
      </c>
      <c r="DS337" t="b">
        <v>0</v>
      </c>
      <c r="DT337" t="b">
        <v>0</v>
      </c>
      <c r="DU337" t="b">
        <v>0</v>
      </c>
      <c r="DV337">
        <v>0</v>
      </c>
      <c r="DW337" t="b">
        <v>0</v>
      </c>
      <c r="DX337" t="b">
        <v>0</v>
      </c>
      <c r="DY337" t="b">
        <v>0</v>
      </c>
      <c r="DZ337" t="b">
        <v>0</v>
      </c>
      <c r="EA337" t="b">
        <v>0</v>
      </c>
      <c r="EB337" t="b">
        <v>0</v>
      </c>
      <c r="EC337" t="b">
        <v>0</v>
      </c>
      <c r="ED337" t="b">
        <v>0</v>
      </c>
      <c r="EE337" t="b">
        <v>0</v>
      </c>
      <c r="EF337" t="b" cm="1">
        <v>0</v>
      </c>
      <c r="EG337" t="b">
        <v>0</v>
      </c>
      <c r="EH337" t="b">
        <v>0</v>
      </c>
      <c r="EI337" t="b">
        <v>0</v>
      </c>
      <c r="EJ337" t="s">
        <v>1592</v>
      </c>
      <c r="EK337">
        <v>0</v>
      </c>
      <c r="EL337">
        <v>27</v>
      </c>
      <c r="EM337" t="b">
        <v>0</v>
      </c>
    </row>
    <row r="338" spans="1:143" ht="15.75">
      <c r="A338"/>
      <c r="B338" t="s">
        <v>1222</v>
      </c>
      <c r="C338" t="s">
        <v>1222</v>
      </c>
      <c r="D338" t="s">
        <v>5586</v>
      </c>
      <c r="E338" t="s">
        <v>5587</v>
      </c>
      <c r="F338"/>
      <c r="G338" t="s">
        <v>5586</v>
      </c>
      <c r="H338" t="s">
        <v>902</v>
      </c>
      <c r="I338" t="s">
        <v>1279</v>
      </c>
      <c r="J338"/>
      <c r="K338" t="s">
        <v>902</v>
      </c>
      <c r="L338" t="s">
        <v>5588</v>
      </c>
      <c r="M338"/>
      <c r="N338"/>
      <c r="O338" t="s">
        <v>1191</v>
      </c>
      <c r="P338"/>
      <c r="Q338" t="s">
        <v>1280</v>
      </c>
      <c r="R338" t="s">
        <v>5589</v>
      </c>
      <c r="S338"/>
      <c r="T338"/>
      <c r="U338" t="s">
        <v>5590</v>
      </c>
      <c r="V338"/>
      <c r="W338"/>
      <c r="X338"/>
      <c r="Y338"/>
      <c r="Z338"/>
      <c r="AA338"/>
      <c r="AB338"/>
      <c r="AC338"/>
      <c r="AD338"/>
      <c r="AE338"/>
      <c r="AF338"/>
      <c r="AG338"/>
      <c r="AH338"/>
      <c r="AI338"/>
      <c r="AJ338"/>
      <c r="AK338"/>
      <c r="AL338"/>
      <c r="AM338"/>
      <c r="AN338"/>
      <c r="AO338" s="108" t="s">
        <v>43</v>
      </c>
      <c r="AP338" t="s">
        <v>1281</v>
      </c>
      <c r="AQ338">
        <v>2</v>
      </c>
      <c r="AR338" t="e">
        <v>#N/A</v>
      </c>
      <c r="AS338" t="s">
        <v>1222</v>
      </c>
      <c r="AT338" t="e">
        <v>#N/A</v>
      </c>
      <c r="AU338" t="s">
        <v>5587</v>
      </c>
      <c r="AV338" t="s">
        <v>5591</v>
      </c>
      <c r="AW338" t="s">
        <v>1937</v>
      </c>
      <c r="AX338" t="s">
        <v>1934</v>
      </c>
      <c r="AY338" t="s">
        <v>5592</v>
      </c>
      <c r="AZ338" t="s">
        <v>1280</v>
      </c>
      <c r="BA338" t="s">
        <v>5593</v>
      </c>
      <c r="BB338" t="s">
        <v>1279</v>
      </c>
      <c r="BC338" t="s">
        <v>5118</v>
      </c>
      <c r="BD338" t="s">
        <v>5594</v>
      </c>
      <c r="BE338">
        <v>338</v>
      </c>
      <c r="BF338">
        <v>0</v>
      </c>
      <c r="BG338">
        <v>0</v>
      </c>
      <c r="BH338" t="s">
        <v>1592</v>
      </c>
      <c r="BI338">
        <v>0</v>
      </c>
      <c r="BJ338">
        <v>0</v>
      </c>
      <c r="BK338">
        <v>0</v>
      </c>
      <c r="BL338" t="s">
        <v>1592</v>
      </c>
      <c r="BM338" t="s">
        <v>1592</v>
      </c>
      <c r="BN338" t="s">
        <v>1592</v>
      </c>
      <c r="BO338" t="s" cm="1">
        <v>1592</v>
      </c>
      <c r="BP338" t="s">
        <v>1592</v>
      </c>
      <c r="BQ338" t="s">
        <v>1191</v>
      </c>
      <c r="BR338">
        <v>1</v>
      </c>
      <c r="BS338" t="s">
        <v>1931</v>
      </c>
      <c r="BT338" t="s">
        <v>5595</v>
      </c>
      <c r="BU338" t="s">
        <v>5586</v>
      </c>
      <c r="BV338" t="s">
        <v>5591</v>
      </c>
      <c r="BW338" t="s">
        <v>1940</v>
      </c>
      <c r="BX338" t="s">
        <v>1937</v>
      </c>
      <c r="BY338" t="s">
        <v>1592</v>
      </c>
      <c r="BZ338" t="s">
        <v>1937</v>
      </c>
      <c r="CA338" t="s">
        <v>1592</v>
      </c>
      <c r="CB338"/>
      <c r="CC338" t="s">
        <v>998</v>
      </c>
      <c r="CD338" t="s">
        <v>1279</v>
      </c>
      <c r="CE338" t="s">
        <v>5587</v>
      </c>
      <c r="CF338" t="s">
        <v>5591</v>
      </c>
      <c r="CG338" t="s">
        <v>1279</v>
      </c>
      <c r="CH338" t="s">
        <v>1592</v>
      </c>
      <c r="CI338" t="s">
        <v>5589</v>
      </c>
      <c r="CJ338" t="s">
        <v>1222</v>
      </c>
      <c r="CK338"/>
      <c r="CL338"/>
      <c r="CM338" t="s">
        <v>5590</v>
      </c>
      <c r="CN338" t="s">
        <v>1592</v>
      </c>
      <c r="CO338" t="s">
        <v>5590</v>
      </c>
      <c r="CP338" t="s">
        <v>1592</v>
      </c>
      <c r="CQ338" t="s">
        <v>1592</v>
      </c>
      <c r="CR338">
        <v>9</v>
      </c>
      <c r="CS338" t="s">
        <v>1191</v>
      </c>
      <c r="CT338" t="s">
        <v>1191</v>
      </c>
      <c r="CU338" t="s">
        <v>1191</v>
      </c>
      <c r="CV338" t="s">
        <v>1592</v>
      </c>
      <c r="CW338" t="s">
        <v>1592</v>
      </c>
      <c r="CX338">
        <v>336</v>
      </c>
      <c r="CY338" t="s">
        <v>5596</v>
      </c>
      <c r="CZ338" t="s">
        <v>1592</v>
      </c>
      <c r="DA338" t="s">
        <v>2313</v>
      </c>
      <c r="DB338" t="s">
        <v>2314</v>
      </c>
      <c r="DC338" t="s">
        <v>5587</v>
      </c>
      <c r="DD338" t="s">
        <v>1280</v>
      </c>
      <c r="DE338" t="s">
        <v>5586</v>
      </c>
      <c r="DF338" t="s">
        <v>1592</v>
      </c>
      <c r="DG338" t="s">
        <v>1592</v>
      </c>
      <c r="DH338" t="s">
        <v>2334</v>
      </c>
      <c r="DI338" t="e">
        <v>#N/A</v>
      </c>
      <c r="DJ338"/>
      <c r="DK338" t="s">
        <v>2334</v>
      </c>
      <c r="DL338">
        <v>9</v>
      </c>
      <c r="DM338" t="s">
        <v>2315</v>
      </c>
      <c r="DN338" t="s">
        <v>1222</v>
      </c>
      <c r="DO338" t="b">
        <v>1</v>
      </c>
      <c r="DP338" t="b">
        <v>1</v>
      </c>
      <c r="DQ338" t="b">
        <v>1</v>
      </c>
      <c r="DR338" t="b">
        <v>0</v>
      </c>
      <c r="DS338" t="b">
        <v>0</v>
      </c>
      <c r="DT338" t="b">
        <v>1</v>
      </c>
      <c r="DU338" t="b">
        <v>1</v>
      </c>
      <c r="DV338">
        <v>0</v>
      </c>
      <c r="DW338" t="b">
        <v>0</v>
      </c>
      <c r="DX338" t="b">
        <v>0</v>
      </c>
      <c r="DY338" t="b">
        <v>0</v>
      </c>
      <c r="DZ338" t="b">
        <v>0</v>
      </c>
      <c r="EA338" t="b">
        <v>0</v>
      </c>
      <c r="EB338" t="b">
        <v>0</v>
      </c>
      <c r="EC338" t="b">
        <v>0</v>
      </c>
      <c r="ED338" t="b">
        <v>0</v>
      </c>
      <c r="EE338" t="b">
        <v>0</v>
      </c>
      <c r="EF338" t="b" cm="1">
        <v>0</v>
      </c>
      <c r="EG338" t="b">
        <v>0</v>
      </c>
      <c r="EH338" t="b">
        <v>0</v>
      </c>
      <c r="EI338" t="b">
        <v>0</v>
      </c>
      <c r="EJ338" t="s">
        <v>1592</v>
      </c>
      <c r="EK338">
        <v>0</v>
      </c>
      <c r="EL338">
        <v>29</v>
      </c>
      <c r="EM338" t="b">
        <v>0</v>
      </c>
    </row>
    <row r="339" spans="1:143" ht="94.5">
      <c r="A339"/>
      <c r="B339" t="s">
        <v>1222</v>
      </c>
      <c r="C339" t="s">
        <v>1222</v>
      </c>
      <c r="D339" t="s">
        <v>1761</v>
      </c>
      <c r="E339" t="s">
        <v>1762</v>
      </c>
      <c r="F339"/>
      <c r="G339" t="s">
        <v>5597</v>
      </c>
      <c r="H339" t="s">
        <v>902</v>
      </c>
      <c r="I339" t="s">
        <v>1272</v>
      </c>
      <c r="J339" t="s">
        <v>5586</v>
      </c>
      <c r="K339" t="s">
        <v>902</v>
      </c>
      <c r="L339" t="s">
        <v>5118</v>
      </c>
      <c r="M339" t="s">
        <v>1947</v>
      </c>
      <c r="N339" s="109" t="s">
        <v>5598</v>
      </c>
      <c r="O339" t="s">
        <v>1191</v>
      </c>
      <c r="P339"/>
      <c r="Q339" t="s">
        <v>1280</v>
      </c>
      <c r="R339" t="s">
        <v>5589</v>
      </c>
      <c r="S339"/>
      <c r="T339"/>
      <c r="U339" t="s">
        <v>5590</v>
      </c>
      <c r="V339" t="s">
        <v>1948</v>
      </c>
      <c r="W339"/>
      <c r="X339"/>
      <c r="Y339"/>
      <c r="Z339"/>
      <c r="AA339"/>
      <c r="AB339"/>
      <c r="AC339"/>
      <c r="AD339"/>
      <c r="AE339"/>
      <c r="AF339"/>
      <c r="AG339"/>
      <c r="AH339"/>
      <c r="AI339"/>
      <c r="AJ339"/>
      <c r="AK339"/>
      <c r="AL339"/>
      <c r="AM339"/>
      <c r="AN339"/>
      <c r="AO339" s="108" t="s">
        <v>43</v>
      </c>
      <c r="AP339" t="s">
        <v>1281</v>
      </c>
      <c r="AQ339">
        <v>3</v>
      </c>
      <c r="AR339" t="e">
        <v>#N/A</v>
      </c>
      <c r="AS339" t="s">
        <v>1222</v>
      </c>
      <c r="AT339" t="e">
        <v>#N/A</v>
      </c>
      <c r="AU339" t="s">
        <v>1762</v>
      </c>
      <c r="AV339" t="s">
        <v>1945</v>
      </c>
      <c r="AW339" t="s">
        <v>1937</v>
      </c>
      <c r="AX339" t="s">
        <v>1934</v>
      </c>
      <c r="AY339" t="s">
        <v>5599</v>
      </c>
      <c r="AZ339" t="s">
        <v>1280</v>
      </c>
      <c r="BA339" t="s">
        <v>5600</v>
      </c>
      <c r="BB339" t="s">
        <v>1272</v>
      </c>
      <c r="BC339" t="s">
        <v>5118</v>
      </c>
      <c r="BD339" t="s">
        <v>5601</v>
      </c>
      <c r="BE339">
        <v>339</v>
      </c>
      <c r="BF339">
        <v>338</v>
      </c>
      <c r="BG339">
        <v>0</v>
      </c>
      <c r="BH339" t="s">
        <v>1592</v>
      </c>
      <c r="BI339">
        <v>0</v>
      </c>
      <c r="BJ339">
        <v>0</v>
      </c>
      <c r="BK339">
        <v>1055</v>
      </c>
      <c r="BL339" t="s">
        <v>1950</v>
      </c>
      <c r="BM339" t="s">
        <v>5587</v>
      </c>
      <c r="BN339" t="s">
        <v>5591</v>
      </c>
      <c r="BO339" t="e" cm="1">
        <v>#N/A</v>
      </c>
      <c r="BP339" t="s">
        <v>1592</v>
      </c>
      <c r="BQ339" t="s">
        <v>1191</v>
      </c>
      <c r="BR339">
        <v>2</v>
      </c>
      <c r="BS339" t="s">
        <v>1841</v>
      </c>
      <c r="BT339" t="s">
        <v>5602</v>
      </c>
      <c r="BU339" t="s">
        <v>1761</v>
      </c>
      <c r="BV339" t="s">
        <v>1945</v>
      </c>
      <c r="BW339" t="s">
        <v>1940</v>
      </c>
      <c r="BX339" t="s">
        <v>5603</v>
      </c>
      <c r="BY339" t="s">
        <v>1592</v>
      </c>
      <c r="BZ339" t="s">
        <v>1937</v>
      </c>
      <c r="CA339" t="s">
        <v>1947</v>
      </c>
      <c r="CB339"/>
      <c r="CC339" t="s">
        <v>998</v>
      </c>
      <c r="CD339" t="s">
        <v>1272</v>
      </c>
      <c r="CE339" t="s">
        <v>5604</v>
      </c>
      <c r="CF339" t="s">
        <v>5605</v>
      </c>
      <c r="CG339" t="s">
        <v>1272</v>
      </c>
      <c r="CH339" t="s">
        <v>1592</v>
      </c>
      <c r="CI339" t="s">
        <v>5589</v>
      </c>
      <c r="CJ339" t="s">
        <v>1222</v>
      </c>
      <c r="CK339"/>
      <c r="CL339"/>
      <c r="CM339" t="s">
        <v>5590</v>
      </c>
      <c r="CN339" t="s">
        <v>1948</v>
      </c>
      <c r="CO339" t="s">
        <v>5590</v>
      </c>
      <c r="CP339" t="s">
        <v>1948</v>
      </c>
      <c r="CQ339" t="s">
        <v>1592</v>
      </c>
      <c r="CR339">
        <v>9</v>
      </c>
      <c r="CS339" t="s">
        <v>1191</v>
      </c>
      <c r="CT339" t="s">
        <v>1191</v>
      </c>
      <c r="CU339" t="s">
        <v>1592</v>
      </c>
      <c r="CV339" t="s">
        <v>1592</v>
      </c>
      <c r="CW339" t="s">
        <v>1592</v>
      </c>
      <c r="CX339">
        <v>337</v>
      </c>
      <c r="CY339" t="s">
        <v>5606</v>
      </c>
      <c r="CZ339" t="s">
        <v>1592</v>
      </c>
      <c r="DA339" t="s">
        <v>2313</v>
      </c>
      <c r="DB339" t="s">
        <v>2314</v>
      </c>
      <c r="DC339" t="s">
        <v>1762</v>
      </c>
      <c r="DD339" t="s">
        <v>1280</v>
      </c>
      <c r="DE339" t="s">
        <v>5597</v>
      </c>
      <c r="DF339" t="s">
        <v>1592</v>
      </c>
      <c r="DG339" t="s">
        <v>1592</v>
      </c>
      <c r="DH339" t="s">
        <v>2334</v>
      </c>
      <c r="DI339" t="e">
        <v>#N/A</v>
      </c>
      <c r="DJ339"/>
      <c r="DK339" t="s">
        <v>2334</v>
      </c>
      <c r="DL339">
        <v>9</v>
      </c>
      <c r="DM339" t="s">
        <v>2315</v>
      </c>
      <c r="DN339" t="s">
        <v>1222</v>
      </c>
      <c r="DO339" t="b">
        <v>1</v>
      </c>
      <c r="DP339" t="b">
        <v>1</v>
      </c>
      <c r="DQ339" t="b">
        <v>1</v>
      </c>
      <c r="DR339" t="b">
        <v>0</v>
      </c>
      <c r="DS339" t="b">
        <v>0</v>
      </c>
      <c r="DT339" t="b">
        <v>1</v>
      </c>
      <c r="DU339" t="b">
        <v>0</v>
      </c>
      <c r="DV339">
        <v>0</v>
      </c>
      <c r="DW339" t="b">
        <v>0</v>
      </c>
      <c r="DX339" t="b">
        <v>0</v>
      </c>
      <c r="DY339" t="b">
        <v>0</v>
      </c>
      <c r="DZ339" t="b">
        <v>0</v>
      </c>
      <c r="EA339" t="b">
        <v>0</v>
      </c>
      <c r="EB339" t="b">
        <v>0</v>
      </c>
      <c r="EC339" t="b">
        <v>0</v>
      </c>
      <c r="ED339" t="b">
        <v>0</v>
      </c>
      <c r="EE339" t="b">
        <v>0</v>
      </c>
      <c r="EF339" t="b" cm="1">
        <v>0</v>
      </c>
      <c r="EG339" t="b">
        <v>0</v>
      </c>
      <c r="EH339" t="b">
        <v>0</v>
      </c>
      <c r="EI339" t="b">
        <v>0</v>
      </c>
      <c r="EJ339" t="s">
        <v>1592</v>
      </c>
      <c r="EK339">
        <v>0</v>
      </c>
      <c r="EL339">
        <v>7</v>
      </c>
      <c r="EM339" t="b">
        <v>0</v>
      </c>
    </row>
    <row r="340" spans="1:143" ht="94.5">
      <c r="A340"/>
      <c r="B340" t="s">
        <v>1222</v>
      </c>
      <c r="C340" t="s">
        <v>1222</v>
      </c>
      <c r="D340" t="s">
        <v>1766</v>
      </c>
      <c r="E340" t="s">
        <v>1767</v>
      </c>
      <c r="F340"/>
      <c r="G340" t="s">
        <v>5607</v>
      </c>
      <c r="H340" t="s">
        <v>902</v>
      </c>
      <c r="I340" t="s">
        <v>1272</v>
      </c>
      <c r="J340" t="s">
        <v>5586</v>
      </c>
      <c r="K340" t="s">
        <v>902</v>
      </c>
      <c r="L340" t="s">
        <v>5118</v>
      </c>
      <c r="M340" t="s">
        <v>1947</v>
      </c>
      <c r="N340" s="109" t="s">
        <v>5608</v>
      </c>
      <c r="O340" t="s">
        <v>1191</v>
      </c>
      <c r="P340"/>
      <c r="Q340" t="s">
        <v>1280</v>
      </c>
      <c r="R340" t="s">
        <v>5589</v>
      </c>
      <c r="S340"/>
      <c r="T340"/>
      <c r="U340" t="s">
        <v>5590</v>
      </c>
      <c r="V340" t="s">
        <v>1956</v>
      </c>
      <c r="W340"/>
      <c r="X340"/>
      <c r="Y340"/>
      <c r="Z340"/>
      <c r="AA340"/>
      <c r="AB340"/>
      <c r="AC340"/>
      <c r="AD340"/>
      <c r="AE340"/>
      <c r="AF340"/>
      <c r="AG340"/>
      <c r="AH340"/>
      <c r="AI340"/>
      <c r="AJ340"/>
      <c r="AK340"/>
      <c r="AL340"/>
      <c r="AM340"/>
      <c r="AN340"/>
      <c r="AO340" s="108" t="s">
        <v>43</v>
      </c>
      <c r="AP340" t="s">
        <v>1281</v>
      </c>
      <c r="AQ340">
        <v>4</v>
      </c>
      <c r="AR340" t="e">
        <v>#N/A</v>
      </c>
      <c r="AS340" t="s">
        <v>1222</v>
      </c>
      <c r="AT340" t="e">
        <v>#N/A</v>
      </c>
      <c r="AU340" t="s">
        <v>1767</v>
      </c>
      <c r="AV340" t="s">
        <v>1953</v>
      </c>
      <c r="AW340" t="s">
        <v>1937</v>
      </c>
      <c r="AX340" t="s">
        <v>1934</v>
      </c>
      <c r="AY340" t="s">
        <v>5609</v>
      </c>
      <c r="AZ340" t="s">
        <v>1280</v>
      </c>
      <c r="BA340" t="s">
        <v>5610</v>
      </c>
      <c r="BB340" t="s">
        <v>1272</v>
      </c>
      <c r="BC340" t="s">
        <v>5118</v>
      </c>
      <c r="BD340" t="s">
        <v>5611</v>
      </c>
      <c r="BE340">
        <v>340</v>
      </c>
      <c r="BF340">
        <v>338</v>
      </c>
      <c r="BG340">
        <v>0</v>
      </c>
      <c r="BH340" t="s">
        <v>1592</v>
      </c>
      <c r="BI340">
        <v>0</v>
      </c>
      <c r="BJ340">
        <v>0</v>
      </c>
      <c r="BK340">
        <v>1036</v>
      </c>
      <c r="BL340" t="s">
        <v>1958</v>
      </c>
      <c r="BM340" t="s">
        <v>5587</v>
      </c>
      <c r="BN340" t="s">
        <v>5591</v>
      </c>
      <c r="BO340" t="e" cm="1">
        <v>#N/A</v>
      </c>
      <c r="BP340" t="s">
        <v>1592</v>
      </c>
      <c r="BQ340" t="s">
        <v>1191</v>
      </c>
      <c r="BR340">
        <v>3</v>
      </c>
      <c r="BS340" t="s">
        <v>1842</v>
      </c>
      <c r="BT340" t="s">
        <v>5612</v>
      </c>
      <c r="BU340" t="s">
        <v>1766</v>
      </c>
      <c r="BV340" t="s">
        <v>1953</v>
      </c>
      <c r="BW340" t="s">
        <v>1940</v>
      </c>
      <c r="BX340" t="s">
        <v>5613</v>
      </c>
      <c r="BY340" t="s">
        <v>1592</v>
      </c>
      <c r="BZ340" t="s">
        <v>1937</v>
      </c>
      <c r="CA340" t="s">
        <v>1947</v>
      </c>
      <c r="CB340"/>
      <c r="CC340" t="s">
        <v>998</v>
      </c>
      <c r="CD340" t="s">
        <v>1272</v>
      </c>
      <c r="CE340" t="s">
        <v>5614</v>
      </c>
      <c r="CF340" t="s">
        <v>5615</v>
      </c>
      <c r="CG340" t="s">
        <v>1272</v>
      </c>
      <c r="CH340" t="s">
        <v>1592</v>
      </c>
      <c r="CI340" t="s">
        <v>5589</v>
      </c>
      <c r="CJ340" t="s">
        <v>1222</v>
      </c>
      <c r="CK340"/>
      <c r="CL340"/>
      <c r="CM340" t="s">
        <v>5590</v>
      </c>
      <c r="CN340" t="s">
        <v>1956</v>
      </c>
      <c r="CO340" t="s">
        <v>5590</v>
      </c>
      <c r="CP340" t="s">
        <v>1956</v>
      </c>
      <c r="CQ340" t="s">
        <v>1592</v>
      </c>
      <c r="CR340">
        <v>9</v>
      </c>
      <c r="CS340" t="s">
        <v>1191</v>
      </c>
      <c r="CT340" t="s">
        <v>1191</v>
      </c>
      <c r="CU340" t="s">
        <v>1592</v>
      </c>
      <c r="CV340" t="s">
        <v>1592</v>
      </c>
      <c r="CW340" t="s">
        <v>1592</v>
      </c>
      <c r="CX340">
        <v>338</v>
      </c>
      <c r="CY340" t="s">
        <v>5616</v>
      </c>
      <c r="CZ340" t="s">
        <v>1592</v>
      </c>
      <c r="DA340" t="s">
        <v>2313</v>
      </c>
      <c r="DB340" t="s">
        <v>2314</v>
      </c>
      <c r="DC340" t="s">
        <v>1767</v>
      </c>
      <c r="DD340" t="s">
        <v>1280</v>
      </c>
      <c r="DE340" t="s">
        <v>5607</v>
      </c>
      <c r="DF340" t="s">
        <v>1592</v>
      </c>
      <c r="DG340" t="s">
        <v>1592</v>
      </c>
      <c r="DH340" t="s">
        <v>2334</v>
      </c>
      <c r="DI340" t="e">
        <v>#N/A</v>
      </c>
      <c r="DJ340"/>
      <c r="DK340" t="s">
        <v>2334</v>
      </c>
      <c r="DL340">
        <v>9</v>
      </c>
      <c r="DM340" t="s">
        <v>2315</v>
      </c>
      <c r="DN340" t="s">
        <v>1222</v>
      </c>
      <c r="DO340" t="b">
        <v>1</v>
      </c>
      <c r="DP340" t="b">
        <v>1</v>
      </c>
      <c r="DQ340" t="b">
        <v>1</v>
      </c>
      <c r="DR340" t="b">
        <v>0</v>
      </c>
      <c r="DS340" t="b">
        <v>0</v>
      </c>
      <c r="DT340" t="b">
        <v>1</v>
      </c>
      <c r="DU340" t="b">
        <v>0</v>
      </c>
      <c r="DV340">
        <v>0</v>
      </c>
      <c r="DW340" t="b">
        <v>0</v>
      </c>
      <c r="DX340" t="b">
        <v>0</v>
      </c>
      <c r="DY340" t="b">
        <v>0</v>
      </c>
      <c r="DZ340" t="b">
        <v>0</v>
      </c>
      <c r="EA340" t="b">
        <v>0</v>
      </c>
      <c r="EB340" t="b">
        <v>0</v>
      </c>
      <c r="EC340" t="b">
        <v>0</v>
      </c>
      <c r="ED340" t="b">
        <v>0</v>
      </c>
      <c r="EE340" t="b">
        <v>0</v>
      </c>
      <c r="EF340" t="b" cm="1">
        <v>0</v>
      </c>
      <c r="EG340" t="b">
        <v>0</v>
      </c>
      <c r="EH340" t="b">
        <v>0</v>
      </c>
      <c r="EI340" t="b">
        <v>0</v>
      </c>
      <c r="EJ340" t="s">
        <v>1592</v>
      </c>
      <c r="EK340">
        <v>0</v>
      </c>
      <c r="EL340">
        <v>13</v>
      </c>
      <c r="EM340" t="b">
        <v>0</v>
      </c>
    </row>
    <row r="341" spans="1:143" ht="31.5">
      <c r="A341"/>
      <c r="B341" t="s">
        <v>1222</v>
      </c>
      <c r="C341" t="s">
        <v>1222</v>
      </c>
      <c r="D341" t="s">
        <v>5617</v>
      </c>
      <c r="E341" t="s">
        <v>5618</v>
      </c>
      <c r="F341"/>
      <c r="G341" t="s">
        <v>5617</v>
      </c>
      <c r="H341" s="109" t="s">
        <v>5619</v>
      </c>
      <c r="I341" t="s">
        <v>1272</v>
      </c>
      <c r="J341" t="s">
        <v>5586</v>
      </c>
      <c r="K341" t="s">
        <v>902</v>
      </c>
      <c r="L341" t="s">
        <v>1939</v>
      </c>
      <c r="M341" t="s">
        <v>1947</v>
      </c>
      <c r="N341" t="s">
        <v>902</v>
      </c>
      <c r="O341" t="s">
        <v>1191</v>
      </c>
      <c r="P341"/>
      <c r="Q341" t="s">
        <v>1280</v>
      </c>
      <c r="R341" t="s">
        <v>5589</v>
      </c>
      <c r="S341"/>
      <c r="T341"/>
      <c r="U341" t="s">
        <v>5590</v>
      </c>
      <c r="V341" t="s">
        <v>5620</v>
      </c>
      <c r="W341"/>
      <c r="X341"/>
      <c r="Y341"/>
      <c r="Z341"/>
      <c r="AA341"/>
      <c r="AB341"/>
      <c r="AC341"/>
      <c r="AD341"/>
      <c r="AE341"/>
      <c r="AF341"/>
      <c r="AG341"/>
      <c r="AH341"/>
      <c r="AI341"/>
      <c r="AJ341"/>
      <c r="AK341"/>
      <c r="AL341"/>
      <c r="AM341"/>
      <c r="AN341"/>
      <c r="AO341" s="108" t="s">
        <v>43</v>
      </c>
      <c r="AP341" t="s">
        <v>1281</v>
      </c>
      <c r="AQ341">
        <v>5</v>
      </c>
      <c r="AR341" t="e">
        <v>#N/A</v>
      </c>
      <c r="AS341" t="s">
        <v>1222</v>
      </c>
      <c r="AT341" t="e">
        <v>#N/A</v>
      </c>
      <c r="AU341" t="s">
        <v>5618</v>
      </c>
      <c r="AV341" t="s">
        <v>5621</v>
      </c>
      <c r="AW341" t="s">
        <v>1937</v>
      </c>
      <c r="AX341" t="s">
        <v>1934</v>
      </c>
      <c r="AY341" t="s">
        <v>5622</v>
      </c>
      <c r="AZ341" t="s">
        <v>1280</v>
      </c>
      <c r="BA341" t="s">
        <v>5623</v>
      </c>
      <c r="BB341" t="s">
        <v>1272</v>
      </c>
      <c r="BC341" t="s">
        <v>1939</v>
      </c>
      <c r="BD341" t="s">
        <v>5624</v>
      </c>
      <c r="BE341">
        <v>341</v>
      </c>
      <c r="BF341">
        <v>338</v>
      </c>
      <c r="BG341">
        <v>0</v>
      </c>
      <c r="BH341" t="s">
        <v>1592</v>
      </c>
      <c r="BI341">
        <v>0</v>
      </c>
      <c r="BJ341">
        <v>0</v>
      </c>
      <c r="BK341">
        <v>1051</v>
      </c>
      <c r="BL341" t="s">
        <v>5625</v>
      </c>
      <c r="BM341" t="s">
        <v>5587</v>
      </c>
      <c r="BN341" t="s">
        <v>5591</v>
      </c>
      <c r="BO341" t="e" cm="1">
        <v>#N/A</v>
      </c>
      <c r="BP341" t="s">
        <v>1592</v>
      </c>
      <c r="BQ341" t="s">
        <v>1191</v>
      </c>
      <c r="BR341">
        <v>4</v>
      </c>
      <c r="BS341" t="s">
        <v>1843</v>
      </c>
      <c r="BT341" t="s">
        <v>5626</v>
      </c>
      <c r="BU341" t="s">
        <v>5617</v>
      </c>
      <c r="BV341" t="s">
        <v>5621</v>
      </c>
      <c r="BW341" t="s">
        <v>5627</v>
      </c>
      <c r="BX341" t="s">
        <v>1940</v>
      </c>
      <c r="BY341" t="s">
        <v>1592</v>
      </c>
      <c r="BZ341" t="s">
        <v>1937</v>
      </c>
      <c r="CA341" t="s">
        <v>1947</v>
      </c>
      <c r="CB341"/>
      <c r="CC341" t="s">
        <v>998</v>
      </c>
      <c r="CD341" t="s">
        <v>1272</v>
      </c>
      <c r="CE341" t="s">
        <v>5628</v>
      </c>
      <c r="CF341" t="s">
        <v>5629</v>
      </c>
      <c r="CG341" t="s">
        <v>1272</v>
      </c>
      <c r="CH341" t="s">
        <v>1592</v>
      </c>
      <c r="CI341" t="s">
        <v>5589</v>
      </c>
      <c r="CJ341" t="s">
        <v>1222</v>
      </c>
      <c r="CK341"/>
      <c r="CL341"/>
      <c r="CM341" t="s">
        <v>5590</v>
      </c>
      <c r="CN341" t="s">
        <v>5620</v>
      </c>
      <c r="CO341" t="s">
        <v>5590</v>
      </c>
      <c r="CP341" t="s">
        <v>5620</v>
      </c>
      <c r="CQ341" t="s">
        <v>1592</v>
      </c>
      <c r="CR341">
        <v>9</v>
      </c>
      <c r="CS341" t="s">
        <v>1191</v>
      </c>
      <c r="CT341" t="s">
        <v>1191</v>
      </c>
      <c r="CU341" t="s">
        <v>1592</v>
      </c>
      <c r="CV341" t="s">
        <v>1592</v>
      </c>
      <c r="CW341" t="s">
        <v>1592</v>
      </c>
      <c r="CX341">
        <v>339</v>
      </c>
      <c r="CY341" t="s">
        <v>5630</v>
      </c>
      <c r="CZ341" t="s">
        <v>1592</v>
      </c>
      <c r="DA341" t="s">
        <v>2313</v>
      </c>
      <c r="DB341" t="s">
        <v>2314</v>
      </c>
      <c r="DC341" t="s">
        <v>5618</v>
      </c>
      <c r="DD341" t="s">
        <v>1280</v>
      </c>
      <c r="DE341" t="s">
        <v>5617</v>
      </c>
      <c r="DF341" t="s">
        <v>1592</v>
      </c>
      <c r="DG341" t="s">
        <v>1592</v>
      </c>
      <c r="DH341" t="s">
        <v>2334</v>
      </c>
      <c r="DI341" t="e">
        <v>#N/A</v>
      </c>
      <c r="DJ341"/>
      <c r="DK341" t="s">
        <v>2334</v>
      </c>
      <c r="DL341">
        <v>9</v>
      </c>
      <c r="DM341" t="s">
        <v>2315</v>
      </c>
      <c r="DN341" t="s">
        <v>1222</v>
      </c>
      <c r="DO341" t="b">
        <v>1</v>
      </c>
      <c r="DP341" t="b">
        <v>1</v>
      </c>
      <c r="DQ341" t="b">
        <v>1</v>
      </c>
      <c r="DR341" t="b">
        <v>0</v>
      </c>
      <c r="DS341" t="b">
        <v>0</v>
      </c>
      <c r="DT341" t="b">
        <v>1</v>
      </c>
      <c r="DU341" t="b">
        <v>0</v>
      </c>
      <c r="DV341">
        <v>0</v>
      </c>
      <c r="DW341" t="b">
        <v>0</v>
      </c>
      <c r="DX341" t="b">
        <v>0</v>
      </c>
      <c r="DY341" t="b">
        <v>0</v>
      </c>
      <c r="DZ341" t="b">
        <v>0</v>
      </c>
      <c r="EA341" t="b">
        <v>0</v>
      </c>
      <c r="EB341" t="b">
        <v>0</v>
      </c>
      <c r="EC341" t="b">
        <v>0</v>
      </c>
      <c r="ED341" t="b">
        <v>0</v>
      </c>
      <c r="EE341" t="b">
        <v>0</v>
      </c>
      <c r="EF341" t="b" cm="1">
        <v>0</v>
      </c>
      <c r="EG341" t="b">
        <v>0</v>
      </c>
      <c r="EH341" t="b">
        <v>0</v>
      </c>
      <c r="EI341" t="b">
        <v>0</v>
      </c>
      <c r="EJ341" t="s">
        <v>1592</v>
      </c>
      <c r="EK341">
        <v>0</v>
      </c>
      <c r="EL341">
        <v>13</v>
      </c>
      <c r="EM341" t="b">
        <v>0</v>
      </c>
    </row>
    <row r="342" spans="1:143" ht="283.5">
      <c r="A342"/>
      <c r="B342" t="s">
        <v>1222</v>
      </c>
      <c r="C342" t="s">
        <v>1222</v>
      </c>
      <c r="D342" t="s">
        <v>1772</v>
      </c>
      <c r="E342" t="s">
        <v>1773</v>
      </c>
      <c r="F342" t="s">
        <v>960</v>
      </c>
      <c r="G342" s="109" t="s">
        <v>5631</v>
      </c>
      <c r="H342" t="s">
        <v>902</v>
      </c>
      <c r="I342" t="s">
        <v>1272</v>
      </c>
      <c r="J342" t="s">
        <v>5586</v>
      </c>
      <c r="K342" t="s">
        <v>902</v>
      </c>
      <c r="L342" t="s">
        <v>5118</v>
      </c>
      <c r="M342" t="s">
        <v>1947</v>
      </c>
      <c r="N342" s="109" t="s">
        <v>5632</v>
      </c>
      <c r="O342" t="s">
        <v>1191</v>
      </c>
      <c r="P342"/>
      <c r="Q342" t="s">
        <v>1280</v>
      </c>
      <c r="R342" t="s">
        <v>5589</v>
      </c>
      <c r="S342"/>
      <c r="T342"/>
      <c r="U342" t="s">
        <v>5590</v>
      </c>
      <c r="V342" t="s">
        <v>5633</v>
      </c>
      <c r="W342"/>
      <c r="X342"/>
      <c r="Y342"/>
      <c r="Z342"/>
      <c r="AA342"/>
      <c r="AB342"/>
      <c r="AC342"/>
      <c r="AD342"/>
      <c r="AE342"/>
      <c r="AF342"/>
      <c r="AG342"/>
      <c r="AH342"/>
      <c r="AI342"/>
      <c r="AJ342"/>
      <c r="AK342"/>
      <c r="AL342"/>
      <c r="AM342"/>
      <c r="AN342"/>
      <c r="AO342" s="108" t="s">
        <v>43</v>
      </c>
      <c r="AP342" t="s">
        <v>1281</v>
      </c>
      <c r="AQ342">
        <v>6</v>
      </c>
      <c r="AR342" t="e">
        <v>#N/A</v>
      </c>
      <c r="AS342" t="s">
        <v>1222</v>
      </c>
      <c r="AT342" t="e">
        <v>#N/A</v>
      </c>
      <c r="AU342" t="s">
        <v>1773</v>
      </c>
      <c r="AV342" t="s">
        <v>5634</v>
      </c>
      <c r="AW342" t="s">
        <v>4591</v>
      </c>
      <c r="AX342" t="s">
        <v>1934</v>
      </c>
      <c r="AY342" t="s">
        <v>5635</v>
      </c>
      <c r="AZ342" t="s">
        <v>1280</v>
      </c>
      <c r="BA342" t="s">
        <v>5636</v>
      </c>
      <c r="BB342" t="s">
        <v>1272</v>
      </c>
      <c r="BC342" t="s">
        <v>5118</v>
      </c>
      <c r="BD342" t="s">
        <v>5637</v>
      </c>
      <c r="BE342">
        <v>342</v>
      </c>
      <c r="BF342">
        <v>338</v>
      </c>
      <c r="BG342">
        <v>0</v>
      </c>
      <c r="BH342" t="s">
        <v>1592</v>
      </c>
      <c r="BI342">
        <v>0</v>
      </c>
      <c r="BJ342">
        <v>0</v>
      </c>
      <c r="BK342">
        <v>1046</v>
      </c>
      <c r="BL342" t="s">
        <v>5638</v>
      </c>
      <c r="BM342" t="s">
        <v>5587</v>
      </c>
      <c r="BN342" t="s">
        <v>5591</v>
      </c>
      <c r="BO342" t="e" cm="1">
        <v>#N/A</v>
      </c>
      <c r="BP342" t="s">
        <v>1592</v>
      </c>
      <c r="BQ342" t="s">
        <v>1191</v>
      </c>
      <c r="BR342">
        <v>5</v>
      </c>
      <c r="BS342" t="s">
        <v>1844</v>
      </c>
      <c r="BT342" t="s">
        <v>5639</v>
      </c>
      <c r="BU342" t="s">
        <v>1772</v>
      </c>
      <c r="BV342" t="s">
        <v>5634</v>
      </c>
      <c r="BW342" t="s">
        <v>1940</v>
      </c>
      <c r="BX342" t="s">
        <v>5640</v>
      </c>
      <c r="BY342" t="s">
        <v>1592</v>
      </c>
      <c r="BZ342" t="s">
        <v>1937</v>
      </c>
      <c r="CA342" t="s">
        <v>1947</v>
      </c>
      <c r="CB342"/>
      <c r="CC342" t="s">
        <v>998</v>
      </c>
      <c r="CD342" t="s">
        <v>1272</v>
      </c>
      <c r="CE342" t="s">
        <v>5641</v>
      </c>
      <c r="CF342" t="s">
        <v>5642</v>
      </c>
      <c r="CG342" t="s">
        <v>1272</v>
      </c>
      <c r="CH342" t="s">
        <v>1592</v>
      </c>
      <c r="CI342" t="s">
        <v>5589</v>
      </c>
      <c r="CJ342" t="s">
        <v>1222</v>
      </c>
      <c r="CK342"/>
      <c r="CL342"/>
      <c r="CM342" t="s">
        <v>5590</v>
      </c>
      <c r="CN342" t="s">
        <v>5633</v>
      </c>
      <c r="CO342" t="s">
        <v>5590</v>
      </c>
      <c r="CP342" t="s">
        <v>5633</v>
      </c>
      <c r="CQ342" t="s">
        <v>1592</v>
      </c>
      <c r="CR342">
        <v>9</v>
      </c>
      <c r="CS342" t="s">
        <v>1191</v>
      </c>
      <c r="CT342" t="s">
        <v>1191</v>
      </c>
      <c r="CU342" t="s">
        <v>1592</v>
      </c>
      <c r="CV342" t="s">
        <v>1592</v>
      </c>
      <c r="CW342" t="s">
        <v>1592</v>
      </c>
      <c r="CX342">
        <v>340</v>
      </c>
      <c r="CY342" t="s">
        <v>5643</v>
      </c>
      <c r="CZ342" t="s">
        <v>1592</v>
      </c>
      <c r="DA342" t="s">
        <v>2313</v>
      </c>
      <c r="DB342" t="s">
        <v>2314</v>
      </c>
      <c r="DC342" t="s">
        <v>1773</v>
      </c>
      <c r="DD342" t="s">
        <v>1280</v>
      </c>
      <c r="DE342" t="s">
        <v>5631</v>
      </c>
      <c r="DF342" t="s">
        <v>1592</v>
      </c>
      <c r="DG342" t="s">
        <v>1592</v>
      </c>
      <c r="DH342" t="s">
        <v>2334</v>
      </c>
      <c r="DI342" t="e">
        <v>#N/A</v>
      </c>
      <c r="DJ342"/>
      <c r="DK342" t="s">
        <v>2334</v>
      </c>
      <c r="DL342">
        <v>9</v>
      </c>
      <c r="DM342" t="s">
        <v>2315</v>
      </c>
      <c r="DN342" t="s">
        <v>1222</v>
      </c>
      <c r="DO342" t="b">
        <v>1</v>
      </c>
      <c r="DP342" t="b">
        <v>1</v>
      </c>
      <c r="DQ342" t="b">
        <v>1</v>
      </c>
      <c r="DR342" t="b">
        <v>0</v>
      </c>
      <c r="DS342" t="b">
        <v>0</v>
      </c>
      <c r="DT342" t="b">
        <v>1</v>
      </c>
      <c r="DU342" t="b">
        <v>0</v>
      </c>
      <c r="DV342">
        <v>0</v>
      </c>
      <c r="DW342" t="b">
        <v>0</v>
      </c>
      <c r="DX342" t="b">
        <v>0</v>
      </c>
      <c r="DY342" t="b">
        <v>0</v>
      </c>
      <c r="DZ342" t="b">
        <v>0</v>
      </c>
      <c r="EA342" t="b">
        <v>0</v>
      </c>
      <c r="EB342" t="b">
        <v>0</v>
      </c>
      <c r="EC342" t="b">
        <v>0</v>
      </c>
      <c r="ED342" t="b">
        <v>0</v>
      </c>
      <c r="EE342" t="b">
        <v>0</v>
      </c>
      <c r="EF342" t="b" cm="1">
        <v>0</v>
      </c>
      <c r="EG342" t="b">
        <v>0</v>
      </c>
      <c r="EH342" t="b">
        <v>0</v>
      </c>
      <c r="EI342" t="b">
        <v>0</v>
      </c>
      <c r="EJ342" t="s">
        <v>1592</v>
      </c>
      <c r="EK342">
        <v>0</v>
      </c>
      <c r="EL342">
        <v>16</v>
      </c>
      <c r="EM342" t="b">
        <v>0</v>
      </c>
    </row>
    <row r="343" spans="1:143" ht="409.5">
      <c r="A343"/>
      <c r="B343" t="s">
        <v>1222</v>
      </c>
      <c r="C343" t="s">
        <v>1222</v>
      </c>
      <c r="D343" t="s">
        <v>1778</v>
      </c>
      <c r="E343" t="s">
        <v>1779</v>
      </c>
      <c r="F343" t="s">
        <v>5644</v>
      </c>
      <c r="G343" s="109" t="s">
        <v>5645</v>
      </c>
      <c r="H343" t="s">
        <v>902</v>
      </c>
      <c r="I343" t="s">
        <v>1272</v>
      </c>
      <c r="J343" t="s">
        <v>5586</v>
      </c>
      <c r="K343" t="s">
        <v>902</v>
      </c>
      <c r="L343" t="s">
        <v>5118</v>
      </c>
      <c r="M343" t="s">
        <v>1947</v>
      </c>
      <c r="N343" s="109" t="s">
        <v>5645</v>
      </c>
      <c r="O343" t="s">
        <v>1191</v>
      </c>
      <c r="P343"/>
      <c r="Q343" t="s">
        <v>1280</v>
      </c>
      <c r="R343" t="s">
        <v>5589</v>
      </c>
      <c r="S343"/>
      <c r="T343"/>
      <c r="U343" t="s">
        <v>5590</v>
      </c>
      <c r="V343" t="s">
        <v>5646</v>
      </c>
      <c r="W343"/>
      <c r="X343"/>
      <c r="Y343"/>
      <c r="Z343"/>
      <c r="AA343"/>
      <c r="AB343"/>
      <c r="AC343"/>
      <c r="AD343"/>
      <c r="AE343"/>
      <c r="AF343"/>
      <c r="AG343"/>
      <c r="AH343"/>
      <c r="AI343"/>
      <c r="AJ343"/>
      <c r="AK343"/>
      <c r="AL343"/>
      <c r="AM343"/>
      <c r="AN343"/>
      <c r="AO343" s="108" t="s">
        <v>43</v>
      </c>
      <c r="AP343" t="s">
        <v>1281</v>
      </c>
      <c r="AQ343">
        <v>7</v>
      </c>
      <c r="AR343" t="e">
        <v>#N/A</v>
      </c>
      <c r="AS343" t="s">
        <v>1222</v>
      </c>
      <c r="AT343" t="e">
        <v>#N/A</v>
      </c>
      <c r="AU343" t="s">
        <v>1779</v>
      </c>
      <c r="AV343" t="s">
        <v>5647</v>
      </c>
      <c r="AW343" t="s">
        <v>5648</v>
      </c>
      <c r="AX343" t="s">
        <v>1934</v>
      </c>
      <c r="AY343" t="s">
        <v>5649</v>
      </c>
      <c r="AZ343" t="s">
        <v>1280</v>
      </c>
      <c r="BA343" t="s">
        <v>5650</v>
      </c>
      <c r="BB343" t="s">
        <v>1272</v>
      </c>
      <c r="BC343" t="s">
        <v>5118</v>
      </c>
      <c r="BD343" t="s">
        <v>5651</v>
      </c>
      <c r="BE343">
        <v>343</v>
      </c>
      <c r="BF343">
        <v>338</v>
      </c>
      <c r="BG343">
        <v>0</v>
      </c>
      <c r="BH343" t="s">
        <v>1592</v>
      </c>
      <c r="BI343">
        <v>0</v>
      </c>
      <c r="BJ343">
        <v>0</v>
      </c>
      <c r="BK343">
        <v>1042</v>
      </c>
      <c r="BL343" t="s">
        <v>5652</v>
      </c>
      <c r="BM343" t="s">
        <v>5587</v>
      </c>
      <c r="BN343" t="s">
        <v>5591</v>
      </c>
      <c r="BO343" t="e" cm="1">
        <v>#N/A</v>
      </c>
      <c r="BP343" t="s">
        <v>1592</v>
      </c>
      <c r="BQ343" t="s">
        <v>1191</v>
      </c>
      <c r="BR343">
        <v>6</v>
      </c>
      <c r="BS343" t="s">
        <v>1845</v>
      </c>
      <c r="BT343" t="s">
        <v>5653</v>
      </c>
      <c r="BU343" t="s">
        <v>1778</v>
      </c>
      <c r="BV343" t="s">
        <v>5647</v>
      </c>
      <c r="BW343" t="s">
        <v>1940</v>
      </c>
      <c r="BX343" t="s">
        <v>5649</v>
      </c>
      <c r="BY343" t="s">
        <v>1592</v>
      </c>
      <c r="BZ343" t="s">
        <v>1937</v>
      </c>
      <c r="CA343" t="s">
        <v>1947</v>
      </c>
      <c r="CB343"/>
      <c r="CC343" t="s">
        <v>998</v>
      </c>
      <c r="CD343" t="s">
        <v>1272</v>
      </c>
      <c r="CE343" t="s">
        <v>5654</v>
      </c>
      <c r="CF343" t="s">
        <v>5655</v>
      </c>
      <c r="CG343" t="s">
        <v>1272</v>
      </c>
      <c r="CH343" t="s">
        <v>1592</v>
      </c>
      <c r="CI343" t="s">
        <v>5589</v>
      </c>
      <c r="CJ343" t="s">
        <v>1222</v>
      </c>
      <c r="CK343"/>
      <c r="CL343"/>
      <c r="CM343" t="s">
        <v>5590</v>
      </c>
      <c r="CN343" t="s">
        <v>5646</v>
      </c>
      <c r="CO343" t="s">
        <v>5590</v>
      </c>
      <c r="CP343" t="s">
        <v>5646</v>
      </c>
      <c r="CQ343" t="s">
        <v>1592</v>
      </c>
      <c r="CR343">
        <v>9</v>
      </c>
      <c r="CS343" t="s">
        <v>1191</v>
      </c>
      <c r="CT343" t="s">
        <v>1191</v>
      </c>
      <c r="CU343" t="s">
        <v>1592</v>
      </c>
      <c r="CV343" t="s">
        <v>1592</v>
      </c>
      <c r="CW343" t="s">
        <v>1592</v>
      </c>
      <c r="CX343">
        <v>341</v>
      </c>
      <c r="CY343" t="s">
        <v>5656</v>
      </c>
      <c r="CZ343" t="s">
        <v>1592</v>
      </c>
      <c r="DA343" t="s">
        <v>2313</v>
      </c>
      <c r="DB343" t="s">
        <v>2314</v>
      </c>
      <c r="DC343" t="s">
        <v>1779</v>
      </c>
      <c r="DD343" t="s">
        <v>1280</v>
      </c>
      <c r="DE343" t="s">
        <v>5645</v>
      </c>
      <c r="DF343" t="s">
        <v>1592</v>
      </c>
      <c r="DG343" t="s">
        <v>1592</v>
      </c>
      <c r="DH343" t="s">
        <v>2334</v>
      </c>
      <c r="DI343" t="e">
        <v>#N/A</v>
      </c>
      <c r="DJ343"/>
      <c r="DK343" t="s">
        <v>2334</v>
      </c>
      <c r="DL343">
        <v>9</v>
      </c>
      <c r="DM343" t="s">
        <v>2315</v>
      </c>
      <c r="DN343" t="s">
        <v>1222</v>
      </c>
      <c r="DO343" t="b">
        <v>1</v>
      </c>
      <c r="DP343" t="b">
        <v>1</v>
      </c>
      <c r="DQ343" t="b">
        <v>1</v>
      </c>
      <c r="DR343" t="b">
        <v>0</v>
      </c>
      <c r="DS343" t="b">
        <v>0</v>
      </c>
      <c r="DT343" t="b">
        <v>1</v>
      </c>
      <c r="DU343" t="b">
        <v>0</v>
      </c>
      <c r="DV343">
        <v>0</v>
      </c>
      <c r="DW343" t="b">
        <v>0</v>
      </c>
      <c r="DX343" t="b">
        <v>0</v>
      </c>
      <c r="DY343" t="b">
        <v>0</v>
      </c>
      <c r="DZ343" t="b">
        <v>0</v>
      </c>
      <c r="EA343" t="b">
        <v>0</v>
      </c>
      <c r="EB343" t="b">
        <v>0</v>
      </c>
      <c r="EC343" t="b">
        <v>0</v>
      </c>
      <c r="ED343" t="b">
        <v>0</v>
      </c>
      <c r="EE343" t="b">
        <v>0</v>
      </c>
      <c r="EF343" t="b" cm="1">
        <v>0</v>
      </c>
      <c r="EG343" t="b">
        <v>0</v>
      </c>
      <c r="EH343" t="b">
        <v>0</v>
      </c>
      <c r="EI343" t="b">
        <v>0</v>
      </c>
      <c r="EJ343" t="s">
        <v>1592</v>
      </c>
      <c r="EK343">
        <v>0</v>
      </c>
      <c r="EL343">
        <v>14</v>
      </c>
      <c r="EM343" t="b">
        <v>0</v>
      </c>
    </row>
    <row r="344" spans="1:143" ht="15.75">
      <c r="A344"/>
      <c r="B344" t="s">
        <v>1222</v>
      </c>
      <c r="C344" t="s">
        <v>1222</v>
      </c>
      <c r="D344" t="s">
        <v>5657</v>
      </c>
      <c r="E344" t="s">
        <v>5658</v>
      </c>
      <c r="F344"/>
      <c r="G344" t="s">
        <v>5659</v>
      </c>
      <c r="H344" t="s">
        <v>5660</v>
      </c>
      <c r="I344" t="s">
        <v>1268</v>
      </c>
      <c r="J344" t="s">
        <v>5586</v>
      </c>
      <c r="K344" t="s">
        <v>902</v>
      </c>
      <c r="L344" t="s">
        <v>1939</v>
      </c>
      <c r="M344" t="s">
        <v>1974</v>
      </c>
      <c r="N344" t="s">
        <v>902</v>
      </c>
      <c r="O344" t="s">
        <v>1191</v>
      </c>
      <c r="P344"/>
      <c r="Q344" t="s">
        <v>1280</v>
      </c>
      <c r="R344" t="s">
        <v>5589</v>
      </c>
      <c r="S344"/>
      <c r="T344"/>
      <c r="U344" t="s">
        <v>5590</v>
      </c>
      <c r="V344" t="s">
        <v>5661</v>
      </c>
      <c r="W344"/>
      <c r="X344"/>
      <c r="Y344"/>
      <c r="Z344"/>
      <c r="AA344"/>
      <c r="AB344"/>
      <c r="AC344"/>
      <c r="AD344"/>
      <c r="AE344"/>
      <c r="AF344"/>
      <c r="AG344"/>
      <c r="AH344"/>
      <c r="AI344"/>
      <c r="AJ344"/>
      <c r="AK344"/>
      <c r="AL344"/>
      <c r="AM344"/>
      <c r="AN344"/>
      <c r="AO344" s="108" t="s">
        <v>43</v>
      </c>
      <c r="AP344" t="s">
        <v>1281</v>
      </c>
      <c r="AQ344">
        <v>8</v>
      </c>
      <c r="AR344" t="e">
        <v>#N/A</v>
      </c>
      <c r="AS344" t="s">
        <v>1222</v>
      </c>
      <c r="AT344" t="e">
        <v>#N/A</v>
      </c>
      <c r="AU344" t="s">
        <v>5658</v>
      </c>
      <c r="AV344" t="s">
        <v>5662</v>
      </c>
      <c r="AW344" t="s">
        <v>1937</v>
      </c>
      <c r="AX344" t="s">
        <v>1934</v>
      </c>
      <c r="AY344" t="s">
        <v>5663</v>
      </c>
      <c r="AZ344" t="s">
        <v>1280</v>
      </c>
      <c r="BA344" t="s">
        <v>5664</v>
      </c>
      <c r="BB344" t="s">
        <v>1268</v>
      </c>
      <c r="BC344" t="s">
        <v>1939</v>
      </c>
      <c r="BD344" t="s">
        <v>5665</v>
      </c>
      <c r="BE344">
        <v>344</v>
      </c>
      <c r="BF344">
        <v>338</v>
      </c>
      <c r="BG344">
        <v>0</v>
      </c>
      <c r="BH344" t="s">
        <v>5658</v>
      </c>
      <c r="BI344">
        <v>1</v>
      </c>
      <c r="BJ344">
        <v>0</v>
      </c>
      <c r="BK344">
        <v>0</v>
      </c>
      <c r="BL344" t="s">
        <v>1592</v>
      </c>
      <c r="BM344" t="s">
        <v>5587</v>
      </c>
      <c r="BN344" t="s">
        <v>5591</v>
      </c>
      <c r="BO344" t="e" cm="1">
        <v>#N/A</v>
      </c>
      <c r="BP344" t="s">
        <v>1592</v>
      </c>
      <c r="BQ344" t="s">
        <v>1191</v>
      </c>
      <c r="BR344">
        <v>7</v>
      </c>
      <c r="BS344" t="s">
        <v>1847</v>
      </c>
      <c r="BT344" t="s">
        <v>5666</v>
      </c>
      <c r="BU344" t="s">
        <v>5657</v>
      </c>
      <c r="BV344" t="s">
        <v>5662</v>
      </c>
      <c r="BW344" t="s">
        <v>5667</v>
      </c>
      <c r="BX344" t="s">
        <v>1940</v>
      </c>
      <c r="BY344" t="s">
        <v>1592</v>
      </c>
      <c r="BZ344" t="s">
        <v>1937</v>
      </c>
      <c r="CA344" t="s">
        <v>1974</v>
      </c>
      <c r="CB344"/>
      <c r="CC344" t="s">
        <v>998</v>
      </c>
      <c r="CD344" t="s">
        <v>1268</v>
      </c>
      <c r="CE344" t="s">
        <v>5668</v>
      </c>
      <c r="CF344" t="s">
        <v>5669</v>
      </c>
      <c r="CG344" t="s">
        <v>1268</v>
      </c>
      <c r="CH344" t="s">
        <v>1592</v>
      </c>
      <c r="CI344" t="s">
        <v>5589</v>
      </c>
      <c r="CJ344" t="s">
        <v>1222</v>
      </c>
      <c r="CK344"/>
      <c r="CL344"/>
      <c r="CM344" t="s">
        <v>5590</v>
      </c>
      <c r="CN344" t="s">
        <v>5661</v>
      </c>
      <c r="CO344" t="s">
        <v>5590</v>
      </c>
      <c r="CP344" t="s">
        <v>5661</v>
      </c>
      <c r="CQ344" t="s">
        <v>1592</v>
      </c>
      <c r="CR344">
        <v>9</v>
      </c>
      <c r="CS344" t="s">
        <v>1191</v>
      </c>
      <c r="CT344" t="s">
        <v>1191</v>
      </c>
      <c r="CU344" t="s">
        <v>1191</v>
      </c>
      <c r="CV344" t="s">
        <v>1592</v>
      </c>
      <c r="CW344" t="s">
        <v>1592</v>
      </c>
      <c r="CX344">
        <v>342</v>
      </c>
      <c r="CY344" t="s">
        <v>5670</v>
      </c>
      <c r="CZ344" t="s">
        <v>1592</v>
      </c>
      <c r="DA344" t="s">
        <v>2313</v>
      </c>
      <c r="DB344" t="s">
        <v>2314</v>
      </c>
      <c r="DC344" t="s">
        <v>5658</v>
      </c>
      <c r="DD344" t="s">
        <v>1280</v>
      </c>
      <c r="DE344" t="s">
        <v>5659</v>
      </c>
      <c r="DF344" t="s">
        <v>1592</v>
      </c>
      <c r="DG344" t="s">
        <v>1592</v>
      </c>
      <c r="DH344" t="s">
        <v>2334</v>
      </c>
      <c r="DI344" t="e">
        <v>#N/A</v>
      </c>
      <c r="DJ344"/>
      <c r="DK344" t="s">
        <v>2334</v>
      </c>
      <c r="DL344">
        <v>9</v>
      </c>
      <c r="DM344" t="s">
        <v>2315</v>
      </c>
      <c r="DN344" t="s">
        <v>1222</v>
      </c>
      <c r="DO344" t="b">
        <v>1</v>
      </c>
      <c r="DP344" t="b">
        <v>1</v>
      </c>
      <c r="DQ344" t="b">
        <v>1</v>
      </c>
      <c r="DR344" t="b">
        <v>0</v>
      </c>
      <c r="DS344" t="b">
        <v>0</v>
      </c>
      <c r="DT344" t="b">
        <v>1</v>
      </c>
      <c r="DU344" t="b">
        <v>0</v>
      </c>
      <c r="DV344">
        <v>0</v>
      </c>
      <c r="DW344" t="b">
        <v>0</v>
      </c>
      <c r="DX344" t="b">
        <v>0</v>
      </c>
      <c r="DY344" t="b">
        <v>0</v>
      </c>
      <c r="DZ344" t="b">
        <v>0</v>
      </c>
      <c r="EA344" t="b">
        <v>0</v>
      </c>
      <c r="EB344" t="b">
        <v>0</v>
      </c>
      <c r="EC344" t="b">
        <v>0</v>
      </c>
      <c r="ED344" t="b">
        <v>0</v>
      </c>
      <c r="EE344" t="b">
        <v>0</v>
      </c>
      <c r="EF344" t="b" cm="1">
        <v>0</v>
      </c>
      <c r="EG344" t="b">
        <v>0</v>
      </c>
      <c r="EH344" t="b">
        <v>0</v>
      </c>
      <c r="EI344" t="b">
        <v>0</v>
      </c>
      <c r="EJ344" t="s">
        <v>1592</v>
      </c>
      <c r="EK344">
        <v>0</v>
      </c>
      <c r="EL344">
        <v>23</v>
      </c>
      <c r="EM344" t="b">
        <v>0</v>
      </c>
    </row>
    <row r="345" spans="1:143" ht="378">
      <c r="A345"/>
      <c r="B345" t="s">
        <v>1222</v>
      </c>
      <c r="C345" t="s">
        <v>1222</v>
      </c>
      <c r="D345" t="s">
        <v>5671</v>
      </c>
      <c r="E345" t="s">
        <v>5672</v>
      </c>
      <c r="F345"/>
      <c r="G345" t="s">
        <v>5673</v>
      </c>
      <c r="H345" s="109" t="s">
        <v>5674</v>
      </c>
      <c r="I345" t="s">
        <v>1268</v>
      </c>
      <c r="J345" t="s">
        <v>5586</v>
      </c>
      <c r="K345" t="s">
        <v>902</v>
      </c>
      <c r="L345" t="s">
        <v>3872</v>
      </c>
      <c r="M345" t="s">
        <v>2031</v>
      </c>
      <c r="N345" t="s">
        <v>902</v>
      </c>
      <c r="O345" t="s">
        <v>1191</v>
      </c>
      <c r="P345"/>
      <c r="Q345" t="s">
        <v>1280</v>
      </c>
      <c r="R345" t="s">
        <v>5589</v>
      </c>
      <c r="S345"/>
      <c r="T345"/>
      <c r="U345" t="s">
        <v>5590</v>
      </c>
      <c r="V345" t="s">
        <v>5675</v>
      </c>
      <c r="W345"/>
      <c r="X345"/>
      <c r="Y345"/>
      <c r="Z345"/>
      <c r="AA345"/>
      <c r="AB345"/>
      <c r="AC345"/>
      <c r="AD345"/>
      <c r="AE345"/>
      <c r="AF345"/>
      <c r="AG345"/>
      <c r="AH345"/>
      <c r="AI345"/>
      <c r="AJ345"/>
      <c r="AK345"/>
      <c r="AL345"/>
      <c r="AM345"/>
      <c r="AN345"/>
      <c r="AO345" s="108" t="s">
        <v>43</v>
      </c>
      <c r="AP345" t="s">
        <v>1281</v>
      </c>
      <c r="AQ345">
        <v>9</v>
      </c>
      <c r="AR345" t="e">
        <v>#N/A</v>
      </c>
      <c r="AS345" t="s">
        <v>1222</v>
      </c>
      <c r="AT345" t="e">
        <v>#N/A</v>
      </c>
      <c r="AU345" t="s">
        <v>5672</v>
      </c>
      <c r="AV345" t="s">
        <v>5676</v>
      </c>
      <c r="AW345" t="s">
        <v>1937</v>
      </c>
      <c r="AX345" t="s">
        <v>1934</v>
      </c>
      <c r="AY345" t="s">
        <v>5677</v>
      </c>
      <c r="AZ345" t="s">
        <v>1280</v>
      </c>
      <c r="BA345" t="s">
        <v>5678</v>
      </c>
      <c r="BB345" t="s">
        <v>1268</v>
      </c>
      <c r="BC345" t="s">
        <v>3872</v>
      </c>
      <c r="BD345" t="s">
        <v>5679</v>
      </c>
      <c r="BE345">
        <v>345</v>
      </c>
      <c r="BF345">
        <v>338</v>
      </c>
      <c r="BG345">
        <v>0</v>
      </c>
      <c r="BH345" t="s">
        <v>5672</v>
      </c>
      <c r="BI345">
        <v>1</v>
      </c>
      <c r="BJ345">
        <v>0</v>
      </c>
      <c r="BK345">
        <v>0</v>
      </c>
      <c r="BL345" t="s">
        <v>1592</v>
      </c>
      <c r="BM345" t="s">
        <v>5587</v>
      </c>
      <c r="BN345" t="s">
        <v>5591</v>
      </c>
      <c r="BO345" t="e" cm="1">
        <v>#N/A</v>
      </c>
      <c r="BP345" t="s">
        <v>1592</v>
      </c>
      <c r="BQ345" t="s">
        <v>1191</v>
      </c>
      <c r="BR345">
        <v>8</v>
      </c>
      <c r="BS345" t="s">
        <v>1848</v>
      </c>
      <c r="BT345" t="s">
        <v>5680</v>
      </c>
      <c r="BU345" t="s">
        <v>5671</v>
      </c>
      <c r="BV345" t="s">
        <v>5676</v>
      </c>
      <c r="BW345" t="s">
        <v>5681</v>
      </c>
      <c r="BX345" t="s">
        <v>1940</v>
      </c>
      <c r="BY345" t="s">
        <v>1592</v>
      </c>
      <c r="BZ345" t="s">
        <v>1937</v>
      </c>
      <c r="CA345" t="s">
        <v>2031</v>
      </c>
      <c r="CB345"/>
      <c r="CC345" t="s">
        <v>998</v>
      </c>
      <c r="CD345" t="s">
        <v>1268</v>
      </c>
      <c r="CE345" t="s">
        <v>5682</v>
      </c>
      <c r="CF345" t="s">
        <v>5683</v>
      </c>
      <c r="CG345" t="s">
        <v>1268</v>
      </c>
      <c r="CH345" t="s">
        <v>1592</v>
      </c>
      <c r="CI345" t="s">
        <v>5589</v>
      </c>
      <c r="CJ345" t="s">
        <v>1222</v>
      </c>
      <c r="CK345"/>
      <c r="CL345"/>
      <c r="CM345" t="s">
        <v>5590</v>
      </c>
      <c r="CN345" t="s">
        <v>5675</v>
      </c>
      <c r="CO345" t="s">
        <v>5590</v>
      </c>
      <c r="CP345" t="s">
        <v>5675</v>
      </c>
      <c r="CQ345" t="s">
        <v>1592</v>
      </c>
      <c r="CR345">
        <v>9</v>
      </c>
      <c r="CS345" t="s">
        <v>1191</v>
      </c>
      <c r="CT345" t="s">
        <v>1191</v>
      </c>
      <c r="CU345" t="s">
        <v>1191</v>
      </c>
      <c r="CV345" t="s">
        <v>1592</v>
      </c>
      <c r="CW345" t="s">
        <v>1592</v>
      </c>
      <c r="CX345">
        <v>343</v>
      </c>
      <c r="CY345" t="s">
        <v>5684</v>
      </c>
      <c r="CZ345" t="s">
        <v>1592</v>
      </c>
      <c r="DA345" t="s">
        <v>2313</v>
      </c>
      <c r="DB345" t="s">
        <v>2314</v>
      </c>
      <c r="DC345" t="s">
        <v>5672</v>
      </c>
      <c r="DD345" t="s">
        <v>1280</v>
      </c>
      <c r="DE345" t="s">
        <v>5673</v>
      </c>
      <c r="DF345" t="s">
        <v>1592</v>
      </c>
      <c r="DG345" t="s">
        <v>1592</v>
      </c>
      <c r="DH345" t="s">
        <v>2334</v>
      </c>
      <c r="DI345" t="e">
        <v>#N/A</v>
      </c>
      <c r="DJ345"/>
      <c r="DK345" t="s">
        <v>2334</v>
      </c>
      <c r="DL345">
        <v>9</v>
      </c>
      <c r="DM345" t="s">
        <v>2315</v>
      </c>
      <c r="DN345" t="s">
        <v>1222</v>
      </c>
      <c r="DO345" t="b">
        <v>1</v>
      </c>
      <c r="DP345" t="b">
        <v>1</v>
      </c>
      <c r="DQ345" t="b">
        <v>1</v>
      </c>
      <c r="DR345" t="b">
        <v>0</v>
      </c>
      <c r="DS345" t="b">
        <v>0</v>
      </c>
      <c r="DT345" t="b">
        <v>1</v>
      </c>
      <c r="DU345" t="b">
        <v>0</v>
      </c>
      <c r="DV345">
        <v>0</v>
      </c>
      <c r="DW345" t="b">
        <v>0</v>
      </c>
      <c r="DX345" t="b">
        <v>0</v>
      </c>
      <c r="DY345" t="b">
        <v>0</v>
      </c>
      <c r="DZ345" t="b">
        <v>0</v>
      </c>
      <c r="EA345" t="b">
        <v>0</v>
      </c>
      <c r="EB345" t="b">
        <v>0</v>
      </c>
      <c r="EC345" t="b">
        <v>0</v>
      </c>
      <c r="ED345" t="b">
        <v>0</v>
      </c>
      <c r="EE345" t="b">
        <v>0</v>
      </c>
      <c r="EF345" t="b" cm="1">
        <v>0</v>
      </c>
      <c r="EG345" t="b">
        <v>0</v>
      </c>
      <c r="EH345" t="b">
        <v>0</v>
      </c>
      <c r="EI345" t="b">
        <v>0</v>
      </c>
      <c r="EJ345" t="s">
        <v>1592</v>
      </c>
      <c r="EK345">
        <v>0</v>
      </c>
      <c r="EL345">
        <v>11</v>
      </c>
      <c r="EM345" t="b">
        <v>0</v>
      </c>
    </row>
    <row r="346" spans="1:143" ht="126">
      <c r="A346"/>
      <c r="B346" t="s">
        <v>1222</v>
      </c>
      <c r="C346" t="s">
        <v>1222</v>
      </c>
      <c r="D346" s="109" t="s">
        <v>5685</v>
      </c>
      <c r="E346" t="s">
        <v>5686</v>
      </c>
      <c r="F346"/>
      <c r="G346" t="s">
        <v>5687</v>
      </c>
      <c r="H346" s="109" t="s">
        <v>5688</v>
      </c>
      <c r="I346" t="s">
        <v>1268</v>
      </c>
      <c r="J346" t="s">
        <v>5586</v>
      </c>
      <c r="K346" t="s">
        <v>902</v>
      </c>
      <c r="L346" t="s">
        <v>3872</v>
      </c>
      <c r="M346" t="s">
        <v>2031</v>
      </c>
      <c r="N346" t="s">
        <v>902</v>
      </c>
      <c r="O346" t="s">
        <v>1191</v>
      </c>
      <c r="P346"/>
      <c r="Q346" t="s">
        <v>1280</v>
      </c>
      <c r="R346" t="s">
        <v>5589</v>
      </c>
      <c r="S346"/>
      <c r="T346"/>
      <c r="U346" t="s">
        <v>5590</v>
      </c>
      <c r="V346" t="s">
        <v>5689</v>
      </c>
      <c r="W346"/>
      <c r="X346"/>
      <c r="Y346"/>
      <c r="Z346"/>
      <c r="AA346"/>
      <c r="AB346"/>
      <c r="AC346"/>
      <c r="AD346"/>
      <c r="AE346"/>
      <c r="AF346"/>
      <c r="AG346"/>
      <c r="AH346"/>
      <c r="AI346"/>
      <c r="AJ346"/>
      <c r="AK346"/>
      <c r="AL346"/>
      <c r="AM346"/>
      <c r="AN346"/>
      <c r="AO346" s="108" t="s">
        <v>43</v>
      </c>
      <c r="AP346" t="s">
        <v>1281</v>
      </c>
      <c r="AQ346">
        <v>10</v>
      </c>
      <c r="AR346" t="e">
        <v>#N/A</v>
      </c>
      <c r="AS346" t="s">
        <v>1222</v>
      </c>
      <c r="AT346" t="e">
        <v>#N/A</v>
      </c>
      <c r="AU346" t="s">
        <v>5686</v>
      </c>
      <c r="AV346" t="s">
        <v>5690</v>
      </c>
      <c r="AW346" t="s">
        <v>1937</v>
      </c>
      <c r="AX346" t="s">
        <v>1934</v>
      </c>
      <c r="AY346" t="s">
        <v>5691</v>
      </c>
      <c r="AZ346" t="s">
        <v>1280</v>
      </c>
      <c r="BA346" t="s">
        <v>5692</v>
      </c>
      <c r="BB346" t="s">
        <v>1268</v>
      </c>
      <c r="BC346" t="s">
        <v>3872</v>
      </c>
      <c r="BD346" t="s">
        <v>5693</v>
      </c>
      <c r="BE346">
        <v>346</v>
      </c>
      <c r="BF346">
        <v>338</v>
      </c>
      <c r="BG346">
        <v>0</v>
      </c>
      <c r="BH346" t="s">
        <v>5686</v>
      </c>
      <c r="BI346">
        <v>1</v>
      </c>
      <c r="BJ346">
        <v>0</v>
      </c>
      <c r="BK346">
        <v>0</v>
      </c>
      <c r="BL346" t="s">
        <v>1592</v>
      </c>
      <c r="BM346" t="s">
        <v>5587</v>
      </c>
      <c r="BN346" t="s">
        <v>5591</v>
      </c>
      <c r="BO346" t="e" cm="1">
        <v>#N/A</v>
      </c>
      <c r="BP346" t="s">
        <v>1592</v>
      </c>
      <c r="BQ346" t="s">
        <v>1191</v>
      </c>
      <c r="BR346">
        <v>9</v>
      </c>
      <c r="BS346" t="s">
        <v>1852</v>
      </c>
      <c r="BT346" t="s">
        <v>5694</v>
      </c>
      <c r="BU346" t="s">
        <v>5685</v>
      </c>
      <c r="BV346" t="s">
        <v>5690</v>
      </c>
      <c r="BW346" t="s">
        <v>5695</v>
      </c>
      <c r="BX346" t="s">
        <v>1940</v>
      </c>
      <c r="BY346" t="s">
        <v>1592</v>
      </c>
      <c r="BZ346" t="s">
        <v>1937</v>
      </c>
      <c r="CA346" t="s">
        <v>2031</v>
      </c>
      <c r="CB346"/>
      <c r="CC346" t="s">
        <v>998</v>
      </c>
      <c r="CD346" t="s">
        <v>1268</v>
      </c>
      <c r="CE346" t="s">
        <v>5696</v>
      </c>
      <c r="CF346" t="s">
        <v>5697</v>
      </c>
      <c r="CG346" t="s">
        <v>1268</v>
      </c>
      <c r="CH346" t="s">
        <v>1592</v>
      </c>
      <c r="CI346" t="s">
        <v>5589</v>
      </c>
      <c r="CJ346" t="s">
        <v>1222</v>
      </c>
      <c r="CK346"/>
      <c r="CL346"/>
      <c r="CM346" t="s">
        <v>5590</v>
      </c>
      <c r="CN346" t="s">
        <v>5689</v>
      </c>
      <c r="CO346" t="s">
        <v>5590</v>
      </c>
      <c r="CP346" t="s">
        <v>5689</v>
      </c>
      <c r="CQ346" t="s">
        <v>1592</v>
      </c>
      <c r="CR346">
        <v>9</v>
      </c>
      <c r="CS346" t="s">
        <v>1191</v>
      </c>
      <c r="CT346" t="s">
        <v>1191</v>
      </c>
      <c r="CU346" t="s">
        <v>1191</v>
      </c>
      <c r="CV346" t="s">
        <v>1592</v>
      </c>
      <c r="CW346" t="s">
        <v>1592</v>
      </c>
      <c r="CX346">
        <v>344</v>
      </c>
      <c r="CY346" t="s">
        <v>5698</v>
      </c>
      <c r="CZ346" t="s">
        <v>1592</v>
      </c>
      <c r="DA346" t="s">
        <v>2313</v>
      </c>
      <c r="DB346" t="s">
        <v>2314</v>
      </c>
      <c r="DC346" t="s">
        <v>5686</v>
      </c>
      <c r="DD346" t="s">
        <v>1280</v>
      </c>
      <c r="DE346" t="s">
        <v>5687</v>
      </c>
      <c r="DF346" t="s">
        <v>1592</v>
      </c>
      <c r="DG346" t="s">
        <v>1592</v>
      </c>
      <c r="DH346" t="s">
        <v>2334</v>
      </c>
      <c r="DI346" t="e">
        <v>#N/A</v>
      </c>
      <c r="DJ346"/>
      <c r="DK346" t="s">
        <v>2334</v>
      </c>
      <c r="DL346">
        <v>9</v>
      </c>
      <c r="DM346" t="s">
        <v>2315</v>
      </c>
      <c r="DN346" t="s">
        <v>1222</v>
      </c>
      <c r="DO346" t="b">
        <v>1</v>
      </c>
      <c r="DP346" t="b">
        <v>1</v>
      </c>
      <c r="DQ346" t="b">
        <v>1</v>
      </c>
      <c r="DR346" t="b">
        <v>0</v>
      </c>
      <c r="DS346" t="b">
        <v>0</v>
      </c>
      <c r="DT346" t="b">
        <v>1</v>
      </c>
      <c r="DU346" t="b">
        <v>0</v>
      </c>
      <c r="DV346">
        <v>0</v>
      </c>
      <c r="DW346" t="b">
        <v>0</v>
      </c>
      <c r="DX346" t="b">
        <v>0</v>
      </c>
      <c r="DY346" t="b">
        <v>0</v>
      </c>
      <c r="DZ346" t="b">
        <v>0</v>
      </c>
      <c r="EA346" t="b">
        <v>0</v>
      </c>
      <c r="EB346" t="b">
        <v>0</v>
      </c>
      <c r="EC346" t="b">
        <v>0</v>
      </c>
      <c r="ED346" t="b">
        <v>0</v>
      </c>
      <c r="EE346" t="b">
        <v>0</v>
      </c>
      <c r="EF346" t="b" cm="1">
        <v>0</v>
      </c>
      <c r="EG346" t="b">
        <v>0</v>
      </c>
      <c r="EH346" t="b">
        <v>0</v>
      </c>
      <c r="EI346" t="b">
        <v>0</v>
      </c>
      <c r="EJ346" t="s">
        <v>1592</v>
      </c>
      <c r="EK346">
        <v>0</v>
      </c>
      <c r="EL346">
        <v>21</v>
      </c>
      <c r="EM346" t="b">
        <v>0</v>
      </c>
    </row>
    <row r="347" spans="1:143" ht="409.5">
      <c r="A347"/>
      <c r="B347" t="s">
        <v>1222</v>
      </c>
      <c r="C347" t="s">
        <v>1222</v>
      </c>
      <c r="D347" t="s">
        <v>5699</v>
      </c>
      <c r="E347" t="s">
        <v>5700</v>
      </c>
      <c r="F347" t="s">
        <v>5701</v>
      </c>
      <c r="G347" t="s">
        <v>5702</v>
      </c>
      <c r="H347" s="109" t="s">
        <v>5703</v>
      </c>
      <c r="I347" t="s">
        <v>1268</v>
      </c>
      <c r="J347" t="s">
        <v>5586</v>
      </c>
      <c r="K347" t="s">
        <v>902</v>
      </c>
      <c r="L347" t="s">
        <v>3872</v>
      </c>
      <c r="M347" t="s">
        <v>2031</v>
      </c>
      <c r="N347" t="s">
        <v>902</v>
      </c>
      <c r="O347" t="s">
        <v>1191</v>
      </c>
      <c r="P347"/>
      <c r="Q347" t="s">
        <v>1280</v>
      </c>
      <c r="R347" t="s">
        <v>5589</v>
      </c>
      <c r="S347"/>
      <c r="T347"/>
      <c r="U347" t="s">
        <v>5590</v>
      </c>
      <c r="V347" t="s">
        <v>5701</v>
      </c>
      <c r="W347"/>
      <c r="X347"/>
      <c r="Y347"/>
      <c r="Z347"/>
      <c r="AA347"/>
      <c r="AB347"/>
      <c r="AC347"/>
      <c r="AD347"/>
      <c r="AE347"/>
      <c r="AF347"/>
      <c r="AG347"/>
      <c r="AH347"/>
      <c r="AI347"/>
      <c r="AJ347"/>
      <c r="AK347"/>
      <c r="AL347"/>
      <c r="AM347"/>
      <c r="AN347"/>
      <c r="AO347" s="108" t="s">
        <v>43</v>
      </c>
      <c r="AP347" t="s">
        <v>1281</v>
      </c>
      <c r="AQ347">
        <v>11</v>
      </c>
      <c r="AR347" t="e">
        <v>#N/A</v>
      </c>
      <c r="AS347" t="s">
        <v>1222</v>
      </c>
      <c r="AT347" t="e">
        <v>#N/A</v>
      </c>
      <c r="AU347" t="s">
        <v>5700</v>
      </c>
      <c r="AV347" t="s">
        <v>5704</v>
      </c>
      <c r="AW347" t="s">
        <v>5705</v>
      </c>
      <c r="AX347" t="s">
        <v>1934</v>
      </c>
      <c r="AY347" t="s">
        <v>5706</v>
      </c>
      <c r="AZ347" t="s">
        <v>1280</v>
      </c>
      <c r="BA347" t="s">
        <v>5707</v>
      </c>
      <c r="BB347" t="s">
        <v>1268</v>
      </c>
      <c r="BC347" t="s">
        <v>3872</v>
      </c>
      <c r="BD347" t="s">
        <v>5708</v>
      </c>
      <c r="BE347">
        <v>347</v>
      </c>
      <c r="BF347">
        <v>338</v>
      </c>
      <c r="BG347">
        <v>0</v>
      </c>
      <c r="BH347" t="s">
        <v>5700</v>
      </c>
      <c r="BI347">
        <v>1</v>
      </c>
      <c r="BJ347">
        <v>0</v>
      </c>
      <c r="BK347">
        <v>0</v>
      </c>
      <c r="BL347" t="s">
        <v>1592</v>
      </c>
      <c r="BM347" t="s">
        <v>5587</v>
      </c>
      <c r="BN347" t="s">
        <v>5591</v>
      </c>
      <c r="BO347" t="e" cm="1">
        <v>#N/A</v>
      </c>
      <c r="BP347" t="s">
        <v>1592</v>
      </c>
      <c r="BQ347" t="s">
        <v>1191</v>
      </c>
      <c r="BR347">
        <v>10</v>
      </c>
      <c r="BS347" t="s">
        <v>1856</v>
      </c>
      <c r="BT347" t="s">
        <v>5709</v>
      </c>
      <c r="BU347" t="s">
        <v>5699</v>
      </c>
      <c r="BV347" t="s">
        <v>5704</v>
      </c>
      <c r="BW347" t="s">
        <v>5710</v>
      </c>
      <c r="BX347" t="s">
        <v>1940</v>
      </c>
      <c r="BY347" t="s">
        <v>1592</v>
      </c>
      <c r="BZ347" t="s">
        <v>1937</v>
      </c>
      <c r="CA347" t="s">
        <v>2031</v>
      </c>
      <c r="CB347"/>
      <c r="CC347" t="s">
        <v>998</v>
      </c>
      <c r="CD347" t="s">
        <v>1268</v>
      </c>
      <c r="CE347" t="s">
        <v>5711</v>
      </c>
      <c r="CF347" t="s">
        <v>5712</v>
      </c>
      <c r="CG347" t="s">
        <v>1268</v>
      </c>
      <c r="CH347" t="s">
        <v>1592</v>
      </c>
      <c r="CI347" t="s">
        <v>5589</v>
      </c>
      <c r="CJ347" t="s">
        <v>1222</v>
      </c>
      <c r="CK347"/>
      <c r="CL347"/>
      <c r="CM347" t="s">
        <v>5590</v>
      </c>
      <c r="CN347" t="s">
        <v>5701</v>
      </c>
      <c r="CO347" t="s">
        <v>5590</v>
      </c>
      <c r="CP347" t="s">
        <v>5701</v>
      </c>
      <c r="CQ347" t="s">
        <v>1592</v>
      </c>
      <c r="CR347">
        <v>9</v>
      </c>
      <c r="CS347" t="s">
        <v>1191</v>
      </c>
      <c r="CT347" t="s">
        <v>1191</v>
      </c>
      <c r="CU347" t="s">
        <v>1191</v>
      </c>
      <c r="CV347" t="s">
        <v>1592</v>
      </c>
      <c r="CW347" t="s">
        <v>1592</v>
      </c>
      <c r="CX347">
        <v>345</v>
      </c>
      <c r="CY347" t="s">
        <v>5713</v>
      </c>
      <c r="CZ347" t="s">
        <v>1592</v>
      </c>
      <c r="DA347" t="s">
        <v>2313</v>
      </c>
      <c r="DB347" t="s">
        <v>2314</v>
      </c>
      <c r="DC347" t="s">
        <v>5700</v>
      </c>
      <c r="DD347" t="s">
        <v>1280</v>
      </c>
      <c r="DE347" t="s">
        <v>5702</v>
      </c>
      <c r="DF347" t="s">
        <v>1592</v>
      </c>
      <c r="DG347" t="s">
        <v>1592</v>
      </c>
      <c r="DH347" t="s">
        <v>2334</v>
      </c>
      <c r="DI347" t="e">
        <v>#N/A</v>
      </c>
      <c r="DJ347"/>
      <c r="DK347" t="s">
        <v>2334</v>
      </c>
      <c r="DL347">
        <v>9</v>
      </c>
      <c r="DM347" t="s">
        <v>2315</v>
      </c>
      <c r="DN347" t="s">
        <v>1222</v>
      </c>
      <c r="DO347" t="b">
        <v>1</v>
      </c>
      <c r="DP347" t="b">
        <v>1</v>
      </c>
      <c r="DQ347" t="b">
        <v>1</v>
      </c>
      <c r="DR347" t="b">
        <v>0</v>
      </c>
      <c r="DS347" t="b">
        <v>0</v>
      </c>
      <c r="DT347" t="b">
        <v>1</v>
      </c>
      <c r="DU347" t="b">
        <v>0</v>
      </c>
      <c r="DV347">
        <v>0</v>
      </c>
      <c r="DW347" t="b">
        <v>0</v>
      </c>
      <c r="DX347" t="b">
        <v>0</v>
      </c>
      <c r="DY347" t="b">
        <v>0</v>
      </c>
      <c r="DZ347" t="b">
        <v>0</v>
      </c>
      <c r="EA347" t="b">
        <v>0</v>
      </c>
      <c r="EB347" t="b">
        <v>0</v>
      </c>
      <c r="EC347" t="b">
        <v>0</v>
      </c>
      <c r="ED347" t="b">
        <v>0</v>
      </c>
      <c r="EE347" t="b">
        <v>0</v>
      </c>
      <c r="EF347" t="b" cm="1">
        <v>0</v>
      </c>
      <c r="EG347" t="b">
        <v>0</v>
      </c>
      <c r="EH347" t="b">
        <v>0</v>
      </c>
      <c r="EI347" t="b">
        <v>0</v>
      </c>
      <c r="EJ347" t="s">
        <v>1592</v>
      </c>
      <c r="EK347">
        <v>0</v>
      </c>
      <c r="EL347">
        <v>20</v>
      </c>
      <c r="EM347" t="b">
        <v>0</v>
      </c>
    </row>
    <row r="348" spans="1:143" ht="141.75">
      <c r="A348"/>
      <c r="B348" t="s">
        <v>1222</v>
      </c>
      <c r="C348" t="s">
        <v>1222</v>
      </c>
      <c r="D348" t="s">
        <v>5714</v>
      </c>
      <c r="E348" t="s">
        <v>5715</v>
      </c>
      <c r="F348"/>
      <c r="G348" t="s">
        <v>5716</v>
      </c>
      <c r="H348" s="109" t="s">
        <v>5717</v>
      </c>
      <c r="I348" t="s">
        <v>1268</v>
      </c>
      <c r="J348" t="s">
        <v>5586</v>
      </c>
      <c r="K348" t="s">
        <v>902</v>
      </c>
      <c r="L348" t="s">
        <v>3872</v>
      </c>
      <c r="M348" t="s">
        <v>2031</v>
      </c>
      <c r="N348" t="s">
        <v>902</v>
      </c>
      <c r="O348" t="s">
        <v>1191</v>
      </c>
      <c r="P348"/>
      <c r="Q348" t="s">
        <v>1280</v>
      </c>
      <c r="R348" t="s">
        <v>5589</v>
      </c>
      <c r="S348"/>
      <c r="T348"/>
      <c r="U348" t="s">
        <v>5590</v>
      </c>
      <c r="V348" t="s">
        <v>5718</v>
      </c>
      <c r="W348"/>
      <c r="X348"/>
      <c r="Y348"/>
      <c r="Z348"/>
      <c r="AA348"/>
      <c r="AB348"/>
      <c r="AC348"/>
      <c r="AD348"/>
      <c r="AE348"/>
      <c r="AF348"/>
      <c r="AG348"/>
      <c r="AH348"/>
      <c r="AI348"/>
      <c r="AJ348"/>
      <c r="AK348"/>
      <c r="AL348"/>
      <c r="AM348"/>
      <c r="AN348"/>
      <c r="AO348" s="108" t="s">
        <v>43</v>
      </c>
      <c r="AP348" t="s">
        <v>1281</v>
      </c>
      <c r="AQ348">
        <v>12</v>
      </c>
      <c r="AR348" t="e">
        <v>#N/A</v>
      </c>
      <c r="AS348" t="s">
        <v>1222</v>
      </c>
      <c r="AT348" t="e">
        <v>#N/A</v>
      </c>
      <c r="AU348" t="s">
        <v>5715</v>
      </c>
      <c r="AV348" t="s">
        <v>5719</v>
      </c>
      <c r="AW348" t="s">
        <v>1937</v>
      </c>
      <c r="AX348" t="s">
        <v>1934</v>
      </c>
      <c r="AY348" t="s">
        <v>5720</v>
      </c>
      <c r="AZ348" t="s">
        <v>1280</v>
      </c>
      <c r="BA348" t="s">
        <v>5721</v>
      </c>
      <c r="BB348" t="s">
        <v>1268</v>
      </c>
      <c r="BC348" t="s">
        <v>3872</v>
      </c>
      <c r="BD348" t="s">
        <v>5722</v>
      </c>
      <c r="BE348">
        <v>348</v>
      </c>
      <c r="BF348">
        <v>338</v>
      </c>
      <c r="BG348">
        <v>0</v>
      </c>
      <c r="BH348" t="s">
        <v>5715</v>
      </c>
      <c r="BI348">
        <v>1</v>
      </c>
      <c r="BJ348">
        <v>0</v>
      </c>
      <c r="BK348">
        <v>0</v>
      </c>
      <c r="BL348" t="s">
        <v>1592</v>
      </c>
      <c r="BM348" t="s">
        <v>5587</v>
      </c>
      <c r="BN348" t="s">
        <v>5591</v>
      </c>
      <c r="BO348" t="e" cm="1">
        <v>#N/A</v>
      </c>
      <c r="BP348" t="s">
        <v>1592</v>
      </c>
      <c r="BQ348" t="s">
        <v>1191</v>
      </c>
      <c r="BR348">
        <v>11</v>
      </c>
      <c r="BS348" t="s">
        <v>1860</v>
      </c>
      <c r="BT348" t="s">
        <v>5723</v>
      </c>
      <c r="BU348" t="s">
        <v>5714</v>
      </c>
      <c r="BV348" t="s">
        <v>5719</v>
      </c>
      <c r="BW348" t="s">
        <v>5724</v>
      </c>
      <c r="BX348" t="s">
        <v>1940</v>
      </c>
      <c r="BY348" t="s">
        <v>1592</v>
      </c>
      <c r="BZ348" t="s">
        <v>1937</v>
      </c>
      <c r="CA348" t="s">
        <v>2031</v>
      </c>
      <c r="CB348"/>
      <c r="CC348" t="s">
        <v>998</v>
      </c>
      <c r="CD348" t="s">
        <v>1268</v>
      </c>
      <c r="CE348" t="s">
        <v>5725</v>
      </c>
      <c r="CF348" t="s">
        <v>5726</v>
      </c>
      <c r="CG348" t="s">
        <v>1268</v>
      </c>
      <c r="CH348" t="s">
        <v>1592</v>
      </c>
      <c r="CI348" t="s">
        <v>5589</v>
      </c>
      <c r="CJ348" t="s">
        <v>1222</v>
      </c>
      <c r="CK348"/>
      <c r="CL348"/>
      <c r="CM348" t="s">
        <v>5590</v>
      </c>
      <c r="CN348" t="s">
        <v>5718</v>
      </c>
      <c r="CO348" t="s">
        <v>5590</v>
      </c>
      <c r="CP348" t="s">
        <v>5718</v>
      </c>
      <c r="CQ348" t="s">
        <v>1592</v>
      </c>
      <c r="CR348">
        <v>9</v>
      </c>
      <c r="CS348" t="s">
        <v>1191</v>
      </c>
      <c r="CT348" t="s">
        <v>1191</v>
      </c>
      <c r="CU348" t="s">
        <v>1191</v>
      </c>
      <c r="CV348" t="s">
        <v>1592</v>
      </c>
      <c r="CW348" t="s">
        <v>1592</v>
      </c>
      <c r="CX348">
        <v>346</v>
      </c>
      <c r="CY348" t="s">
        <v>5727</v>
      </c>
      <c r="CZ348" t="s">
        <v>1592</v>
      </c>
      <c r="DA348" t="s">
        <v>2313</v>
      </c>
      <c r="DB348" t="s">
        <v>2314</v>
      </c>
      <c r="DC348" t="s">
        <v>5715</v>
      </c>
      <c r="DD348" t="s">
        <v>1280</v>
      </c>
      <c r="DE348" t="s">
        <v>5716</v>
      </c>
      <c r="DF348" t="s">
        <v>1592</v>
      </c>
      <c r="DG348" t="s">
        <v>1592</v>
      </c>
      <c r="DH348" t="s">
        <v>2334</v>
      </c>
      <c r="DI348" t="e">
        <v>#N/A</v>
      </c>
      <c r="DJ348"/>
      <c r="DK348" t="s">
        <v>2334</v>
      </c>
      <c r="DL348">
        <v>9</v>
      </c>
      <c r="DM348" t="s">
        <v>2315</v>
      </c>
      <c r="DN348" t="s">
        <v>1222</v>
      </c>
      <c r="DO348" t="b">
        <v>1</v>
      </c>
      <c r="DP348" t="b">
        <v>1</v>
      </c>
      <c r="DQ348" t="b">
        <v>1</v>
      </c>
      <c r="DR348" t="b">
        <v>0</v>
      </c>
      <c r="DS348" t="b">
        <v>0</v>
      </c>
      <c r="DT348" t="b">
        <v>1</v>
      </c>
      <c r="DU348" t="b">
        <v>0</v>
      </c>
      <c r="DV348">
        <v>0</v>
      </c>
      <c r="DW348" t="b">
        <v>0</v>
      </c>
      <c r="DX348" t="b">
        <v>0</v>
      </c>
      <c r="DY348" t="b">
        <v>0</v>
      </c>
      <c r="DZ348" t="b">
        <v>0</v>
      </c>
      <c r="EA348" t="b">
        <v>0</v>
      </c>
      <c r="EB348" t="b">
        <v>0</v>
      </c>
      <c r="EC348" t="b">
        <v>0</v>
      </c>
      <c r="ED348" t="b">
        <v>0</v>
      </c>
      <c r="EE348" t="b">
        <v>0</v>
      </c>
      <c r="EF348" t="b" cm="1">
        <v>0</v>
      </c>
      <c r="EG348" t="b">
        <v>0</v>
      </c>
      <c r="EH348" t="b">
        <v>0</v>
      </c>
      <c r="EI348" t="b">
        <v>0</v>
      </c>
      <c r="EJ348" t="s">
        <v>1592</v>
      </c>
      <c r="EK348">
        <v>0</v>
      </c>
      <c r="EL348">
        <v>23</v>
      </c>
      <c r="EM348" t="b">
        <v>0</v>
      </c>
    </row>
    <row r="349" spans="1:143" ht="315">
      <c r="A349"/>
      <c r="B349" t="s">
        <v>1222</v>
      </c>
      <c r="C349" t="s">
        <v>1222</v>
      </c>
      <c r="D349" t="s">
        <v>5728</v>
      </c>
      <c r="E349" t="s">
        <v>5729</v>
      </c>
      <c r="F349"/>
      <c r="G349" s="109" t="s">
        <v>5730</v>
      </c>
      <c r="H349" s="109" t="s">
        <v>5731</v>
      </c>
      <c r="I349" t="s">
        <v>1268</v>
      </c>
      <c r="J349" t="s">
        <v>5586</v>
      </c>
      <c r="K349" t="s">
        <v>5732</v>
      </c>
      <c r="L349" t="s">
        <v>3872</v>
      </c>
      <c r="M349" t="s">
        <v>2607</v>
      </c>
      <c r="N349" t="s">
        <v>902</v>
      </c>
      <c r="O349" t="s">
        <v>1191</v>
      </c>
      <c r="P349"/>
      <c r="Q349" t="s">
        <v>5733</v>
      </c>
      <c r="R349" t="s">
        <v>5589</v>
      </c>
      <c r="S349"/>
      <c r="T349"/>
      <c r="U349" t="s">
        <v>5590</v>
      </c>
      <c r="V349" t="s">
        <v>5734</v>
      </c>
      <c r="W349"/>
      <c r="X349"/>
      <c r="Y349"/>
      <c r="Z349"/>
      <c r="AA349"/>
      <c r="AB349"/>
      <c r="AC349"/>
      <c r="AD349"/>
      <c r="AE349"/>
      <c r="AF349"/>
      <c r="AG349"/>
      <c r="AH349"/>
      <c r="AI349"/>
      <c r="AJ349"/>
      <c r="AK349"/>
      <c r="AL349"/>
      <c r="AM349"/>
      <c r="AN349"/>
      <c r="AO349" s="108" t="s">
        <v>43</v>
      </c>
      <c r="AP349" t="s">
        <v>1281</v>
      </c>
      <c r="AQ349">
        <v>13</v>
      </c>
      <c r="AR349" t="e">
        <v>#N/A</v>
      </c>
      <c r="AS349" t="s">
        <v>1222</v>
      </c>
      <c r="AT349" t="e">
        <v>#N/A</v>
      </c>
      <c r="AU349" t="s">
        <v>5729</v>
      </c>
      <c r="AV349" t="s">
        <v>5735</v>
      </c>
      <c r="AW349" t="s">
        <v>1937</v>
      </c>
      <c r="AX349" t="s">
        <v>1934</v>
      </c>
      <c r="AY349" t="s">
        <v>5736</v>
      </c>
      <c r="AZ349" t="s">
        <v>5733</v>
      </c>
      <c r="BA349" t="s">
        <v>5737</v>
      </c>
      <c r="BB349" t="s">
        <v>1268</v>
      </c>
      <c r="BC349" t="s">
        <v>3872</v>
      </c>
      <c r="BD349" t="s">
        <v>5738</v>
      </c>
      <c r="BE349">
        <v>349</v>
      </c>
      <c r="BF349">
        <v>338</v>
      </c>
      <c r="BG349" t="e">
        <v>#N/A</v>
      </c>
      <c r="BH349" t="s">
        <v>5729</v>
      </c>
      <c r="BI349">
        <v>1</v>
      </c>
      <c r="BJ349">
        <v>0</v>
      </c>
      <c r="BK349">
        <v>0</v>
      </c>
      <c r="BL349" t="s">
        <v>1592</v>
      </c>
      <c r="BM349" t="s">
        <v>5587</v>
      </c>
      <c r="BN349" t="s">
        <v>5591</v>
      </c>
      <c r="BO349" t="e" cm="1">
        <v>#N/A</v>
      </c>
      <c r="BP349" t="s">
        <v>5739</v>
      </c>
      <c r="BQ349" t="s">
        <v>1191</v>
      </c>
      <c r="BR349">
        <v>12</v>
      </c>
      <c r="BS349" t="s">
        <v>1864</v>
      </c>
      <c r="BT349" t="s">
        <v>5740</v>
      </c>
      <c r="BU349" t="s">
        <v>5728</v>
      </c>
      <c r="BV349" t="s">
        <v>5735</v>
      </c>
      <c r="BW349" t="s">
        <v>5741</v>
      </c>
      <c r="BX349" t="s">
        <v>1940</v>
      </c>
      <c r="BY349" t="s">
        <v>1592</v>
      </c>
      <c r="BZ349" t="s">
        <v>1937</v>
      </c>
      <c r="CA349" t="s">
        <v>2607</v>
      </c>
      <c r="CB349"/>
      <c r="CC349" t="s">
        <v>998</v>
      </c>
      <c r="CD349" t="s">
        <v>1268</v>
      </c>
      <c r="CE349" t="s">
        <v>5742</v>
      </c>
      <c r="CF349" t="s">
        <v>5743</v>
      </c>
      <c r="CG349" t="s">
        <v>1268</v>
      </c>
      <c r="CH349" t="s">
        <v>1592</v>
      </c>
      <c r="CI349" t="s">
        <v>5589</v>
      </c>
      <c r="CJ349" t="s">
        <v>1222</v>
      </c>
      <c r="CK349"/>
      <c r="CL349"/>
      <c r="CM349" t="s">
        <v>5590</v>
      </c>
      <c r="CN349" t="s">
        <v>5734</v>
      </c>
      <c r="CO349" t="s">
        <v>5590</v>
      </c>
      <c r="CP349" t="s">
        <v>5734</v>
      </c>
      <c r="CQ349" t="s">
        <v>1592</v>
      </c>
      <c r="CR349">
        <v>9</v>
      </c>
      <c r="CS349" t="s">
        <v>1191</v>
      </c>
      <c r="CT349" t="s">
        <v>1191</v>
      </c>
      <c r="CU349" t="s">
        <v>1191</v>
      </c>
      <c r="CV349" t="s">
        <v>1592</v>
      </c>
      <c r="CW349" t="s">
        <v>1592</v>
      </c>
      <c r="CX349">
        <v>347</v>
      </c>
      <c r="CY349" t="s">
        <v>5744</v>
      </c>
      <c r="CZ349" t="s">
        <v>1592</v>
      </c>
      <c r="DA349" t="s">
        <v>2313</v>
      </c>
      <c r="DB349" t="s">
        <v>2314</v>
      </c>
      <c r="DC349" t="s">
        <v>5729</v>
      </c>
      <c r="DD349" t="s">
        <v>5733</v>
      </c>
      <c r="DE349" t="s">
        <v>5730</v>
      </c>
      <c r="DF349" t="s">
        <v>1592</v>
      </c>
      <c r="DG349" t="s">
        <v>1592</v>
      </c>
      <c r="DH349" t="s">
        <v>2334</v>
      </c>
      <c r="DI349" t="e">
        <v>#N/A</v>
      </c>
      <c r="DJ349"/>
      <c r="DK349" t="s">
        <v>2334</v>
      </c>
      <c r="DL349">
        <v>9</v>
      </c>
      <c r="DM349" t="s">
        <v>2315</v>
      </c>
      <c r="DN349" t="s">
        <v>1222</v>
      </c>
      <c r="DO349" t="b">
        <v>1</v>
      </c>
      <c r="DP349" t="b">
        <v>1</v>
      </c>
      <c r="DQ349" t="b">
        <v>1</v>
      </c>
      <c r="DR349" t="b">
        <v>0</v>
      </c>
      <c r="DS349" t="b">
        <v>0</v>
      </c>
      <c r="DT349" t="b">
        <v>1</v>
      </c>
      <c r="DU349" t="b">
        <v>0</v>
      </c>
      <c r="DV349">
        <v>0</v>
      </c>
      <c r="DW349" t="b">
        <v>0</v>
      </c>
      <c r="DX349" t="b">
        <v>0</v>
      </c>
      <c r="DY349" t="b">
        <v>0</v>
      </c>
      <c r="DZ349" t="b">
        <v>0</v>
      </c>
      <c r="EA349" t="b">
        <v>0</v>
      </c>
      <c r="EB349" t="b">
        <v>0</v>
      </c>
      <c r="EC349" t="b">
        <v>0</v>
      </c>
      <c r="ED349" t="b">
        <v>0</v>
      </c>
      <c r="EE349" t="b">
        <v>0</v>
      </c>
      <c r="EF349" t="b" cm="1">
        <v>0</v>
      </c>
      <c r="EG349" t="b">
        <v>0</v>
      </c>
      <c r="EH349" t="b">
        <v>0</v>
      </c>
      <c r="EI349" t="b">
        <v>0</v>
      </c>
      <c r="EJ349" t="s">
        <v>1592</v>
      </c>
      <c r="EK349">
        <v>0</v>
      </c>
      <c r="EL349">
        <v>17</v>
      </c>
      <c r="EM349" t="b">
        <v>0</v>
      </c>
    </row>
    <row r="350" spans="1:143" ht="15.75">
      <c r="A350"/>
      <c r="B350" t="s">
        <v>1222</v>
      </c>
      <c r="C350" t="s">
        <v>1222</v>
      </c>
      <c r="D350" t="s">
        <v>5745</v>
      </c>
      <c r="E350" t="s">
        <v>5746</v>
      </c>
      <c r="F350"/>
      <c r="G350" t="s">
        <v>5745</v>
      </c>
      <c r="H350" t="s">
        <v>902</v>
      </c>
      <c r="I350" t="s">
        <v>1279</v>
      </c>
      <c r="J350"/>
      <c r="K350" t="s">
        <v>902</v>
      </c>
      <c r="L350" t="s">
        <v>5588</v>
      </c>
      <c r="M350"/>
      <c r="N350"/>
      <c r="O350" t="s">
        <v>1191</v>
      </c>
      <c r="P350"/>
      <c r="Q350" t="s">
        <v>1280</v>
      </c>
      <c r="R350" t="s">
        <v>5589</v>
      </c>
      <c r="S350"/>
      <c r="T350"/>
      <c r="U350" t="s">
        <v>5747</v>
      </c>
      <c r="V350"/>
      <c r="W350"/>
      <c r="X350"/>
      <c r="Y350"/>
      <c r="Z350"/>
      <c r="AA350"/>
      <c r="AB350"/>
      <c r="AC350"/>
      <c r="AD350"/>
      <c r="AE350"/>
      <c r="AF350"/>
      <c r="AG350"/>
      <c r="AH350"/>
      <c r="AI350"/>
      <c r="AJ350"/>
      <c r="AK350"/>
      <c r="AL350"/>
      <c r="AM350"/>
      <c r="AN350"/>
      <c r="AO350" s="108" t="s">
        <v>43</v>
      </c>
      <c r="AP350" t="s">
        <v>1281</v>
      </c>
      <c r="AQ350">
        <v>14</v>
      </c>
      <c r="AR350" t="e">
        <v>#N/A</v>
      </c>
      <c r="AS350" t="s">
        <v>1222</v>
      </c>
      <c r="AT350" t="e">
        <v>#N/A</v>
      </c>
      <c r="AU350" t="s">
        <v>5746</v>
      </c>
      <c r="AV350" t="s">
        <v>5748</v>
      </c>
      <c r="AW350" t="s">
        <v>1937</v>
      </c>
      <c r="AX350" t="s">
        <v>1934</v>
      </c>
      <c r="AY350" t="s">
        <v>5749</v>
      </c>
      <c r="AZ350" t="s">
        <v>1280</v>
      </c>
      <c r="BA350" t="s">
        <v>5750</v>
      </c>
      <c r="BB350" t="s">
        <v>1279</v>
      </c>
      <c r="BC350" t="s">
        <v>5118</v>
      </c>
      <c r="BD350" t="s">
        <v>5751</v>
      </c>
      <c r="BE350">
        <v>350</v>
      </c>
      <c r="BF350">
        <v>0</v>
      </c>
      <c r="BG350">
        <v>0</v>
      </c>
      <c r="BH350" t="s">
        <v>1592</v>
      </c>
      <c r="BI350">
        <v>0</v>
      </c>
      <c r="BJ350">
        <v>0</v>
      </c>
      <c r="BK350">
        <v>0</v>
      </c>
      <c r="BL350" t="s">
        <v>1592</v>
      </c>
      <c r="BM350" t="s">
        <v>1592</v>
      </c>
      <c r="BN350" t="s">
        <v>1592</v>
      </c>
      <c r="BO350" t="s" cm="1">
        <v>1592</v>
      </c>
      <c r="BP350" t="s">
        <v>1592</v>
      </c>
      <c r="BQ350" t="s">
        <v>1191</v>
      </c>
      <c r="BR350">
        <v>13</v>
      </c>
      <c r="BS350" t="s">
        <v>2039</v>
      </c>
      <c r="BT350" t="s">
        <v>5752</v>
      </c>
      <c r="BU350" t="s">
        <v>5745</v>
      </c>
      <c r="BV350" t="s">
        <v>5748</v>
      </c>
      <c r="BW350" t="s">
        <v>1940</v>
      </c>
      <c r="BX350" t="s">
        <v>1937</v>
      </c>
      <c r="BY350" t="s">
        <v>1592</v>
      </c>
      <c r="BZ350" t="s">
        <v>1937</v>
      </c>
      <c r="CA350" t="s">
        <v>1592</v>
      </c>
      <c r="CB350"/>
      <c r="CC350" t="s">
        <v>998</v>
      </c>
      <c r="CD350" t="s">
        <v>1279</v>
      </c>
      <c r="CE350" t="s">
        <v>5746</v>
      </c>
      <c r="CF350" t="s">
        <v>5748</v>
      </c>
      <c r="CG350" t="s">
        <v>1279</v>
      </c>
      <c r="CH350" t="s">
        <v>1592</v>
      </c>
      <c r="CI350" t="s">
        <v>5589</v>
      </c>
      <c r="CJ350" t="s">
        <v>1222</v>
      </c>
      <c r="CK350"/>
      <c r="CL350"/>
      <c r="CM350" t="s">
        <v>5747</v>
      </c>
      <c r="CN350" t="s">
        <v>1592</v>
      </c>
      <c r="CO350" t="s">
        <v>5747</v>
      </c>
      <c r="CP350" t="s">
        <v>1592</v>
      </c>
      <c r="CQ350" t="s">
        <v>1592</v>
      </c>
      <c r="CR350">
        <v>9</v>
      </c>
      <c r="CS350" t="s">
        <v>1191</v>
      </c>
      <c r="CT350" t="s">
        <v>1191</v>
      </c>
      <c r="CU350" t="s">
        <v>1191</v>
      </c>
      <c r="CV350" t="s">
        <v>1592</v>
      </c>
      <c r="CW350" t="s">
        <v>1592</v>
      </c>
      <c r="CX350">
        <v>348</v>
      </c>
      <c r="CY350" t="s">
        <v>5753</v>
      </c>
      <c r="CZ350" t="s">
        <v>1592</v>
      </c>
      <c r="DA350" t="s">
        <v>2313</v>
      </c>
      <c r="DB350" t="s">
        <v>2314</v>
      </c>
      <c r="DC350" t="s">
        <v>5746</v>
      </c>
      <c r="DD350" t="s">
        <v>1280</v>
      </c>
      <c r="DE350" t="s">
        <v>5745</v>
      </c>
      <c r="DF350" t="s">
        <v>1592</v>
      </c>
      <c r="DG350" t="s">
        <v>1592</v>
      </c>
      <c r="DH350" t="s">
        <v>2334</v>
      </c>
      <c r="DI350" t="e">
        <v>#N/A</v>
      </c>
      <c r="DJ350"/>
      <c r="DK350" t="s">
        <v>2334</v>
      </c>
      <c r="DL350">
        <v>9</v>
      </c>
      <c r="DM350" t="s">
        <v>2315</v>
      </c>
      <c r="DN350" t="s">
        <v>1222</v>
      </c>
      <c r="DO350" t="b">
        <v>1</v>
      </c>
      <c r="DP350" t="b">
        <v>1</v>
      </c>
      <c r="DQ350" t="b">
        <v>1</v>
      </c>
      <c r="DR350" t="b">
        <v>0</v>
      </c>
      <c r="DS350" t="b">
        <v>0</v>
      </c>
      <c r="DT350" t="b">
        <v>1</v>
      </c>
      <c r="DU350" t="b">
        <v>1</v>
      </c>
      <c r="DV350">
        <v>0</v>
      </c>
      <c r="DW350" t="b">
        <v>0</v>
      </c>
      <c r="DX350" t="b">
        <v>0</v>
      </c>
      <c r="DY350" t="b">
        <v>0</v>
      </c>
      <c r="DZ350" t="b">
        <v>0</v>
      </c>
      <c r="EA350" t="b">
        <v>0</v>
      </c>
      <c r="EB350" t="b">
        <v>0</v>
      </c>
      <c r="EC350" t="b">
        <v>0</v>
      </c>
      <c r="ED350" t="b">
        <v>0</v>
      </c>
      <c r="EE350" t="b">
        <v>0</v>
      </c>
      <c r="EF350" t="b" cm="1">
        <v>0</v>
      </c>
      <c r="EG350" t="b">
        <v>0</v>
      </c>
      <c r="EH350" t="b">
        <v>0</v>
      </c>
      <c r="EI350" t="b">
        <v>0</v>
      </c>
      <c r="EJ350" t="s">
        <v>1592</v>
      </c>
      <c r="EK350">
        <v>0</v>
      </c>
      <c r="EL350">
        <v>44</v>
      </c>
      <c r="EM350" t="b">
        <v>0</v>
      </c>
    </row>
    <row r="351" spans="1:143" ht="94.5">
      <c r="A351"/>
      <c r="B351" t="s">
        <v>1222</v>
      </c>
      <c r="C351" t="s">
        <v>1222</v>
      </c>
      <c r="D351" t="s">
        <v>1761</v>
      </c>
      <c r="E351" t="s">
        <v>1762</v>
      </c>
      <c r="F351"/>
      <c r="G351" t="s">
        <v>5597</v>
      </c>
      <c r="H351" t="s">
        <v>902</v>
      </c>
      <c r="I351" t="s">
        <v>1272</v>
      </c>
      <c r="J351" t="s">
        <v>5745</v>
      </c>
      <c r="K351" t="s">
        <v>902</v>
      </c>
      <c r="L351" t="s">
        <v>5118</v>
      </c>
      <c r="M351" t="s">
        <v>1947</v>
      </c>
      <c r="N351" s="109" t="s">
        <v>5598</v>
      </c>
      <c r="O351" t="s">
        <v>1191</v>
      </c>
      <c r="P351"/>
      <c r="Q351" t="s">
        <v>1280</v>
      </c>
      <c r="R351" t="s">
        <v>5589</v>
      </c>
      <c r="S351"/>
      <c r="T351"/>
      <c r="U351" t="s">
        <v>5747</v>
      </c>
      <c r="V351" t="s">
        <v>1948</v>
      </c>
      <c r="W351"/>
      <c r="X351"/>
      <c r="Y351"/>
      <c r="Z351"/>
      <c r="AA351"/>
      <c r="AB351"/>
      <c r="AC351"/>
      <c r="AD351"/>
      <c r="AE351"/>
      <c r="AF351"/>
      <c r="AG351"/>
      <c r="AH351"/>
      <c r="AI351"/>
      <c r="AJ351"/>
      <c r="AK351"/>
      <c r="AL351"/>
      <c r="AM351"/>
      <c r="AN351"/>
      <c r="AO351" s="108" t="s">
        <v>43</v>
      </c>
      <c r="AP351" t="s">
        <v>1281</v>
      </c>
      <c r="AQ351">
        <v>15</v>
      </c>
      <c r="AR351" t="e">
        <v>#N/A</v>
      </c>
      <c r="AS351" t="s">
        <v>1222</v>
      </c>
      <c r="AT351" t="e">
        <v>#N/A</v>
      </c>
      <c r="AU351" t="s">
        <v>1762</v>
      </c>
      <c r="AV351" t="s">
        <v>1945</v>
      </c>
      <c r="AW351" t="s">
        <v>1937</v>
      </c>
      <c r="AX351" t="s">
        <v>1934</v>
      </c>
      <c r="AY351" t="s">
        <v>5599</v>
      </c>
      <c r="AZ351" t="s">
        <v>1280</v>
      </c>
      <c r="BA351" t="s">
        <v>5600</v>
      </c>
      <c r="BB351" t="s">
        <v>1272</v>
      </c>
      <c r="BC351" t="s">
        <v>5118</v>
      </c>
      <c r="BD351" t="s">
        <v>5601</v>
      </c>
      <c r="BE351">
        <v>339</v>
      </c>
      <c r="BF351">
        <v>350</v>
      </c>
      <c r="BG351">
        <v>0</v>
      </c>
      <c r="BH351" t="s">
        <v>1592</v>
      </c>
      <c r="BI351">
        <v>0</v>
      </c>
      <c r="BJ351">
        <v>0</v>
      </c>
      <c r="BK351">
        <v>1055</v>
      </c>
      <c r="BL351" t="s">
        <v>1950</v>
      </c>
      <c r="BM351" t="s">
        <v>5746</v>
      </c>
      <c r="BN351" t="s">
        <v>5748</v>
      </c>
      <c r="BO351" t="e" cm="1">
        <v>#N/A</v>
      </c>
      <c r="BP351" t="s">
        <v>1592</v>
      </c>
      <c r="BQ351" t="s">
        <v>1191</v>
      </c>
      <c r="BR351">
        <v>14</v>
      </c>
      <c r="BS351" t="s">
        <v>1910</v>
      </c>
      <c r="BT351" t="s">
        <v>5754</v>
      </c>
      <c r="BU351" t="s">
        <v>1761</v>
      </c>
      <c r="BV351" t="s">
        <v>1945</v>
      </c>
      <c r="BW351" t="s">
        <v>1940</v>
      </c>
      <c r="BX351" t="s">
        <v>5603</v>
      </c>
      <c r="BY351" t="s">
        <v>1592</v>
      </c>
      <c r="BZ351" t="s">
        <v>1937</v>
      </c>
      <c r="CA351" t="s">
        <v>1947</v>
      </c>
      <c r="CB351"/>
      <c r="CC351" t="s">
        <v>998</v>
      </c>
      <c r="CD351" t="s">
        <v>1272</v>
      </c>
      <c r="CE351" t="s">
        <v>5755</v>
      </c>
      <c r="CF351" t="s">
        <v>5756</v>
      </c>
      <c r="CG351" t="s">
        <v>1272</v>
      </c>
      <c r="CH351" t="s">
        <v>1592</v>
      </c>
      <c r="CI351" t="s">
        <v>5589</v>
      </c>
      <c r="CJ351" t="s">
        <v>1222</v>
      </c>
      <c r="CK351"/>
      <c r="CL351"/>
      <c r="CM351" t="s">
        <v>5747</v>
      </c>
      <c r="CN351" t="s">
        <v>1948</v>
      </c>
      <c r="CO351" t="s">
        <v>5747</v>
      </c>
      <c r="CP351" t="s">
        <v>1948</v>
      </c>
      <c r="CQ351" t="s">
        <v>1592</v>
      </c>
      <c r="CR351">
        <v>9</v>
      </c>
      <c r="CS351" t="s">
        <v>1191</v>
      </c>
      <c r="CT351" t="s">
        <v>1191</v>
      </c>
      <c r="CU351" t="s">
        <v>1592</v>
      </c>
      <c r="CV351" t="s">
        <v>1592</v>
      </c>
      <c r="CW351" t="s">
        <v>1592</v>
      </c>
      <c r="CX351">
        <v>349</v>
      </c>
      <c r="CY351" t="s">
        <v>5757</v>
      </c>
      <c r="CZ351" t="s">
        <v>1592</v>
      </c>
      <c r="DA351" t="s">
        <v>2313</v>
      </c>
      <c r="DB351" t="s">
        <v>2314</v>
      </c>
      <c r="DC351" t="s">
        <v>1762</v>
      </c>
      <c r="DD351" t="s">
        <v>1280</v>
      </c>
      <c r="DE351" t="s">
        <v>5597</v>
      </c>
      <c r="DF351" t="s">
        <v>1592</v>
      </c>
      <c r="DG351" t="s">
        <v>1592</v>
      </c>
      <c r="DH351" t="s">
        <v>2334</v>
      </c>
      <c r="DI351" t="e">
        <v>#N/A</v>
      </c>
      <c r="DJ351"/>
      <c r="DK351" t="s">
        <v>2334</v>
      </c>
      <c r="DL351">
        <v>9</v>
      </c>
      <c r="DM351" t="s">
        <v>2315</v>
      </c>
      <c r="DN351" t="s">
        <v>1222</v>
      </c>
      <c r="DO351" t="b">
        <v>1</v>
      </c>
      <c r="DP351" t="b">
        <v>1</v>
      </c>
      <c r="DQ351" t="b">
        <v>0</v>
      </c>
      <c r="DR351" t="b">
        <v>0</v>
      </c>
      <c r="DS351" t="b">
        <v>0</v>
      </c>
      <c r="DT351" t="b">
        <v>1</v>
      </c>
      <c r="DU351" t="b">
        <v>0</v>
      </c>
      <c r="DV351">
        <v>0</v>
      </c>
      <c r="DW351" t="b">
        <v>0</v>
      </c>
      <c r="DX351" t="b">
        <v>0</v>
      </c>
      <c r="DY351" t="b">
        <v>0</v>
      </c>
      <c r="DZ351" t="b">
        <v>0</v>
      </c>
      <c r="EA351" t="b">
        <v>0</v>
      </c>
      <c r="EB351" t="b">
        <v>0</v>
      </c>
      <c r="EC351" t="b">
        <v>0</v>
      </c>
      <c r="ED351" t="b">
        <v>0</v>
      </c>
      <c r="EE351" t="b">
        <v>0</v>
      </c>
      <c r="EF351" t="b" cm="1">
        <v>0</v>
      </c>
      <c r="EG351" t="b">
        <v>0</v>
      </c>
      <c r="EH351" t="b">
        <v>0</v>
      </c>
      <c r="EI351" t="b">
        <v>0</v>
      </c>
      <c r="EJ351" t="s">
        <v>1592</v>
      </c>
      <c r="EK351">
        <v>0</v>
      </c>
      <c r="EL351">
        <v>7</v>
      </c>
      <c r="EM351" t="b">
        <v>0</v>
      </c>
    </row>
    <row r="352" spans="1:143" ht="94.5">
      <c r="A352"/>
      <c r="B352" t="s">
        <v>1222</v>
      </c>
      <c r="C352" t="s">
        <v>1222</v>
      </c>
      <c r="D352" t="s">
        <v>1766</v>
      </c>
      <c r="E352" t="s">
        <v>1767</v>
      </c>
      <c r="F352"/>
      <c r="G352" t="s">
        <v>5607</v>
      </c>
      <c r="H352" t="s">
        <v>902</v>
      </c>
      <c r="I352" t="s">
        <v>1272</v>
      </c>
      <c r="J352" t="s">
        <v>5745</v>
      </c>
      <c r="K352" t="s">
        <v>902</v>
      </c>
      <c r="L352" t="s">
        <v>5118</v>
      </c>
      <c r="M352" t="s">
        <v>1947</v>
      </c>
      <c r="N352" s="109" t="s">
        <v>5608</v>
      </c>
      <c r="O352" t="s">
        <v>1191</v>
      </c>
      <c r="P352"/>
      <c r="Q352" t="s">
        <v>1280</v>
      </c>
      <c r="R352" t="s">
        <v>5589</v>
      </c>
      <c r="S352"/>
      <c r="T352"/>
      <c r="U352" t="s">
        <v>5747</v>
      </c>
      <c r="V352" t="s">
        <v>1956</v>
      </c>
      <c r="W352"/>
      <c r="X352"/>
      <c r="Y352"/>
      <c r="Z352"/>
      <c r="AA352"/>
      <c r="AB352"/>
      <c r="AC352"/>
      <c r="AD352"/>
      <c r="AE352"/>
      <c r="AF352"/>
      <c r="AG352"/>
      <c r="AH352"/>
      <c r="AI352"/>
      <c r="AJ352"/>
      <c r="AK352"/>
      <c r="AL352"/>
      <c r="AM352"/>
      <c r="AN352"/>
      <c r="AO352" s="108" t="s">
        <v>43</v>
      </c>
      <c r="AP352" t="s">
        <v>1281</v>
      </c>
      <c r="AQ352">
        <v>16</v>
      </c>
      <c r="AR352" t="e">
        <v>#N/A</v>
      </c>
      <c r="AS352" t="s">
        <v>1222</v>
      </c>
      <c r="AT352" t="e">
        <v>#N/A</v>
      </c>
      <c r="AU352" t="s">
        <v>1767</v>
      </c>
      <c r="AV352" t="s">
        <v>1953</v>
      </c>
      <c r="AW352" t="s">
        <v>1937</v>
      </c>
      <c r="AX352" t="s">
        <v>1934</v>
      </c>
      <c r="AY352" t="s">
        <v>5609</v>
      </c>
      <c r="AZ352" t="s">
        <v>1280</v>
      </c>
      <c r="BA352" t="s">
        <v>5610</v>
      </c>
      <c r="BB352" t="s">
        <v>1272</v>
      </c>
      <c r="BC352" t="s">
        <v>5118</v>
      </c>
      <c r="BD352" t="s">
        <v>5611</v>
      </c>
      <c r="BE352">
        <v>340</v>
      </c>
      <c r="BF352">
        <v>350</v>
      </c>
      <c r="BG352">
        <v>0</v>
      </c>
      <c r="BH352" t="s">
        <v>1592</v>
      </c>
      <c r="BI352">
        <v>0</v>
      </c>
      <c r="BJ352">
        <v>0</v>
      </c>
      <c r="BK352">
        <v>1036</v>
      </c>
      <c r="BL352" t="s">
        <v>1958</v>
      </c>
      <c r="BM352" t="s">
        <v>5746</v>
      </c>
      <c r="BN352" t="s">
        <v>5748</v>
      </c>
      <c r="BO352" t="e" cm="1">
        <v>#N/A</v>
      </c>
      <c r="BP352" t="s">
        <v>1592</v>
      </c>
      <c r="BQ352" t="s">
        <v>1191</v>
      </c>
      <c r="BR352">
        <v>15</v>
      </c>
      <c r="BS352" t="s">
        <v>1914</v>
      </c>
      <c r="BT352" t="s">
        <v>5758</v>
      </c>
      <c r="BU352" t="s">
        <v>1766</v>
      </c>
      <c r="BV352" t="s">
        <v>1953</v>
      </c>
      <c r="BW352" t="s">
        <v>1940</v>
      </c>
      <c r="BX352" t="s">
        <v>5613</v>
      </c>
      <c r="BY352" t="s">
        <v>1592</v>
      </c>
      <c r="BZ352" t="s">
        <v>1937</v>
      </c>
      <c r="CA352" t="s">
        <v>1947</v>
      </c>
      <c r="CB352"/>
      <c r="CC352" t="s">
        <v>998</v>
      </c>
      <c r="CD352" t="s">
        <v>1272</v>
      </c>
      <c r="CE352" t="s">
        <v>5759</v>
      </c>
      <c r="CF352" t="s">
        <v>5760</v>
      </c>
      <c r="CG352" t="s">
        <v>1272</v>
      </c>
      <c r="CH352" t="s">
        <v>1592</v>
      </c>
      <c r="CI352" t="s">
        <v>5589</v>
      </c>
      <c r="CJ352" t="s">
        <v>1222</v>
      </c>
      <c r="CK352"/>
      <c r="CL352"/>
      <c r="CM352" t="s">
        <v>5747</v>
      </c>
      <c r="CN352" t="s">
        <v>1956</v>
      </c>
      <c r="CO352" t="s">
        <v>5747</v>
      </c>
      <c r="CP352" t="s">
        <v>1956</v>
      </c>
      <c r="CQ352" t="s">
        <v>1592</v>
      </c>
      <c r="CR352">
        <v>9</v>
      </c>
      <c r="CS352" t="s">
        <v>1191</v>
      </c>
      <c r="CT352" t="s">
        <v>1191</v>
      </c>
      <c r="CU352" t="s">
        <v>1592</v>
      </c>
      <c r="CV352" t="s">
        <v>1592</v>
      </c>
      <c r="CW352" t="s">
        <v>1592</v>
      </c>
      <c r="CX352">
        <v>350</v>
      </c>
      <c r="CY352" t="s">
        <v>5761</v>
      </c>
      <c r="CZ352" t="s">
        <v>1592</v>
      </c>
      <c r="DA352" t="s">
        <v>2313</v>
      </c>
      <c r="DB352" t="s">
        <v>2314</v>
      </c>
      <c r="DC352" t="s">
        <v>1767</v>
      </c>
      <c r="DD352" t="s">
        <v>1280</v>
      </c>
      <c r="DE352" t="s">
        <v>5607</v>
      </c>
      <c r="DF352" t="s">
        <v>1592</v>
      </c>
      <c r="DG352" t="s">
        <v>1592</v>
      </c>
      <c r="DH352" t="s">
        <v>2334</v>
      </c>
      <c r="DI352" t="e">
        <v>#N/A</v>
      </c>
      <c r="DJ352"/>
      <c r="DK352" t="s">
        <v>2334</v>
      </c>
      <c r="DL352">
        <v>9</v>
      </c>
      <c r="DM352" t="s">
        <v>2315</v>
      </c>
      <c r="DN352" t="s">
        <v>1222</v>
      </c>
      <c r="DO352" t="b">
        <v>1</v>
      </c>
      <c r="DP352" t="b">
        <v>1</v>
      </c>
      <c r="DQ352" t="b">
        <v>0</v>
      </c>
      <c r="DR352" t="b">
        <v>0</v>
      </c>
      <c r="DS352" t="b">
        <v>0</v>
      </c>
      <c r="DT352" t="b">
        <v>1</v>
      </c>
      <c r="DU352" t="b">
        <v>0</v>
      </c>
      <c r="DV352">
        <v>0</v>
      </c>
      <c r="DW352" t="b">
        <v>0</v>
      </c>
      <c r="DX352" t="b">
        <v>0</v>
      </c>
      <c r="DY352" t="b">
        <v>0</v>
      </c>
      <c r="DZ352" t="b">
        <v>0</v>
      </c>
      <c r="EA352" t="b">
        <v>0</v>
      </c>
      <c r="EB352" t="b">
        <v>0</v>
      </c>
      <c r="EC352" t="b">
        <v>0</v>
      </c>
      <c r="ED352" t="b">
        <v>0</v>
      </c>
      <c r="EE352" t="b">
        <v>0</v>
      </c>
      <c r="EF352" t="b" cm="1">
        <v>0</v>
      </c>
      <c r="EG352" t="b">
        <v>0</v>
      </c>
      <c r="EH352" t="b">
        <v>0</v>
      </c>
      <c r="EI352" t="b">
        <v>0</v>
      </c>
      <c r="EJ352" t="s">
        <v>1592</v>
      </c>
      <c r="EK352">
        <v>0</v>
      </c>
      <c r="EL352">
        <v>13</v>
      </c>
      <c r="EM352" t="b">
        <v>0</v>
      </c>
    </row>
    <row r="353" spans="1:143" ht="31.5">
      <c r="A353"/>
      <c r="B353" t="s">
        <v>1222</v>
      </c>
      <c r="C353" t="s">
        <v>1222</v>
      </c>
      <c r="D353" t="s">
        <v>5617</v>
      </c>
      <c r="E353" t="s">
        <v>5618</v>
      </c>
      <c r="F353"/>
      <c r="G353" t="s">
        <v>5617</v>
      </c>
      <c r="H353" s="109" t="s">
        <v>5619</v>
      </c>
      <c r="I353" t="s">
        <v>1272</v>
      </c>
      <c r="J353" t="s">
        <v>5745</v>
      </c>
      <c r="K353" t="s">
        <v>902</v>
      </c>
      <c r="L353" t="s">
        <v>1939</v>
      </c>
      <c r="M353" t="s">
        <v>1947</v>
      </c>
      <c r="N353" t="s">
        <v>902</v>
      </c>
      <c r="O353" t="s">
        <v>1191</v>
      </c>
      <c r="P353"/>
      <c r="Q353" t="s">
        <v>1280</v>
      </c>
      <c r="R353" t="s">
        <v>5589</v>
      </c>
      <c r="S353"/>
      <c r="T353"/>
      <c r="U353" t="s">
        <v>5747</v>
      </c>
      <c r="V353" t="s">
        <v>5620</v>
      </c>
      <c r="W353"/>
      <c r="X353"/>
      <c r="Y353"/>
      <c r="Z353"/>
      <c r="AA353"/>
      <c r="AB353"/>
      <c r="AC353"/>
      <c r="AD353"/>
      <c r="AE353"/>
      <c r="AF353"/>
      <c r="AG353"/>
      <c r="AH353"/>
      <c r="AI353"/>
      <c r="AJ353"/>
      <c r="AK353"/>
      <c r="AL353"/>
      <c r="AM353"/>
      <c r="AN353"/>
      <c r="AO353" s="108" t="s">
        <v>43</v>
      </c>
      <c r="AP353" t="s">
        <v>1281</v>
      </c>
      <c r="AQ353">
        <v>17</v>
      </c>
      <c r="AR353" t="e">
        <v>#N/A</v>
      </c>
      <c r="AS353" t="s">
        <v>1222</v>
      </c>
      <c r="AT353" t="e">
        <v>#N/A</v>
      </c>
      <c r="AU353" t="s">
        <v>5618</v>
      </c>
      <c r="AV353" t="s">
        <v>5621</v>
      </c>
      <c r="AW353" t="s">
        <v>1937</v>
      </c>
      <c r="AX353" t="s">
        <v>1934</v>
      </c>
      <c r="AY353" t="s">
        <v>5622</v>
      </c>
      <c r="AZ353" t="s">
        <v>1280</v>
      </c>
      <c r="BA353" t="s">
        <v>5623</v>
      </c>
      <c r="BB353" t="s">
        <v>1272</v>
      </c>
      <c r="BC353" t="s">
        <v>1939</v>
      </c>
      <c r="BD353" t="s">
        <v>5624</v>
      </c>
      <c r="BE353">
        <v>341</v>
      </c>
      <c r="BF353">
        <v>350</v>
      </c>
      <c r="BG353">
        <v>0</v>
      </c>
      <c r="BH353" t="s">
        <v>1592</v>
      </c>
      <c r="BI353">
        <v>0</v>
      </c>
      <c r="BJ353">
        <v>0</v>
      </c>
      <c r="BK353">
        <v>1051</v>
      </c>
      <c r="BL353" t="s">
        <v>5625</v>
      </c>
      <c r="BM353" t="s">
        <v>5746</v>
      </c>
      <c r="BN353" t="s">
        <v>5748</v>
      </c>
      <c r="BO353" t="e" cm="1">
        <v>#N/A</v>
      </c>
      <c r="BP353" t="s">
        <v>1592</v>
      </c>
      <c r="BQ353" t="s">
        <v>1191</v>
      </c>
      <c r="BR353">
        <v>16</v>
      </c>
      <c r="BS353" t="s">
        <v>1915</v>
      </c>
      <c r="BT353" t="s">
        <v>5762</v>
      </c>
      <c r="BU353" t="s">
        <v>5617</v>
      </c>
      <c r="BV353" t="s">
        <v>5621</v>
      </c>
      <c r="BW353" t="s">
        <v>5627</v>
      </c>
      <c r="BX353" t="s">
        <v>1940</v>
      </c>
      <c r="BY353" t="s">
        <v>1592</v>
      </c>
      <c r="BZ353" t="s">
        <v>1937</v>
      </c>
      <c r="CA353" t="s">
        <v>1947</v>
      </c>
      <c r="CB353"/>
      <c r="CC353" t="s">
        <v>998</v>
      </c>
      <c r="CD353" t="s">
        <v>1272</v>
      </c>
      <c r="CE353" t="s">
        <v>5763</v>
      </c>
      <c r="CF353" t="s">
        <v>5764</v>
      </c>
      <c r="CG353" t="s">
        <v>1272</v>
      </c>
      <c r="CH353" t="s">
        <v>1592</v>
      </c>
      <c r="CI353" t="s">
        <v>5589</v>
      </c>
      <c r="CJ353" t="s">
        <v>1222</v>
      </c>
      <c r="CK353"/>
      <c r="CL353"/>
      <c r="CM353" t="s">
        <v>5747</v>
      </c>
      <c r="CN353" t="s">
        <v>5620</v>
      </c>
      <c r="CO353" t="s">
        <v>5747</v>
      </c>
      <c r="CP353" t="s">
        <v>5620</v>
      </c>
      <c r="CQ353" t="s">
        <v>1592</v>
      </c>
      <c r="CR353">
        <v>9</v>
      </c>
      <c r="CS353" t="s">
        <v>1191</v>
      </c>
      <c r="CT353" t="s">
        <v>1191</v>
      </c>
      <c r="CU353" t="s">
        <v>1592</v>
      </c>
      <c r="CV353" t="s">
        <v>1592</v>
      </c>
      <c r="CW353" t="s">
        <v>1592</v>
      </c>
      <c r="CX353">
        <v>351</v>
      </c>
      <c r="CY353" t="s">
        <v>5765</v>
      </c>
      <c r="CZ353" t="s">
        <v>1592</v>
      </c>
      <c r="DA353" t="s">
        <v>2313</v>
      </c>
      <c r="DB353" t="s">
        <v>2314</v>
      </c>
      <c r="DC353" t="s">
        <v>5618</v>
      </c>
      <c r="DD353" t="s">
        <v>1280</v>
      </c>
      <c r="DE353" t="s">
        <v>5617</v>
      </c>
      <c r="DF353" t="s">
        <v>1592</v>
      </c>
      <c r="DG353" t="s">
        <v>1592</v>
      </c>
      <c r="DH353" t="s">
        <v>2334</v>
      </c>
      <c r="DI353" t="e">
        <v>#N/A</v>
      </c>
      <c r="DJ353"/>
      <c r="DK353" t="s">
        <v>2334</v>
      </c>
      <c r="DL353">
        <v>9</v>
      </c>
      <c r="DM353" t="s">
        <v>2315</v>
      </c>
      <c r="DN353" t="s">
        <v>1222</v>
      </c>
      <c r="DO353" t="b">
        <v>1</v>
      </c>
      <c r="DP353" t="b">
        <v>1</v>
      </c>
      <c r="DQ353" t="b">
        <v>0</v>
      </c>
      <c r="DR353" t="b">
        <v>0</v>
      </c>
      <c r="DS353" t="b">
        <v>0</v>
      </c>
      <c r="DT353" t="b">
        <v>1</v>
      </c>
      <c r="DU353" t="b">
        <v>0</v>
      </c>
      <c r="DV353">
        <v>0</v>
      </c>
      <c r="DW353" t="b">
        <v>0</v>
      </c>
      <c r="DX353" t="b">
        <v>0</v>
      </c>
      <c r="DY353" t="b">
        <v>0</v>
      </c>
      <c r="DZ353" t="b">
        <v>0</v>
      </c>
      <c r="EA353" t="b">
        <v>0</v>
      </c>
      <c r="EB353" t="b">
        <v>0</v>
      </c>
      <c r="EC353" t="b">
        <v>0</v>
      </c>
      <c r="ED353" t="b">
        <v>0</v>
      </c>
      <c r="EE353" t="b">
        <v>0</v>
      </c>
      <c r="EF353" t="b" cm="1">
        <v>0</v>
      </c>
      <c r="EG353" t="b">
        <v>0</v>
      </c>
      <c r="EH353" t="b">
        <v>0</v>
      </c>
      <c r="EI353" t="b">
        <v>0</v>
      </c>
      <c r="EJ353" t="s">
        <v>1592</v>
      </c>
      <c r="EK353">
        <v>0</v>
      </c>
      <c r="EL353">
        <v>13</v>
      </c>
      <c r="EM353" t="b">
        <v>0</v>
      </c>
    </row>
    <row r="354" spans="1:143" ht="283.5">
      <c r="A354"/>
      <c r="B354" t="s">
        <v>1222</v>
      </c>
      <c r="C354" t="s">
        <v>1222</v>
      </c>
      <c r="D354" t="s">
        <v>1772</v>
      </c>
      <c r="E354" t="s">
        <v>1773</v>
      </c>
      <c r="F354" t="s">
        <v>960</v>
      </c>
      <c r="G354" s="109" t="s">
        <v>5631</v>
      </c>
      <c r="H354" t="s">
        <v>902</v>
      </c>
      <c r="I354" t="s">
        <v>1272</v>
      </c>
      <c r="J354" t="s">
        <v>5745</v>
      </c>
      <c r="K354" t="s">
        <v>902</v>
      </c>
      <c r="L354" t="s">
        <v>5118</v>
      </c>
      <c r="M354" t="s">
        <v>1947</v>
      </c>
      <c r="N354" s="109" t="s">
        <v>5632</v>
      </c>
      <c r="O354" t="s">
        <v>1191</v>
      </c>
      <c r="P354"/>
      <c r="Q354" t="s">
        <v>1280</v>
      </c>
      <c r="R354" t="s">
        <v>5589</v>
      </c>
      <c r="S354"/>
      <c r="T354"/>
      <c r="U354" t="s">
        <v>5747</v>
      </c>
      <c r="V354" t="s">
        <v>5633</v>
      </c>
      <c r="W354"/>
      <c r="X354"/>
      <c r="Y354"/>
      <c r="Z354"/>
      <c r="AA354"/>
      <c r="AB354"/>
      <c r="AC354"/>
      <c r="AD354"/>
      <c r="AE354"/>
      <c r="AF354"/>
      <c r="AG354"/>
      <c r="AH354"/>
      <c r="AI354"/>
      <c r="AJ354"/>
      <c r="AK354"/>
      <c r="AL354"/>
      <c r="AM354"/>
      <c r="AN354"/>
      <c r="AO354" s="108" t="s">
        <v>43</v>
      </c>
      <c r="AP354" t="s">
        <v>1281</v>
      </c>
      <c r="AQ354">
        <v>18</v>
      </c>
      <c r="AR354" t="e">
        <v>#N/A</v>
      </c>
      <c r="AS354" t="s">
        <v>1222</v>
      </c>
      <c r="AT354" t="e">
        <v>#N/A</v>
      </c>
      <c r="AU354" t="s">
        <v>1773</v>
      </c>
      <c r="AV354" t="s">
        <v>5634</v>
      </c>
      <c r="AW354" t="s">
        <v>4591</v>
      </c>
      <c r="AX354" t="s">
        <v>1934</v>
      </c>
      <c r="AY354" t="s">
        <v>5635</v>
      </c>
      <c r="AZ354" t="s">
        <v>1280</v>
      </c>
      <c r="BA354" t="s">
        <v>5636</v>
      </c>
      <c r="BB354" t="s">
        <v>1272</v>
      </c>
      <c r="BC354" t="s">
        <v>5118</v>
      </c>
      <c r="BD354" t="s">
        <v>5637</v>
      </c>
      <c r="BE354">
        <v>342</v>
      </c>
      <c r="BF354">
        <v>350</v>
      </c>
      <c r="BG354">
        <v>0</v>
      </c>
      <c r="BH354" t="s">
        <v>1592</v>
      </c>
      <c r="BI354">
        <v>0</v>
      </c>
      <c r="BJ354">
        <v>0</v>
      </c>
      <c r="BK354">
        <v>1046</v>
      </c>
      <c r="BL354" t="s">
        <v>5638</v>
      </c>
      <c r="BM354" t="s">
        <v>5746</v>
      </c>
      <c r="BN354" t="s">
        <v>5748</v>
      </c>
      <c r="BO354" t="e" cm="1">
        <v>#N/A</v>
      </c>
      <c r="BP354" t="s">
        <v>1592</v>
      </c>
      <c r="BQ354" t="s">
        <v>1191</v>
      </c>
      <c r="BR354">
        <v>17</v>
      </c>
      <c r="BS354" t="s">
        <v>1919</v>
      </c>
      <c r="BT354" t="s">
        <v>5766</v>
      </c>
      <c r="BU354" t="s">
        <v>1772</v>
      </c>
      <c r="BV354" t="s">
        <v>5634</v>
      </c>
      <c r="BW354" t="s">
        <v>1940</v>
      </c>
      <c r="BX354" t="s">
        <v>5640</v>
      </c>
      <c r="BY354" t="s">
        <v>1592</v>
      </c>
      <c r="BZ354" t="s">
        <v>1937</v>
      </c>
      <c r="CA354" t="s">
        <v>1947</v>
      </c>
      <c r="CB354"/>
      <c r="CC354" t="s">
        <v>998</v>
      </c>
      <c r="CD354" t="s">
        <v>1272</v>
      </c>
      <c r="CE354" t="s">
        <v>5767</v>
      </c>
      <c r="CF354" t="s">
        <v>5768</v>
      </c>
      <c r="CG354" t="s">
        <v>1272</v>
      </c>
      <c r="CH354" t="s">
        <v>1592</v>
      </c>
      <c r="CI354" t="s">
        <v>5589</v>
      </c>
      <c r="CJ354" t="s">
        <v>1222</v>
      </c>
      <c r="CK354"/>
      <c r="CL354"/>
      <c r="CM354" t="s">
        <v>5747</v>
      </c>
      <c r="CN354" t="s">
        <v>5633</v>
      </c>
      <c r="CO354" t="s">
        <v>5747</v>
      </c>
      <c r="CP354" t="s">
        <v>5633</v>
      </c>
      <c r="CQ354" t="s">
        <v>1592</v>
      </c>
      <c r="CR354">
        <v>9</v>
      </c>
      <c r="CS354" t="s">
        <v>1191</v>
      </c>
      <c r="CT354" t="s">
        <v>1191</v>
      </c>
      <c r="CU354" t="s">
        <v>1592</v>
      </c>
      <c r="CV354" t="s">
        <v>1592</v>
      </c>
      <c r="CW354" t="s">
        <v>1592</v>
      </c>
      <c r="CX354">
        <v>352</v>
      </c>
      <c r="CY354" t="s">
        <v>5769</v>
      </c>
      <c r="CZ354" t="s">
        <v>1592</v>
      </c>
      <c r="DA354" t="s">
        <v>2313</v>
      </c>
      <c r="DB354" t="s">
        <v>2314</v>
      </c>
      <c r="DC354" t="s">
        <v>1773</v>
      </c>
      <c r="DD354" t="s">
        <v>1280</v>
      </c>
      <c r="DE354" t="s">
        <v>5631</v>
      </c>
      <c r="DF354" t="s">
        <v>1592</v>
      </c>
      <c r="DG354" t="s">
        <v>1592</v>
      </c>
      <c r="DH354" t="s">
        <v>2334</v>
      </c>
      <c r="DI354" t="e">
        <v>#N/A</v>
      </c>
      <c r="DJ354"/>
      <c r="DK354" t="s">
        <v>2334</v>
      </c>
      <c r="DL354">
        <v>9</v>
      </c>
      <c r="DM354" t="s">
        <v>2315</v>
      </c>
      <c r="DN354" t="s">
        <v>1222</v>
      </c>
      <c r="DO354" t="b">
        <v>1</v>
      </c>
      <c r="DP354" t="b">
        <v>1</v>
      </c>
      <c r="DQ354" t="b">
        <v>0</v>
      </c>
      <c r="DR354" t="b">
        <v>0</v>
      </c>
      <c r="DS354" t="b">
        <v>0</v>
      </c>
      <c r="DT354" t="b">
        <v>1</v>
      </c>
      <c r="DU354" t="b">
        <v>0</v>
      </c>
      <c r="DV354">
        <v>0</v>
      </c>
      <c r="DW354" t="b">
        <v>0</v>
      </c>
      <c r="DX354" t="b">
        <v>0</v>
      </c>
      <c r="DY354" t="b">
        <v>0</v>
      </c>
      <c r="DZ354" t="b">
        <v>0</v>
      </c>
      <c r="EA354" t="b">
        <v>0</v>
      </c>
      <c r="EB354" t="b">
        <v>0</v>
      </c>
      <c r="EC354" t="b">
        <v>0</v>
      </c>
      <c r="ED354" t="b">
        <v>0</v>
      </c>
      <c r="EE354" t="b">
        <v>0</v>
      </c>
      <c r="EF354" t="b" cm="1">
        <v>0</v>
      </c>
      <c r="EG354" t="b">
        <v>0</v>
      </c>
      <c r="EH354" t="b">
        <v>0</v>
      </c>
      <c r="EI354" t="b">
        <v>0</v>
      </c>
      <c r="EJ354" t="s">
        <v>1592</v>
      </c>
      <c r="EK354">
        <v>0</v>
      </c>
      <c r="EL354">
        <v>16</v>
      </c>
      <c r="EM354" t="b">
        <v>0</v>
      </c>
    </row>
    <row r="355" spans="1:143" ht="409.5">
      <c r="A355"/>
      <c r="B355" t="s">
        <v>1222</v>
      </c>
      <c r="C355" t="s">
        <v>1222</v>
      </c>
      <c r="D355" t="s">
        <v>1778</v>
      </c>
      <c r="E355" t="s">
        <v>1779</v>
      </c>
      <c r="F355" t="s">
        <v>5644</v>
      </c>
      <c r="G355" s="109" t="s">
        <v>5645</v>
      </c>
      <c r="H355" t="s">
        <v>902</v>
      </c>
      <c r="I355" t="s">
        <v>1272</v>
      </c>
      <c r="J355" t="s">
        <v>5745</v>
      </c>
      <c r="K355" t="s">
        <v>902</v>
      </c>
      <c r="L355" t="s">
        <v>5118</v>
      </c>
      <c r="M355" t="s">
        <v>1947</v>
      </c>
      <c r="N355" s="109" t="s">
        <v>5645</v>
      </c>
      <c r="O355" t="s">
        <v>1191</v>
      </c>
      <c r="P355"/>
      <c r="Q355" t="s">
        <v>1280</v>
      </c>
      <c r="R355" t="s">
        <v>5589</v>
      </c>
      <c r="S355"/>
      <c r="T355"/>
      <c r="U355" t="s">
        <v>5747</v>
      </c>
      <c r="V355" t="s">
        <v>5646</v>
      </c>
      <c r="W355"/>
      <c r="X355"/>
      <c r="Y355"/>
      <c r="Z355"/>
      <c r="AA355"/>
      <c r="AB355"/>
      <c r="AC355"/>
      <c r="AD355"/>
      <c r="AE355"/>
      <c r="AF355"/>
      <c r="AG355"/>
      <c r="AH355"/>
      <c r="AI355"/>
      <c r="AJ355"/>
      <c r="AK355"/>
      <c r="AL355"/>
      <c r="AM355"/>
      <c r="AN355"/>
      <c r="AO355" s="108" t="s">
        <v>43</v>
      </c>
      <c r="AP355" t="s">
        <v>1281</v>
      </c>
      <c r="AQ355">
        <v>19</v>
      </c>
      <c r="AR355" t="e">
        <v>#N/A</v>
      </c>
      <c r="AS355" t="s">
        <v>1222</v>
      </c>
      <c r="AT355" t="e">
        <v>#N/A</v>
      </c>
      <c r="AU355" t="s">
        <v>1779</v>
      </c>
      <c r="AV355" t="s">
        <v>5647</v>
      </c>
      <c r="AW355" t="s">
        <v>5648</v>
      </c>
      <c r="AX355" t="s">
        <v>1934</v>
      </c>
      <c r="AY355" t="s">
        <v>5649</v>
      </c>
      <c r="AZ355" t="s">
        <v>1280</v>
      </c>
      <c r="BA355" t="s">
        <v>5650</v>
      </c>
      <c r="BB355" t="s">
        <v>1272</v>
      </c>
      <c r="BC355" t="s">
        <v>5118</v>
      </c>
      <c r="BD355" t="s">
        <v>5651</v>
      </c>
      <c r="BE355">
        <v>343</v>
      </c>
      <c r="BF355">
        <v>350</v>
      </c>
      <c r="BG355">
        <v>0</v>
      </c>
      <c r="BH355" t="s">
        <v>1592</v>
      </c>
      <c r="BI355">
        <v>0</v>
      </c>
      <c r="BJ355">
        <v>0</v>
      </c>
      <c r="BK355">
        <v>1042</v>
      </c>
      <c r="BL355" t="s">
        <v>5652</v>
      </c>
      <c r="BM355" t="s">
        <v>5746</v>
      </c>
      <c r="BN355" t="s">
        <v>5748</v>
      </c>
      <c r="BO355" t="e" cm="1">
        <v>#N/A</v>
      </c>
      <c r="BP355" t="s">
        <v>1592</v>
      </c>
      <c r="BQ355" t="s">
        <v>1191</v>
      </c>
      <c r="BR355">
        <v>18</v>
      </c>
      <c r="BS355" t="s">
        <v>2063</v>
      </c>
      <c r="BT355" t="s">
        <v>5770</v>
      </c>
      <c r="BU355" t="s">
        <v>1778</v>
      </c>
      <c r="BV355" t="s">
        <v>5647</v>
      </c>
      <c r="BW355" t="s">
        <v>1940</v>
      </c>
      <c r="BX355" t="s">
        <v>5649</v>
      </c>
      <c r="BY355" t="s">
        <v>1592</v>
      </c>
      <c r="BZ355" t="s">
        <v>1937</v>
      </c>
      <c r="CA355" t="s">
        <v>1947</v>
      </c>
      <c r="CB355"/>
      <c r="CC355" t="s">
        <v>998</v>
      </c>
      <c r="CD355" t="s">
        <v>1272</v>
      </c>
      <c r="CE355" t="s">
        <v>5771</v>
      </c>
      <c r="CF355" t="s">
        <v>5772</v>
      </c>
      <c r="CG355" t="s">
        <v>1272</v>
      </c>
      <c r="CH355" t="s">
        <v>1592</v>
      </c>
      <c r="CI355" t="s">
        <v>5589</v>
      </c>
      <c r="CJ355" t="s">
        <v>1222</v>
      </c>
      <c r="CK355"/>
      <c r="CL355"/>
      <c r="CM355" t="s">
        <v>5747</v>
      </c>
      <c r="CN355" t="s">
        <v>5646</v>
      </c>
      <c r="CO355" t="s">
        <v>5747</v>
      </c>
      <c r="CP355" t="s">
        <v>5646</v>
      </c>
      <c r="CQ355" t="s">
        <v>1592</v>
      </c>
      <c r="CR355">
        <v>9</v>
      </c>
      <c r="CS355" t="s">
        <v>1191</v>
      </c>
      <c r="CT355" t="s">
        <v>1191</v>
      </c>
      <c r="CU355" t="s">
        <v>1592</v>
      </c>
      <c r="CV355" t="s">
        <v>1592</v>
      </c>
      <c r="CW355" t="s">
        <v>1592</v>
      </c>
      <c r="CX355">
        <v>353</v>
      </c>
      <c r="CY355" t="s">
        <v>5773</v>
      </c>
      <c r="CZ355" t="s">
        <v>1592</v>
      </c>
      <c r="DA355" t="s">
        <v>2313</v>
      </c>
      <c r="DB355" t="s">
        <v>2314</v>
      </c>
      <c r="DC355" t="s">
        <v>1779</v>
      </c>
      <c r="DD355" t="s">
        <v>1280</v>
      </c>
      <c r="DE355" t="s">
        <v>5645</v>
      </c>
      <c r="DF355" t="s">
        <v>1592</v>
      </c>
      <c r="DG355" t="s">
        <v>1592</v>
      </c>
      <c r="DH355" t="s">
        <v>2334</v>
      </c>
      <c r="DI355" t="e">
        <v>#N/A</v>
      </c>
      <c r="DJ355"/>
      <c r="DK355" t="s">
        <v>2334</v>
      </c>
      <c r="DL355">
        <v>9</v>
      </c>
      <c r="DM355" t="s">
        <v>2315</v>
      </c>
      <c r="DN355" t="s">
        <v>1222</v>
      </c>
      <c r="DO355" t="b">
        <v>1</v>
      </c>
      <c r="DP355" t="b">
        <v>1</v>
      </c>
      <c r="DQ355" t="b">
        <v>0</v>
      </c>
      <c r="DR355" t="b">
        <v>0</v>
      </c>
      <c r="DS355" t="b">
        <v>0</v>
      </c>
      <c r="DT355" t="b">
        <v>1</v>
      </c>
      <c r="DU355" t="b">
        <v>0</v>
      </c>
      <c r="DV355">
        <v>0</v>
      </c>
      <c r="DW355" t="b">
        <v>0</v>
      </c>
      <c r="DX355" t="b">
        <v>0</v>
      </c>
      <c r="DY355" t="b">
        <v>0</v>
      </c>
      <c r="DZ355" t="b">
        <v>0</v>
      </c>
      <c r="EA355" t="b">
        <v>0</v>
      </c>
      <c r="EB355" t="b">
        <v>0</v>
      </c>
      <c r="EC355" t="b">
        <v>0</v>
      </c>
      <c r="ED355" t="b">
        <v>0</v>
      </c>
      <c r="EE355" t="b">
        <v>0</v>
      </c>
      <c r="EF355" t="b" cm="1">
        <v>0</v>
      </c>
      <c r="EG355" t="b">
        <v>0</v>
      </c>
      <c r="EH355" t="b">
        <v>0</v>
      </c>
      <c r="EI355" t="b">
        <v>0</v>
      </c>
      <c r="EJ355" t="s">
        <v>1592</v>
      </c>
      <c r="EK355">
        <v>0</v>
      </c>
      <c r="EL355">
        <v>14</v>
      </c>
      <c r="EM355" t="b">
        <v>0</v>
      </c>
    </row>
    <row r="356" spans="1:143" ht="15.75">
      <c r="A356"/>
      <c r="B356" t="s">
        <v>1222</v>
      </c>
      <c r="C356" t="s">
        <v>1222</v>
      </c>
      <c r="D356" t="s">
        <v>5774</v>
      </c>
      <c r="E356" t="s">
        <v>5775</v>
      </c>
      <c r="F356"/>
      <c r="G356" t="s">
        <v>5659</v>
      </c>
      <c r="H356" t="s">
        <v>902</v>
      </c>
      <c r="I356" t="s">
        <v>1268</v>
      </c>
      <c r="J356" t="s">
        <v>5745</v>
      </c>
      <c r="K356" t="s">
        <v>902</v>
      </c>
      <c r="L356" t="s">
        <v>1939</v>
      </c>
      <c r="M356" t="s">
        <v>1974</v>
      </c>
      <c r="N356" t="s">
        <v>902</v>
      </c>
      <c r="O356" t="s">
        <v>1191</v>
      </c>
      <c r="P356"/>
      <c r="Q356" t="s">
        <v>1280</v>
      </c>
      <c r="R356" t="s">
        <v>5589</v>
      </c>
      <c r="S356"/>
      <c r="T356"/>
      <c r="U356" t="s">
        <v>5747</v>
      </c>
      <c r="V356" t="s">
        <v>5776</v>
      </c>
      <c r="W356"/>
      <c r="X356"/>
      <c r="Y356"/>
      <c r="Z356"/>
      <c r="AA356"/>
      <c r="AB356"/>
      <c r="AC356"/>
      <c r="AD356"/>
      <c r="AE356"/>
      <c r="AF356"/>
      <c r="AG356"/>
      <c r="AH356"/>
      <c r="AI356"/>
      <c r="AJ356"/>
      <c r="AK356"/>
      <c r="AL356"/>
      <c r="AM356"/>
      <c r="AN356"/>
      <c r="AO356" s="108" t="s">
        <v>43</v>
      </c>
      <c r="AP356" t="s">
        <v>1281</v>
      </c>
      <c r="AQ356">
        <v>20</v>
      </c>
      <c r="AR356" t="e">
        <v>#N/A</v>
      </c>
      <c r="AS356" t="s">
        <v>1222</v>
      </c>
      <c r="AT356" t="e">
        <v>#N/A</v>
      </c>
      <c r="AU356" t="s">
        <v>5775</v>
      </c>
      <c r="AV356" t="s">
        <v>5777</v>
      </c>
      <c r="AW356" t="s">
        <v>1937</v>
      </c>
      <c r="AX356" t="s">
        <v>1934</v>
      </c>
      <c r="AY356" t="s">
        <v>5663</v>
      </c>
      <c r="AZ356" t="s">
        <v>1280</v>
      </c>
      <c r="BA356" t="s">
        <v>5778</v>
      </c>
      <c r="BB356" t="s">
        <v>1268</v>
      </c>
      <c r="BC356" t="s">
        <v>1939</v>
      </c>
      <c r="BD356" t="s">
        <v>5779</v>
      </c>
      <c r="BE356">
        <v>356</v>
      </c>
      <c r="BF356">
        <v>350</v>
      </c>
      <c r="BG356">
        <v>0</v>
      </c>
      <c r="BH356" t="s">
        <v>5775</v>
      </c>
      <c r="BI356">
        <v>1</v>
      </c>
      <c r="BJ356">
        <v>0</v>
      </c>
      <c r="BK356">
        <v>0</v>
      </c>
      <c r="BL356" t="s">
        <v>1592</v>
      </c>
      <c r="BM356" t="s">
        <v>5746</v>
      </c>
      <c r="BN356" t="s">
        <v>5748</v>
      </c>
      <c r="BO356" t="e" cm="1">
        <v>#N/A</v>
      </c>
      <c r="BP356" t="s">
        <v>1592</v>
      </c>
      <c r="BQ356" t="s">
        <v>1191</v>
      </c>
      <c r="BR356">
        <v>19</v>
      </c>
      <c r="BS356" t="s">
        <v>1869</v>
      </c>
      <c r="BT356" t="s">
        <v>5780</v>
      </c>
      <c r="BU356" t="s">
        <v>5774</v>
      </c>
      <c r="BV356" t="s">
        <v>5777</v>
      </c>
      <c r="BW356" t="s">
        <v>1940</v>
      </c>
      <c r="BX356" t="s">
        <v>1940</v>
      </c>
      <c r="BY356" t="s">
        <v>1592</v>
      </c>
      <c r="BZ356" t="s">
        <v>1937</v>
      </c>
      <c r="CA356" t="s">
        <v>1974</v>
      </c>
      <c r="CB356"/>
      <c r="CC356" t="s">
        <v>998</v>
      </c>
      <c r="CD356" t="s">
        <v>1268</v>
      </c>
      <c r="CE356" t="s">
        <v>5781</v>
      </c>
      <c r="CF356" t="s">
        <v>5782</v>
      </c>
      <c r="CG356" t="s">
        <v>1268</v>
      </c>
      <c r="CH356" t="s">
        <v>1592</v>
      </c>
      <c r="CI356" t="s">
        <v>5589</v>
      </c>
      <c r="CJ356" t="s">
        <v>1222</v>
      </c>
      <c r="CK356"/>
      <c r="CL356"/>
      <c r="CM356" t="s">
        <v>5747</v>
      </c>
      <c r="CN356" t="s">
        <v>5776</v>
      </c>
      <c r="CO356" t="s">
        <v>5747</v>
      </c>
      <c r="CP356" t="s">
        <v>5776</v>
      </c>
      <c r="CQ356" t="s">
        <v>1592</v>
      </c>
      <c r="CR356">
        <v>9</v>
      </c>
      <c r="CS356" t="s">
        <v>1191</v>
      </c>
      <c r="CT356" t="s">
        <v>1191</v>
      </c>
      <c r="CU356" t="s">
        <v>1191</v>
      </c>
      <c r="CV356" t="s">
        <v>1592</v>
      </c>
      <c r="CW356" t="s">
        <v>1592</v>
      </c>
      <c r="CX356">
        <v>354</v>
      </c>
      <c r="CY356" t="s">
        <v>5783</v>
      </c>
      <c r="CZ356" t="s">
        <v>1592</v>
      </c>
      <c r="DA356" t="s">
        <v>2313</v>
      </c>
      <c r="DB356" t="s">
        <v>2314</v>
      </c>
      <c r="DC356" t="s">
        <v>5775</v>
      </c>
      <c r="DD356" t="s">
        <v>1280</v>
      </c>
      <c r="DE356" t="s">
        <v>5659</v>
      </c>
      <c r="DF356" t="s">
        <v>1592</v>
      </c>
      <c r="DG356" t="s">
        <v>1592</v>
      </c>
      <c r="DH356" t="s">
        <v>2334</v>
      </c>
      <c r="DI356" t="e">
        <v>#N/A</v>
      </c>
      <c r="DJ356"/>
      <c r="DK356" t="s">
        <v>2334</v>
      </c>
      <c r="DL356">
        <v>9</v>
      </c>
      <c r="DM356" t="s">
        <v>2315</v>
      </c>
      <c r="DN356" t="s">
        <v>1222</v>
      </c>
      <c r="DO356" t="b">
        <v>1</v>
      </c>
      <c r="DP356" t="b">
        <v>1</v>
      </c>
      <c r="DQ356" t="b">
        <v>1</v>
      </c>
      <c r="DR356" t="b">
        <v>0</v>
      </c>
      <c r="DS356" t="b">
        <v>0</v>
      </c>
      <c r="DT356" t="b">
        <v>1</v>
      </c>
      <c r="DU356" t="b">
        <v>0</v>
      </c>
      <c r="DV356">
        <v>0</v>
      </c>
      <c r="DW356" t="b">
        <v>0</v>
      </c>
      <c r="DX356" t="b">
        <v>0</v>
      </c>
      <c r="DY356" t="b">
        <v>0</v>
      </c>
      <c r="DZ356" t="b">
        <v>0</v>
      </c>
      <c r="EA356" t="b">
        <v>0</v>
      </c>
      <c r="EB356" t="b">
        <v>0</v>
      </c>
      <c r="EC356" t="b">
        <v>0</v>
      </c>
      <c r="ED356" t="b">
        <v>0</v>
      </c>
      <c r="EE356" t="b">
        <v>0</v>
      </c>
      <c r="EF356" t="b" cm="1">
        <v>0</v>
      </c>
      <c r="EG356" t="b">
        <v>0</v>
      </c>
      <c r="EH356" t="b">
        <v>0</v>
      </c>
      <c r="EI356" t="b">
        <v>0</v>
      </c>
      <c r="EJ356" t="s">
        <v>1592</v>
      </c>
      <c r="EK356">
        <v>0</v>
      </c>
      <c r="EL356">
        <v>24</v>
      </c>
      <c r="EM356" t="b">
        <v>0</v>
      </c>
    </row>
    <row r="357" spans="1:143" ht="15.75">
      <c r="A357"/>
      <c r="B357" t="s">
        <v>1222</v>
      </c>
      <c r="C357" t="s">
        <v>1222</v>
      </c>
      <c r="D357" t="s">
        <v>5784</v>
      </c>
      <c r="E357" t="s">
        <v>5785</v>
      </c>
      <c r="F357"/>
      <c r="G357" t="s">
        <v>5784</v>
      </c>
      <c r="H357" t="s">
        <v>324</v>
      </c>
      <c r="I357" t="s">
        <v>1268</v>
      </c>
      <c r="J357" t="s">
        <v>5745</v>
      </c>
      <c r="K357" t="s">
        <v>902</v>
      </c>
      <c r="L357" t="s">
        <v>1939</v>
      </c>
      <c r="M357" t="s">
        <v>1974</v>
      </c>
      <c r="N357" t="s">
        <v>902</v>
      </c>
      <c r="O357" t="s">
        <v>1191</v>
      </c>
      <c r="P357"/>
      <c r="Q357" t="s">
        <v>5733</v>
      </c>
      <c r="R357" t="s">
        <v>5589</v>
      </c>
      <c r="S357"/>
      <c r="T357"/>
      <c r="U357" t="s">
        <v>5747</v>
      </c>
      <c r="V357" t="s">
        <v>5786</v>
      </c>
      <c r="W357"/>
      <c r="X357"/>
      <c r="Y357"/>
      <c r="Z357"/>
      <c r="AA357"/>
      <c r="AB357"/>
      <c r="AC357"/>
      <c r="AD357"/>
      <c r="AE357"/>
      <c r="AF357"/>
      <c r="AG357"/>
      <c r="AH357"/>
      <c r="AI357"/>
      <c r="AJ357"/>
      <c r="AK357"/>
      <c r="AL357"/>
      <c r="AM357"/>
      <c r="AN357"/>
      <c r="AO357" s="108" t="s">
        <v>43</v>
      </c>
      <c r="AP357" t="s">
        <v>1281</v>
      </c>
      <c r="AQ357">
        <v>21</v>
      </c>
      <c r="AR357" t="e">
        <v>#N/A</v>
      </c>
      <c r="AS357" t="s">
        <v>1222</v>
      </c>
      <c r="AT357" t="e">
        <v>#N/A</v>
      </c>
      <c r="AU357" t="s">
        <v>5785</v>
      </c>
      <c r="AV357" t="s">
        <v>5787</v>
      </c>
      <c r="AW357" t="s">
        <v>1937</v>
      </c>
      <c r="AX357" t="s">
        <v>1934</v>
      </c>
      <c r="AY357" t="s">
        <v>5788</v>
      </c>
      <c r="AZ357" t="s">
        <v>5733</v>
      </c>
      <c r="BA357" t="s">
        <v>5789</v>
      </c>
      <c r="BB357" t="s">
        <v>1268</v>
      </c>
      <c r="BC357" t="s">
        <v>1939</v>
      </c>
      <c r="BD357" t="s">
        <v>5790</v>
      </c>
      <c r="BE357">
        <v>357</v>
      </c>
      <c r="BF357">
        <v>350</v>
      </c>
      <c r="BG357">
        <v>0</v>
      </c>
      <c r="BH357" t="s">
        <v>5785</v>
      </c>
      <c r="BI357">
        <v>1</v>
      </c>
      <c r="BJ357">
        <v>0</v>
      </c>
      <c r="BK357">
        <v>0</v>
      </c>
      <c r="BL357" t="s">
        <v>1592</v>
      </c>
      <c r="BM357" t="s">
        <v>5746</v>
      </c>
      <c r="BN357" t="s">
        <v>5748</v>
      </c>
      <c r="BO357" t="e" cm="1">
        <v>#N/A</v>
      </c>
      <c r="BP357" t="s">
        <v>1592</v>
      </c>
      <c r="BQ357" t="s">
        <v>1191</v>
      </c>
      <c r="BR357">
        <v>20</v>
      </c>
      <c r="BS357" t="s">
        <v>1870</v>
      </c>
      <c r="BT357" t="s">
        <v>5791</v>
      </c>
      <c r="BU357" t="s">
        <v>5784</v>
      </c>
      <c r="BV357" t="s">
        <v>5787</v>
      </c>
      <c r="BW357" t="s">
        <v>5792</v>
      </c>
      <c r="BX357" t="s">
        <v>1940</v>
      </c>
      <c r="BY357" t="s">
        <v>1592</v>
      </c>
      <c r="BZ357" t="s">
        <v>1937</v>
      </c>
      <c r="CA357" t="s">
        <v>1974</v>
      </c>
      <c r="CB357"/>
      <c r="CC357" t="s">
        <v>998</v>
      </c>
      <c r="CD357" t="s">
        <v>1268</v>
      </c>
      <c r="CE357" t="s">
        <v>5793</v>
      </c>
      <c r="CF357" t="s">
        <v>5794</v>
      </c>
      <c r="CG357" t="s">
        <v>1268</v>
      </c>
      <c r="CH357" t="s">
        <v>1592</v>
      </c>
      <c r="CI357" t="s">
        <v>5589</v>
      </c>
      <c r="CJ357" t="s">
        <v>1222</v>
      </c>
      <c r="CK357"/>
      <c r="CL357"/>
      <c r="CM357" t="s">
        <v>5747</v>
      </c>
      <c r="CN357" t="s">
        <v>5786</v>
      </c>
      <c r="CO357" t="s">
        <v>5747</v>
      </c>
      <c r="CP357" t="s">
        <v>5786</v>
      </c>
      <c r="CQ357" t="s">
        <v>1592</v>
      </c>
      <c r="CR357">
        <v>9</v>
      </c>
      <c r="CS357" t="s">
        <v>1191</v>
      </c>
      <c r="CT357" t="s">
        <v>1191</v>
      </c>
      <c r="CU357" t="s">
        <v>1191</v>
      </c>
      <c r="CV357" t="s">
        <v>1592</v>
      </c>
      <c r="CW357" t="s">
        <v>1592</v>
      </c>
      <c r="CX357">
        <v>355</v>
      </c>
      <c r="CY357" t="s">
        <v>5795</v>
      </c>
      <c r="CZ357" t="s">
        <v>1592</v>
      </c>
      <c r="DA357" t="s">
        <v>2313</v>
      </c>
      <c r="DB357" t="s">
        <v>2314</v>
      </c>
      <c r="DC357" t="s">
        <v>5785</v>
      </c>
      <c r="DD357" t="s">
        <v>5733</v>
      </c>
      <c r="DE357" t="s">
        <v>5784</v>
      </c>
      <c r="DF357" t="s">
        <v>1592</v>
      </c>
      <c r="DG357" t="s">
        <v>1592</v>
      </c>
      <c r="DH357" t="s">
        <v>2334</v>
      </c>
      <c r="DI357" t="e">
        <v>#N/A</v>
      </c>
      <c r="DJ357"/>
      <c r="DK357" t="s">
        <v>2334</v>
      </c>
      <c r="DL357">
        <v>9</v>
      </c>
      <c r="DM357" t="s">
        <v>2315</v>
      </c>
      <c r="DN357" t="s">
        <v>1222</v>
      </c>
      <c r="DO357" t="b">
        <v>1</v>
      </c>
      <c r="DP357" t="b">
        <v>1</v>
      </c>
      <c r="DQ357" t="b">
        <v>1</v>
      </c>
      <c r="DR357" t="b">
        <v>0</v>
      </c>
      <c r="DS357" t="b">
        <v>0</v>
      </c>
      <c r="DT357" t="b">
        <v>1</v>
      </c>
      <c r="DU357" t="b">
        <v>0</v>
      </c>
      <c r="DV357">
        <v>0</v>
      </c>
      <c r="DW357" t="b">
        <v>0</v>
      </c>
      <c r="DX357" t="b">
        <v>0</v>
      </c>
      <c r="DY357" t="b">
        <v>0</v>
      </c>
      <c r="DZ357" t="b">
        <v>0</v>
      </c>
      <c r="EA357" t="b">
        <v>0</v>
      </c>
      <c r="EB357" t="b">
        <v>0</v>
      </c>
      <c r="EC357" t="b">
        <v>0</v>
      </c>
      <c r="ED357" t="b">
        <v>0</v>
      </c>
      <c r="EE357" t="b">
        <v>0</v>
      </c>
      <c r="EF357" t="b" cm="1">
        <v>0</v>
      </c>
      <c r="EG357" t="b">
        <v>0</v>
      </c>
      <c r="EH357" t="b">
        <v>0</v>
      </c>
      <c r="EI357" t="b">
        <v>0</v>
      </c>
      <c r="EJ357" t="s">
        <v>1592</v>
      </c>
      <c r="EK357">
        <v>0</v>
      </c>
      <c r="EL357">
        <v>12</v>
      </c>
      <c r="EM357" t="b">
        <v>0</v>
      </c>
    </row>
    <row r="358" spans="1:143" ht="15.75">
      <c r="A358"/>
      <c r="B358" t="s">
        <v>1222</v>
      </c>
      <c r="C358" t="s">
        <v>1222</v>
      </c>
      <c r="D358" t="s">
        <v>5796</v>
      </c>
      <c r="E358" t="s">
        <v>1236</v>
      </c>
      <c r="F358"/>
      <c r="G358" t="s">
        <v>5796</v>
      </c>
      <c r="H358" t="s">
        <v>902</v>
      </c>
      <c r="I358" t="s">
        <v>1272</v>
      </c>
      <c r="J358" t="s">
        <v>5745</v>
      </c>
      <c r="K358" t="s">
        <v>902</v>
      </c>
      <c r="L358" t="s">
        <v>1939</v>
      </c>
      <c r="M358" t="s">
        <v>1947</v>
      </c>
      <c r="N358" t="s">
        <v>902</v>
      </c>
      <c r="O358" t="s">
        <v>1191</v>
      </c>
      <c r="P358"/>
      <c r="Q358" t="s">
        <v>5733</v>
      </c>
      <c r="R358" t="s">
        <v>5589</v>
      </c>
      <c r="S358"/>
      <c r="T358"/>
      <c r="U358" t="s">
        <v>5747</v>
      </c>
      <c r="V358" t="s">
        <v>5797</v>
      </c>
      <c r="W358"/>
      <c r="X358"/>
      <c r="Y358"/>
      <c r="Z358"/>
      <c r="AA358"/>
      <c r="AB358"/>
      <c r="AC358"/>
      <c r="AD358"/>
      <c r="AE358"/>
      <c r="AF358"/>
      <c r="AG358"/>
      <c r="AH358"/>
      <c r="AI358"/>
      <c r="AJ358"/>
      <c r="AK358"/>
      <c r="AL358"/>
      <c r="AM358"/>
      <c r="AN358"/>
      <c r="AO358" s="108" t="s">
        <v>43</v>
      </c>
      <c r="AP358" t="s">
        <v>1281</v>
      </c>
      <c r="AQ358">
        <v>22</v>
      </c>
      <c r="AR358" t="e">
        <v>#N/A</v>
      </c>
      <c r="AS358" t="s">
        <v>1222</v>
      </c>
      <c r="AT358" t="e">
        <v>#N/A</v>
      </c>
      <c r="AU358" t="s">
        <v>1236</v>
      </c>
      <c r="AV358" t="s">
        <v>5798</v>
      </c>
      <c r="AW358" t="s">
        <v>1937</v>
      </c>
      <c r="AX358" t="s">
        <v>1934</v>
      </c>
      <c r="AY358" t="s">
        <v>5799</v>
      </c>
      <c r="AZ358" t="s">
        <v>5733</v>
      </c>
      <c r="BA358" t="s">
        <v>5800</v>
      </c>
      <c r="BB358" t="s">
        <v>1272</v>
      </c>
      <c r="BC358" t="s">
        <v>1939</v>
      </c>
      <c r="BD358" t="s">
        <v>5801</v>
      </c>
      <c r="BE358">
        <v>358</v>
      </c>
      <c r="BF358">
        <v>350</v>
      </c>
      <c r="BG358">
        <v>0</v>
      </c>
      <c r="BH358" t="s">
        <v>1592</v>
      </c>
      <c r="BI358">
        <v>0</v>
      </c>
      <c r="BJ358">
        <v>0</v>
      </c>
      <c r="BK358">
        <v>363</v>
      </c>
      <c r="BL358" t="s">
        <v>5802</v>
      </c>
      <c r="BM358" t="s">
        <v>5746</v>
      </c>
      <c r="BN358" t="s">
        <v>5748</v>
      </c>
      <c r="BO358" t="e" cm="1">
        <v>#N/A</v>
      </c>
      <c r="BP358" t="s">
        <v>1592</v>
      </c>
      <c r="BQ358" t="s">
        <v>1191</v>
      </c>
      <c r="BR358">
        <v>21</v>
      </c>
      <c r="BS358" t="s">
        <v>1871</v>
      </c>
      <c r="BT358" t="s">
        <v>5803</v>
      </c>
      <c r="BU358" t="s">
        <v>5796</v>
      </c>
      <c r="BV358" t="s">
        <v>5798</v>
      </c>
      <c r="BW358" t="s">
        <v>1940</v>
      </c>
      <c r="BX358" t="s">
        <v>1940</v>
      </c>
      <c r="BY358" t="s">
        <v>1592</v>
      </c>
      <c r="BZ358" t="s">
        <v>1937</v>
      </c>
      <c r="CA358" t="s">
        <v>1947</v>
      </c>
      <c r="CB358"/>
      <c r="CC358" t="s">
        <v>998</v>
      </c>
      <c r="CD358" t="s">
        <v>1272</v>
      </c>
      <c r="CE358" t="s">
        <v>5804</v>
      </c>
      <c r="CF358" t="s">
        <v>5805</v>
      </c>
      <c r="CG358" t="s">
        <v>1272</v>
      </c>
      <c r="CH358" t="s">
        <v>1592</v>
      </c>
      <c r="CI358" t="s">
        <v>5589</v>
      </c>
      <c r="CJ358" t="s">
        <v>1222</v>
      </c>
      <c r="CK358"/>
      <c r="CL358"/>
      <c r="CM358" t="s">
        <v>5747</v>
      </c>
      <c r="CN358" t="s">
        <v>5797</v>
      </c>
      <c r="CO358" t="s">
        <v>5747</v>
      </c>
      <c r="CP358" t="s">
        <v>5797</v>
      </c>
      <c r="CQ358" t="s">
        <v>1592</v>
      </c>
      <c r="CR358">
        <v>9</v>
      </c>
      <c r="CS358" t="s">
        <v>1191</v>
      </c>
      <c r="CT358" t="s">
        <v>1191</v>
      </c>
      <c r="CU358" t="s">
        <v>1191</v>
      </c>
      <c r="CV358" t="s">
        <v>1592</v>
      </c>
      <c r="CW358" t="s">
        <v>1592</v>
      </c>
      <c r="CX358">
        <v>356</v>
      </c>
      <c r="CY358" t="s">
        <v>5806</v>
      </c>
      <c r="CZ358" t="s">
        <v>1592</v>
      </c>
      <c r="DA358" t="s">
        <v>2313</v>
      </c>
      <c r="DB358" t="s">
        <v>2314</v>
      </c>
      <c r="DC358" t="s">
        <v>1236</v>
      </c>
      <c r="DD358" t="s">
        <v>5733</v>
      </c>
      <c r="DE358" t="s">
        <v>5796</v>
      </c>
      <c r="DF358" t="s">
        <v>1592</v>
      </c>
      <c r="DG358" t="s">
        <v>1592</v>
      </c>
      <c r="DH358" t="s">
        <v>2334</v>
      </c>
      <c r="DI358" t="e">
        <v>#N/A</v>
      </c>
      <c r="DJ358"/>
      <c r="DK358" t="s">
        <v>2334</v>
      </c>
      <c r="DL358">
        <v>9</v>
      </c>
      <c r="DM358" t="s">
        <v>2315</v>
      </c>
      <c r="DN358" t="s">
        <v>1222</v>
      </c>
      <c r="DO358" t="b">
        <v>1</v>
      </c>
      <c r="DP358" t="b">
        <v>1</v>
      </c>
      <c r="DQ358" t="b">
        <v>1</v>
      </c>
      <c r="DR358" t="b">
        <v>0</v>
      </c>
      <c r="DS358" t="b">
        <v>0</v>
      </c>
      <c r="DT358" t="b">
        <v>1</v>
      </c>
      <c r="DU358" t="b">
        <v>0</v>
      </c>
      <c r="DV358">
        <v>0</v>
      </c>
      <c r="DW358" t="b">
        <v>0</v>
      </c>
      <c r="DX358" t="b">
        <v>0</v>
      </c>
      <c r="DY358" t="b">
        <v>0</v>
      </c>
      <c r="DZ358" t="b">
        <v>0</v>
      </c>
      <c r="EA358" t="b">
        <v>0</v>
      </c>
      <c r="EB358" t="b">
        <v>0</v>
      </c>
      <c r="EC358" t="b">
        <v>0</v>
      </c>
      <c r="ED358" t="b">
        <v>0</v>
      </c>
      <c r="EE358" t="b">
        <v>0</v>
      </c>
      <c r="EF358" t="b" cm="1">
        <v>0</v>
      </c>
      <c r="EG358" t="b">
        <v>0</v>
      </c>
      <c r="EH358" t="b">
        <v>0</v>
      </c>
      <c r="EI358" t="b">
        <v>0</v>
      </c>
      <c r="EJ358" t="s">
        <v>1592</v>
      </c>
      <c r="EK358">
        <v>0</v>
      </c>
      <c r="EL358">
        <v>16</v>
      </c>
      <c r="EM358" t="b">
        <v>0</v>
      </c>
    </row>
    <row r="359" spans="1:143" ht="31.5">
      <c r="A359"/>
      <c r="B359" t="s">
        <v>1222</v>
      </c>
      <c r="C359" t="s">
        <v>1222</v>
      </c>
      <c r="D359" t="s">
        <v>5807</v>
      </c>
      <c r="E359" t="s">
        <v>5808</v>
      </c>
      <c r="F359"/>
      <c r="G359" t="s">
        <v>5809</v>
      </c>
      <c r="H359" s="109" t="s">
        <v>5810</v>
      </c>
      <c r="I359" t="s">
        <v>1268</v>
      </c>
      <c r="J359" t="s">
        <v>5745</v>
      </c>
      <c r="K359" t="s">
        <v>902</v>
      </c>
      <c r="L359" t="s">
        <v>1939</v>
      </c>
      <c r="M359" t="s">
        <v>1947</v>
      </c>
      <c r="N359" t="s">
        <v>5811</v>
      </c>
      <c r="O359" t="s">
        <v>1191</v>
      </c>
      <c r="P359"/>
      <c r="Q359" t="s">
        <v>5733</v>
      </c>
      <c r="R359" t="s">
        <v>5589</v>
      </c>
      <c r="S359"/>
      <c r="T359"/>
      <c r="U359" t="s">
        <v>5747</v>
      </c>
      <c r="V359" t="s">
        <v>5812</v>
      </c>
      <c r="W359"/>
      <c r="X359"/>
      <c r="Y359"/>
      <c r="Z359"/>
      <c r="AA359"/>
      <c r="AB359"/>
      <c r="AC359"/>
      <c r="AD359"/>
      <c r="AE359"/>
      <c r="AF359"/>
      <c r="AG359"/>
      <c r="AH359"/>
      <c r="AI359"/>
      <c r="AJ359"/>
      <c r="AK359"/>
      <c r="AL359"/>
      <c r="AM359"/>
      <c r="AN359"/>
      <c r="AO359" s="108" t="s">
        <v>43</v>
      </c>
      <c r="AP359" t="s">
        <v>1281</v>
      </c>
      <c r="AQ359">
        <v>23</v>
      </c>
      <c r="AR359" t="e">
        <v>#N/A</v>
      </c>
      <c r="AS359" t="s">
        <v>1222</v>
      </c>
      <c r="AT359" t="e">
        <v>#N/A</v>
      </c>
      <c r="AU359" t="s">
        <v>5808</v>
      </c>
      <c r="AV359" t="s">
        <v>5813</v>
      </c>
      <c r="AW359" t="s">
        <v>1937</v>
      </c>
      <c r="AX359" t="s">
        <v>1934</v>
      </c>
      <c r="AY359" t="s">
        <v>5814</v>
      </c>
      <c r="AZ359" t="s">
        <v>5733</v>
      </c>
      <c r="BA359" t="s">
        <v>5815</v>
      </c>
      <c r="BB359" t="s">
        <v>1268</v>
      </c>
      <c r="BC359" t="s">
        <v>1939</v>
      </c>
      <c r="BD359" t="s">
        <v>5816</v>
      </c>
      <c r="BE359">
        <v>359</v>
      </c>
      <c r="BF359">
        <v>350</v>
      </c>
      <c r="BG359">
        <v>0</v>
      </c>
      <c r="BH359" t="s">
        <v>5808</v>
      </c>
      <c r="BI359">
        <v>1</v>
      </c>
      <c r="BJ359">
        <v>0</v>
      </c>
      <c r="BK359">
        <v>0</v>
      </c>
      <c r="BL359" t="s">
        <v>1592</v>
      </c>
      <c r="BM359" t="s">
        <v>5746</v>
      </c>
      <c r="BN359" t="s">
        <v>5748</v>
      </c>
      <c r="BO359" t="e" cm="1">
        <v>#N/A</v>
      </c>
      <c r="BP359" t="s">
        <v>1592</v>
      </c>
      <c r="BQ359" t="s">
        <v>1191</v>
      </c>
      <c r="BR359">
        <v>22</v>
      </c>
      <c r="BS359" t="s">
        <v>1872</v>
      </c>
      <c r="BT359" t="s">
        <v>5817</v>
      </c>
      <c r="BU359" t="s">
        <v>5807</v>
      </c>
      <c r="BV359" t="s">
        <v>5813</v>
      </c>
      <c r="BW359" t="s">
        <v>5818</v>
      </c>
      <c r="BX359" t="s">
        <v>5819</v>
      </c>
      <c r="BY359" t="s">
        <v>1592</v>
      </c>
      <c r="BZ359" t="s">
        <v>1937</v>
      </c>
      <c r="CA359" t="s">
        <v>1947</v>
      </c>
      <c r="CB359"/>
      <c r="CC359" t="s">
        <v>998</v>
      </c>
      <c r="CD359" t="s">
        <v>1268</v>
      </c>
      <c r="CE359" t="s">
        <v>5820</v>
      </c>
      <c r="CF359" t="s">
        <v>5821</v>
      </c>
      <c r="CG359" t="s">
        <v>1268</v>
      </c>
      <c r="CH359" t="s">
        <v>1592</v>
      </c>
      <c r="CI359" t="s">
        <v>5589</v>
      </c>
      <c r="CJ359" t="s">
        <v>1222</v>
      </c>
      <c r="CK359"/>
      <c r="CL359"/>
      <c r="CM359" t="s">
        <v>5747</v>
      </c>
      <c r="CN359" t="s">
        <v>5812</v>
      </c>
      <c r="CO359" t="s">
        <v>5747</v>
      </c>
      <c r="CP359" t="s">
        <v>5812</v>
      </c>
      <c r="CQ359" t="s">
        <v>1592</v>
      </c>
      <c r="CR359">
        <v>9</v>
      </c>
      <c r="CS359" t="s">
        <v>1191</v>
      </c>
      <c r="CT359" t="s">
        <v>1191</v>
      </c>
      <c r="CU359" t="s">
        <v>1191</v>
      </c>
      <c r="CV359" t="s">
        <v>1592</v>
      </c>
      <c r="CW359" t="s">
        <v>1592</v>
      </c>
      <c r="CX359">
        <v>357</v>
      </c>
      <c r="CY359" t="s">
        <v>5822</v>
      </c>
      <c r="CZ359" t="s">
        <v>1592</v>
      </c>
      <c r="DA359" t="s">
        <v>2313</v>
      </c>
      <c r="DB359" t="s">
        <v>2314</v>
      </c>
      <c r="DC359" t="s">
        <v>5808</v>
      </c>
      <c r="DD359" t="s">
        <v>5733</v>
      </c>
      <c r="DE359" t="s">
        <v>5809</v>
      </c>
      <c r="DF359" t="s">
        <v>1592</v>
      </c>
      <c r="DG359" t="s">
        <v>1592</v>
      </c>
      <c r="DH359" t="s">
        <v>2334</v>
      </c>
      <c r="DI359" t="e">
        <v>#N/A</v>
      </c>
      <c r="DJ359"/>
      <c r="DK359" t="s">
        <v>2334</v>
      </c>
      <c r="DL359">
        <v>9</v>
      </c>
      <c r="DM359" t="s">
        <v>2315</v>
      </c>
      <c r="DN359" t="s">
        <v>1222</v>
      </c>
      <c r="DO359" t="b">
        <v>1</v>
      </c>
      <c r="DP359" t="b">
        <v>1</v>
      </c>
      <c r="DQ359" t="b">
        <v>1</v>
      </c>
      <c r="DR359" t="b">
        <v>0</v>
      </c>
      <c r="DS359" t="b">
        <v>0</v>
      </c>
      <c r="DT359" t="b">
        <v>1</v>
      </c>
      <c r="DU359" t="b">
        <v>0</v>
      </c>
      <c r="DV359">
        <v>0</v>
      </c>
      <c r="DW359" t="b">
        <v>0</v>
      </c>
      <c r="DX359" t="b">
        <v>0</v>
      </c>
      <c r="DY359" t="b">
        <v>0</v>
      </c>
      <c r="DZ359" t="b">
        <v>0</v>
      </c>
      <c r="EA359" t="b">
        <v>0</v>
      </c>
      <c r="EB359" t="b">
        <v>0</v>
      </c>
      <c r="EC359" t="b">
        <v>0</v>
      </c>
      <c r="ED359" t="b">
        <v>0</v>
      </c>
      <c r="EE359" t="b">
        <v>0</v>
      </c>
      <c r="EF359" t="b" cm="1">
        <v>0</v>
      </c>
      <c r="EG359" t="b">
        <v>0</v>
      </c>
      <c r="EH359" t="b">
        <v>0</v>
      </c>
      <c r="EI359" t="b">
        <v>0</v>
      </c>
      <c r="EJ359" t="s">
        <v>1592</v>
      </c>
      <c r="EK359">
        <v>0</v>
      </c>
      <c r="EL359">
        <v>18</v>
      </c>
      <c r="EM359" t="b">
        <v>0</v>
      </c>
    </row>
    <row r="360" spans="1:143" ht="173.25">
      <c r="A360"/>
      <c r="B360" t="s">
        <v>1222</v>
      </c>
      <c r="C360" t="s">
        <v>1222</v>
      </c>
      <c r="D360" t="s">
        <v>5823</v>
      </c>
      <c r="E360" t="s">
        <v>5824</v>
      </c>
      <c r="F360"/>
      <c r="G360" s="109" t="s">
        <v>5825</v>
      </c>
      <c r="H360" s="109" t="s">
        <v>5826</v>
      </c>
      <c r="I360" t="s">
        <v>1268</v>
      </c>
      <c r="J360" t="s">
        <v>5745</v>
      </c>
      <c r="K360" t="s">
        <v>902</v>
      </c>
      <c r="L360" t="s">
        <v>3872</v>
      </c>
      <c r="M360" t="s">
        <v>2031</v>
      </c>
      <c r="N360" t="s">
        <v>902</v>
      </c>
      <c r="O360" t="s">
        <v>1191</v>
      </c>
      <c r="P360"/>
      <c r="Q360" t="s">
        <v>5733</v>
      </c>
      <c r="R360" t="s">
        <v>5589</v>
      </c>
      <c r="S360"/>
      <c r="T360"/>
      <c r="U360" t="s">
        <v>5747</v>
      </c>
      <c r="V360" t="s">
        <v>5827</v>
      </c>
      <c r="W360"/>
      <c r="X360"/>
      <c r="Y360"/>
      <c r="Z360"/>
      <c r="AA360"/>
      <c r="AB360"/>
      <c r="AC360"/>
      <c r="AD360"/>
      <c r="AE360"/>
      <c r="AF360"/>
      <c r="AG360"/>
      <c r="AH360"/>
      <c r="AI360"/>
      <c r="AJ360"/>
      <c r="AK360"/>
      <c r="AL360"/>
      <c r="AM360"/>
      <c r="AN360"/>
      <c r="AO360" s="108" t="s">
        <v>43</v>
      </c>
      <c r="AP360" t="s">
        <v>1281</v>
      </c>
      <c r="AQ360">
        <v>24</v>
      </c>
      <c r="AR360" t="e">
        <v>#N/A</v>
      </c>
      <c r="AS360" t="s">
        <v>1222</v>
      </c>
      <c r="AT360" t="e">
        <v>#N/A</v>
      </c>
      <c r="AU360" t="s">
        <v>5824</v>
      </c>
      <c r="AV360" t="s">
        <v>5828</v>
      </c>
      <c r="AW360" t="s">
        <v>1937</v>
      </c>
      <c r="AX360" t="s">
        <v>1934</v>
      </c>
      <c r="AY360" t="s">
        <v>5829</v>
      </c>
      <c r="AZ360" t="s">
        <v>5733</v>
      </c>
      <c r="BA360" t="s">
        <v>5830</v>
      </c>
      <c r="BB360" t="s">
        <v>1268</v>
      </c>
      <c r="BC360" t="s">
        <v>3872</v>
      </c>
      <c r="BD360" t="s">
        <v>5831</v>
      </c>
      <c r="BE360">
        <v>360</v>
      </c>
      <c r="BF360">
        <v>350</v>
      </c>
      <c r="BG360">
        <v>0</v>
      </c>
      <c r="BH360" t="s">
        <v>5824</v>
      </c>
      <c r="BI360">
        <v>1</v>
      </c>
      <c r="BJ360">
        <v>0</v>
      </c>
      <c r="BK360">
        <v>0</v>
      </c>
      <c r="BL360" t="s">
        <v>1592</v>
      </c>
      <c r="BM360" t="s">
        <v>5746</v>
      </c>
      <c r="BN360" t="s">
        <v>5748</v>
      </c>
      <c r="BO360" t="e" cm="1">
        <v>#N/A</v>
      </c>
      <c r="BP360" t="s">
        <v>1592</v>
      </c>
      <c r="BQ360" t="s">
        <v>1191</v>
      </c>
      <c r="BR360">
        <v>23</v>
      </c>
      <c r="BS360" t="s">
        <v>1873</v>
      </c>
      <c r="BT360" t="s">
        <v>5832</v>
      </c>
      <c r="BU360" t="s">
        <v>5823</v>
      </c>
      <c r="BV360" t="s">
        <v>5828</v>
      </c>
      <c r="BW360" t="s">
        <v>5833</v>
      </c>
      <c r="BX360" t="s">
        <v>1940</v>
      </c>
      <c r="BY360" t="s">
        <v>1592</v>
      </c>
      <c r="BZ360" t="s">
        <v>1937</v>
      </c>
      <c r="CA360" t="s">
        <v>2031</v>
      </c>
      <c r="CB360"/>
      <c r="CC360" t="s">
        <v>998</v>
      </c>
      <c r="CD360" t="s">
        <v>1268</v>
      </c>
      <c r="CE360" t="s">
        <v>5834</v>
      </c>
      <c r="CF360" t="s">
        <v>5835</v>
      </c>
      <c r="CG360" t="s">
        <v>1268</v>
      </c>
      <c r="CH360" t="s">
        <v>1592</v>
      </c>
      <c r="CI360" t="s">
        <v>5589</v>
      </c>
      <c r="CJ360" t="s">
        <v>1222</v>
      </c>
      <c r="CK360"/>
      <c r="CL360"/>
      <c r="CM360" t="s">
        <v>5747</v>
      </c>
      <c r="CN360" t="s">
        <v>5827</v>
      </c>
      <c r="CO360" t="s">
        <v>5747</v>
      </c>
      <c r="CP360" t="s">
        <v>5827</v>
      </c>
      <c r="CQ360" t="s">
        <v>1592</v>
      </c>
      <c r="CR360">
        <v>9</v>
      </c>
      <c r="CS360" t="s">
        <v>1191</v>
      </c>
      <c r="CT360" t="s">
        <v>1191</v>
      </c>
      <c r="CU360" t="s">
        <v>1191</v>
      </c>
      <c r="CV360" t="s">
        <v>1592</v>
      </c>
      <c r="CW360" t="s">
        <v>1592</v>
      </c>
      <c r="CX360">
        <v>358</v>
      </c>
      <c r="CY360" t="s">
        <v>5836</v>
      </c>
      <c r="CZ360" t="s">
        <v>1592</v>
      </c>
      <c r="DA360" t="s">
        <v>2313</v>
      </c>
      <c r="DB360" t="s">
        <v>2314</v>
      </c>
      <c r="DC360" t="s">
        <v>5824</v>
      </c>
      <c r="DD360" t="s">
        <v>5733</v>
      </c>
      <c r="DE360" t="s">
        <v>5825</v>
      </c>
      <c r="DF360" t="s">
        <v>1592</v>
      </c>
      <c r="DG360" t="s">
        <v>1592</v>
      </c>
      <c r="DH360" t="s">
        <v>2334</v>
      </c>
      <c r="DI360" t="e">
        <v>#N/A</v>
      </c>
      <c r="DJ360"/>
      <c r="DK360" t="s">
        <v>2334</v>
      </c>
      <c r="DL360">
        <v>9</v>
      </c>
      <c r="DM360" t="s">
        <v>2315</v>
      </c>
      <c r="DN360" t="s">
        <v>1222</v>
      </c>
      <c r="DO360" t="b">
        <v>1</v>
      </c>
      <c r="DP360" t="b">
        <v>1</v>
      </c>
      <c r="DQ360" t="b">
        <v>1</v>
      </c>
      <c r="DR360" t="b">
        <v>0</v>
      </c>
      <c r="DS360" t="b">
        <v>0</v>
      </c>
      <c r="DT360" t="b">
        <v>1</v>
      </c>
      <c r="DU360" t="b">
        <v>0</v>
      </c>
      <c r="DV360">
        <v>0</v>
      </c>
      <c r="DW360" t="b">
        <v>0</v>
      </c>
      <c r="DX360" t="b">
        <v>0</v>
      </c>
      <c r="DY360" t="b">
        <v>0</v>
      </c>
      <c r="DZ360" t="b">
        <v>0</v>
      </c>
      <c r="EA360" t="b">
        <v>0</v>
      </c>
      <c r="EB360" t="b">
        <v>0</v>
      </c>
      <c r="EC360" t="b">
        <v>0</v>
      </c>
      <c r="ED360" t="b">
        <v>0</v>
      </c>
      <c r="EE360" t="b">
        <v>0</v>
      </c>
      <c r="EF360" t="b" cm="1">
        <v>0</v>
      </c>
      <c r="EG360" t="b">
        <v>0</v>
      </c>
      <c r="EH360" t="b">
        <v>0</v>
      </c>
      <c r="EI360" t="b">
        <v>0</v>
      </c>
      <c r="EJ360" t="s">
        <v>1592</v>
      </c>
      <c r="EK360">
        <v>0</v>
      </c>
      <c r="EL360">
        <v>25</v>
      </c>
      <c r="EM360" t="b">
        <v>0</v>
      </c>
    </row>
    <row r="361" spans="1:143" ht="15.75">
      <c r="A361"/>
      <c r="B361" t="s">
        <v>1222</v>
      </c>
      <c r="C361" t="s">
        <v>1222</v>
      </c>
      <c r="D361" t="s">
        <v>5837</v>
      </c>
      <c r="E361" t="s">
        <v>5838</v>
      </c>
      <c r="F361"/>
      <c r="G361" t="s">
        <v>5837</v>
      </c>
      <c r="H361" t="s">
        <v>5839</v>
      </c>
      <c r="I361" t="s">
        <v>1268</v>
      </c>
      <c r="J361" t="s">
        <v>5745</v>
      </c>
      <c r="K361" t="s">
        <v>902</v>
      </c>
      <c r="L361" t="s">
        <v>3872</v>
      </c>
      <c r="M361" t="s">
        <v>2607</v>
      </c>
      <c r="N361" t="s">
        <v>902</v>
      </c>
      <c r="O361" t="s">
        <v>1191</v>
      </c>
      <c r="P361"/>
      <c r="Q361" t="s">
        <v>5733</v>
      </c>
      <c r="R361" t="s">
        <v>5589</v>
      </c>
      <c r="S361" t="s">
        <v>5840</v>
      </c>
      <c r="T361"/>
      <c r="U361" t="s">
        <v>5747</v>
      </c>
      <c r="V361" t="s">
        <v>5841</v>
      </c>
      <c r="W361"/>
      <c r="X361"/>
      <c r="Y361"/>
      <c r="Z361"/>
      <c r="AA361"/>
      <c r="AB361"/>
      <c r="AC361"/>
      <c r="AD361"/>
      <c r="AE361"/>
      <c r="AF361"/>
      <c r="AG361"/>
      <c r="AH361"/>
      <c r="AI361"/>
      <c r="AJ361"/>
      <c r="AK361"/>
      <c r="AL361"/>
      <c r="AM361"/>
      <c r="AN361"/>
      <c r="AO361" s="108" t="s">
        <v>43</v>
      </c>
      <c r="AP361" t="s">
        <v>1281</v>
      </c>
      <c r="AQ361">
        <v>25</v>
      </c>
      <c r="AR361" t="e">
        <v>#N/A</v>
      </c>
      <c r="AS361" t="s">
        <v>1222</v>
      </c>
      <c r="AT361" t="e">
        <v>#N/A</v>
      </c>
      <c r="AU361" t="s">
        <v>5838</v>
      </c>
      <c r="AV361" t="s">
        <v>5842</v>
      </c>
      <c r="AW361" t="s">
        <v>1937</v>
      </c>
      <c r="AX361" t="s">
        <v>1934</v>
      </c>
      <c r="AY361" t="s">
        <v>5843</v>
      </c>
      <c r="AZ361" t="s">
        <v>5733</v>
      </c>
      <c r="BA361" t="s">
        <v>5844</v>
      </c>
      <c r="BB361" t="s">
        <v>1268</v>
      </c>
      <c r="BC361" t="s">
        <v>3872</v>
      </c>
      <c r="BD361" t="s">
        <v>5845</v>
      </c>
      <c r="BE361">
        <v>361</v>
      </c>
      <c r="BF361">
        <v>350</v>
      </c>
      <c r="BG361">
        <v>0</v>
      </c>
      <c r="BH361" t="s">
        <v>5838</v>
      </c>
      <c r="BI361">
        <v>1</v>
      </c>
      <c r="BJ361">
        <v>0</v>
      </c>
      <c r="BK361">
        <v>0</v>
      </c>
      <c r="BL361" t="s">
        <v>1592</v>
      </c>
      <c r="BM361" t="s">
        <v>5746</v>
      </c>
      <c r="BN361" t="s">
        <v>5748</v>
      </c>
      <c r="BO361" t="e" cm="1">
        <v>#N/A</v>
      </c>
      <c r="BP361" t="s">
        <v>1592</v>
      </c>
      <c r="BQ361" t="s">
        <v>1191</v>
      </c>
      <c r="BR361">
        <v>24</v>
      </c>
      <c r="BS361" t="s">
        <v>1874</v>
      </c>
      <c r="BT361" t="s">
        <v>5846</v>
      </c>
      <c r="BU361" t="s">
        <v>5837</v>
      </c>
      <c r="BV361" t="s">
        <v>5842</v>
      </c>
      <c r="BW361" t="s">
        <v>5847</v>
      </c>
      <c r="BX361" t="s">
        <v>1940</v>
      </c>
      <c r="BY361" t="s">
        <v>1592</v>
      </c>
      <c r="BZ361" t="s">
        <v>1937</v>
      </c>
      <c r="CA361" t="s">
        <v>2607</v>
      </c>
      <c r="CB361"/>
      <c r="CC361" t="s">
        <v>998</v>
      </c>
      <c r="CD361" t="s">
        <v>1268</v>
      </c>
      <c r="CE361" t="s">
        <v>5848</v>
      </c>
      <c r="CF361" t="s">
        <v>5849</v>
      </c>
      <c r="CG361" t="s">
        <v>1268</v>
      </c>
      <c r="CH361" t="s">
        <v>1592</v>
      </c>
      <c r="CI361" t="s">
        <v>5589</v>
      </c>
      <c r="CJ361" t="s">
        <v>1222</v>
      </c>
      <c r="CK361"/>
      <c r="CL361"/>
      <c r="CM361" t="s">
        <v>5747</v>
      </c>
      <c r="CN361" t="s">
        <v>5841</v>
      </c>
      <c r="CO361" t="s">
        <v>5747</v>
      </c>
      <c r="CP361" t="s">
        <v>5841</v>
      </c>
      <c r="CQ361" t="s">
        <v>1592</v>
      </c>
      <c r="CR361">
        <v>9</v>
      </c>
      <c r="CS361" t="s">
        <v>1191</v>
      </c>
      <c r="CT361" t="s">
        <v>1191</v>
      </c>
      <c r="CU361" t="s">
        <v>1191</v>
      </c>
      <c r="CV361" t="s">
        <v>1592</v>
      </c>
      <c r="CW361" t="s">
        <v>1592</v>
      </c>
      <c r="CX361">
        <v>359</v>
      </c>
      <c r="CY361" t="s">
        <v>5850</v>
      </c>
      <c r="CZ361" t="s">
        <v>1592</v>
      </c>
      <c r="DA361" t="s">
        <v>2313</v>
      </c>
      <c r="DB361" t="s">
        <v>2314</v>
      </c>
      <c r="DC361" t="s">
        <v>5838</v>
      </c>
      <c r="DD361" t="s">
        <v>5733</v>
      </c>
      <c r="DE361" t="s">
        <v>5837</v>
      </c>
      <c r="DF361" t="s">
        <v>1592</v>
      </c>
      <c r="DG361" t="s">
        <v>1592</v>
      </c>
      <c r="DH361" t="s">
        <v>2334</v>
      </c>
      <c r="DI361" t="e">
        <v>#N/A</v>
      </c>
      <c r="DJ361"/>
      <c r="DK361" t="s">
        <v>5851</v>
      </c>
      <c r="DL361">
        <v>9</v>
      </c>
      <c r="DM361" t="s">
        <v>2315</v>
      </c>
      <c r="DN361" t="s">
        <v>1222</v>
      </c>
      <c r="DO361" t="b">
        <v>1</v>
      </c>
      <c r="DP361" t="b">
        <v>1</v>
      </c>
      <c r="DQ361" t="b">
        <v>1</v>
      </c>
      <c r="DR361" t="b">
        <v>0</v>
      </c>
      <c r="DS361" t="b">
        <v>1</v>
      </c>
      <c r="DT361" t="b">
        <v>1</v>
      </c>
      <c r="DU361" t="b">
        <v>0</v>
      </c>
      <c r="DV361">
        <v>0</v>
      </c>
      <c r="DW361" t="b">
        <v>0</v>
      </c>
      <c r="DX361" t="b">
        <v>0</v>
      </c>
      <c r="DY361" t="b">
        <v>0</v>
      </c>
      <c r="DZ361" t="b">
        <v>0</v>
      </c>
      <c r="EA361" t="b">
        <v>0</v>
      </c>
      <c r="EB361" t="b">
        <v>0</v>
      </c>
      <c r="EC361" t="b">
        <v>0</v>
      </c>
      <c r="ED361" t="b">
        <v>0</v>
      </c>
      <c r="EE361" t="b">
        <v>0</v>
      </c>
      <c r="EF361" t="b" cm="1">
        <v>0</v>
      </c>
      <c r="EG361" t="b">
        <v>0</v>
      </c>
      <c r="EH361" t="b">
        <v>0</v>
      </c>
      <c r="EI361" t="b">
        <v>0</v>
      </c>
      <c r="EJ361" t="s">
        <v>1592</v>
      </c>
      <c r="EK361">
        <v>0</v>
      </c>
      <c r="EL361">
        <v>18</v>
      </c>
      <c r="EM361" t="b">
        <v>0</v>
      </c>
    </row>
    <row r="362" spans="1:143" ht="15.75">
      <c r="A362"/>
      <c r="B362" t="s">
        <v>1222</v>
      </c>
      <c r="C362" t="s">
        <v>1222</v>
      </c>
      <c r="D362" t="s">
        <v>5852</v>
      </c>
      <c r="E362" t="s">
        <v>5853</v>
      </c>
      <c r="F362"/>
      <c r="G362" t="s">
        <v>5852</v>
      </c>
      <c r="H362" t="s">
        <v>902</v>
      </c>
      <c r="I362" t="s">
        <v>1279</v>
      </c>
      <c r="J362"/>
      <c r="K362" t="s">
        <v>902</v>
      </c>
      <c r="L362" t="s">
        <v>5854</v>
      </c>
      <c r="M362"/>
      <c r="N362"/>
      <c r="O362" t="s">
        <v>1191</v>
      </c>
      <c r="P362"/>
      <c r="Q362" t="s">
        <v>1280</v>
      </c>
      <c r="R362" t="s">
        <v>5589</v>
      </c>
      <c r="S362"/>
      <c r="T362"/>
      <c r="U362" t="s">
        <v>5855</v>
      </c>
      <c r="V362"/>
      <c r="W362"/>
      <c r="X362"/>
      <c r="Y362"/>
      <c r="Z362"/>
      <c r="AA362"/>
      <c r="AB362"/>
      <c r="AC362"/>
      <c r="AD362"/>
      <c r="AE362"/>
      <c r="AF362"/>
      <c r="AG362"/>
      <c r="AH362"/>
      <c r="AI362"/>
      <c r="AJ362"/>
      <c r="AK362"/>
      <c r="AL362"/>
      <c r="AM362"/>
      <c r="AN362"/>
      <c r="AO362" s="108" t="s">
        <v>43</v>
      </c>
      <c r="AP362" t="s">
        <v>1281</v>
      </c>
      <c r="AQ362">
        <v>26</v>
      </c>
      <c r="AR362" t="e">
        <v>#N/A</v>
      </c>
      <c r="AS362" t="s">
        <v>1222</v>
      </c>
      <c r="AT362" t="e">
        <v>#N/A</v>
      </c>
      <c r="AU362" t="s">
        <v>5853</v>
      </c>
      <c r="AV362" t="s">
        <v>5856</v>
      </c>
      <c r="AW362" t="s">
        <v>1937</v>
      </c>
      <c r="AX362" t="s">
        <v>1934</v>
      </c>
      <c r="AY362" t="s">
        <v>5857</v>
      </c>
      <c r="AZ362" t="s">
        <v>1280</v>
      </c>
      <c r="BA362" t="s">
        <v>5858</v>
      </c>
      <c r="BB362" t="s">
        <v>1279</v>
      </c>
      <c r="BC362" t="s">
        <v>1939</v>
      </c>
      <c r="BD362" t="s">
        <v>5859</v>
      </c>
      <c r="BE362">
        <v>362</v>
      </c>
      <c r="BF362">
        <v>0</v>
      </c>
      <c r="BG362">
        <v>0</v>
      </c>
      <c r="BH362" t="s">
        <v>1592</v>
      </c>
      <c r="BI362">
        <v>0</v>
      </c>
      <c r="BJ362">
        <v>0</v>
      </c>
      <c r="BK362">
        <v>0</v>
      </c>
      <c r="BL362" t="s">
        <v>1592</v>
      </c>
      <c r="BM362" t="s">
        <v>1592</v>
      </c>
      <c r="BN362" t="s">
        <v>1592</v>
      </c>
      <c r="BO362" t="s" cm="1">
        <v>1592</v>
      </c>
      <c r="BP362" t="s">
        <v>1592</v>
      </c>
      <c r="BQ362" t="s">
        <v>1191</v>
      </c>
      <c r="BR362">
        <v>25</v>
      </c>
      <c r="BS362" t="s">
        <v>1877</v>
      </c>
      <c r="BT362" t="s">
        <v>5860</v>
      </c>
      <c r="BU362" t="s">
        <v>5852</v>
      </c>
      <c r="BV362" t="s">
        <v>5856</v>
      </c>
      <c r="BW362" t="s">
        <v>1940</v>
      </c>
      <c r="BX362" t="s">
        <v>1937</v>
      </c>
      <c r="BY362" t="s">
        <v>1592</v>
      </c>
      <c r="BZ362" t="s">
        <v>1937</v>
      </c>
      <c r="CA362" t="s">
        <v>1592</v>
      </c>
      <c r="CB362"/>
      <c r="CC362" t="s">
        <v>998</v>
      </c>
      <c r="CD362" t="s">
        <v>1279</v>
      </c>
      <c r="CE362" t="s">
        <v>5853</v>
      </c>
      <c r="CF362" t="s">
        <v>5856</v>
      </c>
      <c r="CG362" t="s">
        <v>1279</v>
      </c>
      <c r="CH362" t="s">
        <v>1592</v>
      </c>
      <c r="CI362" t="s">
        <v>5589</v>
      </c>
      <c r="CJ362" t="s">
        <v>1222</v>
      </c>
      <c r="CK362"/>
      <c r="CL362"/>
      <c r="CM362" t="s">
        <v>5855</v>
      </c>
      <c r="CN362" t="s">
        <v>1592</v>
      </c>
      <c r="CO362" t="s">
        <v>5855</v>
      </c>
      <c r="CP362" t="s">
        <v>1592</v>
      </c>
      <c r="CQ362" t="s">
        <v>1592</v>
      </c>
      <c r="CR362">
        <v>9</v>
      </c>
      <c r="CS362" t="s">
        <v>1191</v>
      </c>
      <c r="CT362" t="s">
        <v>1191</v>
      </c>
      <c r="CU362" t="s">
        <v>1191</v>
      </c>
      <c r="CV362" t="s">
        <v>1592</v>
      </c>
      <c r="CW362" t="s">
        <v>1592</v>
      </c>
      <c r="CX362">
        <v>360</v>
      </c>
      <c r="CY362" t="s">
        <v>5861</v>
      </c>
      <c r="CZ362" t="s">
        <v>1592</v>
      </c>
      <c r="DA362" t="s">
        <v>2313</v>
      </c>
      <c r="DB362" t="s">
        <v>2314</v>
      </c>
      <c r="DC362" t="s">
        <v>5853</v>
      </c>
      <c r="DD362" t="s">
        <v>1280</v>
      </c>
      <c r="DE362" t="s">
        <v>5852</v>
      </c>
      <c r="DF362" t="s">
        <v>1592</v>
      </c>
      <c r="DG362" t="s">
        <v>1592</v>
      </c>
      <c r="DH362" t="s">
        <v>2334</v>
      </c>
      <c r="DI362" t="e">
        <v>#N/A</v>
      </c>
      <c r="DJ362"/>
      <c r="DK362" t="s">
        <v>2334</v>
      </c>
      <c r="DL362">
        <v>9</v>
      </c>
      <c r="DM362" t="s">
        <v>2315</v>
      </c>
      <c r="DN362" t="s">
        <v>1222</v>
      </c>
      <c r="DO362" t="b">
        <v>1</v>
      </c>
      <c r="DP362" t="b">
        <v>1</v>
      </c>
      <c r="DQ362" t="b">
        <v>1</v>
      </c>
      <c r="DR362" t="b">
        <v>0</v>
      </c>
      <c r="DS362" t="b">
        <v>0</v>
      </c>
      <c r="DT362" t="b">
        <v>1</v>
      </c>
      <c r="DU362" t="b">
        <v>1</v>
      </c>
      <c r="DV362">
        <v>0</v>
      </c>
      <c r="DW362" t="b">
        <v>0</v>
      </c>
      <c r="DX362" t="b">
        <v>0</v>
      </c>
      <c r="DY362" t="b">
        <v>0</v>
      </c>
      <c r="DZ362" t="b">
        <v>0</v>
      </c>
      <c r="EA362" t="b">
        <v>0</v>
      </c>
      <c r="EB362" t="b">
        <v>0</v>
      </c>
      <c r="EC362" t="b">
        <v>0</v>
      </c>
      <c r="ED362" t="b">
        <v>0</v>
      </c>
      <c r="EE362" t="b">
        <v>0</v>
      </c>
      <c r="EF362" t="b" cm="1">
        <v>0</v>
      </c>
      <c r="EG362" t="b">
        <v>0</v>
      </c>
      <c r="EH362" t="b">
        <v>0</v>
      </c>
      <c r="EI362" t="b">
        <v>0</v>
      </c>
      <c r="EJ362" t="s">
        <v>1592</v>
      </c>
      <c r="EK362">
        <v>0</v>
      </c>
      <c r="EL362">
        <v>13</v>
      </c>
      <c r="EM362" t="b">
        <v>0</v>
      </c>
    </row>
    <row r="363" spans="1:143" ht="15.75">
      <c r="A363"/>
      <c r="B363" t="s">
        <v>1222</v>
      </c>
      <c r="C363" t="s">
        <v>1222</v>
      </c>
      <c r="D363" t="s">
        <v>5796</v>
      </c>
      <c r="E363" t="s">
        <v>1236</v>
      </c>
      <c r="F363"/>
      <c r="G363" t="s">
        <v>5796</v>
      </c>
      <c r="H363" t="s">
        <v>902</v>
      </c>
      <c r="I363" t="s">
        <v>1268</v>
      </c>
      <c r="J363" t="s">
        <v>5852</v>
      </c>
      <c r="K363" t="s">
        <v>902</v>
      </c>
      <c r="L363" t="s">
        <v>5854</v>
      </c>
      <c r="M363" t="s">
        <v>1947</v>
      </c>
      <c r="N363" t="s">
        <v>902</v>
      </c>
      <c r="O363" t="s">
        <v>1191</v>
      </c>
      <c r="P363"/>
      <c r="Q363" t="s">
        <v>1280</v>
      </c>
      <c r="R363" t="s">
        <v>5589</v>
      </c>
      <c r="S363"/>
      <c r="T363"/>
      <c r="U363" t="s">
        <v>5855</v>
      </c>
      <c r="V363" t="s">
        <v>5797</v>
      </c>
      <c r="W363"/>
      <c r="X363"/>
      <c r="Y363"/>
      <c r="Z363"/>
      <c r="AA363"/>
      <c r="AB363"/>
      <c r="AC363"/>
      <c r="AD363"/>
      <c r="AE363"/>
      <c r="AF363"/>
      <c r="AG363"/>
      <c r="AH363"/>
      <c r="AI363"/>
      <c r="AJ363"/>
      <c r="AK363"/>
      <c r="AL363"/>
      <c r="AM363"/>
      <c r="AN363"/>
      <c r="AO363" s="108" t="s">
        <v>43</v>
      </c>
      <c r="AP363" t="s">
        <v>1281</v>
      </c>
      <c r="AQ363">
        <v>27</v>
      </c>
      <c r="AR363" t="e">
        <v>#N/A</v>
      </c>
      <c r="AS363" t="s">
        <v>1222</v>
      </c>
      <c r="AT363" t="e">
        <v>#N/A</v>
      </c>
      <c r="AU363" t="s">
        <v>1236</v>
      </c>
      <c r="AV363" t="s">
        <v>5798</v>
      </c>
      <c r="AW363" t="s">
        <v>1937</v>
      </c>
      <c r="AX363" t="s">
        <v>1934</v>
      </c>
      <c r="AY363" t="s">
        <v>5799</v>
      </c>
      <c r="AZ363" t="s">
        <v>1280</v>
      </c>
      <c r="BA363" t="s">
        <v>5800</v>
      </c>
      <c r="BB363" t="s">
        <v>1268</v>
      </c>
      <c r="BC363" t="s">
        <v>1939</v>
      </c>
      <c r="BD363" t="s">
        <v>5862</v>
      </c>
      <c r="BE363">
        <v>358</v>
      </c>
      <c r="BF363">
        <v>362</v>
      </c>
      <c r="BG363">
        <v>0</v>
      </c>
      <c r="BH363" t="s">
        <v>1236</v>
      </c>
      <c r="BI363">
        <v>1</v>
      </c>
      <c r="BJ363">
        <v>0</v>
      </c>
      <c r="BK363">
        <v>0</v>
      </c>
      <c r="BL363" t="s">
        <v>1592</v>
      </c>
      <c r="BM363" t="s">
        <v>5853</v>
      </c>
      <c r="BN363" t="s">
        <v>5856</v>
      </c>
      <c r="BO363" t="e" cm="1">
        <v>#N/A</v>
      </c>
      <c r="BP363" t="s">
        <v>1592</v>
      </c>
      <c r="BQ363" t="s">
        <v>1191</v>
      </c>
      <c r="BR363">
        <v>26</v>
      </c>
      <c r="BS363" t="s">
        <v>2087</v>
      </c>
      <c r="BT363" t="s">
        <v>5863</v>
      </c>
      <c r="BU363" t="s">
        <v>5796</v>
      </c>
      <c r="BV363" t="s">
        <v>5798</v>
      </c>
      <c r="BW363" t="s">
        <v>1940</v>
      </c>
      <c r="BX363" t="s">
        <v>1940</v>
      </c>
      <c r="BY363" t="s">
        <v>1592</v>
      </c>
      <c r="BZ363" t="s">
        <v>1937</v>
      </c>
      <c r="CA363" t="s">
        <v>1947</v>
      </c>
      <c r="CB363"/>
      <c r="CC363" t="s">
        <v>998</v>
      </c>
      <c r="CD363" t="s">
        <v>1268</v>
      </c>
      <c r="CE363" t="s">
        <v>5864</v>
      </c>
      <c r="CF363" t="s">
        <v>5802</v>
      </c>
      <c r="CG363" t="s">
        <v>1268</v>
      </c>
      <c r="CH363" t="s">
        <v>1592</v>
      </c>
      <c r="CI363" t="s">
        <v>5589</v>
      </c>
      <c r="CJ363" t="s">
        <v>1222</v>
      </c>
      <c r="CK363"/>
      <c r="CL363"/>
      <c r="CM363" t="s">
        <v>5855</v>
      </c>
      <c r="CN363" t="s">
        <v>5797</v>
      </c>
      <c r="CO363" t="s">
        <v>5855</v>
      </c>
      <c r="CP363" t="s">
        <v>5797</v>
      </c>
      <c r="CQ363" t="s">
        <v>1592</v>
      </c>
      <c r="CR363">
        <v>9</v>
      </c>
      <c r="CS363" t="s">
        <v>1191</v>
      </c>
      <c r="CT363" t="s">
        <v>1191</v>
      </c>
      <c r="CU363" t="s">
        <v>1191</v>
      </c>
      <c r="CV363" t="s">
        <v>1592</v>
      </c>
      <c r="CW363" t="s">
        <v>1592</v>
      </c>
      <c r="CX363">
        <v>361</v>
      </c>
      <c r="CY363" t="s">
        <v>5865</v>
      </c>
      <c r="CZ363" t="s">
        <v>1592</v>
      </c>
      <c r="DA363" t="s">
        <v>2313</v>
      </c>
      <c r="DB363" t="s">
        <v>2314</v>
      </c>
      <c r="DC363" t="s">
        <v>1236</v>
      </c>
      <c r="DD363" t="s">
        <v>1280</v>
      </c>
      <c r="DE363" t="s">
        <v>5796</v>
      </c>
      <c r="DF363" t="s">
        <v>1592</v>
      </c>
      <c r="DG363" t="s">
        <v>1592</v>
      </c>
      <c r="DH363" t="s">
        <v>2334</v>
      </c>
      <c r="DI363" t="e">
        <v>#N/A</v>
      </c>
      <c r="DJ363"/>
      <c r="DK363" t="s">
        <v>2334</v>
      </c>
      <c r="DL363">
        <v>9</v>
      </c>
      <c r="DM363" t="s">
        <v>2315</v>
      </c>
      <c r="DN363" t="s">
        <v>1222</v>
      </c>
      <c r="DO363" t="b">
        <v>1</v>
      </c>
      <c r="DP363" t="b">
        <v>1</v>
      </c>
      <c r="DQ363" t="b">
        <v>0</v>
      </c>
      <c r="DR363" t="b">
        <v>0</v>
      </c>
      <c r="DS363" t="b">
        <v>0</v>
      </c>
      <c r="DT363" t="b">
        <v>1</v>
      </c>
      <c r="DU363" t="b">
        <v>0</v>
      </c>
      <c r="DV363">
        <v>0</v>
      </c>
      <c r="DW363" t="b">
        <v>0</v>
      </c>
      <c r="DX363" t="b">
        <v>0</v>
      </c>
      <c r="DY363" t="b">
        <v>0</v>
      </c>
      <c r="DZ363" t="b">
        <v>0</v>
      </c>
      <c r="EA363" t="b">
        <v>0</v>
      </c>
      <c r="EB363" t="b">
        <v>0</v>
      </c>
      <c r="EC363" t="b">
        <v>0</v>
      </c>
      <c r="ED363" t="b">
        <v>0</v>
      </c>
      <c r="EE363" t="b">
        <v>0</v>
      </c>
      <c r="EF363" t="b" cm="1">
        <v>0</v>
      </c>
      <c r="EG363" t="b">
        <v>0</v>
      </c>
      <c r="EH363" t="b">
        <v>0</v>
      </c>
      <c r="EI363" t="b">
        <v>0</v>
      </c>
      <c r="EJ363" t="s">
        <v>1592</v>
      </c>
      <c r="EK363">
        <v>0</v>
      </c>
      <c r="EL363">
        <v>16</v>
      </c>
      <c r="EM363" t="b">
        <v>0</v>
      </c>
    </row>
    <row r="364" spans="1:143" ht="15.75">
      <c r="A364"/>
      <c r="B364" t="s">
        <v>1222</v>
      </c>
      <c r="C364" t="s">
        <v>1222</v>
      </c>
      <c r="D364" t="s">
        <v>5866</v>
      </c>
      <c r="E364" t="s">
        <v>5867</v>
      </c>
      <c r="F364"/>
      <c r="G364" t="s">
        <v>5868</v>
      </c>
      <c r="H364" t="s">
        <v>902</v>
      </c>
      <c r="I364" t="s">
        <v>1268</v>
      </c>
      <c r="J364" t="s">
        <v>5852</v>
      </c>
      <c r="K364" t="s">
        <v>902</v>
      </c>
      <c r="L364" t="s">
        <v>5854</v>
      </c>
      <c r="M364" t="s">
        <v>1965</v>
      </c>
      <c r="N364" t="s">
        <v>902</v>
      </c>
      <c r="O364" t="s">
        <v>1191</v>
      </c>
      <c r="P364"/>
      <c r="Q364" t="s">
        <v>1280</v>
      </c>
      <c r="R364" t="s">
        <v>5589</v>
      </c>
      <c r="S364"/>
      <c r="T364"/>
      <c r="U364" t="s">
        <v>5855</v>
      </c>
      <c r="V364" t="s">
        <v>5869</v>
      </c>
      <c r="W364"/>
      <c r="X364"/>
      <c r="Y364"/>
      <c r="Z364"/>
      <c r="AA364"/>
      <c r="AB364"/>
      <c r="AC364"/>
      <c r="AD364"/>
      <c r="AE364"/>
      <c r="AF364"/>
      <c r="AG364"/>
      <c r="AH364"/>
      <c r="AI364"/>
      <c r="AJ364"/>
      <c r="AK364"/>
      <c r="AL364"/>
      <c r="AM364"/>
      <c r="AN364"/>
      <c r="AO364" s="108" t="s">
        <v>43</v>
      </c>
      <c r="AP364" t="s">
        <v>1281</v>
      </c>
      <c r="AQ364">
        <v>28</v>
      </c>
      <c r="AR364" t="e">
        <v>#N/A</v>
      </c>
      <c r="AS364" t="s">
        <v>1222</v>
      </c>
      <c r="AT364" t="e">
        <v>#N/A</v>
      </c>
      <c r="AU364" t="s">
        <v>5867</v>
      </c>
      <c r="AV364" t="s">
        <v>5870</v>
      </c>
      <c r="AW364" t="s">
        <v>1937</v>
      </c>
      <c r="AX364" t="s">
        <v>1934</v>
      </c>
      <c r="AY364" t="s">
        <v>5871</v>
      </c>
      <c r="AZ364" t="s">
        <v>1280</v>
      </c>
      <c r="BA364" t="s">
        <v>5872</v>
      </c>
      <c r="BB364" t="s">
        <v>1268</v>
      </c>
      <c r="BC364" t="s">
        <v>1939</v>
      </c>
      <c r="BD364" t="s">
        <v>5873</v>
      </c>
      <c r="BE364">
        <v>364</v>
      </c>
      <c r="BF364">
        <v>362</v>
      </c>
      <c r="BG364">
        <v>0</v>
      </c>
      <c r="BH364" t="s">
        <v>5867</v>
      </c>
      <c r="BI364">
        <v>1</v>
      </c>
      <c r="BJ364">
        <v>0</v>
      </c>
      <c r="BK364">
        <v>0</v>
      </c>
      <c r="BL364" t="s">
        <v>1592</v>
      </c>
      <c r="BM364" t="s">
        <v>5853</v>
      </c>
      <c r="BN364" t="s">
        <v>5856</v>
      </c>
      <c r="BO364" t="e" cm="1">
        <v>#N/A</v>
      </c>
      <c r="BP364" t="s">
        <v>1592</v>
      </c>
      <c r="BQ364" t="s">
        <v>1191</v>
      </c>
      <c r="BR364">
        <v>27</v>
      </c>
      <c r="BS364" t="s">
        <v>1808</v>
      </c>
      <c r="BT364" t="s">
        <v>5874</v>
      </c>
      <c r="BU364" t="s">
        <v>5866</v>
      </c>
      <c r="BV364" t="s">
        <v>5870</v>
      </c>
      <c r="BW364" t="s">
        <v>1940</v>
      </c>
      <c r="BX364" t="s">
        <v>1940</v>
      </c>
      <c r="BY364" t="s">
        <v>1592</v>
      </c>
      <c r="BZ364" t="s">
        <v>1937</v>
      </c>
      <c r="CA364" t="s">
        <v>1965</v>
      </c>
      <c r="CB364"/>
      <c r="CC364" t="s">
        <v>998</v>
      </c>
      <c r="CD364" t="s">
        <v>1268</v>
      </c>
      <c r="CE364" t="s">
        <v>5875</v>
      </c>
      <c r="CF364" t="s">
        <v>5876</v>
      </c>
      <c r="CG364" t="s">
        <v>1268</v>
      </c>
      <c r="CH364" t="s">
        <v>1592</v>
      </c>
      <c r="CI364" t="s">
        <v>5589</v>
      </c>
      <c r="CJ364" t="s">
        <v>1222</v>
      </c>
      <c r="CK364"/>
      <c r="CL364"/>
      <c r="CM364" t="s">
        <v>5855</v>
      </c>
      <c r="CN364" t="s">
        <v>5869</v>
      </c>
      <c r="CO364" t="s">
        <v>5855</v>
      </c>
      <c r="CP364" t="s">
        <v>5869</v>
      </c>
      <c r="CQ364" t="s">
        <v>1592</v>
      </c>
      <c r="CR364">
        <v>9</v>
      </c>
      <c r="CS364" t="s">
        <v>1191</v>
      </c>
      <c r="CT364" t="s">
        <v>1191</v>
      </c>
      <c r="CU364" t="s">
        <v>1191</v>
      </c>
      <c r="CV364" t="s">
        <v>1592</v>
      </c>
      <c r="CW364" t="s">
        <v>1592</v>
      </c>
      <c r="CX364">
        <v>362</v>
      </c>
      <c r="CY364" t="s">
        <v>5877</v>
      </c>
      <c r="CZ364" t="s">
        <v>1592</v>
      </c>
      <c r="DA364" t="s">
        <v>2313</v>
      </c>
      <c r="DB364" t="s">
        <v>2314</v>
      </c>
      <c r="DC364" t="s">
        <v>5867</v>
      </c>
      <c r="DD364" t="s">
        <v>1280</v>
      </c>
      <c r="DE364" t="s">
        <v>5868</v>
      </c>
      <c r="DF364" t="s">
        <v>1592</v>
      </c>
      <c r="DG364" t="s">
        <v>1592</v>
      </c>
      <c r="DH364" t="s">
        <v>2334</v>
      </c>
      <c r="DI364" t="e">
        <v>#N/A</v>
      </c>
      <c r="DJ364"/>
      <c r="DK364" t="s">
        <v>2334</v>
      </c>
      <c r="DL364">
        <v>9</v>
      </c>
      <c r="DM364" t="s">
        <v>2315</v>
      </c>
      <c r="DN364" t="s">
        <v>1222</v>
      </c>
      <c r="DO364" t="b">
        <v>1</v>
      </c>
      <c r="DP364" t="b">
        <v>1</v>
      </c>
      <c r="DQ364" t="b">
        <v>1</v>
      </c>
      <c r="DR364" t="b">
        <v>0</v>
      </c>
      <c r="DS364" t="b">
        <v>0</v>
      </c>
      <c r="DT364" t="b">
        <v>1</v>
      </c>
      <c r="DU364" t="b">
        <v>0</v>
      </c>
      <c r="DV364">
        <v>0</v>
      </c>
      <c r="DW364" t="b">
        <v>0</v>
      </c>
      <c r="DX364" t="b">
        <v>0</v>
      </c>
      <c r="DY364" t="b">
        <v>0</v>
      </c>
      <c r="DZ364" t="b">
        <v>0</v>
      </c>
      <c r="EA364" t="b">
        <v>0</v>
      </c>
      <c r="EB364" t="b">
        <v>0</v>
      </c>
      <c r="EC364" t="b">
        <v>0</v>
      </c>
      <c r="ED364" t="b">
        <v>0</v>
      </c>
      <c r="EE364" t="b">
        <v>0</v>
      </c>
      <c r="EF364" t="b" cm="1">
        <v>0</v>
      </c>
      <c r="EG364" t="b">
        <v>0</v>
      </c>
      <c r="EH364" t="b">
        <v>0</v>
      </c>
      <c r="EI364" t="b">
        <v>0</v>
      </c>
      <c r="EJ364" t="s">
        <v>1592</v>
      </c>
      <c r="EK364">
        <v>0</v>
      </c>
      <c r="EL364">
        <v>18</v>
      </c>
      <c r="EM364" t="b">
        <v>0</v>
      </c>
    </row>
    <row r="365" spans="1:143" ht="15.75">
      <c r="A365"/>
      <c r="B365" t="s">
        <v>1222</v>
      </c>
      <c r="C365" t="s">
        <v>1222</v>
      </c>
      <c r="D365" t="s">
        <v>5878</v>
      </c>
      <c r="E365" t="s">
        <v>5879</v>
      </c>
      <c r="F365"/>
      <c r="G365" t="s">
        <v>5878</v>
      </c>
      <c r="H365" t="s">
        <v>902</v>
      </c>
      <c r="I365" t="s">
        <v>1279</v>
      </c>
      <c r="J365"/>
      <c r="K365" t="s">
        <v>902</v>
      </c>
      <c r="L365" t="s">
        <v>5854</v>
      </c>
      <c r="M365"/>
      <c r="N365"/>
      <c r="O365" t="s">
        <v>1191</v>
      </c>
      <c r="P365"/>
      <c r="Q365" t="s">
        <v>1280</v>
      </c>
      <c r="R365" t="s">
        <v>5589</v>
      </c>
      <c r="S365"/>
      <c r="T365"/>
      <c r="U365" t="s">
        <v>5880</v>
      </c>
      <c r="V365"/>
      <c r="W365"/>
      <c r="X365"/>
      <c r="Y365"/>
      <c r="Z365"/>
      <c r="AA365"/>
      <c r="AB365"/>
      <c r="AC365"/>
      <c r="AD365"/>
      <c r="AE365"/>
      <c r="AF365"/>
      <c r="AG365"/>
      <c r="AH365"/>
      <c r="AI365"/>
      <c r="AJ365"/>
      <c r="AK365"/>
      <c r="AL365"/>
      <c r="AM365"/>
      <c r="AN365"/>
      <c r="AO365" s="108" t="s">
        <v>43</v>
      </c>
      <c r="AP365" t="s">
        <v>1281</v>
      </c>
      <c r="AQ365">
        <v>29</v>
      </c>
      <c r="AR365" t="e">
        <v>#N/A</v>
      </c>
      <c r="AS365" t="s">
        <v>1222</v>
      </c>
      <c r="AT365" t="e">
        <v>#N/A</v>
      </c>
      <c r="AU365" t="s">
        <v>5879</v>
      </c>
      <c r="AV365" t="s">
        <v>5881</v>
      </c>
      <c r="AW365" t="s">
        <v>1937</v>
      </c>
      <c r="AX365" t="s">
        <v>1934</v>
      </c>
      <c r="AY365" t="s">
        <v>5882</v>
      </c>
      <c r="AZ365" t="s">
        <v>1280</v>
      </c>
      <c r="BA365" t="s">
        <v>5883</v>
      </c>
      <c r="BB365" t="s">
        <v>1279</v>
      </c>
      <c r="BC365" t="s">
        <v>1939</v>
      </c>
      <c r="BD365" t="s">
        <v>5884</v>
      </c>
      <c r="BE365">
        <v>365</v>
      </c>
      <c r="BF365">
        <v>0</v>
      </c>
      <c r="BG365">
        <v>0</v>
      </c>
      <c r="BH365" t="s">
        <v>1592</v>
      </c>
      <c r="BI365">
        <v>0</v>
      </c>
      <c r="BJ365">
        <v>0</v>
      </c>
      <c r="BK365">
        <v>0</v>
      </c>
      <c r="BL365" t="s">
        <v>1592</v>
      </c>
      <c r="BM365" t="s">
        <v>1592</v>
      </c>
      <c r="BN365" t="s">
        <v>1592</v>
      </c>
      <c r="BO365" t="s" cm="1">
        <v>1592</v>
      </c>
      <c r="BP365" t="s">
        <v>1592</v>
      </c>
      <c r="BQ365" t="s">
        <v>1191</v>
      </c>
      <c r="BR365">
        <v>28</v>
      </c>
      <c r="BS365" t="s">
        <v>1810</v>
      </c>
      <c r="BT365" t="s">
        <v>5885</v>
      </c>
      <c r="BU365" t="s">
        <v>5878</v>
      </c>
      <c r="BV365" t="s">
        <v>5881</v>
      </c>
      <c r="BW365" t="s">
        <v>1940</v>
      </c>
      <c r="BX365" t="s">
        <v>1937</v>
      </c>
      <c r="BY365" t="s">
        <v>1592</v>
      </c>
      <c r="BZ365" t="s">
        <v>1937</v>
      </c>
      <c r="CA365" t="s">
        <v>1592</v>
      </c>
      <c r="CB365"/>
      <c r="CC365" t="s">
        <v>998</v>
      </c>
      <c r="CD365" t="s">
        <v>1279</v>
      </c>
      <c r="CE365" t="s">
        <v>5879</v>
      </c>
      <c r="CF365" t="s">
        <v>5881</v>
      </c>
      <c r="CG365" t="s">
        <v>1279</v>
      </c>
      <c r="CH365" t="s">
        <v>1592</v>
      </c>
      <c r="CI365" t="s">
        <v>5589</v>
      </c>
      <c r="CJ365" t="s">
        <v>1222</v>
      </c>
      <c r="CK365"/>
      <c r="CL365"/>
      <c r="CM365" t="s">
        <v>5880</v>
      </c>
      <c r="CN365" t="s">
        <v>1592</v>
      </c>
      <c r="CO365" t="s">
        <v>5880</v>
      </c>
      <c r="CP365" t="s">
        <v>1592</v>
      </c>
      <c r="CQ365" t="s">
        <v>1592</v>
      </c>
      <c r="CR365">
        <v>9</v>
      </c>
      <c r="CS365" t="s">
        <v>1191</v>
      </c>
      <c r="CT365" t="s">
        <v>1191</v>
      </c>
      <c r="CU365" t="s">
        <v>1191</v>
      </c>
      <c r="CV365" t="s">
        <v>1592</v>
      </c>
      <c r="CW365" t="s">
        <v>1592</v>
      </c>
      <c r="CX365">
        <v>363</v>
      </c>
      <c r="CY365" t="s">
        <v>5886</v>
      </c>
      <c r="CZ365" t="s">
        <v>1592</v>
      </c>
      <c r="DA365" t="s">
        <v>2313</v>
      </c>
      <c r="DB365" t="s">
        <v>2314</v>
      </c>
      <c r="DC365" t="s">
        <v>5879</v>
      </c>
      <c r="DD365" t="s">
        <v>1280</v>
      </c>
      <c r="DE365" t="s">
        <v>5878</v>
      </c>
      <c r="DF365" t="s">
        <v>1592</v>
      </c>
      <c r="DG365" t="s">
        <v>1592</v>
      </c>
      <c r="DH365" t="s">
        <v>2334</v>
      </c>
      <c r="DI365" t="e">
        <v>#N/A</v>
      </c>
      <c r="DJ365"/>
      <c r="DK365" t="s">
        <v>2334</v>
      </c>
      <c r="DL365">
        <v>9</v>
      </c>
      <c r="DM365" t="s">
        <v>2315</v>
      </c>
      <c r="DN365" t="s">
        <v>1222</v>
      </c>
      <c r="DO365" t="b">
        <v>1</v>
      </c>
      <c r="DP365" t="b">
        <v>1</v>
      </c>
      <c r="DQ365" t="b">
        <v>1</v>
      </c>
      <c r="DR365" t="b">
        <v>0</v>
      </c>
      <c r="DS365" t="b">
        <v>0</v>
      </c>
      <c r="DT365" t="b">
        <v>1</v>
      </c>
      <c r="DU365" t="b">
        <v>1</v>
      </c>
      <c r="DV365">
        <v>0</v>
      </c>
      <c r="DW365" t="b">
        <v>0</v>
      </c>
      <c r="DX365" t="b">
        <v>0</v>
      </c>
      <c r="DY365" t="b">
        <v>0</v>
      </c>
      <c r="DZ365" t="b">
        <v>0</v>
      </c>
      <c r="EA365" t="b">
        <v>0</v>
      </c>
      <c r="EB365" t="b">
        <v>0</v>
      </c>
      <c r="EC365" t="b">
        <v>0</v>
      </c>
      <c r="ED365" t="b">
        <v>0</v>
      </c>
      <c r="EE365" t="b">
        <v>0</v>
      </c>
      <c r="EF365" t="b" cm="1">
        <v>0</v>
      </c>
      <c r="EG365" t="b">
        <v>0</v>
      </c>
      <c r="EH365" t="b">
        <v>0</v>
      </c>
      <c r="EI365" t="b">
        <v>0</v>
      </c>
      <c r="EJ365" t="s">
        <v>1592</v>
      </c>
      <c r="EK365">
        <v>0</v>
      </c>
      <c r="EL365">
        <v>24</v>
      </c>
      <c r="EM365" t="b">
        <v>0</v>
      </c>
    </row>
    <row r="366" spans="1:143" ht="15.75">
      <c r="A366"/>
      <c r="B366" t="s">
        <v>1222</v>
      </c>
      <c r="C366" t="s">
        <v>1222</v>
      </c>
      <c r="D366" t="s">
        <v>5887</v>
      </c>
      <c r="E366" t="s">
        <v>5888</v>
      </c>
      <c r="F366"/>
      <c r="G366" t="s">
        <v>5887</v>
      </c>
      <c r="H366" t="s">
        <v>902</v>
      </c>
      <c r="I366" t="s">
        <v>1268</v>
      </c>
      <c r="J366" t="s">
        <v>5878</v>
      </c>
      <c r="K366" t="s">
        <v>902</v>
      </c>
      <c r="L366" t="s">
        <v>5854</v>
      </c>
      <c r="M366" t="s">
        <v>1947</v>
      </c>
      <c r="N366" t="s">
        <v>902</v>
      </c>
      <c r="O366" t="s">
        <v>1191</v>
      </c>
      <c r="P366"/>
      <c r="Q366" t="s">
        <v>1280</v>
      </c>
      <c r="R366" t="s">
        <v>5589</v>
      </c>
      <c r="S366"/>
      <c r="T366"/>
      <c r="U366" t="s">
        <v>5880</v>
      </c>
      <c r="V366" t="s">
        <v>5889</v>
      </c>
      <c r="W366"/>
      <c r="X366"/>
      <c r="Y366"/>
      <c r="Z366"/>
      <c r="AA366"/>
      <c r="AB366"/>
      <c r="AC366"/>
      <c r="AD366"/>
      <c r="AE366"/>
      <c r="AF366"/>
      <c r="AG366"/>
      <c r="AH366"/>
      <c r="AI366"/>
      <c r="AJ366"/>
      <c r="AK366"/>
      <c r="AL366"/>
      <c r="AM366"/>
      <c r="AN366"/>
      <c r="AO366" s="108" t="s">
        <v>43</v>
      </c>
      <c r="AP366" t="s">
        <v>1281</v>
      </c>
      <c r="AQ366">
        <v>30</v>
      </c>
      <c r="AR366" t="e">
        <v>#N/A</v>
      </c>
      <c r="AS366" t="s">
        <v>1222</v>
      </c>
      <c r="AT366" t="e">
        <v>#N/A</v>
      </c>
      <c r="AU366" t="s">
        <v>5888</v>
      </c>
      <c r="AV366" t="s">
        <v>5890</v>
      </c>
      <c r="AW366" t="s">
        <v>1937</v>
      </c>
      <c r="AX366" t="s">
        <v>1934</v>
      </c>
      <c r="AY366" t="s">
        <v>5891</v>
      </c>
      <c r="AZ366" t="s">
        <v>1280</v>
      </c>
      <c r="BA366" t="s">
        <v>5892</v>
      </c>
      <c r="BB366" t="s">
        <v>1268</v>
      </c>
      <c r="BC366" t="s">
        <v>1939</v>
      </c>
      <c r="BD366" t="s">
        <v>5893</v>
      </c>
      <c r="BE366">
        <v>366</v>
      </c>
      <c r="BF366">
        <v>365</v>
      </c>
      <c r="BG366">
        <v>0</v>
      </c>
      <c r="BH366" t="s">
        <v>5888</v>
      </c>
      <c r="BI366">
        <v>1</v>
      </c>
      <c r="BJ366">
        <v>0</v>
      </c>
      <c r="BK366">
        <v>0</v>
      </c>
      <c r="BL366" t="s">
        <v>1592</v>
      </c>
      <c r="BM366" t="s">
        <v>5879</v>
      </c>
      <c r="BN366" t="s">
        <v>5881</v>
      </c>
      <c r="BO366" t="e" cm="1">
        <v>#N/A</v>
      </c>
      <c r="BP366" t="s">
        <v>1592</v>
      </c>
      <c r="BQ366" t="s">
        <v>1191</v>
      </c>
      <c r="BR366">
        <v>29</v>
      </c>
      <c r="BS366" t="s">
        <v>1811</v>
      </c>
      <c r="BT366" t="s">
        <v>5894</v>
      </c>
      <c r="BU366" t="s">
        <v>5887</v>
      </c>
      <c r="BV366" t="s">
        <v>5890</v>
      </c>
      <c r="BW366" t="s">
        <v>1940</v>
      </c>
      <c r="BX366" t="s">
        <v>1940</v>
      </c>
      <c r="BY366" t="s">
        <v>1592</v>
      </c>
      <c r="BZ366" t="s">
        <v>1937</v>
      </c>
      <c r="CA366" t="s">
        <v>1947</v>
      </c>
      <c r="CB366"/>
      <c r="CC366" t="s">
        <v>998</v>
      </c>
      <c r="CD366" t="s">
        <v>1268</v>
      </c>
      <c r="CE366" t="s">
        <v>5895</v>
      </c>
      <c r="CF366" t="s">
        <v>5896</v>
      </c>
      <c r="CG366" t="s">
        <v>1268</v>
      </c>
      <c r="CH366" t="s">
        <v>1592</v>
      </c>
      <c r="CI366" t="s">
        <v>5589</v>
      </c>
      <c r="CJ366" t="s">
        <v>1222</v>
      </c>
      <c r="CK366"/>
      <c r="CL366"/>
      <c r="CM366" t="s">
        <v>5880</v>
      </c>
      <c r="CN366" t="s">
        <v>5889</v>
      </c>
      <c r="CO366" t="s">
        <v>5880</v>
      </c>
      <c r="CP366" t="s">
        <v>5889</v>
      </c>
      <c r="CQ366" t="s">
        <v>1592</v>
      </c>
      <c r="CR366">
        <v>9</v>
      </c>
      <c r="CS366" t="s">
        <v>1191</v>
      </c>
      <c r="CT366" t="s">
        <v>1191</v>
      </c>
      <c r="CU366" t="s">
        <v>1191</v>
      </c>
      <c r="CV366" t="s">
        <v>1592</v>
      </c>
      <c r="CW366" t="s">
        <v>1592</v>
      </c>
      <c r="CX366">
        <v>364</v>
      </c>
      <c r="CY366" t="s">
        <v>5897</v>
      </c>
      <c r="CZ366" t="s">
        <v>1592</v>
      </c>
      <c r="DA366" t="s">
        <v>2313</v>
      </c>
      <c r="DB366" t="s">
        <v>2314</v>
      </c>
      <c r="DC366" t="s">
        <v>5888</v>
      </c>
      <c r="DD366" t="s">
        <v>1280</v>
      </c>
      <c r="DE366" t="s">
        <v>5887</v>
      </c>
      <c r="DF366" t="s">
        <v>1592</v>
      </c>
      <c r="DG366" t="s">
        <v>1592</v>
      </c>
      <c r="DH366" t="s">
        <v>2334</v>
      </c>
      <c r="DI366" t="e">
        <v>#N/A</v>
      </c>
      <c r="DJ366"/>
      <c r="DK366" t="s">
        <v>2334</v>
      </c>
      <c r="DL366">
        <v>9</v>
      </c>
      <c r="DM366" t="s">
        <v>2315</v>
      </c>
      <c r="DN366" t="s">
        <v>1222</v>
      </c>
      <c r="DO366" t="b">
        <v>1</v>
      </c>
      <c r="DP366" t="b">
        <v>1</v>
      </c>
      <c r="DQ366" t="b">
        <v>1</v>
      </c>
      <c r="DR366" t="b">
        <v>0</v>
      </c>
      <c r="DS366" t="b">
        <v>0</v>
      </c>
      <c r="DT366" t="b">
        <v>1</v>
      </c>
      <c r="DU366" t="b">
        <v>0</v>
      </c>
      <c r="DV366">
        <v>0</v>
      </c>
      <c r="DW366" t="b">
        <v>0</v>
      </c>
      <c r="DX366" t="b">
        <v>0</v>
      </c>
      <c r="DY366" t="b">
        <v>0</v>
      </c>
      <c r="DZ366" t="b">
        <v>0</v>
      </c>
      <c r="EA366" t="b">
        <v>0</v>
      </c>
      <c r="EB366" t="b">
        <v>0</v>
      </c>
      <c r="EC366" t="b">
        <v>0</v>
      </c>
      <c r="ED366" t="b">
        <v>0</v>
      </c>
      <c r="EE366" t="b">
        <v>0</v>
      </c>
      <c r="EF366" t="b" cm="1">
        <v>0</v>
      </c>
      <c r="EG366" t="b">
        <v>0</v>
      </c>
      <c r="EH366" t="b">
        <v>0</v>
      </c>
      <c r="EI366" t="b">
        <v>0</v>
      </c>
      <c r="EJ366" t="s">
        <v>1592</v>
      </c>
      <c r="EK366">
        <v>0</v>
      </c>
      <c r="EL366">
        <v>27</v>
      </c>
      <c r="EM366" t="b">
        <v>0</v>
      </c>
    </row>
    <row r="367" spans="1:143" ht="78.75">
      <c r="A367"/>
      <c r="B367" t="s">
        <v>1222</v>
      </c>
      <c r="C367" t="s">
        <v>1222</v>
      </c>
      <c r="D367" t="s">
        <v>5898</v>
      </c>
      <c r="E367" t="s">
        <v>5899</v>
      </c>
      <c r="F367"/>
      <c r="G367" s="109" t="s">
        <v>5900</v>
      </c>
      <c r="H367" t="s">
        <v>902</v>
      </c>
      <c r="I367" t="s">
        <v>1268</v>
      </c>
      <c r="J367" t="s">
        <v>5878</v>
      </c>
      <c r="K367" t="s">
        <v>902</v>
      </c>
      <c r="L367" t="s">
        <v>5854</v>
      </c>
      <c r="M367" t="s">
        <v>1965</v>
      </c>
      <c r="N367" t="s">
        <v>902</v>
      </c>
      <c r="O367" t="s">
        <v>1191</v>
      </c>
      <c r="P367"/>
      <c r="Q367" t="s">
        <v>1280</v>
      </c>
      <c r="R367" t="s">
        <v>5589</v>
      </c>
      <c r="S367"/>
      <c r="T367"/>
      <c r="U367" t="s">
        <v>5880</v>
      </c>
      <c r="V367" t="s">
        <v>5901</v>
      </c>
      <c r="W367"/>
      <c r="X367"/>
      <c r="Y367"/>
      <c r="Z367"/>
      <c r="AA367"/>
      <c r="AB367"/>
      <c r="AC367"/>
      <c r="AD367"/>
      <c r="AE367"/>
      <c r="AF367"/>
      <c r="AG367"/>
      <c r="AH367"/>
      <c r="AI367"/>
      <c r="AJ367"/>
      <c r="AK367"/>
      <c r="AL367"/>
      <c r="AM367"/>
      <c r="AN367"/>
      <c r="AO367" s="108" t="s">
        <v>43</v>
      </c>
      <c r="AP367" t="s">
        <v>1281</v>
      </c>
      <c r="AQ367">
        <v>31</v>
      </c>
      <c r="AR367" t="e">
        <v>#N/A</v>
      </c>
      <c r="AS367" t="s">
        <v>1222</v>
      </c>
      <c r="AT367" t="e">
        <v>#N/A</v>
      </c>
      <c r="AU367" t="s">
        <v>5899</v>
      </c>
      <c r="AV367" t="s">
        <v>5902</v>
      </c>
      <c r="AW367" t="s">
        <v>1937</v>
      </c>
      <c r="AX367" t="s">
        <v>1934</v>
      </c>
      <c r="AY367" t="s">
        <v>5903</v>
      </c>
      <c r="AZ367" t="s">
        <v>1280</v>
      </c>
      <c r="BA367" t="s">
        <v>5904</v>
      </c>
      <c r="BB367" t="s">
        <v>1268</v>
      </c>
      <c r="BC367" t="s">
        <v>1939</v>
      </c>
      <c r="BD367" t="s">
        <v>5905</v>
      </c>
      <c r="BE367">
        <v>367</v>
      </c>
      <c r="BF367">
        <v>365</v>
      </c>
      <c r="BG367">
        <v>0</v>
      </c>
      <c r="BH367" t="s">
        <v>5899</v>
      </c>
      <c r="BI367">
        <v>1</v>
      </c>
      <c r="BJ367">
        <v>0</v>
      </c>
      <c r="BK367">
        <v>0</v>
      </c>
      <c r="BL367" t="s">
        <v>1592</v>
      </c>
      <c r="BM367" t="s">
        <v>5879</v>
      </c>
      <c r="BN367" t="s">
        <v>5881</v>
      </c>
      <c r="BO367" t="e" cm="1">
        <v>#N/A</v>
      </c>
      <c r="BP367" t="s">
        <v>1592</v>
      </c>
      <c r="BQ367" t="s">
        <v>1191</v>
      </c>
      <c r="BR367">
        <v>30</v>
      </c>
      <c r="BS367" t="s">
        <v>1813</v>
      </c>
      <c r="BT367" t="s">
        <v>5906</v>
      </c>
      <c r="BU367" t="s">
        <v>5898</v>
      </c>
      <c r="BV367" t="s">
        <v>5902</v>
      </c>
      <c r="BW367" t="s">
        <v>1940</v>
      </c>
      <c r="BX367" t="s">
        <v>1940</v>
      </c>
      <c r="BY367" t="s">
        <v>1592</v>
      </c>
      <c r="BZ367" t="s">
        <v>1937</v>
      </c>
      <c r="CA367" t="s">
        <v>1965</v>
      </c>
      <c r="CB367"/>
      <c r="CC367" t="s">
        <v>998</v>
      </c>
      <c r="CD367" t="s">
        <v>1268</v>
      </c>
      <c r="CE367" t="s">
        <v>5907</v>
      </c>
      <c r="CF367" t="s">
        <v>5908</v>
      </c>
      <c r="CG367" t="s">
        <v>1268</v>
      </c>
      <c r="CH367" t="s">
        <v>1592</v>
      </c>
      <c r="CI367" t="s">
        <v>5589</v>
      </c>
      <c r="CJ367" t="s">
        <v>1222</v>
      </c>
      <c r="CK367"/>
      <c r="CL367"/>
      <c r="CM367" t="s">
        <v>5880</v>
      </c>
      <c r="CN367" t="s">
        <v>5901</v>
      </c>
      <c r="CO367" t="s">
        <v>5880</v>
      </c>
      <c r="CP367" t="s">
        <v>5901</v>
      </c>
      <c r="CQ367" t="s">
        <v>1592</v>
      </c>
      <c r="CR367">
        <v>9</v>
      </c>
      <c r="CS367" t="s">
        <v>1191</v>
      </c>
      <c r="CT367" t="s">
        <v>1191</v>
      </c>
      <c r="CU367" t="s">
        <v>1191</v>
      </c>
      <c r="CV367" t="s">
        <v>1592</v>
      </c>
      <c r="CW367" t="s">
        <v>1592</v>
      </c>
      <c r="CX367">
        <v>365</v>
      </c>
      <c r="CY367" t="s">
        <v>5909</v>
      </c>
      <c r="CZ367" t="s">
        <v>1592</v>
      </c>
      <c r="DA367" t="s">
        <v>2313</v>
      </c>
      <c r="DB367" t="s">
        <v>2314</v>
      </c>
      <c r="DC367" t="s">
        <v>5899</v>
      </c>
      <c r="DD367" t="s">
        <v>1280</v>
      </c>
      <c r="DE367" t="s">
        <v>5900</v>
      </c>
      <c r="DF367" t="s">
        <v>1592</v>
      </c>
      <c r="DG367" t="s">
        <v>1592</v>
      </c>
      <c r="DH367" t="s">
        <v>2334</v>
      </c>
      <c r="DI367" t="e">
        <v>#N/A</v>
      </c>
      <c r="DJ367"/>
      <c r="DK367" t="s">
        <v>2334</v>
      </c>
      <c r="DL367">
        <v>9</v>
      </c>
      <c r="DM367" t="s">
        <v>2315</v>
      </c>
      <c r="DN367" t="s">
        <v>1222</v>
      </c>
      <c r="DO367" t="b">
        <v>1</v>
      </c>
      <c r="DP367" t="b">
        <v>1</v>
      </c>
      <c r="DQ367" t="b">
        <v>1</v>
      </c>
      <c r="DR367" t="b">
        <v>0</v>
      </c>
      <c r="DS367" t="b">
        <v>0</v>
      </c>
      <c r="DT367" t="b">
        <v>1</v>
      </c>
      <c r="DU367" t="b">
        <v>0</v>
      </c>
      <c r="DV367">
        <v>0</v>
      </c>
      <c r="DW367" t="b">
        <v>0</v>
      </c>
      <c r="DX367" t="b">
        <v>0</v>
      </c>
      <c r="DY367" t="b">
        <v>0</v>
      </c>
      <c r="DZ367" t="b">
        <v>0</v>
      </c>
      <c r="EA367" t="b">
        <v>0</v>
      </c>
      <c r="EB367" t="b">
        <v>0</v>
      </c>
      <c r="EC367" t="b">
        <v>0</v>
      </c>
      <c r="ED367" t="b">
        <v>0</v>
      </c>
      <c r="EE367" t="b">
        <v>0</v>
      </c>
      <c r="EF367" t="b" cm="1">
        <v>0</v>
      </c>
      <c r="EG367" t="b">
        <v>0</v>
      </c>
      <c r="EH367" t="b">
        <v>0</v>
      </c>
      <c r="EI367" t="b">
        <v>0</v>
      </c>
      <c r="EJ367" t="s">
        <v>1592</v>
      </c>
      <c r="EK367">
        <v>0</v>
      </c>
      <c r="EL367">
        <v>29</v>
      </c>
      <c r="EM367" t="b">
        <v>0</v>
      </c>
    </row>
    <row r="368" spans="1:143" ht="94.5">
      <c r="A368"/>
      <c r="B368" t="s">
        <v>1222</v>
      </c>
      <c r="C368" t="s">
        <v>1222</v>
      </c>
      <c r="D368" t="s">
        <v>1761</v>
      </c>
      <c r="E368" t="s">
        <v>1762</v>
      </c>
      <c r="F368"/>
      <c r="G368" t="s">
        <v>5597</v>
      </c>
      <c r="H368" t="s">
        <v>902</v>
      </c>
      <c r="I368" t="s">
        <v>1272</v>
      </c>
      <c r="J368" t="s">
        <v>5878</v>
      </c>
      <c r="K368" t="s">
        <v>902</v>
      </c>
      <c r="L368" t="s">
        <v>5854</v>
      </c>
      <c r="M368" t="s">
        <v>1947</v>
      </c>
      <c r="N368" s="109" t="s">
        <v>5598</v>
      </c>
      <c r="O368" t="s">
        <v>1191</v>
      </c>
      <c r="P368"/>
      <c r="Q368" t="s">
        <v>1280</v>
      </c>
      <c r="R368" t="s">
        <v>5589</v>
      </c>
      <c r="S368"/>
      <c r="T368"/>
      <c r="U368" t="s">
        <v>5880</v>
      </c>
      <c r="V368" t="s">
        <v>1948</v>
      </c>
      <c r="W368"/>
      <c r="X368"/>
      <c r="Y368"/>
      <c r="Z368"/>
      <c r="AA368"/>
      <c r="AB368"/>
      <c r="AC368"/>
      <c r="AD368"/>
      <c r="AE368"/>
      <c r="AF368"/>
      <c r="AG368"/>
      <c r="AH368"/>
      <c r="AI368"/>
      <c r="AJ368"/>
      <c r="AK368"/>
      <c r="AL368"/>
      <c r="AM368"/>
      <c r="AN368"/>
      <c r="AO368" s="108" t="s">
        <v>43</v>
      </c>
      <c r="AP368" t="s">
        <v>1281</v>
      </c>
      <c r="AQ368">
        <v>32</v>
      </c>
      <c r="AR368" t="e">
        <v>#N/A</v>
      </c>
      <c r="AS368" t="s">
        <v>1222</v>
      </c>
      <c r="AT368" t="e">
        <v>#N/A</v>
      </c>
      <c r="AU368" t="s">
        <v>1762</v>
      </c>
      <c r="AV368" t="s">
        <v>1945</v>
      </c>
      <c r="AW368" t="s">
        <v>1937</v>
      </c>
      <c r="AX368" t="s">
        <v>1934</v>
      </c>
      <c r="AY368" t="s">
        <v>5599</v>
      </c>
      <c r="AZ368" t="s">
        <v>1280</v>
      </c>
      <c r="BA368" t="s">
        <v>5600</v>
      </c>
      <c r="BB368" t="s">
        <v>1272</v>
      </c>
      <c r="BC368" t="s">
        <v>1939</v>
      </c>
      <c r="BD368" t="s">
        <v>5601</v>
      </c>
      <c r="BE368">
        <v>339</v>
      </c>
      <c r="BF368">
        <v>365</v>
      </c>
      <c r="BG368">
        <v>0</v>
      </c>
      <c r="BH368" t="s">
        <v>1592</v>
      </c>
      <c r="BI368">
        <v>0</v>
      </c>
      <c r="BJ368">
        <v>0</v>
      </c>
      <c r="BK368">
        <v>1055</v>
      </c>
      <c r="BL368" t="s">
        <v>1950</v>
      </c>
      <c r="BM368" t="s">
        <v>5879</v>
      </c>
      <c r="BN368" t="s">
        <v>5881</v>
      </c>
      <c r="BO368" t="e" cm="1">
        <v>#N/A</v>
      </c>
      <c r="BP368" t="s">
        <v>1592</v>
      </c>
      <c r="BQ368" t="s">
        <v>1191</v>
      </c>
      <c r="BR368">
        <v>31</v>
      </c>
      <c r="BS368" t="s">
        <v>1814</v>
      </c>
      <c r="BT368" t="s">
        <v>5910</v>
      </c>
      <c r="BU368" t="s">
        <v>1761</v>
      </c>
      <c r="BV368" t="s">
        <v>1945</v>
      </c>
      <c r="BW368" t="s">
        <v>1940</v>
      </c>
      <c r="BX368" t="s">
        <v>5603</v>
      </c>
      <c r="BY368" t="s">
        <v>1592</v>
      </c>
      <c r="BZ368" t="s">
        <v>1937</v>
      </c>
      <c r="CA368" t="s">
        <v>1947</v>
      </c>
      <c r="CB368"/>
      <c r="CC368" t="s">
        <v>998</v>
      </c>
      <c r="CD368" t="s">
        <v>1272</v>
      </c>
      <c r="CE368" t="s">
        <v>5911</v>
      </c>
      <c r="CF368" t="s">
        <v>5912</v>
      </c>
      <c r="CG368" t="s">
        <v>1272</v>
      </c>
      <c r="CH368" t="s">
        <v>1592</v>
      </c>
      <c r="CI368" t="s">
        <v>5589</v>
      </c>
      <c r="CJ368" t="s">
        <v>1222</v>
      </c>
      <c r="CK368"/>
      <c r="CL368"/>
      <c r="CM368" t="s">
        <v>5880</v>
      </c>
      <c r="CN368" t="s">
        <v>1948</v>
      </c>
      <c r="CO368" t="s">
        <v>5880</v>
      </c>
      <c r="CP368" t="s">
        <v>1948</v>
      </c>
      <c r="CQ368" t="s">
        <v>1592</v>
      </c>
      <c r="CR368">
        <v>9</v>
      </c>
      <c r="CS368" t="s">
        <v>1191</v>
      </c>
      <c r="CT368" t="s">
        <v>1191</v>
      </c>
      <c r="CU368" t="s">
        <v>1592</v>
      </c>
      <c r="CV368" t="s">
        <v>1592</v>
      </c>
      <c r="CW368" t="s">
        <v>1592</v>
      </c>
      <c r="CX368">
        <v>366</v>
      </c>
      <c r="CY368" t="s">
        <v>5913</v>
      </c>
      <c r="CZ368" t="s">
        <v>1592</v>
      </c>
      <c r="DA368" t="s">
        <v>2313</v>
      </c>
      <c r="DB368" t="s">
        <v>2314</v>
      </c>
      <c r="DC368" t="s">
        <v>1762</v>
      </c>
      <c r="DD368" t="s">
        <v>1280</v>
      </c>
      <c r="DE368" t="s">
        <v>5597</v>
      </c>
      <c r="DF368" t="s">
        <v>1592</v>
      </c>
      <c r="DG368" t="s">
        <v>1592</v>
      </c>
      <c r="DH368" t="s">
        <v>2334</v>
      </c>
      <c r="DI368" t="e">
        <v>#N/A</v>
      </c>
      <c r="DJ368"/>
      <c r="DK368" t="s">
        <v>2334</v>
      </c>
      <c r="DL368">
        <v>9</v>
      </c>
      <c r="DM368" t="s">
        <v>2315</v>
      </c>
      <c r="DN368" t="s">
        <v>1222</v>
      </c>
      <c r="DO368" t="b">
        <v>1</v>
      </c>
      <c r="DP368" t="b">
        <v>1</v>
      </c>
      <c r="DQ368" t="b">
        <v>0</v>
      </c>
      <c r="DR368" t="b">
        <v>0</v>
      </c>
      <c r="DS368" t="b">
        <v>0</v>
      </c>
      <c r="DT368" t="b">
        <v>1</v>
      </c>
      <c r="DU368" t="b">
        <v>0</v>
      </c>
      <c r="DV368">
        <v>0</v>
      </c>
      <c r="DW368" t="b">
        <v>0</v>
      </c>
      <c r="DX368" t="b">
        <v>0</v>
      </c>
      <c r="DY368" t="b">
        <v>0</v>
      </c>
      <c r="DZ368" t="b">
        <v>0</v>
      </c>
      <c r="EA368" t="b">
        <v>0</v>
      </c>
      <c r="EB368" t="b">
        <v>0</v>
      </c>
      <c r="EC368" t="b">
        <v>0</v>
      </c>
      <c r="ED368" t="b">
        <v>0</v>
      </c>
      <c r="EE368" t="b">
        <v>0</v>
      </c>
      <c r="EF368" t="b" cm="1">
        <v>0</v>
      </c>
      <c r="EG368" t="b">
        <v>0</v>
      </c>
      <c r="EH368" t="b">
        <v>0</v>
      </c>
      <c r="EI368" t="b">
        <v>0</v>
      </c>
      <c r="EJ368" t="s">
        <v>1592</v>
      </c>
      <c r="EK368">
        <v>0</v>
      </c>
      <c r="EL368">
        <v>7</v>
      </c>
      <c r="EM368" t="b">
        <v>0</v>
      </c>
    </row>
    <row r="369" spans="1:143" ht="15.75">
      <c r="A369"/>
      <c r="B369" t="s">
        <v>1222</v>
      </c>
      <c r="C369" t="s">
        <v>1222</v>
      </c>
      <c r="D369" t="s">
        <v>5914</v>
      </c>
      <c r="E369" t="s">
        <v>5915</v>
      </c>
      <c r="F369"/>
      <c r="G369" t="s">
        <v>5916</v>
      </c>
      <c r="H369" t="s">
        <v>902</v>
      </c>
      <c r="I369" t="s">
        <v>1268</v>
      </c>
      <c r="J369" t="s">
        <v>5878</v>
      </c>
      <c r="K369" t="s">
        <v>902</v>
      </c>
      <c r="L369" t="s">
        <v>5854</v>
      </c>
      <c r="M369" t="s">
        <v>1947</v>
      </c>
      <c r="N369" t="s">
        <v>902</v>
      </c>
      <c r="O369" t="s">
        <v>1191</v>
      </c>
      <c r="P369"/>
      <c r="Q369" t="s">
        <v>1280</v>
      </c>
      <c r="R369" t="s">
        <v>5589</v>
      </c>
      <c r="S369"/>
      <c r="T369"/>
      <c r="U369" t="s">
        <v>5880</v>
      </c>
      <c r="V369" t="s">
        <v>5917</v>
      </c>
      <c r="W369"/>
      <c r="X369"/>
      <c r="Y369"/>
      <c r="Z369"/>
      <c r="AA369"/>
      <c r="AB369"/>
      <c r="AC369"/>
      <c r="AD369"/>
      <c r="AE369"/>
      <c r="AF369"/>
      <c r="AG369"/>
      <c r="AH369"/>
      <c r="AI369"/>
      <c r="AJ369"/>
      <c r="AK369"/>
      <c r="AL369"/>
      <c r="AM369"/>
      <c r="AN369"/>
      <c r="AO369" s="108" t="s">
        <v>43</v>
      </c>
      <c r="AP369" t="s">
        <v>1281</v>
      </c>
      <c r="AQ369">
        <v>33</v>
      </c>
      <c r="AR369" t="e">
        <v>#N/A</v>
      </c>
      <c r="AS369" t="s">
        <v>1222</v>
      </c>
      <c r="AT369" t="e">
        <v>#N/A</v>
      </c>
      <c r="AU369" t="s">
        <v>5915</v>
      </c>
      <c r="AV369" t="s">
        <v>5918</v>
      </c>
      <c r="AW369" t="s">
        <v>1937</v>
      </c>
      <c r="AX369" t="s">
        <v>1934</v>
      </c>
      <c r="AY369" t="s">
        <v>5919</v>
      </c>
      <c r="AZ369" t="s">
        <v>1280</v>
      </c>
      <c r="BA369" t="s">
        <v>5920</v>
      </c>
      <c r="BB369" t="s">
        <v>1268</v>
      </c>
      <c r="BC369" t="s">
        <v>1939</v>
      </c>
      <c r="BD369" t="s">
        <v>5921</v>
      </c>
      <c r="BE369">
        <v>369</v>
      </c>
      <c r="BF369">
        <v>365</v>
      </c>
      <c r="BG369">
        <v>0</v>
      </c>
      <c r="BH369" t="s">
        <v>5915</v>
      </c>
      <c r="BI369">
        <v>1</v>
      </c>
      <c r="BJ369">
        <v>0</v>
      </c>
      <c r="BK369">
        <v>0</v>
      </c>
      <c r="BL369" t="s">
        <v>1592</v>
      </c>
      <c r="BM369" t="s">
        <v>5879</v>
      </c>
      <c r="BN369" t="s">
        <v>5881</v>
      </c>
      <c r="BO369" t="e" cm="1">
        <v>#N/A</v>
      </c>
      <c r="BP369" t="s">
        <v>1592</v>
      </c>
      <c r="BQ369" t="s">
        <v>1191</v>
      </c>
      <c r="BR369">
        <v>32</v>
      </c>
      <c r="BS369" t="s">
        <v>1816</v>
      </c>
      <c r="BT369" t="s">
        <v>5922</v>
      </c>
      <c r="BU369" t="s">
        <v>5914</v>
      </c>
      <c r="BV369" t="s">
        <v>5918</v>
      </c>
      <c r="BW369" t="s">
        <v>1940</v>
      </c>
      <c r="BX369" t="s">
        <v>1940</v>
      </c>
      <c r="BY369" t="s">
        <v>1592</v>
      </c>
      <c r="BZ369" t="s">
        <v>1937</v>
      </c>
      <c r="CA369" t="s">
        <v>1947</v>
      </c>
      <c r="CB369"/>
      <c r="CC369" t="s">
        <v>998</v>
      </c>
      <c r="CD369" t="s">
        <v>1268</v>
      </c>
      <c r="CE369" t="s">
        <v>5923</v>
      </c>
      <c r="CF369" t="s">
        <v>5924</v>
      </c>
      <c r="CG369" t="s">
        <v>1268</v>
      </c>
      <c r="CH369" t="s">
        <v>1592</v>
      </c>
      <c r="CI369" t="s">
        <v>5589</v>
      </c>
      <c r="CJ369" t="s">
        <v>1222</v>
      </c>
      <c r="CK369"/>
      <c r="CL369"/>
      <c r="CM369" t="s">
        <v>5880</v>
      </c>
      <c r="CN369" t="s">
        <v>5917</v>
      </c>
      <c r="CO369" t="s">
        <v>5880</v>
      </c>
      <c r="CP369" t="s">
        <v>5917</v>
      </c>
      <c r="CQ369" t="s">
        <v>1592</v>
      </c>
      <c r="CR369">
        <v>9</v>
      </c>
      <c r="CS369" t="s">
        <v>1191</v>
      </c>
      <c r="CT369" t="s">
        <v>1191</v>
      </c>
      <c r="CU369" t="s">
        <v>1191</v>
      </c>
      <c r="CV369" t="s">
        <v>1592</v>
      </c>
      <c r="CW369" t="s">
        <v>1592</v>
      </c>
      <c r="CX369">
        <v>367</v>
      </c>
      <c r="CY369" t="s">
        <v>5925</v>
      </c>
      <c r="CZ369" t="s">
        <v>1592</v>
      </c>
      <c r="DA369" t="s">
        <v>2313</v>
      </c>
      <c r="DB369" t="s">
        <v>2314</v>
      </c>
      <c r="DC369" t="s">
        <v>5915</v>
      </c>
      <c r="DD369" t="s">
        <v>1280</v>
      </c>
      <c r="DE369" t="s">
        <v>5916</v>
      </c>
      <c r="DF369" t="s">
        <v>1592</v>
      </c>
      <c r="DG369" t="s">
        <v>1592</v>
      </c>
      <c r="DH369" t="s">
        <v>2334</v>
      </c>
      <c r="DI369" t="e">
        <v>#N/A</v>
      </c>
      <c r="DJ369"/>
      <c r="DK369" t="s">
        <v>2334</v>
      </c>
      <c r="DL369">
        <v>9</v>
      </c>
      <c r="DM369" t="s">
        <v>2315</v>
      </c>
      <c r="DN369" t="s">
        <v>1222</v>
      </c>
      <c r="DO369" t="b">
        <v>1</v>
      </c>
      <c r="DP369" t="b">
        <v>1</v>
      </c>
      <c r="DQ369" t="b">
        <v>1</v>
      </c>
      <c r="DR369" t="b">
        <v>0</v>
      </c>
      <c r="DS369" t="b">
        <v>0</v>
      </c>
      <c r="DT369" t="b">
        <v>1</v>
      </c>
      <c r="DU369" t="b">
        <v>0</v>
      </c>
      <c r="DV369">
        <v>0</v>
      </c>
      <c r="DW369" t="b">
        <v>0</v>
      </c>
      <c r="DX369" t="b">
        <v>0</v>
      </c>
      <c r="DY369" t="b">
        <v>0</v>
      </c>
      <c r="DZ369" t="b">
        <v>0</v>
      </c>
      <c r="EA369" t="b">
        <v>0</v>
      </c>
      <c r="EB369" t="b">
        <v>0</v>
      </c>
      <c r="EC369" t="b">
        <v>0</v>
      </c>
      <c r="ED369" t="b">
        <v>0</v>
      </c>
      <c r="EE369" t="b">
        <v>0</v>
      </c>
      <c r="EF369" t="b" cm="1">
        <v>0</v>
      </c>
      <c r="EG369" t="b">
        <v>0</v>
      </c>
      <c r="EH369" t="b">
        <v>0</v>
      </c>
      <c r="EI369" t="b">
        <v>0</v>
      </c>
      <c r="EJ369" t="s">
        <v>1592</v>
      </c>
      <c r="EK369">
        <v>0</v>
      </c>
      <c r="EL369">
        <v>26</v>
      </c>
      <c r="EM369" t="b">
        <v>0</v>
      </c>
    </row>
    <row r="370" spans="1:143" ht="15.75">
      <c r="A370"/>
      <c r="B370" t="s">
        <v>1222</v>
      </c>
      <c r="C370" t="s">
        <v>1222</v>
      </c>
      <c r="D370" t="s">
        <v>5926</v>
      </c>
      <c r="E370" t="s">
        <v>5927</v>
      </c>
      <c r="F370"/>
      <c r="G370" t="s">
        <v>5928</v>
      </c>
      <c r="H370" t="s">
        <v>902</v>
      </c>
      <c r="I370" t="s">
        <v>1268</v>
      </c>
      <c r="J370" t="s">
        <v>5878</v>
      </c>
      <c r="K370" t="s">
        <v>902</v>
      </c>
      <c r="L370" t="s">
        <v>5854</v>
      </c>
      <c r="M370" t="s">
        <v>1947</v>
      </c>
      <c r="N370" t="s">
        <v>902</v>
      </c>
      <c r="O370" t="s">
        <v>1191</v>
      </c>
      <c r="P370"/>
      <c r="Q370" t="s">
        <v>1280</v>
      </c>
      <c r="R370" t="s">
        <v>5589</v>
      </c>
      <c r="S370"/>
      <c r="T370"/>
      <c r="U370" t="s">
        <v>5880</v>
      </c>
      <c r="V370" t="s">
        <v>5929</v>
      </c>
      <c r="W370"/>
      <c r="X370"/>
      <c r="Y370"/>
      <c r="Z370"/>
      <c r="AA370"/>
      <c r="AB370"/>
      <c r="AC370"/>
      <c r="AD370"/>
      <c r="AE370"/>
      <c r="AF370"/>
      <c r="AG370"/>
      <c r="AH370"/>
      <c r="AI370"/>
      <c r="AJ370"/>
      <c r="AK370"/>
      <c r="AL370"/>
      <c r="AM370"/>
      <c r="AN370"/>
      <c r="AO370" s="108" t="s">
        <v>43</v>
      </c>
      <c r="AP370" t="s">
        <v>1281</v>
      </c>
      <c r="AQ370">
        <v>34</v>
      </c>
      <c r="AR370" t="e">
        <v>#N/A</v>
      </c>
      <c r="AS370" t="s">
        <v>1222</v>
      </c>
      <c r="AT370" t="e">
        <v>#N/A</v>
      </c>
      <c r="AU370" t="s">
        <v>5927</v>
      </c>
      <c r="AV370" t="s">
        <v>5930</v>
      </c>
      <c r="AW370" t="s">
        <v>1937</v>
      </c>
      <c r="AX370" t="s">
        <v>1934</v>
      </c>
      <c r="AY370" t="s">
        <v>5931</v>
      </c>
      <c r="AZ370" t="s">
        <v>1280</v>
      </c>
      <c r="BA370" t="s">
        <v>5932</v>
      </c>
      <c r="BB370" t="s">
        <v>1268</v>
      </c>
      <c r="BC370" t="s">
        <v>1939</v>
      </c>
      <c r="BD370" t="s">
        <v>5933</v>
      </c>
      <c r="BE370">
        <v>370</v>
      </c>
      <c r="BF370">
        <v>365</v>
      </c>
      <c r="BG370">
        <v>0</v>
      </c>
      <c r="BH370" t="s">
        <v>5927</v>
      </c>
      <c r="BI370">
        <v>1</v>
      </c>
      <c r="BJ370">
        <v>0</v>
      </c>
      <c r="BK370">
        <v>0</v>
      </c>
      <c r="BL370" t="s">
        <v>1592</v>
      </c>
      <c r="BM370" t="s">
        <v>5879</v>
      </c>
      <c r="BN370" t="s">
        <v>5881</v>
      </c>
      <c r="BO370" t="e" cm="1">
        <v>#N/A</v>
      </c>
      <c r="BP370" t="s">
        <v>1592</v>
      </c>
      <c r="BQ370" t="s">
        <v>1191</v>
      </c>
      <c r="BR370">
        <v>33</v>
      </c>
      <c r="BS370" t="s">
        <v>1817</v>
      </c>
      <c r="BT370" t="s">
        <v>5934</v>
      </c>
      <c r="BU370" t="s">
        <v>5926</v>
      </c>
      <c r="BV370" t="s">
        <v>5930</v>
      </c>
      <c r="BW370" t="s">
        <v>1940</v>
      </c>
      <c r="BX370" t="s">
        <v>1940</v>
      </c>
      <c r="BY370" t="s">
        <v>1592</v>
      </c>
      <c r="BZ370" t="s">
        <v>1937</v>
      </c>
      <c r="CA370" t="s">
        <v>1947</v>
      </c>
      <c r="CB370"/>
      <c r="CC370" t="s">
        <v>998</v>
      </c>
      <c r="CD370" t="s">
        <v>1268</v>
      </c>
      <c r="CE370" t="s">
        <v>5935</v>
      </c>
      <c r="CF370" t="s">
        <v>5936</v>
      </c>
      <c r="CG370" t="s">
        <v>1268</v>
      </c>
      <c r="CH370" t="s">
        <v>1592</v>
      </c>
      <c r="CI370" t="s">
        <v>5589</v>
      </c>
      <c r="CJ370" t="s">
        <v>1222</v>
      </c>
      <c r="CK370"/>
      <c r="CL370"/>
      <c r="CM370" t="s">
        <v>5880</v>
      </c>
      <c r="CN370" t="s">
        <v>5929</v>
      </c>
      <c r="CO370" t="s">
        <v>5880</v>
      </c>
      <c r="CP370" t="s">
        <v>5929</v>
      </c>
      <c r="CQ370" t="s">
        <v>1592</v>
      </c>
      <c r="CR370">
        <v>9</v>
      </c>
      <c r="CS370" t="s">
        <v>1191</v>
      </c>
      <c r="CT370" t="s">
        <v>1191</v>
      </c>
      <c r="CU370" t="s">
        <v>1191</v>
      </c>
      <c r="CV370" t="s">
        <v>1592</v>
      </c>
      <c r="CW370" t="s">
        <v>1592</v>
      </c>
      <c r="CX370">
        <v>368</v>
      </c>
      <c r="CY370" t="s">
        <v>5937</v>
      </c>
      <c r="CZ370" t="s">
        <v>1592</v>
      </c>
      <c r="DA370" t="s">
        <v>2313</v>
      </c>
      <c r="DB370" t="s">
        <v>2314</v>
      </c>
      <c r="DC370" t="s">
        <v>5927</v>
      </c>
      <c r="DD370" t="s">
        <v>1280</v>
      </c>
      <c r="DE370" t="s">
        <v>5928</v>
      </c>
      <c r="DF370" t="s">
        <v>1592</v>
      </c>
      <c r="DG370" t="s">
        <v>1592</v>
      </c>
      <c r="DH370" t="s">
        <v>2334</v>
      </c>
      <c r="DI370" t="e">
        <v>#N/A</v>
      </c>
      <c r="DJ370"/>
      <c r="DK370" t="s">
        <v>2334</v>
      </c>
      <c r="DL370">
        <v>9</v>
      </c>
      <c r="DM370" t="s">
        <v>2315</v>
      </c>
      <c r="DN370" t="s">
        <v>1222</v>
      </c>
      <c r="DO370" t="b">
        <v>1</v>
      </c>
      <c r="DP370" t="b">
        <v>1</v>
      </c>
      <c r="DQ370" t="b">
        <v>1</v>
      </c>
      <c r="DR370" t="b">
        <v>0</v>
      </c>
      <c r="DS370" t="b">
        <v>0</v>
      </c>
      <c r="DT370" t="b">
        <v>1</v>
      </c>
      <c r="DU370" t="b">
        <v>0</v>
      </c>
      <c r="DV370">
        <v>0</v>
      </c>
      <c r="DW370" t="b">
        <v>0</v>
      </c>
      <c r="DX370" t="b">
        <v>0</v>
      </c>
      <c r="DY370" t="b">
        <v>0</v>
      </c>
      <c r="DZ370" t="b">
        <v>0</v>
      </c>
      <c r="EA370" t="b">
        <v>0</v>
      </c>
      <c r="EB370" t="b">
        <v>0</v>
      </c>
      <c r="EC370" t="b">
        <v>0</v>
      </c>
      <c r="ED370" t="b">
        <v>0</v>
      </c>
      <c r="EE370" t="b">
        <v>0</v>
      </c>
      <c r="EF370" t="b" cm="1">
        <v>0</v>
      </c>
      <c r="EG370" t="b">
        <v>0</v>
      </c>
      <c r="EH370" t="b">
        <v>0</v>
      </c>
      <c r="EI370" t="b">
        <v>0</v>
      </c>
      <c r="EJ370" t="s">
        <v>1592</v>
      </c>
      <c r="EK370">
        <v>0</v>
      </c>
      <c r="EL370">
        <v>26</v>
      </c>
      <c r="EM370" t="b">
        <v>0</v>
      </c>
    </row>
    <row r="371" spans="1:143" ht="15.75">
      <c r="A371"/>
      <c r="B371" t="s">
        <v>1222</v>
      </c>
      <c r="C371" t="s">
        <v>1222</v>
      </c>
      <c r="D371" t="s">
        <v>1224</v>
      </c>
      <c r="E371" t="s">
        <v>5938</v>
      </c>
      <c r="F371"/>
      <c r="G371" t="s">
        <v>5939</v>
      </c>
      <c r="H371" t="s">
        <v>902</v>
      </c>
      <c r="I371" t="s">
        <v>1279</v>
      </c>
      <c r="J371"/>
      <c r="K371" t="s">
        <v>902</v>
      </c>
      <c r="L371" t="s">
        <v>5588</v>
      </c>
      <c r="M371"/>
      <c r="N371"/>
      <c r="O371" t="s">
        <v>1191</v>
      </c>
      <c r="P371"/>
      <c r="Q371" t="s">
        <v>1280</v>
      </c>
      <c r="R371" t="s">
        <v>5589</v>
      </c>
      <c r="S371"/>
      <c r="T371"/>
      <c r="U371" t="s">
        <v>5940</v>
      </c>
      <c r="V371"/>
      <c r="W371"/>
      <c r="X371"/>
      <c r="Y371"/>
      <c r="Z371"/>
      <c r="AA371"/>
      <c r="AB371"/>
      <c r="AC371"/>
      <c r="AD371"/>
      <c r="AE371"/>
      <c r="AF371"/>
      <c r="AG371"/>
      <c r="AH371"/>
      <c r="AI371"/>
      <c r="AJ371"/>
      <c r="AK371"/>
      <c r="AL371"/>
      <c r="AM371"/>
      <c r="AN371"/>
      <c r="AO371" s="108" t="s">
        <v>43</v>
      </c>
      <c r="AP371" t="s">
        <v>1281</v>
      </c>
      <c r="AQ371">
        <v>35</v>
      </c>
      <c r="AR371" t="e">
        <v>#N/A</v>
      </c>
      <c r="AS371" t="s">
        <v>1222</v>
      </c>
      <c r="AT371" t="e">
        <v>#N/A</v>
      </c>
      <c r="AU371" t="s">
        <v>5938</v>
      </c>
      <c r="AV371" t="s">
        <v>5941</v>
      </c>
      <c r="AW371" t="s">
        <v>1937</v>
      </c>
      <c r="AX371" t="s">
        <v>1934</v>
      </c>
      <c r="AY371" t="s">
        <v>5942</v>
      </c>
      <c r="AZ371" t="s">
        <v>1280</v>
      </c>
      <c r="BA371" t="s">
        <v>5943</v>
      </c>
      <c r="BB371" t="s">
        <v>1279</v>
      </c>
      <c r="BC371" t="s">
        <v>5118</v>
      </c>
      <c r="BD371" t="s">
        <v>5944</v>
      </c>
      <c r="BE371">
        <v>371</v>
      </c>
      <c r="BF371">
        <v>0</v>
      </c>
      <c r="BG371">
        <v>0</v>
      </c>
      <c r="BH371" t="s">
        <v>1592</v>
      </c>
      <c r="BI371">
        <v>0</v>
      </c>
      <c r="BJ371">
        <v>0</v>
      </c>
      <c r="BK371">
        <v>0</v>
      </c>
      <c r="BL371" t="s">
        <v>1592</v>
      </c>
      <c r="BM371" t="s">
        <v>1592</v>
      </c>
      <c r="BN371" t="s">
        <v>1592</v>
      </c>
      <c r="BO371" t="s" cm="1">
        <v>1592</v>
      </c>
      <c r="BP371" t="s">
        <v>1592</v>
      </c>
      <c r="BQ371" t="s">
        <v>1191</v>
      </c>
      <c r="BR371">
        <v>34</v>
      </c>
      <c r="BS371" t="s">
        <v>1819</v>
      </c>
      <c r="BT371" t="s">
        <v>5945</v>
      </c>
      <c r="BU371" t="s">
        <v>1224</v>
      </c>
      <c r="BV371" t="s">
        <v>5941</v>
      </c>
      <c r="BW371" t="s">
        <v>1940</v>
      </c>
      <c r="BX371" t="s">
        <v>1937</v>
      </c>
      <c r="BY371" t="s">
        <v>1592</v>
      </c>
      <c r="BZ371" t="s">
        <v>1937</v>
      </c>
      <c r="CA371" t="s">
        <v>1592</v>
      </c>
      <c r="CB371"/>
      <c r="CC371" t="s">
        <v>998</v>
      </c>
      <c r="CD371" t="s">
        <v>1279</v>
      </c>
      <c r="CE371" t="s">
        <v>5938</v>
      </c>
      <c r="CF371" t="s">
        <v>5941</v>
      </c>
      <c r="CG371" t="s">
        <v>1279</v>
      </c>
      <c r="CH371" t="s">
        <v>1592</v>
      </c>
      <c r="CI371" t="s">
        <v>5589</v>
      </c>
      <c r="CJ371" t="s">
        <v>1222</v>
      </c>
      <c r="CK371"/>
      <c r="CL371"/>
      <c r="CM371" t="s">
        <v>5940</v>
      </c>
      <c r="CN371" t="s">
        <v>1592</v>
      </c>
      <c r="CO371" t="s">
        <v>5940</v>
      </c>
      <c r="CP371" t="s">
        <v>1592</v>
      </c>
      <c r="CQ371" t="s">
        <v>1592</v>
      </c>
      <c r="CR371">
        <v>9</v>
      </c>
      <c r="CS371" t="s">
        <v>1191</v>
      </c>
      <c r="CT371" t="s">
        <v>1191</v>
      </c>
      <c r="CU371" t="s">
        <v>1191</v>
      </c>
      <c r="CV371" t="s">
        <v>1592</v>
      </c>
      <c r="CW371" t="s">
        <v>1592</v>
      </c>
      <c r="CX371">
        <v>369</v>
      </c>
      <c r="CY371" t="s">
        <v>5946</v>
      </c>
      <c r="CZ371" t="s">
        <v>1592</v>
      </c>
      <c r="DA371" t="s">
        <v>2313</v>
      </c>
      <c r="DB371" t="s">
        <v>2314</v>
      </c>
      <c r="DC371" t="s">
        <v>5938</v>
      </c>
      <c r="DD371" t="s">
        <v>1280</v>
      </c>
      <c r="DE371" t="s">
        <v>5939</v>
      </c>
      <c r="DF371" t="s">
        <v>1592</v>
      </c>
      <c r="DG371" t="s">
        <v>1592</v>
      </c>
      <c r="DH371" t="s">
        <v>2334</v>
      </c>
      <c r="DI371" t="e">
        <v>#N/A</v>
      </c>
      <c r="DJ371"/>
      <c r="DK371" t="s">
        <v>2334</v>
      </c>
      <c r="DL371">
        <v>9</v>
      </c>
      <c r="DM371" t="s">
        <v>2315</v>
      </c>
      <c r="DN371" t="s">
        <v>1222</v>
      </c>
      <c r="DO371" t="b">
        <v>1</v>
      </c>
      <c r="DP371" t="b">
        <v>1</v>
      </c>
      <c r="DQ371" t="b">
        <v>1</v>
      </c>
      <c r="DR371" t="b">
        <v>0</v>
      </c>
      <c r="DS371" t="b">
        <v>0</v>
      </c>
      <c r="DT371" t="b">
        <v>1</v>
      </c>
      <c r="DU371" t="b">
        <v>1</v>
      </c>
      <c r="DV371">
        <v>0</v>
      </c>
      <c r="DW371" t="b">
        <v>0</v>
      </c>
      <c r="DX371" t="b">
        <v>0</v>
      </c>
      <c r="DY371" t="b">
        <v>0</v>
      </c>
      <c r="DZ371" t="b">
        <v>0</v>
      </c>
      <c r="EA371" t="b">
        <v>0</v>
      </c>
      <c r="EB371" t="b">
        <v>0</v>
      </c>
      <c r="EC371" t="b">
        <v>0</v>
      </c>
      <c r="ED371" t="b">
        <v>0</v>
      </c>
      <c r="EE371" t="b">
        <v>0</v>
      </c>
      <c r="EF371" t="b" cm="1">
        <v>0</v>
      </c>
      <c r="EG371" t="b">
        <v>0</v>
      </c>
      <c r="EH371" t="b">
        <v>0</v>
      </c>
      <c r="EI371" t="b">
        <v>0</v>
      </c>
      <c r="EJ371" t="s">
        <v>1592</v>
      </c>
      <c r="EK371">
        <v>0</v>
      </c>
      <c r="EL371">
        <v>22</v>
      </c>
      <c r="EM371" t="b">
        <v>0</v>
      </c>
    </row>
    <row r="372" spans="1:143" ht="94.5">
      <c r="A372"/>
      <c r="B372" t="s">
        <v>1222</v>
      </c>
      <c r="C372" t="s">
        <v>1222</v>
      </c>
      <c r="D372" t="s">
        <v>1761</v>
      </c>
      <c r="E372" t="s">
        <v>1762</v>
      </c>
      <c r="F372"/>
      <c r="G372" t="s">
        <v>5597</v>
      </c>
      <c r="H372" t="s">
        <v>902</v>
      </c>
      <c r="I372" t="s">
        <v>1272</v>
      </c>
      <c r="J372" t="s">
        <v>1224</v>
      </c>
      <c r="K372" t="s">
        <v>902</v>
      </c>
      <c r="L372" t="s">
        <v>5588</v>
      </c>
      <c r="M372" t="s">
        <v>1947</v>
      </c>
      <c r="N372" s="109" t="s">
        <v>5598</v>
      </c>
      <c r="O372" t="s">
        <v>1191</v>
      </c>
      <c r="P372"/>
      <c r="Q372" t="s">
        <v>1280</v>
      </c>
      <c r="R372" t="s">
        <v>5589</v>
      </c>
      <c r="S372"/>
      <c r="T372"/>
      <c r="U372" t="s">
        <v>5940</v>
      </c>
      <c r="V372" t="s">
        <v>1948</v>
      </c>
      <c r="W372"/>
      <c r="X372"/>
      <c r="Y372"/>
      <c r="Z372"/>
      <c r="AA372"/>
      <c r="AB372"/>
      <c r="AC372"/>
      <c r="AD372"/>
      <c r="AE372"/>
      <c r="AF372"/>
      <c r="AG372"/>
      <c r="AH372"/>
      <c r="AI372"/>
      <c r="AJ372"/>
      <c r="AK372"/>
      <c r="AL372"/>
      <c r="AM372"/>
      <c r="AN372"/>
      <c r="AO372" s="108" t="s">
        <v>43</v>
      </c>
      <c r="AP372" t="s">
        <v>1281</v>
      </c>
      <c r="AQ372">
        <v>36</v>
      </c>
      <c r="AR372" t="e">
        <v>#N/A</v>
      </c>
      <c r="AS372" t="s">
        <v>1222</v>
      </c>
      <c r="AT372" t="e">
        <v>#N/A</v>
      </c>
      <c r="AU372" t="s">
        <v>1762</v>
      </c>
      <c r="AV372" t="s">
        <v>1945</v>
      </c>
      <c r="AW372" t="s">
        <v>1937</v>
      </c>
      <c r="AX372" t="s">
        <v>1934</v>
      </c>
      <c r="AY372" t="s">
        <v>5599</v>
      </c>
      <c r="AZ372" t="s">
        <v>1280</v>
      </c>
      <c r="BA372" t="s">
        <v>5600</v>
      </c>
      <c r="BB372" t="s">
        <v>1272</v>
      </c>
      <c r="BC372" t="s">
        <v>5118</v>
      </c>
      <c r="BD372" t="s">
        <v>5601</v>
      </c>
      <c r="BE372">
        <v>339</v>
      </c>
      <c r="BF372">
        <v>371</v>
      </c>
      <c r="BG372">
        <v>0</v>
      </c>
      <c r="BH372" t="s">
        <v>1592</v>
      </c>
      <c r="BI372">
        <v>0</v>
      </c>
      <c r="BJ372">
        <v>0</v>
      </c>
      <c r="BK372">
        <v>1055</v>
      </c>
      <c r="BL372" t="s">
        <v>1950</v>
      </c>
      <c r="BM372" t="s">
        <v>5938</v>
      </c>
      <c r="BN372" t="s">
        <v>5941</v>
      </c>
      <c r="BO372" t="e" cm="1">
        <v>#N/A</v>
      </c>
      <c r="BP372" t="s">
        <v>1592</v>
      </c>
      <c r="BQ372" t="s">
        <v>1191</v>
      </c>
      <c r="BR372">
        <v>35</v>
      </c>
      <c r="BS372" t="s">
        <v>1823</v>
      </c>
      <c r="BT372" t="s">
        <v>5947</v>
      </c>
      <c r="BU372" t="s">
        <v>1761</v>
      </c>
      <c r="BV372" t="s">
        <v>1945</v>
      </c>
      <c r="BW372" t="s">
        <v>1940</v>
      </c>
      <c r="BX372" t="s">
        <v>5603</v>
      </c>
      <c r="BY372" t="s">
        <v>1592</v>
      </c>
      <c r="BZ372" t="s">
        <v>1937</v>
      </c>
      <c r="CA372" t="s">
        <v>1947</v>
      </c>
      <c r="CB372"/>
      <c r="CC372" t="s">
        <v>998</v>
      </c>
      <c r="CD372" t="s">
        <v>1272</v>
      </c>
      <c r="CE372" t="s">
        <v>5948</v>
      </c>
      <c r="CF372" t="s">
        <v>5949</v>
      </c>
      <c r="CG372" t="s">
        <v>1272</v>
      </c>
      <c r="CH372" t="s">
        <v>1592</v>
      </c>
      <c r="CI372" t="s">
        <v>5589</v>
      </c>
      <c r="CJ372" t="s">
        <v>1222</v>
      </c>
      <c r="CK372"/>
      <c r="CL372"/>
      <c r="CM372" t="s">
        <v>5940</v>
      </c>
      <c r="CN372" t="s">
        <v>1948</v>
      </c>
      <c r="CO372" t="s">
        <v>5940</v>
      </c>
      <c r="CP372" t="s">
        <v>1948</v>
      </c>
      <c r="CQ372" t="s">
        <v>1592</v>
      </c>
      <c r="CR372">
        <v>9</v>
      </c>
      <c r="CS372" t="s">
        <v>1191</v>
      </c>
      <c r="CT372" t="s">
        <v>1191</v>
      </c>
      <c r="CU372" t="s">
        <v>1592</v>
      </c>
      <c r="CV372" t="s">
        <v>1592</v>
      </c>
      <c r="CW372" t="s">
        <v>1592</v>
      </c>
      <c r="CX372">
        <v>370</v>
      </c>
      <c r="CY372" t="s">
        <v>5950</v>
      </c>
      <c r="CZ372" t="s">
        <v>1592</v>
      </c>
      <c r="DA372" t="s">
        <v>2313</v>
      </c>
      <c r="DB372" t="s">
        <v>2314</v>
      </c>
      <c r="DC372" t="s">
        <v>1762</v>
      </c>
      <c r="DD372" t="s">
        <v>1280</v>
      </c>
      <c r="DE372" t="s">
        <v>5597</v>
      </c>
      <c r="DF372" t="s">
        <v>1592</v>
      </c>
      <c r="DG372" t="s">
        <v>1592</v>
      </c>
      <c r="DH372" t="s">
        <v>2334</v>
      </c>
      <c r="DI372" t="e">
        <v>#N/A</v>
      </c>
      <c r="DJ372"/>
      <c r="DK372" t="s">
        <v>2334</v>
      </c>
      <c r="DL372">
        <v>9</v>
      </c>
      <c r="DM372" t="s">
        <v>2315</v>
      </c>
      <c r="DN372" t="s">
        <v>1222</v>
      </c>
      <c r="DO372" t="b">
        <v>1</v>
      </c>
      <c r="DP372" t="b">
        <v>1</v>
      </c>
      <c r="DQ372" t="b">
        <v>0</v>
      </c>
      <c r="DR372" t="b">
        <v>0</v>
      </c>
      <c r="DS372" t="b">
        <v>0</v>
      </c>
      <c r="DT372" t="b">
        <v>1</v>
      </c>
      <c r="DU372" t="b">
        <v>0</v>
      </c>
      <c r="DV372">
        <v>0</v>
      </c>
      <c r="DW372" t="b">
        <v>0</v>
      </c>
      <c r="DX372" t="b">
        <v>0</v>
      </c>
      <c r="DY372" t="b">
        <v>0</v>
      </c>
      <c r="DZ372" t="b">
        <v>0</v>
      </c>
      <c r="EA372" t="b">
        <v>0</v>
      </c>
      <c r="EB372" t="b">
        <v>0</v>
      </c>
      <c r="EC372" t="b">
        <v>0</v>
      </c>
      <c r="ED372" t="b">
        <v>0</v>
      </c>
      <c r="EE372" t="b">
        <v>0</v>
      </c>
      <c r="EF372" t="b" cm="1">
        <v>0</v>
      </c>
      <c r="EG372" t="b">
        <v>0</v>
      </c>
      <c r="EH372" t="b">
        <v>0</v>
      </c>
      <c r="EI372" t="b">
        <v>0</v>
      </c>
      <c r="EJ372" t="s">
        <v>1592</v>
      </c>
      <c r="EK372">
        <v>0</v>
      </c>
      <c r="EL372">
        <v>7</v>
      </c>
      <c r="EM372" t="b">
        <v>0</v>
      </c>
    </row>
    <row r="373" spans="1:143" s="119" customFormat="1" ht="94.5">
      <c r="A373"/>
      <c r="B373" t="s">
        <v>1222</v>
      </c>
      <c r="C373" t="s">
        <v>1222</v>
      </c>
      <c r="D373" t="s">
        <v>1766</v>
      </c>
      <c r="E373" t="s">
        <v>1767</v>
      </c>
      <c r="F373"/>
      <c r="G373" t="s">
        <v>5607</v>
      </c>
      <c r="H373" t="s">
        <v>902</v>
      </c>
      <c r="I373" t="s">
        <v>1272</v>
      </c>
      <c r="J373" t="s">
        <v>1224</v>
      </c>
      <c r="K373" t="s">
        <v>902</v>
      </c>
      <c r="L373" t="s">
        <v>5588</v>
      </c>
      <c r="M373" t="s">
        <v>1947</v>
      </c>
      <c r="N373" s="109" t="s">
        <v>5608</v>
      </c>
      <c r="O373" t="s">
        <v>1191</v>
      </c>
      <c r="P373"/>
      <c r="Q373" t="s">
        <v>1280</v>
      </c>
      <c r="R373" t="s">
        <v>5589</v>
      </c>
      <c r="S373"/>
      <c r="T373"/>
      <c r="U373" t="s">
        <v>5940</v>
      </c>
      <c r="V373" t="s">
        <v>1956</v>
      </c>
      <c r="W373"/>
      <c r="X373"/>
      <c r="Y373"/>
      <c r="Z373"/>
      <c r="AA373"/>
      <c r="AB373"/>
      <c r="AC373"/>
      <c r="AD373"/>
      <c r="AE373"/>
      <c r="AF373"/>
      <c r="AG373"/>
      <c r="AH373"/>
      <c r="AI373"/>
      <c r="AJ373"/>
      <c r="AK373"/>
      <c r="AL373"/>
      <c r="AM373"/>
      <c r="AN373"/>
      <c r="AO373" s="108" t="s">
        <v>43</v>
      </c>
      <c r="AP373" t="s">
        <v>1281</v>
      </c>
      <c r="AQ373">
        <v>37</v>
      </c>
      <c r="AR373" t="e">
        <v>#N/A</v>
      </c>
      <c r="AS373" t="s">
        <v>1222</v>
      </c>
      <c r="AT373" t="e">
        <v>#N/A</v>
      </c>
      <c r="AU373" t="s">
        <v>1767</v>
      </c>
      <c r="AV373" t="s">
        <v>1953</v>
      </c>
      <c r="AW373" t="s">
        <v>1937</v>
      </c>
      <c r="AX373" t="s">
        <v>1934</v>
      </c>
      <c r="AY373" t="s">
        <v>5609</v>
      </c>
      <c r="AZ373" t="s">
        <v>1280</v>
      </c>
      <c r="BA373" t="s">
        <v>5610</v>
      </c>
      <c r="BB373" t="s">
        <v>1272</v>
      </c>
      <c r="BC373" t="s">
        <v>5118</v>
      </c>
      <c r="BD373" t="s">
        <v>5611</v>
      </c>
      <c r="BE373">
        <v>340</v>
      </c>
      <c r="BF373">
        <v>371</v>
      </c>
      <c r="BG373">
        <v>0</v>
      </c>
      <c r="BH373" t="s">
        <v>1592</v>
      </c>
      <c r="BI373">
        <v>0</v>
      </c>
      <c r="BJ373">
        <v>0</v>
      </c>
      <c r="BK373">
        <v>1036</v>
      </c>
      <c r="BL373" t="s">
        <v>1958</v>
      </c>
      <c r="BM373" t="s">
        <v>5938</v>
      </c>
      <c r="BN373" t="s">
        <v>5941</v>
      </c>
      <c r="BO373" t="e" cm="1">
        <v>#N/A</v>
      </c>
      <c r="BP373" t="s">
        <v>1592</v>
      </c>
      <c r="BQ373" t="s">
        <v>1191</v>
      </c>
      <c r="BR373">
        <v>36</v>
      </c>
      <c r="BS373" t="s">
        <v>1824</v>
      </c>
      <c r="BT373" t="s">
        <v>5951</v>
      </c>
      <c r="BU373" t="s">
        <v>1766</v>
      </c>
      <c r="BV373" t="s">
        <v>1953</v>
      </c>
      <c r="BW373" t="s">
        <v>1940</v>
      </c>
      <c r="BX373" t="s">
        <v>5613</v>
      </c>
      <c r="BY373" t="s">
        <v>1592</v>
      </c>
      <c r="BZ373" t="s">
        <v>1937</v>
      </c>
      <c r="CA373" t="s">
        <v>1947</v>
      </c>
      <c r="CB373"/>
      <c r="CC373" t="s">
        <v>998</v>
      </c>
      <c r="CD373" t="s">
        <v>1272</v>
      </c>
      <c r="CE373" t="s">
        <v>5952</v>
      </c>
      <c r="CF373" t="s">
        <v>5953</v>
      </c>
      <c r="CG373" t="s">
        <v>1272</v>
      </c>
      <c r="CH373" t="s">
        <v>1592</v>
      </c>
      <c r="CI373" t="s">
        <v>5589</v>
      </c>
      <c r="CJ373" t="s">
        <v>1222</v>
      </c>
      <c r="CK373"/>
      <c r="CL373"/>
      <c r="CM373" t="s">
        <v>5940</v>
      </c>
      <c r="CN373" t="s">
        <v>1956</v>
      </c>
      <c r="CO373" t="s">
        <v>5940</v>
      </c>
      <c r="CP373" t="s">
        <v>1956</v>
      </c>
      <c r="CQ373" t="s">
        <v>1592</v>
      </c>
      <c r="CR373">
        <v>9</v>
      </c>
      <c r="CS373" t="s">
        <v>1191</v>
      </c>
      <c r="CT373" t="s">
        <v>1191</v>
      </c>
      <c r="CU373" t="s">
        <v>1592</v>
      </c>
      <c r="CV373" t="s">
        <v>1592</v>
      </c>
      <c r="CW373" t="s">
        <v>1592</v>
      </c>
      <c r="CX373">
        <v>371</v>
      </c>
      <c r="CY373" t="s">
        <v>5954</v>
      </c>
      <c r="CZ373" t="s">
        <v>1592</v>
      </c>
      <c r="DA373" t="s">
        <v>2313</v>
      </c>
      <c r="DB373" t="s">
        <v>2314</v>
      </c>
      <c r="DC373" t="s">
        <v>1767</v>
      </c>
      <c r="DD373" t="s">
        <v>1280</v>
      </c>
      <c r="DE373" t="s">
        <v>5607</v>
      </c>
      <c r="DF373" t="s">
        <v>1592</v>
      </c>
      <c r="DG373" t="s">
        <v>1592</v>
      </c>
      <c r="DH373" t="s">
        <v>2334</v>
      </c>
      <c r="DI373" t="e">
        <v>#N/A</v>
      </c>
      <c r="DJ373"/>
      <c r="DK373" t="s">
        <v>2334</v>
      </c>
      <c r="DL373">
        <v>9</v>
      </c>
      <c r="DM373" t="s">
        <v>2315</v>
      </c>
      <c r="DN373" t="s">
        <v>1222</v>
      </c>
      <c r="DO373" t="b">
        <v>1</v>
      </c>
      <c r="DP373" t="b">
        <v>1</v>
      </c>
      <c r="DQ373" t="b">
        <v>0</v>
      </c>
      <c r="DR373" t="b">
        <v>0</v>
      </c>
      <c r="DS373" t="b">
        <v>0</v>
      </c>
      <c r="DT373" t="b">
        <v>1</v>
      </c>
      <c r="DU373" t="b">
        <v>0</v>
      </c>
      <c r="DV373">
        <v>0</v>
      </c>
      <c r="DW373" t="b">
        <v>0</v>
      </c>
      <c r="DX373" t="b">
        <v>0</v>
      </c>
      <c r="DY373" t="b">
        <v>0</v>
      </c>
      <c r="DZ373" t="b">
        <v>0</v>
      </c>
      <c r="EA373" t="b">
        <v>0</v>
      </c>
      <c r="EB373" t="b">
        <v>0</v>
      </c>
      <c r="EC373" t="b">
        <v>0</v>
      </c>
      <c r="ED373" t="b">
        <v>0</v>
      </c>
      <c r="EE373" t="b">
        <v>0</v>
      </c>
      <c r="EF373" t="b" cm="1">
        <v>0</v>
      </c>
      <c r="EG373" t="b">
        <v>0</v>
      </c>
      <c r="EH373" t="b">
        <v>0</v>
      </c>
      <c r="EI373" t="b">
        <v>0</v>
      </c>
      <c r="EJ373" t="s">
        <v>1592</v>
      </c>
      <c r="EK373">
        <v>0</v>
      </c>
      <c r="EL373">
        <v>13</v>
      </c>
      <c r="EM373" t="b">
        <v>0</v>
      </c>
    </row>
    <row r="374" spans="1:143" s="119" customFormat="1" ht="299.25">
      <c r="A374"/>
      <c r="B374" t="s">
        <v>1222</v>
      </c>
      <c r="C374" t="s">
        <v>1222</v>
      </c>
      <c r="D374" t="s">
        <v>1778</v>
      </c>
      <c r="E374" t="s">
        <v>1779</v>
      </c>
      <c r="F374" t="s">
        <v>5644</v>
      </c>
      <c r="G374" s="109" t="s">
        <v>5955</v>
      </c>
      <c r="H374" t="s">
        <v>902</v>
      </c>
      <c r="I374" t="s">
        <v>1272</v>
      </c>
      <c r="J374" t="s">
        <v>1224</v>
      </c>
      <c r="K374" t="s">
        <v>902</v>
      </c>
      <c r="L374" t="s">
        <v>5118</v>
      </c>
      <c r="M374" t="s">
        <v>1947</v>
      </c>
      <c r="N374" s="109" t="s">
        <v>5955</v>
      </c>
      <c r="O374" t="s">
        <v>1191</v>
      </c>
      <c r="P374"/>
      <c r="Q374" t="s">
        <v>1280</v>
      </c>
      <c r="R374" t="s">
        <v>5589</v>
      </c>
      <c r="S374"/>
      <c r="T374"/>
      <c r="U374" t="s">
        <v>5940</v>
      </c>
      <c r="V374" t="s">
        <v>5646</v>
      </c>
      <c r="W374"/>
      <c r="X374"/>
      <c r="Y374"/>
      <c r="Z374"/>
      <c r="AA374"/>
      <c r="AB374"/>
      <c r="AC374"/>
      <c r="AD374"/>
      <c r="AE374"/>
      <c r="AF374"/>
      <c r="AG374"/>
      <c r="AH374"/>
      <c r="AI374"/>
      <c r="AJ374"/>
      <c r="AK374"/>
      <c r="AL374"/>
      <c r="AM374"/>
      <c r="AN374"/>
      <c r="AO374" s="108" t="s">
        <v>43</v>
      </c>
      <c r="AP374" t="s">
        <v>1281</v>
      </c>
      <c r="AQ374">
        <v>38</v>
      </c>
      <c r="AR374" t="e">
        <v>#N/A</v>
      </c>
      <c r="AS374" t="s">
        <v>1222</v>
      </c>
      <c r="AT374" t="e">
        <v>#N/A</v>
      </c>
      <c r="AU374" t="s">
        <v>1779</v>
      </c>
      <c r="AV374" t="s">
        <v>5647</v>
      </c>
      <c r="AW374" t="s">
        <v>5648</v>
      </c>
      <c r="AX374" t="s">
        <v>1934</v>
      </c>
      <c r="AY374" t="s">
        <v>5956</v>
      </c>
      <c r="AZ374" t="s">
        <v>1280</v>
      </c>
      <c r="BA374" t="s">
        <v>5650</v>
      </c>
      <c r="BB374" t="s">
        <v>1272</v>
      </c>
      <c r="BC374" t="s">
        <v>5118</v>
      </c>
      <c r="BD374" t="s">
        <v>5651</v>
      </c>
      <c r="BE374">
        <v>343</v>
      </c>
      <c r="BF374">
        <v>371</v>
      </c>
      <c r="BG374">
        <v>0</v>
      </c>
      <c r="BH374" t="s">
        <v>1592</v>
      </c>
      <c r="BI374">
        <v>0</v>
      </c>
      <c r="BJ374">
        <v>0</v>
      </c>
      <c r="BK374">
        <v>1042</v>
      </c>
      <c r="BL374" t="s">
        <v>5652</v>
      </c>
      <c r="BM374" t="s">
        <v>5938</v>
      </c>
      <c r="BN374" t="s">
        <v>5941</v>
      </c>
      <c r="BO374" t="e" cm="1">
        <v>#N/A</v>
      </c>
      <c r="BP374" t="s">
        <v>1592</v>
      </c>
      <c r="BQ374" t="s">
        <v>1191</v>
      </c>
      <c r="BR374">
        <v>37</v>
      </c>
      <c r="BS374" t="s">
        <v>1828</v>
      </c>
      <c r="BT374" t="s">
        <v>5957</v>
      </c>
      <c r="BU374" t="s">
        <v>1778</v>
      </c>
      <c r="BV374" t="s">
        <v>5647</v>
      </c>
      <c r="BW374" t="s">
        <v>1940</v>
      </c>
      <c r="BX374" t="s">
        <v>5956</v>
      </c>
      <c r="BY374" t="s">
        <v>1592</v>
      </c>
      <c r="BZ374" t="s">
        <v>1937</v>
      </c>
      <c r="CA374" t="s">
        <v>1947</v>
      </c>
      <c r="CB374"/>
      <c r="CC374" t="s">
        <v>998</v>
      </c>
      <c r="CD374" t="s">
        <v>1272</v>
      </c>
      <c r="CE374" t="s">
        <v>5958</v>
      </c>
      <c r="CF374" t="s">
        <v>5959</v>
      </c>
      <c r="CG374" t="s">
        <v>1272</v>
      </c>
      <c r="CH374" t="s">
        <v>1592</v>
      </c>
      <c r="CI374" t="s">
        <v>5589</v>
      </c>
      <c r="CJ374" t="s">
        <v>1222</v>
      </c>
      <c r="CK374"/>
      <c r="CL374"/>
      <c r="CM374" t="s">
        <v>5940</v>
      </c>
      <c r="CN374" t="s">
        <v>5646</v>
      </c>
      <c r="CO374" t="s">
        <v>5940</v>
      </c>
      <c r="CP374" t="s">
        <v>5646</v>
      </c>
      <c r="CQ374" t="s">
        <v>1592</v>
      </c>
      <c r="CR374">
        <v>9</v>
      </c>
      <c r="CS374" t="s">
        <v>1191</v>
      </c>
      <c r="CT374" t="s">
        <v>1191</v>
      </c>
      <c r="CU374" t="s">
        <v>1592</v>
      </c>
      <c r="CV374" t="s">
        <v>1592</v>
      </c>
      <c r="CW374" t="s">
        <v>1592</v>
      </c>
      <c r="CX374">
        <v>372</v>
      </c>
      <c r="CY374" t="s">
        <v>5960</v>
      </c>
      <c r="CZ374" t="s">
        <v>1592</v>
      </c>
      <c r="DA374" t="s">
        <v>2313</v>
      </c>
      <c r="DB374" t="s">
        <v>2314</v>
      </c>
      <c r="DC374" t="s">
        <v>1779</v>
      </c>
      <c r="DD374" t="s">
        <v>1280</v>
      </c>
      <c r="DE374" t="s">
        <v>5955</v>
      </c>
      <c r="DF374" t="s">
        <v>1592</v>
      </c>
      <c r="DG374" t="s">
        <v>1592</v>
      </c>
      <c r="DH374" t="s">
        <v>2334</v>
      </c>
      <c r="DI374" t="e">
        <v>#N/A</v>
      </c>
      <c r="DJ374"/>
      <c r="DK374" t="s">
        <v>2334</v>
      </c>
      <c r="DL374">
        <v>9</v>
      </c>
      <c r="DM374" t="s">
        <v>2315</v>
      </c>
      <c r="DN374" t="s">
        <v>1222</v>
      </c>
      <c r="DO374" t="b">
        <v>1</v>
      </c>
      <c r="DP374" t="b">
        <v>1</v>
      </c>
      <c r="DQ374" t="b">
        <v>0</v>
      </c>
      <c r="DR374" t="b">
        <v>0</v>
      </c>
      <c r="DS374" t="b">
        <v>0</v>
      </c>
      <c r="DT374" t="b">
        <v>1</v>
      </c>
      <c r="DU374" t="b">
        <v>0</v>
      </c>
      <c r="DV374">
        <v>0</v>
      </c>
      <c r="DW374" t="b">
        <v>0</v>
      </c>
      <c r="DX374" t="b">
        <v>0</v>
      </c>
      <c r="DY374" t="b">
        <v>0</v>
      </c>
      <c r="DZ374" t="b">
        <v>0</v>
      </c>
      <c r="EA374" t="b">
        <v>0</v>
      </c>
      <c r="EB374" t="b">
        <v>0</v>
      </c>
      <c r="EC374" t="b">
        <v>0</v>
      </c>
      <c r="ED374" t="b">
        <v>0</v>
      </c>
      <c r="EE374" t="b">
        <v>0</v>
      </c>
      <c r="EF374" t="b" cm="1">
        <v>0</v>
      </c>
      <c r="EG374" t="b">
        <v>0</v>
      </c>
      <c r="EH374" t="b">
        <v>0</v>
      </c>
      <c r="EI374" t="b">
        <v>0</v>
      </c>
      <c r="EJ374" t="s">
        <v>1592</v>
      </c>
      <c r="EK374">
        <v>0</v>
      </c>
      <c r="EL374">
        <v>14</v>
      </c>
      <c r="EM374" t="b">
        <v>0</v>
      </c>
    </row>
    <row r="375" spans="1:143" s="119" customFormat="1" ht="15.75">
      <c r="A375"/>
      <c r="B375" t="s">
        <v>1222</v>
      </c>
      <c r="C375" t="s">
        <v>1222</v>
      </c>
      <c r="D375" t="s">
        <v>5961</v>
      </c>
      <c r="E375" t="s">
        <v>1221</v>
      </c>
      <c r="F375"/>
      <c r="G375" t="s">
        <v>5961</v>
      </c>
      <c r="H375" t="s">
        <v>324</v>
      </c>
      <c r="I375" t="s">
        <v>1272</v>
      </c>
      <c r="J375" t="s">
        <v>1224</v>
      </c>
      <c r="K375" t="s">
        <v>902</v>
      </c>
      <c r="L375" t="s">
        <v>1939</v>
      </c>
      <c r="M375" t="s">
        <v>1974</v>
      </c>
      <c r="N375" t="s">
        <v>902</v>
      </c>
      <c r="O375" t="s">
        <v>1191</v>
      </c>
      <c r="P375"/>
      <c r="Q375" t="s">
        <v>5733</v>
      </c>
      <c r="R375" t="s">
        <v>5589</v>
      </c>
      <c r="S375"/>
      <c r="T375"/>
      <c r="U375" t="s">
        <v>5940</v>
      </c>
      <c r="V375" t="s">
        <v>5962</v>
      </c>
      <c r="W375"/>
      <c r="X375"/>
      <c r="Y375"/>
      <c r="Z375"/>
      <c r="AA375"/>
      <c r="AB375"/>
      <c r="AC375"/>
      <c r="AD375"/>
      <c r="AE375"/>
      <c r="AF375"/>
      <c r="AG375"/>
      <c r="AH375"/>
      <c r="AI375"/>
      <c r="AJ375"/>
      <c r="AK375"/>
      <c r="AL375"/>
      <c r="AM375"/>
      <c r="AN375"/>
      <c r="AO375" s="108" t="s">
        <v>43</v>
      </c>
      <c r="AP375" t="s">
        <v>1281</v>
      </c>
      <c r="AQ375">
        <v>39</v>
      </c>
      <c r="AR375" t="e">
        <v>#N/A</v>
      </c>
      <c r="AS375" t="s">
        <v>1222</v>
      </c>
      <c r="AT375" t="e">
        <v>#N/A</v>
      </c>
      <c r="AU375" t="s">
        <v>1221</v>
      </c>
      <c r="AV375" t="s">
        <v>5963</v>
      </c>
      <c r="AW375" t="s">
        <v>1937</v>
      </c>
      <c r="AX375" t="s">
        <v>1934</v>
      </c>
      <c r="AY375" t="s">
        <v>5964</v>
      </c>
      <c r="AZ375" t="s">
        <v>5733</v>
      </c>
      <c r="BA375" t="s">
        <v>5965</v>
      </c>
      <c r="BB375" t="s">
        <v>1272</v>
      </c>
      <c r="BC375" t="s">
        <v>1939</v>
      </c>
      <c r="BD375" t="s">
        <v>5966</v>
      </c>
      <c r="BE375">
        <v>375</v>
      </c>
      <c r="BF375">
        <v>371</v>
      </c>
      <c r="BG375">
        <v>0</v>
      </c>
      <c r="BH375" t="s">
        <v>1592</v>
      </c>
      <c r="BI375">
        <v>0</v>
      </c>
      <c r="BJ375">
        <v>0</v>
      </c>
      <c r="BK375">
        <v>1131</v>
      </c>
      <c r="BL375" t="s">
        <v>5967</v>
      </c>
      <c r="BM375" t="s">
        <v>5938</v>
      </c>
      <c r="BN375" t="s">
        <v>5941</v>
      </c>
      <c r="BO375" t="e" cm="1">
        <v>#N/A</v>
      </c>
      <c r="BP375" t="s">
        <v>1592</v>
      </c>
      <c r="BQ375" t="s">
        <v>1191</v>
      </c>
      <c r="BR375">
        <v>38</v>
      </c>
      <c r="BS375" t="s">
        <v>1832</v>
      </c>
      <c r="BT375" t="s">
        <v>5968</v>
      </c>
      <c r="BU375" t="s">
        <v>5961</v>
      </c>
      <c r="BV375" t="s">
        <v>5963</v>
      </c>
      <c r="BW375" t="s">
        <v>5792</v>
      </c>
      <c r="BX375" t="s">
        <v>1940</v>
      </c>
      <c r="BY375" t="s">
        <v>1592</v>
      </c>
      <c r="BZ375" t="s">
        <v>1937</v>
      </c>
      <c r="CA375" t="s">
        <v>1974</v>
      </c>
      <c r="CB375"/>
      <c r="CC375" t="s">
        <v>998</v>
      </c>
      <c r="CD375" t="s">
        <v>1272</v>
      </c>
      <c r="CE375" t="s">
        <v>5969</v>
      </c>
      <c r="CF375" t="s">
        <v>5970</v>
      </c>
      <c r="CG375" t="s">
        <v>1272</v>
      </c>
      <c r="CH375" t="s">
        <v>1592</v>
      </c>
      <c r="CI375" t="s">
        <v>5589</v>
      </c>
      <c r="CJ375" t="s">
        <v>1222</v>
      </c>
      <c r="CK375"/>
      <c r="CL375"/>
      <c r="CM375" t="s">
        <v>5940</v>
      </c>
      <c r="CN375" t="s">
        <v>5962</v>
      </c>
      <c r="CO375" t="s">
        <v>5940</v>
      </c>
      <c r="CP375" t="s">
        <v>5962</v>
      </c>
      <c r="CQ375" t="s">
        <v>1592</v>
      </c>
      <c r="CR375">
        <v>9</v>
      </c>
      <c r="CS375" t="s">
        <v>1191</v>
      </c>
      <c r="CT375" t="s">
        <v>1191</v>
      </c>
      <c r="CU375" t="s">
        <v>1223</v>
      </c>
      <c r="CV375" t="s">
        <v>1592</v>
      </c>
      <c r="CW375" t="s">
        <v>1592</v>
      </c>
      <c r="CX375">
        <v>373</v>
      </c>
      <c r="CY375" t="s">
        <v>5971</v>
      </c>
      <c r="CZ375" t="s">
        <v>1592</v>
      </c>
      <c r="DA375" t="s">
        <v>2313</v>
      </c>
      <c r="DB375" t="s">
        <v>2314</v>
      </c>
      <c r="DC375" t="s">
        <v>1221</v>
      </c>
      <c r="DD375" t="s">
        <v>5733</v>
      </c>
      <c r="DE375" t="s">
        <v>5961</v>
      </c>
      <c r="DF375" t="s">
        <v>1592</v>
      </c>
      <c r="DG375" t="s">
        <v>1592</v>
      </c>
      <c r="DH375" t="s">
        <v>2334</v>
      </c>
      <c r="DI375" t="e">
        <v>#N/A</v>
      </c>
      <c r="DJ375"/>
      <c r="DK375" t="s">
        <v>2334</v>
      </c>
      <c r="DL375">
        <v>9</v>
      </c>
      <c r="DM375" t="s">
        <v>2315</v>
      </c>
      <c r="DN375" t="s">
        <v>1222</v>
      </c>
      <c r="DO375" t="b">
        <v>1</v>
      </c>
      <c r="DP375" t="b">
        <v>1</v>
      </c>
      <c r="DQ375" t="b">
        <v>1</v>
      </c>
      <c r="DR375" t="b">
        <v>0</v>
      </c>
      <c r="DS375" t="b">
        <v>0</v>
      </c>
      <c r="DT375" t="b">
        <v>1</v>
      </c>
      <c r="DU375" t="b">
        <v>0</v>
      </c>
      <c r="DV375">
        <v>0</v>
      </c>
      <c r="DW375" t="b">
        <v>0</v>
      </c>
      <c r="DX375" t="b">
        <v>0</v>
      </c>
      <c r="DY375" t="b">
        <v>0</v>
      </c>
      <c r="DZ375" t="b">
        <v>0</v>
      </c>
      <c r="EA375" t="b">
        <v>0</v>
      </c>
      <c r="EB375" t="b">
        <v>0</v>
      </c>
      <c r="EC375" t="b">
        <v>1</v>
      </c>
      <c r="ED375" t="b">
        <v>0</v>
      </c>
      <c r="EE375" t="b">
        <v>0</v>
      </c>
      <c r="EF375" t="b" cm="1">
        <v>0</v>
      </c>
      <c r="EG375" t="b">
        <v>0</v>
      </c>
      <c r="EH375" t="b">
        <v>0</v>
      </c>
      <c r="EI375" t="b">
        <v>1</v>
      </c>
      <c r="EJ375" t="s">
        <v>1220</v>
      </c>
      <c r="EK375">
        <v>0</v>
      </c>
      <c r="EL375">
        <v>14</v>
      </c>
      <c r="EM375" t="b">
        <v>0</v>
      </c>
    </row>
    <row r="376" spans="1:143" s="119" customFormat="1" ht="15.75">
      <c r="A376"/>
      <c r="B376" t="s">
        <v>1222</v>
      </c>
      <c r="C376" t="s">
        <v>1222</v>
      </c>
      <c r="D376" t="s">
        <v>5972</v>
      </c>
      <c r="E376" t="s">
        <v>5973</v>
      </c>
      <c r="F376"/>
      <c r="G376" t="s">
        <v>5974</v>
      </c>
      <c r="H376" t="s">
        <v>902</v>
      </c>
      <c r="I376" t="s">
        <v>1268</v>
      </c>
      <c r="J376" t="s">
        <v>1224</v>
      </c>
      <c r="K376" t="s">
        <v>902</v>
      </c>
      <c r="L376" t="s">
        <v>3872</v>
      </c>
      <c r="M376" t="s">
        <v>2031</v>
      </c>
      <c r="N376" t="s">
        <v>902</v>
      </c>
      <c r="O376" t="s">
        <v>1191</v>
      </c>
      <c r="P376"/>
      <c r="Q376" t="s">
        <v>5733</v>
      </c>
      <c r="R376" t="s">
        <v>5589</v>
      </c>
      <c r="S376"/>
      <c r="T376"/>
      <c r="U376" t="s">
        <v>5940</v>
      </c>
      <c r="V376" t="s">
        <v>5975</v>
      </c>
      <c r="W376"/>
      <c r="X376"/>
      <c r="Y376"/>
      <c r="Z376"/>
      <c r="AA376"/>
      <c r="AB376"/>
      <c r="AC376"/>
      <c r="AD376"/>
      <c r="AE376"/>
      <c r="AF376"/>
      <c r="AG376"/>
      <c r="AH376"/>
      <c r="AI376"/>
      <c r="AJ376"/>
      <c r="AK376"/>
      <c r="AL376"/>
      <c r="AM376"/>
      <c r="AN376"/>
      <c r="AO376" s="108" t="s">
        <v>43</v>
      </c>
      <c r="AP376" t="s">
        <v>1281</v>
      </c>
      <c r="AQ376">
        <v>40</v>
      </c>
      <c r="AR376" t="e">
        <v>#N/A</v>
      </c>
      <c r="AS376" t="s">
        <v>1222</v>
      </c>
      <c r="AT376" t="e">
        <v>#N/A</v>
      </c>
      <c r="AU376" t="s">
        <v>5973</v>
      </c>
      <c r="AV376" t="s">
        <v>5976</v>
      </c>
      <c r="AW376" t="s">
        <v>1937</v>
      </c>
      <c r="AX376" t="s">
        <v>1934</v>
      </c>
      <c r="AY376" t="s">
        <v>5977</v>
      </c>
      <c r="AZ376" t="s">
        <v>5733</v>
      </c>
      <c r="BA376" t="s">
        <v>5978</v>
      </c>
      <c r="BB376" t="s">
        <v>1268</v>
      </c>
      <c r="BC376" t="s">
        <v>3872</v>
      </c>
      <c r="BD376" t="s">
        <v>5979</v>
      </c>
      <c r="BE376">
        <v>376</v>
      </c>
      <c r="BF376">
        <v>371</v>
      </c>
      <c r="BG376">
        <v>0</v>
      </c>
      <c r="BH376" t="s">
        <v>5973</v>
      </c>
      <c r="BI376">
        <v>1</v>
      </c>
      <c r="BJ376">
        <v>0</v>
      </c>
      <c r="BK376">
        <v>0</v>
      </c>
      <c r="BL376" t="s">
        <v>1592</v>
      </c>
      <c r="BM376" t="s">
        <v>5938</v>
      </c>
      <c r="BN376" t="s">
        <v>5941</v>
      </c>
      <c r="BO376" t="e" cm="1">
        <v>#N/A</v>
      </c>
      <c r="BP376" t="s">
        <v>1592</v>
      </c>
      <c r="BQ376" t="s">
        <v>1191</v>
      </c>
      <c r="BR376">
        <v>39</v>
      </c>
      <c r="BS376" t="s">
        <v>1836</v>
      </c>
      <c r="BT376" t="s">
        <v>5980</v>
      </c>
      <c r="BU376" t="s">
        <v>5972</v>
      </c>
      <c r="BV376" t="s">
        <v>5976</v>
      </c>
      <c r="BW376" t="s">
        <v>1940</v>
      </c>
      <c r="BX376" t="s">
        <v>1940</v>
      </c>
      <c r="BY376" t="s">
        <v>1592</v>
      </c>
      <c r="BZ376" t="s">
        <v>1937</v>
      </c>
      <c r="CA376" t="s">
        <v>2031</v>
      </c>
      <c r="CB376"/>
      <c r="CC376" t="s">
        <v>998</v>
      </c>
      <c r="CD376" t="s">
        <v>1268</v>
      </c>
      <c r="CE376" t="s">
        <v>5981</v>
      </c>
      <c r="CF376" t="s">
        <v>5982</v>
      </c>
      <c r="CG376" t="s">
        <v>1268</v>
      </c>
      <c r="CH376" t="s">
        <v>1592</v>
      </c>
      <c r="CI376" t="s">
        <v>5589</v>
      </c>
      <c r="CJ376" t="s">
        <v>1222</v>
      </c>
      <c r="CK376"/>
      <c r="CL376"/>
      <c r="CM376" t="s">
        <v>5940</v>
      </c>
      <c r="CN376" t="s">
        <v>5975</v>
      </c>
      <c r="CO376" t="s">
        <v>5940</v>
      </c>
      <c r="CP376" t="s">
        <v>5975</v>
      </c>
      <c r="CQ376" t="s">
        <v>1592</v>
      </c>
      <c r="CR376">
        <v>9</v>
      </c>
      <c r="CS376" t="s">
        <v>1191</v>
      </c>
      <c r="CT376" t="s">
        <v>1191</v>
      </c>
      <c r="CU376" t="s">
        <v>1191</v>
      </c>
      <c r="CV376" t="s">
        <v>1592</v>
      </c>
      <c r="CW376" t="s">
        <v>1592</v>
      </c>
      <c r="CX376">
        <v>374</v>
      </c>
      <c r="CY376" t="s">
        <v>5983</v>
      </c>
      <c r="CZ376" t="s">
        <v>1592</v>
      </c>
      <c r="DA376" t="s">
        <v>2313</v>
      </c>
      <c r="DB376" t="s">
        <v>2314</v>
      </c>
      <c r="DC376" t="s">
        <v>5973</v>
      </c>
      <c r="DD376" t="s">
        <v>5733</v>
      </c>
      <c r="DE376" t="s">
        <v>5974</v>
      </c>
      <c r="DF376" t="s">
        <v>1592</v>
      </c>
      <c r="DG376" t="s">
        <v>1592</v>
      </c>
      <c r="DH376" t="s">
        <v>2334</v>
      </c>
      <c r="DI376" t="e">
        <v>#N/A</v>
      </c>
      <c r="DJ376"/>
      <c r="DK376" t="s">
        <v>2334</v>
      </c>
      <c r="DL376">
        <v>9</v>
      </c>
      <c r="DM376" t="s">
        <v>2315</v>
      </c>
      <c r="DN376" t="s">
        <v>1222</v>
      </c>
      <c r="DO376" t="b">
        <v>1</v>
      </c>
      <c r="DP376" t="b">
        <v>1</v>
      </c>
      <c r="DQ376" t="b">
        <v>1</v>
      </c>
      <c r="DR376" t="b">
        <v>0</v>
      </c>
      <c r="DS376" t="b">
        <v>0</v>
      </c>
      <c r="DT376" t="b">
        <v>1</v>
      </c>
      <c r="DU376" t="b">
        <v>0</v>
      </c>
      <c r="DV376">
        <v>0</v>
      </c>
      <c r="DW376" t="b">
        <v>0</v>
      </c>
      <c r="DX376" t="b">
        <v>0</v>
      </c>
      <c r="DY376" t="b">
        <v>0</v>
      </c>
      <c r="DZ376" t="b">
        <v>0</v>
      </c>
      <c r="EA376" t="b">
        <v>0</v>
      </c>
      <c r="EB376" t="b">
        <v>0</v>
      </c>
      <c r="EC376" t="b">
        <v>0</v>
      </c>
      <c r="ED376" t="b">
        <v>0</v>
      </c>
      <c r="EE376" t="b">
        <v>0</v>
      </c>
      <c r="EF376" t="b" cm="1">
        <v>0</v>
      </c>
      <c r="EG376" t="b">
        <v>0</v>
      </c>
      <c r="EH376" t="b">
        <v>0</v>
      </c>
      <c r="EI376" t="b">
        <v>0</v>
      </c>
      <c r="EJ376" t="s">
        <v>1592</v>
      </c>
      <c r="EK376">
        <v>0</v>
      </c>
      <c r="EL376">
        <v>12</v>
      </c>
      <c r="EM376" t="b">
        <v>0</v>
      </c>
    </row>
    <row r="377" spans="1:143" ht="15.75">
      <c r="A377"/>
      <c r="B377" t="s">
        <v>1222</v>
      </c>
      <c r="C377" t="s">
        <v>1222</v>
      </c>
      <c r="D377" t="s">
        <v>5984</v>
      </c>
      <c r="E377" t="s">
        <v>5985</v>
      </c>
      <c r="F377"/>
      <c r="G377" t="s">
        <v>5986</v>
      </c>
      <c r="H377" t="s">
        <v>902</v>
      </c>
      <c r="I377" t="s">
        <v>1268</v>
      </c>
      <c r="J377" t="s">
        <v>1224</v>
      </c>
      <c r="K377" t="s">
        <v>902</v>
      </c>
      <c r="L377" t="s">
        <v>3872</v>
      </c>
      <c r="M377" t="s">
        <v>2031</v>
      </c>
      <c r="N377" t="s">
        <v>902</v>
      </c>
      <c r="O377" t="s">
        <v>1191</v>
      </c>
      <c r="P377"/>
      <c r="Q377" t="s">
        <v>5733</v>
      </c>
      <c r="R377" t="s">
        <v>5589</v>
      </c>
      <c r="S377"/>
      <c r="T377"/>
      <c r="U377" t="s">
        <v>5940</v>
      </c>
      <c r="V377" t="s">
        <v>5987</v>
      </c>
      <c r="W377"/>
      <c r="X377"/>
      <c r="Y377"/>
      <c r="Z377"/>
      <c r="AA377"/>
      <c r="AB377"/>
      <c r="AC377"/>
      <c r="AD377"/>
      <c r="AE377"/>
      <c r="AF377"/>
      <c r="AG377"/>
      <c r="AH377"/>
      <c r="AI377"/>
      <c r="AJ377"/>
      <c r="AK377"/>
      <c r="AL377"/>
      <c r="AM377"/>
      <c r="AN377"/>
      <c r="AO377" s="108" t="s">
        <v>43</v>
      </c>
      <c r="AP377" t="s">
        <v>1281</v>
      </c>
      <c r="AQ377">
        <v>41</v>
      </c>
      <c r="AR377" t="e">
        <v>#N/A</v>
      </c>
      <c r="AS377" t="s">
        <v>1222</v>
      </c>
      <c r="AT377" t="e">
        <v>#N/A</v>
      </c>
      <c r="AU377" t="s">
        <v>5985</v>
      </c>
      <c r="AV377" t="s">
        <v>5988</v>
      </c>
      <c r="AW377" t="s">
        <v>1937</v>
      </c>
      <c r="AX377" t="s">
        <v>1934</v>
      </c>
      <c r="AY377" t="s">
        <v>5989</v>
      </c>
      <c r="AZ377" t="s">
        <v>5733</v>
      </c>
      <c r="BA377" t="s">
        <v>5990</v>
      </c>
      <c r="BB377" t="s">
        <v>1268</v>
      </c>
      <c r="BC377" t="s">
        <v>3872</v>
      </c>
      <c r="BD377" t="s">
        <v>5991</v>
      </c>
      <c r="BE377">
        <v>377</v>
      </c>
      <c r="BF377">
        <v>371</v>
      </c>
      <c r="BG377">
        <v>0</v>
      </c>
      <c r="BH377" t="s">
        <v>5985</v>
      </c>
      <c r="BI377">
        <v>1</v>
      </c>
      <c r="BJ377">
        <v>0</v>
      </c>
      <c r="BK377">
        <v>0</v>
      </c>
      <c r="BL377" t="s">
        <v>1592</v>
      </c>
      <c r="BM377" t="s">
        <v>5938</v>
      </c>
      <c r="BN377" t="s">
        <v>5941</v>
      </c>
      <c r="BO377" t="e" cm="1">
        <v>#N/A</v>
      </c>
      <c r="BP377" t="s">
        <v>1592</v>
      </c>
      <c r="BQ377" t="s">
        <v>1191</v>
      </c>
      <c r="BR377">
        <v>40</v>
      </c>
      <c r="BS377" t="s">
        <v>2151</v>
      </c>
      <c r="BT377" t="s">
        <v>5992</v>
      </c>
      <c r="BU377" t="s">
        <v>5984</v>
      </c>
      <c r="BV377" t="s">
        <v>5988</v>
      </c>
      <c r="BW377" t="s">
        <v>1940</v>
      </c>
      <c r="BX377" t="s">
        <v>1940</v>
      </c>
      <c r="BY377" t="s">
        <v>1592</v>
      </c>
      <c r="BZ377" t="s">
        <v>1937</v>
      </c>
      <c r="CA377" t="s">
        <v>2031</v>
      </c>
      <c r="CB377"/>
      <c r="CC377" t="s">
        <v>998</v>
      </c>
      <c r="CD377" t="s">
        <v>1268</v>
      </c>
      <c r="CE377" t="s">
        <v>5993</v>
      </c>
      <c r="CF377" t="s">
        <v>5994</v>
      </c>
      <c r="CG377" t="s">
        <v>1268</v>
      </c>
      <c r="CH377" t="s">
        <v>1592</v>
      </c>
      <c r="CI377" t="s">
        <v>5589</v>
      </c>
      <c r="CJ377" t="s">
        <v>1222</v>
      </c>
      <c r="CK377"/>
      <c r="CL377"/>
      <c r="CM377" t="s">
        <v>5940</v>
      </c>
      <c r="CN377" t="s">
        <v>5987</v>
      </c>
      <c r="CO377" t="s">
        <v>5940</v>
      </c>
      <c r="CP377" t="s">
        <v>5987</v>
      </c>
      <c r="CQ377" t="s">
        <v>1592</v>
      </c>
      <c r="CR377">
        <v>9</v>
      </c>
      <c r="CS377" t="s">
        <v>1191</v>
      </c>
      <c r="CT377" t="s">
        <v>1191</v>
      </c>
      <c r="CU377" t="s">
        <v>1191</v>
      </c>
      <c r="CV377" t="s">
        <v>1592</v>
      </c>
      <c r="CW377" t="s">
        <v>1592</v>
      </c>
      <c r="CX377">
        <v>375</v>
      </c>
      <c r="CY377" t="s">
        <v>5995</v>
      </c>
      <c r="CZ377" t="s">
        <v>1592</v>
      </c>
      <c r="DA377" t="s">
        <v>2313</v>
      </c>
      <c r="DB377" t="s">
        <v>2314</v>
      </c>
      <c r="DC377" t="s">
        <v>5985</v>
      </c>
      <c r="DD377" t="s">
        <v>5733</v>
      </c>
      <c r="DE377" t="s">
        <v>5986</v>
      </c>
      <c r="DF377" t="s">
        <v>1592</v>
      </c>
      <c r="DG377" t="s">
        <v>1592</v>
      </c>
      <c r="DH377" t="s">
        <v>2334</v>
      </c>
      <c r="DI377" t="e">
        <v>#N/A</v>
      </c>
      <c r="DJ377"/>
      <c r="DK377" t="s">
        <v>2334</v>
      </c>
      <c r="DL377">
        <v>9</v>
      </c>
      <c r="DM377" t="s">
        <v>2315</v>
      </c>
      <c r="DN377" t="s">
        <v>1222</v>
      </c>
      <c r="DO377" t="b">
        <v>1</v>
      </c>
      <c r="DP377" t="b">
        <v>1</v>
      </c>
      <c r="DQ377" t="b">
        <v>1</v>
      </c>
      <c r="DR377" t="b">
        <v>0</v>
      </c>
      <c r="DS377" t="b">
        <v>0</v>
      </c>
      <c r="DT377" t="b">
        <v>1</v>
      </c>
      <c r="DU377" t="b">
        <v>0</v>
      </c>
      <c r="DV377">
        <v>0</v>
      </c>
      <c r="DW377" t="b">
        <v>0</v>
      </c>
      <c r="DX377" t="b">
        <v>0</v>
      </c>
      <c r="DY377" t="b">
        <v>0</v>
      </c>
      <c r="DZ377" t="b">
        <v>0</v>
      </c>
      <c r="EA377" t="b">
        <v>0</v>
      </c>
      <c r="EB377" t="b">
        <v>0</v>
      </c>
      <c r="EC377" t="b">
        <v>0</v>
      </c>
      <c r="ED377" t="b">
        <v>0</v>
      </c>
      <c r="EE377" t="b">
        <v>0</v>
      </c>
      <c r="EF377" t="b" cm="1">
        <v>0</v>
      </c>
      <c r="EG377" t="b">
        <v>0</v>
      </c>
      <c r="EH377" t="b">
        <v>0</v>
      </c>
      <c r="EI377" t="b">
        <v>0</v>
      </c>
      <c r="EJ377" t="s">
        <v>1592</v>
      </c>
      <c r="EK377">
        <v>0</v>
      </c>
      <c r="EL377">
        <v>16</v>
      </c>
      <c r="EM377" t="b">
        <v>0</v>
      </c>
    </row>
    <row r="378" spans="1:143" ht="15.75">
      <c r="A378"/>
      <c r="B378" t="s">
        <v>1222</v>
      </c>
      <c r="C378" t="s">
        <v>1222</v>
      </c>
      <c r="D378" t="s">
        <v>5996</v>
      </c>
      <c r="E378" t="s">
        <v>5997</v>
      </c>
      <c r="F378"/>
      <c r="G378" t="s">
        <v>5996</v>
      </c>
      <c r="H378" t="s">
        <v>902</v>
      </c>
      <c r="I378" t="s">
        <v>1279</v>
      </c>
      <c r="J378"/>
      <c r="K378" t="s">
        <v>902</v>
      </c>
      <c r="L378" t="s">
        <v>5118</v>
      </c>
      <c r="M378"/>
      <c r="N378"/>
      <c r="O378" t="s">
        <v>1191</v>
      </c>
      <c r="P378"/>
      <c r="Q378" t="s">
        <v>5733</v>
      </c>
      <c r="R378" t="s">
        <v>5589</v>
      </c>
      <c r="S378"/>
      <c r="T378"/>
      <c r="U378" t="s">
        <v>5998</v>
      </c>
      <c r="V378"/>
      <c r="W378"/>
      <c r="X378"/>
      <c r="Y378"/>
      <c r="Z378"/>
      <c r="AA378"/>
      <c r="AB378"/>
      <c r="AC378"/>
      <c r="AD378"/>
      <c r="AE378"/>
      <c r="AF378"/>
      <c r="AG378"/>
      <c r="AH378"/>
      <c r="AI378"/>
      <c r="AJ378"/>
      <c r="AK378"/>
      <c r="AL378"/>
      <c r="AM378"/>
      <c r="AN378"/>
      <c r="AO378" s="108" t="s">
        <v>43</v>
      </c>
      <c r="AP378" t="s">
        <v>1281</v>
      </c>
      <c r="AQ378">
        <v>42</v>
      </c>
      <c r="AR378" t="e">
        <v>#N/A</v>
      </c>
      <c r="AS378" t="s">
        <v>1222</v>
      </c>
      <c r="AT378" t="e">
        <v>#N/A</v>
      </c>
      <c r="AU378" t="s">
        <v>5997</v>
      </c>
      <c r="AV378" t="s">
        <v>5999</v>
      </c>
      <c r="AW378" t="s">
        <v>1937</v>
      </c>
      <c r="AX378" t="s">
        <v>1934</v>
      </c>
      <c r="AY378" t="s">
        <v>6000</v>
      </c>
      <c r="AZ378" t="s">
        <v>5733</v>
      </c>
      <c r="BA378" t="s">
        <v>6001</v>
      </c>
      <c r="BB378" t="s">
        <v>1279</v>
      </c>
      <c r="BC378" t="s">
        <v>5118</v>
      </c>
      <c r="BD378" t="s">
        <v>6002</v>
      </c>
      <c r="BE378">
        <v>378</v>
      </c>
      <c r="BF378">
        <v>0</v>
      </c>
      <c r="BG378">
        <v>0</v>
      </c>
      <c r="BH378" t="s">
        <v>1592</v>
      </c>
      <c r="BI378">
        <v>0</v>
      </c>
      <c r="BJ378">
        <v>0</v>
      </c>
      <c r="BK378">
        <v>0</v>
      </c>
      <c r="BL378" t="s">
        <v>1592</v>
      </c>
      <c r="BM378" t="s">
        <v>1592</v>
      </c>
      <c r="BN378" t="s">
        <v>1592</v>
      </c>
      <c r="BO378" t="s" cm="1">
        <v>1592</v>
      </c>
      <c r="BP378" t="s">
        <v>1592</v>
      </c>
      <c r="BQ378" t="s">
        <v>1191</v>
      </c>
      <c r="BR378">
        <v>41</v>
      </c>
      <c r="BS378" t="s">
        <v>1881</v>
      </c>
      <c r="BT378" t="s">
        <v>6003</v>
      </c>
      <c r="BU378" t="s">
        <v>5996</v>
      </c>
      <c r="BV378" t="s">
        <v>5999</v>
      </c>
      <c r="BW378" t="s">
        <v>1940</v>
      </c>
      <c r="BX378" t="s">
        <v>1937</v>
      </c>
      <c r="BY378" t="s">
        <v>1592</v>
      </c>
      <c r="BZ378" t="s">
        <v>1937</v>
      </c>
      <c r="CA378" t="s">
        <v>1592</v>
      </c>
      <c r="CB378"/>
      <c r="CC378" t="s">
        <v>998</v>
      </c>
      <c r="CD378" t="s">
        <v>1279</v>
      </c>
      <c r="CE378" t="s">
        <v>5997</v>
      </c>
      <c r="CF378" t="s">
        <v>5999</v>
      </c>
      <c r="CG378" t="s">
        <v>1279</v>
      </c>
      <c r="CH378" t="s">
        <v>1592</v>
      </c>
      <c r="CI378" t="s">
        <v>5589</v>
      </c>
      <c r="CJ378" t="s">
        <v>1222</v>
      </c>
      <c r="CK378"/>
      <c r="CL378"/>
      <c r="CM378" t="s">
        <v>5998</v>
      </c>
      <c r="CN378" t="s">
        <v>1592</v>
      </c>
      <c r="CO378" t="s">
        <v>5998</v>
      </c>
      <c r="CP378" t="s">
        <v>1592</v>
      </c>
      <c r="CQ378" t="s">
        <v>1592</v>
      </c>
      <c r="CR378">
        <v>9</v>
      </c>
      <c r="CS378" t="s">
        <v>1191</v>
      </c>
      <c r="CT378" t="s">
        <v>1191</v>
      </c>
      <c r="CU378" t="s">
        <v>1191</v>
      </c>
      <c r="CV378" t="s">
        <v>1592</v>
      </c>
      <c r="CW378" t="s">
        <v>1592</v>
      </c>
      <c r="CX378">
        <v>376</v>
      </c>
      <c r="CY378" t="s">
        <v>6004</v>
      </c>
      <c r="CZ378" t="s">
        <v>1592</v>
      </c>
      <c r="DA378" t="s">
        <v>2313</v>
      </c>
      <c r="DB378" t="s">
        <v>2314</v>
      </c>
      <c r="DC378" t="s">
        <v>5997</v>
      </c>
      <c r="DD378" t="s">
        <v>5733</v>
      </c>
      <c r="DE378" t="s">
        <v>5996</v>
      </c>
      <c r="DF378" t="s">
        <v>1592</v>
      </c>
      <c r="DG378" t="s">
        <v>1592</v>
      </c>
      <c r="DH378" t="s">
        <v>2334</v>
      </c>
      <c r="DI378" t="e">
        <v>#N/A</v>
      </c>
      <c r="DJ378"/>
      <c r="DK378" t="s">
        <v>2334</v>
      </c>
      <c r="DL378">
        <v>9</v>
      </c>
      <c r="DM378" t="s">
        <v>2315</v>
      </c>
      <c r="DN378" t="s">
        <v>1222</v>
      </c>
      <c r="DO378" t="b">
        <v>1</v>
      </c>
      <c r="DP378" t="b">
        <v>1</v>
      </c>
      <c r="DQ378" t="b">
        <v>1</v>
      </c>
      <c r="DR378" t="b">
        <v>0</v>
      </c>
      <c r="DS378" t="b">
        <v>0</v>
      </c>
      <c r="DT378" t="b">
        <v>1</v>
      </c>
      <c r="DU378" t="b">
        <v>1</v>
      </c>
      <c r="DV378">
        <v>0</v>
      </c>
      <c r="DW378" t="b">
        <v>0</v>
      </c>
      <c r="DX378" t="b">
        <v>0</v>
      </c>
      <c r="DY378" t="b">
        <v>0</v>
      </c>
      <c r="DZ378" t="b">
        <v>0</v>
      </c>
      <c r="EA378" t="b">
        <v>0</v>
      </c>
      <c r="EB378" t="b">
        <v>0</v>
      </c>
      <c r="EC378" t="b">
        <v>0</v>
      </c>
      <c r="ED378" t="b">
        <v>0</v>
      </c>
      <c r="EE378" t="b">
        <v>0</v>
      </c>
      <c r="EF378" t="b" cm="1">
        <v>0</v>
      </c>
      <c r="EG378" t="b">
        <v>0</v>
      </c>
      <c r="EH378" t="b">
        <v>0</v>
      </c>
      <c r="EI378" t="b">
        <v>0</v>
      </c>
      <c r="EJ378" t="s">
        <v>1592</v>
      </c>
      <c r="EK378">
        <v>0</v>
      </c>
      <c r="EL378">
        <v>23</v>
      </c>
      <c r="EM378" t="b">
        <v>0</v>
      </c>
    </row>
    <row r="379" spans="1:143" ht="299.25">
      <c r="A379"/>
      <c r="B379" t="s">
        <v>1222</v>
      </c>
      <c r="C379" t="s">
        <v>1222</v>
      </c>
      <c r="D379" t="s">
        <v>1778</v>
      </c>
      <c r="E379" t="s">
        <v>1779</v>
      </c>
      <c r="F379" t="s">
        <v>5644</v>
      </c>
      <c r="G379" s="109" t="s">
        <v>5955</v>
      </c>
      <c r="H379" t="s">
        <v>902</v>
      </c>
      <c r="I379" t="s">
        <v>1272</v>
      </c>
      <c r="J379" t="s">
        <v>5996</v>
      </c>
      <c r="K379" t="s">
        <v>902</v>
      </c>
      <c r="L379" t="s">
        <v>5118</v>
      </c>
      <c r="M379" t="s">
        <v>1947</v>
      </c>
      <c r="N379" s="109" t="s">
        <v>5955</v>
      </c>
      <c r="O379" t="s">
        <v>1191</v>
      </c>
      <c r="P379"/>
      <c r="Q379" t="s">
        <v>5733</v>
      </c>
      <c r="R379" t="s">
        <v>5589</v>
      </c>
      <c r="S379"/>
      <c r="T379"/>
      <c r="U379" t="s">
        <v>5998</v>
      </c>
      <c r="V379" t="s">
        <v>5646</v>
      </c>
      <c r="W379"/>
      <c r="X379"/>
      <c r="Y379"/>
      <c r="Z379"/>
      <c r="AA379"/>
      <c r="AB379"/>
      <c r="AC379"/>
      <c r="AD379"/>
      <c r="AE379"/>
      <c r="AF379"/>
      <c r="AG379"/>
      <c r="AH379"/>
      <c r="AI379"/>
      <c r="AJ379"/>
      <c r="AK379"/>
      <c r="AL379"/>
      <c r="AM379"/>
      <c r="AN379"/>
      <c r="AO379" s="108" t="s">
        <v>43</v>
      </c>
      <c r="AP379" t="s">
        <v>1281</v>
      </c>
      <c r="AQ379">
        <v>43</v>
      </c>
      <c r="AR379" t="e">
        <v>#N/A</v>
      </c>
      <c r="AS379" t="s">
        <v>1222</v>
      </c>
      <c r="AT379" t="e">
        <v>#N/A</v>
      </c>
      <c r="AU379" t="s">
        <v>1779</v>
      </c>
      <c r="AV379" t="s">
        <v>5647</v>
      </c>
      <c r="AW379" t="s">
        <v>5648</v>
      </c>
      <c r="AX379" t="s">
        <v>1934</v>
      </c>
      <c r="AY379" t="s">
        <v>5956</v>
      </c>
      <c r="AZ379" t="s">
        <v>5733</v>
      </c>
      <c r="BA379" t="s">
        <v>5650</v>
      </c>
      <c r="BB379" t="s">
        <v>1272</v>
      </c>
      <c r="BC379" t="s">
        <v>5118</v>
      </c>
      <c r="BD379" t="s">
        <v>5651</v>
      </c>
      <c r="BE379">
        <v>343</v>
      </c>
      <c r="BF379">
        <v>378</v>
      </c>
      <c r="BG379">
        <v>0</v>
      </c>
      <c r="BH379" t="s">
        <v>1592</v>
      </c>
      <c r="BI379">
        <v>0</v>
      </c>
      <c r="BJ379">
        <v>0</v>
      </c>
      <c r="BK379">
        <v>1042</v>
      </c>
      <c r="BL379" t="s">
        <v>5652</v>
      </c>
      <c r="BM379" t="s">
        <v>5997</v>
      </c>
      <c r="BN379" t="s">
        <v>5999</v>
      </c>
      <c r="BO379" t="e" cm="1">
        <v>#N/A</v>
      </c>
      <c r="BP379" t="s">
        <v>1592</v>
      </c>
      <c r="BQ379" t="s">
        <v>1191</v>
      </c>
      <c r="BR379">
        <v>42</v>
      </c>
      <c r="BS379" t="s">
        <v>1882</v>
      </c>
      <c r="BT379" t="s">
        <v>6005</v>
      </c>
      <c r="BU379" t="s">
        <v>1778</v>
      </c>
      <c r="BV379" t="s">
        <v>5647</v>
      </c>
      <c r="BW379" t="s">
        <v>1940</v>
      </c>
      <c r="BX379" t="s">
        <v>5956</v>
      </c>
      <c r="BY379" t="s">
        <v>1592</v>
      </c>
      <c r="BZ379" t="s">
        <v>1937</v>
      </c>
      <c r="CA379" t="s">
        <v>1947</v>
      </c>
      <c r="CB379"/>
      <c r="CC379" t="s">
        <v>998</v>
      </c>
      <c r="CD379" t="s">
        <v>1272</v>
      </c>
      <c r="CE379" t="s">
        <v>6006</v>
      </c>
      <c r="CF379" t="s">
        <v>6007</v>
      </c>
      <c r="CG379" t="s">
        <v>1272</v>
      </c>
      <c r="CH379" t="s">
        <v>1592</v>
      </c>
      <c r="CI379" t="s">
        <v>5589</v>
      </c>
      <c r="CJ379" t="s">
        <v>1222</v>
      </c>
      <c r="CK379"/>
      <c r="CL379"/>
      <c r="CM379" t="s">
        <v>5998</v>
      </c>
      <c r="CN379" t="s">
        <v>5646</v>
      </c>
      <c r="CO379" t="s">
        <v>5998</v>
      </c>
      <c r="CP379" t="s">
        <v>5646</v>
      </c>
      <c r="CQ379" t="s">
        <v>1592</v>
      </c>
      <c r="CR379">
        <v>9</v>
      </c>
      <c r="CS379" t="s">
        <v>1191</v>
      </c>
      <c r="CT379" t="s">
        <v>1191</v>
      </c>
      <c r="CU379" t="s">
        <v>1592</v>
      </c>
      <c r="CV379" t="s">
        <v>1592</v>
      </c>
      <c r="CW379" t="s">
        <v>1592</v>
      </c>
      <c r="CX379">
        <v>377</v>
      </c>
      <c r="CY379" t="s">
        <v>6008</v>
      </c>
      <c r="CZ379" t="s">
        <v>1592</v>
      </c>
      <c r="DA379" t="s">
        <v>2313</v>
      </c>
      <c r="DB379" t="s">
        <v>2314</v>
      </c>
      <c r="DC379" t="s">
        <v>1779</v>
      </c>
      <c r="DD379" t="s">
        <v>5733</v>
      </c>
      <c r="DE379" t="s">
        <v>5955</v>
      </c>
      <c r="DF379" t="s">
        <v>1592</v>
      </c>
      <c r="DG379" t="s">
        <v>1592</v>
      </c>
      <c r="DH379" t="s">
        <v>2334</v>
      </c>
      <c r="DI379" t="e">
        <v>#N/A</v>
      </c>
      <c r="DJ379"/>
      <c r="DK379" t="s">
        <v>2334</v>
      </c>
      <c r="DL379">
        <v>9</v>
      </c>
      <c r="DM379" t="s">
        <v>2315</v>
      </c>
      <c r="DN379" t="s">
        <v>1222</v>
      </c>
      <c r="DO379" t="b">
        <v>1</v>
      </c>
      <c r="DP379" t="b">
        <v>1</v>
      </c>
      <c r="DQ379" t="b">
        <v>0</v>
      </c>
      <c r="DR379" t="b">
        <v>0</v>
      </c>
      <c r="DS379" t="b">
        <v>0</v>
      </c>
      <c r="DT379" t="b">
        <v>1</v>
      </c>
      <c r="DU379" t="b">
        <v>0</v>
      </c>
      <c r="DV379">
        <v>0</v>
      </c>
      <c r="DW379" t="b">
        <v>0</v>
      </c>
      <c r="DX379" t="b">
        <v>0</v>
      </c>
      <c r="DY379" t="b">
        <v>0</v>
      </c>
      <c r="DZ379" t="b">
        <v>0</v>
      </c>
      <c r="EA379" t="b">
        <v>0</v>
      </c>
      <c r="EB379" t="b">
        <v>0</v>
      </c>
      <c r="EC379" t="b">
        <v>0</v>
      </c>
      <c r="ED379" t="b">
        <v>0</v>
      </c>
      <c r="EE379" t="b">
        <v>0</v>
      </c>
      <c r="EF379" t="b" cm="1">
        <v>0</v>
      </c>
      <c r="EG379" t="b">
        <v>0</v>
      </c>
      <c r="EH379" t="b">
        <v>0</v>
      </c>
      <c r="EI379" t="b">
        <v>0</v>
      </c>
      <c r="EJ379" t="s">
        <v>1592</v>
      </c>
      <c r="EK379">
        <v>0</v>
      </c>
      <c r="EL379">
        <v>14</v>
      </c>
      <c r="EM379" t="b">
        <v>0</v>
      </c>
    </row>
    <row r="380" spans="1:143" ht="15.75">
      <c r="A380"/>
      <c r="B380" t="s">
        <v>1222</v>
      </c>
      <c r="C380" t="s">
        <v>1222</v>
      </c>
      <c r="D380" t="s">
        <v>6009</v>
      </c>
      <c r="E380" t="s">
        <v>6010</v>
      </c>
      <c r="F380"/>
      <c r="G380" t="s">
        <v>6009</v>
      </c>
      <c r="H380" t="s">
        <v>324</v>
      </c>
      <c r="I380" t="s">
        <v>1268</v>
      </c>
      <c r="J380" t="s">
        <v>5996</v>
      </c>
      <c r="K380" t="s">
        <v>902</v>
      </c>
      <c r="L380" t="s">
        <v>1939</v>
      </c>
      <c r="M380" t="s">
        <v>1974</v>
      </c>
      <c r="N380" t="s">
        <v>902</v>
      </c>
      <c r="O380" t="s">
        <v>1191</v>
      </c>
      <c r="P380"/>
      <c r="Q380" t="s">
        <v>5733</v>
      </c>
      <c r="R380" t="s">
        <v>5589</v>
      </c>
      <c r="S380"/>
      <c r="T380"/>
      <c r="U380" t="s">
        <v>5998</v>
      </c>
      <c r="V380" t="s">
        <v>6011</v>
      </c>
      <c r="W380"/>
      <c r="X380"/>
      <c r="Y380"/>
      <c r="Z380"/>
      <c r="AA380"/>
      <c r="AB380"/>
      <c r="AC380"/>
      <c r="AD380"/>
      <c r="AE380"/>
      <c r="AF380"/>
      <c r="AG380"/>
      <c r="AH380"/>
      <c r="AI380"/>
      <c r="AJ380"/>
      <c r="AK380"/>
      <c r="AL380"/>
      <c r="AM380"/>
      <c r="AN380"/>
      <c r="AO380" s="108" t="s">
        <v>43</v>
      </c>
      <c r="AP380" t="s">
        <v>1281</v>
      </c>
      <c r="AQ380">
        <v>44</v>
      </c>
      <c r="AR380" t="e">
        <v>#N/A</v>
      </c>
      <c r="AS380" t="s">
        <v>1222</v>
      </c>
      <c r="AT380" t="e">
        <v>#N/A</v>
      </c>
      <c r="AU380" t="s">
        <v>6010</v>
      </c>
      <c r="AV380" t="s">
        <v>6012</v>
      </c>
      <c r="AW380" t="s">
        <v>1937</v>
      </c>
      <c r="AX380" t="s">
        <v>1934</v>
      </c>
      <c r="AY380" t="s">
        <v>6013</v>
      </c>
      <c r="AZ380" t="s">
        <v>5733</v>
      </c>
      <c r="BA380" t="s">
        <v>6014</v>
      </c>
      <c r="BB380" t="s">
        <v>1268</v>
      </c>
      <c r="BC380" t="s">
        <v>1939</v>
      </c>
      <c r="BD380" t="s">
        <v>6015</v>
      </c>
      <c r="BE380">
        <v>380</v>
      </c>
      <c r="BF380">
        <v>378</v>
      </c>
      <c r="BG380">
        <v>0</v>
      </c>
      <c r="BH380" t="s">
        <v>6010</v>
      </c>
      <c r="BI380">
        <v>1</v>
      </c>
      <c r="BJ380">
        <v>0</v>
      </c>
      <c r="BK380">
        <v>0</v>
      </c>
      <c r="BL380" t="s">
        <v>1592</v>
      </c>
      <c r="BM380" t="s">
        <v>5997</v>
      </c>
      <c r="BN380" t="s">
        <v>5999</v>
      </c>
      <c r="BO380" t="e" cm="1">
        <v>#N/A</v>
      </c>
      <c r="BP380" t="s">
        <v>1592</v>
      </c>
      <c r="BQ380" t="s">
        <v>1191</v>
      </c>
      <c r="BR380">
        <v>43</v>
      </c>
      <c r="BS380" t="s">
        <v>1883</v>
      </c>
      <c r="BT380" t="s">
        <v>6016</v>
      </c>
      <c r="BU380" t="s">
        <v>6009</v>
      </c>
      <c r="BV380" t="s">
        <v>6012</v>
      </c>
      <c r="BW380" t="s">
        <v>5792</v>
      </c>
      <c r="BX380" t="s">
        <v>1940</v>
      </c>
      <c r="BY380" t="s">
        <v>1592</v>
      </c>
      <c r="BZ380" t="s">
        <v>1937</v>
      </c>
      <c r="CA380" t="s">
        <v>1974</v>
      </c>
      <c r="CB380"/>
      <c r="CC380" t="s">
        <v>998</v>
      </c>
      <c r="CD380" t="s">
        <v>1268</v>
      </c>
      <c r="CE380" t="s">
        <v>6017</v>
      </c>
      <c r="CF380" t="s">
        <v>6018</v>
      </c>
      <c r="CG380" t="s">
        <v>1268</v>
      </c>
      <c r="CH380" t="s">
        <v>1592</v>
      </c>
      <c r="CI380" t="s">
        <v>5589</v>
      </c>
      <c r="CJ380" t="s">
        <v>1222</v>
      </c>
      <c r="CK380"/>
      <c r="CL380"/>
      <c r="CM380" t="s">
        <v>5998</v>
      </c>
      <c r="CN380" t="s">
        <v>6011</v>
      </c>
      <c r="CO380" t="s">
        <v>5998</v>
      </c>
      <c r="CP380" t="s">
        <v>6011</v>
      </c>
      <c r="CQ380" t="s">
        <v>1592</v>
      </c>
      <c r="CR380">
        <v>9</v>
      </c>
      <c r="CS380" t="s">
        <v>1191</v>
      </c>
      <c r="CT380" t="s">
        <v>1191</v>
      </c>
      <c r="CU380" t="s">
        <v>1191</v>
      </c>
      <c r="CV380" t="s">
        <v>1592</v>
      </c>
      <c r="CW380" t="s">
        <v>1592</v>
      </c>
      <c r="CX380">
        <v>378</v>
      </c>
      <c r="CY380" t="s">
        <v>6019</v>
      </c>
      <c r="CZ380" t="s">
        <v>1592</v>
      </c>
      <c r="DA380" t="s">
        <v>2313</v>
      </c>
      <c r="DB380" t="s">
        <v>2314</v>
      </c>
      <c r="DC380" t="s">
        <v>6010</v>
      </c>
      <c r="DD380" t="s">
        <v>5733</v>
      </c>
      <c r="DE380" t="s">
        <v>6009</v>
      </c>
      <c r="DF380" t="s">
        <v>1592</v>
      </c>
      <c r="DG380" t="s">
        <v>1592</v>
      </c>
      <c r="DH380" t="s">
        <v>2334</v>
      </c>
      <c r="DI380" t="e">
        <v>#N/A</v>
      </c>
      <c r="DJ380"/>
      <c r="DK380" t="s">
        <v>2334</v>
      </c>
      <c r="DL380">
        <v>9</v>
      </c>
      <c r="DM380" t="s">
        <v>2315</v>
      </c>
      <c r="DN380" t="s">
        <v>1222</v>
      </c>
      <c r="DO380" t="b">
        <v>1</v>
      </c>
      <c r="DP380" t="b">
        <v>1</v>
      </c>
      <c r="DQ380" t="b">
        <v>1</v>
      </c>
      <c r="DR380" t="b">
        <v>0</v>
      </c>
      <c r="DS380" t="b">
        <v>0</v>
      </c>
      <c r="DT380" t="b">
        <v>1</v>
      </c>
      <c r="DU380" t="b">
        <v>0</v>
      </c>
      <c r="DV380">
        <v>0</v>
      </c>
      <c r="DW380" t="b">
        <v>0</v>
      </c>
      <c r="DX380" t="b">
        <v>0</v>
      </c>
      <c r="DY380" t="b">
        <v>0</v>
      </c>
      <c r="DZ380" t="b">
        <v>0</v>
      </c>
      <c r="EA380" t="b">
        <v>0</v>
      </c>
      <c r="EB380" t="b">
        <v>0</v>
      </c>
      <c r="EC380" t="b">
        <v>0</v>
      </c>
      <c r="ED380" t="b">
        <v>0</v>
      </c>
      <c r="EE380" t="b">
        <v>0</v>
      </c>
      <c r="EF380" t="b" cm="1">
        <v>0</v>
      </c>
      <c r="EG380" t="b">
        <v>0</v>
      </c>
      <c r="EH380" t="b">
        <v>0</v>
      </c>
      <c r="EI380" t="b">
        <v>0</v>
      </c>
      <c r="EJ380" t="s">
        <v>1592</v>
      </c>
      <c r="EK380">
        <v>0</v>
      </c>
      <c r="EL380">
        <v>15</v>
      </c>
      <c r="EM380" t="b">
        <v>0</v>
      </c>
    </row>
    <row r="381" spans="1:143" ht="63">
      <c r="A381"/>
      <c r="B381" t="s">
        <v>1222</v>
      </c>
      <c r="C381" t="s">
        <v>1222</v>
      </c>
      <c r="D381" t="s">
        <v>6020</v>
      </c>
      <c r="E381" t="s">
        <v>6021</v>
      </c>
      <c r="F381"/>
      <c r="G381" s="109" t="s">
        <v>6022</v>
      </c>
      <c r="H381" t="s">
        <v>902</v>
      </c>
      <c r="I381" t="s">
        <v>1268</v>
      </c>
      <c r="J381" t="s">
        <v>5996</v>
      </c>
      <c r="K381" t="s">
        <v>902</v>
      </c>
      <c r="L381" t="s">
        <v>3872</v>
      </c>
      <c r="M381" t="s">
        <v>2031</v>
      </c>
      <c r="N381" t="s">
        <v>902</v>
      </c>
      <c r="O381" t="s">
        <v>1191</v>
      </c>
      <c r="P381"/>
      <c r="Q381" t="s">
        <v>5733</v>
      </c>
      <c r="R381" t="s">
        <v>5589</v>
      </c>
      <c r="S381"/>
      <c r="T381"/>
      <c r="U381" t="s">
        <v>5998</v>
      </c>
      <c r="V381" t="s">
        <v>6023</v>
      </c>
      <c r="W381"/>
      <c r="X381"/>
      <c r="Y381"/>
      <c r="Z381"/>
      <c r="AA381"/>
      <c r="AB381"/>
      <c r="AC381"/>
      <c r="AD381"/>
      <c r="AE381"/>
      <c r="AF381"/>
      <c r="AG381"/>
      <c r="AH381"/>
      <c r="AI381"/>
      <c r="AJ381"/>
      <c r="AK381"/>
      <c r="AL381"/>
      <c r="AM381"/>
      <c r="AN381"/>
      <c r="AO381" s="108" t="s">
        <v>43</v>
      </c>
      <c r="AP381" t="s">
        <v>1281</v>
      </c>
      <c r="AQ381">
        <v>45</v>
      </c>
      <c r="AR381" t="e">
        <v>#N/A</v>
      </c>
      <c r="AS381" t="s">
        <v>1222</v>
      </c>
      <c r="AT381" t="e">
        <v>#N/A</v>
      </c>
      <c r="AU381" t="s">
        <v>6021</v>
      </c>
      <c r="AV381" t="s">
        <v>6024</v>
      </c>
      <c r="AW381" t="s">
        <v>1937</v>
      </c>
      <c r="AX381" t="s">
        <v>1934</v>
      </c>
      <c r="AY381" t="s">
        <v>6025</v>
      </c>
      <c r="AZ381" t="s">
        <v>5733</v>
      </c>
      <c r="BA381" t="s">
        <v>6026</v>
      </c>
      <c r="BB381" t="s">
        <v>1268</v>
      </c>
      <c r="BC381" t="s">
        <v>3872</v>
      </c>
      <c r="BD381" t="s">
        <v>6027</v>
      </c>
      <c r="BE381">
        <v>381</v>
      </c>
      <c r="BF381">
        <v>378</v>
      </c>
      <c r="BG381">
        <v>0</v>
      </c>
      <c r="BH381" t="s">
        <v>6021</v>
      </c>
      <c r="BI381">
        <v>1</v>
      </c>
      <c r="BJ381">
        <v>0</v>
      </c>
      <c r="BK381">
        <v>0</v>
      </c>
      <c r="BL381" t="s">
        <v>1592</v>
      </c>
      <c r="BM381" t="s">
        <v>5997</v>
      </c>
      <c r="BN381" t="s">
        <v>5999</v>
      </c>
      <c r="BO381" t="e" cm="1">
        <v>#N/A</v>
      </c>
      <c r="BP381" t="s">
        <v>1592</v>
      </c>
      <c r="BQ381" t="s">
        <v>1191</v>
      </c>
      <c r="BR381">
        <v>44</v>
      </c>
      <c r="BS381" t="s">
        <v>1884</v>
      </c>
      <c r="BT381" t="s">
        <v>6028</v>
      </c>
      <c r="BU381" t="s">
        <v>6020</v>
      </c>
      <c r="BV381" t="s">
        <v>6024</v>
      </c>
      <c r="BW381" t="s">
        <v>1940</v>
      </c>
      <c r="BX381" t="s">
        <v>1940</v>
      </c>
      <c r="BY381" t="s">
        <v>1592</v>
      </c>
      <c r="BZ381" t="s">
        <v>1937</v>
      </c>
      <c r="CA381" t="s">
        <v>2031</v>
      </c>
      <c r="CB381"/>
      <c r="CC381" t="s">
        <v>998</v>
      </c>
      <c r="CD381" t="s">
        <v>1268</v>
      </c>
      <c r="CE381" t="s">
        <v>6029</v>
      </c>
      <c r="CF381" t="s">
        <v>6030</v>
      </c>
      <c r="CG381" t="s">
        <v>1268</v>
      </c>
      <c r="CH381" t="s">
        <v>1592</v>
      </c>
      <c r="CI381" t="s">
        <v>5589</v>
      </c>
      <c r="CJ381" t="s">
        <v>1222</v>
      </c>
      <c r="CK381"/>
      <c r="CL381"/>
      <c r="CM381" t="s">
        <v>5998</v>
      </c>
      <c r="CN381" t="s">
        <v>6023</v>
      </c>
      <c r="CO381" t="s">
        <v>5998</v>
      </c>
      <c r="CP381" t="s">
        <v>6023</v>
      </c>
      <c r="CQ381" t="s">
        <v>1592</v>
      </c>
      <c r="CR381">
        <v>9</v>
      </c>
      <c r="CS381" t="s">
        <v>1191</v>
      </c>
      <c r="CT381" t="s">
        <v>1191</v>
      </c>
      <c r="CU381" t="s">
        <v>1191</v>
      </c>
      <c r="CV381" t="s">
        <v>1592</v>
      </c>
      <c r="CW381" t="s">
        <v>1592</v>
      </c>
      <c r="CX381">
        <v>379</v>
      </c>
      <c r="CY381" t="s">
        <v>6031</v>
      </c>
      <c r="CZ381" t="s">
        <v>1592</v>
      </c>
      <c r="DA381" t="s">
        <v>2313</v>
      </c>
      <c r="DB381" t="s">
        <v>2314</v>
      </c>
      <c r="DC381" t="s">
        <v>6021</v>
      </c>
      <c r="DD381" t="s">
        <v>5733</v>
      </c>
      <c r="DE381" t="s">
        <v>6022</v>
      </c>
      <c r="DF381" t="s">
        <v>1592</v>
      </c>
      <c r="DG381" t="s">
        <v>1592</v>
      </c>
      <c r="DH381" t="s">
        <v>2334</v>
      </c>
      <c r="DI381" t="e">
        <v>#N/A</v>
      </c>
      <c r="DJ381"/>
      <c r="DK381" t="s">
        <v>2334</v>
      </c>
      <c r="DL381">
        <v>9</v>
      </c>
      <c r="DM381" t="s">
        <v>2315</v>
      </c>
      <c r="DN381" t="s">
        <v>1222</v>
      </c>
      <c r="DO381" t="b">
        <v>1</v>
      </c>
      <c r="DP381" t="b">
        <v>1</v>
      </c>
      <c r="DQ381" t="b">
        <v>1</v>
      </c>
      <c r="DR381" t="b">
        <v>0</v>
      </c>
      <c r="DS381" t="b">
        <v>0</v>
      </c>
      <c r="DT381" t="b">
        <v>1</v>
      </c>
      <c r="DU381" t="b">
        <v>0</v>
      </c>
      <c r="DV381">
        <v>0</v>
      </c>
      <c r="DW381" t="b">
        <v>0</v>
      </c>
      <c r="DX381" t="b">
        <v>0</v>
      </c>
      <c r="DY381" t="b">
        <v>0</v>
      </c>
      <c r="DZ381" t="b">
        <v>0</v>
      </c>
      <c r="EA381" t="b">
        <v>0</v>
      </c>
      <c r="EB381" t="b">
        <v>0</v>
      </c>
      <c r="EC381" t="b">
        <v>0</v>
      </c>
      <c r="ED381" t="b">
        <v>0</v>
      </c>
      <c r="EE381" t="b">
        <v>0</v>
      </c>
      <c r="EF381" t="b" cm="1">
        <v>0</v>
      </c>
      <c r="EG381" t="b">
        <v>0</v>
      </c>
      <c r="EH381" t="b">
        <v>0</v>
      </c>
      <c r="EI381" t="b">
        <v>0</v>
      </c>
      <c r="EJ381" t="s">
        <v>1592</v>
      </c>
      <c r="EK381">
        <v>0</v>
      </c>
      <c r="EL381">
        <v>26</v>
      </c>
      <c r="EM381" t="b">
        <v>0</v>
      </c>
    </row>
    <row r="382" spans="1:143" ht="63">
      <c r="A382"/>
      <c r="B382" t="s">
        <v>1222</v>
      </c>
      <c r="C382" t="s">
        <v>1222</v>
      </c>
      <c r="D382" t="s">
        <v>6032</v>
      </c>
      <c r="E382" t="s">
        <v>6033</v>
      </c>
      <c r="F382"/>
      <c r="G382" s="109" t="s">
        <v>6034</v>
      </c>
      <c r="H382" t="s">
        <v>902</v>
      </c>
      <c r="I382" t="s">
        <v>1268</v>
      </c>
      <c r="J382" t="s">
        <v>5996</v>
      </c>
      <c r="K382" t="s">
        <v>902</v>
      </c>
      <c r="L382" t="s">
        <v>3872</v>
      </c>
      <c r="M382" t="s">
        <v>2031</v>
      </c>
      <c r="N382" t="s">
        <v>902</v>
      </c>
      <c r="O382" t="s">
        <v>1191</v>
      </c>
      <c r="P382"/>
      <c r="Q382" t="s">
        <v>5733</v>
      </c>
      <c r="R382" t="s">
        <v>5589</v>
      </c>
      <c r="S382"/>
      <c r="T382"/>
      <c r="U382" t="s">
        <v>5998</v>
      </c>
      <c r="V382" t="s">
        <v>6035</v>
      </c>
      <c r="W382"/>
      <c r="X382"/>
      <c r="Y382"/>
      <c r="Z382"/>
      <c r="AA382"/>
      <c r="AB382"/>
      <c r="AC382"/>
      <c r="AD382"/>
      <c r="AE382"/>
      <c r="AF382"/>
      <c r="AG382"/>
      <c r="AH382"/>
      <c r="AI382"/>
      <c r="AJ382"/>
      <c r="AK382"/>
      <c r="AL382"/>
      <c r="AM382"/>
      <c r="AN382"/>
      <c r="AO382" s="108" t="s">
        <v>43</v>
      </c>
      <c r="AP382" t="s">
        <v>1281</v>
      </c>
      <c r="AQ382">
        <v>46</v>
      </c>
      <c r="AR382" t="e">
        <v>#N/A</v>
      </c>
      <c r="AS382" t="s">
        <v>1222</v>
      </c>
      <c r="AT382" t="e">
        <v>#N/A</v>
      </c>
      <c r="AU382" t="s">
        <v>6033</v>
      </c>
      <c r="AV382" t="s">
        <v>6036</v>
      </c>
      <c r="AW382" t="s">
        <v>1937</v>
      </c>
      <c r="AX382" t="s">
        <v>1934</v>
      </c>
      <c r="AY382" t="s">
        <v>6037</v>
      </c>
      <c r="AZ382" t="s">
        <v>5733</v>
      </c>
      <c r="BA382" t="s">
        <v>6038</v>
      </c>
      <c r="BB382" t="s">
        <v>1268</v>
      </c>
      <c r="BC382" t="s">
        <v>3872</v>
      </c>
      <c r="BD382" t="s">
        <v>6039</v>
      </c>
      <c r="BE382">
        <v>382</v>
      </c>
      <c r="BF382">
        <v>378</v>
      </c>
      <c r="BG382">
        <v>0</v>
      </c>
      <c r="BH382" t="s">
        <v>6033</v>
      </c>
      <c r="BI382">
        <v>1</v>
      </c>
      <c r="BJ382">
        <v>0</v>
      </c>
      <c r="BK382">
        <v>0</v>
      </c>
      <c r="BL382" t="s">
        <v>1592</v>
      </c>
      <c r="BM382" t="s">
        <v>5997</v>
      </c>
      <c r="BN382" t="s">
        <v>5999</v>
      </c>
      <c r="BO382" t="e" cm="1">
        <v>#N/A</v>
      </c>
      <c r="BP382" t="s">
        <v>1592</v>
      </c>
      <c r="BQ382" t="s">
        <v>1191</v>
      </c>
      <c r="BR382">
        <v>45</v>
      </c>
      <c r="BS382" t="s">
        <v>1885</v>
      </c>
      <c r="BT382" t="s">
        <v>6040</v>
      </c>
      <c r="BU382" t="s">
        <v>6032</v>
      </c>
      <c r="BV382" t="s">
        <v>6036</v>
      </c>
      <c r="BW382" t="s">
        <v>1940</v>
      </c>
      <c r="BX382" t="s">
        <v>1940</v>
      </c>
      <c r="BY382" t="s">
        <v>1592</v>
      </c>
      <c r="BZ382" t="s">
        <v>1937</v>
      </c>
      <c r="CA382" t="s">
        <v>2031</v>
      </c>
      <c r="CB382"/>
      <c r="CC382" t="s">
        <v>998</v>
      </c>
      <c r="CD382" t="s">
        <v>1268</v>
      </c>
      <c r="CE382" t="s">
        <v>6041</v>
      </c>
      <c r="CF382" t="s">
        <v>6042</v>
      </c>
      <c r="CG382" t="s">
        <v>1268</v>
      </c>
      <c r="CH382" t="s">
        <v>1592</v>
      </c>
      <c r="CI382" t="s">
        <v>5589</v>
      </c>
      <c r="CJ382" t="s">
        <v>1222</v>
      </c>
      <c r="CK382"/>
      <c r="CL382"/>
      <c r="CM382" t="s">
        <v>5998</v>
      </c>
      <c r="CN382" t="s">
        <v>6035</v>
      </c>
      <c r="CO382" t="s">
        <v>5998</v>
      </c>
      <c r="CP382" t="s">
        <v>6035</v>
      </c>
      <c r="CQ382" t="s">
        <v>1592</v>
      </c>
      <c r="CR382">
        <v>9</v>
      </c>
      <c r="CS382" t="s">
        <v>1191</v>
      </c>
      <c r="CT382" t="s">
        <v>1191</v>
      </c>
      <c r="CU382" t="s">
        <v>1191</v>
      </c>
      <c r="CV382" t="s">
        <v>1592</v>
      </c>
      <c r="CW382" t="s">
        <v>1592</v>
      </c>
      <c r="CX382">
        <v>380</v>
      </c>
      <c r="CY382" t="s">
        <v>6043</v>
      </c>
      <c r="CZ382" t="s">
        <v>1592</v>
      </c>
      <c r="DA382" t="s">
        <v>2313</v>
      </c>
      <c r="DB382" t="s">
        <v>2314</v>
      </c>
      <c r="DC382" t="s">
        <v>6033</v>
      </c>
      <c r="DD382" t="s">
        <v>5733</v>
      </c>
      <c r="DE382" t="s">
        <v>6034</v>
      </c>
      <c r="DF382" t="s">
        <v>1592</v>
      </c>
      <c r="DG382" t="s">
        <v>1592</v>
      </c>
      <c r="DH382" t="s">
        <v>2334</v>
      </c>
      <c r="DI382" t="e">
        <v>#N/A</v>
      </c>
      <c r="DJ382"/>
      <c r="DK382" t="s">
        <v>2334</v>
      </c>
      <c r="DL382">
        <v>9</v>
      </c>
      <c r="DM382" t="s">
        <v>2315</v>
      </c>
      <c r="DN382" t="s">
        <v>1222</v>
      </c>
      <c r="DO382" t="b">
        <v>1</v>
      </c>
      <c r="DP382" t="b">
        <v>1</v>
      </c>
      <c r="DQ382" t="b">
        <v>1</v>
      </c>
      <c r="DR382" t="b">
        <v>0</v>
      </c>
      <c r="DS382" t="b">
        <v>0</v>
      </c>
      <c r="DT382" t="b">
        <v>1</v>
      </c>
      <c r="DU382" t="b">
        <v>0</v>
      </c>
      <c r="DV382">
        <v>0</v>
      </c>
      <c r="DW382" t="b">
        <v>0</v>
      </c>
      <c r="DX382" t="b">
        <v>0</v>
      </c>
      <c r="DY382" t="b">
        <v>0</v>
      </c>
      <c r="DZ382" t="b">
        <v>0</v>
      </c>
      <c r="EA382" t="b">
        <v>0</v>
      </c>
      <c r="EB382" t="b">
        <v>0</v>
      </c>
      <c r="EC382" t="b">
        <v>0</v>
      </c>
      <c r="ED382" t="b">
        <v>0</v>
      </c>
      <c r="EE382" t="b">
        <v>0</v>
      </c>
      <c r="EF382" t="b" cm="1">
        <v>0</v>
      </c>
      <c r="EG382" t="b">
        <v>0</v>
      </c>
      <c r="EH382" t="b">
        <v>0</v>
      </c>
      <c r="EI382" t="b">
        <v>0</v>
      </c>
      <c r="EJ382" t="s">
        <v>1592</v>
      </c>
      <c r="EK382">
        <v>0</v>
      </c>
      <c r="EL382">
        <v>31</v>
      </c>
      <c r="EM382" t="b">
        <v>0</v>
      </c>
    </row>
    <row r="383" spans="1:143" ht="15.75">
      <c r="A383"/>
      <c r="B383" t="s">
        <v>1222</v>
      </c>
      <c r="C383" t="s">
        <v>1222</v>
      </c>
      <c r="D383" t="s">
        <v>6044</v>
      </c>
      <c r="E383" t="s">
        <v>6045</v>
      </c>
      <c r="F383"/>
      <c r="G383" t="s">
        <v>6044</v>
      </c>
      <c r="H383" t="s">
        <v>6046</v>
      </c>
      <c r="I383" t="s">
        <v>1268</v>
      </c>
      <c r="J383" t="s">
        <v>5996</v>
      </c>
      <c r="K383" t="s">
        <v>902</v>
      </c>
      <c r="L383" t="s">
        <v>3872</v>
      </c>
      <c r="M383" t="s">
        <v>2607</v>
      </c>
      <c r="N383" t="s">
        <v>902</v>
      </c>
      <c r="O383" t="s">
        <v>1191</v>
      </c>
      <c r="P383"/>
      <c r="Q383" t="s">
        <v>5733</v>
      </c>
      <c r="R383" t="s">
        <v>5589</v>
      </c>
      <c r="S383"/>
      <c r="T383"/>
      <c r="U383" t="s">
        <v>5998</v>
      </c>
      <c r="V383" t="s">
        <v>6047</v>
      </c>
      <c r="W383"/>
      <c r="X383"/>
      <c r="Y383"/>
      <c r="Z383"/>
      <c r="AA383"/>
      <c r="AB383"/>
      <c r="AC383"/>
      <c r="AD383"/>
      <c r="AE383"/>
      <c r="AF383"/>
      <c r="AG383"/>
      <c r="AH383"/>
      <c r="AI383"/>
      <c r="AJ383"/>
      <c r="AK383"/>
      <c r="AL383"/>
      <c r="AM383"/>
      <c r="AN383"/>
      <c r="AO383" s="108" t="s">
        <v>43</v>
      </c>
      <c r="AP383" t="s">
        <v>1281</v>
      </c>
      <c r="AQ383">
        <v>47</v>
      </c>
      <c r="AR383" t="e">
        <v>#N/A</v>
      </c>
      <c r="AS383" t="s">
        <v>1222</v>
      </c>
      <c r="AT383" t="e">
        <v>#N/A</v>
      </c>
      <c r="AU383" t="s">
        <v>6045</v>
      </c>
      <c r="AV383" t="s">
        <v>6048</v>
      </c>
      <c r="AW383" t="s">
        <v>1937</v>
      </c>
      <c r="AX383" t="s">
        <v>1934</v>
      </c>
      <c r="AY383" t="s">
        <v>6049</v>
      </c>
      <c r="AZ383" t="s">
        <v>5733</v>
      </c>
      <c r="BA383" t="s">
        <v>6050</v>
      </c>
      <c r="BB383" t="s">
        <v>1268</v>
      </c>
      <c r="BC383" t="s">
        <v>3872</v>
      </c>
      <c r="BD383" t="s">
        <v>6051</v>
      </c>
      <c r="BE383">
        <v>383</v>
      </c>
      <c r="BF383">
        <v>378</v>
      </c>
      <c r="BG383">
        <v>0</v>
      </c>
      <c r="BH383" t="s">
        <v>6045</v>
      </c>
      <c r="BI383">
        <v>1</v>
      </c>
      <c r="BJ383">
        <v>0</v>
      </c>
      <c r="BK383">
        <v>0</v>
      </c>
      <c r="BL383" t="s">
        <v>1592</v>
      </c>
      <c r="BM383" t="s">
        <v>5997</v>
      </c>
      <c r="BN383" t="s">
        <v>5999</v>
      </c>
      <c r="BO383" t="e" cm="1">
        <v>#N/A</v>
      </c>
      <c r="BP383" t="s">
        <v>1592</v>
      </c>
      <c r="BQ383" t="s">
        <v>1191</v>
      </c>
      <c r="BR383">
        <v>46</v>
      </c>
      <c r="BS383" t="s">
        <v>1886</v>
      </c>
      <c r="BT383" t="s">
        <v>6052</v>
      </c>
      <c r="BU383" t="s">
        <v>6044</v>
      </c>
      <c r="BV383" t="s">
        <v>6048</v>
      </c>
      <c r="BW383" t="s">
        <v>6053</v>
      </c>
      <c r="BX383" t="s">
        <v>1940</v>
      </c>
      <c r="BY383" t="s">
        <v>1592</v>
      </c>
      <c r="BZ383" t="s">
        <v>1937</v>
      </c>
      <c r="CA383" t="s">
        <v>2607</v>
      </c>
      <c r="CB383"/>
      <c r="CC383" t="s">
        <v>998</v>
      </c>
      <c r="CD383" t="s">
        <v>1268</v>
      </c>
      <c r="CE383" t="s">
        <v>6054</v>
      </c>
      <c r="CF383" t="s">
        <v>6055</v>
      </c>
      <c r="CG383" t="s">
        <v>1268</v>
      </c>
      <c r="CH383" t="s">
        <v>1592</v>
      </c>
      <c r="CI383" t="s">
        <v>5589</v>
      </c>
      <c r="CJ383" t="s">
        <v>1222</v>
      </c>
      <c r="CK383"/>
      <c r="CL383"/>
      <c r="CM383" t="s">
        <v>5998</v>
      </c>
      <c r="CN383" t="s">
        <v>6047</v>
      </c>
      <c r="CO383" t="s">
        <v>5998</v>
      </c>
      <c r="CP383" t="s">
        <v>6047</v>
      </c>
      <c r="CQ383" t="s">
        <v>1592</v>
      </c>
      <c r="CR383">
        <v>9</v>
      </c>
      <c r="CS383" t="s">
        <v>1191</v>
      </c>
      <c r="CT383" t="s">
        <v>1191</v>
      </c>
      <c r="CU383" t="s">
        <v>1191</v>
      </c>
      <c r="CV383" t="s">
        <v>1592</v>
      </c>
      <c r="CW383" t="s">
        <v>1592</v>
      </c>
      <c r="CX383">
        <v>381</v>
      </c>
      <c r="CY383" t="s">
        <v>6056</v>
      </c>
      <c r="CZ383" t="s">
        <v>1592</v>
      </c>
      <c r="DA383" t="s">
        <v>2313</v>
      </c>
      <c r="DB383" t="s">
        <v>2314</v>
      </c>
      <c r="DC383" t="s">
        <v>6045</v>
      </c>
      <c r="DD383" t="s">
        <v>5733</v>
      </c>
      <c r="DE383" t="s">
        <v>6044</v>
      </c>
      <c r="DF383" t="s">
        <v>1592</v>
      </c>
      <c r="DG383" t="s">
        <v>1592</v>
      </c>
      <c r="DH383" t="s">
        <v>2334</v>
      </c>
      <c r="DI383" t="e">
        <v>#N/A</v>
      </c>
      <c r="DJ383"/>
      <c r="DK383" t="s">
        <v>2334</v>
      </c>
      <c r="DL383">
        <v>9</v>
      </c>
      <c r="DM383" t="s">
        <v>2315</v>
      </c>
      <c r="DN383" t="s">
        <v>1222</v>
      </c>
      <c r="DO383" t="b">
        <v>1</v>
      </c>
      <c r="DP383" t="b">
        <v>1</v>
      </c>
      <c r="DQ383" t="b">
        <v>1</v>
      </c>
      <c r="DR383" t="b">
        <v>0</v>
      </c>
      <c r="DS383" t="b">
        <v>0</v>
      </c>
      <c r="DT383" t="b">
        <v>1</v>
      </c>
      <c r="DU383" t="b">
        <v>0</v>
      </c>
      <c r="DV383">
        <v>0</v>
      </c>
      <c r="DW383" t="b">
        <v>0</v>
      </c>
      <c r="DX383" t="b">
        <v>0</v>
      </c>
      <c r="DY383" t="b">
        <v>0</v>
      </c>
      <c r="DZ383" t="b">
        <v>0</v>
      </c>
      <c r="EA383" t="b">
        <v>0</v>
      </c>
      <c r="EB383" t="b">
        <v>0</v>
      </c>
      <c r="EC383" t="b">
        <v>0</v>
      </c>
      <c r="ED383" t="b">
        <v>0</v>
      </c>
      <c r="EE383" t="b">
        <v>0</v>
      </c>
      <c r="EF383" t="b" cm="1">
        <v>0</v>
      </c>
      <c r="EG383" t="b">
        <v>0</v>
      </c>
      <c r="EH383" t="b">
        <v>0</v>
      </c>
      <c r="EI383" t="b">
        <v>0</v>
      </c>
      <c r="EJ383" t="s">
        <v>1592</v>
      </c>
      <c r="EK383">
        <v>0</v>
      </c>
      <c r="EL383">
        <v>19</v>
      </c>
      <c r="EM383" t="b">
        <v>0</v>
      </c>
    </row>
    <row r="384" spans="1:143" ht="78.75">
      <c r="A384"/>
      <c r="B384" t="s">
        <v>1222</v>
      </c>
      <c r="C384" t="s">
        <v>1222</v>
      </c>
      <c r="D384" t="s">
        <v>6057</v>
      </c>
      <c r="E384" t="s">
        <v>6058</v>
      </c>
      <c r="F384"/>
      <c r="G384" t="s">
        <v>6057</v>
      </c>
      <c r="H384" s="109" t="s">
        <v>6059</v>
      </c>
      <c r="I384" t="s">
        <v>1279</v>
      </c>
      <c r="J384"/>
      <c r="K384"/>
      <c r="L384" t="s">
        <v>5854</v>
      </c>
      <c r="M384"/>
      <c r="N384"/>
      <c r="O384" t="s">
        <v>1191</v>
      </c>
      <c r="P384"/>
      <c r="Q384" t="s">
        <v>1280</v>
      </c>
      <c r="R384" t="s">
        <v>5589</v>
      </c>
      <c r="S384"/>
      <c r="T384"/>
      <c r="U384" t="s">
        <v>6060</v>
      </c>
      <c r="V384"/>
      <c r="W384"/>
      <c r="X384"/>
      <c r="Y384"/>
      <c r="Z384"/>
      <c r="AA384"/>
      <c r="AB384"/>
      <c r="AC384"/>
      <c r="AD384"/>
      <c r="AE384"/>
      <c r="AF384"/>
      <c r="AG384"/>
      <c r="AH384"/>
      <c r="AI384"/>
      <c r="AJ384"/>
      <c r="AK384"/>
      <c r="AL384"/>
      <c r="AM384"/>
      <c r="AN384"/>
      <c r="AO384" s="108" t="s">
        <v>43</v>
      </c>
      <c r="AP384" t="s">
        <v>1281</v>
      </c>
      <c r="AQ384">
        <v>48</v>
      </c>
      <c r="AR384" t="e">
        <v>#N/A</v>
      </c>
      <c r="AS384" t="s">
        <v>1222</v>
      </c>
      <c r="AT384" t="e">
        <v>#N/A</v>
      </c>
      <c r="AU384" t="s">
        <v>6058</v>
      </c>
      <c r="AV384" t="s">
        <v>6061</v>
      </c>
      <c r="AW384" t="s">
        <v>1937</v>
      </c>
      <c r="AX384" t="s">
        <v>1934</v>
      </c>
      <c r="AY384" t="s">
        <v>6062</v>
      </c>
      <c r="AZ384" t="s">
        <v>1280</v>
      </c>
      <c r="BA384" t="s">
        <v>6063</v>
      </c>
      <c r="BB384" t="s">
        <v>1279</v>
      </c>
      <c r="BC384" t="s">
        <v>1939</v>
      </c>
      <c r="BD384" t="s">
        <v>6064</v>
      </c>
      <c r="BE384">
        <v>384</v>
      </c>
      <c r="BF384">
        <v>0</v>
      </c>
      <c r="BG384">
        <v>0</v>
      </c>
      <c r="BH384" t="s">
        <v>1592</v>
      </c>
      <c r="BI384">
        <v>0</v>
      </c>
      <c r="BJ384">
        <v>0</v>
      </c>
      <c r="BK384">
        <v>0</v>
      </c>
      <c r="BL384" t="s">
        <v>1592</v>
      </c>
      <c r="BM384" t="s">
        <v>1592</v>
      </c>
      <c r="BN384" t="s">
        <v>1592</v>
      </c>
      <c r="BO384" t="s" cm="1">
        <v>1592</v>
      </c>
      <c r="BP384" t="s">
        <v>1592</v>
      </c>
      <c r="BQ384" t="s">
        <v>1191</v>
      </c>
      <c r="BR384">
        <v>47</v>
      </c>
      <c r="BS384" t="s">
        <v>1887</v>
      </c>
      <c r="BT384" t="s">
        <v>6065</v>
      </c>
      <c r="BU384" t="s">
        <v>6057</v>
      </c>
      <c r="BV384" t="s">
        <v>6061</v>
      </c>
      <c r="BW384" t="s">
        <v>6066</v>
      </c>
      <c r="BX384" t="s">
        <v>1937</v>
      </c>
      <c r="BY384" t="s">
        <v>1592</v>
      </c>
      <c r="BZ384" t="s">
        <v>1937</v>
      </c>
      <c r="CA384" t="s">
        <v>1592</v>
      </c>
      <c r="CB384"/>
      <c r="CC384" t="s">
        <v>998</v>
      </c>
      <c r="CD384" t="s">
        <v>1279</v>
      </c>
      <c r="CE384" t="s">
        <v>6058</v>
      </c>
      <c r="CF384" t="s">
        <v>6061</v>
      </c>
      <c r="CG384" t="s">
        <v>1279</v>
      </c>
      <c r="CH384" t="s">
        <v>1592</v>
      </c>
      <c r="CI384" t="s">
        <v>5589</v>
      </c>
      <c r="CJ384" t="s">
        <v>1222</v>
      </c>
      <c r="CK384"/>
      <c r="CL384"/>
      <c r="CM384" t="s">
        <v>6060</v>
      </c>
      <c r="CN384" t="s">
        <v>1592</v>
      </c>
      <c r="CO384" t="s">
        <v>6060</v>
      </c>
      <c r="CP384" t="s">
        <v>1592</v>
      </c>
      <c r="CQ384" t="s">
        <v>1592</v>
      </c>
      <c r="CR384">
        <v>9</v>
      </c>
      <c r="CS384" t="s">
        <v>1191</v>
      </c>
      <c r="CT384" t="s">
        <v>1191</v>
      </c>
      <c r="CU384" t="s">
        <v>1191</v>
      </c>
      <c r="CV384" t="s">
        <v>1592</v>
      </c>
      <c r="CW384" t="s">
        <v>1592</v>
      </c>
      <c r="CX384">
        <v>382</v>
      </c>
      <c r="CY384" t="s">
        <v>6067</v>
      </c>
      <c r="CZ384" t="s">
        <v>1592</v>
      </c>
      <c r="DA384" t="s">
        <v>2313</v>
      </c>
      <c r="DB384" t="s">
        <v>2314</v>
      </c>
      <c r="DC384" t="s">
        <v>6058</v>
      </c>
      <c r="DD384" t="s">
        <v>1280</v>
      </c>
      <c r="DE384" t="s">
        <v>6057</v>
      </c>
      <c r="DF384" t="s">
        <v>1592</v>
      </c>
      <c r="DG384" t="s">
        <v>1592</v>
      </c>
      <c r="DH384" t="s">
        <v>2334</v>
      </c>
      <c r="DI384" t="e">
        <v>#N/A</v>
      </c>
      <c r="DJ384"/>
      <c r="DK384" t="s">
        <v>2334</v>
      </c>
      <c r="DL384">
        <v>9</v>
      </c>
      <c r="DM384" t="s">
        <v>2315</v>
      </c>
      <c r="DN384" t="s">
        <v>1222</v>
      </c>
      <c r="DO384" t="b">
        <v>1</v>
      </c>
      <c r="DP384" t="b">
        <v>1</v>
      </c>
      <c r="DQ384" t="b">
        <v>1</v>
      </c>
      <c r="DR384" t="b">
        <v>0</v>
      </c>
      <c r="DS384" t="b">
        <v>0</v>
      </c>
      <c r="DT384" t="b">
        <v>1</v>
      </c>
      <c r="DU384" t="b">
        <v>1</v>
      </c>
      <c r="DV384">
        <v>0</v>
      </c>
      <c r="DW384" t="b">
        <v>0</v>
      </c>
      <c r="DX384" t="b">
        <v>0</v>
      </c>
      <c r="DY384" t="b">
        <v>0</v>
      </c>
      <c r="DZ384" t="b">
        <v>0</v>
      </c>
      <c r="EA384" t="b">
        <v>0</v>
      </c>
      <c r="EB384" t="b">
        <v>0</v>
      </c>
      <c r="EC384" t="b">
        <v>0</v>
      </c>
      <c r="ED384" t="b">
        <v>0</v>
      </c>
      <c r="EE384" t="b">
        <v>0</v>
      </c>
      <c r="EF384" t="b" cm="1">
        <v>0</v>
      </c>
      <c r="EG384" t="b">
        <v>0</v>
      </c>
      <c r="EH384" t="b">
        <v>0</v>
      </c>
      <c r="EI384" t="b">
        <v>0</v>
      </c>
      <c r="EJ384" t="s">
        <v>1592</v>
      </c>
      <c r="EK384">
        <v>0</v>
      </c>
      <c r="EL384">
        <v>17</v>
      </c>
      <c r="EM384" t="b">
        <v>0</v>
      </c>
    </row>
    <row r="385" spans="1:143" ht="94.5">
      <c r="A385"/>
      <c r="B385" t="s">
        <v>1222</v>
      </c>
      <c r="C385" t="s">
        <v>1222</v>
      </c>
      <c r="D385" t="s">
        <v>1761</v>
      </c>
      <c r="E385" t="s">
        <v>1762</v>
      </c>
      <c r="F385"/>
      <c r="G385" t="s">
        <v>5597</v>
      </c>
      <c r="H385" t="s">
        <v>902</v>
      </c>
      <c r="I385" t="s">
        <v>1272</v>
      </c>
      <c r="J385" t="s">
        <v>6057</v>
      </c>
      <c r="K385" t="s">
        <v>902</v>
      </c>
      <c r="L385" t="s">
        <v>1939</v>
      </c>
      <c r="M385" t="s">
        <v>1947</v>
      </c>
      <c r="N385" s="109" t="s">
        <v>5598</v>
      </c>
      <c r="O385" t="s">
        <v>1191</v>
      </c>
      <c r="P385"/>
      <c r="Q385" t="s">
        <v>5733</v>
      </c>
      <c r="R385" t="s">
        <v>5589</v>
      </c>
      <c r="S385"/>
      <c r="T385"/>
      <c r="U385" t="s">
        <v>6060</v>
      </c>
      <c r="V385" t="s">
        <v>1948</v>
      </c>
      <c r="W385"/>
      <c r="X385"/>
      <c r="Y385"/>
      <c r="Z385"/>
      <c r="AA385"/>
      <c r="AB385"/>
      <c r="AC385"/>
      <c r="AD385"/>
      <c r="AE385"/>
      <c r="AF385"/>
      <c r="AG385"/>
      <c r="AH385"/>
      <c r="AI385"/>
      <c r="AJ385"/>
      <c r="AK385"/>
      <c r="AL385"/>
      <c r="AM385"/>
      <c r="AN385"/>
      <c r="AO385" s="108" t="s">
        <v>43</v>
      </c>
      <c r="AP385" t="s">
        <v>1281</v>
      </c>
      <c r="AQ385">
        <v>49</v>
      </c>
      <c r="AR385" t="e">
        <v>#N/A</v>
      </c>
      <c r="AS385" t="s">
        <v>1222</v>
      </c>
      <c r="AT385" t="e">
        <v>#N/A</v>
      </c>
      <c r="AU385" t="s">
        <v>1762</v>
      </c>
      <c r="AV385" t="s">
        <v>1945</v>
      </c>
      <c r="AW385" t="s">
        <v>1937</v>
      </c>
      <c r="AX385" t="s">
        <v>1934</v>
      </c>
      <c r="AY385" t="s">
        <v>5599</v>
      </c>
      <c r="AZ385" t="s">
        <v>5733</v>
      </c>
      <c r="BA385" t="s">
        <v>5600</v>
      </c>
      <c r="BB385" t="s">
        <v>1272</v>
      </c>
      <c r="BC385" t="s">
        <v>1939</v>
      </c>
      <c r="BD385" t="s">
        <v>5601</v>
      </c>
      <c r="BE385">
        <v>339</v>
      </c>
      <c r="BF385">
        <v>384</v>
      </c>
      <c r="BG385">
        <v>0</v>
      </c>
      <c r="BH385" t="s">
        <v>1592</v>
      </c>
      <c r="BI385">
        <v>0</v>
      </c>
      <c r="BJ385">
        <v>0</v>
      </c>
      <c r="BK385">
        <v>1055</v>
      </c>
      <c r="BL385" t="s">
        <v>1950</v>
      </c>
      <c r="BM385" t="s">
        <v>6058</v>
      </c>
      <c r="BN385" t="s">
        <v>6061</v>
      </c>
      <c r="BO385" t="e" cm="1">
        <v>#N/A</v>
      </c>
      <c r="BP385" t="s">
        <v>1592</v>
      </c>
      <c r="BQ385" t="s">
        <v>1191</v>
      </c>
      <c r="BR385">
        <v>48</v>
      </c>
      <c r="BS385" t="s">
        <v>1888</v>
      </c>
      <c r="BT385" t="s">
        <v>6068</v>
      </c>
      <c r="BU385" t="s">
        <v>1761</v>
      </c>
      <c r="BV385" t="s">
        <v>1945</v>
      </c>
      <c r="BW385" t="s">
        <v>1940</v>
      </c>
      <c r="BX385" t="s">
        <v>5603</v>
      </c>
      <c r="BY385" t="s">
        <v>1592</v>
      </c>
      <c r="BZ385" t="s">
        <v>1937</v>
      </c>
      <c r="CA385" t="s">
        <v>1947</v>
      </c>
      <c r="CB385"/>
      <c r="CC385" t="s">
        <v>998</v>
      </c>
      <c r="CD385" t="s">
        <v>1272</v>
      </c>
      <c r="CE385" t="s">
        <v>6069</v>
      </c>
      <c r="CF385" t="s">
        <v>6070</v>
      </c>
      <c r="CG385" t="s">
        <v>1272</v>
      </c>
      <c r="CH385" t="s">
        <v>1592</v>
      </c>
      <c r="CI385" t="s">
        <v>5589</v>
      </c>
      <c r="CJ385" t="s">
        <v>1222</v>
      </c>
      <c r="CK385"/>
      <c r="CL385"/>
      <c r="CM385" t="s">
        <v>6060</v>
      </c>
      <c r="CN385" t="s">
        <v>1948</v>
      </c>
      <c r="CO385" t="s">
        <v>6060</v>
      </c>
      <c r="CP385" t="s">
        <v>1948</v>
      </c>
      <c r="CQ385" t="s">
        <v>1592</v>
      </c>
      <c r="CR385">
        <v>9</v>
      </c>
      <c r="CS385" t="s">
        <v>1191</v>
      </c>
      <c r="CT385" t="s">
        <v>1191</v>
      </c>
      <c r="CU385" t="s">
        <v>1592</v>
      </c>
      <c r="CV385" t="s">
        <v>1592</v>
      </c>
      <c r="CW385" t="s">
        <v>1592</v>
      </c>
      <c r="CX385">
        <v>383</v>
      </c>
      <c r="CY385" t="s">
        <v>6071</v>
      </c>
      <c r="CZ385" t="s">
        <v>1592</v>
      </c>
      <c r="DA385" t="s">
        <v>2313</v>
      </c>
      <c r="DB385" t="s">
        <v>2314</v>
      </c>
      <c r="DC385" t="s">
        <v>1762</v>
      </c>
      <c r="DD385" t="s">
        <v>5733</v>
      </c>
      <c r="DE385" t="s">
        <v>5597</v>
      </c>
      <c r="DF385" t="s">
        <v>1592</v>
      </c>
      <c r="DG385" t="s">
        <v>1592</v>
      </c>
      <c r="DH385" t="s">
        <v>2334</v>
      </c>
      <c r="DI385" t="e">
        <v>#N/A</v>
      </c>
      <c r="DJ385"/>
      <c r="DK385" t="s">
        <v>2334</v>
      </c>
      <c r="DL385">
        <v>9</v>
      </c>
      <c r="DM385" t="s">
        <v>2315</v>
      </c>
      <c r="DN385" t="s">
        <v>1222</v>
      </c>
      <c r="DO385" t="b">
        <v>1</v>
      </c>
      <c r="DP385" t="b">
        <v>1</v>
      </c>
      <c r="DQ385" t="b">
        <v>0</v>
      </c>
      <c r="DR385" t="b">
        <v>0</v>
      </c>
      <c r="DS385" t="b">
        <v>0</v>
      </c>
      <c r="DT385" t="b">
        <v>1</v>
      </c>
      <c r="DU385" t="b">
        <v>0</v>
      </c>
      <c r="DV385">
        <v>0</v>
      </c>
      <c r="DW385" t="b">
        <v>0</v>
      </c>
      <c r="DX385" t="b">
        <v>0</v>
      </c>
      <c r="DY385" t="b">
        <v>0</v>
      </c>
      <c r="DZ385" t="b">
        <v>0</v>
      </c>
      <c r="EA385" t="b">
        <v>0</v>
      </c>
      <c r="EB385" t="b">
        <v>0</v>
      </c>
      <c r="EC385" t="b">
        <v>0</v>
      </c>
      <c r="ED385" t="b">
        <v>0</v>
      </c>
      <c r="EE385" t="b">
        <v>0</v>
      </c>
      <c r="EF385" t="b" cm="1">
        <v>0</v>
      </c>
      <c r="EG385" t="b">
        <v>0</v>
      </c>
      <c r="EH385" t="b">
        <v>0</v>
      </c>
      <c r="EI385" t="b">
        <v>0</v>
      </c>
      <c r="EJ385" t="s">
        <v>1592</v>
      </c>
      <c r="EK385">
        <v>0</v>
      </c>
      <c r="EL385">
        <v>7</v>
      </c>
      <c r="EM385" t="b">
        <v>0</v>
      </c>
    </row>
    <row r="386" spans="1:143" ht="15.75">
      <c r="A386"/>
      <c r="B386" t="s">
        <v>1222</v>
      </c>
      <c r="C386" t="s">
        <v>1222</v>
      </c>
      <c r="D386" t="s">
        <v>6072</v>
      </c>
      <c r="E386" t="s">
        <v>6073</v>
      </c>
      <c r="F386"/>
      <c r="G386" t="s">
        <v>6072</v>
      </c>
      <c r="H386" t="s">
        <v>902</v>
      </c>
      <c r="I386" t="s">
        <v>1268</v>
      </c>
      <c r="J386" t="s">
        <v>6057</v>
      </c>
      <c r="K386" t="s">
        <v>902</v>
      </c>
      <c r="L386" t="s">
        <v>1939</v>
      </c>
      <c r="M386" t="s">
        <v>2607</v>
      </c>
      <c r="N386" t="s">
        <v>902</v>
      </c>
      <c r="O386" t="s">
        <v>1191</v>
      </c>
      <c r="P386"/>
      <c r="Q386" t="s">
        <v>5733</v>
      </c>
      <c r="R386" t="s">
        <v>5589</v>
      </c>
      <c r="S386"/>
      <c r="T386"/>
      <c r="U386" t="s">
        <v>6060</v>
      </c>
      <c r="V386" t="s">
        <v>6074</v>
      </c>
      <c r="W386"/>
      <c r="X386"/>
      <c r="Y386"/>
      <c r="Z386"/>
      <c r="AA386"/>
      <c r="AB386"/>
      <c r="AC386"/>
      <c r="AD386"/>
      <c r="AE386"/>
      <c r="AF386"/>
      <c r="AG386"/>
      <c r="AH386"/>
      <c r="AI386"/>
      <c r="AJ386"/>
      <c r="AK386"/>
      <c r="AL386"/>
      <c r="AM386"/>
      <c r="AN386"/>
      <c r="AO386" s="108" t="s">
        <v>43</v>
      </c>
      <c r="AP386" t="s">
        <v>1281</v>
      </c>
      <c r="AQ386">
        <v>50</v>
      </c>
      <c r="AR386" t="e">
        <v>#N/A</v>
      </c>
      <c r="AS386" t="s">
        <v>1222</v>
      </c>
      <c r="AT386" t="e">
        <v>#N/A</v>
      </c>
      <c r="AU386" t="s">
        <v>6073</v>
      </c>
      <c r="AV386" t="s">
        <v>6075</v>
      </c>
      <c r="AW386" t="s">
        <v>1937</v>
      </c>
      <c r="AX386" t="s">
        <v>1934</v>
      </c>
      <c r="AY386" t="s">
        <v>6076</v>
      </c>
      <c r="AZ386" t="s">
        <v>5733</v>
      </c>
      <c r="BA386" t="s">
        <v>6077</v>
      </c>
      <c r="BB386" t="s">
        <v>1268</v>
      </c>
      <c r="BC386" t="s">
        <v>1939</v>
      </c>
      <c r="BD386" t="s">
        <v>6078</v>
      </c>
      <c r="BE386">
        <v>386</v>
      </c>
      <c r="BF386">
        <v>384</v>
      </c>
      <c r="BG386">
        <v>0</v>
      </c>
      <c r="BH386" t="s">
        <v>6073</v>
      </c>
      <c r="BI386">
        <v>1</v>
      </c>
      <c r="BJ386">
        <v>0</v>
      </c>
      <c r="BK386">
        <v>0</v>
      </c>
      <c r="BL386" t="s">
        <v>1592</v>
      </c>
      <c r="BM386" t="s">
        <v>6058</v>
      </c>
      <c r="BN386" t="s">
        <v>6061</v>
      </c>
      <c r="BO386" t="e" cm="1">
        <v>#N/A</v>
      </c>
      <c r="BP386" t="s">
        <v>1592</v>
      </c>
      <c r="BQ386" t="s">
        <v>1191</v>
      </c>
      <c r="BR386">
        <v>49</v>
      </c>
      <c r="BS386" t="s">
        <v>1892</v>
      </c>
      <c r="BT386" t="s">
        <v>6079</v>
      </c>
      <c r="BU386" t="s">
        <v>6072</v>
      </c>
      <c r="BV386" t="s">
        <v>6075</v>
      </c>
      <c r="BW386" t="s">
        <v>1940</v>
      </c>
      <c r="BX386" t="s">
        <v>1940</v>
      </c>
      <c r="BY386" t="s">
        <v>1592</v>
      </c>
      <c r="BZ386" t="s">
        <v>1937</v>
      </c>
      <c r="CA386" t="s">
        <v>2607</v>
      </c>
      <c r="CB386"/>
      <c r="CC386" t="s">
        <v>998</v>
      </c>
      <c r="CD386" t="s">
        <v>1268</v>
      </c>
      <c r="CE386" t="s">
        <v>6080</v>
      </c>
      <c r="CF386" t="s">
        <v>6081</v>
      </c>
      <c r="CG386" t="s">
        <v>1268</v>
      </c>
      <c r="CH386" t="s">
        <v>1592</v>
      </c>
      <c r="CI386" t="s">
        <v>5589</v>
      </c>
      <c r="CJ386" t="s">
        <v>1222</v>
      </c>
      <c r="CK386"/>
      <c r="CL386"/>
      <c r="CM386" t="s">
        <v>6060</v>
      </c>
      <c r="CN386" t="s">
        <v>6074</v>
      </c>
      <c r="CO386" t="s">
        <v>6060</v>
      </c>
      <c r="CP386" t="s">
        <v>6074</v>
      </c>
      <c r="CQ386" t="s">
        <v>1592</v>
      </c>
      <c r="CR386">
        <v>9</v>
      </c>
      <c r="CS386" t="s">
        <v>1191</v>
      </c>
      <c r="CT386" t="s">
        <v>1191</v>
      </c>
      <c r="CU386" t="s">
        <v>1191</v>
      </c>
      <c r="CV386" t="s">
        <v>1592</v>
      </c>
      <c r="CW386" t="s">
        <v>1592</v>
      </c>
      <c r="CX386">
        <v>384</v>
      </c>
      <c r="CY386" t="s">
        <v>6082</v>
      </c>
      <c r="CZ386" t="s">
        <v>1592</v>
      </c>
      <c r="DA386" t="s">
        <v>2313</v>
      </c>
      <c r="DB386" t="s">
        <v>2314</v>
      </c>
      <c r="DC386" t="s">
        <v>6073</v>
      </c>
      <c r="DD386" t="s">
        <v>5733</v>
      </c>
      <c r="DE386" t="s">
        <v>6072</v>
      </c>
      <c r="DF386" t="s">
        <v>1592</v>
      </c>
      <c r="DG386" t="s">
        <v>1592</v>
      </c>
      <c r="DH386" t="s">
        <v>2334</v>
      </c>
      <c r="DI386" t="e">
        <v>#N/A</v>
      </c>
      <c r="DJ386"/>
      <c r="DK386" t="s">
        <v>2334</v>
      </c>
      <c r="DL386">
        <v>9</v>
      </c>
      <c r="DM386" t="s">
        <v>2315</v>
      </c>
      <c r="DN386" t="s">
        <v>1222</v>
      </c>
      <c r="DO386" t="b">
        <v>1</v>
      </c>
      <c r="DP386" t="b">
        <v>1</v>
      </c>
      <c r="DQ386" t="b">
        <v>1</v>
      </c>
      <c r="DR386" t="b">
        <v>0</v>
      </c>
      <c r="DS386" t="b">
        <v>0</v>
      </c>
      <c r="DT386" t="b">
        <v>1</v>
      </c>
      <c r="DU386" t="b">
        <v>0</v>
      </c>
      <c r="DV386">
        <v>0</v>
      </c>
      <c r="DW386" t="b">
        <v>0</v>
      </c>
      <c r="DX386" t="b">
        <v>0</v>
      </c>
      <c r="DY386" t="b">
        <v>0</v>
      </c>
      <c r="DZ386" t="b">
        <v>0</v>
      </c>
      <c r="EA386" t="b">
        <v>0</v>
      </c>
      <c r="EB386" t="b">
        <v>0</v>
      </c>
      <c r="EC386" t="b">
        <v>0</v>
      </c>
      <c r="ED386" t="b">
        <v>0</v>
      </c>
      <c r="EE386" t="b">
        <v>0</v>
      </c>
      <c r="EF386" t="b" cm="1">
        <v>0</v>
      </c>
      <c r="EG386" t="b">
        <v>0</v>
      </c>
      <c r="EH386" t="b">
        <v>0</v>
      </c>
      <c r="EI386" t="b">
        <v>0</v>
      </c>
      <c r="EJ386" t="s">
        <v>1592</v>
      </c>
      <c r="EK386">
        <v>0</v>
      </c>
      <c r="EL386">
        <v>24</v>
      </c>
      <c r="EM386" t="b">
        <v>0</v>
      </c>
    </row>
    <row r="387" spans="1:143" ht="15.75">
      <c r="A387"/>
      <c r="B387" t="s">
        <v>1222</v>
      </c>
      <c r="C387" t="s">
        <v>1222</v>
      </c>
      <c r="D387" t="s">
        <v>6083</v>
      </c>
      <c r="E387" t="s">
        <v>6084</v>
      </c>
      <c r="F387"/>
      <c r="G387" t="s">
        <v>6083</v>
      </c>
      <c r="H387" t="s">
        <v>902</v>
      </c>
      <c r="I387" t="s">
        <v>1268</v>
      </c>
      <c r="J387" t="s">
        <v>6057</v>
      </c>
      <c r="K387" t="s">
        <v>902</v>
      </c>
      <c r="L387" t="s">
        <v>1939</v>
      </c>
      <c r="M387" t="s">
        <v>2607</v>
      </c>
      <c r="N387" t="s">
        <v>902</v>
      </c>
      <c r="O387" t="s">
        <v>1191</v>
      </c>
      <c r="P387"/>
      <c r="Q387" t="s">
        <v>5733</v>
      </c>
      <c r="R387" t="s">
        <v>5589</v>
      </c>
      <c r="S387"/>
      <c r="T387"/>
      <c r="U387" t="s">
        <v>6060</v>
      </c>
      <c r="V387" t="s">
        <v>6085</v>
      </c>
      <c r="W387"/>
      <c r="X387"/>
      <c r="Y387"/>
      <c r="Z387"/>
      <c r="AA387"/>
      <c r="AB387"/>
      <c r="AC387"/>
      <c r="AD387"/>
      <c r="AE387"/>
      <c r="AF387"/>
      <c r="AG387"/>
      <c r="AH387"/>
      <c r="AI387"/>
      <c r="AJ387"/>
      <c r="AK387"/>
      <c r="AL387"/>
      <c r="AM387"/>
      <c r="AN387"/>
      <c r="AO387" s="108" t="s">
        <v>43</v>
      </c>
      <c r="AP387" t="s">
        <v>1281</v>
      </c>
      <c r="AQ387">
        <v>51</v>
      </c>
      <c r="AR387" t="e">
        <v>#N/A</v>
      </c>
      <c r="AS387" t="s">
        <v>1222</v>
      </c>
      <c r="AT387" t="e">
        <v>#N/A</v>
      </c>
      <c r="AU387" t="s">
        <v>6084</v>
      </c>
      <c r="AV387" t="s">
        <v>6086</v>
      </c>
      <c r="AW387" t="s">
        <v>1937</v>
      </c>
      <c r="AX387" t="s">
        <v>1934</v>
      </c>
      <c r="AY387" t="s">
        <v>6087</v>
      </c>
      <c r="AZ387" t="s">
        <v>5733</v>
      </c>
      <c r="BA387" t="s">
        <v>6088</v>
      </c>
      <c r="BB387" t="s">
        <v>1268</v>
      </c>
      <c r="BC387" t="s">
        <v>1939</v>
      </c>
      <c r="BD387" t="s">
        <v>6089</v>
      </c>
      <c r="BE387">
        <v>387</v>
      </c>
      <c r="BF387">
        <v>384</v>
      </c>
      <c r="BG387">
        <v>0</v>
      </c>
      <c r="BH387" t="s">
        <v>6084</v>
      </c>
      <c r="BI387">
        <v>1</v>
      </c>
      <c r="BJ387">
        <v>0</v>
      </c>
      <c r="BK387">
        <v>0</v>
      </c>
      <c r="BL387" t="s">
        <v>1592</v>
      </c>
      <c r="BM387" t="s">
        <v>6058</v>
      </c>
      <c r="BN387" t="s">
        <v>6061</v>
      </c>
      <c r="BO387" t="e" cm="1">
        <v>#N/A</v>
      </c>
      <c r="BP387" t="s">
        <v>1592</v>
      </c>
      <c r="BQ387" t="s">
        <v>1191</v>
      </c>
      <c r="BR387">
        <v>50</v>
      </c>
      <c r="BS387" t="s">
        <v>2176</v>
      </c>
      <c r="BT387" t="s">
        <v>6090</v>
      </c>
      <c r="BU387" t="s">
        <v>6083</v>
      </c>
      <c r="BV387" t="s">
        <v>6086</v>
      </c>
      <c r="BW387" t="s">
        <v>1940</v>
      </c>
      <c r="BX387" t="s">
        <v>1940</v>
      </c>
      <c r="BY387" t="s">
        <v>1592</v>
      </c>
      <c r="BZ387" t="s">
        <v>1937</v>
      </c>
      <c r="CA387" t="s">
        <v>2607</v>
      </c>
      <c r="CB387"/>
      <c r="CC387" t="s">
        <v>998</v>
      </c>
      <c r="CD387" t="s">
        <v>1268</v>
      </c>
      <c r="CE387" t="s">
        <v>6091</v>
      </c>
      <c r="CF387" t="s">
        <v>6092</v>
      </c>
      <c r="CG387" t="s">
        <v>1268</v>
      </c>
      <c r="CH387" t="s">
        <v>1592</v>
      </c>
      <c r="CI387" t="s">
        <v>5589</v>
      </c>
      <c r="CJ387" t="s">
        <v>1222</v>
      </c>
      <c r="CK387"/>
      <c r="CL387"/>
      <c r="CM387" t="s">
        <v>6060</v>
      </c>
      <c r="CN387" t="s">
        <v>6085</v>
      </c>
      <c r="CO387" t="s">
        <v>6060</v>
      </c>
      <c r="CP387" t="s">
        <v>6085</v>
      </c>
      <c r="CQ387" t="s">
        <v>1592</v>
      </c>
      <c r="CR387">
        <v>9</v>
      </c>
      <c r="CS387" t="s">
        <v>1191</v>
      </c>
      <c r="CT387" t="s">
        <v>1191</v>
      </c>
      <c r="CU387" t="s">
        <v>1191</v>
      </c>
      <c r="CV387" t="s">
        <v>1592</v>
      </c>
      <c r="CW387" t="s">
        <v>1592</v>
      </c>
      <c r="CX387">
        <v>385</v>
      </c>
      <c r="CY387" t="s">
        <v>6093</v>
      </c>
      <c r="CZ387" t="s">
        <v>1592</v>
      </c>
      <c r="DA387" t="s">
        <v>2313</v>
      </c>
      <c r="DB387" t="s">
        <v>2314</v>
      </c>
      <c r="DC387" t="s">
        <v>6084</v>
      </c>
      <c r="DD387" t="s">
        <v>5733</v>
      </c>
      <c r="DE387" t="s">
        <v>6083</v>
      </c>
      <c r="DF387" t="s">
        <v>1592</v>
      </c>
      <c r="DG387" t="s">
        <v>1592</v>
      </c>
      <c r="DH387" t="s">
        <v>2334</v>
      </c>
      <c r="DI387" t="e">
        <v>#N/A</v>
      </c>
      <c r="DJ387"/>
      <c r="DK387" t="s">
        <v>2334</v>
      </c>
      <c r="DL387">
        <v>9</v>
      </c>
      <c r="DM387" t="s">
        <v>2315</v>
      </c>
      <c r="DN387" t="s">
        <v>1222</v>
      </c>
      <c r="DO387" t="b">
        <v>1</v>
      </c>
      <c r="DP387" t="b">
        <v>1</v>
      </c>
      <c r="DQ387" t="b">
        <v>1</v>
      </c>
      <c r="DR387" t="b">
        <v>0</v>
      </c>
      <c r="DS387" t="b">
        <v>0</v>
      </c>
      <c r="DT387" t="b">
        <v>1</v>
      </c>
      <c r="DU387" t="b">
        <v>0</v>
      </c>
      <c r="DV387">
        <v>0</v>
      </c>
      <c r="DW387" t="b">
        <v>0</v>
      </c>
      <c r="DX387" t="b">
        <v>0</v>
      </c>
      <c r="DY387" t="b">
        <v>0</v>
      </c>
      <c r="DZ387" t="b">
        <v>0</v>
      </c>
      <c r="EA387" t="b">
        <v>0</v>
      </c>
      <c r="EB387" t="b">
        <v>0</v>
      </c>
      <c r="EC387" t="b">
        <v>0</v>
      </c>
      <c r="ED387" t="b">
        <v>0</v>
      </c>
      <c r="EE387" t="b">
        <v>0</v>
      </c>
      <c r="EF387" t="b" cm="1">
        <v>0</v>
      </c>
      <c r="EG387" t="b">
        <v>0</v>
      </c>
      <c r="EH387" t="b">
        <v>0</v>
      </c>
      <c r="EI387" t="b">
        <v>0</v>
      </c>
      <c r="EJ387" t="s">
        <v>1592</v>
      </c>
      <c r="EK387">
        <v>0</v>
      </c>
      <c r="EL387">
        <v>24</v>
      </c>
      <c r="EM387" t="b">
        <v>0</v>
      </c>
    </row>
    <row r="388" spans="1:143" ht="15.75">
      <c r="A388"/>
      <c r="B388" t="s">
        <v>1222</v>
      </c>
      <c r="C388" t="s">
        <v>1222</v>
      </c>
      <c r="D388" t="s">
        <v>6094</v>
      </c>
      <c r="E388" t="s">
        <v>6095</v>
      </c>
      <c r="F388"/>
      <c r="G388" t="s">
        <v>6094</v>
      </c>
      <c r="H388" t="s">
        <v>902</v>
      </c>
      <c r="I388" t="s">
        <v>1268</v>
      </c>
      <c r="J388" t="s">
        <v>6057</v>
      </c>
      <c r="K388" t="s">
        <v>902</v>
      </c>
      <c r="L388" t="s">
        <v>1939</v>
      </c>
      <c r="M388" t="s">
        <v>2607</v>
      </c>
      <c r="N388" t="s">
        <v>902</v>
      </c>
      <c r="O388" t="s">
        <v>1191</v>
      </c>
      <c r="P388"/>
      <c r="Q388" t="s">
        <v>5733</v>
      </c>
      <c r="R388" t="s">
        <v>5589</v>
      </c>
      <c r="S388"/>
      <c r="T388"/>
      <c r="U388" t="s">
        <v>6060</v>
      </c>
      <c r="V388" t="s">
        <v>6096</v>
      </c>
      <c r="W388"/>
      <c r="X388"/>
      <c r="Y388"/>
      <c r="Z388"/>
      <c r="AA388"/>
      <c r="AB388"/>
      <c r="AC388"/>
      <c r="AD388"/>
      <c r="AE388"/>
      <c r="AF388"/>
      <c r="AG388"/>
      <c r="AH388"/>
      <c r="AI388"/>
      <c r="AJ388"/>
      <c r="AK388"/>
      <c r="AL388"/>
      <c r="AM388"/>
      <c r="AN388"/>
      <c r="AO388" s="108" t="s">
        <v>43</v>
      </c>
      <c r="AP388" t="s">
        <v>1281</v>
      </c>
      <c r="AQ388">
        <v>52</v>
      </c>
      <c r="AR388" t="e">
        <v>#N/A</v>
      </c>
      <c r="AS388" t="s">
        <v>1222</v>
      </c>
      <c r="AT388" t="e">
        <v>#N/A</v>
      </c>
      <c r="AU388" t="s">
        <v>6095</v>
      </c>
      <c r="AV388" t="s">
        <v>6097</v>
      </c>
      <c r="AW388" t="s">
        <v>1937</v>
      </c>
      <c r="AX388" t="s">
        <v>1934</v>
      </c>
      <c r="AY388" t="s">
        <v>6098</v>
      </c>
      <c r="AZ388" t="s">
        <v>5733</v>
      </c>
      <c r="BA388" t="s">
        <v>6099</v>
      </c>
      <c r="BB388" t="s">
        <v>1268</v>
      </c>
      <c r="BC388" t="s">
        <v>1939</v>
      </c>
      <c r="BD388" t="s">
        <v>6100</v>
      </c>
      <c r="BE388">
        <v>388</v>
      </c>
      <c r="BF388">
        <v>384</v>
      </c>
      <c r="BG388">
        <v>0</v>
      </c>
      <c r="BH388" t="s">
        <v>6095</v>
      </c>
      <c r="BI388">
        <v>1</v>
      </c>
      <c r="BJ388">
        <v>0</v>
      </c>
      <c r="BK388">
        <v>0</v>
      </c>
      <c r="BL388" t="s">
        <v>1592</v>
      </c>
      <c r="BM388" t="s">
        <v>6058</v>
      </c>
      <c r="BN388" t="s">
        <v>6061</v>
      </c>
      <c r="BO388" t="e" cm="1">
        <v>#N/A</v>
      </c>
      <c r="BP388" t="s">
        <v>1592</v>
      </c>
      <c r="BQ388" t="s">
        <v>1191</v>
      </c>
      <c r="BR388">
        <v>51</v>
      </c>
      <c r="BS388" t="s">
        <v>1755</v>
      </c>
      <c r="BT388" t="s">
        <v>6101</v>
      </c>
      <c r="BU388" t="s">
        <v>6094</v>
      </c>
      <c r="BV388" t="s">
        <v>6097</v>
      </c>
      <c r="BW388" t="s">
        <v>1940</v>
      </c>
      <c r="BX388" t="s">
        <v>1940</v>
      </c>
      <c r="BY388" t="s">
        <v>1592</v>
      </c>
      <c r="BZ388" t="s">
        <v>1937</v>
      </c>
      <c r="CA388" t="s">
        <v>2607</v>
      </c>
      <c r="CB388"/>
      <c r="CC388" t="s">
        <v>998</v>
      </c>
      <c r="CD388" t="s">
        <v>1268</v>
      </c>
      <c r="CE388" t="s">
        <v>6102</v>
      </c>
      <c r="CF388" t="s">
        <v>6103</v>
      </c>
      <c r="CG388" t="s">
        <v>1268</v>
      </c>
      <c r="CH388" t="s">
        <v>1592</v>
      </c>
      <c r="CI388" t="s">
        <v>5589</v>
      </c>
      <c r="CJ388" t="s">
        <v>1222</v>
      </c>
      <c r="CK388"/>
      <c r="CL388"/>
      <c r="CM388" t="s">
        <v>6060</v>
      </c>
      <c r="CN388" t="s">
        <v>6096</v>
      </c>
      <c r="CO388" t="s">
        <v>6060</v>
      </c>
      <c r="CP388" t="s">
        <v>6096</v>
      </c>
      <c r="CQ388" t="s">
        <v>1592</v>
      </c>
      <c r="CR388">
        <v>9</v>
      </c>
      <c r="CS388" t="s">
        <v>1191</v>
      </c>
      <c r="CT388" t="s">
        <v>1191</v>
      </c>
      <c r="CU388" t="s">
        <v>1191</v>
      </c>
      <c r="CV388" t="s">
        <v>1592</v>
      </c>
      <c r="CW388" t="s">
        <v>1592</v>
      </c>
      <c r="CX388">
        <v>386</v>
      </c>
      <c r="CY388" t="s">
        <v>6104</v>
      </c>
      <c r="CZ388" t="s">
        <v>1592</v>
      </c>
      <c r="DA388" t="s">
        <v>2313</v>
      </c>
      <c r="DB388" t="s">
        <v>2314</v>
      </c>
      <c r="DC388" t="s">
        <v>6095</v>
      </c>
      <c r="DD388" t="s">
        <v>5733</v>
      </c>
      <c r="DE388" t="s">
        <v>6094</v>
      </c>
      <c r="DF388" t="s">
        <v>1592</v>
      </c>
      <c r="DG388" t="s">
        <v>1592</v>
      </c>
      <c r="DH388" t="s">
        <v>2334</v>
      </c>
      <c r="DI388" t="e">
        <v>#N/A</v>
      </c>
      <c r="DJ388"/>
      <c r="DK388" t="s">
        <v>2334</v>
      </c>
      <c r="DL388">
        <v>9</v>
      </c>
      <c r="DM388" t="s">
        <v>2315</v>
      </c>
      <c r="DN388" t="s">
        <v>1222</v>
      </c>
      <c r="DO388" t="b">
        <v>1</v>
      </c>
      <c r="DP388" t="b">
        <v>1</v>
      </c>
      <c r="DQ388" t="b">
        <v>1</v>
      </c>
      <c r="DR388" t="b">
        <v>0</v>
      </c>
      <c r="DS388" t="b">
        <v>0</v>
      </c>
      <c r="DT388" t="b">
        <v>1</v>
      </c>
      <c r="DU388" t="b">
        <v>0</v>
      </c>
      <c r="DV388">
        <v>0</v>
      </c>
      <c r="DW388" t="b">
        <v>0</v>
      </c>
      <c r="DX388" t="b">
        <v>0</v>
      </c>
      <c r="DY388" t="b">
        <v>0</v>
      </c>
      <c r="DZ388" t="b">
        <v>0</v>
      </c>
      <c r="EA388" t="b">
        <v>0</v>
      </c>
      <c r="EB388" t="b">
        <v>0</v>
      </c>
      <c r="EC388" t="b">
        <v>0</v>
      </c>
      <c r="ED388" t="b">
        <v>0</v>
      </c>
      <c r="EE388" t="b">
        <v>0</v>
      </c>
      <c r="EF388" t="b" cm="1">
        <v>0</v>
      </c>
      <c r="EG388" t="b">
        <v>0</v>
      </c>
      <c r="EH388" t="b">
        <v>0</v>
      </c>
      <c r="EI388" t="b">
        <v>0</v>
      </c>
      <c r="EJ388" t="s">
        <v>1592</v>
      </c>
      <c r="EK388">
        <v>0</v>
      </c>
      <c r="EL388">
        <v>27</v>
      </c>
      <c r="EM388" t="b">
        <v>0</v>
      </c>
    </row>
    <row r="389" spans="1:143" ht="15.75">
      <c r="A389"/>
      <c r="B389" t="s">
        <v>1222</v>
      </c>
      <c r="C389" t="s">
        <v>1222</v>
      </c>
      <c r="D389" t="s">
        <v>6105</v>
      </c>
      <c r="E389" t="s">
        <v>6106</v>
      </c>
      <c r="F389"/>
      <c r="G389" t="s">
        <v>6105</v>
      </c>
      <c r="H389" t="s">
        <v>902</v>
      </c>
      <c r="I389" t="s">
        <v>1268</v>
      </c>
      <c r="J389" t="s">
        <v>6057</v>
      </c>
      <c r="K389" t="s">
        <v>902</v>
      </c>
      <c r="L389" t="s">
        <v>1939</v>
      </c>
      <c r="M389" t="s">
        <v>2607</v>
      </c>
      <c r="N389" t="s">
        <v>902</v>
      </c>
      <c r="O389" t="s">
        <v>1191</v>
      </c>
      <c r="P389"/>
      <c r="Q389" t="s">
        <v>5733</v>
      </c>
      <c r="R389" t="s">
        <v>5589</v>
      </c>
      <c r="S389"/>
      <c r="T389"/>
      <c r="U389" t="s">
        <v>6060</v>
      </c>
      <c r="V389" t="s">
        <v>6107</v>
      </c>
      <c r="W389"/>
      <c r="X389"/>
      <c r="Y389"/>
      <c r="Z389"/>
      <c r="AA389"/>
      <c r="AB389"/>
      <c r="AC389"/>
      <c r="AD389"/>
      <c r="AE389"/>
      <c r="AF389"/>
      <c r="AG389"/>
      <c r="AH389"/>
      <c r="AI389"/>
      <c r="AJ389"/>
      <c r="AK389"/>
      <c r="AL389"/>
      <c r="AM389"/>
      <c r="AN389"/>
      <c r="AO389" s="108" t="s">
        <v>43</v>
      </c>
      <c r="AP389" t="s">
        <v>1281</v>
      </c>
      <c r="AQ389">
        <v>53</v>
      </c>
      <c r="AR389" t="e">
        <v>#N/A</v>
      </c>
      <c r="AS389" t="s">
        <v>1222</v>
      </c>
      <c r="AT389" t="e">
        <v>#N/A</v>
      </c>
      <c r="AU389" t="s">
        <v>6106</v>
      </c>
      <c r="AV389" t="s">
        <v>6108</v>
      </c>
      <c r="AW389" t="s">
        <v>1937</v>
      </c>
      <c r="AX389" t="s">
        <v>1934</v>
      </c>
      <c r="AY389" t="s">
        <v>6109</v>
      </c>
      <c r="AZ389" t="s">
        <v>5733</v>
      </c>
      <c r="BA389" t="s">
        <v>6110</v>
      </c>
      <c r="BB389" t="s">
        <v>1268</v>
      </c>
      <c r="BC389" t="s">
        <v>1939</v>
      </c>
      <c r="BD389" t="s">
        <v>6111</v>
      </c>
      <c r="BE389">
        <v>389</v>
      </c>
      <c r="BF389">
        <v>384</v>
      </c>
      <c r="BG389">
        <v>0</v>
      </c>
      <c r="BH389" t="s">
        <v>6106</v>
      </c>
      <c r="BI389">
        <v>1</v>
      </c>
      <c r="BJ389">
        <v>0</v>
      </c>
      <c r="BK389">
        <v>0</v>
      </c>
      <c r="BL389" t="s">
        <v>1592</v>
      </c>
      <c r="BM389" t="s">
        <v>6058</v>
      </c>
      <c r="BN389" t="s">
        <v>6061</v>
      </c>
      <c r="BO389" t="e" cm="1">
        <v>#N/A</v>
      </c>
      <c r="BP389" t="s">
        <v>1592</v>
      </c>
      <c r="BQ389" t="s">
        <v>1191</v>
      </c>
      <c r="BR389">
        <v>52</v>
      </c>
      <c r="BS389" t="s">
        <v>1760</v>
      </c>
      <c r="BT389" t="s">
        <v>6112</v>
      </c>
      <c r="BU389" t="s">
        <v>6105</v>
      </c>
      <c r="BV389" t="s">
        <v>6108</v>
      </c>
      <c r="BW389" t="s">
        <v>1940</v>
      </c>
      <c r="BX389" t="s">
        <v>1940</v>
      </c>
      <c r="BY389" t="s">
        <v>1592</v>
      </c>
      <c r="BZ389" t="s">
        <v>1937</v>
      </c>
      <c r="CA389" t="s">
        <v>2607</v>
      </c>
      <c r="CB389"/>
      <c r="CC389" t="s">
        <v>998</v>
      </c>
      <c r="CD389" t="s">
        <v>1268</v>
      </c>
      <c r="CE389" t="s">
        <v>6113</v>
      </c>
      <c r="CF389" t="s">
        <v>6114</v>
      </c>
      <c r="CG389" t="s">
        <v>1268</v>
      </c>
      <c r="CH389" t="s">
        <v>1592</v>
      </c>
      <c r="CI389" t="s">
        <v>5589</v>
      </c>
      <c r="CJ389" t="s">
        <v>1222</v>
      </c>
      <c r="CK389"/>
      <c r="CL389"/>
      <c r="CM389" t="s">
        <v>6060</v>
      </c>
      <c r="CN389" t="s">
        <v>6107</v>
      </c>
      <c r="CO389" t="s">
        <v>6060</v>
      </c>
      <c r="CP389" t="s">
        <v>6107</v>
      </c>
      <c r="CQ389" t="s">
        <v>1592</v>
      </c>
      <c r="CR389">
        <v>9</v>
      </c>
      <c r="CS389" t="s">
        <v>1191</v>
      </c>
      <c r="CT389" t="s">
        <v>1191</v>
      </c>
      <c r="CU389" t="s">
        <v>1191</v>
      </c>
      <c r="CV389" t="s">
        <v>1592</v>
      </c>
      <c r="CW389" t="s">
        <v>1592</v>
      </c>
      <c r="CX389">
        <v>387</v>
      </c>
      <c r="CY389" t="s">
        <v>6115</v>
      </c>
      <c r="CZ389" t="s">
        <v>1592</v>
      </c>
      <c r="DA389" t="s">
        <v>2313</v>
      </c>
      <c r="DB389" t="s">
        <v>2314</v>
      </c>
      <c r="DC389" t="s">
        <v>6106</v>
      </c>
      <c r="DD389" t="s">
        <v>5733</v>
      </c>
      <c r="DE389" t="s">
        <v>6105</v>
      </c>
      <c r="DF389" t="s">
        <v>1592</v>
      </c>
      <c r="DG389" t="s">
        <v>1592</v>
      </c>
      <c r="DH389" t="s">
        <v>2334</v>
      </c>
      <c r="DI389" t="e">
        <v>#N/A</v>
      </c>
      <c r="DJ389"/>
      <c r="DK389" t="s">
        <v>2334</v>
      </c>
      <c r="DL389">
        <v>9</v>
      </c>
      <c r="DM389" t="s">
        <v>2315</v>
      </c>
      <c r="DN389" t="s">
        <v>1222</v>
      </c>
      <c r="DO389" t="b">
        <v>1</v>
      </c>
      <c r="DP389" t="b">
        <v>1</v>
      </c>
      <c r="DQ389" t="b">
        <v>1</v>
      </c>
      <c r="DR389" t="b">
        <v>0</v>
      </c>
      <c r="DS389" t="b">
        <v>0</v>
      </c>
      <c r="DT389" t="b">
        <v>1</v>
      </c>
      <c r="DU389" t="b">
        <v>0</v>
      </c>
      <c r="DV389">
        <v>0</v>
      </c>
      <c r="DW389" t="b">
        <v>0</v>
      </c>
      <c r="DX389" t="b">
        <v>0</v>
      </c>
      <c r="DY389" t="b">
        <v>0</v>
      </c>
      <c r="DZ389" t="b">
        <v>0</v>
      </c>
      <c r="EA389" t="b">
        <v>0</v>
      </c>
      <c r="EB389" t="b">
        <v>0</v>
      </c>
      <c r="EC389" t="b">
        <v>0</v>
      </c>
      <c r="ED389" t="b">
        <v>0</v>
      </c>
      <c r="EE389" t="b">
        <v>0</v>
      </c>
      <c r="EF389" t="b" cm="1">
        <v>0</v>
      </c>
      <c r="EG389" t="b">
        <v>0</v>
      </c>
      <c r="EH389" t="b">
        <v>0</v>
      </c>
      <c r="EI389" t="b">
        <v>0</v>
      </c>
      <c r="EJ389" t="s">
        <v>1592</v>
      </c>
      <c r="EK389">
        <v>0</v>
      </c>
      <c r="EL389">
        <v>27</v>
      </c>
      <c r="EM389" t="b">
        <v>0</v>
      </c>
    </row>
    <row r="390" spans="1:143" ht="15.75">
      <c r="A390"/>
      <c r="B390" t="s">
        <v>1222</v>
      </c>
      <c r="C390" t="s">
        <v>1222</v>
      </c>
      <c r="D390" t="s">
        <v>6116</v>
      </c>
      <c r="E390" t="s">
        <v>6117</v>
      </c>
      <c r="F390"/>
      <c r="G390" t="s">
        <v>6116</v>
      </c>
      <c r="H390"/>
      <c r="I390" t="s">
        <v>1279</v>
      </c>
      <c r="J390"/>
      <c r="K390"/>
      <c r="L390" t="s">
        <v>5854</v>
      </c>
      <c r="M390"/>
      <c r="N390"/>
      <c r="O390" t="s">
        <v>1191</v>
      </c>
      <c r="P390"/>
      <c r="Q390" t="s">
        <v>1280</v>
      </c>
      <c r="R390" t="s">
        <v>5589</v>
      </c>
      <c r="S390"/>
      <c r="T390"/>
      <c r="U390" t="s">
        <v>6118</v>
      </c>
      <c r="V390"/>
      <c r="W390"/>
      <c r="X390"/>
      <c r="Y390"/>
      <c r="Z390"/>
      <c r="AA390"/>
      <c r="AB390"/>
      <c r="AC390"/>
      <c r="AD390"/>
      <c r="AE390"/>
      <c r="AF390"/>
      <c r="AG390"/>
      <c r="AH390"/>
      <c r="AI390"/>
      <c r="AJ390"/>
      <c r="AK390"/>
      <c r="AL390"/>
      <c r="AM390"/>
      <c r="AN390"/>
      <c r="AO390" s="108" t="s">
        <v>43</v>
      </c>
      <c r="AP390" t="s">
        <v>1281</v>
      </c>
      <c r="AQ390">
        <v>54</v>
      </c>
      <c r="AR390" t="e">
        <v>#N/A</v>
      </c>
      <c r="AS390" t="s">
        <v>1222</v>
      </c>
      <c r="AT390" t="e">
        <v>#N/A</v>
      </c>
      <c r="AU390" t="s">
        <v>6117</v>
      </c>
      <c r="AV390" t="s">
        <v>6119</v>
      </c>
      <c r="AW390" t="s">
        <v>1937</v>
      </c>
      <c r="AX390" t="s">
        <v>1934</v>
      </c>
      <c r="AY390" t="s">
        <v>6120</v>
      </c>
      <c r="AZ390" t="s">
        <v>1280</v>
      </c>
      <c r="BA390" t="s">
        <v>6121</v>
      </c>
      <c r="BB390" t="s">
        <v>1279</v>
      </c>
      <c r="BC390" t="s">
        <v>1939</v>
      </c>
      <c r="BD390" t="s">
        <v>6122</v>
      </c>
      <c r="BE390">
        <v>390</v>
      </c>
      <c r="BF390">
        <v>0</v>
      </c>
      <c r="BG390">
        <v>0</v>
      </c>
      <c r="BH390" t="s">
        <v>1592</v>
      </c>
      <c r="BI390">
        <v>0</v>
      </c>
      <c r="BJ390">
        <v>0</v>
      </c>
      <c r="BK390">
        <v>0</v>
      </c>
      <c r="BL390" t="s">
        <v>1592</v>
      </c>
      <c r="BM390" t="s">
        <v>1592</v>
      </c>
      <c r="BN390" t="s">
        <v>1592</v>
      </c>
      <c r="BO390" t="s" cm="1">
        <v>1592</v>
      </c>
      <c r="BP390" t="s">
        <v>1592</v>
      </c>
      <c r="BQ390" t="s">
        <v>1191</v>
      </c>
      <c r="BR390">
        <v>53</v>
      </c>
      <c r="BS390" t="s">
        <v>1765</v>
      </c>
      <c r="BT390" t="s">
        <v>6123</v>
      </c>
      <c r="BU390" t="s">
        <v>6116</v>
      </c>
      <c r="BV390" t="s">
        <v>6119</v>
      </c>
      <c r="BW390" t="s">
        <v>1937</v>
      </c>
      <c r="BX390" t="s">
        <v>1937</v>
      </c>
      <c r="BY390" t="s">
        <v>1592</v>
      </c>
      <c r="BZ390" t="s">
        <v>1937</v>
      </c>
      <c r="CA390" t="s">
        <v>1592</v>
      </c>
      <c r="CB390"/>
      <c r="CC390" t="s">
        <v>998</v>
      </c>
      <c r="CD390" t="s">
        <v>1279</v>
      </c>
      <c r="CE390" t="s">
        <v>6117</v>
      </c>
      <c r="CF390" t="s">
        <v>6119</v>
      </c>
      <c r="CG390" t="s">
        <v>1279</v>
      </c>
      <c r="CH390" t="s">
        <v>1592</v>
      </c>
      <c r="CI390" t="s">
        <v>5589</v>
      </c>
      <c r="CJ390" t="s">
        <v>1222</v>
      </c>
      <c r="CK390"/>
      <c r="CL390"/>
      <c r="CM390" t="s">
        <v>6118</v>
      </c>
      <c r="CN390" t="s">
        <v>1592</v>
      </c>
      <c r="CO390" t="s">
        <v>6118</v>
      </c>
      <c r="CP390" t="s">
        <v>1592</v>
      </c>
      <c r="CQ390" t="s">
        <v>1592</v>
      </c>
      <c r="CR390">
        <v>9</v>
      </c>
      <c r="CS390" t="s">
        <v>1191</v>
      </c>
      <c r="CT390" t="s">
        <v>1191</v>
      </c>
      <c r="CU390" t="s">
        <v>1191</v>
      </c>
      <c r="CV390" t="s">
        <v>1592</v>
      </c>
      <c r="CW390" t="s">
        <v>1592</v>
      </c>
      <c r="CX390">
        <v>388</v>
      </c>
      <c r="CY390" t="s">
        <v>6124</v>
      </c>
      <c r="CZ390" t="s">
        <v>1592</v>
      </c>
      <c r="DA390" t="s">
        <v>2313</v>
      </c>
      <c r="DB390" t="s">
        <v>2314</v>
      </c>
      <c r="DC390" t="s">
        <v>6117</v>
      </c>
      <c r="DD390" t="s">
        <v>1280</v>
      </c>
      <c r="DE390" t="s">
        <v>6116</v>
      </c>
      <c r="DF390" t="s">
        <v>1592</v>
      </c>
      <c r="DG390" t="s">
        <v>1592</v>
      </c>
      <c r="DH390" t="s">
        <v>2334</v>
      </c>
      <c r="DI390" t="e">
        <v>#N/A</v>
      </c>
      <c r="DJ390"/>
      <c r="DK390" t="s">
        <v>2334</v>
      </c>
      <c r="DL390">
        <v>9</v>
      </c>
      <c r="DM390" t="s">
        <v>2315</v>
      </c>
      <c r="DN390" t="s">
        <v>1222</v>
      </c>
      <c r="DO390" t="b">
        <v>1</v>
      </c>
      <c r="DP390" t="b">
        <v>1</v>
      </c>
      <c r="DQ390" t="b">
        <v>1</v>
      </c>
      <c r="DR390" t="b">
        <v>0</v>
      </c>
      <c r="DS390" t="b">
        <v>0</v>
      </c>
      <c r="DT390" t="b">
        <v>1</v>
      </c>
      <c r="DU390" t="b">
        <v>1</v>
      </c>
      <c r="DV390">
        <v>0</v>
      </c>
      <c r="DW390" t="b">
        <v>0</v>
      </c>
      <c r="DX390" t="b">
        <v>0</v>
      </c>
      <c r="DY390" t="b">
        <v>0</v>
      </c>
      <c r="DZ390" t="b">
        <v>0</v>
      </c>
      <c r="EA390" t="b">
        <v>0</v>
      </c>
      <c r="EB390" t="b">
        <v>0</v>
      </c>
      <c r="EC390" t="b">
        <v>0</v>
      </c>
      <c r="ED390" t="b">
        <v>0</v>
      </c>
      <c r="EE390" t="b">
        <v>0</v>
      </c>
      <c r="EF390" t="b" cm="1">
        <v>0</v>
      </c>
      <c r="EG390" t="b">
        <v>0</v>
      </c>
      <c r="EH390" t="b">
        <v>0</v>
      </c>
      <c r="EI390" t="b">
        <v>0</v>
      </c>
      <c r="EJ390" t="s">
        <v>1592</v>
      </c>
      <c r="EK390">
        <v>0</v>
      </c>
      <c r="EL390">
        <v>24</v>
      </c>
      <c r="EM390" t="b">
        <v>0</v>
      </c>
    </row>
    <row r="391" spans="1:143" ht="15.75">
      <c r="A391"/>
      <c r="B391" t="s">
        <v>1222</v>
      </c>
      <c r="C391" t="s">
        <v>1222</v>
      </c>
      <c r="D391" t="s">
        <v>6125</v>
      </c>
      <c r="E391" t="s">
        <v>6126</v>
      </c>
      <c r="F391"/>
      <c r="G391" t="s">
        <v>6125</v>
      </c>
      <c r="H391" t="s">
        <v>902</v>
      </c>
      <c r="I391" t="s">
        <v>1268</v>
      </c>
      <c r="J391" t="s">
        <v>6116</v>
      </c>
      <c r="K391" t="s">
        <v>902</v>
      </c>
      <c r="L391" t="s">
        <v>1939</v>
      </c>
      <c r="M391" t="s">
        <v>1947</v>
      </c>
      <c r="N391" t="s">
        <v>902</v>
      </c>
      <c r="O391" t="s">
        <v>1191</v>
      </c>
      <c r="P391"/>
      <c r="Q391" t="s">
        <v>5733</v>
      </c>
      <c r="R391" t="s">
        <v>5589</v>
      </c>
      <c r="S391"/>
      <c r="T391"/>
      <c r="U391" t="s">
        <v>6118</v>
      </c>
      <c r="V391" t="s">
        <v>6127</v>
      </c>
      <c r="W391"/>
      <c r="X391"/>
      <c r="Y391"/>
      <c r="Z391"/>
      <c r="AA391"/>
      <c r="AB391"/>
      <c r="AC391"/>
      <c r="AD391"/>
      <c r="AE391"/>
      <c r="AF391"/>
      <c r="AG391"/>
      <c r="AH391"/>
      <c r="AI391"/>
      <c r="AJ391"/>
      <c r="AK391"/>
      <c r="AL391"/>
      <c r="AM391"/>
      <c r="AN391"/>
      <c r="AO391" s="108" t="s">
        <v>43</v>
      </c>
      <c r="AP391" t="s">
        <v>1281</v>
      </c>
      <c r="AQ391">
        <v>55</v>
      </c>
      <c r="AR391" t="e">
        <v>#N/A</v>
      </c>
      <c r="AS391" t="s">
        <v>1222</v>
      </c>
      <c r="AT391" t="e">
        <v>#N/A</v>
      </c>
      <c r="AU391" t="s">
        <v>6126</v>
      </c>
      <c r="AV391" t="s">
        <v>6128</v>
      </c>
      <c r="AW391" t="s">
        <v>1937</v>
      </c>
      <c r="AX391" t="s">
        <v>1934</v>
      </c>
      <c r="AY391" t="s">
        <v>6129</v>
      </c>
      <c r="AZ391" t="s">
        <v>5733</v>
      </c>
      <c r="BA391" t="s">
        <v>6130</v>
      </c>
      <c r="BB391" t="s">
        <v>1268</v>
      </c>
      <c r="BC391" t="s">
        <v>1939</v>
      </c>
      <c r="BD391" t="s">
        <v>6131</v>
      </c>
      <c r="BE391">
        <v>391</v>
      </c>
      <c r="BF391">
        <v>390</v>
      </c>
      <c r="BG391">
        <v>0</v>
      </c>
      <c r="BH391" t="s">
        <v>6126</v>
      </c>
      <c r="BI391">
        <v>1</v>
      </c>
      <c r="BJ391">
        <v>0</v>
      </c>
      <c r="BK391">
        <v>0</v>
      </c>
      <c r="BL391" t="s">
        <v>1592</v>
      </c>
      <c r="BM391" t="s">
        <v>6117</v>
      </c>
      <c r="BN391" t="s">
        <v>6119</v>
      </c>
      <c r="BO391" t="e" cm="1">
        <v>#N/A</v>
      </c>
      <c r="BP391" t="s">
        <v>1592</v>
      </c>
      <c r="BQ391" t="s">
        <v>1191</v>
      </c>
      <c r="BR391">
        <v>54</v>
      </c>
      <c r="BS391" t="s">
        <v>1771</v>
      </c>
      <c r="BT391" t="s">
        <v>6132</v>
      </c>
      <c r="BU391" t="s">
        <v>6125</v>
      </c>
      <c r="BV391" t="s">
        <v>6128</v>
      </c>
      <c r="BW391" t="s">
        <v>1940</v>
      </c>
      <c r="BX391" t="s">
        <v>1940</v>
      </c>
      <c r="BY391" t="s">
        <v>1592</v>
      </c>
      <c r="BZ391" t="s">
        <v>1937</v>
      </c>
      <c r="CA391" t="s">
        <v>1947</v>
      </c>
      <c r="CB391"/>
      <c r="CC391" t="s">
        <v>998</v>
      </c>
      <c r="CD391" t="s">
        <v>1268</v>
      </c>
      <c r="CE391" t="s">
        <v>6133</v>
      </c>
      <c r="CF391" t="s">
        <v>6134</v>
      </c>
      <c r="CG391" t="s">
        <v>1268</v>
      </c>
      <c r="CH391" t="s">
        <v>1592</v>
      </c>
      <c r="CI391" t="s">
        <v>5589</v>
      </c>
      <c r="CJ391" t="s">
        <v>1222</v>
      </c>
      <c r="CK391"/>
      <c r="CL391"/>
      <c r="CM391" t="s">
        <v>6118</v>
      </c>
      <c r="CN391" t="s">
        <v>6127</v>
      </c>
      <c r="CO391" t="s">
        <v>6118</v>
      </c>
      <c r="CP391" t="s">
        <v>6127</v>
      </c>
      <c r="CQ391" t="s">
        <v>1592</v>
      </c>
      <c r="CR391">
        <v>9</v>
      </c>
      <c r="CS391" t="s">
        <v>1191</v>
      </c>
      <c r="CT391" t="s">
        <v>1191</v>
      </c>
      <c r="CU391" t="s">
        <v>1191</v>
      </c>
      <c r="CV391" t="s">
        <v>1592</v>
      </c>
      <c r="CW391" t="s">
        <v>1592</v>
      </c>
      <c r="CX391">
        <v>389</v>
      </c>
      <c r="CY391" t="s">
        <v>6135</v>
      </c>
      <c r="CZ391" t="s">
        <v>1592</v>
      </c>
      <c r="DA391" t="s">
        <v>2313</v>
      </c>
      <c r="DB391" t="s">
        <v>2314</v>
      </c>
      <c r="DC391" t="s">
        <v>6126</v>
      </c>
      <c r="DD391" t="s">
        <v>5733</v>
      </c>
      <c r="DE391" t="s">
        <v>6125</v>
      </c>
      <c r="DF391" t="s">
        <v>1592</v>
      </c>
      <c r="DG391" t="s">
        <v>1592</v>
      </c>
      <c r="DH391" t="s">
        <v>2334</v>
      </c>
      <c r="DI391" t="e">
        <v>#N/A</v>
      </c>
      <c r="DJ391"/>
      <c r="DK391" t="s">
        <v>2334</v>
      </c>
      <c r="DL391">
        <v>9</v>
      </c>
      <c r="DM391" t="s">
        <v>2315</v>
      </c>
      <c r="DN391" t="s">
        <v>1222</v>
      </c>
      <c r="DO391" t="b">
        <v>1</v>
      </c>
      <c r="DP391" t="b">
        <v>1</v>
      </c>
      <c r="DQ391" t="b">
        <v>1</v>
      </c>
      <c r="DR391" t="b">
        <v>0</v>
      </c>
      <c r="DS391" t="b">
        <v>0</v>
      </c>
      <c r="DT391" t="b">
        <v>1</v>
      </c>
      <c r="DU391" t="b">
        <v>0</v>
      </c>
      <c r="DV391">
        <v>0</v>
      </c>
      <c r="DW391" t="b">
        <v>0</v>
      </c>
      <c r="DX391" t="b">
        <v>0</v>
      </c>
      <c r="DY391" t="b">
        <v>0</v>
      </c>
      <c r="DZ391" t="b">
        <v>0</v>
      </c>
      <c r="EA391" t="b">
        <v>0</v>
      </c>
      <c r="EB391" t="b">
        <v>0</v>
      </c>
      <c r="EC391" t="b">
        <v>0</v>
      </c>
      <c r="ED391" t="b">
        <v>0</v>
      </c>
      <c r="EE391" t="b">
        <v>0</v>
      </c>
      <c r="EF391" t="b" cm="1">
        <v>0</v>
      </c>
      <c r="EG391" t="b">
        <v>0</v>
      </c>
      <c r="EH391" t="b">
        <v>0</v>
      </c>
      <c r="EI391" t="b">
        <v>0</v>
      </c>
      <c r="EJ391" t="s">
        <v>1592</v>
      </c>
      <c r="EK391">
        <v>0</v>
      </c>
      <c r="EL391">
        <v>18</v>
      </c>
      <c r="EM391" t="b">
        <v>0</v>
      </c>
    </row>
    <row r="392" spans="1:143" ht="94.5">
      <c r="A392"/>
      <c r="B392" t="s">
        <v>1222</v>
      </c>
      <c r="C392" t="s">
        <v>1222</v>
      </c>
      <c r="D392" t="s">
        <v>1761</v>
      </c>
      <c r="E392" t="s">
        <v>1762</v>
      </c>
      <c r="F392"/>
      <c r="G392" t="s">
        <v>5597</v>
      </c>
      <c r="H392" t="s">
        <v>902</v>
      </c>
      <c r="I392" t="s">
        <v>1272</v>
      </c>
      <c r="J392" t="s">
        <v>6116</v>
      </c>
      <c r="K392" t="s">
        <v>902</v>
      </c>
      <c r="L392" t="s">
        <v>1939</v>
      </c>
      <c r="M392" t="s">
        <v>1947</v>
      </c>
      <c r="N392" s="109" t="s">
        <v>5598</v>
      </c>
      <c r="O392" t="s">
        <v>1191</v>
      </c>
      <c r="P392"/>
      <c r="Q392" t="s">
        <v>5733</v>
      </c>
      <c r="R392" t="s">
        <v>5589</v>
      </c>
      <c r="S392"/>
      <c r="T392"/>
      <c r="U392" t="s">
        <v>6118</v>
      </c>
      <c r="V392" t="s">
        <v>1948</v>
      </c>
      <c r="W392"/>
      <c r="X392"/>
      <c r="Y392"/>
      <c r="Z392"/>
      <c r="AA392"/>
      <c r="AB392"/>
      <c r="AC392"/>
      <c r="AD392"/>
      <c r="AE392"/>
      <c r="AF392"/>
      <c r="AG392"/>
      <c r="AH392"/>
      <c r="AI392"/>
      <c r="AJ392"/>
      <c r="AK392"/>
      <c r="AL392"/>
      <c r="AM392"/>
      <c r="AN392"/>
      <c r="AO392" s="108" t="s">
        <v>43</v>
      </c>
      <c r="AP392" t="s">
        <v>1281</v>
      </c>
      <c r="AQ392">
        <v>56</v>
      </c>
      <c r="AR392" t="e">
        <v>#N/A</v>
      </c>
      <c r="AS392" t="s">
        <v>1222</v>
      </c>
      <c r="AT392" t="e">
        <v>#N/A</v>
      </c>
      <c r="AU392" t="s">
        <v>1762</v>
      </c>
      <c r="AV392" t="s">
        <v>1945</v>
      </c>
      <c r="AW392" t="s">
        <v>1937</v>
      </c>
      <c r="AX392" t="s">
        <v>1934</v>
      </c>
      <c r="AY392" t="s">
        <v>5599</v>
      </c>
      <c r="AZ392" t="s">
        <v>5733</v>
      </c>
      <c r="BA392" t="s">
        <v>5600</v>
      </c>
      <c r="BB392" t="s">
        <v>1272</v>
      </c>
      <c r="BC392" t="s">
        <v>1939</v>
      </c>
      <c r="BD392" t="s">
        <v>5601</v>
      </c>
      <c r="BE392">
        <v>339</v>
      </c>
      <c r="BF392">
        <v>390</v>
      </c>
      <c r="BG392">
        <v>0</v>
      </c>
      <c r="BH392" t="s">
        <v>1592</v>
      </c>
      <c r="BI392">
        <v>0</v>
      </c>
      <c r="BJ392">
        <v>0</v>
      </c>
      <c r="BK392">
        <v>1055</v>
      </c>
      <c r="BL392" t="s">
        <v>1950</v>
      </c>
      <c r="BM392" t="s">
        <v>6117</v>
      </c>
      <c r="BN392" t="s">
        <v>6119</v>
      </c>
      <c r="BO392" t="e" cm="1">
        <v>#N/A</v>
      </c>
      <c r="BP392" t="s">
        <v>1592</v>
      </c>
      <c r="BQ392" t="s">
        <v>1191</v>
      </c>
      <c r="BR392">
        <v>55</v>
      </c>
      <c r="BS392" t="s">
        <v>1777</v>
      </c>
      <c r="BT392" t="s">
        <v>6136</v>
      </c>
      <c r="BU392" t="s">
        <v>1761</v>
      </c>
      <c r="BV392" t="s">
        <v>1945</v>
      </c>
      <c r="BW392" t="s">
        <v>1940</v>
      </c>
      <c r="BX392" t="s">
        <v>5603</v>
      </c>
      <c r="BY392" t="s">
        <v>1592</v>
      </c>
      <c r="BZ392" t="s">
        <v>1937</v>
      </c>
      <c r="CA392" t="s">
        <v>1947</v>
      </c>
      <c r="CB392"/>
      <c r="CC392" t="s">
        <v>998</v>
      </c>
      <c r="CD392" t="s">
        <v>1272</v>
      </c>
      <c r="CE392" t="s">
        <v>6137</v>
      </c>
      <c r="CF392" t="s">
        <v>6138</v>
      </c>
      <c r="CG392" t="s">
        <v>1272</v>
      </c>
      <c r="CH392" t="s">
        <v>1592</v>
      </c>
      <c r="CI392" t="s">
        <v>5589</v>
      </c>
      <c r="CJ392" t="s">
        <v>1222</v>
      </c>
      <c r="CK392"/>
      <c r="CL392"/>
      <c r="CM392" t="s">
        <v>6118</v>
      </c>
      <c r="CN392" t="s">
        <v>1948</v>
      </c>
      <c r="CO392" t="s">
        <v>6118</v>
      </c>
      <c r="CP392" t="s">
        <v>1948</v>
      </c>
      <c r="CQ392" t="s">
        <v>1592</v>
      </c>
      <c r="CR392">
        <v>9</v>
      </c>
      <c r="CS392" t="s">
        <v>1191</v>
      </c>
      <c r="CT392" t="s">
        <v>1191</v>
      </c>
      <c r="CU392" t="s">
        <v>1592</v>
      </c>
      <c r="CV392" t="s">
        <v>1592</v>
      </c>
      <c r="CW392" t="s">
        <v>1592</v>
      </c>
      <c r="CX392">
        <v>390</v>
      </c>
      <c r="CY392" t="s">
        <v>6139</v>
      </c>
      <c r="CZ392" t="s">
        <v>1592</v>
      </c>
      <c r="DA392" t="s">
        <v>2313</v>
      </c>
      <c r="DB392" t="s">
        <v>2314</v>
      </c>
      <c r="DC392" t="s">
        <v>1762</v>
      </c>
      <c r="DD392" t="s">
        <v>5733</v>
      </c>
      <c r="DE392" t="s">
        <v>5597</v>
      </c>
      <c r="DF392" t="s">
        <v>1592</v>
      </c>
      <c r="DG392" t="s">
        <v>1592</v>
      </c>
      <c r="DH392" t="s">
        <v>2334</v>
      </c>
      <c r="DI392" t="e">
        <v>#N/A</v>
      </c>
      <c r="DJ392"/>
      <c r="DK392" t="s">
        <v>2334</v>
      </c>
      <c r="DL392">
        <v>9</v>
      </c>
      <c r="DM392" t="s">
        <v>2315</v>
      </c>
      <c r="DN392" t="s">
        <v>1222</v>
      </c>
      <c r="DO392" t="b">
        <v>1</v>
      </c>
      <c r="DP392" t="b">
        <v>1</v>
      </c>
      <c r="DQ392" t="b">
        <v>0</v>
      </c>
      <c r="DR392" t="b">
        <v>0</v>
      </c>
      <c r="DS392" t="b">
        <v>0</v>
      </c>
      <c r="DT392" t="b">
        <v>1</v>
      </c>
      <c r="DU392" t="b">
        <v>0</v>
      </c>
      <c r="DV392">
        <v>0</v>
      </c>
      <c r="DW392" t="b">
        <v>0</v>
      </c>
      <c r="DX392" t="b">
        <v>0</v>
      </c>
      <c r="DY392" t="b">
        <v>0</v>
      </c>
      <c r="DZ392" t="b">
        <v>0</v>
      </c>
      <c r="EA392" t="b">
        <v>0</v>
      </c>
      <c r="EB392" t="b">
        <v>0</v>
      </c>
      <c r="EC392" t="b">
        <v>0</v>
      </c>
      <c r="ED392" t="b">
        <v>0</v>
      </c>
      <c r="EE392" t="b">
        <v>0</v>
      </c>
      <c r="EF392" t="b" cm="1">
        <v>0</v>
      </c>
      <c r="EG392" t="b">
        <v>0</v>
      </c>
      <c r="EH392" t="b">
        <v>0</v>
      </c>
      <c r="EI392" t="b">
        <v>0</v>
      </c>
      <c r="EJ392" t="s">
        <v>1592</v>
      </c>
      <c r="EK392">
        <v>0</v>
      </c>
      <c r="EL392">
        <v>7</v>
      </c>
      <c r="EM392" t="b">
        <v>0</v>
      </c>
    </row>
    <row r="393" spans="1:143" ht="15.75">
      <c r="A393"/>
      <c r="B393" t="s">
        <v>1222</v>
      </c>
      <c r="C393" t="s">
        <v>1222</v>
      </c>
      <c r="D393" t="s">
        <v>6140</v>
      </c>
      <c r="E393" t="s">
        <v>6141</v>
      </c>
      <c r="F393"/>
      <c r="G393" t="s">
        <v>6140</v>
      </c>
      <c r="H393" t="s">
        <v>902</v>
      </c>
      <c r="I393" t="s">
        <v>1268</v>
      </c>
      <c r="J393" t="s">
        <v>6116</v>
      </c>
      <c r="K393" t="s">
        <v>902</v>
      </c>
      <c r="L393" t="s">
        <v>1939</v>
      </c>
      <c r="M393" t="s">
        <v>1965</v>
      </c>
      <c r="N393" t="s">
        <v>902</v>
      </c>
      <c r="O393" t="s">
        <v>1191</v>
      </c>
      <c r="P393"/>
      <c r="Q393" t="s">
        <v>5733</v>
      </c>
      <c r="R393" t="s">
        <v>5589</v>
      </c>
      <c r="S393"/>
      <c r="T393"/>
      <c r="U393" t="s">
        <v>6118</v>
      </c>
      <c r="V393" t="s">
        <v>6142</v>
      </c>
      <c r="W393"/>
      <c r="X393"/>
      <c r="Y393"/>
      <c r="Z393"/>
      <c r="AA393"/>
      <c r="AB393"/>
      <c r="AC393"/>
      <c r="AD393"/>
      <c r="AE393"/>
      <c r="AF393"/>
      <c r="AG393"/>
      <c r="AH393"/>
      <c r="AI393"/>
      <c r="AJ393"/>
      <c r="AK393"/>
      <c r="AL393"/>
      <c r="AM393"/>
      <c r="AN393"/>
      <c r="AO393" s="108" t="s">
        <v>43</v>
      </c>
      <c r="AP393" t="s">
        <v>1281</v>
      </c>
      <c r="AQ393">
        <v>57</v>
      </c>
      <c r="AR393" t="e">
        <v>#N/A</v>
      </c>
      <c r="AS393" t="s">
        <v>1222</v>
      </c>
      <c r="AT393" t="e">
        <v>#N/A</v>
      </c>
      <c r="AU393" t="s">
        <v>6141</v>
      </c>
      <c r="AV393" t="s">
        <v>6143</v>
      </c>
      <c r="AW393" t="s">
        <v>1937</v>
      </c>
      <c r="AX393" t="s">
        <v>1934</v>
      </c>
      <c r="AY393" t="s">
        <v>6144</v>
      </c>
      <c r="AZ393" t="s">
        <v>5733</v>
      </c>
      <c r="BA393" t="s">
        <v>6145</v>
      </c>
      <c r="BB393" t="s">
        <v>1268</v>
      </c>
      <c r="BC393" t="s">
        <v>1939</v>
      </c>
      <c r="BD393" t="s">
        <v>6146</v>
      </c>
      <c r="BE393">
        <v>393</v>
      </c>
      <c r="BF393">
        <v>390</v>
      </c>
      <c r="BG393">
        <v>0</v>
      </c>
      <c r="BH393" t="s">
        <v>6141</v>
      </c>
      <c r="BI393">
        <v>1</v>
      </c>
      <c r="BJ393">
        <v>0</v>
      </c>
      <c r="BK393">
        <v>0</v>
      </c>
      <c r="BL393" t="s">
        <v>1592</v>
      </c>
      <c r="BM393" t="s">
        <v>6117</v>
      </c>
      <c r="BN393" t="s">
        <v>6119</v>
      </c>
      <c r="BO393" t="e" cm="1">
        <v>#N/A</v>
      </c>
      <c r="BP393" t="s">
        <v>1592</v>
      </c>
      <c r="BQ393" t="s">
        <v>1191</v>
      </c>
      <c r="BR393">
        <v>56</v>
      </c>
      <c r="BS393" t="s">
        <v>1781</v>
      </c>
      <c r="BT393" t="s">
        <v>6147</v>
      </c>
      <c r="BU393" t="s">
        <v>6140</v>
      </c>
      <c r="BV393" t="s">
        <v>6143</v>
      </c>
      <c r="BW393" t="s">
        <v>1940</v>
      </c>
      <c r="BX393" t="s">
        <v>1940</v>
      </c>
      <c r="BY393" t="s">
        <v>1592</v>
      </c>
      <c r="BZ393" t="s">
        <v>1937</v>
      </c>
      <c r="CA393" t="s">
        <v>1965</v>
      </c>
      <c r="CB393"/>
      <c r="CC393" t="s">
        <v>998</v>
      </c>
      <c r="CD393" t="s">
        <v>1268</v>
      </c>
      <c r="CE393" t="s">
        <v>6148</v>
      </c>
      <c r="CF393" t="s">
        <v>6149</v>
      </c>
      <c r="CG393" t="s">
        <v>1268</v>
      </c>
      <c r="CH393" t="s">
        <v>1592</v>
      </c>
      <c r="CI393" t="s">
        <v>5589</v>
      </c>
      <c r="CJ393" t="s">
        <v>1222</v>
      </c>
      <c r="CK393"/>
      <c r="CL393"/>
      <c r="CM393" t="s">
        <v>6118</v>
      </c>
      <c r="CN393" t="s">
        <v>6142</v>
      </c>
      <c r="CO393" t="s">
        <v>6118</v>
      </c>
      <c r="CP393" t="s">
        <v>6142</v>
      </c>
      <c r="CQ393" t="s">
        <v>1592</v>
      </c>
      <c r="CR393">
        <v>9</v>
      </c>
      <c r="CS393" t="s">
        <v>1191</v>
      </c>
      <c r="CT393" t="s">
        <v>1191</v>
      </c>
      <c r="CU393" t="s">
        <v>1191</v>
      </c>
      <c r="CV393" t="s">
        <v>1592</v>
      </c>
      <c r="CW393" t="s">
        <v>1592</v>
      </c>
      <c r="CX393">
        <v>391</v>
      </c>
      <c r="CY393" t="s">
        <v>6150</v>
      </c>
      <c r="CZ393" t="s">
        <v>1592</v>
      </c>
      <c r="DA393" t="s">
        <v>2313</v>
      </c>
      <c r="DB393" t="s">
        <v>2314</v>
      </c>
      <c r="DC393" t="s">
        <v>6141</v>
      </c>
      <c r="DD393" t="s">
        <v>5733</v>
      </c>
      <c r="DE393" t="s">
        <v>6140</v>
      </c>
      <c r="DF393" t="s">
        <v>1592</v>
      </c>
      <c r="DG393" t="s">
        <v>1592</v>
      </c>
      <c r="DH393" t="s">
        <v>2334</v>
      </c>
      <c r="DI393" t="e">
        <v>#N/A</v>
      </c>
      <c r="DJ393"/>
      <c r="DK393" t="s">
        <v>2334</v>
      </c>
      <c r="DL393">
        <v>9</v>
      </c>
      <c r="DM393" t="s">
        <v>2315</v>
      </c>
      <c r="DN393" t="s">
        <v>1222</v>
      </c>
      <c r="DO393" t="b">
        <v>1</v>
      </c>
      <c r="DP393" t="b">
        <v>1</v>
      </c>
      <c r="DQ393" t="b">
        <v>1</v>
      </c>
      <c r="DR393" t="b">
        <v>0</v>
      </c>
      <c r="DS393" t="b">
        <v>0</v>
      </c>
      <c r="DT393" t="b">
        <v>1</v>
      </c>
      <c r="DU393" t="b">
        <v>0</v>
      </c>
      <c r="DV393">
        <v>0</v>
      </c>
      <c r="DW393" t="b">
        <v>0</v>
      </c>
      <c r="DX393" t="b">
        <v>0</v>
      </c>
      <c r="DY393" t="b">
        <v>0</v>
      </c>
      <c r="DZ393" t="b">
        <v>0</v>
      </c>
      <c r="EA393" t="b">
        <v>0</v>
      </c>
      <c r="EB393" t="b">
        <v>0</v>
      </c>
      <c r="EC393" t="b">
        <v>0</v>
      </c>
      <c r="ED393" t="b">
        <v>0</v>
      </c>
      <c r="EE393" t="b">
        <v>0</v>
      </c>
      <c r="EF393" t="b" cm="1">
        <v>0</v>
      </c>
      <c r="EG393" t="b">
        <v>0</v>
      </c>
      <c r="EH393" t="b">
        <v>0</v>
      </c>
      <c r="EI393" t="b">
        <v>0</v>
      </c>
      <c r="EJ393" t="s">
        <v>1592</v>
      </c>
      <c r="EK393">
        <v>0</v>
      </c>
      <c r="EL393">
        <v>15</v>
      </c>
      <c r="EM393" t="b">
        <v>0</v>
      </c>
    </row>
    <row r="394" spans="1:143" ht="15.75">
      <c r="A394"/>
      <c r="B394" t="s">
        <v>1222</v>
      </c>
      <c r="C394" t="s">
        <v>1222</v>
      </c>
      <c r="D394" t="s">
        <v>1237</v>
      </c>
      <c r="E394" t="s">
        <v>6151</v>
      </c>
      <c r="F394"/>
      <c r="G394" t="s">
        <v>1237</v>
      </c>
      <c r="H394"/>
      <c r="I394" t="s">
        <v>1279</v>
      </c>
      <c r="J394"/>
      <c r="K394"/>
      <c r="L394" t="s">
        <v>5854</v>
      </c>
      <c r="M394"/>
      <c r="N394"/>
      <c r="O394" t="s">
        <v>1191</v>
      </c>
      <c r="P394"/>
      <c r="Q394" t="s">
        <v>1280</v>
      </c>
      <c r="R394" t="s">
        <v>5589</v>
      </c>
      <c r="S394"/>
      <c r="T394"/>
      <c r="U394" t="s">
        <v>6152</v>
      </c>
      <c r="V394"/>
      <c r="W394"/>
      <c r="X394"/>
      <c r="Y394"/>
      <c r="Z394"/>
      <c r="AA394"/>
      <c r="AB394"/>
      <c r="AC394"/>
      <c r="AD394"/>
      <c r="AE394"/>
      <c r="AF394"/>
      <c r="AG394"/>
      <c r="AH394"/>
      <c r="AI394"/>
      <c r="AJ394"/>
      <c r="AK394"/>
      <c r="AL394"/>
      <c r="AM394"/>
      <c r="AN394"/>
      <c r="AO394" s="108" t="s">
        <v>43</v>
      </c>
      <c r="AP394" t="s">
        <v>1281</v>
      </c>
      <c r="AQ394">
        <v>58</v>
      </c>
      <c r="AR394" t="e">
        <v>#N/A</v>
      </c>
      <c r="AS394" t="s">
        <v>1222</v>
      </c>
      <c r="AT394" t="e">
        <v>#N/A</v>
      </c>
      <c r="AU394" t="s">
        <v>6151</v>
      </c>
      <c r="AV394" t="s">
        <v>6153</v>
      </c>
      <c r="AW394" t="s">
        <v>1937</v>
      </c>
      <c r="AX394" t="s">
        <v>1934</v>
      </c>
      <c r="AY394" t="s">
        <v>6154</v>
      </c>
      <c r="AZ394" t="s">
        <v>1280</v>
      </c>
      <c r="BA394" t="s">
        <v>6155</v>
      </c>
      <c r="BB394" t="s">
        <v>1279</v>
      </c>
      <c r="BC394" t="s">
        <v>1939</v>
      </c>
      <c r="BD394" t="s">
        <v>6156</v>
      </c>
      <c r="BE394">
        <v>394</v>
      </c>
      <c r="BF394">
        <v>0</v>
      </c>
      <c r="BG394">
        <v>0</v>
      </c>
      <c r="BH394" t="s">
        <v>1592</v>
      </c>
      <c r="BI394">
        <v>0</v>
      </c>
      <c r="BJ394">
        <v>0</v>
      </c>
      <c r="BK394">
        <v>0</v>
      </c>
      <c r="BL394" t="s">
        <v>1592</v>
      </c>
      <c r="BM394" t="s">
        <v>1592</v>
      </c>
      <c r="BN394" t="s">
        <v>1592</v>
      </c>
      <c r="BO394" t="s" cm="1">
        <v>1592</v>
      </c>
      <c r="BP394" t="s">
        <v>1592</v>
      </c>
      <c r="BQ394" t="s">
        <v>1191</v>
      </c>
      <c r="BR394">
        <v>57</v>
      </c>
      <c r="BS394" t="s">
        <v>1787</v>
      </c>
      <c r="BT394" t="s">
        <v>6157</v>
      </c>
      <c r="BU394" t="s">
        <v>1237</v>
      </c>
      <c r="BV394" t="s">
        <v>6153</v>
      </c>
      <c r="BW394" t="s">
        <v>1937</v>
      </c>
      <c r="BX394" t="s">
        <v>1937</v>
      </c>
      <c r="BY394" t="s">
        <v>1592</v>
      </c>
      <c r="BZ394" t="s">
        <v>1937</v>
      </c>
      <c r="CA394" t="s">
        <v>1592</v>
      </c>
      <c r="CB394"/>
      <c r="CC394" t="s">
        <v>998</v>
      </c>
      <c r="CD394" t="s">
        <v>1279</v>
      </c>
      <c r="CE394" t="s">
        <v>6151</v>
      </c>
      <c r="CF394" t="s">
        <v>6153</v>
      </c>
      <c r="CG394" t="s">
        <v>1279</v>
      </c>
      <c r="CH394" t="s">
        <v>1592</v>
      </c>
      <c r="CI394" t="s">
        <v>5589</v>
      </c>
      <c r="CJ394" t="s">
        <v>1222</v>
      </c>
      <c r="CK394"/>
      <c r="CL394"/>
      <c r="CM394" t="s">
        <v>6152</v>
      </c>
      <c r="CN394" t="s">
        <v>1592</v>
      </c>
      <c r="CO394" t="s">
        <v>6152</v>
      </c>
      <c r="CP394" t="s">
        <v>1592</v>
      </c>
      <c r="CQ394" t="s">
        <v>1592</v>
      </c>
      <c r="CR394">
        <v>9</v>
      </c>
      <c r="CS394" t="s">
        <v>1191</v>
      </c>
      <c r="CT394" t="s">
        <v>1191</v>
      </c>
      <c r="CU394" t="s">
        <v>1191</v>
      </c>
      <c r="CV394" t="s">
        <v>1592</v>
      </c>
      <c r="CW394" t="s">
        <v>1592</v>
      </c>
      <c r="CX394">
        <v>392</v>
      </c>
      <c r="CY394" t="s">
        <v>6158</v>
      </c>
      <c r="CZ394" t="s">
        <v>1592</v>
      </c>
      <c r="DA394" t="s">
        <v>2313</v>
      </c>
      <c r="DB394" t="s">
        <v>2314</v>
      </c>
      <c r="DC394" t="s">
        <v>6151</v>
      </c>
      <c r="DD394" t="s">
        <v>1280</v>
      </c>
      <c r="DE394" t="s">
        <v>1237</v>
      </c>
      <c r="DF394" t="s">
        <v>1592</v>
      </c>
      <c r="DG394" t="s">
        <v>1592</v>
      </c>
      <c r="DH394" t="s">
        <v>2334</v>
      </c>
      <c r="DI394" t="e">
        <v>#N/A</v>
      </c>
      <c r="DJ394"/>
      <c r="DK394" t="s">
        <v>2334</v>
      </c>
      <c r="DL394">
        <v>9</v>
      </c>
      <c r="DM394" t="s">
        <v>2315</v>
      </c>
      <c r="DN394" t="s">
        <v>1222</v>
      </c>
      <c r="DO394" t="b">
        <v>1</v>
      </c>
      <c r="DP394" t="b">
        <v>1</v>
      </c>
      <c r="DQ394" t="b">
        <v>1</v>
      </c>
      <c r="DR394" t="b">
        <v>0</v>
      </c>
      <c r="DS394" t="b">
        <v>0</v>
      </c>
      <c r="DT394" t="b">
        <v>1</v>
      </c>
      <c r="DU394" t="b">
        <v>1</v>
      </c>
      <c r="DV394">
        <v>0</v>
      </c>
      <c r="DW394" t="b">
        <v>0</v>
      </c>
      <c r="DX394" t="b">
        <v>0</v>
      </c>
      <c r="DY394" t="b">
        <v>0</v>
      </c>
      <c r="DZ394" t="b">
        <v>0</v>
      </c>
      <c r="EA394" t="b">
        <v>0</v>
      </c>
      <c r="EB394" t="b">
        <v>0</v>
      </c>
      <c r="EC394" t="b">
        <v>0</v>
      </c>
      <c r="ED394" t="b">
        <v>0</v>
      </c>
      <c r="EE394" t="b">
        <v>0</v>
      </c>
      <c r="EF394" t="b" cm="1">
        <v>0</v>
      </c>
      <c r="EG394" t="b">
        <v>0</v>
      </c>
      <c r="EH394" t="b">
        <v>0</v>
      </c>
      <c r="EI394" t="b">
        <v>0</v>
      </c>
      <c r="EJ394" t="s">
        <v>1592</v>
      </c>
      <c r="EK394">
        <v>0</v>
      </c>
      <c r="EL394">
        <v>20</v>
      </c>
      <c r="EM394" t="b">
        <v>0</v>
      </c>
    </row>
    <row r="395" spans="1:143" ht="94.5">
      <c r="A395"/>
      <c r="B395" t="s">
        <v>1222</v>
      </c>
      <c r="C395" t="s">
        <v>1222</v>
      </c>
      <c r="D395" t="s">
        <v>1761</v>
      </c>
      <c r="E395" t="s">
        <v>1762</v>
      </c>
      <c r="F395"/>
      <c r="G395" t="s">
        <v>5597</v>
      </c>
      <c r="H395" t="s">
        <v>902</v>
      </c>
      <c r="I395" t="s">
        <v>1272</v>
      </c>
      <c r="J395" t="s">
        <v>1237</v>
      </c>
      <c r="K395" t="s">
        <v>902</v>
      </c>
      <c r="L395" t="s">
        <v>1939</v>
      </c>
      <c r="M395" t="s">
        <v>1947</v>
      </c>
      <c r="N395" s="109" t="s">
        <v>5598</v>
      </c>
      <c r="O395" t="s">
        <v>1191</v>
      </c>
      <c r="P395"/>
      <c r="Q395" t="s">
        <v>5733</v>
      </c>
      <c r="R395" t="s">
        <v>5589</v>
      </c>
      <c r="S395"/>
      <c r="T395"/>
      <c r="U395" t="s">
        <v>6152</v>
      </c>
      <c r="V395" t="s">
        <v>1948</v>
      </c>
      <c r="W395"/>
      <c r="X395"/>
      <c r="Y395"/>
      <c r="Z395"/>
      <c r="AA395"/>
      <c r="AB395"/>
      <c r="AC395"/>
      <c r="AD395"/>
      <c r="AE395"/>
      <c r="AF395"/>
      <c r="AG395"/>
      <c r="AH395"/>
      <c r="AI395"/>
      <c r="AJ395"/>
      <c r="AK395"/>
      <c r="AL395"/>
      <c r="AM395"/>
      <c r="AN395"/>
      <c r="AO395" s="108" t="s">
        <v>43</v>
      </c>
      <c r="AP395" t="s">
        <v>1281</v>
      </c>
      <c r="AQ395">
        <v>59</v>
      </c>
      <c r="AR395" t="e">
        <v>#N/A</v>
      </c>
      <c r="AS395" t="s">
        <v>1222</v>
      </c>
      <c r="AT395" t="e">
        <v>#N/A</v>
      </c>
      <c r="AU395" t="s">
        <v>1762</v>
      </c>
      <c r="AV395" t="s">
        <v>1945</v>
      </c>
      <c r="AW395" t="s">
        <v>1937</v>
      </c>
      <c r="AX395" t="s">
        <v>1934</v>
      </c>
      <c r="AY395" t="s">
        <v>5599</v>
      </c>
      <c r="AZ395" t="s">
        <v>5733</v>
      </c>
      <c r="BA395" t="s">
        <v>5600</v>
      </c>
      <c r="BB395" t="s">
        <v>1272</v>
      </c>
      <c r="BC395" t="s">
        <v>1939</v>
      </c>
      <c r="BD395" t="s">
        <v>5601</v>
      </c>
      <c r="BE395">
        <v>339</v>
      </c>
      <c r="BF395">
        <v>394</v>
      </c>
      <c r="BG395">
        <v>0</v>
      </c>
      <c r="BH395" t="s">
        <v>1592</v>
      </c>
      <c r="BI395">
        <v>0</v>
      </c>
      <c r="BJ395">
        <v>0</v>
      </c>
      <c r="BK395">
        <v>1055</v>
      </c>
      <c r="BL395" t="s">
        <v>1950</v>
      </c>
      <c r="BM395" t="s">
        <v>6151</v>
      </c>
      <c r="BN395" t="s">
        <v>6153</v>
      </c>
      <c r="BO395" t="e" cm="1">
        <v>#N/A</v>
      </c>
      <c r="BP395" t="s">
        <v>1592</v>
      </c>
      <c r="BQ395" t="s">
        <v>1191</v>
      </c>
      <c r="BR395">
        <v>58</v>
      </c>
      <c r="BS395" t="s">
        <v>1791</v>
      </c>
      <c r="BT395" t="s">
        <v>6159</v>
      </c>
      <c r="BU395" t="s">
        <v>1761</v>
      </c>
      <c r="BV395" t="s">
        <v>1945</v>
      </c>
      <c r="BW395" t="s">
        <v>1940</v>
      </c>
      <c r="BX395" t="s">
        <v>5603</v>
      </c>
      <c r="BY395" t="s">
        <v>1592</v>
      </c>
      <c r="BZ395" t="s">
        <v>1937</v>
      </c>
      <c r="CA395" t="s">
        <v>1947</v>
      </c>
      <c r="CB395"/>
      <c r="CC395" t="s">
        <v>998</v>
      </c>
      <c r="CD395" t="s">
        <v>1272</v>
      </c>
      <c r="CE395" t="s">
        <v>6160</v>
      </c>
      <c r="CF395" t="s">
        <v>6161</v>
      </c>
      <c r="CG395" t="s">
        <v>1272</v>
      </c>
      <c r="CH395" t="s">
        <v>1592</v>
      </c>
      <c r="CI395" t="s">
        <v>5589</v>
      </c>
      <c r="CJ395" t="s">
        <v>1222</v>
      </c>
      <c r="CK395"/>
      <c r="CL395"/>
      <c r="CM395" t="s">
        <v>6152</v>
      </c>
      <c r="CN395" t="s">
        <v>1948</v>
      </c>
      <c r="CO395" t="s">
        <v>6152</v>
      </c>
      <c r="CP395" t="s">
        <v>1948</v>
      </c>
      <c r="CQ395" t="s">
        <v>1592</v>
      </c>
      <c r="CR395">
        <v>9</v>
      </c>
      <c r="CS395" t="s">
        <v>1191</v>
      </c>
      <c r="CT395" t="s">
        <v>1191</v>
      </c>
      <c r="CU395" t="s">
        <v>1592</v>
      </c>
      <c r="CV395" t="s">
        <v>1592</v>
      </c>
      <c r="CW395" t="s">
        <v>1592</v>
      </c>
      <c r="CX395">
        <v>393</v>
      </c>
      <c r="CY395" t="s">
        <v>6162</v>
      </c>
      <c r="CZ395" t="s">
        <v>1592</v>
      </c>
      <c r="DA395" t="s">
        <v>2313</v>
      </c>
      <c r="DB395" t="s">
        <v>2314</v>
      </c>
      <c r="DC395" t="s">
        <v>1762</v>
      </c>
      <c r="DD395" t="s">
        <v>5733</v>
      </c>
      <c r="DE395" t="s">
        <v>5597</v>
      </c>
      <c r="DF395" t="s">
        <v>1592</v>
      </c>
      <c r="DG395" t="s">
        <v>1592</v>
      </c>
      <c r="DH395" t="s">
        <v>2334</v>
      </c>
      <c r="DI395" t="e">
        <v>#N/A</v>
      </c>
      <c r="DJ395"/>
      <c r="DK395" t="s">
        <v>2334</v>
      </c>
      <c r="DL395">
        <v>9</v>
      </c>
      <c r="DM395" t="s">
        <v>2315</v>
      </c>
      <c r="DN395" t="s">
        <v>1222</v>
      </c>
      <c r="DO395" t="b">
        <v>1</v>
      </c>
      <c r="DP395" t="b">
        <v>1</v>
      </c>
      <c r="DQ395" t="b">
        <v>0</v>
      </c>
      <c r="DR395" t="b">
        <v>0</v>
      </c>
      <c r="DS395" t="b">
        <v>0</v>
      </c>
      <c r="DT395" t="b">
        <v>1</v>
      </c>
      <c r="DU395" t="b">
        <v>0</v>
      </c>
      <c r="DV395">
        <v>0</v>
      </c>
      <c r="DW395" t="b">
        <v>0</v>
      </c>
      <c r="DX395" t="b">
        <v>0</v>
      </c>
      <c r="DY395" t="b">
        <v>0</v>
      </c>
      <c r="DZ395" t="b">
        <v>0</v>
      </c>
      <c r="EA395" t="b">
        <v>0</v>
      </c>
      <c r="EB395" t="b">
        <v>0</v>
      </c>
      <c r="EC395" t="b">
        <v>0</v>
      </c>
      <c r="ED395" t="b">
        <v>0</v>
      </c>
      <c r="EE395" t="b">
        <v>0</v>
      </c>
      <c r="EF395" t="b" cm="1">
        <v>0</v>
      </c>
      <c r="EG395" t="b">
        <v>0</v>
      </c>
      <c r="EH395" t="b">
        <v>0</v>
      </c>
      <c r="EI395" t="b">
        <v>0</v>
      </c>
      <c r="EJ395" t="s">
        <v>1592</v>
      </c>
      <c r="EK395">
        <v>0</v>
      </c>
      <c r="EL395">
        <v>7</v>
      </c>
      <c r="EM395" t="b">
        <v>0</v>
      </c>
    </row>
    <row r="396" spans="1:143" ht="15.75">
      <c r="A396"/>
      <c r="B396" t="s">
        <v>1222</v>
      </c>
      <c r="C396" t="s">
        <v>1222</v>
      </c>
      <c r="D396" t="s">
        <v>5657</v>
      </c>
      <c r="E396" t="s">
        <v>5658</v>
      </c>
      <c r="F396"/>
      <c r="G396" t="s">
        <v>5659</v>
      </c>
      <c r="H396" t="s">
        <v>5660</v>
      </c>
      <c r="I396" t="s">
        <v>1272</v>
      </c>
      <c r="J396" t="s">
        <v>1237</v>
      </c>
      <c r="K396" t="s">
        <v>902</v>
      </c>
      <c r="L396" t="s">
        <v>1939</v>
      </c>
      <c r="M396" t="s">
        <v>1974</v>
      </c>
      <c r="N396" t="s">
        <v>902</v>
      </c>
      <c r="O396" t="s">
        <v>1191</v>
      </c>
      <c r="P396"/>
      <c r="Q396" t="s">
        <v>5733</v>
      </c>
      <c r="R396" t="s">
        <v>5589</v>
      </c>
      <c r="S396"/>
      <c r="T396"/>
      <c r="U396" t="s">
        <v>6152</v>
      </c>
      <c r="V396" t="s">
        <v>5661</v>
      </c>
      <c r="W396"/>
      <c r="X396"/>
      <c r="Y396"/>
      <c r="Z396"/>
      <c r="AA396"/>
      <c r="AB396"/>
      <c r="AC396"/>
      <c r="AD396"/>
      <c r="AE396"/>
      <c r="AF396"/>
      <c r="AG396"/>
      <c r="AH396"/>
      <c r="AI396"/>
      <c r="AJ396"/>
      <c r="AK396"/>
      <c r="AL396"/>
      <c r="AM396"/>
      <c r="AN396"/>
      <c r="AO396" s="108" t="s">
        <v>43</v>
      </c>
      <c r="AP396" t="s">
        <v>1281</v>
      </c>
      <c r="AQ396">
        <v>60</v>
      </c>
      <c r="AR396" t="e">
        <v>#N/A</v>
      </c>
      <c r="AS396" t="s">
        <v>1222</v>
      </c>
      <c r="AT396" t="e">
        <v>#N/A</v>
      </c>
      <c r="AU396" t="s">
        <v>5658</v>
      </c>
      <c r="AV396" t="s">
        <v>5662</v>
      </c>
      <c r="AW396" t="s">
        <v>1937</v>
      </c>
      <c r="AX396" t="s">
        <v>1934</v>
      </c>
      <c r="AY396" t="s">
        <v>5663</v>
      </c>
      <c r="AZ396" t="s">
        <v>5733</v>
      </c>
      <c r="BA396" t="s">
        <v>5664</v>
      </c>
      <c r="BB396" t="s">
        <v>1272</v>
      </c>
      <c r="BC396" t="s">
        <v>1939</v>
      </c>
      <c r="BD396" t="s">
        <v>6163</v>
      </c>
      <c r="BE396">
        <v>344</v>
      </c>
      <c r="BF396">
        <v>394</v>
      </c>
      <c r="BG396">
        <v>0</v>
      </c>
      <c r="BH396" t="s">
        <v>1592</v>
      </c>
      <c r="BI396">
        <v>0</v>
      </c>
      <c r="BJ396">
        <v>0</v>
      </c>
      <c r="BK396">
        <v>344</v>
      </c>
      <c r="BL396" t="s">
        <v>5669</v>
      </c>
      <c r="BM396" t="s">
        <v>6151</v>
      </c>
      <c r="BN396" t="s">
        <v>6153</v>
      </c>
      <c r="BO396" t="e" cm="1">
        <v>#N/A</v>
      </c>
      <c r="BP396" t="s">
        <v>1592</v>
      </c>
      <c r="BQ396" t="s">
        <v>1191</v>
      </c>
      <c r="BR396">
        <v>59</v>
      </c>
      <c r="BS396" t="s">
        <v>1795</v>
      </c>
      <c r="BT396" t="s">
        <v>6164</v>
      </c>
      <c r="BU396" t="s">
        <v>5657</v>
      </c>
      <c r="BV396" t="s">
        <v>5662</v>
      </c>
      <c r="BW396" t="s">
        <v>5667</v>
      </c>
      <c r="BX396" t="s">
        <v>1940</v>
      </c>
      <c r="BY396" t="s">
        <v>1592</v>
      </c>
      <c r="BZ396" t="s">
        <v>1937</v>
      </c>
      <c r="CA396" t="s">
        <v>1974</v>
      </c>
      <c r="CB396"/>
      <c r="CC396" t="s">
        <v>998</v>
      </c>
      <c r="CD396" t="s">
        <v>1272</v>
      </c>
      <c r="CE396" t="s">
        <v>6165</v>
      </c>
      <c r="CF396" t="s">
        <v>6166</v>
      </c>
      <c r="CG396" t="s">
        <v>1272</v>
      </c>
      <c r="CH396" t="s">
        <v>1592</v>
      </c>
      <c r="CI396" t="s">
        <v>5589</v>
      </c>
      <c r="CJ396" t="s">
        <v>1222</v>
      </c>
      <c r="CK396"/>
      <c r="CL396"/>
      <c r="CM396" t="s">
        <v>6152</v>
      </c>
      <c r="CN396" t="s">
        <v>5661</v>
      </c>
      <c r="CO396" t="s">
        <v>6152</v>
      </c>
      <c r="CP396" t="s">
        <v>5661</v>
      </c>
      <c r="CQ396" t="s">
        <v>1592</v>
      </c>
      <c r="CR396">
        <v>9</v>
      </c>
      <c r="CS396" t="s">
        <v>1191</v>
      </c>
      <c r="CT396" t="s">
        <v>1191</v>
      </c>
      <c r="CU396" t="s">
        <v>1191</v>
      </c>
      <c r="CV396" t="s">
        <v>1592</v>
      </c>
      <c r="CW396" t="s">
        <v>1592</v>
      </c>
      <c r="CX396">
        <v>394</v>
      </c>
      <c r="CY396" t="s">
        <v>6167</v>
      </c>
      <c r="CZ396" t="s">
        <v>1592</v>
      </c>
      <c r="DA396" t="s">
        <v>2313</v>
      </c>
      <c r="DB396" t="s">
        <v>2314</v>
      </c>
      <c r="DC396" t="s">
        <v>5658</v>
      </c>
      <c r="DD396" t="s">
        <v>5733</v>
      </c>
      <c r="DE396" t="s">
        <v>5659</v>
      </c>
      <c r="DF396" t="s">
        <v>1592</v>
      </c>
      <c r="DG396" t="s">
        <v>1592</v>
      </c>
      <c r="DH396" t="s">
        <v>2334</v>
      </c>
      <c r="DI396" t="e">
        <v>#N/A</v>
      </c>
      <c r="DJ396"/>
      <c r="DK396" t="s">
        <v>2334</v>
      </c>
      <c r="DL396">
        <v>9</v>
      </c>
      <c r="DM396" t="s">
        <v>2315</v>
      </c>
      <c r="DN396" t="s">
        <v>1222</v>
      </c>
      <c r="DO396" t="b">
        <v>1</v>
      </c>
      <c r="DP396" t="b">
        <v>1</v>
      </c>
      <c r="DQ396" t="b">
        <v>0</v>
      </c>
      <c r="DR396" t="b">
        <v>0</v>
      </c>
      <c r="DS396" t="b">
        <v>0</v>
      </c>
      <c r="DT396" t="b">
        <v>1</v>
      </c>
      <c r="DU396" t="b">
        <v>0</v>
      </c>
      <c r="DV396">
        <v>0</v>
      </c>
      <c r="DW396" t="b">
        <v>0</v>
      </c>
      <c r="DX396" t="b">
        <v>0</v>
      </c>
      <c r="DY396" t="b">
        <v>0</v>
      </c>
      <c r="DZ396" t="b">
        <v>0</v>
      </c>
      <c r="EA396" t="b">
        <v>0</v>
      </c>
      <c r="EB396" t="b">
        <v>0</v>
      </c>
      <c r="EC396" t="b">
        <v>0</v>
      </c>
      <c r="ED396" t="b">
        <v>0</v>
      </c>
      <c r="EE396" t="b">
        <v>0</v>
      </c>
      <c r="EF396" t="b" cm="1">
        <v>0</v>
      </c>
      <c r="EG396" t="b">
        <v>0</v>
      </c>
      <c r="EH396" t="b">
        <v>0</v>
      </c>
      <c r="EI396" t="b">
        <v>0</v>
      </c>
      <c r="EJ396" t="s">
        <v>1592</v>
      </c>
      <c r="EK396">
        <v>0</v>
      </c>
      <c r="EL396">
        <v>23</v>
      </c>
      <c r="EM396" t="b">
        <v>0</v>
      </c>
    </row>
    <row r="397" spans="1:143" ht="15.75">
      <c r="A397"/>
      <c r="B397" t="s">
        <v>1222</v>
      </c>
      <c r="C397" t="s">
        <v>1222</v>
      </c>
      <c r="D397" t="s">
        <v>6168</v>
      </c>
      <c r="E397" t="s">
        <v>6169</v>
      </c>
      <c r="F397"/>
      <c r="G397" t="s">
        <v>6168</v>
      </c>
      <c r="H397" t="s">
        <v>902</v>
      </c>
      <c r="I397" t="s">
        <v>1268</v>
      </c>
      <c r="J397" t="s">
        <v>1237</v>
      </c>
      <c r="K397" t="s">
        <v>902</v>
      </c>
      <c r="L397" t="s">
        <v>1939</v>
      </c>
      <c r="M397" t="s">
        <v>1974</v>
      </c>
      <c r="N397" t="s">
        <v>902</v>
      </c>
      <c r="O397" t="s">
        <v>1191</v>
      </c>
      <c r="P397"/>
      <c r="Q397" t="s">
        <v>5733</v>
      </c>
      <c r="R397" t="s">
        <v>5589</v>
      </c>
      <c r="S397"/>
      <c r="T397"/>
      <c r="U397" t="s">
        <v>6152</v>
      </c>
      <c r="V397" t="s">
        <v>6170</v>
      </c>
      <c r="W397"/>
      <c r="X397"/>
      <c r="Y397"/>
      <c r="Z397"/>
      <c r="AA397"/>
      <c r="AB397"/>
      <c r="AC397"/>
      <c r="AD397"/>
      <c r="AE397"/>
      <c r="AF397"/>
      <c r="AG397"/>
      <c r="AH397"/>
      <c r="AI397"/>
      <c r="AJ397"/>
      <c r="AK397"/>
      <c r="AL397"/>
      <c r="AM397"/>
      <c r="AN397"/>
      <c r="AO397" s="108" t="s">
        <v>43</v>
      </c>
      <c r="AP397" t="s">
        <v>1281</v>
      </c>
      <c r="AQ397">
        <v>61</v>
      </c>
      <c r="AR397" t="e">
        <v>#N/A</v>
      </c>
      <c r="AS397" t="s">
        <v>1222</v>
      </c>
      <c r="AT397" t="e">
        <v>#N/A</v>
      </c>
      <c r="AU397" t="s">
        <v>6169</v>
      </c>
      <c r="AV397" t="s">
        <v>6171</v>
      </c>
      <c r="AW397" t="s">
        <v>1937</v>
      </c>
      <c r="AX397" t="s">
        <v>1934</v>
      </c>
      <c r="AY397" t="s">
        <v>6172</v>
      </c>
      <c r="AZ397" t="s">
        <v>5733</v>
      </c>
      <c r="BA397" t="s">
        <v>6173</v>
      </c>
      <c r="BB397" t="s">
        <v>1268</v>
      </c>
      <c r="BC397" t="s">
        <v>1939</v>
      </c>
      <c r="BD397" t="s">
        <v>6174</v>
      </c>
      <c r="BE397">
        <v>397</v>
      </c>
      <c r="BF397">
        <v>394</v>
      </c>
      <c r="BG397">
        <v>0</v>
      </c>
      <c r="BH397" t="s">
        <v>6169</v>
      </c>
      <c r="BI397">
        <v>1</v>
      </c>
      <c r="BJ397">
        <v>0</v>
      </c>
      <c r="BK397">
        <v>0</v>
      </c>
      <c r="BL397" t="s">
        <v>1592</v>
      </c>
      <c r="BM397" t="s">
        <v>6151</v>
      </c>
      <c r="BN397" t="s">
        <v>6153</v>
      </c>
      <c r="BO397" t="e" cm="1">
        <v>#N/A</v>
      </c>
      <c r="BP397" t="s">
        <v>1592</v>
      </c>
      <c r="BQ397" t="s">
        <v>1191</v>
      </c>
      <c r="BR397">
        <v>60</v>
      </c>
      <c r="BS397" t="s">
        <v>1799</v>
      </c>
      <c r="BT397" t="s">
        <v>6175</v>
      </c>
      <c r="BU397" t="s">
        <v>6168</v>
      </c>
      <c r="BV397" t="s">
        <v>6171</v>
      </c>
      <c r="BW397" t="s">
        <v>1940</v>
      </c>
      <c r="BX397" t="s">
        <v>1940</v>
      </c>
      <c r="BY397" t="s">
        <v>1592</v>
      </c>
      <c r="BZ397" t="s">
        <v>1937</v>
      </c>
      <c r="CA397" t="s">
        <v>1974</v>
      </c>
      <c r="CB397"/>
      <c r="CC397" t="s">
        <v>998</v>
      </c>
      <c r="CD397" t="s">
        <v>1268</v>
      </c>
      <c r="CE397" t="s">
        <v>6176</v>
      </c>
      <c r="CF397" t="s">
        <v>6177</v>
      </c>
      <c r="CG397" t="s">
        <v>1268</v>
      </c>
      <c r="CH397" t="s">
        <v>1592</v>
      </c>
      <c r="CI397" t="s">
        <v>5589</v>
      </c>
      <c r="CJ397" t="s">
        <v>1222</v>
      </c>
      <c r="CK397"/>
      <c r="CL397"/>
      <c r="CM397" t="s">
        <v>6152</v>
      </c>
      <c r="CN397" t="s">
        <v>6170</v>
      </c>
      <c r="CO397" t="s">
        <v>6152</v>
      </c>
      <c r="CP397" t="s">
        <v>6170</v>
      </c>
      <c r="CQ397" t="s">
        <v>1592</v>
      </c>
      <c r="CR397">
        <v>9</v>
      </c>
      <c r="CS397" t="s">
        <v>1191</v>
      </c>
      <c r="CT397" t="s">
        <v>1191</v>
      </c>
      <c r="CU397" t="s">
        <v>1191</v>
      </c>
      <c r="CV397" t="s">
        <v>1592</v>
      </c>
      <c r="CW397" t="s">
        <v>1592</v>
      </c>
      <c r="CX397">
        <v>395</v>
      </c>
      <c r="CY397" t="s">
        <v>6178</v>
      </c>
      <c r="CZ397" t="s">
        <v>1592</v>
      </c>
      <c r="DA397" t="s">
        <v>2313</v>
      </c>
      <c r="DB397" t="s">
        <v>2314</v>
      </c>
      <c r="DC397" t="s">
        <v>6169</v>
      </c>
      <c r="DD397" t="s">
        <v>5733</v>
      </c>
      <c r="DE397" t="s">
        <v>6168</v>
      </c>
      <c r="DF397" t="s">
        <v>1592</v>
      </c>
      <c r="DG397" t="s">
        <v>1592</v>
      </c>
      <c r="DH397" t="s">
        <v>2334</v>
      </c>
      <c r="DI397" t="e">
        <v>#N/A</v>
      </c>
      <c r="DJ397"/>
      <c r="DK397" t="s">
        <v>2334</v>
      </c>
      <c r="DL397">
        <v>9</v>
      </c>
      <c r="DM397" t="s">
        <v>2315</v>
      </c>
      <c r="DN397" t="s">
        <v>1222</v>
      </c>
      <c r="DO397" t="b">
        <v>1</v>
      </c>
      <c r="DP397" t="b">
        <v>1</v>
      </c>
      <c r="DQ397" t="b">
        <v>1</v>
      </c>
      <c r="DR397" t="b">
        <v>0</v>
      </c>
      <c r="DS397" t="b">
        <v>0</v>
      </c>
      <c r="DT397" t="b">
        <v>1</v>
      </c>
      <c r="DU397" t="b">
        <v>0</v>
      </c>
      <c r="DV397">
        <v>0</v>
      </c>
      <c r="DW397" t="b">
        <v>0</v>
      </c>
      <c r="DX397" t="b">
        <v>0</v>
      </c>
      <c r="DY397" t="b">
        <v>0</v>
      </c>
      <c r="DZ397" t="b">
        <v>0</v>
      </c>
      <c r="EA397" t="b">
        <v>0</v>
      </c>
      <c r="EB397" t="b">
        <v>0</v>
      </c>
      <c r="EC397" t="b">
        <v>0</v>
      </c>
      <c r="ED397" t="b">
        <v>0</v>
      </c>
      <c r="EE397" t="b">
        <v>0</v>
      </c>
      <c r="EF397" t="b" cm="1">
        <v>0</v>
      </c>
      <c r="EG397" t="b">
        <v>0</v>
      </c>
      <c r="EH397" t="b">
        <v>0</v>
      </c>
      <c r="EI397" t="b">
        <v>0</v>
      </c>
      <c r="EJ397" t="s">
        <v>1592</v>
      </c>
      <c r="EK397">
        <v>0</v>
      </c>
      <c r="EL397">
        <v>19</v>
      </c>
      <c r="EM397" t="b">
        <v>0</v>
      </c>
    </row>
    <row r="398" spans="1:143" ht="15.75">
      <c r="A398"/>
      <c r="B398" t="s">
        <v>1222</v>
      </c>
      <c r="C398" t="s">
        <v>1222</v>
      </c>
      <c r="D398" t="s">
        <v>5796</v>
      </c>
      <c r="E398" t="s">
        <v>1236</v>
      </c>
      <c r="F398"/>
      <c r="G398" t="s">
        <v>5796</v>
      </c>
      <c r="H398" t="s">
        <v>902</v>
      </c>
      <c r="I398" t="s">
        <v>1272</v>
      </c>
      <c r="J398" t="s">
        <v>1237</v>
      </c>
      <c r="K398" t="s">
        <v>902</v>
      </c>
      <c r="L398" t="s">
        <v>1939</v>
      </c>
      <c r="M398" t="s">
        <v>2031</v>
      </c>
      <c r="N398" t="s">
        <v>902</v>
      </c>
      <c r="O398" t="s">
        <v>1191</v>
      </c>
      <c r="P398"/>
      <c r="Q398" t="s">
        <v>5733</v>
      </c>
      <c r="R398" t="s">
        <v>5589</v>
      </c>
      <c r="S398"/>
      <c r="T398"/>
      <c r="U398" t="s">
        <v>6152</v>
      </c>
      <c r="V398" t="s">
        <v>5797</v>
      </c>
      <c r="W398"/>
      <c r="X398"/>
      <c r="Y398"/>
      <c r="Z398"/>
      <c r="AA398"/>
      <c r="AB398"/>
      <c r="AC398"/>
      <c r="AD398"/>
      <c r="AE398"/>
      <c r="AF398"/>
      <c r="AG398"/>
      <c r="AH398"/>
      <c r="AI398"/>
      <c r="AJ398"/>
      <c r="AK398"/>
      <c r="AL398"/>
      <c r="AM398"/>
      <c r="AN398"/>
      <c r="AO398" s="108" t="s">
        <v>43</v>
      </c>
      <c r="AP398" t="s">
        <v>1281</v>
      </c>
      <c r="AQ398">
        <v>62</v>
      </c>
      <c r="AR398" t="e">
        <v>#N/A</v>
      </c>
      <c r="AS398" t="s">
        <v>1222</v>
      </c>
      <c r="AT398" t="e">
        <v>#N/A</v>
      </c>
      <c r="AU398" t="s">
        <v>1236</v>
      </c>
      <c r="AV398" t="s">
        <v>5798</v>
      </c>
      <c r="AW398" t="s">
        <v>1937</v>
      </c>
      <c r="AX398" t="s">
        <v>1934</v>
      </c>
      <c r="AY398" t="s">
        <v>5799</v>
      </c>
      <c r="AZ398" t="s">
        <v>5733</v>
      </c>
      <c r="BA398" t="s">
        <v>5800</v>
      </c>
      <c r="BB398" t="s">
        <v>1272</v>
      </c>
      <c r="BC398" t="s">
        <v>1939</v>
      </c>
      <c r="BD398" t="s">
        <v>5801</v>
      </c>
      <c r="BE398">
        <v>358</v>
      </c>
      <c r="BF398">
        <v>394</v>
      </c>
      <c r="BG398">
        <v>0</v>
      </c>
      <c r="BH398" t="s">
        <v>1592</v>
      </c>
      <c r="BI398">
        <v>0</v>
      </c>
      <c r="BJ398">
        <v>0</v>
      </c>
      <c r="BK398">
        <v>363</v>
      </c>
      <c r="BL398" t="s">
        <v>5802</v>
      </c>
      <c r="BM398" t="s">
        <v>6151</v>
      </c>
      <c r="BN398" t="s">
        <v>6153</v>
      </c>
      <c r="BO398" t="e" cm="1">
        <v>#N/A</v>
      </c>
      <c r="BP398" t="s">
        <v>1592</v>
      </c>
      <c r="BQ398" t="s">
        <v>1191</v>
      </c>
      <c r="BR398">
        <v>61</v>
      </c>
      <c r="BS398" t="s">
        <v>1803</v>
      </c>
      <c r="BT398" t="s">
        <v>6179</v>
      </c>
      <c r="BU398" t="s">
        <v>5796</v>
      </c>
      <c r="BV398" t="s">
        <v>5798</v>
      </c>
      <c r="BW398" t="s">
        <v>1940</v>
      </c>
      <c r="BX398" t="s">
        <v>1940</v>
      </c>
      <c r="BY398" t="s">
        <v>1592</v>
      </c>
      <c r="BZ398" t="s">
        <v>1937</v>
      </c>
      <c r="CA398" t="s">
        <v>2031</v>
      </c>
      <c r="CB398"/>
      <c r="CC398" t="s">
        <v>998</v>
      </c>
      <c r="CD398" t="s">
        <v>1272</v>
      </c>
      <c r="CE398" t="s">
        <v>6180</v>
      </c>
      <c r="CF398" t="s">
        <v>6181</v>
      </c>
      <c r="CG398" t="s">
        <v>1272</v>
      </c>
      <c r="CH398" t="s">
        <v>1592</v>
      </c>
      <c r="CI398" t="s">
        <v>5589</v>
      </c>
      <c r="CJ398" t="s">
        <v>1222</v>
      </c>
      <c r="CK398"/>
      <c r="CL398"/>
      <c r="CM398" t="s">
        <v>6152</v>
      </c>
      <c r="CN398" t="s">
        <v>5797</v>
      </c>
      <c r="CO398" t="s">
        <v>6152</v>
      </c>
      <c r="CP398" t="s">
        <v>5797</v>
      </c>
      <c r="CQ398" t="s">
        <v>1592</v>
      </c>
      <c r="CR398">
        <v>9</v>
      </c>
      <c r="CS398" t="s">
        <v>1191</v>
      </c>
      <c r="CT398" t="s">
        <v>1191</v>
      </c>
      <c r="CU398" t="s">
        <v>1191</v>
      </c>
      <c r="CV398" t="s">
        <v>1592</v>
      </c>
      <c r="CW398" t="s">
        <v>1592</v>
      </c>
      <c r="CX398">
        <v>396</v>
      </c>
      <c r="CY398" t="s">
        <v>6182</v>
      </c>
      <c r="CZ398" t="s">
        <v>1592</v>
      </c>
      <c r="DA398" t="s">
        <v>2313</v>
      </c>
      <c r="DB398" t="s">
        <v>2314</v>
      </c>
      <c r="DC398" t="s">
        <v>1236</v>
      </c>
      <c r="DD398" t="s">
        <v>5733</v>
      </c>
      <c r="DE398" t="s">
        <v>5796</v>
      </c>
      <c r="DF398" t="s">
        <v>1592</v>
      </c>
      <c r="DG398" t="s">
        <v>1592</v>
      </c>
      <c r="DH398" t="s">
        <v>2334</v>
      </c>
      <c r="DI398" t="e">
        <v>#N/A</v>
      </c>
      <c r="DJ398"/>
      <c r="DK398" t="s">
        <v>2334</v>
      </c>
      <c r="DL398">
        <v>9</v>
      </c>
      <c r="DM398" t="s">
        <v>2315</v>
      </c>
      <c r="DN398" t="s">
        <v>1222</v>
      </c>
      <c r="DO398" t="b">
        <v>1</v>
      </c>
      <c r="DP398" t="b">
        <v>1</v>
      </c>
      <c r="DQ398" t="b">
        <v>0</v>
      </c>
      <c r="DR398" t="b">
        <v>0</v>
      </c>
      <c r="DS398" t="b">
        <v>0</v>
      </c>
      <c r="DT398" t="b">
        <v>1</v>
      </c>
      <c r="DU398" t="b">
        <v>0</v>
      </c>
      <c r="DV398">
        <v>0</v>
      </c>
      <c r="DW398" t="b">
        <v>0</v>
      </c>
      <c r="DX398" t="b">
        <v>0</v>
      </c>
      <c r="DY398" t="b">
        <v>0</v>
      </c>
      <c r="DZ398" t="b">
        <v>0</v>
      </c>
      <c r="EA398" t="b">
        <v>0</v>
      </c>
      <c r="EB398" t="b">
        <v>0</v>
      </c>
      <c r="EC398" t="b">
        <v>0</v>
      </c>
      <c r="ED398" t="b">
        <v>0</v>
      </c>
      <c r="EE398" t="b">
        <v>0</v>
      </c>
      <c r="EF398" t="b" cm="1">
        <v>1</v>
      </c>
      <c r="EG398" t="b">
        <v>0</v>
      </c>
      <c r="EH398" t="b">
        <v>0</v>
      </c>
      <c r="EI398" t="b">
        <v>1</v>
      </c>
      <c r="EJ398" t="s">
        <v>1235</v>
      </c>
      <c r="EK398">
        <v>1</v>
      </c>
      <c r="EL398">
        <v>16</v>
      </c>
      <c r="EM398" t="b">
        <v>0</v>
      </c>
    </row>
    <row r="399" spans="1:143" ht="15.75">
      <c r="A399"/>
      <c r="B399" t="s">
        <v>1222</v>
      </c>
      <c r="C399" t="s">
        <v>1222</v>
      </c>
      <c r="D399" t="s">
        <v>1936</v>
      </c>
      <c r="E399" t="s">
        <v>1932</v>
      </c>
      <c r="F399"/>
      <c r="G399" t="s">
        <v>1936</v>
      </c>
      <c r="H399" t="s">
        <v>902</v>
      </c>
      <c r="I399" t="s">
        <v>1279</v>
      </c>
      <c r="J399"/>
      <c r="K399" t="s">
        <v>902</v>
      </c>
      <c r="L399" t="s">
        <v>1939</v>
      </c>
      <c r="M399"/>
      <c r="N399"/>
      <c r="O399" t="s">
        <v>1926</v>
      </c>
      <c r="P399"/>
      <c r="Q399" t="s">
        <v>1291</v>
      </c>
      <c r="R399" t="s">
        <v>1941</v>
      </c>
      <c r="S399"/>
      <c r="T399"/>
      <c r="U399" t="s">
        <v>1942</v>
      </c>
      <c r="V399"/>
      <c r="W399"/>
      <c r="X399"/>
      <c r="Y399"/>
      <c r="Z399"/>
      <c r="AA399"/>
      <c r="AB399"/>
      <c r="AC399"/>
      <c r="AD399"/>
      <c r="AE399"/>
      <c r="AF399"/>
      <c r="AG399"/>
      <c r="AH399"/>
      <c r="AI399"/>
      <c r="AJ399"/>
      <c r="AK399"/>
      <c r="AL399"/>
      <c r="AM399" t="s">
        <v>1942</v>
      </c>
      <c r="AN399"/>
      <c r="AO399" s="108" t="s">
        <v>43</v>
      </c>
      <c r="AP399" t="s">
        <v>1292</v>
      </c>
      <c r="AQ399">
        <v>2</v>
      </c>
      <c r="AR399" t="e">
        <v>#N/A</v>
      </c>
      <c r="AS399" t="s">
        <v>1222</v>
      </c>
      <c r="AT399" t="e">
        <v>#N/A</v>
      </c>
      <c r="AU399" t="s">
        <v>1932</v>
      </c>
      <c r="AV399" t="s">
        <v>1933</v>
      </c>
      <c r="AW399" t="s">
        <v>1937</v>
      </c>
      <c r="AX399" t="s">
        <v>1934</v>
      </c>
      <c r="AY399" t="s">
        <v>1938</v>
      </c>
      <c r="AZ399" t="s">
        <v>1291</v>
      </c>
      <c r="BA399" t="s">
        <v>6183</v>
      </c>
      <c r="BB399" t="s">
        <v>1279</v>
      </c>
      <c r="BC399" t="s">
        <v>1939</v>
      </c>
      <c r="BD399" t="s">
        <v>6184</v>
      </c>
      <c r="BE399">
        <v>399</v>
      </c>
      <c r="BF399">
        <v>0</v>
      </c>
      <c r="BG399">
        <v>0</v>
      </c>
      <c r="BH399" t="s">
        <v>1592</v>
      </c>
      <c r="BI399">
        <v>0</v>
      </c>
      <c r="BJ399">
        <v>0</v>
      </c>
      <c r="BK399">
        <v>0</v>
      </c>
      <c r="BL399" t="s">
        <v>1592</v>
      </c>
      <c r="BM399" t="s">
        <v>1592</v>
      </c>
      <c r="BN399" t="s">
        <v>1592</v>
      </c>
      <c r="BO399" t="s" cm="1">
        <v>1592</v>
      </c>
      <c r="BP399" t="s">
        <v>1592</v>
      </c>
      <c r="BQ399" t="s">
        <v>1926</v>
      </c>
      <c r="BR399">
        <v>1</v>
      </c>
      <c r="BS399" t="s">
        <v>1931</v>
      </c>
      <c r="BT399" t="s">
        <v>1935</v>
      </c>
      <c r="BU399" t="s">
        <v>1936</v>
      </c>
      <c r="BV399" t="s">
        <v>1933</v>
      </c>
      <c r="BW399" t="s">
        <v>1940</v>
      </c>
      <c r="BX399" t="s">
        <v>1937</v>
      </c>
      <c r="BY399" t="s">
        <v>1592</v>
      </c>
      <c r="BZ399" t="s">
        <v>1937</v>
      </c>
      <c r="CA399" t="s">
        <v>1592</v>
      </c>
      <c r="CB399"/>
      <c r="CC399" t="s">
        <v>998</v>
      </c>
      <c r="CD399" t="s">
        <v>1279</v>
      </c>
      <c r="CE399" t="s">
        <v>1932</v>
      </c>
      <c r="CF399" t="s">
        <v>1933</v>
      </c>
      <c r="CG399" t="s">
        <v>1279</v>
      </c>
      <c r="CH399" t="s">
        <v>1592</v>
      </c>
      <c r="CI399" t="s">
        <v>1941</v>
      </c>
      <c r="CJ399" t="s">
        <v>1222</v>
      </c>
      <c r="CK399"/>
      <c r="CL399"/>
      <c r="CM399" t="s">
        <v>1942</v>
      </c>
      <c r="CN399" t="s">
        <v>1592</v>
      </c>
      <c r="CO399" t="s">
        <v>1942</v>
      </c>
      <c r="CP399" t="s">
        <v>1592</v>
      </c>
      <c r="CQ399" t="s">
        <v>1592</v>
      </c>
      <c r="CR399">
        <v>8</v>
      </c>
      <c r="CS399" t="s">
        <v>1926</v>
      </c>
      <c r="CT399" t="s">
        <v>1926</v>
      </c>
      <c r="CU399" t="s">
        <v>1926</v>
      </c>
      <c r="CV399" t="s">
        <v>1592</v>
      </c>
      <c r="CW399" t="s">
        <v>1592</v>
      </c>
      <c r="CX399">
        <v>397</v>
      </c>
      <c r="CY399" t="s">
        <v>6185</v>
      </c>
      <c r="CZ399" t="s">
        <v>1592</v>
      </c>
      <c r="DA399" t="s">
        <v>2313</v>
      </c>
      <c r="DB399" t="s">
        <v>2314</v>
      </c>
      <c r="DC399" t="s">
        <v>1932</v>
      </c>
      <c r="DD399" t="s">
        <v>1291</v>
      </c>
      <c r="DE399" t="s">
        <v>1936</v>
      </c>
      <c r="DF399" t="s">
        <v>1592</v>
      </c>
      <c r="DG399" t="s">
        <v>1592</v>
      </c>
      <c r="DH399" t="s">
        <v>2334</v>
      </c>
      <c r="DI399" t="e">
        <v>#N/A</v>
      </c>
      <c r="DJ399"/>
      <c r="DK399" t="s">
        <v>2334</v>
      </c>
      <c r="DL399">
        <v>9</v>
      </c>
      <c r="DM399" t="s">
        <v>2315</v>
      </c>
      <c r="DN399" t="s">
        <v>1222</v>
      </c>
      <c r="DO399" t="b">
        <v>1</v>
      </c>
      <c r="DP399" t="b">
        <v>1</v>
      </c>
      <c r="DQ399" t="b">
        <v>1</v>
      </c>
      <c r="DR399" t="b">
        <v>0</v>
      </c>
      <c r="DS399" t="b">
        <v>0</v>
      </c>
      <c r="DT399" t="b">
        <v>1</v>
      </c>
      <c r="DU399" t="b">
        <v>1</v>
      </c>
      <c r="DV399">
        <v>0</v>
      </c>
      <c r="DW399" t="b">
        <v>0</v>
      </c>
      <c r="DX399" t="b">
        <v>0</v>
      </c>
      <c r="DY399" t="b">
        <v>0</v>
      </c>
      <c r="DZ399" t="b">
        <v>0</v>
      </c>
      <c r="EA399" t="b">
        <v>0</v>
      </c>
      <c r="EB399" t="b">
        <v>0</v>
      </c>
      <c r="EC399" t="b">
        <v>0</v>
      </c>
      <c r="ED399" t="b">
        <v>0</v>
      </c>
      <c r="EE399" t="b">
        <v>0</v>
      </c>
      <c r="EF399" t="b" cm="1">
        <v>0</v>
      </c>
      <c r="EG399" t="b">
        <v>0</v>
      </c>
      <c r="EH399" t="b">
        <v>0</v>
      </c>
      <c r="EI399" t="b">
        <v>0</v>
      </c>
      <c r="EJ399" t="s">
        <v>1592</v>
      </c>
      <c r="EK399">
        <v>0</v>
      </c>
      <c r="EL399">
        <v>10</v>
      </c>
      <c r="EM399" t="b">
        <v>0</v>
      </c>
    </row>
    <row r="400" spans="1:143" ht="63">
      <c r="A400"/>
      <c r="B400" t="s">
        <v>1222</v>
      </c>
      <c r="C400" t="s">
        <v>1222</v>
      </c>
      <c r="D400" t="s">
        <v>1761</v>
      </c>
      <c r="E400" t="s">
        <v>1762</v>
      </c>
      <c r="F400"/>
      <c r="G400" t="s">
        <v>6186</v>
      </c>
      <c r="H400" t="s">
        <v>902</v>
      </c>
      <c r="I400" t="s">
        <v>1272</v>
      </c>
      <c r="J400" t="s">
        <v>1936</v>
      </c>
      <c r="K400" t="s">
        <v>902</v>
      </c>
      <c r="L400" t="s">
        <v>1939</v>
      </c>
      <c r="M400" t="s">
        <v>1947</v>
      </c>
      <c r="N400" s="109" t="s">
        <v>6187</v>
      </c>
      <c r="O400" t="s">
        <v>1926</v>
      </c>
      <c r="P400"/>
      <c r="Q400" t="s">
        <v>1291</v>
      </c>
      <c r="R400" t="s">
        <v>1941</v>
      </c>
      <c r="S400"/>
      <c r="T400"/>
      <c r="U400" t="s">
        <v>1942</v>
      </c>
      <c r="V400" t="s">
        <v>1948</v>
      </c>
      <c r="W400"/>
      <c r="X400"/>
      <c r="Y400"/>
      <c r="Z400"/>
      <c r="AA400"/>
      <c r="AB400"/>
      <c r="AC400"/>
      <c r="AD400"/>
      <c r="AE400"/>
      <c r="AF400"/>
      <c r="AG400"/>
      <c r="AH400"/>
      <c r="AI400"/>
      <c r="AJ400"/>
      <c r="AK400"/>
      <c r="AL400"/>
      <c r="AM400"/>
      <c r="AN400"/>
      <c r="AO400" s="108" t="s">
        <v>43</v>
      </c>
      <c r="AP400" t="s">
        <v>1292</v>
      </c>
      <c r="AQ400">
        <v>3</v>
      </c>
      <c r="AR400" t="e">
        <v>#N/A</v>
      </c>
      <c r="AS400" t="s">
        <v>1222</v>
      </c>
      <c r="AT400" t="e">
        <v>#N/A</v>
      </c>
      <c r="AU400" t="s">
        <v>1762</v>
      </c>
      <c r="AV400" t="s">
        <v>1945</v>
      </c>
      <c r="AW400" t="s">
        <v>1937</v>
      </c>
      <c r="AX400" t="s">
        <v>1934</v>
      </c>
      <c r="AY400" t="s">
        <v>1946</v>
      </c>
      <c r="AZ400" t="s">
        <v>1291</v>
      </c>
      <c r="BA400" t="s">
        <v>5600</v>
      </c>
      <c r="BB400" t="s">
        <v>1272</v>
      </c>
      <c r="BC400" t="s">
        <v>1939</v>
      </c>
      <c r="BD400" t="s">
        <v>5601</v>
      </c>
      <c r="BE400">
        <v>339</v>
      </c>
      <c r="BF400">
        <v>399</v>
      </c>
      <c r="BG400">
        <v>0</v>
      </c>
      <c r="BH400" t="s">
        <v>1592</v>
      </c>
      <c r="BI400">
        <v>0</v>
      </c>
      <c r="BJ400">
        <v>0</v>
      </c>
      <c r="BK400">
        <v>1055</v>
      </c>
      <c r="BL400" t="s">
        <v>1950</v>
      </c>
      <c r="BM400" t="s">
        <v>1932</v>
      </c>
      <c r="BN400" t="s">
        <v>1933</v>
      </c>
      <c r="BO400" t="e" cm="1">
        <v>#N/A</v>
      </c>
      <c r="BP400" t="s">
        <v>1592</v>
      </c>
      <c r="BQ400" t="s">
        <v>1926</v>
      </c>
      <c r="BR400">
        <v>2</v>
      </c>
      <c r="BS400" t="s">
        <v>1841</v>
      </c>
      <c r="BT400" t="s">
        <v>1944</v>
      </c>
      <c r="BU400" t="s">
        <v>1761</v>
      </c>
      <c r="BV400" t="s">
        <v>1945</v>
      </c>
      <c r="BW400" t="s">
        <v>1940</v>
      </c>
      <c r="BX400" t="s">
        <v>1949</v>
      </c>
      <c r="BY400" t="s">
        <v>1592</v>
      </c>
      <c r="BZ400" t="s">
        <v>1937</v>
      </c>
      <c r="CA400" t="s">
        <v>1947</v>
      </c>
      <c r="CB400"/>
      <c r="CC400" t="s">
        <v>998</v>
      </c>
      <c r="CD400" t="s">
        <v>1272</v>
      </c>
      <c r="CE400" t="s">
        <v>6188</v>
      </c>
      <c r="CF400" t="s">
        <v>1943</v>
      </c>
      <c r="CG400" t="s">
        <v>1272</v>
      </c>
      <c r="CH400" t="s">
        <v>1592</v>
      </c>
      <c r="CI400" t="s">
        <v>1941</v>
      </c>
      <c r="CJ400" t="s">
        <v>1222</v>
      </c>
      <c r="CK400"/>
      <c r="CL400"/>
      <c r="CM400" t="s">
        <v>1942</v>
      </c>
      <c r="CN400" t="s">
        <v>1948</v>
      </c>
      <c r="CO400" t="s">
        <v>1942</v>
      </c>
      <c r="CP400" t="s">
        <v>1948</v>
      </c>
      <c r="CQ400" t="s">
        <v>1592</v>
      </c>
      <c r="CR400">
        <v>8</v>
      </c>
      <c r="CS400" t="s">
        <v>1926</v>
      </c>
      <c r="CT400" t="s">
        <v>1926</v>
      </c>
      <c r="CU400" t="s">
        <v>1592</v>
      </c>
      <c r="CV400" t="s">
        <v>1592</v>
      </c>
      <c r="CW400" t="s">
        <v>1592</v>
      </c>
      <c r="CX400">
        <v>398</v>
      </c>
      <c r="CY400" t="s">
        <v>6189</v>
      </c>
      <c r="CZ400" t="s">
        <v>1592</v>
      </c>
      <c r="DA400" t="s">
        <v>2313</v>
      </c>
      <c r="DB400" t="s">
        <v>2314</v>
      </c>
      <c r="DC400" t="s">
        <v>1762</v>
      </c>
      <c r="DD400" t="s">
        <v>1291</v>
      </c>
      <c r="DE400" t="s">
        <v>6186</v>
      </c>
      <c r="DF400" t="s">
        <v>1592</v>
      </c>
      <c r="DG400" t="s">
        <v>1592</v>
      </c>
      <c r="DH400" t="s">
        <v>2334</v>
      </c>
      <c r="DI400" t="e">
        <v>#N/A</v>
      </c>
      <c r="DJ400"/>
      <c r="DK400" t="s">
        <v>2334</v>
      </c>
      <c r="DL400">
        <v>9</v>
      </c>
      <c r="DM400" t="s">
        <v>2315</v>
      </c>
      <c r="DN400" t="s">
        <v>1222</v>
      </c>
      <c r="DO400" t="b">
        <v>1</v>
      </c>
      <c r="DP400" t="b">
        <v>1</v>
      </c>
      <c r="DQ400" t="b">
        <v>0</v>
      </c>
      <c r="DR400" t="b">
        <v>0</v>
      </c>
      <c r="DS400" t="b">
        <v>0</v>
      </c>
      <c r="DT400" t="b">
        <v>1</v>
      </c>
      <c r="DU400" t="b">
        <v>0</v>
      </c>
      <c r="DV400">
        <v>0</v>
      </c>
      <c r="DW400" t="b">
        <v>0</v>
      </c>
      <c r="DX400" t="b">
        <v>0</v>
      </c>
      <c r="DY400" t="b">
        <v>0</v>
      </c>
      <c r="DZ400" t="b">
        <v>0</v>
      </c>
      <c r="EA400" t="b">
        <v>0</v>
      </c>
      <c r="EB400" t="b">
        <v>0</v>
      </c>
      <c r="EC400" t="b">
        <v>0</v>
      </c>
      <c r="ED400" t="b">
        <v>0</v>
      </c>
      <c r="EE400" t="b">
        <v>0</v>
      </c>
      <c r="EF400" t="b" cm="1">
        <v>0</v>
      </c>
      <c r="EG400" t="b">
        <v>0</v>
      </c>
      <c r="EH400" t="b">
        <v>0</v>
      </c>
      <c r="EI400" t="b">
        <v>0</v>
      </c>
      <c r="EJ400" t="s">
        <v>1592</v>
      </c>
      <c r="EK400">
        <v>0</v>
      </c>
      <c r="EL400">
        <v>7</v>
      </c>
      <c r="EM400" t="b">
        <v>0</v>
      </c>
    </row>
    <row r="401" spans="1:143" ht="15.75">
      <c r="A401"/>
      <c r="B401" t="s">
        <v>1222</v>
      </c>
      <c r="C401" t="s">
        <v>1222</v>
      </c>
      <c r="D401" t="s">
        <v>1766</v>
      </c>
      <c r="E401" t="s">
        <v>1767</v>
      </c>
      <c r="F401" t="s">
        <v>6190</v>
      </c>
      <c r="G401" t="s">
        <v>6191</v>
      </c>
      <c r="H401" t="s">
        <v>902</v>
      </c>
      <c r="I401" t="s">
        <v>1272</v>
      </c>
      <c r="J401" t="s">
        <v>1936</v>
      </c>
      <c r="K401" t="s">
        <v>902</v>
      </c>
      <c r="L401" t="s">
        <v>1939</v>
      </c>
      <c r="M401" t="s">
        <v>1947</v>
      </c>
      <c r="N401" t="s">
        <v>6192</v>
      </c>
      <c r="O401" t="s">
        <v>1926</v>
      </c>
      <c r="P401"/>
      <c r="Q401" t="s">
        <v>1291</v>
      </c>
      <c r="R401" t="s">
        <v>1941</v>
      </c>
      <c r="S401"/>
      <c r="T401"/>
      <c r="U401" t="s">
        <v>1942</v>
      </c>
      <c r="V401" t="s">
        <v>1956</v>
      </c>
      <c r="W401"/>
      <c r="X401"/>
      <c r="Y401"/>
      <c r="Z401"/>
      <c r="AA401"/>
      <c r="AB401"/>
      <c r="AC401"/>
      <c r="AD401"/>
      <c r="AE401"/>
      <c r="AF401"/>
      <c r="AG401"/>
      <c r="AH401"/>
      <c r="AI401"/>
      <c r="AJ401"/>
      <c r="AK401"/>
      <c r="AL401"/>
      <c r="AM401"/>
      <c r="AN401"/>
      <c r="AO401" s="108" t="s">
        <v>43</v>
      </c>
      <c r="AP401" t="s">
        <v>1292</v>
      </c>
      <c r="AQ401">
        <v>4</v>
      </c>
      <c r="AR401" t="e">
        <v>#N/A</v>
      </c>
      <c r="AS401" t="s">
        <v>1222</v>
      </c>
      <c r="AT401" t="e">
        <v>#N/A</v>
      </c>
      <c r="AU401" t="s">
        <v>1767</v>
      </c>
      <c r="AV401" t="s">
        <v>1953</v>
      </c>
      <c r="AW401" t="s">
        <v>1954</v>
      </c>
      <c r="AX401" t="s">
        <v>1934</v>
      </c>
      <c r="AY401" t="s">
        <v>1955</v>
      </c>
      <c r="AZ401" t="s">
        <v>1291</v>
      </c>
      <c r="BA401" t="s">
        <v>5610</v>
      </c>
      <c r="BB401" t="s">
        <v>1272</v>
      </c>
      <c r="BC401" t="s">
        <v>1939</v>
      </c>
      <c r="BD401" t="s">
        <v>5611</v>
      </c>
      <c r="BE401">
        <v>340</v>
      </c>
      <c r="BF401">
        <v>399</v>
      </c>
      <c r="BG401">
        <v>0</v>
      </c>
      <c r="BH401" t="s">
        <v>1592</v>
      </c>
      <c r="BI401">
        <v>0</v>
      </c>
      <c r="BJ401">
        <v>0</v>
      </c>
      <c r="BK401">
        <v>1036</v>
      </c>
      <c r="BL401" t="s">
        <v>1958</v>
      </c>
      <c r="BM401" t="s">
        <v>1932</v>
      </c>
      <c r="BN401" t="s">
        <v>1933</v>
      </c>
      <c r="BO401" t="e" cm="1">
        <v>#N/A</v>
      </c>
      <c r="BP401" t="s">
        <v>1592</v>
      </c>
      <c r="BQ401" t="s">
        <v>1926</v>
      </c>
      <c r="BR401">
        <v>3</v>
      </c>
      <c r="BS401" t="s">
        <v>1842</v>
      </c>
      <c r="BT401" t="s">
        <v>1952</v>
      </c>
      <c r="BU401" t="s">
        <v>1766</v>
      </c>
      <c r="BV401" t="s">
        <v>1953</v>
      </c>
      <c r="BW401" t="s">
        <v>1940</v>
      </c>
      <c r="BX401" t="s">
        <v>1957</v>
      </c>
      <c r="BY401" t="s">
        <v>1592</v>
      </c>
      <c r="BZ401" t="s">
        <v>1937</v>
      </c>
      <c r="CA401" t="s">
        <v>1947</v>
      </c>
      <c r="CB401"/>
      <c r="CC401" t="s">
        <v>998</v>
      </c>
      <c r="CD401" t="s">
        <v>1272</v>
      </c>
      <c r="CE401" t="s">
        <v>6193</v>
      </c>
      <c r="CF401" t="s">
        <v>1951</v>
      </c>
      <c r="CG401" t="s">
        <v>1272</v>
      </c>
      <c r="CH401" t="s">
        <v>1592</v>
      </c>
      <c r="CI401" t="s">
        <v>1941</v>
      </c>
      <c r="CJ401" t="s">
        <v>1222</v>
      </c>
      <c r="CK401"/>
      <c r="CL401"/>
      <c r="CM401" t="s">
        <v>1942</v>
      </c>
      <c r="CN401" t="s">
        <v>1956</v>
      </c>
      <c r="CO401" t="s">
        <v>1942</v>
      </c>
      <c r="CP401" t="s">
        <v>1956</v>
      </c>
      <c r="CQ401" t="s">
        <v>1592</v>
      </c>
      <c r="CR401">
        <v>8</v>
      </c>
      <c r="CS401" t="s">
        <v>1926</v>
      </c>
      <c r="CT401" t="s">
        <v>1926</v>
      </c>
      <c r="CU401" t="s">
        <v>1592</v>
      </c>
      <c r="CV401" t="s">
        <v>1592</v>
      </c>
      <c r="CW401" t="s">
        <v>1592</v>
      </c>
      <c r="CX401">
        <v>399</v>
      </c>
      <c r="CY401" t="s">
        <v>6194</v>
      </c>
      <c r="CZ401" t="s">
        <v>1592</v>
      </c>
      <c r="DA401" t="s">
        <v>2313</v>
      </c>
      <c r="DB401" t="s">
        <v>2314</v>
      </c>
      <c r="DC401" t="s">
        <v>1767</v>
      </c>
      <c r="DD401" t="s">
        <v>1291</v>
      </c>
      <c r="DE401" t="s">
        <v>6191</v>
      </c>
      <c r="DF401" t="s">
        <v>1592</v>
      </c>
      <c r="DG401" t="s">
        <v>1592</v>
      </c>
      <c r="DH401" t="s">
        <v>2334</v>
      </c>
      <c r="DI401" t="e">
        <v>#N/A</v>
      </c>
      <c r="DJ401"/>
      <c r="DK401" t="s">
        <v>2334</v>
      </c>
      <c r="DL401">
        <v>9</v>
      </c>
      <c r="DM401" t="s">
        <v>2315</v>
      </c>
      <c r="DN401" t="s">
        <v>1222</v>
      </c>
      <c r="DO401" t="b">
        <v>1</v>
      </c>
      <c r="DP401" t="b">
        <v>1</v>
      </c>
      <c r="DQ401" t="b">
        <v>0</v>
      </c>
      <c r="DR401" t="b">
        <v>0</v>
      </c>
      <c r="DS401" t="b">
        <v>0</v>
      </c>
      <c r="DT401" t="b">
        <v>1</v>
      </c>
      <c r="DU401" t="b">
        <v>0</v>
      </c>
      <c r="DV401">
        <v>0</v>
      </c>
      <c r="DW401" t="b">
        <v>0</v>
      </c>
      <c r="DX401" t="b">
        <v>0</v>
      </c>
      <c r="DY401" t="b">
        <v>0</v>
      </c>
      <c r="DZ401" t="b">
        <v>0</v>
      </c>
      <c r="EA401" t="b">
        <v>0</v>
      </c>
      <c r="EB401" t="b">
        <v>0</v>
      </c>
      <c r="EC401" t="b">
        <v>0</v>
      </c>
      <c r="ED401" t="b">
        <v>0</v>
      </c>
      <c r="EE401" t="b">
        <v>0</v>
      </c>
      <c r="EF401" t="b" cm="1">
        <v>0</v>
      </c>
      <c r="EG401" t="b">
        <v>0</v>
      </c>
      <c r="EH401" t="b">
        <v>0</v>
      </c>
      <c r="EI401" t="b">
        <v>0</v>
      </c>
      <c r="EJ401" t="s">
        <v>1592</v>
      </c>
      <c r="EK401">
        <v>0</v>
      </c>
      <c r="EL401">
        <v>13</v>
      </c>
      <c r="EM401" t="b">
        <v>0</v>
      </c>
    </row>
    <row r="402" spans="1:143" ht="126">
      <c r="A402"/>
      <c r="B402" t="s">
        <v>1222</v>
      </c>
      <c r="C402" t="s">
        <v>1222</v>
      </c>
      <c r="D402" t="s">
        <v>1756</v>
      </c>
      <c r="E402" t="s">
        <v>1757</v>
      </c>
      <c r="F402" t="s">
        <v>6195</v>
      </c>
      <c r="G402" t="s">
        <v>6196</v>
      </c>
      <c r="H402" s="109" t="s">
        <v>6197</v>
      </c>
      <c r="I402" t="s">
        <v>1272</v>
      </c>
      <c r="J402" t="s">
        <v>1936</v>
      </c>
      <c r="K402" t="s">
        <v>902</v>
      </c>
      <c r="L402" t="s">
        <v>1939</v>
      </c>
      <c r="M402" t="s">
        <v>1965</v>
      </c>
      <c r="N402"/>
      <c r="O402" t="s">
        <v>6198</v>
      </c>
      <c r="P402"/>
      <c r="Q402" t="s">
        <v>1291</v>
      </c>
      <c r="R402" t="s">
        <v>1941</v>
      </c>
      <c r="S402"/>
      <c r="T402"/>
      <c r="U402" t="s">
        <v>1942</v>
      </c>
      <c r="V402" t="s">
        <v>1966</v>
      </c>
      <c r="W402"/>
      <c r="X402"/>
      <c r="Y402"/>
      <c r="Z402"/>
      <c r="AA402"/>
      <c r="AB402"/>
      <c r="AC402"/>
      <c r="AD402"/>
      <c r="AE402"/>
      <c r="AF402"/>
      <c r="AG402"/>
      <c r="AH402"/>
      <c r="AI402"/>
      <c r="AJ402"/>
      <c r="AK402"/>
      <c r="AL402"/>
      <c r="AM402"/>
      <c r="AN402"/>
      <c r="AO402" s="108" t="s">
        <v>43</v>
      </c>
      <c r="AP402" t="s">
        <v>1292</v>
      </c>
      <c r="AQ402">
        <v>5</v>
      </c>
      <c r="AR402" t="e">
        <v>#N/A</v>
      </c>
      <c r="AS402" t="s">
        <v>1222</v>
      </c>
      <c r="AT402" t="e">
        <v>#N/A</v>
      </c>
      <c r="AU402" t="s">
        <v>1757</v>
      </c>
      <c r="AV402" t="s">
        <v>1961</v>
      </c>
      <c r="AW402" t="s">
        <v>1962</v>
      </c>
      <c r="AX402" t="s">
        <v>1934</v>
      </c>
      <c r="AY402" t="s">
        <v>1963</v>
      </c>
      <c r="AZ402" t="s">
        <v>1291</v>
      </c>
      <c r="BA402" t="s">
        <v>6199</v>
      </c>
      <c r="BB402" t="s">
        <v>1272</v>
      </c>
      <c r="BC402" t="s">
        <v>1939</v>
      </c>
      <c r="BD402" t="s">
        <v>6200</v>
      </c>
      <c r="BE402">
        <v>402</v>
      </c>
      <c r="BF402">
        <v>399</v>
      </c>
      <c r="BG402">
        <v>0</v>
      </c>
      <c r="BH402" t="s">
        <v>1592</v>
      </c>
      <c r="BI402">
        <v>0</v>
      </c>
      <c r="BJ402">
        <v>0</v>
      </c>
      <c r="BK402">
        <v>480</v>
      </c>
      <c r="BL402" t="s">
        <v>1967</v>
      </c>
      <c r="BM402" t="s">
        <v>1932</v>
      </c>
      <c r="BN402" t="s">
        <v>1933</v>
      </c>
      <c r="BO402" t="e" cm="1">
        <v>#N/A</v>
      </c>
      <c r="BP402" t="s">
        <v>1592</v>
      </c>
      <c r="BQ402" t="s">
        <v>1926</v>
      </c>
      <c r="BR402">
        <v>4</v>
      </c>
      <c r="BS402" t="s">
        <v>1843</v>
      </c>
      <c r="BT402" t="s">
        <v>1960</v>
      </c>
      <c r="BU402" t="s">
        <v>1756</v>
      </c>
      <c r="BV402" t="s">
        <v>1961</v>
      </c>
      <c r="BW402" t="s">
        <v>1964</v>
      </c>
      <c r="BX402" t="s">
        <v>1937</v>
      </c>
      <c r="BY402" t="s">
        <v>1592</v>
      </c>
      <c r="BZ402" t="s">
        <v>1937</v>
      </c>
      <c r="CA402" t="s">
        <v>1965</v>
      </c>
      <c r="CB402"/>
      <c r="CC402" t="s">
        <v>998</v>
      </c>
      <c r="CD402" t="s">
        <v>1272</v>
      </c>
      <c r="CE402" t="s">
        <v>6201</v>
      </c>
      <c r="CF402" t="s">
        <v>1959</v>
      </c>
      <c r="CG402" t="s">
        <v>1272</v>
      </c>
      <c r="CH402" t="s">
        <v>1592</v>
      </c>
      <c r="CI402" t="s">
        <v>1941</v>
      </c>
      <c r="CJ402" t="s">
        <v>1222</v>
      </c>
      <c r="CK402"/>
      <c r="CL402"/>
      <c r="CM402" t="s">
        <v>1942</v>
      </c>
      <c r="CN402" t="s">
        <v>1966</v>
      </c>
      <c r="CO402" t="s">
        <v>1942</v>
      </c>
      <c r="CP402" t="s">
        <v>1966</v>
      </c>
      <c r="CQ402" t="s">
        <v>1592</v>
      </c>
      <c r="CR402">
        <v>8</v>
      </c>
      <c r="CS402" t="s">
        <v>1926</v>
      </c>
      <c r="CT402" t="s">
        <v>1926</v>
      </c>
      <c r="CU402" t="s">
        <v>1592</v>
      </c>
      <c r="CV402" t="s">
        <v>1592</v>
      </c>
      <c r="CW402" t="s">
        <v>1592</v>
      </c>
      <c r="CX402">
        <v>400</v>
      </c>
      <c r="CY402" t="s">
        <v>6202</v>
      </c>
      <c r="CZ402" t="s">
        <v>1592</v>
      </c>
      <c r="DA402" t="s">
        <v>2313</v>
      </c>
      <c r="DB402" t="s">
        <v>2314</v>
      </c>
      <c r="DC402" t="s">
        <v>1757</v>
      </c>
      <c r="DD402" t="s">
        <v>1291</v>
      </c>
      <c r="DE402" t="s">
        <v>6196</v>
      </c>
      <c r="DF402" t="s">
        <v>1592</v>
      </c>
      <c r="DG402" t="s">
        <v>1592</v>
      </c>
      <c r="DH402" t="s">
        <v>2334</v>
      </c>
      <c r="DI402" t="e">
        <v>#N/A</v>
      </c>
      <c r="DJ402"/>
      <c r="DK402" t="s">
        <v>2334</v>
      </c>
      <c r="DL402">
        <v>9</v>
      </c>
      <c r="DM402" t="s">
        <v>2315</v>
      </c>
      <c r="DN402" t="s">
        <v>1222</v>
      </c>
      <c r="DO402" t="b">
        <v>1</v>
      </c>
      <c r="DP402" t="b">
        <v>1</v>
      </c>
      <c r="DQ402" t="b">
        <v>1</v>
      </c>
      <c r="DR402" t="b">
        <v>0</v>
      </c>
      <c r="DS402" t="b">
        <v>0</v>
      </c>
      <c r="DT402" t="b">
        <v>1</v>
      </c>
      <c r="DU402" t="b">
        <v>0</v>
      </c>
      <c r="DV402">
        <v>0</v>
      </c>
      <c r="DW402" t="b">
        <v>0</v>
      </c>
      <c r="DX402" t="b">
        <v>0</v>
      </c>
      <c r="DY402" t="b">
        <v>0</v>
      </c>
      <c r="DZ402" t="b">
        <v>0</v>
      </c>
      <c r="EA402" t="b">
        <v>0</v>
      </c>
      <c r="EB402" t="b">
        <v>0</v>
      </c>
      <c r="EC402" t="b">
        <v>0</v>
      </c>
      <c r="ED402" t="b">
        <v>0</v>
      </c>
      <c r="EE402" t="b">
        <v>0</v>
      </c>
      <c r="EF402" t="b" cm="1">
        <v>0</v>
      </c>
      <c r="EG402" t="b">
        <v>0</v>
      </c>
      <c r="EH402" t="b">
        <v>0</v>
      </c>
      <c r="EI402" t="b">
        <v>0</v>
      </c>
      <c r="EJ402" t="s">
        <v>1592</v>
      </c>
      <c r="EK402">
        <v>0</v>
      </c>
      <c r="EL402">
        <v>9</v>
      </c>
      <c r="EM402" t="b">
        <v>0</v>
      </c>
    </row>
    <row r="403" spans="1:143" ht="409.5">
      <c r="A403"/>
      <c r="B403" t="s">
        <v>1222</v>
      </c>
      <c r="C403" t="s">
        <v>1222</v>
      </c>
      <c r="D403" t="s">
        <v>1972</v>
      </c>
      <c r="E403" t="s">
        <v>1968</v>
      </c>
      <c r="F403"/>
      <c r="G403" s="109" t="s">
        <v>6203</v>
      </c>
      <c r="H403" t="s">
        <v>902</v>
      </c>
      <c r="I403" t="s">
        <v>1272</v>
      </c>
      <c r="J403" t="s">
        <v>1936</v>
      </c>
      <c r="K403" t="s">
        <v>902</v>
      </c>
      <c r="L403" t="s">
        <v>1939</v>
      </c>
      <c r="M403" t="s">
        <v>1974</v>
      </c>
      <c r="N403" t="s">
        <v>902</v>
      </c>
      <c r="O403" t="s">
        <v>1926</v>
      </c>
      <c r="P403"/>
      <c r="Q403" t="s">
        <v>1291</v>
      </c>
      <c r="R403" t="s">
        <v>1941</v>
      </c>
      <c r="S403"/>
      <c r="T403"/>
      <c r="U403" t="s">
        <v>1942</v>
      </c>
      <c r="V403" t="s">
        <v>1975</v>
      </c>
      <c r="W403"/>
      <c r="X403"/>
      <c r="Y403"/>
      <c r="Z403"/>
      <c r="AA403"/>
      <c r="AB403"/>
      <c r="AC403"/>
      <c r="AD403"/>
      <c r="AE403"/>
      <c r="AF403"/>
      <c r="AG403"/>
      <c r="AH403"/>
      <c r="AI403"/>
      <c r="AJ403"/>
      <c r="AK403"/>
      <c r="AL403"/>
      <c r="AM403"/>
      <c r="AN403"/>
      <c r="AO403" s="108" t="s">
        <v>43</v>
      </c>
      <c r="AP403" t="s">
        <v>1292</v>
      </c>
      <c r="AQ403">
        <v>6</v>
      </c>
      <c r="AR403" t="e">
        <v>#N/A</v>
      </c>
      <c r="AS403" t="s">
        <v>1222</v>
      </c>
      <c r="AT403" t="e">
        <v>#N/A</v>
      </c>
      <c r="AU403" t="s">
        <v>1968</v>
      </c>
      <c r="AV403" t="s">
        <v>1971</v>
      </c>
      <c r="AW403" t="s">
        <v>1937</v>
      </c>
      <c r="AX403" t="s">
        <v>1934</v>
      </c>
      <c r="AY403" t="s">
        <v>1973</v>
      </c>
      <c r="AZ403" t="s">
        <v>1291</v>
      </c>
      <c r="BA403" t="s">
        <v>6204</v>
      </c>
      <c r="BB403" t="s">
        <v>1272</v>
      </c>
      <c r="BC403" t="s">
        <v>1939</v>
      </c>
      <c r="BD403" t="s">
        <v>6205</v>
      </c>
      <c r="BE403">
        <v>403</v>
      </c>
      <c r="BF403">
        <v>399</v>
      </c>
      <c r="BG403">
        <v>0</v>
      </c>
      <c r="BH403" t="s">
        <v>1592</v>
      </c>
      <c r="BI403">
        <v>0</v>
      </c>
      <c r="BJ403">
        <v>0</v>
      </c>
      <c r="BK403">
        <v>419</v>
      </c>
      <c r="BL403" t="s">
        <v>1976</v>
      </c>
      <c r="BM403" t="s">
        <v>1932</v>
      </c>
      <c r="BN403" t="s">
        <v>1933</v>
      </c>
      <c r="BO403" t="e" cm="1">
        <v>#N/A</v>
      </c>
      <c r="BP403" t="s">
        <v>1592</v>
      </c>
      <c r="BQ403" t="s">
        <v>1926</v>
      </c>
      <c r="BR403">
        <v>5</v>
      </c>
      <c r="BS403" t="s">
        <v>1844</v>
      </c>
      <c r="BT403" t="s">
        <v>1970</v>
      </c>
      <c r="BU403" t="s">
        <v>1972</v>
      </c>
      <c r="BV403" t="s">
        <v>1971</v>
      </c>
      <c r="BW403" t="s">
        <v>1940</v>
      </c>
      <c r="BX403" t="s">
        <v>1940</v>
      </c>
      <c r="BY403" t="s">
        <v>1592</v>
      </c>
      <c r="BZ403" t="s">
        <v>1937</v>
      </c>
      <c r="CA403" t="s">
        <v>1974</v>
      </c>
      <c r="CB403"/>
      <c r="CC403" t="s">
        <v>998</v>
      </c>
      <c r="CD403" t="s">
        <v>1272</v>
      </c>
      <c r="CE403" t="s">
        <v>6206</v>
      </c>
      <c r="CF403" t="s">
        <v>1969</v>
      </c>
      <c r="CG403" t="s">
        <v>1272</v>
      </c>
      <c r="CH403" t="s">
        <v>1592</v>
      </c>
      <c r="CI403" t="s">
        <v>1941</v>
      </c>
      <c r="CJ403" t="s">
        <v>1222</v>
      </c>
      <c r="CK403"/>
      <c r="CL403"/>
      <c r="CM403" t="s">
        <v>1942</v>
      </c>
      <c r="CN403" t="s">
        <v>1975</v>
      </c>
      <c r="CO403" t="s">
        <v>1942</v>
      </c>
      <c r="CP403" t="s">
        <v>1975</v>
      </c>
      <c r="CQ403" t="s">
        <v>1592</v>
      </c>
      <c r="CR403">
        <v>8</v>
      </c>
      <c r="CS403" t="s">
        <v>1926</v>
      </c>
      <c r="CT403" t="s">
        <v>1926</v>
      </c>
      <c r="CU403" t="s">
        <v>1926</v>
      </c>
      <c r="CV403" t="s">
        <v>1592</v>
      </c>
      <c r="CW403" t="s">
        <v>1592</v>
      </c>
      <c r="CX403">
        <v>401</v>
      </c>
      <c r="CY403" t="s">
        <v>6207</v>
      </c>
      <c r="CZ403" t="s">
        <v>1592</v>
      </c>
      <c r="DA403" t="s">
        <v>2313</v>
      </c>
      <c r="DB403" t="s">
        <v>2314</v>
      </c>
      <c r="DC403" t="s">
        <v>1968</v>
      </c>
      <c r="DD403" t="s">
        <v>1291</v>
      </c>
      <c r="DE403" t="s">
        <v>6203</v>
      </c>
      <c r="DF403" t="s">
        <v>1592</v>
      </c>
      <c r="DG403" t="s">
        <v>1592</v>
      </c>
      <c r="DH403" t="s">
        <v>2334</v>
      </c>
      <c r="DI403" t="e">
        <v>#N/A</v>
      </c>
      <c r="DJ403"/>
      <c r="DK403" t="s">
        <v>2334</v>
      </c>
      <c r="DL403">
        <v>9</v>
      </c>
      <c r="DM403" t="s">
        <v>2315</v>
      </c>
      <c r="DN403" t="s">
        <v>1222</v>
      </c>
      <c r="DO403" t="b">
        <v>1</v>
      </c>
      <c r="DP403" t="b">
        <v>1</v>
      </c>
      <c r="DQ403" t="b">
        <v>1</v>
      </c>
      <c r="DR403" t="b">
        <v>0</v>
      </c>
      <c r="DS403" t="b">
        <v>0</v>
      </c>
      <c r="DT403" t="b">
        <v>1</v>
      </c>
      <c r="DU403" t="b">
        <v>0</v>
      </c>
      <c r="DV403">
        <v>0</v>
      </c>
      <c r="DW403" t="b">
        <v>0</v>
      </c>
      <c r="DX403" t="b">
        <v>0</v>
      </c>
      <c r="DY403" t="b">
        <v>0</v>
      </c>
      <c r="DZ403" t="b">
        <v>0</v>
      </c>
      <c r="EA403" t="b">
        <v>0</v>
      </c>
      <c r="EB403" t="b">
        <v>0</v>
      </c>
      <c r="EC403" t="b">
        <v>0</v>
      </c>
      <c r="ED403" t="b">
        <v>0</v>
      </c>
      <c r="EE403" t="b">
        <v>0</v>
      </c>
      <c r="EF403" t="b" cm="1">
        <v>0</v>
      </c>
      <c r="EG403" t="b">
        <v>0</v>
      </c>
      <c r="EH403" t="b">
        <v>0</v>
      </c>
      <c r="EI403" t="b">
        <v>0</v>
      </c>
      <c r="EJ403" t="s">
        <v>1592</v>
      </c>
      <c r="EK403">
        <v>0</v>
      </c>
      <c r="EL403">
        <v>19</v>
      </c>
      <c r="EM403" t="b">
        <v>0</v>
      </c>
    </row>
    <row r="404" spans="1:143" ht="15.75">
      <c r="A404"/>
      <c r="B404" t="s">
        <v>1222</v>
      </c>
      <c r="C404" t="s">
        <v>1222</v>
      </c>
      <c r="D404" t="s">
        <v>1981</v>
      </c>
      <c r="E404" t="s">
        <v>1977</v>
      </c>
      <c r="F404"/>
      <c r="G404" t="s">
        <v>6208</v>
      </c>
      <c r="H404" t="s">
        <v>902</v>
      </c>
      <c r="I404" t="s">
        <v>1268</v>
      </c>
      <c r="J404" t="s">
        <v>1936</v>
      </c>
      <c r="K404" t="s">
        <v>902</v>
      </c>
      <c r="L404" t="s">
        <v>1939</v>
      </c>
      <c r="M404" t="s">
        <v>1947</v>
      </c>
      <c r="N404" t="s">
        <v>6209</v>
      </c>
      <c r="O404" t="s">
        <v>1926</v>
      </c>
      <c r="P404"/>
      <c r="Q404" t="s">
        <v>1291</v>
      </c>
      <c r="R404" t="s">
        <v>1941</v>
      </c>
      <c r="S404"/>
      <c r="T404"/>
      <c r="U404" t="s">
        <v>1942</v>
      </c>
      <c r="V404" t="s">
        <v>1983</v>
      </c>
      <c r="W404"/>
      <c r="X404"/>
      <c r="Y404"/>
      <c r="Z404"/>
      <c r="AA404"/>
      <c r="AB404"/>
      <c r="AC404"/>
      <c r="AD404"/>
      <c r="AE404"/>
      <c r="AF404"/>
      <c r="AG404"/>
      <c r="AH404"/>
      <c r="AI404"/>
      <c r="AJ404"/>
      <c r="AK404"/>
      <c r="AL404"/>
      <c r="AM404"/>
      <c r="AN404"/>
      <c r="AO404" s="108" t="s">
        <v>43</v>
      </c>
      <c r="AP404" t="s">
        <v>1292</v>
      </c>
      <c r="AQ404">
        <v>7</v>
      </c>
      <c r="AR404" t="e">
        <v>#N/A</v>
      </c>
      <c r="AS404" t="s">
        <v>1222</v>
      </c>
      <c r="AT404" t="e">
        <v>#N/A</v>
      </c>
      <c r="AU404" t="s">
        <v>1977</v>
      </c>
      <c r="AV404" t="s">
        <v>1980</v>
      </c>
      <c r="AW404" t="s">
        <v>1937</v>
      </c>
      <c r="AX404" t="s">
        <v>1934</v>
      </c>
      <c r="AY404" t="s">
        <v>1982</v>
      </c>
      <c r="AZ404" t="s">
        <v>1291</v>
      </c>
      <c r="BA404" t="s">
        <v>6210</v>
      </c>
      <c r="BB404" t="s">
        <v>1268</v>
      </c>
      <c r="BC404" t="s">
        <v>1939</v>
      </c>
      <c r="BD404" t="s">
        <v>6211</v>
      </c>
      <c r="BE404">
        <v>404</v>
      </c>
      <c r="BF404">
        <v>399</v>
      </c>
      <c r="BG404">
        <v>0</v>
      </c>
      <c r="BH404" t="s">
        <v>1977</v>
      </c>
      <c r="BI404">
        <v>1</v>
      </c>
      <c r="BJ404">
        <v>0</v>
      </c>
      <c r="BK404">
        <v>0</v>
      </c>
      <c r="BL404" t="s">
        <v>1592</v>
      </c>
      <c r="BM404" t="s">
        <v>1932</v>
      </c>
      <c r="BN404" t="s">
        <v>1933</v>
      </c>
      <c r="BO404" t="e" cm="1">
        <v>#N/A</v>
      </c>
      <c r="BP404" t="s">
        <v>1592</v>
      </c>
      <c r="BQ404" t="s">
        <v>1926</v>
      </c>
      <c r="BR404">
        <v>6</v>
      </c>
      <c r="BS404" t="s">
        <v>1845</v>
      </c>
      <c r="BT404" t="s">
        <v>1979</v>
      </c>
      <c r="BU404" t="s">
        <v>1981</v>
      </c>
      <c r="BV404" t="s">
        <v>1980</v>
      </c>
      <c r="BW404" t="s">
        <v>1940</v>
      </c>
      <c r="BX404" t="s">
        <v>1984</v>
      </c>
      <c r="BY404" t="s">
        <v>1592</v>
      </c>
      <c r="BZ404" t="s">
        <v>1937</v>
      </c>
      <c r="CA404" t="s">
        <v>1947</v>
      </c>
      <c r="CB404"/>
      <c r="CC404" t="s">
        <v>998</v>
      </c>
      <c r="CD404" t="s">
        <v>1268</v>
      </c>
      <c r="CE404" t="s">
        <v>6212</v>
      </c>
      <c r="CF404" t="s">
        <v>1978</v>
      </c>
      <c r="CG404" t="s">
        <v>1268</v>
      </c>
      <c r="CH404" t="s">
        <v>1592</v>
      </c>
      <c r="CI404" t="s">
        <v>1941</v>
      </c>
      <c r="CJ404" t="s">
        <v>1222</v>
      </c>
      <c r="CK404"/>
      <c r="CL404"/>
      <c r="CM404" t="s">
        <v>1942</v>
      </c>
      <c r="CN404" t="s">
        <v>1983</v>
      </c>
      <c r="CO404" t="s">
        <v>1942</v>
      </c>
      <c r="CP404" t="s">
        <v>1983</v>
      </c>
      <c r="CQ404" t="s">
        <v>1592</v>
      </c>
      <c r="CR404">
        <v>8</v>
      </c>
      <c r="CS404" t="s">
        <v>1926</v>
      </c>
      <c r="CT404" t="s">
        <v>1926</v>
      </c>
      <c r="CU404" t="s">
        <v>1926</v>
      </c>
      <c r="CV404" t="s">
        <v>1592</v>
      </c>
      <c r="CW404" t="s">
        <v>1592</v>
      </c>
      <c r="CX404">
        <v>402</v>
      </c>
      <c r="CY404" t="s">
        <v>6213</v>
      </c>
      <c r="CZ404" t="s">
        <v>1592</v>
      </c>
      <c r="DA404" t="s">
        <v>2313</v>
      </c>
      <c r="DB404" t="s">
        <v>2314</v>
      </c>
      <c r="DC404" t="s">
        <v>1977</v>
      </c>
      <c r="DD404" t="s">
        <v>1291</v>
      </c>
      <c r="DE404" t="s">
        <v>6208</v>
      </c>
      <c r="DF404" t="s">
        <v>1592</v>
      </c>
      <c r="DG404" t="s">
        <v>1592</v>
      </c>
      <c r="DH404" t="s">
        <v>2334</v>
      </c>
      <c r="DI404" t="e">
        <v>#N/A</v>
      </c>
      <c r="DJ404"/>
      <c r="DK404" t="s">
        <v>2334</v>
      </c>
      <c r="DL404">
        <v>9</v>
      </c>
      <c r="DM404" t="s">
        <v>2315</v>
      </c>
      <c r="DN404" t="s">
        <v>1222</v>
      </c>
      <c r="DO404" t="b">
        <v>1</v>
      </c>
      <c r="DP404" t="b">
        <v>1</v>
      </c>
      <c r="DQ404" t="b">
        <v>1</v>
      </c>
      <c r="DR404" t="b">
        <v>0</v>
      </c>
      <c r="DS404" t="b">
        <v>0</v>
      </c>
      <c r="DT404" t="b">
        <v>1</v>
      </c>
      <c r="DU404" t="b">
        <v>0</v>
      </c>
      <c r="DV404">
        <v>0</v>
      </c>
      <c r="DW404" t="b">
        <v>0</v>
      </c>
      <c r="DX404" t="b">
        <v>0</v>
      </c>
      <c r="DY404" t="b">
        <v>0</v>
      </c>
      <c r="DZ404" t="b">
        <v>0</v>
      </c>
      <c r="EA404" t="b">
        <v>0</v>
      </c>
      <c r="EB404" t="b">
        <v>0</v>
      </c>
      <c r="EC404" t="b">
        <v>0</v>
      </c>
      <c r="ED404" t="b">
        <v>0</v>
      </c>
      <c r="EE404" t="b">
        <v>0</v>
      </c>
      <c r="EF404" t="b" cm="1">
        <v>0</v>
      </c>
      <c r="EG404" t="b">
        <v>0</v>
      </c>
      <c r="EH404" t="b">
        <v>0</v>
      </c>
      <c r="EI404" t="b">
        <v>0</v>
      </c>
      <c r="EJ404" t="s">
        <v>1592</v>
      </c>
      <c r="EK404">
        <v>0</v>
      </c>
      <c r="EL404">
        <v>13</v>
      </c>
      <c r="EM404" t="b">
        <v>0</v>
      </c>
    </row>
    <row r="405" spans="1:143" ht="110.25">
      <c r="A405"/>
      <c r="B405" t="s">
        <v>1222</v>
      </c>
      <c r="C405" t="s">
        <v>1222</v>
      </c>
      <c r="D405" t="s">
        <v>1989</v>
      </c>
      <c r="E405" t="s">
        <v>1985</v>
      </c>
      <c r="F405"/>
      <c r="G405" t="s">
        <v>6214</v>
      </c>
      <c r="H405" t="s">
        <v>902</v>
      </c>
      <c r="I405" t="s">
        <v>1272</v>
      </c>
      <c r="J405" t="s">
        <v>1936</v>
      </c>
      <c r="K405" t="s">
        <v>902</v>
      </c>
      <c r="L405" t="s">
        <v>1939</v>
      </c>
      <c r="M405" t="s">
        <v>1947</v>
      </c>
      <c r="N405" s="109" t="s">
        <v>6215</v>
      </c>
      <c r="O405" t="s">
        <v>1926</v>
      </c>
      <c r="P405"/>
      <c r="Q405" t="s">
        <v>1291</v>
      </c>
      <c r="R405" t="s">
        <v>1941</v>
      </c>
      <c r="S405"/>
      <c r="T405"/>
      <c r="U405" t="s">
        <v>1942</v>
      </c>
      <c r="V405" t="s">
        <v>1991</v>
      </c>
      <c r="W405"/>
      <c r="X405"/>
      <c r="Y405"/>
      <c r="Z405"/>
      <c r="AA405"/>
      <c r="AB405"/>
      <c r="AC405"/>
      <c r="AD405"/>
      <c r="AE405"/>
      <c r="AF405"/>
      <c r="AG405"/>
      <c r="AH405"/>
      <c r="AI405"/>
      <c r="AJ405"/>
      <c r="AK405"/>
      <c r="AL405"/>
      <c r="AM405"/>
      <c r="AN405"/>
      <c r="AO405" s="108" t="s">
        <v>43</v>
      </c>
      <c r="AP405" t="s">
        <v>1292</v>
      </c>
      <c r="AQ405">
        <v>8</v>
      </c>
      <c r="AR405" t="e">
        <v>#N/A</v>
      </c>
      <c r="AS405" t="s">
        <v>1222</v>
      </c>
      <c r="AT405" t="e">
        <v>#N/A</v>
      </c>
      <c r="AU405" t="s">
        <v>1985</v>
      </c>
      <c r="AV405" t="s">
        <v>1988</v>
      </c>
      <c r="AW405" t="s">
        <v>1937</v>
      </c>
      <c r="AX405" t="s">
        <v>1934</v>
      </c>
      <c r="AY405" t="s">
        <v>1990</v>
      </c>
      <c r="AZ405" t="s">
        <v>1291</v>
      </c>
      <c r="BA405" t="s">
        <v>6216</v>
      </c>
      <c r="BB405" t="s">
        <v>1272</v>
      </c>
      <c r="BC405" t="s">
        <v>1939</v>
      </c>
      <c r="BD405" t="s">
        <v>6217</v>
      </c>
      <c r="BE405">
        <v>405</v>
      </c>
      <c r="BF405">
        <v>399</v>
      </c>
      <c r="BG405">
        <v>0</v>
      </c>
      <c r="BH405" t="s">
        <v>1592</v>
      </c>
      <c r="BI405">
        <v>0</v>
      </c>
      <c r="BJ405">
        <v>0</v>
      </c>
      <c r="BK405">
        <v>420</v>
      </c>
      <c r="BL405" t="s">
        <v>1993</v>
      </c>
      <c r="BM405" t="s">
        <v>1932</v>
      </c>
      <c r="BN405" t="s">
        <v>1933</v>
      </c>
      <c r="BO405" t="e" cm="1">
        <v>#N/A</v>
      </c>
      <c r="BP405" t="s">
        <v>1592</v>
      </c>
      <c r="BQ405" t="s">
        <v>1926</v>
      </c>
      <c r="BR405">
        <v>7</v>
      </c>
      <c r="BS405" t="s">
        <v>1847</v>
      </c>
      <c r="BT405" t="s">
        <v>1987</v>
      </c>
      <c r="BU405" t="s">
        <v>1989</v>
      </c>
      <c r="BV405" t="s">
        <v>1988</v>
      </c>
      <c r="BW405" t="s">
        <v>1940</v>
      </c>
      <c r="BX405" t="s">
        <v>1992</v>
      </c>
      <c r="BY405" t="s">
        <v>1592</v>
      </c>
      <c r="BZ405" t="s">
        <v>1937</v>
      </c>
      <c r="CA405" t="s">
        <v>1947</v>
      </c>
      <c r="CB405"/>
      <c r="CC405" t="s">
        <v>998</v>
      </c>
      <c r="CD405" t="s">
        <v>1272</v>
      </c>
      <c r="CE405" t="s">
        <v>6218</v>
      </c>
      <c r="CF405" t="s">
        <v>1986</v>
      </c>
      <c r="CG405" t="s">
        <v>1272</v>
      </c>
      <c r="CH405" t="s">
        <v>1592</v>
      </c>
      <c r="CI405" t="s">
        <v>1941</v>
      </c>
      <c r="CJ405" t="s">
        <v>1222</v>
      </c>
      <c r="CK405"/>
      <c r="CL405"/>
      <c r="CM405" t="s">
        <v>1942</v>
      </c>
      <c r="CN405" t="s">
        <v>1991</v>
      </c>
      <c r="CO405" t="s">
        <v>1942</v>
      </c>
      <c r="CP405" t="s">
        <v>1991</v>
      </c>
      <c r="CQ405" t="s">
        <v>1592</v>
      </c>
      <c r="CR405">
        <v>8</v>
      </c>
      <c r="CS405" t="s">
        <v>1926</v>
      </c>
      <c r="CT405" t="s">
        <v>1926</v>
      </c>
      <c r="CU405" t="s">
        <v>1926</v>
      </c>
      <c r="CV405" t="s">
        <v>1592</v>
      </c>
      <c r="CW405" t="s">
        <v>1592</v>
      </c>
      <c r="CX405">
        <v>403</v>
      </c>
      <c r="CY405" t="s">
        <v>6219</v>
      </c>
      <c r="CZ405" t="s">
        <v>1592</v>
      </c>
      <c r="DA405" t="s">
        <v>2313</v>
      </c>
      <c r="DB405" t="s">
        <v>2314</v>
      </c>
      <c r="DC405" t="s">
        <v>1985</v>
      </c>
      <c r="DD405" t="s">
        <v>1291</v>
      </c>
      <c r="DE405" t="s">
        <v>6214</v>
      </c>
      <c r="DF405" t="s">
        <v>1592</v>
      </c>
      <c r="DG405" t="s">
        <v>1592</v>
      </c>
      <c r="DH405" t="s">
        <v>2334</v>
      </c>
      <c r="DI405" t="e">
        <v>#N/A</v>
      </c>
      <c r="DJ405"/>
      <c r="DK405" t="s">
        <v>2334</v>
      </c>
      <c r="DL405">
        <v>9</v>
      </c>
      <c r="DM405" t="s">
        <v>2315</v>
      </c>
      <c r="DN405" t="s">
        <v>1222</v>
      </c>
      <c r="DO405" t="b">
        <v>1</v>
      </c>
      <c r="DP405" t="b">
        <v>1</v>
      </c>
      <c r="DQ405" t="b">
        <v>1</v>
      </c>
      <c r="DR405" t="b">
        <v>0</v>
      </c>
      <c r="DS405" t="b">
        <v>0</v>
      </c>
      <c r="DT405" t="b">
        <v>1</v>
      </c>
      <c r="DU405" t="b">
        <v>0</v>
      </c>
      <c r="DV405">
        <v>0</v>
      </c>
      <c r="DW405" t="b">
        <v>0</v>
      </c>
      <c r="DX405" t="b">
        <v>0</v>
      </c>
      <c r="DY405" t="b">
        <v>0</v>
      </c>
      <c r="DZ405" t="b">
        <v>0</v>
      </c>
      <c r="EA405" t="b">
        <v>0</v>
      </c>
      <c r="EB405" t="b">
        <v>0</v>
      </c>
      <c r="EC405" t="b">
        <v>0</v>
      </c>
      <c r="ED405" t="b">
        <v>0</v>
      </c>
      <c r="EE405" t="b">
        <v>0</v>
      </c>
      <c r="EF405" t="b" cm="1">
        <v>0</v>
      </c>
      <c r="EG405" t="b">
        <v>0</v>
      </c>
      <c r="EH405" t="b">
        <v>0</v>
      </c>
      <c r="EI405" t="b">
        <v>0</v>
      </c>
      <c r="EJ405" t="s">
        <v>1592</v>
      </c>
      <c r="EK405">
        <v>0</v>
      </c>
      <c r="EL405">
        <v>10</v>
      </c>
      <c r="EM405" t="b">
        <v>0</v>
      </c>
    </row>
    <row r="406" spans="1:143" ht="15.75">
      <c r="A406"/>
      <c r="B406" t="s">
        <v>1222</v>
      </c>
      <c r="C406" t="s">
        <v>1222</v>
      </c>
      <c r="D406" t="s">
        <v>1998</v>
      </c>
      <c r="E406" t="s">
        <v>1994</v>
      </c>
      <c r="F406"/>
      <c r="G406" t="s">
        <v>1998</v>
      </c>
      <c r="H406" t="s">
        <v>902</v>
      </c>
      <c r="I406" t="s">
        <v>1272</v>
      </c>
      <c r="J406" t="s">
        <v>1936</v>
      </c>
      <c r="K406" t="s">
        <v>902</v>
      </c>
      <c r="L406" t="s">
        <v>1939</v>
      </c>
      <c r="M406" t="s">
        <v>1947</v>
      </c>
      <c r="N406"/>
      <c r="O406" t="s">
        <v>1926</v>
      </c>
      <c r="P406"/>
      <c r="Q406" t="s">
        <v>1291</v>
      </c>
      <c r="R406" t="s">
        <v>1941</v>
      </c>
      <c r="S406"/>
      <c r="T406"/>
      <c r="U406" t="s">
        <v>1942</v>
      </c>
      <c r="V406" t="s">
        <v>2000</v>
      </c>
      <c r="W406"/>
      <c r="X406"/>
      <c r="Y406"/>
      <c r="Z406"/>
      <c r="AA406"/>
      <c r="AB406"/>
      <c r="AC406"/>
      <c r="AD406"/>
      <c r="AE406"/>
      <c r="AF406"/>
      <c r="AG406"/>
      <c r="AH406"/>
      <c r="AI406"/>
      <c r="AJ406"/>
      <c r="AK406"/>
      <c r="AL406"/>
      <c r="AM406"/>
      <c r="AN406"/>
      <c r="AO406" s="108" t="s">
        <v>43</v>
      </c>
      <c r="AP406" t="s">
        <v>1292</v>
      </c>
      <c r="AQ406">
        <v>9</v>
      </c>
      <c r="AR406" t="e">
        <v>#N/A</v>
      </c>
      <c r="AS406" t="s">
        <v>1222</v>
      </c>
      <c r="AT406" t="e">
        <v>#N/A</v>
      </c>
      <c r="AU406" t="s">
        <v>1994</v>
      </c>
      <c r="AV406" t="s">
        <v>1997</v>
      </c>
      <c r="AW406" t="s">
        <v>1937</v>
      </c>
      <c r="AX406" t="s">
        <v>1934</v>
      </c>
      <c r="AY406" t="s">
        <v>1999</v>
      </c>
      <c r="AZ406" t="s">
        <v>1291</v>
      </c>
      <c r="BA406" t="s">
        <v>6220</v>
      </c>
      <c r="BB406" t="s">
        <v>1272</v>
      </c>
      <c r="BC406" t="s">
        <v>1939</v>
      </c>
      <c r="BD406" t="s">
        <v>6221</v>
      </c>
      <c r="BE406">
        <v>406</v>
      </c>
      <c r="BF406">
        <v>399</v>
      </c>
      <c r="BG406">
        <v>0</v>
      </c>
      <c r="BH406" t="s">
        <v>1592</v>
      </c>
      <c r="BI406">
        <v>0</v>
      </c>
      <c r="BJ406">
        <v>0</v>
      </c>
      <c r="BK406">
        <v>421</v>
      </c>
      <c r="BL406" t="s">
        <v>2001</v>
      </c>
      <c r="BM406" t="s">
        <v>1932</v>
      </c>
      <c r="BN406" t="s">
        <v>1933</v>
      </c>
      <c r="BO406" t="e" cm="1">
        <v>#N/A</v>
      </c>
      <c r="BP406" t="s">
        <v>1592</v>
      </c>
      <c r="BQ406" t="s">
        <v>1926</v>
      </c>
      <c r="BR406">
        <v>8</v>
      </c>
      <c r="BS406" t="s">
        <v>1848</v>
      </c>
      <c r="BT406" t="s">
        <v>1996</v>
      </c>
      <c r="BU406" t="s">
        <v>1998</v>
      </c>
      <c r="BV406" t="s">
        <v>1997</v>
      </c>
      <c r="BW406" t="s">
        <v>1940</v>
      </c>
      <c r="BX406" t="s">
        <v>1937</v>
      </c>
      <c r="BY406" t="s">
        <v>1592</v>
      </c>
      <c r="BZ406" t="s">
        <v>1937</v>
      </c>
      <c r="CA406" t="s">
        <v>1947</v>
      </c>
      <c r="CB406"/>
      <c r="CC406" t="s">
        <v>998</v>
      </c>
      <c r="CD406" t="s">
        <v>1272</v>
      </c>
      <c r="CE406" t="s">
        <v>6222</v>
      </c>
      <c r="CF406" t="s">
        <v>1995</v>
      </c>
      <c r="CG406" t="s">
        <v>1272</v>
      </c>
      <c r="CH406" t="s">
        <v>1592</v>
      </c>
      <c r="CI406" t="s">
        <v>1941</v>
      </c>
      <c r="CJ406" t="s">
        <v>1222</v>
      </c>
      <c r="CK406"/>
      <c r="CL406"/>
      <c r="CM406" t="s">
        <v>1942</v>
      </c>
      <c r="CN406" t="s">
        <v>2000</v>
      </c>
      <c r="CO406" t="s">
        <v>1942</v>
      </c>
      <c r="CP406" t="s">
        <v>2000</v>
      </c>
      <c r="CQ406" t="s">
        <v>1592</v>
      </c>
      <c r="CR406">
        <v>8</v>
      </c>
      <c r="CS406" t="s">
        <v>1926</v>
      </c>
      <c r="CT406" t="s">
        <v>1926</v>
      </c>
      <c r="CU406" t="s">
        <v>1926</v>
      </c>
      <c r="CV406" t="s">
        <v>1592</v>
      </c>
      <c r="CW406" t="s">
        <v>1592</v>
      </c>
      <c r="CX406">
        <v>404</v>
      </c>
      <c r="CY406" t="s">
        <v>6223</v>
      </c>
      <c r="CZ406" t="s">
        <v>1592</v>
      </c>
      <c r="DA406" t="s">
        <v>2313</v>
      </c>
      <c r="DB406" t="s">
        <v>2314</v>
      </c>
      <c r="DC406" t="s">
        <v>1994</v>
      </c>
      <c r="DD406" t="s">
        <v>1291</v>
      </c>
      <c r="DE406" t="s">
        <v>1998</v>
      </c>
      <c r="DF406" t="s">
        <v>1592</v>
      </c>
      <c r="DG406" t="s">
        <v>1592</v>
      </c>
      <c r="DH406" t="s">
        <v>2334</v>
      </c>
      <c r="DI406" t="e">
        <v>#N/A</v>
      </c>
      <c r="DJ406"/>
      <c r="DK406" t="s">
        <v>2334</v>
      </c>
      <c r="DL406">
        <v>9</v>
      </c>
      <c r="DM406" t="s">
        <v>2315</v>
      </c>
      <c r="DN406" t="s">
        <v>1222</v>
      </c>
      <c r="DO406" t="b">
        <v>1</v>
      </c>
      <c r="DP406" t="b">
        <v>1</v>
      </c>
      <c r="DQ406" t="b">
        <v>1</v>
      </c>
      <c r="DR406" t="b">
        <v>0</v>
      </c>
      <c r="DS406" t="b">
        <v>0</v>
      </c>
      <c r="DT406" t="b">
        <v>1</v>
      </c>
      <c r="DU406" t="b">
        <v>0</v>
      </c>
      <c r="DV406">
        <v>0</v>
      </c>
      <c r="DW406" t="b">
        <v>0</v>
      </c>
      <c r="DX406" t="b">
        <v>0</v>
      </c>
      <c r="DY406" t="b">
        <v>0</v>
      </c>
      <c r="DZ406" t="b">
        <v>0</v>
      </c>
      <c r="EA406" t="b">
        <v>0</v>
      </c>
      <c r="EB406" t="b">
        <v>0</v>
      </c>
      <c r="EC406" t="b">
        <v>0</v>
      </c>
      <c r="ED406" t="b">
        <v>0</v>
      </c>
      <c r="EE406" t="b">
        <v>0</v>
      </c>
      <c r="EF406" t="b" cm="1">
        <v>0</v>
      </c>
      <c r="EG406" t="b">
        <v>0</v>
      </c>
      <c r="EH406" t="b">
        <v>0</v>
      </c>
      <c r="EI406" t="b">
        <v>0</v>
      </c>
      <c r="EJ406" t="s">
        <v>1592</v>
      </c>
      <c r="EK406">
        <v>0</v>
      </c>
      <c r="EL406">
        <v>8</v>
      </c>
      <c r="EM406" t="b">
        <v>0</v>
      </c>
    </row>
    <row r="407" spans="1:143" ht="15.75">
      <c r="A407"/>
      <c r="B407" t="s">
        <v>1222</v>
      </c>
      <c r="C407" t="s">
        <v>1222</v>
      </c>
      <c r="D407" t="s">
        <v>2006</v>
      </c>
      <c r="E407" t="s">
        <v>2002</v>
      </c>
      <c r="F407" t="s">
        <v>2976</v>
      </c>
      <c r="G407" t="s">
        <v>6224</v>
      </c>
      <c r="H407" t="s">
        <v>6225</v>
      </c>
      <c r="I407" t="s">
        <v>1272</v>
      </c>
      <c r="J407" t="s">
        <v>1936</v>
      </c>
      <c r="K407" t="s">
        <v>902</v>
      </c>
      <c r="L407" t="s">
        <v>1939</v>
      </c>
      <c r="M407" t="s">
        <v>2010</v>
      </c>
      <c r="N407" t="s">
        <v>902</v>
      </c>
      <c r="O407" t="s">
        <v>1926</v>
      </c>
      <c r="P407"/>
      <c r="Q407" t="s">
        <v>1291</v>
      </c>
      <c r="R407" t="s">
        <v>1941</v>
      </c>
      <c r="S407"/>
      <c r="T407"/>
      <c r="U407" t="s">
        <v>1942</v>
      </c>
      <c r="V407" t="s">
        <v>2011</v>
      </c>
      <c r="W407"/>
      <c r="X407"/>
      <c r="Y407"/>
      <c r="Z407"/>
      <c r="AA407"/>
      <c r="AB407"/>
      <c r="AC407"/>
      <c r="AD407"/>
      <c r="AE407"/>
      <c r="AF407"/>
      <c r="AG407"/>
      <c r="AH407"/>
      <c r="AI407"/>
      <c r="AJ407"/>
      <c r="AK407"/>
      <c r="AL407"/>
      <c r="AM407"/>
      <c r="AN407"/>
      <c r="AO407" s="108" t="s">
        <v>43</v>
      </c>
      <c r="AP407" t="s">
        <v>1292</v>
      </c>
      <c r="AQ407">
        <v>10</v>
      </c>
      <c r="AR407" t="e">
        <v>#N/A</v>
      </c>
      <c r="AS407" t="s">
        <v>1222</v>
      </c>
      <c r="AT407" t="e">
        <v>#N/A</v>
      </c>
      <c r="AU407" t="s">
        <v>2002</v>
      </c>
      <c r="AV407" t="s">
        <v>2005</v>
      </c>
      <c r="AW407" t="s">
        <v>2007</v>
      </c>
      <c r="AX407" t="s">
        <v>1934</v>
      </c>
      <c r="AY407" t="s">
        <v>2008</v>
      </c>
      <c r="AZ407" t="s">
        <v>1291</v>
      </c>
      <c r="BA407" t="s">
        <v>6226</v>
      </c>
      <c r="BB407" t="s">
        <v>1272</v>
      </c>
      <c r="BC407" t="s">
        <v>1939</v>
      </c>
      <c r="BD407" t="s">
        <v>6227</v>
      </c>
      <c r="BE407">
        <v>407</v>
      </c>
      <c r="BF407">
        <v>399</v>
      </c>
      <c r="BG407">
        <v>0</v>
      </c>
      <c r="BH407" t="s">
        <v>1592</v>
      </c>
      <c r="BI407">
        <v>0</v>
      </c>
      <c r="BJ407">
        <v>0</v>
      </c>
      <c r="BK407">
        <v>422</v>
      </c>
      <c r="BL407" t="s">
        <v>2012</v>
      </c>
      <c r="BM407" t="s">
        <v>1932</v>
      </c>
      <c r="BN407" t="s">
        <v>1933</v>
      </c>
      <c r="BO407" t="e" cm="1">
        <v>#N/A</v>
      </c>
      <c r="BP407" t="s">
        <v>1592</v>
      </c>
      <c r="BQ407" t="s">
        <v>1926</v>
      </c>
      <c r="BR407">
        <v>9</v>
      </c>
      <c r="BS407" t="s">
        <v>1852</v>
      </c>
      <c r="BT407" t="s">
        <v>2004</v>
      </c>
      <c r="BU407" t="s">
        <v>2006</v>
      </c>
      <c r="BV407" t="s">
        <v>2005</v>
      </c>
      <c r="BW407" t="s">
        <v>2009</v>
      </c>
      <c r="BX407" t="s">
        <v>1940</v>
      </c>
      <c r="BY407" t="s">
        <v>1592</v>
      </c>
      <c r="BZ407" t="s">
        <v>1937</v>
      </c>
      <c r="CA407" t="s">
        <v>2010</v>
      </c>
      <c r="CB407"/>
      <c r="CC407" t="s">
        <v>998</v>
      </c>
      <c r="CD407" t="s">
        <v>1272</v>
      </c>
      <c r="CE407" t="s">
        <v>6228</v>
      </c>
      <c r="CF407" t="s">
        <v>2003</v>
      </c>
      <c r="CG407" t="s">
        <v>1272</v>
      </c>
      <c r="CH407" t="s">
        <v>1592</v>
      </c>
      <c r="CI407" t="s">
        <v>1941</v>
      </c>
      <c r="CJ407" t="s">
        <v>1222</v>
      </c>
      <c r="CK407"/>
      <c r="CL407"/>
      <c r="CM407" t="s">
        <v>1942</v>
      </c>
      <c r="CN407" t="s">
        <v>2011</v>
      </c>
      <c r="CO407" t="s">
        <v>1942</v>
      </c>
      <c r="CP407" t="s">
        <v>2011</v>
      </c>
      <c r="CQ407" t="s">
        <v>1592</v>
      </c>
      <c r="CR407">
        <v>8</v>
      </c>
      <c r="CS407" t="s">
        <v>1926</v>
      </c>
      <c r="CT407" t="s">
        <v>1926</v>
      </c>
      <c r="CU407" t="s">
        <v>1926</v>
      </c>
      <c r="CV407" t="s">
        <v>1592</v>
      </c>
      <c r="CW407" t="s">
        <v>1592</v>
      </c>
      <c r="CX407">
        <v>405</v>
      </c>
      <c r="CY407" t="s">
        <v>6229</v>
      </c>
      <c r="CZ407" t="s">
        <v>1592</v>
      </c>
      <c r="DA407" t="s">
        <v>2313</v>
      </c>
      <c r="DB407" t="s">
        <v>2314</v>
      </c>
      <c r="DC407" t="s">
        <v>2002</v>
      </c>
      <c r="DD407" t="s">
        <v>1291</v>
      </c>
      <c r="DE407" t="s">
        <v>6224</v>
      </c>
      <c r="DF407" t="s">
        <v>1592</v>
      </c>
      <c r="DG407" t="s">
        <v>1592</v>
      </c>
      <c r="DH407" t="s">
        <v>2334</v>
      </c>
      <c r="DI407" t="e">
        <v>#N/A</v>
      </c>
      <c r="DJ407"/>
      <c r="DK407" t="s">
        <v>2334</v>
      </c>
      <c r="DL407">
        <v>9</v>
      </c>
      <c r="DM407" t="s">
        <v>2315</v>
      </c>
      <c r="DN407" t="s">
        <v>1222</v>
      </c>
      <c r="DO407" t="b">
        <v>1</v>
      </c>
      <c r="DP407" t="b">
        <v>1</v>
      </c>
      <c r="DQ407" t="b">
        <v>1</v>
      </c>
      <c r="DR407" t="b">
        <v>0</v>
      </c>
      <c r="DS407" t="b">
        <v>0</v>
      </c>
      <c r="DT407" t="b">
        <v>1</v>
      </c>
      <c r="DU407" t="b">
        <v>0</v>
      </c>
      <c r="DV407">
        <v>0</v>
      </c>
      <c r="DW407" t="b">
        <v>0</v>
      </c>
      <c r="DX407" t="b">
        <v>0</v>
      </c>
      <c r="DY407" t="b">
        <v>0</v>
      </c>
      <c r="DZ407" t="b">
        <v>0</v>
      </c>
      <c r="EA407" t="b">
        <v>0</v>
      </c>
      <c r="EB407" t="b">
        <v>0</v>
      </c>
      <c r="EC407" t="b">
        <v>0</v>
      </c>
      <c r="ED407" t="b">
        <v>0</v>
      </c>
      <c r="EE407" t="b">
        <v>0</v>
      </c>
      <c r="EF407" t="b" cm="1">
        <v>0</v>
      </c>
      <c r="EG407" t="b">
        <v>0</v>
      </c>
      <c r="EH407" t="b">
        <v>0</v>
      </c>
      <c r="EI407" t="b">
        <v>0</v>
      </c>
      <c r="EJ407" t="s">
        <v>1592</v>
      </c>
      <c r="EK407">
        <v>0</v>
      </c>
      <c r="EL407">
        <v>20</v>
      </c>
      <c r="EM407" t="b">
        <v>0</v>
      </c>
    </row>
    <row r="408" spans="1:143" ht="15.75">
      <c r="A408"/>
      <c r="B408" t="s">
        <v>1222</v>
      </c>
      <c r="C408" t="s">
        <v>1222</v>
      </c>
      <c r="D408" t="s">
        <v>2017</v>
      </c>
      <c r="E408" t="s">
        <v>2013</v>
      </c>
      <c r="F408" t="s">
        <v>6230</v>
      </c>
      <c r="G408" t="s">
        <v>2017</v>
      </c>
      <c r="H408" t="s">
        <v>6225</v>
      </c>
      <c r="I408" t="s">
        <v>1272</v>
      </c>
      <c r="J408" t="s">
        <v>1936</v>
      </c>
      <c r="K408" t="s">
        <v>902</v>
      </c>
      <c r="L408" t="s">
        <v>1939</v>
      </c>
      <c r="M408" t="s">
        <v>2010</v>
      </c>
      <c r="N408"/>
      <c r="O408" t="s">
        <v>1926</v>
      </c>
      <c r="P408"/>
      <c r="Q408" t="s">
        <v>1291</v>
      </c>
      <c r="R408" t="s">
        <v>1941</v>
      </c>
      <c r="S408"/>
      <c r="T408"/>
      <c r="U408" t="s">
        <v>1942</v>
      </c>
      <c r="V408" t="s">
        <v>2020</v>
      </c>
      <c r="W408"/>
      <c r="X408"/>
      <c r="Y408"/>
      <c r="Z408"/>
      <c r="AA408"/>
      <c r="AB408"/>
      <c r="AC408"/>
      <c r="AD408"/>
      <c r="AE408"/>
      <c r="AF408"/>
      <c r="AG408"/>
      <c r="AH408"/>
      <c r="AI408"/>
      <c r="AJ408"/>
      <c r="AK408"/>
      <c r="AL408"/>
      <c r="AM408"/>
      <c r="AN408"/>
      <c r="AO408" s="108" t="s">
        <v>43</v>
      </c>
      <c r="AP408" t="s">
        <v>1292</v>
      </c>
      <c r="AQ408">
        <v>11</v>
      </c>
      <c r="AR408" t="e">
        <v>#N/A</v>
      </c>
      <c r="AS408" t="s">
        <v>1222</v>
      </c>
      <c r="AT408" t="e">
        <v>#N/A</v>
      </c>
      <c r="AU408" t="s">
        <v>2013</v>
      </c>
      <c r="AV408" t="s">
        <v>2016</v>
      </c>
      <c r="AW408" t="s">
        <v>2018</v>
      </c>
      <c r="AX408" t="s">
        <v>1934</v>
      </c>
      <c r="AY408" t="s">
        <v>2019</v>
      </c>
      <c r="AZ408" t="s">
        <v>1291</v>
      </c>
      <c r="BA408" t="s">
        <v>6231</v>
      </c>
      <c r="BB408" t="s">
        <v>1272</v>
      </c>
      <c r="BC408" t="s">
        <v>1939</v>
      </c>
      <c r="BD408" t="s">
        <v>6232</v>
      </c>
      <c r="BE408">
        <v>408</v>
      </c>
      <c r="BF408">
        <v>399</v>
      </c>
      <c r="BG408">
        <v>0</v>
      </c>
      <c r="BH408" t="s">
        <v>1592</v>
      </c>
      <c r="BI408">
        <v>0</v>
      </c>
      <c r="BJ408">
        <v>0</v>
      </c>
      <c r="BK408">
        <v>490</v>
      </c>
      <c r="BL408" t="s">
        <v>2021</v>
      </c>
      <c r="BM408" t="s">
        <v>1932</v>
      </c>
      <c r="BN408" t="s">
        <v>1933</v>
      </c>
      <c r="BO408" t="e" cm="1">
        <v>#N/A</v>
      </c>
      <c r="BP408" t="s">
        <v>1592</v>
      </c>
      <c r="BQ408" t="s">
        <v>1926</v>
      </c>
      <c r="BR408">
        <v>10</v>
      </c>
      <c r="BS408" t="s">
        <v>1856</v>
      </c>
      <c r="BT408" t="s">
        <v>2015</v>
      </c>
      <c r="BU408" t="s">
        <v>2017</v>
      </c>
      <c r="BV408" t="s">
        <v>2016</v>
      </c>
      <c r="BW408" t="s">
        <v>2009</v>
      </c>
      <c r="BX408" t="s">
        <v>1937</v>
      </c>
      <c r="BY408" t="s">
        <v>1592</v>
      </c>
      <c r="BZ408" t="s">
        <v>1937</v>
      </c>
      <c r="CA408" t="s">
        <v>2010</v>
      </c>
      <c r="CB408"/>
      <c r="CC408" t="s">
        <v>998</v>
      </c>
      <c r="CD408" t="s">
        <v>1272</v>
      </c>
      <c r="CE408" t="s">
        <v>6233</v>
      </c>
      <c r="CF408" t="s">
        <v>2014</v>
      </c>
      <c r="CG408" t="s">
        <v>1272</v>
      </c>
      <c r="CH408" t="s">
        <v>1592</v>
      </c>
      <c r="CI408" t="s">
        <v>1941</v>
      </c>
      <c r="CJ408" t="s">
        <v>1222</v>
      </c>
      <c r="CK408"/>
      <c r="CL408"/>
      <c r="CM408" t="s">
        <v>1942</v>
      </c>
      <c r="CN408" t="s">
        <v>2020</v>
      </c>
      <c r="CO408" t="s">
        <v>1942</v>
      </c>
      <c r="CP408" t="s">
        <v>2020</v>
      </c>
      <c r="CQ408" t="s">
        <v>1592</v>
      </c>
      <c r="CR408">
        <v>8</v>
      </c>
      <c r="CS408" t="s">
        <v>1926</v>
      </c>
      <c r="CT408" t="s">
        <v>1926</v>
      </c>
      <c r="CU408" t="s">
        <v>1592</v>
      </c>
      <c r="CV408" t="s">
        <v>1592</v>
      </c>
      <c r="CW408" t="s">
        <v>1592</v>
      </c>
      <c r="CX408">
        <v>406</v>
      </c>
      <c r="CY408" t="s">
        <v>6234</v>
      </c>
      <c r="CZ408" t="s">
        <v>1592</v>
      </c>
      <c r="DA408" t="s">
        <v>2313</v>
      </c>
      <c r="DB408" t="s">
        <v>2314</v>
      </c>
      <c r="DC408" t="s">
        <v>2013</v>
      </c>
      <c r="DD408" t="s">
        <v>1291</v>
      </c>
      <c r="DE408" t="s">
        <v>2017</v>
      </c>
      <c r="DF408" t="s">
        <v>1592</v>
      </c>
      <c r="DG408" t="s">
        <v>1592</v>
      </c>
      <c r="DH408" t="s">
        <v>2334</v>
      </c>
      <c r="DI408" t="e">
        <v>#N/A</v>
      </c>
      <c r="DJ408"/>
      <c r="DK408" t="s">
        <v>2334</v>
      </c>
      <c r="DL408">
        <v>9</v>
      </c>
      <c r="DM408" t="s">
        <v>2315</v>
      </c>
      <c r="DN408" t="s">
        <v>1222</v>
      </c>
      <c r="DO408" t="b">
        <v>1</v>
      </c>
      <c r="DP408" t="b">
        <v>1</v>
      </c>
      <c r="DQ408" t="b">
        <v>1</v>
      </c>
      <c r="DR408" t="b">
        <v>0</v>
      </c>
      <c r="DS408" t="b">
        <v>0</v>
      </c>
      <c r="DT408" t="b">
        <v>1</v>
      </c>
      <c r="DU408" t="b">
        <v>0</v>
      </c>
      <c r="DV408">
        <v>0</v>
      </c>
      <c r="DW408" t="b">
        <v>0</v>
      </c>
      <c r="DX408" t="b">
        <v>0</v>
      </c>
      <c r="DY408" t="b">
        <v>0</v>
      </c>
      <c r="DZ408" t="b">
        <v>0</v>
      </c>
      <c r="EA408" t="b">
        <v>0</v>
      </c>
      <c r="EB408" t="b">
        <v>0</v>
      </c>
      <c r="EC408" t="b">
        <v>0</v>
      </c>
      <c r="ED408" t="b">
        <v>0</v>
      </c>
      <c r="EE408" t="b">
        <v>0</v>
      </c>
      <c r="EF408" t="b" cm="1">
        <v>0</v>
      </c>
      <c r="EG408" t="b">
        <v>0</v>
      </c>
      <c r="EH408" t="b">
        <v>0</v>
      </c>
      <c r="EI408" t="b">
        <v>0</v>
      </c>
      <c r="EJ408" t="s">
        <v>1592</v>
      </c>
      <c r="EK408">
        <v>0</v>
      </c>
      <c r="EL408">
        <v>36</v>
      </c>
      <c r="EM408" t="b">
        <v>0</v>
      </c>
    </row>
    <row r="409" spans="1:143" ht="315">
      <c r="A409"/>
      <c r="B409" t="s">
        <v>1222</v>
      </c>
      <c r="C409" t="s">
        <v>1222</v>
      </c>
      <c r="D409" t="s">
        <v>2026</v>
      </c>
      <c r="E409" t="s">
        <v>2022</v>
      </c>
      <c r="F409" t="s">
        <v>6235</v>
      </c>
      <c r="G409" s="109" t="s">
        <v>6236</v>
      </c>
      <c r="H409" t="s">
        <v>6237</v>
      </c>
      <c r="I409" t="s">
        <v>1268</v>
      </c>
      <c r="J409" t="s">
        <v>1936</v>
      </c>
      <c r="K409" t="s">
        <v>6238</v>
      </c>
      <c r="L409" t="s">
        <v>1939</v>
      </c>
      <c r="M409" t="s">
        <v>2031</v>
      </c>
      <c r="N409" t="s">
        <v>902</v>
      </c>
      <c r="O409" t="s">
        <v>1926</v>
      </c>
      <c r="P409"/>
      <c r="Q409" t="s">
        <v>1291</v>
      </c>
      <c r="R409" t="s">
        <v>1941</v>
      </c>
      <c r="S409"/>
      <c r="T409"/>
      <c r="U409" t="s">
        <v>1942</v>
      </c>
      <c r="V409" t="s">
        <v>2032</v>
      </c>
      <c r="W409"/>
      <c r="X409"/>
      <c r="Y409"/>
      <c r="Z409"/>
      <c r="AA409"/>
      <c r="AB409"/>
      <c r="AC409"/>
      <c r="AD409"/>
      <c r="AE409"/>
      <c r="AF409"/>
      <c r="AG409"/>
      <c r="AH409"/>
      <c r="AI409"/>
      <c r="AJ409"/>
      <c r="AK409"/>
      <c r="AL409"/>
      <c r="AM409"/>
      <c r="AN409"/>
      <c r="AO409" s="108" t="s">
        <v>43</v>
      </c>
      <c r="AP409" t="s">
        <v>1292</v>
      </c>
      <c r="AQ409">
        <v>12</v>
      </c>
      <c r="AR409" t="e">
        <v>#N/A</v>
      </c>
      <c r="AS409" t="s">
        <v>1222</v>
      </c>
      <c r="AT409" t="e">
        <v>#N/A</v>
      </c>
      <c r="AU409" t="s">
        <v>2022</v>
      </c>
      <c r="AV409" t="s">
        <v>2025</v>
      </c>
      <c r="AW409" t="s">
        <v>2027</v>
      </c>
      <c r="AX409" t="s">
        <v>1934</v>
      </c>
      <c r="AY409" t="s">
        <v>2028</v>
      </c>
      <c r="AZ409" t="s">
        <v>1291</v>
      </c>
      <c r="BA409" t="s">
        <v>6239</v>
      </c>
      <c r="BB409" t="s">
        <v>1268</v>
      </c>
      <c r="BC409" t="s">
        <v>1939</v>
      </c>
      <c r="BD409" t="s">
        <v>6240</v>
      </c>
      <c r="BE409">
        <v>409</v>
      </c>
      <c r="BF409">
        <v>399</v>
      </c>
      <c r="BG409" t="e">
        <v>#N/A</v>
      </c>
      <c r="BH409" t="s">
        <v>2022</v>
      </c>
      <c r="BI409">
        <v>1</v>
      </c>
      <c r="BJ409">
        <v>0</v>
      </c>
      <c r="BK409">
        <v>0</v>
      </c>
      <c r="BL409" t="s">
        <v>1592</v>
      </c>
      <c r="BM409" t="s">
        <v>1932</v>
      </c>
      <c r="BN409" t="s">
        <v>1933</v>
      </c>
      <c r="BO409" t="e" cm="1">
        <v>#N/A</v>
      </c>
      <c r="BP409" t="s">
        <v>2029</v>
      </c>
      <c r="BQ409" t="s">
        <v>1926</v>
      </c>
      <c r="BR409">
        <v>11</v>
      </c>
      <c r="BS409" t="s">
        <v>1860</v>
      </c>
      <c r="BT409" t="s">
        <v>2024</v>
      </c>
      <c r="BU409" t="s">
        <v>2026</v>
      </c>
      <c r="BV409" t="s">
        <v>2025</v>
      </c>
      <c r="BW409" t="s">
        <v>2030</v>
      </c>
      <c r="BX409" t="s">
        <v>1940</v>
      </c>
      <c r="BY409" t="s">
        <v>1592</v>
      </c>
      <c r="BZ409" t="s">
        <v>1937</v>
      </c>
      <c r="CA409" t="s">
        <v>2031</v>
      </c>
      <c r="CB409"/>
      <c r="CC409" t="s">
        <v>998</v>
      </c>
      <c r="CD409" t="s">
        <v>1268</v>
      </c>
      <c r="CE409" t="s">
        <v>6241</v>
      </c>
      <c r="CF409" t="s">
        <v>2023</v>
      </c>
      <c r="CG409" t="s">
        <v>1268</v>
      </c>
      <c r="CH409" t="s">
        <v>1592</v>
      </c>
      <c r="CI409" t="s">
        <v>1941</v>
      </c>
      <c r="CJ409" t="s">
        <v>1222</v>
      </c>
      <c r="CK409"/>
      <c r="CL409"/>
      <c r="CM409" t="s">
        <v>1942</v>
      </c>
      <c r="CN409" t="s">
        <v>2032</v>
      </c>
      <c r="CO409" t="s">
        <v>1942</v>
      </c>
      <c r="CP409" t="s">
        <v>2032</v>
      </c>
      <c r="CQ409" t="s">
        <v>1592</v>
      </c>
      <c r="CR409">
        <v>8</v>
      </c>
      <c r="CS409" t="s">
        <v>1926</v>
      </c>
      <c r="CT409" t="s">
        <v>1926</v>
      </c>
      <c r="CU409" t="s">
        <v>1926</v>
      </c>
      <c r="CV409" t="s">
        <v>1592</v>
      </c>
      <c r="CW409" t="s">
        <v>1592</v>
      </c>
      <c r="CX409">
        <v>407</v>
      </c>
      <c r="CY409" t="s">
        <v>6242</v>
      </c>
      <c r="CZ409" t="s">
        <v>1592</v>
      </c>
      <c r="DA409" t="s">
        <v>2313</v>
      </c>
      <c r="DB409" t="s">
        <v>2314</v>
      </c>
      <c r="DC409" t="s">
        <v>2022</v>
      </c>
      <c r="DD409" t="s">
        <v>1291</v>
      </c>
      <c r="DE409" t="s">
        <v>6236</v>
      </c>
      <c r="DF409" t="s">
        <v>1592</v>
      </c>
      <c r="DG409" t="s">
        <v>1592</v>
      </c>
      <c r="DH409" t="s">
        <v>2334</v>
      </c>
      <c r="DI409" t="e">
        <v>#N/A</v>
      </c>
      <c r="DJ409"/>
      <c r="DK409" t="s">
        <v>2334</v>
      </c>
      <c r="DL409">
        <v>9</v>
      </c>
      <c r="DM409" t="s">
        <v>2315</v>
      </c>
      <c r="DN409" t="s">
        <v>1222</v>
      </c>
      <c r="DO409" t="b">
        <v>1</v>
      </c>
      <c r="DP409" t="b">
        <v>1</v>
      </c>
      <c r="DQ409" t="b">
        <v>1</v>
      </c>
      <c r="DR409" t="b">
        <v>0</v>
      </c>
      <c r="DS409" t="b">
        <v>0</v>
      </c>
      <c r="DT409" t="b">
        <v>1</v>
      </c>
      <c r="DU409" t="b">
        <v>0</v>
      </c>
      <c r="DV409">
        <v>0</v>
      </c>
      <c r="DW409" t="b">
        <v>0</v>
      </c>
      <c r="DX409" t="b">
        <v>0</v>
      </c>
      <c r="DY409" t="b">
        <v>0</v>
      </c>
      <c r="DZ409" t="b">
        <v>0</v>
      </c>
      <c r="EA409" t="b">
        <v>0</v>
      </c>
      <c r="EB409" t="b">
        <v>0</v>
      </c>
      <c r="EC409" t="b">
        <v>0</v>
      </c>
      <c r="ED409" t="b">
        <v>0</v>
      </c>
      <c r="EE409" t="b">
        <v>0</v>
      </c>
      <c r="EF409" t="b" cm="1">
        <v>0</v>
      </c>
      <c r="EG409" t="b">
        <v>0</v>
      </c>
      <c r="EH409" t="b">
        <v>0</v>
      </c>
      <c r="EI409" t="b">
        <v>0</v>
      </c>
      <c r="EJ409" t="s">
        <v>1592</v>
      </c>
      <c r="EK409">
        <v>0</v>
      </c>
      <c r="EL409">
        <v>15</v>
      </c>
      <c r="EM409" t="b">
        <v>0</v>
      </c>
    </row>
    <row r="410" spans="1:143" ht="15.75">
      <c r="A410"/>
      <c r="B410" t="s">
        <v>1222</v>
      </c>
      <c r="C410" t="s">
        <v>1222</v>
      </c>
      <c r="D410" t="s">
        <v>2036</v>
      </c>
      <c r="E410" t="s">
        <v>2033</v>
      </c>
      <c r="F410"/>
      <c r="G410" t="s">
        <v>2036</v>
      </c>
      <c r="H410" t="s">
        <v>902</v>
      </c>
      <c r="I410" t="s">
        <v>1279</v>
      </c>
      <c r="J410"/>
      <c r="K410" t="s">
        <v>902</v>
      </c>
      <c r="L410" t="s">
        <v>1939</v>
      </c>
      <c r="M410"/>
      <c r="N410"/>
      <c r="O410" t="s">
        <v>1926</v>
      </c>
      <c r="P410"/>
      <c r="Q410" t="s">
        <v>1291</v>
      </c>
      <c r="R410" t="s">
        <v>1941</v>
      </c>
      <c r="S410"/>
      <c r="T410"/>
      <c r="U410" t="s">
        <v>2038</v>
      </c>
      <c r="V410"/>
      <c r="W410"/>
      <c r="X410"/>
      <c r="Y410"/>
      <c r="Z410"/>
      <c r="AA410"/>
      <c r="AB410"/>
      <c r="AC410"/>
      <c r="AD410"/>
      <c r="AE410"/>
      <c r="AF410"/>
      <c r="AG410"/>
      <c r="AH410"/>
      <c r="AI410"/>
      <c r="AJ410"/>
      <c r="AK410"/>
      <c r="AL410"/>
      <c r="AM410"/>
      <c r="AN410"/>
      <c r="AO410" s="108" t="s">
        <v>43</v>
      </c>
      <c r="AP410" t="s">
        <v>1292</v>
      </c>
      <c r="AQ410">
        <v>13</v>
      </c>
      <c r="AR410" t="e">
        <v>#N/A</v>
      </c>
      <c r="AS410" t="s">
        <v>1222</v>
      </c>
      <c r="AT410" t="e">
        <v>#N/A</v>
      </c>
      <c r="AU410" t="s">
        <v>2033</v>
      </c>
      <c r="AV410" t="s">
        <v>2034</v>
      </c>
      <c r="AW410" t="s">
        <v>1937</v>
      </c>
      <c r="AX410" t="s">
        <v>1934</v>
      </c>
      <c r="AY410" t="s">
        <v>2037</v>
      </c>
      <c r="AZ410" t="s">
        <v>1291</v>
      </c>
      <c r="BA410" t="s">
        <v>6243</v>
      </c>
      <c r="BB410" t="s">
        <v>1279</v>
      </c>
      <c r="BC410" t="s">
        <v>1939</v>
      </c>
      <c r="BD410" t="s">
        <v>6244</v>
      </c>
      <c r="BE410">
        <v>410</v>
      </c>
      <c r="BF410">
        <v>0</v>
      </c>
      <c r="BG410">
        <v>0</v>
      </c>
      <c r="BH410" t="s">
        <v>1592</v>
      </c>
      <c r="BI410">
        <v>0</v>
      </c>
      <c r="BJ410">
        <v>0</v>
      </c>
      <c r="BK410">
        <v>0</v>
      </c>
      <c r="BL410" t="s">
        <v>1592</v>
      </c>
      <c r="BM410" t="s">
        <v>1592</v>
      </c>
      <c r="BN410" t="s">
        <v>1592</v>
      </c>
      <c r="BO410" t="s" cm="1">
        <v>1592</v>
      </c>
      <c r="BP410" t="s">
        <v>1592</v>
      </c>
      <c r="BQ410" t="s">
        <v>1926</v>
      </c>
      <c r="BR410">
        <v>12</v>
      </c>
      <c r="BS410" t="s">
        <v>1864</v>
      </c>
      <c r="BT410" t="s">
        <v>2035</v>
      </c>
      <c r="BU410" t="s">
        <v>2036</v>
      </c>
      <c r="BV410" t="s">
        <v>2034</v>
      </c>
      <c r="BW410" t="s">
        <v>1940</v>
      </c>
      <c r="BX410" t="s">
        <v>1937</v>
      </c>
      <c r="BY410" t="s">
        <v>1592</v>
      </c>
      <c r="BZ410" t="s">
        <v>1937</v>
      </c>
      <c r="CA410" t="s">
        <v>1592</v>
      </c>
      <c r="CB410"/>
      <c r="CC410" t="s">
        <v>998</v>
      </c>
      <c r="CD410" t="s">
        <v>1279</v>
      </c>
      <c r="CE410" t="s">
        <v>2033</v>
      </c>
      <c r="CF410" t="s">
        <v>2034</v>
      </c>
      <c r="CG410" t="s">
        <v>1279</v>
      </c>
      <c r="CH410" t="s">
        <v>1592</v>
      </c>
      <c r="CI410" t="s">
        <v>1941</v>
      </c>
      <c r="CJ410" t="s">
        <v>1222</v>
      </c>
      <c r="CK410"/>
      <c r="CL410"/>
      <c r="CM410" t="s">
        <v>2038</v>
      </c>
      <c r="CN410" t="s">
        <v>1592</v>
      </c>
      <c r="CO410" t="s">
        <v>2038</v>
      </c>
      <c r="CP410" t="s">
        <v>1592</v>
      </c>
      <c r="CQ410" t="s">
        <v>1592</v>
      </c>
      <c r="CR410">
        <v>8</v>
      </c>
      <c r="CS410" t="s">
        <v>1926</v>
      </c>
      <c r="CT410" t="s">
        <v>1926</v>
      </c>
      <c r="CU410" t="s">
        <v>1926</v>
      </c>
      <c r="CV410" t="s">
        <v>1592</v>
      </c>
      <c r="CW410" t="s">
        <v>1592</v>
      </c>
      <c r="CX410">
        <v>408</v>
      </c>
      <c r="CY410" t="s">
        <v>6245</v>
      </c>
      <c r="CZ410" t="s">
        <v>1592</v>
      </c>
      <c r="DA410" t="s">
        <v>2313</v>
      </c>
      <c r="DB410" t="s">
        <v>2314</v>
      </c>
      <c r="DC410" t="s">
        <v>2033</v>
      </c>
      <c r="DD410" t="s">
        <v>1291</v>
      </c>
      <c r="DE410" t="s">
        <v>2036</v>
      </c>
      <c r="DF410" t="s">
        <v>1592</v>
      </c>
      <c r="DG410" t="s">
        <v>1592</v>
      </c>
      <c r="DH410" t="s">
        <v>2334</v>
      </c>
      <c r="DI410" t="e">
        <v>#N/A</v>
      </c>
      <c r="DJ410"/>
      <c r="DK410" t="s">
        <v>2334</v>
      </c>
      <c r="DL410">
        <v>9</v>
      </c>
      <c r="DM410" t="s">
        <v>2315</v>
      </c>
      <c r="DN410" t="s">
        <v>1222</v>
      </c>
      <c r="DO410" t="b">
        <v>1</v>
      </c>
      <c r="DP410" t="b">
        <v>1</v>
      </c>
      <c r="DQ410" t="b">
        <v>1</v>
      </c>
      <c r="DR410" t="b">
        <v>0</v>
      </c>
      <c r="DS410" t="b">
        <v>0</v>
      </c>
      <c r="DT410" t="b">
        <v>1</v>
      </c>
      <c r="DU410" t="b">
        <v>1</v>
      </c>
      <c r="DV410">
        <v>0</v>
      </c>
      <c r="DW410" t="b">
        <v>0</v>
      </c>
      <c r="DX410" t="b">
        <v>0</v>
      </c>
      <c r="DY410" t="b">
        <v>0</v>
      </c>
      <c r="DZ410" t="b">
        <v>0</v>
      </c>
      <c r="EA410" t="b">
        <v>0</v>
      </c>
      <c r="EB410" t="b">
        <v>0</v>
      </c>
      <c r="EC410" t="b">
        <v>0</v>
      </c>
      <c r="ED410" t="b">
        <v>0</v>
      </c>
      <c r="EE410" t="b">
        <v>0</v>
      </c>
      <c r="EF410" t="b" cm="1">
        <v>0</v>
      </c>
      <c r="EG410" t="b">
        <v>0</v>
      </c>
      <c r="EH410" t="b">
        <v>0</v>
      </c>
      <c r="EI410" t="b">
        <v>0</v>
      </c>
      <c r="EJ410" t="s">
        <v>1592</v>
      </c>
      <c r="EK410">
        <v>0</v>
      </c>
      <c r="EL410">
        <v>25</v>
      </c>
      <c r="EM410" t="b">
        <v>0</v>
      </c>
    </row>
    <row r="411" spans="1:143" ht="63">
      <c r="A411"/>
      <c r="B411" t="s">
        <v>1222</v>
      </c>
      <c r="C411" t="s">
        <v>1222</v>
      </c>
      <c r="D411" t="s">
        <v>1761</v>
      </c>
      <c r="E411" t="s">
        <v>1762</v>
      </c>
      <c r="F411"/>
      <c r="G411" t="s">
        <v>6186</v>
      </c>
      <c r="H411" t="s">
        <v>6246</v>
      </c>
      <c r="I411" t="s">
        <v>1272</v>
      </c>
      <c r="J411" t="s">
        <v>2036</v>
      </c>
      <c r="K411" t="s">
        <v>902</v>
      </c>
      <c r="L411" t="s">
        <v>1939</v>
      </c>
      <c r="M411" t="s">
        <v>1947</v>
      </c>
      <c r="N411" s="109" t="s">
        <v>6187</v>
      </c>
      <c r="O411" t="s">
        <v>1926</v>
      </c>
      <c r="P411"/>
      <c r="Q411" t="s">
        <v>1291</v>
      </c>
      <c r="R411" t="s">
        <v>1941</v>
      </c>
      <c r="S411"/>
      <c r="T411"/>
      <c r="U411" t="s">
        <v>2038</v>
      </c>
      <c r="V411" t="s">
        <v>1948</v>
      </c>
      <c r="W411"/>
      <c r="X411"/>
      <c r="Y411"/>
      <c r="Z411"/>
      <c r="AA411"/>
      <c r="AB411"/>
      <c r="AC411"/>
      <c r="AD411"/>
      <c r="AE411"/>
      <c r="AF411"/>
      <c r="AG411"/>
      <c r="AH411"/>
      <c r="AI411"/>
      <c r="AJ411"/>
      <c r="AK411"/>
      <c r="AL411"/>
      <c r="AM411"/>
      <c r="AN411"/>
      <c r="AO411" s="108" t="s">
        <v>43</v>
      </c>
      <c r="AP411" t="s">
        <v>1292</v>
      </c>
      <c r="AQ411">
        <v>14</v>
      </c>
      <c r="AR411" t="e">
        <v>#N/A</v>
      </c>
      <c r="AS411" t="s">
        <v>1222</v>
      </c>
      <c r="AT411" t="e">
        <v>#N/A</v>
      </c>
      <c r="AU411" t="s">
        <v>1762</v>
      </c>
      <c r="AV411" t="s">
        <v>1945</v>
      </c>
      <c r="AW411" t="s">
        <v>1937</v>
      </c>
      <c r="AX411" t="s">
        <v>1934</v>
      </c>
      <c r="AY411" t="s">
        <v>1946</v>
      </c>
      <c r="AZ411" t="s">
        <v>1291</v>
      </c>
      <c r="BA411" t="s">
        <v>5600</v>
      </c>
      <c r="BB411" t="s">
        <v>1272</v>
      </c>
      <c r="BC411" t="s">
        <v>1939</v>
      </c>
      <c r="BD411" t="s">
        <v>5601</v>
      </c>
      <c r="BE411">
        <v>339</v>
      </c>
      <c r="BF411">
        <v>410</v>
      </c>
      <c r="BG411">
        <v>0</v>
      </c>
      <c r="BH411" t="s">
        <v>1592</v>
      </c>
      <c r="BI411">
        <v>0</v>
      </c>
      <c r="BJ411">
        <v>0</v>
      </c>
      <c r="BK411">
        <v>1055</v>
      </c>
      <c r="BL411" t="s">
        <v>1950</v>
      </c>
      <c r="BM411" t="s">
        <v>2033</v>
      </c>
      <c r="BN411" t="s">
        <v>2034</v>
      </c>
      <c r="BO411" t="e" cm="1">
        <v>#N/A</v>
      </c>
      <c r="BP411" t="s">
        <v>1592</v>
      </c>
      <c r="BQ411" t="s">
        <v>1926</v>
      </c>
      <c r="BR411">
        <v>13</v>
      </c>
      <c r="BS411" t="s">
        <v>2039</v>
      </c>
      <c r="BT411" t="s">
        <v>2041</v>
      </c>
      <c r="BU411" t="s">
        <v>1761</v>
      </c>
      <c r="BV411" t="s">
        <v>1945</v>
      </c>
      <c r="BW411" t="s">
        <v>2042</v>
      </c>
      <c r="BX411" t="s">
        <v>1949</v>
      </c>
      <c r="BY411" t="s">
        <v>1592</v>
      </c>
      <c r="BZ411" t="s">
        <v>1937</v>
      </c>
      <c r="CA411" t="s">
        <v>1947</v>
      </c>
      <c r="CB411"/>
      <c r="CC411" t="s">
        <v>998</v>
      </c>
      <c r="CD411" t="s">
        <v>1272</v>
      </c>
      <c r="CE411" t="s">
        <v>6247</v>
      </c>
      <c r="CF411" t="s">
        <v>2040</v>
      </c>
      <c r="CG411" t="s">
        <v>1272</v>
      </c>
      <c r="CH411" t="s">
        <v>1592</v>
      </c>
      <c r="CI411" t="s">
        <v>1941</v>
      </c>
      <c r="CJ411" t="s">
        <v>1222</v>
      </c>
      <c r="CK411"/>
      <c r="CL411"/>
      <c r="CM411" t="s">
        <v>2038</v>
      </c>
      <c r="CN411" t="s">
        <v>1948</v>
      </c>
      <c r="CO411" t="s">
        <v>2038</v>
      </c>
      <c r="CP411" t="s">
        <v>1948</v>
      </c>
      <c r="CQ411" t="s">
        <v>1592</v>
      </c>
      <c r="CR411">
        <v>8</v>
      </c>
      <c r="CS411" t="s">
        <v>1926</v>
      </c>
      <c r="CT411" t="s">
        <v>1926</v>
      </c>
      <c r="CU411" t="s">
        <v>1592</v>
      </c>
      <c r="CV411" t="s">
        <v>1592</v>
      </c>
      <c r="CW411" t="s">
        <v>1592</v>
      </c>
      <c r="CX411">
        <v>409</v>
      </c>
      <c r="CY411" t="s">
        <v>6248</v>
      </c>
      <c r="CZ411" t="s">
        <v>1592</v>
      </c>
      <c r="DA411" t="s">
        <v>2313</v>
      </c>
      <c r="DB411" t="s">
        <v>2314</v>
      </c>
      <c r="DC411" t="s">
        <v>1762</v>
      </c>
      <c r="DD411" t="s">
        <v>1291</v>
      </c>
      <c r="DE411" t="s">
        <v>6186</v>
      </c>
      <c r="DF411" t="s">
        <v>1592</v>
      </c>
      <c r="DG411" t="s">
        <v>1592</v>
      </c>
      <c r="DH411" t="s">
        <v>2334</v>
      </c>
      <c r="DI411" t="e">
        <v>#N/A</v>
      </c>
      <c r="DJ411"/>
      <c r="DK411" t="s">
        <v>2334</v>
      </c>
      <c r="DL411">
        <v>9</v>
      </c>
      <c r="DM411" t="s">
        <v>2315</v>
      </c>
      <c r="DN411" t="s">
        <v>1222</v>
      </c>
      <c r="DO411" t="b">
        <v>1</v>
      </c>
      <c r="DP411" t="b">
        <v>1</v>
      </c>
      <c r="DQ411" t="b">
        <v>0</v>
      </c>
      <c r="DR411" t="b">
        <v>0</v>
      </c>
      <c r="DS411" t="b">
        <v>0</v>
      </c>
      <c r="DT411" t="b">
        <v>1</v>
      </c>
      <c r="DU411" t="b">
        <v>0</v>
      </c>
      <c r="DV411">
        <v>0</v>
      </c>
      <c r="DW411" t="b">
        <v>0</v>
      </c>
      <c r="DX411" t="b">
        <v>0</v>
      </c>
      <c r="DY411" t="b">
        <v>0</v>
      </c>
      <c r="DZ411" t="b">
        <v>0</v>
      </c>
      <c r="EA411" t="b">
        <v>0</v>
      </c>
      <c r="EB411" t="b">
        <v>0</v>
      </c>
      <c r="EC411" t="b">
        <v>0</v>
      </c>
      <c r="ED411" t="b">
        <v>0</v>
      </c>
      <c r="EE411" t="b">
        <v>0</v>
      </c>
      <c r="EF411" t="b" cm="1">
        <v>0</v>
      </c>
      <c r="EG411" t="b">
        <v>0</v>
      </c>
      <c r="EH411" t="b">
        <v>0</v>
      </c>
      <c r="EI411" t="b">
        <v>0</v>
      </c>
      <c r="EJ411" t="s">
        <v>1592</v>
      </c>
      <c r="EK411">
        <v>0</v>
      </c>
      <c r="EL411">
        <v>7</v>
      </c>
      <c r="EM411" t="b">
        <v>0</v>
      </c>
    </row>
    <row r="412" spans="1:143" ht="15.75">
      <c r="A412"/>
      <c r="B412" t="s">
        <v>1222</v>
      </c>
      <c r="C412" t="s">
        <v>1222</v>
      </c>
      <c r="D412" t="s">
        <v>1766</v>
      </c>
      <c r="E412" t="s">
        <v>1767</v>
      </c>
      <c r="F412" t="s">
        <v>6190</v>
      </c>
      <c r="G412" t="s">
        <v>6191</v>
      </c>
      <c r="H412" t="s">
        <v>6249</v>
      </c>
      <c r="I412" t="s">
        <v>1272</v>
      </c>
      <c r="J412" t="s">
        <v>2036</v>
      </c>
      <c r="K412" t="s">
        <v>902</v>
      </c>
      <c r="L412" t="s">
        <v>1939</v>
      </c>
      <c r="M412" t="s">
        <v>1947</v>
      </c>
      <c r="N412" t="s">
        <v>6192</v>
      </c>
      <c r="O412" t="s">
        <v>1926</v>
      </c>
      <c r="P412"/>
      <c r="Q412" t="s">
        <v>1291</v>
      </c>
      <c r="R412" t="s">
        <v>1941</v>
      </c>
      <c r="S412"/>
      <c r="T412"/>
      <c r="U412" t="s">
        <v>2038</v>
      </c>
      <c r="V412" t="s">
        <v>1956</v>
      </c>
      <c r="W412"/>
      <c r="X412"/>
      <c r="Y412"/>
      <c r="Z412"/>
      <c r="AA412"/>
      <c r="AB412"/>
      <c r="AC412"/>
      <c r="AD412"/>
      <c r="AE412"/>
      <c r="AF412"/>
      <c r="AG412"/>
      <c r="AH412"/>
      <c r="AI412"/>
      <c r="AJ412"/>
      <c r="AK412"/>
      <c r="AL412"/>
      <c r="AM412"/>
      <c r="AN412"/>
      <c r="AO412" s="108" t="s">
        <v>43</v>
      </c>
      <c r="AP412" t="s">
        <v>1292</v>
      </c>
      <c r="AQ412">
        <v>15</v>
      </c>
      <c r="AR412" t="e">
        <v>#N/A</v>
      </c>
      <c r="AS412" t="s">
        <v>1222</v>
      </c>
      <c r="AT412" t="e">
        <v>#N/A</v>
      </c>
      <c r="AU412" t="s">
        <v>1767</v>
      </c>
      <c r="AV412" t="s">
        <v>1953</v>
      </c>
      <c r="AW412" t="s">
        <v>1954</v>
      </c>
      <c r="AX412" t="s">
        <v>1934</v>
      </c>
      <c r="AY412" t="s">
        <v>1955</v>
      </c>
      <c r="AZ412" t="s">
        <v>1291</v>
      </c>
      <c r="BA412" t="s">
        <v>5610</v>
      </c>
      <c r="BB412" t="s">
        <v>1272</v>
      </c>
      <c r="BC412" t="s">
        <v>1939</v>
      </c>
      <c r="BD412" t="s">
        <v>5611</v>
      </c>
      <c r="BE412">
        <v>340</v>
      </c>
      <c r="BF412">
        <v>410</v>
      </c>
      <c r="BG412">
        <v>0</v>
      </c>
      <c r="BH412" t="s">
        <v>1592</v>
      </c>
      <c r="BI412">
        <v>0</v>
      </c>
      <c r="BJ412">
        <v>0</v>
      </c>
      <c r="BK412">
        <v>1036</v>
      </c>
      <c r="BL412" t="s">
        <v>1958</v>
      </c>
      <c r="BM412" t="s">
        <v>2033</v>
      </c>
      <c r="BN412" t="s">
        <v>2034</v>
      </c>
      <c r="BO412" t="e" cm="1">
        <v>#N/A</v>
      </c>
      <c r="BP412" t="s">
        <v>1592</v>
      </c>
      <c r="BQ412" t="s">
        <v>1926</v>
      </c>
      <c r="BR412">
        <v>14</v>
      </c>
      <c r="BS412" t="s">
        <v>1910</v>
      </c>
      <c r="BT412" t="s">
        <v>2044</v>
      </c>
      <c r="BU412" t="s">
        <v>1766</v>
      </c>
      <c r="BV412" t="s">
        <v>1953</v>
      </c>
      <c r="BW412" t="s">
        <v>2045</v>
      </c>
      <c r="BX412" t="s">
        <v>1957</v>
      </c>
      <c r="BY412" t="s">
        <v>1592</v>
      </c>
      <c r="BZ412" t="s">
        <v>1937</v>
      </c>
      <c r="CA412" t="s">
        <v>1947</v>
      </c>
      <c r="CB412"/>
      <c r="CC412" t="s">
        <v>998</v>
      </c>
      <c r="CD412" t="s">
        <v>1272</v>
      </c>
      <c r="CE412" t="s">
        <v>6250</v>
      </c>
      <c r="CF412" t="s">
        <v>2043</v>
      </c>
      <c r="CG412" t="s">
        <v>1272</v>
      </c>
      <c r="CH412" t="s">
        <v>1592</v>
      </c>
      <c r="CI412" t="s">
        <v>1941</v>
      </c>
      <c r="CJ412" t="s">
        <v>1222</v>
      </c>
      <c r="CK412"/>
      <c r="CL412"/>
      <c r="CM412" t="s">
        <v>2038</v>
      </c>
      <c r="CN412" t="s">
        <v>1956</v>
      </c>
      <c r="CO412" t="s">
        <v>2038</v>
      </c>
      <c r="CP412" t="s">
        <v>1956</v>
      </c>
      <c r="CQ412" t="s">
        <v>1592</v>
      </c>
      <c r="CR412">
        <v>8</v>
      </c>
      <c r="CS412" t="s">
        <v>1926</v>
      </c>
      <c r="CT412" t="s">
        <v>1926</v>
      </c>
      <c r="CU412" t="s">
        <v>1592</v>
      </c>
      <c r="CV412" t="s">
        <v>1592</v>
      </c>
      <c r="CW412" t="s">
        <v>1592</v>
      </c>
      <c r="CX412">
        <v>410</v>
      </c>
      <c r="CY412" t="s">
        <v>6251</v>
      </c>
      <c r="CZ412" t="s">
        <v>1592</v>
      </c>
      <c r="DA412" t="s">
        <v>2313</v>
      </c>
      <c r="DB412" t="s">
        <v>2314</v>
      </c>
      <c r="DC412" t="s">
        <v>1767</v>
      </c>
      <c r="DD412" t="s">
        <v>1291</v>
      </c>
      <c r="DE412" t="s">
        <v>6191</v>
      </c>
      <c r="DF412" t="s">
        <v>1592</v>
      </c>
      <c r="DG412" t="s">
        <v>1592</v>
      </c>
      <c r="DH412" t="s">
        <v>2334</v>
      </c>
      <c r="DI412" t="e">
        <v>#N/A</v>
      </c>
      <c r="DJ412"/>
      <c r="DK412" t="s">
        <v>2334</v>
      </c>
      <c r="DL412">
        <v>9</v>
      </c>
      <c r="DM412" t="s">
        <v>2315</v>
      </c>
      <c r="DN412" t="s">
        <v>1222</v>
      </c>
      <c r="DO412" t="b">
        <v>1</v>
      </c>
      <c r="DP412" t="b">
        <v>1</v>
      </c>
      <c r="DQ412" t="b">
        <v>0</v>
      </c>
      <c r="DR412" t="b">
        <v>0</v>
      </c>
      <c r="DS412" t="b">
        <v>0</v>
      </c>
      <c r="DT412" t="b">
        <v>1</v>
      </c>
      <c r="DU412" t="b">
        <v>0</v>
      </c>
      <c r="DV412">
        <v>0</v>
      </c>
      <c r="DW412" t="b">
        <v>0</v>
      </c>
      <c r="DX412" t="b">
        <v>0</v>
      </c>
      <c r="DY412" t="b">
        <v>0</v>
      </c>
      <c r="DZ412" t="b">
        <v>0</v>
      </c>
      <c r="EA412" t="b">
        <v>0</v>
      </c>
      <c r="EB412" t="b">
        <v>0</v>
      </c>
      <c r="EC412" t="b">
        <v>0</v>
      </c>
      <c r="ED412" t="b">
        <v>0</v>
      </c>
      <c r="EE412" t="b">
        <v>0</v>
      </c>
      <c r="EF412" t="b" cm="1">
        <v>0</v>
      </c>
      <c r="EG412" t="b">
        <v>0</v>
      </c>
      <c r="EH412" t="b">
        <v>0</v>
      </c>
      <c r="EI412" t="b">
        <v>0</v>
      </c>
      <c r="EJ412" t="s">
        <v>1592</v>
      </c>
      <c r="EK412">
        <v>0</v>
      </c>
      <c r="EL412">
        <v>13</v>
      </c>
      <c r="EM412" t="b">
        <v>0</v>
      </c>
    </row>
    <row r="413" spans="1:143" ht="15.75">
      <c r="A413"/>
      <c r="B413" t="s">
        <v>1222</v>
      </c>
      <c r="C413" t="s">
        <v>1222</v>
      </c>
      <c r="D413" t="s">
        <v>2050</v>
      </c>
      <c r="E413" t="s">
        <v>2046</v>
      </c>
      <c r="F413" t="s">
        <v>6252</v>
      </c>
      <c r="G413" t="s">
        <v>2050</v>
      </c>
      <c r="H413" t="s">
        <v>6253</v>
      </c>
      <c r="I413" t="s">
        <v>1268</v>
      </c>
      <c r="J413" t="s">
        <v>2036</v>
      </c>
      <c r="K413" t="s">
        <v>902</v>
      </c>
      <c r="L413" t="s">
        <v>1939</v>
      </c>
      <c r="M413" t="s">
        <v>2031</v>
      </c>
      <c r="N413" t="s">
        <v>902</v>
      </c>
      <c r="O413" t="s">
        <v>1926</v>
      </c>
      <c r="P413"/>
      <c r="Q413" t="s">
        <v>1291</v>
      </c>
      <c r="R413" t="s">
        <v>1941</v>
      </c>
      <c r="S413"/>
      <c r="T413"/>
      <c r="U413" t="s">
        <v>2038</v>
      </c>
      <c r="V413" t="s">
        <v>2054</v>
      </c>
      <c r="W413"/>
      <c r="X413"/>
      <c r="Y413"/>
      <c r="Z413"/>
      <c r="AA413"/>
      <c r="AB413"/>
      <c r="AC413"/>
      <c r="AD413"/>
      <c r="AE413"/>
      <c r="AF413"/>
      <c r="AG413"/>
      <c r="AH413"/>
      <c r="AI413"/>
      <c r="AJ413"/>
      <c r="AK413"/>
      <c r="AL413"/>
      <c r="AM413"/>
      <c r="AN413"/>
      <c r="AO413" s="108" t="s">
        <v>43</v>
      </c>
      <c r="AP413" t="s">
        <v>1292</v>
      </c>
      <c r="AQ413">
        <v>16</v>
      </c>
      <c r="AR413" t="e">
        <v>#N/A</v>
      </c>
      <c r="AS413" t="s">
        <v>1222</v>
      </c>
      <c r="AT413" t="e">
        <v>#N/A</v>
      </c>
      <c r="AU413" t="s">
        <v>2046</v>
      </c>
      <c r="AV413" t="s">
        <v>2049</v>
      </c>
      <c r="AW413" t="s">
        <v>2051</v>
      </c>
      <c r="AX413" t="s">
        <v>1934</v>
      </c>
      <c r="AY413" t="s">
        <v>2052</v>
      </c>
      <c r="AZ413" t="s">
        <v>1291</v>
      </c>
      <c r="BA413" t="s">
        <v>6254</v>
      </c>
      <c r="BB413" t="s">
        <v>1268</v>
      </c>
      <c r="BC413" t="s">
        <v>1939</v>
      </c>
      <c r="BD413" t="s">
        <v>6255</v>
      </c>
      <c r="BE413">
        <v>413</v>
      </c>
      <c r="BF413">
        <v>410</v>
      </c>
      <c r="BG413">
        <v>0</v>
      </c>
      <c r="BH413" t="s">
        <v>2046</v>
      </c>
      <c r="BI413">
        <v>1</v>
      </c>
      <c r="BJ413">
        <v>0</v>
      </c>
      <c r="BK413">
        <v>0</v>
      </c>
      <c r="BL413" t="s">
        <v>1592</v>
      </c>
      <c r="BM413" t="s">
        <v>2033</v>
      </c>
      <c r="BN413" t="s">
        <v>2034</v>
      </c>
      <c r="BO413" t="e" cm="1">
        <v>#N/A</v>
      </c>
      <c r="BP413" t="s">
        <v>1592</v>
      </c>
      <c r="BQ413" t="s">
        <v>1926</v>
      </c>
      <c r="BR413">
        <v>15</v>
      </c>
      <c r="BS413" t="s">
        <v>1914</v>
      </c>
      <c r="BT413" t="s">
        <v>2048</v>
      </c>
      <c r="BU413" t="s">
        <v>2050</v>
      </c>
      <c r="BV413" t="s">
        <v>2049</v>
      </c>
      <c r="BW413" t="s">
        <v>2053</v>
      </c>
      <c r="BX413" t="s">
        <v>1940</v>
      </c>
      <c r="BY413" t="s">
        <v>1592</v>
      </c>
      <c r="BZ413" t="s">
        <v>1937</v>
      </c>
      <c r="CA413" t="s">
        <v>2031</v>
      </c>
      <c r="CB413"/>
      <c r="CC413" t="s">
        <v>998</v>
      </c>
      <c r="CD413" t="s">
        <v>1268</v>
      </c>
      <c r="CE413" t="s">
        <v>6256</v>
      </c>
      <c r="CF413" t="s">
        <v>2047</v>
      </c>
      <c r="CG413" t="s">
        <v>1268</v>
      </c>
      <c r="CH413" t="s">
        <v>1592</v>
      </c>
      <c r="CI413" t="s">
        <v>1941</v>
      </c>
      <c r="CJ413" t="s">
        <v>1222</v>
      </c>
      <c r="CK413"/>
      <c r="CL413"/>
      <c r="CM413" t="s">
        <v>2038</v>
      </c>
      <c r="CN413" t="s">
        <v>2054</v>
      </c>
      <c r="CO413" t="s">
        <v>2038</v>
      </c>
      <c r="CP413" t="s">
        <v>2054</v>
      </c>
      <c r="CQ413" t="s">
        <v>1592</v>
      </c>
      <c r="CR413">
        <v>8</v>
      </c>
      <c r="CS413" t="s">
        <v>1926</v>
      </c>
      <c r="CT413" t="s">
        <v>1926</v>
      </c>
      <c r="CU413" t="s">
        <v>1926</v>
      </c>
      <c r="CV413" t="s">
        <v>1592</v>
      </c>
      <c r="CW413" t="s">
        <v>1592</v>
      </c>
      <c r="CX413">
        <v>411</v>
      </c>
      <c r="CY413" t="s">
        <v>6257</v>
      </c>
      <c r="CZ413" t="s">
        <v>1592</v>
      </c>
      <c r="DA413" t="s">
        <v>2313</v>
      </c>
      <c r="DB413" t="s">
        <v>2314</v>
      </c>
      <c r="DC413" t="s">
        <v>2046</v>
      </c>
      <c r="DD413" t="s">
        <v>1291</v>
      </c>
      <c r="DE413" t="s">
        <v>2050</v>
      </c>
      <c r="DF413" t="s">
        <v>1592</v>
      </c>
      <c r="DG413" t="s">
        <v>1592</v>
      </c>
      <c r="DH413" t="s">
        <v>2334</v>
      </c>
      <c r="DI413" t="e">
        <v>#N/A</v>
      </c>
      <c r="DJ413"/>
      <c r="DK413" t="s">
        <v>2334</v>
      </c>
      <c r="DL413">
        <v>9</v>
      </c>
      <c r="DM413" t="s">
        <v>2315</v>
      </c>
      <c r="DN413" t="s">
        <v>1222</v>
      </c>
      <c r="DO413" t="b">
        <v>1</v>
      </c>
      <c r="DP413" t="b">
        <v>1</v>
      </c>
      <c r="DQ413" t="b">
        <v>1</v>
      </c>
      <c r="DR413" t="b">
        <v>0</v>
      </c>
      <c r="DS413" t="b">
        <v>0</v>
      </c>
      <c r="DT413" t="b">
        <v>1</v>
      </c>
      <c r="DU413" t="b">
        <v>0</v>
      </c>
      <c r="DV413">
        <v>0</v>
      </c>
      <c r="DW413" t="b">
        <v>0</v>
      </c>
      <c r="DX413" t="b">
        <v>0</v>
      </c>
      <c r="DY413" t="b">
        <v>0</v>
      </c>
      <c r="DZ413" t="b">
        <v>0</v>
      </c>
      <c r="EA413" t="b">
        <v>0</v>
      </c>
      <c r="EB413" t="b">
        <v>0</v>
      </c>
      <c r="EC413" t="b">
        <v>0</v>
      </c>
      <c r="ED413" t="b">
        <v>0</v>
      </c>
      <c r="EE413" t="b">
        <v>0</v>
      </c>
      <c r="EF413" t="b" cm="1">
        <v>0</v>
      </c>
      <c r="EG413" t="b">
        <v>0</v>
      </c>
      <c r="EH413" t="b">
        <v>0</v>
      </c>
      <c r="EI413" t="b">
        <v>0</v>
      </c>
      <c r="EJ413" t="s">
        <v>1592</v>
      </c>
      <c r="EK413">
        <v>0</v>
      </c>
      <c r="EL413">
        <v>15</v>
      </c>
      <c r="EM413" t="b">
        <v>0</v>
      </c>
    </row>
    <row r="414" spans="1:143" ht="15.75">
      <c r="A414"/>
      <c r="B414" t="s">
        <v>1222</v>
      </c>
      <c r="C414" t="s">
        <v>1222</v>
      </c>
      <c r="D414" t="s">
        <v>2058</v>
      </c>
      <c r="E414" t="s">
        <v>2055</v>
      </c>
      <c r="F414"/>
      <c r="G414" t="s">
        <v>2058</v>
      </c>
      <c r="H414" t="s">
        <v>902</v>
      </c>
      <c r="I414" t="s">
        <v>1279</v>
      </c>
      <c r="J414"/>
      <c r="K414" t="s">
        <v>902</v>
      </c>
      <c r="L414" t="s">
        <v>1939</v>
      </c>
      <c r="M414"/>
      <c r="N414"/>
      <c r="O414" t="s">
        <v>1926</v>
      </c>
      <c r="P414"/>
      <c r="Q414" t="s">
        <v>1291</v>
      </c>
      <c r="R414" t="s">
        <v>1941</v>
      </c>
      <c r="S414"/>
      <c r="T414"/>
      <c r="U414" t="s">
        <v>2060</v>
      </c>
      <c r="V414"/>
      <c r="W414"/>
      <c r="X414"/>
      <c r="Y414"/>
      <c r="Z414"/>
      <c r="AA414"/>
      <c r="AB414"/>
      <c r="AC414"/>
      <c r="AD414"/>
      <c r="AE414"/>
      <c r="AF414"/>
      <c r="AG414"/>
      <c r="AH414"/>
      <c r="AI414"/>
      <c r="AJ414"/>
      <c r="AK414"/>
      <c r="AL414"/>
      <c r="AM414"/>
      <c r="AN414"/>
      <c r="AO414" s="108" t="s">
        <v>43</v>
      </c>
      <c r="AP414" t="s">
        <v>1292</v>
      </c>
      <c r="AQ414">
        <v>17</v>
      </c>
      <c r="AR414" t="e">
        <v>#N/A</v>
      </c>
      <c r="AS414" t="s">
        <v>1222</v>
      </c>
      <c r="AT414" t="e">
        <v>#N/A</v>
      </c>
      <c r="AU414" t="s">
        <v>2055</v>
      </c>
      <c r="AV414" t="s">
        <v>2056</v>
      </c>
      <c r="AW414" t="s">
        <v>1937</v>
      </c>
      <c r="AX414" t="s">
        <v>1934</v>
      </c>
      <c r="AY414" t="s">
        <v>2059</v>
      </c>
      <c r="AZ414" t="s">
        <v>1291</v>
      </c>
      <c r="BA414" t="s">
        <v>6258</v>
      </c>
      <c r="BB414" t="s">
        <v>1279</v>
      </c>
      <c r="BC414" t="s">
        <v>1939</v>
      </c>
      <c r="BD414" t="s">
        <v>6259</v>
      </c>
      <c r="BE414">
        <v>414</v>
      </c>
      <c r="BF414">
        <v>0</v>
      </c>
      <c r="BG414">
        <v>0</v>
      </c>
      <c r="BH414" t="s">
        <v>1592</v>
      </c>
      <c r="BI414">
        <v>0</v>
      </c>
      <c r="BJ414">
        <v>0</v>
      </c>
      <c r="BK414">
        <v>0</v>
      </c>
      <c r="BL414" t="s">
        <v>1592</v>
      </c>
      <c r="BM414" t="s">
        <v>1592</v>
      </c>
      <c r="BN414" t="s">
        <v>1592</v>
      </c>
      <c r="BO414" t="s" cm="1">
        <v>1592</v>
      </c>
      <c r="BP414" t="s">
        <v>1592</v>
      </c>
      <c r="BQ414" t="s">
        <v>1926</v>
      </c>
      <c r="BR414">
        <v>16</v>
      </c>
      <c r="BS414" t="s">
        <v>1915</v>
      </c>
      <c r="BT414" t="s">
        <v>2057</v>
      </c>
      <c r="BU414" t="s">
        <v>2058</v>
      </c>
      <c r="BV414" t="s">
        <v>2056</v>
      </c>
      <c r="BW414" t="s">
        <v>1940</v>
      </c>
      <c r="BX414" t="s">
        <v>1937</v>
      </c>
      <c r="BY414" t="s">
        <v>1592</v>
      </c>
      <c r="BZ414" t="s">
        <v>1937</v>
      </c>
      <c r="CA414" t="s">
        <v>1592</v>
      </c>
      <c r="CB414"/>
      <c r="CC414" t="s">
        <v>998</v>
      </c>
      <c r="CD414" t="s">
        <v>1279</v>
      </c>
      <c r="CE414" t="s">
        <v>2055</v>
      </c>
      <c r="CF414" t="s">
        <v>2056</v>
      </c>
      <c r="CG414" t="s">
        <v>1279</v>
      </c>
      <c r="CH414" t="s">
        <v>1592</v>
      </c>
      <c r="CI414" t="s">
        <v>1941</v>
      </c>
      <c r="CJ414" t="s">
        <v>1222</v>
      </c>
      <c r="CK414"/>
      <c r="CL414"/>
      <c r="CM414" t="s">
        <v>2060</v>
      </c>
      <c r="CN414" t="s">
        <v>1592</v>
      </c>
      <c r="CO414" t="s">
        <v>2060</v>
      </c>
      <c r="CP414" t="s">
        <v>1592</v>
      </c>
      <c r="CQ414" t="s">
        <v>1592</v>
      </c>
      <c r="CR414">
        <v>8</v>
      </c>
      <c r="CS414" t="s">
        <v>1926</v>
      </c>
      <c r="CT414" t="s">
        <v>1926</v>
      </c>
      <c r="CU414" t="s">
        <v>1926</v>
      </c>
      <c r="CV414" t="s">
        <v>1592</v>
      </c>
      <c r="CW414" t="s">
        <v>1592</v>
      </c>
      <c r="CX414">
        <v>412</v>
      </c>
      <c r="CY414" t="s">
        <v>6260</v>
      </c>
      <c r="CZ414" t="s">
        <v>1592</v>
      </c>
      <c r="DA414" t="s">
        <v>2313</v>
      </c>
      <c r="DB414" t="s">
        <v>2314</v>
      </c>
      <c r="DC414" t="s">
        <v>2055</v>
      </c>
      <c r="DD414" t="s">
        <v>1291</v>
      </c>
      <c r="DE414" t="s">
        <v>2058</v>
      </c>
      <c r="DF414" t="s">
        <v>1592</v>
      </c>
      <c r="DG414" t="s">
        <v>1592</v>
      </c>
      <c r="DH414" t="s">
        <v>2334</v>
      </c>
      <c r="DI414" t="e">
        <v>#N/A</v>
      </c>
      <c r="DJ414"/>
      <c r="DK414" t="s">
        <v>2334</v>
      </c>
      <c r="DL414">
        <v>9</v>
      </c>
      <c r="DM414" t="s">
        <v>2315</v>
      </c>
      <c r="DN414" t="s">
        <v>1222</v>
      </c>
      <c r="DO414" t="b">
        <v>1</v>
      </c>
      <c r="DP414" t="b">
        <v>1</v>
      </c>
      <c r="DQ414" t="b">
        <v>1</v>
      </c>
      <c r="DR414" t="b">
        <v>0</v>
      </c>
      <c r="DS414" t="b">
        <v>0</v>
      </c>
      <c r="DT414" t="b">
        <v>1</v>
      </c>
      <c r="DU414" t="b">
        <v>1</v>
      </c>
      <c r="DV414">
        <v>0</v>
      </c>
      <c r="DW414" t="b">
        <v>0</v>
      </c>
      <c r="DX414" t="b">
        <v>0</v>
      </c>
      <c r="DY414" t="b">
        <v>0</v>
      </c>
      <c r="DZ414" t="b">
        <v>0</v>
      </c>
      <c r="EA414" t="b">
        <v>0</v>
      </c>
      <c r="EB414" t="b">
        <v>0</v>
      </c>
      <c r="EC414" t="b">
        <v>0</v>
      </c>
      <c r="ED414" t="b">
        <v>0</v>
      </c>
      <c r="EE414" t="b">
        <v>0</v>
      </c>
      <c r="EF414" t="b" cm="1">
        <v>0</v>
      </c>
      <c r="EG414" t="b">
        <v>0</v>
      </c>
      <c r="EH414" t="b">
        <v>0</v>
      </c>
      <c r="EI414" t="b">
        <v>0</v>
      </c>
      <c r="EJ414" t="s">
        <v>1592</v>
      </c>
      <c r="EK414">
        <v>0</v>
      </c>
      <c r="EL414">
        <v>16</v>
      </c>
      <c r="EM414" t="b">
        <v>0</v>
      </c>
    </row>
    <row r="415" spans="1:143" ht="63">
      <c r="A415"/>
      <c r="B415" t="s">
        <v>1222</v>
      </c>
      <c r="C415" t="s">
        <v>1222</v>
      </c>
      <c r="D415" t="s">
        <v>1761</v>
      </c>
      <c r="E415" t="s">
        <v>1762</v>
      </c>
      <c r="F415"/>
      <c r="G415" t="s">
        <v>6186</v>
      </c>
      <c r="H415" t="s">
        <v>902</v>
      </c>
      <c r="I415" t="s">
        <v>1272</v>
      </c>
      <c r="J415" t="s">
        <v>2058</v>
      </c>
      <c r="K415" t="s">
        <v>902</v>
      </c>
      <c r="L415" t="s">
        <v>1939</v>
      </c>
      <c r="M415" t="s">
        <v>1947</v>
      </c>
      <c r="N415" s="109" t="s">
        <v>6187</v>
      </c>
      <c r="O415" t="s">
        <v>1926</v>
      </c>
      <c r="P415"/>
      <c r="Q415" t="s">
        <v>1291</v>
      </c>
      <c r="R415" t="s">
        <v>1941</v>
      </c>
      <c r="S415"/>
      <c r="T415"/>
      <c r="U415" t="s">
        <v>2060</v>
      </c>
      <c r="V415" t="s">
        <v>1948</v>
      </c>
      <c r="W415"/>
      <c r="X415"/>
      <c r="Y415"/>
      <c r="Z415"/>
      <c r="AA415"/>
      <c r="AB415"/>
      <c r="AC415"/>
      <c r="AD415"/>
      <c r="AE415"/>
      <c r="AF415"/>
      <c r="AG415"/>
      <c r="AH415"/>
      <c r="AI415"/>
      <c r="AJ415"/>
      <c r="AK415"/>
      <c r="AL415"/>
      <c r="AM415"/>
      <c r="AN415"/>
      <c r="AO415" s="108" t="s">
        <v>43</v>
      </c>
      <c r="AP415" t="s">
        <v>1292</v>
      </c>
      <c r="AQ415">
        <v>18</v>
      </c>
      <c r="AR415" t="e">
        <v>#N/A</v>
      </c>
      <c r="AS415" t="s">
        <v>1222</v>
      </c>
      <c r="AT415" t="e">
        <v>#N/A</v>
      </c>
      <c r="AU415" t="s">
        <v>1762</v>
      </c>
      <c r="AV415" t="s">
        <v>1945</v>
      </c>
      <c r="AW415" t="s">
        <v>1937</v>
      </c>
      <c r="AX415" t="s">
        <v>1934</v>
      </c>
      <c r="AY415" t="s">
        <v>1946</v>
      </c>
      <c r="AZ415" t="s">
        <v>1291</v>
      </c>
      <c r="BA415" t="s">
        <v>5600</v>
      </c>
      <c r="BB415" t="s">
        <v>1272</v>
      </c>
      <c r="BC415" t="s">
        <v>1939</v>
      </c>
      <c r="BD415" t="s">
        <v>5601</v>
      </c>
      <c r="BE415">
        <v>339</v>
      </c>
      <c r="BF415">
        <v>414</v>
      </c>
      <c r="BG415">
        <v>0</v>
      </c>
      <c r="BH415" t="s">
        <v>1592</v>
      </c>
      <c r="BI415">
        <v>0</v>
      </c>
      <c r="BJ415">
        <v>0</v>
      </c>
      <c r="BK415">
        <v>1055</v>
      </c>
      <c r="BL415" t="s">
        <v>1950</v>
      </c>
      <c r="BM415" t="s">
        <v>2055</v>
      </c>
      <c r="BN415" t="s">
        <v>2056</v>
      </c>
      <c r="BO415" t="e" cm="1">
        <v>#N/A</v>
      </c>
      <c r="BP415" t="s">
        <v>1592</v>
      </c>
      <c r="BQ415" t="s">
        <v>1926</v>
      </c>
      <c r="BR415">
        <v>17</v>
      </c>
      <c r="BS415" t="s">
        <v>1919</v>
      </c>
      <c r="BT415" t="s">
        <v>2062</v>
      </c>
      <c r="BU415" t="s">
        <v>1761</v>
      </c>
      <c r="BV415" t="s">
        <v>1945</v>
      </c>
      <c r="BW415" t="s">
        <v>1940</v>
      </c>
      <c r="BX415" t="s">
        <v>1949</v>
      </c>
      <c r="BY415" t="s">
        <v>1592</v>
      </c>
      <c r="BZ415" t="s">
        <v>1937</v>
      </c>
      <c r="CA415" t="s">
        <v>1947</v>
      </c>
      <c r="CB415"/>
      <c r="CC415" t="s">
        <v>998</v>
      </c>
      <c r="CD415" t="s">
        <v>1272</v>
      </c>
      <c r="CE415" t="s">
        <v>6261</v>
      </c>
      <c r="CF415" t="s">
        <v>2061</v>
      </c>
      <c r="CG415" t="s">
        <v>1272</v>
      </c>
      <c r="CH415" t="s">
        <v>1592</v>
      </c>
      <c r="CI415" t="s">
        <v>1941</v>
      </c>
      <c r="CJ415" t="s">
        <v>1222</v>
      </c>
      <c r="CK415"/>
      <c r="CL415"/>
      <c r="CM415" t="s">
        <v>2060</v>
      </c>
      <c r="CN415" t="s">
        <v>1948</v>
      </c>
      <c r="CO415" t="s">
        <v>2060</v>
      </c>
      <c r="CP415" t="s">
        <v>1948</v>
      </c>
      <c r="CQ415" t="s">
        <v>1592</v>
      </c>
      <c r="CR415">
        <v>8</v>
      </c>
      <c r="CS415" t="s">
        <v>1926</v>
      </c>
      <c r="CT415" t="s">
        <v>1926</v>
      </c>
      <c r="CU415" t="s">
        <v>1592</v>
      </c>
      <c r="CV415" t="s">
        <v>1592</v>
      </c>
      <c r="CW415" t="s">
        <v>1592</v>
      </c>
      <c r="CX415">
        <v>413</v>
      </c>
      <c r="CY415" t="s">
        <v>6262</v>
      </c>
      <c r="CZ415" t="s">
        <v>1592</v>
      </c>
      <c r="DA415" t="s">
        <v>2313</v>
      </c>
      <c r="DB415" t="s">
        <v>2314</v>
      </c>
      <c r="DC415" t="s">
        <v>1762</v>
      </c>
      <c r="DD415" t="s">
        <v>1291</v>
      </c>
      <c r="DE415" t="s">
        <v>6186</v>
      </c>
      <c r="DF415" t="s">
        <v>1592</v>
      </c>
      <c r="DG415" t="s">
        <v>1592</v>
      </c>
      <c r="DH415" t="s">
        <v>2334</v>
      </c>
      <c r="DI415" t="e">
        <v>#N/A</v>
      </c>
      <c r="DJ415"/>
      <c r="DK415" t="s">
        <v>2334</v>
      </c>
      <c r="DL415">
        <v>9</v>
      </c>
      <c r="DM415" t="s">
        <v>2315</v>
      </c>
      <c r="DN415" t="s">
        <v>1222</v>
      </c>
      <c r="DO415" t="b">
        <v>1</v>
      </c>
      <c r="DP415" t="b">
        <v>1</v>
      </c>
      <c r="DQ415" t="b">
        <v>0</v>
      </c>
      <c r="DR415" t="b">
        <v>0</v>
      </c>
      <c r="DS415" t="b">
        <v>0</v>
      </c>
      <c r="DT415" t="b">
        <v>1</v>
      </c>
      <c r="DU415" t="b">
        <v>0</v>
      </c>
      <c r="DV415">
        <v>0</v>
      </c>
      <c r="DW415" t="b">
        <v>0</v>
      </c>
      <c r="DX415" t="b">
        <v>0</v>
      </c>
      <c r="DY415" t="b">
        <v>0</v>
      </c>
      <c r="DZ415" t="b">
        <v>0</v>
      </c>
      <c r="EA415" t="b">
        <v>0</v>
      </c>
      <c r="EB415" t="b">
        <v>0</v>
      </c>
      <c r="EC415" t="b">
        <v>0</v>
      </c>
      <c r="ED415" t="b">
        <v>0</v>
      </c>
      <c r="EE415" t="b">
        <v>0</v>
      </c>
      <c r="EF415" t="b" cm="1">
        <v>0</v>
      </c>
      <c r="EG415" t="b">
        <v>0</v>
      </c>
      <c r="EH415" t="b">
        <v>0</v>
      </c>
      <c r="EI415" t="b">
        <v>0</v>
      </c>
      <c r="EJ415" t="s">
        <v>1592</v>
      </c>
      <c r="EK415">
        <v>0</v>
      </c>
      <c r="EL415">
        <v>7</v>
      </c>
      <c r="EM415" t="b">
        <v>0</v>
      </c>
    </row>
    <row r="416" spans="1:143" ht="15.75">
      <c r="A416"/>
      <c r="B416" t="s">
        <v>1222</v>
      </c>
      <c r="C416" t="s">
        <v>1222</v>
      </c>
      <c r="D416" t="s">
        <v>1766</v>
      </c>
      <c r="E416" t="s">
        <v>1767</v>
      </c>
      <c r="F416" t="s">
        <v>6190</v>
      </c>
      <c r="G416" t="s">
        <v>6191</v>
      </c>
      <c r="H416" t="s">
        <v>902</v>
      </c>
      <c r="I416" t="s">
        <v>1272</v>
      </c>
      <c r="J416" t="s">
        <v>2058</v>
      </c>
      <c r="K416" t="s">
        <v>902</v>
      </c>
      <c r="L416" t="s">
        <v>1939</v>
      </c>
      <c r="M416" t="s">
        <v>1947</v>
      </c>
      <c r="N416" t="s">
        <v>6192</v>
      </c>
      <c r="O416" t="s">
        <v>1926</v>
      </c>
      <c r="P416"/>
      <c r="Q416" t="s">
        <v>1291</v>
      </c>
      <c r="R416" t="s">
        <v>1941</v>
      </c>
      <c r="S416"/>
      <c r="T416"/>
      <c r="U416" t="s">
        <v>2060</v>
      </c>
      <c r="V416" t="s">
        <v>1956</v>
      </c>
      <c r="W416"/>
      <c r="X416"/>
      <c r="Y416"/>
      <c r="Z416"/>
      <c r="AA416"/>
      <c r="AB416"/>
      <c r="AC416"/>
      <c r="AD416"/>
      <c r="AE416"/>
      <c r="AF416"/>
      <c r="AG416"/>
      <c r="AH416"/>
      <c r="AI416"/>
      <c r="AJ416"/>
      <c r="AK416"/>
      <c r="AL416"/>
      <c r="AM416"/>
      <c r="AN416"/>
      <c r="AO416" s="108" t="s">
        <v>43</v>
      </c>
      <c r="AP416" t="s">
        <v>1292</v>
      </c>
      <c r="AQ416">
        <v>19</v>
      </c>
      <c r="AR416" t="e">
        <v>#N/A</v>
      </c>
      <c r="AS416" t="s">
        <v>1222</v>
      </c>
      <c r="AT416" t="e">
        <v>#N/A</v>
      </c>
      <c r="AU416" t="s">
        <v>1767</v>
      </c>
      <c r="AV416" t="s">
        <v>1953</v>
      </c>
      <c r="AW416" t="s">
        <v>1954</v>
      </c>
      <c r="AX416" t="s">
        <v>1934</v>
      </c>
      <c r="AY416" t="s">
        <v>1955</v>
      </c>
      <c r="AZ416" t="s">
        <v>1291</v>
      </c>
      <c r="BA416" t="s">
        <v>5610</v>
      </c>
      <c r="BB416" t="s">
        <v>1272</v>
      </c>
      <c r="BC416" t="s">
        <v>1939</v>
      </c>
      <c r="BD416" t="s">
        <v>5611</v>
      </c>
      <c r="BE416">
        <v>340</v>
      </c>
      <c r="BF416">
        <v>414</v>
      </c>
      <c r="BG416">
        <v>0</v>
      </c>
      <c r="BH416" t="s">
        <v>1592</v>
      </c>
      <c r="BI416">
        <v>0</v>
      </c>
      <c r="BJ416">
        <v>0</v>
      </c>
      <c r="BK416">
        <v>1036</v>
      </c>
      <c r="BL416" t="s">
        <v>1958</v>
      </c>
      <c r="BM416" t="s">
        <v>2055</v>
      </c>
      <c r="BN416" t="s">
        <v>2056</v>
      </c>
      <c r="BO416" t="e" cm="1">
        <v>#N/A</v>
      </c>
      <c r="BP416" t="s">
        <v>1592</v>
      </c>
      <c r="BQ416" t="s">
        <v>1926</v>
      </c>
      <c r="BR416">
        <v>18</v>
      </c>
      <c r="BS416" t="s">
        <v>2063</v>
      </c>
      <c r="BT416" t="s">
        <v>2065</v>
      </c>
      <c r="BU416" t="s">
        <v>1766</v>
      </c>
      <c r="BV416" t="s">
        <v>1953</v>
      </c>
      <c r="BW416" t="s">
        <v>1940</v>
      </c>
      <c r="BX416" t="s">
        <v>1957</v>
      </c>
      <c r="BY416" t="s">
        <v>1592</v>
      </c>
      <c r="BZ416" t="s">
        <v>1937</v>
      </c>
      <c r="CA416" t="s">
        <v>1947</v>
      </c>
      <c r="CB416"/>
      <c r="CC416" t="s">
        <v>998</v>
      </c>
      <c r="CD416" t="s">
        <v>1272</v>
      </c>
      <c r="CE416" t="s">
        <v>6263</v>
      </c>
      <c r="CF416" t="s">
        <v>2064</v>
      </c>
      <c r="CG416" t="s">
        <v>1272</v>
      </c>
      <c r="CH416" t="s">
        <v>1592</v>
      </c>
      <c r="CI416" t="s">
        <v>1941</v>
      </c>
      <c r="CJ416" t="s">
        <v>1222</v>
      </c>
      <c r="CK416"/>
      <c r="CL416"/>
      <c r="CM416" t="s">
        <v>2060</v>
      </c>
      <c r="CN416" t="s">
        <v>1956</v>
      </c>
      <c r="CO416" t="s">
        <v>2060</v>
      </c>
      <c r="CP416" t="s">
        <v>1956</v>
      </c>
      <c r="CQ416" t="s">
        <v>1592</v>
      </c>
      <c r="CR416">
        <v>8</v>
      </c>
      <c r="CS416" t="s">
        <v>1926</v>
      </c>
      <c r="CT416" t="s">
        <v>1926</v>
      </c>
      <c r="CU416" t="s">
        <v>1592</v>
      </c>
      <c r="CV416" t="s">
        <v>1592</v>
      </c>
      <c r="CW416" t="s">
        <v>1592</v>
      </c>
      <c r="CX416">
        <v>414</v>
      </c>
      <c r="CY416" t="s">
        <v>6264</v>
      </c>
      <c r="CZ416" t="s">
        <v>1592</v>
      </c>
      <c r="DA416" t="s">
        <v>2313</v>
      </c>
      <c r="DB416" t="s">
        <v>2314</v>
      </c>
      <c r="DC416" t="s">
        <v>1767</v>
      </c>
      <c r="DD416" t="s">
        <v>1291</v>
      </c>
      <c r="DE416" t="s">
        <v>6191</v>
      </c>
      <c r="DF416" t="s">
        <v>1592</v>
      </c>
      <c r="DG416" t="s">
        <v>1592</v>
      </c>
      <c r="DH416" t="s">
        <v>2334</v>
      </c>
      <c r="DI416" t="e">
        <v>#N/A</v>
      </c>
      <c r="DJ416"/>
      <c r="DK416" t="s">
        <v>2334</v>
      </c>
      <c r="DL416">
        <v>9</v>
      </c>
      <c r="DM416" t="s">
        <v>2315</v>
      </c>
      <c r="DN416" t="s">
        <v>1222</v>
      </c>
      <c r="DO416" t="b">
        <v>1</v>
      </c>
      <c r="DP416" t="b">
        <v>1</v>
      </c>
      <c r="DQ416" t="b">
        <v>0</v>
      </c>
      <c r="DR416" t="b">
        <v>0</v>
      </c>
      <c r="DS416" t="b">
        <v>0</v>
      </c>
      <c r="DT416" t="b">
        <v>1</v>
      </c>
      <c r="DU416" t="b">
        <v>0</v>
      </c>
      <c r="DV416">
        <v>0</v>
      </c>
      <c r="DW416" t="b">
        <v>0</v>
      </c>
      <c r="DX416" t="b">
        <v>0</v>
      </c>
      <c r="DY416" t="b">
        <v>0</v>
      </c>
      <c r="DZ416" t="b">
        <v>0</v>
      </c>
      <c r="EA416" t="b">
        <v>0</v>
      </c>
      <c r="EB416" t="b">
        <v>0</v>
      </c>
      <c r="EC416" t="b">
        <v>0</v>
      </c>
      <c r="ED416" t="b">
        <v>0</v>
      </c>
      <c r="EE416" t="b">
        <v>0</v>
      </c>
      <c r="EF416" t="b" cm="1">
        <v>0</v>
      </c>
      <c r="EG416" t="b">
        <v>0</v>
      </c>
      <c r="EH416" t="b">
        <v>0</v>
      </c>
      <c r="EI416" t="b">
        <v>0</v>
      </c>
      <c r="EJ416" t="s">
        <v>1592</v>
      </c>
      <c r="EK416">
        <v>0</v>
      </c>
      <c r="EL416">
        <v>13</v>
      </c>
      <c r="EM416" t="b">
        <v>0</v>
      </c>
    </row>
    <row r="417" spans="1:143" ht="126">
      <c r="A417"/>
      <c r="B417" t="s">
        <v>1222</v>
      </c>
      <c r="C417" t="s">
        <v>1222</v>
      </c>
      <c r="D417" t="s">
        <v>1756</v>
      </c>
      <c r="E417" t="s">
        <v>1757</v>
      </c>
      <c r="F417" t="s">
        <v>6195</v>
      </c>
      <c r="G417" t="s">
        <v>6196</v>
      </c>
      <c r="H417" s="109" t="s">
        <v>6197</v>
      </c>
      <c r="I417" t="s">
        <v>1272</v>
      </c>
      <c r="J417" t="s">
        <v>2058</v>
      </c>
      <c r="K417" t="s">
        <v>902</v>
      </c>
      <c r="L417" t="s">
        <v>1939</v>
      </c>
      <c r="M417" t="s">
        <v>1965</v>
      </c>
      <c r="N417"/>
      <c r="O417" t="s">
        <v>6198</v>
      </c>
      <c r="P417"/>
      <c r="Q417" t="s">
        <v>1291</v>
      </c>
      <c r="R417" t="s">
        <v>1941</v>
      </c>
      <c r="S417"/>
      <c r="T417"/>
      <c r="U417" t="s">
        <v>2060</v>
      </c>
      <c r="V417" t="s">
        <v>1966</v>
      </c>
      <c r="W417"/>
      <c r="X417"/>
      <c r="Y417"/>
      <c r="Z417"/>
      <c r="AA417"/>
      <c r="AB417"/>
      <c r="AC417"/>
      <c r="AD417"/>
      <c r="AE417"/>
      <c r="AF417"/>
      <c r="AG417"/>
      <c r="AH417"/>
      <c r="AI417"/>
      <c r="AJ417"/>
      <c r="AK417"/>
      <c r="AL417"/>
      <c r="AM417"/>
      <c r="AN417"/>
      <c r="AO417" s="108" t="s">
        <v>43</v>
      </c>
      <c r="AP417" t="s">
        <v>1292</v>
      </c>
      <c r="AQ417">
        <v>20</v>
      </c>
      <c r="AR417" t="e">
        <v>#N/A</v>
      </c>
      <c r="AS417" t="s">
        <v>1222</v>
      </c>
      <c r="AT417" t="e">
        <v>#N/A</v>
      </c>
      <c r="AU417" t="s">
        <v>1757</v>
      </c>
      <c r="AV417" t="s">
        <v>1961</v>
      </c>
      <c r="AW417" t="s">
        <v>1962</v>
      </c>
      <c r="AX417" t="s">
        <v>1934</v>
      </c>
      <c r="AY417" t="s">
        <v>1963</v>
      </c>
      <c r="AZ417" t="s">
        <v>1291</v>
      </c>
      <c r="BA417" t="s">
        <v>6199</v>
      </c>
      <c r="BB417" t="s">
        <v>1272</v>
      </c>
      <c r="BC417" t="s">
        <v>1939</v>
      </c>
      <c r="BD417" t="s">
        <v>6200</v>
      </c>
      <c r="BE417">
        <v>402</v>
      </c>
      <c r="BF417">
        <v>414</v>
      </c>
      <c r="BG417">
        <v>0</v>
      </c>
      <c r="BH417" t="s">
        <v>1592</v>
      </c>
      <c r="BI417">
        <v>0</v>
      </c>
      <c r="BJ417">
        <v>0</v>
      </c>
      <c r="BK417">
        <v>480</v>
      </c>
      <c r="BL417" t="s">
        <v>1967</v>
      </c>
      <c r="BM417" t="s">
        <v>2055</v>
      </c>
      <c r="BN417" t="s">
        <v>2056</v>
      </c>
      <c r="BO417" t="e" cm="1">
        <v>#N/A</v>
      </c>
      <c r="BP417" t="s">
        <v>1592</v>
      </c>
      <c r="BQ417" t="s">
        <v>1926</v>
      </c>
      <c r="BR417">
        <v>19</v>
      </c>
      <c r="BS417" t="s">
        <v>1869</v>
      </c>
      <c r="BT417" t="s">
        <v>2067</v>
      </c>
      <c r="BU417" t="s">
        <v>1756</v>
      </c>
      <c r="BV417" t="s">
        <v>1961</v>
      </c>
      <c r="BW417" t="s">
        <v>1964</v>
      </c>
      <c r="BX417" t="s">
        <v>1937</v>
      </c>
      <c r="BY417" t="s">
        <v>1592</v>
      </c>
      <c r="BZ417" t="s">
        <v>1937</v>
      </c>
      <c r="CA417" t="s">
        <v>1965</v>
      </c>
      <c r="CB417"/>
      <c r="CC417" t="s">
        <v>998</v>
      </c>
      <c r="CD417" t="s">
        <v>1272</v>
      </c>
      <c r="CE417" t="s">
        <v>6265</v>
      </c>
      <c r="CF417" t="s">
        <v>2066</v>
      </c>
      <c r="CG417" t="s">
        <v>1272</v>
      </c>
      <c r="CH417" t="s">
        <v>1592</v>
      </c>
      <c r="CI417" t="s">
        <v>1941</v>
      </c>
      <c r="CJ417" t="s">
        <v>1222</v>
      </c>
      <c r="CK417"/>
      <c r="CL417"/>
      <c r="CM417" t="s">
        <v>2060</v>
      </c>
      <c r="CN417" t="s">
        <v>1966</v>
      </c>
      <c r="CO417" t="s">
        <v>2060</v>
      </c>
      <c r="CP417" t="s">
        <v>1966</v>
      </c>
      <c r="CQ417" t="s">
        <v>1592</v>
      </c>
      <c r="CR417">
        <v>8</v>
      </c>
      <c r="CS417" t="s">
        <v>1926</v>
      </c>
      <c r="CT417" t="s">
        <v>1926</v>
      </c>
      <c r="CU417" t="s">
        <v>1592</v>
      </c>
      <c r="CV417" t="s">
        <v>1592</v>
      </c>
      <c r="CW417" t="s">
        <v>1592</v>
      </c>
      <c r="CX417">
        <v>415</v>
      </c>
      <c r="CY417" t="s">
        <v>6266</v>
      </c>
      <c r="CZ417" t="s">
        <v>1592</v>
      </c>
      <c r="DA417" t="s">
        <v>2313</v>
      </c>
      <c r="DB417" t="s">
        <v>2314</v>
      </c>
      <c r="DC417" t="s">
        <v>1757</v>
      </c>
      <c r="DD417" t="s">
        <v>1291</v>
      </c>
      <c r="DE417" t="s">
        <v>6196</v>
      </c>
      <c r="DF417" t="s">
        <v>1592</v>
      </c>
      <c r="DG417" t="s">
        <v>1592</v>
      </c>
      <c r="DH417" t="s">
        <v>2334</v>
      </c>
      <c r="DI417" t="e">
        <v>#N/A</v>
      </c>
      <c r="DJ417"/>
      <c r="DK417" t="s">
        <v>2334</v>
      </c>
      <c r="DL417">
        <v>9</v>
      </c>
      <c r="DM417" t="s">
        <v>2315</v>
      </c>
      <c r="DN417" t="s">
        <v>1222</v>
      </c>
      <c r="DO417" t="b">
        <v>1</v>
      </c>
      <c r="DP417" t="b">
        <v>1</v>
      </c>
      <c r="DQ417" t="b">
        <v>0</v>
      </c>
      <c r="DR417" t="b">
        <v>0</v>
      </c>
      <c r="DS417" t="b">
        <v>0</v>
      </c>
      <c r="DT417" t="b">
        <v>1</v>
      </c>
      <c r="DU417" t="b">
        <v>0</v>
      </c>
      <c r="DV417">
        <v>0</v>
      </c>
      <c r="DW417" t="b">
        <v>0</v>
      </c>
      <c r="DX417" t="b">
        <v>0</v>
      </c>
      <c r="DY417" t="b">
        <v>0</v>
      </c>
      <c r="DZ417" t="b">
        <v>0</v>
      </c>
      <c r="EA417" t="b">
        <v>0</v>
      </c>
      <c r="EB417" t="b">
        <v>0</v>
      </c>
      <c r="EC417" t="b">
        <v>0</v>
      </c>
      <c r="ED417" t="b">
        <v>0</v>
      </c>
      <c r="EE417" t="b">
        <v>0</v>
      </c>
      <c r="EF417" t="b" cm="1">
        <v>0</v>
      </c>
      <c r="EG417" t="b">
        <v>0</v>
      </c>
      <c r="EH417" t="b">
        <v>0</v>
      </c>
      <c r="EI417" t="b">
        <v>0</v>
      </c>
      <c r="EJ417" t="s">
        <v>1592</v>
      </c>
      <c r="EK417">
        <v>0</v>
      </c>
      <c r="EL417">
        <v>9</v>
      </c>
      <c r="EM417" t="b">
        <v>0</v>
      </c>
    </row>
    <row r="418" spans="1:143" ht="110.25">
      <c r="A418"/>
      <c r="B418" t="s">
        <v>1222</v>
      </c>
      <c r="C418" t="s">
        <v>1222</v>
      </c>
      <c r="D418" t="s">
        <v>2072</v>
      </c>
      <c r="E418" t="s">
        <v>2068</v>
      </c>
      <c r="F418"/>
      <c r="G418" t="s">
        <v>6267</v>
      </c>
      <c r="H418" s="109" t="s">
        <v>6268</v>
      </c>
      <c r="I418" t="s">
        <v>1272</v>
      </c>
      <c r="J418" t="s">
        <v>2058</v>
      </c>
      <c r="K418" t="s">
        <v>902</v>
      </c>
      <c r="L418" t="s">
        <v>1939</v>
      </c>
      <c r="M418" t="s">
        <v>1947</v>
      </c>
      <c r="N418" s="109" t="s">
        <v>6268</v>
      </c>
      <c r="O418" t="s">
        <v>1926</v>
      </c>
      <c r="P418"/>
      <c r="Q418" t="s">
        <v>1291</v>
      </c>
      <c r="R418" t="s">
        <v>1941</v>
      </c>
      <c r="S418"/>
      <c r="T418"/>
      <c r="U418" t="s">
        <v>2060</v>
      </c>
      <c r="V418" t="s">
        <v>2075</v>
      </c>
      <c r="W418"/>
      <c r="X418"/>
      <c r="Y418"/>
      <c r="Z418"/>
      <c r="AA418"/>
      <c r="AB418"/>
      <c r="AC418"/>
      <c r="AD418"/>
      <c r="AE418"/>
      <c r="AF418"/>
      <c r="AG418"/>
      <c r="AH418"/>
      <c r="AI418"/>
      <c r="AJ418"/>
      <c r="AK418"/>
      <c r="AL418"/>
      <c r="AM418"/>
      <c r="AN418"/>
      <c r="AO418" s="108" t="s">
        <v>43</v>
      </c>
      <c r="AP418" t="s">
        <v>1292</v>
      </c>
      <c r="AQ418">
        <v>21</v>
      </c>
      <c r="AR418" t="e">
        <v>#N/A</v>
      </c>
      <c r="AS418" t="s">
        <v>1222</v>
      </c>
      <c r="AT418" t="e">
        <v>#N/A</v>
      </c>
      <c r="AU418" t="s">
        <v>2068</v>
      </c>
      <c r="AV418" t="s">
        <v>2071</v>
      </c>
      <c r="AW418" t="s">
        <v>1937</v>
      </c>
      <c r="AX418" t="s">
        <v>1934</v>
      </c>
      <c r="AY418" t="s">
        <v>2073</v>
      </c>
      <c r="AZ418" t="s">
        <v>1291</v>
      </c>
      <c r="BA418" t="s">
        <v>6269</v>
      </c>
      <c r="BB418" t="s">
        <v>1272</v>
      </c>
      <c r="BC418" t="s">
        <v>1939</v>
      </c>
      <c r="BD418" t="s">
        <v>6270</v>
      </c>
      <c r="BE418">
        <v>418</v>
      </c>
      <c r="BF418">
        <v>414</v>
      </c>
      <c r="BG418">
        <v>0</v>
      </c>
      <c r="BH418" t="s">
        <v>1592</v>
      </c>
      <c r="BI418">
        <v>0</v>
      </c>
      <c r="BJ418">
        <v>0</v>
      </c>
      <c r="BK418">
        <v>476</v>
      </c>
      <c r="BL418" t="s">
        <v>2076</v>
      </c>
      <c r="BM418" t="s">
        <v>2055</v>
      </c>
      <c r="BN418" t="s">
        <v>2056</v>
      </c>
      <c r="BO418" t="e" cm="1">
        <v>#N/A</v>
      </c>
      <c r="BP418" t="s">
        <v>1592</v>
      </c>
      <c r="BQ418" t="s">
        <v>1926</v>
      </c>
      <c r="BR418">
        <v>20</v>
      </c>
      <c r="BS418" t="s">
        <v>1870</v>
      </c>
      <c r="BT418" t="s">
        <v>2070</v>
      </c>
      <c r="BU418" t="s">
        <v>2072</v>
      </c>
      <c r="BV418" t="s">
        <v>2071</v>
      </c>
      <c r="BW418" t="s">
        <v>2074</v>
      </c>
      <c r="BX418" t="s">
        <v>2074</v>
      </c>
      <c r="BY418" t="s">
        <v>1592</v>
      </c>
      <c r="BZ418" t="s">
        <v>1937</v>
      </c>
      <c r="CA418" t="s">
        <v>1947</v>
      </c>
      <c r="CB418"/>
      <c r="CC418" t="s">
        <v>998</v>
      </c>
      <c r="CD418" t="s">
        <v>1272</v>
      </c>
      <c r="CE418" t="s">
        <v>6271</v>
      </c>
      <c r="CF418" t="s">
        <v>2069</v>
      </c>
      <c r="CG418" t="s">
        <v>1272</v>
      </c>
      <c r="CH418" t="s">
        <v>1592</v>
      </c>
      <c r="CI418" t="s">
        <v>1941</v>
      </c>
      <c r="CJ418" t="s">
        <v>1222</v>
      </c>
      <c r="CK418"/>
      <c r="CL418"/>
      <c r="CM418" t="s">
        <v>2060</v>
      </c>
      <c r="CN418" t="s">
        <v>2075</v>
      </c>
      <c r="CO418" t="s">
        <v>2060</v>
      </c>
      <c r="CP418" t="s">
        <v>2075</v>
      </c>
      <c r="CQ418" t="s">
        <v>1592</v>
      </c>
      <c r="CR418">
        <v>8</v>
      </c>
      <c r="CS418" t="s">
        <v>1926</v>
      </c>
      <c r="CT418" t="s">
        <v>1926</v>
      </c>
      <c r="CU418" t="s">
        <v>1592</v>
      </c>
      <c r="CV418" t="s">
        <v>1592</v>
      </c>
      <c r="CW418" t="s">
        <v>1592</v>
      </c>
      <c r="CX418">
        <v>416</v>
      </c>
      <c r="CY418" t="s">
        <v>6272</v>
      </c>
      <c r="CZ418" t="s">
        <v>1592</v>
      </c>
      <c r="DA418" t="s">
        <v>2313</v>
      </c>
      <c r="DB418" t="s">
        <v>2314</v>
      </c>
      <c r="DC418" t="s">
        <v>2068</v>
      </c>
      <c r="DD418" t="s">
        <v>1291</v>
      </c>
      <c r="DE418" t="s">
        <v>6267</v>
      </c>
      <c r="DF418" t="s">
        <v>1592</v>
      </c>
      <c r="DG418" t="s">
        <v>1592</v>
      </c>
      <c r="DH418" t="s">
        <v>2334</v>
      </c>
      <c r="DI418" t="e">
        <v>#N/A</v>
      </c>
      <c r="DJ418"/>
      <c r="DK418" t="s">
        <v>2334</v>
      </c>
      <c r="DL418">
        <v>9</v>
      </c>
      <c r="DM418" t="s">
        <v>2315</v>
      </c>
      <c r="DN418" t="s">
        <v>1222</v>
      </c>
      <c r="DO418" t="b">
        <v>1</v>
      </c>
      <c r="DP418" t="b">
        <v>1</v>
      </c>
      <c r="DQ418" t="b">
        <v>1</v>
      </c>
      <c r="DR418" t="b">
        <v>0</v>
      </c>
      <c r="DS418" t="b">
        <v>0</v>
      </c>
      <c r="DT418" t="b">
        <v>1</v>
      </c>
      <c r="DU418" t="b">
        <v>0</v>
      </c>
      <c r="DV418">
        <v>0</v>
      </c>
      <c r="DW418" t="b">
        <v>0</v>
      </c>
      <c r="DX418" t="b">
        <v>0</v>
      </c>
      <c r="DY418" t="b">
        <v>0</v>
      </c>
      <c r="DZ418" t="b">
        <v>0</v>
      </c>
      <c r="EA418" t="b">
        <v>0</v>
      </c>
      <c r="EB418" t="b">
        <v>0</v>
      </c>
      <c r="EC418" t="b">
        <v>0</v>
      </c>
      <c r="ED418" t="b">
        <v>0</v>
      </c>
      <c r="EE418" t="b">
        <v>0</v>
      </c>
      <c r="EF418" t="b" cm="1">
        <v>0</v>
      </c>
      <c r="EG418" t="b">
        <v>0</v>
      </c>
      <c r="EH418" t="b">
        <v>0</v>
      </c>
      <c r="EI418" t="b">
        <v>0</v>
      </c>
      <c r="EJ418" t="s">
        <v>1592</v>
      </c>
      <c r="EK418">
        <v>0</v>
      </c>
      <c r="EL418">
        <v>10</v>
      </c>
      <c r="EM418" t="b">
        <v>0</v>
      </c>
    </row>
    <row r="419" spans="1:143" ht="409.5">
      <c r="A419"/>
      <c r="B419" t="s">
        <v>1222</v>
      </c>
      <c r="C419" t="s">
        <v>1222</v>
      </c>
      <c r="D419" t="s">
        <v>1972</v>
      </c>
      <c r="E419" t="s">
        <v>1968</v>
      </c>
      <c r="F419"/>
      <c r="G419" s="109" t="s">
        <v>6203</v>
      </c>
      <c r="H419" t="s">
        <v>902</v>
      </c>
      <c r="I419" t="s">
        <v>1268</v>
      </c>
      <c r="J419" t="s">
        <v>2058</v>
      </c>
      <c r="K419" t="s">
        <v>902</v>
      </c>
      <c r="L419" t="s">
        <v>1939</v>
      </c>
      <c r="M419" t="s">
        <v>1974</v>
      </c>
      <c r="N419" t="s">
        <v>902</v>
      </c>
      <c r="O419" t="s">
        <v>1926</v>
      </c>
      <c r="P419"/>
      <c r="Q419" t="s">
        <v>1291</v>
      </c>
      <c r="R419" t="s">
        <v>1941</v>
      </c>
      <c r="S419"/>
      <c r="T419"/>
      <c r="U419" t="s">
        <v>2060</v>
      </c>
      <c r="V419" t="s">
        <v>1975</v>
      </c>
      <c r="W419"/>
      <c r="X419"/>
      <c r="Y419"/>
      <c r="Z419"/>
      <c r="AA419"/>
      <c r="AB419"/>
      <c r="AC419"/>
      <c r="AD419"/>
      <c r="AE419"/>
      <c r="AF419"/>
      <c r="AG419"/>
      <c r="AH419"/>
      <c r="AI419"/>
      <c r="AJ419"/>
      <c r="AK419"/>
      <c r="AL419"/>
      <c r="AM419"/>
      <c r="AN419"/>
      <c r="AO419" s="108" t="s">
        <v>43</v>
      </c>
      <c r="AP419" t="s">
        <v>1292</v>
      </c>
      <c r="AQ419">
        <v>22</v>
      </c>
      <c r="AR419" t="e">
        <v>#N/A</v>
      </c>
      <c r="AS419" t="s">
        <v>1222</v>
      </c>
      <c r="AT419" t="e">
        <v>#N/A</v>
      </c>
      <c r="AU419" t="s">
        <v>1968</v>
      </c>
      <c r="AV419" t="s">
        <v>1971</v>
      </c>
      <c r="AW419" t="s">
        <v>1937</v>
      </c>
      <c r="AX419" t="s">
        <v>1934</v>
      </c>
      <c r="AY419" t="s">
        <v>1973</v>
      </c>
      <c r="AZ419" t="s">
        <v>1291</v>
      </c>
      <c r="BA419" t="s">
        <v>6204</v>
      </c>
      <c r="BB419" t="s">
        <v>1268</v>
      </c>
      <c r="BC419" t="s">
        <v>1939</v>
      </c>
      <c r="BD419" t="s">
        <v>6273</v>
      </c>
      <c r="BE419">
        <v>403</v>
      </c>
      <c r="BF419">
        <v>414</v>
      </c>
      <c r="BG419">
        <v>0</v>
      </c>
      <c r="BH419" t="s">
        <v>1968</v>
      </c>
      <c r="BI419">
        <v>1</v>
      </c>
      <c r="BJ419">
        <v>0</v>
      </c>
      <c r="BK419">
        <v>0</v>
      </c>
      <c r="BL419" t="s">
        <v>1592</v>
      </c>
      <c r="BM419" t="s">
        <v>2055</v>
      </c>
      <c r="BN419" t="s">
        <v>2056</v>
      </c>
      <c r="BO419" t="e" cm="1">
        <v>#N/A</v>
      </c>
      <c r="BP419" t="s">
        <v>1592</v>
      </c>
      <c r="BQ419" t="s">
        <v>1926</v>
      </c>
      <c r="BR419">
        <v>21</v>
      </c>
      <c r="BS419" t="s">
        <v>1871</v>
      </c>
      <c r="BT419" t="s">
        <v>2077</v>
      </c>
      <c r="BU419" t="s">
        <v>1972</v>
      </c>
      <c r="BV419" t="s">
        <v>1971</v>
      </c>
      <c r="BW419" t="s">
        <v>1940</v>
      </c>
      <c r="BX419" t="s">
        <v>1940</v>
      </c>
      <c r="BY419" t="s">
        <v>1592</v>
      </c>
      <c r="BZ419" t="s">
        <v>1937</v>
      </c>
      <c r="CA419" t="s">
        <v>1974</v>
      </c>
      <c r="CB419"/>
      <c r="CC419" t="s">
        <v>998</v>
      </c>
      <c r="CD419" t="s">
        <v>1268</v>
      </c>
      <c r="CE419" t="s">
        <v>6274</v>
      </c>
      <c r="CF419" t="s">
        <v>1976</v>
      </c>
      <c r="CG419" t="s">
        <v>1268</v>
      </c>
      <c r="CH419" t="s">
        <v>1592</v>
      </c>
      <c r="CI419" t="s">
        <v>1941</v>
      </c>
      <c r="CJ419" t="s">
        <v>1222</v>
      </c>
      <c r="CK419"/>
      <c r="CL419"/>
      <c r="CM419" t="s">
        <v>2060</v>
      </c>
      <c r="CN419" t="s">
        <v>1975</v>
      </c>
      <c r="CO419" t="s">
        <v>2060</v>
      </c>
      <c r="CP419" t="s">
        <v>1975</v>
      </c>
      <c r="CQ419" t="s">
        <v>1592</v>
      </c>
      <c r="CR419">
        <v>8</v>
      </c>
      <c r="CS419" t="s">
        <v>1926</v>
      </c>
      <c r="CT419" t="s">
        <v>1926</v>
      </c>
      <c r="CU419" t="s">
        <v>1926</v>
      </c>
      <c r="CV419" t="s">
        <v>1592</v>
      </c>
      <c r="CW419" t="s">
        <v>1592</v>
      </c>
      <c r="CX419">
        <v>417</v>
      </c>
      <c r="CY419" t="s">
        <v>6275</v>
      </c>
      <c r="CZ419" t="s">
        <v>1592</v>
      </c>
      <c r="DA419" t="s">
        <v>2313</v>
      </c>
      <c r="DB419" t="s">
        <v>2314</v>
      </c>
      <c r="DC419" t="s">
        <v>1968</v>
      </c>
      <c r="DD419" t="s">
        <v>1291</v>
      </c>
      <c r="DE419" t="s">
        <v>6203</v>
      </c>
      <c r="DF419" t="s">
        <v>1592</v>
      </c>
      <c r="DG419" t="s">
        <v>1592</v>
      </c>
      <c r="DH419" t="s">
        <v>2334</v>
      </c>
      <c r="DI419" t="e">
        <v>#N/A</v>
      </c>
      <c r="DJ419"/>
      <c r="DK419" t="s">
        <v>2334</v>
      </c>
      <c r="DL419">
        <v>9</v>
      </c>
      <c r="DM419" t="s">
        <v>2315</v>
      </c>
      <c r="DN419" t="s">
        <v>1222</v>
      </c>
      <c r="DO419" t="b">
        <v>1</v>
      </c>
      <c r="DP419" t="b">
        <v>1</v>
      </c>
      <c r="DQ419" t="b">
        <v>0</v>
      </c>
      <c r="DR419" t="b">
        <v>0</v>
      </c>
      <c r="DS419" t="b">
        <v>0</v>
      </c>
      <c r="DT419" t="b">
        <v>1</v>
      </c>
      <c r="DU419" t="b">
        <v>0</v>
      </c>
      <c r="DV419">
        <v>0</v>
      </c>
      <c r="DW419" t="b">
        <v>0</v>
      </c>
      <c r="DX419" t="b">
        <v>0</v>
      </c>
      <c r="DY419" t="b">
        <v>0</v>
      </c>
      <c r="DZ419" t="b">
        <v>0</v>
      </c>
      <c r="EA419" t="b">
        <v>0</v>
      </c>
      <c r="EB419" t="b">
        <v>0</v>
      </c>
      <c r="EC419" t="b">
        <v>0</v>
      </c>
      <c r="ED419" t="b">
        <v>0</v>
      </c>
      <c r="EE419" t="b">
        <v>0</v>
      </c>
      <c r="EF419" t="b" cm="1">
        <v>0</v>
      </c>
      <c r="EG419" t="b">
        <v>0</v>
      </c>
      <c r="EH419" t="b">
        <v>0</v>
      </c>
      <c r="EI419" t="b">
        <v>0</v>
      </c>
      <c r="EJ419" t="s">
        <v>1592</v>
      </c>
      <c r="EK419">
        <v>0</v>
      </c>
      <c r="EL419">
        <v>19</v>
      </c>
      <c r="EM419" t="b">
        <v>0</v>
      </c>
    </row>
    <row r="420" spans="1:143" ht="110.25">
      <c r="A420"/>
      <c r="B420" t="s">
        <v>1222</v>
      </c>
      <c r="C420" t="s">
        <v>1222</v>
      </c>
      <c r="D420" t="s">
        <v>1989</v>
      </c>
      <c r="E420" t="s">
        <v>1985</v>
      </c>
      <c r="F420"/>
      <c r="G420" t="s">
        <v>6214</v>
      </c>
      <c r="H420" t="s">
        <v>902</v>
      </c>
      <c r="I420" t="s">
        <v>1268</v>
      </c>
      <c r="J420" t="s">
        <v>2058</v>
      </c>
      <c r="K420" t="s">
        <v>902</v>
      </c>
      <c r="L420" t="s">
        <v>1939</v>
      </c>
      <c r="M420" t="s">
        <v>1947</v>
      </c>
      <c r="N420" s="109" t="s">
        <v>6215</v>
      </c>
      <c r="O420" t="s">
        <v>1926</v>
      </c>
      <c r="P420"/>
      <c r="Q420" t="s">
        <v>1291</v>
      </c>
      <c r="R420" t="s">
        <v>1941</v>
      </c>
      <c r="S420"/>
      <c r="T420"/>
      <c r="U420" t="s">
        <v>2060</v>
      </c>
      <c r="V420" t="s">
        <v>1991</v>
      </c>
      <c r="W420"/>
      <c r="X420"/>
      <c r="Y420"/>
      <c r="Z420"/>
      <c r="AA420"/>
      <c r="AB420"/>
      <c r="AC420"/>
      <c r="AD420"/>
      <c r="AE420"/>
      <c r="AF420"/>
      <c r="AG420"/>
      <c r="AH420"/>
      <c r="AI420"/>
      <c r="AJ420"/>
      <c r="AK420"/>
      <c r="AL420"/>
      <c r="AM420"/>
      <c r="AN420"/>
      <c r="AO420" s="108" t="s">
        <v>43</v>
      </c>
      <c r="AP420" t="s">
        <v>1292</v>
      </c>
      <c r="AQ420">
        <v>23</v>
      </c>
      <c r="AR420" t="e">
        <v>#N/A</v>
      </c>
      <c r="AS420" t="s">
        <v>1222</v>
      </c>
      <c r="AT420" t="e">
        <v>#N/A</v>
      </c>
      <c r="AU420" t="s">
        <v>1985</v>
      </c>
      <c r="AV420" t="s">
        <v>1988</v>
      </c>
      <c r="AW420" t="s">
        <v>1937</v>
      </c>
      <c r="AX420" t="s">
        <v>1934</v>
      </c>
      <c r="AY420" t="s">
        <v>1990</v>
      </c>
      <c r="AZ420" t="s">
        <v>1291</v>
      </c>
      <c r="BA420" t="s">
        <v>6216</v>
      </c>
      <c r="BB420" t="s">
        <v>1268</v>
      </c>
      <c r="BC420" t="s">
        <v>1939</v>
      </c>
      <c r="BD420" t="s">
        <v>6276</v>
      </c>
      <c r="BE420">
        <v>405</v>
      </c>
      <c r="BF420">
        <v>414</v>
      </c>
      <c r="BG420">
        <v>0</v>
      </c>
      <c r="BH420" t="s">
        <v>1985</v>
      </c>
      <c r="BI420">
        <v>1</v>
      </c>
      <c r="BJ420">
        <v>0</v>
      </c>
      <c r="BK420">
        <v>0</v>
      </c>
      <c r="BL420" t="s">
        <v>1592</v>
      </c>
      <c r="BM420" t="s">
        <v>2055</v>
      </c>
      <c r="BN420" t="s">
        <v>2056</v>
      </c>
      <c r="BO420" t="e" cm="1">
        <v>#N/A</v>
      </c>
      <c r="BP420" t="s">
        <v>1592</v>
      </c>
      <c r="BQ420" t="s">
        <v>1926</v>
      </c>
      <c r="BR420">
        <v>22</v>
      </c>
      <c r="BS420" t="s">
        <v>1872</v>
      </c>
      <c r="BT420" t="s">
        <v>2078</v>
      </c>
      <c r="BU420" t="s">
        <v>1989</v>
      </c>
      <c r="BV420" t="s">
        <v>1988</v>
      </c>
      <c r="BW420" t="s">
        <v>1940</v>
      </c>
      <c r="BX420" t="s">
        <v>1992</v>
      </c>
      <c r="BY420" t="s">
        <v>1592</v>
      </c>
      <c r="BZ420" t="s">
        <v>1937</v>
      </c>
      <c r="CA420" t="s">
        <v>1947</v>
      </c>
      <c r="CB420"/>
      <c r="CC420" t="s">
        <v>998</v>
      </c>
      <c r="CD420" t="s">
        <v>1268</v>
      </c>
      <c r="CE420" t="s">
        <v>6277</v>
      </c>
      <c r="CF420" t="s">
        <v>1993</v>
      </c>
      <c r="CG420" t="s">
        <v>1268</v>
      </c>
      <c r="CH420" t="s">
        <v>1592</v>
      </c>
      <c r="CI420" t="s">
        <v>1941</v>
      </c>
      <c r="CJ420" t="s">
        <v>1222</v>
      </c>
      <c r="CK420"/>
      <c r="CL420"/>
      <c r="CM420" t="s">
        <v>2060</v>
      </c>
      <c r="CN420" t="s">
        <v>1991</v>
      </c>
      <c r="CO420" t="s">
        <v>2060</v>
      </c>
      <c r="CP420" t="s">
        <v>1991</v>
      </c>
      <c r="CQ420" t="s">
        <v>1592</v>
      </c>
      <c r="CR420">
        <v>8</v>
      </c>
      <c r="CS420" t="s">
        <v>1926</v>
      </c>
      <c r="CT420" t="s">
        <v>1926</v>
      </c>
      <c r="CU420" t="s">
        <v>1926</v>
      </c>
      <c r="CV420" t="s">
        <v>1592</v>
      </c>
      <c r="CW420" t="s">
        <v>1592</v>
      </c>
      <c r="CX420">
        <v>418</v>
      </c>
      <c r="CY420" t="s">
        <v>6278</v>
      </c>
      <c r="CZ420" t="s">
        <v>1592</v>
      </c>
      <c r="DA420" t="s">
        <v>2313</v>
      </c>
      <c r="DB420" t="s">
        <v>2314</v>
      </c>
      <c r="DC420" t="s">
        <v>1985</v>
      </c>
      <c r="DD420" t="s">
        <v>1291</v>
      </c>
      <c r="DE420" t="s">
        <v>6214</v>
      </c>
      <c r="DF420" t="s">
        <v>1592</v>
      </c>
      <c r="DG420" t="s">
        <v>1592</v>
      </c>
      <c r="DH420" t="s">
        <v>2334</v>
      </c>
      <c r="DI420" t="e">
        <v>#N/A</v>
      </c>
      <c r="DJ420"/>
      <c r="DK420" t="s">
        <v>2334</v>
      </c>
      <c r="DL420">
        <v>9</v>
      </c>
      <c r="DM420" t="s">
        <v>2315</v>
      </c>
      <c r="DN420" t="s">
        <v>1222</v>
      </c>
      <c r="DO420" t="b">
        <v>1</v>
      </c>
      <c r="DP420" t="b">
        <v>1</v>
      </c>
      <c r="DQ420" t="b">
        <v>0</v>
      </c>
      <c r="DR420" t="b">
        <v>0</v>
      </c>
      <c r="DS420" t="b">
        <v>0</v>
      </c>
      <c r="DT420" t="b">
        <v>1</v>
      </c>
      <c r="DU420" t="b">
        <v>0</v>
      </c>
      <c r="DV420">
        <v>0</v>
      </c>
      <c r="DW420" t="b">
        <v>0</v>
      </c>
      <c r="DX420" t="b">
        <v>0</v>
      </c>
      <c r="DY420" t="b">
        <v>0</v>
      </c>
      <c r="DZ420" t="b">
        <v>0</v>
      </c>
      <c r="EA420" t="b">
        <v>0</v>
      </c>
      <c r="EB420" t="b">
        <v>0</v>
      </c>
      <c r="EC420" t="b">
        <v>0</v>
      </c>
      <c r="ED420" t="b">
        <v>0</v>
      </c>
      <c r="EE420" t="b">
        <v>0</v>
      </c>
      <c r="EF420" t="b" cm="1">
        <v>0</v>
      </c>
      <c r="EG420" t="b">
        <v>0</v>
      </c>
      <c r="EH420" t="b">
        <v>0</v>
      </c>
      <c r="EI420" t="b">
        <v>0</v>
      </c>
      <c r="EJ420" t="s">
        <v>1592</v>
      </c>
      <c r="EK420">
        <v>0</v>
      </c>
      <c r="EL420">
        <v>10</v>
      </c>
      <c r="EM420" t="b">
        <v>0</v>
      </c>
    </row>
    <row r="421" spans="1:143" ht="15.75">
      <c r="A421"/>
      <c r="B421" t="s">
        <v>1222</v>
      </c>
      <c r="C421" t="s">
        <v>1222</v>
      </c>
      <c r="D421" t="s">
        <v>1998</v>
      </c>
      <c r="E421" t="s">
        <v>1994</v>
      </c>
      <c r="F421"/>
      <c r="G421" t="s">
        <v>1998</v>
      </c>
      <c r="H421" t="s">
        <v>902</v>
      </c>
      <c r="I421" t="s">
        <v>1268</v>
      </c>
      <c r="J421" t="s">
        <v>2058</v>
      </c>
      <c r="K421" t="s">
        <v>902</v>
      </c>
      <c r="L421" t="s">
        <v>1939</v>
      </c>
      <c r="M421" t="s">
        <v>1947</v>
      </c>
      <c r="N421" t="s">
        <v>902</v>
      </c>
      <c r="O421" t="s">
        <v>1926</v>
      </c>
      <c r="P421"/>
      <c r="Q421" t="s">
        <v>1291</v>
      </c>
      <c r="R421" t="s">
        <v>1941</v>
      </c>
      <c r="S421"/>
      <c r="T421"/>
      <c r="U421" t="s">
        <v>2060</v>
      </c>
      <c r="V421" t="s">
        <v>2000</v>
      </c>
      <c r="W421"/>
      <c r="X421"/>
      <c r="Y421"/>
      <c r="Z421"/>
      <c r="AA421"/>
      <c r="AB421"/>
      <c r="AC421"/>
      <c r="AD421"/>
      <c r="AE421"/>
      <c r="AF421"/>
      <c r="AG421"/>
      <c r="AH421"/>
      <c r="AI421"/>
      <c r="AJ421"/>
      <c r="AK421"/>
      <c r="AL421"/>
      <c r="AM421"/>
      <c r="AN421"/>
      <c r="AO421" s="108" t="s">
        <v>43</v>
      </c>
      <c r="AP421" t="s">
        <v>1292</v>
      </c>
      <c r="AQ421">
        <v>24</v>
      </c>
      <c r="AR421" t="e">
        <v>#N/A</v>
      </c>
      <c r="AS421" t="s">
        <v>1222</v>
      </c>
      <c r="AT421" t="e">
        <v>#N/A</v>
      </c>
      <c r="AU421" t="s">
        <v>1994</v>
      </c>
      <c r="AV421" t="s">
        <v>1997</v>
      </c>
      <c r="AW421" t="s">
        <v>1937</v>
      </c>
      <c r="AX421" t="s">
        <v>1934</v>
      </c>
      <c r="AY421" t="s">
        <v>1999</v>
      </c>
      <c r="AZ421" t="s">
        <v>1291</v>
      </c>
      <c r="BA421" t="s">
        <v>6220</v>
      </c>
      <c r="BB421" t="s">
        <v>1268</v>
      </c>
      <c r="BC421" t="s">
        <v>1939</v>
      </c>
      <c r="BD421" t="s">
        <v>6279</v>
      </c>
      <c r="BE421">
        <v>406</v>
      </c>
      <c r="BF421">
        <v>414</v>
      </c>
      <c r="BG421">
        <v>0</v>
      </c>
      <c r="BH421" t="s">
        <v>1994</v>
      </c>
      <c r="BI421">
        <v>1</v>
      </c>
      <c r="BJ421">
        <v>0</v>
      </c>
      <c r="BK421">
        <v>0</v>
      </c>
      <c r="BL421" t="s">
        <v>1592</v>
      </c>
      <c r="BM421" t="s">
        <v>2055</v>
      </c>
      <c r="BN421" t="s">
        <v>2056</v>
      </c>
      <c r="BO421" t="e" cm="1">
        <v>#N/A</v>
      </c>
      <c r="BP421" t="s">
        <v>1592</v>
      </c>
      <c r="BQ421" t="s">
        <v>1926</v>
      </c>
      <c r="BR421">
        <v>23</v>
      </c>
      <c r="BS421" t="s">
        <v>1873</v>
      </c>
      <c r="BT421" t="s">
        <v>2079</v>
      </c>
      <c r="BU421" t="s">
        <v>1998</v>
      </c>
      <c r="BV421" t="s">
        <v>1997</v>
      </c>
      <c r="BW421" t="s">
        <v>1940</v>
      </c>
      <c r="BX421" t="s">
        <v>1940</v>
      </c>
      <c r="BY421" t="s">
        <v>1592</v>
      </c>
      <c r="BZ421" t="s">
        <v>1937</v>
      </c>
      <c r="CA421" t="s">
        <v>1947</v>
      </c>
      <c r="CB421"/>
      <c r="CC421" t="s">
        <v>998</v>
      </c>
      <c r="CD421" t="s">
        <v>1268</v>
      </c>
      <c r="CE421" t="s">
        <v>6280</v>
      </c>
      <c r="CF421" t="s">
        <v>2001</v>
      </c>
      <c r="CG421" t="s">
        <v>1268</v>
      </c>
      <c r="CH421" t="s">
        <v>1592</v>
      </c>
      <c r="CI421" t="s">
        <v>1941</v>
      </c>
      <c r="CJ421" t="s">
        <v>1222</v>
      </c>
      <c r="CK421"/>
      <c r="CL421"/>
      <c r="CM421" t="s">
        <v>2060</v>
      </c>
      <c r="CN421" t="s">
        <v>2000</v>
      </c>
      <c r="CO421" t="s">
        <v>2060</v>
      </c>
      <c r="CP421" t="s">
        <v>2000</v>
      </c>
      <c r="CQ421" t="s">
        <v>1592</v>
      </c>
      <c r="CR421">
        <v>8</v>
      </c>
      <c r="CS421" t="s">
        <v>1926</v>
      </c>
      <c r="CT421" t="s">
        <v>1926</v>
      </c>
      <c r="CU421" t="s">
        <v>1926</v>
      </c>
      <c r="CV421" t="s">
        <v>1592</v>
      </c>
      <c r="CW421" t="s">
        <v>1592</v>
      </c>
      <c r="CX421">
        <v>419</v>
      </c>
      <c r="CY421" t="s">
        <v>6281</v>
      </c>
      <c r="CZ421" t="s">
        <v>1592</v>
      </c>
      <c r="DA421" t="s">
        <v>2313</v>
      </c>
      <c r="DB421" t="s">
        <v>2314</v>
      </c>
      <c r="DC421" t="s">
        <v>1994</v>
      </c>
      <c r="DD421" t="s">
        <v>1291</v>
      </c>
      <c r="DE421" t="s">
        <v>1998</v>
      </c>
      <c r="DF421" t="s">
        <v>1592</v>
      </c>
      <c r="DG421" t="s">
        <v>1592</v>
      </c>
      <c r="DH421" t="s">
        <v>2334</v>
      </c>
      <c r="DI421" t="e">
        <v>#N/A</v>
      </c>
      <c r="DJ421"/>
      <c r="DK421" t="s">
        <v>2334</v>
      </c>
      <c r="DL421">
        <v>9</v>
      </c>
      <c r="DM421" t="s">
        <v>2315</v>
      </c>
      <c r="DN421" t="s">
        <v>1222</v>
      </c>
      <c r="DO421" t="b">
        <v>1</v>
      </c>
      <c r="DP421" t="b">
        <v>1</v>
      </c>
      <c r="DQ421" t="b">
        <v>0</v>
      </c>
      <c r="DR421" t="b">
        <v>0</v>
      </c>
      <c r="DS421" t="b">
        <v>0</v>
      </c>
      <c r="DT421" t="b">
        <v>1</v>
      </c>
      <c r="DU421" t="b">
        <v>0</v>
      </c>
      <c r="DV421">
        <v>0</v>
      </c>
      <c r="DW421" t="b">
        <v>0</v>
      </c>
      <c r="DX421" t="b">
        <v>0</v>
      </c>
      <c r="DY421" t="b">
        <v>0</v>
      </c>
      <c r="DZ421" t="b">
        <v>0</v>
      </c>
      <c r="EA421" t="b">
        <v>0</v>
      </c>
      <c r="EB421" t="b">
        <v>0</v>
      </c>
      <c r="EC421" t="b">
        <v>0</v>
      </c>
      <c r="ED421" t="b">
        <v>0</v>
      </c>
      <c r="EE421" t="b">
        <v>0</v>
      </c>
      <c r="EF421" t="b" cm="1">
        <v>0</v>
      </c>
      <c r="EG421" t="b">
        <v>0</v>
      </c>
      <c r="EH421" t="b">
        <v>0</v>
      </c>
      <c r="EI421" t="b">
        <v>0</v>
      </c>
      <c r="EJ421" t="s">
        <v>1592</v>
      </c>
      <c r="EK421">
        <v>0</v>
      </c>
      <c r="EL421">
        <v>8</v>
      </c>
      <c r="EM421" t="b">
        <v>0</v>
      </c>
    </row>
    <row r="422" spans="1:143" ht="15.75">
      <c r="A422"/>
      <c r="B422" t="s">
        <v>1222</v>
      </c>
      <c r="C422" t="s">
        <v>1222</v>
      </c>
      <c r="D422" t="s">
        <v>2006</v>
      </c>
      <c r="E422" t="s">
        <v>2002</v>
      </c>
      <c r="F422" t="s">
        <v>2976</v>
      </c>
      <c r="G422" t="s">
        <v>6224</v>
      </c>
      <c r="H422" t="s">
        <v>6225</v>
      </c>
      <c r="I422" t="s">
        <v>1268</v>
      </c>
      <c r="J422" t="s">
        <v>2058</v>
      </c>
      <c r="K422" t="s">
        <v>902</v>
      </c>
      <c r="L422" t="s">
        <v>1939</v>
      </c>
      <c r="M422" t="s">
        <v>2010</v>
      </c>
      <c r="N422" t="s">
        <v>902</v>
      </c>
      <c r="O422" t="s">
        <v>1926</v>
      </c>
      <c r="P422"/>
      <c r="Q422" t="s">
        <v>1291</v>
      </c>
      <c r="R422" t="s">
        <v>1941</v>
      </c>
      <c r="S422"/>
      <c r="T422"/>
      <c r="U422" t="s">
        <v>2060</v>
      </c>
      <c r="V422" t="s">
        <v>2011</v>
      </c>
      <c r="W422"/>
      <c r="X422"/>
      <c r="Y422"/>
      <c r="Z422"/>
      <c r="AA422"/>
      <c r="AB422"/>
      <c r="AC422"/>
      <c r="AD422"/>
      <c r="AE422"/>
      <c r="AF422"/>
      <c r="AG422"/>
      <c r="AH422"/>
      <c r="AI422"/>
      <c r="AJ422"/>
      <c r="AK422"/>
      <c r="AL422"/>
      <c r="AM422"/>
      <c r="AN422"/>
      <c r="AO422" s="108" t="s">
        <v>43</v>
      </c>
      <c r="AP422" t="s">
        <v>1292</v>
      </c>
      <c r="AQ422">
        <v>25</v>
      </c>
      <c r="AR422" t="e">
        <v>#N/A</v>
      </c>
      <c r="AS422" t="s">
        <v>1222</v>
      </c>
      <c r="AT422" t="e">
        <v>#N/A</v>
      </c>
      <c r="AU422" t="s">
        <v>2002</v>
      </c>
      <c r="AV422" t="s">
        <v>2005</v>
      </c>
      <c r="AW422" t="s">
        <v>2007</v>
      </c>
      <c r="AX422" t="s">
        <v>1934</v>
      </c>
      <c r="AY422" t="s">
        <v>2008</v>
      </c>
      <c r="AZ422" t="s">
        <v>1291</v>
      </c>
      <c r="BA422" t="s">
        <v>6226</v>
      </c>
      <c r="BB422" t="s">
        <v>1268</v>
      </c>
      <c r="BC422" t="s">
        <v>1939</v>
      </c>
      <c r="BD422" t="s">
        <v>6282</v>
      </c>
      <c r="BE422">
        <v>407</v>
      </c>
      <c r="BF422">
        <v>414</v>
      </c>
      <c r="BG422">
        <v>0</v>
      </c>
      <c r="BH422" t="s">
        <v>2002</v>
      </c>
      <c r="BI422">
        <v>1</v>
      </c>
      <c r="BJ422">
        <v>0</v>
      </c>
      <c r="BK422">
        <v>0</v>
      </c>
      <c r="BL422" t="s">
        <v>1592</v>
      </c>
      <c r="BM422" t="s">
        <v>2055</v>
      </c>
      <c r="BN422" t="s">
        <v>2056</v>
      </c>
      <c r="BO422" t="e" cm="1">
        <v>#N/A</v>
      </c>
      <c r="BP422" t="s">
        <v>1592</v>
      </c>
      <c r="BQ422" t="s">
        <v>1926</v>
      </c>
      <c r="BR422">
        <v>24</v>
      </c>
      <c r="BS422" t="s">
        <v>1874</v>
      </c>
      <c r="BT422" t="s">
        <v>2080</v>
      </c>
      <c r="BU422" t="s">
        <v>2006</v>
      </c>
      <c r="BV422" t="s">
        <v>2005</v>
      </c>
      <c r="BW422" t="s">
        <v>2009</v>
      </c>
      <c r="BX422" t="s">
        <v>1940</v>
      </c>
      <c r="BY422" t="s">
        <v>1592</v>
      </c>
      <c r="BZ422" t="s">
        <v>1937</v>
      </c>
      <c r="CA422" t="s">
        <v>2010</v>
      </c>
      <c r="CB422"/>
      <c r="CC422" t="s">
        <v>998</v>
      </c>
      <c r="CD422" t="s">
        <v>1268</v>
      </c>
      <c r="CE422" t="s">
        <v>6283</v>
      </c>
      <c r="CF422" t="s">
        <v>2012</v>
      </c>
      <c r="CG422" t="s">
        <v>1268</v>
      </c>
      <c r="CH422" t="s">
        <v>1592</v>
      </c>
      <c r="CI422" t="s">
        <v>1941</v>
      </c>
      <c r="CJ422" t="s">
        <v>1222</v>
      </c>
      <c r="CK422"/>
      <c r="CL422"/>
      <c r="CM422" t="s">
        <v>2060</v>
      </c>
      <c r="CN422" t="s">
        <v>2011</v>
      </c>
      <c r="CO422" t="s">
        <v>2060</v>
      </c>
      <c r="CP422" t="s">
        <v>2011</v>
      </c>
      <c r="CQ422" t="s">
        <v>1592</v>
      </c>
      <c r="CR422">
        <v>8</v>
      </c>
      <c r="CS422" t="s">
        <v>1926</v>
      </c>
      <c r="CT422" t="s">
        <v>1926</v>
      </c>
      <c r="CU422" t="s">
        <v>1926</v>
      </c>
      <c r="CV422" t="s">
        <v>1592</v>
      </c>
      <c r="CW422" t="s">
        <v>1592</v>
      </c>
      <c r="CX422">
        <v>420</v>
      </c>
      <c r="CY422" t="s">
        <v>6284</v>
      </c>
      <c r="CZ422" t="s">
        <v>1592</v>
      </c>
      <c r="DA422" t="s">
        <v>2313</v>
      </c>
      <c r="DB422" t="s">
        <v>2314</v>
      </c>
      <c r="DC422" t="s">
        <v>2002</v>
      </c>
      <c r="DD422" t="s">
        <v>1291</v>
      </c>
      <c r="DE422" t="s">
        <v>6224</v>
      </c>
      <c r="DF422" t="s">
        <v>1592</v>
      </c>
      <c r="DG422" t="s">
        <v>1592</v>
      </c>
      <c r="DH422" t="s">
        <v>2334</v>
      </c>
      <c r="DI422" t="e">
        <v>#N/A</v>
      </c>
      <c r="DJ422"/>
      <c r="DK422" t="s">
        <v>2334</v>
      </c>
      <c r="DL422">
        <v>9</v>
      </c>
      <c r="DM422" t="s">
        <v>2315</v>
      </c>
      <c r="DN422" t="s">
        <v>1222</v>
      </c>
      <c r="DO422" t="b">
        <v>1</v>
      </c>
      <c r="DP422" t="b">
        <v>1</v>
      </c>
      <c r="DQ422" t="b">
        <v>0</v>
      </c>
      <c r="DR422" t="b">
        <v>0</v>
      </c>
      <c r="DS422" t="b">
        <v>0</v>
      </c>
      <c r="DT422" t="b">
        <v>1</v>
      </c>
      <c r="DU422" t="b">
        <v>0</v>
      </c>
      <c r="DV422">
        <v>0</v>
      </c>
      <c r="DW422" t="b">
        <v>0</v>
      </c>
      <c r="DX422" t="b">
        <v>0</v>
      </c>
      <c r="DY422" t="b">
        <v>0</v>
      </c>
      <c r="DZ422" t="b">
        <v>0</v>
      </c>
      <c r="EA422" t="b">
        <v>0</v>
      </c>
      <c r="EB422" t="b">
        <v>0</v>
      </c>
      <c r="EC422" t="b">
        <v>0</v>
      </c>
      <c r="ED422" t="b">
        <v>0</v>
      </c>
      <c r="EE422" t="b">
        <v>0</v>
      </c>
      <c r="EF422" t="b" cm="1">
        <v>0</v>
      </c>
      <c r="EG422" t="b">
        <v>0</v>
      </c>
      <c r="EH422" t="b">
        <v>0</v>
      </c>
      <c r="EI422" t="b">
        <v>0</v>
      </c>
      <c r="EJ422" t="s">
        <v>1592</v>
      </c>
      <c r="EK422">
        <v>0</v>
      </c>
      <c r="EL422">
        <v>20</v>
      </c>
      <c r="EM422" t="b">
        <v>0</v>
      </c>
    </row>
    <row r="423" spans="1:143" ht="15.75">
      <c r="A423"/>
      <c r="B423" t="s">
        <v>1222</v>
      </c>
      <c r="C423" t="s">
        <v>1222</v>
      </c>
      <c r="D423" t="s">
        <v>2084</v>
      </c>
      <c r="E423" t="s">
        <v>2081</v>
      </c>
      <c r="F423"/>
      <c r="G423" t="s">
        <v>2084</v>
      </c>
      <c r="H423" t="s">
        <v>902</v>
      </c>
      <c r="I423" t="s">
        <v>1279</v>
      </c>
      <c r="J423"/>
      <c r="K423" t="s">
        <v>902</v>
      </c>
      <c r="L423" t="s">
        <v>1939</v>
      </c>
      <c r="M423"/>
      <c r="N423"/>
      <c r="O423" t="s">
        <v>1926</v>
      </c>
      <c r="P423" t="s">
        <v>1165</v>
      </c>
      <c r="Q423" t="s">
        <v>1291</v>
      </c>
      <c r="R423" t="s">
        <v>1941</v>
      </c>
      <c r="S423"/>
      <c r="T423"/>
      <c r="U423" t="s">
        <v>2086</v>
      </c>
      <c r="V423"/>
      <c r="W423"/>
      <c r="X423"/>
      <c r="Y423"/>
      <c r="Z423"/>
      <c r="AA423"/>
      <c r="AB423"/>
      <c r="AC423"/>
      <c r="AD423"/>
      <c r="AE423"/>
      <c r="AF423"/>
      <c r="AG423"/>
      <c r="AH423"/>
      <c r="AI423"/>
      <c r="AJ423"/>
      <c r="AK423"/>
      <c r="AL423"/>
      <c r="AM423"/>
      <c r="AN423"/>
      <c r="AO423" s="108" t="s">
        <v>43</v>
      </c>
      <c r="AP423" t="s">
        <v>1292</v>
      </c>
      <c r="AQ423">
        <v>26</v>
      </c>
      <c r="AR423" t="e">
        <v>#N/A</v>
      </c>
      <c r="AS423" t="s">
        <v>1222</v>
      </c>
      <c r="AT423" t="e">
        <v>#N/A</v>
      </c>
      <c r="AU423" t="s">
        <v>2081</v>
      </c>
      <c r="AV423" t="s">
        <v>2082</v>
      </c>
      <c r="AW423" t="s">
        <v>1937</v>
      </c>
      <c r="AX423" t="s">
        <v>1934</v>
      </c>
      <c r="AY423" t="s">
        <v>2085</v>
      </c>
      <c r="AZ423" t="s">
        <v>1291</v>
      </c>
      <c r="BA423" t="s">
        <v>6285</v>
      </c>
      <c r="BB423" t="s">
        <v>1279</v>
      </c>
      <c r="BC423" t="s">
        <v>1939</v>
      </c>
      <c r="BD423" t="s">
        <v>6286</v>
      </c>
      <c r="BE423">
        <v>423</v>
      </c>
      <c r="BF423">
        <v>0</v>
      </c>
      <c r="BG423">
        <v>0</v>
      </c>
      <c r="BH423" t="s">
        <v>1592</v>
      </c>
      <c r="BI423">
        <v>0</v>
      </c>
      <c r="BJ423">
        <v>0</v>
      </c>
      <c r="BK423">
        <v>0</v>
      </c>
      <c r="BL423" t="s">
        <v>1592</v>
      </c>
      <c r="BM423" t="s">
        <v>1592</v>
      </c>
      <c r="BN423" t="s">
        <v>1592</v>
      </c>
      <c r="BO423" t="s" cm="1">
        <v>1592</v>
      </c>
      <c r="BP423" t="s">
        <v>1592</v>
      </c>
      <c r="BQ423" t="s">
        <v>1926</v>
      </c>
      <c r="BR423">
        <v>25</v>
      </c>
      <c r="BS423" t="s">
        <v>1877</v>
      </c>
      <c r="BT423" t="s">
        <v>2083</v>
      </c>
      <c r="BU423" t="s">
        <v>2084</v>
      </c>
      <c r="BV423" t="s">
        <v>2082</v>
      </c>
      <c r="BW423" t="s">
        <v>1940</v>
      </c>
      <c r="BX423" t="s">
        <v>1937</v>
      </c>
      <c r="BY423" t="s">
        <v>1592</v>
      </c>
      <c r="BZ423" t="s">
        <v>1937</v>
      </c>
      <c r="CA423" t="s">
        <v>1592</v>
      </c>
      <c r="CB423"/>
      <c r="CC423" t="s">
        <v>998</v>
      </c>
      <c r="CD423" t="s">
        <v>1279</v>
      </c>
      <c r="CE423" t="s">
        <v>2081</v>
      </c>
      <c r="CF423" t="s">
        <v>2082</v>
      </c>
      <c r="CG423" t="s">
        <v>1279</v>
      </c>
      <c r="CH423" t="s">
        <v>1592</v>
      </c>
      <c r="CI423" t="s">
        <v>1941</v>
      </c>
      <c r="CJ423" t="s">
        <v>1222</v>
      </c>
      <c r="CK423"/>
      <c r="CL423"/>
      <c r="CM423" t="s">
        <v>2086</v>
      </c>
      <c r="CN423" t="s">
        <v>1592</v>
      </c>
      <c r="CO423" t="s">
        <v>2086</v>
      </c>
      <c r="CP423" t="s">
        <v>1592</v>
      </c>
      <c r="CQ423" t="s">
        <v>1592</v>
      </c>
      <c r="CR423">
        <v>8</v>
      </c>
      <c r="CS423" t="s">
        <v>1926</v>
      </c>
      <c r="CT423" t="s">
        <v>1926</v>
      </c>
      <c r="CU423" t="s">
        <v>1926</v>
      </c>
      <c r="CV423" t="s">
        <v>1592</v>
      </c>
      <c r="CW423" t="s">
        <v>1592</v>
      </c>
      <c r="CX423">
        <v>421</v>
      </c>
      <c r="CY423" t="s">
        <v>6287</v>
      </c>
      <c r="CZ423" t="s">
        <v>1592</v>
      </c>
      <c r="DA423" t="s">
        <v>2313</v>
      </c>
      <c r="DB423" t="s">
        <v>2314</v>
      </c>
      <c r="DC423" t="s">
        <v>2081</v>
      </c>
      <c r="DD423" t="s">
        <v>1291</v>
      </c>
      <c r="DE423" t="s">
        <v>2084</v>
      </c>
      <c r="DF423" t="s">
        <v>1592</v>
      </c>
      <c r="DG423" t="s">
        <v>1592</v>
      </c>
      <c r="DH423" t="s">
        <v>2334</v>
      </c>
      <c r="DI423" t="e">
        <v>#N/A</v>
      </c>
      <c r="DJ423"/>
      <c r="DK423" t="s">
        <v>2334</v>
      </c>
      <c r="DL423">
        <v>9</v>
      </c>
      <c r="DM423" t="s">
        <v>2315</v>
      </c>
      <c r="DN423" t="s">
        <v>1222</v>
      </c>
      <c r="DO423" t="b">
        <v>1</v>
      </c>
      <c r="DP423" t="b">
        <v>1</v>
      </c>
      <c r="DQ423" t="b">
        <v>1</v>
      </c>
      <c r="DR423" t="b">
        <v>0</v>
      </c>
      <c r="DS423" t="b">
        <v>0</v>
      </c>
      <c r="DT423" t="b">
        <v>1</v>
      </c>
      <c r="DU423" t="b">
        <v>1</v>
      </c>
      <c r="DV423">
        <v>0</v>
      </c>
      <c r="DW423" t="b">
        <v>0</v>
      </c>
      <c r="DX423" t="b">
        <v>0</v>
      </c>
      <c r="DY423" t="b">
        <v>0</v>
      </c>
      <c r="DZ423" t="b">
        <v>0</v>
      </c>
      <c r="EA423" t="b">
        <v>0</v>
      </c>
      <c r="EB423" t="b">
        <v>0</v>
      </c>
      <c r="EC423" t="b">
        <v>0</v>
      </c>
      <c r="ED423" t="b">
        <v>0</v>
      </c>
      <c r="EE423" t="b">
        <v>0</v>
      </c>
      <c r="EF423" t="b" cm="1">
        <v>0</v>
      </c>
      <c r="EG423" t="b">
        <v>0</v>
      </c>
      <c r="EH423" t="b">
        <v>0</v>
      </c>
      <c r="EI423" t="b">
        <v>0</v>
      </c>
      <c r="EJ423" t="s">
        <v>1592</v>
      </c>
      <c r="EK423">
        <v>0</v>
      </c>
      <c r="EL423">
        <v>31</v>
      </c>
      <c r="EM423" t="b">
        <v>0</v>
      </c>
    </row>
    <row r="424" spans="1:143" ht="15.75">
      <c r="A424"/>
      <c r="B424" t="s">
        <v>1222</v>
      </c>
      <c r="C424" t="s">
        <v>1222</v>
      </c>
      <c r="D424" t="s">
        <v>2092</v>
      </c>
      <c r="E424" t="s">
        <v>2088</v>
      </c>
      <c r="F424"/>
      <c r="G424" t="s">
        <v>2092</v>
      </c>
      <c r="H424" t="s">
        <v>902</v>
      </c>
      <c r="I424" t="s">
        <v>1268</v>
      </c>
      <c r="J424" t="s">
        <v>2084</v>
      </c>
      <c r="K424" t="s">
        <v>902</v>
      </c>
      <c r="L424" t="s">
        <v>1939</v>
      </c>
      <c r="M424" t="s">
        <v>1974</v>
      </c>
      <c r="N424" t="s">
        <v>902</v>
      </c>
      <c r="O424" t="s">
        <v>1926</v>
      </c>
      <c r="P424" t="s">
        <v>1165</v>
      </c>
      <c r="Q424" t="s">
        <v>1291</v>
      </c>
      <c r="R424" t="s">
        <v>1941</v>
      </c>
      <c r="S424"/>
      <c r="T424"/>
      <c r="U424" t="s">
        <v>2086</v>
      </c>
      <c r="V424" t="s">
        <v>2094</v>
      </c>
      <c r="W424"/>
      <c r="X424"/>
      <c r="Y424"/>
      <c r="Z424"/>
      <c r="AA424"/>
      <c r="AB424"/>
      <c r="AC424"/>
      <c r="AD424"/>
      <c r="AE424"/>
      <c r="AF424"/>
      <c r="AG424"/>
      <c r="AH424"/>
      <c r="AI424"/>
      <c r="AJ424"/>
      <c r="AK424"/>
      <c r="AL424"/>
      <c r="AM424"/>
      <c r="AN424"/>
      <c r="AO424" s="108" t="s">
        <v>43</v>
      </c>
      <c r="AP424" t="s">
        <v>1292</v>
      </c>
      <c r="AQ424">
        <v>27</v>
      </c>
      <c r="AR424" t="e">
        <v>#N/A</v>
      </c>
      <c r="AS424" t="s">
        <v>1222</v>
      </c>
      <c r="AT424" t="e">
        <v>#N/A</v>
      </c>
      <c r="AU424" t="s">
        <v>2088</v>
      </c>
      <c r="AV424" t="s">
        <v>2091</v>
      </c>
      <c r="AW424" t="s">
        <v>1937</v>
      </c>
      <c r="AX424" t="s">
        <v>1934</v>
      </c>
      <c r="AY424" t="s">
        <v>2093</v>
      </c>
      <c r="AZ424" t="s">
        <v>1291</v>
      </c>
      <c r="BA424" t="s">
        <v>6288</v>
      </c>
      <c r="BB424" t="s">
        <v>1268</v>
      </c>
      <c r="BC424" t="s">
        <v>1939</v>
      </c>
      <c r="BD424" t="s">
        <v>6289</v>
      </c>
      <c r="BE424">
        <v>424</v>
      </c>
      <c r="BF424">
        <v>423</v>
      </c>
      <c r="BG424">
        <v>0</v>
      </c>
      <c r="BH424" t="s">
        <v>2088</v>
      </c>
      <c r="BI424">
        <v>1</v>
      </c>
      <c r="BJ424">
        <v>0</v>
      </c>
      <c r="BK424">
        <v>0</v>
      </c>
      <c r="BL424" t="s">
        <v>1592</v>
      </c>
      <c r="BM424" t="s">
        <v>2081</v>
      </c>
      <c r="BN424" t="s">
        <v>2082</v>
      </c>
      <c r="BO424" t="e" cm="1">
        <v>#N/A</v>
      </c>
      <c r="BP424" t="s">
        <v>1592</v>
      </c>
      <c r="BQ424" t="s">
        <v>1926</v>
      </c>
      <c r="BR424">
        <v>26</v>
      </c>
      <c r="BS424" t="s">
        <v>2087</v>
      </c>
      <c r="BT424" t="s">
        <v>2090</v>
      </c>
      <c r="BU424" t="s">
        <v>2092</v>
      </c>
      <c r="BV424" t="s">
        <v>2091</v>
      </c>
      <c r="BW424" t="s">
        <v>1940</v>
      </c>
      <c r="BX424" t="s">
        <v>1940</v>
      </c>
      <c r="BY424" t="s">
        <v>1592</v>
      </c>
      <c r="BZ424" t="s">
        <v>1937</v>
      </c>
      <c r="CA424" t="s">
        <v>1974</v>
      </c>
      <c r="CB424"/>
      <c r="CC424" t="s">
        <v>998</v>
      </c>
      <c r="CD424" t="s">
        <v>1268</v>
      </c>
      <c r="CE424" t="s">
        <v>6290</v>
      </c>
      <c r="CF424" t="s">
        <v>2089</v>
      </c>
      <c r="CG424" t="s">
        <v>1268</v>
      </c>
      <c r="CH424" t="s">
        <v>1592</v>
      </c>
      <c r="CI424" t="s">
        <v>1941</v>
      </c>
      <c r="CJ424" t="s">
        <v>1222</v>
      </c>
      <c r="CK424"/>
      <c r="CL424"/>
      <c r="CM424" t="s">
        <v>2086</v>
      </c>
      <c r="CN424" t="s">
        <v>2094</v>
      </c>
      <c r="CO424" t="s">
        <v>2086</v>
      </c>
      <c r="CP424" t="s">
        <v>2094</v>
      </c>
      <c r="CQ424" t="s">
        <v>1592</v>
      </c>
      <c r="CR424">
        <v>8</v>
      </c>
      <c r="CS424" t="s">
        <v>1926</v>
      </c>
      <c r="CT424" t="s">
        <v>1926</v>
      </c>
      <c r="CU424" t="s">
        <v>1926</v>
      </c>
      <c r="CV424" t="s">
        <v>1592</v>
      </c>
      <c r="CW424" t="s">
        <v>1592</v>
      </c>
      <c r="CX424">
        <v>422</v>
      </c>
      <c r="CY424" t="s">
        <v>6291</v>
      </c>
      <c r="CZ424" t="s">
        <v>1592</v>
      </c>
      <c r="DA424" t="s">
        <v>2313</v>
      </c>
      <c r="DB424" t="s">
        <v>2314</v>
      </c>
      <c r="DC424" t="s">
        <v>2088</v>
      </c>
      <c r="DD424" t="s">
        <v>1291</v>
      </c>
      <c r="DE424" t="s">
        <v>2092</v>
      </c>
      <c r="DF424" t="s">
        <v>1592</v>
      </c>
      <c r="DG424" t="s">
        <v>1592</v>
      </c>
      <c r="DH424" t="s">
        <v>2334</v>
      </c>
      <c r="DI424" t="e">
        <v>#N/A</v>
      </c>
      <c r="DJ424"/>
      <c r="DK424" t="s">
        <v>2334</v>
      </c>
      <c r="DL424">
        <v>9</v>
      </c>
      <c r="DM424" t="s">
        <v>2315</v>
      </c>
      <c r="DN424" t="s">
        <v>1222</v>
      </c>
      <c r="DO424" t="b">
        <v>1</v>
      </c>
      <c r="DP424" t="b">
        <v>1</v>
      </c>
      <c r="DQ424" t="b">
        <v>1</v>
      </c>
      <c r="DR424" t="b">
        <v>0</v>
      </c>
      <c r="DS424" t="b">
        <v>0</v>
      </c>
      <c r="DT424" t="b">
        <v>1</v>
      </c>
      <c r="DU424" t="b">
        <v>0</v>
      </c>
      <c r="DV424">
        <v>0</v>
      </c>
      <c r="DW424" t="b">
        <v>0</v>
      </c>
      <c r="DX424" t="b">
        <v>0</v>
      </c>
      <c r="DY424" t="b">
        <v>0</v>
      </c>
      <c r="DZ424" t="b">
        <v>0</v>
      </c>
      <c r="EA424" t="b">
        <v>0</v>
      </c>
      <c r="EB424" t="b">
        <v>0</v>
      </c>
      <c r="EC424" t="b">
        <v>0</v>
      </c>
      <c r="ED424" t="b">
        <v>0</v>
      </c>
      <c r="EE424" t="b">
        <v>0</v>
      </c>
      <c r="EF424" t="b" cm="1">
        <v>0</v>
      </c>
      <c r="EG424" t="b">
        <v>0</v>
      </c>
      <c r="EH424" t="b">
        <v>0</v>
      </c>
      <c r="EI424" t="b">
        <v>0</v>
      </c>
      <c r="EJ424" t="s">
        <v>1592</v>
      </c>
      <c r="EK424">
        <v>0</v>
      </c>
      <c r="EL424">
        <v>32</v>
      </c>
      <c r="EM424" t="b">
        <v>0</v>
      </c>
    </row>
    <row r="425" spans="1:143" ht="15.75">
      <c r="A425"/>
      <c r="B425" t="s">
        <v>1222</v>
      </c>
      <c r="C425" t="s">
        <v>1222</v>
      </c>
      <c r="D425" t="s">
        <v>2099</v>
      </c>
      <c r="E425" t="s">
        <v>2095</v>
      </c>
      <c r="F425"/>
      <c r="G425" t="s">
        <v>2099</v>
      </c>
      <c r="H425" t="s">
        <v>902</v>
      </c>
      <c r="I425" t="s">
        <v>1268</v>
      </c>
      <c r="J425" t="s">
        <v>2084</v>
      </c>
      <c r="K425" t="s">
        <v>902</v>
      </c>
      <c r="L425" t="s">
        <v>1939</v>
      </c>
      <c r="M425" t="s">
        <v>1974</v>
      </c>
      <c r="N425" t="s">
        <v>902</v>
      </c>
      <c r="O425" t="s">
        <v>1926</v>
      </c>
      <c r="P425" t="s">
        <v>1165</v>
      </c>
      <c r="Q425" t="s">
        <v>1291</v>
      </c>
      <c r="R425" t="s">
        <v>1941</v>
      </c>
      <c r="S425"/>
      <c r="T425"/>
      <c r="U425" t="s">
        <v>2086</v>
      </c>
      <c r="V425" t="s">
        <v>2101</v>
      </c>
      <c r="W425"/>
      <c r="X425"/>
      <c r="Y425"/>
      <c r="Z425"/>
      <c r="AA425"/>
      <c r="AB425"/>
      <c r="AC425"/>
      <c r="AD425"/>
      <c r="AE425"/>
      <c r="AF425"/>
      <c r="AG425"/>
      <c r="AH425"/>
      <c r="AI425"/>
      <c r="AJ425"/>
      <c r="AK425"/>
      <c r="AL425"/>
      <c r="AM425"/>
      <c r="AN425"/>
      <c r="AO425" s="108" t="s">
        <v>43</v>
      </c>
      <c r="AP425" t="s">
        <v>1292</v>
      </c>
      <c r="AQ425">
        <v>28</v>
      </c>
      <c r="AR425" t="e">
        <v>#N/A</v>
      </c>
      <c r="AS425" t="s">
        <v>1222</v>
      </c>
      <c r="AT425" t="e">
        <v>#N/A</v>
      </c>
      <c r="AU425" t="s">
        <v>2095</v>
      </c>
      <c r="AV425" t="s">
        <v>2098</v>
      </c>
      <c r="AW425" t="s">
        <v>1937</v>
      </c>
      <c r="AX425" t="s">
        <v>1934</v>
      </c>
      <c r="AY425" t="s">
        <v>2100</v>
      </c>
      <c r="AZ425" t="s">
        <v>1291</v>
      </c>
      <c r="BA425" t="s">
        <v>6292</v>
      </c>
      <c r="BB425" t="s">
        <v>1268</v>
      </c>
      <c r="BC425" t="s">
        <v>1939</v>
      </c>
      <c r="BD425" t="s">
        <v>6293</v>
      </c>
      <c r="BE425">
        <v>425</v>
      </c>
      <c r="BF425">
        <v>423</v>
      </c>
      <c r="BG425">
        <v>0</v>
      </c>
      <c r="BH425" t="s">
        <v>2095</v>
      </c>
      <c r="BI425">
        <v>1</v>
      </c>
      <c r="BJ425">
        <v>0</v>
      </c>
      <c r="BK425">
        <v>0</v>
      </c>
      <c r="BL425" t="s">
        <v>1592</v>
      </c>
      <c r="BM425" t="s">
        <v>2081</v>
      </c>
      <c r="BN425" t="s">
        <v>2082</v>
      </c>
      <c r="BO425" t="e" cm="1">
        <v>#N/A</v>
      </c>
      <c r="BP425" t="s">
        <v>1592</v>
      </c>
      <c r="BQ425" t="s">
        <v>1926</v>
      </c>
      <c r="BR425">
        <v>27</v>
      </c>
      <c r="BS425" t="s">
        <v>1808</v>
      </c>
      <c r="BT425" t="s">
        <v>2097</v>
      </c>
      <c r="BU425" t="s">
        <v>2099</v>
      </c>
      <c r="BV425" t="s">
        <v>2098</v>
      </c>
      <c r="BW425" t="s">
        <v>1940</v>
      </c>
      <c r="BX425" t="s">
        <v>1940</v>
      </c>
      <c r="BY425" t="s">
        <v>1592</v>
      </c>
      <c r="BZ425" t="s">
        <v>1937</v>
      </c>
      <c r="CA425" t="s">
        <v>1974</v>
      </c>
      <c r="CB425"/>
      <c r="CC425" t="s">
        <v>998</v>
      </c>
      <c r="CD425" t="s">
        <v>1268</v>
      </c>
      <c r="CE425" t="s">
        <v>6294</v>
      </c>
      <c r="CF425" t="s">
        <v>2096</v>
      </c>
      <c r="CG425" t="s">
        <v>1268</v>
      </c>
      <c r="CH425" t="s">
        <v>1592</v>
      </c>
      <c r="CI425" t="s">
        <v>1941</v>
      </c>
      <c r="CJ425" t="s">
        <v>1222</v>
      </c>
      <c r="CK425"/>
      <c r="CL425"/>
      <c r="CM425" t="s">
        <v>2086</v>
      </c>
      <c r="CN425" t="s">
        <v>2101</v>
      </c>
      <c r="CO425" t="s">
        <v>2086</v>
      </c>
      <c r="CP425" t="s">
        <v>2101</v>
      </c>
      <c r="CQ425" t="s">
        <v>1592</v>
      </c>
      <c r="CR425">
        <v>8</v>
      </c>
      <c r="CS425" t="s">
        <v>1926</v>
      </c>
      <c r="CT425" t="s">
        <v>1926</v>
      </c>
      <c r="CU425" t="s">
        <v>1926</v>
      </c>
      <c r="CV425" t="s">
        <v>1592</v>
      </c>
      <c r="CW425" t="s">
        <v>1592</v>
      </c>
      <c r="CX425">
        <v>423</v>
      </c>
      <c r="CY425" t="s">
        <v>6295</v>
      </c>
      <c r="CZ425" t="s">
        <v>1592</v>
      </c>
      <c r="DA425" t="s">
        <v>2313</v>
      </c>
      <c r="DB425" t="s">
        <v>2314</v>
      </c>
      <c r="DC425" t="s">
        <v>2095</v>
      </c>
      <c r="DD425" t="s">
        <v>1291</v>
      </c>
      <c r="DE425" t="s">
        <v>2099</v>
      </c>
      <c r="DF425" t="s">
        <v>1592</v>
      </c>
      <c r="DG425" t="s">
        <v>1592</v>
      </c>
      <c r="DH425" t="s">
        <v>2334</v>
      </c>
      <c r="DI425" t="e">
        <v>#N/A</v>
      </c>
      <c r="DJ425"/>
      <c r="DK425" t="s">
        <v>2334</v>
      </c>
      <c r="DL425">
        <v>9</v>
      </c>
      <c r="DM425" t="s">
        <v>2315</v>
      </c>
      <c r="DN425" t="s">
        <v>1222</v>
      </c>
      <c r="DO425" t="b">
        <v>1</v>
      </c>
      <c r="DP425" t="b">
        <v>1</v>
      </c>
      <c r="DQ425" t="b">
        <v>1</v>
      </c>
      <c r="DR425" t="b">
        <v>0</v>
      </c>
      <c r="DS425" t="b">
        <v>0</v>
      </c>
      <c r="DT425" t="b">
        <v>1</v>
      </c>
      <c r="DU425" t="b">
        <v>0</v>
      </c>
      <c r="DV425">
        <v>0</v>
      </c>
      <c r="DW425" t="b">
        <v>0</v>
      </c>
      <c r="DX425" t="b">
        <v>0</v>
      </c>
      <c r="DY425" t="b">
        <v>0</v>
      </c>
      <c r="DZ425" t="b">
        <v>0</v>
      </c>
      <c r="EA425" t="b">
        <v>0</v>
      </c>
      <c r="EB425" t="b">
        <v>0</v>
      </c>
      <c r="EC425" t="b">
        <v>0</v>
      </c>
      <c r="ED425" t="b">
        <v>0</v>
      </c>
      <c r="EE425" t="b">
        <v>0</v>
      </c>
      <c r="EF425" t="b" cm="1">
        <v>0</v>
      </c>
      <c r="EG425" t="b">
        <v>0</v>
      </c>
      <c r="EH425" t="b">
        <v>0</v>
      </c>
      <c r="EI425" t="b">
        <v>0</v>
      </c>
      <c r="EJ425" t="s">
        <v>1592</v>
      </c>
      <c r="EK425">
        <v>0</v>
      </c>
      <c r="EL425">
        <v>30</v>
      </c>
      <c r="EM425" t="b">
        <v>0</v>
      </c>
    </row>
    <row r="426" spans="1:143" ht="15.75">
      <c r="A426"/>
      <c r="B426" t="s">
        <v>1222</v>
      </c>
      <c r="C426" t="s">
        <v>1222</v>
      </c>
      <c r="D426" t="s">
        <v>2106</v>
      </c>
      <c r="E426" t="s">
        <v>2102</v>
      </c>
      <c r="F426"/>
      <c r="G426" t="s">
        <v>2106</v>
      </c>
      <c r="H426" t="s">
        <v>902</v>
      </c>
      <c r="I426" t="s">
        <v>1268</v>
      </c>
      <c r="J426" t="s">
        <v>2084</v>
      </c>
      <c r="K426" t="s">
        <v>902</v>
      </c>
      <c r="L426" t="s">
        <v>1939</v>
      </c>
      <c r="M426" t="s">
        <v>1947</v>
      </c>
      <c r="N426" t="s">
        <v>902</v>
      </c>
      <c r="O426" t="s">
        <v>1926</v>
      </c>
      <c r="P426" t="s">
        <v>1165</v>
      </c>
      <c r="Q426" t="s">
        <v>1291</v>
      </c>
      <c r="R426" t="s">
        <v>1941</v>
      </c>
      <c r="S426"/>
      <c r="T426"/>
      <c r="U426" t="s">
        <v>2086</v>
      </c>
      <c r="V426" t="s">
        <v>2108</v>
      </c>
      <c r="W426"/>
      <c r="X426"/>
      <c r="Y426"/>
      <c r="Z426"/>
      <c r="AA426"/>
      <c r="AB426"/>
      <c r="AC426"/>
      <c r="AD426"/>
      <c r="AE426"/>
      <c r="AF426"/>
      <c r="AG426"/>
      <c r="AH426"/>
      <c r="AI426"/>
      <c r="AJ426"/>
      <c r="AK426"/>
      <c r="AL426"/>
      <c r="AM426"/>
      <c r="AN426"/>
      <c r="AO426" s="108" t="s">
        <v>43</v>
      </c>
      <c r="AP426" t="s">
        <v>1292</v>
      </c>
      <c r="AQ426">
        <v>29</v>
      </c>
      <c r="AR426" t="e">
        <v>#N/A</v>
      </c>
      <c r="AS426" t="s">
        <v>1222</v>
      </c>
      <c r="AT426" t="e">
        <v>#N/A</v>
      </c>
      <c r="AU426" t="s">
        <v>2102</v>
      </c>
      <c r="AV426" t="s">
        <v>2105</v>
      </c>
      <c r="AW426" t="s">
        <v>1937</v>
      </c>
      <c r="AX426" t="s">
        <v>1934</v>
      </c>
      <c r="AY426" t="s">
        <v>2107</v>
      </c>
      <c r="AZ426" t="s">
        <v>1291</v>
      </c>
      <c r="BA426" t="s">
        <v>6296</v>
      </c>
      <c r="BB426" t="s">
        <v>1268</v>
      </c>
      <c r="BC426" t="s">
        <v>1939</v>
      </c>
      <c r="BD426" t="s">
        <v>6297</v>
      </c>
      <c r="BE426">
        <v>426</v>
      </c>
      <c r="BF426">
        <v>423</v>
      </c>
      <c r="BG426">
        <v>0</v>
      </c>
      <c r="BH426" t="s">
        <v>2102</v>
      </c>
      <c r="BI426">
        <v>1</v>
      </c>
      <c r="BJ426">
        <v>0</v>
      </c>
      <c r="BK426">
        <v>0</v>
      </c>
      <c r="BL426" t="s">
        <v>1592</v>
      </c>
      <c r="BM426" t="s">
        <v>2081</v>
      </c>
      <c r="BN426" t="s">
        <v>2082</v>
      </c>
      <c r="BO426" t="e" cm="1">
        <v>#N/A</v>
      </c>
      <c r="BP426" t="s">
        <v>1592</v>
      </c>
      <c r="BQ426" t="s">
        <v>1926</v>
      </c>
      <c r="BR426">
        <v>28</v>
      </c>
      <c r="BS426" t="s">
        <v>1810</v>
      </c>
      <c r="BT426" t="s">
        <v>2104</v>
      </c>
      <c r="BU426" t="s">
        <v>2106</v>
      </c>
      <c r="BV426" t="s">
        <v>2105</v>
      </c>
      <c r="BW426" t="s">
        <v>1940</v>
      </c>
      <c r="BX426" t="s">
        <v>1940</v>
      </c>
      <c r="BY426" t="s">
        <v>1592</v>
      </c>
      <c r="BZ426" t="s">
        <v>1937</v>
      </c>
      <c r="CA426" t="s">
        <v>1947</v>
      </c>
      <c r="CB426"/>
      <c r="CC426" t="s">
        <v>998</v>
      </c>
      <c r="CD426" t="s">
        <v>1268</v>
      </c>
      <c r="CE426" t="s">
        <v>6298</v>
      </c>
      <c r="CF426" t="s">
        <v>2103</v>
      </c>
      <c r="CG426" t="s">
        <v>1268</v>
      </c>
      <c r="CH426" t="s">
        <v>1592</v>
      </c>
      <c r="CI426" t="s">
        <v>1941</v>
      </c>
      <c r="CJ426" t="s">
        <v>1222</v>
      </c>
      <c r="CK426"/>
      <c r="CL426"/>
      <c r="CM426" t="s">
        <v>2086</v>
      </c>
      <c r="CN426" t="s">
        <v>2108</v>
      </c>
      <c r="CO426" t="s">
        <v>2086</v>
      </c>
      <c r="CP426" t="s">
        <v>2108</v>
      </c>
      <c r="CQ426" t="s">
        <v>1592</v>
      </c>
      <c r="CR426">
        <v>8</v>
      </c>
      <c r="CS426" t="s">
        <v>1926</v>
      </c>
      <c r="CT426" t="s">
        <v>1926</v>
      </c>
      <c r="CU426" t="s">
        <v>1926</v>
      </c>
      <c r="CV426" t="s">
        <v>1592</v>
      </c>
      <c r="CW426" t="s">
        <v>1592</v>
      </c>
      <c r="CX426">
        <v>424</v>
      </c>
      <c r="CY426" t="s">
        <v>6299</v>
      </c>
      <c r="CZ426" t="s">
        <v>1592</v>
      </c>
      <c r="DA426" t="s">
        <v>2313</v>
      </c>
      <c r="DB426" t="s">
        <v>2314</v>
      </c>
      <c r="DC426" t="s">
        <v>2102</v>
      </c>
      <c r="DD426" t="s">
        <v>1291</v>
      </c>
      <c r="DE426" t="s">
        <v>2106</v>
      </c>
      <c r="DF426" t="s">
        <v>1592</v>
      </c>
      <c r="DG426" t="s">
        <v>1592</v>
      </c>
      <c r="DH426" t="s">
        <v>2334</v>
      </c>
      <c r="DI426" t="e">
        <v>#N/A</v>
      </c>
      <c r="DJ426"/>
      <c r="DK426" t="s">
        <v>2334</v>
      </c>
      <c r="DL426">
        <v>9</v>
      </c>
      <c r="DM426" t="s">
        <v>2315</v>
      </c>
      <c r="DN426" t="s">
        <v>1222</v>
      </c>
      <c r="DO426" t="b">
        <v>1</v>
      </c>
      <c r="DP426" t="b">
        <v>1</v>
      </c>
      <c r="DQ426" t="b">
        <v>1</v>
      </c>
      <c r="DR426" t="b">
        <v>0</v>
      </c>
      <c r="DS426" t="b">
        <v>0</v>
      </c>
      <c r="DT426" t="b">
        <v>1</v>
      </c>
      <c r="DU426" t="b">
        <v>0</v>
      </c>
      <c r="DV426">
        <v>0</v>
      </c>
      <c r="DW426" t="b">
        <v>0</v>
      </c>
      <c r="DX426" t="b">
        <v>0</v>
      </c>
      <c r="DY426" t="b">
        <v>0</v>
      </c>
      <c r="DZ426" t="b">
        <v>0</v>
      </c>
      <c r="EA426" t="b">
        <v>0</v>
      </c>
      <c r="EB426" t="b">
        <v>0</v>
      </c>
      <c r="EC426" t="b">
        <v>0</v>
      </c>
      <c r="ED426" t="b">
        <v>0</v>
      </c>
      <c r="EE426" t="b">
        <v>0</v>
      </c>
      <c r="EF426" t="b" cm="1">
        <v>0</v>
      </c>
      <c r="EG426" t="b">
        <v>0</v>
      </c>
      <c r="EH426" t="b">
        <v>0</v>
      </c>
      <c r="EI426" t="b">
        <v>0</v>
      </c>
      <c r="EJ426" t="s">
        <v>1592</v>
      </c>
      <c r="EK426">
        <v>0</v>
      </c>
      <c r="EL426">
        <v>15</v>
      </c>
      <c r="EM426" t="b">
        <v>0</v>
      </c>
    </row>
    <row r="427" spans="1:143" ht="15.75">
      <c r="A427"/>
      <c r="B427" t="s">
        <v>1222</v>
      </c>
      <c r="C427" t="s">
        <v>1222</v>
      </c>
      <c r="D427" t="s">
        <v>2113</v>
      </c>
      <c r="E427" t="s">
        <v>2109</v>
      </c>
      <c r="F427"/>
      <c r="G427" t="s">
        <v>2113</v>
      </c>
      <c r="H427" t="s">
        <v>902</v>
      </c>
      <c r="I427" t="s">
        <v>1268</v>
      </c>
      <c r="J427" t="s">
        <v>2084</v>
      </c>
      <c r="K427" t="s">
        <v>902</v>
      </c>
      <c r="L427" t="s">
        <v>1939</v>
      </c>
      <c r="M427" t="s">
        <v>1947</v>
      </c>
      <c r="N427" t="s">
        <v>902</v>
      </c>
      <c r="O427" t="s">
        <v>1926</v>
      </c>
      <c r="P427" t="s">
        <v>1165</v>
      </c>
      <c r="Q427" t="s">
        <v>1291</v>
      </c>
      <c r="R427" t="s">
        <v>1941</v>
      </c>
      <c r="S427"/>
      <c r="T427"/>
      <c r="U427" t="s">
        <v>2086</v>
      </c>
      <c r="V427" t="s">
        <v>2115</v>
      </c>
      <c r="W427"/>
      <c r="X427"/>
      <c r="Y427"/>
      <c r="Z427"/>
      <c r="AA427"/>
      <c r="AB427"/>
      <c r="AC427"/>
      <c r="AD427"/>
      <c r="AE427"/>
      <c r="AF427"/>
      <c r="AG427"/>
      <c r="AH427"/>
      <c r="AI427"/>
      <c r="AJ427"/>
      <c r="AK427"/>
      <c r="AL427"/>
      <c r="AM427"/>
      <c r="AN427"/>
      <c r="AO427" s="108" t="s">
        <v>43</v>
      </c>
      <c r="AP427" t="s">
        <v>1292</v>
      </c>
      <c r="AQ427">
        <v>30</v>
      </c>
      <c r="AR427" t="e">
        <v>#N/A</v>
      </c>
      <c r="AS427" t="s">
        <v>1222</v>
      </c>
      <c r="AT427" t="e">
        <v>#N/A</v>
      </c>
      <c r="AU427" t="s">
        <v>2109</v>
      </c>
      <c r="AV427" t="s">
        <v>2112</v>
      </c>
      <c r="AW427" t="s">
        <v>1937</v>
      </c>
      <c r="AX427" t="s">
        <v>1934</v>
      </c>
      <c r="AY427" t="s">
        <v>2114</v>
      </c>
      <c r="AZ427" t="s">
        <v>1291</v>
      </c>
      <c r="BA427" t="s">
        <v>6300</v>
      </c>
      <c r="BB427" t="s">
        <v>1268</v>
      </c>
      <c r="BC427" t="s">
        <v>1939</v>
      </c>
      <c r="BD427" t="s">
        <v>6301</v>
      </c>
      <c r="BE427">
        <v>427</v>
      </c>
      <c r="BF427">
        <v>423</v>
      </c>
      <c r="BG427">
        <v>0</v>
      </c>
      <c r="BH427" t="s">
        <v>2109</v>
      </c>
      <c r="BI427">
        <v>1</v>
      </c>
      <c r="BJ427">
        <v>0</v>
      </c>
      <c r="BK427">
        <v>0</v>
      </c>
      <c r="BL427" t="s">
        <v>1592</v>
      </c>
      <c r="BM427" t="s">
        <v>2081</v>
      </c>
      <c r="BN427" t="s">
        <v>2082</v>
      </c>
      <c r="BO427" t="e" cm="1">
        <v>#N/A</v>
      </c>
      <c r="BP427" t="s">
        <v>1592</v>
      </c>
      <c r="BQ427" t="s">
        <v>1926</v>
      </c>
      <c r="BR427">
        <v>29</v>
      </c>
      <c r="BS427" t="s">
        <v>1811</v>
      </c>
      <c r="BT427" t="s">
        <v>2111</v>
      </c>
      <c r="BU427" t="s">
        <v>2113</v>
      </c>
      <c r="BV427" t="s">
        <v>2112</v>
      </c>
      <c r="BW427" t="s">
        <v>1940</v>
      </c>
      <c r="BX427" t="s">
        <v>1940</v>
      </c>
      <c r="BY427" t="s">
        <v>1592</v>
      </c>
      <c r="BZ427" t="s">
        <v>1937</v>
      </c>
      <c r="CA427" t="s">
        <v>1947</v>
      </c>
      <c r="CB427"/>
      <c r="CC427" t="s">
        <v>998</v>
      </c>
      <c r="CD427" t="s">
        <v>1268</v>
      </c>
      <c r="CE427" t="s">
        <v>6302</v>
      </c>
      <c r="CF427" t="s">
        <v>2110</v>
      </c>
      <c r="CG427" t="s">
        <v>1268</v>
      </c>
      <c r="CH427" t="s">
        <v>1592</v>
      </c>
      <c r="CI427" t="s">
        <v>1941</v>
      </c>
      <c r="CJ427" t="s">
        <v>1222</v>
      </c>
      <c r="CK427"/>
      <c r="CL427"/>
      <c r="CM427" t="s">
        <v>2086</v>
      </c>
      <c r="CN427" t="s">
        <v>2115</v>
      </c>
      <c r="CO427" t="s">
        <v>2086</v>
      </c>
      <c r="CP427" t="s">
        <v>2115</v>
      </c>
      <c r="CQ427" t="s">
        <v>1592</v>
      </c>
      <c r="CR427">
        <v>8</v>
      </c>
      <c r="CS427" t="s">
        <v>1926</v>
      </c>
      <c r="CT427" t="s">
        <v>1926</v>
      </c>
      <c r="CU427" t="s">
        <v>1926</v>
      </c>
      <c r="CV427" t="s">
        <v>1592</v>
      </c>
      <c r="CW427" t="s">
        <v>1592</v>
      </c>
      <c r="CX427">
        <v>425</v>
      </c>
      <c r="CY427" t="s">
        <v>6303</v>
      </c>
      <c r="CZ427" t="s">
        <v>1592</v>
      </c>
      <c r="DA427" t="s">
        <v>2313</v>
      </c>
      <c r="DB427" t="s">
        <v>2314</v>
      </c>
      <c r="DC427" t="s">
        <v>2109</v>
      </c>
      <c r="DD427" t="s">
        <v>1291</v>
      </c>
      <c r="DE427" t="s">
        <v>2113</v>
      </c>
      <c r="DF427" t="s">
        <v>1592</v>
      </c>
      <c r="DG427" t="s">
        <v>1592</v>
      </c>
      <c r="DH427" t="s">
        <v>2334</v>
      </c>
      <c r="DI427" t="e">
        <v>#N/A</v>
      </c>
      <c r="DJ427"/>
      <c r="DK427" t="s">
        <v>2334</v>
      </c>
      <c r="DL427">
        <v>9</v>
      </c>
      <c r="DM427" t="s">
        <v>2315</v>
      </c>
      <c r="DN427" t="s">
        <v>1222</v>
      </c>
      <c r="DO427" t="b">
        <v>1</v>
      </c>
      <c r="DP427" t="b">
        <v>1</v>
      </c>
      <c r="DQ427" t="b">
        <v>1</v>
      </c>
      <c r="DR427" t="b">
        <v>0</v>
      </c>
      <c r="DS427" t="b">
        <v>0</v>
      </c>
      <c r="DT427" t="b">
        <v>1</v>
      </c>
      <c r="DU427" t="b">
        <v>0</v>
      </c>
      <c r="DV427">
        <v>0</v>
      </c>
      <c r="DW427" t="b">
        <v>0</v>
      </c>
      <c r="DX427" t="b">
        <v>0</v>
      </c>
      <c r="DY427" t="b">
        <v>0</v>
      </c>
      <c r="DZ427" t="b">
        <v>0</v>
      </c>
      <c r="EA427" t="b">
        <v>0</v>
      </c>
      <c r="EB427" t="b">
        <v>0</v>
      </c>
      <c r="EC427" t="b">
        <v>0</v>
      </c>
      <c r="ED427" t="b">
        <v>0</v>
      </c>
      <c r="EE427" t="b">
        <v>0</v>
      </c>
      <c r="EF427" t="b" cm="1">
        <v>0</v>
      </c>
      <c r="EG427" t="b">
        <v>0</v>
      </c>
      <c r="EH427" t="b">
        <v>0</v>
      </c>
      <c r="EI427" t="b">
        <v>0</v>
      </c>
      <c r="EJ427" t="s">
        <v>1592</v>
      </c>
      <c r="EK427">
        <v>0</v>
      </c>
      <c r="EL427">
        <v>15</v>
      </c>
      <c r="EM427" t="b">
        <v>0</v>
      </c>
    </row>
    <row r="428" spans="1:143" ht="15.75">
      <c r="A428"/>
      <c r="B428" t="s">
        <v>1222</v>
      </c>
      <c r="C428" t="s">
        <v>1222</v>
      </c>
      <c r="D428" t="s">
        <v>2120</v>
      </c>
      <c r="E428" t="s">
        <v>2116</v>
      </c>
      <c r="F428"/>
      <c r="G428" t="s">
        <v>2120</v>
      </c>
      <c r="H428" t="s">
        <v>902</v>
      </c>
      <c r="I428" t="s">
        <v>1268</v>
      </c>
      <c r="J428" t="s">
        <v>2084</v>
      </c>
      <c r="K428" t="s">
        <v>902</v>
      </c>
      <c r="L428" t="s">
        <v>1939</v>
      </c>
      <c r="M428" t="s">
        <v>1947</v>
      </c>
      <c r="N428" t="s">
        <v>902</v>
      </c>
      <c r="O428" t="s">
        <v>1926</v>
      </c>
      <c r="P428" t="s">
        <v>1165</v>
      </c>
      <c r="Q428" t="s">
        <v>1291</v>
      </c>
      <c r="R428" t="s">
        <v>1941</v>
      </c>
      <c r="S428"/>
      <c r="T428"/>
      <c r="U428" t="s">
        <v>2086</v>
      </c>
      <c r="V428" t="s">
        <v>2122</v>
      </c>
      <c r="W428"/>
      <c r="X428"/>
      <c r="Y428"/>
      <c r="Z428"/>
      <c r="AA428"/>
      <c r="AB428"/>
      <c r="AC428"/>
      <c r="AD428"/>
      <c r="AE428"/>
      <c r="AF428"/>
      <c r="AG428"/>
      <c r="AH428"/>
      <c r="AI428"/>
      <c r="AJ428"/>
      <c r="AK428"/>
      <c r="AL428"/>
      <c r="AM428"/>
      <c r="AN428"/>
      <c r="AO428" s="108" t="s">
        <v>43</v>
      </c>
      <c r="AP428" t="s">
        <v>1292</v>
      </c>
      <c r="AQ428">
        <v>31</v>
      </c>
      <c r="AR428" t="e">
        <v>#N/A</v>
      </c>
      <c r="AS428" t="s">
        <v>1222</v>
      </c>
      <c r="AT428" t="e">
        <v>#N/A</v>
      </c>
      <c r="AU428" t="s">
        <v>2116</v>
      </c>
      <c r="AV428" t="s">
        <v>2119</v>
      </c>
      <c r="AW428" t="s">
        <v>1937</v>
      </c>
      <c r="AX428" t="s">
        <v>1934</v>
      </c>
      <c r="AY428" t="s">
        <v>2121</v>
      </c>
      <c r="AZ428" t="s">
        <v>1291</v>
      </c>
      <c r="BA428" t="s">
        <v>6304</v>
      </c>
      <c r="BB428" t="s">
        <v>1268</v>
      </c>
      <c r="BC428" t="s">
        <v>1939</v>
      </c>
      <c r="BD428" t="s">
        <v>6305</v>
      </c>
      <c r="BE428">
        <v>428</v>
      </c>
      <c r="BF428">
        <v>423</v>
      </c>
      <c r="BG428">
        <v>0</v>
      </c>
      <c r="BH428" t="s">
        <v>2116</v>
      </c>
      <c r="BI428">
        <v>1</v>
      </c>
      <c r="BJ428">
        <v>0</v>
      </c>
      <c r="BK428">
        <v>0</v>
      </c>
      <c r="BL428" t="s">
        <v>1592</v>
      </c>
      <c r="BM428" t="s">
        <v>2081</v>
      </c>
      <c r="BN428" t="s">
        <v>2082</v>
      </c>
      <c r="BO428" t="e" cm="1">
        <v>#N/A</v>
      </c>
      <c r="BP428" t="s">
        <v>1592</v>
      </c>
      <c r="BQ428" t="s">
        <v>1926</v>
      </c>
      <c r="BR428">
        <v>30</v>
      </c>
      <c r="BS428" t="s">
        <v>1813</v>
      </c>
      <c r="BT428" t="s">
        <v>2118</v>
      </c>
      <c r="BU428" t="s">
        <v>2120</v>
      </c>
      <c r="BV428" t="s">
        <v>2119</v>
      </c>
      <c r="BW428" t="s">
        <v>1940</v>
      </c>
      <c r="BX428" t="s">
        <v>1940</v>
      </c>
      <c r="BY428" t="s">
        <v>1592</v>
      </c>
      <c r="BZ428" t="s">
        <v>1937</v>
      </c>
      <c r="CA428" t="s">
        <v>1947</v>
      </c>
      <c r="CB428"/>
      <c r="CC428" t="s">
        <v>998</v>
      </c>
      <c r="CD428" t="s">
        <v>1268</v>
      </c>
      <c r="CE428" t="s">
        <v>6306</v>
      </c>
      <c r="CF428" t="s">
        <v>2117</v>
      </c>
      <c r="CG428" t="s">
        <v>1268</v>
      </c>
      <c r="CH428" t="s">
        <v>1592</v>
      </c>
      <c r="CI428" t="s">
        <v>1941</v>
      </c>
      <c r="CJ428" t="s">
        <v>1222</v>
      </c>
      <c r="CK428"/>
      <c r="CL428"/>
      <c r="CM428" t="s">
        <v>2086</v>
      </c>
      <c r="CN428" t="s">
        <v>2122</v>
      </c>
      <c r="CO428" t="s">
        <v>2086</v>
      </c>
      <c r="CP428" t="s">
        <v>2122</v>
      </c>
      <c r="CQ428" t="s">
        <v>1592</v>
      </c>
      <c r="CR428">
        <v>8</v>
      </c>
      <c r="CS428" t="s">
        <v>1926</v>
      </c>
      <c r="CT428" t="s">
        <v>1926</v>
      </c>
      <c r="CU428" t="s">
        <v>1926</v>
      </c>
      <c r="CV428" t="s">
        <v>1592</v>
      </c>
      <c r="CW428" t="s">
        <v>1592</v>
      </c>
      <c r="CX428">
        <v>426</v>
      </c>
      <c r="CY428" t="s">
        <v>6307</v>
      </c>
      <c r="CZ428" t="s">
        <v>1592</v>
      </c>
      <c r="DA428" t="s">
        <v>2313</v>
      </c>
      <c r="DB428" t="s">
        <v>2314</v>
      </c>
      <c r="DC428" t="s">
        <v>2116</v>
      </c>
      <c r="DD428" t="s">
        <v>1291</v>
      </c>
      <c r="DE428" t="s">
        <v>2120</v>
      </c>
      <c r="DF428" t="s">
        <v>1592</v>
      </c>
      <c r="DG428" t="s">
        <v>1592</v>
      </c>
      <c r="DH428" t="s">
        <v>2334</v>
      </c>
      <c r="DI428" t="e">
        <v>#N/A</v>
      </c>
      <c r="DJ428"/>
      <c r="DK428" t="s">
        <v>2334</v>
      </c>
      <c r="DL428">
        <v>9</v>
      </c>
      <c r="DM428" t="s">
        <v>2315</v>
      </c>
      <c r="DN428" t="s">
        <v>1222</v>
      </c>
      <c r="DO428" t="b">
        <v>1</v>
      </c>
      <c r="DP428" t="b">
        <v>1</v>
      </c>
      <c r="DQ428" t="b">
        <v>1</v>
      </c>
      <c r="DR428" t="b">
        <v>0</v>
      </c>
      <c r="DS428" t="b">
        <v>0</v>
      </c>
      <c r="DT428" t="b">
        <v>1</v>
      </c>
      <c r="DU428" t="b">
        <v>0</v>
      </c>
      <c r="DV428">
        <v>0</v>
      </c>
      <c r="DW428" t="b">
        <v>0</v>
      </c>
      <c r="DX428" t="b">
        <v>0</v>
      </c>
      <c r="DY428" t="b">
        <v>0</v>
      </c>
      <c r="DZ428" t="b">
        <v>0</v>
      </c>
      <c r="EA428" t="b">
        <v>0</v>
      </c>
      <c r="EB428" t="b">
        <v>0</v>
      </c>
      <c r="EC428" t="b">
        <v>0</v>
      </c>
      <c r="ED428" t="b">
        <v>0</v>
      </c>
      <c r="EE428" t="b">
        <v>0</v>
      </c>
      <c r="EF428" t="b" cm="1">
        <v>0</v>
      </c>
      <c r="EG428" t="b">
        <v>0</v>
      </c>
      <c r="EH428" t="b">
        <v>0</v>
      </c>
      <c r="EI428" t="b">
        <v>0</v>
      </c>
      <c r="EJ428" t="s">
        <v>1592</v>
      </c>
      <c r="EK428">
        <v>0</v>
      </c>
      <c r="EL428">
        <v>20</v>
      </c>
      <c r="EM428" t="b">
        <v>0</v>
      </c>
    </row>
    <row r="429" spans="1:143" ht="15.75">
      <c r="A429"/>
      <c r="B429" t="s">
        <v>1222</v>
      </c>
      <c r="C429" t="s">
        <v>1222</v>
      </c>
      <c r="D429" t="s">
        <v>2127</v>
      </c>
      <c r="E429" t="s">
        <v>2123</v>
      </c>
      <c r="F429"/>
      <c r="G429" t="s">
        <v>2127</v>
      </c>
      <c r="H429" t="s">
        <v>902</v>
      </c>
      <c r="I429" t="s">
        <v>1268</v>
      </c>
      <c r="J429" t="s">
        <v>2084</v>
      </c>
      <c r="K429" t="s">
        <v>902</v>
      </c>
      <c r="L429" t="s">
        <v>1939</v>
      </c>
      <c r="M429" t="s">
        <v>2031</v>
      </c>
      <c r="N429" t="s">
        <v>902</v>
      </c>
      <c r="O429" t="s">
        <v>1926</v>
      </c>
      <c r="P429" t="s">
        <v>1165</v>
      </c>
      <c r="Q429" t="s">
        <v>1291</v>
      </c>
      <c r="R429" t="s">
        <v>1941</v>
      </c>
      <c r="S429"/>
      <c r="T429"/>
      <c r="U429" t="s">
        <v>2086</v>
      </c>
      <c r="V429" t="s">
        <v>2129</v>
      </c>
      <c r="W429"/>
      <c r="X429"/>
      <c r="Y429"/>
      <c r="Z429"/>
      <c r="AA429"/>
      <c r="AB429"/>
      <c r="AC429"/>
      <c r="AD429"/>
      <c r="AE429"/>
      <c r="AF429"/>
      <c r="AG429"/>
      <c r="AH429"/>
      <c r="AI429"/>
      <c r="AJ429"/>
      <c r="AK429"/>
      <c r="AL429"/>
      <c r="AM429"/>
      <c r="AN429"/>
      <c r="AO429" s="108" t="s">
        <v>43</v>
      </c>
      <c r="AP429" t="s">
        <v>1292</v>
      </c>
      <c r="AQ429">
        <v>32</v>
      </c>
      <c r="AR429" t="e">
        <v>#N/A</v>
      </c>
      <c r="AS429" t="s">
        <v>1222</v>
      </c>
      <c r="AT429" t="e">
        <v>#N/A</v>
      </c>
      <c r="AU429" t="s">
        <v>2123</v>
      </c>
      <c r="AV429" t="s">
        <v>2126</v>
      </c>
      <c r="AW429" t="s">
        <v>1937</v>
      </c>
      <c r="AX429" t="s">
        <v>1934</v>
      </c>
      <c r="AY429" t="s">
        <v>2128</v>
      </c>
      <c r="AZ429" t="s">
        <v>1291</v>
      </c>
      <c r="BA429" t="s">
        <v>6308</v>
      </c>
      <c r="BB429" t="s">
        <v>1268</v>
      </c>
      <c r="BC429" t="s">
        <v>1939</v>
      </c>
      <c r="BD429" t="s">
        <v>6309</v>
      </c>
      <c r="BE429">
        <v>429</v>
      </c>
      <c r="BF429">
        <v>423</v>
      </c>
      <c r="BG429">
        <v>0</v>
      </c>
      <c r="BH429" t="s">
        <v>2123</v>
      </c>
      <c r="BI429">
        <v>1</v>
      </c>
      <c r="BJ429">
        <v>0</v>
      </c>
      <c r="BK429">
        <v>0</v>
      </c>
      <c r="BL429" t="s">
        <v>1592</v>
      </c>
      <c r="BM429" t="s">
        <v>2081</v>
      </c>
      <c r="BN429" t="s">
        <v>2082</v>
      </c>
      <c r="BO429" t="e" cm="1">
        <v>#N/A</v>
      </c>
      <c r="BP429" t="s">
        <v>1592</v>
      </c>
      <c r="BQ429" t="s">
        <v>1926</v>
      </c>
      <c r="BR429">
        <v>31</v>
      </c>
      <c r="BS429" t="s">
        <v>1814</v>
      </c>
      <c r="BT429" t="s">
        <v>2125</v>
      </c>
      <c r="BU429" t="s">
        <v>2127</v>
      </c>
      <c r="BV429" t="s">
        <v>2126</v>
      </c>
      <c r="BW429" t="s">
        <v>1940</v>
      </c>
      <c r="BX429" t="s">
        <v>1940</v>
      </c>
      <c r="BY429" t="s">
        <v>1592</v>
      </c>
      <c r="BZ429" t="s">
        <v>1937</v>
      </c>
      <c r="CA429" t="s">
        <v>2031</v>
      </c>
      <c r="CB429"/>
      <c r="CC429" t="s">
        <v>998</v>
      </c>
      <c r="CD429" t="s">
        <v>1268</v>
      </c>
      <c r="CE429" t="s">
        <v>6310</v>
      </c>
      <c r="CF429" t="s">
        <v>2124</v>
      </c>
      <c r="CG429" t="s">
        <v>1268</v>
      </c>
      <c r="CH429" t="s">
        <v>1592</v>
      </c>
      <c r="CI429" t="s">
        <v>1941</v>
      </c>
      <c r="CJ429" t="s">
        <v>1222</v>
      </c>
      <c r="CK429"/>
      <c r="CL429"/>
      <c r="CM429" t="s">
        <v>2086</v>
      </c>
      <c r="CN429" t="s">
        <v>2129</v>
      </c>
      <c r="CO429" t="s">
        <v>2086</v>
      </c>
      <c r="CP429" t="s">
        <v>2129</v>
      </c>
      <c r="CQ429" t="s">
        <v>1592</v>
      </c>
      <c r="CR429">
        <v>8</v>
      </c>
      <c r="CS429" t="s">
        <v>1926</v>
      </c>
      <c r="CT429" t="s">
        <v>1926</v>
      </c>
      <c r="CU429" t="s">
        <v>1926</v>
      </c>
      <c r="CV429" t="s">
        <v>1592</v>
      </c>
      <c r="CW429" t="s">
        <v>1592</v>
      </c>
      <c r="CX429">
        <v>427</v>
      </c>
      <c r="CY429" t="s">
        <v>6311</v>
      </c>
      <c r="CZ429" t="s">
        <v>1592</v>
      </c>
      <c r="DA429" t="s">
        <v>2313</v>
      </c>
      <c r="DB429" t="s">
        <v>2314</v>
      </c>
      <c r="DC429" t="s">
        <v>2123</v>
      </c>
      <c r="DD429" t="s">
        <v>1291</v>
      </c>
      <c r="DE429" t="s">
        <v>2127</v>
      </c>
      <c r="DF429" t="s">
        <v>1592</v>
      </c>
      <c r="DG429" t="s">
        <v>1592</v>
      </c>
      <c r="DH429" t="s">
        <v>2334</v>
      </c>
      <c r="DI429" t="e">
        <v>#N/A</v>
      </c>
      <c r="DJ429"/>
      <c r="DK429" t="s">
        <v>2334</v>
      </c>
      <c r="DL429">
        <v>9</v>
      </c>
      <c r="DM429" t="s">
        <v>2315</v>
      </c>
      <c r="DN429" t="s">
        <v>1222</v>
      </c>
      <c r="DO429" t="b">
        <v>1</v>
      </c>
      <c r="DP429" t="b">
        <v>1</v>
      </c>
      <c r="DQ429" t="b">
        <v>1</v>
      </c>
      <c r="DR429" t="b">
        <v>0</v>
      </c>
      <c r="DS429" t="b">
        <v>0</v>
      </c>
      <c r="DT429" t="b">
        <v>1</v>
      </c>
      <c r="DU429" t="b">
        <v>0</v>
      </c>
      <c r="DV429">
        <v>0</v>
      </c>
      <c r="DW429" t="b">
        <v>0</v>
      </c>
      <c r="DX429" t="b">
        <v>0</v>
      </c>
      <c r="DY429" t="b">
        <v>0</v>
      </c>
      <c r="DZ429" t="b">
        <v>0</v>
      </c>
      <c r="EA429" t="b">
        <v>0</v>
      </c>
      <c r="EB429" t="b">
        <v>0</v>
      </c>
      <c r="EC429" t="b">
        <v>0</v>
      </c>
      <c r="ED429" t="b">
        <v>0</v>
      </c>
      <c r="EE429" t="b">
        <v>0</v>
      </c>
      <c r="EF429" t="b" cm="1">
        <v>0</v>
      </c>
      <c r="EG429" t="b">
        <v>0</v>
      </c>
      <c r="EH429" t="b">
        <v>0</v>
      </c>
      <c r="EI429" t="b">
        <v>0</v>
      </c>
      <c r="EJ429" t="s">
        <v>1592</v>
      </c>
      <c r="EK429">
        <v>0</v>
      </c>
      <c r="EL429">
        <v>15</v>
      </c>
      <c r="EM429" t="b">
        <v>0</v>
      </c>
    </row>
    <row r="430" spans="1:143" ht="15.75">
      <c r="A430"/>
      <c r="B430" t="s">
        <v>1222</v>
      </c>
      <c r="C430" t="s">
        <v>1769</v>
      </c>
      <c r="D430" t="s">
        <v>6312</v>
      </c>
      <c r="E430" t="s">
        <v>6313</v>
      </c>
      <c r="F430"/>
      <c r="G430" t="s">
        <v>6314</v>
      </c>
      <c r="H430" t="s">
        <v>902</v>
      </c>
      <c r="I430" t="s">
        <v>1279</v>
      </c>
      <c r="J430"/>
      <c r="K430" t="s">
        <v>902</v>
      </c>
      <c r="L430" t="s">
        <v>5118</v>
      </c>
      <c r="M430"/>
      <c r="N430"/>
      <c r="O430" t="s">
        <v>1191</v>
      </c>
      <c r="P430"/>
      <c r="Q430" t="s">
        <v>5733</v>
      </c>
      <c r="R430" t="s">
        <v>5589</v>
      </c>
      <c r="S430"/>
      <c r="T430"/>
      <c r="U430" t="s">
        <v>6315</v>
      </c>
      <c r="V430"/>
      <c r="W430"/>
      <c r="X430"/>
      <c r="Y430"/>
      <c r="Z430"/>
      <c r="AA430"/>
      <c r="AB430"/>
      <c r="AC430"/>
      <c r="AD430"/>
      <c r="AE430"/>
      <c r="AF430"/>
      <c r="AG430"/>
      <c r="AH430"/>
      <c r="AI430"/>
      <c r="AJ430"/>
      <c r="AK430"/>
      <c r="AL430"/>
      <c r="AM430"/>
      <c r="AN430"/>
      <c r="AO430" s="108" t="s">
        <v>43</v>
      </c>
      <c r="AP430" t="s">
        <v>1288</v>
      </c>
      <c r="AQ430">
        <v>2</v>
      </c>
      <c r="AR430" t="e">
        <v>#N/A</v>
      </c>
      <c r="AS430" t="s">
        <v>1769</v>
      </c>
      <c r="AT430" t="e">
        <v>#N/A</v>
      </c>
      <c r="AU430" t="s">
        <v>6313</v>
      </c>
      <c r="AV430" t="s">
        <v>6316</v>
      </c>
      <c r="AW430" t="s">
        <v>1937</v>
      </c>
      <c r="AX430" t="s">
        <v>1934</v>
      </c>
      <c r="AY430" t="s">
        <v>6317</v>
      </c>
      <c r="AZ430" t="s">
        <v>5733</v>
      </c>
      <c r="BA430" t="s">
        <v>6318</v>
      </c>
      <c r="BB430" t="s">
        <v>1279</v>
      </c>
      <c r="BC430" t="s">
        <v>5118</v>
      </c>
      <c r="BD430" t="s">
        <v>6319</v>
      </c>
      <c r="BE430">
        <v>430</v>
      </c>
      <c r="BF430">
        <v>0</v>
      </c>
      <c r="BG430">
        <v>0</v>
      </c>
      <c r="BH430" t="s">
        <v>1592</v>
      </c>
      <c r="BI430">
        <v>0</v>
      </c>
      <c r="BJ430">
        <v>0</v>
      </c>
      <c r="BK430">
        <v>0</v>
      </c>
      <c r="BL430" t="s">
        <v>1592</v>
      </c>
      <c r="BM430" t="s">
        <v>1592</v>
      </c>
      <c r="BN430" t="s">
        <v>1592</v>
      </c>
      <c r="BO430" t="s" cm="1">
        <v>1592</v>
      </c>
      <c r="BP430" t="s">
        <v>1592</v>
      </c>
      <c r="BQ430" t="s">
        <v>1191</v>
      </c>
      <c r="BR430">
        <v>62</v>
      </c>
      <c r="BS430" t="s">
        <v>3166</v>
      </c>
      <c r="BT430" t="s">
        <v>6320</v>
      </c>
      <c r="BU430" t="s">
        <v>6312</v>
      </c>
      <c r="BV430" t="s">
        <v>6316</v>
      </c>
      <c r="BW430" t="s">
        <v>1940</v>
      </c>
      <c r="BX430" t="s">
        <v>1937</v>
      </c>
      <c r="BY430" t="s">
        <v>1592</v>
      </c>
      <c r="BZ430" t="s">
        <v>1937</v>
      </c>
      <c r="CA430" t="s">
        <v>1592</v>
      </c>
      <c r="CB430"/>
      <c r="CC430" t="s">
        <v>998</v>
      </c>
      <c r="CD430" t="s">
        <v>1279</v>
      </c>
      <c r="CE430" t="s">
        <v>6313</v>
      </c>
      <c r="CF430" t="s">
        <v>6316</v>
      </c>
      <c r="CG430" t="s">
        <v>1279</v>
      </c>
      <c r="CH430" t="s">
        <v>1592</v>
      </c>
      <c r="CI430" t="s">
        <v>5589</v>
      </c>
      <c r="CJ430" t="s">
        <v>1222</v>
      </c>
      <c r="CK430"/>
      <c r="CL430"/>
      <c r="CM430" t="s">
        <v>6315</v>
      </c>
      <c r="CN430" t="s">
        <v>1592</v>
      </c>
      <c r="CO430" t="s">
        <v>6315</v>
      </c>
      <c r="CP430" t="s">
        <v>1592</v>
      </c>
      <c r="CQ430" t="s">
        <v>1592</v>
      </c>
      <c r="CR430">
        <v>9</v>
      </c>
      <c r="CS430" t="s">
        <v>1191</v>
      </c>
      <c r="CT430" t="s">
        <v>1191</v>
      </c>
      <c r="CU430" t="s">
        <v>1191</v>
      </c>
      <c r="CV430" t="s">
        <v>1592</v>
      </c>
      <c r="CW430" t="s">
        <v>1592</v>
      </c>
      <c r="CX430">
        <v>428</v>
      </c>
      <c r="CY430" t="s">
        <v>6321</v>
      </c>
      <c r="CZ430" t="s">
        <v>1592</v>
      </c>
      <c r="DA430" t="s">
        <v>2313</v>
      </c>
      <c r="DB430" t="s">
        <v>2314</v>
      </c>
      <c r="DC430" t="s">
        <v>6313</v>
      </c>
      <c r="DD430" t="s">
        <v>5733</v>
      </c>
      <c r="DE430" t="s">
        <v>6314</v>
      </c>
      <c r="DF430" t="s">
        <v>1592</v>
      </c>
      <c r="DG430" t="s">
        <v>1592</v>
      </c>
      <c r="DH430" t="s">
        <v>2334</v>
      </c>
      <c r="DI430" t="e">
        <v>#N/A</v>
      </c>
      <c r="DJ430"/>
      <c r="DK430" t="s">
        <v>2334</v>
      </c>
      <c r="DL430">
        <v>9</v>
      </c>
      <c r="DM430" t="s">
        <v>2315</v>
      </c>
      <c r="DN430" t="s">
        <v>1222</v>
      </c>
      <c r="DO430" t="b">
        <v>1</v>
      </c>
      <c r="DP430" t="b">
        <v>1</v>
      </c>
      <c r="DQ430" t="b">
        <v>1</v>
      </c>
      <c r="DR430" t="b">
        <v>0</v>
      </c>
      <c r="DS430" t="b">
        <v>0</v>
      </c>
      <c r="DT430" t="b">
        <v>0</v>
      </c>
      <c r="DU430" t="b">
        <v>1</v>
      </c>
      <c r="DV430">
        <v>0</v>
      </c>
      <c r="DW430" t="b">
        <v>0</v>
      </c>
      <c r="DX430" t="b">
        <v>0</v>
      </c>
      <c r="DY430" t="b">
        <v>0</v>
      </c>
      <c r="DZ430" t="b">
        <v>0</v>
      </c>
      <c r="EA430" t="b">
        <v>0</v>
      </c>
      <c r="EB430" t="b">
        <v>0</v>
      </c>
      <c r="EC430" t="b">
        <v>0</v>
      </c>
      <c r="ED430" t="b">
        <v>0</v>
      </c>
      <c r="EE430" t="b">
        <v>0</v>
      </c>
      <c r="EF430" t="b" cm="1">
        <v>0</v>
      </c>
      <c r="EG430" t="b">
        <v>0</v>
      </c>
      <c r="EH430" t="b">
        <v>0</v>
      </c>
      <c r="EI430" t="b">
        <v>0</v>
      </c>
      <c r="EJ430" t="s">
        <v>1592</v>
      </c>
      <c r="EK430">
        <v>0</v>
      </c>
      <c r="EL430">
        <v>26</v>
      </c>
      <c r="EM430" t="b">
        <v>0</v>
      </c>
    </row>
    <row r="431" spans="1:143" ht="94.5">
      <c r="A431"/>
      <c r="B431" t="s">
        <v>1222</v>
      </c>
      <c r="C431" t="s">
        <v>1769</v>
      </c>
      <c r="D431" t="s">
        <v>1761</v>
      </c>
      <c r="E431" t="s">
        <v>1762</v>
      </c>
      <c r="F431"/>
      <c r="G431" t="s">
        <v>5597</v>
      </c>
      <c r="H431" t="s">
        <v>902</v>
      </c>
      <c r="I431" t="s">
        <v>1242</v>
      </c>
      <c r="J431" t="s">
        <v>6312</v>
      </c>
      <c r="K431" t="s">
        <v>902</v>
      </c>
      <c r="L431" t="s">
        <v>5118</v>
      </c>
      <c r="M431" t="s">
        <v>1947</v>
      </c>
      <c r="N431" s="109" t="s">
        <v>5598</v>
      </c>
      <c r="O431" t="s">
        <v>1191</v>
      </c>
      <c r="P431"/>
      <c r="Q431" t="s">
        <v>5733</v>
      </c>
      <c r="R431" t="s">
        <v>5589</v>
      </c>
      <c r="S431"/>
      <c r="T431"/>
      <c r="U431" t="s">
        <v>6315</v>
      </c>
      <c r="V431" t="s">
        <v>1948</v>
      </c>
      <c r="W431"/>
      <c r="X431"/>
      <c r="Y431"/>
      <c r="Z431"/>
      <c r="AA431"/>
      <c r="AB431"/>
      <c r="AC431"/>
      <c r="AD431"/>
      <c r="AE431"/>
      <c r="AF431"/>
      <c r="AG431"/>
      <c r="AH431"/>
      <c r="AI431"/>
      <c r="AJ431"/>
      <c r="AK431"/>
      <c r="AL431"/>
      <c r="AM431"/>
      <c r="AN431"/>
      <c r="AO431" s="108" t="s">
        <v>43</v>
      </c>
      <c r="AP431" t="s">
        <v>1288</v>
      </c>
      <c r="AQ431">
        <v>3</v>
      </c>
      <c r="AR431" t="e">
        <v>#N/A</v>
      </c>
      <c r="AS431" t="s">
        <v>1769</v>
      </c>
      <c r="AT431" t="e">
        <v>#N/A</v>
      </c>
      <c r="AU431" t="s">
        <v>1762</v>
      </c>
      <c r="AV431" t="s">
        <v>1945</v>
      </c>
      <c r="AW431" t="s">
        <v>1937</v>
      </c>
      <c r="AX431" t="s">
        <v>1934</v>
      </c>
      <c r="AY431" t="s">
        <v>5599</v>
      </c>
      <c r="AZ431" t="s">
        <v>5733</v>
      </c>
      <c r="BA431" t="s">
        <v>5600</v>
      </c>
      <c r="BB431" t="s">
        <v>1242</v>
      </c>
      <c r="BC431" t="s">
        <v>5118</v>
      </c>
      <c r="BD431" t="s">
        <v>6322</v>
      </c>
      <c r="BE431">
        <v>339</v>
      </c>
      <c r="BF431">
        <v>430</v>
      </c>
      <c r="BG431">
        <v>0</v>
      </c>
      <c r="BH431" t="s">
        <v>1592</v>
      </c>
      <c r="BI431">
        <v>0</v>
      </c>
      <c r="BJ431">
        <v>0</v>
      </c>
      <c r="BK431">
        <v>1055</v>
      </c>
      <c r="BL431" t="s">
        <v>1950</v>
      </c>
      <c r="BM431" t="s">
        <v>6313</v>
      </c>
      <c r="BN431" t="s">
        <v>6316</v>
      </c>
      <c r="BO431" t="e" cm="1">
        <v>#N/A</v>
      </c>
      <c r="BP431" t="s">
        <v>1592</v>
      </c>
      <c r="BQ431" t="s">
        <v>1191</v>
      </c>
      <c r="BR431">
        <v>63</v>
      </c>
      <c r="BS431" t="s">
        <v>1897</v>
      </c>
      <c r="BT431" t="s">
        <v>6323</v>
      </c>
      <c r="BU431" t="s">
        <v>1761</v>
      </c>
      <c r="BV431" t="s">
        <v>1945</v>
      </c>
      <c r="BW431" t="s">
        <v>1940</v>
      </c>
      <c r="BX431" t="s">
        <v>5603</v>
      </c>
      <c r="BY431" t="s">
        <v>1592</v>
      </c>
      <c r="BZ431" t="s">
        <v>1937</v>
      </c>
      <c r="CA431" t="s">
        <v>1947</v>
      </c>
      <c r="CB431"/>
      <c r="CC431" t="s">
        <v>998</v>
      </c>
      <c r="CD431" t="s">
        <v>1242</v>
      </c>
      <c r="CE431" t="s">
        <v>6324</v>
      </c>
      <c r="CF431" t="s">
        <v>6325</v>
      </c>
      <c r="CG431" t="s">
        <v>1242</v>
      </c>
      <c r="CH431" t="s">
        <v>1592</v>
      </c>
      <c r="CI431" t="s">
        <v>5589</v>
      </c>
      <c r="CJ431" t="s">
        <v>1222</v>
      </c>
      <c r="CK431"/>
      <c r="CL431"/>
      <c r="CM431" t="s">
        <v>6315</v>
      </c>
      <c r="CN431" t="s">
        <v>1948</v>
      </c>
      <c r="CO431" t="s">
        <v>6315</v>
      </c>
      <c r="CP431" t="s">
        <v>1948</v>
      </c>
      <c r="CQ431" t="s">
        <v>1592</v>
      </c>
      <c r="CR431">
        <v>9</v>
      </c>
      <c r="CS431" t="s">
        <v>1191</v>
      </c>
      <c r="CT431" t="s">
        <v>1191</v>
      </c>
      <c r="CU431" t="s">
        <v>1592</v>
      </c>
      <c r="CV431" t="s">
        <v>1592</v>
      </c>
      <c r="CW431" t="s">
        <v>1592</v>
      </c>
      <c r="CX431">
        <v>429</v>
      </c>
      <c r="CY431" t="s">
        <v>6326</v>
      </c>
      <c r="CZ431" t="s">
        <v>1592</v>
      </c>
      <c r="DA431" t="s">
        <v>2313</v>
      </c>
      <c r="DB431" t="s">
        <v>2314</v>
      </c>
      <c r="DC431" t="s">
        <v>1762</v>
      </c>
      <c r="DD431" t="s">
        <v>5733</v>
      </c>
      <c r="DE431" t="s">
        <v>5597</v>
      </c>
      <c r="DF431" t="s">
        <v>1592</v>
      </c>
      <c r="DG431" t="s">
        <v>1592</v>
      </c>
      <c r="DH431" t="s">
        <v>2334</v>
      </c>
      <c r="DI431" t="e">
        <v>#N/A</v>
      </c>
      <c r="DJ431"/>
      <c r="DK431" t="s">
        <v>2334</v>
      </c>
      <c r="DL431">
        <v>9</v>
      </c>
      <c r="DM431" t="s">
        <v>2315</v>
      </c>
      <c r="DN431" t="s">
        <v>1222</v>
      </c>
      <c r="DO431" t="b">
        <v>1</v>
      </c>
      <c r="DP431" t="b">
        <v>1</v>
      </c>
      <c r="DQ431" t="b">
        <v>0</v>
      </c>
      <c r="DR431" t="b">
        <v>0</v>
      </c>
      <c r="DS431" t="b">
        <v>0</v>
      </c>
      <c r="DT431" t="b">
        <v>0</v>
      </c>
      <c r="DU431" t="b">
        <v>0</v>
      </c>
      <c r="DV431">
        <v>0</v>
      </c>
      <c r="DW431" t="b">
        <v>0</v>
      </c>
      <c r="DX431" t="b">
        <v>0</v>
      </c>
      <c r="DY431" t="b">
        <v>0</v>
      </c>
      <c r="DZ431" t="b">
        <v>0</v>
      </c>
      <c r="EA431" t="b">
        <v>0</v>
      </c>
      <c r="EB431" t="b">
        <v>0</v>
      </c>
      <c r="EC431" t="b">
        <v>0</v>
      </c>
      <c r="ED431" t="b">
        <v>0</v>
      </c>
      <c r="EE431" t="b">
        <v>0</v>
      </c>
      <c r="EF431" t="b" cm="1">
        <v>0</v>
      </c>
      <c r="EG431" t="b">
        <v>0</v>
      </c>
      <c r="EH431" t="b">
        <v>0</v>
      </c>
      <c r="EI431" t="b">
        <v>0</v>
      </c>
      <c r="EJ431" t="s">
        <v>1592</v>
      </c>
      <c r="EK431">
        <v>0</v>
      </c>
      <c r="EL431">
        <v>7</v>
      </c>
      <c r="EM431" t="b">
        <v>0</v>
      </c>
    </row>
    <row r="432" spans="1:143" ht="94.5">
      <c r="A432"/>
      <c r="B432" t="s">
        <v>1222</v>
      </c>
      <c r="C432" t="s">
        <v>1769</v>
      </c>
      <c r="D432" t="s">
        <v>1766</v>
      </c>
      <c r="E432" t="s">
        <v>1767</v>
      </c>
      <c r="F432"/>
      <c r="G432" t="s">
        <v>5607</v>
      </c>
      <c r="H432" t="s">
        <v>902</v>
      </c>
      <c r="I432" t="s">
        <v>1242</v>
      </c>
      <c r="J432" t="s">
        <v>6312</v>
      </c>
      <c r="K432" t="s">
        <v>902</v>
      </c>
      <c r="L432" t="s">
        <v>5118</v>
      </c>
      <c r="M432" t="s">
        <v>1947</v>
      </c>
      <c r="N432" s="109" t="s">
        <v>5608</v>
      </c>
      <c r="O432" t="s">
        <v>1191</v>
      </c>
      <c r="P432"/>
      <c r="Q432" t="s">
        <v>5733</v>
      </c>
      <c r="R432" t="s">
        <v>5589</v>
      </c>
      <c r="S432"/>
      <c r="T432"/>
      <c r="U432" t="s">
        <v>6315</v>
      </c>
      <c r="V432" t="s">
        <v>1956</v>
      </c>
      <c r="W432"/>
      <c r="X432"/>
      <c r="Y432"/>
      <c r="Z432"/>
      <c r="AA432"/>
      <c r="AB432"/>
      <c r="AC432"/>
      <c r="AD432"/>
      <c r="AE432"/>
      <c r="AF432"/>
      <c r="AG432"/>
      <c r="AH432"/>
      <c r="AI432"/>
      <c r="AJ432"/>
      <c r="AK432"/>
      <c r="AL432"/>
      <c r="AM432"/>
      <c r="AN432"/>
      <c r="AO432" s="108" t="s">
        <v>43</v>
      </c>
      <c r="AP432" t="s">
        <v>1288</v>
      </c>
      <c r="AQ432">
        <v>4</v>
      </c>
      <c r="AR432" t="e">
        <v>#N/A</v>
      </c>
      <c r="AS432" t="s">
        <v>1769</v>
      </c>
      <c r="AT432" t="e">
        <v>#N/A</v>
      </c>
      <c r="AU432" t="s">
        <v>1767</v>
      </c>
      <c r="AV432" t="s">
        <v>1953</v>
      </c>
      <c r="AW432" t="s">
        <v>1937</v>
      </c>
      <c r="AX432" t="s">
        <v>1934</v>
      </c>
      <c r="AY432" t="s">
        <v>5609</v>
      </c>
      <c r="AZ432" t="s">
        <v>5733</v>
      </c>
      <c r="BA432" t="s">
        <v>5610</v>
      </c>
      <c r="BB432" t="s">
        <v>1242</v>
      </c>
      <c r="BC432" t="s">
        <v>5118</v>
      </c>
      <c r="BD432" t="s">
        <v>6327</v>
      </c>
      <c r="BE432">
        <v>340</v>
      </c>
      <c r="BF432">
        <v>430</v>
      </c>
      <c r="BG432">
        <v>0</v>
      </c>
      <c r="BH432" t="s">
        <v>1592</v>
      </c>
      <c r="BI432">
        <v>0</v>
      </c>
      <c r="BJ432">
        <v>0</v>
      </c>
      <c r="BK432">
        <v>1036</v>
      </c>
      <c r="BL432" t="s">
        <v>1958</v>
      </c>
      <c r="BM432" t="s">
        <v>6313</v>
      </c>
      <c r="BN432" t="s">
        <v>6316</v>
      </c>
      <c r="BO432" t="e" cm="1">
        <v>#N/A</v>
      </c>
      <c r="BP432" t="s">
        <v>1592</v>
      </c>
      <c r="BQ432" t="s">
        <v>1191</v>
      </c>
      <c r="BR432">
        <v>64</v>
      </c>
      <c r="BS432" t="s">
        <v>1898</v>
      </c>
      <c r="BT432" t="s">
        <v>6328</v>
      </c>
      <c r="BU432" t="s">
        <v>1766</v>
      </c>
      <c r="BV432" t="s">
        <v>1953</v>
      </c>
      <c r="BW432" t="s">
        <v>1940</v>
      </c>
      <c r="BX432" t="s">
        <v>5613</v>
      </c>
      <c r="BY432" t="s">
        <v>1592</v>
      </c>
      <c r="BZ432" t="s">
        <v>1937</v>
      </c>
      <c r="CA432" t="s">
        <v>1947</v>
      </c>
      <c r="CB432"/>
      <c r="CC432" t="s">
        <v>998</v>
      </c>
      <c r="CD432" t="s">
        <v>1242</v>
      </c>
      <c r="CE432" t="s">
        <v>6329</v>
      </c>
      <c r="CF432" t="s">
        <v>6330</v>
      </c>
      <c r="CG432" t="s">
        <v>1242</v>
      </c>
      <c r="CH432" t="s">
        <v>1592</v>
      </c>
      <c r="CI432" t="s">
        <v>5589</v>
      </c>
      <c r="CJ432" t="s">
        <v>1222</v>
      </c>
      <c r="CK432"/>
      <c r="CL432"/>
      <c r="CM432" t="s">
        <v>6315</v>
      </c>
      <c r="CN432" t="s">
        <v>1956</v>
      </c>
      <c r="CO432" t="s">
        <v>6315</v>
      </c>
      <c r="CP432" t="s">
        <v>1956</v>
      </c>
      <c r="CQ432" t="s">
        <v>1592</v>
      </c>
      <c r="CR432">
        <v>9</v>
      </c>
      <c r="CS432" t="s">
        <v>1191</v>
      </c>
      <c r="CT432" t="s">
        <v>1191</v>
      </c>
      <c r="CU432" t="s">
        <v>1592</v>
      </c>
      <c r="CV432" t="s">
        <v>1592</v>
      </c>
      <c r="CW432" t="s">
        <v>1592</v>
      </c>
      <c r="CX432">
        <v>430</v>
      </c>
      <c r="CY432" t="s">
        <v>6331</v>
      </c>
      <c r="CZ432" t="s">
        <v>1592</v>
      </c>
      <c r="DA432" t="s">
        <v>2313</v>
      </c>
      <c r="DB432" t="s">
        <v>2314</v>
      </c>
      <c r="DC432" t="s">
        <v>1767</v>
      </c>
      <c r="DD432" t="s">
        <v>5733</v>
      </c>
      <c r="DE432" t="s">
        <v>5607</v>
      </c>
      <c r="DF432" t="s">
        <v>1592</v>
      </c>
      <c r="DG432" t="s">
        <v>1592</v>
      </c>
      <c r="DH432" t="s">
        <v>2334</v>
      </c>
      <c r="DI432" t="e">
        <v>#N/A</v>
      </c>
      <c r="DJ432"/>
      <c r="DK432" t="s">
        <v>2334</v>
      </c>
      <c r="DL432">
        <v>9</v>
      </c>
      <c r="DM432" t="s">
        <v>2315</v>
      </c>
      <c r="DN432" t="s">
        <v>1222</v>
      </c>
      <c r="DO432" t="b">
        <v>1</v>
      </c>
      <c r="DP432" t="b">
        <v>1</v>
      </c>
      <c r="DQ432" t="b">
        <v>0</v>
      </c>
      <c r="DR432" t="b">
        <v>0</v>
      </c>
      <c r="DS432" t="b">
        <v>0</v>
      </c>
      <c r="DT432" t="b">
        <v>0</v>
      </c>
      <c r="DU432" t="b">
        <v>0</v>
      </c>
      <c r="DV432">
        <v>0</v>
      </c>
      <c r="DW432" t="b">
        <v>0</v>
      </c>
      <c r="DX432" t="b">
        <v>0</v>
      </c>
      <c r="DY432" t="b">
        <v>0</v>
      </c>
      <c r="DZ432" t="b">
        <v>0</v>
      </c>
      <c r="EA432" t="b">
        <v>0</v>
      </c>
      <c r="EB432" t="b">
        <v>0</v>
      </c>
      <c r="EC432" t="b">
        <v>0</v>
      </c>
      <c r="ED432" t="b">
        <v>0</v>
      </c>
      <c r="EE432" t="b">
        <v>0</v>
      </c>
      <c r="EF432" t="b" cm="1">
        <v>0</v>
      </c>
      <c r="EG432" t="b">
        <v>0</v>
      </c>
      <c r="EH432" t="b">
        <v>0</v>
      </c>
      <c r="EI432" t="b">
        <v>0</v>
      </c>
      <c r="EJ432" t="s">
        <v>1592</v>
      </c>
      <c r="EK432">
        <v>0</v>
      </c>
      <c r="EL432">
        <v>13</v>
      </c>
      <c r="EM432" t="b">
        <v>0</v>
      </c>
    </row>
    <row r="433" spans="1:143" ht="31.5">
      <c r="A433"/>
      <c r="B433" t="s">
        <v>1222</v>
      </c>
      <c r="C433" t="s">
        <v>1769</v>
      </c>
      <c r="D433" t="s">
        <v>5617</v>
      </c>
      <c r="E433" t="s">
        <v>5618</v>
      </c>
      <c r="F433"/>
      <c r="G433" t="s">
        <v>5617</v>
      </c>
      <c r="H433" s="109" t="s">
        <v>5619</v>
      </c>
      <c r="I433" t="s">
        <v>1242</v>
      </c>
      <c r="J433" t="s">
        <v>6312</v>
      </c>
      <c r="K433" t="s">
        <v>902</v>
      </c>
      <c r="L433" t="s">
        <v>1939</v>
      </c>
      <c r="M433" t="s">
        <v>1947</v>
      </c>
      <c r="N433"/>
      <c r="O433" t="s">
        <v>1191</v>
      </c>
      <c r="P433"/>
      <c r="Q433" t="s">
        <v>5733</v>
      </c>
      <c r="R433" t="s">
        <v>5589</v>
      </c>
      <c r="S433"/>
      <c r="T433"/>
      <c r="U433" t="s">
        <v>6315</v>
      </c>
      <c r="V433" t="s">
        <v>5620</v>
      </c>
      <c r="W433"/>
      <c r="X433"/>
      <c r="Y433"/>
      <c r="Z433"/>
      <c r="AA433"/>
      <c r="AB433"/>
      <c r="AC433"/>
      <c r="AD433"/>
      <c r="AE433"/>
      <c r="AF433"/>
      <c r="AG433"/>
      <c r="AH433"/>
      <c r="AI433"/>
      <c r="AJ433"/>
      <c r="AK433"/>
      <c r="AL433"/>
      <c r="AM433"/>
      <c r="AN433"/>
      <c r="AO433" s="108" t="s">
        <v>43</v>
      </c>
      <c r="AP433" t="s">
        <v>1288</v>
      </c>
      <c r="AQ433">
        <v>5</v>
      </c>
      <c r="AR433" t="e">
        <v>#N/A</v>
      </c>
      <c r="AS433" t="s">
        <v>1769</v>
      </c>
      <c r="AT433" t="e">
        <v>#N/A</v>
      </c>
      <c r="AU433" t="s">
        <v>5618</v>
      </c>
      <c r="AV433" t="s">
        <v>5621</v>
      </c>
      <c r="AW433" t="s">
        <v>1937</v>
      </c>
      <c r="AX433" t="s">
        <v>1934</v>
      </c>
      <c r="AY433" t="s">
        <v>5622</v>
      </c>
      <c r="AZ433" t="s">
        <v>5733</v>
      </c>
      <c r="BA433" t="s">
        <v>5623</v>
      </c>
      <c r="BB433" t="s">
        <v>1242</v>
      </c>
      <c r="BC433" t="s">
        <v>1939</v>
      </c>
      <c r="BD433" t="s">
        <v>6332</v>
      </c>
      <c r="BE433">
        <v>341</v>
      </c>
      <c r="BF433">
        <v>430</v>
      </c>
      <c r="BG433">
        <v>0</v>
      </c>
      <c r="BH433" t="s">
        <v>1592</v>
      </c>
      <c r="BI433">
        <v>0</v>
      </c>
      <c r="BJ433">
        <v>0</v>
      </c>
      <c r="BK433">
        <v>1051</v>
      </c>
      <c r="BL433" t="s">
        <v>5625</v>
      </c>
      <c r="BM433" t="s">
        <v>6313</v>
      </c>
      <c r="BN433" t="s">
        <v>6316</v>
      </c>
      <c r="BO433" t="e" cm="1">
        <v>#N/A</v>
      </c>
      <c r="BP433" t="s">
        <v>1592</v>
      </c>
      <c r="BQ433" t="s">
        <v>1191</v>
      </c>
      <c r="BR433">
        <v>65</v>
      </c>
      <c r="BS433" t="s">
        <v>1899</v>
      </c>
      <c r="BT433" t="s">
        <v>6333</v>
      </c>
      <c r="BU433" t="s">
        <v>5617</v>
      </c>
      <c r="BV433" t="s">
        <v>5621</v>
      </c>
      <c r="BW433" t="s">
        <v>5627</v>
      </c>
      <c r="BX433" t="s">
        <v>1937</v>
      </c>
      <c r="BY433" t="s">
        <v>1592</v>
      </c>
      <c r="BZ433" t="s">
        <v>1937</v>
      </c>
      <c r="CA433" t="s">
        <v>1947</v>
      </c>
      <c r="CB433"/>
      <c r="CC433" t="s">
        <v>998</v>
      </c>
      <c r="CD433" t="s">
        <v>1242</v>
      </c>
      <c r="CE433" t="s">
        <v>6334</v>
      </c>
      <c r="CF433" t="s">
        <v>6335</v>
      </c>
      <c r="CG433" t="s">
        <v>1242</v>
      </c>
      <c r="CH433" t="s">
        <v>1592</v>
      </c>
      <c r="CI433" t="s">
        <v>5589</v>
      </c>
      <c r="CJ433" t="s">
        <v>1222</v>
      </c>
      <c r="CK433"/>
      <c r="CL433"/>
      <c r="CM433" t="s">
        <v>6315</v>
      </c>
      <c r="CN433" t="s">
        <v>5620</v>
      </c>
      <c r="CO433" t="s">
        <v>6315</v>
      </c>
      <c r="CP433" t="s">
        <v>5620</v>
      </c>
      <c r="CQ433" t="s">
        <v>1592</v>
      </c>
      <c r="CR433">
        <v>9</v>
      </c>
      <c r="CS433" t="s">
        <v>1191</v>
      </c>
      <c r="CT433" t="s">
        <v>1191</v>
      </c>
      <c r="CU433" t="s">
        <v>1592</v>
      </c>
      <c r="CV433" t="s">
        <v>1592</v>
      </c>
      <c r="CW433" t="s">
        <v>1592</v>
      </c>
      <c r="CX433">
        <v>431</v>
      </c>
      <c r="CY433" t="s">
        <v>6336</v>
      </c>
      <c r="CZ433" t="s">
        <v>1592</v>
      </c>
      <c r="DA433" t="s">
        <v>2313</v>
      </c>
      <c r="DB433" t="s">
        <v>2314</v>
      </c>
      <c r="DC433" t="s">
        <v>5618</v>
      </c>
      <c r="DD433" t="s">
        <v>5733</v>
      </c>
      <c r="DE433" t="s">
        <v>5617</v>
      </c>
      <c r="DF433" t="s">
        <v>1592</v>
      </c>
      <c r="DG433" t="s">
        <v>1592</v>
      </c>
      <c r="DH433" t="s">
        <v>2334</v>
      </c>
      <c r="DI433" t="e">
        <v>#N/A</v>
      </c>
      <c r="DJ433"/>
      <c r="DK433" t="s">
        <v>2334</v>
      </c>
      <c r="DL433">
        <v>9</v>
      </c>
      <c r="DM433" t="s">
        <v>2315</v>
      </c>
      <c r="DN433" t="s">
        <v>1222</v>
      </c>
      <c r="DO433" t="b">
        <v>1</v>
      </c>
      <c r="DP433" t="b">
        <v>1</v>
      </c>
      <c r="DQ433" t="b">
        <v>0</v>
      </c>
      <c r="DR433" t="b">
        <v>0</v>
      </c>
      <c r="DS433" t="b">
        <v>0</v>
      </c>
      <c r="DT433" t="b">
        <v>0</v>
      </c>
      <c r="DU433" t="b">
        <v>0</v>
      </c>
      <c r="DV433">
        <v>0</v>
      </c>
      <c r="DW433" t="b">
        <v>0</v>
      </c>
      <c r="DX433" t="b">
        <v>0</v>
      </c>
      <c r="DY433" t="b">
        <v>0</v>
      </c>
      <c r="DZ433" t="b">
        <v>0</v>
      </c>
      <c r="EA433" t="b">
        <v>0</v>
      </c>
      <c r="EB433" t="b">
        <v>0</v>
      </c>
      <c r="EC433" t="b">
        <v>0</v>
      </c>
      <c r="ED433" t="b">
        <v>0</v>
      </c>
      <c r="EE433" t="b">
        <v>0</v>
      </c>
      <c r="EF433" t="b" cm="1">
        <v>0</v>
      </c>
      <c r="EG433" t="b">
        <v>0</v>
      </c>
      <c r="EH433" t="b">
        <v>0</v>
      </c>
      <c r="EI433" t="b">
        <v>0</v>
      </c>
      <c r="EJ433" t="s">
        <v>1592</v>
      </c>
      <c r="EK433">
        <v>0</v>
      </c>
      <c r="EL433">
        <v>13</v>
      </c>
      <c r="EM433" t="b">
        <v>0</v>
      </c>
    </row>
    <row r="434" spans="1:143" ht="283.5">
      <c r="A434"/>
      <c r="B434" t="s">
        <v>1222</v>
      </c>
      <c r="C434" t="s">
        <v>1769</v>
      </c>
      <c r="D434" t="s">
        <v>1772</v>
      </c>
      <c r="E434" t="s">
        <v>1773</v>
      </c>
      <c r="F434" t="s">
        <v>960</v>
      </c>
      <c r="G434" s="109" t="s">
        <v>5631</v>
      </c>
      <c r="H434" t="s">
        <v>902</v>
      </c>
      <c r="I434" t="s">
        <v>1242</v>
      </c>
      <c r="J434" t="s">
        <v>6312</v>
      </c>
      <c r="K434" t="s">
        <v>902</v>
      </c>
      <c r="L434" t="s">
        <v>5118</v>
      </c>
      <c r="M434" t="s">
        <v>1947</v>
      </c>
      <c r="N434" s="109" t="s">
        <v>5632</v>
      </c>
      <c r="O434" t="s">
        <v>1191</v>
      </c>
      <c r="P434"/>
      <c r="Q434" t="s">
        <v>5733</v>
      </c>
      <c r="R434" t="s">
        <v>5589</v>
      </c>
      <c r="S434"/>
      <c r="T434"/>
      <c r="U434" t="s">
        <v>6315</v>
      </c>
      <c r="V434" t="s">
        <v>5633</v>
      </c>
      <c r="W434"/>
      <c r="X434"/>
      <c r="Y434"/>
      <c r="Z434"/>
      <c r="AA434"/>
      <c r="AB434"/>
      <c r="AC434"/>
      <c r="AD434"/>
      <c r="AE434"/>
      <c r="AF434"/>
      <c r="AG434"/>
      <c r="AH434"/>
      <c r="AI434"/>
      <c r="AJ434"/>
      <c r="AK434"/>
      <c r="AL434"/>
      <c r="AM434"/>
      <c r="AN434"/>
      <c r="AO434" s="108" t="s">
        <v>43</v>
      </c>
      <c r="AP434" t="s">
        <v>1288</v>
      </c>
      <c r="AQ434">
        <v>6</v>
      </c>
      <c r="AR434" t="e">
        <v>#N/A</v>
      </c>
      <c r="AS434" t="s">
        <v>1769</v>
      </c>
      <c r="AT434" t="e">
        <v>#N/A</v>
      </c>
      <c r="AU434" t="s">
        <v>1773</v>
      </c>
      <c r="AV434" t="s">
        <v>5634</v>
      </c>
      <c r="AW434" t="s">
        <v>4591</v>
      </c>
      <c r="AX434" t="s">
        <v>1934</v>
      </c>
      <c r="AY434" t="s">
        <v>5635</v>
      </c>
      <c r="AZ434" t="s">
        <v>5733</v>
      </c>
      <c r="BA434" t="s">
        <v>5636</v>
      </c>
      <c r="BB434" t="s">
        <v>1242</v>
      </c>
      <c r="BC434" t="s">
        <v>5118</v>
      </c>
      <c r="BD434" t="s">
        <v>6337</v>
      </c>
      <c r="BE434">
        <v>342</v>
      </c>
      <c r="BF434">
        <v>430</v>
      </c>
      <c r="BG434">
        <v>0</v>
      </c>
      <c r="BH434" t="s">
        <v>1592</v>
      </c>
      <c r="BI434">
        <v>0</v>
      </c>
      <c r="BJ434">
        <v>0</v>
      </c>
      <c r="BK434">
        <v>1046</v>
      </c>
      <c r="BL434" t="s">
        <v>5638</v>
      </c>
      <c r="BM434" t="s">
        <v>6313</v>
      </c>
      <c r="BN434" t="s">
        <v>6316</v>
      </c>
      <c r="BO434" t="e" cm="1">
        <v>#N/A</v>
      </c>
      <c r="BP434" t="s">
        <v>1592</v>
      </c>
      <c r="BQ434" t="s">
        <v>1191</v>
      </c>
      <c r="BR434">
        <v>66</v>
      </c>
      <c r="BS434" t="s">
        <v>1900</v>
      </c>
      <c r="BT434" t="s">
        <v>6338</v>
      </c>
      <c r="BU434" t="s">
        <v>1772</v>
      </c>
      <c r="BV434" t="s">
        <v>5634</v>
      </c>
      <c r="BW434" t="s">
        <v>1940</v>
      </c>
      <c r="BX434" t="s">
        <v>5640</v>
      </c>
      <c r="BY434" t="s">
        <v>1592</v>
      </c>
      <c r="BZ434" t="s">
        <v>1937</v>
      </c>
      <c r="CA434" t="s">
        <v>1947</v>
      </c>
      <c r="CB434"/>
      <c r="CC434" t="s">
        <v>998</v>
      </c>
      <c r="CD434" t="s">
        <v>1242</v>
      </c>
      <c r="CE434" t="s">
        <v>6339</v>
      </c>
      <c r="CF434" t="s">
        <v>6340</v>
      </c>
      <c r="CG434" t="s">
        <v>1242</v>
      </c>
      <c r="CH434" t="s">
        <v>1592</v>
      </c>
      <c r="CI434" t="s">
        <v>5589</v>
      </c>
      <c r="CJ434" t="s">
        <v>1222</v>
      </c>
      <c r="CK434"/>
      <c r="CL434"/>
      <c r="CM434" t="s">
        <v>6315</v>
      </c>
      <c r="CN434" t="s">
        <v>5633</v>
      </c>
      <c r="CO434" t="s">
        <v>6315</v>
      </c>
      <c r="CP434" t="s">
        <v>5633</v>
      </c>
      <c r="CQ434" t="s">
        <v>1592</v>
      </c>
      <c r="CR434">
        <v>9</v>
      </c>
      <c r="CS434" t="s">
        <v>1191</v>
      </c>
      <c r="CT434" t="s">
        <v>1191</v>
      </c>
      <c r="CU434" t="s">
        <v>1592</v>
      </c>
      <c r="CV434" t="s">
        <v>1592</v>
      </c>
      <c r="CW434" t="s">
        <v>1592</v>
      </c>
      <c r="CX434">
        <v>432</v>
      </c>
      <c r="CY434" t="s">
        <v>6341</v>
      </c>
      <c r="CZ434" t="s">
        <v>1592</v>
      </c>
      <c r="DA434" t="s">
        <v>2313</v>
      </c>
      <c r="DB434" t="s">
        <v>2314</v>
      </c>
      <c r="DC434" t="s">
        <v>1773</v>
      </c>
      <c r="DD434" t="s">
        <v>5733</v>
      </c>
      <c r="DE434" t="s">
        <v>5631</v>
      </c>
      <c r="DF434" t="s">
        <v>1592</v>
      </c>
      <c r="DG434" t="s">
        <v>1592</v>
      </c>
      <c r="DH434" t="s">
        <v>2334</v>
      </c>
      <c r="DI434" t="e">
        <v>#N/A</v>
      </c>
      <c r="DJ434"/>
      <c r="DK434" t="s">
        <v>2334</v>
      </c>
      <c r="DL434">
        <v>9</v>
      </c>
      <c r="DM434" t="s">
        <v>2315</v>
      </c>
      <c r="DN434" t="s">
        <v>1222</v>
      </c>
      <c r="DO434" t="b">
        <v>1</v>
      </c>
      <c r="DP434" t="b">
        <v>1</v>
      </c>
      <c r="DQ434" t="b">
        <v>0</v>
      </c>
      <c r="DR434" t="b">
        <v>0</v>
      </c>
      <c r="DS434" t="b">
        <v>0</v>
      </c>
      <c r="DT434" t="b">
        <v>0</v>
      </c>
      <c r="DU434" t="b">
        <v>0</v>
      </c>
      <c r="DV434">
        <v>0</v>
      </c>
      <c r="DW434" t="b">
        <v>0</v>
      </c>
      <c r="DX434" t="b">
        <v>0</v>
      </c>
      <c r="DY434" t="b">
        <v>0</v>
      </c>
      <c r="DZ434" t="b">
        <v>0</v>
      </c>
      <c r="EA434" t="b">
        <v>0</v>
      </c>
      <c r="EB434" t="b">
        <v>0</v>
      </c>
      <c r="EC434" t="b">
        <v>0</v>
      </c>
      <c r="ED434" t="b">
        <v>0</v>
      </c>
      <c r="EE434" t="b">
        <v>0</v>
      </c>
      <c r="EF434" t="b" cm="1">
        <v>0</v>
      </c>
      <c r="EG434" t="b">
        <v>0</v>
      </c>
      <c r="EH434" t="b">
        <v>0</v>
      </c>
      <c r="EI434" t="b">
        <v>0</v>
      </c>
      <c r="EJ434" t="s">
        <v>1592</v>
      </c>
      <c r="EK434">
        <v>0</v>
      </c>
      <c r="EL434">
        <v>16</v>
      </c>
      <c r="EM434" t="b">
        <v>0</v>
      </c>
    </row>
    <row r="435" spans="1:143" ht="409.5">
      <c r="A435"/>
      <c r="B435" t="s">
        <v>1222</v>
      </c>
      <c r="C435" t="s">
        <v>1769</v>
      </c>
      <c r="D435" t="s">
        <v>1778</v>
      </c>
      <c r="E435" t="s">
        <v>1779</v>
      </c>
      <c r="F435" t="s">
        <v>5644</v>
      </c>
      <c r="G435" s="109" t="s">
        <v>5645</v>
      </c>
      <c r="H435" t="s">
        <v>902</v>
      </c>
      <c r="I435" t="s">
        <v>1242</v>
      </c>
      <c r="J435" t="s">
        <v>6312</v>
      </c>
      <c r="K435" t="s">
        <v>902</v>
      </c>
      <c r="L435" t="s">
        <v>5118</v>
      </c>
      <c r="M435" t="s">
        <v>1947</v>
      </c>
      <c r="N435" s="109" t="s">
        <v>5645</v>
      </c>
      <c r="O435" t="s">
        <v>1191</v>
      </c>
      <c r="P435"/>
      <c r="Q435" t="s">
        <v>5733</v>
      </c>
      <c r="R435" t="s">
        <v>5589</v>
      </c>
      <c r="S435"/>
      <c r="T435"/>
      <c r="U435" t="s">
        <v>6315</v>
      </c>
      <c r="V435" t="s">
        <v>5646</v>
      </c>
      <c r="W435"/>
      <c r="X435"/>
      <c r="Y435"/>
      <c r="Z435"/>
      <c r="AA435"/>
      <c r="AB435"/>
      <c r="AC435"/>
      <c r="AD435"/>
      <c r="AE435"/>
      <c r="AF435"/>
      <c r="AG435"/>
      <c r="AH435"/>
      <c r="AI435"/>
      <c r="AJ435"/>
      <c r="AK435"/>
      <c r="AL435"/>
      <c r="AM435"/>
      <c r="AN435"/>
      <c r="AO435" s="108" t="s">
        <v>43</v>
      </c>
      <c r="AP435" t="s">
        <v>1288</v>
      </c>
      <c r="AQ435">
        <v>7</v>
      </c>
      <c r="AR435" t="e">
        <v>#N/A</v>
      </c>
      <c r="AS435" t="s">
        <v>1769</v>
      </c>
      <c r="AT435" t="e">
        <v>#N/A</v>
      </c>
      <c r="AU435" t="s">
        <v>1779</v>
      </c>
      <c r="AV435" t="s">
        <v>5647</v>
      </c>
      <c r="AW435" t="s">
        <v>5648</v>
      </c>
      <c r="AX435" t="s">
        <v>1934</v>
      </c>
      <c r="AY435" t="s">
        <v>5649</v>
      </c>
      <c r="AZ435" t="s">
        <v>5733</v>
      </c>
      <c r="BA435" t="s">
        <v>5650</v>
      </c>
      <c r="BB435" t="s">
        <v>1242</v>
      </c>
      <c r="BC435" t="s">
        <v>5118</v>
      </c>
      <c r="BD435" t="s">
        <v>6342</v>
      </c>
      <c r="BE435">
        <v>343</v>
      </c>
      <c r="BF435">
        <v>430</v>
      </c>
      <c r="BG435">
        <v>0</v>
      </c>
      <c r="BH435" t="s">
        <v>1592</v>
      </c>
      <c r="BI435">
        <v>0</v>
      </c>
      <c r="BJ435">
        <v>0</v>
      </c>
      <c r="BK435">
        <v>1042</v>
      </c>
      <c r="BL435" t="s">
        <v>5652</v>
      </c>
      <c r="BM435" t="s">
        <v>6313</v>
      </c>
      <c r="BN435" t="s">
        <v>6316</v>
      </c>
      <c r="BO435" t="e" cm="1">
        <v>#N/A</v>
      </c>
      <c r="BP435" t="s">
        <v>1592</v>
      </c>
      <c r="BQ435" t="s">
        <v>1191</v>
      </c>
      <c r="BR435">
        <v>67</v>
      </c>
      <c r="BS435" t="s">
        <v>1901</v>
      </c>
      <c r="BT435" t="s">
        <v>6343</v>
      </c>
      <c r="BU435" t="s">
        <v>1778</v>
      </c>
      <c r="BV435" t="s">
        <v>5647</v>
      </c>
      <c r="BW435" t="s">
        <v>1940</v>
      </c>
      <c r="BX435" t="s">
        <v>5649</v>
      </c>
      <c r="BY435" t="s">
        <v>1592</v>
      </c>
      <c r="BZ435" t="s">
        <v>1937</v>
      </c>
      <c r="CA435" t="s">
        <v>1947</v>
      </c>
      <c r="CB435"/>
      <c r="CC435" t="s">
        <v>998</v>
      </c>
      <c r="CD435" t="s">
        <v>1242</v>
      </c>
      <c r="CE435" t="s">
        <v>6344</v>
      </c>
      <c r="CF435" t="s">
        <v>6345</v>
      </c>
      <c r="CG435" t="s">
        <v>1242</v>
      </c>
      <c r="CH435" t="s">
        <v>1592</v>
      </c>
      <c r="CI435" t="s">
        <v>5589</v>
      </c>
      <c r="CJ435" t="s">
        <v>1222</v>
      </c>
      <c r="CK435"/>
      <c r="CL435"/>
      <c r="CM435" t="s">
        <v>6315</v>
      </c>
      <c r="CN435" t="s">
        <v>5646</v>
      </c>
      <c r="CO435" t="s">
        <v>6315</v>
      </c>
      <c r="CP435" t="s">
        <v>5646</v>
      </c>
      <c r="CQ435" t="s">
        <v>1592</v>
      </c>
      <c r="CR435">
        <v>9</v>
      </c>
      <c r="CS435" t="s">
        <v>1191</v>
      </c>
      <c r="CT435" t="s">
        <v>1191</v>
      </c>
      <c r="CU435" t="s">
        <v>1592</v>
      </c>
      <c r="CV435" t="s">
        <v>1592</v>
      </c>
      <c r="CW435" t="s">
        <v>1592</v>
      </c>
      <c r="CX435">
        <v>433</v>
      </c>
      <c r="CY435" t="s">
        <v>6346</v>
      </c>
      <c r="CZ435" t="s">
        <v>1592</v>
      </c>
      <c r="DA435" t="s">
        <v>2313</v>
      </c>
      <c r="DB435" t="s">
        <v>2314</v>
      </c>
      <c r="DC435" t="s">
        <v>1779</v>
      </c>
      <c r="DD435" t="s">
        <v>5733</v>
      </c>
      <c r="DE435" t="s">
        <v>5645</v>
      </c>
      <c r="DF435" t="s">
        <v>1592</v>
      </c>
      <c r="DG435" t="s">
        <v>1592</v>
      </c>
      <c r="DH435" t="s">
        <v>2334</v>
      </c>
      <c r="DI435" t="e">
        <v>#N/A</v>
      </c>
      <c r="DJ435"/>
      <c r="DK435" t="s">
        <v>2334</v>
      </c>
      <c r="DL435">
        <v>9</v>
      </c>
      <c r="DM435" t="s">
        <v>2315</v>
      </c>
      <c r="DN435" t="s">
        <v>1222</v>
      </c>
      <c r="DO435" t="b">
        <v>1</v>
      </c>
      <c r="DP435" t="b">
        <v>1</v>
      </c>
      <c r="DQ435" t="b">
        <v>0</v>
      </c>
      <c r="DR435" t="b">
        <v>0</v>
      </c>
      <c r="DS435" t="b">
        <v>0</v>
      </c>
      <c r="DT435" t="b">
        <v>0</v>
      </c>
      <c r="DU435" t="b">
        <v>0</v>
      </c>
      <c r="DV435">
        <v>0</v>
      </c>
      <c r="DW435" t="b">
        <v>0</v>
      </c>
      <c r="DX435" t="b">
        <v>0</v>
      </c>
      <c r="DY435" t="b">
        <v>0</v>
      </c>
      <c r="DZ435" t="b">
        <v>0</v>
      </c>
      <c r="EA435" t="b">
        <v>0</v>
      </c>
      <c r="EB435" t="b">
        <v>0</v>
      </c>
      <c r="EC435" t="b">
        <v>0</v>
      </c>
      <c r="ED435" t="b">
        <v>0</v>
      </c>
      <c r="EE435" t="b">
        <v>0</v>
      </c>
      <c r="EF435" t="b" cm="1">
        <v>0</v>
      </c>
      <c r="EG435" t="b">
        <v>0</v>
      </c>
      <c r="EH435" t="b">
        <v>0</v>
      </c>
      <c r="EI435" t="b">
        <v>0</v>
      </c>
      <c r="EJ435" t="s">
        <v>1592</v>
      </c>
      <c r="EK435">
        <v>0</v>
      </c>
      <c r="EL435">
        <v>14</v>
      </c>
      <c r="EM435" t="b">
        <v>0</v>
      </c>
    </row>
    <row r="436" spans="1:143" ht="15.75">
      <c r="A436"/>
      <c r="B436" t="s">
        <v>1222</v>
      </c>
      <c r="C436" t="s">
        <v>1769</v>
      </c>
      <c r="D436" t="s">
        <v>5657</v>
      </c>
      <c r="E436" t="s">
        <v>5658</v>
      </c>
      <c r="F436"/>
      <c r="G436" t="s">
        <v>5659</v>
      </c>
      <c r="H436" t="s">
        <v>5660</v>
      </c>
      <c r="I436" t="s">
        <v>1242</v>
      </c>
      <c r="J436" t="s">
        <v>6312</v>
      </c>
      <c r="K436" t="s">
        <v>902</v>
      </c>
      <c r="L436" t="s">
        <v>1939</v>
      </c>
      <c r="M436" t="s">
        <v>1974</v>
      </c>
      <c r="N436" t="s">
        <v>902</v>
      </c>
      <c r="O436" t="s">
        <v>1191</v>
      </c>
      <c r="P436"/>
      <c r="Q436" t="s">
        <v>5733</v>
      </c>
      <c r="R436" t="s">
        <v>5589</v>
      </c>
      <c r="S436"/>
      <c r="T436"/>
      <c r="U436" t="s">
        <v>6315</v>
      </c>
      <c r="V436" t="s">
        <v>5661</v>
      </c>
      <c r="W436"/>
      <c r="X436"/>
      <c r="Y436"/>
      <c r="Z436"/>
      <c r="AA436"/>
      <c r="AB436"/>
      <c r="AC436"/>
      <c r="AD436"/>
      <c r="AE436"/>
      <c r="AF436"/>
      <c r="AG436"/>
      <c r="AH436"/>
      <c r="AI436"/>
      <c r="AJ436"/>
      <c r="AK436"/>
      <c r="AL436"/>
      <c r="AM436"/>
      <c r="AN436"/>
      <c r="AO436" s="108" t="s">
        <v>43</v>
      </c>
      <c r="AP436" t="s">
        <v>1288</v>
      </c>
      <c r="AQ436">
        <v>8</v>
      </c>
      <c r="AR436" t="e">
        <v>#N/A</v>
      </c>
      <c r="AS436" t="s">
        <v>1769</v>
      </c>
      <c r="AT436" t="e">
        <v>#N/A</v>
      </c>
      <c r="AU436" t="s">
        <v>5658</v>
      </c>
      <c r="AV436" t="s">
        <v>5662</v>
      </c>
      <c r="AW436" t="s">
        <v>1937</v>
      </c>
      <c r="AX436" t="s">
        <v>1934</v>
      </c>
      <c r="AY436" t="s">
        <v>5663</v>
      </c>
      <c r="AZ436" t="s">
        <v>5733</v>
      </c>
      <c r="BA436" t="s">
        <v>5664</v>
      </c>
      <c r="BB436" t="s">
        <v>1242</v>
      </c>
      <c r="BC436" t="s">
        <v>1939</v>
      </c>
      <c r="BD436" t="s">
        <v>6347</v>
      </c>
      <c r="BE436">
        <v>344</v>
      </c>
      <c r="BF436">
        <v>430</v>
      </c>
      <c r="BG436">
        <v>0</v>
      </c>
      <c r="BH436" t="s">
        <v>1592</v>
      </c>
      <c r="BI436">
        <v>0</v>
      </c>
      <c r="BJ436">
        <v>0</v>
      </c>
      <c r="BK436">
        <v>344</v>
      </c>
      <c r="BL436" t="s">
        <v>5669</v>
      </c>
      <c r="BM436" t="s">
        <v>6313</v>
      </c>
      <c r="BN436" t="s">
        <v>6316</v>
      </c>
      <c r="BO436" t="e" cm="1">
        <v>#N/A</v>
      </c>
      <c r="BP436" t="s">
        <v>1592</v>
      </c>
      <c r="BQ436" t="s">
        <v>1191</v>
      </c>
      <c r="BR436">
        <v>68</v>
      </c>
      <c r="BS436" t="s">
        <v>1902</v>
      </c>
      <c r="BT436" t="s">
        <v>6348</v>
      </c>
      <c r="BU436" t="s">
        <v>5657</v>
      </c>
      <c r="BV436" t="s">
        <v>5662</v>
      </c>
      <c r="BW436" t="s">
        <v>5667</v>
      </c>
      <c r="BX436" t="s">
        <v>1940</v>
      </c>
      <c r="BY436" t="s">
        <v>1592</v>
      </c>
      <c r="BZ436" t="s">
        <v>1937</v>
      </c>
      <c r="CA436" t="s">
        <v>1974</v>
      </c>
      <c r="CB436"/>
      <c r="CC436" t="s">
        <v>998</v>
      </c>
      <c r="CD436" t="s">
        <v>1242</v>
      </c>
      <c r="CE436" t="s">
        <v>6349</v>
      </c>
      <c r="CF436" t="s">
        <v>6350</v>
      </c>
      <c r="CG436" t="s">
        <v>1242</v>
      </c>
      <c r="CH436" t="s">
        <v>1592</v>
      </c>
      <c r="CI436" t="s">
        <v>5589</v>
      </c>
      <c r="CJ436" t="s">
        <v>1222</v>
      </c>
      <c r="CK436"/>
      <c r="CL436"/>
      <c r="CM436" t="s">
        <v>6315</v>
      </c>
      <c r="CN436" t="s">
        <v>5661</v>
      </c>
      <c r="CO436" t="s">
        <v>6315</v>
      </c>
      <c r="CP436" t="s">
        <v>5661</v>
      </c>
      <c r="CQ436" t="s">
        <v>1592</v>
      </c>
      <c r="CR436">
        <v>9</v>
      </c>
      <c r="CS436" t="s">
        <v>1191</v>
      </c>
      <c r="CT436" t="s">
        <v>1191</v>
      </c>
      <c r="CU436" t="s">
        <v>1191</v>
      </c>
      <c r="CV436" t="s">
        <v>1592</v>
      </c>
      <c r="CW436" t="s">
        <v>1592</v>
      </c>
      <c r="CX436">
        <v>434</v>
      </c>
      <c r="CY436" t="s">
        <v>6351</v>
      </c>
      <c r="CZ436" t="s">
        <v>1592</v>
      </c>
      <c r="DA436" t="s">
        <v>2313</v>
      </c>
      <c r="DB436" t="s">
        <v>2314</v>
      </c>
      <c r="DC436" t="s">
        <v>5658</v>
      </c>
      <c r="DD436" t="s">
        <v>5733</v>
      </c>
      <c r="DE436" t="s">
        <v>5659</v>
      </c>
      <c r="DF436" t="s">
        <v>1592</v>
      </c>
      <c r="DG436" t="s">
        <v>1592</v>
      </c>
      <c r="DH436" t="s">
        <v>2334</v>
      </c>
      <c r="DI436" t="e">
        <v>#N/A</v>
      </c>
      <c r="DJ436"/>
      <c r="DK436" t="s">
        <v>2334</v>
      </c>
      <c r="DL436">
        <v>9</v>
      </c>
      <c r="DM436" t="s">
        <v>2315</v>
      </c>
      <c r="DN436" t="s">
        <v>1222</v>
      </c>
      <c r="DO436" t="b">
        <v>1</v>
      </c>
      <c r="DP436" t="b">
        <v>1</v>
      </c>
      <c r="DQ436" t="b">
        <v>0</v>
      </c>
      <c r="DR436" t="b">
        <v>0</v>
      </c>
      <c r="DS436" t="b">
        <v>0</v>
      </c>
      <c r="DT436" t="b">
        <v>0</v>
      </c>
      <c r="DU436" t="b">
        <v>0</v>
      </c>
      <c r="DV436">
        <v>0</v>
      </c>
      <c r="DW436" t="b">
        <v>0</v>
      </c>
      <c r="DX436" t="b">
        <v>0</v>
      </c>
      <c r="DY436" t="b">
        <v>0</v>
      </c>
      <c r="DZ436" t="b">
        <v>0</v>
      </c>
      <c r="EA436" t="b">
        <v>0</v>
      </c>
      <c r="EB436" t="b">
        <v>0</v>
      </c>
      <c r="EC436" t="b">
        <v>0</v>
      </c>
      <c r="ED436" t="b">
        <v>0</v>
      </c>
      <c r="EE436" t="b">
        <v>0</v>
      </c>
      <c r="EF436" t="b" cm="1">
        <v>0</v>
      </c>
      <c r="EG436" t="b">
        <v>0</v>
      </c>
      <c r="EH436" t="b">
        <v>0</v>
      </c>
      <c r="EI436" t="b">
        <v>0</v>
      </c>
      <c r="EJ436" t="s">
        <v>1592</v>
      </c>
      <c r="EK436">
        <v>0</v>
      </c>
      <c r="EL436">
        <v>23</v>
      </c>
      <c r="EM436" t="b">
        <v>0</v>
      </c>
    </row>
    <row r="437" spans="1:143" ht="378">
      <c r="A437"/>
      <c r="B437" t="s">
        <v>1222</v>
      </c>
      <c r="C437" t="s">
        <v>1769</v>
      </c>
      <c r="D437" t="s">
        <v>5671</v>
      </c>
      <c r="E437" t="s">
        <v>5672</v>
      </c>
      <c r="F437"/>
      <c r="G437" t="s">
        <v>5673</v>
      </c>
      <c r="H437" s="109" t="s">
        <v>5674</v>
      </c>
      <c r="I437" t="s">
        <v>1287</v>
      </c>
      <c r="J437" t="s">
        <v>6312</v>
      </c>
      <c r="K437" t="s">
        <v>902</v>
      </c>
      <c r="L437" t="s">
        <v>3872</v>
      </c>
      <c r="M437" t="s">
        <v>2031</v>
      </c>
      <c r="N437" t="s">
        <v>902</v>
      </c>
      <c r="O437" t="s">
        <v>1191</v>
      </c>
      <c r="P437"/>
      <c r="Q437" t="s">
        <v>5733</v>
      </c>
      <c r="R437" t="s">
        <v>5589</v>
      </c>
      <c r="S437"/>
      <c r="T437"/>
      <c r="U437" t="s">
        <v>6315</v>
      </c>
      <c r="V437" t="s">
        <v>5675</v>
      </c>
      <c r="W437"/>
      <c r="X437"/>
      <c r="Y437"/>
      <c r="Z437"/>
      <c r="AA437"/>
      <c r="AB437"/>
      <c r="AC437"/>
      <c r="AD437"/>
      <c r="AE437"/>
      <c r="AF437"/>
      <c r="AG437"/>
      <c r="AH437"/>
      <c r="AI437"/>
      <c r="AJ437"/>
      <c r="AK437"/>
      <c r="AL437"/>
      <c r="AM437"/>
      <c r="AN437"/>
      <c r="AO437" s="108" t="s">
        <v>43</v>
      </c>
      <c r="AP437" t="s">
        <v>1288</v>
      </c>
      <c r="AQ437">
        <v>9</v>
      </c>
      <c r="AR437" t="e">
        <v>#N/A</v>
      </c>
      <c r="AS437" t="s">
        <v>1769</v>
      </c>
      <c r="AT437" t="e">
        <v>#N/A</v>
      </c>
      <c r="AU437" t="s">
        <v>5672</v>
      </c>
      <c r="AV437" t="s">
        <v>5676</v>
      </c>
      <c r="AW437" t="s">
        <v>1937</v>
      </c>
      <c r="AX437" t="s">
        <v>1934</v>
      </c>
      <c r="AY437" t="s">
        <v>5677</v>
      </c>
      <c r="AZ437" t="s">
        <v>5733</v>
      </c>
      <c r="BA437" t="s">
        <v>5678</v>
      </c>
      <c r="BB437" t="s">
        <v>1287</v>
      </c>
      <c r="BC437" t="s">
        <v>3872</v>
      </c>
      <c r="BD437" t="s">
        <v>6352</v>
      </c>
      <c r="BE437">
        <v>345</v>
      </c>
      <c r="BF437">
        <v>430</v>
      </c>
      <c r="BG437">
        <v>0</v>
      </c>
      <c r="BH437" t="s">
        <v>1592</v>
      </c>
      <c r="BI437">
        <v>0</v>
      </c>
      <c r="BJ437">
        <v>0</v>
      </c>
      <c r="BK437">
        <v>345</v>
      </c>
      <c r="BL437" t="s">
        <v>5683</v>
      </c>
      <c r="BM437" t="s">
        <v>6313</v>
      </c>
      <c r="BN437" t="s">
        <v>6316</v>
      </c>
      <c r="BO437" t="e" cm="1">
        <v>#N/A</v>
      </c>
      <c r="BP437" t="s">
        <v>1592</v>
      </c>
      <c r="BQ437" t="s">
        <v>1191</v>
      </c>
      <c r="BR437">
        <v>69</v>
      </c>
      <c r="BS437" t="s">
        <v>1903</v>
      </c>
      <c r="BT437" t="s">
        <v>6353</v>
      </c>
      <c r="BU437" t="s">
        <v>5671</v>
      </c>
      <c r="BV437" t="s">
        <v>5676</v>
      </c>
      <c r="BW437" t="s">
        <v>5681</v>
      </c>
      <c r="BX437" t="s">
        <v>1940</v>
      </c>
      <c r="BY437" t="s">
        <v>1592</v>
      </c>
      <c r="BZ437" t="s">
        <v>1937</v>
      </c>
      <c r="CA437" t="s">
        <v>2031</v>
      </c>
      <c r="CB437"/>
      <c r="CC437" t="s">
        <v>998</v>
      </c>
      <c r="CD437" t="s">
        <v>1287</v>
      </c>
      <c r="CE437" t="s">
        <v>6354</v>
      </c>
      <c r="CF437" t="s">
        <v>6355</v>
      </c>
      <c r="CG437" t="s">
        <v>1287</v>
      </c>
      <c r="CH437" t="s">
        <v>1592</v>
      </c>
      <c r="CI437" t="s">
        <v>5589</v>
      </c>
      <c r="CJ437" t="s">
        <v>1222</v>
      </c>
      <c r="CK437"/>
      <c r="CL437"/>
      <c r="CM437" t="s">
        <v>6315</v>
      </c>
      <c r="CN437" t="s">
        <v>5675</v>
      </c>
      <c r="CO437" t="s">
        <v>6315</v>
      </c>
      <c r="CP437" t="s">
        <v>5675</v>
      </c>
      <c r="CQ437" t="s">
        <v>1592</v>
      </c>
      <c r="CR437">
        <v>9</v>
      </c>
      <c r="CS437" t="s">
        <v>1191</v>
      </c>
      <c r="CT437" t="s">
        <v>1191</v>
      </c>
      <c r="CU437" t="s">
        <v>1191</v>
      </c>
      <c r="CV437" t="s">
        <v>1592</v>
      </c>
      <c r="CW437" t="s">
        <v>1592</v>
      </c>
      <c r="CX437">
        <v>435</v>
      </c>
      <c r="CY437" t="s">
        <v>6356</v>
      </c>
      <c r="CZ437" t="s">
        <v>1592</v>
      </c>
      <c r="DA437" t="s">
        <v>2313</v>
      </c>
      <c r="DB437" t="s">
        <v>2314</v>
      </c>
      <c r="DC437" t="s">
        <v>5672</v>
      </c>
      <c r="DD437" t="s">
        <v>5733</v>
      </c>
      <c r="DE437" t="s">
        <v>5673</v>
      </c>
      <c r="DF437" t="s">
        <v>1592</v>
      </c>
      <c r="DG437" t="s">
        <v>1592</v>
      </c>
      <c r="DH437" t="s">
        <v>2334</v>
      </c>
      <c r="DI437" t="e">
        <v>#N/A</v>
      </c>
      <c r="DJ437"/>
      <c r="DK437" t="s">
        <v>2334</v>
      </c>
      <c r="DL437">
        <v>9</v>
      </c>
      <c r="DM437" t="s">
        <v>2315</v>
      </c>
      <c r="DN437" t="s">
        <v>1222</v>
      </c>
      <c r="DO437" t="b">
        <v>1</v>
      </c>
      <c r="DP437" t="b">
        <v>1</v>
      </c>
      <c r="DQ437" t="b">
        <v>0</v>
      </c>
      <c r="DR437" t="b">
        <v>0</v>
      </c>
      <c r="DS437" t="b">
        <v>0</v>
      </c>
      <c r="DT437" t="b">
        <v>0</v>
      </c>
      <c r="DU437" t="b">
        <v>0</v>
      </c>
      <c r="DV437">
        <v>0</v>
      </c>
      <c r="DW437" t="b">
        <v>0</v>
      </c>
      <c r="DX437" t="b">
        <v>0</v>
      </c>
      <c r="DY437" t="b">
        <v>0</v>
      </c>
      <c r="DZ437" t="b">
        <v>0</v>
      </c>
      <c r="EA437" t="b">
        <v>0</v>
      </c>
      <c r="EB437" t="b">
        <v>0</v>
      </c>
      <c r="EC437" t="b">
        <v>0</v>
      </c>
      <c r="ED437" t="b">
        <v>0</v>
      </c>
      <c r="EE437" t="b">
        <v>0</v>
      </c>
      <c r="EF437" t="b" cm="1">
        <v>0</v>
      </c>
      <c r="EG437" t="b">
        <v>0</v>
      </c>
      <c r="EH437" t="b">
        <v>0</v>
      </c>
      <c r="EI437" t="b">
        <v>0</v>
      </c>
      <c r="EJ437" t="s">
        <v>1592</v>
      </c>
      <c r="EK437">
        <v>0</v>
      </c>
      <c r="EL437">
        <v>11</v>
      </c>
      <c r="EM437" t="b">
        <v>0</v>
      </c>
    </row>
    <row r="438" spans="1:143" ht="126">
      <c r="A438"/>
      <c r="B438" t="s">
        <v>1222</v>
      </c>
      <c r="C438" t="s">
        <v>1769</v>
      </c>
      <c r="D438" s="109" t="s">
        <v>5685</v>
      </c>
      <c r="E438" t="s">
        <v>5686</v>
      </c>
      <c r="F438"/>
      <c r="G438" t="s">
        <v>5687</v>
      </c>
      <c r="H438" s="109" t="s">
        <v>5688</v>
      </c>
      <c r="I438" t="s">
        <v>1287</v>
      </c>
      <c r="J438" t="s">
        <v>6312</v>
      </c>
      <c r="K438" t="s">
        <v>902</v>
      </c>
      <c r="L438" t="s">
        <v>3872</v>
      </c>
      <c r="M438" t="s">
        <v>2031</v>
      </c>
      <c r="N438" t="s">
        <v>902</v>
      </c>
      <c r="O438" t="s">
        <v>1191</v>
      </c>
      <c r="P438"/>
      <c r="Q438" t="s">
        <v>5733</v>
      </c>
      <c r="R438" t="s">
        <v>5589</v>
      </c>
      <c r="S438"/>
      <c r="T438"/>
      <c r="U438" t="s">
        <v>6315</v>
      </c>
      <c r="V438" t="s">
        <v>5689</v>
      </c>
      <c r="W438"/>
      <c r="X438"/>
      <c r="Y438"/>
      <c r="Z438"/>
      <c r="AA438"/>
      <c r="AB438"/>
      <c r="AC438"/>
      <c r="AD438"/>
      <c r="AE438"/>
      <c r="AF438"/>
      <c r="AG438"/>
      <c r="AH438"/>
      <c r="AI438"/>
      <c r="AJ438"/>
      <c r="AK438"/>
      <c r="AL438"/>
      <c r="AM438"/>
      <c r="AN438"/>
      <c r="AO438" s="108" t="s">
        <v>43</v>
      </c>
      <c r="AP438" t="s">
        <v>1288</v>
      </c>
      <c r="AQ438">
        <v>10</v>
      </c>
      <c r="AR438" t="e">
        <v>#N/A</v>
      </c>
      <c r="AS438" t="s">
        <v>1769</v>
      </c>
      <c r="AT438" t="e">
        <v>#N/A</v>
      </c>
      <c r="AU438" t="s">
        <v>5686</v>
      </c>
      <c r="AV438" t="s">
        <v>5690</v>
      </c>
      <c r="AW438" t="s">
        <v>1937</v>
      </c>
      <c r="AX438" t="s">
        <v>1934</v>
      </c>
      <c r="AY438" t="s">
        <v>5691</v>
      </c>
      <c r="AZ438" t="s">
        <v>5733</v>
      </c>
      <c r="BA438" t="s">
        <v>5692</v>
      </c>
      <c r="BB438" t="s">
        <v>1287</v>
      </c>
      <c r="BC438" t="s">
        <v>3872</v>
      </c>
      <c r="BD438" t="s">
        <v>6357</v>
      </c>
      <c r="BE438">
        <v>346</v>
      </c>
      <c r="BF438">
        <v>430</v>
      </c>
      <c r="BG438">
        <v>0</v>
      </c>
      <c r="BH438" t="s">
        <v>1592</v>
      </c>
      <c r="BI438">
        <v>0</v>
      </c>
      <c r="BJ438">
        <v>0</v>
      </c>
      <c r="BK438">
        <v>346</v>
      </c>
      <c r="BL438" t="s">
        <v>5697</v>
      </c>
      <c r="BM438" t="s">
        <v>6313</v>
      </c>
      <c r="BN438" t="s">
        <v>6316</v>
      </c>
      <c r="BO438" t="e" cm="1">
        <v>#N/A</v>
      </c>
      <c r="BP438" t="s">
        <v>1592</v>
      </c>
      <c r="BQ438" t="s">
        <v>1191</v>
      </c>
      <c r="BR438">
        <v>70</v>
      </c>
      <c r="BS438" t="s">
        <v>1905</v>
      </c>
      <c r="BT438" t="s">
        <v>6358</v>
      </c>
      <c r="BU438" t="s">
        <v>5685</v>
      </c>
      <c r="BV438" t="s">
        <v>5690</v>
      </c>
      <c r="BW438" t="s">
        <v>5695</v>
      </c>
      <c r="BX438" t="s">
        <v>1940</v>
      </c>
      <c r="BY438" t="s">
        <v>1592</v>
      </c>
      <c r="BZ438" t="s">
        <v>1937</v>
      </c>
      <c r="CA438" t="s">
        <v>2031</v>
      </c>
      <c r="CB438"/>
      <c r="CC438" t="s">
        <v>998</v>
      </c>
      <c r="CD438" t="s">
        <v>1287</v>
      </c>
      <c r="CE438" t="s">
        <v>6359</v>
      </c>
      <c r="CF438" t="s">
        <v>6360</v>
      </c>
      <c r="CG438" t="s">
        <v>1287</v>
      </c>
      <c r="CH438" t="s">
        <v>1592</v>
      </c>
      <c r="CI438" t="s">
        <v>5589</v>
      </c>
      <c r="CJ438" t="s">
        <v>1222</v>
      </c>
      <c r="CK438"/>
      <c r="CL438"/>
      <c r="CM438" t="s">
        <v>6315</v>
      </c>
      <c r="CN438" t="s">
        <v>5689</v>
      </c>
      <c r="CO438" t="s">
        <v>6315</v>
      </c>
      <c r="CP438" t="s">
        <v>5689</v>
      </c>
      <c r="CQ438" t="s">
        <v>1592</v>
      </c>
      <c r="CR438">
        <v>9</v>
      </c>
      <c r="CS438" t="s">
        <v>1191</v>
      </c>
      <c r="CT438" t="s">
        <v>1191</v>
      </c>
      <c r="CU438" t="s">
        <v>1191</v>
      </c>
      <c r="CV438" t="s">
        <v>1592</v>
      </c>
      <c r="CW438" t="s">
        <v>1592</v>
      </c>
      <c r="CX438">
        <v>436</v>
      </c>
      <c r="CY438" t="s">
        <v>6361</v>
      </c>
      <c r="CZ438" t="s">
        <v>1592</v>
      </c>
      <c r="DA438" t="s">
        <v>2313</v>
      </c>
      <c r="DB438" t="s">
        <v>2314</v>
      </c>
      <c r="DC438" t="s">
        <v>5686</v>
      </c>
      <c r="DD438" t="s">
        <v>5733</v>
      </c>
      <c r="DE438" t="s">
        <v>5687</v>
      </c>
      <c r="DF438" t="s">
        <v>1592</v>
      </c>
      <c r="DG438" t="s">
        <v>1592</v>
      </c>
      <c r="DH438" t="s">
        <v>2334</v>
      </c>
      <c r="DI438" t="e">
        <v>#N/A</v>
      </c>
      <c r="DJ438"/>
      <c r="DK438" t="s">
        <v>2334</v>
      </c>
      <c r="DL438">
        <v>9</v>
      </c>
      <c r="DM438" t="s">
        <v>2315</v>
      </c>
      <c r="DN438" t="s">
        <v>1222</v>
      </c>
      <c r="DO438" t="b">
        <v>1</v>
      </c>
      <c r="DP438" t="b">
        <v>1</v>
      </c>
      <c r="DQ438" t="b">
        <v>0</v>
      </c>
      <c r="DR438" t="b">
        <v>0</v>
      </c>
      <c r="DS438" t="b">
        <v>0</v>
      </c>
      <c r="DT438" t="b">
        <v>0</v>
      </c>
      <c r="DU438" t="b">
        <v>0</v>
      </c>
      <c r="DV438">
        <v>0</v>
      </c>
      <c r="DW438" t="b">
        <v>0</v>
      </c>
      <c r="DX438" t="b">
        <v>0</v>
      </c>
      <c r="DY438" t="b">
        <v>0</v>
      </c>
      <c r="DZ438" t="b">
        <v>0</v>
      </c>
      <c r="EA438" t="b">
        <v>0</v>
      </c>
      <c r="EB438" t="b">
        <v>0</v>
      </c>
      <c r="EC438" t="b">
        <v>0</v>
      </c>
      <c r="ED438" t="b">
        <v>0</v>
      </c>
      <c r="EE438" t="b">
        <v>0</v>
      </c>
      <c r="EF438" t="b" cm="1">
        <v>0</v>
      </c>
      <c r="EG438" t="b">
        <v>0</v>
      </c>
      <c r="EH438" t="b">
        <v>0</v>
      </c>
      <c r="EI438" t="b">
        <v>0</v>
      </c>
      <c r="EJ438" t="s">
        <v>1592</v>
      </c>
      <c r="EK438">
        <v>0</v>
      </c>
      <c r="EL438">
        <v>21</v>
      </c>
      <c r="EM438" t="b">
        <v>0</v>
      </c>
    </row>
    <row r="439" spans="1:143" ht="409.5">
      <c r="A439"/>
      <c r="B439" t="s">
        <v>1222</v>
      </c>
      <c r="C439" t="s">
        <v>1769</v>
      </c>
      <c r="D439" t="s">
        <v>5699</v>
      </c>
      <c r="E439" t="s">
        <v>5700</v>
      </c>
      <c r="F439" t="s">
        <v>5701</v>
      </c>
      <c r="G439" t="s">
        <v>5702</v>
      </c>
      <c r="H439" s="109" t="s">
        <v>5703</v>
      </c>
      <c r="I439" t="s">
        <v>1287</v>
      </c>
      <c r="J439" t="s">
        <v>6312</v>
      </c>
      <c r="K439" t="s">
        <v>902</v>
      </c>
      <c r="L439" t="s">
        <v>3872</v>
      </c>
      <c r="M439" t="s">
        <v>2031</v>
      </c>
      <c r="N439" t="s">
        <v>902</v>
      </c>
      <c r="O439" t="s">
        <v>1191</v>
      </c>
      <c r="P439"/>
      <c r="Q439" t="s">
        <v>5733</v>
      </c>
      <c r="R439" t="s">
        <v>5589</v>
      </c>
      <c r="S439"/>
      <c r="T439"/>
      <c r="U439" t="s">
        <v>6315</v>
      </c>
      <c r="V439" t="s">
        <v>5701</v>
      </c>
      <c r="W439"/>
      <c r="X439"/>
      <c r="Y439"/>
      <c r="Z439"/>
      <c r="AA439"/>
      <c r="AB439"/>
      <c r="AC439"/>
      <c r="AD439"/>
      <c r="AE439"/>
      <c r="AF439"/>
      <c r="AG439"/>
      <c r="AH439"/>
      <c r="AI439"/>
      <c r="AJ439"/>
      <c r="AK439"/>
      <c r="AL439"/>
      <c r="AM439"/>
      <c r="AN439"/>
      <c r="AO439" s="108" t="s">
        <v>43</v>
      </c>
      <c r="AP439" t="s">
        <v>1288</v>
      </c>
      <c r="AQ439">
        <v>11</v>
      </c>
      <c r="AR439" t="e">
        <v>#N/A</v>
      </c>
      <c r="AS439" t="s">
        <v>1769</v>
      </c>
      <c r="AT439" t="e">
        <v>#N/A</v>
      </c>
      <c r="AU439" t="s">
        <v>5700</v>
      </c>
      <c r="AV439" t="s">
        <v>5704</v>
      </c>
      <c r="AW439" t="s">
        <v>5705</v>
      </c>
      <c r="AX439" t="s">
        <v>1934</v>
      </c>
      <c r="AY439" t="s">
        <v>5706</v>
      </c>
      <c r="AZ439" t="s">
        <v>5733</v>
      </c>
      <c r="BA439" t="s">
        <v>5707</v>
      </c>
      <c r="BB439" t="s">
        <v>1287</v>
      </c>
      <c r="BC439" t="s">
        <v>3872</v>
      </c>
      <c r="BD439" t="s">
        <v>6362</v>
      </c>
      <c r="BE439">
        <v>347</v>
      </c>
      <c r="BF439">
        <v>430</v>
      </c>
      <c r="BG439">
        <v>0</v>
      </c>
      <c r="BH439" t="s">
        <v>1592</v>
      </c>
      <c r="BI439">
        <v>0</v>
      </c>
      <c r="BJ439">
        <v>0</v>
      </c>
      <c r="BK439">
        <v>347</v>
      </c>
      <c r="BL439" t="s">
        <v>5712</v>
      </c>
      <c r="BM439" t="s">
        <v>6313</v>
      </c>
      <c r="BN439" t="s">
        <v>6316</v>
      </c>
      <c r="BO439" t="e" cm="1">
        <v>#N/A</v>
      </c>
      <c r="BP439" t="s">
        <v>1592</v>
      </c>
      <c r="BQ439" t="s">
        <v>1191</v>
      </c>
      <c r="BR439">
        <v>71</v>
      </c>
      <c r="BS439" t="s">
        <v>4655</v>
      </c>
      <c r="BT439" t="s">
        <v>6363</v>
      </c>
      <c r="BU439" t="s">
        <v>5699</v>
      </c>
      <c r="BV439" t="s">
        <v>5704</v>
      </c>
      <c r="BW439" t="s">
        <v>5710</v>
      </c>
      <c r="BX439" t="s">
        <v>1940</v>
      </c>
      <c r="BY439" t="s">
        <v>1592</v>
      </c>
      <c r="BZ439" t="s">
        <v>1937</v>
      </c>
      <c r="CA439" t="s">
        <v>2031</v>
      </c>
      <c r="CB439"/>
      <c r="CC439" t="s">
        <v>998</v>
      </c>
      <c r="CD439" t="s">
        <v>1287</v>
      </c>
      <c r="CE439" t="s">
        <v>6364</v>
      </c>
      <c r="CF439" t="s">
        <v>6365</v>
      </c>
      <c r="CG439" t="s">
        <v>1287</v>
      </c>
      <c r="CH439" t="s">
        <v>1592</v>
      </c>
      <c r="CI439" t="s">
        <v>5589</v>
      </c>
      <c r="CJ439" t="s">
        <v>1222</v>
      </c>
      <c r="CK439"/>
      <c r="CL439"/>
      <c r="CM439" t="s">
        <v>6315</v>
      </c>
      <c r="CN439" t="s">
        <v>5701</v>
      </c>
      <c r="CO439" t="s">
        <v>6315</v>
      </c>
      <c r="CP439" t="s">
        <v>5701</v>
      </c>
      <c r="CQ439" t="s">
        <v>1592</v>
      </c>
      <c r="CR439">
        <v>9</v>
      </c>
      <c r="CS439" t="s">
        <v>1191</v>
      </c>
      <c r="CT439" t="s">
        <v>1191</v>
      </c>
      <c r="CU439" t="s">
        <v>1191</v>
      </c>
      <c r="CV439" t="s">
        <v>1592</v>
      </c>
      <c r="CW439" t="s">
        <v>1592</v>
      </c>
      <c r="CX439">
        <v>437</v>
      </c>
      <c r="CY439" t="s">
        <v>6366</v>
      </c>
      <c r="CZ439" t="s">
        <v>1592</v>
      </c>
      <c r="DA439" t="s">
        <v>2313</v>
      </c>
      <c r="DB439" t="s">
        <v>2314</v>
      </c>
      <c r="DC439" t="s">
        <v>5700</v>
      </c>
      <c r="DD439" t="s">
        <v>5733</v>
      </c>
      <c r="DE439" t="s">
        <v>5702</v>
      </c>
      <c r="DF439" t="s">
        <v>1592</v>
      </c>
      <c r="DG439" t="s">
        <v>1592</v>
      </c>
      <c r="DH439" t="s">
        <v>2334</v>
      </c>
      <c r="DI439" t="e">
        <v>#N/A</v>
      </c>
      <c r="DJ439"/>
      <c r="DK439" t="s">
        <v>2334</v>
      </c>
      <c r="DL439">
        <v>9</v>
      </c>
      <c r="DM439" t="s">
        <v>2315</v>
      </c>
      <c r="DN439" t="s">
        <v>1222</v>
      </c>
      <c r="DO439" t="b">
        <v>1</v>
      </c>
      <c r="DP439" t="b">
        <v>1</v>
      </c>
      <c r="DQ439" t="b">
        <v>0</v>
      </c>
      <c r="DR439" t="b">
        <v>0</v>
      </c>
      <c r="DS439" t="b">
        <v>0</v>
      </c>
      <c r="DT439" t="b">
        <v>0</v>
      </c>
      <c r="DU439" t="b">
        <v>0</v>
      </c>
      <c r="DV439">
        <v>0</v>
      </c>
      <c r="DW439" t="b">
        <v>0</v>
      </c>
      <c r="DX439" t="b">
        <v>0</v>
      </c>
      <c r="DY439" t="b">
        <v>0</v>
      </c>
      <c r="DZ439" t="b">
        <v>0</v>
      </c>
      <c r="EA439" t="b">
        <v>0</v>
      </c>
      <c r="EB439" t="b">
        <v>0</v>
      </c>
      <c r="EC439" t="b">
        <v>0</v>
      </c>
      <c r="ED439" t="b">
        <v>0</v>
      </c>
      <c r="EE439" t="b">
        <v>0</v>
      </c>
      <c r="EF439" t="b" cm="1">
        <v>0</v>
      </c>
      <c r="EG439" t="b">
        <v>0</v>
      </c>
      <c r="EH439" t="b">
        <v>0</v>
      </c>
      <c r="EI439" t="b">
        <v>0</v>
      </c>
      <c r="EJ439" t="s">
        <v>1592</v>
      </c>
      <c r="EK439">
        <v>0</v>
      </c>
      <c r="EL439">
        <v>20</v>
      </c>
      <c r="EM439" t="b">
        <v>0</v>
      </c>
    </row>
    <row r="440" spans="1:143" ht="141.75">
      <c r="A440"/>
      <c r="B440" t="s">
        <v>1222</v>
      </c>
      <c r="C440" t="s">
        <v>1769</v>
      </c>
      <c r="D440" t="s">
        <v>5714</v>
      </c>
      <c r="E440" t="s">
        <v>5715</v>
      </c>
      <c r="F440"/>
      <c r="G440" t="s">
        <v>5716</v>
      </c>
      <c r="H440" s="109" t="s">
        <v>5717</v>
      </c>
      <c r="I440" t="s">
        <v>1287</v>
      </c>
      <c r="J440" t="s">
        <v>6312</v>
      </c>
      <c r="K440" t="s">
        <v>902</v>
      </c>
      <c r="L440" t="s">
        <v>3872</v>
      </c>
      <c r="M440" t="s">
        <v>2031</v>
      </c>
      <c r="N440" t="s">
        <v>902</v>
      </c>
      <c r="O440" t="s">
        <v>1191</v>
      </c>
      <c r="P440"/>
      <c r="Q440" t="s">
        <v>5733</v>
      </c>
      <c r="R440" t="s">
        <v>5589</v>
      </c>
      <c r="S440"/>
      <c r="T440"/>
      <c r="U440" t="s">
        <v>6315</v>
      </c>
      <c r="V440" t="s">
        <v>5718</v>
      </c>
      <c r="W440"/>
      <c r="X440"/>
      <c r="Y440"/>
      <c r="Z440"/>
      <c r="AA440"/>
      <c r="AB440"/>
      <c r="AC440"/>
      <c r="AD440"/>
      <c r="AE440"/>
      <c r="AF440"/>
      <c r="AG440"/>
      <c r="AH440"/>
      <c r="AI440"/>
      <c r="AJ440"/>
      <c r="AK440"/>
      <c r="AL440"/>
      <c r="AM440"/>
      <c r="AN440"/>
      <c r="AO440" s="108" t="s">
        <v>43</v>
      </c>
      <c r="AP440" t="s">
        <v>1288</v>
      </c>
      <c r="AQ440">
        <v>12</v>
      </c>
      <c r="AR440" t="e">
        <v>#N/A</v>
      </c>
      <c r="AS440" t="s">
        <v>1769</v>
      </c>
      <c r="AT440" t="e">
        <v>#N/A</v>
      </c>
      <c r="AU440" t="s">
        <v>5715</v>
      </c>
      <c r="AV440" t="s">
        <v>5719</v>
      </c>
      <c r="AW440" t="s">
        <v>1937</v>
      </c>
      <c r="AX440" t="s">
        <v>1934</v>
      </c>
      <c r="AY440" t="s">
        <v>5720</v>
      </c>
      <c r="AZ440" t="s">
        <v>5733</v>
      </c>
      <c r="BA440" t="s">
        <v>5721</v>
      </c>
      <c r="BB440" t="s">
        <v>1287</v>
      </c>
      <c r="BC440" t="s">
        <v>3872</v>
      </c>
      <c r="BD440" t="s">
        <v>6367</v>
      </c>
      <c r="BE440">
        <v>348</v>
      </c>
      <c r="BF440">
        <v>430</v>
      </c>
      <c r="BG440">
        <v>0</v>
      </c>
      <c r="BH440" t="s">
        <v>1592</v>
      </c>
      <c r="BI440">
        <v>0</v>
      </c>
      <c r="BJ440">
        <v>0</v>
      </c>
      <c r="BK440">
        <v>348</v>
      </c>
      <c r="BL440" t="s">
        <v>5726</v>
      </c>
      <c r="BM440" t="s">
        <v>6313</v>
      </c>
      <c r="BN440" t="s">
        <v>6316</v>
      </c>
      <c r="BO440" t="e" cm="1">
        <v>#N/A</v>
      </c>
      <c r="BP440" t="s">
        <v>1592</v>
      </c>
      <c r="BQ440" t="s">
        <v>1191</v>
      </c>
      <c r="BR440">
        <v>72</v>
      </c>
      <c r="BS440" t="s">
        <v>4667</v>
      </c>
      <c r="BT440" t="s">
        <v>6368</v>
      </c>
      <c r="BU440" t="s">
        <v>5714</v>
      </c>
      <c r="BV440" t="s">
        <v>5719</v>
      </c>
      <c r="BW440" t="s">
        <v>5724</v>
      </c>
      <c r="BX440" t="s">
        <v>1940</v>
      </c>
      <c r="BY440" t="s">
        <v>1592</v>
      </c>
      <c r="BZ440" t="s">
        <v>1937</v>
      </c>
      <c r="CA440" t="s">
        <v>2031</v>
      </c>
      <c r="CB440"/>
      <c r="CC440" t="s">
        <v>998</v>
      </c>
      <c r="CD440" t="s">
        <v>1287</v>
      </c>
      <c r="CE440" t="s">
        <v>6369</v>
      </c>
      <c r="CF440" t="s">
        <v>6370</v>
      </c>
      <c r="CG440" t="s">
        <v>1287</v>
      </c>
      <c r="CH440" t="s">
        <v>1592</v>
      </c>
      <c r="CI440" t="s">
        <v>5589</v>
      </c>
      <c r="CJ440" t="s">
        <v>1222</v>
      </c>
      <c r="CK440"/>
      <c r="CL440"/>
      <c r="CM440" t="s">
        <v>6315</v>
      </c>
      <c r="CN440" t="s">
        <v>5718</v>
      </c>
      <c r="CO440" t="s">
        <v>6315</v>
      </c>
      <c r="CP440" t="s">
        <v>5718</v>
      </c>
      <c r="CQ440" t="s">
        <v>1592</v>
      </c>
      <c r="CR440">
        <v>9</v>
      </c>
      <c r="CS440" t="s">
        <v>1191</v>
      </c>
      <c r="CT440" t="s">
        <v>1191</v>
      </c>
      <c r="CU440" t="s">
        <v>1191</v>
      </c>
      <c r="CV440" t="s">
        <v>1592</v>
      </c>
      <c r="CW440" t="s">
        <v>1592</v>
      </c>
      <c r="CX440">
        <v>438</v>
      </c>
      <c r="CY440" t="s">
        <v>6371</v>
      </c>
      <c r="CZ440" t="s">
        <v>1592</v>
      </c>
      <c r="DA440" t="s">
        <v>2313</v>
      </c>
      <c r="DB440" t="s">
        <v>2314</v>
      </c>
      <c r="DC440" t="s">
        <v>5715</v>
      </c>
      <c r="DD440" t="s">
        <v>5733</v>
      </c>
      <c r="DE440" t="s">
        <v>5716</v>
      </c>
      <c r="DF440" t="s">
        <v>1592</v>
      </c>
      <c r="DG440" t="s">
        <v>1592</v>
      </c>
      <c r="DH440" t="s">
        <v>2334</v>
      </c>
      <c r="DI440" t="e">
        <v>#N/A</v>
      </c>
      <c r="DJ440"/>
      <c r="DK440" t="s">
        <v>2334</v>
      </c>
      <c r="DL440">
        <v>9</v>
      </c>
      <c r="DM440" t="s">
        <v>2315</v>
      </c>
      <c r="DN440" t="s">
        <v>1222</v>
      </c>
      <c r="DO440" t="b">
        <v>1</v>
      </c>
      <c r="DP440" t="b">
        <v>1</v>
      </c>
      <c r="DQ440" t="b">
        <v>0</v>
      </c>
      <c r="DR440" t="b">
        <v>0</v>
      </c>
      <c r="DS440" t="b">
        <v>0</v>
      </c>
      <c r="DT440" t="b">
        <v>0</v>
      </c>
      <c r="DU440" t="b">
        <v>0</v>
      </c>
      <c r="DV440">
        <v>0</v>
      </c>
      <c r="DW440" t="b">
        <v>0</v>
      </c>
      <c r="DX440" t="b">
        <v>0</v>
      </c>
      <c r="DY440" t="b">
        <v>0</v>
      </c>
      <c r="DZ440" t="b">
        <v>0</v>
      </c>
      <c r="EA440" t="b">
        <v>0</v>
      </c>
      <c r="EB440" t="b">
        <v>0</v>
      </c>
      <c r="EC440" t="b">
        <v>0</v>
      </c>
      <c r="ED440" t="b">
        <v>0</v>
      </c>
      <c r="EE440" t="b">
        <v>0</v>
      </c>
      <c r="EF440" t="b" cm="1">
        <v>0</v>
      </c>
      <c r="EG440" t="b">
        <v>0</v>
      </c>
      <c r="EH440" t="b">
        <v>0</v>
      </c>
      <c r="EI440" t="b">
        <v>0</v>
      </c>
      <c r="EJ440" t="s">
        <v>1592</v>
      </c>
      <c r="EK440">
        <v>0</v>
      </c>
      <c r="EL440">
        <v>23</v>
      </c>
      <c r="EM440" t="b">
        <v>0</v>
      </c>
    </row>
    <row r="441" spans="1:143" ht="15.75">
      <c r="A441"/>
      <c r="B441" t="s">
        <v>1222</v>
      </c>
      <c r="C441" t="s">
        <v>1769</v>
      </c>
      <c r="D441" t="s">
        <v>6372</v>
      </c>
      <c r="E441" t="s">
        <v>6373</v>
      </c>
      <c r="F441"/>
      <c r="G441" t="s">
        <v>6374</v>
      </c>
      <c r="H441" t="s">
        <v>902</v>
      </c>
      <c r="I441" t="s">
        <v>1279</v>
      </c>
      <c r="J441"/>
      <c r="K441" t="s">
        <v>902</v>
      </c>
      <c r="L441" t="s">
        <v>5118</v>
      </c>
      <c r="M441"/>
      <c r="N441"/>
      <c r="O441" t="s">
        <v>1191</v>
      </c>
      <c r="P441"/>
      <c r="Q441" t="s">
        <v>5733</v>
      </c>
      <c r="R441" t="s">
        <v>5589</v>
      </c>
      <c r="S441"/>
      <c r="T441"/>
      <c r="U441" t="s">
        <v>6375</v>
      </c>
      <c r="V441"/>
      <c r="W441"/>
      <c r="X441"/>
      <c r="Y441"/>
      <c r="Z441"/>
      <c r="AA441"/>
      <c r="AB441"/>
      <c r="AC441"/>
      <c r="AD441"/>
      <c r="AE441"/>
      <c r="AF441"/>
      <c r="AG441"/>
      <c r="AH441"/>
      <c r="AI441"/>
      <c r="AJ441"/>
      <c r="AK441"/>
      <c r="AL441"/>
      <c r="AM441"/>
      <c r="AN441"/>
      <c r="AO441" s="108" t="s">
        <v>43</v>
      </c>
      <c r="AP441" t="s">
        <v>1288</v>
      </c>
      <c r="AQ441">
        <v>13</v>
      </c>
      <c r="AR441" t="e">
        <v>#N/A</v>
      </c>
      <c r="AS441" t="s">
        <v>1769</v>
      </c>
      <c r="AT441" t="e">
        <v>#N/A</v>
      </c>
      <c r="AU441" t="s">
        <v>6373</v>
      </c>
      <c r="AV441" t="s">
        <v>6376</v>
      </c>
      <c r="AW441" t="s">
        <v>1937</v>
      </c>
      <c r="AX441" t="s">
        <v>1934</v>
      </c>
      <c r="AY441" t="s">
        <v>6377</v>
      </c>
      <c r="AZ441" t="s">
        <v>5733</v>
      </c>
      <c r="BA441" t="s">
        <v>6378</v>
      </c>
      <c r="BB441" t="s">
        <v>1279</v>
      </c>
      <c r="BC441" t="s">
        <v>5118</v>
      </c>
      <c r="BD441" t="s">
        <v>6379</v>
      </c>
      <c r="BE441">
        <v>441</v>
      </c>
      <c r="BF441">
        <v>0</v>
      </c>
      <c r="BG441">
        <v>0</v>
      </c>
      <c r="BH441" t="s">
        <v>1592</v>
      </c>
      <c r="BI441">
        <v>0</v>
      </c>
      <c r="BJ441">
        <v>0</v>
      </c>
      <c r="BK441">
        <v>0</v>
      </c>
      <c r="BL441" t="s">
        <v>1592</v>
      </c>
      <c r="BM441" t="s">
        <v>1592</v>
      </c>
      <c r="BN441" t="s">
        <v>1592</v>
      </c>
      <c r="BO441" t="s" cm="1">
        <v>1592</v>
      </c>
      <c r="BP441" t="s">
        <v>1592</v>
      </c>
      <c r="BQ441" t="s">
        <v>1191</v>
      </c>
      <c r="BR441">
        <v>73</v>
      </c>
      <c r="BS441" t="s">
        <v>4679</v>
      </c>
      <c r="BT441" t="s">
        <v>6380</v>
      </c>
      <c r="BU441" t="s">
        <v>6372</v>
      </c>
      <c r="BV441" t="s">
        <v>6376</v>
      </c>
      <c r="BW441" t="s">
        <v>1940</v>
      </c>
      <c r="BX441" t="s">
        <v>1937</v>
      </c>
      <c r="BY441" t="s">
        <v>1592</v>
      </c>
      <c r="BZ441" t="s">
        <v>1937</v>
      </c>
      <c r="CA441" t="s">
        <v>1592</v>
      </c>
      <c r="CB441"/>
      <c r="CC441" t="s">
        <v>998</v>
      </c>
      <c r="CD441" t="s">
        <v>1279</v>
      </c>
      <c r="CE441" t="s">
        <v>6373</v>
      </c>
      <c r="CF441" t="s">
        <v>6376</v>
      </c>
      <c r="CG441" t="s">
        <v>1279</v>
      </c>
      <c r="CH441" t="s">
        <v>1592</v>
      </c>
      <c r="CI441" t="s">
        <v>5589</v>
      </c>
      <c r="CJ441" t="s">
        <v>1222</v>
      </c>
      <c r="CK441"/>
      <c r="CL441"/>
      <c r="CM441" t="s">
        <v>6375</v>
      </c>
      <c r="CN441" t="s">
        <v>1592</v>
      </c>
      <c r="CO441" t="s">
        <v>6375</v>
      </c>
      <c r="CP441" t="s">
        <v>1592</v>
      </c>
      <c r="CQ441" t="s">
        <v>1592</v>
      </c>
      <c r="CR441">
        <v>9</v>
      </c>
      <c r="CS441" t="s">
        <v>1191</v>
      </c>
      <c r="CT441" t="s">
        <v>1191</v>
      </c>
      <c r="CU441" t="s">
        <v>1191</v>
      </c>
      <c r="CV441" t="s">
        <v>1592</v>
      </c>
      <c r="CW441" t="s">
        <v>1592</v>
      </c>
      <c r="CX441">
        <v>439</v>
      </c>
      <c r="CY441" t="s">
        <v>6381</v>
      </c>
      <c r="CZ441" t="s">
        <v>1592</v>
      </c>
      <c r="DA441" t="s">
        <v>2313</v>
      </c>
      <c r="DB441" t="s">
        <v>2314</v>
      </c>
      <c r="DC441" t="s">
        <v>6373</v>
      </c>
      <c r="DD441" t="s">
        <v>5733</v>
      </c>
      <c r="DE441" t="s">
        <v>6374</v>
      </c>
      <c r="DF441" t="s">
        <v>1592</v>
      </c>
      <c r="DG441" t="s">
        <v>1592</v>
      </c>
      <c r="DH441" t="s">
        <v>2334</v>
      </c>
      <c r="DI441" t="e">
        <v>#N/A</v>
      </c>
      <c r="DJ441"/>
      <c r="DK441" t="s">
        <v>2334</v>
      </c>
      <c r="DL441">
        <v>9</v>
      </c>
      <c r="DM441" t="s">
        <v>2315</v>
      </c>
      <c r="DN441" t="s">
        <v>1222</v>
      </c>
      <c r="DO441" t="b">
        <v>1</v>
      </c>
      <c r="DP441" t="b">
        <v>1</v>
      </c>
      <c r="DQ441" t="b">
        <v>1</v>
      </c>
      <c r="DR441" t="b">
        <v>0</v>
      </c>
      <c r="DS441" t="b">
        <v>0</v>
      </c>
      <c r="DT441" t="b">
        <v>0</v>
      </c>
      <c r="DU441" t="b">
        <v>1</v>
      </c>
      <c r="DV441">
        <v>0</v>
      </c>
      <c r="DW441" t="b">
        <v>0</v>
      </c>
      <c r="DX441" t="b">
        <v>0</v>
      </c>
      <c r="DY441" t="b">
        <v>0</v>
      </c>
      <c r="DZ441" t="b">
        <v>0</v>
      </c>
      <c r="EA441" t="b">
        <v>0</v>
      </c>
      <c r="EB441" t="b">
        <v>0</v>
      </c>
      <c r="EC441" t="b">
        <v>0</v>
      </c>
      <c r="ED441" t="b">
        <v>0</v>
      </c>
      <c r="EE441" t="b">
        <v>0</v>
      </c>
      <c r="EF441" t="b" cm="1">
        <v>0</v>
      </c>
      <c r="EG441" t="b">
        <v>0</v>
      </c>
      <c r="EH441" t="b">
        <v>0</v>
      </c>
      <c r="EI441" t="b">
        <v>0</v>
      </c>
      <c r="EJ441" t="s">
        <v>1592</v>
      </c>
      <c r="EK441">
        <v>0</v>
      </c>
      <c r="EL441">
        <v>32</v>
      </c>
      <c r="EM441" t="b">
        <v>0</v>
      </c>
    </row>
    <row r="442" spans="1:143" ht="94.5">
      <c r="A442"/>
      <c r="B442" t="s">
        <v>1222</v>
      </c>
      <c r="C442" t="s">
        <v>1769</v>
      </c>
      <c r="D442" t="s">
        <v>1761</v>
      </c>
      <c r="E442" t="s">
        <v>1762</v>
      </c>
      <c r="F442"/>
      <c r="G442" t="s">
        <v>5597</v>
      </c>
      <c r="H442" t="s">
        <v>902</v>
      </c>
      <c r="I442" t="s">
        <v>1242</v>
      </c>
      <c r="J442" t="s">
        <v>6372</v>
      </c>
      <c r="K442" t="s">
        <v>902</v>
      </c>
      <c r="L442" t="s">
        <v>5118</v>
      </c>
      <c r="M442" t="s">
        <v>1947</v>
      </c>
      <c r="N442" s="109" t="s">
        <v>5598</v>
      </c>
      <c r="O442" t="s">
        <v>1191</v>
      </c>
      <c r="P442"/>
      <c r="Q442" t="s">
        <v>5733</v>
      </c>
      <c r="R442" t="s">
        <v>5589</v>
      </c>
      <c r="S442"/>
      <c r="T442"/>
      <c r="U442" t="s">
        <v>6375</v>
      </c>
      <c r="V442" t="s">
        <v>1948</v>
      </c>
      <c r="W442"/>
      <c r="X442"/>
      <c r="Y442"/>
      <c r="Z442"/>
      <c r="AA442"/>
      <c r="AB442"/>
      <c r="AC442"/>
      <c r="AD442"/>
      <c r="AE442"/>
      <c r="AF442"/>
      <c r="AG442"/>
      <c r="AH442"/>
      <c r="AI442"/>
      <c r="AJ442"/>
      <c r="AK442"/>
      <c r="AL442"/>
      <c r="AM442"/>
      <c r="AN442"/>
      <c r="AO442" s="108" t="s">
        <v>43</v>
      </c>
      <c r="AP442" t="s">
        <v>1288</v>
      </c>
      <c r="AQ442">
        <v>14</v>
      </c>
      <c r="AR442" t="e">
        <v>#N/A</v>
      </c>
      <c r="AS442" t="s">
        <v>1769</v>
      </c>
      <c r="AT442" t="e">
        <v>#N/A</v>
      </c>
      <c r="AU442" t="s">
        <v>1762</v>
      </c>
      <c r="AV442" t="s">
        <v>1945</v>
      </c>
      <c r="AW442" t="s">
        <v>1937</v>
      </c>
      <c r="AX442" t="s">
        <v>1934</v>
      </c>
      <c r="AY442" t="s">
        <v>5599</v>
      </c>
      <c r="AZ442" t="s">
        <v>5733</v>
      </c>
      <c r="BA442" t="s">
        <v>5600</v>
      </c>
      <c r="BB442" t="s">
        <v>1242</v>
      </c>
      <c r="BC442" t="s">
        <v>5118</v>
      </c>
      <c r="BD442" t="s">
        <v>6322</v>
      </c>
      <c r="BE442">
        <v>339</v>
      </c>
      <c r="BF442">
        <v>441</v>
      </c>
      <c r="BG442">
        <v>0</v>
      </c>
      <c r="BH442" t="s">
        <v>1592</v>
      </c>
      <c r="BI442">
        <v>0</v>
      </c>
      <c r="BJ442">
        <v>0</v>
      </c>
      <c r="BK442">
        <v>1055</v>
      </c>
      <c r="BL442" t="s">
        <v>1950</v>
      </c>
      <c r="BM442" t="s">
        <v>6373</v>
      </c>
      <c r="BN442" t="s">
        <v>6376</v>
      </c>
      <c r="BO442" t="e" cm="1">
        <v>#N/A</v>
      </c>
      <c r="BP442" t="s">
        <v>1592</v>
      </c>
      <c r="BQ442" t="s">
        <v>1191</v>
      </c>
      <c r="BR442">
        <v>74</v>
      </c>
      <c r="BS442" t="s">
        <v>5123</v>
      </c>
      <c r="BT442" t="s">
        <v>6382</v>
      </c>
      <c r="BU442" t="s">
        <v>1761</v>
      </c>
      <c r="BV442" t="s">
        <v>1945</v>
      </c>
      <c r="BW442" t="s">
        <v>1940</v>
      </c>
      <c r="BX442" t="s">
        <v>5603</v>
      </c>
      <c r="BY442" t="s">
        <v>1592</v>
      </c>
      <c r="BZ442" t="s">
        <v>1937</v>
      </c>
      <c r="CA442" t="s">
        <v>1947</v>
      </c>
      <c r="CB442"/>
      <c r="CC442" t="s">
        <v>998</v>
      </c>
      <c r="CD442" t="s">
        <v>1242</v>
      </c>
      <c r="CE442" t="s">
        <v>6383</v>
      </c>
      <c r="CF442" t="s">
        <v>6384</v>
      </c>
      <c r="CG442" t="s">
        <v>1242</v>
      </c>
      <c r="CH442" t="s">
        <v>1592</v>
      </c>
      <c r="CI442" t="s">
        <v>5589</v>
      </c>
      <c r="CJ442" t="s">
        <v>1222</v>
      </c>
      <c r="CK442"/>
      <c r="CL442"/>
      <c r="CM442" t="s">
        <v>6375</v>
      </c>
      <c r="CN442" t="s">
        <v>1948</v>
      </c>
      <c r="CO442" t="s">
        <v>6375</v>
      </c>
      <c r="CP442" t="s">
        <v>1948</v>
      </c>
      <c r="CQ442" t="s">
        <v>1592</v>
      </c>
      <c r="CR442">
        <v>9</v>
      </c>
      <c r="CS442" t="s">
        <v>1191</v>
      </c>
      <c r="CT442" t="s">
        <v>1191</v>
      </c>
      <c r="CU442" t="s">
        <v>1592</v>
      </c>
      <c r="CV442" t="s">
        <v>1592</v>
      </c>
      <c r="CW442" t="s">
        <v>1592</v>
      </c>
      <c r="CX442">
        <v>440</v>
      </c>
      <c r="CY442" t="s">
        <v>6385</v>
      </c>
      <c r="CZ442" t="s">
        <v>1592</v>
      </c>
      <c r="DA442" t="s">
        <v>2313</v>
      </c>
      <c r="DB442" t="s">
        <v>2314</v>
      </c>
      <c r="DC442" t="s">
        <v>1762</v>
      </c>
      <c r="DD442" t="s">
        <v>5733</v>
      </c>
      <c r="DE442" t="s">
        <v>5597</v>
      </c>
      <c r="DF442" t="s">
        <v>1592</v>
      </c>
      <c r="DG442" t="s">
        <v>1592</v>
      </c>
      <c r="DH442" t="s">
        <v>2334</v>
      </c>
      <c r="DI442" t="e">
        <v>#N/A</v>
      </c>
      <c r="DJ442"/>
      <c r="DK442" t="s">
        <v>2334</v>
      </c>
      <c r="DL442">
        <v>9</v>
      </c>
      <c r="DM442" t="s">
        <v>2315</v>
      </c>
      <c r="DN442" t="s">
        <v>1222</v>
      </c>
      <c r="DO442" t="b">
        <v>1</v>
      </c>
      <c r="DP442" t="b">
        <v>1</v>
      </c>
      <c r="DQ442" t="b">
        <v>0</v>
      </c>
      <c r="DR442" t="b">
        <v>0</v>
      </c>
      <c r="DS442" t="b">
        <v>0</v>
      </c>
      <c r="DT442" t="b">
        <v>0</v>
      </c>
      <c r="DU442" t="b">
        <v>0</v>
      </c>
      <c r="DV442">
        <v>0</v>
      </c>
      <c r="DW442" t="b">
        <v>0</v>
      </c>
      <c r="DX442" t="b">
        <v>0</v>
      </c>
      <c r="DY442" t="b">
        <v>0</v>
      </c>
      <c r="DZ442" t="b">
        <v>0</v>
      </c>
      <c r="EA442" t="b">
        <v>0</v>
      </c>
      <c r="EB442" t="b">
        <v>0</v>
      </c>
      <c r="EC442" t="b">
        <v>0</v>
      </c>
      <c r="ED442" t="b">
        <v>0</v>
      </c>
      <c r="EE442" t="b">
        <v>0</v>
      </c>
      <c r="EF442" t="b" cm="1">
        <v>0</v>
      </c>
      <c r="EG442" t="b">
        <v>0</v>
      </c>
      <c r="EH442" t="b">
        <v>0</v>
      </c>
      <c r="EI442" t="b">
        <v>0</v>
      </c>
      <c r="EJ442" t="s">
        <v>1592</v>
      </c>
      <c r="EK442">
        <v>0</v>
      </c>
      <c r="EL442">
        <v>7</v>
      </c>
      <c r="EM442" t="b">
        <v>0</v>
      </c>
    </row>
    <row r="443" spans="1:143" ht="94.5">
      <c r="A443"/>
      <c r="B443" t="s">
        <v>1222</v>
      </c>
      <c r="C443" t="s">
        <v>1769</v>
      </c>
      <c r="D443" t="s">
        <v>1766</v>
      </c>
      <c r="E443" t="s">
        <v>1767</v>
      </c>
      <c r="F443"/>
      <c r="G443" t="s">
        <v>5607</v>
      </c>
      <c r="H443" t="s">
        <v>902</v>
      </c>
      <c r="I443" t="s">
        <v>1242</v>
      </c>
      <c r="J443" t="s">
        <v>6372</v>
      </c>
      <c r="K443" t="s">
        <v>902</v>
      </c>
      <c r="L443" t="s">
        <v>5118</v>
      </c>
      <c r="M443" t="s">
        <v>1947</v>
      </c>
      <c r="N443" s="109" t="s">
        <v>5608</v>
      </c>
      <c r="O443" t="s">
        <v>1191</v>
      </c>
      <c r="P443"/>
      <c r="Q443" t="s">
        <v>5733</v>
      </c>
      <c r="R443" t="s">
        <v>5589</v>
      </c>
      <c r="S443"/>
      <c r="T443"/>
      <c r="U443" t="s">
        <v>6375</v>
      </c>
      <c r="V443" t="s">
        <v>1956</v>
      </c>
      <c r="W443"/>
      <c r="X443"/>
      <c r="Y443"/>
      <c r="Z443"/>
      <c r="AA443"/>
      <c r="AB443"/>
      <c r="AC443"/>
      <c r="AD443"/>
      <c r="AE443"/>
      <c r="AF443"/>
      <c r="AG443"/>
      <c r="AH443"/>
      <c r="AI443"/>
      <c r="AJ443"/>
      <c r="AK443"/>
      <c r="AL443"/>
      <c r="AM443"/>
      <c r="AN443"/>
      <c r="AO443" s="108" t="s">
        <v>43</v>
      </c>
      <c r="AP443" t="s">
        <v>1288</v>
      </c>
      <c r="AQ443">
        <v>15</v>
      </c>
      <c r="AR443" t="e">
        <v>#N/A</v>
      </c>
      <c r="AS443" t="s">
        <v>1769</v>
      </c>
      <c r="AT443" t="e">
        <v>#N/A</v>
      </c>
      <c r="AU443" t="s">
        <v>1767</v>
      </c>
      <c r="AV443" t="s">
        <v>1953</v>
      </c>
      <c r="AW443" t="s">
        <v>1937</v>
      </c>
      <c r="AX443" t="s">
        <v>1934</v>
      </c>
      <c r="AY443" t="s">
        <v>5609</v>
      </c>
      <c r="AZ443" t="s">
        <v>5733</v>
      </c>
      <c r="BA443" t="s">
        <v>5610</v>
      </c>
      <c r="BB443" t="s">
        <v>1242</v>
      </c>
      <c r="BC443" t="s">
        <v>5118</v>
      </c>
      <c r="BD443" t="s">
        <v>6327</v>
      </c>
      <c r="BE443">
        <v>340</v>
      </c>
      <c r="BF443">
        <v>441</v>
      </c>
      <c r="BG443">
        <v>0</v>
      </c>
      <c r="BH443" t="s">
        <v>1592</v>
      </c>
      <c r="BI443">
        <v>0</v>
      </c>
      <c r="BJ443">
        <v>0</v>
      </c>
      <c r="BK443">
        <v>1036</v>
      </c>
      <c r="BL443" t="s">
        <v>1958</v>
      </c>
      <c r="BM443" t="s">
        <v>6373</v>
      </c>
      <c r="BN443" t="s">
        <v>6376</v>
      </c>
      <c r="BO443" t="e" cm="1">
        <v>#N/A</v>
      </c>
      <c r="BP443" t="s">
        <v>1592</v>
      </c>
      <c r="BQ443" t="s">
        <v>1191</v>
      </c>
      <c r="BR443">
        <v>75</v>
      </c>
      <c r="BS443" t="s">
        <v>5127</v>
      </c>
      <c r="BT443" t="s">
        <v>6386</v>
      </c>
      <c r="BU443" t="s">
        <v>1766</v>
      </c>
      <c r="BV443" t="s">
        <v>1953</v>
      </c>
      <c r="BW443" t="s">
        <v>1940</v>
      </c>
      <c r="BX443" t="s">
        <v>5613</v>
      </c>
      <c r="BY443" t="s">
        <v>1592</v>
      </c>
      <c r="BZ443" t="s">
        <v>1937</v>
      </c>
      <c r="CA443" t="s">
        <v>1947</v>
      </c>
      <c r="CB443"/>
      <c r="CC443" t="s">
        <v>998</v>
      </c>
      <c r="CD443" t="s">
        <v>1242</v>
      </c>
      <c r="CE443" t="s">
        <v>6387</v>
      </c>
      <c r="CF443" t="s">
        <v>6388</v>
      </c>
      <c r="CG443" t="s">
        <v>1242</v>
      </c>
      <c r="CH443" t="s">
        <v>1592</v>
      </c>
      <c r="CI443" t="s">
        <v>5589</v>
      </c>
      <c r="CJ443" t="s">
        <v>1222</v>
      </c>
      <c r="CK443"/>
      <c r="CL443"/>
      <c r="CM443" t="s">
        <v>6375</v>
      </c>
      <c r="CN443" t="s">
        <v>1956</v>
      </c>
      <c r="CO443" t="s">
        <v>6375</v>
      </c>
      <c r="CP443" t="s">
        <v>1956</v>
      </c>
      <c r="CQ443" t="s">
        <v>1592</v>
      </c>
      <c r="CR443">
        <v>9</v>
      </c>
      <c r="CS443" t="s">
        <v>1191</v>
      </c>
      <c r="CT443" t="s">
        <v>1191</v>
      </c>
      <c r="CU443" t="s">
        <v>1592</v>
      </c>
      <c r="CV443" t="s">
        <v>1592</v>
      </c>
      <c r="CW443" t="s">
        <v>1592</v>
      </c>
      <c r="CX443">
        <v>441</v>
      </c>
      <c r="CY443" t="s">
        <v>6389</v>
      </c>
      <c r="CZ443" t="s">
        <v>1592</v>
      </c>
      <c r="DA443" t="s">
        <v>2313</v>
      </c>
      <c r="DB443" t="s">
        <v>2314</v>
      </c>
      <c r="DC443" t="s">
        <v>1767</v>
      </c>
      <c r="DD443" t="s">
        <v>5733</v>
      </c>
      <c r="DE443" t="s">
        <v>5607</v>
      </c>
      <c r="DF443" t="s">
        <v>1592</v>
      </c>
      <c r="DG443" t="s">
        <v>1592</v>
      </c>
      <c r="DH443" t="s">
        <v>2334</v>
      </c>
      <c r="DI443" t="e">
        <v>#N/A</v>
      </c>
      <c r="DJ443"/>
      <c r="DK443" t="s">
        <v>2334</v>
      </c>
      <c r="DL443">
        <v>9</v>
      </c>
      <c r="DM443" t="s">
        <v>2315</v>
      </c>
      <c r="DN443" t="s">
        <v>1222</v>
      </c>
      <c r="DO443" t="b">
        <v>1</v>
      </c>
      <c r="DP443" t="b">
        <v>1</v>
      </c>
      <c r="DQ443" t="b">
        <v>0</v>
      </c>
      <c r="DR443" t="b">
        <v>0</v>
      </c>
      <c r="DS443" t="b">
        <v>0</v>
      </c>
      <c r="DT443" t="b">
        <v>0</v>
      </c>
      <c r="DU443" t="b">
        <v>0</v>
      </c>
      <c r="DV443">
        <v>0</v>
      </c>
      <c r="DW443" t="b">
        <v>0</v>
      </c>
      <c r="DX443" t="b">
        <v>0</v>
      </c>
      <c r="DY443" t="b">
        <v>0</v>
      </c>
      <c r="DZ443" t="b">
        <v>0</v>
      </c>
      <c r="EA443" t="b">
        <v>0</v>
      </c>
      <c r="EB443" t="b">
        <v>0</v>
      </c>
      <c r="EC443" t="b">
        <v>0</v>
      </c>
      <c r="ED443" t="b">
        <v>0</v>
      </c>
      <c r="EE443" t="b">
        <v>0</v>
      </c>
      <c r="EF443" t="b" cm="1">
        <v>0</v>
      </c>
      <c r="EG443" t="b">
        <v>0</v>
      </c>
      <c r="EH443" t="b">
        <v>0</v>
      </c>
      <c r="EI443" t="b">
        <v>0</v>
      </c>
      <c r="EJ443" t="s">
        <v>1592</v>
      </c>
      <c r="EK443">
        <v>0</v>
      </c>
      <c r="EL443">
        <v>13</v>
      </c>
      <c r="EM443" t="b">
        <v>0</v>
      </c>
    </row>
    <row r="444" spans="1:143" s="119" customFormat="1" ht="31.5">
      <c r="A444"/>
      <c r="B444" t="s">
        <v>1222</v>
      </c>
      <c r="C444" t="s">
        <v>1769</v>
      </c>
      <c r="D444" t="s">
        <v>5617</v>
      </c>
      <c r="E444" t="s">
        <v>5618</v>
      </c>
      <c r="F444"/>
      <c r="G444" t="s">
        <v>5617</v>
      </c>
      <c r="H444" s="109" t="s">
        <v>5619</v>
      </c>
      <c r="I444" t="s">
        <v>1242</v>
      </c>
      <c r="J444" t="s">
        <v>6372</v>
      </c>
      <c r="K444" t="s">
        <v>902</v>
      </c>
      <c r="L444" t="s">
        <v>1939</v>
      </c>
      <c r="M444" t="s">
        <v>1947</v>
      </c>
      <c r="N444"/>
      <c r="O444" t="s">
        <v>1191</v>
      </c>
      <c r="P444"/>
      <c r="Q444" t="s">
        <v>5733</v>
      </c>
      <c r="R444" t="s">
        <v>5589</v>
      </c>
      <c r="S444"/>
      <c r="T444"/>
      <c r="U444" t="s">
        <v>6375</v>
      </c>
      <c r="V444" t="s">
        <v>5620</v>
      </c>
      <c r="W444"/>
      <c r="X444"/>
      <c r="Y444"/>
      <c r="Z444"/>
      <c r="AA444"/>
      <c r="AB444"/>
      <c r="AC444"/>
      <c r="AD444"/>
      <c r="AE444"/>
      <c r="AF444"/>
      <c r="AG444"/>
      <c r="AH444"/>
      <c r="AI444"/>
      <c r="AJ444"/>
      <c r="AK444"/>
      <c r="AL444"/>
      <c r="AM444"/>
      <c r="AN444"/>
      <c r="AO444" s="108" t="s">
        <v>43</v>
      </c>
      <c r="AP444" t="s">
        <v>1288</v>
      </c>
      <c r="AQ444">
        <v>16</v>
      </c>
      <c r="AR444" t="e">
        <v>#N/A</v>
      </c>
      <c r="AS444" t="s">
        <v>1769</v>
      </c>
      <c r="AT444" t="e">
        <v>#N/A</v>
      </c>
      <c r="AU444" t="s">
        <v>5618</v>
      </c>
      <c r="AV444" t="s">
        <v>5621</v>
      </c>
      <c r="AW444" t="s">
        <v>1937</v>
      </c>
      <c r="AX444" t="s">
        <v>1934</v>
      </c>
      <c r="AY444" t="s">
        <v>5622</v>
      </c>
      <c r="AZ444" t="s">
        <v>5733</v>
      </c>
      <c r="BA444" t="s">
        <v>5623</v>
      </c>
      <c r="BB444" t="s">
        <v>1242</v>
      </c>
      <c r="BC444" t="s">
        <v>1939</v>
      </c>
      <c r="BD444" t="s">
        <v>6332</v>
      </c>
      <c r="BE444">
        <v>341</v>
      </c>
      <c r="BF444">
        <v>441</v>
      </c>
      <c r="BG444">
        <v>0</v>
      </c>
      <c r="BH444" t="s">
        <v>1592</v>
      </c>
      <c r="BI444">
        <v>0</v>
      </c>
      <c r="BJ444">
        <v>0</v>
      </c>
      <c r="BK444">
        <v>1051</v>
      </c>
      <c r="BL444" t="s">
        <v>5625</v>
      </c>
      <c r="BM444" t="s">
        <v>6373</v>
      </c>
      <c r="BN444" t="s">
        <v>6376</v>
      </c>
      <c r="BO444" t="e" cm="1">
        <v>#N/A</v>
      </c>
      <c r="BP444" t="s">
        <v>1592</v>
      </c>
      <c r="BQ444" t="s">
        <v>1191</v>
      </c>
      <c r="BR444">
        <v>76</v>
      </c>
      <c r="BS444" t="s">
        <v>5133</v>
      </c>
      <c r="BT444" t="s">
        <v>6390</v>
      </c>
      <c r="BU444" t="s">
        <v>5617</v>
      </c>
      <c r="BV444" t="s">
        <v>5621</v>
      </c>
      <c r="BW444" t="s">
        <v>5627</v>
      </c>
      <c r="BX444" t="s">
        <v>1937</v>
      </c>
      <c r="BY444" t="s">
        <v>1592</v>
      </c>
      <c r="BZ444" t="s">
        <v>1937</v>
      </c>
      <c r="CA444" t="s">
        <v>1947</v>
      </c>
      <c r="CB444"/>
      <c r="CC444" t="s">
        <v>998</v>
      </c>
      <c r="CD444" t="s">
        <v>1242</v>
      </c>
      <c r="CE444" t="s">
        <v>6391</v>
      </c>
      <c r="CF444" t="s">
        <v>6392</v>
      </c>
      <c r="CG444" t="s">
        <v>1242</v>
      </c>
      <c r="CH444" t="s">
        <v>1592</v>
      </c>
      <c r="CI444" t="s">
        <v>5589</v>
      </c>
      <c r="CJ444" t="s">
        <v>1222</v>
      </c>
      <c r="CK444"/>
      <c r="CL444"/>
      <c r="CM444" t="s">
        <v>6375</v>
      </c>
      <c r="CN444" t="s">
        <v>5620</v>
      </c>
      <c r="CO444" t="s">
        <v>6375</v>
      </c>
      <c r="CP444" t="s">
        <v>5620</v>
      </c>
      <c r="CQ444" t="s">
        <v>1592</v>
      </c>
      <c r="CR444">
        <v>9</v>
      </c>
      <c r="CS444" t="s">
        <v>1191</v>
      </c>
      <c r="CT444" t="s">
        <v>1191</v>
      </c>
      <c r="CU444" t="s">
        <v>1592</v>
      </c>
      <c r="CV444" t="s">
        <v>1592</v>
      </c>
      <c r="CW444" t="s">
        <v>1592</v>
      </c>
      <c r="CX444">
        <v>442</v>
      </c>
      <c r="CY444" t="s">
        <v>6393</v>
      </c>
      <c r="CZ444" t="s">
        <v>1592</v>
      </c>
      <c r="DA444" t="s">
        <v>2313</v>
      </c>
      <c r="DB444" t="s">
        <v>2314</v>
      </c>
      <c r="DC444" t="s">
        <v>5618</v>
      </c>
      <c r="DD444" t="s">
        <v>5733</v>
      </c>
      <c r="DE444" t="s">
        <v>5617</v>
      </c>
      <c r="DF444" t="s">
        <v>1592</v>
      </c>
      <c r="DG444" t="s">
        <v>1592</v>
      </c>
      <c r="DH444" t="s">
        <v>2334</v>
      </c>
      <c r="DI444" t="e">
        <v>#N/A</v>
      </c>
      <c r="DJ444"/>
      <c r="DK444" t="s">
        <v>2334</v>
      </c>
      <c r="DL444">
        <v>9</v>
      </c>
      <c r="DM444" t="s">
        <v>2315</v>
      </c>
      <c r="DN444" t="s">
        <v>1222</v>
      </c>
      <c r="DO444" t="b">
        <v>1</v>
      </c>
      <c r="DP444" t="b">
        <v>1</v>
      </c>
      <c r="DQ444" t="b">
        <v>0</v>
      </c>
      <c r="DR444" t="b">
        <v>0</v>
      </c>
      <c r="DS444" t="b">
        <v>0</v>
      </c>
      <c r="DT444" t="b">
        <v>0</v>
      </c>
      <c r="DU444" t="b">
        <v>0</v>
      </c>
      <c r="DV444">
        <v>0</v>
      </c>
      <c r="DW444" t="b">
        <v>0</v>
      </c>
      <c r="DX444" t="b">
        <v>0</v>
      </c>
      <c r="DY444" t="b">
        <v>0</v>
      </c>
      <c r="DZ444" t="b">
        <v>0</v>
      </c>
      <c r="EA444" t="b">
        <v>0</v>
      </c>
      <c r="EB444" t="b">
        <v>0</v>
      </c>
      <c r="EC444" t="b">
        <v>0</v>
      </c>
      <c r="ED444" t="b">
        <v>0</v>
      </c>
      <c r="EE444" t="b">
        <v>0</v>
      </c>
      <c r="EF444" t="b" cm="1">
        <v>0</v>
      </c>
      <c r="EG444" t="b">
        <v>0</v>
      </c>
      <c r="EH444" t="b">
        <v>0</v>
      </c>
      <c r="EI444" t="b">
        <v>0</v>
      </c>
      <c r="EJ444" t="s">
        <v>1592</v>
      </c>
      <c r="EK444">
        <v>0</v>
      </c>
      <c r="EL444">
        <v>13</v>
      </c>
      <c r="EM444" t="b">
        <v>0</v>
      </c>
    </row>
    <row r="445" spans="1:143" ht="283.5">
      <c r="A445"/>
      <c r="B445" t="s">
        <v>1222</v>
      </c>
      <c r="C445" t="s">
        <v>1769</v>
      </c>
      <c r="D445" t="s">
        <v>1772</v>
      </c>
      <c r="E445" t="s">
        <v>1773</v>
      </c>
      <c r="F445" t="s">
        <v>960</v>
      </c>
      <c r="G445" s="109" t="s">
        <v>5631</v>
      </c>
      <c r="H445" t="s">
        <v>902</v>
      </c>
      <c r="I445" t="s">
        <v>1242</v>
      </c>
      <c r="J445" t="s">
        <v>6372</v>
      </c>
      <c r="K445" t="s">
        <v>902</v>
      </c>
      <c r="L445" t="s">
        <v>5118</v>
      </c>
      <c r="M445" t="s">
        <v>1947</v>
      </c>
      <c r="N445" s="109" t="s">
        <v>5632</v>
      </c>
      <c r="O445" t="s">
        <v>1191</v>
      </c>
      <c r="P445"/>
      <c r="Q445" t="s">
        <v>5733</v>
      </c>
      <c r="R445" t="s">
        <v>5589</v>
      </c>
      <c r="S445"/>
      <c r="T445"/>
      <c r="U445" t="s">
        <v>6375</v>
      </c>
      <c r="V445" t="s">
        <v>5633</v>
      </c>
      <c r="W445"/>
      <c r="X445"/>
      <c r="Y445"/>
      <c r="Z445"/>
      <c r="AA445"/>
      <c r="AB445"/>
      <c r="AC445"/>
      <c r="AD445"/>
      <c r="AE445"/>
      <c r="AF445"/>
      <c r="AG445"/>
      <c r="AH445"/>
      <c r="AI445"/>
      <c r="AJ445"/>
      <c r="AK445"/>
      <c r="AL445"/>
      <c r="AM445"/>
      <c r="AN445"/>
      <c r="AO445" s="108" t="s">
        <v>43</v>
      </c>
      <c r="AP445" t="s">
        <v>1288</v>
      </c>
      <c r="AQ445">
        <v>17</v>
      </c>
      <c r="AR445" t="e">
        <v>#N/A</v>
      </c>
      <c r="AS445" t="s">
        <v>1769</v>
      </c>
      <c r="AT445" t="e">
        <v>#N/A</v>
      </c>
      <c r="AU445" t="s">
        <v>1773</v>
      </c>
      <c r="AV445" t="s">
        <v>5634</v>
      </c>
      <c r="AW445" t="s">
        <v>4591</v>
      </c>
      <c r="AX445" t="s">
        <v>1934</v>
      </c>
      <c r="AY445" t="s">
        <v>5635</v>
      </c>
      <c r="AZ445" t="s">
        <v>5733</v>
      </c>
      <c r="BA445" t="s">
        <v>5636</v>
      </c>
      <c r="BB445" t="s">
        <v>1242</v>
      </c>
      <c r="BC445" t="s">
        <v>5118</v>
      </c>
      <c r="BD445" t="s">
        <v>6337</v>
      </c>
      <c r="BE445">
        <v>342</v>
      </c>
      <c r="BF445">
        <v>441</v>
      </c>
      <c r="BG445">
        <v>0</v>
      </c>
      <c r="BH445" t="s">
        <v>1592</v>
      </c>
      <c r="BI445">
        <v>0</v>
      </c>
      <c r="BJ445">
        <v>0</v>
      </c>
      <c r="BK445">
        <v>1046</v>
      </c>
      <c r="BL445" t="s">
        <v>5638</v>
      </c>
      <c r="BM445" t="s">
        <v>6373</v>
      </c>
      <c r="BN445" t="s">
        <v>6376</v>
      </c>
      <c r="BO445" t="e" cm="1">
        <v>#N/A</v>
      </c>
      <c r="BP445" t="s">
        <v>1592</v>
      </c>
      <c r="BQ445" t="s">
        <v>1191</v>
      </c>
      <c r="BR445">
        <v>77</v>
      </c>
      <c r="BS445" t="s">
        <v>5139</v>
      </c>
      <c r="BT445" t="s">
        <v>6394</v>
      </c>
      <c r="BU445" t="s">
        <v>1772</v>
      </c>
      <c r="BV445" t="s">
        <v>5634</v>
      </c>
      <c r="BW445" t="s">
        <v>1940</v>
      </c>
      <c r="BX445" t="s">
        <v>5640</v>
      </c>
      <c r="BY445" t="s">
        <v>1592</v>
      </c>
      <c r="BZ445" t="s">
        <v>1937</v>
      </c>
      <c r="CA445" t="s">
        <v>1947</v>
      </c>
      <c r="CB445"/>
      <c r="CC445" t="s">
        <v>998</v>
      </c>
      <c r="CD445" t="s">
        <v>1242</v>
      </c>
      <c r="CE445" t="s">
        <v>6395</v>
      </c>
      <c r="CF445" t="s">
        <v>6396</v>
      </c>
      <c r="CG445" t="s">
        <v>1242</v>
      </c>
      <c r="CH445" t="s">
        <v>1592</v>
      </c>
      <c r="CI445" t="s">
        <v>5589</v>
      </c>
      <c r="CJ445" t="s">
        <v>1222</v>
      </c>
      <c r="CK445"/>
      <c r="CL445"/>
      <c r="CM445" t="s">
        <v>6375</v>
      </c>
      <c r="CN445" t="s">
        <v>5633</v>
      </c>
      <c r="CO445" t="s">
        <v>6375</v>
      </c>
      <c r="CP445" t="s">
        <v>5633</v>
      </c>
      <c r="CQ445" t="s">
        <v>1592</v>
      </c>
      <c r="CR445">
        <v>9</v>
      </c>
      <c r="CS445" t="s">
        <v>1191</v>
      </c>
      <c r="CT445" t="s">
        <v>1191</v>
      </c>
      <c r="CU445" t="s">
        <v>1592</v>
      </c>
      <c r="CV445" t="s">
        <v>1592</v>
      </c>
      <c r="CW445" t="s">
        <v>1592</v>
      </c>
      <c r="CX445">
        <v>443</v>
      </c>
      <c r="CY445" t="s">
        <v>6397</v>
      </c>
      <c r="CZ445" t="s">
        <v>1592</v>
      </c>
      <c r="DA445" t="s">
        <v>2313</v>
      </c>
      <c r="DB445" t="s">
        <v>2314</v>
      </c>
      <c r="DC445" t="s">
        <v>1773</v>
      </c>
      <c r="DD445" t="s">
        <v>5733</v>
      </c>
      <c r="DE445" t="s">
        <v>5631</v>
      </c>
      <c r="DF445" t="s">
        <v>1592</v>
      </c>
      <c r="DG445" t="s">
        <v>1592</v>
      </c>
      <c r="DH445" t="s">
        <v>2334</v>
      </c>
      <c r="DI445" t="e">
        <v>#N/A</v>
      </c>
      <c r="DJ445"/>
      <c r="DK445" t="s">
        <v>2334</v>
      </c>
      <c r="DL445">
        <v>9</v>
      </c>
      <c r="DM445" t="s">
        <v>2315</v>
      </c>
      <c r="DN445" t="s">
        <v>1222</v>
      </c>
      <c r="DO445" t="b">
        <v>1</v>
      </c>
      <c r="DP445" t="b">
        <v>1</v>
      </c>
      <c r="DQ445" t="b">
        <v>0</v>
      </c>
      <c r="DR445" t="b">
        <v>0</v>
      </c>
      <c r="DS445" t="b">
        <v>0</v>
      </c>
      <c r="DT445" t="b">
        <v>0</v>
      </c>
      <c r="DU445" t="b">
        <v>0</v>
      </c>
      <c r="DV445">
        <v>0</v>
      </c>
      <c r="DW445" t="b">
        <v>0</v>
      </c>
      <c r="DX445" t="b">
        <v>0</v>
      </c>
      <c r="DY445" t="b">
        <v>0</v>
      </c>
      <c r="DZ445" t="b">
        <v>0</v>
      </c>
      <c r="EA445" t="b">
        <v>0</v>
      </c>
      <c r="EB445" t="b">
        <v>0</v>
      </c>
      <c r="EC445" t="b">
        <v>0</v>
      </c>
      <c r="ED445" t="b">
        <v>0</v>
      </c>
      <c r="EE445" t="b">
        <v>0</v>
      </c>
      <c r="EF445" t="b" cm="1">
        <v>0</v>
      </c>
      <c r="EG445" t="b">
        <v>0</v>
      </c>
      <c r="EH445" t="b">
        <v>0</v>
      </c>
      <c r="EI445" t="b">
        <v>0</v>
      </c>
      <c r="EJ445" t="s">
        <v>1592</v>
      </c>
      <c r="EK445">
        <v>0</v>
      </c>
      <c r="EL445">
        <v>16</v>
      </c>
      <c r="EM445" t="b">
        <v>0</v>
      </c>
    </row>
    <row r="446" spans="1:143" ht="409.5">
      <c r="A446"/>
      <c r="B446" t="s">
        <v>1222</v>
      </c>
      <c r="C446" t="s">
        <v>1769</v>
      </c>
      <c r="D446" t="s">
        <v>1778</v>
      </c>
      <c r="E446" t="s">
        <v>1779</v>
      </c>
      <c r="F446" t="s">
        <v>5644</v>
      </c>
      <c r="G446" s="109" t="s">
        <v>5645</v>
      </c>
      <c r="H446" t="s">
        <v>902</v>
      </c>
      <c r="I446" t="s">
        <v>1242</v>
      </c>
      <c r="J446" t="s">
        <v>6372</v>
      </c>
      <c r="K446" t="s">
        <v>902</v>
      </c>
      <c r="L446" t="s">
        <v>5118</v>
      </c>
      <c r="M446" t="s">
        <v>1947</v>
      </c>
      <c r="N446" s="109" t="s">
        <v>5645</v>
      </c>
      <c r="O446" t="s">
        <v>1191</v>
      </c>
      <c r="P446"/>
      <c r="Q446" t="s">
        <v>5733</v>
      </c>
      <c r="R446" t="s">
        <v>5589</v>
      </c>
      <c r="S446"/>
      <c r="T446"/>
      <c r="U446" t="s">
        <v>6375</v>
      </c>
      <c r="V446" t="s">
        <v>5646</v>
      </c>
      <c r="W446"/>
      <c r="X446"/>
      <c r="Y446"/>
      <c r="Z446"/>
      <c r="AA446"/>
      <c r="AB446"/>
      <c r="AC446"/>
      <c r="AD446"/>
      <c r="AE446"/>
      <c r="AF446"/>
      <c r="AG446"/>
      <c r="AH446"/>
      <c r="AI446"/>
      <c r="AJ446"/>
      <c r="AK446"/>
      <c r="AL446"/>
      <c r="AM446"/>
      <c r="AN446"/>
      <c r="AO446" s="108" t="s">
        <v>43</v>
      </c>
      <c r="AP446" t="s">
        <v>1288</v>
      </c>
      <c r="AQ446">
        <v>18</v>
      </c>
      <c r="AR446" t="e">
        <v>#N/A</v>
      </c>
      <c r="AS446" t="s">
        <v>1769</v>
      </c>
      <c r="AT446" t="e">
        <v>#N/A</v>
      </c>
      <c r="AU446" t="s">
        <v>1779</v>
      </c>
      <c r="AV446" t="s">
        <v>5647</v>
      </c>
      <c r="AW446" t="s">
        <v>5648</v>
      </c>
      <c r="AX446" t="s">
        <v>1934</v>
      </c>
      <c r="AY446" t="s">
        <v>5649</v>
      </c>
      <c r="AZ446" t="s">
        <v>5733</v>
      </c>
      <c r="BA446" t="s">
        <v>5650</v>
      </c>
      <c r="BB446" t="s">
        <v>1242</v>
      </c>
      <c r="BC446" t="s">
        <v>5118</v>
      </c>
      <c r="BD446" t="s">
        <v>6342</v>
      </c>
      <c r="BE446">
        <v>343</v>
      </c>
      <c r="BF446">
        <v>441</v>
      </c>
      <c r="BG446">
        <v>0</v>
      </c>
      <c r="BH446" t="s">
        <v>1592</v>
      </c>
      <c r="BI446">
        <v>0</v>
      </c>
      <c r="BJ446">
        <v>0</v>
      </c>
      <c r="BK446">
        <v>1042</v>
      </c>
      <c r="BL446" t="s">
        <v>5652</v>
      </c>
      <c r="BM446" t="s">
        <v>6373</v>
      </c>
      <c r="BN446" t="s">
        <v>6376</v>
      </c>
      <c r="BO446" t="e" cm="1">
        <v>#N/A</v>
      </c>
      <c r="BP446" t="s">
        <v>1592</v>
      </c>
      <c r="BQ446" t="s">
        <v>1191</v>
      </c>
      <c r="BR446">
        <v>78</v>
      </c>
      <c r="BS446" t="s">
        <v>5145</v>
      </c>
      <c r="BT446" t="s">
        <v>6398</v>
      </c>
      <c r="BU446" t="s">
        <v>1778</v>
      </c>
      <c r="BV446" t="s">
        <v>5647</v>
      </c>
      <c r="BW446" t="s">
        <v>1940</v>
      </c>
      <c r="BX446" t="s">
        <v>5649</v>
      </c>
      <c r="BY446" t="s">
        <v>1592</v>
      </c>
      <c r="BZ446" t="s">
        <v>1937</v>
      </c>
      <c r="CA446" t="s">
        <v>1947</v>
      </c>
      <c r="CB446"/>
      <c r="CC446" t="s">
        <v>998</v>
      </c>
      <c r="CD446" t="s">
        <v>1242</v>
      </c>
      <c r="CE446" t="s">
        <v>6399</v>
      </c>
      <c r="CF446" t="s">
        <v>6400</v>
      </c>
      <c r="CG446" t="s">
        <v>1242</v>
      </c>
      <c r="CH446" t="s">
        <v>1592</v>
      </c>
      <c r="CI446" t="s">
        <v>5589</v>
      </c>
      <c r="CJ446" t="s">
        <v>1222</v>
      </c>
      <c r="CK446"/>
      <c r="CL446"/>
      <c r="CM446" t="s">
        <v>6375</v>
      </c>
      <c r="CN446" t="s">
        <v>5646</v>
      </c>
      <c r="CO446" t="s">
        <v>6375</v>
      </c>
      <c r="CP446" t="s">
        <v>5646</v>
      </c>
      <c r="CQ446" t="s">
        <v>1592</v>
      </c>
      <c r="CR446">
        <v>9</v>
      </c>
      <c r="CS446" t="s">
        <v>1191</v>
      </c>
      <c r="CT446" t="s">
        <v>1191</v>
      </c>
      <c r="CU446" t="s">
        <v>1592</v>
      </c>
      <c r="CV446" t="s">
        <v>1592</v>
      </c>
      <c r="CW446" t="s">
        <v>1592</v>
      </c>
      <c r="CX446">
        <v>444</v>
      </c>
      <c r="CY446" t="s">
        <v>6401</v>
      </c>
      <c r="CZ446" t="s">
        <v>1592</v>
      </c>
      <c r="DA446" t="s">
        <v>2313</v>
      </c>
      <c r="DB446" t="s">
        <v>2314</v>
      </c>
      <c r="DC446" t="s">
        <v>1779</v>
      </c>
      <c r="DD446" t="s">
        <v>5733</v>
      </c>
      <c r="DE446" t="s">
        <v>5645</v>
      </c>
      <c r="DF446" t="s">
        <v>1592</v>
      </c>
      <c r="DG446" t="s">
        <v>1592</v>
      </c>
      <c r="DH446" t="s">
        <v>2334</v>
      </c>
      <c r="DI446" t="e">
        <v>#N/A</v>
      </c>
      <c r="DJ446"/>
      <c r="DK446" t="s">
        <v>2334</v>
      </c>
      <c r="DL446">
        <v>9</v>
      </c>
      <c r="DM446" t="s">
        <v>2315</v>
      </c>
      <c r="DN446" t="s">
        <v>1222</v>
      </c>
      <c r="DO446" t="b">
        <v>1</v>
      </c>
      <c r="DP446" t="b">
        <v>1</v>
      </c>
      <c r="DQ446" t="b">
        <v>0</v>
      </c>
      <c r="DR446" t="b">
        <v>0</v>
      </c>
      <c r="DS446" t="b">
        <v>0</v>
      </c>
      <c r="DT446" t="b">
        <v>0</v>
      </c>
      <c r="DU446" t="b">
        <v>0</v>
      </c>
      <c r="DV446">
        <v>0</v>
      </c>
      <c r="DW446" t="b">
        <v>0</v>
      </c>
      <c r="DX446" t="b">
        <v>0</v>
      </c>
      <c r="DY446" t="b">
        <v>0</v>
      </c>
      <c r="DZ446" t="b">
        <v>0</v>
      </c>
      <c r="EA446" t="b">
        <v>0</v>
      </c>
      <c r="EB446" t="b">
        <v>0</v>
      </c>
      <c r="EC446" t="b">
        <v>0</v>
      </c>
      <c r="ED446" t="b">
        <v>0</v>
      </c>
      <c r="EE446" t="b">
        <v>0</v>
      </c>
      <c r="EF446" t="b" cm="1">
        <v>0</v>
      </c>
      <c r="EG446" t="b">
        <v>0</v>
      </c>
      <c r="EH446" t="b">
        <v>0</v>
      </c>
      <c r="EI446" t="b">
        <v>0</v>
      </c>
      <c r="EJ446" t="s">
        <v>1592</v>
      </c>
      <c r="EK446">
        <v>0</v>
      </c>
      <c r="EL446">
        <v>14</v>
      </c>
      <c r="EM446" t="b">
        <v>0</v>
      </c>
    </row>
    <row r="447" spans="1:143" ht="15.75">
      <c r="A447"/>
      <c r="B447" t="s">
        <v>1222</v>
      </c>
      <c r="C447" t="s">
        <v>1769</v>
      </c>
      <c r="D447" t="s">
        <v>5774</v>
      </c>
      <c r="E447" t="s">
        <v>5775</v>
      </c>
      <c r="F447"/>
      <c r="G447" t="s">
        <v>5659</v>
      </c>
      <c r="H447" t="s">
        <v>324</v>
      </c>
      <c r="I447" t="s">
        <v>1242</v>
      </c>
      <c r="J447" t="s">
        <v>6372</v>
      </c>
      <c r="K447" t="s">
        <v>902</v>
      </c>
      <c r="L447" t="s">
        <v>1939</v>
      </c>
      <c r="M447" t="s">
        <v>1974</v>
      </c>
      <c r="N447" t="s">
        <v>902</v>
      </c>
      <c r="O447" t="s">
        <v>1191</v>
      </c>
      <c r="P447"/>
      <c r="Q447" t="s">
        <v>5733</v>
      </c>
      <c r="R447" t="s">
        <v>5589</v>
      </c>
      <c r="S447"/>
      <c r="T447"/>
      <c r="U447" t="s">
        <v>6375</v>
      </c>
      <c r="V447" t="s">
        <v>5776</v>
      </c>
      <c r="W447"/>
      <c r="X447"/>
      <c r="Y447"/>
      <c r="Z447"/>
      <c r="AA447"/>
      <c r="AB447"/>
      <c r="AC447"/>
      <c r="AD447"/>
      <c r="AE447"/>
      <c r="AF447"/>
      <c r="AG447"/>
      <c r="AH447"/>
      <c r="AI447"/>
      <c r="AJ447"/>
      <c r="AK447"/>
      <c r="AL447"/>
      <c r="AM447"/>
      <c r="AN447"/>
      <c r="AO447" s="108" t="s">
        <v>43</v>
      </c>
      <c r="AP447" t="s">
        <v>1288</v>
      </c>
      <c r="AQ447">
        <v>19</v>
      </c>
      <c r="AR447" t="e">
        <v>#N/A</v>
      </c>
      <c r="AS447" t="s">
        <v>1769</v>
      </c>
      <c r="AT447" t="e">
        <v>#N/A</v>
      </c>
      <c r="AU447" t="s">
        <v>5775</v>
      </c>
      <c r="AV447" t="s">
        <v>5777</v>
      </c>
      <c r="AW447" t="s">
        <v>1937</v>
      </c>
      <c r="AX447" t="s">
        <v>1934</v>
      </c>
      <c r="AY447" t="s">
        <v>5663</v>
      </c>
      <c r="AZ447" t="s">
        <v>5733</v>
      </c>
      <c r="BA447" t="s">
        <v>5778</v>
      </c>
      <c r="BB447" t="s">
        <v>1242</v>
      </c>
      <c r="BC447" t="s">
        <v>1939</v>
      </c>
      <c r="BD447" t="s">
        <v>6402</v>
      </c>
      <c r="BE447">
        <v>356</v>
      </c>
      <c r="BF447">
        <v>441</v>
      </c>
      <c r="BG447">
        <v>0</v>
      </c>
      <c r="BH447" t="s">
        <v>1592</v>
      </c>
      <c r="BI447">
        <v>0</v>
      </c>
      <c r="BJ447">
        <v>0</v>
      </c>
      <c r="BK447">
        <v>356</v>
      </c>
      <c r="BL447" t="s">
        <v>5782</v>
      </c>
      <c r="BM447" t="s">
        <v>6373</v>
      </c>
      <c r="BN447" t="s">
        <v>6376</v>
      </c>
      <c r="BO447" t="e" cm="1">
        <v>#N/A</v>
      </c>
      <c r="BP447" t="s">
        <v>1592</v>
      </c>
      <c r="BQ447" t="s">
        <v>1191</v>
      </c>
      <c r="BR447">
        <v>79</v>
      </c>
      <c r="BS447" t="s">
        <v>5151</v>
      </c>
      <c r="BT447" t="s">
        <v>6403</v>
      </c>
      <c r="BU447" t="s">
        <v>5774</v>
      </c>
      <c r="BV447" t="s">
        <v>5777</v>
      </c>
      <c r="BW447" t="s">
        <v>5792</v>
      </c>
      <c r="BX447" t="s">
        <v>1940</v>
      </c>
      <c r="BY447" t="s">
        <v>1592</v>
      </c>
      <c r="BZ447" t="s">
        <v>1937</v>
      </c>
      <c r="CA447" t="s">
        <v>1974</v>
      </c>
      <c r="CB447"/>
      <c r="CC447" t="s">
        <v>998</v>
      </c>
      <c r="CD447" t="s">
        <v>1242</v>
      </c>
      <c r="CE447" t="s">
        <v>6404</v>
      </c>
      <c r="CF447" t="s">
        <v>6405</v>
      </c>
      <c r="CG447" t="s">
        <v>1242</v>
      </c>
      <c r="CH447" t="s">
        <v>1592</v>
      </c>
      <c r="CI447" t="s">
        <v>5589</v>
      </c>
      <c r="CJ447" t="s">
        <v>1222</v>
      </c>
      <c r="CK447"/>
      <c r="CL447"/>
      <c r="CM447" t="s">
        <v>6375</v>
      </c>
      <c r="CN447" t="s">
        <v>5776</v>
      </c>
      <c r="CO447" t="s">
        <v>6375</v>
      </c>
      <c r="CP447" t="s">
        <v>5776</v>
      </c>
      <c r="CQ447" t="s">
        <v>1592</v>
      </c>
      <c r="CR447">
        <v>9</v>
      </c>
      <c r="CS447" t="s">
        <v>1191</v>
      </c>
      <c r="CT447" t="s">
        <v>1191</v>
      </c>
      <c r="CU447" t="s">
        <v>1191</v>
      </c>
      <c r="CV447" t="s">
        <v>1592</v>
      </c>
      <c r="CW447" t="s">
        <v>1592</v>
      </c>
      <c r="CX447">
        <v>445</v>
      </c>
      <c r="CY447" t="s">
        <v>6406</v>
      </c>
      <c r="CZ447" t="s">
        <v>1592</v>
      </c>
      <c r="DA447" t="s">
        <v>2313</v>
      </c>
      <c r="DB447" t="s">
        <v>2314</v>
      </c>
      <c r="DC447" t="s">
        <v>5775</v>
      </c>
      <c r="DD447" t="s">
        <v>5733</v>
      </c>
      <c r="DE447" t="s">
        <v>5659</v>
      </c>
      <c r="DF447" t="s">
        <v>1592</v>
      </c>
      <c r="DG447" t="s">
        <v>1592</v>
      </c>
      <c r="DH447" t="s">
        <v>2334</v>
      </c>
      <c r="DI447" t="e">
        <v>#N/A</v>
      </c>
      <c r="DJ447"/>
      <c r="DK447" t="s">
        <v>2334</v>
      </c>
      <c r="DL447">
        <v>9</v>
      </c>
      <c r="DM447" t="s">
        <v>2315</v>
      </c>
      <c r="DN447" t="s">
        <v>1222</v>
      </c>
      <c r="DO447" t="b">
        <v>1</v>
      </c>
      <c r="DP447" t="b">
        <v>1</v>
      </c>
      <c r="DQ447" t="b">
        <v>0</v>
      </c>
      <c r="DR447" t="b">
        <v>0</v>
      </c>
      <c r="DS447" t="b">
        <v>0</v>
      </c>
      <c r="DT447" t="b">
        <v>0</v>
      </c>
      <c r="DU447" t="b">
        <v>0</v>
      </c>
      <c r="DV447">
        <v>0</v>
      </c>
      <c r="DW447" t="b">
        <v>0</v>
      </c>
      <c r="DX447" t="b">
        <v>0</v>
      </c>
      <c r="DY447" t="b">
        <v>0</v>
      </c>
      <c r="DZ447" t="b">
        <v>0</v>
      </c>
      <c r="EA447" t="b">
        <v>0</v>
      </c>
      <c r="EB447" t="b">
        <v>0</v>
      </c>
      <c r="EC447" t="b">
        <v>0</v>
      </c>
      <c r="ED447" t="b">
        <v>0</v>
      </c>
      <c r="EE447" t="b">
        <v>0</v>
      </c>
      <c r="EF447" t="b" cm="1">
        <v>0</v>
      </c>
      <c r="EG447" t="b">
        <v>0</v>
      </c>
      <c r="EH447" t="b">
        <v>0</v>
      </c>
      <c r="EI447" t="b">
        <v>0</v>
      </c>
      <c r="EJ447" t="s">
        <v>1592</v>
      </c>
      <c r="EK447">
        <v>0</v>
      </c>
      <c r="EL447">
        <v>24</v>
      </c>
      <c r="EM447" t="b">
        <v>0</v>
      </c>
    </row>
    <row r="448" spans="1:143" ht="15.75">
      <c r="A448"/>
      <c r="B448" t="s">
        <v>1222</v>
      </c>
      <c r="C448" t="s">
        <v>1769</v>
      </c>
      <c r="D448" t="s">
        <v>5784</v>
      </c>
      <c r="E448" t="s">
        <v>5785</v>
      </c>
      <c r="F448"/>
      <c r="G448" t="s">
        <v>5784</v>
      </c>
      <c r="H448" t="s">
        <v>324</v>
      </c>
      <c r="I448" t="s">
        <v>1242</v>
      </c>
      <c r="J448" t="s">
        <v>6372</v>
      </c>
      <c r="K448" t="s">
        <v>902</v>
      </c>
      <c r="L448" t="s">
        <v>1939</v>
      </c>
      <c r="M448" t="s">
        <v>1974</v>
      </c>
      <c r="N448" t="s">
        <v>902</v>
      </c>
      <c r="O448" t="s">
        <v>1191</v>
      </c>
      <c r="P448"/>
      <c r="Q448" t="s">
        <v>5733</v>
      </c>
      <c r="R448" t="s">
        <v>5589</v>
      </c>
      <c r="S448"/>
      <c r="T448"/>
      <c r="U448" t="s">
        <v>6375</v>
      </c>
      <c r="V448" t="s">
        <v>5786</v>
      </c>
      <c r="W448"/>
      <c r="X448"/>
      <c r="Y448"/>
      <c r="Z448"/>
      <c r="AA448"/>
      <c r="AB448"/>
      <c r="AC448"/>
      <c r="AD448"/>
      <c r="AE448"/>
      <c r="AF448"/>
      <c r="AG448"/>
      <c r="AH448"/>
      <c r="AI448"/>
      <c r="AJ448"/>
      <c r="AK448"/>
      <c r="AL448"/>
      <c r="AM448"/>
      <c r="AN448"/>
      <c r="AO448" s="108" t="s">
        <v>43</v>
      </c>
      <c r="AP448" t="s">
        <v>1288</v>
      </c>
      <c r="AQ448">
        <v>20</v>
      </c>
      <c r="AR448" t="e">
        <v>#N/A</v>
      </c>
      <c r="AS448" t="s">
        <v>1769</v>
      </c>
      <c r="AT448" t="e">
        <v>#N/A</v>
      </c>
      <c r="AU448" t="s">
        <v>5785</v>
      </c>
      <c r="AV448" t="s">
        <v>5787</v>
      </c>
      <c r="AW448" t="s">
        <v>1937</v>
      </c>
      <c r="AX448" t="s">
        <v>1934</v>
      </c>
      <c r="AY448" t="s">
        <v>5788</v>
      </c>
      <c r="AZ448" t="s">
        <v>5733</v>
      </c>
      <c r="BA448" t="s">
        <v>5789</v>
      </c>
      <c r="BB448" t="s">
        <v>1242</v>
      </c>
      <c r="BC448" t="s">
        <v>1939</v>
      </c>
      <c r="BD448" t="s">
        <v>6407</v>
      </c>
      <c r="BE448">
        <v>357</v>
      </c>
      <c r="BF448">
        <v>441</v>
      </c>
      <c r="BG448">
        <v>0</v>
      </c>
      <c r="BH448" t="s">
        <v>1592</v>
      </c>
      <c r="BI448">
        <v>0</v>
      </c>
      <c r="BJ448">
        <v>0</v>
      </c>
      <c r="BK448">
        <v>357</v>
      </c>
      <c r="BL448" t="s">
        <v>5794</v>
      </c>
      <c r="BM448" t="s">
        <v>6373</v>
      </c>
      <c r="BN448" t="s">
        <v>6376</v>
      </c>
      <c r="BO448" t="e" cm="1">
        <v>#N/A</v>
      </c>
      <c r="BP448" t="s">
        <v>1592</v>
      </c>
      <c r="BQ448" t="s">
        <v>1191</v>
      </c>
      <c r="BR448">
        <v>80</v>
      </c>
      <c r="BS448" t="s">
        <v>5157</v>
      </c>
      <c r="BT448" t="s">
        <v>6408</v>
      </c>
      <c r="BU448" t="s">
        <v>5784</v>
      </c>
      <c r="BV448" t="s">
        <v>5787</v>
      </c>
      <c r="BW448" t="s">
        <v>5792</v>
      </c>
      <c r="BX448" t="s">
        <v>1940</v>
      </c>
      <c r="BY448" t="s">
        <v>1592</v>
      </c>
      <c r="BZ448" t="s">
        <v>1937</v>
      </c>
      <c r="CA448" t="s">
        <v>1974</v>
      </c>
      <c r="CB448"/>
      <c r="CC448" t="s">
        <v>998</v>
      </c>
      <c r="CD448" t="s">
        <v>1242</v>
      </c>
      <c r="CE448" t="s">
        <v>6409</v>
      </c>
      <c r="CF448" t="s">
        <v>6410</v>
      </c>
      <c r="CG448" t="s">
        <v>1242</v>
      </c>
      <c r="CH448" t="s">
        <v>1592</v>
      </c>
      <c r="CI448" t="s">
        <v>5589</v>
      </c>
      <c r="CJ448" t="s">
        <v>1222</v>
      </c>
      <c r="CK448"/>
      <c r="CL448"/>
      <c r="CM448" t="s">
        <v>6375</v>
      </c>
      <c r="CN448" t="s">
        <v>5786</v>
      </c>
      <c r="CO448" t="s">
        <v>6375</v>
      </c>
      <c r="CP448" t="s">
        <v>5786</v>
      </c>
      <c r="CQ448" t="s">
        <v>1592</v>
      </c>
      <c r="CR448">
        <v>9</v>
      </c>
      <c r="CS448" t="s">
        <v>1191</v>
      </c>
      <c r="CT448" t="s">
        <v>1191</v>
      </c>
      <c r="CU448" t="s">
        <v>1191</v>
      </c>
      <c r="CV448" t="s">
        <v>1592</v>
      </c>
      <c r="CW448" t="s">
        <v>1592</v>
      </c>
      <c r="CX448">
        <v>446</v>
      </c>
      <c r="CY448" t="s">
        <v>6411</v>
      </c>
      <c r="CZ448" t="s">
        <v>1592</v>
      </c>
      <c r="DA448" t="s">
        <v>2313</v>
      </c>
      <c r="DB448" t="s">
        <v>2314</v>
      </c>
      <c r="DC448" t="s">
        <v>5785</v>
      </c>
      <c r="DD448" t="s">
        <v>5733</v>
      </c>
      <c r="DE448" t="s">
        <v>5784</v>
      </c>
      <c r="DF448" t="s">
        <v>1592</v>
      </c>
      <c r="DG448" t="s">
        <v>1592</v>
      </c>
      <c r="DH448" t="s">
        <v>2334</v>
      </c>
      <c r="DI448" t="e">
        <v>#N/A</v>
      </c>
      <c r="DJ448"/>
      <c r="DK448" t="s">
        <v>2334</v>
      </c>
      <c r="DL448">
        <v>9</v>
      </c>
      <c r="DM448" t="s">
        <v>2315</v>
      </c>
      <c r="DN448" t="s">
        <v>1222</v>
      </c>
      <c r="DO448" t="b">
        <v>1</v>
      </c>
      <c r="DP448" t="b">
        <v>1</v>
      </c>
      <c r="DQ448" t="b">
        <v>0</v>
      </c>
      <c r="DR448" t="b">
        <v>0</v>
      </c>
      <c r="DS448" t="b">
        <v>0</v>
      </c>
      <c r="DT448" t="b">
        <v>0</v>
      </c>
      <c r="DU448" t="b">
        <v>0</v>
      </c>
      <c r="DV448">
        <v>0</v>
      </c>
      <c r="DW448" t="b">
        <v>0</v>
      </c>
      <c r="DX448" t="b">
        <v>0</v>
      </c>
      <c r="DY448" t="b">
        <v>0</v>
      </c>
      <c r="DZ448" t="b">
        <v>0</v>
      </c>
      <c r="EA448" t="b">
        <v>0</v>
      </c>
      <c r="EB448" t="b">
        <v>0</v>
      </c>
      <c r="EC448" t="b">
        <v>0</v>
      </c>
      <c r="ED448" t="b">
        <v>0</v>
      </c>
      <c r="EE448" t="b">
        <v>0</v>
      </c>
      <c r="EF448" t="b" cm="1">
        <v>0</v>
      </c>
      <c r="EG448" t="b">
        <v>0</v>
      </c>
      <c r="EH448" t="b">
        <v>0</v>
      </c>
      <c r="EI448" t="b">
        <v>0</v>
      </c>
      <c r="EJ448" t="s">
        <v>1592</v>
      </c>
      <c r="EK448">
        <v>0</v>
      </c>
      <c r="EL448">
        <v>12</v>
      </c>
      <c r="EM448" t="b">
        <v>0</v>
      </c>
    </row>
    <row r="449" spans="1:143" ht="15.75">
      <c r="A449"/>
      <c r="B449" t="s">
        <v>1222</v>
      </c>
      <c r="C449" t="s">
        <v>1769</v>
      </c>
      <c r="D449" t="s">
        <v>5796</v>
      </c>
      <c r="E449" t="s">
        <v>1236</v>
      </c>
      <c r="F449"/>
      <c r="G449" t="s">
        <v>5796</v>
      </c>
      <c r="H449" t="s">
        <v>902</v>
      </c>
      <c r="I449" t="s">
        <v>1242</v>
      </c>
      <c r="J449" t="s">
        <v>6372</v>
      </c>
      <c r="K449" t="s">
        <v>902</v>
      </c>
      <c r="L449" t="s">
        <v>1939</v>
      </c>
      <c r="M449" t="s">
        <v>1947</v>
      </c>
      <c r="N449" t="s">
        <v>902</v>
      </c>
      <c r="O449" t="s">
        <v>1191</v>
      </c>
      <c r="P449"/>
      <c r="Q449" t="s">
        <v>5733</v>
      </c>
      <c r="R449" t="s">
        <v>5589</v>
      </c>
      <c r="S449"/>
      <c r="T449"/>
      <c r="U449" t="s">
        <v>6375</v>
      </c>
      <c r="V449" t="s">
        <v>5797</v>
      </c>
      <c r="W449"/>
      <c r="X449"/>
      <c r="Y449"/>
      <c r="Z449"/>
      <c r="AA449"/>
      <c r="AB449"/>
      <c r="AC449"/>
      <c r="AD449"/>
      <c r="AE449"/>
      <c r="AF449"/>
      <c r="AG449"/>
      <c r="AH449"/>
      <c r="AI449"/>
      <c r="AJ449"/>
      <c r="AK449"/>
      <c r="AL449"/>
      <c r="AM449"/>
      <c r="AN449"/>
      <c r="AO449" s="108" t="s">
        <v>43</v>
      </c>
      <c r="AP449" t="s">
        <v>1288</v>
      </c>
      <c r="AQ449">
        <v>21</v>
      </c>
      <c r="AR449" t="e">
        <v>#N/A</v>
      </c>
      <c r="AS449" t="s">
        <v>1769</v>
      </c>
      <c r="AT449" t="e">
        <v>#N/A</v>
      </c>
      <c r="AU449" t="s">
        <v>1236</v>
      </c>
      <c r="AV449" t="s">
        <v>5798</v>
      </c>
      <c r="AW449" t="s">
        <v>1937</v>
      </c>
      <c r="AX449" t="s">
        <v>1934</v>
      </c>
      <c r="AY449" t="s">
        <v>5799</v>
      </c>
      <c r="AZ449" t="s">
        <v>5733</v>
      </c>
      <c r="BA449" t="s">
        <v>5800</v>
      </c>
      <c r="BB449" t="s">
        <v>1242</v>
      </c>
      <c r="BC449" t="s">
        <v>1939</v>
      </c>
      <c r="BD449" t="s">
        <v>6412</v>
      </c>
      <c r="BE449">
        <v>358</v>
      </c>
      <c r="BF449">
        <v>441</v>
      </c>
      <c r="BG449">
        <v>0</v>
      </c>
      <c r="BH449" t="s">
        <v>1592</v>
      </c>
      <c r="BI449">
        <v>0</v>
      </c>
      <c r="BJ449">
        <v>0</v>
      </c>
      <c r="BK449">
        <v>363</v>
      </c>
      <c r="BL449" t="s">
        <v>5802</v>
      </c>
      <c r="BM449" t="s">
        <v>6373</v>
      </c>
      <c r="BN449" t="s">
        <v>6376</v>
      </c>
      <c r="BO449" t="e" cm="1">
        <v>#N/A</v>
      </c>
      <c r="BP449" t="s">
        <v>1592</v>
      </c>
      <c r="BQ449" t="s">
        <v>1191</v>
      </c>
      <c r="BR449">
        <v>81</v>
      </c>
      <c r="BS449" t="s">
        <v>5169</v>
      </c>
      <c r="BT449" t="s">
        <v>6413</v>
      </c>
      <c r="BU449" t="s">
        <v>5796</v>
      </c>
      <c r="BV449" t="s">
        <v>5798</v>
      </c>
      <c r="BW449" t="s">
        <v>1940</v>
      </c>
      <c r="BX449" t="s">
        <v>1940</v>
      </c>
      <c r="BY449" t="s">
        <v>1592</v>
      </c>
      <c r="BZ449" t="s">
        <v>1937</v>
      </c>
      <c r="CA449" t="s">
        <v>1947</v>
      </c>
      <c r="CB449"/>
      <c r="CC449" t="s">
        <v>998</v>
      </c>
      <c r="CD449" t="s">
        <v>1242</v>
      </c>
      <c r="CE449" t="s">
        <v>6414</v>
      </c>
      <c r="CF449" t="s">
        <v>6415</v>
      </c>
      <c r="CG449" t="s">
        <v>1242</v>
      </c>
      <c r="CH449" t="s">
        <v>1592</v>
      </c>
      <c r="CI449" t="s">
        <v>5589</v>
      </c>
      <c r="CJ449" t="s">
        <v>1222</v>
      </c>
      <c r="CK449"/>
      <c r="CL449"/>
      <c r="CM449" t="s">
        <v>6375</v>
      </c>
      <c r="CN449" t="s">
        <v>5797</v>
      </c>
      <c r="CO449" t="s">
        <v>6375</v>
      </c>
      <c r="CP449" t="s">
        <v>5797</v>
      </c>
      <c r="CQ449" t="s">
        <v>1592</v>
      </c>
      <c r="CR449">
        <v>9</v>
      </c>
      <c r="CS449" t="s">
        <v>1191</v>
      </c>
      <c r="CT449" t="s">
        <v>1191</v>
      </c>
      <c r="CU449" t="s">
        <v>1191</v>
      </c>
      <c r="CV449" t="s">
        <v>1592</v>
      </c>
      <c r="CW449" t="s">
        <v>1592</v>
      </c>
      <c r="CX449">
        <v>447</v>
      </c>
      <c r="CY449" t="s">
        <v>6416</v>
      </c>
      <c r="CZ449" t="s">
        <v>1592</v>
      </c>
      <c r="DA449" t="s">
        <v>2313</v>
      </c>
      <c r="DB449" t="s">
        <v>2314</v>
      </c>
      <c r="DC449" t="s">
        <v>1236</v>
      </c>
      <c r="DD449" t="s">
        <v>5733</v>
      </c>
      <c r="DE449" t="s">
        <v>5796</v>
      </c>
      <c r="DF449" t="s">
        <v>1592</v>
      </c>
      <c r="DG449" t="s">
        <v>1592</v>
      </c>
      <c r="DH449" t="s">
        <v>2334</v>
      </c>
      <c r="DI449" t="e">
        <v>#N/A</v>
      </c>
      <c r="DJ449"/>
      <c r="DK449" t="s">
        <v>2334</v>
      </c>
      <c r="DL449">
        <v>9</v>
      </c>
      <c r="DM449" t="s">
        <v>2315</v>
      </c>
      <c r="DN449" t="s">
        <v>1222</v>
      </c>
      <c r="DO449" t="b">
        <v>1</v>
      </c>
      <c r="DP449" t="b">
        <v>1</v>
      </c>
      <c r="DQ449" t="b">
        <v>0</v>
      </c>
      <c r="DR449" t="b">
        <v>0</v>
      </c>
      <c r="DS449" t="b">
        <v>0</v>
      </c>
      <c r="DT449" t="b">
        <v>0</v>
      </c>
      <c r="DU449" t="b">
        <v>0</v>
      </c>
      <c r="DV449">
        <v>0</v>
      </c>
      <c r="DW449" t="b">
        <v>0</v>
      </c>
      <c r="DX449" t="b">
        <v>0</v>
      </c>
      <c r="DY449" t="b">
        <v>0</v>
      </c>
      <c r="DZ449" t="b">
        <v>0</v>
      </c>
      <c r="EA449" t="b">
        <v>0</v>
      </c>
      <c r="EB449" t="b">
        <v>0</v>
      </c>
      <c r="EC449" t="b">
        <v>0</v>
      </c>
      <c r="ED449" t="b">
        <v>0</v>
      </c>
      <c r="EE449" t="b">
        <v>0</v>
      </c>
      <c r="EF449" t="b" cm="1">
        <v>0</v>
      </c>
      <c r="EG449" t="b">
        <v>0</v>
      </c>
      <c r="EH449" t="b">
        <v>0</v>
      </c>
      <c r="EI449" t="b">
        <v>0</v>
      </c>
      <c r="EJ449" t="s">
        <v>1592</v>
      </c>
      <c r="EK449">
        <v>0</v>
      </c>
      <c r="EL449">
        <v>16</v>
      </c>
      <c r="EM449" t="b">
        <v>0</v>
      </c>
    </row>
    <row r="450" spans="1:143" ht="31.5">
      <c r="A450"/>
      <c r="B450" t="s">
        <v>1222</v>
      </c>
      <c r="C450" t="s">
        <v>1769</v>
      </c>
      <c r="D450" t="s">
        <v>5807</v>
      </c>
      <c r="E450" t="s">
        <v>5808</v>
      </c>
      <c r="F450"/>
      <c r="G450" t="s">
        <v>5809</v>
      </c>
      <c r="H450" s="109" t="s">
        <v>5810</v>
      </c>
      <c r="I450" t="s">
        <v>1242</v>
      </c>
      <c r="J450" t="s">
        <v>6372</v>
      </c>
      <c r="K450" t="s">
        <v>902</v>
      </c>
      <c r="L450" t="s">
        <v>1939</v>
      </c>
      <c r="M450" t="s">
        <v>1947</v>
      </c>
      <c r="N450" t="s">
        <v>5811</v>
      </c>
      <c r="O450" t="s">
        <v>1191</v>
      </c>
      <c r="P450"/>
      <c r="Q450" t="s">
        <v>5733</v>
      </c>
      <c r="R450" t="s">
        <v>5589</v>
      </c>
      <c r="S450" t="s">
        <v>6417</v>
      </c>
      <c r="T450"/>
      <c r="U450" t="s">
        <v>6375</v>
      </c>
      <c r="V450" t="s">
        <v>5812</v>
      </c>
      <c r="W450"/>
      <c r="X450"/>
      <c r="Y450"/>
      <c r="Z450"/>
      <c r="AA450"/>
      <c r="AB450" t="s">
        <v>6404</v>
      </c>
      <c r="AC450"/>
      <c r="AD450"/>
      <c r="AE450"/>
      <c r="AF450"/>
      <c r="AG450"/>
      <c r="AH450"/>
      <c r="AI450"/>
      <c r="AJ450"/>
      <c r="AK450"/>
      <c r="AL450"/>
      <c r="AM450"/>
      <c r="AN450"/>
      <c r="AO450" s="108" t="s">
        <v>43</v>
      </c>
      <c r="AP450" t="s">
        <v>1288</v>
      </c>
      <c r="AQ450">
        <v>22</v>
      </c>
      <c r="AR450" t="e">
        <v>#N/A</v>
      </c>
      <c r="AS450" t="s">
        <v>1769</v>
      </c>
      <c r="AT450" t="e">
        <v>#N/A</v>
      </c>
      <c r="AU450" t="s">
        <v>5808</v>
      </c>
      <c r="AV450" t="s">
        <v>5813</v>
      </c>
      <c r="AW450" t="s">
        <v>1937</v>
      </c>
      <c r="AX450" t="s">
        <v>1934</v>
      </c>
      <c r="AY450" t="s">
        <v>5814</v>
      </c>
      <c r="AZ450" t="s">
        <v>5733</v>
      </c>
      <c r="BA450" t="s">
        <v>5815</v>
      </c>
      <c r="BB450" t="s">
        <v>1242</v>
      </c>
      <c r="BC450" t="s">
        <v>1939</v>
      </c>
      <c r="BD450" t="s">
        <v>6418</v>
      </c>
      <c r="BE450">
        <v>359</v>
      </c>
      <c r="BF450">
        <v>441</v>
      </c>
      <c r="BG450">
        <v>0</v>
      </c>
      <c r="BH450" t="s">
        <v>1592</v>
      </c>
      <c r="BI450">
        <v>0</v>
      </c>
      <c r="BJ450" t="e" cm="1">
        <v>#N/A</v>
      </c>
      <c r="BK450" t="e" cm="1">
        <v>#N/A</v>
      </c>
      <c r="BL450" t="s">
        <v>6404</v>
      </c>
      <c r="BM450" t="s">
        <v>6373</v>
      </c>
      <c r="BN450" t="s">
        <v>6376</v>
      </c>
      <c r="BO450" t="e" cm="1">
        <v>#N/A</v>
      </c>
      <c r="BP450" t="s">
        <v>1592</v>
      </c>
      <c r="BQ450" t="s">
        <v>1191</v>
      </c>
      <c r="BR450">
        <v>82</v>
      </c>
      <c r="BS450" t="s">
        <v>5177</v>
      </c>
      <c r="BT450" t="s">
        <v>6419</v>
      </c>
      <c r="BU450" t="s">
        <v>5807</v>
      </c>
      <c r="BV450" t="s">
        <v>5813</v>
      </c>
      <c r="BW450" t="s">
        <v>5818</v>
      </c>
      <c r="BX450" t="s">
        <v>5819</v>
      </c>
      <c r="BY450" t="s">
        <v>1592</v>
      </c>
      <c r="BZ450" t="s">
        <v>1937</v>
      </c>
      <c r="CA450" t="s">
        <v>1947</v>
      </c>
      <c r="CB450"/>
      <c r="CC450" t="s">
        <v>998</v>
      </c>
      <c r="CD450" t="s">
        <v>1242</v>
      </c>
      <c r="CE450" t="s">
        <v>6420</v>
      </c>
      <c r="CF450" t="s">
        <v>6421</v>
      </c>
      <c r="CG450" t="s">
        <v>1242</v>
      </c>
      <c r="CH450" t="s">
        <v>1592</v>
      </c>
      <c r="CI450" t="s">
        <v>5589</v>
      </c>
      <c r="CJ450" t="s">
        <v>1222</v>
      </c>
      <c r="CK450"/>
      <c r="CL450"/>
      <c r="CM450" t="s">
        <v>6375</v>
      </c>
      <c r="CN450" t="s">
        <v>5812</v>
      </c>
      <c r="CO450" t="s">
        <v>6375</v>
      </c>
      <c r="CP450" t="s">
        <v>5812</v>
      </c>
      <c r="CQ450" t="s">
        <v>1592</v>
      </c>
      <c r="CR450">
        <v>9</v>
      </c>
      <c r="CS450" t="s">
        <v>1191</v>
      </c>
      <c r="CT450" t="s">
        <v>1191</v>
      </c>
      <c r="CU450" t="e">
        <v>#N/A</v>
      </c>
      <c r="CV450" t="s">
        <v>1592</v>
      </c>
      <c r="CW450" t="s">
        <v>1592</v>
      </c>
      <c r="CX450">
        <v>448</v>
      </c>
      <c r="CY450" t="s">
        <v>6422</v>
      </c>
      <c r="CZ450" t="s">
        <v>1592</v>
      </c>
      <c r="DA450" t="s">
        <v>2313</v>
      </c>
      <c r="DB450" t="s">
        <v>2314</v>
      </c>
      <c r="DC450" t="s">
        <v>5808</v>
      </c>
      <c r="DD450" t="s">
        <v>5733</v>
      </c>
      <c r="DE450" t="s">
        <v>5809</v>
      </c>
      <c r="DF450" t="s">
        <v>1592</v>
      </c>
      <c r="DG450" t="s">
        <v>1592</v>
      </c>
      <c r="DH450" t="s">
        <v>2334</v>
      </c>
      <c r="DI450" t="e">
        <v>#N/A</v>
      </c>
      <c r="DJ450"/>
      <c r="DK450" t="s">
        <v>6423</v>
      </c>
      <c r="DL450">
        <v>9</v>
      </c>
      <c r="DM450" t="s">
        <v>2315</v>
      </c>
      <c r="DN450" t="s">
        <v>1222</v>
      </c>
      <c r="DO450" t="b">
        <v>1</v>
      </c>
      <c r="DP450" t="b">
        <v>1</v>
      </c>
      <c r="DQ450" t="b">
        <v>0</v>
      </c>
      <c r="DR450" t="b">
        <v>0</v>
      </c>
      <c r="DS450" t="b">
        <v>1</v>
      </c>
      <c r="DT450" t="b">
        <v>0</v>
      </c>
      <c r="DU450" t="b">
        <v>0</v>
      </c>
      <c r="DV450">
        <v>0</v>
      </c>
      <c r="DW450" t="b">
        <v>0</v>
      </c>
      <c r="DX450" t="b">
        <v>0</v>
      </c>
      <c r="DY450" t="b">
        <v>0</v>
      </c>
      <c r="DZ450" t="b">
        <v>0</v>
      </c>
      <c r="EA450" t="b">
        <v>0</v>
      </c>
      <c r="EB450" t="b">
        <v>0</v>
      </c>
      <c r="EC450" t="b">
        <v>0</v>
      </c>
      <c r="ED450" t="b">
        <v>0</v>
      </c>
      <c r="EE450" t="b">
        <v>0</v>
      </c>
      <c r="EF450" t="e" cm="1">
        <v>#N/A</v>
      </c>
      <c r="EG450" t="b">
        <v>0</v>
      </c>
      <c r="EH450" t="b">
        <v>0</v>
      </c>
      <c r="EI450" t="e">
        <v>#N/A</v>
      </c>
      <c r="EJ450" t="e">
        <v>#N/A</v>
      </c>
      <c r="EK450">
        <v>0</v>
      </c>
      <c r="EL450">
        <v>18</v>
      </c>
      <c r="EM450" t="b">
        <v>0</v>
      </c>
    </row>
    <row r="451" spans="1:143" ht="173.25">
      <c r="A451"/>
      <c r="B451" t="s">
        <v>1222</v>
      </c>
      <c r="C451" t="s">
        <v>1769</v>
      </c>
      <c r="D451" t="s">
        <v>5823</v>
      </c>
      <c r="E451" t="s">
        <v>5824</v>
      </c>
      <c r="F451"/>
      <c r="G451" s="109" t="s">
        <v>5825</v>
      </c>
      <c r="H451" s="109" t="s">
        <v>5826</v>
      </c>
      <c r="I451" t="s">
        <v>1287</v>
      </c>
      <c r="J451" t="s">
        <v>6372</v>
      </c>
      <c r="K451" t="s">
        <v>902</v>
      </c>
      <c r="L451" t="s">
        <v>3872</v>
      </c>
      <c r="M451" t="s">
        <v>2031</v>
      </c>
      <c r="N451" t="s">
        <v>902</v>
      </c>
      <c r="O451" t="s">
        <v>1191</v>
      </c>
      <c r="P451"/>
      <c r="Q451" t="s">
        <v>5733</v>
      </c>
      <c r="R451" t="s">
        <v>5589</v>
      </c>
      <c r="S451"/>
      <c r="T451"/>
      <c r="U451" t="s">
        <v>6375</v>
      </c>
      <c r="V451" t="s">
        <v>5827</v>
      </c>
      <c r="W451"/>
      <c r="X451"/>
      <c r="Y451"/>
      <c r="Z451"/>
      <c r="AA451"/>
      <c r="AB451"/>
      <c r="AC451"/>
      <c r="AD451"/>
      <c r="AE451"/>
      <c r="AF451"/>
      <c r="AG451"/>
      <c r="AH451"/>
      <c r="AI451"/>
      <c r="AJ451"/>
      <c r="AK451"/>
      <c r="AL451"/>
      <c r="AM451"/>
      <c r="AN451"/>
      <c r="AO451" s="108" t="s">
        <v>43</v>
      </c>
      <c r="AP451" t="s">
        <v>1288</v>
      </c>
      <c r="AQ451">
        <v>23</v>
      </c>
      <c r="AR451" t="e">
        <v>#N/A</v>
      </c>
      <c r="AS451" t="s">
        <v>1769</v>
      </c>
      <c r="AT451" t="e">
        <v>#N/A</v>
      </c>
      <c r="AU451" t="s">
        <v>5824</v>
      </c>
      <c r="AV451" t="s">
        <v>5828</v>
      </c>
      <c r="AW451" t="s">
        <v>1937</v>
      </c>
      <c r="AX451" t="s">
        <v>1934</v>
      </c>
      <c r="AY451" t="s">
        <v>5829</v>
      </c>
      <c r="AZ451" t="s">
        <v>5733</v>
      </c>
      <c r="BA451" t="s">
        <v>5830</v>
      </c>
      <c r="BB451" t="s">
        <v>1287</v>
      </c>
      <c r="BC451" t="s">
        <v>3872</v>
      </c>
      <c r="BD451" t="s">
        <v>6424</v>
      </c>
      <c r="BE451">
        <v>360</v>
      </c>
      <c r="BF451">
        <v>441</v>
      </c>
      <c r="BG451">
        <v>0</v>
      </c>
      <c r="BH451" t="s">
        <v>1592</v>
      </c>
      <c r="BI451">
        <v>0</v>
      </c>
      <c r="BJ451">
        <v>0</v>
      </c>
      <c r="BK451">
        <v>360</v>
      </c>
      <c r="BL451" t="s">
        <v>5835</v>
      </c>
      <c r="BM451" t="s">
        <v>6373</v>
      </c>
      <c r="BN451" t="s">
        <v>6376</v>
      </c>
      <c r="BO451" t="e" cm="1">
        <v>#N/A</v>
      </c>
      <c r="BP451" t="s">
        <v>1592</v>
      </c>
      <c r="BQ451" t="s">
        <v>1191</v>
      </c>
      <c r="BR451">
        <v>83</v>
      </c>
      <c r="BS451" t="s">
        <v>5184</v>
      </c>
      <c r="BT451" t="s">
        <v>6425</v>
      </c>
      <c r="BU451" t="s">
        <v>5823</v>
      </c>
      <c r="BV451" t="s">
        <v>5828</v>
      </c>
      <c r="BW451" t="s">
        <v>5833</v>
      </c>
      <c r="BX451" t="s">
        <v>1940</v>
      </c>
      <c r="BY451" t="s">
        <v>1592</v>
      </c>
      <c r="BZ451" t="s">
        <v>1937</v>
      </c>
      <c r="CA451" t="s">
        <v>2031</v>
      </c>
      <c r="CB451"/>
      <c r="CC451" t="s">
        <v>998</v>
      </c>
      <c r="CD451" t="s">
        <v>1287</v>
      </c>
      <c r="CE451" t="s">
        <v>6426</v>
      </c>
      <c r="CF451" t="s">
        <v>6427</v>
      </c>
      <c r="CG451" t="s">
        <v>1287</v>
      </c>
      <c r="CH451" t="s">
        <v>1592</v>
      </c>
      <c r="CI451" t="s">
        <v>5589</v>
      </c>
      <c r="CJ451" t="s">
        <v>1222</v>
      </c>
      <c r="CK451"/>
      <c r="CL451"/>
      <c r="CM451" t="s">
        <v>6375</v>
      </c>
      <c r="CN451" t="s">
        <v>5827</v>
      </c>
      <c r="CO451" t="s">
        <v>6375</v>
      </c>
      <c r="CP451" t="s">
        <v>5827</v>
      </c>
      <c r="CQ451" t="s">
        <v>1592</v>
      </c>
      <c r="CR451">
        <v>9</v>
      </c>
      <c r="CS451" t="s">
        <v>1191</v>
      </c>
      <c r="CT451" t="s">
        <v>1191</v>
      </c>
      <c r="CU451" t="s">
        <v>1191</v>
      </c>
      <c r="CV451" t="s">
        <v>1592</v>
      </c>
      <c r="CW451" t="s">
        <v>1592</v>
      </c>
      <c r="CX451">
        <v>449</v>
      </c>
      <c r="CY451" t="s">
        <v>6428</v>
      </c>
      <c r="CZ451" t="s">
        <v>1592</v>
      </c>
      <c r="DA451" t="s">
        <v>2313</v>
      </c>
      <c r="DB451" t="s">
        <v>2314</v>
      </c>
      <c r="DC451" t="s">
        <v>5824</v>
      </c>
      <c r="DD451" t="s">
        <v>5733</v>
      </c>
      <c r="DE451" t="s">
        <v>5825</v>
      </c>
      <c r="DF451" t="s">
        <v>1592</v>
      </c>
      <c r="DG451" t="s">
        <v>1592</v>
      </c>
      <c r="DH451" t="s">
        <v>2334</v>
      </c>
      <c r="DI451" t="e">
        <v>#N/A</v>
      </c>
      <c r="DJ451"/>
      <c r="DK451" t="s">
        <v>2334</v>
      </c>
      <c r="DL451">
        <v>9</v>
      </c>
      <c r="DM451" t="s">
        <v>2315</v>
      </c>
      <c r="DN451" t="s">
        <v>1222</v>
      </c>
      <c r="DO451" t="b">
        <v>1</v>
      </c>
      <c r="DP451" t="b">
        <v>1</v>
      </c>
      <c r="DQ451" t="b">
        <v>0</v>
      </c>
      <c r="DR451" t="b">
        <v>0</v>
      </c>
      <c r="DS451" t="b">
        <v>0</v>
      </c>
      <c r="DT451" t="b">
        <v>0</v>
      </c>
      <c r="DU451" t="b">
        <v>0</v>
      </c>
      <c r="DV451">
        <v>0</v>
      </c>
      <c r="DW451" t="b">
        <v>0</v>
      </c>
      <c r="DX451" t="b">
        <v>0</v>
      </c>
      <c r="DY451" t="b">
        <v>0</v>
      </c>
      <c r="DZ451" t="b">
        <v>0</v>
      </c>
      <c r="EA451" t="b">
        <v>0</v>
      </c>
      <c r="EB451" t="b">
        <v>0</v>
      </c>
      <c r="EC451" t="b">
        <v>0</v>
      </c>
      <c r="ED451" t="b">
        <v>0</v>
      </c>
      <c r="EE451" t="b">
        <v>0</v>
      </c>
      <c r="EF451" t="b" cm="1">
        <v>0</v>
      </c>
      <c r="EG451" t="b">
        <v>0</v>
      </c>
      <c r="EH451" t="b">
        <v>0</v>
      </c>
      <c r="EI451" t="b">
        <v>0</v>
      </c>
      <c r="EJ451" t="s">
        <v>1592</v>
      </c>
      <c r="EK451">
        <v>0</v>
      </c>
      <c r="EL451">
        <v>25</v>
      </c>
      <c r="EM451" t="b">
        <v>0</v>
      </c>
    </row>
    <row r="452" spans="1:143" ht="15.75">
      <c r="A452"/>
      <c r="B452" t="s">
        <v>1222</v>
      </c>
      <c r="C452" t="s">
        <v>1769</v>
      </c>
      <c r="D452" t="s">
        <v>6429</v>
      </c>
      <c r="E452" t="s">
        <v>6430</v>
      </c>
      <c r="F452"/>
      <c r="G452" t="s">
        <v>6429</v>
      </c>
      <c r="H452" t="s">
        <v>902</v>
      </c>
      <c r="I452" t="s">
        <v>1279</v>
      </c>
      <c r="J452"/>
      <c r="K452" t="s">
        <v>902</v>
      </c>
      <c r="L452" t="s">
        <v>5118</v>
      </c>
      <c r="M452"/>
      <c r="N452"/>
      <c r="O452" t="s">
        <v>1191</v>
      </c>
      <c r="P452"/>
      <c r="Q452" t="s">
        <v>5733</v>
      </c>
      <c r="R452" t="s">
        <v>5589</v>
      </c>
      <c r="S452"/>
      <c r="T452"/>
      <c r="U452" t="s">
        <v>6431</v>
      </c>
      <c r="V452"/>
      <c r="W452"/>
      <c r="X452"/>
      <c r="Y452"/>
      <c r="Z452"/>
      <c r="AA452"/>
      <c r="AB452"/>
      <c r="AC452"/>
      <c r="AD452"/>
      <c r="AE452"/>
      <c r="AF452"/>
      <c r="AG452"/>
      <c r="AH452"/>
      <c r="AI452"/>
      <c r="AJ452"/>
      <c r="AK452"/>
      <c r="AL452"/>
      <c r="AM452"/>
      <c r="AN452"/>
      <c r="AO452" s="108" t="s">
        <v>43</v>
      </c>
      <c r="AP452" t="s">
        <v>1288</v>
      </c>
      <c r="AQ452">
        <v>24</v>
      </c>
      <c r="AR452" t="e">
        <v>#N/A</v>
      </c>
      <c r="AS452" t="s">
        <v>1769</v>
      </c>
      <c r="AT452" t="e">
        <v>#N/A</v>
      </c>
      <c r="AU452" t="s">
        <v>6430</v>
      </c>
      <c r="AV452" t="s">
        <v>6432</v>
      </c>
      <c r="AW452" t="s">
        <v>1937</v>
      </c>
      <c r="AX452" t="s">
        <v>1934</v>
      </c>
      <c r="AY452" t="s">
        <v>6433</v>
      </c>
      <c r="AZ452" t="s">
        <v>5733</v>
      </c>
      <c r="BA452" t="s">
        <v>6434</v>
      </c>
      <c r="BB452" t="s">
        <v>1279</v>
      </c>
      <c r="BC452" t="s">
        <v>5118</v>
      </c>
      <c r="BD452" t="s">
        <v>6435</v>
      </c>
      <c r="BE452">
        <v>452</v>
      </c>
      <c r="BF452">
        <v>0</v>
      </c>
      <c r="BG452">
        <v>0</v>
      </c>
      <c r="BH452" t="s">
        <v>1592</v>
      </c>
      <c r="BI452">
        <v>0</v>
      </c>
      <c r="BJ452">
        <v>0</v>
      </c>
      <c r="BK452">
        <v>0</v>
      </c>
      <c r="BL452" t="s">
        <v>1592</v>
      </c>
      <c r="BM452" t="s">
        <v>1592</v>
      </c>
      <c r="BN452" t="s">
        <v>1592</v>
      </c>
      <c r="BO452" t="s" cm="1">
        <v>1592</v>
      </c>
      <c r="BP452" t="s">
        <v>1592</v>
      </c>
      <c r="BQ452" t="s">
        <v>1191</v>
      </c>
      <c r="BR452">
        <v>84</v>
      </c>
      <c r="BS452" t="s">
        <v>5190</v>
      </c>
      <c r="BT452" t="s">
        <v>6436</v>
      </c>
      <c r="BU452" t="s">
        <v>6429</v>
      </c>
      <c r="BV452" t="s">
        <v>6432</v>
      </c>
      <c r="BW452" t="s">
        <v>1940</v>
      </c>
      <c r="BX452" t="s">
        <v>1937</v>
      </c>
      <c r="BY452" t="s">
        <v>1592</v>
      </c>
      <c r="BZ452" t="s">
        <v>1937</v>
      </c>
      <c r="CA452" t="s">
        <v>1592</v>
      </c>
      <c r="CB452"/>
      <c r="CC452" t="s">
        <v>998</v>
      </c>
      <c r="CD452" t="s">
        <v>1279</v>
      </c>
      <c r="CE452" t="s">
        <v>6430</v>
      </c>
      <c r="CF452" t="s">
        <v>6432</v>
      </c>
      <c r="CG452" t="s">
        <v>1279</v>
      </c>
      <c r="CH452" t="s">
        <v>1592</v>
      </c>
      <c r="CI452" t="s">
        <v>5589</v>
      </c>
      <c r="CJ452" t="s">
        <v>1222</v>
      </c>
      <c r="CK452"/>
      <c r="CL452"/>
      <c r="CM452" t="s">
        <v>6431</v>
      </c>
      <c r="CN452" t="s">
        <v>1592</v>
      </c>
      <c r="CO452" t="s">
        <v>6431</v>
      </c>
      <c r="CP452" t="s">
        <v>1592</v>
      </c>
      <c r="CQ452" t="s">
        <v>1592</v>
      </c>
      <c r="CR452">
        <v>9</v>
      </c>
      <c r="CS452" t="s">
        <v>1191</v>
      </c>
      <c r="CT452" t="s">
        <v>1191</v>
      </c>
      <c r="CU452" t="s">
        <v>1191</v>
      </c>
      <c r="CV452" t="s">
        <v>1592</v>
      </c>
      <c r="CW452" t="s">
        <v>1592</v>
      </c>
      <c r="CX452">
        <v>450</v>
      </c>
      <c r="CY452" t="s">
        <v>6437</v>
      </c>
      <c r="CZ452" t="s">
        <v>1592</v>
      </c>
      <c r="DA452" t="s">
        <v>2313</v>
      </c>
      <c r="DB452" t="s">
        <v>2314</v>
      </c>
      <c r="DC452" t="s">
        <v>6430</v>
      </c>
      <c r="DD452" t="s">
        <v>5733</v>
      </c>
      <c r="DE452" t="s">
        <v>6429</v>
      </c>
      <c r="DF452" t="s">
        <v>1592</v>
      </c>
      <c r="DG452" t="s">
        <v>1592</v>
      </c>
      <c r="DH452" t="s">
        <v>2334</v>
      </c>
      <c r="DI452" t="e">
        <v>#N/A</v>
      </c>
      <c r="DJ452"/>
      <c r="DK452" t="s">
        <v>2334</v>
      </c>
      <c r="DL452">
        <v>9</v>
      </c>
      <c r="DM452" t="s">
        <v>2315</v>
      </c>
      <c r="DN452" t="s">
        <v>1222</v>
      </c>
      <c r="DO452" t="b">
        <v>1</v>
      </c>
      <c r="DP452" t="b">
        <v>1</v>
      </c>
      <c r="DQ452" t="b">
        <v>1</v>
      </c>
      <c r="DR452" t="b">
        <v>0</v>
      </c>
      <c r="DS452" t="b">
        <v>0</v>
      </c>
      <c r="DT452" t="b">
        <v>0</v>
      </c>
      <c r="DU452" t="b">
        <v>1</v>
      </c>
      <c r="DV452">
        <v>0</v>
      </c>
      <c r="DW452" t="b">
        <v>0</v>
      </c>
      <c r="DX452" t="b">
        <v>0</v>
      </c>
      <c r="DY452" t="b">
        <v>0</v>
      </c>
      <c r="DZ452" t="b">
        <v>0</v>
      </c>
      <c r="EA452" t="b">
        <v>0</v>
      </c>
      <c r="EB452" t="b">
        <v>0</v>
      </c>
      <c r="EC452" t="b">
        <v>0</v>
      </c>
      <c r="ED452" t="b">
        <v>0</v>
      </c>
      <c r="EE452" t="b">
        <v>0</v>
      </c>
      <c r="EF452" t="b" cm="1">
        <v>0</v>
      </c>
      <c r="EG452" t="b">
        <v>0</v>
      </c>
      <c r="EH452" t="b">
        <v>0</v>
      </c>
      <c r="EI452" t="b">
        <v>0</v>
      </c>
      <c r="EJ452" t="s">
        <v>1592</v>
      </c>
      <c r="EK452">
        <v>0</v>
      </c>
      <c r="EL452">
        <v>22</v>
      </c>
      <c r="EM452" t="b">
        <v>0</v>
      </c>
    </row>
    <row r="453" spans="1:143" ht="299.25">
      <c r="A453"/>
      <c r="B453" t="s">
        <v>1222</v>
      </c>
      <c r="C453" t="s">
        <v>1769</v>
      </c>
      <c r="D453" t="s">
        <v>1778</v>
      </c>
      <c r="E453" t="s">
        <v>1779</v>
      </c>
      <c r="F453" t="s">
        <v>5644</v>
      </c>
      <c r="G453" s="109" t="s">
        <v>5955</v>
      </c>
      <c r="H453" t="s">
        <v>902</v>
      </c>
      <c r="I453" t="s">
        <v>1242</v>
      </c>
      <c r="J453" t="s">
        <v>6429</v>
      </c>
      <c r="K453" t="s">
        <v>902</v>
      </c>
      <c r="L453" t="s">
        <v>5118</v>
      </c>
      <c r="M453" t="s">
        <v>1947</v>
      </c>
      <c r="N453" s="109" t="s">
        <v>5955</v>
      </c>
      <c r="O453" t="s">
        <v>1191</v>
      </c>
      <c r="P453"/>
      <c r="Q453" t="s">
        <v>5733</v>
      </c>
      <c r="R453" t="s">
        <v>5589</v>
      </c>
      <c r="S453"/>
      <c r="T453"/>
      <c r="U453" t="s">
        <v>6431</v>
      </c>
      <c r="V453" t="s">
        <v>5646</v>
      </c>
      <c r="W453"/>
      <c r="X453"/>
      <c r="Y453"/>
      <c r="Z453"/>
      <c r="AA453"/>
      <c r="AB453"/>
      <c r="AC453"/>
      <c r="AD453"/>
      <c r="AE453"/>
      <c r="AF453"/>
      <c r="AG453"/>
      <c r="AH453"/>
      <c r="AI453"/>
      <c r="AJ453"/>
      <c r="AK453"/>
      <c r="AL453"/>
      <c r="AM453"/>
      <c r="AN453"/>
      <c r="AO453" s="108" t="s">
        <v>43</v>
      </c>
      <c r="AP453" t="s">
        <v>1288</v>
      </c>
      <c r="AQ453">
        <v>25</v>
      </c>
      <c r="AR453" t="e">
        <v>#N/A</v>
      </c>
      <c r="AS453" t="s">
        <v>1769</v>
      </c>
      <c r="AT453" t="e">
        <v>#N/A</v>
      </c>
      <c r="AU453" t="s">
        <v>1779</v>
      </c>
      <c r="AV453" t="s">
        <v>5647</v>
      </c>
      <c r="AW453" t="s">
        <v>5648</v>
      </c>
      <c r="AX453" t="s">
        <v>1934</v>
      </c>
      <c r="AY453" t="s">
        <v>5956</v>
      </c>
      <c r="AZ453" t="s">
        <v>5733</v>
      </c>
      <c r="BA453" t="s">
        <v>5650</v>
      </c>
      <c r="BB453" t="s">
        <v>1242</v>
      </c>
      <c r="BC453" t="s">
        <v>5118</v>
      </c>
      <c r="BD453" t="s">
        <v>6342</v>
      </c>
      <c r="BE453">
        <v>343</v>
      </c>
      <c r="BF453">
        <v>452</v>
      </c>
      <c r="BG453">
        <v>0</v>
      </c>
      <c r="BH453" t="s">
        <v>1592</v>
      </c>
      <c r="BI453">
        <v>0</v>
      </c>
      <c r="BJ453">
        <v>0</v>
      </c>
      <c r="BK453">
        <v>1042</v>
      </c>
      <c r="BL453" t="s">
        <v>5652</v>
      </c>
      <c r="BM453" t="s">
        <v>6430</v>
      </c>
      <c r="BN453" t="s">
        <v>6432</v>
      </c>
      <c r="BO453" t="e" cm="1">
        <v>#N/A</v>
      </c>
      <c r="BP453" t="s">
        <v>1592</v>
      </c>
      <c r="BQ453" t="s">
        <v>1191</v>
      </c>
      <c r="BR453">
        <v>85</v>
      </c>
      <c r="BS453" t="s">
        <v>5196</v>
      </c>
      <c r="BT453" t="s">
        <v>6438</v>
      </c>
      <c r="BU453" t="s">
        <v>1778</v>
      </c>
      <c r="BV453" t="s">
        <v>5647</v>
      </c>
      <c r="BW453" t="s">
        <v>1940</v>
      </c>
      <c r="BX453" t="s">
        <v>5956</v>
      </c>
      <c r="BY453" t="s">
        <v>1592</v>
      </c>
      <c r="BZ453" t="s">
        <v>1937</v>
      </c>
      <c r="CA453" t="s">
        <v>1947</v>
      </c>
      <c r="CB453"/>
      <c r="CC453" t="s">
        <v>998</v>
      </c>
      <c r="CD453" t="s">
        <v>1242</v>
      </c>
      <c r="CE453" t="s">
        <v>6439</v>
      </c>
      <c r="CF453" t="s">
        <v>6440</v>
      </c>
      <c r="CG453" t="s">
        <v>1242</v>
      </c>
      <c r="CH453" t="s">
        <v>1592</v>
      </c>
      <c r="CI453" t="s">
        <v>5589</v>
      </c>
      <c r="CJ453" t="s">
        <v>1222</v>
      </c>
      <c r="CK453"/>
      <c r="CL453"/>
      <c r="CM453" t="s">
        <v>6431</v>
      </c>
      <c r="CN453" t="s">
        <v>5646</v>
      </c>
      <c r="CO453" t="s">
        <v>6431</v>
      </c>
      <c r="CP453" t="s">
        <v>5646</v>
      </c>
      <c r="CQ453" t="s">
        <v>1592</v>
      </c>
      <c r="CR453">
        <v>9</v>
      </c>
      <c r="CS453" t="s">
        <v>1191</v>
      </c>
      <c r="CT453" t="s">
        <v>1191</v>
      </c>
      <c r="CU453" t="s">
        <v>1592</v>
      </c>
      <c r="CV453" t="s">
        <v>1592</v>
      </c>
      <c r="CW453" t="s">
        <v>1592</v>
      </c>
      <c r="CX453">
        <v>451</v>
      </c>
      <c r="CY453" t="s">
        <v>6441</v>
      </c>
      <c r="CZ453" t="s">
        <v>1592</v>
      </c>
      <c r="DA453" t="s">
        <v>2313</v>
      </c>
      <c r="DB453" t="s">
        <v>2314</v>
      </c>
      <c r="DC453" t="s">
        <v>1779</v>
      </c>
      <c r="DD453" t="s">
        <v>5733</v>
      </c>
      <c r="DE453" t="s">
        <v>5955</v>
      </c>
      <c r="DF453" t="s">
        <v>1592</v>
      </c>
      <c r="DG453" t="s">
        <v>1592</v>
      </c>
      <c r="DH453" t="s">
        <v>2334</v>
      </c>
      <c r="DI453" t="e">
        <v>#N/A</v>
      </c>
      <c r="DJ453"/>
      <c r="DK453" t="s">
        <v>2334</v>
      </c>
      <c r="DL453">
        <v>9</v>
      </c>
      <c r="DM453" t="s">
        <v>2315</v>
      </c>
      <c r="DN453" t="s">
        <v>1222</v>
      </c>
      <c r="DO453" t="b">
        <v>1</v>
      </c>
      <c r="DP453" t="b">
        <v>1</v>
      </c>
      <c r="DQ453" t="b">
        <v>0</v>
      </c>
      <c r="DR453" t="b">
        <v>0</v>
      </c>
      <c r="DS453" t="b">
        <v>0</v>
      </c>
      <c r="DT453" t="b">
        <v>0</v>
      </c>
      <c r="DU453" t="b">
        <v>0</v>
      </c>
      <c r="DV453">
        <v>0</v>
      </c>
      <c r="DW453" t="b">
        <v>0</v>
      </c>
      <c r="DX453" t="b">
        <v>0</v>
      </c>
      <c r="DY453" t="b">
        <v>0</v>
      </c>
      <c r="DZ453" t="b">
        <v>0</v>
      </c>
      <c r="EA453" t="b">
        <v>0</v>
      </c>
      <c r="EB453" t="b">
        <v>0</v>
      </c>
      <c r="EC453" t="b">
        <v>0</v>
      </c>
      <c r="ED453" t="b">
        <v>0</v>
      </c>
      <c r="EE453" t="b">
        <v>0</v>
      </c>
      <c r="EF453" t="b" cm="1">
        <v>0</v>
      </c>
      <c r="EG453" t="b">
        <v>0</v>
      </c>
      <c r="EH453" t="b">
        <v>0</v>
      </c>
      <c r="EI453" t="b">
        <v>0</v>
      </c>
      <c r="EJ453" t="s">
        <v>1592</v>
      </c>
      <c r="EK453">
        <v>0</v>
      </c>
      <c r="EL453">
        <v>14</v>
      </c>
      <c r="EM453" t="b">
        <v>0</v>
      </c>
    </row>
    <row r="454" spans="1:143" ht="15.75">
      <c r="A454"/>
      <c r="B454" t="s">
        <v>1222</v>
      </c>
      <c r="C454" t="s">
        <v>1769</v>
      </c>
      <c r="D454" t="s">
        <v>6009</v>
      </c>
      <c r="E454" t="s">
        <v>6010</v>
      </c>
      <c r="F454"/>
      <c r="G454" t="s">
        <v>6009</v>
      </c>
      <c r="H454" t="s">
        <v>324</v>
      </c>
      <c r="I454" t="s">
        <v>1242</v>
      </c>
      <c r="J454" t="s">
        <v>6429</v>
      </c>
      <c r="K454" t="s">
        <v>902</v>
      </c>
      <c r="L454" t="s">
        <v>1939</v>
      </c>
      <c r="M454" t="s">
        <v>1974</v>
      </c>
      <c r="N454" t="s">
        <v>902</v>
      </c>
      <c r="O454" t="s">
        <v>1191</v>
      </c>
      <c r="P454"/>
      <c r="Q454" t="s">
        <v>5733</v>
      </c>
      <c r="R454" t="s">
        <v>5589</v>
      </c>
      <c r="S454"/>
      <c r="T454"/>
      <c r="U454" t="s">
        <v>6431</v>
      </c>
      <c r="V454" t="s">
        <v>6011</v>
      </c>
      <c r="W454"/>
      <c r="X454"/>
      <c r="Y454"/>
      <c r="Z454"/>
      <c r="AA454"/>
      <c r="AB454"/>
      <c r="AC454"/>
      <c r="AD454"/>
      <c r="AE454"/>
      <c r="AF454"/>
      <c r="AG454"/>
      <c r="AH454"/>
      <c r="AI454"/>
      <c r="AJ454"/>
      <c r="AK454"/>
      <c r="AL454"/>
      <c r="AM454"/>
      <c r="AN454"/>
      <c r="AO454" s="108" t="s">
        <v>43</v>
      </c>
      <c r="AP454" t="s">
        <v>1288</v>
      </c>
      <c r="AQ454">
        <v>26</v>
      </c>
      <c r="AR454" t="e">
        <v>#N/A</v>
      </c>
      <c r="AS454" t="s">
        <v>1769</v>
      </c>
      <c r="AT454" t="e">
        <v>#N/A</v>
      </c>
      <c r="AU454" t="s">
        <v>6010</v>
      </c>
      <c r="AV454" t="s">
        <v>6012</v>
      </c>
      <c r="AW454" t="s">
        <v>1937</v>
      </c>
      <c r="AX454" t="s">
        <v>1934</v>
      </c>
      <c r="AY454" t="s">
        <v>6013</v>
      </c>
      <c r="AZ454" t="s">
        <v>5733</v>
      </c>
      <c r="BA454" t="s">
        <v>6014</v>
      </c>
      <c r="BB454" t="s">
        <v>1242</v>
      </c>
      <c r="BC454" t="s">
        <v>1939</v>
      </c>
      <c r="BD454" t="s">
        <v>6442</v>
      </c>
      <c r="BE454">
        <v>380</v>
      </c>
      <c r="BF454">
        <v>452</v>
      </c>
      <c r="BG454">
        <v>0</v>
      </c>
      <c r="BH454" t="s">
        <v>1592</v>
      </c>
      <c r="BI454">
        <v>0</v>
      </c>
      <c r="BJ454">
        <v>0</v>
      </c>
      <c r="BK454">
        <v>380</v>
      </c>
      <c r="BL454" t="s">
        <v>6018</v>
      </c>
      <c r="BM454" t="s">
        <v>6430</v>
      </c>
      <c r="BN454" t="s">
        <v>6432</v>
      </c>
      <c r="BO454" t="e" cm="1">
        <v>#N/A</v>
      </c>
      <c r="BP454" t="s">
        <v>1592</v>
      </c>
      <c r="BQ454" t="s">
        <v>1191</v>
      </c>
      <c r="BR454">
        <v>86</v>
      </c>
      <c r="BS454" t="s">
        <v>5202</v>
      </c>
      <c r="BT454" t="s">
        <v>6443</v>
      </c>
      <c r="BU454" t="s">
        <v>6009</v>
      </c>
      <c r="BV454" t="s">
        <v>6012</v>
      </c>
      <c r="BW454" t="s">
        <v>5792</v>
      </c>
      <c r="BX454" t="s">
        <v>1940</v>
      </c>
      <c r="BY454" t="s">
        <v>1592</v>
      </c>
      <c r="BZ454" t="s">
        <v>1937</v>
      </c>
      <c r="CA454" t="s">
        <v>1974</v>
      </c>
      <c r="CB454"/>
      <c r="CC454" t="s">
        <v>998</v>
      </c>
      <c r="CD454" t="s">
        <v>1242</v>
      </c>
      <c r="CE454" t="s">
        <v>6444</v>
      </c>
      <c r="CF454" t="s">
        <v>6445</v>
      </c>
      <c r="CG454" t="s">
        <v>1242</v>
      </c>
      <c r="CH454" t="s">
        <v>1592</v>
      </c>
      <c r="CI454" t="s">
        <v>5589</v>
      </c>
      <c r="CJ454" t="s">
        <v>1222</v>
      </c>
      <c r="CK454"/>
      <c r="CL454"/>
      <c r="CM454" t="s">
        <v>6431</v>
      </c>
      <c r="CN454" t="s">
        <v>6011</v>
      </c>
      <c r="CO454" t="s">
        <v>6431</v>
      </c>
      <c r="CP454" t="s">
        <v>6011</v>
      </c>
      <c r="CQ454" t="s">
        <v>1592</v>
      </c>
      <c r="CR454">
        <v>9</v>
      </c>
      <c r="CS454" t="s">
        <v>1191</v>
      </c>
      <c r="CT454" t="s">
        <v>1191</v>
      </c>
      <c r="CU454" t="s">
        <v>1191</v>
      </c>
      <c r="CV454" t="s">
        <v>1592</v>
      </c>
      <c r="CW454" t="s">
        <v>1592</v>
      </c>
      <c r="CX454">
        <v>452</v>
      </c>
      <c r="CY454" t="s">
        <v>6446</v>
      </c>
      <c r="CZ454" t="s">
        <v>1592</v>
      </c>
      <c r="DA454" t="s">
        <v>2313</v>
      </c>
      <c r="DB454" t="s">
        <v>2314</v>
      </c>
      <c r="DC454" t="s">
        <v>6010</v>
      </c>
      <c r="DD454" t="s">
        <v>5733</v>
      </c>
      <c r="DE454" t="s">
        <v>6009</v>
      </c>
      <c r="DF454" t="s">
        <v>1592</v>
      </c>
      <c r="DG454" t="s">
        <v>1592</v>
      </c>
      <c r="DH454" t="s">
        <v>2334</v>
      </c>
      <c r="DI454" t="e">
        <v>#N/A</v>
      </c>
      <c r="DJ454"/>
      <c r="DK454" t="s">
        <v>2334</v>
      </c>
      <c r="DL454">
        <v>9</v>
      </c>
      <c r="DM454" t="s">
        <v>2315</v>
      </c>
      <c r="DN454" t="s">
        <v>1222</v>
      </c>
      <c r="DO454" t="b">
        <v>1</v>
      </c>
      <c r="DP454" t="b">
        <v>1</v>
      </c>
      <c r="DQ454" t="b">
        <v>0</v>
      </c>
      <c r="DR454" t="b">
        <v>0</v>
      </c>
      <c r="DS454" t="b">
        <v>0</v>
      </c>
      <c r="DT454" t="b">
        <v>0</v>
      </c>
      <c r="DU454" t="b">
        <v>0</v>
      </c>
      <c r="DV454">
        <v>0</v>
      </c>
      <c r="DW454" t="b">
        <v>0</v>
      </c>
      <c r="DX454" t="b">
        <v>0</v>
      </c>
      <c r="DY454" t="b">
        <v>0</v>
      </c>
      <c r="DZ454" t="b">
        <v>0</v>
      </c>
      <c r="EA454" t="b">
        <v>0</v>
      </c>
      <c r="EB454" t="b">
        <v>0</v>
      </c>
      <c r="EC454" t="b">
        <v>0</v>
      </c>
      <c r="ED454" t="b">
        <v>0</v>
      </c>
      <c r="EE454" t="b">
        <v>0</v>
      </c>
      <c r="EF454" t="b" cm="1">
        <v>0</v>
      </c>
      <c r="EG454" t="b">
        <v>0</v>
      </c>
      <c r="EH454" t="b">
        <v>0</v>
      </c>
      <c r="EI454" t="b">
        <v>0</v>
      </c>
      <c r="EJ454" t="s">
        <v>1592</v>
      </c>
      <c r="EK454">
        <v>0</v>
      </c>
      <c r="EL454">
        <v>15</v>
      </c>
      <c r="EM454" t="b">
        <v>0</v>
      </c>
    </row>
    <row r="455" spans="1:143" ht="63">
      <c r="A455"/>
      <c r="B455" t="s">
        <v>1222</v>
      </c>
      <c r="C455" t="s">
        <v>1769</v>
      </c>
      <c r="D455" t="s">
        <v>6020</v>
      </c>
      <c r="E455" t="s">
        <v>6021</v>
      </c>
      <c r="F455"/>
      <c r="G455" s="109" t="s">
        <v>6022</v>
      </c>
      <c r="H455" t="s">
        <v>902</v>
      </c>
      <c r="I455" t="s">
        <v>1287</v>
      </c>
      <c r="J455" t="s">
        <v>6429</v>
      </c>
      <c r="K455" t="s">
        <v>902</v>
      </c>
      <c r="L455" t="s">
        <v>3872</v>
      </c>
      <c r="M455" t="s">
        <v>2031</v>
      </c>
      <c r="N455" t="s">
        <v>902</v>
      </c>
      <c r="O455" t="s">
        <v>1191</v>
      </c>
      <c r="P455"/>
      <c r="Q455" t="s">
        <v>5733</v>
      </c>
      <c r="R455" t="s">
        <v>5589</v>
      </c>
      <c r="S455"/>
      <c r="T455"/>
      <c r="U455" t="s">
        <v>6431</v>
      </c>
      <c r="V455" t="s">
        <v>6023</v>
      </c>
      <c r="W455"/>
      <c r="X455"/>
      <c r="Y455"/>
      <c r="Z455"/>
      <c r="AA455"/>
      <c r="AB455"/>
      <c r="AC455"/>
      <c r="AD455"/>
      <c r="AE455"/>
      <c r="AF455"/>
      <c r="AG455"/>
      <c r="AH455"/>
      <c r="AI455"/>
      <c r="AJ455"/>
      <c r="AK455"/>
      <c r="AL455"/>
      <c r="AM455"/>
      <c r="AN455"/>
      <c r="AO455" s="108" t="s">
        <v>43</v>
      </c>
      <c r="AP455" t="s">
        <v>1288</v>
      </c>
      <c r="AQ455">
        <v>27</v>
      </c>
      <c r="AR455" t="e">
        <v>#N/A</v>
      </c>
      <c r="AS455" t="s">
        <v>1769</v>
      </c>
      <c r="AT455" t="e">
        <v>#N/A</v>
      </c>
      <c r="AU455" t="s">
        <v>6021</v>
      </c>
      <c r="AV455" t="s">
        <v>6024</v>
      </c>
      <c r="AW455" t="s">
        <v>1937</v>
      </c>
      <c r="AX455" t="s">
        <v>1934</v>
      </c>
      <c r="AY455" t="s">
        <v>6025</v>
      </c>
      <c r="AZ455" t="s">
        <v>5733</v>
      </c>
      <c r="BA455" t="s">
        <v>6026</v>
      </c>
      <c r="BB455" t="s">
        <v>1287</v>
      </c>
      <c r="BC455" t="s">
        <v>3872</v>
      </c>
      <c r="BD455" t="s">
        <v>6447</v>
      </c>
      <c r="BE455">
        <v>381</v>
      </c>
      <c r="BF455">
        <v>452</v>
      </c>
      <c r="BG455">
        <v>0</v>
      </c>
      <c r="BH455" t="s">
        <v>1592</v>
      </c>
      <c r="BI455">
        <v>0</v>
      </c>
      <c r="BJ455">
        <v>0</v>
      </c>
      <c r="BK455">
        <v>381</v>
      </c>
      <c r="BL455" t="s">
        <v>6030</v>
      </c>
      <c r="BM455" t="s">
        <v>6430</v>
      </c>
      <c r="BN455" t="s">
        <v>6432</v>
      </c>
      <c r="BO455" t="e" cm="1">
        <v>#N/A</v>
      </c>
      <c r="BP455" t="s">
        <v>1592</v>
      </c>
      <c r="BQ455" t="s">
        <v>1191</v>
      </c>
      <c r="BR455">
        <v>87</v>
      </c>
      <c r="BS455" t="s">
        <v>5213</v>
      </c>
      <c r="BT455" t="s">
        <v>6448</v>
      </c>
      <c r="BU455" t="s">
        <v>6020</v>
      </c>
      <c r="BV455" t="s">
        <v>6024</v>
      </c>
      <c r="BW455" t="s">
        <v>1940</v>
      </c>
      <c r="BX455" t="s">
        <v>1940</v>
      </c>
      <c r="BY455" t="s">
        <v>1592</v>
      </c>
      <c r="BZ455" t="s">
        <v>1937</v>
      </c>
      <c r="CA455" t="s">
        <v>2031</v>
      </c>
      <c r="CB455"/>
      <c r="CC455" t="s">
        <v>998</v>
      </c>
      <c r="CD455" t="s">
        <v>1287</v>
      </c>
      <c r="CE455" t="s">
        <v>6449</v>
      </c>
      <c r="CF455" t="s">
        <v>6450</v>
      </c>
      <c r="CG455" t="s">
        <v>1287</v>
      </c>
      <c r="CH455" t="s">
        <v>1592</v>
      </c>
      <c r="CI455" t="s">
        <v>5589</v>
      </c>
      <c r="CJ455" t="s">
        <v>1222</v>
      </c>
      <c r="CK455"/>
      <c r="CL455"/>
      <c r="CM455" t="s">
        <v>6431</v>
      </c>
      <c r="CN455" t="s">
        <v>6023</v>
      </c>
      <c r="CO455" t="s">
        <v>6431</v>
      </c>
      <c r="CP455" t="s">
        <v>6023</v>
      </c>
      <c r="CQ455" t="s">
        <v>1592</v>
      </c>
      <c r="CR455">
        <v>9</v>
      </c>
      <c r="CS455" t="s">
        <v>1191</v>
      </c>
      <c r="CT455" t="s">
        <v>1191</v>
      </c>
      <c r="CU455" t="s">
        <v>1191</v>
      </c>
      <c r="CV455" t="s">
        <v>1592</v>
      </c>
      <c r="CW455" t="s">
        <v>1592</v>
      </c>
      <c r="CX455">
        <v>453</v>
      </c>
      <c r="CY455" t="s">
        <v>6451</v>
      </c>
      <c r="CZ455" t="s">
        <v>1592</v>
      </c>
      <c r="DA455" t="s">
        <v>2313</v>
      </c>
      <c r="DB455" t="s">
        <v>2314</v>
      </c>
      <c r="DC455" t="s">
        <v>6021</v>
      </c>
      <c r="DD455" t="s">
        <v>5733</v>
      </c>
      <c r="DE455" t="s">
        <v>6022</v>
      </c>
      <c r="DF455" t="s">
        <v>1592</v>
      </c>
      <c r="DG455" t="s">
        <v>1592</v>
      </c>
      <c r="DH455" t="s">
        <v>2334</v>
      </c>
      <c r="DI455" t="e">
        <v>#N/A</v>
      </c>
      <c r="DJ455"/>
      <c r="DK455" t="s">
        <v>2334</v>
      </c>
      <c r="DL455">
        <v>9</v>
      </c>
      <c r="DM455" t="s">
        <v>2315</v>
      </c>
      <c r="DN455" t="s">
        <v>1222</v>
      </c>
      <c r="DO455" t="b">
        <v>1</v>
      </c>
      <c r="DP455" t="b">
        <v>1</v>
      </c>
      <c r="DQ455" t="b">
        <v>0</v>
      </c>
      <c r="DR455" t="b">
        <v>0</v>
      </c>
      <c r="DS455" t="b">
        <v>0</v>
      </c>
      <c r="DT455" t="b">
        <v>0</v>
      </c>
      <c r="DU455" t="b">
        <v>0</v>
      </c>
      <c r="DV455">
        <v>0</v>
      </c>
      <c r="DW455" t="b">
        <v>0</v>
      </c>
      <c r="DX455" t="b">
        <v>0</v>
      </c>
      <c r="DY455" t="b">
        <v>0</v>
      </c>
      <c r="DZ455" t="b">
        <v>0</v>
      </c>
      <c r="EA455" t="b">
        <v>0</v>
      </c>
      <c r="EB455" t="b">
        <v>0</v>
      </c>
      <c r="EC455" t="b">
        <v>0</v>
      </c>
      <c r="ED455" t="b">
        <v>0</v>
      </c>
      <c r="EE455" t="b">
        <v>0</v>
      </c>
      <c r="EF455" t="b" cm="1">
        <v>0</v>
      </c>
      <c r="EG455" t="b">
        <v>0</v>
      </c>
      <c r="EH455" t="b">
        <v>0</v>
      </c>
      <c r="EI455" t="b">
        <v>0</v>
      </c>
      <c r="EJ455" t="s">
        <v>1592</v>
      </c>
      <c r="EK455">
        <v>0</v>
      </c>
      <c r="EL455">
        <v>26</v>
      </c>
      <c r="EM455" t="b">
        <v>0</v>
      </c>
    </row>
    <row r="456" spans="1:143" ht="63">
      <c r="A456"/>
      <c r="B456" t="s">
        <v>1222</v>
      </c>
      <c r="C456" t="s">
        <v>1769</v>
      </c>
      <c r="D456" t="s">
        <v>6032</v>
      </c>
      <c r="E456" t="s">
        <v>6033</v>
      </c>
      <c r="F456"/>
      <c r="G456" s="109" t="s">
        <v>6034</v>
      </c>
      <c r="H456" t="s">
        <v>902</v>
      </c>
      <c r="I456" t="s">
        <v>1287</v>
      </c>
      <c r="J456" t="s">
        <v>6429</v>
      </c>
      <c r="K456" t="s">
        <v>902</v>
      </c>
      <c r="L456" t="s">
        <v>3872</v>
      </c>
      <c r="M456" t="s">
        <v>2031</v>
      </c>
      <c r="N456" t="s">
        <v>902</v>
      </c>
      <c r="O456" t="s">
        <v>1191</v>
      </c>
      <c r="P456"/>
      <c r="Q456" t="s">
        <v>5733</v>
      </c>
      <c r="R456" t="s">
        <v>5589</v>
      </c>
      <c r="S456"/>
      <c r="T456"/>
      <c r="U456" t="s">
        <v>6431</v>
      </c>
      <c r="V456" t="s">
        <v>6035</v>
      </c>
      <c r="W456"/>
      <c r="X456"/>
      <c r="Y456"/>
      <c r="Z456"/>
      <c r="AA456"/>
      <c r="AB456"/>
      <c r="AC456"/>
      <c r="AD456"/>
      <c r="AE456"/>
      <c r="AF456"/>
      <c r="AG456"/>
      <c r="AH456"/>
      <c r="AI456"/>
      <c r="AJ456"/>
      <c r="AK456"/>
      <c r="AL456"/>
      <c r="AM456"/>
      <c r="AN456"/>
      <c r="AO456" s="108" t="s">
        <v>43</v>
      </c>
      <c r="AP456" t="s">
        <v>1288</v>
      </c>
      <c r="AQ456">
        <v>28</v>
      </c>
      <c r="AR456" t="e">
        <v>#N/A</v>
      </c>
      <c r="AS456" t="s">
        <v>1769</v>
      </c>
      <c r="AT456" t="e">
        <v>#N/A</v>
      </c>
      <c r="AU456" t="s">
        <v>6033</v>
      </c>
      <c r="AV456" t="s">
        <v>6036</v>
      </c>
      <c r="AW456" t="s">
        <v>1937</v>
      </c>
      <c r="AX456" t="s">
        <v>1934</v>
      </c>
      <c r="AY456" t="s">
        <v>6037</v>
      </c>
      <c r="AZ456" t="s">
        <v>5733</v>
      </c>
      <c r="BA456" t="s">
        <v>6038</v>
      </c>
      <c r="BB456" t="s">
        <v>1287</v>
      </c>
      <c r="BC456" t="s">
        <v>3872</v>
      </c>
      <c r="BD456" t="s">
        <v>6452</v>
      </c>
      <c r="BE456">
        <v>382</v>
      </c>
      <c r="BF456">
        <v>452</v>
      </c>
      <c r="BG456">
        <v>0</v>
      </c>
      <c r="BH456" t="s">
        <v>1592</v>
      </c>
      <c r="BI456">
        <v>0</v>
      </c>
      <c r="BJ456">
        <v>0</v>
      </c>
      <c r="BK456">
        <v>382</v>
      </c>
      <c r="BL456" t="s">
        <v>6042</v>
      </c>
      <c r="BM456" t="s">
        <v>6430</v>
      </c>
      <c r="BN456" t="s">
        <v>6432</v>
      </c>
      <c r="BO456" t="e" cm="1">
        <v>#N/A</v>
      </c>
      <c r="BP456" t="s">
        <v>1592</v>
      </c>
      <c r="BQ456" t="s">
        <v>1191</v>
      </c>
      <c r="BR456">
        <v>88</v>
      </c>
      <c r="BS456" t="s">
        <v>5216</v>
      </c>
      <c r="BT456" t="s">
        <v>6453</v>
      </c>
      <c r="BU456" t="s">
        <v>6032</v>
      </c>
      <c r="BV456" t="s">
        <v>6036</v>
      </c>
      <c r="BW456" t="s">
        <v>1940</v>
      </c>
      <c r="BX456" t="s">
        <v>1940</v>
      </c>
      <c r="BY456" t="s">
        <v>1592</v>
      </c>
      <c r="BZ456" t="s">
        <v>1937</v>
      </c>
      <c r="CA456" t="s">
        <v>2031</v>
      </c>
      <c r="CB456"/>
      <c r="CC456" t="s">
        <v>998</v>
      </c>
      <c r="CD456" t="s">
        <v>1287</v>
      </c>
      <c r="CE456" t="s">
        <v>6454</v>
      </c>
      <c r="CF456" t="s">
        <v>6455</v>
      </c>
      <c r="CG456" t="s">
        <v>1287</v>
      </c>
      <c r="CH456" t="s">
        <v>1592</v>
      </c>
      <c r="CI456" t="s">
        <v>5589</v>
      </c>
      <c r="CJ456" t="s">
        <v>1222</v>
      </c>
      <c r="CK456"/>
      <c r="CL456"/>
      <c r="CM456" t="s">
        <v>6431</v>
      </c>
      <c r="CN456" t="s">
        <v>6035</v>
      </c>
      <c r="CO456" t="s">
        <v>6431</v>
      </c>
      <c r="CP456" t="s">
        <v>6035</v>
      </c>
      <c r="CQ456" t="s">
        <v>1592</v>
      </c>
      <c r="CR456">
        <v>9</v>
      </c>
      <c r="CS456" t="s">
        <v>1191</v>
      </c>
      <c r="CT456" t="s">
        <v>1191</v>
      </c>
      <c r="CU456" t="s">
        <v>1191</v>
      </c>
      <c r="CV456" t="s">
        <v>1592</v>
      </c>
      <c r="CW456" t="s">
        <v>1592</v>
      </c>
      <c r="CX456">
        <v>454</v>
      </c>
      <c r="CY456" t="s">
        <v>6456</v>
      </c>
      <c r="CZ456" t="s">
        <v>1592</v>
      </c>
      <c r="DA456" t="s">
        <v>2313</v>
      </c>
      <c r="DB456" t="s">
        <v>2314</v>
      </c>
      <c r="DC456" t="s">
        <v>6033</v>
      </c>
      <c r="DD456" t="s">
        <v>5733</v>
      </c>
      <c r="DE456" t="s">
        <v>6034</v>
      </c>
      <c r="DF456" t="s">
        <v>1592</v>
      </c>
      <c r="DG456" t="s">
        <v>1592</v>
      </c>
      <c r="DH456" t="s">
        <v>2334</v>
      </c>
      <c r="DI456" t="e">
        <v>#N/A</v>
      </c>
      <c r="DJ456"/>
      <c r="DK456" t="s">
        <v>2334</v>
      </c>
      <c r="DL456">
        <v>9</v>
      </c>
      <c r="DM456" t="s">
        <v>2315</v>
      </c>
      <c r="DN456" t="s">
        <v>1222</v>
      </c>
      <c r="DO456" t="b">
        <v>1</v>
      </c>
      <c r="DP456" t="b">
        <v>1</v>
      </c>
      <c r="DQ456" t="b">
        <v>0</v>
      </c>
      <c r="DR456" t="b">
        <v>0</v>
      </c>
      <c r="DS456" t="b">
        <v>0</v>
      </c>
      <c r="DT456" t="b">
        <v>0</v>
      </c>
      <c r="DU456" t="b">
        <v>0</v>
      </c>
      <c r="DV456">
        <v>0</v>
      </c>
      <c r="DW456" t="b">
        <v>0</v>
      </c>
      <c r="DX456" t="b">
        <v>0</v>
      </c>
      <c r="DY456" t="b">
        <v>0</v>
      </c>
      <c r="DZ456" t="b">
        <v>0</v>
      </c>
      <c r="EA456" t="b">
        <v>0</v>
      </c>
      <c r="EB456" t="b">
        <v>0</v>
      </c>
      <c r="EC456" t="b">
        <v>0</v>
      </c>
      <c r="ED456" t="b">
        <v>0</v>
      </c>
      <c r="EE456" t="b">
        <v>0</v>
      </c>
      <c r="EF456" t="b" cm="1">
        <v>0</v>
      </c>
      <c r="EG456" t="b">
        <v>0</v>
      </c>
      <c r="EH456" t="b">
        <v>0</v>
      </c>
      <c r="EI456" t="b">
        <v>0</v>
      </c>
      <c r="EJ456" t="s">
        <v>1592</v>
      </c>
      <c r="EK456">
        <v>0</v>
      </c>
      <c r="EL456">
        <v>31</v>
      </c>
      <c r="EM456" t="b">
        <v>0</v>
      </c>
    </row>
    <row r="457" spans="1:143" ht="15.75">
      <c r="A457"/>
      <c r="B457" t="s">
        <v>1222</v>
      </c>
      <c r="C457" t="s">
        <v>1776</v>
      </c>
      <c r="D457" t="s">
        <v>2133</v>
      </c>
      <c r="E457" t="s">
        <v>2130</v>
      </c>
      <c r="F457"/>
      <c r="G457" t="s">
        <v>6457</v>
      </c>
      <c r="H457" t="s">
        <v>902</v>
      </c>
      <c r="I457" t="s">
        <v>1279</v>
      </c>
      <c r="J457"/>
      <c r="K457" t="s">
        <v>902</v>
      </c>
      <c r="L457" t="s">
        <v>1939</v>
      </c>
      <c r="M457"/>
      <c r="N457"/>
      <c r="O457" t="s">
        <v>1926</v>
      </c>
      <c r="P457"/>
      <c r="Q457" t="s">
        <v>1291</v>
      </c>
      <c r="R457" t="s">
        <v>1941</v>
      </c>
      <c r="S457"/>
      <c r="T457"/>
      <c r="U457" t="s">
        <v>2135</v>
      </c>
      <c r="V457"/>
      <c r="W457"/>
      <c r="X457"/>
      <c r="Y457"/>
      <c r="Z457"/>
      <c r="AA457"/>
      <c r="AB457"/>
      <c r="AC457"/>
      <c r="AD457"/>
      <c r="AE457"/>
      <c r="AF457"/>
      <c r="AG457"/>
      <c r="AH457"/>
      <c r="AI457"/>
      <c r="AJ457"/>
      <c r="AK457"/>
      <c r="AL457"/>
      <c r="AM457"/>
      <c r="AN457"/>
      <c r="AO457" s="108" t="s">
        <v>43</v>
      </c>
      <c r="AP457" t="s">
        <v>1297</v>
      </c>
      <c r="AQ457">
        <v>2</v>
      </c>
      <c r="AR457" t="e">
        <v>#N/A</v>
      </c>
      <c r="AS457" t="s">
        <v>1776</v>
      </c>
      <c r="AT457" t="e">
        <v>#N/A</v>
      </c>
      <c r="AU457" t="s">
        <v>2130</v>
      </c>
      <c r="AV457" t="s">
        <v>2131</v>
      </c>
      <c r="AW457" t="s">
        <v>1937</v>
      </c>
      <c r="AX457" t="s">
        <v>1934</v>
      </c>
      <c r="AY457" t="s">
        <v>2134</v>
      </c>
      <c r="AZ457" t="s">
        <v>1291</v>
      </c>
      <c r="BA457" t="s">
        <v>6458</v>
      </c>
      <c r="BB457" t="s">
        <v>1279</v>
      </c>
      <c r="BC457" t="s">
        <v>1939</v>
      </c>
      <c r="BD457" t="s">
        <v>6459</v>
      </c>
      <c r="BE457">
        <v>457</v>
      </c>
      <c r="BF457">
        <v>0</v>
      </c>
      <c r="BG457">
        <v>0</v>
      </c>
      <c r="BH457" t="s">
        <v>1592</v>
      </c>
      <c r="BI457">
        <v>0</v>
      </c>
      <c r="BJ457">
        <v>0</v>
      </c>
      <c r="BK457">
        <v>0</v>
      </c>
      <c r="BL457" t="s">
        <v>1592</v>
      </c>
      <c r="BM457" t="s">
        <v>1592</v>
      </c>
      <c r="BN457" t="s">
        <v>1592</v>
      </c>
      <c r="BO457" t="s" cm="1">
        <v>1592</v>
      </c>
      <c r="BP457" t="s">
        <v>1592</v>
      </c>
      <c r="BQ457" t="s">
        <v>1926</v>
      </c>
      <c r="BR457">
        <v>32</v>
      </c>
      <c r="BS457" t="s">
        <v>1816</v>
      </c>
      <c r="BT457" t="s">
        <v>2132</v>
      </c>
      <c r="BU457" t="s">
        <v>2133</v>
      </c>
      <c r="BV457" t="s">
        <v>2131</v>
      </c>
      <c r="BW457" t="s">
        <v>1940</v>
      </c>
      <c r="BX457" t="s">
        <v>1937</v>
      </c>
      <c r="BY457" t="s">
        <v>1592</v>
      </c>
      <c r="BZ457" t="s">
        <v>1937</v>
      </c>
      <c r="CA457" t="s">
        <v>1592</v>
      </c>
      <c r="CB457"/>
      <c r="CC457" t="s">
        <v>998</v>
      </c>
      <c r="CD457" t="s">
        <v>1279</v>
      </c>
      <c r="CE457" t="s">
        <v>2130</v>
      </c>
      <c r="CF457" t="s">
        <v>2131</v>
      </c>
      <c r="CG457" t="s">
        <v>1279</v>
      </c>
      <c r="CH457" t="s">
        <v>1592</v>
      </c>
      <c r="CI457" t="s">
        <v>1941</v>
      </c>
      <c r="CJ457" t="s">
        <v>1222</v>
      </c>
      <c r="CK457"/>
      <c r="CL457"/>
      <c r="CM457" t="s">
        <v>2135</v>
      </c>
      <c r="CN457" t="s">
        <v>1592</v>
      </c>
      <c r="CO457" t="s">
        <v>2135</v>
      </c>
      <c r="CP457" t="s">
        <v>1592</v>
      </c>
      <c r="CQ457" t="s">
        <v>1592</v>
      </c>
      <c r="CR457">
        <v>8</v>
      </c>
      <c r="CS457" t="s">
        <v>1926</v>
      </c>
      <c r="CT457" t="s">
        <v>1926</v>
      </c>
      <c r="CU457" t="s">
        <v>1926</v>
      </c>
      <c r="CV457" t="s">
        <v>1592</v>
      </c>
      <c r="CW457" t="s">
        <v>1592</v>
      </c>
      <c r="CX457">
        <v>455</v>
      </c>
      <c r="CY457" t="s">
        <v>6460</v>
      </c>
      <c r="CZ457" t="s">
        <v>1592</v>
      </c>
      <c r="DA457" t="s">
        <v>2313</v>
      </c>
      <c r="DB457" t="s">
        <v>2314</v>
      </c>
      <c r="DC457" t="s">
        <v>2130</v>
      </c>
      <c r="DD457" t="s">
        <v>1291</v>
      </c>
      <c r="DE457" t="s">
        <v>6457</v>
      </c>
      <c r="DF457" t="s">
        <v>1592</v>
      </c>
      <c r="DG457" t="s">
        <v>1592</v>
      </c>
      <c r="DH457" t="s">
        <v>2334</v>
      </c>
      <c r="DI457" t="e">
        <v>#N/A</v>
      </c>
      <c r="DJ457"/>
      <c r="DK457" t="s">
        <v>2334</v>
      </c>
      <c r="DL457">
        <v>9</v>
      </c>
      <c r="DM457" t="s">
        <v>2315</v>
      </c>
      <c r="DN457" t="s">
        <v>1222</v>
      </c>
      <c r="DO457" t="b">
        <v>1</v>
      </c>
      <c r="DP457" t="b">
        <v>1</v>
      </c>
      <c r="DQ457" t="b">
        <v>1</v>
      </c>
      <c r="DR457" t="b">
        <v>0</v>
      </c>
      <c r="DS457" t="b">
        <v>0</v>
      </c>
      <c r="DT457" t="b">
        <v>0</v>
      </c>
      <c r="DU457" t="b">
        <v>1</v>
      </c>
      <c r="DV457">
        <v>0</v>
      </c>
      <c r="DW457" t="b">
        <v>0</v>
      </c>
      <c r="DX457" t="b">
        <v>0</v>
      </c>
      <c r="DY457" t="b">
        <v>0</v>
      </c>
      <c r="DZ457" t="b">
        <v>0</v>
      </c>
      <c r="EA457" t="b">
        <v>0</v>
      </c>
      <c r="EB457" t="b">
        <v>0</v>
      </c>
      <c r="EC457" t="b">
        <v>0</v>
      </c>
      <c r="ED457" t="b">
        <v>0</v>
      </c>
      <c r="EE457" t="b">
        <v>0</v>
      </c>
      <c r="EF457" t="b" cm="1">
        <v>0</v>
      </c>
      <c r="EG457" t="b">
        <v>0</v>
      </c>
      <c r="EH457" t="b">
        <v>0</v>
      </c>
      <c r="EI457" t="b">
        <v>0</v>
      </c>
      <c r="EJ457" t="s">
        <v>1592</v>
      </c>
      <c r="EK457">
        <v>0</v>
      </c>
      <c r="EL457">
        <v>35</v>
      </c>
      <c r="EM457" t="b">
        <v>0</v>
      </c>
    </row>
    <row r="458" spans="1:143" ht="63">
      <c r="A458"/>
      <c r="B458" t="s">
        <v>1222</v>
      </c>
      <c r="C458" t="s">
        <v>1776</v>
      </c>
      <c r="D458" t="s">
        <v>1761</v>
      </c>
      <c r="E458" t="s">
        <v>1762</v>
      </c>
      <c r="F458" t="s">
        <v>2187</v>
      </c>
      <c r="G458" t="s">
        <v>6186</v>
      </c>
      <c r="H458" t="s">
        <v>902</v>
      </c>
      <c r="I458" t="s">
        <v>1242</v>
      </c>
      <c r="J458" t="s">
        <v>2133</v>
      </c>
      <c r="K458" t="s">
        <v>902</v>
      </c>
      <c r="L458" t="s">
        <v>1939</v>
      </c>
      <c r="M458" t="s">
        <v>1947</v>
      </c>
      <c r="N458" s="109" t="s">
        <v>6187</v>
      </c>
      <c r="O458" t="s">
        <v>1926</v>
      </c>
      <c r="P458"/>
      <c r="Q458" t="s">
        <v>1291</v>
      </c>
      <c r="R458" t="s">
        <v>1941</v>
      </c>
      <c r="S458"/>
      <c r="T458"/>
      <c r="U458" t="s">
        <v>2135</v>
      </c>
      <c r="V458" t="s">
        <v>1948</v>
      </c>
      <c r="W458"/>
      <c r="X458"/>
      <c r="Y458"/>
      <c r="Z458"/>
      <c r="AA458"/>
      <c r="AB458"/>
      <c r="AC458"/>
      <c r="AD458"/>
      <c r="AE458"/>
      <c r="AF458"/>
      <c r="AG458"/>
      <c r="AH458"/>
      <c r="AI458"/>
      <c r="AJ458"/>
      <c r="AK458"/>
      <c r="AL458"/>
      <c r="AM458"/>
      <c r="AN458"/>
      <c r="AO458" s="108" t="s">
        <v>43</v>
      </c>
      <c r="AP458" t="s">
        <v>1297</v>
      </c>
      <c r="AQ458">
        <v>3</v>
      </c>
      <c r="AR458" t="e">
        <v>#N/A</v>
      </c>
      <c r="AS458" t="s">
        <v>1776</v>
      </c>
      <c r="AT458" t="e">
        <v>#N/A</v>
      </c>
      <c r="AU458" t="s">
        <v>1762</v>
      </c>
      <c r="AV458" t="s">
        <v>1945</v>
      </c>
      <c r="AW458" t="s">
        <v>2138</v>
      </c>
      <c r="AX458" t="s">
        <v>1934</v>
      </c>
      <c r="AY458" t="s">
        <v>1946</v>
      </c>
      <c r="AZ458" t="s">
        <v>1291</v>
      </c>
      <c r="BA458" t="s">
        <v>5600</v>
      </c>
      <c r="BB458" t="s">
        <v>1242</v>
      </c>
      <c r="BC458" t="s">
        <v>1939</v>
      </c>
      <c r="BD458" t="s">
        <v>6322</v>
      </c>
      <c r="BE458">
        <v>339</v>
      </c>
      <c r="BF458">
        <v>457</v>
      </c>
      <c r="BG458">
        <v>0</v>
      </c>
      <c r="BH458" t="s">
        <v>1592</v>
      </c>
      <c r="BI458">
        <v>0</v>
      </c>
      <c r="BJ458">
        <v>0</v>
      </c>
      <c r="BK458">
        <v>1055</v>
      </c>
      <c r="BL458" t="s">
        <v>1950</v>
      </c>
      <c r="BM458" t="s">
        <v>2130</v>
      </c>
      <c r="BN458" t="s">
        <v>2131</v>
      </c>
      <c r="BO458" t="e" cm="1">
        <v>#N/A</v>
      </c>
      <c r="BP458" t="s">
        <v>1592</v>
      </c>
      <c r="BQ458" t="s">
        <v>1926</v>
      </c>
      <c r="BR458">
        <v>33</v>
      </c>
      <c r="BS458" t="s">
        <v>1817</v>
      </c>
      <c r="BT458" t="s">
        <v>2137</v>
      </c>
      <c r="BU458" t="s">
        <v>1761</v>
      </c>
      <c r="BV458" t="s">
        <v>1945</v>
      </c>
      <c r="BW458" t="s">
        <v>1940</v>
      </c>
      <c r="BX458" t="s">
        <v>1949</v>
      </c>
      <c r="BY458" t="s">
        <v>1592</v>
      </c>
      <c r="BZ458" t="s">
        <v>1937</v>
      </c>
      <c r="CA458" t="s">
        <v>1947</v>
      </c>
      <c r="CB458"/>
      <c r="CC458" t="s">
        <v>998</v>
      </c>
      <c r="CD458" t="s">
        <v>1242</v>
      </c>
      <c r="CE458" t="s">
        <v>6461</v>
      </c>
      <c r="CF458" t="s">
        <v>2136</v>
      </c>
      <c r="CG458" t="s">
        <v>1242</v>
      </c>
      <c r="CH458" t="s">
        <v>1592</v>
      </c>
      <c r="CI458" t="s">
        <v>1941</v>
      </c>
      <c r="CJ458" t="s">
        <v>1222</v>
      </c>
      <c r="CK458"/>
      <c r="CL458"/>
      <c r="CM458" t="s">
        <v>2135</v>
      </c>
      <c r="CN458" t="s">
        <v>1948</v>
      </c>
      <c r="CO458" t="s">
        <v>2135</v>
      </c>
      <c r="CP458" t="s">
        <v>1948</v>
      </c>
      <c r="CQ458" t="s">
        <v>1592</v>
      </c>
      <c r="CR458">
        <v>8</v>
      </c>
      <c r="CS458" t="s">
        <v>1926</v>
      </c>
      <c r="CT458" t="s">
        <v>1926</v>
      </c>
      <c r="CU458" t="s">
        <v>1592</v>
      </c>
      <c r="CV458" t="s">
        <v>1592</v>
      </c>
      <c r="CW458" t="s">
        <v>1592</v>
      </c>
      <c r="CX458">
        <v>456</v>
      </c>
      <c r="CY458" t="s">
        <v>6462</v>
      </c>
      <c r="CZ458" t="s">
        <v>1592</v>
      </c>
      <c r="DA458" t="s">
        <v>2313</v>
      </c>
      <c r="DB458" t="s">
        <v>2314</v>
      </c>
      <c r="DC458" t="s">
        <v>1762</v>
      </c>
      <c r="DD458" t="s">
        <v>1291</v>
      </c>
      <c r="DE458" t="s">
        <v>6186</v>
      </c>
      <c r="DF458" t="s">
        <v>1592</v>
      </c>
      <c r="DG458" t="s">
        <v>1592</v>
      </c>
      <c r="DH458" t="s">
        <v>2334</v>
      </c>
      <c r="DI458" t="e">
        <v>#N/A</v>
      </c>
      <c r="DJ458"/>
      <c r="DK458" t="s">
        <v>2334</v>
      </c>
      <c r="DL458">
        <v>9</v>
      </c>
      <c r="DM458" t="s">
        <v>2315</v>
      </c>
      <c r="DN458" t="s">
        <v>1222</v>
      </c>
      <c r="DO458" t="b">
        <v>1</v>
      </c>
      <c r="DP458" t="b">
        <v>1</v>
      </c>
      <c r="DQ458" t="b">
        <v>0</v>
      </c>
      <c r="DR458" t="b">
        <v>0</v>
      </c>
      <c r="DS458" t="b">
        <v>0</v>
      </c>
      <c r="DT458" t="b">
        <v>0</v>
      </c>
      <c r="DU458" t="b">
        <v>0</v>
      </c>
      <c r="DV458">
        <v>0</v>
      </c>
      <c r="DW458" t="b">
        <v>0</v>
      </c>
      <c r="DX458" t="b">
        <v>0</v>
      </c>
      <c r="DY458" t="b">
        <v>0</v>
      </c>
      <c r="DZ458" t="b">
        <v>0</v>
      </c>
      <c r="EA458" t="b">
        <v>0</v>
      </c>
      <c r="EB458" t="b">
        <v>0</v>
      </c>
      <c r="EC458" t="b">
        <v>0</v>
      </c>
      <c r="ED458" t="b">
        <v>0</v>
      </c>
      <c r="EE458" t="b">
        <v>0</v>
      </c>
      <c r="EF458" t="b" cm="1">
        <v>0</v>
      </c>
      <c r="EG458" t="b">
        <v>0</v>
      </c>
      <c r="EH458" t="b">
        <v>0</v>
      </c>
      <c r="EI458" t="b">
        <v>0</v>
      </c>
      <c r="EJ458" t="s">
        <v>1592</v>
      </c>
      <c r="EK458">
        <v>0</v>
      </c>
      <c r="EL458">
        <v>7</v>
      </c>
      <c r="EM458" t="b">
        <v>0</v>
      </c>
    </row>
    <row r="459" spans="1:143" ht="15.75">
      <c r="A459"/>
      <c r="B459" t="s">
        <v>1222</v>
      </c>
      <c r="C459" t="s">
        <v>1776</v>
      </c>
      <c r="D459" t="s">
        <v>1766</v>
      </c>
      <c r="E459" t="s">
        <v>1767</v>
      </c>
      <c r="F459" t="s">
        <v>6190</v>
      </c>
      <c r="G459" t="s">
        <v>6191</v>
      </c>
      <c r="H459" t="s">
        <v>902</v>
      </c>
      <c r="I459" t="s">
        <v>1242</v>
      </c>
      <c r="J459" t="s">
        <v>2133</v>
      </c>
      <c r="K459" t="s">
        <v>902</v>
      </c>
      <c r="L459" t="s">
        <v>1939</v>
      </c>
      <c r="M459" t="s">
        <v>1947</v>
      </c>
      <c r="N459" t="s">
        <v>6192</v>
      </c>
      <c r="O459" t="s">
        <v>1926</v>
      </c>
      <c r="P459"/>
      <c r="Q459" t="s">
        <v>1291</v>
      </c>
      <c r="R459" t="s">
        <v>1941</v>
      </c>
      <c r="S459"/>
      <c r="T459"/>
      <c r="U459" t="s">
        <v>2135</v>
      </c>
      <c r="V459" t="s">
        <v>1956</v>
      </c>
      <c r="W459"/>
      <c r="X459"/>
      <c r="Y459"/>
      <c r="Z459"/>
      <c r="AA459"/>
      <c r="AB459"/>
      <c r="AC459"/>
      <c r="AD459"/>
      <c r="AE459"/>
      <c r="AF459"/>
      <c r="AG459"/>
      <c r="AH459"/>
      <c r="AI459"/>
      <c r="AJ459"/>
      <c r="AK459"/>
      <c r="AL459"/>
      <c r="AM459"/>
      <c r="AN459"/>
      <c r="AO459" s="108" t="s">
        <v>43</v>
      </c>
      <c r="AP459" t="s">
        <v>1297</v>
      </c>
      <c r="AQ459">
        <v>4</v>
      </c>
      <c r="AR459" t="e">
        <v>#N/A</v>
      </c>
      <c r="AS459" t="s">
        <v>1776</v>
      </c>
      <c r="AT459" t="e">
        <v>#N/A</v>
      </c>
      <c r="AU459" t="s">
        <v>1767</v>
      </c>
      <c r="AV459" t="s">
        <v>1953</v>
      </c>
      <c r="AW459" t="s">
        <v>1954</v>
      </c>
      <c r="AX459" t="s">
        <v>1934</v>
      </c>
      <c r="AY459" t="s">
        <v>1955</v>
      </c>
      <c r="AZ459" t="s">
        <v>1291</v>
      </c>
      <c r="BA459" t="s">
        <v>5610</v>
      </c>
      <c r="BB459" t="s">
        <v>1242</v>
      </c>
      <c r="BC459" t="s">
        <v>1939</v>
      </c>
      <c r="BD459" t="s">
        <v>6327</v>
      </c>
      <c r="BE459">
        <v>340</v>
      </c>
      <c r="BF459">
        <v>457</v>
      </c>
      <c r="BG459">
        <v>0</v>
      </c>
      <c r="BH459" t="s">
        <v>1592</v>
      </c>
      <c r="BI459">
        <v>0</v>
      </c>
      <c r="BJ459">
        <v>0</v>
      </c>
      <c r="BK459">
        <v>1036</v>
      </c>
      <c r="BL459" t="s">
        <v>1958</v>
      </c>
      <c r="BM459" t="s">
        <v>2130</v>
      </c>
      <c r="BN459" t="s">
        <v>2131</v>
      </c>
      <c r="BO459" t="e" cm="1">
        <v>#N/A</v>
      </c>
      <c r="BP459" t="s">
        <v>1592</v>
      </c>
      <c r="BQ459" t="s">
        <v>1926</v>
      </c>
      <c r="BR459">
        <v>34</v>
      </c>
      <c r="BS459" t="s">
        <v>1819</v>
      </c>
      <c r="BT459" t="s">
        <v>2140</v>
      </c>
      <c r="BU459" t="s">
        <v>1766</v>
      </c>
      <c r="BV459" t="s">
        <v>1953</v>
      </c>
      <c r="BW459" t="s">
        <v>1940</v>
      </c>
      <c r="BX459" t="s">
        <v>1957</v>
      </c>
      <c r="BY459" t="s">
        <v>1592</v>
      </c>
      <c r="BZ459" t="s">
        <v>1937</v>
      </c>
      <c r="CA459" t="s">
        <v>1947</v>
      </c>
      <c r="CB459"/>
      <c r="CC459" t="s">
        <v>998</v>
      </c>
      <c r="CD459" t="s">
        <v>1242</v>
      </c>
      <c r="CE459" t="s">
        <v>6463</v>
      </c>
      <c r="CF459" t="s">
        <v>2139</v>
      </c>
      <c r="CG459" t="s">
        <v>1242</v>
      </c>
      <c r="CH459" t="s">
        <v>1592</v>
      </c>
      <c r="CI459" t="s">
        <v>1941</v>
      </c>
      <c r="CJ459" t="s">
        <v>1222</v>
      </c>
      <c r="CK459"/>
      <c r="CL459"/>
      <c r="CM459" t="s">
        <v>2135</v>
      </c>
      <c r="CN459" t="s">
        <v>1956</v>
      </c>
      <c r="CO459" t="s">
        <v>2135</v>
      </c>
      <c r="CP459" t="s">
        <v>1956</v>
      </c>
      <c r="CQ459" t="s">
        <v>1592</v>
      </c>
      <c r="CR459">
        <v>8</v>
      </c>
      <c r="CS459" t="s">
        <v>1926</v>
      </c>
      <c r="CT459" t="s">
        <v>1926</v>
      </c>
      <c r="CU459" t="s">
        <v>1592</v>
      </c>
      <c r="CV459" t="s">
        <v>1592</v>
      </c>
      <c r="CW459" t="s">
        <v>1592</v>
      </c>
      <c r="CX459">
        <v>457</v>
      </c>
      <c r="CY459" t="s">
        <v>6464</v>
      </c>
      <c r="CZ459" t="s">
        <v>1592</v>
      </c>
      <c r="DA459" t="s">
        <v>2313</v>
      </c>
      <c r="DB459" t="s">
        <v>2314</v>
      </c>
      <c r="DC459" t="s">
        <v>1767</v>
      </c>
      <c r="DD459" t="s">
        <v>1291</v>
      </c>
      <c r="DE459" t="s">
        <v>6191</v>
      </c>
      <c r="DF459" t="s">
        <v>1592</v>
      </c>
      <c r="DG459" t="s">
        <v>1592</v>
      </c>
      <c r="DH459" t="s">
        <v>2334</v>
      </c>
      <c r="DI459" t="e">
        <v>#N/A</v>
      </c>
      <c r="DJ459"/>
      <c r="DK459" t="s">
        <v>2334</v>
      </c>
      <c r="DL459">
        <v>9</v>
      </c>
      <c r="DM459" t="s">
        <v>2315</v>
      </c>
      <c r="DN459" t="s">
        <v>1222</v>
      </c>
      <c r="DO459" t="b">
        <v>1</v>
      </c>
      <c r="DP459" t="b">
        <v>1</v>
      </c>
      <c r="DQ459" t="b">
        <v>0</v>
      </c>
      <c r="DR459" t="b">
        <v>0</v>
      </c>
      <c r="DS459" t="b">
        <v>0</v>
      </c>
      <c r="DT459" t="b">
        <v>0</v>
      </c>
      <c r="DU459" t="b">
        <v>0</v>
      </c>
      <c r="DV459">
        <v>0</v>
      </c>
      <c r="DW459" t="b">
        <v>0</v>
      </c>
      <c r="DX459" t="b">
        <v>0</v>
      </c>
      <c r="DY459" t="b">
        <v>0</v>
      </c>
      <c r="DZ459" t="b">
        <v>0</v>
      </c>
      <c r="EA459" t="b">
        <v>0</v>
      </c>
      <c r="EB459" t="b">
        <v>0</v>
      </c>
      <c r="EC459" t="b">
        <v>0</v>
      </c>
      <c r="ED459" t="b">
        <v>0</v>
      </c>
      <c r="EE459" t="b">
        <v>0</v>
      </c>
      <c r="EF459" t="b" cm="1">
        <v>0</v>
      </c>
      <c r="EG459" t="b">
        <v>0</v>
      </c>
      <c r="EH459" t="b">
        <v>0</v>
      </c>
      <c r="EI459" t="b">
        <v>0</v>
      </c>
      <c r="EJ459" t="s">
        <v>1592</v>
      </c>
      <c r="EK459">
        <v>0</v>
      </c>
      <c r="EL459">
        <v>13</v>
      </c>
      <c r="EM459" t="b">
        <v>0</v>
      </c>
    </row>
    <row r="460" spans="1:143" ht="126">
      <c r="A460"/>
      <c r="B460" t="s">
        <v>1222</v>
      </c>
      <c r="C460" t="s">
        <v>1776</v>
      </c>
      <c r="D460" t="s">
        <v>1756</v>
      </c>
      <c r="E460" t="s">
        <v>1757</v>
      </c>
      <c r="F460" t="s">
        <v>6195</v>
      </c>
      <c r="G460" t="s">
        <v>6196</v>
      </c>
      <c r="H460" s="109" t="s">
        <v>6197</v>
      </c>
      <c r="I460" t="s">
        <v>1242</v>
      </c>
      <c r="J460" t="s">
        <v>2133</v>
      </c>
      <c r="K460" t="s">
        <v>902</v>
      </c>
      <c r="L460" t="s">
        <v>1939</v>
      </c>
      <c r="M460" t="s">
        <v>1965</v>
      </c>
      <c r="N460"/>
      <c r="O460" t="s">
        <v>6198</v>
      </c>
      <c r="P460"/>
      <c r="Q460" t="s">
        <v>1291</v>
      </c>
      <c r="R460" t="s">
        <v>1941</v>
      </c>
      <c r="S460"/>
      <c r="T460"/>
      <c r="U460" t="s">
        <v>2135</v>
      </c>
      <c r="V460" t="s">
        <v>1966</v>
      </c>
      <c r="W460"/>
      <c r="X460"/>
      <c r="Y460"/>
      <c r="Z460"/>
      <c r="AA460"/>
      <c r="AB460"/>
      <c r="AC460"/>
      <c r="AD460"/>
      <c r="AE460"/>
      <c r="AF460"/>
      <c r="AG460"/>
      <c r="AH460"/>
      <c r="AI460"/>
      <c r="AJ460"/>
      <c r="AK460"/>
      <c r="AL460"/>
      <c r="AM460"/>
      <c r="AN460"/>
      <c r="AO460" s="108" t="s">
        <v>43</v>
      </c>
      <c r="AP460" t="s">
        <v>1297</v>
      </c>
      <c r="AQ460">
        <v>5</v>
      </c>
      <c r="AR460" t="e">
        <v>#N/A</v>
      </c>
      <c r="AS460" t="s">
        <v>1776</v>
      </c>
      <c r="AT460" t="e">
        <v>#N/A</v>
      </c>
      <c r="AU460" t="s">
        <v>1757</v>
      </c>
      <c r="AV460" t="s">
        <v>1961</v>
      </c>
      <c r="AW460" t="s">
        <v>1962</v>
      </c>
      <c r="AX460" t="s">
        <v>1934</v>
      </c>
      <c r="AY460" t="s">
        <v>1963</v>
      </c>
      <c r="AZ460" t="s">
        <v>1291</v>
      </c>
      <c r="BA460" t="s">
        <v>6199</v>
      </c>
      <c r="BB460" t="s">
        <v>1242</v>
      </c>
      <c r="BC460" t="s">
        <v>1939</v>
      </c>
      <c r="BD460" t="s">
        <v>6465</v>
      </c>
      <c r="BE460">
        <v>402</v>
      </c>
      <c r="BF460">
        <v>457</v>
      </c>
      <c r="BG460">
        <v>0</v>
      </c>
      <c r="BH460" t="s">
        <v>1592</v>
      </c>
      <c r="BI460">
        <v>0</v>
      </c>
      <c r="BJ460">
        <v>0</v>
      </c>
      <c r="BK460">
        <v>480</v>
      </c>
      <c r="BL460" t="s">
        <v>1967</v>
      </c>
      <c r="BM460" t="s">
        <v>2130</v>
      </c>
      <c r="BN460" t="s">
        <v>2131</v>
      </c>
      <c r="BO460" t="e" cm="1">
        <v>#N/A</v>
      </c>
      <c r="BP460" t="s">
        <v>1592</v>
      </c>
      <c r="BQ460" t="s">
        <v>1926</v>
      </c>
      <c r="BR460">
        <v>35</v>
      </c>
      <c r="BS460" t="s">
        <v>1823</v>
      </c>
      <c r="BT460" t="s">
        <v>2142</v>
      </c>
      <c r="BU460" t="s">
        <v>1756</v>
      </c>
      <c r="BV460" t="s">
        <v>1961</v>
      </c>
      <c r="BW460" t="s">
        <v>1964</v>
      </c>
      <c r="BX460" t="s">
        <v>1937</v>
      </c>
      <c r="BY460" t="s">
        <v>1592</v>
      </c>
      <c r="BZ460" t="s">
        <v>1937</v>
      </c>
      <c r="CA460" t="s">
        <v>1965</v>
      </c>
      <c r="CB460"/>
      <c r="CC460" t="s">
        <v>998</v>
      </c>
      <c r="CD460" t="s">
        <v>1242</v>
      </c>
      <c r="CE460" t="s">
        <v>6466</v>
      </c>
      <c r="CF460" t="s">
        <v>2141</v>
      </c>
      <c r="CG460" t="s">
        <v>1242</v>
      </c>
      <c r="CH460" t="s">
        <v>1592</v>
      </c>
      <c r="CI460" t="s">
        <v>1941</v>
      </c>
      <c r="CJ460" t="s">
        <v>1222</v>
      </c>
      <c r="CK460"/>
      <c r="CL460"/>
      <c r="CM460" t="s">
        <v>2135</v>
      </c>
      <c r="CN460" t="s">
        <v>1966</v>
      </c>
      <c r="CO460" t="s">
        <v>2135</v>
      </c>
      <c r="CP460" t="s">
        <v>1966</v>
      </c>
      <c r="CQ460" t="s">
        <v>1592</v>
      </c>
      <c r="CR460">
        <v>8</v>
      </c>
      <c r="CS460" t="s">
        <v>1926</v>
      </c>
      <c r="CT460" t="s">
        <v>1926</v>
      </c>
      <c r="CU460" t="s">
        <v>1592</v>
      </c>
      <c r="CV460" t="s">
        <v>1592</v>
      </c>
      <c r="CW460" t="s">
        <v>1592</v>
      </c>
      <c r="CX460">
        <v>458</v>
      </c>
      <c r="CY460" t="s">
        <v>6467</v>
      </c>
      <c r="CZ460" t="s">
        <v>1592</v>
      </c>
      <c r="DA460" t="s">
        <v>2313</v>
      </c>
      <c r="DB460" t="s">
        <v>2314</v>
      </c>
      <c r="DC460" t="s">
        <v>1757</v>
      </c>
      <c r="DD460" t="s">
        <v>1291</v>
      </c>
      <c r="DE460" t="s">
        <v>6196</v>
      </c>
      <c r="DF460" t="s">
        <v>1592</v>
      </c>
      <c r="DG460" t="s">
        <v>1592</v>
      </c>
      <c r="DH460" t="s">
        <v>2334</v>
      </c>
      <c r="DI460" t="e">
        <v>#N/A</v>
      </c>
      <c r="DJ460"/>
      <c r="DK460" t="s">
        <v>2334</v>
      </c>
      <c r="DL460">
        <v>9</v>
      </c>
      <c r="DM460" t="s">
        <v>2315</v>
      </c>
      <c r="DN460" t="s">
        <v>1222</v>
      </c>
      <c r="DO460" t="b">
        <v>1</v>
      </c>
      <c r="DP460" t="b">
        <v>1</v>
      </c>
      <c r="DQ460" t="b">
        <v>0</v>
      </c>
      <c r="DR460" t="b">
        <v>0</v>
      </c>
      <c r="DS460" t="b">
        <v>0</v>
      </c>
      <c r="DT460" t="b">
        <v>0</v>
      </c>
      <c r="DU460" t="b">
        <v>0</v>
      </c>
      <c r="DV460">
        <v>0</v>
      </c>
      <c r="DW460" t="b">
        <v>0</v>
      </c>
      <c r="DX460" t="b">
        <v>0</v>
      </c>
      <c r="DY460" t="b">
        <v>0</v>
      </c>
      <c r="DZ460" t="b">
        <v>0</v>
      </c>
      <c r="EA460" t="b">
        <v>0</v>
      </c>
      <c r="EB460" t="b">
        <v>0</v>
      </c>
      <c r="EC460" t="b">
        <v>0</v>
      </c>
      <c r="ED460" t="b">
        <v>0</v>
      </c>
      <c r="EE460" t="b">
        <v>0</v>
      </c>
      <c r="EF460" t="b" cm="1">
        <v>0</v>
      </c>
      <c r="EG460" t="b">
        <v>0</v>
      </c>
      <c r="EH460" t="b">
        <v>0</v>
      </c>
      <c r="EI460" t="b">
        <v>0</v>
      </c>
      <c r="EJ460" t="s">
        <v>1592</v>
      </c>
      <c r="EK460">
        <v>0</v>
      </c>
      <c r="EL460">
        <v>9</v>
      </c>
      <c r="EM460" t="b">
        <v>0</v>
      </c>
    </row>
    <row r="461" spans="1:143" ht="409.5">
      <c r="A461"/>
      <c r="B461" t="s">
        <v>1222</v>
      </c>
      <c r="C461" t="s">
        <v>1776</v>
      </c>
      <c r="D461" t="s">
        <v>1972</v>
      </c>
      <c r="E461" t="s">
        <v>1968</v>
      </c>
      <c r="F461"/>
      <c r="G461" s="109" t="s">
        <v>6203</v>
      </c>
      <c r="H461" t="s">
        <v>902</v>
      </c>
      <c r="I461" t="s">
        <v>1242</v>
      </c>
      <c r="J461" t="s">
        <v>2133</v>
      </c>
      <c r="K461" t="s">
        <v>902</v>
      </c>
      <c r="L461" t="s">
        <v>1939</v>
      </c>
      <c r="M461" t="s">
        <v>1974</v>
      </c>
      <c r="N461"/>
      <c r="O461" t="s">
        <v>1926</v>
      </c>
      <c r="P461"/>
      <c r="Q461" t="s">
        <v>1291</v>
      </c>
      <c r="R461" t="s">
        <v>1941</v>
      </c>
      <c r="S461"/>
      <c r="T461"/>
      <c r="U461" t="s">
        <v>2135</v>
      </c>
      <c r="V461" t="s">
        <v>1975</v>
      </c>
      <c r="W461"/>
      <c r="X461"/>
      <c r="Y461"/>
      <c r="Z461"/>
      <c r="AA461"/>
      <c r="AB461"/>
      <c r="AC461"/>
      <c r="AD461"/>
      <c r="AE461"/>
      <c r="AF461"/>
      <c r="AG461"/>
      <c r="AH461"/>
      <c r="AI461"/>
      <c r="AJ461"/>
      <c r="AK461"/>
      <c r="AL461"/>
      <c r="AM461"/>
      <c r="AN461"/>
      <c r="AO461" s="108" t="s">
        <v>43</v>
      </c>
      <c r="AP461" t="s">
        <v>1297</v>
      </c>
      <c r="AQ461">
        <v>6</v>
      </c>
      <c r="AR461" t="e">
        <v>#N/A</v>
      </c>
      <c r="AS461" t="s">
        <v>1776</v>
      </c>
      <c r="AT461" t="e">
        <v>#N/A</v>
      </c>
      <c r="AU461" t="s">
        <v>1968</v>
      </c>
      <c r="AV461" t="s">
        <v>1971</v>
      </c>
      <c r="AW461" t="s">
        <v>1937</v>
      </c>
      <c r="AX461" t="s">
        <v>1934</v>
      </c>
      <c r="AY461" t="s">
        <v>1973</v>
      </c>
      <c r="AZ461" t="s">
        <v>1291</v>
      </c>
      <c r="BA461" t="s">
        <v>6204</v>
      </c>
      <c r="BB461" t="s">
        <v>1242</v>
      </c>
      <c r="BC461" t="s">
        <v>1939</v>
      </c>
      <c r="BD461" t="s">
        <v>6468</v>
      </c>
      <c r="BE461">
        <v>403</v>
      </c>
      <c r="BF461">
        <v>457</v>
      </c>
      <c r="BG461">
        <v>0</v>
      </c>
      <c r="BH461" t="s">
        <v>1592</v>
      </c>
      <c r="BI461">
        <v>0</v>
      </c>
      <c r="BJ461">
        <v>0</v>
      </c>
      <c r="BK461">
        <v>419</v>
      </c>
      <c r="BL461" t="s">
        <v>1976</v>
      </c>
      <c r="BM461" t="s">
        <v>2130</v>
      </c>
      <c r="BN461" t="s">
        <v>2131</v>
      </c>
      <c r="BO461" t="e" cm="1">
        <v>#N/A</v>
      </c>
      <c r="BP461" t="s">
        <v>1592</v>
      </c>
      <c r="BQ461" t="s">
        <v>1926</v>
      </c>
      <c r="BR461">
        <v>36</v>
      </c>
      <c r="BS461" t="s">
        <v>1824</v>
      </c>
      <c r="BT461" t="s">
        <v>2144</v>
      </c>
      <c r="BU461" t="s">
        <v>1972</v>
      </c>
      <c r="BV461" t="s">
        <v>1971</v>
      </c>
      <c r="BW461" t="s">
        <v>1940</v>
      </c>
      <c r="BX461" t="s">
        <v>1937</v>
      </c>
      <c r="BY461" t="s">
        <v>1592</v>
      </c>
      <c r="BZ461" t="s">
        <v>1937</v>
      </c>
      <c r="CA461" t="s">
        <v>1974</v>
      </c>
      <c r="CB461"/>
      <c r="CC461" t="s">
        <v>998</v>
      </c>
      <c r="CD461" t="s">
        <v>1242</v>
      </c>
      <c r="CE461" t="s">
        <v>6469</v>
      </c>
      <c r="CF461" t="s">
        <v>2143</v>
      </c>
      <c r="CG461" t="s">
        <v>1242</v>
      </c>
      <c r="CH461" t="s">
        <v>1592</v>
      </c>
      <c r="CI461" t="s">
        <v>1941</v>
      </c>
      <c r="CJ461" t="s">
        <v>1222</v>
      </c>
      <c r="CK461"/>
      <c r="CL461"/>
      <c r="CM461" t="s">
        <v>2135</v>
      </c>
      <c r="CN461" t="s">
        <v>1975</v>
      </c>
      <c r="CO461" t="s">
        <v>2135</v>
      </c>
      <c r="CP461" t="s">
        <v>1975</v>
      </c>
      <c r="CQ461" t="s">
        <v>1592</v>
      </c>
      <c r="CR461">
        <v>8</v>
      </c>
      <c r="CS461" t="s">
        <v>1926</v>
      </c>
      <c r="CT461" t="s">
        <v>1926</v>
      </c>
      <c r="CU461" t="s">
        <v>1926</v>
      </c>
      <c r="CV461" t="s">
        <v>1592</v>
      </c>
      <c r="CW461" t="s">
        <v>1592</v>
      </c>
      <c r="CX461">
        <v>459</v>
      </c>
      <c r="CY461" t="s">
        <v>6470</v>
      </c>
      <c r="CZ461" t="s">
        <v>1592</v>
      </c>
      <c r="DA461" t="s">
        <v>2313</v>
      </c>
      <c r="DB461" t="s">
        <v>2314</v>
      </c>
      <c r="DC461" t="s">
        <v>1968</v>
      </c>
      <c r="DD461" t="s">
        <v>1291</v>
      </c>
      <c r="DE461" t="s">
        <v>6203</v>
      </c>
      <c r="DF461" t="s">
        <v>1592</v>
      </c>
      <c r="DG461" t="s">
        <v>1592</v>
      </c>
      <c r="DH461" t="s">
        <v>2334</v>
      </c>
      <c r="DI461" t="e">
        <v>#N/A</v>
      </c>
      <c r="DJ461"/>
      <c r="DK461" t="s">
        <v>2334</v>
      </c>
      <c r="DL461">
        <v>9</v>
      </c>
      <c r="DM461" t="s">
        <v>2315</v>
      </c>
      <c r="DN461" t="s">
        <v>1222</v>
      </c>
      <c r="DO461" t="b">
        <v>1</v>
      </c>
      <c r="DP461" t="b">
        <v>1</v>
      </c>
      <c r="DQ461" t="b">
        <v>0</v>
      </c>
      <c r="DR461" t="b">
        <v>0</v>
      </c>
      <c r="DS461" t="b">
        <v>0</v>
      </c>
      <c r="DT461" t="b">
        <v>0</v>
      </c>
      <c r="DU461" t="b">
        <v>0</v>
      </c>
      <c r="DV461">
        <v>0</v>
      </c>
      <c r="DW461" t="b">
        <v>0</v>
      </c>
      <c r="DX461" t="b">
        <v>0</v>
      </c>
      <c r="DY461" t="b">
        <v>0</v>
      </c>
      <c r="DZ461" t="b">
        <v>0</v>
      </c>
      <c r="EA461" t="b">
        <v>0</v>
      </c>
      <c r="EB461" t="b">
        <v>0</v>
      </c>
      <c r="EC461" t="b">
        <v>0</v>
      </c>
      <c r="ED461" t="b">
        <v>0</v>
      </c>
      <c r="EE461" t="b">
        <v>0</v>
      </c>
      <c r="EF461" t="b" cm="1">
        <v>0</v>
      </c>
      <c r="EG461" t="b">
        <v>0</v>
      </c>
      <c r="EH461" t="b">
        <v>0</v>
      </c>
      <c r="EI461" t="b">
        <v>0</v>
      </c>
      <c r="EJ461" t="s">
        <v>1592</v>
      </c>
      <c r="EK461">
        <v>0</v>
      </c>
      <c r="EL461">
        <v>19</v>
      </c>
      <c r="EM461" t="b">
        <v>0</v>
      </c>
    </row>
    <row r="462" spans="1:143" ht="15.75">
      <c r="A462"/>
      <c r="B462" t="s">
        <v>1222</v>
      </c>
      <c r="C462" t="s">
        <v>1776</v>
      </c>
      <c r="D462" t="s">
        <v>1981</v>
      </c>
      <c r="E462" t="s">
        <v>1977</v>
      </c>
      <c r="F462"/>
      <c r="G462" t="s">
        <v>6208</v>
      </c>
      <c r="H462" t="s">
        <v>902</v>
      </c>
      <c r="I462" t="s">
        <v>1242</v>
      </c>
      <c r="J462" t="s">
        <v>2133</v>
      </c>
      <c r="K462" t="s">
        <v>902</v>
      </c>
      <c r="L462" t="s">
        <v>1939</v>
      </c>
      <c r="M462" t="s">
        <v>1947</v>
      </c>
      <c r="N462" t="s">
        <v>6209</v>
      </c>
      <c r="O462" t="s">
        <v>1926</v>
      </c>
      <c r="P462"/>
      <c r="Q462" t="s">
        <v>1291</v>
      </c>
      <c r="R462" t="s">
        <v>1941</v>
      </c>
      <c r="S462"/>
      <c r="T462"/>
      <c r="U462" t="s">
        <v>2135</v>
      </c>
      <c r="V462" t="s">
        <v>1983</v>
      </c>
      <c r="W462"/>
      <c r="X462"/>
      <c r="Y462"/>
      <c r="Z462"/>
      <c r="AA462"/>
      <c r="AB462"/>
      <c r="AC462"/>
      <c r="AD462"/>
      <c r="AE462"/>
      <c r="AF462"/>
      <c r="AG462"/>
      <c r="AH462"/>
      <c r="AI462"/>
      <c r="AJ462"/>
      <c r="AK462"/>
      <c r="AL462"/>
      <c r="AM462"/>
      <c r="AN462"/>
      <c r="AO462" s="108" t="s">
        <v>43</v>
      </c>
      <c r="AP462" t="s">
        <v>1297</v>
      </c>
      <c r="AQ462">
        <v>7</v>
      </c>
      <c r="AR462" t="e">
        <v>#N/A</v>
      </c>
      <c r="AS462" t="s">
        <v>1776</v>
      </c>
      <c r="AT462" t="e">
        <v>#N/A</v>
      </c>
      <c r="AU462" t="s">
        <v>1977</v>
      </c>
      <c r="AV462" t="s">
        <v>1980</v>
      </c>
      <c r="AW462" t="s">
        <v>1937</v>
      </c>
      <c r="AX462" t="s">
        <v>1934</v>
      </c>
      <c r="AY462" t="s">
        <v>1982</v>
      </c>
      <c r="AZ462" t="s">
        <v>1291</v>
      </c>
      <c r="BA462" t="s">
        <v>6210</v>
      </c>
      <c r="BB462" t="s">
        <v>1242</v>
      </c>
      <c r="BC462" t="s">
        <v>1939</v>
      </c>
      <c r="BD462" t="s">
        <v>6471</v>
      </c>
      <c r="BE462">
        <v>404</v>
      </c>
      <c r="BF462">
        <v>457</v>
      </c>
      <c r="BG462">
        <v>0</v>
      </c>
      <c r="BH462" t="s">
        <v>1592</v>
      </c>
      <c r="BI462">
        <v>0</v>
      </c>
      <c r="BJ462">
        <v>0</v>
      </c>
      <c r="BK462">
        <v>404</v>
      </c>
      <c r="BL462" t="s">
        <v>1978</v>
      </c>
      <c r="BM462" t="s">
        <v>2130</v>
      </c>
      <c r="BN462" t="s">
        <v>2131</v>
      </c>
      <c r="BO462" t="e" cm="1">
        <v>#N/A</v>
      </c>
      <c r="BP462" t="s">
        <v>1592</v>
      </c>
      <c r="BQ462" t="s">
        <v>1926</v>
      </c>
      <c r="BR462">
        <v>37</v>
      </c>
      <c r="BS462" t="s">
        <v>1828</v>
      </c>
      <c r="BT462" t="s">
        <v>2146</v>
      </c>
      <c r="BU462" t="s">
        <v>1981</v>
      </c>
      <c r="BV462" t="s">
        <v>1980</v>
      </c>
      <c r="BW462" t="s">
        <v>1940</v>
      </c>
      <c r="BX462" t="s">
        <v>1984</v>
      </c>
      <c r="BY462" t="s">
        <v>1592</v>
      </c>
      <c r="BZ462" t="s">
        <v>1937</v>
      </c>
      <c r="CA462" t="s">
        <v>1947</v>
      </c>
      <c r="CB462"/>
      <c r="CC462" t="s">
        <v>998</v>
      </c>
      <c r="CD462" t="s">
        <v>1242</v>
      </c>
      <c r="CE462" t="s">
        <v>6472</v>
      </c>
      <c r="CF462" t="s">
        <v>2145</v>
      </c>
      <c r="CG462" t="s">
        <v>1242</v>
      </c>
      <c r="CH462" t="s">
        <v>1592</v>
      </c>
      <c r="CI462" t="s">
        <v>1941</v>
      </c>
      <c r="CJ462" t="s">
        <v>1222</v>
      </c>
      <c r="CK462"/>
      <c r="CL462"/>
      <c r="CM462" t="s">
        <v>2135</v>
      </c>
      <c r="CN462" t="s">
        <v>1983</v>
      </c>
      <c r="CO462" t="s">
        <v>2135</v>
      </c>
      <c r="CP462" t="s">
        <v>1983</v>
      </c>
      <c r="CQ462" t="s">
        <v>1592</v>
      </c>
      <c r="CR462">
        <v>8</v>
      </c>
      <c r="CS462" t="s">
        <v>1926</v>
      </c>
      <c r="CT462" t="s">
        <v>1926</v>
      </c>
      <c r="CU462" t="s">
        <v>1926</v>
      </c>
      <c r="CV462" t="s">
        <v>1592</v>
      </c>
      <c r="CW462" t="s">
        <v>1592</v>
      </c>
      <c r="CX462">
        <v>460</v>
      </c>
      <c r="CY462" t="s">
        <v>6473</v>
      </c>
      <c r="CZ462" t="s">
        <v>1592</v>
      </c>
      <c r="DA462" t="s">
        <v>2313</v>
      </c>
      <c r="DB462" t="s">
        <v>2314</v>
      </c>
      <c r="DC462" t="s">
        <v>1977</v>
      </c>
      <c r="DD462" t="s">
        <v>1291</v>
      </c>
      <c r="DE462" t="s">
        <v>6208</v>
      </c>
      <c r="DF462" t="s">
        <v>1592</v>
      </c>
      <c r="DG462" t="s">
        <v>1592</v>
      </c>
      <c r="DH462" t="s">
        <v>2334</v>
      </c>
      <c r="DI462" t="e">
        <v>#N/A</v>
      </c>
      <c r="DJ462"/>
      <c r="DK462" t="s">
        <v>2334</v>
      </c>
      <c r="DL462">
        <v>9</v>
      </c>
      <c r="DM462" t="s">
        <v>2315</v>
      </c>
      <c r="DN462" t="s">
        <v>1222</v>
      </c>
      <c r="DO462" t="b">
        <v>1</v>
      </c>
      <c r="DP462" t="b">
        <v>1</v>
      </c>
      <c r="DQ462" t="b">
        <v>0</v>
      </c>
      <c r="DR462" t="b">
        <v>0</v>
      </c>
      <c r="DS462" t="b">
        <v>0</v>
      </c>
      <c r="DT462" t="b">
        <v>0</v>
      </c>
      <c r="DU462" t="b">
        <v>0</v>
      </c>
      <c r="DV462">
        <v>0</v>
      </c>
      <c r="DW462" t="b">
        <v>0</v>
      </c>
      <c r="DX462" t="b">
        <v>0</v>
      </c>
      <c r="DY462" t="b">
        <v>0</v>
      </c>
      <c r="DZ462" t="b">
        <v>0</v>
      </c>
      <c r="EA462" t="b">
        <v>0</v>
      </c>
      <c r="EB462" t="b">
        <v>0</v>
      </c>
      <c r="EC462" t="b">
        <v>0</v>
      </c>
      <c r="ED462" t="b">
        <v>0</v>
      </c>
      <c r="EE462" t="b">
        <v>0</v>
      </c>
      <c r="EF462" t="b" cm="1">
        <v>0</v>
      </c>
      <c r="EG462" t="b">
        <v>0</v>
      </c>
      <c r="EH462" t="b">
        <v>0</v>
      </c>
      <c r="EI462" t="b">
        <v>0</v>
      </c>
      <c r="EJ462" t="s">
        <v>1592</v>
      </c>
      <c r="EK462">
        <v>0</v>
      </c>
      <c r="EL462">
        <v>13</v>
      </c>
      <c r="EM462" t="b">
        <v>0</v>
      </c>
    </row>
    <row r="463" spans="1:143" ht="15.75">
      <c r="A463"/>
      <c r="B463" t="s">
        <v>1222</v>
      </c>
      <c r="C463" t="s">
        <v>1776</v>
      </c>
      <c r="D463" t="s">
        <v>2006</v>
      </c>
      <c r="E463" t="s">
        <v>2002</v>
      </c>
      <c r="F463" t="s">
        <v>2976</v>
      </c>
      <c r="G463" t="s">
        <v>6224</v>
      </c>
      <c r="H463" t="s">
        <v>6225</v>
      </c>
      <c r="I463" t="s">
        <v>1287</v>
      </c>
      <c r="J463" t="s">
        <v>2133</v>
      </c>
      <c r="K463" t="s">
        <v>902</v>
      </c>
      <c r="L463" t="s">
        <v>1939</v>
      </c>
      <c r="M463" t="s">
        <v>2010</v>
      </c>
      <c r="N463" t="s">
        <v>902</v>
      </c>
      <c r="O463" t="s">
        <v>1926</v>
      </c>
      <c r="P463"/>
      <c r="Q463" t="s">
        <v>1291</v>
      </c>
      <c r="R463" t="s">
        <v>1941</v>
      </c>
      <c r="S463"/>
      <c r="T463"/>
      <c r="U463" t="s">
        <v>2135</v>
      </c>
      <c r="V463" t="s">
        <v>2011</v>
      </c>
      <c r="W463"/>
      <c r="X463"/>
      <c r="Y463"/>
      <c r="Z463"/>
      <c r="AA463"/>
      <c r="AB463"/>
      <c r="AC463"/>
      <c r="AD463"/>
      <c r="AE463"/>
      <c r="AF463"/>
      <c r="AG463"/>
      <c r="AH463"/>
      <c r="AI463"/>
      <c r="AJ463"/>
      <c r="AK463"/>
      <c r="AL463"/>
      <c r="AM463"/>
      <c r="AN463"/>
      <c r="AO463" s="108" t="s">
        <v>43</v>
      </c>
      <c r="AP463" t="s">
        <v>1297</v>
      </c>
      <c r="AQ463">
        <v>8</v>
      </c>
      <c r="AR463" t="e">
        <v>#N/A</v>
      </c>
      <c r="AS463" t="s">
        <v>1776</v>
      </c>
      <c r="AT463" t="e">
        <v>#N/A</v>
      </c>
      <c r="AU463" t="s">
        <v>2002</v>
      </c>
      <c r="AV463" t="s">
        <v>2005</v>
      </c>
      <c r="AW463" t="s">
        <v>2007</v>
      </c>
      <c r="AX463" t="s">
        <v>1934</v>
      </c>
      <c r="AY463" t="s">
        <v>2008</v>
      </c>
      <c r="AZ463" t="s">
        <v>1291</v>
      </c>
      <c r="BA463" t="s">
        <v>6226</v>
      </c>
      <c r="BB463" t="s">
        <v>1287</v>
      </c>
      <c r="BC463" t="s">
        <v>1939</v>
      </c>
      <c r="BD463" t="s">
        <v>6474</v>
      </c>
      <c r="BE463">
        <v>407</v>
      </c>
      <c r="BF463">
        <v>457</v>
      </c>
      <c r="BG463">
        <v>0</v>
      </c>
      <c r="BH463" t="s">
        <v>1592</v>
      </c>
      <c r="BI463">
        <v>0</v>
      </c>
      <c r="BJ463">
        <v>0</v>
      </c>
      <c r="BK463">
        <v>422</v>
      </c>
      <c r="BL463" t="s">
        <v>2012</v>
      </c>
      <c r="BM463" t="s">
        <v>2130</v>
      </c>
      <c r="BN463" t="s">
        <v>2131</v>
      </c>
      <c r="BO463" t="e" cm="1">
        <v>#N/A</v>
      </c>
      <c r="BP463" t="s">
        <v>1592</v>
      </c>
      <c r="BQ463" t="s">
        <v>1926</v>
      </c>
      <c r="BR463">
        <v>38</v>
      </c>
      <c r="BS463" t="s">
        <v>1832</v>
      </c>
      <c r="BT463" t="s">
        <v>2148</v>
      </c>
      <c r="BU463" t="s">
        <v>2006</v>
      </c>
      <c r="BV463" t="s">
        <v>2005</v>
      </c>
      <c r="BW463" t="s">
        <v>2009</v>
      </c>
      <c r="BX463" t="s">
        <v>1940</v>
      </c>
      <c r="BY463" t="s">
        <v>1592</v>
      </c>
      <c r="BZ463" t="s">
        <v>1937</v>
      </c>
      <c r="CA463" t="s">
        <v>2010</v>
      </c>
      <c r="CB463"/>
      <c r="CC463" t="s">
        <v>998</v>
      </c>
      <c r="CD463" t="s">
        <v>1287</v>
      </c>
      <c r="CE463" t="s">
        <v>6475</v>
      </c>
      <c r="CF463" t="s">
        <v>2147</v>
      </c>
      <c r="CG463" t="s">
        <v>1287</v>
      </c>
      <c r="CH463" t="s">
        <v>1592</v>
      </c>
      <c r="CI463" t="s">
        <v>1941</v>
      </c>
      <c r="CJ463" t="s">
        <v>1222</v>
      </c>
      <c r="CK463"/>
      <c r="CL463"/>
      <c r="CM463" t="s">
        <v>2135</v>
      </c>
      <c r="CN463" t="s">
        <v>2011</v>
      </c>
      <c r="CO463" t="s">
        <v>2135</v>
      </c>
      <c r="CP463" t="s">
        <v>2011</v>
      </c>
      <c r="CQ463" t="s">
        <v>1592</v>
      </c>
      <c r="CR463">
        <v>8</v>
      </c>
      <c r="CS463" t="s">
        <v>1926</v>
      </c>
      <c r="CT463" t="s">
        <v>1926</v>
      </c>
      <c r="CU463" t="s">
        <v>1926</v>
      </c>
      <c r="CV463" t="s">
        <v>1592</v>
      </c>
      <c r="CW463" t="s">
        <v>1592</v>
      </c>
      <c r="CX463">
        <v>461</v>
      </c>
      <c r="CY463" t="s">
        <v>6476</v>
      </c>
      <c r="CZ463" t="s">
        <v>1592</v>
      </c>
      <c r="DA463" t="s">
        <v>2313</v>
      </c>
      <c r="DB463" t="s">
        <v>2314</v>
      </c>
      <c r="DC463" t="s">
        <v>2002</v>
      </c>
      <c r="DD463" t="s">
        <v>1291</v>
      </c>
      <c r="DE463" t="s">
        <v>6224</v>
      </c>
      <c r="DF463" t="s">
        <v>1592</v>
      </c>
      <c r="DG463" t="s">
        <v>1592</v>
      </c>
      <c r="DH463" t="s">
        <v>2334</v>
      </c>
      <c r="DI463" t="e">
        <v>#N/A</v>
      </c>
      <c r="DJ463"/>
      <c r="DK463" t="s">
        <v>2334</v>
      </c>
      <c r="DL463">
        <v>9</v>
      </c>
      <c r="DM463" t="s">
        <v>2315</v>
      </c>
      <c r="DN463" t="s">
        <v>1222</v>
      </c>
      <c r="DO463" t="b">
        <v>1</v>
      </c>
      <c r="DP463" t="b">
        <v>1</v>
      </c>
      <c r="DQ463" t="b">
        <v>0</v>
      </c>
      <c r="DR463" t="b">
        <v>0</v>
      </c>
      <c r="DS463" t="b">
        <v>0</v>
      </c>
      <c r="DT463" t="b">
        <v>0</v>
      </c>
      <c r="DU463" t="b">
        <v>0</v>
      </c>
      <c r="DV463">
        <v>0</v>
      </c>
      <c r="DW463" t="b">
        <v>0</v>
      </c>
      <c r="DX463" t="b">
        <v>0</v>
      </c>
      <c r="DY463" t="b">
        <v>0</v>
      </c>
      <c r="DZ463" t="b">
        <v>0</v>
      </c>
      <c r="EA463" t="b">
        <v>0</v>
      </c>
      <c r="EB463" t="b">
        <v>0</v>
      </c>
      <c r="EC463" t="b">
        <v>0</v>
      </c>
      <c r="ED463" t="b">
        <v>0</v>
      </c>
      <c r="EE463" t="b">
        <v>0</v>
      </c>
      <c r="EF463" t="b" cm="1">
        <v>0</v>
      </c>
      <c r="EG463" t="b">
        <v>0</v>
      </c>
      <c r="EH463" t="b">
        <v>0</v>
      </c>
      <c r="EI463" t="b">
        <v>0</v>
      </c>
      <c r="EJ463" t="s">
        <v>1592</v>
      </c>
      <c r="EK463">
        <v>0</v>
      </c>
      <c r="EL463">
        <v>20</v>
      </c>
      <c r="EM463" t="b">
        <v>0</v>
      </c>
    </row>
    <row r="464" spans="1:143" ht="15.75">
      <c r="A464"/>
      <c r="B464" t="s">
        <v>1222</v>
      </c>
      <c r="C464" t="s">
        <v>1776</v>
      </c>
      <c r="D464" t="s">
        <v>2017</v>
      </c>
      <c r="E464" t="s">
        <v>2013</v>
      </c>
      <c r="F464" t="s">
        <v>6230</v>
      </c>
      <c r="G464" t="s">
        <v>2017</v>
      </c>
      <c r="H464" t="s">
        <v>6225</v>
      </c>
      <c r="I464" t="s">
        <v>1287</v>
      </c>
      <c r="J464" t="s">
        <v>2133</v>
      </c>
      <c r="K464" t="s">
        <v>902</v>
      </c>
      <c r="L464" t="s">
        <v>1939</v>
      </c>
      <c r="M464" t="s">
        <v>2010</v>
      </c>
      <c r="N464"/>
      <c r="O464" t="s">
        <v>1926</v>
      </c>
      <c r="P464"/>
      <c r="Q464" t="s">
        <v>1291</v>
      </c>
      <c r="R464" t="s">
        <v>1941</v>
      </c>
      <c r="S464"/>
      <c r="T464"/>
      <c r="U464" t="s">
        <v>2135</v>
      </c>
      <c r="V464" t="s">
        <v>2020</v>
      </c>
      <c r="W464"/>
      <c r="X464"/>
      <c r="Y464"/>
      <c r="Z464"/>
      <c r="AA464"/>
      <c r="AB464"/>
      <c r="AC464"/>
      <c r="AD464"/>
      <c r="AE464"/>
      <c r="AF464"/>
      <c r="AG464"/>
      <c r="AH464"/>
      <c r="AI464"/>
      <c r="AJ464"/>
      <c r="AK464"/>
      <c r="AL464"/>
      <c r="AM464"/>
      <c r="AN464"/>
      <c r="AO464" s="108" t="s">
        <v>43</v>
      </c>
      <c r="AP464" t="s">
        <v>1297</v>
      </c>
      <c r="AQ464">
        <v>9</v>
      </c>
      <c r="AR464" t="e">
        <v>#N/A</v>
      </c>
      <c r="AS464" t="s">
        <v>1776</v>
      </c>
      <c r="AT464" t="e">
        <v>#N/A</v>
      </c>
      <c r="AU464" t="s">
        <v>2013</v>
      </c>
      <c r="AV464" t="s">
        <v>2016</v>
      </c>
      <c r="AW464" t="s">
        <v>2018</v>
      </c>
      <c r="AX464" t="s">
        <v>1934</v>
      </c>
      <c r="AY464" t="s">
        <v>2019</v>
      </c>
      <c r="AZ464" t="s">
        <v>1291</v>
      </c>
      <c r="BA464" t="s">
        <v>6231</v>
      </c>
      <c r="BB464" t="s">
        <v>1287</v>
      </c>
      <c r="BC464" t="s">
        <v>1939</v>
      </c>
      <c r="BD464" t="s">
        <v>6477</v>
      </c>
      <c r="BE464">
        <v>408</v>
      </c>
      <c r="BF464">
        <v>457</v>
      </c>
      <c r="BG464">
        <v>0</v>
      </c>
      <c r="BH464" t="s">
        <v>1592</v>
      </c>
      <c r="BI464">
        <v>0</v>
      </c>
      <c r="BJ464">
        <v>0</v>
      </c>
      <c r="BK464">
        <v>490</v>
      </c>
      <c r="BL464" t="s">
        <v>2021</v>
      </c>
      <c r="BM464" t="s">
        <v>2130</v>
      </c>
      <c r="BN464" t="s">
        <v>2131</v>
      </c>
      <c r="BO464" t="e" cm="1">
        <v>#N/A</v>
      </c>
      <c r="BP464" t="s">
        <v>1592</v>
      </c>
      <c r="BQ464" t="s">
        <v>1926</v>
      </c>
      <c r="BR464">
        <v>39</v>
      </c>
      <c r="BS464" t="s">
        <v>1836</v>
      </c>
      <c r="BT464" t="s">
        <v>2150</v>
      </c>
      <c r="BU464" t="s">
        <v>2017</v>
      </c>
      <c r="BV464" t="s">
        <v>2016</v>
      </c>
      <c r="BW464" t="s">
        <v>2009</v>
      </c>
      <c r="BX464" t="s">
        <v>1937</v>
      </c>
      <c r="BY464" t="s">
        <v>1592</v>
      </c>
      <c r="BZ464" t="s">
        <v>1937</v>
      </c>
      <c r="CA464" t="s">
        <v>2010</v>
      </c>
      <c r="CB464"/>
      <c r="CC464" t="s">
        <v>998</v>
      </c>
      <c r="CD464" t="s">
        <v>1287</v>
      </c>
      <c r="CE464" t="s">
        <v>6478</v>
      </c>
      <c r="CF464" t="s">
        <v>2149</v>
      </c>
      <c r="CG464" t="s">
        <v>1287</v>
      </c>
      <c r="CH464" t="s">
        <v>1592</v>
      </c>
      <c r="CI464" t="s">
        <v>1941</v>
      </c>
      <c r="CJ464" t="s">
        <v>1222</v>
      </c>
      <c r="CK464"/>
      <c r="CL464"/>
      <c r="CM464" t="s">
        <v>2135</v>
      </c>
      <c r="CN464" t="s">
        <v>2020</v>
      </c>
      <c r="CO464" t="s">
        <v>2135</v>
      </c>
      <c r="CP464" t="s">
        <v>2020</v>
      </c>
      <c r="CQ464" t="s">
        <v>1592</v>
      </c>
      <c r="CR464">
        <v>8</v>
      </c>
      <c r="CS464" t="s">
        <v>1926</v>
      </c>
      <c r="CT464" t="s">
        <v>1926</v>
      </c>
      <c r="CU464" t="s">
        <v>1592</v>
      </c>
      <c r="CV464" t="s">
        <v>1592</v>
      </c>
      <c r="CW464" t="s">
        <v>1592</v>
      </c>
      <c r="CX464">
        <v>462</v>
      </c>
      <c r="CY464" t="s">
        <v>6479</v>
      </c>
      <c r="CZ464" t="s">
        <v>1592</v>
      </c>
      <c r="DA464" t="s">
        <v>2313</v>
      </c>
      <c r="DB464" t="s">
        <v>2314</v>
      </c>
      <c r="DC464" t="s">
        <v>2013</v>
      </c>
      <c r="DD464" t="s">
        <v>1291</v>
      </c>
      <c r="DE464" t="s">
        <v>2017</v>
      </c>
      <c r="DF464" t="s">
        <v>1592</v>
      </c>
      <c r="DG464" t="s">
        <v>1592</v>
      </c>
      <c r="DH464" t="s">
        <v>2334</v>
      </c>
      <c r="DI464" t="e">
        <v>#N/A</v>
      </c>
      <c r="DJ464"/>
      <c r="DK464" t="s">
        <v>2334</v>
      </c>
      <c r="DL464">
        <v>9</v>
      </c>
      <c r="DM464" t="s">
        <v>2315</v>
      </c>
      <c r="DN464" t="s">
        <v>1222</v>
      </c>
      <c r="DO464" t="b">
        <v>1</v>
      </c>
      <c r="DP464" t="b">
        <v>1</v>
      </c>
      <c r="DQ464" t="b">
        <v>0</v>
      </c>
      <c r="DR464" t="b">
        <v>0</v>
      </c>
      <c r="DS464" t="b">
        <v>0</v>
      </c>
      <c r="DT464" t="b">
        <v>0</v>
      </c>
      <c r="DU464" t="b">
        <v>0</v>
      </c>
      <c r="DV464">
        <v>0</v>
      </c>
      <c r="DW464" t="b">
        <v>0</v>
      </c>
      <c r="DX464" t="b">
        <v>0</v>
      </c>
      <c r="DY464" t="b">
        <v>0</v>
      </c>
      <c r="DZ464" t="b">
        <v>0</v>
      </c>
      <c r="EA464" t="b">
        <v>0</v>
      </c>
      <c r="EB464" t="b">
        <v>0</v>
      </c>
      <c r="EC464" t="b">
        <v>0</v>
      </c>
      <c r="ED464" t="b">
        <v>0</v>
      </c>
      <c r="EE464" t="b">
        <v>0</v>
      </c>
      <c r="EF464" t="b" cm="1">
        <v>0</v>
      </c>
      <c r="EG464" t="b">
        <v>0</v>
      </c>
      <c r="EH464" t="b">
        <v>0</v>
      </c>
      <c r="EI464" t="b">
        <v>0</v>
      </c>
      <c r="EJ464" t="s">
        <v>1592</v>
      </c>
      <c r="EK464">
        <v>0</v>
      </c>
      <c r="EL464">
        <v>36</v>
      </c>
      <c r="EM464" t="b">
        <v>0</v>
      </c>
    </row>
    <row r="465" spans="1:143" ht="15.75">
      <c r="A465"/>
      <c r="B465" t="s">
        <v>1222</v>
      </c>
      <c r="C465" t="s">
        <v>1776</v>
      </c>
      <c r="D465" t="s">
        <v>2050</v>
      </c>
      <c r="E465" t="s">
        <v>2046</v>
      </c>
      <c r="F465" t="s">
        <v>6252</v>
      </c>
      <c r="G465" t="s">
        <v>2050</v>
      </c>
      <c r="H465" t="s">
        <v>902</v>
      </c>
      <c r="I465" t="s">
        <v>1287</v>
      </c>
      <c r="J465" t="s">
        <v>2133</v>
      </c>
      <c r="K465" t="s">
        <v>902</v>
      </c>
      <c r="L465" t="s">
        <v>1939</v>
      </c>
      <c r="M465" t="s">
        <v>2031</v>
      </c>
      <c r="N465" t="s">
        <v>902</v>
      </c>
      <c r="O465" t="s">
        <v>1926</v>
      </c>
      <c r="P465"/>
      <c r="Q465" t="s">
        <v>1291</v>
      </c>
      <c r="R465" t="s">
        <v>1941</v>
      </c>
      <c r="S465"/>
      <c r="T465"/>
      <c r="U465" t="s">
        <v>2135</v>
      </c>
      <c r="V465" t="s">
        <v>2054</v>
      </c>
      <c r="W465"/>
      <c r="X465"/>
      <c r="Y465"/>
      <c r="Z465"/>
      <c r="AA465"/>
      <c r="AB465"/>
      <c r="AC465"/>
      <c r="AD465"/>
      <c r="AE465"/>
      <c r="AF465"/>
      <c r="AG465"/>
      <c r="AH465"/>
      <c r="AI465"/>
      <c r="AJ465"/>
      <c r="AK465"/>
      <c r="AL465"/>
      <c r="AM465"/>
      <c r="AN465"/>
      <c r="AO465" s="108" t="s">
        <v>43</v>
      </c>
      <c r="AP465" t="s">
        <v>1297</v>
      </c>
      <c r="AQ465">
        <v>10</v>
      </c>
      <c r="AR465" t="e">
        <v>#N/A</v>
      </c>
      <c r="AS465" t="s">
        <v>1776</v>
      </c>
      <c r="AT465" t="e">
        <v>#N/A</v>
      </c>
      <c r="AU465" t="s">
        <v>2046</v>
      </c>
      <c r="AV465" t="s">
        <v>2049</v>
      </c>
      <c r="AW465" t="s">
        <v>2051</v>
      </c>
      <c r="AX465" t="s">
        <v>1934</v>
      </c>
      <c r="AY465" t="s">
        <v>2052</v>
      </c>
      <c r="AZ465" t="s">
        <v>1291</v>
      </c>
      <c r="BA465" t="s">
        <v>6254</v>
      </c>
      <c r="BB465" t="s">
        <v>1287</v>
      </c>
      <c r="BC465" t="s">
        <v>1939</v>
      </c>
      <c r="BD465" t="s">
        <v>6480</v>
      </c>
      <c r="BE465">
        <v>413</v>
      </c>
      <c r="BF465">
        <v>457</v>
      </c>
      <c r="BG465">
        <v>0</v>
      </c>
      <c r="BH465" t="s">
        <v>1592</v>
      </c>
      <c r="BI465">
        <v>0</v>
      </c>
      <c r="BJ465">
        <v>0</v>
      </c>
      <c r="BK465">
        <v>413</v>
      </c>
      <c r="BL465" t="s">
        <v>2047</v>
      </c>
      <c r="BM465" t="s">
        <v>2130</v>
      </c>
      <c r="BN465" t="s">
        <v>2131</v>
      </c>
      <c r="BO465" t="e" cm="1">
        <v>#N/A</v>
      </c>
      <c r="BP465" t="s">
        <v>1592</v>
      </c>
      <c r="BQ465" t="s">
        <v>1926</v>
      </c>
      <c r="BR465">
        <v>40</v>
      </c>
      <c r="BS465" t="s">
        <v>2151</v>
      </c>
      <c r="BT465" t="s">
        <v>2153</v>
      </c>
      <c r="BU465" t="s">
        <v>2050</v>
      </c>
      <c r="BV465" t="s">
        <v>2049</v>
      </c>
      <c r="BW465" t="s">
        <v>1940</v>
      </c>
      <c r="BX465" t="s">
        <v>1940</v>
      </c>
      <c r="BY465" t="s">
        <v>1592</v>
      </c>
      <c r="BZ465" t="s">
        <v>1937</v>
      </c>
      <c r="CA465" t="s">
        <v>2031</v>
      </c>
      <c r="CB465"/>
      <c r="CC465" t="s">
        <v>998</v>
      </c>
      <c r="CD465" t="s">
        <v>1287</v>
      </c>
      <c r="CE465" t="s">
        <v>6481</v>
      </c>
      <c r="CF465" t="s">
        <v>2152</v>
      </c>
      <c r="CG465" t="s">
        <v>1287</v>
      </c>
      <c r="CH465" t="s">
        <v>1592</v>
      </c>
      <c r="CI465" t="s">
        <v>1941</v>
      </c>
      <c r="CJ465" t="s">
        <v>1222</v>
      </c>
      <c r="CK465"/>
      <c r="CL465"/>
      <c r="CM465" t="s">
        <v>2135</v>
      </c>
      <c r="CN465" t="s">
        <v>2054</v>
      </c>
      <c r="CO465" t="s">
        <v>2135</v>
      </c>
      <c r="CP465" t="s">
        <v>2054</v>
      </c>
      <c r="CQ465" t="s">
        <v>1592</v>
      </c>
      <c r="CR465">
        <v>8</v>
      </c>
      <c r="CS465" t="s">
        <v>1926</v>
      </c>
      <c r="CT465" t="s">
        <v>1926</v>
      </c>
      <c r="CU465" t="s">
        <v>1926</v>
      </c>
      <c r="CV465" t="s">
        <v>1592</v>
      </c>
      <c r="CW465" t="s">
        <v>1592</v>
      </c>
      <c r="CX465">
        <v>463</v>
      </c>
      <c r="CY465" t="s">
        <v>6482</v>
      </c>
      <c r="CZ465" t="s">
        <v>1592</v>
      </c>
      <c r="DA465" t="s">
        <v>2313</v>
      </c>
      <c r="DB465" t="s">
        <v>2314</v>
      </c>
      <c r="DC465" t="s">
        <v>2046</v>
      </c>
      <c r="DD465" t="s">
        <v>1291</v>
      </c>
      <c r="DE465" t="s">
        <v>2050</v>
      </c>
      <c r="DF465" t="s">
        <v>1592</v>
      </c>
      <c r="DG465" t="s">
        <v>1592</v>
      </c>
      <c r="DH465" t="s">
        <v>2334</v>
      </c>
      <c r="DI465" t="e">
        <v>#N/A</v>
      </c>
      <c r="DJ465"/>
      <c r="DK465" t="s">
        <v>2334</v>
      </c>
      <c r="DL465">
        <v>9</v>
      </c>
      <c r="DM465" t="s">
        <v>2315</v>
      </c>
      <c r="DN465" t="s">
        <v>1222</v>
      </c>
      <c r="DO465" t="b">
        <v>1</v>
      </c>
      <c r="DP465" t="b">
        <v>1</v>
      </c>
      <c r="DQ465" t="b">
        <v>0</v>
      </c>
      <c r="DR465" t="b">
        <v>0</v>
      </c>
      <c r="DS465" t="b">
        <v>0</v>
      </c>
      <c r="DT465" t="b">
        <v>0</v>
      </c>
      <c r="DU465" t="b">
        <v>0</v>
      </c>
      <c r="DV465">
        <v>0</v>
      </c>
      <c r="DW465" t="b">
        <v>0</v>
      </c>
      <c r="DX465" t="b">
        <v>0</v>
      </c>
      <c r="DY465" t="b">
        <v>0</v>
      </c>
      <c r="DZ465" t="b">
        <v>0</v>
      </c>
      <c r="EA465" t="b">
        <v>0</v>
      </c>
      <c r="EB465" t="b">
        <v>0</v>
      </c>
      <c r="EC465" t="b">
        <v>0</v>
      </c>
      <c r="ED465" t="b">
        <v>0</v>
      </c>
      <c r="EE465" t="b">
        <v>0</v>
      </c>
      <c r="EF465" t="b" cm="1">
        <v>0</v>
      </c>
      <c r="EG465" t="b">
        <v>0</v>
      </c>
      <c r="EH465" t="b">
        <v>0</v>
      </c>
      <c r="EI465" t="b">
        <v>0</v>
      </c>
      <c r="EJ465" t="s">
        <v>1592</v>
      </c>
      <c r="EK465">
        <v>0</v>
      </c>
      <c r="EL465">
        <v>15</v>
      </c>
      <c r="EM465" t="b">
        <v>0</v>
      </c>
    </row>
    <row r="466" spans="1:143" ht="315">
      <c r="A466"/>
      <c r="B466" t="s">
        <v>1222</v>
      </c>
      <c r="C466" t="s">
        <v>1776</v>
      </c>
      <c r="D466" t="s">
        <v>2026</v>
      </c>
      <c r="E466" t="s">
        <v>2022</v>
      </c>
      <c r="F466" t="s">
        <v>6235</v>
      </c>
      <c r="G466" s="109" t="s">
        <v>6236</v>
      </c>
      <c r="H466" t="s">
        <v>6237</v>
      </c>
      <c r="I466" t="s">
        <v>1287</v>
      </c>
      <c r="J466" t="s">
        <v>2133</v>
      </c>
      <c r="K466" t="s">
        <v>6238</v>
      </c>
      <c r="L466" t="s">
        <v>1939</v>
      </c>
      <c r="M466" t="s">
        <v>2031</v>
      </c>
      <c r="N466" t="s">
        <v>902</v>
      </c>
      <c r="O466" t="s">
        <v>1926</v>
      </c>
      <c r="P466"/>
      <c r="Q466" t="s">
        <v>1291</v>
      </c>
      <c r="R466" t="s">
        <v>1941</v>
      </c>
      <c r="S466"/>
      <c r="T466"/>
      <c r="U466" t="s">
        <v>2135</v>
      </c>
      <c r="V466" t="s">
        <v>2032</v>
      </c>
      <c r="W466"/>
      <c r="X466"/>
      <c r="Y466"/>
      <c r="Z466"/>
      <c r="AA466"/>
      <c r="AB466"/>
      <c r="AC466"/>
      <c r="AD466"/>
      <c r="AE466"/>
      <c r="AF466"/>
      <c r="AG466"/>
      <c r="AH466"/>
      <c r="AI466"/>
      <c r="AJ466"/>
      <c r="AK466"/>
      <c r="AL466"/>
      <c r="AM466"/>
      <c r="AN466"/>
      <c r="AO466" s="108" t="s">
        <v>43</v>
      </c>
      <c r="AP466" t="s">
        <v>1297</v>
      </c>
      <c r="AQ466">
        <v>11</v>
      </c>
      <c r="AR466" t="e">
        <v>#N/A</v>
      </c>
      <c r="AS466" t="s">
        <v>1776</v>
      </c>
      <c r="AT466" t="e">
        <v>#N/A</v>
      </c>
      <c r="AU466" t="s">
        <v>2022</v>
      </c>
      <c r="AV466" t="s">
        <v>2025</v>
      </c>
      <c r="AW466" t="s">
        <v>2027</v>
      </c>
      <c r="AX466" t="s">
        <v>1934</v>
      </c>
      <c r="AY466" t="s">
        <v>2028</v>
      </c>
      <c r="AZ466" t="s">
        <v>1291</v>
      </c>
      <c r="BA466" t="s">
        <v>6239</v>
      </c>
      <c r="BB466" t="s">
        <v>1287</v>
      </c>
      <c r="BC466" t="s">
        <v>1939</v>
      </c>
      <c r="BD466" t="s">
        <v>6483</v>
      </c>
      <c r="BE466">
        <v>409</v>
      </c>
      <c r="BF466">
        <v>457</v>
      </c>
      <c r="BG466" t="e">
        <v>#N/A</v>
      </c>
      <c r="BH466" t="s">
        <v>1592</v>
      </c>
      <c r="BI466">
        <v>0</v>
      </c>
      <c r="BJ466">
        <v>0</v>
      </c>
      <c r="BK466">
        <v>409</v>
      </c>
      <c r="BL466" t="s">
        <v>2023</v>
      </c>
      <c r="BM466" t="s">
        <v>2130</v>
      </c>
      <c r="BN466" t="s">
        <v>2131</v>
      </c>
      <c r="BO466" t="e" cm="1">
        <v>#N/A</v>
      </c>
      <c r="BP466" t="s">
        <v>2029</v>
      </c>
      <c r="BQ466" t="s">
        <v>1926</v>
      </c>
      <c r="BR466">
        <v>41</v>
      </c>
      <c r="BS466" t="s">
        <v>1881</v>
      </c>
      <c r="BT466" t="s">
        <v>2155</v>
      </c>
      <c r="BU466" t="s">
        <v>2026</v>
      </c>
      <c r="BV466" t="s">
        <v>2025</v>
      </c>
      <c r="BW466" t="s">
        <v>2030</v>
      </c>
      <c r="BX466" t="s">
        <v>1940</v>
      </c>
      <c r="BY466" t="s">
        <v>1592</v>
      </c>
      <c r="BZ466" t="s">
        <v>1937</v>
      </c>
      <c r="CA466" t="s">
        <v>2031</v>
      </c>
      <c r="CB466"/>
      <c r="CC466" t="s">
        <v>998</v>
      </c>
      <c r="CD466" t="s">
        <v>1287</v>
      </c>
      <c r="CE466" t="s">
        <v>6484</v>
      </c>
      <c r="CF466" t="s">
        <v>2154</v>
      </c>
      <c r="CG466" t="s">
        <v>1287</v>
      </c>
      <c r="CH466" t="s">
        <v>1592</v>
      </c>
      <c r="CI466" t="s">
        <v>1941</v>
      </c>
      <c r="CJ466" t="s">
        <v>1222</v>
      </c>
      <c r="CK466"/>
      <c r="CL466"/>
      <c r="CM466" t="s">
        <v>2135</v>
      </c>
      <c r="CN466" t="s">
        <v>2032</v>
      </c>
      <c r="CO466" t="s">
        <v>2135</v>
      </c>
      <c r="CP466" t="s">
        <v>2032</v>
      </c>
      <c r="CQ466" t="s">
        <v>1592</v>
      </c>
      <c r="CR466">
        <v>8</v>
      </c>
      <c r="CS466" t="s">
        <v>1926</v>
      </c>
      <c r="CT466" t="s">
        <v>1926</v>
      </c>
      <c r="CU466" t="s">
        <v>1926</v>
      </c>
      <c r="CV466" t="s">
        <v>1592</v>
      </c>
      <c r="CW466" t="s">
        <v>1592</v>
      </c>
      <c r="CX466">
        <v>464</v>
      </c>
      <c r="CY466" t="s">
        <v>6485</v>
      </c>
      <c r="CZ466" t="s">
        <v>1592</v>
      </c>
      <c r="DA466" t="s">
        <v>2313</v>
      </c>
      <c r="DB466" t="s">
        <v>2314</v>
      </c>
      <c r="DC466" t="s">
        <v>2022</v>
      </c>
      <c r="DD466" t="s">
        <v>1291</v>
      </c>
      <c r="DE466" t="s">
        <v>6236</v>
      </c>
      <c r="DF466" t="s">
        <v>1592</v>
      </c>
      <c r="DG466" t="s">
        <v>1592</v>
      </c>
      <c r="DH466" t="s">
        <v>2334</v>
      </c>
      <c r="DI466" t="e">
        <v>#N/A</v>
      </c>
      <c r="DJ466"/>
      <c r="DK466" t="s">
        <v>2334</v>
      </c>
      <c r="DL466">
        <v>9</v>
      </c>
      <c r="DM466" t="s">
        <v>2315</v>
      </c>
      <c r="DN466" t="s">
        <v>1222</v>
      </c>
      <c r="DO466" t="b">
        <v>1</v>
      </c>
      <c r="DP466" t="b">
        <v>1</v>
      </c>
      <c r="DQ466" t="b">
        <v>0</v>
      </c>
      <c r="DR466" t="b">
        <v>0</v>
      </c>
      <c r="DS466" t="b">
        <v>0</v>
      </c>
      <c r="DT466" t="b">
        <v>0</v>
      </c>
      <c r="DU466" t="b">
        <v>0</v>
      </c>
      <c r="DV466">
        <v>0</v>
      </c>
      <c r="DW466" t="b">
        <v>0</v>
      </c>
      <c r="DX466" t="b">
        <v>0</v>
      </c>
      <c r="DY466" t="b">
        <v>0</v>
      </c>
      <c r="DZ466" t="b">
        <v>0</v>
      </c>
      <c r="EA466" t="b">
        <v>0</v>
      </c>
      <c r="EB466" t="b">
        <v>0</v>
      </c>
      <c r="EC466" t="b">
        <v>0</v>
      </c>
      <c r="ED466" t="b">
        <v>0</v>
      </c>
      <c r="EE466" t="b">
        <v>0</v>
      </c>
      <c r="EF466" t="b" cm="1">
        <v>0</v>
      </c>
      <c r="EG466" t="b">
        <v>0</v>
      </c>
      <c r="EH466" t="b">
        <v>0</v>
      </c>
      <c r="EI466" t="b">
        <v>0</v>
      </c>
      <c r="EJ466" t="s">
        <v>1592</v>
      </c>
      <c r="EK466">
        <v>0</v>
      </c>
      <c r="EL466">
        <v>15</v>
      </c>
      <c r="EM466" t="b">
        <v>0</v>
      </c>
    </row>
    <row r="467" spans="1:143" s="119" customFormat="1" ht="15.75">
      <c r="A467"/>
      <c r="B467" t="s">
        <v>1222</v>
      </c>
      <c r="C467" t="s">
        <v>1776</v>
      </c>
      <c r="D467" t="s">
        <v>2159</v>
      </c>
      <c r="E467" t="s">
        <v>2156</v>
      </c>
      <c r="F467"/>
      <c r="G467" t="s">
        <v>6486</v>
      </c>
      <c r="H467" t="s">
        <v>902</v>
      </c>
      <c r="I467" t="s">
        <v>1279</v>
      </c>
      <c r="J467"/>
      <c r="K467" t="s">
        <v>902</v>
      </c>
      <c r="L467" t="s">
        <v>1939</v>
      </c>
      <c r="M467"/>
      <c r="N467"/>
      <c r="O467" t="s">
        <v>1926</v>
      </c>
      <c r="P467"/>
      <c r="Q467" t="s">
        <v>1291</v>
      </c>
      <c r="R467" t="s">
        <v>1941</v>
      </c>
      <c r="S467"/>
      <c r="T467"/>
      <c r="U467" t="s">
        <v>2161</v>
      </c>
      <c r="V467"/>
      <c r="W467"/>
      <c r="X467"/>
      <c r="Y467"/>
      <c r="Z467"/>
      <c r="AA467"/>
      <c r="AB467"/>
      <c r="AC467"/>
      <c r="AD467"/>
      <c r="AE467"/>
      <c r="AF467"/>
      <c r="AG467"/>
      <c r="AH467"/>
      <c r="AI467"/>
      <c r="AJ467"/>
      <c r="AK467"/>
      <c r="AL467"/>
      <c r="AM467"/>
      <c r="AN467"/>
      <c r="AO467" s="108" t="s">
        <v>43</v>
      </c>
      <c r="AP467" t="s">
        <v>1297</v>
      </c>
      <c r="AQ467">
        <v>12</v>
      </c>
      <c r="AR467" t="e">
        <v>#N/A</v>
      </c>
      <c r="AS467" t="s">
        <v>1776</v>
      </c>
      <c r="AT467" t="e">
        <v>#N/A</v>
      </c>
      <c r="AU467" t="s">
        <v>2156</v>
      </c>
      <c r="AV467" t="s">
        <v>2157</v>
      </c>
      <c r="AW467" t="s">
        <v>1937</v>
      </c>
      <c r="AX467" t="s">
        <v>1934</v>
      </c>
      <c r="AY467" t="s">
        <v>2160</v>
      </c>
      <c r="AZ467" t="s">
        <v>1291</v>
      </c>
      <c r="BA467" t="s">
        <v>6487</v>
      </c>
      <c r="BB467" t="s">
        <v>1279</v>
      </c>
      <c r="BC467" t="s">
        <v>1939</v>
      </c>
      <c r="BD467" t="s">
        <v>6488</v>
      </c>
      <c r="BE467">
        <v>467</v>
      </c>
      <c r="BF467">
        <v>0</v>
      </c>
      <c r="BG467">
        <v>0</v>
      </c>
      <c r="BH467" t="s">
        <v>1592</v>
      </c>
      <c r="BI467">
        <v>0</v>
      </c>
      <c r="BJ467">
        <v>0</v>
      </c>
      <c r="BK467">
        <v>0</v>
      </c>
      <c r="BL467" t="s">
        <v>1592</v>
      </c>
      <c r="BM467" t="s">
        <v>1592</v>
      </c>
      <c r="BN467" t="s">
        <v>1592</v>
      </c>
      <c r="BO467" t="s" cm="1">
        <v>1592</v>
      </c>
      <c r="BP467" t="s">
        <v>1592</v>
      </c>
      <c r="BQ467" t="s">
        <v>1926</v>
      </c>
      <c r="BR467">
        <v>42</v>
      </c>
      <c r="BS467" t="s">
        <v>1882</v>
      </c>
      <c r="BT467" t="s">
        <v>2158</v>
      </c>
      <c r="BU467" t="s">
        <v>2159</v>
      </c>
      <c r="BV467" t="s">
        <v>2157</v>
      </c>
      <c r="BW467" t="s">
        <v>1940</v>
      </c>
      <c r="BX467" t="s">
        <v>1937</v>
      </c>
      <c r="BY467" t="s">
        <v>1592</v>
      </c>
      <c r="BZ467" t="s">
        <v>1937</v>
      </c>
      <c r="CA467" t="s">
        <v>1592</v>
      </c>
      <c r="CB467"/>
      <c r="CC467" t="s">
        <v>998</v>
      </c>
      <c r="CD467" t="s">
        <v>1279</v>
      </c>
      <c r="CE467" t="s">
        <v>2156</v>
      </c>
      <c r="CF467" t="s">
        <v>2157</v>
      </c>
      <c r="CG467" t="s">
        <v>1279</v>
      </c>
      <c r="CH467" t="s">
        <v>1592</v>
      </c>
      <c r="CI467" t="s">
        <v>1941</v>
      </c>
      <c r="CJ467" t="s">
        <v>1222</v>
      </c>
      <c r="CK467"/>
      <c r="CL467"/>
      <c r="CM467" t="s">
        <v>2161</v>
      </c>
      <c r="CN467" t="s">
        <v>1592</v>
      </c>
      <c r="CO467" t="s">
        <v>2161</v>
      </c>
      <c r="CP467" t="s">
        <v>1592</v>
      </c>
      <c r="CQ467" t="s">
        <v>1592</v>
      </c>
      <c r="CR467">
        <v>8</v>
      </c>
      <c r="CS467" t="s">
        <v>1926</v>
      </c>
      <c r="CT467" t="s">
        <v>1926</v>
      </c>
      <c r="CU467" t="s">
        <v>1926</v>
      </c>
      <c r="CV467" t="s">
        <v>1592</v>
      </c>
      <c r="CW467" t="s">
        <v>1592</v>
      </c>
      <c r="CX467">
        <v>465</v>
      </c>
      <c r="CY467" t="s">
        <v>6489</v>
      </c>
      <c r="CZ467" t="s">
        <v>1592</v>
      </c>
      <c r="DA467" t="s">
        <v>2313</v>
      </c>
      <c r="DB467" t="s">
        <v>2314</v>
      </c>
      <c r="DC467" t="s">
        <v>2156</v>
      </c>
      <c r="DD467" t="s">
        <v>1291</v>
      </c>
      <c r="DE467" t="s">
        <v>6486</v>
      </c>
      <c r="DF467" t="s">
        <v>1592</v>
      </c>
      <c r="DG467" t="s">
        <v>1592</v>
      </c>
      <c r="DH467" t="s">
        <v>2334</v>
      </c>
      <c r="DI467" t="e">
        <v>#N/A</v>
      </c>
      <c r="DJ467"/>
      <c r="DK467" t="s">
        <v>2334</v>
      </c>
      <c r="DL467">
        <v>9</v>
      </c>
      <c r="DM467" t="s">
        <v>2315</v>
      </c>
      <c r="DN467" t="s">
        <v>1222</v>
      </c>
      <c r="DO467" t="b">
        <v>1</v>
      </c>
      <c r="DP467" t="b">
        <v>1</v>
      </c>
      <c r="DQ467" t="b">
        <v>1</v>
      </c>
      <c r="DR467" t="b">
        <v>0</v>
      </c>
      <c r="DS467" t="b">
        <v>0</v>
      </c>
      <c r="DT467" t="b">
        <v>0</v>
      </c>
      <c r="DU467" t="b">
        <v>1</v>
      </c>
      <c r="DV467">
        <v>0</v>
      </c>
      <c r="DW467" t="b">
        <v>0</v>
      </c>
      <c r="DX467" t="b">
        <v>0</v>
      </c>
      <c r="DY467" t="b">
        <v>1</v>
      </c>
      <c r="DZ467" t="b">
        <v>0</v>
      </c>
      <c r="EA467" t="b">
        <v>0</v>
      </c>
      <c r="EB467" t="b">
        <v>0</v>
      </c>
      <c r="EC467" t="b">
        <v>0</v>
      </c>
      <c r="ED467" t="b">
        <v>0</v>
      </c>
      <c r="EE467" t="b">
        <v>0</v>
      </c>
      <c r="EF467" t="b" cm="1">
        <v>0</v>
      </c>
      <c r="EG467" t="b">
        <v>0</v>
      </c>
      <c r="EH467" t="b">
        <v>0</v>
      </c>
      <c r="EI467" t="b">
        <v>1</v>
      </c>
      <c r="EJ467" t="s">
        <v>6490</v>
      </c>
      <c r="EK467">
        <v>0</v>
      </c>
      <c r="EL467">
        <v>46</v>
      </c>
      <c r="EM467" t="b">
        <v>0</v>
      </c>
    </row>
    <row r="468" spans="1:143" ht="63">
      <c r="A468"/>
      <c r="B468" t="s">
        <v>1222</v>
      </c>
      <c r="C468" t="s">
        <v>1776</v>
      </c>
      <c r="D468" t="s">
        <v>1761</v>
      </c>
      <c r="E468" t="s">
        <v>1762</v>
      </c>
      <c r="F468" t="s">
        <v>2187</v>
      </c>
      <c r="G468" t="s">
        <v>6186</v>
      </c>
      <c r="H468" t="s">
        <v>902</v>
      </c>
      <c r="I468" t="s">
        <v>1242</v>
      </c>
      <c r="J468" t="s">
        <v>2159</v>
      </c>
      <c r="K468" t="s">
        <v>902</v>
      </c>
      <c r="L468" t="s">
        <v>1939</v>
      </c>
      <c r="M468" t="s">
        <v>1947</v>
      </c>
      <c r="N468" s="109" t="s">
        <v>6187</v>
      </c>
      <c r="O468" t="s">
        <v>1926</v>
      </c>
      <c r="P468"/>
      <c r="Q468" t="s">
        <v>1291</v>
      </c>
      <c r="R468" t="s">
        <v>1941</v>
      </c>
      <c r="S468"/>
      <c r="T468"/>
      <c r="U468" t="s">
        <v>2161</v>
      </c>
      <c r="V468" t="s">
        <v>1948</v>
      </c>
      <c r="W468"/>
      <c r="X468"/>
      <c r="Y468"/>
      <c r="Z468"/>
      <c r="AA468"/>
      <c r="AB468"/>
      <c r="AC468"/>
      <c r="AD468"/>
      <c r="AE468"/>
      <c r="AF468"/>
      <c r="AG468"/>
      <c r="AH468"/>
      <c r="AI468"/>
      <c r="AJ468"/>
      <c r="AK468"/>
      <c r="AL468"/>
      <c r="AM468"/>
      <c r="AN468"/>
      <c r="AO468" s="108" t="s">
        <v>43</v>
      </c>
      <c r="AP468" t="s">
        <v>1297</v>
      </c>
      <c r="AQ468">
        <v>13</v>
      </c>
      <c r="AR468" t="e">
        <v>#N/A</v>
      </c>
      <c r="AS468" t="s">
        <v>1776</v>
      </c>
      <c r="AT468" t="e">
        <v>#N/A</v>
      </c>
      <c r="AU468" t="s">
        <v>1762</v>
      </c>
      <c r="AV468" t="s">
        <v>1945</v>
      </c>
      <c r="AW468" t="s">
        <v>2138</v>
      </c>
      <c r="AX468" t="s">
        <v>1934</v>
      </c>
      <c r="AY468" t="s">
        <v>1946</v>
      </c>
      <c r="AZ468" t="s">
        <v>1291</v>
      </c>
      <c r="BA468" t="s">
        <v>5600</v>
      </c>
      <c r="BB468" t="s">
        <v>1242</v>
      </c>
      <c r="BC468" t="s">
        <v>1939</v>
      </c>
      <c r="BD468" t="s">
        <v>6322</v>
      </c>
      <c r="BE468">
        <v>339</v>
      </c>
      <c r="BF468">
        <v>467</v>
      </c>
      <c r="BG468">
        <v>0</v>
      </c>
      <c r="BH468" t="s">
        <v>1592</v>
      </c>
      <c r="BI468">
        <v>0</v>
      </c>
      <c r="BJ468">
        <v>0</v>
      </c>
      <c r="BK468">
        <v>1055</v>
      </c>
      <c r="BL468" t="s">
        <v>1950</v>
      </c>
      <c r="BM468" t="s">
        <v>2156</v>
      </c>
      <c r="BN468" t="s">
        <v>2157</v>
      </c>
      <c r="BO468" t="e" cm="1">
        <v>#N/A</v>
      </c>
      <c r="BP468" t="s">
        <v>1592</v>
      </c>
      <c r="BQ468" t="s">
        <v>1926</v>
      </c>
      <c r="BR468">
        <v>43</v>
      </c>
      <c r="BS468" t="s">
        <v>1883</v>
      </c>
      <c r="BT468" t="s">
        <v>2163</v>
      </c>
      <c r="BU468" t="s">
        <v>1761</v>
      </c>
      <c r="BV468" t="s">
        <v>1945</v>
      </c>
      <c r="BW468" t="s">
        <v>1940</v>
      </c>
      <c r="BX468" t="s">
        <v>1949</v>
      </c>
      <c r="BY468" t="s">
        <v>1592</v>
      </c>
      <c r="BZ468" t="s">
        <v>1937</v>
      </c>
      <c r="CA468" t="s">
        <v>1947</v>
      </c>
      <c r="CB468"/>
      <c r="CC468" t="s">
        <v>998</v>
      </c>
      <c r="CD468" t="s">
        <v>1242</v>
      </c>
      <c r="CE468" t="s">
        <v>6491</v>
      </c>
      <c r="CF468" t="s">
        <v>2162</v>
      </c>
      <c r="CG468" t="s">
        <v>1242</v>
      </c>
      <c r="CH468" t="s">
        <v>1592</v>
      </c>
      <c r="CI468" t="s">
        <v>1941</v>
      </c>
      <c r="CJ468" t="s">
        <v>1222</v>
      </c>
      <c r="CK468"/>
      <c r="CL468"/>
      <c r="CM468" t="s">
        <v>2161</v>
      </c>
      <c r="CN468" t="s">
        <v>1948</v>
      </c>
      <c r="CO468" t="s">
        <v>2161</v>
      </c>
      <c r="CP468" t="s">
        <v>1948</v>
      </c>
      <c r="CQ468" t="s">
        <v>1592</v>
      </c>
      <c r="CR468">
        <v>8</v>
      </c>
      <c r="CS468" t="s">
        <v>1926</v>
      </c>
      <c r="CT468" t="s">
        <v>1926</v>
      </c>
      <c r="CU468" t="s">
        <v>1592</v>
      </c>
      <c r="CV468" t="s">
        <v>1592</v>
      </c>
      <c r="CW468" t="s">
        <v>1592</v>
      </c>
      <c r="CX468">
        <v>466</v>
      </c>
      <c r="CY468" t="s">
        <v>6492</v>
      </c>
      <c r="CZ468" t="s">
        <v>1592</v>
      </c>
      <c r="DA468" t="s">
        <v>2313</v>
      </c>
      <c r="DB468" t="s">
        <v>2314</v>
      </c>
      <c r="DC468" t="s">
        <v>1762</v>
      </c>
      <c r="DD468" t="s">
        <v>1291</v>
      </c>
      <c r="DE468" t="s">
        <v>6186</v>
      </c>
      <c r="DF468" t="s">
        <v>1592</v>
      </c>
      <c r="DG468" t="s">
        <v>1592</v>
      </c>
      <c r="DH468" t="s">
        <v>2334</v>
      </c>
      <c r="DI468" t="e">
        <v>#N/A</v>
      </c>
      <c r="DJ468"/>
      <c r="DK468" t="s">
        <v>2334</v>
      </c>
      <c r="DL468">
        <v>9</v>
      </c>
      <c r="DM468" t="s">
        <v>2315</v>
      </c>
      <c r="DN468" t="s">
        <v>1222</v>
      </c>
      <c r="DO468" t="b">
        <v>1</v>
      </c>
      <c r="DP468" t="b">
        <v>1</v>
      </c>
      <c r="DQ468" t="b">
        <v>0</v>
      </c>
      <c r="DR468" t="b">
        <v>0</v>
      </c>
      <c r="DS468" t="b">
        <v>0</v>
      </c>
      <c r="DT468" t="b">
        <v>0</v>
      </c>
      <c r="DU468" t="b">
        <v>0</v>
      </c>
      <c r="DV468">
        <v>0</v>
      </c>
      <c r="DW468" t="b">
        <v>0</v>
      </c>
      <c r="DX468" t="b">
        <v>0</v>
      </c>
      <c r="DY468" t="b">
        <v>0</v>
      </c>
      <c r="DZ468" t="b">
        <v>0</v>
      </c>
      <c r="EA468" t="b">
        <v>0</v>
      </c>
      <c r="EB468" t="b">
        <v>0</v>
      </c>
      <c r="EC468" t="b">
        <v>0</v>
      </c>
      <c r="ED468" t="b">
        <v>0</v>
      </c>
      <c r="EE468" t="b">
        <v>0</v>
      </c>
      <c r="EF468" t="b" cm="1">
        <v>0</v>
      </c>
      <c r="EG468" t="b">
        <v>0</v>
      </c>
      <c r="EH468" t="b">
        <v>0</v>
      </c>
      <c r="EI468" t="b">
        <v>0</v>
      </c>
      <c r="EJ468" t="s">
        <v>1592</v>
      </c>
      <c r="EK468">
        <v>0</v>
      </c>
      <c r="EL468">
        <v>7</v>
      </c>
      <c r="EM468" t="b">
        <v>0</v>
      </c>
    </row>
    <row r="469" spans="1:143" ht="15.75">
      <c r="A469"/>
      <c r="B469" t="s">
        <v>1222</v>
      </c>
      <c r="C469" t="s">
        <v>1776</v>
      </c>
      <c r="D469" t="s">
        <v>1766</v>
      </c>
      <c r="E469" t="s">
        <v>1767</v>
      </c>
      <c r="F469" t="s">
        <v>6190</v>
      </c>
      <c r="G469" t="s">
        <v>6191</v>
      </c>
      <c r="H469" t="s">
        <v>902</v>
      </c>
      <c r="I469" t="s">
        <v>1242</v>
      </c>
      <c r="J469" t="s">
        <v>2159</v>
      </c>
      <c r="K469" t="s">
        <v>902</v>
      </c>
      <c r="L469" t="s">
        <v>1939</v>
      </c>
      <c r="M469" t="s">
        <v>1947</v>
      </c>
      <c r="N469" t="s">
        <v>6192</v>
      </c>
      <c r="O469" t="s">
        <v>1926</v>
      </c>
      <c r="P469"/>
      <c r="Q469" t="s">
        <v>1291</v>
      </c>
      <c r="R469" t="s">
        <v>1941</v>
      </c>
      <c r="S469"/>
      <c r="T469"/>
      <c r="U469" t="s">
        <v>2161</v>
      </c>
      <c r="V469" t="s">
        <v>1956</v>
      </c>
      <c r="W469"/>
      <c r="X469"/>
      <c r="Y469"/>
      <c r="Z469"/>
      <c r="AA469"/>
      <c r="AB469"/>
      <c r="AC469"/>
      <c r="AD469"/>
      <c r="AE469"/>
      <c r="AF469"/>
      <c r="AG469"/>
      <c r="AH469"/>
      <c r="AI469"/>
      <c r="AJ469"/>
      <c r="AK469"/>
      <c r="AL469"/>
      <c r="AM469"/>
      <c r="AN469"/>
      <c r="AO469" s="108" t="s">
        <v>43</v>
      </c>
      <c r="AP469" t="s">
        <v>1297</v>
      </c>
      <c r="AQ469">
        <v>14</v>
      </c>
      <c r="AR469" t="e">
        <v>#N/A</v>
      </c>
      <c r="AS469" t="s">
        <v>1776</v>
      </c>
      <c r="AT469" t="e">
        <v>#N/A</v>
      </c>
      <c r="AU469" t="s">
        <v>1767</v>
      </c>
      <c r="AV469" t="s">
        <v>1953</v>
      </c>
      <c r="AW469" t="s">
        <v>1954</v>
      </c>
      <c r="AX469" t="s">
        <v>1934</v>
      </c>
      <c r="AY469" t="s">
        <v>1955</v>
      </c>
      <c r="AZ469" t="s">
        <v>1291</v>
      </c>
      <c r="BA469" t="s">
        <v>5610</v>
      </c>
      <c r="BB469" t="s">
        <v>1242</v>
      </c>
      <c r="BC469" t="s">
        <v>1939</v>
      </c>
      <c r="BD469" t="s">
        <v>6327</v>
      </c>
      <c r="BE469">
        <v>340</v>
      </c>
      <c r="BF469">
        <v>467</v>
      </c>
      <c r="BG469">
        <v>0</v>
      </c>
      <c r="BH469" t="s">
        <v>1592</v>
      </c>
      <c r="BI469">
        <v>0</v>
      </c>
      <c r="BJ469">
        <v>0</v>
      </c>
      <c r="BK469">
        <v>1036</v>
      </c>
      <c r="BL469" t="s">
        <v>1958</v>
      </c>
      <c r="BM469" t="s">
        <v>2156</v>
      </c>
      <c r="BN469" t="s">
        <v>2157</v>
      </c>
      <c r="BO469" t="e" cm="1">
        <v>#N/A</v>
      </c>
      <c r="BP469" t="s">
        <v>1592</v>
      </c>
      <c r="BQ469" t="s">
        <v>1926</v>
      </c>
      <c r="BR469">
        <v>44</v>
      </c>
      <c r="BS469" t="s">
        <v>1884</v>
      </c>
      <c r="BT469" t="s">
        <v>2165</v>
      </c>
      <c r="BU469" t="s">
        <v>1766</v>
      </c>
      <c r="BV469" t="s">
        <v>1953</v>
      </c>
      <c r="BW469" t="s">
        <v>1940</v>
      </c>
      <c r="BX469" t="s">
        <v>1957</v>
      </c>
      <c r="BY469" t="s">
        <v>1592</v>
      </c>
      <c r="BZ469" t="s">
        <v>1937</v>
      </c>
      <c r="CA469" t="s">
        <v>1947</v>
      </c>
      <c r="CB469"/>
      <c r="CC469" t="s">
        <v>998</v>
      </c>
      <c r="CD469" t="s">
        <v>1242</v>
      </c>
      <c r="CE469" t="s">
        <v>6493</v>
      </c>
      <c r="CF469" t="s">
        <v>2164</v>
      </c>
      <c r="CG469" t="s">
        <v>1242</v>
      </c>
      <c r="CH469" t="s">
        <v>1592</v>
      </c>
      <c r="CI469" t="s">
        <v>1941</v>
      </c>
      <c r="CJ469" t="s">
        <v>1222</v>
      </c>
      <c r="CK469"/>
      <c r="CL469"/>
      <c r="CM469" t="s">
        <v>2161</v>
      </c>
      <c r="CN469" t="s">
        <v>1956</v>
      </c>
      <c r="CO469" t="s">
        <v>2161</v>
      </c>
      <c r="CP469" t="s">
        <v>1956</v>
      </c>
      <c r="CQ469" t="s">
        <v>1592</v>
      </c>
      <c r="CR469">
        <v>8</v>
      </c>
      <c r="CS469" t="s">
        <v>1926</v>
      </c>
      <c r="CT469" t="s">
        <v>1926</v>
      </c>
      <c r="CU469" t="s">
        <v>1592</v>
      </c>
      <c r="CV469" t="s">
        <v>1592</v>
      </c>
      <c r="CW469" t="s">
        <v>1592</v>
      </c>
      <c r="CX469">
        <v>467</v>
      </c>
      <c r="CY469" t="s">
        <v>6494</v>
      </c>
      <c r="CZ469" t="s">
        <v>1592</v>
      </c>
      <c r="DA469" t="s">
        <v>2313</v>
      </c>
      <c r="DB469" t="s">
        <v>2314</v>
      </c>
      <c r="DC469" t="s">
        <v>1767</v>
      </c>
      <c r="DD469" t="s">
        <v>1291</v>
      </c>
      <c r="DE469" t="s">
        <v>6191</v>
      </c>
      <c r="DF469" t="s">
        <v>1592</v>
      </c>
      <c r="DG469" t="s">
        <v>1592</v>
      </c>
      <c r="DH469" t="s">
        <v>2334</v>
      </c>
      <c r="DI469" t="e">
        <v>#N/A</v>
      </c>
      <c r="DJ469"/>
      <c r="DK469" t="s">
        <v>2334</v>
      </c>
      <c r="DL469">
        <v>9</v>
      </c>
      <c r="DM469" t="s">
        <v>2315</v>
      </c>
      <c r="DN469" t="s">
        <v>1222</v>
      </c>
      <c r="DO469" t="b">
        <v>1</v>
      </c>
      <c r="DP469" t="b">
        <v>1</v>
      </c>
      <c r="DQ469" t="b">
        <v>0</v>
      </c>
      <c r="DR469" t="b">
        <v>0</v>
      </c>
      <c r="DS469" t="b">
        <v>0</v>
      </c>
      <c r="DT469" t="b">
        <v>0</v>
      </c>
      <c r="DU469" t="b">
        <v>0</v>
      </c>
      <c r="DV469">
        <v>0</v>
      </c>
      <c r="DW469" t="b">
        <v>0</v>
      </c>
      <c r="DX469" t="b">
        <v>0</v>
      </c>
      <c r="DY469" t="b">
        <v>0</v>
      </c>
      <c r="DZ469" t="b">
        <v>0</v>
      </c>
      <c r="EA469" t="b">
        <v>0</v>
      </c>
      <c r="EB469" t="b">
        <v>0</v>
      </c>
      <c r="EC469" t="b">
        <v>0</v>
      </c>
      <c r="ED469" t="b">
        <v>0</v>
      </c>
      <c r="EE469" t="b">
        <v>0</v>
      </c>
      <c r="EF469" t="b" cm="1">
        <v>0</v>
      </c>
      <c r="EG469" t="b">
        <v>0</v>
      </c>
      <c r="EH469" t="b">
        <v>0</v>
      </c>
      <c r="EI469" t="b">
        <v>0</v>
      </c>
      <c r="EJ469" t="s">
        <v>1592</v>
      </c>
      <c r="EK469">
        <v>0</v>
      </c>
      <c r="EL469">
        <v>13</v>
      </c>
      <c r="EM469" t="b">
        <v>0</v>
      </c>
    </row>
    <row r="470" spans="1:143" ht="126">
      <c r="A470"/>
      <c r="B470" t="s">
        <v>1222</v>
      </c>
      <c r="C470" t="s">
        <v>1776</v>
      </c>
      <c r="D470" t="s">
        <v>1756</v>
      </c>
      <c r="E470" t="s">
        <v>1757</v>
      </c>
      <c r="F470" t="s">
        <v>6195</v>
      </c>
      <c r="G470" t="s">
        <v>6196</v>
      </c>
      <c r="H470" s="109" t="s">
        <v>6197</v>
      </c>
      <c r="I470" t="s">
        <v>1242</v>
      </c>
      <c r="J470" t="s">
        <v>2159</v>
      </c>
      <c r="K470" t="s">
        <v>902</v>
      </c>
      <c r="L470" t="s">
        <v>1939</v>
      </c>
      <c r="M470" t="s">
        <v>1965</v>
      </c>
      <c r="N470"/>
      <c r="O470" t="s">
        <v>6198</v>
      </c>
      <c r="P470"/>
      <c r="Q470" t="s">
        <v>1291</v>
      </c>
      <c r="R470" t="s">
        <v>1941</v>
      </c>
      <c r="S470"/>
      <c r="T470"/>
      <c r="U470" t="s">
        <v>2161</v>
      </c>
      <c r="V470" t="s">
        <v>1966</v>
      </c>
      <c r="W470"/>
      <c r="X470"/>
      <c r="Y470"/>
      <c r="Z470"/>
      <c r="AA470"/>
      <c r="AB470"/>
      <c r="AC470"/>
      <c r="AD470"/>
      <c r="AE470"/>
      <c r="AF470"/>
      <c r="AG470"/>
      <c r="AH470"/>
      <c r="AI470"/>
      <c r="AJ470"/>
      <c r="AK470"/>
      <c r="AL470"/>
      <c r="AM470"/>
      <c r="AN470"/>
      <c r="AO470" s="108" t="s">
        <v>43</v>
      </c>
      <c r="AP470" t="s">
        <v>1297</v>
      </c>
      <c r="AQ470">
        <v>15</v>
      </c>
      <c r="AR470" t="e">
        <v>#N/A</v>
      </c>
      <c r="AS470" t="s">
        <v>1776</v>
      </c>
      <c r="AT470" t="e">
        <v>#N/A</v>
      </c>
      <c r="AU470" t="s">
        <v>1757</v>
      </c>
      <c r="AV470" t="s">
        <v>1961</v>
      </c>
      <c r="AW470" t="s">
        <v>1962</v>
      </c>
      <c r="AX470" t="s">
        <v>1934</v>
      </c>
      <c r="AY470" t="s">
        <v>1963</v>
      </c>
      <c r="AZ470" t="s">
        <v>1291</v>
      </c>
      <c r="BA470" t="s">
        <v>6199</v>
      </c>
      <c r="BB470" t="s">
        <v>1242</v>
      </c>
      <c r="BC470" t="s">
        <v>1939</v>
      </c>
      <c r="BD470" t="s">
        <v>6465</v>
      </c>
      <c r="BE470">
        <v>402</v>
      </c>
      <c r="BF470">
        <v>467</v>
      </c>
      <c r="BG470">
        <v>0</v>
      </c>
      <c r="BH470" t="s">
        <v>1592</v>
      </c>
      <c r="BI470">
        <v>0</v>
      </c>
      <c r="BJ470">
        <v>0</v>
      </c>
      <c r="BK470">
        <v>480</v>
      </c>
      <c r="BL470" t="s">
        <v>1967</v>
      </c>
      <c r="BM470" t="s">
        <v>2156</v>
      </c>
      <c r="BN470" t="s">
        <v>2157</v>
      </c>
      <c r="BO470" t="e" cm="1">
        <v>#N/A</v>
      </c>
      <c r="BP470" t="s">
        <v>1592</v>
      </c>
      <c r="BQ470" t="s">
        <v>1926</v>
      </c>
      <c r="BR470">
        <v>45</v>
      </c>
      <c r="BS470" t="s">
        <v>1885</v>
      </c>
      <c r="BT470" t="s">
        <v>2167</v>
      </c>
      <c r="BU470" t="s">
        <v>1756</v>
      </c>
      <c r="BV470" t="s">
        <v>1961</v>
      </c>
      <c r="BW470" t="s">
        <v>1964</v>
      </c>
      <c r="BX470" t="s">
        <v>1937</v>
      </c>
      <c r="BY470" t="s">
        <v>1592</v>
      </c>
      <c r="BZ470" t="s">
        <v>1937</v>
      </c>
      <c r="CA470" t="s">
        <v>1965</v>
      </c>
      <c r="CB470"/>
      <c r="CC470" t="s">
        <v>998</v>
      </c>
      <c r="CD470" t="s">
        <v>1242</v>
      </c>
      <c r="CE470" t="s">
        <v>6495</v>
      </c>
      <c r="CF470" t="s">
        <v>2166</v>
      </c>
      <c r="CG470" t="s">
        <v>1242</v>
      </c>
      <c r="CH470" t="s">
        <v>1592</v>
      </c>
      <c r="CI470" t="s">
        <v>1941</v>
      </c>
      <c r="CJ470" t="s">
        <v>1222</v>
      </c>
      <c r="CK470"/>
      <c r="CL470"/>
      <c r="CM470" t="s">
        <v>2161</v>
      </c>
      <c r="CN470" t="s">
        <v>1966</v>
      </c>
      <c r="CO470" t="s">
        <v>2161</v>
      </c>
      <c r="CP470" t="s">
        <v>1966</v>
      </c>
      <c r="CQ470" t="s">
        <v>1592</v>
      </c>
      <c r="CR470">
        <v>8</v>
      </c>
      <c r="CS470" t="s">
        <v>1926</v>
      </c>
      <c r="CT470" t="s">
        <v>1926</v>
      </c>
      <c r="CU470" t="s">
        <v>1592</v>
      </c>
      <c r="CV470" t="s">
        <v>1592</v>
      </c>
      <c r="CW470" t="s">
        <v>1592</v>
      </c>
      <c r="CX470">
        <v>468</v>
      </c>
      <c r="CY470" t="s">
        <v>6496</v>
      </c>
      <c r="CZ470" t="s">
        <v>1592</v>
      </c>
      <c r="DA470" t="s">
        <v>2313</v>
      </c>
      <c r="DB470" t="s">
        <v>2314</v>
      </c>
      <c r="DC470" t="s">
        <v>1757</v>
      </c>
      <c r="DD470" t="s">
        <v>1291</v>
      </c>
      <c r="DE470" t="s">
        <v>6196</v>
      </c>
      <c r="DF470" t="s">
        <v>1592</v>
      </c>
      <c r="DG470" t="s">
        <v>1592</v>
      </c>
      <c r="DH470" t="s">
        <v>2334</v>
      </c>
      <c r="DI470" t="e">
        <v>#N/A</v>
      </c>
      <c r="DJ470"/>
      <c r="DK470" t="s">
        <v>2334</v>
      </c>
      <c r="DL470">
        <v>9</v>
      </c>
      <c r="DM470" t="s">
        <v>2315</v>
      </c>
      <c r="DN470" t="s">
        <v>1222</v>
      </c>
      <c r="DO470" t="b">
        <v>1</v>
      </c>
      <c r="DP470" t="b">
        <v>1</v>
      </c>
      <c r="DQ470" t="b">
        <v>0</v>
      </c>
      <c r="DR470" t="b">
        <v>0</v>
      </c>
      <c r="DS470" t="b">
        <v>0</v>
      </c>
      <c r="DT470" t="b">
        <v>0</v>
      </c>
      <c r="DU470" t="b">
        <v>0</v>
      </c>
      <c r="DV470">
        <v>0</v>
      </c>
      <c r="DW470" t="b">
        <v>0</v>
      </c>
      <c r="DX470" t="b">
        <v>0</v>
      </c>
      <c r="DY470" t="b">
        <v>0</v>
      </c>
      <c r="DZ470" t="b">
        <v>0</v>
      </c>
      <c r="EA470" t="b">
        <v>0</v>
      </c>
      <c r="EB470" t="b">
        <v>0</v>
      </c>
      <c r="EC470" t="b">
        <v>0</v>
      </c>
      <c r="ED470" t="b">
        <v>0</v>
      </c>
      <c r="EE470" t="b">
        <v>0</v>
      </c>
      <c r="EF470" t="b" cm="1">
        <v>0</v>
      </c>
      <c r="EG470" t="b">
        <v>0</v>
      </c>
      <c r="EH470" t="b">
        <v>0</v>
      </c>
      <c r="EI470" t="b">
        <v>0</v>
      </c>
      <c r="EJ470" t="s">
        <v>1592</v>
      </c>
      <c r="EK470">
        <v>0</v>
      </c>
      <c r="EL470">
        <v>9</v>
      </c>
      <c r="EM470" t="b">
        <v>0</v>
      </c>
    </row>
    <row r="471" spans="1:143" ht="409.5">
      <c r="A471"/>
      <c r="B471" t="s">
        <v>1222</v>
      </c>
      <c r="C471" t="s">
        <v>1776</v>
      </c>
      <c r="D471" t="s">
        <v>1972</v>
      </c>
      <c r="E471" t="s">
        <v>1968</v>
      </c>
      <c r="F471"/>
      <c r="G471" s="109" t="s">
        <v>6203</v>
      </c>
      <c r="H471" t="s">
        <v>902</v>
      </c>
      <c r="I471" t="s">
        <v>1242</v>
      </c>
      <c r="J471" t="s">
        <v>2159</v>
      </c>
      <c r="K471" t="s">
        <v>902</v>
      </c>
      <c r="L471" t="s">
        <v>1939</v>
      </c>
      <c r="M471" t="s">
        <v>1974</v>
      </c>
      <c r="N471"/>
      <c r="O471" t="s">
        <v>1926</v>
      </c>
      <c r="P471"/>
      <c r="Q471" t="s">
        <v>1291</v>
      </c>
      <c r="R471" t="s">
        <v>1941</v>
      </c>
      <c r="S471"/>
      <c r="T471"/>
      <c r="U471" t="s">
        <v>2161</v>
      </c>
      <c r="V471" t="s">
        <v>1975</v>
      </c>
      <c r="W471"/>
      <c r="X471"/>
      <c r="Y471"/>
      <c r="Z471"/>
      <c r="AA471"/>
      <c r="AB471"/>
      <c r="AC471"/>
      <c r="AD471"/>
      <c r="AE471"/>
      <c r="AF471"/>
      <c r="AG471"/>
      <c r="AH471"/>
      <c r="AI471"/>
      <c r="AJ471"/>
      <c r="AK471"/>
      <c r="AL471"/>
      <c r="AM471"/>
      <c r="AN471"/>
      <c r="AO471" s="108" t="s">
        <v>43</v>
      </c>
      <c r="AP471" t="s">
        <v>1297</v>
      </c>
      <c r="AQ471">
        <v>16</v>
      </c>
      <c r="AR471" t="e">
        <v>#N/A</v>
      </c>
      <c r="AS471" t="s">
        <v>1776</v>
      </c>
      <c r="AT471" t="e">
        <v>#N/A</v>
      </c>
      <c r="AU471" t="s">
        <v>1968</v>
      </c>
      <c r="AV471" t="s">
        <v>1971</v>
      </c>
      <c r="AW471" t="s">
        <v>1937</v>
      </c>
      <c r="AX471" t="s">
        <v>1934</v>
      </c>
      <c r="AY471" t="s">
        <v>1973</v>
      </c>
      <c r="AZ471" t="s">
        <v>1291</v>
      </c>
      <c r="BA471" t="s">
        <v>6204</v>
      </c>
      <c r="BB471" t="s">
        <v>1242</v>
      </c>
      <c r="BC471" t="s">
        <v>1939</v>
      </c>
      <c r="BD471" t="s">
        <v>6468</v>
      </c>
      <c r="BE471">
        <v>403</v>
      </c>
      <c r="BF471">
        <v>467</v>
      </c>
      <c r="BG471">
        <v>0</v>
      </c>
      <c r="BH471" t="s">
        <v>1592</v>
      </c>
      <c r="BI471">
        <v>0</v>
      </c>
      <c r="BJ471">
        <v>0</v>
      </c>
      <c r="BK471">
        <v>419</v>
      </c>
      <c r="BL471" t="s">
        <v>1976</v>
      </c>
      <c r="BM471" t="s">
        <v>2156</v>
      </c>
      <c r="BN471" t="s">
        <v>2157</v>
      </c>
      <c r="BO471" t="e" cm="1">
        <v>#N/A</v>
      </c>
      <c r="BP471" t="s">
        <v>1592</v>
      </c>
      <c r="BQ471" t="s">
        <v>1926</v>
      </c>
      <c r="BR471">
        <v>46</v>
      </c>
      <c r="BS471" t="s">
        <v>1886</v>
      </c>
      <c r="BT471" t="s">
        <v>2169</v>
      </c>
      <c r="BU471" t="s">
        <v>1972</v>
      </c>
      <c r="BV471" t="s">
        <v>1971</v>
      </c>
      <c r="BW471" t="s">
        <v>1940</v>
      </c>
      <c r="BX471" t="s">
        <v>1937</v>
      </c>
      <c r="BY471" t="s">
        <v>1592</v>
      </c>
      <c r="BZ471" t="s">
        <v>1937</v>
      </c>
      <c r="CA471" t="s">
        <v>1974</v>
      </c>
      <c r="CB471"/>
      <c r="CC471" t="s">
        <v>998</v>
      </c>
      <c r="CD471" t="s">
        <v>1242</v>
      </c>
      <c r="CE471" t="s">
        <v>6497</v>
      </c>
      <c r="CF471" t="s">
        <v>2168</v>
      </c>
      <c r="CG471" t="s">
        <v>1242</v>
      </c>
      <c r="CH471" t="s">
        <v>1592</v>
      </c>
      <c r="CI471" t="s">
        <v>1941</v>
      </c>
      <c r="CJ471" t="s">
        <v>1222</v>
      </c>
      <c r="CK471"/>
      <c r="CL471"/>
      <c r="CM471" t="s">
        <v>2161</v>
      </c>
      <c r="CN471" t="s">
        <v>1975</v>
      </c>
      <c r="CO471" t="s">
        <v>2161</v>
      </c>
      <c r="CP471" t="s">
        <v>1975</v>
      </c>
      <c r="CQ471" t="s">
        <v>1592</v>
      </c>
      <c r="CR471">
        <v>8</v>
      </c>
      <c r="CS471" t="s">
        <v>1926</v>
      </c>
      <c r="CT471" t="s">
        <v>1926</v>
      </c>
      <c r="CU471" t="s">
        <v>1926</v>
      </c>
      <c r="CV471" t="s">
        <v>1592</v>
      </c>
      <c r="CW471" t="s">
        <v>1592</v>
      </c>
      <c r="CX471">
        <v>469</v>
      </c>
      <c r="CY471" t="s">
        <v>6498</v>
      </c>
      <c r="CZ471" t="s">
        <v>1592</v>
      </c>
      <c r="DA471" t="s">
        <v>2313</v>
      </c>
      <c r="DB471" t="s">
        <v>2314</v>
      </c>
      <c r="DC471" t="s">
        <v>1968</v>
      </c>
      <c r="DD471" t="s">
        <v>1291</v>
      </c>
      <c r="DE471" t="s">
        <v>6203</v>
      </c>
      <c r="DF471" t="s">
        <v>1592</v>
      </c>
      <c r="DG471" t="s">
        <v>1592</v>
      </c>
      <c r="DH471" t="s">
        <v>2334</v>
      </c>
      <c r="DI471" t="e">
        <v>#N/A</v>
      </c>
      <c r="DJ471"/>
      <c r="DK471" t="s">
        <v>2334</v>
      </c>
      <c r="DL471">
        <v>9</v>
      </c>
      <c r="DM471" t="s">
        <v>2315</v>
      </c>
      <c r="DN471" t="s">
        <v>1222</v>
      </c>
      <c r="DO471" t="b">
        <v>1</v>
      </c>
      <c r="DP471" t="b">
        <v>1</v>
      </c>
      <c r="DQ471" t="b">
        <v>0</v>
      </c>
      <c r="DR471" t="b">
        <v>0</v>
      </c>
      <c r="DS471" t="b">
        <v>0</v>
      </c>
      <c r="DT471" t="b">
        <v>0</v>
      </c>
      <c r="DU471" t="b">
        <v>0</v>
      </c>
      <c r="DV471">
        <v>0</v>
      </c>
      <c r="DW471" t="b">
        <v>0</v>
      </c>
      <c r="DX471" t="b">
        <v>0</v>
      </c>
      <c r="DY471" t="b">
        <v>0</v>
      </c>
      <c r="DZ471" t="b">
        <v>0</v>
      </c>
      <c r="EA471" t="b">
        <v>0</v>
      </c>
      <c r="EB471" t="b">
        <v>0</v>
      </c>
      <c r="EC471" t="b">
        <v>0</v>
      </c>
      <c r="ED471" t="b">
        <v>0</v>
      </c>
      <c r="EE471" t="b">
        <v>0</v>
      </c>
      <c r="EF471" t="b" cm="1">
        <v>0</v>
      </c>
      <c r="EG471" t="b">
        <v>0</v>
      </c>
      <c r="EH471" t="b">
        <v>0</v>
      </c>
      <c r="EI471" t="b">
        <v>0</v>
      </c>
      <c r="EJ471" t="s">
        <v>1592</v>
      </c>
      <c r="EK471">
        <v>0</v>
      </c>
      <c r="EL471">
        <v>19</v>
      </c>
      <c r="EM471" t="b">
        <v>0</v>
      </c>
    </row>
    <row r="472" spans="1:143" ht="15.75">
      <c r="A472"/>
      <c r="B472" t="s">
        <v>1222</v>
      </c>
      <c r="C472" t="s">
        <v>1776</v>
      </c>
      <c r="D472" t="s">
        <v>1981</v>
      </c>
      <c r="E472" t="s">
        <v>1977</v>
      </c>
      <c r="F472"/>
      <c r="G472" t="s">
        <v>6208</v>
      </c>
      <c r="H472" t="s">
        <v>902</v>
      </c>
      <c r="I472" t="s">
        <v>1242</v>
      </c>
      <c r="J472" t="s">
        <v>2159</v>
      </c>
      <c r="K472" t="s">
        <v>902</v>
      </c>
      <c r="L472" t="s">
        <v>1939</v>
      </c>
      <c r="M472" t="s">
        <v>1947</v>
      </c>
      <c r="N472" t="s">
        <v>6209</v>
      </c>
      <c r="O472" t="s">
        <v>1926</v>
      </c>
      <c r="P472"/>
      <c r="Q472" t="s">
        <v>1291</v>
      </c>
      <c r="R472" t="s">
        <v>1941</v>
      </c>
      <c r="S472"/>
      <c r="T472"/>
      <c r="U472" t="s">
        <v>2161</v>
      </c>
      <c r="V472" t="s">
        <v>1983</v>
      </c>
      <c r="W472"/>
      <c r="X472"/>
      <c r="Y472"/>
      <c r="Z472"/>
      <c r="AA472"/>
      <c r="AB472"/>
      <c r="AC472"/>
      <c r="AD472"/>
      <c r="AE472"/>
      <c r="AF472"/>
      <c r="AG472"/>
      <c r="AH472"/>
      <c r="AI472"/>
      <c r="AJ472"/>
      <c r="AK472"/>
      <c r="AL472"/>
      <c r="AM472"/>
      <c r="AN472"/>
      <c r="AO472" s="108" t="s">
        <v>43</v>
      </c>
      <c r="AP472" t="s">
        <v>1297</v>
      </c>
      <c r="AQ472">
        <v>17</v>
      </c>
      <c r="AR472" t="e">
        <v>#N/A</v>
      </c>
      <c r="AS472" t="s">
        <v>1776</v>
      </c>
      <c r="AT472" t="e">
        <v>#N/A</v>
      </c>
      <c r="AU472" t="s">
        <v>1977</v>
      </c>
      <c r="AV472" t="s">
        <v>1980</v>
      </c>
      <c r="AW472" t="s">
        <v>1937</v>
      </c>
      <c r="AX472" t="s">
        <v>1934</v>
      </c>
      <c r="AY472" t="s">
        <v>1982</v>
      </c>
      <c r="AZ472" t="s">
        <v>1291</v>
      </c>
      <c r="BA472" t="s">
        <v>6210</v>
      </c>
      <c r="BB472" t="s">
        <v>1242</v>
      </c>
      <c r="BC472" t="s">
        <v>1939</v>
      </c>
      <c r="BD472" t="s">
        <v>6471</v>
      </c>
      <c r="BE472">
        <v>404</v>
      </c>
      <c r="BF472">
        <v>467</v>
      </c>
      <c r="BG472">
        <v>0</v>
      </c>
      <c r="BH472" t="s">
        <v>1592</v>
      </c>
      <c r="BI472">
        <v>0</v>
      </c>
      <c r="BJ472">
        <v>0</v>
      </c>
      <c r="BK472">
        <v>404</v>
      </c>
      <c r="BL472" t="s">
        <v>1978</v>
      </c>
      <c r="BM472" t="s">
        <v>2156</v>
      </c>
      <c r="BN472" t="s">
        <v>2157</v>
      </c>
      <c r="BO472" t="e" cm="1">
        <v>#N/A</v>
      </c>
      <c r="BP472" t="s">
        <v>1592</v>
      </c>
      <c r="BQ472" t="s">
        <v>1926</v>
      </c>
      <c r="BR472">
        <v>47</v>
      </c>
      <c r="BS472" t="s">
        <v>1887</v>
      </c>
      <c r="BT472" t="s">
        <v>2171</v>
      </c>
      <c r="BU472" t="s">
        <v>1981</v>
      </c>
      <c r="BV472" t="s">
        <v>1980</v>
      </c>
      <c r="BW472" t="s">
        <v>1940</v>
      </c>
      <c r="BX472" t="s">
        <v>1984</v>
      </c>
      <c r="BY472" t="s">
        <v>1592</v>
      </c>
      <c r="BZ472" t="s">
        <v>1937</v>
      </c>
      <c r="CA472" t="s">
        <v>1947</v>
      </c>
      <c r="CB472"/>
      <c r="CC472" t="s">
        <v>998</v>
      </c>
      <c r="CD472" t="s">
        <v>1242</v>
      </c>
      <c r="CE472" t="s">
        <v>6499</v>
      </c>
      <c r="CF472" t="s">
        <v>2170</v>
      </c>
      <c r="CG472" t="s">
        <v>1242</v>
      </c>
      <c r="CH472" t="s">
        <v>1592</v>
      </c>
      <c r="CI472" t="s">
        <v>1941</v>
      </c>
      <c r="CJ472" t="s">
        <v>1222</v>
      </c>
      <c r="CK472"/>
      <c r="CL472"/>
      <c r="CM472" t="s">
        <v>2161</v>
      </c>
      <c r="CN472" t="s">
        <v>1983</v>
      </c>
      <c r="CO472" t="s">
        <v>2161</v>
      </c>
      <c r="CP472" t="s">
        <v>1983</v>
      </c>
      <c r="CQ472" t="s">
        <v>1592</v>
      </c>
      <c r="CR472">
        <v>8</v>
      </c>
      <c r="CS472" t="s">
        <v>1926</v>
      </c>
      <c r="CT472" t="s">
        <v>1926</v>
      </c>
      <c r="CU472" t="s">
        <v>1926</v>
      </c>
      <c r="CV472" t="s">
        <v>1592</v>
      </c>
      <c r="CW472" t="s">
        <v>1592</v>
      </c>
      <c r="CX472">
        <v>470</v>
      </c>
      <c r="CY472" t="s">
        <v>6500</v>
      </c>
      <c r="CZ472" t="s">
        <v>1592</v>
      </c>
      <c r="DA472" t="s">
        <v>2313</v>
      </c>
      <c r="DB472" t="s">
        <v>2314</v>
      </c>
      <c r="DC472" t="s">
        <v>1977</v>
      </c>
      <c r="DD472" t="s">
        <v>1291</v>
      </c>
      <c r="DE472" t="s">
        <v>6208</v>
      </c>
      <c r="DF472" t="s">
        <v>1592</v>
      </c>
      <c r="DG472" t="s">
        <v>1592</v>
      </c>
      <c r="DH472" t="s">
        <v>2334</v>
      </c>
      <c r="DI472" t="e">
        <v>#N/A</v>
      </c>
      <c r="DJ472"/>
      <c r="DK472" t="s">
        <v>2334</v>
      </c>
      <c r="DL472">
        <v>9</v>
      </c>
      <c r="DM472" t="s">
        <v>2315</v>
      </c>
      <c r="DN472" t="s">
        <v>1222</v>
      </c>
      <c r="DO472" t="b">
        <v>1</v>
      </c>
      <c r="DP472" t="b">
        <v>1</v>
      </c>
      <c r="DQ472" t="b">
        <v>0</v>
      </c>
      <c r="DR472" t="b">
        <v>0</v>
      </c>
      <c r="DS472" t="b">
        <v>0</v>
      </c>
      <c r="DT472" t="b">
        <v>0</v>
      </c>
      <c r="DU472" t="b">
        <v>0</v>
      </c>
      <c r="DV472">
        <v>0</v>
      </c>
      <c r="DW472" t="b">
        <v>0</v>
      </c>
      <c r="DX472" t="b">
        <v>0</v>
      </c>
      <c r="DY472" t="b">
        <v>0</v>
      </c>
      <c r="DZ472" t="b">
        <v>0</v>
      </c>
      <c r="EA472" t="b">
        <v>0</v>
      </c>
      <c r="EB472" t="b">
        <v>0</v>
      </c>
      <c r="EC472" t="b">
        <v>0</v>
      </c>
      <c r="ED472" t="b">
        <v>0</v>
      </c>
      <c r="EE472" t="b">
        <v>0</v>
      </c>
      <c r="EF472" t="b" cm="1">
        <v>0</v>
      </c>
      <c r="EG472" t="b">
        <v>0</v>
      </c>
      <c r="EH472" t="b">
        <v>0</v>
      </c>
      <c r="EI472" t="b">
        <v>0</v>
      </c>
      <c r="EJ472" t="s">
        <v>1592</v>
      </c>
      <c r="EK472">
        <v>0</v>
      </c>
      <c r="EL472">
        <v>13</v>
      </c>
      <c r="EM472" t="b">
        <v>0</v>
      </c>
    </row>
    <row r="473" spans="1:143" ht="110.25">
      <c r="A473"/>
      <c r="B473" t="s">
        <v>1222</v>
      </c>
      <c r="C473" t="s">
        <v>1776</v>
      </c>
      <c r="D473" t="s">
        <v>1989</v>
      </c>
      <c r="E473" t="s">
        <v>1985</v>
      </c>
      <c r="F473"/>
      <c r="G473" t="s">
        <v>6214</v>
      </c>
      <c r="H473" t="s">
        <v>902</v>
      </c>
      <c r="I473" t="s">
        <v>1242</v>
      </c>
      <c r="J473" t="s">
        <v>2159</v>
      </c>
      <c r="K473" t="s">
        <v>902</v>
      </c>
      <c r="L473" t="s">
        <v>1939</v>
      </c>
      <c r="M473" t="s">
        <v>1947</v>
      </c>
      <c r="N473" s="109" t="s">
        <v>6215</v>
      </c>
      <c r="O473" t="s">
        <v>1926</v>
      </c>
      <c r="P473"/>
      <c r="Q473" t="s">
        <v>1291</v>
      </c>
      <c r="R473" t="s">
        <v>1941</v>
      </c>
      <c r="S473"/>
      <c r="T473"/>
      <c r="U473" t="s">
        <v>2161</v>
      </c>
      <c r="V473" t="s">
        <v>1991</v>
      </c>
      <c r="W473"/>
      <c r="X473"/>
      <c r="Y473"/>
      <c r="Z473"/>
      <c r="AA473"/>
      <c r="AB473"/>
      <c r="AC473"/>
      <c r="AD473"/>
      <c r="AE473"/>
      <c r="AF473"/>
      <c r="AG473"/>
      <c r="AH473"/>
      <c r="AI473"/>
      <c r="AJ473"/>
      <c r="AK473"/>
      <c r="AL473"/>
      <c r="AM473"/>
      <c r="AN473"/>
      <c r="AO473" s="108" t="s">
        <v>43</v>
      </c>
      <c r="AP473" t="s">
        <v>1297</v>
      </c>
      <c r="AQ473">
        <v>18</v>
      </c>
      <c r="AR473" t="e">
        <v>#N/A</v>
      </c>
      <c r="AS473" t="s">
        <v>1776</v>
      </c>
      <c r="AT473" t="e">
        <v>#N/A</v>
      </c>
      <c r="AU473" t="s">
        <v>1985</v>
      </c>
      <c r="AV473" t="s">
        <v>1988</v>
      </c>
      <c r="AW473" t="s">
        <v>1937</v>
      </c>
      <c r="AX473" t="s">
        <v>1934</v>
      </c>
      <c r="AY473" t="s">
        <v>1990</v>
      </c>
      <c r="AZ473" t="s">
        <v>1291</v>
      </c>
      <c r="BA473" t="s">
        <v>6216</v>
      </c>
      <c r="BB473" t="s">
        <v>1242</v>
      </c>
      <c r="BC473" t="s">
        <v>1939</v>
      </c>
      <c r="BD473" t="s">
        <v>6501</v>
      </c>
      <c r="BE473">
        <v>405</v>
      </c>
      <c r="BF473">
        <v>467</v>
      </c>
      <c r="BG473">
        <v>0</v>
      </c>
      <c r="BH473" t="s">
        <v>1592</v>
      </c>
      <c r="BI473">
        <v>0</v>
      </c>
      <c r="BJ473">
        <v>0</v>
      </c>
      <c r="BK473">
        <v>420</v>
      </c>
      <c r="BL473" t="s">
        <v>1993</v>
      </c>
      <c r="BM473" t="s">
        <v>2156</v>
      </c>
      <c r="BN473" t="s">
        <v>2157</v>
      </c>
      <c r="BO473" t="e" cm="1">
        <v>#N/A</v>
      </c>
      <c r="BP473" t="s">
        <v>1592</v>
      </c>
      <c r="BQ473" t="s">
        <v>1926</v>
      </c>
      <c r="BR473">
        <v>48</v>
      </c>
      <c r="BS473" t="s">
        <v>1888</v>
      </c>
      <c r="BT473" t="s">
        <v>2173</v>
      </c>
      <c r="BU473" t="s">
        <v>1989</v>
      </c>
      <c r="BV473" t="s">
        <v>1988</v>
      </c>
      <c r="BW473" t="s">
        <v>1940</v>
      </c>
      <c r="BX473" t="s">
        <v>1992</v>
      </c>
      <c r="BY473" t="s">
        <v>1592</v>
      </c>
      <c r="BZ473" t="s">
        <v>1937</v>
      </c>
      <c r="CA473" t="s">
        <v>1947</v>
      </c>
      <c r="CB473"/>
      <c r="CC473" t="s">
        <v>998</v>
      </c>
      <c r="CD473" t="s">
        <v>1242</v>
      </c>
      <c r="CE473" t="s">
        <v>6502</v>
      </c>
      <c r="CF473" t="s">
        <v>2172</v>
      </c>
      <c r="CG473" t="s">
        <v>1242</v>
      </c>
      <c r="CH473" t="s">
        <v>1592</v>
      </c>
      <c r="CI473" t="s">
        <v>1941</v>
      </c>
      <c r="CJ473" t="s">
        <v>1222</v>
      </c>
      <c r="CK473"/>
      <c r="CL473"/>
      <c r="CM473" t="s">
        <v>2161</v>
      </c>
      <c r="CN473" t="s">
        <v>1991</v>
      </c>
      <c r="CO473" t="s">
        <v>2161</v>
      </c>
      <c r="CP473" t="s">
        <v>1991</v>
      </c>
      <c r="CQ473" t="s">
        <v>1592</v>
      </c>
      <c r="CR473">
        <v>8</v>
      </c>
      <c r="CS473" t="s">
        <v>1926</v>
      </c>
      <c r="CT473" t="s">
        <v>1926</v>
      </c>
      <c r="CU473" t="s">
        <v>1926</v>
      </c>
      <c r="CV473" t="s">
        <v>1592</v>
      </c>
      <c r="CW473" t="s">
        <v>1592</v>
      </c>
      <c r="CX473">
        <v>471</v>
      </c>
      <c r="CY473" t="s">
        <v>6503</v>
      </c>
      <c r="CZ473" t="s">
        <v>1592</v>
      </c>
      <c r="DA473" t="s">
        <v>2313</v>
      </c>
      <c r="DB473" t="s">
        <v>2314</v>
      </c>
      <c r="DC473" t="s">
        <v>1985</v>
      </c>
      <c r="DD473" t="s">
        <v>1291</v>
      </c>
      <c r="DE473" t="s">
        <v>6214</v>
      </c>
      <c r="DF473" t="s">
        <v>1592</v>
      </c>
      <c r="DG473" t="s">
        <v>1592</v>
      </c>
      <c r="DH473" t="s">
        <v>2334</v>
      </c>
      <c r="DI473" t="e">
        <v>#N/A</v>
      </c>
      <c r="DJ473"/>
      <c r="DK473" t="s">
        <v>2334</v>
      </c>
      <c r="DL473">
        <v>9</v>
      </c>
      <c r="DM473" t="s">
        <v>2315</v>
      </c>
      <c r="DN473" t="s">
        <v>1222</v>
      </c>
      <c r="DO473" t="b">
        <v>1</v>
      </c>
      <c r="DP473" t="b">
        <v>1</v>
      </c>
      <c r="DQ473" t="b">
        <v>0</v>
      </c>
      <c r="DR473" t="b">
        <v>0</v>
      </c>
      <c r="DS473" t="b">
        <v>0</v>
      </c>
      <c r="DT473" t="b">
        <v>0</v>
      </c>
      <c r="DU473" t="b">
        <v>0</v>
      </c>
      <c r="DV473">
        <v>0</v>
      </c>
      <c r="DW473" t="b">
        <v>0</v>
      </c>
      <c r="DX473" t="b">
        <v>0</v>
      </c>
      <c r="DY473" t="b">
        <v>0</v>
      </c>
      <c r="DZ473" t="b">
        <v>0</v>
      </c>
      <c r="EA473" t="b">
        <v>0</v>
      </c>
      <c r="EB473" t="b">
        <v>0</v>
      </c>
      <c r="EC473" t="b">
        <v>0</v>
      </c>
      <c r="ED473" t="b">
        <v>0</v>
      </c>
      <c r="EE473" t="b">
        <v>0</v>
      </c>
      <c r="EF473" t="b" cm="1">
        <v>0</v>
      </c>
      <c r="EG473" t="b">
        <v>0</v>
      </c>
      <c r="EH473" t="b">
        <v>0</v>
      </c>
      <c r="EI473" t="b">
        <v>0</v>
      </c>
      <c r="EJ473" t="s">
        <v>1592</v>
      </c>
      <c r="EK473">
        <v>0</v>
      </c>
      <c r="EL473">
        <v>10</v>
      </c>
      <c r="EM473" t="b">
        <v>0</v>
      </c>
    </row>
    <row r="474" spans="1:143" ht="15.75">
      <c r="A474"/>
      <c r="B474" t="s">
        <v>1222</v>
      </c>
      <c r="C474" t="s">
        <v>1776</v>
      </c>
      <c r="D474" t="s">
        <v>2006</v>
      </c>
      <c r="E474" t="s">
        <v>2002</v>
      </c>
      <c r="F474" t="s">
        <v>2976</v>
      </c>
      <c r="G474" t="s">
        <v>6224</v>
      </c>
      <c r="H474" t="s">
        <v>6225</v>
      </c>
      <c r="I474" t="s">
        <v>1287</v>
      </c>
      <c r="J474" t="s">
        <v>2159</v>
      </c>
      <c r="K474" t="s">
        <v>902</v>
      </c>
      <c r="L474" t="s">
        <v>1939</v>
      </c>
      <c r="M474" t="s">
        <v>2010</v>
      </c>
      <c r="N474" t="s">
        <v>902</v>
      </c>
      <c r="O474" t="s">
        <v>1926</v>
      </c>
      <c r="P474"/>
      <c r="Q474" t="s">
        <v>1291</v>
      </c>
      <c r="R474" t="s">
        <v>1941</v>
      </c>
      <c r="S474"/>
      <c r="T474"/>
      <c r="U474" t="s">
        <v>2161</v>
      </c>
      <c r="V474" t="s">
        <v>2011</v>
      </c>
      <c r="W474"/>
      <c r="X474"/>
      <c r="Y474"/>
      <c r="Z474"/>
      <c r="AA474"/>
      <c r="AB474"/>
      <c r="AC474"/>
      <c r="AD474"/>
      <c r="AE474"/>
      <c r="AF474"/>
      <c r="AG474"/>
      <c r="AH474"/>
      <c r="AI474"/>
      <c r="AJ474"/>
      <c r="AK474"/>
      <c r="AL474"/>
      <c r="AM474"/>
      <c r="AN474"/>
      <c r="AO474" s="108" t="s">
        <v>43</v>
      </c>
      <c r="AP474" t="s">
        <v>1297</v>
      </c>
      <c r="AQ474">
        <v>19</v>
      </c>
      <c r="AR474" t="e">
        <v>#N/A</v>
      </c>
      <c r="AS474" t="s">
        <v>1776</v>
      </c>
      <c r="AT474" t="e">
        <v>#N/A</v>
      </c>
      <c r="AU474" t="s">
        <v>2002</v>
      </c>
      <c r="AV474" t="s">
        <v>2005</v>
      </c>
      <c r="AW474" t="s">
        <v>2007</v>
      </c>
      <c r="AX474" t="s">
        <v>1934</v>
      </c>
      <c r="AY474" t="s">
        <v>2008</v>
      </c>
      <c r="AZ474" t="s">
        <v>1291</v>
      </c>
      <c r="BA474" t="s">
        <v>6226</v>
      </c>
      <c r="BB474" t="s">
        <v>1287</v>
      </c>
      <c r="BC474" t="s">
        <v>1939</v>
      </c>
      <c r="BD474" t="s">
        <v>6474</v>
      </c>
      <c r="BE474">
        <v>407</v>
      </c>
      <c r="BF474">
        <v>467</v>
      </c>
      <c r="BG474">
        <v>0</v>
      </c>
      <c r="BH474" t="s">
        <v>1592</v>
      </c>
      <c r="BI474">
        <v>0</v>
      </c>
      <c r="BJ474">
        <v>0</v>
      </c>
      <c r="BK474">
        <v>422</v>
      </c>
      <c r="BL474" t="s">
        <v>2012</v>
      </c>
      <c r="BM474" t="s">
        <v>2156</v>
      </c>
      <c r="BN474" t="s">
        <v>2157</v>
      </c>
      <c r="BO474" t="e" cm="1">
        <v>#N/A</v>
      </c>
      <c r="BP474" t="s">
        <v>1592</v>
      </c>
      <c r="BQ474" t="s">
        <v>1926</v>
      </c>
      <c r="BR474">
        <v>49</v>
      </c>
      <c r="BS474" t="s">
        <v>1892</v>
      </c>
      <c r="BT474" t="s">
        <v>2175</v>
      </c>
      <c r="BU474" t="s">
        <v>2006</v>
      </c>
      <c r="BV474" t="s">
        <v>2005</v>
      </c>
      <c r="BW474" t="s">
        <v>2009</v>
      </c>
      <c r="BX474" t="s">
        <v>1940</v>
      </c>
      <c r="BY474" t="s">
        <v>1592</v>
      </c>
      <c r="BZ474" t="s">
        <v>1937</v>
      </c>
      <c r="CA474" t="s">
        <v>2010</v>
      </c>
      <c r="CB474"/>
      <c r="CC474" t="s">
        <v>998</v>
      </c>
      <c r="CD474" t="s">
        <v>1287</v>
      </c>
      <c r="CE474" t="s">
        <v>6504</v>
      </c>
      <c r="CF474" t="s">
        <v>2174</v>
      </c>
      <c r="CG474" t="s">
        <v>1287</v>
      </c>
      <c r="CH474" t="s">
        <v>1592</v>
      </c>
      <c r="CI474" t="s">
        <v>1941</v>
      </c>
      <c r="CJ474" t="s">
        <v>1222</v>
      </c>
      <c r="CK474"/>
      <c r="CL474"/>
      <c r="CM474" t="s">
        <v>2161</v>
      </c>
      <c r="CN474" t="s">
        <v>2011</v>
      </c>
      <c r="CO474" t="s">
        <v>2161</v>
      </c>
      <c r="CP474" t="s">
        <v>2011</v>
      </c>
      <c r="CQ474" t="s">
        <v>1592</v>
      </c>
      <c r="CR474">
        <v>8</v>
      </c>
      <c r="CS474" t="s">
        <v>1926</v>
      </c>
      <c r="CT474" t="s">
        <v>1926</v>
      </c>
      <c r="CU474" t="s">
        <v>1926</v>
      </c>
      <c r="CV474" t="s">
        <v>1592</v>
      </c>
      <c r="CW474" t="s">
        <v>1592</v>
      </c>
      <c r="CX474">
        <v>472</v>
      </c>
      <c r="CY474" t="s">
        <v>6505</v>
      </c>
      <c r="CZ474" t="s">
        <v>1592</v>
      </c>
      <c r="DA474" t="s">
        <v>2313</v>
      </c>
      <c r="DB474" t="s">
        <v>2314</v>
      </c>
      <c r="DC474" t="s">
        <v>2002</v>
      </c>
      <c r="DD474" t="s">
        <v>1291</v>
      </c>
      <c r="DE474" t="s">
        <v>6224</v>
      </c>
      <c r="DF474" t="s">
        <v>1592</v>
      </c>
      <c r="DG474" t="s">
        <v>1592</v>
      </c>
      <c r="DH474" t="s">
        <v>2334</v>
      </c>
      <c r="DI474" t="e">
        <v>#N/A</v>
      </c>
      <c r="DJ474"/>
      <c r="DK474" t="s">
        <v>2334</v>
      </c>
      <c r="DL474">
        <v>9</v>
      </c>
      <c r="DM474" t="s">
        <v>2315</v>
      </c>
      <c r="DN474" t="s">
        <v>1222</v>
      </c>
      <c r="DO474" t="b">
        <v>1</v>
      </c>
      <c r="DP474" t="b">
        <v>1</v>
      </c>
      <c r="DQ474" t="b">
        <v>0</v>
      </c>
      <c r="DR474" t="b">
        <v>0</v>
      </c>
      <c r="DS474" t="b">
        <v>0</v>
      </c>
      <c r="DT474" t="b">
        <v>0</v>
      </c>
      <c r="DU474" t="b">
        <v>0</v>
      </c>
      <c r="DV474">
        <v>0</v>
      </c>
      <c r="DW474" t="b">
        <v>0</v>
      </c>
      <c r="DX474" t="b">
        <v>0</v>
      </c>
      <c r="DY474" t="b">
        <v>0</v>
      </c>
      <c r="DZ474" t="b">
        <v>0</v>
      </c>
      <c r="EA474" t="b">
        <v>0</v>
      </c>
      <c r="EB474" t="b">
        <v>0</v>
      </c>
      <c r="EC474" t="b">
        <v>0</v>
      </c>
      <c r="ED474" t="b">
        <v>0</v>
      </c>
      <c r="EE474" t="b">
        <v>0</v>
      </c>
      <c r="EF474" t="b" cm="1">
        <v>0</v>
      </c>
      <c r="EG474" t="b">
        <v>0</v>
      </c>
      <c r="EH474" t="b">
        <v>0</v>
      </c>
      <c r="EI474" t="b">
        <v>0</v>
      </c>
      <c r="EJ474" t="s">
        <v>1592</v>
      </c>
      <c r="EK474">
        <v>0</v>
      </c>
      <c r="EL474">
        <v>20</v>
      </c>
      <c r="EM474" t="b">
        <v>0</v>
      </c>
    </row>
    <row r="475" spans="1:143" ht="15.75">
      <c r="A475"/>
      <c r="B475" t="s">
        <v>1293</v>
      </c>
      <c r="C475" t="s">
        <v>1293</v>
      </c>
      <c r="D475" t="s">
        <v>6506</v>
      </c>
      <c r="E475" t="s">
        <v>6507</v>
      </c>
      <c r="F475"/>
      <c r="G475" t="s">
        <v>6506</v>
      </c>
      <c r="H475" t="s">
        <v>6506</v>
      </c>
      <c r="I475" t="s">
        <v>1279</v>
      </c>
      <c r="J475"/>
      <c r="K475"/>
      <c r="L475" t="s">
        <v>1939</v>
      </c>
      <c r="M475"/>
      <c r="N475"/>
      <c r="O475"/>
      <c r="P475" t="s">
        <v>1293</v>
      </c>
      <c r="Q475" t="s">
        <v>1301</v>
      </c>
      <c r="R475" t="s">
        <v>2182</v>
      </c>
      <c r="S475"/>
      <c r="T475"/>
      <c r="U475" t="s">
        <v>6508</v>
      </c>
      <c r="V475"/>
      <c r="W475"/>
      <c r="X475"/>
      <c r="Y475"/>
      <c r="Z475"/>
      <c r="AA475"/>
      <c r="AB475"/>
      <c r="AC475"/>
      <c r="AD475"/>
      <c r="AE475"/>
      <c r="AF475"/>
      <c r="AG475"/>
      <c r="AH475"/>
      <c r="AI475"/>
      <c r="AJ475"/>
      <c r="AK475"/>
      <c r="AL475"/>
      <c r="AM475"/>
      <c r="AN475"/>
      <c r="AO475" s="108" t="s">
        <v>43</v>
      </c>
      <c r="AP475" t="s">
        <v>1302</v>
      </c>
      <c r="AQ475">
        <v>2</v>
      </c>
      <c r="AR475" t="s">
        <v>6509</v>
      </c>
      <c r="AS475" t="s">
        <v>1293</v>
      </c>
      <c r="AT475" t="s">
        <v>6510</v>
      </c>
      <c r="AU475" t="s">
        <v>6507</v>
      </c>
      <c r="AV475" t="s">
        <v>6511</v>
      </c>
      <c r="AW475" t="s">
        <v>1937</v>
      </c>
      <c r="AX475" t="s">
        <v>1934</v>
      </c>
      <c r="AY475" t="s">
        <v>6512</v>
      </c>
      <c r="AZ475" t="s">
        <v>1301</v>
      </c>
      <c r="BA475" t="s">
        <v>6513</v>
      </c>
      <c r="BB475" t="s">
        <v>1279</v>
      </c>
      <c r="BC475" t="s">
        <v>1939</v>
      </c>
      <c r="BD475" t="s">
        <v>6514</v>
      </c>
      <c r="BE475">
        <v>475</v>
      </c>
      <c r="BF475">
        <v>0</v>
      </c>
      <c r="BG475">
        <v>0</v>
      </c>
      <c r="BH475" t="s">
        <v>1592</v>
      </c>
      <c r="BI475">
        <v>0</v>
      </c>
      <c r="BJ475">
        <v>0</v>
      </c>
      <c r="BK475">
        <v>0</v>
      </c>
      <c r="BL475" t="s">
        <v>1592</v>
      </c>
      <c r="BM475" t="s">
        <v>1592</v>
      </c>
      <c r="BN475" t="s">
        <v>1592</v>
      </c>
      <c r="BO475" t="s" cm="1">
        <v>1592</v>
      </c>
      <c r="BP475" t="s">
        <v>1592</v>
      </c>
      <c r="BQ475" t="s">
        <v>6515</v>
      </c>
      <c r="BR475">
        <v>1</v>
      </c>
      <c r="BS475" t="s">
        <v>1931</v>
      </c>
      <c r="BT475" t="s">
        <v>6516</v>
      </c>
      <c r="BU475" t="s">
        <v>6506</v>
      </c>
      <c r="BV475" t="s">
        <v>6511</v>
      </c>
      <c r="BW475" t="s">
        <v>6512</v>
      </c>
      <c r="BX475" t="s">
        <v>1937</v>
      </c>
      <c r="BY475" t="s">
        <v>1592</v>
      </c>
      <c r="BZ475" t="s">
        <v>1937</v>
      </c>
      <c r="CA475" t="s">
        <v>1592</v>
      </c>
      <c r="CB475"/>
      <c r="CC475" t="s">
        <v>998</v>
      </c>
      <c r="CD475" t="s">
        <v>1279</v>
      </c>
      <c r="CE475" t="s">
        <v>6507</v>
      </c>
      <c r="CF475" t="s">
        <v>6511</v>
      </c>
      <c r="CG475" t="s">
        <v>1279</v>
      </c>
      <c r="CH475" t="s">
        <v>1592</v>
      </c>
      <c r="CI475" t="s">
        <v>2182</v>
      </c>
      <c r="CJ475" t="s">
        <v>1293</v>
      </c>
      <c r="CK475"/>
      <c r="CL475"/>
      <c r="CM475" t="s">
        <v>6508</v>
      </c>
      <c r="CN475" t="s">
        <v>1592</v>
      </c>
      <c r="CO475" t="s">
        <v>6508</v>
      </c>
      <c r="CP475" t="s">
        <v>1592</v>
      </c>
      <c r="CQ475" t="s">
        <v>1592</v>
      </c>
      <c r="CR475">
        <v>0</v>
      </c>
      <c r="CS475" t="s">
        <v>1592</v>
      </c>
      <c r="CT475" t="s">
        <v>1592</v>
      </c>
      <c r="CU475" t="s">
        <v>1592</v>
      </c>
      <c r="CV475" t="s">
        <v>1592</v>
      </c>
      <c r="CW475" t="s">
        <v>1592</v>
      </c>
      <c r="CX475">
        <v>473</v>
      </c>
      <c r="CY475" t="s">
        <v>6517</v>
      </c>
      <c r="CZ475" t="s">
        <v>1592</v>
      </c>
      <c r="DA475" t="s">
        <v>2313</v>
      </c>
      <c r="DB475" t="s">
        <v>2314</v>
      </c>
      <c r="DC475" t="s">
        <v>6507</v>
      </c>
      <c r="DD475" t="s">
        <v>1301</v>
      </c>
      <c r="DE475" t="s">
        <v>6506</v>
      </c>
      <c r="DF475" t="s">
        <v>1592</v>
      </c>
      <c r="DG475" t="s">
        <v>1592</v>
      </c>
      <c r="DH475" t="s">
        <v>2334</v>
      </c>
      <c r="DI475" t="s">
        <v>6509</v>
      </c>
      <c r="DJ475"/>
      <c r="DK475" t="s">
        <v>2334</v>
      </c>
      <c r="DL475">
        <v>9</v>
      </c>
      <c r="DM475" t="s">
        <v>2315</v>
      </c>
      <c r="DN475" t="s">
        <v>1293</v>
      </c>
      <c r="DO475" t="b">
        <v>1</v>
      </c>
      <c r="DP475" t="b">
        <v>1</v>
      </c>
      <c r="DQ475" t="b">
        <v>1</v>
      </c>
      <c r="DR475" t="b">
        <v>0</v>
      </c>
      <c r="DS475" t="b">
        <v>0</v>
      </c>
      <c r="DT475" t="b">
        <v>1</v>
      </c>
      <c r="DU475" t="b">
        <v>1</v>
      </c>
      <c r="DV475">
        <v>0</v>
      </c>
      <c r="DW475" t="b">
        <v>0</v>
      </c>
      <c r="DX475" t="b">
        <v>0</v>
      </c>
      <c r="DY475" t="b">
        <v>0</v>
      </c>
      <c r="DZ475" t="b">
        <v>0</v>
      </c>
      <c r="EA475" t="b">
        <v>0</v>
      </c>
      <c r="EB475" t="b">
        <v>0</v>
      </c>
      <c r="EC475" t="b">
        <v>0</v>
      </c>
      <c r="ED475" t="b">
        <v>0</v>
      </c>
      <c r="EE475" t="b">
        <v>0</v>
      </c>
      <c r="EF475" t="b" cm="1">
        <v>0</v>
      </c>
      <c r="EG475" t="b">
        <v>0</v>
      </c>
      <c r="EH475" t="b">
        <v>0</v>
      </c>
      <c r="EI475" t="b">
        <v>0</v>
      </c>
      <c r="EJ475" t="s">
        <v>1592</v>
      </c>
      <c r="EK475">
        <v>0</v>
      </c>
      <c r="EL475">
        <v>9</v>
      </c>
      <c r="EM475" t="b">
        <v>0</v>
      </c>
    </row>
    <row r="476" spans="1:143" ht="110.25">
      <c r="A476"/>
      <c r="B476" t="s">
        <v>1293</v>
      </c>
      <c r="C476" t="s">
        <v>1293</v>
      </c>
      <c r="D476" t="s">
        <v>2072</v>
      </c>
      <c r="E476" t="s">
        <v>2068</v>
      </c>
      <c r="F476" t="s">
        <v>6518</v>
      </c>
      <c r="G476" t="s">
        <v>6519</v>
      </c>
      <c r="H476" s="109" t="s">
        <v>6520</v>
      </c>
      <c r="I476" t="s">
        <v>1268</v>
      </c>
      <c r="J476" t="s">
        <v>6506</v>
      </c>
      <c r="K476"/>
      <c r="L476" t="s">
        <v>1939</v>
      </c>
      <c r="M476" t="s">
        <v>1947</v>
      </c>
      <c r="N476" s="109" t="s">
        <v>6520</v>
      </c>
      <c r="O476"/>
      <c r="P476" t="s">
        <v>1293</v>
      </c>
      <c r="Q476" t="s">
        <v>1301</v>
      </c>
      <c r="R476" t="s">
        <v>2182</v>
      </c>
      <c r="S476"/>
      <c r="T476"/>
      <c r="U476" t="s">
        <v>6508</v>
      </c>
      <c r="V476" t="s">
        <v>2075</v>
      </c>
      <c r="W476"/>
      <c r="X476"/>
      <c r="Y476"/>
      <c r="Z476"/>
      <c r="AA476"/>
      <c r="AB476"/>
      <c r="AC476"/>
      <c r="AD476"/>
      <c r="AE476"/>
      <c r="AF476"/>
      <c r="AG476"/>
      <c r="AH476"/>
      <c r="AI476"/>
      <c r="AJ476"/>
      <c r="AK476"/>
      <c r="AL476"/>
      <c r="AM476"/>
      <c r="AN476"/>
      <c r="AO476" s="108" t="s">
        <v>43</v>
      </c>
      <c r="AP476" t="s">
        <v>1302</v>
      </c>
      <c r="AQ476">
        <v>3</v>
      </c>
      <c r="AR476" t="s">
        <v>6521</v>
      </c>
      <c r="AS476" t="s">
        <v>1293</v>
      </c>
      <c r="AT476" t="s">
        <v>6510</v>
      </c>
      <c r="AU476" t="s">
        <v>2068</v>
      </c>
      <c r="AV476" t="s">
        <v>2071</v>
      </c>
      <c r="AW476" t="s">
        <v>6522</v>
      </c>
      <c r="AX476" t="s">
        <v>1934</v>
      </c>
      <c r="AY476" t="s">
        <v>6523</v>
      </c>
      <c r="AZ476" t="s">
        <v>1301</v>
      </c>
      <c r="BA476" t="s">
        <v>6269</v>
      </c>
      <c r="BB476" t="s">
        <v>1268</v>
      </c>
      <c r="BC476" t="s">
        <v>1939</v>
      </c>
      <c r="BD476" t="s">
        <v>6524</v>
      </c>
      <c r="BE476">
        <v>418</v>
      </c>
      <c r="BF476">
        <v>475</v>
      </c>
      <c r="BG476">
        <v>0</v>
      </c>
      <c r="BH476" t="s">
        <v>2068</v>
      </c>
      <c r="BI476">
        <v>1</v>
      </c>
      <c r="BJ476">
        <v>0</v>
      </c>
      <c r="BK476">
        <v>0</v>
      </c>
      <c r="BL476" t="s">
        <v>1592</v>
      </c>
      <c r="BM476" t="s">
        <v>6507</v>
      </c>
      <c r="BN476" t="s">
        <v>6511</v>
      </c>
      <c r="BO476" t="s" cm="1">
        <v>6509</v>
      </c>
      <c r="BP476" t="s">
        <v>1592</v>
      </c>
      <c r="BQ476" t="s">
        <v>6515</v>
      </c>
      <c r="BR476">
        <v>2</v>
      </c>
      <c r="BS476" t="s">
        <v>1841</v>
      </c>
      <c r="BT476" t="s">
        <v>6525</v>
      </c>
      <c r="BU476" t="s">
        <v>2072</v>
      </c>
      <c r="BV476" t="s">
        <v>2071</v>
      </c>
      <c r="BW476" t="s">
        <v>6526</v>
      </c>
      <c r="BX476" t="s">
        <v>6526</v>
      </c>
      <c r="BY476" t="s">
        <v>1592</v>
      </c>
      <c r="BZ476" t="s">
        <v>1937</v>
      </c>
      <c r="CA476" t="s">
        <v>1947</v>
      </c>
      <c r="CB476"/>
      <c r="CC476" t="s">
        <v>998</v>
      </c>
      <c r="CD476" t="s">
        <v>1268</v>
      </c>
      <c r="CE476" t="s">
        <v>6527</v>
      </c>
      <c r="CF476" t="s">
        <v>2076</v>
      </c>
      <c r="CG476" t="s">
        <v>1268</v>
      </c>
      <c r="CH476" t="s">
        <v>1592</v>
      </c>
      <c r="CI476" t="s">
        <v>2182</v>
      </c>
      <c r="CJ476" t="s">
        <v>1293</v>
      </c>
      <c r="CK476"/>
      <c r="CL476"/>
      <c r="CM476" t="s">
        <v>6508</v>
      </c>
      <c r="CN476" t="s">
        <v>2075</v>
      </c>
      <c r="CO476" t="s">
        <v>6508</v>
      </c>
      <c r="CP476" t="s">
        <v>2075</v>
      </c>
      <c r="CQ476" t="s">
        <v>1592</v>
      </c>
      <c r="CR476">
        <v>0</v>
      </c>
      <c r="CS476" t="s">
        <v>1592</v>
      </c>
      <c r="CT476" t="s">
        <v>1592</v>
      </c>
      <c r="CU476" t="s">
        <v>1592</v>
      </c>
      <c r="CV476" t="s">
        <v>1592</v>
      </c>
      <c r="CW476" t="s">
        <v>1592</v>
      </c>
      <c r="CX476">
        <v>474</v>
      </c>
      <c r="CY476" t="s">
        <v>6528</v>
      </c>
      <c r="CZ476" t="s">
        <v>1592</v>
      </c>
      <c r="DA476" t="s">
        <v>2313</v>
      </c>
      <c r="DB476" t="s">
        <v>2314</v>
      </c>
      <c r="DC476" t="s">
        <v>2068</v>
      </c>
      <c r="DD476" t="s">
        <v>1301</v>
      </c>
      <c r="DE476" t="s">
        <v>6519</v>
      </c>
      <c r="DF476" t="s">
        <v>1592</v>
      </c>
      <c r="DG476" t="s">
        <v>1592</v>
      </c>
      <c r="DH476" t="s">
        <v>2334</v>
      </c>
      <c r="DI476" t="s">
        <v>6521</v>
      </c>
      <c r="DJ476"/>
      <c r="DK476" t="s">
        <v>2334</v>
      </c>
      <c r="DL476">
        <v>9</v>
      </c>
      <c r="DM476" t="s">
        <v>2315</v>
      </c>
      <c r="DN476" t="s">
        <v>1293</v>
      </c>
      <c r="DO476" t="b">
        <v>1</v>
      </c>
      <c r="DP476" t="b">
        <v>1</v>
      </c>
      <c r="DQ476" t="b">
        <v>0</v>
      </c>
      <c r="DR476" t="b">
        <v>0</v>
      </c>
      <c r="DS476" t="b">
        <v>0</v>
      </c>
      <c r="DT476" t="b">
        <v>1</v>
      </c>
      <c r="DU476" t="b">
        <v>0</v>
      </c>
      <c r="DV476">
        <v>0</v>
      </c>
      <c r="DW476" t="b">
        <v>0</v>
      </c>
      <c r="DX476" t="b">
        <v>0</v>
      </c>
      <c r="DY476" t="b">
        <v>0</v>
      </c>
      <c r="DZ476" t="b">
        <v>0</v>
      </c>
      <c r="EA476" t="b">
        <v>0</v>
      </c>
      <c r="EB476" t="b">
        <v>0</v>
      </c>
      <c r="EC476" t="b">
        <v>0</v>
      </c>
      <c r="ED476" t="b">
        <v>0</v>
      </c>
      <c r="EE476" t="b">
        <v>0</v>
      </c>
      <c r="EF476" t="b" cm="1">
        <v>0</v>
      </c>
      <c r="EG476" t="b">
        <v>0</v>
      </c>
      <c r="EH476" t="b">
        <v>0</v>
      </c>
      <c r="EI476" t="b">
        <v>0</v>
      </c>
      <c r="EJ476" t="s">
        <v>1592</v>
      </c>
      <c r="EK476">
        <v>0</v>
      </c>
      <c r="EL476">
        <v>10</v>
      </c>
      <c r="EM476" t="b">
        <v>0</v>
      </c>
    </row>
    <row r="477" spans="1:143" s="119" customFormat="1" ht="15.75">
      <c r="A477"/>
      <c r="B477" t="s">
        <v>1293</v>
      </c>
      <c r="C477" t="s">
        <v>1293</v>
      </c>
      <c r="D477" t="s">
        <v>6529</v>
      </c>
      <c r="E477" t="s">
        <v>6530</v>
      </c>
      <c r="F477" t="s">
        <v>6195</v>
      </c>
      <c r="G477" t="s">
        <v>6529</v>
      </c>
      <c r="H477" t="s">
        <v>6531</v>
      </c>
      <c r="I477" t="s">
        <v>1268</v>
      </c>
      <c r="J477" t="s">
        <v>6506</v>
      </c>
      <c r="K477"/>
      <c r="L477" t="s">
        <v>1939</v>
      </c>
      <c r="M477" t="s">
        <v>1965</v>
      </c>
      <c r="N477"/>
      <c r="O477"/>
      <c r="P477" t="s">
        <v>1293</v>
      </c>
      <c r="Q477" t="s">
        <v>1301</v>
      </c>
      <c r="R477" t="s">
        <v>2182</v>
      </c>
      <c r="S477"/>
      <c r="T477"/>
      <c r="U477" t="s">
        <v>6508</v>
      </c>
      <c r="V477" t="s">
        <v>6532</v>
      </c>
      <c r="W477"/>
      <c r="X477"/>
      <c r="Y477"/>
      <c r="Z477"/>
      <c r="AA477"/>
      <c r="AB477" t="s">
        <v>6533</v>
      </c>
      <c r="AC477"/>
      <c r="AD477"/>
      <c r="AE477"/>
      <c r="AF477"/>
      <c r="AG477"/>
      <c r="AH477"/>
      <c r="AI477"/>
      <c r="AJ477"/>
      <c r="AK477"/>
      <c r="AL477"/>
      <c r="AM477"/>
      <c r="AN477"/>
      <c r="AO477" s="108" t="s">
        <v>43</v>
      </c>
      <c r="AP477" t="s">
        <v>1302</v>
      </c>
      <c r="AQ477">
        <v>4</v>
      </c>
      <c r="AR477" t="s">
        <v>6534</v>
      </c>
      <c r="AS477" t="s">
        <v>1293</v>
      </c>
      <c r="AT477" t="s">
        <v>6510</v>
      </c>
      <c r="AU477" t="s">
        <v>6530</v>
      </c>
      <c r="AV477" t="s">
        <v>6535</v>
      </c>
      <c r="AW477" t="s">
        <v>1962</v>
      </c>
      <c r="AX477" t="s">
        <v>1934</v>
      </c>
      <c r="AY477" t="s">
        <v>6536</v>
      </c>
      <c r="AZ477" t="s">
        <v>1301</v>
      </c>
      <c r="BA477" t="s">
        <v>6537</v>
      </c>
      <c r="BB477" t="s">
        <v>1268</v>
      </c>
      <c r="BC477" t="s">
        <v>1939</v>
      </c>
      <c r="BD477" t="s">
        <v>6538</v>
      </c>
      <c r="BE477">
        <v>477</v>
      </c>
      <c r="BF477">
        <v>475</v>
      </c>
      <c r="BG477">
        <v>0</v>
      </c>
      <c r="BH477" t="s">
        <v>6530</v>
      </c>
      <c r="BI477">
        <v>1</v>
      </c>
      <c r="BJ477">
        <v>0</v>
      </c>
      <c r="BK477">
        <v>0</v>
      </c>
      <c r="BL477" t="s">
        <v>6533</v>
      </c>
      <c r="BM477" t="s">
        <v>6507</v>
      </c>
      <c r="BN477" t="s">
        <v>6511</v>
      </c>
      <c r="BO477" t="s" cm="1">
        <v>6509</v>
      </c>
      <c r="BP477" t="s">
        <v>1592</v>
      </c>
      <c r="BQ477" t="s">
        <v>6515</v>
      </c>
      <c r="BR477">
        <v>3</v>
      </c>
      <c r="BS477" t="s">
        <v>1842</v>
      </c>
      <c r="BT477" t="s">
        <v>6539</v>
      </c>
      <c r="BU477" t="s">
        <v>6529</v>
      </c>
      <c r="BV477" t="s">
        <v>6535</v>
      </c>
      <c r="BW477" t="s">
        <v>6540</v>
      </c>
      <c r="BX477" t="s">
        <v>1937</v>
      </c>
      <c r="BY477" t="s">
        <v>1592</v>
      </c>
      <c r="BZ477" t="s">
        <v>1937</v>
      </c>
      <c r="CA477" t="s">
        <v>1965</v>
      </c>
      <c r="CB477"/>
      <c r="CC477" t="s">
        <v>998</v>
      </c>
      <c r="CD477" t="s">
        <v>1268</v>
      </c>
      <c r="CE477" t="s">
        <v>6541</v>
      </c>
      <c r="CF477" t="s">
        <v>6542</v>
      </c>
      <c r="CG477" t="s">
        <v>1268</v>
      </c>
      <c r="CH477" t="s">
        <v>1592</v>
      </c>
      <c r="CI477" t="s">
        <v>2182</v>
      </c>
      <c r="CJ477" t="s">
        <v>1293</v>
      </c>
      <c r="CK477"/>
      <c r="CL477"/>
      <c r="CM477" t="s">
        <v>6508</v>
      </c>
      <c r="CN477" t="s">
        <v>6532</v>
      </c>
      <c r="CO477" t="s">
        <v>6508</v>
      </c>
      <c r="CP477" t="s">
        <v>6532</v>
      </c>
      <c r="CQ477" t="s">
        <v>1592</v>
      </c>
      <c r="CR477">
        <v>0</v>
      </c>
      <c r="CS477" t="s">
        <v>1592</v>
      </c>
      <c r="CT477" t="s">
        <v>1592</v>
      </c>
      <c r="CU477" t="s">
        <v>1592</v>
      </c>
      <c r="CV477" t="s">
        <v>1592</v>
      </c>
      <c r="CW477" t="s">
        <v>1592</v>
      </c>
      <c r="CX477">
        <v>475</v>
      </c>
      <c r="CY477" t="s">
        <v>6543</v>
      </c>
      <c r="CZ477" t="s">
        <v>1592</v>
      </c>
      <c r="DA477" t="s">
        <v>2313</v>
      </c>
      <c r="DB477" t="s">
        <v>2314</v>
      </c>
      <c r="DC477" t="s">
        <v>6530</v>
      </c>
      <c r="DD477" t="s">
        <v>1301</v>
      </c>
      <c r="DE477" t="s">
        <v>6529</v>
      </c>
      <c r="DF477" t="s">
        <v>1592</v>
      </c>
      <c r="DG477" t="s">
        <v>1592</v>
      </c>
      <c r="DH477" t="s">
        <v>2334</v>
      </c>
      <c r="DI477" t="s">
        <v>6534</v>
      </c>
      <c r="DJ477"/>
      <c r="DK477" t="s">
        <v>2334</v>
      </c>
      <c r="DL477">
        <v>9</v>
      </c>
      <c r="DM477" t="s">
        <v>2315</v>
      </c>
      <c r="DN477" t="s">
        <v>1293</v>
      </c>
      <c r="DO477" t="b">
        <v>1</v>
      </c>
      <c r="DP477" t="b">
        <v>1</v>
      </c>
      <c r="DQ477" t="b">
        <v>1</v>
      </c>
      <c r="DR477" t="b">
        <v>0</v>
      </c>
      <c r="DS477" t="b">
        <v>0</v>
      </c>
      <c r="DT477" t="b">
        <v>1</v>
      </c>
      <c r="DU477" t="b">
        <v>0</v>
      </c>
      <c r="DV477">
        <v>0</v>
      </c>
      <c r="DW477" t="b">
        <v>0</v>
      </c>
      <c r="DX477" t="b">
        <v>0</v>
      </c>
      <c r="DY477" t="b">
        <v>0</v>
      </c>
      <c r="DZ477" t="b">
        <v>0</v>
      </c>
      <c r="EA477" t="b">
        <v>0</v>
      </c>
      <c r="EB477" t="b">
        <v>0</v>
      </c>
      <c r="EC477" t="b">
        <v>0</v>
      </c>
      <c r="ED477" t="b">
        <v>0</v>
      </c>
      <c r="EE477" t="b">
        <v>0</v>
      </c>
      <c r="EF477" t="b" cm="1">
        <v>0</v>
      </c>
      <c r="EG477" t="b">
        <v>0</v>
      </c>
      <c r="EH477" t="b">
        <v>0</v>
      </c>
      <c r="EI477" t="b">
        <v>0</v>
      </c>
      <c r="EJ477" t="s">
        <v>1592</v>
      </c>
      <c r="EK477">
        <v>0</v>
      </c>
      <c r="EL477">
        <v>21</v>
      </c>
      <c r="EM477" t="b">
        <v>0</v>
      </c>
    </row>
    <row r="478" spans="1:143" s="119" customFormat="1" ht="47.25">
      <c r="A478"/>
      <c r="B478" t="s">
        <v>1293</v>
      </c>
      <c r="C478" t="s">
        <v>1293</v>
      </c>
      <c r="D478" t="s">
        <v>1756</v>
      </c>
      <c r="E478" t="s">
        <v>1757</v>
      </c>
      <c r="F478" t="s">
        <v>6195</v>
      </c>
      <c r="G478" t="s">
        <v>6196</v>
      </c>
      <c r="H478" s="109" t="s">
        <v>6544</v>
      </c>
      <c r="I478" t="s">
        <v>1272</v>
      </c>
      <c r="J478" t="s">
        <v>6506</v>
      </c>
      <c r="K478"/>
      <c r="L478" t="s">
        <v>1939</v>
      </c>
      <c r="M478" t="s">
        <v>1965</v>
      </c>
      <c r="N478"/>
      <c r="O478"/>
      <c r="P478" t="s">
        <v>1293</v>
      </c>
      <c r="Q478" t="s">
        <v>1301</v>
      </c>
      <c r="R478" t="s">
        <v>2182</v>
      </c>
      <c r="S478"/>
      <c r="T478"/>
      <c r="U478" t="s">
        <v>6508</v>
      </c>
      <c r="V478" t="s">
        <v>1966</v>
      </c>
      <c r="W478"/>
      <c r="X478"/>
      <c r="Y478"/>
      <c r="Z478"/>
      <c r="AA478"/>
      <c r="AB478"/>
      <c r="AC478"/>
      <c r="AD478"/>
      <c r="AE478"/>
      <c r="AF478"/>
      <c r="AG478"/>
      <c r="AH478"/>
      <c r="AI478"/>
      <c r="AJ478"/>
      <c r="AK478"/>
      <c r="AL478"/>
      <c r="AM478"/>
      <c r="AN478"/>
      <c r="AO478" s="108" t="s">
        <v>43</v>
      </c>
      <c r="AP478" t="s">
        <v>1302</v>
      </c>
      <c r="AQ478">
        <v>5</v>
      </c>
      <c r="AR478" t="s">
        <v>6545</v>
      </c>
      <c r="AS478" t="s">
        <v>1293</v>
      </c>
      <c r="AT478" t="s">
        <v>6510</v>
      </c>
      <c r="AU478" t="s">
        <v>1757</v>
      </c>
      <c r="AV478" t="s">
        <v>1961</v>
      </c>
      <c r="AW478" t="s">
        <v>1962</v>
      </c>
      <c r="AX478" t="s">
        <v>1934</v>
      </c>
      <c r="AY478" t="s">
        <v>1963</v>
      </c>
      <c r="AZ478" t="s">
        <v>1301</v>
      </c>
      <c r="BA478" t="s">
        <v>6199</v>
      </c>
      <c r="BB478" t="s">
        <v>1272</v>
      </c>
      <c r="BC478" t="s">
        <v>1939</v>
      </c>
      <c r="BD478" t="s">
        <v>6200</v>
      </c>
      <c r="BE478">
        <v>402</v>
      </c>
      <c r="BF478">
        <v>475</v>
      </c>
      <c r="BG478">
        <v>0</v>
      </c>
      <c r="BH478" t="s">
        <v>1592</v>
      </c>
      <c r="BI478">
        <v>0</v>
      </c>
      <c r="BJ478">
        <v>0</v>
      </c>
      <c r="BK478">
        <v>480</v>
      </c>
      <c r="BL478" t="s">
        <v>1967</v>
      </c>
      <c r="BM478" t="s">
        <v>6507</v>
      </c>
      <c r="BN478" t="s">
        <v>6511</v>
      </c>
      <c r="BO478" t="s" cm="1">
        <v>6509</v>
      </c>
      <c r="BP478" t="s">
        <v>1592</v>
      </c>
      <c r="BQ478" t="s">
        <v>6515</v>
      </c>
      <c r="BR478">
        <v>4</v>
      </c>
      <c r="BS478" t="s">
        <v>1843</v>
      </c>
      <c r="BT478" t="s">
        <v>6546</v>
      </c>
      <c r="BU478" t="s">
        <v>1756</v>
      </c>
      <c r="BV478" t="s">
        <v>1961</v>
      </c>
      <c r="BW478" t="s">
        <v>6547</v>
      </c>
      <c r="BX478" t="s">
        <v>1937</v>
      </c>
      <c r="BY478" t="s">
        <v>1592</v>
      </c>
      <c r="BZ478" t="s">
        <v>1937</v>
      </c>
      <c r="CA478" t="s">
        <v>1965</v>
      </c>
      <c r="CB478"/>
      <c r="CC478" t="s">
        <v>998</v>
      </c>
      <c r="CD478" t="s">
        <v>1272</v>
      </c>
      <c r="CE478" t="s">
        <v>6548</v>
      </c>
      <c r="CF478" t="s">
        <v>6549</v>
      </c>
      <c r="CG478" t="s">
        <v>1272</v>
      </c>
      <c r="CH478" t="s">
        <v>1592</v>
      </c>
      <c r="CI478" t="s">
        <v>2182</v>
      </c>
      <c r="CJ478" t="s">
        <v>1293</v>
      </c>
      <c r="CK478"/>
      <c r="CL478"/>
      <c r="CM478" t="s">
        <v>6508</v>
      </c>
      <c r="CN478" t="s">
        <v>1966</v>
      </c>
      <c r="CO478" t="s">
        <v>6508</v>
      </c>
      <c r="CP478" t="s">
        <v>1966</v>
      </c>
      <c r="CQ478" t="s">
        <v>1592</v>
      </c>
      <c r="CR478">
        <v>0</v>
      </c>
      <c r="CS478" t="s">
        <v>1592</v>
      </c>
      <c r="CT478" t="s">
        <v>1592</v>
      </c>
      <c r="CU478" t="s">
        <v>1592</v>
      </c>
      <c r="CV478" t="s">
        <v>1592</v>
      </c>
      <c r="CW478" t="s">
        <v>1592</v>
      </c>
      <c r="CX478">
        <v>476</v>
      </c>
      <c r="CY478" t="s">
        <v>6550</v>
      </c>
      <c r="CZ478" t="s">
        <v>1592</v>
      </c>
      <c r="DA478" t="s">
        <v>2313</v>
      </c>
      <c r="DB478" t="s">
        <v>2314</v>
      </c>
      <c r="DC478" t="s">
        <v>1757</v>
      </c>
      <c r="DD478" t="s">
        <v>1301</v>
      </c>
      <c r="DE478" t="s">
        <v>6196</v>
      </c>
      <c r="DF478" t="s">
        <v>1592</v>
      </c>
      <c r="DG478" t="s">
        <v>1592</v>
      </c>
      <c r="DH478" t="s">
        <v>2334</v>
      </c>
      <c r="DI478" t="s">
        <v>6545</v>
      </c>
      <c r="DJ478"/>
      <c r="DK478" t="s">
        <v>2334</v>
      </c>
      <c r="DL478">
        <v>9</v>
      </c>
      <c r="DM478" t="s">
        <v>2315</v>
      </c>
      <c r="DN478" t="s">
        <v>1293</v>
      </c>
      <c r="DO478" t="b">
        <v>1</v>
      </c>
      <c r="DP478" t="b">
        <v>1</v>
      </c>
      <c r="DQ478" t="b">
        <v>0</v>
      </c>
      <c r="DR478" t="b">
        <v>0</v>
      </c>
      <c r="DS478" t="b">
        <v>0</v>
      </c>
      <c r="DT478" t="b">
        <v>1</v>
      </c>
      <c r="DU478" t="b">
        <v>0</v>
      </c>
      <c r="DV478">
        <v>0</v>
      </c>
      <c r="DW478" t="b">
        <v>0</v>
      </c>
      <c r="DX478" t="b">
        <v>0</v>
      </c>
      <c r="DY478" t="b">
        <v>0</v>
      </c>
      <c r="DZ478" t="b">
        <v>0</v>
      </c>
      <c r="EA478" t="b">
        <v>0</v>
      </c>
      <c r="EB478" t="b">
        <v>0</v>
      </c>
      <c r="EC478" t="b">
        <v>0</v>
      </c>
      <c r="ED478" t="b">
        <v>0</v>
      </c>
      <c r="EE478" t="b">
        <v>0</v>
      </c>
      <c r="EF478" t="b" cm="1">
        <v>0</v>
      </c>
      <c r="EG478" t="b">
        <v>0</v>
      </c>
      <c r="EH478" t="b">
        <v>0</v>
      </c>
      <c r="EI478" t="b">
        <v>0</v>
      </c>
      <c r="EJ478" t="s">
        <v>1592</v>
      </c>
      <c r="EK478">
        <v>0</v>
      </c>
      <c r="EL478">
        <v>9</v>
      </c>
      <c r="EM478" t="b">
        <v>0</v>
      </c>
    </row>
    <row r="479" spans="1:143" ht="15.75">
      <c r="A479"/>
      <c r="B479" t="s">
        <v>1293</v>
      </c>
      <c r="C479" t="s">
        <v>1293</v>
      </c>
      <c r="D479" t="s">
        <v>6551</v>
      </c>
      <c r="E479" t="s">
        <v>6552</v>
      </c>
      <c r="F479"/>
      <c r="G479" t="s">
        <v>6551</v>
      </c>
      <c r="H479" t="s">
        <v>6551</v>
      </c>
      <c r="I479" t="s">
        <v>1279</v>
      </c>
      <c r="J479"/>
      <c r="K479" t="s">
        <v>902</v>
      </c>
      <c r="L479" t="s">
        <v>1939</v>
      </c>
      <c r="M479"/>
      <c r="N479"/>
      <c r="O479"/>
      <c r="P479" t="s">
        <v>1293</v>
      </c>
      <c r="Q479" t="s">
        <v>1301</v>
      </c>
      <c r="R479" t="s">
        <v>2182</v>
      </c>
      <c r="S479"/>
      <c r="T479"/>
      <c r="U479" t="s">
        <v>6553</v>
      </c>
      <c r="V479"/>
      <c r="W479"/>
      <c r="X479"/>
      <c r="Y479"/>
      <c r="Z479"/>
      <c r="AA479"/>
      <c r="AB479"/>
      <c r="AC479"/>
      <c r="AD479"/>
      <c r="AE479"/>
      <c r="AF479"/>
      <c r="AG479"/>
      <c r="AH479"/>
      <c r="AI479"/>
      <c r="AJ479"/>
      <c r="AK479"/>
      <c r="AL479"/>
      <c r="AM479"/>
      <c r="AN479"/>
      <c r="AO479" s="108" t="s">
        <v>43</v>
      </c>
      <c r="AP479" t="s">
        <v>1302</v>
      </c>
      <c r="AQ479">
        <v>6</v>
      </c>
      <c r="AR479" t="s">
        <v>6554</v>
      </c>
      <c r="AS479" t="s">
        <v>1293</v>
      </c>
      <c r="AT479" t="s">
        <v>6510</v>
      </c>
      <c r="AU479" t="s">
        <v>6552</v>
      </c>
      <c r="AV479" t="s">
        <v>6555</v>
      </c>
      <c r="AW479" t="s">
        <v>1937</v>
      </c>
      <c r="AX479" t="s">
        <v>1934</v>
      </c>
      <c r="AY479" t="s">
        <v>6556</v>
      </c>
      <c r="AZ479" t="s">
        <v>1301</v>
      </c>
      <c r="BA479" t="s">
        <v>6557</v>
      </c>
      <c r="BB479" t="s">
        <v>1279</v>
      </c>
      <c r="BC479" t="s">
        <v>1939</v>
      </c>
      <c r="BD479" t="s">
        <v>6558</v>
      </c>
      <c r="BE479">
        <v>479</v>
      </c>
      <c r="BF479">
        <v>0</v>
      </c>
      <c r="BG479">
        <v>0</v>
      </c>
      <c r="BH479" t="s">
        <v>1592</v>
      </c>
      <c r="BI479">
        <v>0</v>
      </c>
      <c r="BJ479">
        <v>0</v>
      </c>
      <c r="BK479">
        <v>0</v>
      </c>
      <c r="BL479" t="s">
        <v>1592</v>
      </c>
      <c r="BM479" t="s">
        <v>1592</v>
      </c>
      <c r="BN479" t="s">
        <v>1592</v>
      </c>
      <c r="BO479" t="s" cm="1">
        <v>1592</v>
      </c>
      <c r="BP479" t="s">
        <v>1592</v>
      </c>
      <c r="BQ479" t="s">
        <v>6515</v>
      </c>
      <c r="BR479">
        <v>5</v>
      </c>
      <c r="BS479" t="s">
        <v>1844</v>
      </c>
      <c r="BT479" t="s">
        <v>6559</v>
      </c>
      <c r="BU479" t="s">
        <v>6551</v>
      </c>
      <c r="BV479" t="s">
        <v>6555</v>
      </c>
      <c r="BW479" t="s">
        <v>6556</v>
      </c>
      <c r="BX479" t="s">
        <v>1937</v>
      </c>
      <c r="BY479" t="s">
        <v>1592</v>
      </c>
      <c r="BZ479" t="s">
        <v>1937</v>
      </c>
      <c r="CA479" t="s">
        <v>1592</v>
      </c>
      <c r="CB479"/>
      <c r="CC479" t="s">
        <v>998</v>
      </c>
      <c r="CD479" t="s">
        <v>1279</v>
      </c>
      <c r="CE479" t="s">
        <v>6552</v>
      </c>
      <c r="CF479" t="s">
        <v>6555</v>
      </c>
      <c r="CG479" t="s">
        <v>1279</v>
      </c>
      <c r="CH479" t="s">
        <v>1592</v>
      </c>
      <c r="CI479" t="s">
        <v>2182</v>
      </c>
      <c r="CJ479" t="s">
        <v>1293</v>
      </c>
      <c r="CK479"/>
      <c r="CL479"/>
      <c r="CM479" t="s">
        <v>6553</v>
      </c>
      <c r="CN479" t="s">
        <v>1592</v>
      </c>
      <c r="CO479" t="s">
        <v>6553</v>
      </c>
      <c r="CP479" t="s">
        <v>1592</v>
      </c>
      <c r="CQ479" t="s">
        <v>1592</v>
      </c>
      <c r="CR479">
        <v>0</v>
      </c>
      <c r="CS479" t="s">
        <v>1592</v>
      </c>
      <c r="CT479" t="s">
        <v>1592</v>
      </c>
      <c r="CU479" t="s">
        <v>1592</v>
      </c>
      <c r="CV479" t="s">
        <v>1592</v>
      </c>
      <c r="CW479" t="s">
        <v>1592</v>
      </c>
      <c r="CX479">
        <v>477</v>
      </c>
      <c r="CY479" t="s">
        <v>6560</v>
      </c>
      <c r="CZ479" t="s">
        <v>1592</v>
      </c>
      <c r="DA479" t="s">
        <v>2313</v>
      </c>
      <c r="DB479" t="s">
        <v>2314</v>
      </c>
      <c r="DC479" t="s">
        <v>6552</v>
      </c>
      <c r="DD479" t="s">
        <v>1301</v>
      </c>
      <c r="DE479" t="s">
        <v>6551</v>
      </c>
      <c r="DF479" t="s">
        <v>1592</v>
      </c>
      <c r="DG479" t="s">
        <v>1592</v>
      </c>
      <c r="DH479" t="s">
        <v>2334</v>
      </c>
      <c r="DI479" t="s">
        <v>6554</v>
      </c>
      <c r="DJ479"/>
      <c r="DK479" t="s">
        <v>2334</v>
      </c>
      <c r="DL479">
        <v>9</v>
      </c>
      <c r="DM479" t="s">
        <v>2315</v>
      </c>
      <c r="DN479" t="s">
        <v>1293</v>
      </c>
      <c r="DO479" t="b">
        <v>1</v>
      </c>
      <c r="DP479" t="b">
        <v>1</v>
      </c>
      <c r="DQ479" t="b">
        <v>1</v>
      </c>
      <c r="DR479" t="b">
        <v>0</v>
      </c>
      <c r="DS479" t="b">
        <v>0</v>
      </c>
      <c r="DT479" t="b">
        <v>1</v>
      </c>
      <c r="DU479" t="b">
        <v>1</v>
      </c>
      <c r="DV479">
        <v>0</v>
      </c>
      <c r="DW479" t="b">
        <v>0</v>
      </c>
      <c r="DX479" t="b">
        <v>0</v>
      </c>
      <c r="DY479" t="b">
        <v>0</v>
      </c>
      <c r="DZ479" t="b">
        <v>0</v>
      </c>
      <c r="EA479" t="b">
        <v>0</v>
      </c>
      <c r="EB479" t="b">
        <v>0</v>
      </c>
      <c r="EC479" t="b">
        <v>0</v>
      </c>
      <c r="ED479" t="b">
        <v>0</v>
      </c>
      <c r="EE479" t="b">
        <v>0</v>
      </c>
      <c r="EF479" t="b" cm="1">
        <v>0</v>
      </c>
      <c r="EG479" t="b">
        <v>0</v>
      </c>
      <c r="EH479" t="b">
        <v>0</v>
      </c>
      <c r="EI479" t="b">
        <v>0</v>
      </c>
      <c r="EJ479" t="s">
        <v>1592</v>
      </c>
      <c r="EK479">
        <v>0</v>
      </c>
      <c r="EL479">
        <v>8</v>
      </c>
      <c r="EM479" t="b">
        <v>0</v>
      </c>
    </row>
    <row r="480" spans="1:143" ht="47.25">
      <c r="A480"/>
      <c r="B480" t="s">
        <v>1293</v>
      </c>
      <c r="C480" t="s">
        <v>1293</v>
      </c>
      <c r="D480" t="s">
        <v>1756</v>
      </c>
      <c r="E480" t="s">
        <v>1757</v>
      </c>
      <c r="F480" t="s">
        <v>6195</v>
      </c>
      <c r="G480" t="s">
        <v>6196</v>
      </c>
      <c r="H480" s="109" t="s">
        <v>6544</v>
      </c>
      <c r="I480" t="s">
        <v>1268</v>
      </c>
      <c r="J480" t="s">
        <v>6551</v>
      </c>
      <c r="K480" t="s">
        <v>902</v>
      </c>
      <c r="L480" t="s">
        <v>1939</v>
      </c>
      <c r="M480" t="s">
        <v>1965</v>
      </c>
      <c r="N480"/>
      <c r="O480"/>
      <c r="P480" t="s">
        <v>1293</v>
      </c>
      <c r="Q480" t="s">
        <v>1301</v>
      </c>
      <c r="R480" t="s">
        <v>2182</v>
      </c>
      <c r="S480"/>
      <c r="T480"/>
      <c r="U480" t="s">
        <v>6553</v>
      </c>
      <c r="V480" t="s">
        <v>1966</v>
      </c>
      <c r="W480"/>
      <c r="X480"/>
      <c r="Y480"/>
      <c r="Z480"/>
      <c r="AA480"/>
      <c r="AB480"/>
      <c r="AC480"/>
      <c r="AD480"/>
      <c r="AE480"/>
      <c r="AF480"/>
      <c r="AG480"/>
      <c r="AH480"/>
      <c r="AI480"/>
      <c r="AJ480"/>
      <c r="AK480"/>
      <c r="AL480"/>
      <c r="AM480"/>
      <c r="AN480"/>
      <c r="AO480" s="108" t="s">
        <v>43</v>
      </c>
      <c r="AP480" t="s">
        <v>1302</v>
      </c>
      <c r="AQ480">
        <v>7</v>
      </c>
      <c r="AR480" t="s">
        <v>6545</v>
      </c>
      <c r="AS480" t="s">
        <v>1293</v>
      </c>
      <c r="AT480" t="s">
        <v>6510</v>
      </c>
      <c r="AU480" t="s">
        <v>1757</v>
      </c>
      <c r="AV480" t="s">
        <v>1961</v>
      </c>
      <c r="AW480" t="s">
        <v>1962</v>
      </c>
      <c r="AX480" t="s">
        <v>1934</v>
      </c>
      <c r="AY480" t="s">
        <v>1963</v>
      </c>
      <c r="AZ480" t="s">
        <v>1301</v>
      </c>
      <c r="BA480" t="s">
        <v>6199</v>
      </c>
      <c r="BB480" t="s">
        <v>1268</v>
      </c>
      <c r="BC480" t="s">
        <v>1939</v>
      </c>
      <c r="BD480" t="s">
        <v>6561</v>
      </c>
      <c r="BE480">
        <v>402</v>
      </c>
      <c r="BF480">
        <v>479</v>
      </c>
      <c r="BG480">
        <v>0</v>
      </c>
      <c r="BH480" t="s">
        <v>1757</v>
      </c>
      <c r="BI480">
        <v>1</v>
      </c>
      <c r="BJ480">
        <v>0</v>
      </c>
      <c r="BK480">
        <v>0</v>
      </c>
      <c r="BL480" t="s">
        <v>1592</v>
      </c>
      <c r="BM480" t="s">
        <v>6552</v>
      </c>
      <c r="BN480" t="s">
        <v>6555</v>
      </c>
      <c r="BO480" t="s" cm="1">
        <v>6554</v>
      </c>
      <c r="BP480" t="s">
        <v>1592</v>
      </c>
      <c r="BQ480" t="s">
        <v>6515</v>
      </c>
      <c r="BR480">
        <v>6</v>
      </c>
      <c r="BS480" t="s">
        <v>1845</v>
      </c>
      <c r="BT480" t="s">
        <v>6562</v>
      </c>
      <c r="BU480" t="s">
        <v>1756</v>
      </c>
      <c r="BV480" t="s">
        <v>1961</v>
      </c>
      <c r="BW480" t="s">
        <v>6547</v>
      </c>
      <c r="BX480" t="s">
        <v>1937</v>
      </c>
      <c r="BY480" t="s">
        <v>1592</v>
      </c>
      <c r="BZ480" t="s">
        <v>1937</v>
      </c>
      <c r="CA480" t="s">
        <v>1965</v>
      </c>
      <c r="CB480"/>
      <c r="CC480" t="s">
        <v>998</v>
      </c>
      <c r="CD480" t="s">
        <v>1268</v>
      </c>
      <c r="CE480" t="s">
        <v>6563</v>
      </c>
      <c r="CF480" t="s">
        <v>1967</v>
      </c>
      <c r="CG480" t="s">
        <v>1268</v>
      </c>
      <c r="CH480" t="s">
        <v>1592</v>
      </c>
      <c r="CI480" t="s">
        <v>2182</v>
      </c>
      <c r="CJ480" t="s">
        <v>1293</v>
      </c>
      <c r="CK480"/>
      <c r="CL480"/>
      <c r="CM480" t="s">
        <v>6553</v>
      </c>
      <c r="CN480" t="s">
        <v>1966</v>
      </c>
      <c r="CO480" t="s">
        <v>6553</v>
      </c>
      <c r="CP480" t="s">
        <v>1966</v>
      </c>
      <c r="CQ480" t="s">
        <v>1592</v>
      </c>
      <c r="CR480">
        <v>0</v>
      </c>
      <c r="CS480" t="s">
        <v>1592</v>
      </c>
      <c r="CT480" t="s">
        <v>1592</v>
      </c>
      <c r="CU480" t="s">
        <v>1592</v>
      </c>
      <c r="CV480" t="s">
        <v>1592</v>
      </c>
      <c r="CW480" t="s">
        <v>1592</v>
      </c>
      <c r="CX480">
        <v>478</v>
      </c>
      <c r="CY480" t="s">
        <v>6564</v>
      </c>
      <c r="CZ480" t="s">
        <v>1592</v>
      </c>
      <c r="DA480" t="s">
        <v>2313</v>
      </c>
      <c r="DB480" t="s">
        <v>2314</v>
      </c>
      <c r="DC480" t="s">
        <v>1757</v>
      </c>
      <c r="DD480" t="s">
        <v>1301</v>
      </c>
      <c r="DE480" t="s">
        <v>6196</v>
      </c>
      <c r="DF480" t="s">
        <v>1592</v>
      </c>
      <c r="DG480" t="s">
        <v>1592</v>
      </c>
      <c r="DH480" t="s">
        <v>2334</v>
      </c>
      <c r="DI480" t="s">
        <v>6545</v>
      </c>
      <c r="DJ480"/>
      <c r="DK480" t="s">
        <v>2334</v>
      </c>
      <c r="DL480">
        <v>9</v>
      </c>
      <c r="DM480" t="s">
        <v>2315</v>
      </c>
      <c r="DN480" t="s">
        <v>1293</v>
      </c>
      <c r="DO480" t="b">
        <v>1</v>
      </c>
      <c r="DP480" t="b">
        <v>1</v>
      </c>
      <c r="DQ480" t="b">
        <v>0</v>
      </c>
      <c r="DR480" t="b">
        <v>0</v>
      </c>
      <c r="DS480" t="b">
        <v>0</v>
      </c>
      <c r="DT480" t="b">
        <v>1</v>
      </c>
      <c r="DU480" t="b">
        <v>0</v>
      </c>
      <c r="DV480">
        <v>0</v>
      </c>
      <c r="DW480" t="b">
        <v>0</v>
      </c>
      <c r="DX480" t="b">
        <v>0</v>
      </c>
      <c r="DY480" t="b">
        <v>0</v>
      </c>
      <c r="DZ480" t="b">
        <v>0</v>
      </c>
      <c r="EA480" t="b">
        <v>0</v>
      </c>
      <c r="EB480" t="b">
        <v>0</v>
      </c>
      <c r="EC480" t="b">
        <v>0</v>
      </c>
      <c r="ED480" t="b">
        <v>0</v>
      </c>
      <c r="EE480" t="b">
        <v>0</v>
      </c>
      <c r="EF480" t="b" cm="1">
        <v>0</v>
      </c>
      <c r="EG480" t="b">
        <v>0</v>
      </c>
      <c r="EH480" t="b">
        <v>0</v>
      </c>
      <c r="EI480" t="b">
        <v>0</v>
      </c>
      <c r="EJ480" t="s">
        <v>1592</v>
      </c>
      <c r="EK480">
        <v>0</v>
      </c>
      <c r="EL480">
        <v>9</v>
      </c>
      <c r="EM480" t="b">
        <v>0</v>
      </c>
    </row>
    <row r="481" spans="1:143" ht="47.25">
      <c r="A481"/>
      <c r="B481" t="s">
        <v>1293</v>
      </c>
      <c r="C481" t="s">
        <v>1293</v>
      </c>
      <c r="D481" t="s">
        <v>6565</v>
      </c>
      <c r="E481" t="s">
        <v>6566</v>
      </c>
      <c r="F481"/>
      <c r="G481" t="s">
        <v>6565</v>
      </c>
      <c r="H481" s="109" t="s">
        <v>6567</v>
      </c>
      <c r="I481" t="s">
        <v>1268</v>
      </c>
      <c r="J481" t="s">
        <v>6551</v>
      </c>
      <c r="K481" t="s">
        <v>902</v>
      </c>
      <c r="L481" t="s">
        <v>1939</v>
      </c>
      <c r="M481" t="s">
        <v>1965</v>
      </c>
      <c r="N481"/>
      <c r="O481"/>
      <c r="P481" t="s">
        <v>1293</v>
      </c>
      <c r="Q481" t="s">
        <v>1301</v>
      </c>
      <c r="R481" t="s">
        <v>2182</v>
      </c>
      <c r="S481"/>
      <c r="T481"/>
      <c r="U481" t="s">
        <v>6553</v>
      </c>
      <c r="V481" t="s">
        <v>6568</v>
      </c>
      <c r="W481"/>
      <c r="X481"/>
      <c r="Y481"/>
      <c r="Z481"/>
      <c r="AA481"/>
      <c r="AB481"/>
      <c r="AC481"/>
      <c r="AD481"/>
      <c r="AE481"/>
      <c r="AF481"/>
      <c r="AG481"/>
      <c r="AH481"/>
      <c r="AI481"/>
      <c r="AJ481"/>
      <c r="AK481"/>
      <c r="AL481"/>
      <c r="AM481"/>
      <c r="AN481"/>
      <c r="AO481" s="108" t="s">
        <v>43</v>
      </c>
      <c r="AP481" t="s">
        <v>1302</v>
      </c>
      <c r="AQ481">
        <v>8</v>
      </c>
      <c r="AR481" t="s">
        <v>6569</v>
      </c>
      <c r="AS481" t="s">
        <v>1293</v>
      </c>
      <c r="AT481" t="s">
        <v>6510</v>
      </c>
      <c r="AU481" t="s">
        <v>6566</v>
      </c>
      <c r="AV481" t="s">
        <v>6570</v>
      </c>
      <c r="AW481" t="s">
        <v>1937</v>
      </c>
      <c r="AX481" t="s">
        <v>1934</v>
      </c>
      <c r="AY481" t="s">
        <v>6571</v>
      </c>
      <c r="AZ481" t="s">
        <v>1301</v>
      </c>
      <c r="BA481" t="s">
        <v>6572</v>
      </c>
      <c r="BB481" t="s">
        <v>1268</v>
      </c>
      <c r="BC481" t="s">
        <v>1939</v>
      </c>
      <c r="BD481" t="s">
        <v>6573</v>
      </c>
      <c r="BE481">
        <v>481</v>
      </c>
      <c r="BF481">
        <v>479</v>
      </c>
      <c r="BG481">
        <v>0</v>
      </c>
      <c r="BH481" t="s">
        <v>6566</v>
      </c>
      <c r="BI481">
        <v>1</v>
      </c>
      <c r="BJ481">
        <v>0</v>
      </c>
      <c r="BK481">
        <v>0</v>
      </c>
      <c r="BL481" t="s">
        <v>1592</v>
      </c>
      <c r="BM481" t="s">
        <v>6552</v>
      </c>
      <c r="BN481" t="s">
        <v>6555</v>
      </c>
      <c r="BO481" t="s" cm="1">
        <v>6554</v>
      </c>
      <c r="BP481" t="s">
        <v>1592</v>
      </c>
      <c r="BQ481" t="s">
        <v>6515</v>
      </c>
      <c r="BR481">
        <v>7</v>
      </c>
      <c r="BS481" t="s">
        <v>1847</v>
      </c>
      <c r="BT481" t="s">
        <v>6574</v>
      </c>
      <c r="BU481" t="s">
        <v>6565</v>
      </c>
      <c r="BV481" t="s">
        <v>6570</v>
      </c>
      <c r="BW481" t="s">
        <v>6575</v>
      </c>
      <c r="BX481" t="s">
        <v>1937</v>
      </c>
      <c r="BY481" t="s">
        <v>1592</v>
      </c>
      <c r="BZ481" t="s">
        <v>1937</v>
      </c>
      <c r="CA481" t="s">
        <v>1965</v>
      </c>
      <c r="CB481"/>
      <c r="CC481" t="s">
        <v>998</v>
      </c>
      <c r="CD481" t="s">
        <v>1268</v>
      </c>
      <c r="CE481" t="s">
        <v>6576</v>
      </c>
      <c r="CF481" t="s">
        <v>6577</v>
      </c>
      <c r="CG481" t="s">
        <v>1268</v>
      </c>
      <c r="CH481" t="s">
        <v>1592</v>
      </c>
      <c r="CI481" t="s">
        <v>2182</v>
      </c>
      <c r="CJ481" t="s">
        <v>1293</v>
      </c>
      <c r="CK481"/>
      <c r="CL481"/>
      <c r="CM481" t="s">
        <v>6553</v>
      </c>
      <c r="CN481" t="s">
        <v>6568</v>
      </c>
      <c r="CO481" t="s">
        <v>6553</v>
      </c>
      <c r="CP481" t="s">
        <v>6568</v>
      </c>
      <c r="CQ481" t="s">
        <v>1592</v>
      </c>
      <c r="CR481">
        <v>0</v>
      </c>
      <c r="CS481" t="s">
        <v>1592</v>
      </c>
      <c r="CT481" t="s">
        <v>1592</v>
      </c>
      <c r="CU481" t="s">
        <v>1592</v>
      </c>
      <c r="CV481" t="s">
        <v>1592</v>
      </c>
      <c r="CW481" t="s">
        <v>1592</v>
      </c>
      <c r="CX481">
        <v>479</v>
      </c>
      <c r="CY481" t="s">
        <v>6578</v>
      </c>
      <c r="CZ481" t="s">
        <v>1592</v>
      </c>
      <c r="DA481" t="s">
        <v>2313</v>
      </c>
      <c r="DB481" t="s">
        <v>2314</v>
      </c>
      <c r="DC481" t="s">
        <v>6566</v>
      </c>
      <c r="DD481" t="s">
        <v>1301</v>
      </c>
      <c r="DE481" t="s">
        <v>6565</v>
      </c>
      <c r="DF481" t="s">
        <v>1592</v>
      </c>
      <c r="DG481" t="s">
        <v>1592</v>
      </c>
      <c r="DH481" t="s">
        <v>2334</v>
      </c>
      <c r="DI481" t="s">
        <v>6569</v>
      </c>
      <c r="DJ481"/>
      <c r="DK481" t="s">
        <v>2334</v>
      </c>
      <c r="DL481">
        <v>9</v>
      </c>
      <c r="DM481" t="s">
        <v>2315</v>
      </c>
      <c r="DN481" t="s">
        <v>1293</v>
      </c>
      <c r="DO481" t="b">
        <v>1</v>
      </c>
      <c r="DP481" t="b">
        <v>1</v>
      </c>
      <c r="DQ481" t="b">
        <v>1</v>
      </c>
      <c r="DR481" t="b">
        <v>0</v>
      </c>
      <c r="DS481" t="b">
        <v>0</v>
      </c>
      <c r="DT481" t="b">
        <v>1</v>
      </c>
      <c r="DU481" t="b">
        <v>0</v>
      </c>
      <c r="DV481">
        <v>0</v>
      </c>
      <c r="DW481" t="b">
        <v>0</v>
      </c>
      <c r="DX481" t="b">
        <v>0</v>
      </c>
      <c r="DY481" t="b">
        <v>0</v>
      </c>
      <c r="DZ481" t="b">
        <v>0</v>
      </c>
      <c r="EA481" t="b">
        <v>0</v>
      </c>
      <c r="EB481" t="b">
        <v>0</v>
      </c>
      <c r="EC481" t="b">
        <v>0</v>
      </c>
      <c r="ED481" t="b">
        <v>0</v>
      </c>
      <c r="EE481" t="b">
        <v>0</v>
      </c>
      <c r="EF481" t="b" cm="1">
        <v>0</v>
      </c>
      <c r="EG481" t="b">
        <v>0</v>
      </c>
      <c r="EH481" t="b">
        <v>0</v>
      </c>
      <c r="EI481" t="b">
        <v>0</v>
      </c>
      <c r="EJ481" t="s">
        <v>1592</v>
      </c>
      <c r="EK481">
        <v>0</v>
      </c>
      <c r="EL481">
        <v>9</v>
      </c>
      <c r="EM481" t="b">
        <v>0</v>
      </c>
    </row>
    <row r="482" spans="1:143" ht="15.75">
      <c r="A482"/>
      <c r="B482" t="s">
        <v>1247</v>
      </c>
      <c r="C482" t="s">
        <v>1247</v>
      </c>
      <c r="D482" t="s">
        <v>6579</v>
      </c>
      <c r="E482" t="s">
        <v>6580</v>
      </c>
      <c r="F482" t="s">
        <v>6581</v>
      </c>
      <c r="G482" t="s">
        <v>6579</v>
      </c>
      <c r="H482" t="s">
        <v>902</v>
      </c>
      <c r="I482" t="s">
        <v>1279</v>
      </c>
      <c r="J482"/>
      <c r="K482"/>
      <c r="L482" t="s">
        <v>1939</v>
      </c>
      <c r="M482" t="s">
        <v>902</v>
      </c>
      <c r="N482" t="s">
        <v>902</v>
      </c>
      <c r="O482"/>
      <c r="P482" t="s">
        <v>1247</v>
      </c>
      <c r="Q482" t="s">
        <v>1306</v>
      </c>
      <c r="R482" t="s">
        <v>6582</v>
      </c>
      <c r="S482"/>
      <c r="T482"/>
      <c r="U482" t="s">
        <v>6583</v>
      </c>
      <c r="V482"/>
      <c r="W482"/>
      <c r="X482"/>
      <c r="Y482"/>
      <c r="Z482"/>
      <c r="AA482"/>
      <c r="AB482"/>
      <c r="AC482"/>
      <c r="AD482"/>
      <c r="AE482"/>
      <c r="AF482"/>
      <c r="AG482"/>
      <c r="AH482"/>
      <c r="AI482"/>
      <c r="AJ482"/>
      <c r="AK482"/>
      <c r="AL482"/>
      <c r="AM482"/>
      <c r="AN482"/>
      <c r="AO482" s="108" t="s">
        <v>43</v>
      </c>
      <c r="AP482" t="s">
        <v>1307</v>
      </c>
      <c r="AQ482">
        <v>2</v>
      </c>
      <c r="AR482" t="e">
        <v>#N/A</v>
      </c>
      <c r="AS482" t="s">
        <v>1247</v>
      </c>
      <c r="AT482" t="e">
        <v>#N/A</v>
      </c>
      <c r="AU482" t="s">
        <v>6580</v>
      </c>
      <c r="AV482" t="s">
        <v>6584</v>
      </c>
      <c r="AW482" t="s">
        <v>6585</v>
      </c>
      <c r="AX482" t="s">
        <v>1934</v>
      </c>
      <c r="AY482" t="s">
        <v>6586</v>
      </c>
      <c r="AZ482" t="s">
        <v>1306</v>
      </c>
      <c r="BA482" t="s">
        <v>6587</v>
      </c>
      <c r="BB482" t="s">
        <v>1279</v>
      </c>
      <c r="BC482" t="s">
        <v>1939</v>
      </c>
      <c r="BD482" t="s">
        <v>6588</v>
      </c>
      <c r="BE482">
        <v>482</v>
      </c>
      <c r="BF482">
        <v>0</v>
      </c>
      <c r="BG482">
        <v>0</v>
      </c>
      <c r="BH482" t="s">
        <v>1592</v>
      </c>
      <c r="BI482">
        <v>0</v>
      </c>
      <c r="BJ482">
        <v>0</v>
      </c>
      <c r="BK482">
        <v>0</v>
      </c>
      <c r="BL482" t="s">
        <v>1592</v>
      </c>
      <c r="BM482" t="s">
        <v>1592</v>
      </c>
      <c r="BN482" t="s">
        <v>1592</v>
      </c>
      <c r="BO482" t="s" cm="1">
        <v>1592</v>
      </c>
      <c r="BP482" t="s">
        <v>1592</v>
      </c>
      <c r="BQ482" t="s">
        <v>6589</v>
      </c>
      <c r="BR482">
        <v>1</v>
      </c>
      <c r="BS482" t="s">
        <v>1931</v>
      </c>
      <c r="BT482" t="s">
        <v>6590</v>
      </c>
      <c r="BU482" t="s">
        <v>6579</v>
      </c>
      <c r="BV482" t="s">
        <v>6584</v>
      </c>
      <c r="BW482" t="s">
        <v>1940</v>
      </c>
      <c r="BX482" t="s">
        <v>1940</v>
      </c>
      <c r="BY482" t="s">
        <v>1592</v>
      </c>
      <c r="BZ482" t="s">
        <v>1937</v>
      </c>
      <c r="CA482" t="s">
        <v>902</v>
      </c>
      <c r="CB482"/>
      <c r="CC482" t="s">
        <v>998</v>
      </c>
      <c r="CD482" t="s">
        <v>1279</v>
      </c>
      <c r="CE482" t="s">
        <v>6580</v>
      </c>
      <c r="CF482" t="s">
        <v>6584</v>
      </c>
      <c r="CG482" t="s">
        <v>1279</v>
      </c>
      <c r="CH482" t="s">
        <v>1592</v>
      </c>
      <c r="CI482" t="s">
        <v>6582</v>
      </c>
      <c r="CJ482" t="s">
        <v>1247</v>
      </c>
      <c r="CK482"/>
      <c r="CL482"/>
      <c r="CM482" t="s">
        <v>6583</v>
      </c>
      <c r="CN482" t="s">
        <v>1592</v>
      </c>
      <c r="CO482" t="s">
        <v>6583</v>
      </c>
      <c r="CP482" t="s">
        <v>1592</v>
      </c>
      <c r="CQ482" t="s">
        <v>1592</v>
      </c>
      <c r="CR482">
        <v>0</v>
      </c>
      <c r="CS482" t="s">
        <v>1592</v>
      </c>
      <c r="CT482" t="s">
        <v>1592</v>
      </c>
      <c r="CU482" t="s">
        <v>1592</v>
      </c>
      <c r="CV482" t="s">
        <v>1592</v>
      </c>
      <c r="CW482" t="s">
        <v>1592</v>
      </c>
      <c r="CX482">
        <v>480</v>
      </c>
      <c r="CY482" t="s">
        <v>6591</v>
      </c>
      <c r="CZ482" t="s">
        <v>1592</v>
      </c>
      <c r="DA482" t="s">
        <v>2313</v>
      </c>
      <c r="DB482" t="s">
        <v>2314</v>
      </c>
      <c r="DC482" t="s">
        <v>6580</v>
      </c>
      <c r="DD482" t="s">
        <v>1306</v>
      </c>
      <c r="DE482" t="s">
        <v>6579</v>
      </c>
      <c r="DF482" t="s">
        <v>1592</v>
      </c>
      <c r="DG482" t="s">
        <v>1592</v>
      </c>
      <c r="DH482" t="s">
        <v>2334</v>
      </c>
      <c r="DI482" t="e">
        <v>#N/A</v>
      </c>
      <c r="DJ482"/>
      <c r="DK482" t="s">
        <v>2334</v>
      </c>
      <c r="DL482">
        <v>9</v>
      </c>
      <c r="DM482" t="s">
        <v>2315</v>
      </c>
      <c r="DN482" t="s">
        <v>1247</v>
      </c>
      <c r="DO482" t="b">
        <v>1</v>
      </c>
      <c r="DP482" t="b">
        <v>1</v>
      </c>
      <c r="DQ482" t="b">
        <v>1</v>
      </c>
      <c r="DR482" t="b">
        <v>0</v>
      </c>
      <c r="DS482" t="b">
        <v>0</v>
      </c>
      <c r="DT482" t="b">
        <v>1</v>
      </c>
      <c r="DU482" t="b">
        <v>1</v>
      </c>
      <c r="DV482">
        <v>0</v>
      </c>
      <c r="DW482" t="b">
        <v>0</v>
      </c>
      <c r="DX482" t="b">
        <v>0</v>
      </c>
      <c r="DY482" t="b">
        <v>0</v>
      </c>
      <c r="DZ482" t="b">
        <v>0</v>
      </c>
      <c r="EA482" t="b">
        <v>0</v>
      </c>
      <c r="EB482" t="b">
        <v>0</v>
      </c>
      <c r="EC482" t="b">
        <v>0</v>
      </c>
      <c r="ED482" t="b">
        <v>0</v>
      </c>
      <c r="EE482" t="b">
        <v>0</v>
      </c>
      <c r="EF482" t="b" cm="1">
        <v>0</v>
      </c>
      <c r="EG482" t="b">
        <v>0</v>
      </c>
      <c r="EH482" t="b">
        <v>0</v>
      </c>
      <c r="EI482" t="b">
        <v>0</v>
      </c>
      <c r="EJ482" t="s">
        <v>1592</v>
      </c>
      <c r="EK482">
        <v>0</v>
      </c>
      <c r="EL482">
        <v>43</v>
      </c>
      <c r="EM482" t="b">
        <v>0</v>
      </c>
    </row>
    <row r="483" spans="1:143" ht="63">
      <c r="A483"/>
      <c r="B483" t="s">
        <v>1247</v>
      </c>
      <c r="C483" t="s">
        <v>1247</v>
      </c>
      <c r="D483" t="s">
        <v>1761</v>
      </c>
      <c r="E483" t="s">
        <v>1762</v>
      </c>
      <c r="F483" t="s">
        <v>2187</v>
      </c>
      <c r="G483" t="s">
        <v>1761</v>
      </c>
      <c r="H483" t="s">
        <v>902</v>
      </c>
      <c r="I483" t="s">
        <v>1272</v>
      </c>
      <c r="J483" t="s">
        <v>6579</v>
      </c>
      <c r="K483"/>
      <c r="L483" t="s">
        <v>1939</v>
      </c>
      <c r="M483" t="s">
        <v>1947</v>
      </c>
      <c r="N483" s="109" t="s">
        <v>6592</v>
      </c>
      <c r="O483"/>
      <c r="P483" t="s">
        <v>1247</v>
      </c>
      <c r="Q483" t="s">
        <v>1306</v>
      </c>
      <c r="R483" t="s">
        <v>6582</v>
      </c>
      <c r="S483"/>
      <c r="T483"/>
      <c r="U483" t="s">
        <v>6583</v>
      </c>
      <c r="V483" t="s">
        <v>2187</v>
      </c>
      <c r="W483"/>
      <c r="X483"/>
      <c r="Y483"/>
      <c r="Z483"/>
      <c r="AA483"/>
      <c r="AB483"/>
      <c r="AC483"/>
      <c r="AD483"/>
      <c r="AE483"/>
      <c r="AF483"/>
      <c r="AG483"/>
      <c r="AH483"/>
      <c r="AI483"/>
      <c r="AJ483"/>
      <c r="AK483"/>
      <c r="AL483"/>
      <c r="AM483"/>
      <c r="AN483"/>
      <c r="AO483" s="108" t="s">
        <v>43</v>
      </c>
      <c r="AP483" t="s">
        <v>1307</v>
      </c>
      <c r="AQ483">
        <v>3</v>
      </c>
      <c r="AR483" t="e">
        <v>#N/A</v>
      </c>
      <c r="AS483" t="s">
        <v>1247</v>
      </c>
      <c r="AT483" t="e">
        <v>#N/A</v>
      </c>
      <c r="AU483" t="s">
        <v>1762</v>
      </c>
      <c r="AV483" t="s">
        <v>1945</v>
      </c>
      <c r="AW483" t="s">
        <v>2138</v>
      </c>
      <c r="AX483" t="s">
        <v>1934</v>
      </c>
      <c r="AY483" t="s">
        <v>2186</v>
      </c>
      <c r="AZ483" t="s">
        <v>1306</v>
      </c>
      <c r="BA483" t="s">
        <v>5600</v>
      </c>
      <c r="BB483" t="s">
        <v>1272</v>
      </c>
      <c r="BC483" t="s">
        <v>1939</v>
      </c>
      <c r="BD483" t="s">
        <v>5601</v>
      </c>
      <c r="BE483">
        <v>339</v>
      </c>
      <c r="BF483">
        <v>482</v>
      </c>
      <c r="BG483">
        <v>0</v>
      </c>
      <c r="BH483" t="s">
        <v>1592</v>
      </c>
      <c r="BI483">
        <v>0</v>
      </c>
      <c r="BJ483">
        <v>0</v>
      </c>
      <c r="BK483">
        <v>1055</v>
      </c>
      <c r="BL483" t="s">
        <v>1950</v>
      </c>
      <c r="BM483" t="s">
        <v>6580</v>
      </c>
      <c r="BN483" t="s">
        <v>6584</v>
      </c>
      <c r="BO483" t="e" cm="1">
        <v>#N/A</v>
      </c>
      <c r="BP483" t="s">
        <v>1592</v>
      </c>
      <c r="BQ483" t="s">
        <v>6589</v>
      </c>
      <c r="BR483">
        <v>2</v>
      </c>
      <c r="BS483" t="s">
        <v>1841</v>
      </c>
      <c r="BT483" t="s">
        <v>6593</v>
      </c>
      <c r="BU483" t="s">
        <v>1761</v>
      </c>
      <c r="BV483" t="s">
        <v>1945</v>
      </c>
      <c r="BW483" t="s">
        <v>1940</v>
      </c>
      <c r="BX483" t="s">
        <v>2188</v>
      </c>
      <c r="BY483" t="s">
        <v>1592</v>
      </c>
      <c r="BZ483" t="s">
        <v>1937</v>
      </c>
      <c r="CA483" t="s">
        <v>1947</v>
      </c>
      <c r="CB483"/>
      <c r="CC483" t="s">
        <v>998</v>
      </c>
      <c r="CD483" t="s">
        <v>1272</v>
      </c>
      <c r="CE483" t="s">
        <v>6594</v>
      </c>
      <c r="CF483" t="s">
        <v>6595</v>
      </c>
      <c r="CG483" t="s">
        <v>1272</v>
      </c>
      <c r="CH483" t="s">
        <v>1592</v>
      </c>
      <c r="CI483" t="s">
        <v>6582</v>
      </c>
      <c r="CJ483" t="s">
        <v>1247</v>
      </c>
      <c r="CK483"/>
      <c r="CL483"/>
      <c r="CM483" t="s">
        <v>6583</v>
      </c>
      <c r="CN483" t="s">
        <v>2187</v>
      </c>
      <c r="CO483" t="s">
        <v>6583</v>
      </c>
      <c r="CP483" t="s">
        <v>2187</v>
      </c>
      <c r="CQ483" t="s">
        <v>1592</v>
      </c>
      <c r="CR483">
        <v>0</v>
      </c>
      <c r="CS483" t="s">
        <v>1592</v>
      </c>
      <c r="CT483" t="s">
        <v>1592</v>
      </c>
      <c r="CU483" t="s">
        <v>1592</v>
      </c>
      <c r="CV483" t="s">
        <v>1592</v>
      </c>
      <c r="CW483" t="s">
        <v>1592</v>
      </c>
      <c r="CX483">
        <v>481</v>
      </c>
      <c r="CY483" t="s">
        <v>6596</v>
      </c>
      <c r="CZ483" t="s">
        <v>1592</v>
      </c>
      <c r="DA483" t="s">
        <v>2313</v>
      </c>
      <c r="DB483" t="s">
        <v>2314</v>
      </c>
      <c r="DC483" t="s">
        <v>1762</v>
      </c>
      <c r="DD483" t="s">
        <v>1306</v>
      </c>
      <c r="DE483" t="s">
        <v>1761</v>
      </c>
      <c r="DF483" t="s">
        <v>1592</v>
      </c>
      <c r="DG483" t="s">
        <v>1592</v>
      </c>
      <c r="DH483" t="s">
        <v>2334</v>
      </c>
      <c r="DI483" t="e">
        <v>#N/A</v>
      </c>
      <c r="DJ483"/>
      <c r="DK483" t="s">
        <v>2334</v>
      </c>
      <c r="DL483">
        <v>9</v>
      </c>
      <c r="DM483" t="s">
        <v>2315</v>
      </c>
      <c r="DN483" t="s">
        <v>1247</v>
      </c>
      <c r="DO483" t="b">
        <v>1</v>
      </c>
      <c r="DP483" t="b">
        <v>1</v>
      </c>
      <c r="DQ483" t="b">
        <v>0</v>
      </c>
      <c r="DR483" t="b">
        <v>0</v>
      </c>
      <c r="DS483" t="b">
        <v>0</v>
      </c>
      <c r="DT483" t="b">
        <v>1</v>
      </c>
      <c r="DU483" t="b">
        <v>0</v>
      </c>
      <c r="DV483">
        <v>0</v>
      </c>
      <c r="DW483" t="b">
        <v>0</v>
      </c>
      <c r="DX483" t="b">
        <v>0</v>
      </c>
      <c r="DY483" t="b">
        <v>0</v>
      </c>
      <c r="DZ483" t="b">
        <v>0</v>
      </c>
      <c r="EA483" t="b">
        <v>0</v>
      </c>
      <c r="EB483" t="b">
        <v>0</v>
      </c>
      <c r="EC483" t="b">
        <v>0</v>
      </c>
      <c r="ED483" t="b">
        <v>0</v>
      </c>
      <c r="EE483" t="b">
        <v>0</v>
      </c>
      <c r="EF483" t="b" cm="1">
        <v>0</v>
      </c>
      <c r="EG483" t="b">
        <v>0</v>
      </c>
      <c r="EH483" t="b">
        <v>0</v>
      </c>
      <c r="EI483" t="b">
        <v>0</v>
      </c>
      <c r="EJ483" t="s">
        <v>1592</v>
      </c>
      <c r="EK483">
        <v>0</v>
      </c>
      <c r="EL483">
        <v>7</v>
      </c>
      <c r="EM483" t="b">
        <v>0</v>
      </c>
    </row>
    <row r="484" spans="1:143" ht="31.5">
      <c r="A484"/>
      <c r="B484" t="s">
        <v>1247</v>
      </c>
      <c r="C484" t="s">
        <v>1247</v>
      </c>
      <c r="D484" t="s">
        <v>5617</v>
      </c>
      <c r="E484" t="s">
        <v>5618</v>
      </c>
      <c r="F484" t="s">
        <v>6597</v>
      </c>
      <c r="G484" t="s">
        <v>5617</v>
      </c>
      <c r="H484" t="s">
        <v>902</v>
      </c>
      <c r="I484" t="s">
        <v>1272</v>
      </c>
      <c r="J484" t="s">
        <v>6579</v>
      </c>
      <c r="K484"/>
      <c r="L484" t="s">
        <v>1939</v>
      </c>
      <c r="M484" t="s">
        <v>1947</v>
      </c>
      <c r="N484" s="109" t="s">
        <v>6598</v>
      </c>
      <c r="O484"/>
      <c r="P484" t="s">
        <v>1247</v>
      </c>
      <c r="Q484" t="s">
        <v>1306</v>
      </c>
      <c r="R484" t="s">
        <v>6582</v>
      </c>
      <c r="S484"/>
      <c r="T484"/>
      <c r="U484" t="s">
        <v>6583</v>
      </c>
      <c r="V484" t="s">
        <v>6599</v>
      </c>
      <c r="W484"/>
      <c r="X484"/>
      <c r="Y484"/>
      <c r="Z484"/>
      <c r="AA484"/>
      <c r="AB484"/>
      <c r="AC484"/>
      <c r="AD484"/>
      <c r="AE484"/>
      <c r="AF484"/>
      <c r="AG484"/>
      <c r="AH484"/>
      <c r="AI484"/>
      <c r="AJ484"/>
      <c r="AK484"/>
      <c r="AL484"/>
      <c r="AM484"/>
      <c r="AN484"/>
      <c r="AO484" s="108" t="s">
        <v>43</v>
      </c>
      <c r="AP484" t="s">
        <v>1307</v>
      </c>
      <c r="AQ484">
        <v>4</v>
      </c>
      <c r="AR484" t="e">
        <v>#N/A</v>
      </c>
      <c r="AS484" t="s">
        <v>1247</v>
      </c>
      <c r="AT484" t="e">
        <v>#N/A</v>
      </c>
      <c r="AU484" t="s">
        <v>5618</v>
      </c>
      <c r="AV484" t="s">
        <v>5621</v>
      </c>
      <c r="AW484" t="s">
        <v>6600</v>
      </c>
      <c r="AX484" t="s">
        <v>1934</v>
      </c>
      <c r="AY484" t="s">
        <v>5622</v>
      </c>
      <c r="AZ484" t="s">
        <v>1306</v>
      </c>
      <c r="BA484" t="s">
        <v>5623</v>
      </c>
      <c r="BB484" t="s">
        <v>1272</v>
      </c>
      <c r="BC484" t="s">
        <v>1939</v>
      </c>
      <c r="BD484" t="s">
        <v>5624</v>
      </c>
      <c r="BE484">
        <v>341</v>
      </c>
      <c r="BF484">
        <v>482</v>
      </c>
      <c r="BG484">
        <v>0</v>
      </c>
      <c r="BH484" t="s">
        <v>1592</v>
      </c>
      <c r="BI484">
        <v>0</v>
      </c>
      <c r="BJ484">
        <v>0</v>
      </c>
      <c r="BK484">
        <v>1051</v>
      </c>
      <c r="BL484" t="s">
        <v>5625</v>
      </c>
      <c r="BM484" t="s">
        <v>6580</v>
      </c>
      <c r="BN484" t="s">
        <v>6584</v>
      </c>
      <c r="BO484" t="e" cm="1">
        <v>#N/A</v>
      </c>
      <c r="BP484" t="s">
        <v>1592</v>
      </c>
      <c r="BQ484" t="s">
        <v>6589</v>
      </c>
      <c r="BR484">
        <v>3</v>
      </c>
      <c r="BS484" t="s">
        <v>1842</v>
      </c>
      <c r="BT484" t="s">
        <v>6601</v>
      </c>
      <c r="BU484" t="s">
        <v>5617</v>
      </c>
      <c r="BV484" t="s">
        <v>5621</v>
      </c>
      <c r="BW484" t="s">
        <v>1940</v>
      </c>
      <c r="BX484" t="s">
        <v>6602</v>
      </c>
      <c r="BY484" t="s">
        <v>1592</v>
      </c>
      <c r="BZ484" t="s">
        <v>1937</v>
      </c>
      <c r="CA484" t="s">
        <v>1947</v>
      </c>
      <c r="CB484"/>
      <c r="CC484" t="s">
        <v>998</v>
      </c>
      <c r="CD484" t="s">
        <v>1272</v>
      </c>
      <c r="CE484" t="s">
        <v>6603</v>
      </c>
      <c r="CF484" t="s">
        <v>6604</v>
      </c>
      <c r="CG484" t="s">
        <v>1272</v>
      </c>
      <c r="CH484" t="s">
        <v>1592</v>
      </c>
      <c r="CI484" t="s">
        <v>6582</v>
      </c>
      <c r="CJ484" t="s">
        <v>1247</v>
      </c>
      <c r="CK484"/>
      <c r="CL484"/>
      <c r="CM484" t="s">
        <v>6583</v>
      </c>
      <c r="CN484" t="s">
        <v>6599</v>
      </c>
      <c r="CO484" t="s">
        <v>6583</v>
      </c>
      <c r="CP484" t="s">
        <v>6599</v>
      </c>
      <c r="CQ484" t="s">
        <v>1592</v>
      </c>
      <c r="CR484">
        <v>0</v>
      </c>
      <c r="CS484" t="s">
        <v>1592</v>
      </c>
      <c r="CT484" t="s">
        <v>1592</v>
      </c>
      <c r="CU484" t="s">
        <v>1592</v>
      </c>
      <c r="CV484" t="s">
        <v>1592</v>
      </c>
      <c r="CW484" t="s">
        <v>1592</v>
      </c>
      <c r="CX484">
        <v>482</v>
      </c>
      <c r="CY484" t="s">
        <v>6605</v>
      </c>
      <c r="CZ484" t="s">
        <v>1592</v>
      </c>
      <c r="DA484" t="s">
        <v>2313</v>
      </c>
      <c r="DB484" t="s">
        <v>2314</v>
      </c>
      <c r="DC484" t="s">
        <v>5618</v>
      </c>
      <c r="DD484" t="s">
        <v>1306</v>
      </c>
      <c r="DE484" t="s">
        <v>5617</v>
      </c>
      <c r="DF484" t="s">
        <v>1592</v>
      </c>
      <c r="DG484" t="s">
        <v>1592</v>
      </c>
      <c r="DH484" t="s">
        <v>2334</v>
      </c>
      <c r="DI484" t="e">
        <v>#N/A</v>
      </c>
      <c r="DJ484"/>
      <c r="DK484" t="s">
        <v>2334</v>
      </c>
      <c r="DL484">
        <v>9</v>
      </c>
      <c r="DM484" t="s">
        <v>2315</v>
      </c>
      <c r="DN484" t="s">
        <v>1247</v>
      </c>
      <c r="DO484" t="b">
        <v>1</v>
      </c>
      <c r="DP484" t="b">
        <v>1</v>
      </c>
      <c r="DQ484" t="b">
        <v>0</v>
      </c>
      <c r="DR484" t="b">
        <v>0</v>
      </c>
      <c r="DS484" t="b">
        <v>0</v>
      </c>
      <c r="DT484" t="b">
        <v>1</v>
      </c>
      <c r="DU484" t="b">
        <v>0</v>
      </c>
      <c r="DV484">
        <v>0</v>
      </c>
      <c r="DW484" t="b">
        <v>0</v>
      </c>
      <c r="DX484" t="b">
        <v>0</v>
      </c>
      <c r="DY484" t="b">
        <v>0</v>
      </c>
      <c r="DZ484" t="b">
        <v>0</v>
      </c>
      <c r="EA484" t="b">
        <v>0</v>
      </c>
      <c r="EB484" t="b">
        <v>0</v>
      </c>
      <c r="EC484" t="b">
        <v>0</v>
      </c>
      <c r="ED484" t="b">
        <v>0</v>
      </c>
      <c r="EE484" t="b">
        <v>0</v>
      </c>
      <c r="EF484" t="b" cm="1">
        <v>0</v>
      </c>
      <c r="EG484" t="b">
        <v>0</v>
      </c>
      <c r="EH484" t="b">
        <v>0</v>
      </c>
      <c r="EI484" t="b">
        <v>0</v>
      </c>
      <c r="EJ484" t="s">
        <v>1592</v>
      </c>
      <c r="EK484">
        <v>0</v>
      </c>
      <c r="EL484">
        <v>13</v>
      </c>
      <c r="EM484" t="b">
        <v>0</v>
      </c>
    </row>
    <row r="485" spans="1:143" ht="15.75">
      <c r="A485"/>
      <c r="B485" t="s">
        <v>1247</v>
      </c>
      <c r="C485" t="s">
        <v>1247</v>
      </c>
      <c r="D485" t="s">
        <v>1766</v>
      </c>
      <c r="E485" t="s">
        <v>1767</v>
      </c>
      <c r="F485" t="s">
        <v>6190</v>
      </c>
      <c r="G485" t="s">
        <v>1766</v>
      </c>
      <c r="H485" t="s">
        <v>902</v>
      </c>
      <c r="I485" t="s">
        <v>1272</v>
      </c>
      <c r="J485" t="s">
        <v>6579</v>
      </c>
      <c r="K485"/>
      <c r="L485" t="s">
        <v>1939</v>
      </c>
      <c r="M485" t="s">
        <v>1947</v>
      </c>
      <c r="N485" t="s">
        <v>6606</v>
      </c>
      <c r="O485"/>
      <c r="P485" t="s">
        <v>1247</v>
      </c>
      <c r="Q485" t="s">
        <v>1306</v>
      </c>
      <c r="R485" t="s">
        <v>6582</v>
      </c>
      <c r="S485"/>
      <c r="T485"/>
      <c r="U485" t="s">
        <v>6583</v>
      </c>
      <c r="V485" t="s">
        <v>2192</v>
      </c>
      <c r="W485"/>
      <c r="X485"/>
      <c r="Y485"/>
      <c r="Z485"/>
      <c r="AA485"/>
      <c r="AB485"/>
      <c r="AC485"/>
      <c r="AD485"/>
      <c r="AE485"/>
      <c r="AF485"/>
      <c r="AG485"/>
      <c r="AH485"/>
      <c r="AI485"/>
      <c r="AJ485"/>
      <c r="AK485"/>
      <c r="AL485"/>
      <c r="AM485"/>
      <c r="AN485"/>
      <c r="AO485" s="108" t="s">
        <v>43</v>
      </c>
      <c r="AP485" t="s">
        <v>1307</v>
      </c>
      <c r="AQ485">
        <v>5</v>
      </c>
      <c r="AR485" t="e">
        <v>#N/A</v>
      </c>
      <c r="AS485" t="s">
        <v>1247</v>
      </c>
      <c r="AT485" t="e">
        <v>#N/A</v>
      </c>
      <c r="AU485" t="s">
        <v>1767</v>
      </c>
      <c r="AV485" t="s">
        <v>1953</v>
      </c>
      <c r="AW485" t="s">
        <v>1954</v>
      </c>
      <c r="AX485" t="s">
        <v>1934</v>
      </c>
      <c r="AY485" t="s">
        <v>2191</v>
      </c>
      <c r="AZ485" t="s">
        <v>1306</v>
      </c>
      <c r="BA485" t="s">
        <v>5610</v>
      </c>
      <c r="BB485" t="s">
        <v>1272</v>
      </c>
      <c r="BC485" t="s">
        <v>1939</v>
      </c>
      <c r="BD485" t="s">
        <v>5611</v>
      </c>
      <c r="BE485">
        <v>340</v>
      </c>
      <c r="BF485">
        <v>482</v>
      </c>
      <c r="BG485">
        <v>0</v>
      </c>
      <c r="BH485" t="s">
        <v>1592</v>
      </c>
      <c r="BI485">
        <v>0</v>
      </c>
      <c r="BJ485">
        <v>0</v>
      </c>
      <c r="BK485">
        <v>1036</v>
      </c>
      <c r="BL485" t="s">
        <v>1958</v>
      </c>
      <c r="BM485" t="s">
        <v>6580</v>
      </c>
      <c r="BN485" t="s">
        <v>6584</v>
      </c>
      <c r="BO485" t="e" cm="1">
        <v>#N/A</v>
      </c>
      <c r="BP485" t="s">
        <v>1592</v>
      </c>
      <c r="BQ485" t="s">
        <v>6589</v>
      </c>
      <c r="BR485">
        <v>4</v>
      </c>
      <c r="BS485" t="s">
        <v>1843</v>
      </c>
      <c r="BT485" t="s">
        <v>6607</v>
      </c>
      <c r="BU485" t="s">
        <v>1766</v>
      </c>
      <c r="BV485" t="s">
        <v>1953</v>
      </c>
      <c r="BW485" t="s">
        <v>1940</v>
      </c>
      <c r="BX485" t="s">
        <v>2193</v>
      </c>
      <c r="BY485" t="s">
        <v>1592</v>
      </c>
      <c r="BZ485" t="s">
        <v>1937</v>
      </c>
      <c r="CA485" t="s">
        <v>1947</v>
      </c>
      <c r="CB485"/>
      <c r="CC485" t="s">
        <v>998</v>
      </c>
      <c r="CD485" t="s">
        <v>1272</v>
      </c>
      <c r="CE485" t="s">
        <v>6608</v>
      </c>
      <c r="CF485" t="s">
        <v>6609</v>
      </c>
      <c r="CG485" t="s">
        <v>1272</v>
      </c>
      <c r="CH485" t="s">
        <v>1592</v>
      </c>
      <c r="CI485" t="s">
        <v>6582</v>
      </c>
      <c r="CJ485" t="s">
        <v>1247</v>
      </c>
      <c r="CK485"/>
      <c r="CL485"/>
      <c r="CM485" t="s">
        <v>6583</v>
      </c>
      <c r="CN485" t="s">
        <v>2192</v>
      </c>
      <c r="CO485" t="s">
        <v>6583</v>
      </c>
      <c r="CP485" t="s">
        <v>2192</v>
      </c>
      <c r="CQ485" t="s">
        <v>1592</v>
      </c>
      <c r="CR485">
        <v>0</v>
      </c>
      <c r="CS485" t="s">
        <v>1592</v>
      </c>
      <c r="CT485" t="s">
        <v>1592</v>
      </c>
      <c r="CU485" t="s">
        <v>1592</v>
      </c>
      <c r="CV485" t="s">
        <v>1592</v>
      </c>
      <c r="CW485" t="s">
        <v>1592</v>
      </c>
      <c r="CX485">
        <v>483</v>
      </c>
      <c r="CY485" t="s">
        <v>6610</v>
      </c>
      <c r="CZ485" t="s">
        <v>1592</v>
      </c>
      <c r="DA485" t="s">
        <v>2313</v>
      </c>
      <c r="DB485" t="s">
        <v>2314</v>
      </c>
      <c r="DC485" t="s">
        <v>1767</v>
      </c>
      <c r="DD485" t="s">
        <v>1306</v>
      </c>
      <c r="DE485" t="s">
        <v>1766</v>
      </c>
      <c r="DF485" t="s">
        <v>1592</v>
      </c>
      <c r="DG485" t="s">
        <v>1592</v>
      </c>
      <c r="DH485" t="s">
        <v>2334</v>
      </c>
      <c r="DI485" t="e">
        <v>#N/A</v>
      </c>
      <c r="DJ485"/>
      <c r="DK485" t="s">
        <v>2334</v>
      </c>
      <c r="DL485">
        <v>9</v>
      </c>
      <c r="DM485" t="s">
        <v>2315</v>
      </c>
      <c r="DN485" t="s">
        <v>1247</v>
      </c>
      <c r="DO485" t="b">
        <v>1</v>
      </c>
      <c r="DP485" t="b">
        <v>1</v>
      </c>
      <c r="DQ485" t="b">
        <v>0</v>
      </c>
      <c r="DR485" t="b">
        <v>0</v>
      </c>
      <c r="DS485" t="b">
        <v>0</v>
      </c>
      <c r="DT485" t="b">
        <v>1</v>
      </c>
      <c r="DU485" t="b">
        <v>0</v>
      </c>
      <c r="DV485">
        <v>0</v>
      </c>
      <c r="DW485" t="b">
        <v>0</v>
      </c>
      <c r="DX485" t="b">
        <v>0</v>
      </c>
      <c r="DY485" t="b">
        <v>0</v>
      </c>
      <c r="DZ485" t="b">
        <v>0</v>
      </c>
      <c r="EA485" t="b">
        <v>0</v>
      </c>
      <c r="EB485" t="b">
        <v>0</v>
      </c>
      <c r="EC485" t="b">
        <v>0</v>
      </c>
      <c r="ED485" t="b">
        <v>0</v>
      </c>
      <c r="EE485" t="b">
        <v>0</v>
      </c>
      <c r="EF485" t="b" cm="1">
        <v>0</v>
      </c>
      <c r="EG485" t="b">
        <v>0</v>
      </c>
      <c r="EH485" t="b">
        <v>0</v>
      </c>
      <c r="EI485" t="b">
        <v>0</v>
      </c>
      <c r="EJ485" t="s">
        <v>1592</v>
      </c>
      <c r="EK485">
        <v>0</v>
      </c>
      <c r="EL485">
        <v>13</v>
      </c>
      <c r="EM485" t="b">
        <v>0</v>
      </c>
    </row>
    <row r="486" spans="1:143" ht="15.75">
      <c r="A486"/>
      <c r="B486" t="s">
        <v>1247</v>
      </c>
      <c r="C486" t="s">
        <v>1247</v>
      </c>
      <c r="D486" t="s">
        <v>1772</v>
      </c>
      <c r="E486" t="s">
        <v>1773</v>
      </c>
      <c r="F486" t="s">
        <v>6611</v>
      </c>
      <c r="G486" t="s">
        <v>1772</v>
      </c>
      <c r="H486" t="s">
        <v>902</v>
      </c>
      <c r="I486" t="s">
        <v>1272</v>
      </c>
      <c r="J486" t="s">
        <v>6579</v>
      </c>
      <c r="K486"/>
      <c r="L486" t="s">
        <v>1939</v>
      </c>
      <c r="M486" t="s">
        <v>1947</v>
      </c>
      <c r="N486" t="s">
        <v>6612</v>
      </c>
      <c r="O486"/>
      <c r="P486" t="s">
        <v>1247</v>
      </c>
      <c r="Q486" t="s">
        <v>1306</v>
      </c>
      <c r="R486" t="s">
        <v>6582</v>
      </c>
      <c r="S486"/>
      <c r="T486"/>
      <c r="U486" t="s">
        <v>6583</v>
      </c>
      <c r="V486" t="s">
        <v>6613</v>
      </c>
      <c r="W486"/>
      <c r="X486"/>
      <c r="Y486"/>
      <c r="Z486"/>
      <c r="AA486"/>
      <c r="AB486"/>
      <c r="AC486"/>
      <c r="AD486"/>
      <c r="AE486"/>
      <c r="AF486"/>
      <c r="AG486"/>
      <c r="AH486"/>
      <c r="AI486"/>
      <c r="AJ486"/>
      <c r="AK486"/>
      <c r="AL486"/>
      <c r="AM486"/>
      <c r="AN486"/>
      <c r="AO486" s="108" t="s">
        <v>43</v>
      </c>
      <c r="AP486" t="s">
        <v>1307</v>
      </c>
      <c r="AQ486">
        <v>6</v>
      </c>
      <c r="AR486" t="e">
        <v>#N/A</v>
      </c>
      <c r="AS486" t="s">
        <v>1247</v>
      </c>
      <c r="AT486" t="e">
        <v>#N/A</v>
      </c>
      <c r="AU486" t="s">
        <v>1773</v>
      </c>
      <c r="AV486" t="s">
        <v>5634</v>
      </c>
      <c r="AW486" t="s">
        <v>6614</v>
      </c>
      <c r="AX486" t="s">
        <v>1934</v>
      </c>
      <c r="AY486" t="s">
        <v>6615</v>
      </c>
      <c r="AZ486" t="s">
        <v>1306</v>
      </c>
      <c r="BA486" t="s">
        <v>5636</v>
      </c>
      <c r="BB486" t="s">
        <v>1272</v>
      </c>
      <c r="BC486" t="s">
        <v>1939</v>
      </c>
      <c r="BD486" t="s">
        <v>5637</v>
      </c>
      <c r="BE486">
        <v>342</v>
      </c>
      <c r="BF486">
        <v>482</v>
      </c>
      <c r="BG486">
        <v>0</v>
      </c>
      <c r="BH486" t="s">
        <v>1592</v>
      </c>
      <c r="BI486">
        <v>0</v>
      </c>
      <c r="BJ486">
        <v>0</v>
      </c>
      <c r="BK486">
        <v>1046</v>
      </c>
      <c r="BL486" t="s">
        <v>5638</v>
      </c>
      <c r="BM486" t="s">
        <v>6580</v>
      </c>
      <c r="BN486" t="s">
        <v>6584</v>
      </c>
      <c r="BO486" t="e" cm="1">
        <v>#N/A</v>
      </c>
      <c r="BP486" t="s">
        <v>1592</v>
      </c>
      <c r="BQ486" t="s">
        <v>6589</v>
      </c>
      <c r="BR486">
        <v>5</v>
      </c>
      <c r="BS486" t="s">
        <v>1844</v>
      </c>
      <c r="BT486" t="s">
        <v>6616</v>
      </c>
      <c r="BU486" t="s">
        <v>1772</v>
      </c>
      <c r="BV486" t="s">
        <v>5634</v>
      </c>
      <c r="BW486" t="s">
        <v>1940</v>
      </c>
      <c r="BX486" t="s">
        <v>6617</v>
      </c>
      <c r="BY486" t="s">
        <v>1592</v>
      </c>
      <c r="BZ486" t="s">
        <v>1937</v>
      </c>
      <c r="CA486" t="s">
        <v>1947</v>
      </c>
      <c r="CB486"/>
      <c r="CC486" t="s">
        <v>998</v>
      </c>
      <c r="CD486" t="s">
        <v>1272</v>
      </c>
      <c r="CE486" t="s">
        <v>6618</v>
      </c>
      <c r="CF486" t="s">
        <v>6619</v>
      </c>
      <c r="CG486" t="s">
        <v>1272</v>
      </c>
      <c r="CH486" t="s">
        <v>1592</v>
      </c>
      <c r="CI486" t="s">
        <v>6582</v>
      </c>
      <c r="CJ486" t="s">
        <v>1247</v>
      </c>
      <c r="CK486"/>
      <c r="CL486"/>
      <c r="CM486" t="s">
        <v>6583</v>
      </c>
      <c r="CN486" t="s">
        <v>6613</v>
      </c>
      <c r="CO486" t="s">
        <v>6583</v>
      </c>
      <c r="CP486" t="s">
        <v>6613</v>
      </c>
      <c r="CQ486" t="s">
        <v>1592</v>
      </c>
      <c r="CR486">
        <v>0</v>
      </c>
      <c r="CS486" t="s">
        <v>1592</v>
      </c>
      <c r="CT486" t="s">
        <v>1592</v>
      </c>
      <c r="CU486" t="s">
        <v>1592</v>
      </c>
      <c r="CV486" t="s">
        <v>1592</v>
      </c>
      <c r="CW486" t="s">
        <v>1592</v>
      </c>
      <c r="CX486">
        <v>484</v>
      </c>
      <c r="CY486" t="s">
        <v>6620</v>
      </c>
      <c r="CZ486" t="s">
        <v>1592</v>
      </c>
      <c r="DA486" t="s">
        <v>2313</v>
      </c>
      <c r="DB486" t="s">
        <v>2314</v>
      </c>
      <c r="DC486" t="s">
        <v>1773</v>
      </c>
      <c r="DD486" t="s">
        <v>1306</v>
      </c>
      <c r="DE486" t="s">
        <v>1772</v>
      </c>
      <c r="DF486" t="s">
        <v>1592</v>
      </c>
      <c r="DG486" t="s">
        <v>1592</v>
      </c>
      <c r="DH486" t="s">
        <v>2334</v>
      </c>
      <c r="DI486" t="e">
        <v>#N/A</v>
      </c>
      <c r="DJ486"/>
      <c r="DK486" t="s">
        <v>2334</v>
      </c>
      <c r="DL486">
        <v>9</v>
      </c>
      <c r="DM486" t="s">
        <v>2315</v>
      </c>
      <c r="DN486" t="s">
        <v>1247</v>
      </c>
      <c r="DO486" t="b">
        <v>1</v>
      </c>
      <c r="DP486" t="b">
        <v>1</v>
      </c>
      <c r="DQ486" t="b">
        <v>0</v>
      </c>
      <c r="DR486" t="b">
        <v>0</v>
      </c>
      <c r="DS486" t="b">
        <v>0</v>
      </c>
      <c r="DT486" t="b">
        <v>1</v>
      </c>
      <c r="DU486" t="b">
        <v>0</v>
      </c>
      <c r="DV486">
        <v>0</v>
      </c>
      <c r="DW486" t="b">
        <v>0</v>
      </c>
      <c r="DX486" t="b">
        <v>0</v>
      </c>
      <c r="DY486" t="b">
        <v>0</v>
      </c>
      <c r="DZ486" t="b">
        <v>0</v>
      </c>
      <c r="EA486" t="b">
        <v>0</v>
      </c>
      <c r="EB486" t="b">
        <v>0</v>
      </c>
      <c r="EC486" t="b">
        <v>0</v>
      </c>
      <c r="ED486" t="b">
        <v>0</v>
      </c>
      <c r="EE486" t="b">
        <v>0</v>
      </c>
      <c r="EF486" t="b" cm="1">
        <v>0</v>
      </c>
      <c r="EG486" t="b">
        <v>0</v>
      </c>
      <c r="EH486" t="b">
        <v>0</v>
      </c>
      <c r="EI486" t="b">
        <v>0</v>
      </c>
      <c r="EJ486" t="s">
        <v>1592</v>
      </c>
      <c r="EK486">
        <v>0</v>
      </c>
      <c r="EL486">
        <v>16</v>
      </c>
      <c r="EM486" t="b">
        <v>0</v>
      </c>
    </row>
    <row r="487" spans="1:143" ht="15.75">
      <c r="A487"/>
      <c r="B487" t="s">
        <v>1247</v>
      </c>
      <c r="C487" t="s">
        <v>1247</v>
      </c>
      <c r="D487" t="s">
        <v>2198</v>
      </c>
      <c r="E487" t="s">
        <v>2194</v>
      </c>
      <c r="F487" t="s">
        <v>6621</v>
      </c>
      <c r="G487" t="s">
        <v>2198</v>
      </c>
      <c r="H487" t="s">
        <v>6622</v>
      </c>
      <c r="I487" t="s">
        <v>1268</v>
      </c>
      <c r="J487" t="s">
        <v>6579</v>
      </c>
      <c r="K487"/>
      <c r="L487" t="s">
        <v>1939</v>
      </c>
      <c r="M487" t="s">
        <v>2031</v>
      </c>
      <c r="N487"/>
      <c r="O487"/>
      <c r="P487" t="s">
        <v>1247</v>
      </c>
      <c r="Q487" t="s">
        <v>1306</v>
      </c>
      <c r="R487" t="s">
        <v>6582</v>
      </c>
      <c r="S487"/>
      <c r="T487"/>
      <c r="U487" t="s">
        <v>6583</v>
      </c>
      <c r="V487" t="s">
        <v>2202</v>
      </c>
      <c r="W487"/>
      <c r="X487"/>
      <c r="Y487"/>
      <c r="Z487"/>
      <c r="AA487"/>
      <c r="AB487"/>
      <c r="AC487"/>
      <c r="AD487"/>
      <c r="AE487"/>
      <c r="AF487"/>
      <c r="AG487"/>
      <c r="AH487"/>
      <c r="AI487"/>
      <c r="AJ487"/>
      <c r="AK487"/>
      <c r="AL487"/>
      <c r="AM487"/>
      <c r="AN487"/>
      <c r="AO487" s="108" t="s">
        <v>43</v>
      </c>
      <c r="AP487" t="s">
        <v>1307</v>
      </c>
      <c r="AQ487">
        <v>7</v>
      </c>
      <c r="AR487" t="e">
        <v>#N/A</v>
      </c>
      <c r="AS487" t="s">
        <v>1247</v>
      </c>
      <c r="AT487" t="e">
        <v>#N/A</v>
      </c>
      <c r="AU487" t="s">
        <v>2194</v>
      </c>
      <c r="AV487" t="s">
        <v>2197</v>
      </c>
      <c r="AW487" t="s">
        <v>2199</v>
      </c>
      <c r="AX487" t="s">
        <v>1934</v>
      </c>
      <c r="AY487" t="s">
        <v>2200</v>
      </c>
      <c r="AZ487" t="s">
        <v>1306</v>
      </c>
      <c r="BA487" t="s">
        <v>6623</v>
      </c>
      <c r="BB487" t="s">
        <v>1268</v>
      </c>
      <c r="BC487" t="s">
        <v>1939</v>
      </c>
      <c r="BD487" t="s">
        <v>6624</v>
      </c>
      <c r="BE487">
        <v>487</v>
      </c>
      <c r="BF487">
        <v>482</v>
      </c>
      <c r="BG487">
        <v>0</v>
      </c>
      <c r="BH487" t="s">
        <v>2194</v>
      </c>
      <c r="BI487">
        <v>1</v>
      </c>
      <c r="BJ487">
        <v>0</v>
      </c>
      <c r="BK487">
        <v>0</v>
      </c>
      <c r="BL487" t="s">
        <v>1592</v>
      </c>
      <c r="BM487" t="s">
        <v>6580</v>
      </c>
      <c r="BN487" t="s">
        <v>6584</v>
      </c>
      <c r="BO487" t="e" cm="1">
        <v>#N/A</v>
      </c>
      <c r="BP487" t="s">
        <v>1592</v>
      </c>
      <c r="BQ487" t="s">
        <v>6589</v>
      </c>
      <c r="BR487">
        <v>6</v>
      </c>
      <c r="BS487" t="s">
        <v>1845</v>
      </c>
      <c r="BT487" t="s">
        <v>6625</v>
      </c>
      <c r="BU487" t="s">
        <v>2198</v>
      </c>
      <c r="BV487" t="s">
        <v>2197</v>
      </c>
      <c r="BW487" t="s">
        <v>2201</v>
      </c>
      <c r="BX487" t="s">
        <v>1937</v>
      </c>
      <c r="BY487" t="s">
        <v>1592</v>
      </c>
      <c r="BZ487" t="s">
        <v>1937</v>
      </c>
      <c r="CA487" t="s">
        <v>2031</v>
      </c>
      <c r="CB487"/>
      <c r="CC487" t="s">
        <v>998</v>
      </c>
      <c r="CD487" t="s">
        <v>1268</v>
      </c>
      <c r="CE487" t="s">
        <v>6626</v>
      </c>
      <c r="CF487" t="s">
        <v>2203</v>
      </c>
      <c r="CG487" t="s">
        <v>1268</v>
      </c>
      <c r="CH487" t="s">
        <v>1592</v>
      </c>
      <c r="CI487" t="s">
        <v>6582</v>
      </c>
      <c r="CJ487" t="s">
        <v>1247</v>
      </c>
      <c r="CK487"/>
      <c r="CL487"/>
      <c r="CM487" t="s">
        <v>6583</v>
      </c>
      <c r="CN487" t="s">
        <v>2202</v>
      </c>
      <c r="CO487" t="s">
        <v>6583</v>
      </c>
      <c r="CP487" t="s">
        <v>2202</v>
      </c>
      <c r="CQ487" t="s">
        <v>1592</v>
      </c>
      <c r="CR487">
        <v>0</v>
      </c>
      <c r="CS487" t="s">
        <v>1592</v>
      </c>
      <c r="CT487" t="s">
        <v>1592</v>
      </c>
      <c r="CU487" t="s">
        <v>1592</v>
      </c>
      <c r="CV487" t="s">
        <v>1592</v>
      </c>
      <c r="CW487" t="s">
        <v>1592</v>
      </c>
      <c r="CX487">
        <v>485</v>
      </c>
      <c r="CY487" t="s">
        <v>6627</v>
      </c>
      <c r="CZ487" t="s">
        <v>1592</v>
      </c>
      <c r="DA487" t="s">
        <v>2313</v>
      </c>
      <c r="DB487" t="s">
        <v>2314</v>
      </c>
      <c r="DC487" t="s">
        <v>2194</v>
      </c>
      <c r="DD487" t="s">
        <v>1306</v>
      </c>
      <c r="DE487" t="s">
        <v>2198</v>
      </c>
      <c r="DF487" t="s">
        <v>1592</v>
      </c>
      <c r="DG487" t="s">
        <v>1592</v>
      </c>
      <c r="DH487" t="s">
        <v>2334</v>
      </c>
      <c r="DI487" t="e">
        <v>#N/A</v>
      </c>
      <c r="DJ487"/>
      <c r="DK487" t="s">
        <v>2334</v>
      </c>
      <c r="DL487">
        <v>9</v>
      </c>
      <c r="DM487" t="s">
        <v>2315</v>
      </c>
      <c r="DN487" t="s">
        <v>1247</v>
      </c>
      <c r="DO487" t="b">
        <v>1</v>
      </c>
      <c r="DP487" t="b">
        <v>1</v>
      </c>
      <c r="DQ487" t="b">
        <v>1</v>
      </c>
      <c r="DR487" t="b">
        <v>0</v>
      </c>
      <c r="DS487" t="b">
        <v>0</v>
      </c>
      <c r="DT487" t="b">
        <v>1</v>
      </c>
      <c r="DU487" t="b">
        <v>0</v>
      </c>
      <c r="DV487">
        <v>0</v>
      </c>
      <c r="DW487" t="b">
        <v>0</v>
      </c>
      <c r="DX487" t="b">
        <v>0</v>
      </c>
      <c r="DY487" t="b">
        <v>0</v>
      </c>
      <c r="DZ487" t="b">
        <v>0</v>
      </c>
      <c r="EA487" t="b">
        <v>0</v>
      </c>
      <c r="EB487" t="b">
        <v>0</v>
      </c>
      <c r="EC487" t="b">
        <v>0</v>
      </c>
      <c r="ED487" t="b">
        <v>0</v>
      </c>
      <c r="EE487" t="b">
        <v>0</v>
      </c>
      <c r="EF487" t="b" cm="1">
        <v>0</v>
      </c>
      <c r="EG487" t="b">
        <v>0</v>
      </c>
      <c r="EH487" t="b">
        <v>0</v>
      </c>
      <c r="EI487" t="b">
        <v>0</v>
      </c>
      <c r="EJ487" t="s">
        <v>1592</v>
      </c>
      <c r="EK487">
        <v>0</v>
      </c>
      <c r="EL487">
        <v>12</v>
      </c>
      <c r="EM487" t="b">
        <v>0</v>
      </c>
    </row>
    <row r="488" spans="1:143" ht="15.75">
      <c r="A488"/>
      <c r="B488" t="s">
        <v>1247</v>
      </c>
      <c r="C488" t="s">
        <v>1247</v>
      </c>
      <c r="D488" t="s">
        <v>2208</v>
      </c>
      <c r="E488" t="s">
        <v>2204</v>
      </c>
      <c r="F488" t="s">
        <v>6628</v>
      </c>
      <c r="G488" t="s">
        <v>2208</v>
      </c>
      <c r="H488" t="s">
        <v>6629</v>
      </c>
      <c r="I488" t="s">
        <v>1268</v>
      </c>
      <c r="J488" t="s">
        <v>6579</v>
      </c>
      <c r="K488"/>
      <c r="L488" t="s">
        <v>1939</v>
      </c>
      <c r="M488" t="s">
        <v>1974</v>
      </c>
      <c r="N488"/>
      <c r="O488"/>
      <c r="P488" t="s">
        <v>1247</v>
      </c>
      <c r="Q488" t="s">
        <v>1306</v>
      </c>
      <c r="R488" t="s">
        <v>6582</v>
      </c>
      <c r="S488"/>
      <c r="T488"/>
      <c r="U488" t="s">
        <v>6583</v>
      </c>
      <c r="V488" t="s">
        <v>2212</v>
      </c>
      <c r="W488"/>
      <c r="X488"/>
      <c r="Y488"/>
      <c r="Z488"/>
      <c r="AA488"/>
      <c r="AB488"/>
      <c r="AC488"/>
      <c r="AD488"/>
      <c r="AE488"/>
      <c r="AF488"/>
      <c r="AG488"/>
      <c r="AH488"/>
      <c r="AI488"/>
      <c r="AJ488"/>
      <c r="AK488"/>
      <c r="AL488"/>
      <c r="AM488"/>
      <c r="AN488"/>
      <c r="AO488" s="108" t="s">
        <v>43</v>
      </c>
      <c r="AP488" t="s">
        <v>1307</v>
      </c>
      <c r="AQ488">
        <v>8</v>
      </c>
      <c r="AR488" t="e">
        <v>#N/A</v>
      </c>
      <c r="AS488" t="s">
        <v>1247</v>
      </c>
      <c r="AT488" t="e">
        <v>#N/A</v>
      </c>
      <c r="AU488" t="s">
        <v>2204</v>
      </c>
      <c r="AV488" t="s">
        <v>2207</v>
      </c>
      <c r="AW488" t="s">
        <v>2209</v>
      </c>
      <c r="AX488" t="s">
        <v>1934</v>
      </c>
      <c r="AY488" t="s">
        <v>2210</v>
      </c>
      <c r="AZ488" t="s">
        <v>1306</v>
      </c>
      <c r="BA488" t="s">
        <v>6630</v>
      </c>
      <c r="BB488" t="s">
        <v>1268</v>
      </c>
      <c r="BC488" t="s">
        <v>1939</v>
      </c>
      <c r="BD488" t="s">
        <v>6631</v>
      </c>
      <c r="BE488">
        <v>488</v>
      </c>
      <c r="BF488">
        <v>482</v>
      </c>
      <c r="BG488">
        <v>0</v>
      </c>
      <c r="BH488" t="s">
        <v>2204</v>
      </c>
      <c r="BI488">
        <v>3</v>
      </c>
      <c r="BJ488">
        <v>0</v>
      </c>
      <c r="BK488">
        <v>0</v>
      </c>
      <c r="BL488" t="s">
        <v>1592</v>
      </c>
      <c r="BM488" t="s">
        <v>6580</v>
      </c>
      <c r="BN488" t="s">
        <v>6584</v>
      </c>
      <c r="BO488" t="e" cm="1">
        <v>#N/A</v>
      </c>
      <c r="BP488" t="s">
        <v>1592</v>
      </c>
      <c r="BQ488" t="s">
        <v>6589</v>
      </c>
      <c r="BR488">
        <v>7</v>
      </c>
      <c r="BS488" t="s">
        <v>1847</v>
      </c>
      <c r="BT488" t="s">
        <v>6632</v>
      </c>
      <c r="BU488" t="s">
        <v>2208</v>
      </c>
      <c r="BV488" t="s">
        <v>2207</v>
      </c>
      <c r="BW488" t="s">
        <v>2211</v>
      </c>
      <c r="BX488" t="s">
        <v>1937</v>
      </c>
      <c r="BY488" t="s">
        <v>1592</v>
      </c>
      <c r="BZ488" t="s">
        <v>1937</v>
      </c>
      <c r="CA488" t="s">
        <v>1974</v>
      </c>
      <c r="CB488"/>
      <c r="CC488" t="s">
        <v>998</v>
      </c>
      <c r="CD488" t="s">
        <v>1268</v>
      </c>
      <c r="CE488" t="s">
        <v>6633</v>
      </c>
      <c r="CF488" t="s">
        <v>2213</v>
      </c>
      <c r="CG488" t="s">
        <v>1268</v>
      </c>
      <c r="CH488" t="s">
        <v>1592</v>
      </c>
      <c r="CI488" t="s">
        <v>6582</v>
      </c>
      <c r="CJ488" t="s">
        <v>1247</v>
      </c>
      <c r="CK488"/>
      <c r="CL488"/>
      <c r="CM488" t="s">
        <v>6583</v>
      </c>
      <c r="CN488" t="s">
        <v>2212</v>
      </c>
      <c r="CO488" t="s">
        <v>6583</v>
      </c>
      <c r="CP488" t="s">
        <v>2212</v>
      </c>
      <c r="CQ488" t="s">
        <v>1592</v>
      </c>
      <c r="CR488">
        <v>0</v>
      </c>
      <c r="CS488" t="s">
        <v>1592</v>
      </c>
      <c r="CT488" t="s">
        <v>1592</v>
      </c>
      <c r="CU488" t="s">
        <v>1592</v>
      </c>
      <c r="CV488" t="s">
        <v>1592</v>
      </c>
      <c r="CW488" t="s">
        <v>1592</v>
      </c>
      <c r="CX488">
        <v>486</v>
      </c>
      <c r="CY488" t="s">
        <v>6634</v>
      </c>
      <c r="CZ488" t="s">
        <v>1592</v>
      </c>
      <c r="DA488" t="s">
        <v>2313</v>
      </c>
      <c r="DB488" t="s">
        <v>2314</v>
      </c>
      <c r="DC488" t="s">
        <v>2204</v>
      </c>
      <c r="DD488" t="s">
        <v>1306</v>
      </c>
      <c r="DE488" t="s">
        <v>2208</v>
      </c>
      <c r="DF488" t="s">
        <v>1592</v>
      </c>
      <c r="DG488" t="s">
        <v>1592</v>
      </c>
      <c r="DH488" t="s">
        <v>2334</v>
      </c>
      <c r="DI488" t="e">
        <v>#N/A</v>
      </c>
      <c r="DJ488"/>
      <c r="DK488" t="s">
        <v>2334</v>
      </c>
      <c r="DL488">
        <v>9</v>
      </c>
      <c r="DM488" t="s">
        <v>2315</v>
      </c>
      <c r="DN488" t="s">
        <v>1247</v>
      </c>
      <c r="DO488" t="b">
        <v>1</v>
      </c>
      <c r="DP488" t="b">
        <v>1</v>
      </c>
      <c r="DQ488" t="b">
        <v>1</v>
      </c>
      <c r="DR488" t="b">
        <v>0</v>
      </c>
      <c r="DS488" t="b">
        <v>0</v>
      </c>
      <c r="DT488" t="b">
        <v>1</v>
      </c>
      <c r="DU488" t="b">
        <v>0</v>
      </c>
      <c r="DV488">
        <v>0</v>
      </c>
      <c r="DW488" t="b">
        <v>0</v>
      </c>
      <c r="DX488" t="b">
        <v>0</v>
      </c>
      <c r="DY488" t="b">
        <v>0</v>
      </c>
      <c r="DZ488" t="b">
        <v>0</v>
      </c>
      <c r="EA488" t="b">
        <v>0</v>
      </c>
      <c r="EB488" t="b">
        <v>0</v>
      </c>
      <c r="EC488" t="b">
        <v>0</v>
      </c>
      <c r="ED488" t="b">
        <v>0</v>
      </c>
      <c r="EE488" t="b">
        <v>0</v>
      </c>
      <c r="EF488" t="b" cm="1">
        <v>0</v>
      </c>
      <c r="EG488" t="b">
        <v>0</v>
      </c>
      <c r="EH488" t="b">
        <v>0</v>
      </c>
      <c r="EI488" t="b">
        <v>0</v>
      </c>
      <c r="EJ488" t="s">
        <v>1592</v>
      </c>
      <c r="EK488">
        <v>0</v>
      </c>
      <c r="EL488">
        <v>13</v>
      </c>
      <c r="EM488" t="b">
        <v>0</v>
      </c>
    </row>
    <row r="489" spans="1:143" ht="15.75">
      <c r="A489"/>
      <c r="B489" t="s">
        <v>1247</v>
      </c>
      <c r="C489" t="s">
        <v>1247</v>
      </c>
      <c r="D489" t="s">
        <v>6635</v>
      </c>
      <c r="E489" t="s">
        <v>6636</v>
      </c>
      <c r="F489" t="s">
        <v>6637</v>
      </c>
      <c r="G489" t="s">
        <v>6635</v>
      </c>
      <c r="H489" t="s">
        <v>6638</v>
      </c>
      <c r="I489" t="s">
        <v>1268</v>
      </c>
      <c r="J489" t="s">
        <v>6579</v>
      </c>
      <c r="K489"/>
      <c r="L489" t="s">
        <v>1939</v>
      </c>
      <c r="M489" t="s">
        <v>1974</v>
      </c>
      <c r="N489"/>
      <c r="O489"/>
      <c r="P489" t="s">
        <v>1247</v>
      </c>
      <c r="Q489" t="s">
        <v>1306</v>
      </c>
      <c r="R489" t="s">
        <v>6582</v>
      </c>
      <c r="S489"/>
      <c r="T489"/>
      <c r="U489" t="s">
        <v>6583</v>
      </c>
      <c r="V489" t="s">
        <v>6639</v>
      </c>
      <c r="W489"/>
      <c r="X489"/>
      <c r="Y489"/>
      <c r="Z489"/>
      <c r="AA489"/>
      <c r="AB489"/>
      <c r="AC489"/>
      <c r="AD489"/>
      <c r="AE489"/>
      <c r="AF489"/>
      <c r="AG489"/>
      <c r="AH489"/>
      <c r="AI489"/>
      <c r="AJ489"/>
      <c r="AK489"/>
      <c r="AL489"/>
      <c r="AM489"/>
      <c r="AN489"/>
      <c r="AO489" s="108" t="s">
        <v>43</v>
      </c>
      <c r="AP489" t="s">
        <v>1307</v>
      </c>
      <c r="AQ489">
        <v>9</v>
      </c>
      <c r="AR489" t="e">
        <v>#N/A</v>
      </c>
      <c r="AS489" t="s">
        <v>1247</v>
      </c>
      <c r="AT489" t="e">
        <v>#N/A</v>
      </c>
      <c r="AU489" t="s">
        <v>6636</v>
      </c>
      <c r="AV489" t="s">
        <v>6640</v>
      </c>
      <c r="AW489" t="s">
        <v>6641</v>
      </c>
      <c r="AX489" t="s">
        <v>1934</v>
      </c>
      <c r="AY489" t="s">
        <v>6642</v>
      </c>
      <c r="AZ489" t="s">
        <v>1306</v>
      </c>
      <c r="BA489" t="s">
        <v>6643</v>
      </c>
      <c r="BB489" t="s">
        <v>1268</v>
      </c>
      <c r="BC489" t="s">
        <v>1939</v>
      </c>
      <c r="BD489" t="s">
        <v>6644</v>
      </c>
      <c r="BE489">
        <v>489</v>
      </c>
      <c r="BF489">
        <v>482</v>
      </c>
      <c r="BG489">
        <v>0</v>
      </c>
      <c r="BH489" t="s">
        <v>6636</v>
      </c>
      <c r="BI489">
        <v>1</v>
      </c>
      <c r="BJ489">
        <v>0</v>
      </c>
      <c r="BK489">
        <v>0</v>
      </c>
      <c r="BL489" t="s">
        <v>1592</v>
      </c>
      <c r="BM489" t="s">
        <v>6580</v>
      </c>
      <c r="BN489" t="s">
        <v>6584</v>
      </c>
      <c r="BO489" t="e" cm="1">
        <v>#N/A</v>
      </c>
      <c r="BP489" t="s">
        <v>1592</v>
      </c>
      <c r="BQ489" t="s">
        <v>6589</v>
      </c>
      <c r="BR489">
        <v>8</v>
      </c>
      <c r="BS489" t="s">
        <v>1848</v>
      </c>
      <c r="BT489" t="s">
        <v>6645</v>
      </c>
      <c r="BU489" t="s">
        <v>6635</v>
      </c>
      <c r="BV489" t="s">
        <v>6640</v>
      </c>
      <c r="BW489" t="s">
        <v>6646</v>
      </c>
      <c r="BX489" t="s">
        <v>1937</v>
      </c>
      <c r="BY489" t="s">
        <v>1592</v>
      </c>
      <c r="BZ489" t="s">
        <v>1937</v>
      </c>
      <c r="CA489" t="s">
        <v>1974</v>
      </c>
      <c r="CB489"/>
      <c r="CC489" t="s">
        <v>998</v>
      </c>
      <c r="CD489" t="s">
        <v>1268</v>
      </c>
      <c r="CE489" t="s">
        <v>6647</v>
      </c>
      <c r="CF489" t="s">
        <v>6648</v>
      </c>
      <c r="CG489" t="s">
        <v>1268</v>
      </c>
      <c r="CH489" t="s">
        <v>1592</v>
      </c>
      <c r="CI489" t="s">
        <v>6582</v>
      </c>
      <c r="CJ489" t="s">
        <v>1247</v>
      </c>
      <c r="CK489"/>
      <c r="CL489"/>
      <c r="CM489" t="s">
        <v>6583</v>
      </c>
      <c r="CN489" t="s">
        <v>6639</v>
      </c>
      <c r="CO489" t="s">
        <v>6583</v>
      </c>
      <c r="CP489" t="s">
        <v>6639</v>
      </c>
      <c r="CQ489" t="s">
        <v>1592</v>
      </c>
      <c r="CR489">
        <v>0</v>
      </c>
      <c r="CS489" t="s">
        <v>1592</v>
      </c>
      <c r="CT489" t="s">
        <v>1592</v>
      </c>
      <c r="CU489" t="s">
        <v>1592</v>
      </c>
      <c r="CV489" t="s">
        <v>1592</v>
      </c>
      <c r="CW489" t="s">
        <v>1592</v>
      </c>
      <c r="CX489">
        <v>487</v>
      </c>
      <c r="CY489" t="s">
        <v>6649</v>
      </c>
      <c r="CZ489" t="s">
        <v>1592</v>
      </c>
      <c r="DA489" t="s">
        <v>2313</v>
      </c>
      <c r="DB489" t="s">
        <v>2314</v>
      </c>
      <c r="DC489" t="s">
        <v>6636</v>
      </c>
      <c r="DD489" t="s">
        <v>1306</v>
      </c>
      <c r="DE489" t="s">
        <v>6635</v>
      </c>
      <c r="DF489" t="s">
        <v>1592</v>
      </c>
      <c r="DG489" t="s">
        <v>1592</v>
      </c>
      <c r="DH489" t="s">
        <v>2334</v>
      </c>
      <c r="DI489" t="e">
        <v>#N/A</v>
      </c>
      <c r="DJ489"/>
      <c r="DK489" t="s">
        <v>2334</v>
      </c>
      <c r="DL489">
        <v>9</v>
      </c>
      <c r="DM489" t="s">
        <v>2315</v>
      </c>
      <c r="DN489" t="s">
        <v>1247</v>
      </c>
      <c r="DO489" t="b">
        <v>1</v>
      </c>
      <c r="DP489" t="b">
        <v>1</v>
      </c>
      <c r="DQ489" t="b">
        <v>1</v>
      </c>
      <c r="DR489" t="b">
        <v>0</v>
      </c>
      <c r="DS489" t="b">
        <v>0</v>
      </c>
      <c r="DT489" t="b">
        <v>1</v>
      </c>
      <c r="DU489" t="b">
        <v>0</v>
      </c>
      <c r="DV489">
        <v>0</v>
      </c>
      <c r="DW489" t="b">
        <v>0</v>
      </c>
      <c r="DX489" t="b">
        <v>0</v>
      </c>
      <c r="DY489" t="b">
        <v>0</v>
      </c>
      <c r="DZ489" t="b">
        <v>0</v>
      </c>
      <c r="EA489" t="b">
        <v>0</v>
      </c>
      <c r="EB489" t="b">
        <v>0</v>
      </c>
      <c r="EC489" t="b">
        <v>0</v>
      </c>
      <c r="ED489" t="b">
        <v>0</v>
      </c>
      <c r="EE489" t="b">
        <v>0</v>
      </c>
      <c r="EF489" t="b" cm="1">
        <v>0</v>
      </c>
      <c r="EG489" t="b">
        <v>0</v>
      </c>
      <c r="EH489" t="b">
        <v>0</v>
      </c>
      <c r="EI489" t="b">
        <v>0</v>
      </c>
      <c r="EJ489" t="s">
        <v>1592</v>
      </c>
      <c r="EK489">
        <v>0</v>
      </c>
      <c r="EL489">
        <v>33</v>
      </c>
      <c r="EM489" t="b">
        <v>0</v>
      </c>
    </row>
    <row r="490" spans="1:143" ht="31.5">
      <c r="A490"/>
      <c r="B490" t="s">
        <v>1247</v>
      </c>
      <c r="C490" t="s">
        <v>1247</v>
      </c>
      <c r="D490" t="s">
        <v>2017</v>
      </c>
      <c r="E490" t="s">
        <v>2013</v>
      </c>
      <c r="F490" t="s">
        <v>6650</v>
      </c>
      <c r="G490" t="s">
        <v>2017</v>
      </c>
      <c r="H490" s="109" t="s">
        <v>6651</v>
      </c>
      <c r="I490" t="s">
        <v>1268</v>
      </c>
      <c r="J490" t="s">
        <v>6579</v>
      </c>
      <c r="K490"/>
      <c r="L490" t="s">
        <v>1939</v>
      </c>
      <c r="M490" t="s">
        <v>2010</v>
      </c>
      <c r="N490"/>
      <c r="O490"/>
      <c r="P490" t="s">
        <v>1247</v>
      </c>
      <c r="Q490" t="s">
        <v>1306</v>
      </c>
      <c r="R490" t="s">
        <v>6582</v>
      </c>
      <c r="S490"/>
      <c r="T490"/>
      <c r="U490" t="s">
        <v>6583</v>
      </c>
      <c r="V490" t="s">
        <v>2218</v>
      </c>
      <c r="W490"/>
      <c r="X490"/>
      <c r="Y490"/>
      <c r="Z490"/>
      <c r="AA490"/>
      <c r="AB490"/>
      <c r="AC490"/>
      <c r="AD490"/>
      <c r="AE490"/>
      <c r="AF490"/>
      <c r="AG490"/>
      <c r="AH490"/>
      <c r="AI490"/>
      <c r="AJ490"/>
      <c r="AK490"/>
      <c r="AL490"/>
      <c r="AM490"/>
      <c r="AN490"/>
      <c r="AO490" s="108" t="s">
        <v>43</v>
      </c>
      <c r="AP490" t="s">
        <v>1307</v>
      </c>
      <c r="AQ490">
        <v>10</v>
      </c>
      <c r="AR490" t="e">
        <v>#N/A</v>
      </c>
      <c r="AS490" t="s">
        <v>1247</v>
      </c>
      <c r="AT490" t="e">
        <v>#N/A</v>
      </c>
      <c r="AU490" t="s">
        <v>2013</v>
      </c>
      <c r="AV490" t="s">
        <v>2016</v>
      </c>
      <c r="AW490" t="s">
        <v>2216</v>
      </c>
      <c r="AX490" t="s">
        <v>1934</v>
      </c>
      <c r="AY490" t="s">
        <v>2019</v>
      </c>
      <c r="AZ490" t="s">
        <v>1306</v>
      </c>
      <c r="BA490" t="s">
        <v>6231</v>
      </c>
      <c r="BB490" t="s">
        <v>1268</v>
      </c>
      <c r="BC490" t="s">
        <v>1939</v>
      </c>
      <c r="BD490" t="s">
        <v>6652</v>
      </c>
      <c r="BE490">
        <v>408</v>
      </c>
      <c r="BF490">
        <v>482</v>
      </c>
      <c r="BG490">
        <v>0</v>
      </c>
      <c r="BH490" t="s">
        <v>2013</v>
      </c>
      <c r="BI490">
        <v>1</v>
      </c>
      <c r="BJ490">
        <v>0</v>
      </c>
      <c r="BK490">
        <v>0</v>
      </c>
      <c r="BL490" t="s">
        <v>1592</v>
      </c>
      <c r="BM490" t="s">
        <v>6580</v>
      </c>
      <c r="BN490" t="s">
        <v>6584</v>
      </c>
      <c r="BO490" t="e" cm="1">
        <v>#N/A</v>
      </c>
      <c r="BP490" t="s">
        <v>1592</v>
      </c>
      <c r="BQ490" t="s">
        <v>6589</v>
      </c>
      <c r="BR490">
        <v>9</v>
      </c>
      <c r="BS490" t="s">
        <v>1852</v>
      </c>
      <c r="BT490" t="s">
        <v>6653</v>
      </c>
      <c r="BU490" t="s">
        <v>2017</v>
      </c>
      <c r="BV490" t="s">
        <v>2016</v>
      </c>
      <c r="BW490" t="s">
        <v>2217</v>
      </c>
      <c r="BX490" t="s">
        <v>1937</v>
      </c>
      <c r="BY490" t="s">
        <v>1592</v>
      </c>
      <c r="BZ490" t="s">
        <v>1937</v>
      </c>
      <c r="CA490" t="s">
        <v>2010</v>
      </c>
      <c r="CB490"/>
      <c r="CC490" t="s">
        <v>998</v>
      </c>
      <c r="CD490" t="s">
        <v>1268</v>
      </c>
      <c r="CE490" t="s">
        <v>6654</v>
      </c>
      <c r="CF490" t="s">
        <v>2021</v>
      </c>
      <c r="CG490" t="s">
        <v>1268</v>
      </c>
      <c r="CH490" t="s">
        <v>1592</v>
      </c>
      <c r="CI490" t="s">
        <v>6582</v>
      </c>
      <c r="CJ490" t="s">
        <v>1247</v>
      </c>
      <c r="CK490"/>
      <c r="CL490"/>
      <c r="CM490" t="s">
        <v>6583</v>
      </c>
      <c r="CN490" t="s">
        <v>2218</v>
      </c>
      <c r="CO490" t="s">
        <v>6583</v>
      </c>
      <c r="CP490" t="s">
        <v>2218</v>
      </c>
      <c r="CQ490" t="s">
        <v>1592</v>
      </c>
      <c r="CR490">
        <v>0</v>
      </c>
      <c r="CS490" t="s">
        <v>1592</v>
      </c>
      <c r="CT490" t="s">
        <v>1592</v>
      </c>
      <c r="CU490" t="s">
        <v>1592</v>
      </c>
      <c r="CV490" t="s">
        <v>1592</v>
      </c>
      <c r="CW490" t="s">
        <v>1592</v>
      </c>
      <c r="CX490">
        <v>488</v>
      </c>
      <c r="CY490" t="s">
        <v>6655</v>
      </c>
      <c r="CZ490" t="s">
        <v>1592</v>
      </c>
      <c r="DA490" t="s">
        <v>2313</v>
      </c>
      <c r="DB490" t="s">
        <v>2314</v>
      </c>
      <c r="DC490" t="s">
        <v>2013</v>
      </c>
      <c r="DD490" t="s">
        <v>1306</v>
      </c>
      <c r="DE490" t="s">
        <v>2017</v>
      </c>
      <c r="DF490" t="s">
        <v>1592</v>
      </c>
      <c r="DG490" t="s">
        <v>1592</v>
      </c>
      <c r="DH490" t="s">
        <v>2334</v>
      </c>
      <c r="DI490" t="e">
        <v>#N/A</v>
      </c>
      <c r="DJ490"/>
      <c r="DK490" t="s">
        <v>2334</v>
      </c>
      <c r="DL490">
        <v>9</v>
      </c>
      <c r="DM490" t="s">
        <v>2315</v>
      </c>
      <c r="DN490" t="s">
        <v>1247</v>
      </c>
      <c r="DO490" t="b">
        <v>1</v>
      </c>
      <c r="DP490" t="b">
        <v>1</v>
      </c>
      <c r="DQ490" t="b">
        <v>0</v>
      </c>
      <c r="DR490" t="b">
        <v>0</v>
      </c>
      <c r="DS490" t="b">
        <v>0</v>
      </c>
      <c r="DT490" t="b">
        <v>1</v>
      </c>
      <c r="DU490" t="b">
        <v>0</v>
      </c>
      <c r="DV490">
        <v>0</v>
      </c>
      <c r="DW490" t="b">
        <v>0</v>
      </c>
      <c r="DX490" t="b">
        <v>0</v>
      </c>
      <c r="DY490" t="b">
        <v>0</v>
      </c>
      <c r="DZ490" t="b">
        <v>0</v>
      </c>
      <c r="EA490" t="b">
        <v>0</v>
      </c>
      <c r="EB490" t="b">
        <v>0</v>
      </c>
      <c r="EC490" t="b">
        <v>0</v>
      </c>
      <c r="ED490" t="b">
        <v>0</v>
      </c>
      <c r="EE490" t="b">
        <v>0</v>
      </c>
      <c r="EF490" t="b" cm="1">
        <v>0</v>
      </c>
      <c r="EG490" t="b">
        <v>0</v>
      </c>
      <c r="EH490" t="b">
        <v>0</v>
      </c>
      <c r="EI490" t="b">
        <v>0</v>
      </c>
      <c r="EJ490" t="s">
        <v>1592</v>
      </c>
      <c r="EK490">
        <v>0</v>
      </c>
      <c r="EL490">
        <v>36</v>
      </c>
      <c r="EM490" t="b">
        <v>0</v>
      </c>
    </row>
    <row r="491" spans="1:143" ht="31.5">
      <c r="A491"/>
      <c r="B491" t="s">
        <v>1247</v>
      </c>
      <c r="C491" t="s">
        <v>1247</v>
      </c>
      <c r="D491" t="s">
        <v>6656</v>
      </c>
      <c r="E491" t="s">
        <v>6657</v>
      </c>
      <c r="F491" t="s">
        <v>6658</v>
      </c>
      <c r="G491" t="s">
        <v>6656</v>
      </c>
      <c r="H491" s="109" t="s">
        <v>6659</v>
      </c>
      <c r="I491" t="s">
        <v>1268</v>
      </c>
      <c r="J491" t="s">
        <v>6579</v>
      </c>
      <c r="K491"/>
      <c r="L491" t="s">
        <v>1939</v>
      </c>
      <c r="M491" t="s">
        <v>2031</v>
      </c>
      <c r="N491"/>
      <c r="O491"/>
      <c r="P491" t="s">
        <v>1247</v>
      </c>
      <c r="Q491" t="s">
        <v>1306</v>
      </c>
      <c r="R491" t="s">
        <v>6582</v>
      </c>
      <c r="S491"/>
      <c r="T491"/>
      <c r="U491" t="s">
        <v>6583</v>
      </c>
      <c r="V491" t="s">
        <v>6660</v>
      </c>
      <c r="W491"/>
      <c r="X491"/>
      <c r="Y491"/>
      <c r="Z491"/>
      <c r="AA491"/>
      <c r="AB491"/>
      <c r="AC491"/>
      <c r="AD491"/>
      <c r="AE491"/>
      <c r="AF491"/>
      <c r="AG491"/>
      <c r="AH491"/>
      <c r="AI491"/>
      <c r="AJ491"/>
      <c r="AK491"/>
      <c r="AL491"/>
      <c r="AM491"/>
      <c r="AN491"/>
      <c r="AO491" s="108" t="s">
        <v>43</v>
      </c>
      <c r="AP491" t="s">
        <v>1307</v>
      </c>
      <c r="AQ491">
        <v>11</v>
      </c>
      <c r="AR491" t="e">
        <v>#N/A</v>
      </c>
      <c r="AS491" t="s">
        <v>1247</v>
      </c>
      <c r="AT491" t="e">
        <v>#N/A</v>
      </c>
      <c r="AU491" t="s">
        <v>6657</v>
      </c>
      <c r="AV491" t="s">
        <v>6661</v>
      </c>
      <c r="AW491" t="s">
        <v>6662</v>
      </c>
      <c r="AX491" t="s">
        <v>1934</v>
      </c>
      <c r="AY491" t="s">
        <v>6663</v>
      </c>
      <c r="AZ491" t="s">
        <v>1306</v>
      </c>
      <c r="BA491" t="s">
        <v>6664</v>
      </c>
      <c r="BB491" t="s">
        <v>1268</v>
      </c>
      <c r="BC491" t="s">
        <v>1939</v>
      </c>
      <c r="BD491" t="s">
        <v>6665</v>
      </c>
      <c r="BE491">
        <v>491</v>
      </c>
      <c r="BF491">
        <v>482</v>
      </c>
      <c r="BG491">
        <v>0</v>
      </c>
      <c r="BH491" t="s">
        <v>6657</v>
      </c>
      <c r="BI491">
        <v>1</v>
      </c>
      <c r="BJ491">
        <v>0</v>
      </c>
      <c r="BK491">
        <v>0</v>
      </c>
      <c r="BL491" t="s">
        <v>1592</v>
      </c>
      <c r="BM491" t="s">
        <v>6580</v>
      </c>
      <c r="BN491" t="s">
        <v>6584</v>
      </c>
      <c r="BO491" t="e" cm="1">
        <v>#N/A</v>
      </c>
      <c r="BP491" t="s">
        <v>1592</v>
      </c>
      <c r="BQ491" t="s">
        <v>6589</v>
      </c>
      <c r="BR491">
        <v>10</v>
      </c>
      <c r="BS491" t="s">
        <v>1856</v>
      </c>
      <c r="BT491" t="s">
        <v>6666</v>
      </c>
      <c r="BU491" t="s">
        <v>6656</v>
      </c>
      <c r="BV491" t="s">
        <v>6661</v>
      </c>
      <c r="BW491" t="s">
        <v>6667</v>
      </c>
      <c r="BX491" t="s">
        <v>1937</v>
      </c>
      <c r="BY491" t="s">
        <v>1592</v>
      </c>
      <c r="BZ491" t="s">
        <v>1937</v>
      </c>
      <c r="CA491" t="s">
        <v>2031</v>
      </c>
      <c r="CB491"/>
      <c r="CC491" t="s">
        <v>998</v>
      </c>
      <c r="CD491" t="s">
        <v>1268</v>
      </c>
      <c r="CE491" t="s">
        <v>6668</v>
      </c>
      <c r="CF491" t="s">
        <v>6669</v>
      </c>
      <c r="CG491" t="s">
        <v>1268</v>
      </c>
      <c r="CH491" t="s">
        <v>1592</v>
      </c>
      <c r="CI491" t="s">
        <v>6582</v>
      </c>
      <c r="CJ491" t="s">
        <v>1247</v>
      </c>
      <c r="CK491"/>
      <c r="CL491"/>
      <c r="CM491" t="s">
        <v>6583</v>
      </c>
      <c r="CN491" t="s">
        <v>6660</v>
      </c>
      <c r="CO491" t="s">
        <v>6583</v>
      </c>
      <c r="CP491" t="s">
        <v>6660</v>
      </c>
      <c r="CQ491" t="s">
        <v>1592</v>
      </c>
      <c r="CR491">
        <v>0</v>
      </c>
      <c r="CS491" t="s">
        <v>1592</v>
      </c>
      <c r="CT491" t="s">
        <v>1592</v>
      </c>
      <c r="CU491" t="s">
        <v>1592</v>
      </c>
      <c r="CV491" t="s">
        <v>1592</v>
      </c>
      <c r="CW491" t="s">
        <v>1592</v>
      </c>
      <c r="CX491">
        <v>489</v>
      </c>
      <c r="CY491" t="s">
        <v>6670</v>
      </c>
      <c r="CZ491" t="s">
        <v>1592</v>
      </c>
      <c r="DA491" t="s">
        <v>2313</v>
      </c>
      <c r="DB491" t="s">
        <v>2314</v>
      </c>
      <c r="DC491" t="s">
        <v>6657</v>
      </c>
      <c r="DD491" t="s">
        <v>1306</v>
      </c>
      <c r="DE491" t="s">
        <v>6656</v>
      </c>
      <c r="DF491" t="s">
        <v>1592</v>
      </c>
      <c r="DG491" t="s">
        <v>1592</v>
      </c>
      <c r="DH491" t="s">
        <v>2334</v>
      </c>
      <c r="DI491" t="e">
        <v>#N/A</v>
      </c>
      <c r="DJ491"/>
      <c r="DK491" t="s">
        <v>2334</v>
      </c>
      <c r="DL491">
        <v>9</v>
      </c>
      <c r="DM491" t="s">
        <v>2315</v>
      </c>
      <c r="DN491" t="s">
        <v>1247</v>
      </c>
      <c r="DO491" t="b">
        <v>1</v>
      </c>
      <c r="DP491" t="b">
        <v>1</v>
      </c>
      <c r="DQ491" t="b">
        <v>1</v>
      </c>
      <c r="DR491" t="b">
        <v>0</v>
      </c>
      <c r="DS491" t="b">
        <v>0</v>
      </c>
      <c r="DT491" t="b">
        <v>1</v>
      </c>
      <c r="DU491" t="b">
        <v>0</v>
      </c>
      <c r="DV491">
        <v>0</v>
      </c>
      <c r="DW491" t="b">
        <v>0</v>
      </c>
      <c r="DX491" t="b">
        <v>0</v>
      </c>
      <c r="DY491" t="b">
        <v>0</v>
      </c>
      <c r="DZ491" t="b">
        <v>0</v>
      </c>
      <c r="EA491" t="b">
        <v>0</v>
      </c>
      <c r="EB491" t="b">
        <v>0</v>
      </c>
      <c r="EC491" t="b">
        <v>0</v>
      </c>
      <c r="ED491" t="b">
        <v>0</v>
      </c>
      <c r="EE491" t="b">
        <v>0</v>
      </c>
      <c r="EF491" t="b" cm="1">
        <v>0</v>
      </c>
      <c r="EG491" t="b">
        <v>0</v>
      </c>
      <c r="EH491" t="b">
        <v>0</v>
      </c>
      <c r="EI491" t="b">
        <v>0</v>
      </c>
      <c r="EJ491" t="s">
        <v>1592</v>
      </c>
      <c r="EK491">
        <v>0</v>
      </c>
      <c r="EL491">
        <v>37</v>
      </c>
      <c r="EM491" t="b">
        <v>0</v>
      </c>
    </row>
    <row r="492" spans="1:143" ht="15.75">
      <c r="A492"/>
      <c r="B492" t="s">
        <v>1247</v>
      </c>
      <c r="C492" t="s">
        <v>1247</v>
      </c>
      <c r="D492" t="s">
        <v>6671</v>
      </c>
      <c r="E492" t="s">
        <v>6672</v>
      </c>
      <c r="F492" t="s">
        <v>6673</v>
      </c>
      <c r="G492" t="s">
        <v>6671</v>
      </c>
      <c r="H492" t="s">
        <v>902</v>
      </c>
      <c r="I492" t="s">
        <v>1279</v>
      </c>
      <c r="J492"/>
      <c r="K492"/>
      <c r="L492" t="s">
        <v>1939</v>
      </c>
      <c r="M492" t="s">
        <v>902</v>
      </c>
      <c r="N492" t="s">
        <v>902</v>
      </c>
      <c r="O492"/>
      <c r="P492" t="s">
        <v>1247</v>
      </c>
      <c r="Q492" t="s">
        <v>1306</v>
      </c>
      <c r="R492" t="s">
        <v>6582</v>
      </c>
      <c r="S492"/>
      <c r="T492"/>
      <c r="U492" t="s">
        <v>6674</v>
      </c>
      <c r="V492"/>
      <c r="W492"/>
      <c r="X492"/>
      <c r="Y492"/>
      <c r="Z492"/>
      <c r="AA492"/>
      <c r="AB492"/>
      <c r="AC492"/>
      <c r="AD492"/>
      <c r="AE492"/>
      <c r="AF492"/>
      <c r="AG492"/>
      <c r="AH492"/>
      <c r="AI492"/>
      <c r="AJ492"/>
      <c r="AK492"/>
      <c r="AL492"/>
      <c r="AM492"/>
      <c r="AN492"/>
      <c r="AO492" s="108" t="s">
        <v>43</v>
      </c>
      <c r="AP492" t="s">
        <v>1307</v>
      </c>
      <c r="AQ492">
        <v>12</v>
      </c>
      <c r="AR492" t="e">
        <v>#N/A</v>
      </c>
      <c r="AS492" t="s">
        <v>1247</v>
      </c>
      <c r="AT492" t="e">
        <v>#N/A</v>
      </c>
      <c r="AU492" t="s">
        <v>6672</v>
      </c>
      <c r="AV492" t="s">
        <v>6675</v>
      </c>
      <c r="AW492" t="s">
        <v>6676</v>
      </c>
      <c r="AX492" t="s">
        <v>1934</v>
      </c>
      <c r="AY492" t="s">
        <v>6677</v>
      </c>
      <c r="AZ492" t="s">
        <v>1306</v>
      </c>
      <c r="BA492" t="s">
        <v>6678</v>
      </c>
      <c r="BB492" t="s">
        <v>1279</v>
      </c>
      <c r="BC492" t="s">
        <v>1939</v>
      </c>
      <c r="BD492" t="s">
        <v>6679</v>
      </c>
      <c r="BE492">
        <v>492</v>
      </c>
      <c r="BF492">
        <v>0</v>
      </c>
      <c r="BG492">
        <v>0</v>
      </c>
      <c r="BH492" t="s">
        <v>1592</v>
      </c>
      <c r="BI492">
        <v>0</v>
      </c>
      <c r="BJ492">
        <v>0</v>
      </c>
      <c r="BK492">
        <v>0</v>
      </c>
      <c r="BL492" t="s">
        <v>1592</v>
      </c>
      <c r="BM492" t="s">
        <v>1592</v>
      </c>
      <c r="BN492" t="s">
        <v>1592</v>
      </c>
      <c r="BO492" t="s" cm="1">
        <v>1592</v>
      </c>
      <c r="BP492" t="s">
        <v>1592</v>
      </c>
      <c r="BQ492" t="s">
        <v>6589</v>
      </c>
      <c r="BR492">
        <v>11</v>
      </c>
      <c r="BS492" t="s">
        <v>1860</v>
      </c>
      <c r="BT492" t="s">
        <v>6680</v>
      </c>
      <c r="BU492" t="s">
        <v>6671</v>
      </c>
      <c r="BV492" t="s">
        <v>6675</v>
      </c>
      <c r="BW492" t="s">
        <v>1940</v>
      </c>
      <c r="BX492" t="s">
        <v>1940</v>
      </c>
      <c r="BY492" t="s">
        <v>1592</v>
      </c>
      <c r="BZ492" t="s">
        <v>1937</v>
      </c>
      <c r="CA492" t="s">
        <v>902</v>
      </c>
      <c r="CB492"/>
      <c r="CC492" t="s">
        <v>998</v>
      </c>
      <c r="CD492" t="s">
        <v>1279</v>
      </c>
      <c r="CE492" t="s">
        <v>6672</v>
      </c>
      <c r="CF492" t="s">
        <v>6675</v>
      </c>
      <c r="CG492" t="s">
        <v>1279</v>
      </c>
      <c r="CH492" t="s">
        <v>1592</v>
      </c>
      <c r="CI492" t="s">
        <v>6582</v>
      </c>
      <c r="CJ492" t="s">
        <v>1247</v>
      </c>
      <c r="CK492"/>
      <c r="CL492"/>
      <c r="CM492" t="s">
        <v>6674</v>
      </c>
      <c r="CN492" t="s">
        <v>1592</v>
      </c>
      <c r="CO492" t="s">
        <v>6674</v>
      </c>
      <c r="CP492" t="s">
        <v>1592</v>
      </c>
      <c r="CQ492" t="s">
        <v>1592</v>
      </c>
      <c r="CR492">
        <v>0</v>
      </c>
      <c r="CS492" t="s">
        <v>1592</v>
      </c>
      <c r="CT492" t="s">
        <v>1592</v>
      </c>
      <c r="CU492" t="s">
        <v>1592</v>
      </c>
      <c r="CV492" t="s">
        <v>1592</v>
      </c>
      <c r="CW492" t="s">
        <v>1592</v>
      </c>
      <c r="CX492">
        <v>490</v>
      </c>
      <c r="CY492" t="s">
        <v>6681</v>
      </c>
      <c r="CZ492" t="s">
        <v>1592</v>
      </c>
      <c r="DA492" t="s">
        <v>2313</v>
      </c>
      <c r="DB492" t="s">
        <v>2314</v>
      </c>
      <c r="DC492" t="s">
        <v>6672</v>
      </c>
      <c r="DD492" t="s">
        <v>1306</v>
      </c>
      <c r="DE492" t="s">
        <v>6671</v>
      </c>
      <c r="DF492" t="s">
        <v>1592</v>
      </c>
      <c r="DG492" t="s">
        <v>1592</v>
      </c>
      <c r="DH492" t="s">
        <v>2334</v>
      </c>
      <c r="DI492" t="e">
        <v>#N/A</v>
      </c>
      <c r="DJ492"/>
      <c r="DK492" t="s">
        <v>2334</v>
      </c>
      <c r="DL492">
        <v>9</v>
      </c>
      <c r="DM492" t="s">
        <v>2315</v>
      </c>
      <c r="DN492" t="s">
        <v>1247</v>
      </c>
      <c r="DO492" t="b">
        <v>1</v>
      </c>
      <c r="DP492" t="b">
        <v>1</v>
      </c>
      <c r="DQ492" t="b">
        <v>1</v>
      </c>
      <c r="DR492" t="b">
        <v>0</v>
      </c>
      <c r="DS492" t="b">
        <v>0</v>
      </c>
      <c r="DT492" t="b">
        <v>1</v>
      </c>
      <c r="DU492" t="b">
        <v>1</v>
      </c>
      <c r="DV492">
        <v>0</v>
      </c>
      <c r="DW492" t="b">
        <v>0</v>
      </c>
      <c r="DX492" t="b">
        <v>0</v>
      </c>
      <c r="DY492" t="b">
        <v>0</v>
      </c>
      <c r="DZ492" t="b">
        <v>0</v>
      </c>
      <c r="EA492" t="b">
        <v>0</v>
      </c>
      <c r="EB492" t="b">
        <v>0</v>
      </c>
      <c r="EC492" t="b">
        <v>0</v>
      </c>
      <c r="ED492" t="b">
        <v>0</v>
      </c>
      <c r="EE492" t="b">
        <v>0</v>
      </c>
      <c r="EF492" t="b" cm="1">
        <v>0</v>
      </c>
      <c r="EG492" t="b">
        <v>0</v>
      </c>
      <c r="EH492" t="b">
        <v>0</v>
      </c>
      <c r="EI492" t="b">
        <v>0</v>
      </c>
      <c r="EJ492" t="s">
        <v>1592</v>
      </c>
      <c r="EK492">
        <v>0</v>
      </c>
      <c r="EL492">
        <v>33</v>
      </c>
      <c r="EM492" t="b">
        <v>0</v>
      </c>
    </row>
    <row r="493" spans="1:143" ht="63">
      <c r="A493"/>
      <c r="B493" t="s">
        <v>1247</v>
      </c>
      <c r="C493" t="s">
        <v>1247</v>
      </c>
      <c r="D493" t="s">
        <v>1761</v>
      </c>
      <c r="E493" t="s">
        <v>1762</v>
      </c>
      <c r="F493" t="s">
        <v>2187</v>
      </c>
      <c r="G493" t="s">
        <v>1761</v>
      </c>
      <c r="H493" t="s">
        <v>902</v>
      </c>
      <c r="I493" t="s">
        <v>1272</v>
      </c>
      <c r="J493" t="s">
        <v>6671</v>
      </c>
      <c r="K493"/>
      <c r="L493" t="s">
        <v>1939</v>
      </c>
      <c r="M493" t="s">
        <v>1947</v>
      </c>
      <c r="N493" s="109" t="s">
        <v>6592</v>
      </c>
      <c r="O493"/>
      <c r="P493" t="s">
        <v>1247</v>
      </c>
      <c r="Q493" t="s">
        <v>1306</v>
      </c>
      <c r="R493" t="s">
        <v>6582</v>
      </c>
      <c r="S493"/>
      <c r="T493"/>
      <c r="U493" t="s">
        <v>6674</v>
      </c>
      <c r="V493" t="s">
        <v>2187</v>
      </c>
      <c r="W493"/>
      <c r="X493"/>
      <c r="Y493"/>
      <c r="Z493"/>
      <c r="AA493"/>
      <c r="AB493"/>
      <c r="AC493"/>
      <c r="AD493"/>
      <c r="AE493"/>
      <c r="AF493"/>
      <c r="AG493"/>
      <c r="AH493"/>
      <c r="AI493"/>
      <c r="AJ493"/>
      <c r="AK493"/>
      <c r="AL493"/>
      <c r="AM493"/>
      <c r="AN493"/>
      <c r="AO493" s="108" t="s">
        <v>43</v>
      </c>
      <c r="AP493" t="s">
        <v>1307</v>
      </c>
      <c r="AQ493">
        <v>13</v>
      </c>
      <c r="AR493" t="e">
        <v>#N/A</v>
      </c>
      <c r="AS493" t="s">
        <v>1247</v>
      </c>
      <c r="AT493" t="e">
        <v>#N/A</v>
      </c>
      <c r="AU493" t="s">
        <v>1762</v>
      </c>
      <c r="AV493" t="s">
        <v>1945</v>
      </c>
      <c r="AW493" t="s">
        <v>2138</v>
      </c>
      <c r="AX493" t="s">
        <v>1934</v>
      </c>
      <c r="AY493" t="s">
        <v>2186</v>
      </c>
      <c r="AZ493" t="s">
        <v>1306</v>
      </c>
      <c r="BA493" t="s">
        <v>5600</v>
      </c>
      <c r="BB493" t="s">
        <v>1272</v>
      </c>
      <c r="BC493" t="s">
        <v>1939</v>
      </c>
      <c r="BD493" t="s">
        <v>5601</v>
      </c>
      <c r="BE493">
        <v>339</v>
      </c>
      <c r="BF493">
        <v>492</v>
      </c>
      <c r="BG493">
        <v>0</v>
      </c>
      <c r="BH493" t="s">
        <v>1592</v>
      </c>
      <c r="BI493">
        <v>0</v>
      </c>
      <c r="BJ493">
        <v>0</v>
      </c>
      <c r="BK493">
        <v>1055</v>
      </c>
      <c r="BL493" t="s">
        <v>1950</v>
      </c>
      <c r="BM493" t="s">
        <v>6672</v>
      </c>
      <c r="BN493" t="s">
        <v>6675</v>
      </c>
      <c r="BO493" t="e" cm="1">
        <v>#N/A</v>
      </c>
      <c r="BP493" t="s">
        <v>1592</v>
      </c>
      <c r="BQ493" t="s">
        <v>6589</v>
      </c>
      <c r="BR493">
        <v>12</v>
      </c>
      <c r="BS493" t="s">
        <v>1864</v>
      </c>
      <c r="BT493" t="s">
        <v>6682</v>
      </c>
      <c r="BU493" t="s">
        <v>1761</v>
      </c>
      <c r="BV493" t="s">
        <v>1945</v>
      </c>
      <c r="BW493" t="s">
        <v>1940</v>
      </c>
      <c r="BX493" t="s">
        <v>2188</v>
      </c>
      <c r="BY493" t="s">
        <v>1592</v>
      </c>
      <c r="BZ493" t="s">
        <v>1937</v>
      </c>
      <c r="CA493" t="s">
        <v>1947</v>
      </c>
      <c r="CB493"/>
      <c r="CC493" t="s">
        <v>998</v>
      </c>
      <c r="CD493" t="s">
        <v>1272</v>
      </c>
      <c r="CE493" t="s">
        <v>6683</v>
      </c>
      <c r="CF493" t="s">
        <v>6684</v>
      </c>
      <c r="CG493" t="s">
        <v>1272</v>
      </c>
      <c r="CH493" t="s">
        <v>1592</v>
      </c>
      <c r="CI493" t="s">
        <v>6582</v>
      </c>
      <c r="CJ493" t="s">
        <v>1247</v>
      </c>
      <c r="CK493"/>
      <c r="CL493"/>
      <c r="CM493" t="s">
        <v>6674</v>
      </c>
      <c r="CN493" t="s">
        <v>2187</v>
      </c>
      <c r="CO493" t="s">
        <v>6674</v>
      </c>
      <c r="CP493" t="s">
        <v>2187</v>
      </c>
      <c r="CQ493" t="s">
        <v>1592</v>
      </c>
      <c r="CR493">
        <v>0</v>
      </c>
      <c r="CS493" t="s">
        <v>1592</v>
      </c>
      <c r="CT493" t="s">
        <v>1592</v>
      </c>
      <c r="CU493" t="s">
        <v>1592</v>
      </c>
      <c r="CV493" t="s">
        <v>1592</v>
      </c>
      <c r="CW493" t="s">
        <v>1592</v>
      </c>
      <c r="CX493">
        <v>491</v>
      </c>
      <c r="CY493" t="s">
        <v>6685</v>
      </c>
      <c r="CZ493" t="s">
        <v>1592</v>
      </c>
      <c r="DA493" t="s">
        <v>2313</v>
      </c>
      <c r="DB493" t="s">
        <v>2314</v>
      </c>
      <c r="DC493" t="s">
        <v>1762</v>
      </c>
      <c r="DD493" t="s">
        <v>1306</v>
      </c>
      <c r="DE493" t="s">
        <v>1761</v>
      </c>
      <c r="DF493" t="s">
        <v>1592</v>
      </c>
      <c r="DG493" t="s">
        <v>1592</v>
      </c>
      <c r="DH493" t="s">
        <v>2334</v>
      </c>
      <c r="DI493" t="e">
        <v>#N/A</v>
      </c>
      <c r="DJ493"/>
      <c r="DK493" t="s">
        <v>2334</v>
      </c>
      <c r="DL493">
        <v>9</v>
      </c>
      <c r="DM493" t="s">
        <v>2315</v>
      </c>
      <c r="DN493" t="s">
        <v>1247</v>
      </c>
      <c r="DO493" t="b">
        <v>1</v>
      </c>
      <c r="DP493" t="b">
        <v>1</v>
      </c>
      <c r="DQ493" t="b">
        <v>0</v>
      </c>
      <c r="DR493" t="b">
        <v>0</v>
      </c>
      <c r="DS493" t="b">
        <v>0</v>
      </c>
      <c r="DT493" t="b">
        <v>1</v>
      </c>
      <c r="DU493" t="b">
        <v>0</v>
      </c>
      <c r="DV493">
        <v>0</v>
      </c>
      <c r="DW493" t="b">
        <v>0</v>
      </c>
      <c r="DX493" t="b">
        <v>0</v>
      </c>
      <c r="DY493" t="b">
        <v>0</v>
      </c>
      <c r="DZ493" t="b">
        <v>0</v>
      </c>
      <c r="EA493" t="b">
        <v>0</v>
      </c>
      <c r="EB493" t="b">
        <v>0</v>
      </c>
      <c r="EC493" t="b">
        <v>0</v>
      </c>
      <c r="ED493" t="b">
        <v>0</v>
      </c>
      <c r="EE493" t="b">
        <v>0</v>
      </c>
      <c r="EF493" t="b" cm="1">
        <v>0</v>
      </c>
      <c r="EG493" t="b">
        <v>0</v>
      </c>
      <c r="EH493" t="b">
        <v>0</v>
      </c>
      <c r="EI493" t="b">
        <v>0</v>
      </c>
      <c r="EJ493" t="s">
        <v>1592</v>
      </c>
      <c r="EK493">
        <v>0</v>
      </c>
      <c r="EL493">
        <v>7</v>
      </c>
      <c r="EM493" t="b">
        <v>0</v>
      </c>
    </row>
    <row r="494" spans="1:143" ht="31.5">
      <c r="A494"/>
      <c r="B494" t="s">
        <v>1247</v>
      </c>
      <c r="C494" t="s">
        <v>1247</v>
      </c>
      <c r="D494" t="s">
        <v>5617</v>
      </c>
      <c r="E494" t="s">
        <v>5618</v>
      </c>
      <c r="F494" t="s">
        <v>6597</v>
      </c>
      <c r="G494" t="s">
        <v>5617</v>
      </c>
      <c r="H494" t="s">
        <v>902</v>
      </c>
      <c r="I494" t="s">
        <v>1272</v>
      </c>
      <c r="J494" t="s">
        <v>6671</v>
      </c>
      <c r="K494"/>
      <c r="L494" t="s">
        <v>1939</v>
      </c>
      <c r="M494" t="s">
        <v>1947</v>
      </c>
      <c r="N494" s="109" t="s">
        <v>6598</v>
      </c>
      <c r="O494"/>
      <c r="P494" t="s">
        <v>1247</v>
      </c>
      <c r="Q494" t="s">
        <v>1306</v>
      </c>
      <c r="R494" t="s">
        <v>6582</v>
      </c>
      <c r="S494"/>
      <c r="T494"/>
      <c r="U494" t="s">
        <v>6674</v>
      </c>
      <c r="V494" t="s">
        <v>6599</v>
      </c>
      <c r="W494"/>
      <c r="X494"/>
      <c r="Y494"/>
      <c r="Z494"/>
      <c r="AA494"/>
      <c r="AB494"/>
      <c r="AC494"/>
      <c r="AD494"/>
      <c r="AE494"/>
      <c r="AF494"/>
      <c r="AG494"/>
      <c r="AH494"/>
      <c r="AI494"/>
      <c r="AJ494"/>
      <c r="AK494"/>
      <c r="AL494"/>
      <c r="AM494"/>
      <c r="AN494"/>
      <c r="AO494" s="108" t="s">
        <v>43</v>
      </c>
      <c r="AP494" t="s">
        <v>1307</v>
      </c>
      <c r="AQ494">
        <v>14</v>
      </c>
      <c r="AR494" t="e">
        <v>#N/A</v>
      </c>
      <c r="AS494" t="s">
        <v>1247</v>
      </c>
      <c r="AT494" t="e">
        <v>#N/A</v>
      </c>
      <c r="AU494" t="s">
        <v>5618</v>
      </c>
      <c r="AV494" t="s">
        <v>5621</v>
      </c>
      <c r="AW494" t="s">
        <v>6600</v>
      </c>
      <c r="AX494" t="s">
        <v>1934</v>
      </c>
      <c r="AY494" t="s">
        <v>5622</v>
      </c>
      <c r="AZ494" t="s">
        <v>1306</v>
      </c>
      <c r="BA494" t="s">
        <v>5623</v>
      </c>
      <c r="BB494" t="s">
        <v>1272</v>
      </c>
      <c r="BC494" t="s">
        <v>1939</v>
      </c>
      <c r="BD494" t="s">
        <v>5624</v>
      </c>
      <c r="BE494">
        <v>341</v>
      </c>
      <c r="BF494">
        <v>492</v>
      </c>
      <c r="BG494">
        <v>0</v>
      </c>
      <c r="BH494" t="s">
        <v>1592</v>
      </c>
      <c r="BI494">
        <v>0</v>
      </c>
      <c r="BJ494">
        <v>0</v>
      </c>
      <c r="BK494">
        <v>1051</v>
      </c>
      <c r="BL494" t="s">
        <v>5625</v>
      </c>
      <c r="BM494" t="s">
        <v>6672</v>
      </c>
      <c r="BN494" t="s">
        <v>6675</v>
      </c>
      <c r="BO494" t="e" cm="1">
        <v>#N/A</v>
      </c>
      <c r="BP494" t="s">
        <v>1592</v>
      </c>
      <c r="BQ494" t="s">
        <v>6589</v>
      </c>
      <c r="BR494">
        <v>13</v>
      </c>
      <c r="BS494" t="s">
        <v>2039</v>
      </c>
      <c r="BT494" t="s">
        <v>6686</v>
      </c>
      <c r="BU494" t="s">
        <v>5617</v>
      </c>
      <c r="BV494" t="s">
        <v>5621</v>
      </c>
      <c r="BW494" t="s">
        <v>1940</v>
      </c>
      <c r="BX494" t="s">
        <v>6602</v>
      </c>
      <c r="BY494" t="s">
        <v>1592</v>
      </c>
      <c r="BZ494" t="s">
        <v>1937</v>
      </c>
      <c r="CA494" t="s">
        <v>1947</v>
      </c>
      <c r="CB494"/>
      <c r="CC494" t="s">
        <v>998</v>
      </c>
      <c r="CD494" t="s">
        <v>1272</v>
      </c>
      <c r="CE494" t="s">
        <v>6687</v>
      </c>
      <c r="CF494" t="s">
        <v>6688</v>
      </c>
      <c r="CG494" t="s">
        <v>1272</v>
      </c>
      <c r="CH494" t="s">
        <v>1592</v>
      </c>
      <c r="CI494" t="s">
        <v>6582</v>
      </c>
      <c r="CJ494" t="s">
        <v>1247</v>
      </c>
      <c r="CK494"/>
      <c r="CL494"/>
      <c r="CM494" t="s">
        <v>6674</v>
      </c>
      <c r="CN494" t="s">
        <v>6599</v>
      </c>
      <c r="CO494" t="s">
        <v>6674</v>
      </c>
      <c r="CP494" t="s">
        <v>6599</v>
      </c>
      <c r="CQ494" t="s">
        <v>1592</v>
      </c>
      <c r="CR494">
        <v>0</v>
      </c>
      <c r="CS494" t="s">
        <v>1592</v>
      </c>
      <c r="CT494" t="s">
        <v>1592</v>
      </c>
      <c r="CU494" t="s">
        <v>1592</v>
      </c>
      <c r="CV494" t="s">
        <v>1592</v>
      </c>
      <c r="CW494" t="s">
        <v>1592</v>
      </c>
      <c r="CX494">
        <v>492</v>
      </c>
      <c r="CY494" t="s">
        <v>6689</v>
      </c>
      <c r="CZ494" t="s">
        <v>1592</v>
      </c>
      <c r="DA494" t="s">
        <v>2313</v>
      </c>
      <c r="DB494" t="s">
        <v>2314</v>
      </c>
      <c r="DC494" t="s">
        <v>5618</v>
      </c>
      <c r="DD494" t="s">
        <v>1306</v>
      </c>
      <c r="DE494" t="s">
        <v>5617</v>
      </c>
      <c r="DF494" t="s">
        <v>1592</v>
      </c>
      <c r="DG494" t="s">
        <v>1592</v>
      </c>
      <c r="DH494" t="s">
        <v>2334</v>
      </c>
      <c r="DI494" t="e">
        <v>#N/A</v>
      </c>
      <c r="DJ494"/>
      <c r="DK494" t="s">
        <v>2334</v>
      </c>
      <c r="DL494">
        <v>9</v>
      </c>
      <c r="DM494" t="s">
        <v>2315</v>
      </c>
      <c r="DN494" t="s">
        <v>1247</v>
      </c>
      <c r="DO494" t="b">
        <v>1</v>
      </c>
      <c r="DP494" t="b">
        <v>1</v>
      </c>
      <c r="DQ494" t="b">
        <v>0</v>
      </c>
      <c r="DR494" t="b">
        <v>0</v>
      </c>
      <c r="DS494" t="b">
        <v>0</v>
      </c>
      <c r="DT494" t="b">
        <v>1</v>
      </c>
      <c r="DU494" t="b">
        <v>0</v>
      </c>
      <c r="DV494">
        <v>0</v>
      </c>
      <c r="DW494" t="b">
        <v>0</v>
      </c>
      <c r="DX494" t="b">
        <v>0</v>
      </c>
      <c r="DY494" t="b">
        <v>0</v>
      </c>
      <c r="DZ494" t="b">
        <v>0</v>
      </c>
      <c r="EA494" t="b">
        <v>0</v>
      </c>
      <c r="EB494" t="b">
        <v>0</v>
      </c>
      <c r="EC494" t="b">
        <v>0</v>
      </c>
      <c r="ED494" t="b">
        <v>0</v>
      </c>
      <c r="EE494" t="b">
        <v>0</v>
      </c>
      <c r="EF494" t="b" cm="1">
        <v>0</v>
      </c>
      <c r="EG494" t="b">
        <v>0</v>
      </c>
      <c r="EH494" t="b">
        <v>0</v>
      </c>
      <c r="EI494" t="b">
        <v>0</v>
      </c>
      <c r="EJ494" t="s">
        <v>1592</v>
      </c>
      <c r="EK494">
        <v>0</v>
      </c>
      <c r="EL494">
        <v>13</v>
      </c>
      <c r="EM494" t="b">
        <v>0</v>
      </c>
    </row>
    <row r="495" spans="1:143" ht="15.75">
      <c r="A495"/>
      <c r="B495" t="s">
        <v>1247</v>
      </c>
      <c r="C495" t="s">
        <v>1247</v>
      </c>
      <c r="D495" t="s">
        <v>1766</v>
      </c>
      <c r="E495" t="s">
        <v>1767</v>
      </c>
      <c r="F495" t="s">
        <v>6190</v>
      </c>
      <c r="G495" t="s">
        <v>1766</v>
      </c>
      <c r="H495" t="s">
        <v>902</v>
      </c>
      <c r="I495" t="s">
        <v>1272</v>
      </c>
      <c r="J495" t="s">
        <v>6671</v>
      </c>
      <c r="K495"/>
      <c r="L495" t="s">
        <v>1939</v>
      </c>
      <c r="M495" t="s">
        <v>1947</v>
      </c>
      <c r="N495" t="s">
        <v>6606</v>
      </c>
      <c r="O495"/>
      <c r="P495" t="s">
        <v>1247</v>
      </c>
      <c r="Q495" t="s">
        <v>1306</v>
      </c>
      <c r="R495" t="s">
        <v>6582</v>
      </c>
      <c r="S495"/>
      <c r="T495"/>
      <c r="U495" t="s">
        <v>6674</v>
      </c>
      <c r="V495" t="s">
        <v>2192</v>
      </c>
      <c r="W495"/>
      <c r="X495"/>
      <c r="Y495"/>
      <c r="Z495"/>
      <c r="AA495"/>
      <c r="AB495"/>
      <c r="AC495"/>
      <c r="AD495"/>
      <c r="AE495"/>
      <c r="AF495"/>
      <c r="AG495"/>
      <c r="AH495"/>
      <c r="AI495"/>
      <c r="AJ495"/>
      <c r="AK495"/>
      <c r="AL495"/>
      <c r="AM495"/>
      <c r="AN495"/>
      <c r="AO495" s="108" t="s">
        <v>43</v>
      </c>
      <c r="AP495" t="s">
        <v>1307</v>
      </c>
      <c r="AQ495">
        <v>15</v>
      </c>
      <c r="AR495" t="e">
        <v>#N/A</v>
      </c>
      <c r="AS495" t="s">
        <v>1247</v>
      </c>
      <c r="AT495" t="e">
        <v>#N/A</v>
      </c>
      <c r="AU495" t="s">
        <v>1767</v>
      </c>
      <c r="AV495" t="s">
        <v>1953</v>
      </c>
      <c r="AW495" t="s">
        <v>1954</v>
      </c>
      <c r="AX495" t="s">
        <v>1934</v>
      </c>
      <c r="AY495" t="s">
        <v>2191</v>
      </c>
      <c r="AZ495" t="s">
        <v>1306</v>
      </c>
      <c r="BA495" t="s">
        <v>5610</v>
      </c>
      <c r="BB495" t="s">
        <v>1272</v>
      </c>
      <c r="BC495" t="s">
        <v>1939</v>
      </c>
      <c r="BD495" t="s">
        <v>5611</v>
      </c>
      <c r="BE495">
        <v>340</v>
      </c>
      <c r="BF495">
        <v>492</v>
      </c>
      <c r="BG495">
        <v>0</v>
      </c>
      <c r="BH495" t="s">
        <v>1592</v>
      </c>
      <c r="BI495">
        <v>0</v>
      </c>
      <c r="BJ495">
        <v>0</v>
      </c>
      <c r="BK495">
        <v>1036</v>
      </c>
      <c r="BL495" t="s">
        <v>1958</v>
      </c>
      <c r="BM495" t="s">
        <v>6672</v>
      </c>
      <c r="BN495" t="s">
        <v>6675</v>
      </c>
      <c r="BO495" t="e" cm="1">
        <v>#N/A</v>
      </c>
      <c r="BP495" t="s">
        <v>1592</v>
      </c>
      <c r="BQ495" t="s">
        <v>6589</v>
      </c>
      <c r="BR495">
        <v>14</v>
      </c>
      <c r="BS495" t="s">
        <v>1910</v>
      </c>
      <c r="BT495" t="s">
        <v>6690</v>
      </c>
      <c r="BU495" t="s">
        <v>1766</v>
      </c>
      <c r="BV495" t="s">
        <v>1953</v>
      </c>
      <c r="BW495" t="s">
        <v>1940</v>
      </c>
      <c r="BX495" t="s">
        <v>2193</v>
      </c>
      <c r="BY495" t="s">
        <v>1592</v>
      </c>
      <c r="BZ495" t="s">
        <v>1937</v>
      </c>
      <c r="CA495" t="s">
        <v>1947</v>
      </c>
      <c r="CB495"/>
      <c r="CC495" t="s">
        <v>998</v>
      </c>
      <c r="CD495" t="s">
        <v>1272</v>
      </c>
      <c r="CE495" t="s">
        <v>6691</v>
      </c>
      <c r="CF495" t="s">
        <v>6692</v>
      </c>
      <c r="CG495" t="s">
        <v>1272</v>
      </c>
      <c r="CH495" t="s">
        <v>1592</v>
      </c>
      <c r="CI495" t="s">
        <v>6582</v>
      </c>
      <c r="CJ495" t="s">
        <v>1247</v>
      </c>
      <c r="CK495"/>
      <c r="CL495"/>
      <c r="CM495" t="s">
        <v>6674</v>
      </c>
      <c r="CN495" t="s">
        <v>2192</v>
      </c>
      <c r="CO495" t="s">
        <v>6674</v>
      </c>
      <c r="CP495" t="s">
        <v>2192</v>
      </c>
      <c r="CQ495" t="s">
        <v>1592</v>
      </c>
      <c r="CR495">
        <v>0</v>
      </c>
      <c r="CS495" t="s">
        <v>1592</v>
      </c>
      <c r="CT495" t="s">
        <v>1592</v>
      </c>
      <c r="CU495" t="s">
        <v>1592</v>
      </c>
      <c r="CV495" t="s">
        <v>1592</v>
      </c>
      <c r="CW495" t="s">
        <v>1592</v>
      </c>
      <c r="CX495">
        <v>493</v>
      </c>
      <c r="CY495" t="s">
        <v>6693</v>
      </c>
      <c r="CZ495" t="s">
        <v>1592</v>
      </c>
      <c r="DA495" t="s">
        <v>2313</v>
      </c>
      <c r="DB495" t="s">
        <v>2314</v>
      </c>
      <c r="DC495" t="s">
        <v>1767</v>
      </c>
      <c r="DD495" t="s">
        <v>1306</v>
      </c>
      <c r="DE495" t="s">
        <v>1766</v>
      </c>
      <c r="DF495" t="s">
        <v>1592</v>
      </c>
      <c r="DG495" t="s">
        <v>1592</v>
      </c>
      <c r="DH495" t="s">
        <v>2334</v>
      </c>
      <c r="DI495" t="e">
        <v>#N/A</v>
      </c>
      <c r="DJ495"/>
      <c r="DK495" t="s">
        <v>2334</v>
      </c>
      <c r="DL495">
        <v>9</v>
      </c>
      <c r="DM495" t="s">
        <v>2315</v>
      </c>
      <c r="DN495" t="s">
        <v>1247</v>
      </c>
      <c r="DO495" t="b">
        <v>1</v>
      </c>
      <c r="DP495" t="b">
        <v>1</v>
      </c>
      <c r="DQ495" t="b">
        <v>0</v>
      </c>
      <c r="DR495" t="b">
        <v>0</v>
      </c>
      <c r="DS495" t="b">
        <v>0</v>
      </c>
      <c r="DT495" t="b">
        <v>1</v>
      </c>
      <c r="DU495" t="b">
        <v>0</v>
      </c>
      <c r="DV495">
        <v>0</v>
      </c>
      <c r="DW495" t="b">
        <v>0</v>
      </c>
      <c r="DX495" t="b">
        <v>0</v>
      </c>
      <c r="DY495" t="b">
        <v>0</v>
      </c>
      <c r="DZ495" t="b">
        <v>0</v>
      </c>
      <c r="EA495" t="b">
        <v>0</v>
      </c>
      <c r="EB495" t="b">
        <v>0</v>
      </c>
      <c r="EC495" t="b">
        <v>0</v>
      </c>
      <c r="ED495" t="b">
        <v>0</v>
      </c>
      <c r="EE495" t="b">
        <v>0</v>
      </c>
      <c r="EF495" t="b" cm="1">
        <v>0</v>
      </c>
      <c r="EG495" t="b">
        <v>0</v>
      </c>
      <c r="EH495" t="b">
        <v>0</v>
      </c>
      <c r="EI495" t="b">
        <v>0</v>
      </c>
      <c r="EJ495" t="s">
        <v>1592</v>
      </c>
      <c r="EK495">
        <v>0</v>
      </c>
      <c r="EL495">
        <v>13</v>
      </c>
      <c r="EM495" t="b">
        <v>0</v>
      </c>
    </row>
    <row r="496" spans="1:143" ht="15.75">
      <c r="A496"/>
      <c r="B496" t="s">
        <v>1247</v>
      </c>
      <c r="C496" t="s">
        <v>1247</v>
      </c>
      <c r="D496" t="s">
        <v>1772</v>
      </c>
      <c r="E496" t="s">
        <v>1773</v>
      </c>
      <c r="F496" t="s">
        <v>6611</v>
      </c>
      <c r="G496" t="s">
        <v>1772</v>
      </c>
      <c r="H496" t="s">
        <v>902</v>
      </c>
      <c r="I496" t="s">
        <v>1272</v>
      </c>
      <c r="J496" t="s">
        <v>6671</v>
      </c>
      <c r="K496"/>
      <c r="L496" t="s">
        <v>1939</v>
      </c>
      <c r="M496" t="s">
        <v>1947</v>
      </c>
      <c r="N496" t="s">
        <v>6612</v>
      </c>
      <c r="O496"/>
      <c r="P496" t="s">
        <v>1247</v>
      </c>
      <c r="Q496" t="s">
        <v>1306</v>
      </c>
      <c r="R496" t="s">
        <v>6582</v>
      </c>
      <c r="S496"/>
      <c r="T496"/>
      <c r="U496" t="s">
        <v>6674</v>
      </c>
      <c r="V496" t="s">
        <v>6613</v>
      </c>
      <c r="W496"/>
      <c r="X496"/>
      <c r="Y496"/>
      <c r="Z496"/>
      <c r="AA496"/>
      <c r="AB496"/>
      <c r="AC496"/>
      <c r="AD496"/>
      <c r="AE496"/>
      <c r="AF496"/>
      <c r="AG496"/>
      <c r="AH496"/>
      <c r="AI496"/>
      <c r="AJ496"/>
      <c r="AK496"/>
      <c r="AL496"/>
      <c r="AM496"/>
      <c r="AN496"/>
      <c r="AO496" s="108" t="s">
        <v>43</v>
      </c>
      <c r="AP496" t="s">
        <v>1307</v>
      </c>
      <c r="AQ496">
        <v>16</v>
      </c>
      <c r="AR496" t="e">
        <v>#N/A</v>
      </c>
      <c r="AS496" t="s">
        <v>1247</v>
      </c>
      <c r="AT496" t="e">
        <v>#N/A</v>
      </c>
      <c r="AU496" t="s">
        <v>1773</v>
      </c>
      <c r="AV496" t="s">
        <v>5634</v>
      </c>
      <c r="AW496" t="s">
        <v>6614</v>
      </c>
      <c r="AX496" t="s">
        <v>1934</v>
      </c>
      <c r="AY496" t="s">
        <v>6615</v>
      </c>
      <c r="AZ496" t="s">
        <v>1306</v>
      </c>
      <c r="BA496" t="s">
        <v>5636</v>
      </c>
      <c r="BB496" t="s">
        <v>1272</v>
      </c>
      <c r="BC496" t="s">
        <v>1939</v>
      </c>
      <c r="BD496" t="s">
        <v>5637</v>
      </c>
      <c r="BE496">
        <v>342</v>
      </c>
      <c r="BF496">
        <v>492</v>
      </c>
      <c r="BG496">
        <v>0</v>
      </c>
      <c r="BH496" t="s">
        <v>1592</v>
      </c>
      <c r="BI496">
        <v>0</v>
      </c>
      <c r="BJ496">
        <v>0</v>
      </c>
      <c r="BK496">
        <v>1046</v>
      </c>
      <c r="BL496" t="s">
        <v>5638</v>
      </c>
      <c r="BM496" t="s">
        <v>6672</v>
      </c>
      <c r="BN496" t="s">
        <v>6675</v>
      </c>
      <c r="BO496" t="e" cm="1">
        <v>#N/A</v>
      </c>
      <c r="BP496" t="s">
        <v>1592</v>
      </c>
      <c r="BQ496" t="s">
        <v>6589</v>
      </c>
      <c r="BR496">
        <v>15</v>
      </c>
      <c r="BS496" t="s">
        <v>1914</v>
      </c>
      <c r="BT496" t="s">
        <v>6694</v>
      </c>
      <c r="BU496" t="s">
        <v>1772</v>
      </c>
      <c r="BV496" t="s">
        <v>5634</v>
      </c>
      <c r="BW496" t="s">
        <v>1940</v>
      </c>
      <c r="BX496" t="s">
        <v>6617</v>
      </c>
      <c r="BY496" t="s">
        <v>1592</v>
      </c>
      <c r="BZ496" t="s">
        <v>1937</v>
      </c>
      <c r="CA496" t="s">
        <v>1947</v>
      </c>
      <c r="CB496"/>
      <c r="CC496" t="s">
        <v>998</v>
      </c>
      <c r="CD496" t="s">
        <v>1272</v>
      </c>
      <c r="CE496" t="s">
        <v>6695</v>
      </c>
      <c r="CF496" t="s">
        <v>6696</v>
      </c>
      <c r="CG496" t="s">
        <v>1272</v>
      </c>
      <c r="CH496" t="s">
        <v>1592</v>
      </c>
      <c r="CI496" t="s">
        <v>6582</v>
      </c>
      <c r="CJ496" t="s">
        <v>1247</v>
      </c>
      <c r="CK496"/>
      <c r="CL496"/>
      <c r="CM496" t="s">
        <v>6674</v>
      </c>
      <c r="CN496" t="s">
        <v>6613</v>
      </c>
      <c r="CO496" t="s">
        <v>6674</v>
      </c>
      <c r="CP496" t="s">
        <v>6613</v>
      </c>
      <c r="CQ496" t="s">
        <v>1592</v>
      </c>
      <c r="CR496">
        <v>0</v>
      </c>
      <c r="CS496" t="s">
        <v>1592</v>
      </c>
      <c r="CT496" t="s">
        <v>1592</v>
      </c>
      <c r="CU496" t="s">
        <v>1592</v>
      </c>
      <c r="CV496" t="s">
        <v>1592</v>
      </c>
      <c r="CW496" t="s">
        <v>1592</v>
      </c>
      <c r="CX496">
        <v>494</v>
      </c>
      <c r="CY496" t="s">
        <v>6697</v>
      </c>
      <c r="CZ496" t="s">
        <v>1592</v>
      </c>
      <c r="DA496" t="s">
        <v>2313</v>
      </c>
      <c r="DB496" t="s">
        <v>2314</v>
      </c>
      <c r="DC496" t="s">
        <v>1773</v>
      </c>
      <c r="DD496" t="s">
        <v>1306</v>
      </c>
      <c r="DE496" t="s">
        <v>1772</v>
      </c>
      <c r="DF496" t="s">
        <v>1592</v>
      </c>
      <c r="DG496" t="s">
        <v>1592</v>
      </c>
      <c r="DH496" t="s">
        <v>2334</v>
      </c>
      <c r="DI496" t="e">
        <v>#N/A</v>
      </c>
      <c r="DJ496"/>
      <c r="DK496" t="s">
        <v>2334</v>
      </c>
      <c r="DL496">
        <v>9</v>
      </c>
      <c r="DM496" t="s">
        <v>2315</v>
      </c>
      <c r="DN496" t="s">
        <v>1247</v>
      </c>
      <c r="DO496" t="b">
        <v>1</v>
      </c>
      <c r="DP496" t="b">
        <v>1</v>
      </c>
      <c r="DQ496" t="b">
        <v>0</v>
      </c>
      <c r="DR496" t="b">
        <v>0</v>
      </c>
      <c r="DS496" t="b">
        <v>0</v>
      </c>
      <c r="DT496" t="b">
        <v>1</v>
      </c>
      <c r="DU496" t="b">
        <v>0</v>
      </c>
      <c r="DV496">
        <v>0</v>
      </c>
      <c r="DW496" t="b">
        <v>0</v>
      </c>
      <c r="DX496" t="b">
        <v>0</v>
      </c>
      <c r="DY496" t="b">
        <v>0</v>
      </c>
      <c r="DZ496" t="b">
        <v>0</v>
      </c>
      <c r="EA496" t="b">
        <v>0</v>
      </c>
      <c r="EB496" t="b">
        <v>0</v>
      </c>
      <c r="EC496" t="b">
        <v>0</v>
      </c>
      <c r="ED496" t="b">
        <v>0</v>
      </c>
      <c r="EE496" t="b">
        <v>0</v>
      </c>
      <c r="EF496" t="b" cm="1">
        <v>0</v>
      </c>
      <c r="EG496" t="b">
        <v>0</v>
      </c>
      <c r="EH496" t="b">
        <v>0</v>
      </c>
      <c r="EI496" t="b">
        <v>0</v>
      </c>
      <c r="EJ496" t="s">
        <v>1592</v>
      </c>
      <c r="EK496">
        <v>0</v>
      </c>
      <c r="EL496">
        <v>16</v>
      </c>
      <c r="EM496" t="b">
        <v>0</v>
      </c>
    </row>
    <row r="497" spans="1:143" ht="15.75">
      <c r="A497"/>
      <c r="B497" t="s">
        <v>1247</v>
      </c>
      <c r="C497" t="s">
        <v>1247</v>
      </c>
      <c r="D497" t="s">
        <v>6698</v>
      </c>
      <c r="E497" t="s">
        <v>6699</v>
      </c>
      <c r="F497" t="s">
        <v>6700</v>
      </c>
      <c r="G497" t="s">
        <v>6698</v>
      </c>
      <c r="H497" t="s">
        <v>6629</v>
      </c>
      <c r="I497" t="s">
        <v>1268</v>
      </c>
      <c r="J497" t="s">
        <v>6671</v>
      </c>
      <c r="K497"/>
      <c r="L497" t="s">
        <v>1939</v>
      </c>
      <c r="M497" t="s">
        <v>1974</v>
      </c>
      <c r="N497"/>
      <c r="O497"/>
      <c r="P497" t="s">
        <v>1247</v>
      </c>
      <c r="Q497" t="s">
        <v>1306</v>
      </c>
      <c r="R497" t="s">
        <v>6582</v>
      </c>
      <c r="S497"/>
      <c r="T497"/>
      <c r="U497" t="s">
        <v>6674</v>
      </c>
      <c r="V497" t="s">
        <v>6701</v>
      </c>
      <c r="W497"/>
      <c r="X497"/>
      <c r="Y497"/>
      <c r="Z497"/>
      <c r="AA497"/>
      <c r="AB497"/>
      <c r="AC497"/>
      <c r="AD497"/>
      <c r="AE497"/>
      <c r="AF497"/>
      <c r="AG497"/>
      <c r="AH497"/>
      <c r="AI497"/>
      <c r="AJ497"/>
      <c r="AK497"/>
      <c r="AL497"/>
      <c r="AM497"/>
      <c r="AN497"/>
      <c r="AO497" s="108" t="s">
        <v>43</v>
      </c>
      <c r="AP497" t="s">
        <v>1307</v>
      </c>
      <c r="AQ497">
        <v>17</v>
      </c>
      <c r="AR497" t="e">
        <v>#N/A</v>
      </c>
      <c r="AS497" t="s">
        <v>1247</v>
      </c>
      <c r="AT497" t="e">
        <v>#N/A</v>
      </c>
      <c r="AU497" t="s">
        <v>6699</v>
      </c>
      <c r="AV497" t="s">
        <v>6702</v>
      </c>
      <c r="AW497" t="s">
        <v>6703</v>
      </c>
      <c r="AX497" t="s">
        <v>1934</v>
      </c>
      <c r="AY497" t="s">
        <v>6704</v>
      </c>
      <c r="AZ497" t="s">
        <v>1306</v>
      </c>
      <c r="BA497" t="s">
        <v>6705</v>
      </c>
      <c r="BB497" t="s">
        <v>1268</v>
      </c>
      <c r="BC497" t="s">
        <v>1939</v>
      </c>
      <c r="BD497" t="s">
        <v>6706</v>
      </c>
      <c r="BE497">
        <v>497</v>
      </c>
      <c r="BF497">
        <v>492</v>
      </c>
      <c r="BG497">
        <v>0</v>
      </c>
      <c r="BH497" t="s">
        <v>6699</v>
      </c>
      <c r="BI497">
        <v>1</v>
      </c>
      <c r="BJ497">
        <v>0</v>
      </c>
      <c r="BK497">
        <v>0</v>
      </c>
      <c r="BL497" t="s">
        <v>1592</v>
      </c>
      <c r="BM497" t="s">
        <v>6672</v>
      </c>
      <c r="BN497" t="s">
        <v>6675</v>
      </c>
      <c r="BO497" t="e" cm="1">
        <v>#N/A</v>
      </c>
      <c r="BP497" t="s">
        <v>1592</v>
      </c>
      <c r="BQ497" t="s">
        <v>6589</v>
      </c>
      <c r="BR497">
        <v>16</v>
      </c>
      <c r="BS497" t="s">
        <v>1915</v>
      </c>
      <c r="BT497" t="s">
        <v>6707</v>
      </c>
      <c r="BU497" t="s">
        <v>6698</v>
      </c>
      <c r="BV497" t="s">
        <v>6702</v>
      </c>
      <c r="BW497" t="s">
        <v>2211</v>
      </c>
      <c r="BX497" t="s">
        <v>1937</v>
      </c>
      <c r="BY497" t="s">
        <v>1592</v>
      </c>
      <c r="BZ497" t="s">
        <v>1937</v>
      </c>
      <c r="CA497" t="s">
        <v>1974</v>
      </c>
      <c r="CB497"/>
      <c r="CC497" t="s">
        <v>998</v>
      </c>
      <c r="CD497" t="s">
        <v>1268</v>
      </c>
      <c r="CE497" t="s">
        <v>6708</v>
      </c>
      <c r="CF497" t="s">
        <v>6709</v>
      </c>
      <c r="CG497" t="s">
        <v>1268</v>
      </c>
      <c r="CH497" t="s">
        <v>1592</v>
      </c>
      <c r="CI497" t="s">
        <v>6582</v>
      </c>
      <c r="CJ497" t="s">
        <v>1247</v>
      </c>
      <c r="CK497"/>
      <c r="CL497"/>
      <c r="CM497" t="s">
        <v>6674</v>
      </c>
      <c r="CN497" t="s">
        <v>6701</v>
      </c>
      <c r="CO497" t="s">
        <v>6674</v>
      </c>
      <c r="CP497" t="s">
        <v>6701</v>
      </c>
      <c r="CQ497" t="s">
        <v>1592</v>
      </c>
      <c r="CR497">
        <v>0</v>
      </c>
      <c r="CS497" t="s">
        <v>1592</v>
      </c>
      <c r="CT497" t="s">
        <v>1592</v>
      </c>
      <c r="CU497" t="s">
        <v>1592</v>
      </c>
      <c r="CV497" t="s">
        <v>1592</v>
      </c>
      <c r="CW497" t="s">
        <v>1592</v>
      </c>
      <c r="CX497">
        <v>495</v>
      </c>
      <c r="CY497" t="s">
        <v>6710</v>
      </c>
      <c r="CZ497" t="s">
        <v>1592</v>
      </c>
      <c r="DA497" t="s">
        <v>2313</v>
      </c>
      <c r="DB497" t="s">
        <v>2314</v>
      </c>
      <c r="DC497" t="s">
        <v>6699</v>
      </c>
      <c r="DD497" t="s">
        <v>1306</v>
      </c>
      <c r="DE497" t="s">
        <v>6698</v>
      </c>
      <c r="DF497" t="s">
        <v>1592</v>
      </c>
      <c r="DG497" t="s">
        <v>1592</v>
      </c>
      <c r="DH497" t="s">
        <v>2334</v>
      </c>
      <c r="DI497" t="e">
        <v>#N/A</v>
      </c>
      <c r="DJ497"/>
      <c r="DK497" t="s">
        <v>2334</v>
      </c>
      <c r="DL497">
        <v>9</v>
      </c>
      <c r="DM497" t="s">
        <v>2315</v>
      </c>
      <c r="DN497" t="s">
        <v>1247</v>
      </c>
      <c r="DO497" t="b">
        <v>1</v>
      </c>
      <c r="DP497" t="b">
        <v>1</v>
      </c>
      <c r="DQ497" t="b">
        <v>1</v>
      </c>
      <c r="DR497" t="b">
        <v>0</v>
      </c>
      <c r="DS497" t="b">
        <v>0</v>
      </c>
      <c r="DT497" t="b">
        <v>1</v>
      </c>
      <c r="DU497" t="b">
        <v>0</v>
      </c>
      <c r="DV497">
        <v>0</v>
      </c>
      <c r="DW497" t="b">
        <v>0</v>
      </c>
      <c r="DX497" t="b">
        <v>0</v>
      </c>
      <c r="DY497" t="b">
        <v>0</v>
      </c>
      <c r="DZ497" t="b">
        <v>0</v>
      </c>
      <c r="EA497" t="b">
        <v>0</v>
      </c>
      <c r="EB497" t="b">
        <v>0</v>
      </c>
      <c r="EC497" t="b">
        <v>0</v>
      </c>
      <c r="ED497" t="b">
        <v>0</v>
      </c>
      <c r="EE497" t="b">
        <v>0</v>
      </c>
      <c r="EF497" t="b" cm="1">
        <v>0</v>
      </c>
      <c r="EG497" t="b">
        <v>0</v>
      </c>
      <c r="EH497" t="b">
        <v>0</v>
      </c>
      <c r="EI497" t="b">
        <v>0</v>
      </c>
      <c r="EJ497" t="s">
        <v>1592</v>
      </c>
      <c r="EK497">
        <v>0</v>
      </c>
      <c r="EL497">
        <v>29</v>
      </c>
      <c r="EM497" t="b">
        <v>0</v>
      </c>
    </row>
    <row r="498" spans="1:143" ht="15.75">
      <c r="A498"/>
      <c r="B498" t="s">
        <v>1247</v>
      </c>
      <c r="C498" t="s">
        <v>1247</v>
      </c>
      <c r="D498" t="s">
        <v>2198</v>
      </c>
      <c r="E498" t="s">
        <v>2194</v>
      </c>
      <c r="F498" t="s">
        <v>6621</v>
      </c>
      <c r="G498" t="s">
        <v>2198</v>
      </c>
      <c r="H498" t="s">
        <v>6622</v>
      </c>
      <c r="I498" t="s">
        <v>1272</v>
      </c>
      <c r="J498" t="s">
        <v>6671</v>
      </c>
      <c r="K498"/>
      <c r="L498" t="s">
        <v>1939</v>
      </c>
      <c r="M498" t="s">
        <v>2031</v>
      </c>
      <c r="N498"/>
      <c r="O498"/>
      <c r="P498" t="s">
        <v>1247</v>
      </c>
      <c r="Q498" t="s">
        <v>1306</v>
      </c>
      <c r="R498" t="s">
        <v>6582</v>
      </c>
      <c r="S498"/>
      <c r="T498"/>
      <c r="U498" t="s">
        <v>6674</v>
      </c>
      <c r="V498" t="s">
        <v>2202</v>
      </c>
      <c r="W498"/>
      <c r="X498"/>
      <c r="Y498"/>
      <c r="Z498"/>
      <c r="AA498"/>
      <c r="AB498"/>
      <c r="AC498"/>
      <c r="AD498"/>
      <c r="AE498"/>
      <c r="AF498"/>
      <c r="AG498"/>
      <c r="AH498"/>
      <c r="AI498"/>
      <c r="AJ498"/>
      <c r="AK498"/>
      <c r="AL498"/>
      <c r="AM498"/>
      <c r="AN498"/>
      <c r="AO498" s="108" t="s">
        <v>43</v>
      </c>
      <c r="AP498" t="s">
        <v>1307</v>
      </c>
      <c r="AQ498">
        <v>18</v>
      </c>
      <c r="AR498" t="e">
        <v>#N/A</v>
      </c>
      <c r="AS498" t="s">
        <v>1247</v>
      </c>
      <c r="AT498" t="e">
        <v>#N/A</v>
      </c>
      <c r="AU498" t="s">
        <v>2194</v>
      </c>
      <c r="AV498" t="s">
        <v>2197</v>
      </c>
      <c r="AW498" t="s">
        <v>2199</v>
      </c>
      <c r="AX498" t="s">
        <v>1934</v>
      </c>
      <c r="AY498" t="s">
        <v>2200</v>
      </c>
      <c r="AZ498" t="s">
        <v>1306</v>
      </c>
      <c r="BA498" t="s">
        <v>6623</v>
      </c>
      <c r="BB498" t="s">
        <v>1272</v>
      </c>
      <c r="BC498" t="s">
        <v>1939</v>
      </c>
      <c r="BD498" t="s">
        <v>6711</v>
      </c>
      <c r="BE498">
        <v>487</v>
      </c>
      <c r="BF498">
        <v>492</v>
      </c>
      <c r="BG498">
        <v>0</v>
      </c>
      <c r="BH498" t="s">
        <v>1592</v>
      </c>
      <c r="BI498">
        <v>0</v>
      </c>
      <c r="BJ498">
        <v>0</v>
      </c>
      <c r="BK498">
        <v>487</v>
      </c>
      <c r="BL498" t="s">
        <v>2203</v>
      </c>
      <c r="BM498" t="s">
        <v>6672</v>
      </c>
      <c r="BN498" t="s">
        <v>6675</v>
      </c>
      <c r="BO498" t="e" cm="1">
        <v>#N/A</v>
      </c>
      <c r="BP498" t="s">
        <v>1592</v>
      </c>
      <c r="BQ498" t="s">
        <v>6589</v>
      </c>
      <c r="BR498">
        <v>17</v>
      </c>
      <c r="BS498" t="s">
        <v>1919</v>
      </c>
      <c r="BT498" t="s">
        <v>6712</v>
      </c>
      <c r="BU498" t="s">
        <v>2198</v>
      </c>
      <c r="BV498" t="s">
        <v>2197</v>
      </c>
      <c r="BW498" t="s">
        <v>2201</v>
      </c>
      <c r="BX498" t="s">
        <v>1937</v>
      </c>
      <c r="BY498" t="s">
        <v>1592</v>
      </c>
      <c r="BZ498" t="s">
        <v>1937</v>
      </c>
      <c r="CA498" t="s">
        <v>2031</v>
      </c>
      <c r="CB498"/>
      <c r="CC498" t="s">
        <v>998</v>
      </c>
      <c r="CD498" t="s">
        <v>1272</v>
      </c>
      <c r="CE498" t="s">
        <v>6713</v>
      </c>
      <c r="CF498" t="s">
        <v>6714</v>
      </c>
      <c r="CG498" t="s">
        <v>1272</v>
      </c>
      <c r="CH498" t="s">
        <v>1592</v>
      </c>
      <c r="CI498" t="s">
        <v>6582</v>
      </c>
      <c r="CJ498" t="s">
        <v>1247</v>
      </c>
      <c r="CK498"/>
      <c r="CL498"/>
      <c r="CM498" t="s">
        <v>6674</v>
      </c>
      <c r="CN498" t="s">
        <v>2202</v>
      </c>
      <c r="CO498" t="s">
        <v>6674</v>
      </c>
      <c r="CP498" t="s">
        <v>2202</v>
      </c>
      <c r="CQ498" t="s">
        <v>1592</v>
      </c>
      <c r="CR498">
        <v>0</v>
      </c>
      <c r="CS498" t="s">
        <v>1592</v>
      </c>
      <c r="CT498" t="s">
        <v>1592</v>
      </c>
      <c r="CU498" t="s">
        <v>1592</v>
      </c>
      <c r="CV498" t="s">
        <v>1592</v>
      </c>
      <c r="CW498" t="s">
        <v>1592</v>
      </c>
      <c r="CX498">
        <v>496</v>
      </c>
      <c r="CY498" t="s">
        <v>6715</v>
      </c>
      <c r="CZ498" t="s">
        <v>1592</v>
      </c>
      <c r="DA498" t="s">
        <v>2313</v>
      </c>
      <c r="DB498" t="s">
        <v>2314</v>
      </c>
      <c r="DC498" t="s">
        <v>2194</v>
      </c>
      <c r="DD498" t="s">
        <v>1306</v>
      </c>
      <c r="DE498" t="s">
        <v>2198</v>
      </c>
      <c r="DF498" t="s">
        <v>1592</v>
      </c>
      <c r="DG498" t="s">
        <v>1592</v>
      </c>
      <c r="DH498" t="s">
        <v>2334</v>
      </c>
      <c r="DI498" t="e">
        <v>#N/A</v>
      </c>
      <c r="DJ498"/>
      <c r="DK498" t="s">
        <v>2334</v>
      </c>
      <c r="DL498">
        <v>9</v>
      </c>
      <c r="DM498" t="s">
        <v>2315</v>
      </c>
      <c r="DN498" t="s">
        <v>1247</v>
      </c>
      <c r="DO498" t="b">
        <v>1</v>
      </c>
      <c r="DP498" t="b">
        <v>1</v>
      </c>
      <c r="DQ498" t="b">
        <v>0</v>
      </c>
      <c r="DR498" t="b">
        <v>0</v>
      </c>
      <c r="DS498" t="b">
        <v>0</v>
      </c>
      <c r="DT498" t="b">
        <v>1</v>
      </c>
      <c r="DU498" t="b">
        <v>0</v>
      </c>
      <c r="DV498">
        <v>0</v>
      </c>
      <c r="DW498" t="b">
        <v>0</v>
      </c>
      <c r="DX498" t="b">
        <v>0</v>
      </c>
      <c r="DY498" t="b">
        <v>0</v>
      </c>
      <c r="DZ498" t="b">
        <v>0</v>
      </c>
      <c r="EA498" t="b">
        <v>0</v>
      </c>
      <c r="EB498" t="b">
        <v>0</v>
      </c>
      <c r="EC498" t="b">
        <v>0</v>
      </c>
      <c r="ED498" t="b">
        <v>0</v>
      </c>
      <c r="EE498" t="b">
        <v>0</v>
      </c>
      <c r="EF498" t="b" cm="1">
        <v>0</v>
      </c>
      <c r="EG498" t="b">
        <v>0</v>
      </c>
      <c r="EH498" t="b">
        <v>0</v>
      </c>
      <c r="EI498" t="b">
        <v>0</v>
      </c>
      <c r="EJ498" t="s">
        <v>1592</v>
      </c>
      <c r="EK498">
        <v>0</v>
      </c>
      <c r="EL498">
        <v>12</v>
      </c>
      <c r="EM498" t="b">
        <v>0</v>
      </c>
    </row>
    <row r="499" spans="1:143" ht="15.75">
      <c r="A499"/>
      <c r="B499" t="s">
        <v>1247</v>
      </c>
      <c r="C499" t="s">
        <v>1247</v>
      </c>
      <c r="D499" t="s">
        <v>2208</v>
      </c>
      <c r="E499" t="s">
        <v>2204</v>
      </c>
      <c r="F499" t="s">
        <v>6628</v>
      </c>
      <c r="G499" t="s">
        <v>2208</v>
      </c>
      <c r="H499" t="s">
        <v>6629</v>
      </c>
      <c r="I499" t="s">
        <v>1268</v>
      </c>
      <c r="J499" t="s">
        <v>6671</v>
      </c>
      <c r="K499"/>
      <c r="L499" t="s">
        <v>1939</v>
      </c>
      <c r="M499" t="s">
        <v>1974</v>
      </c>
      <c r="N499"/>
      <c r="O499"/>
      <c r="P499" t="s">
        <v>1247</v>
      </c>
      <c r="Q499" t="s">
        <v>1306</v>
      </c>
      <c r="R499" t="s">
        <v>6582</v>
      </c>
      <c r="S499"/>
      <c r="T499"/>
      <c r="U499" t="s">
        <v>6674</v>
      </c>
      <c r="V499" t="s">
        <v>2212</v>
      </c>
      <c r="W499"/>
      <c r="X499"/>
      <c r="Y499"/>
      <c r="Z499"/>
      <c r="AA499"/>
      <c r="AB499"/>
      <c r="AC499"/>
      <c r="AD499"/>
      <c r="AE499"/>
      <c r="AF499"/>
      <c r="AG499"/>
      <c r="AH499"/>
      <c r="AI499"/>
      <c r="AJ499"/>
      <c r="AK499"/>
      <c r="AL499"/>
      <c r="AM499"/>
      <c r="AN499"/>
      <c r="AO499" s="108" t="s">
        <v>43</v>
      </c>
      <c r="AP499" t="s">
        <v>1307</v>
      </c>
      <c r="AQ499">
        <v>19</v>
      </c>
      <c r="AR499" t="e">
        <v>#N/A</v>
      </c>
      <c r="AS499" t="s">
        <v>1247</v>
      </c>
      <c r="AT499" t="e">
        <v>#N/A</v>
      </c>
      <c r="AU499" t="s">
        <v>2204</v>
      </c>
      <c r="AV499" t="s">
        <v>2207</v>
      </c>
      <c r="AW499" t="s">
        <v>2209</v>
      </c>
      <c r="AX499" t="s">
        <v>1934</v>
      </c>
      <c r="AY499" t="s">
        <v>2210</v>
      </c>
      <c r="AZ499" t="s">
        <v>1306</v>
      </c>
      <c r="BA499" t="s">
        <v>6630</v>
      </c>
      <c r="BB499" t="s">
        <v>1268</v>
      </c>
      <c r="BC499" t="s">
        <v>1939</v>
      </c>
      <c r="BD499" t="s">
        <v>6631</v>
      </c>
      <c r="BE499">
        <v>488</v>
      </c>
      <c r="BF499">
        <v>492</v>
      </c>
      <c r="BG499">
        <v>0</v>
      </c>
      <c r="BH499" t="s">
        <v>2204</v>
      </c>
      <c r="BI499">
        <v>3</v>
      </c>
      <c r="BJ499">
        <v>0</v>
      </c>
      <c r="BK499">
        <v>0</v>
      </c>
      <c r="BL499" t="s">
        <v>1592</v>
      </c>
      <c r="BM499" t="s">
        <v>6672</v>
      </c>
      <c r="BN499" t="s">
        <v>6675</v>
      </c>
      <c r="BO499" t="e" cm="1">
        <v>#N/A</v>
      </c>
      <c r="BP499" t="s">
        <v>1592</v>
      </c>
      <c r="BQ499" t="s">
        <v>6589</v>
      </c>
      <c r="BR499">
        <v>18</v>
      </c>
      <c r="BS499" t="s">
        <v>2063</v>
      </c>
      <c r="BT499" t="s">
        <v>6716</v>
      </c>
      <c r="BU499" t="s">
        <v>2208</v>
      </c>
      <c r="BV499" t="s">
        <v>2207</v>
      </c>
      <c r="BW499" t="s">
        <v>2211</v>
      </c>
      <c r="BX499" t="s">
        <v>1937</v>
      </c>
      <c r="BY499" t="s">
        <v>1592</v>
      </c>
      <c r="BZ499" t="s">
        <v>1937</v>
      </c>
      <c r="CA499" t="s">
        <v>1974</v>
      </c>
      <c r="CB499"/>
      <c r="CC499" t="s">
        <v>998</v>
      </c>
      <c r="CD499" t="s">
        <v>1268</v>
      </c>
      <c r="CE499" t="s">
        <v>6717</v>
      </c>
      <c r="CF499" t="s">
        <v>6718</v>
      </c>
      <c r="CG499" t="s">
        <v>1268</v>
      </c>
      <c r="CH499" t="s">
        <v>1592</v>
      </c>
      <c r="CI499" t="s">
        <v>6582</v>
      </c>
      <c r="CJ499" t="s">
        <v>1247</v>
      </c>
      <c r="CK499"/>
      <c r="CL499"/>
      <c r="CM499" t="s">
        <v>6674</v>
      </c>
      <c r="CN499" t="s">
        <v>2212</v>
      </c>
      <c r="CO499" t="s">
        <v>6674</v>
      </c>
      <c r="CP499" t="s">
        <v>2212</v>
      </c>
      <c r="CQ499" t="s">
        <v>1592</v>
      </c>
      <c r="CR499">
        <v>0</v>
      </c>
      <c r="CS499" t="s">
        <v>1592</v>
      </c>
      <c r="CT499" t="s">
        <v>1592</v>
      </c>
      <c r="CU499" t="s">
        <v>1592</v>
      </c>
      <c r="CV499" t="s">
        <v>1592</v>
      </c>
      <c r="CW499" t="s">
        <v>1592</v>
      </c>
      <c r="CX499">
        <v>497</v>
      </c>
      <c r="CY499" t="s">
        <v>6719</v>
      </c>
      <c r="CZ499" t="s">
        <v>1592</v>
      </c>
      <c r="DA499" t="s">
        <v>2313</v>
      </c>
      <c r="DB499" t="s">
        <v>2314</v>
      </c>
      <c r="DC499" t="s">
        <v>2204</v>
      </c>
      <c r="DD499" t="s">
        <v>1306</v>
      </c>
      <c r="DE499" t="s">
        <v>2208</v>
      </c>
      <c r="DF499" t="s">
        <v>1592</v>
      </c>
      <c r="DG499" t="s">
        <v>1592</v>
      </c>
      <c r="DH499" t="s">
        <v>2334</v>
      </c>
      <c r="DI499" t="e">
        <v>#N/A</v>
      </c>
      <c r="DJ499"/>
      <c r="DK499" t="s">
        <v>2334</v>
      </c>
      <c r="DL499">
        <v>9</v>
      </c>
      <c r="DM499" t="s">
        <v>2315</v>
      </c>
      <c r="DN499" t="s">
        <v>1247</v>
      </c>
      <c r="DO499" t="b">
        <v>1</v>
      </c>
      <c r="DP499" t="b">
        <v>1</v>
      </c>
      <c r="DQ499" t="b">
        <v>0</v>
      </c>
      <c r="DR499" t="b">
        <v>0</v>
      </c>
      <c r="DS499" t="b">
        <v>0</v>
      </c>
      <c r="DT499" t="b">
        <v>1</v>
      </c>
      <c r="DU499" t="b">
        <v>0</v>
      </c>
      <c r="DV499">
        <v>0</v>
      </c>
      <c r="DW499" t="b">
        <v>0</v>
      </c>
      <c r="DX499" t="b">
        <v>0</v>
      </c>
      <c r="DY499" t="b">
        <v>0</v>
      </c>
      <c r="DZ499" t="b">
        <v>0</v>
      </c>
      <c r="EA499" t="b">
        <v>0</v>
      </c>
      <c r="EB499" t="b">
        <v>0</v>
      </c>
      <c r="EC499" t="b">
        <v>0</v>
      </c>
      <c r="ED499" t="b">
        <v>0</v>
      </c>
      <c r="EE499" t="b">
        <v>0</v>
      </c>
      <c r="EF499" t="b" cm="1">
        <v>0</v>
      </c>
      <c r="EG499" t="b">
        <v>0</v>
      </c>
      <c r="EH499" t="b">
        <v>0</v>
      </c>
      <c r="EI499" t="b">
        <v>0</v>
      </c>
      <c r="EJ499" t="s">
        <v>1592</v>
      </c>
      <c r="EK499">
        <v>0</v>
      </c>
      <c r="EL499">
        <v>13</v>
      </c>
      <c r="EM499" t="b">
        <v>0</v>
      </c>
    </row>
    <row r="500" spans="1:143" s="119" customFormat="1" ht="31.5">
      <c r="A500"/>
      <c r="B500" t="s">
        <v>1247</v>
      </c>
      <c r="C500" t="s">
        <v>1247</v>
      </c>
      <c r="D500" t="s">
        <v>6720</v>
      </c>
      <c r="E500" t="s">
        <v>6721</v>
      </c>
      <c r="F500" t="s">
        <v>6722</v>
      </c>
      <c r="G500" t="s">
        <v>6720</v>
      </c>
      <c r="H500" s="109" t="s">
        <v>6651</v>
      </c>
      <c r="I500" t="s">
        <v>1268</v>
      </c>
      <c r="J500" t="s">
        <v>6671</v>
      </c>
      <c r="K500"/>
      <c r="L500" t="s">
        <v>1939</v>
      </c>
      <c r="M500" t="s">
        <v>2010</v>
      </c>
      <c r="N500"/>
      <c r="O500"/>
      <c r="P500" t="s">
        <v>1247</v>
      </c>
      <c r="Q500" t="s">
        <v>1306</v>
      </c>
      <c r="R500" t="s">
        <v>6582</v>
      </c>
      <c r="S500"/>
      <c r="T500"/>
      <c r="U500" t="s">
        <v>6674</v>
      </c>
      <c r="V500" t="s">
        <v>6723</v>
      </c>
      <c r="W500"/>
      <c r="X500"/>
      <c r="Y500"/>
      <c r="Z500"/>
      <c r="AA500"/>
      <c r="AB500"/>
      <c r="AC500"/>
      <c r="AD500"/>
      <c r="AE500"/>
      <c r="AF500"/>
      <c r="AG500"/>
      <c r="AH500"/>
      <c r="AI500"/>
      <c r="AJ500"/>
      <c r="AK500"/>
      <c r="AL500"/>
      <c r="AM500"/>
      <c r="AN500"/>
      <c r="AO500" s="108" t="s">
        <v>43</v>
      </c>
      <c r="AP500" t="s">
        <v>1307</v>
      </c>
      <c r="AQ500">
        <v>20</v>
      </c>
      <c r="AR500" t="e">
        <v>#N/A</v>
      </c>
      <c r="AS500" t="s">
        <v>1247</v>
      </c>
      <c r="AT500" t="e">
        <v>#N/A</v>
      </c>
      <c r="AU500" t="s">
        <v>6721</v>
      </c>
      <c r="AV500" t="s">
        <v>6724</v>
      </c>
      <c r="AW500" t="s">
        <v>6725</v>
      </c>
      <c r="AX500" t="s">
        <v>1934</v>
      </c>
      <c r="AY500" t="s">
        <v>6726</v>
      </c>
      <c r="AZ500" t="s">
        <v>1306</v>
      </c>
      <c r="BA500" t="s">
        <v>6727</v>
      </c>
      <c r="BB500" t="s">
        <v>1268</v>
      </c>
      <c r="BC500" t="s">
        <v>1939</v>
      </c>
      <c r="BD500" t="s">
        <v>6728</v>
      </c>
      <c r="BE500">
        <v>500</v>
      </c>
      <c r="BF500">
        <v>492</v>
      </c>
      <c r="BG500">
        <v>0</v>
      </c>
      <c r="BH500" t="s">
        <v>6721</v>
      </c>
      <c r="BI500">
        <v>1</v>
      </c>
      <c r="BJ500">
        <v>0</v>
      </c>
      <c r="BK500">
        <v>0</v>
      </c>
      <c r="BL500" t="s">
        <v>1592</v>
      </c>
      <c r="BM500" t="s">
        <v>6672</v>
      </c>
      <c r="BN500" t="s">
        <v>6675</v>
      </c>
      <c r="BO500" t="e" cm="1">
        <v>#N/A</v>
      </c>
      <c r="BP500" t="s">
        <v>1592</v>
      </c>
      <c r="BQ500" t="s">
        <v>6589</v>
      </c>
      <c r="BR500">
        <v>19</v>
      </c>
      <c r="BS500" t="s">
        <v>1869</v>
      </c>
      <c r="BT500" t="s">
        <v>6729</v>
      </c>
      <c r="BU500" t="s">
        <v>6720</v>
      </c>
      <c r="BV500" t="s">
        <v>6724</v>
      </c>
      <c r="BW500" t="s">
        <v>2217</v>
      </c>
      <c r="BX500" t="s">
        <v>1937</v>
      </c>
      <c r="BY500" t="s">
        <v>1592</v>
      </c>
      <c r="BZ500" t="s">
        <v>1937</v>
      </c>
      <c r="CA500" t="s">
        <v>2010</v>
      </c>
      <c r="CB500"/>
      <c r="CC500" t="s">
        <v>998</v>
      </c>
      <c r="CD500" t="s">
        <v>1268</v>
      </c>
      <c r="CE500" t="s">
        <v>6730</v>
      </c>
      <c r="CF500" t="s">
        <v>6731</v>
      </c>
      <c r="CG500" t="s">
        <v>1268</v>
      </c>
      <c r="CH500" t="s">
        <v>1592</v>
      </c>
      <c r="CI500" t="s">
        <v>6582</v>
      </c>
      <c r="CJ500" t="s">
        <v>1247</v>
      </c>
      <c r="CK500"/>
      <c r="CL500"/>
      <c r="CM500" t="s">
        <v>6674</v>
      </c>
      <c r="CN500" t="s">
        <v>6723</v>
      </c>
      <c r="CO500" t="s">
        <v>6674</v>
      </c>
      <c r="CP500" t="s">
        <v>6723</v>
      </c>
      <c r="CQ500" t="s">
        <v>1592</v>
      </c>
      <c r="CR500">
        <v>0</v>
      </c>
      <c r="CS500" t="s">
        <v>1592</v>
      </c>
      <c r="CT500" t="s">
        <v>1592</v>
      </c>
      <c r="CU500" t="s">
        <v>1592</v>
      </c>
      <c r="CV500" t="s">
        <v>1592</v>
      </c>
      <c r="CW500" t="s">
        <v>1592</v>
      </c>
      <c r="CX500">
        <v>498</v>
      </c>
      <c r="CY500" t="s">
        <v>6732</v>
      </c>
      <c r="CZ500" t="s">
        <v>1592</v>
      </c>
      <c r="DA500" t="s">
        <v>2313</v>
      </c>
      <c r="DB500" t="s">
        <v>2314</v>
      </c>
      <c r="DC500" t="s">
        <v>6721</v>
      </c>
      <c r="DD500" t="s">
        <v>1306</v>
      </c>
      <c r="DE500" t="s">
        <v>6720</v>
      </c>
      <c r="DF500" t="s">
        <v>1592</v>
      </c>
      <c r="DG500" t="s">
        <v>1592</v>
      </c>
      <c r="DH500" t="s">
        <v>2334</v>
      </c>
      <c r="DI500" t="e">
        <v>#N/A</v>
      </c>
      <c r="DJ500"/>
      <c r="DK500" t="s">
        <v>2334</v>
      </c>
      <c r="DL500">
        <v>9</v>
      </c>
      <c r="DM500" t="s">
        <v>2315</v>
      </c>
      <c r="DN500" t="s">
        <v>1247</v>
      </c>
      <c r="DO500" t="b">
        <v>1</v>
      </c>
      <c r="DP500" t="b">
        <v>1</v>
      </c>
      <c r="DQ500" t="b">
        <v>1</v>
      </c>
      <c r="DR500" t="b">
        <v>0</v>
      </c>
      <c r="DS500" t="b">
        <v>0</v>
      </c>
      <c r="DT500" t="b">
        <v>1</v>
      </c>
      <c r="DU500" t="b">
        <v>0</v>
      </c>
      <c r="DV500">
        <v>0</v>
      </c>
      <c r="DW500" t="b">
        <v>0</v>
      </c>
      <c r="DX500" t="b">
        <v>0</v>
      </c>
      <c r="DY500" t="b">
        <v>0</v>
      </c>
      <c r="DZ500" t="b">
        <v>0</v>
      </c>
      <c r="EA500" t="b">
        <v>0</v>
      </c>
      <c r="EB500" t="b">
        <v>0</v>
      </c>
      <c r="EC500" t="b">
        <v>0</v>
      </c>
      <c r="ED500" t="b">
        <v>0</v>
      </c>
      <c r="EE500" t="b">
        <v>0</v>
      </c>
      <c r="EF500" t="b" cm="1">
        <v>0</v>
      </c>
      <c r="EG500" t="b">
        <v>0</v>
      </c>
      <c r="EH500" t="b">
        <v>0</v>
      </c>
      <c r="EI500" t="b">
        <v>0</v>
      </c>
      <c r="EJ500" t="s">
        <v>1592</v>
      </c>
      <c r="EK500">
        <v>0</v>
      </c>
      <c r="EL500">
        <v>32</v>
      </c>
      <c r="EM500" t="b">
        <v>0</v>
      </c>
    </row>
    <row r="501" spans="1:143" ht="31.5">
      <c r="A501"/>
      <c r="B501" t="s">
        <v>1247</v>
      </c>
      <c r="C501" t="s">
        <v>1247</v>
      </c>
      <c r="D501" t="s">
        <v>6733</v>
      </c>
      <c r="E501" t="s">
        <v>6734</v>
      </c>
      <c r="F501" t="s">
        <v>6735</v>
      </c>
      <c r="G501" t="s">
        <v>6733</v>
      </c>
      <c r="H501" s="109" t="s">
        <v>6659</v>
      </c>
      <c r="I501" t="s">
        <v>1268</v>
      </c>
      <c r="J501" t="s">
        <v>6671</v>
      </c>
      <c r="K501"/>
      <c r="L501" t="s">
        <v>1939</v>
      </c>
      <c r="M501" t="s">
        <v>2031</v>
      </c>
      <c r="N501"/>
      <c r="O501"/>
      <c r="P501" t="s">
        <v>1247</v>
      </c>
      <c r="Q501" t="s">
        <v>1306</v>
      </c>
      <c r="R501" t="s">
        <v>6582</v>
      </c>
      <c r="S501"/>
      <c r="T501"/>
      <c r="U501" t="s">
        <v>6674</v>
      </c>
      <c r="V501" t="s">
        <v>6736</v>
      </c>
      <c r="W501"/>
      <c r="X501"/>
      <c r="Y501"/>
      <c r="Z501"/>
      <c r="AA501"/>
      <c r="AB501"/>
      <c r="AC501"/>
      <c r="AD501"/>
      <c r="AE501"/>
      <c r="AF501"/>
      <c r="AG501"/>
      <c r="AH501"/>
      <c r="AI501"/>
      <c r="AJ501"/>
      <c r="AK501"/>
      <c r="AL501"/>
      <c r="AM501"/>
      <c r="AN501"/>
      <c r="AO501" s="108" t="s">
        <v>43</v>
      </c>
      <c r="AP501" t="s">
        <v>1307</v>
      </c>
      <c r="AQ501">
        <v>21</v>
      </c>
      <c r="AR501" t="e">
        <v>#N/A</v>
      </c>
      <c r="AS501" t="s">
        <v>1247</v>
      </c>
      <c r="AT501" t="e">
        <v>#N/A</v>
      </c>
      <c r="AU501" t="s">
        <v>6734</v>
      </c>
      <c r="AV501" t="s">
        <v>6737</v>
      </c>
      <c r="AW501" t="s">
        <v>6738</v>
      </c>
      <c r="AX501" t="s">
        <v>1934</v>
      </c>
      <c r="AY501" t="s">
        <v>6739</v>
      </c>
      <c r="AZ501" t="s">
        <v>1306</v>
      </c>
      <c r="BA501" t="s">
        <v>6740</v>
      </c>
      <c r="BB501" t="s">
        <v>1268</v>
      </c>
      <c r="BC501" t="s">
        <v>1939</v>
      </c>
      <c r="BD501" t="s">
        <v>6741</v>
      </c>
      <c r="BE501">
        <v>501</v>
      </c>
      <c r="BF501">
        <v>492</v>
      </c>
      <c r="BG501">
        <v>0</v>
      </c>
      <c r="BH501" t="s">
        <v>6734</v>
      </c>
      <c r="BI501">
        <v>1</v>
      </c>
      <c r="BJ501">
        <v>0</v>
      </c>
      <c r="BK501">
        <v>0</v>
      </c>
      <c r="BL501" t="s">
        <v>1592</v>
      </c>
      <c r="BM501" t="s">
        <v>6672</v>
      </c>
      <c r="BN501" t="s">
        <v>6675</v>
      </c>
      <c r="BO501" t="e" cm="1">
        <v>#N/A</v>
      </c>
      <c r="BP501" t="s">
        <v>1592</v>
      </c>
      <c r="BQ501" t="s">
        <v>6589</v>
      </c>
      <c r="BR501">
        <v>20</v>
      </c>
      <c r="BS501" t="s">
        <v>1870</v>
      </c>
      <c r="BT501" t="s">
        <v>6742</v>
      </c>
      <c r="BU501" t="s">
        <v>6733</v>
      </c>
      <c r="BV501" t="s">
        <v>6737</v>
      </c>
      <c r="BW501" t="s">
        <v>6667</v>
      </c>
      <c r="BX501" t="s">
        <v>1937</v>
      </c>
      <c r="BY501" t="s">
        <v>1592</v>
      </c>
      <c r="BZ501" t="s">
        <v>1937</v>
      </c>
      <c r="CA501" t="s">
        <v>2031</v>
      </c>
      <c r="CB501"/>
      <c r="CC501" t="s">
        <v>998</v>
      </c>
      <c r="CD501" t="s">
        <v>1268</v>
      </c>
      <c r="CE501" t="s">
        <v>6743</v>
      </c>
      <c r="CF501" t="s">
        <v>6744</v>
      </c>
      <c r="CG501" t="s">
        <v>1268</v>
      </c>
      <c r="CH501" t="s">
        <v>1592</v>
      </c>
      <c r="CI501" t="s">
        <v>6582</v>
      </c>
      <c r="CJ501" t="s">
        <v>1247</v>
      </c>
      <c r="CK501"/>
      <c r="CL501"/>
      <c r="CM501" t="s">
        <v>6674</v>
      </c>
      <c r="CN501" t="s">
        <v>6736</v>
      </c>
      <c r="CO501" t="s">
        <v>6674</v>
      </c>
      <c r="CP501" t="s">
        <v>6736</v>
      </c>
      <c r="CQ501" t="s">
        <v>1592</v>
      </c>
      <c r="CR501">
        <v>0</v>
      </c>
      <c r="CS501" t="s">
        <v>1592</v>
      </c>
      <c r="CT501" t="s">
        <v>1592</v>
      </c>
      <c r="CU501" t="s">
        <v>1592</v>
      </c>
      <c r="CV501" t="s">
        <v>1592</v>
      </c>
      <c r="CW501" t="s">
        <v>1592</v>
      </c>
      <c r="CX501">
        <v>499</v>
      </c>
      <c r="CY501" t="s">
        <v>6745</v>
      </c>
      <c r="CZ501" t="s">
        <v>1592</v>
      </c>
      <c r="DA501" t="s">
        <v>2313</v>
      </c>
      <c r="DB501" t="s">
        <v>2314</v>
      </c>
      <c r="DC501" t="s">
        <v>6734</v>
      </c>
      <c r="DD501" t="s">
        <v>1306</v>
      </c>
      <c r="DE501" t="s">
        <v>6733</v>
      </c>
      <c r="DF501" t="s">
        <v>1592</v>
      </c>
      <c r="DG501" t="s">
        <v>1592</v>
      </c>
      <c r="DH501" t="s">
        <v>2334</v>
      </c>
      <c r="DI501" t="e">
        <v>#N/A</v>
      </c>
      <c r="DJ501"/>
      <c r="DK501" t="s">
        <v>2334</v>
      </c>
      <c r="DL501">
        <v>9</v>
      </c>
      <c r="DM501" t="s">
        <v>2315</v>
      </c>
      <c r="DN501" t="s">
        <v>1247</v>
      </c>
      <c r="DO501" t="b">
        <v>1</v>
      </c>
      <c r="DP501" t="b">
        <v>1</v>
      </c>
      <c r="DQ501" t="b">
        <v>1</v>
      </c>
      <c r="DR501" t="b">
        <v>0</v>
      </c>
      <c r="DS501" t="b">
        <v>0</v>
      </c>
      <c r="DT501" t="b">
        <v>1</v>
      </c>
      <c r="DU501" t="b">
        <v>0</v>
      </c>
      <c r="DV501">
        <v>0</v>
      </c>
      <c r="DW501" t="b">
        <v>0</v>
      </c>
      <c r="DX501" t="b">
        <v>0</v>
      </c>
      <c r="DY501" t="b">
        <v>0</v>
      </c>
      <c r="DZ501" t="b">
        <v>0</v>
      </c>
      <c r="EA501" t="b">
        <v>0</v>
      </c>
      <c r="EB501" t="b">
        <v>0</v>
      </c>
      <c r="EC501" t="b">
        <v>0</v>
      </c>
      <c r="ED501" t="b">
        <v>0</v>
      </c>
      <c r="EE501" t="b">
        <v>0</v>
      </c>
      <c r="EF501" t="b" cm="1">
        <v>0</v>
      </c>
      <c r="EG501" t="b">
        <v>0</v>
      </c>
      <c r="EH501" t="b">
        <v>0</v>
      </c>
      <c r="EI501" t="b">
        <v>0</v>
      </c>
      <c r="EJ501" t="s">
        <v>1592</v>
      </c>
      <c r="EK501">
        <v>0</v>
      </c>
      <c r="EL501">
        <v>33</v>
      </c>
      <c r="EM501" t="b">
        <v>0</v>
      </c>
    </row>
    <row r="502" spans="1:143" ht="15.75">
      <c r="A502"/>
      <c r="B502" t="s">
        <v>1247</v>
      </c>
      <c r="C502" t="s">
        <v>1247</v>
      </c>
      <c r="D502" t="s">
        <v>6746</v>
      </c>
      <c r="E502" t="s">
        <v>6747</v>
      </c>
      <c r="F502" t="s">
        <v>6748</v>
      </c>
      <c r="G502" t="s">
        <v>6746</v>
      </c>
      <c r="H502" t="s">
        <v>902</v>
      </c>
      <c r="I502" t="s">
        <v>1279</v>
      </c>
      <c r="J502"/>
      <c r="K502"/>
      <c r="L502" t="s">
        <v>1939</v>
      </c>
      <c r="M502" t="s">
        <v>902</v>
      </c>
      <c r="N502" t="s">
        <v>902</v>
      </c>
      <c r="O502"/>
      <c r="P502" t="s">
        <v>1247</v>
      </c>
      <c r="Q502" t="s">
        <v>1306</v>
      </c>
      <c r="R502" t="s">
        <v>6582</v>
      </c>
      <c r="S502"/>
      <c r="T502"/>
      <c r="U502" t="s">
        <v>6749</v>
      </c>
      <c r="V502"/>
      <c r="W502"/>
      <c r="X502"/>
      <c r="Y502"/>
      <c r="Z502"/>
      <c r="AA502"/>
      <c r="AB502"/>
      <c r="AC502"/>
      <c r="AD502"/>
      <c r="AE502"/>
      <c r="AF502"/>
      <c r="AG502"/>
      <c r="AH502"/>
      <c r="AI502"/>
      <c r="AJ502"/>
      <c r="AK502"/>
      <c r="AL502"/>
      <c r="AM502"/>
      <c r="AN502"/>
      <c r="AO502" s="108" t="s">
        <v>43</v>
      </c>
      <c r="AP502" t="s">
        <v>1307</v>
      </c>
      <c r="AQ502">
        <v>22</v>
      </c>
      <c r="AR502" t="e">
        <v>#N/A</v>
      </c>
      <c r="AS502" t="s">
        <v>1247</v>
      </c>
      <c r="AT502" t="e">
        <v>#N/A</v>
      </c>
      <c r="AU502" t="s">
        <v>6747</v>
      </c>
      <c r="AV502" t="s">
        <v>6750</v>
      </c>
      <c r="AW502" t="s">
        <v>6751</v>
      </c>
      <c r="AX502" t="s">
        <v>1934</v>
      </c>
      <c r="AY502" t="s">
        <v>6752</v>
      </c>
      <c r="AZ502" t="s">
        <v>1306</v>
      </c>
      <c r="BA502" t="s">
        <v>6753</v>
      </c>
      <c r="BB502" t="s">
        <v>1279</v>
      </c>
      <c r="BC502" t="s">
        <v>1939</v>
      </c>
      <c r="BD502" t="s">
        <v>6754</v>
      </c>
      <c r="BE502">
        <v>502</v>
      </c>
      <c r="BF502">
        <v>0</v>
      </c>
      <c r="BG502">
        <v>0</v>
      </c>
      <c r="BH502" t="s">
        <v>1592</v>
      </c>
      <c r="BI502">
        <v>0</v>
      </c>
      <c r="BJ502">
        <v>0</v>
      </c>
      <c r="BK502">
        <v>0</v>
      </c>
      <c r="BL502" t="s">
        <v>1592</v>
      </c>
      <c r="BM502" t="s">
        <v>1592</v>
      </c>
      <c r="BN502" t="s">
        <v>1592</v>
      </c>
      <c r="BO502" t="s" cm="1">
        <v>1592</v>
      </c>
      <c r="BP502" t="s">
        <v>1592</v>
      </c>
      <c r="BQ502" t="s">
        <v>6589</v>
      </c>
      <c r="BR502">
        <v>21</v>
      </c>
      <c r="BS502" t="s">
        <v>1871</v>
      </c>
      <c r="BT502" t="s">
        <v>6755</v>
      </c>
      <c r="BU502" t="s">
        <v>6746</v>
      </c>
      <c r="BV502" t="s">
        <v>6750</v>
      </c>
      <c r="BW502" t="s">
        <v>1940</v>
      </c>
      <c r="BX502" t="s">
        <v>1940</v>
      </c>
      <c r="BY502" t="s">
        <v>1592</v>
      </c>
      <c r="BZ502" t="s">
        <v>1937</v>
      </c>
      <c r="CA502" t="s">
        <v>902</v>
      </c>
      <c r="CB502"/>
      <c r="CC502" t="s">
        <v>998</v>
      </c>
      <c r="CD502" t="s">
        <v>1279</v>
      </c>
      <c r="CE502" t="s">
        <v>6747</v>
      </c>
      <c r="CF502" t="s">
        <v>6750</v>
      </c>
      <c r="CG502" t="s">
        <v>1279</v>
      </c>
      <c r="CH502" t="s">
        <v>1592</v>
      </c>
      <c r="CI502" t="s">
        <v>6582</v>
      </c>
      <c r="CJ502" t="s">
        <v>1247</v>
      </c>
      <c r="CK502"/>
      <c r="CL502"/>
      <c r="CM502" t="s">
        <v>6749</v>
      </c>
      <c r="CN502" t="s">
        <v>1592</v>
      </c>
      <c r="CO502" t="s">
        <v>6749</v>
      </c>
      <c r="CP502" t="s">
        <v>1592</v>
      </c>
      <c r="CQ502" t="s">
        <v>1592</v>
      </c>
      <c r="CR502">
        <v>0</v>
      </c>
      <c r="CS502" t="s">
        <v>1592</v>
      </c>
      <c r="CT502" t="s">
        <v>1592</v>
      </c>
      <c r="CU502" t="s">
        <v>1592</v>
      </c>
      <c r="CV502" t="s">
        <v>1592</v>
      </c>
      <c r="CW502" t="s">
        <v>1592</v>
      </c>
      <c r="CX502">
        <v>500</v>
      </c>
      <c r="CY502" t="s">
        <v>6756</v>
      </c>
      <c r="CZ502" t="s">
        <v>1592</v>
      </c>
      <c r="DA502" t="s">
        <v>2313</v>
      </c>
      <c r="DB502" t="s">
        <v>2314</v>
      </c>
      <c r="DC502" t="s">
        <v>6747</v>
      </c>
      <c r="DD502" t="s">
        <v>1306</v>
      </c>
      <c r="DE502" t="s">
        <v>6746</v>
      </c>
      <c r="DF502" t="s">
        <v>1592</v>
      </c>
      <c r="DG502" t="s">
        <v>1592</v>
      </c>
      <c r="DH502" t="s">
        <v>2334</v>
      </c>
      <c r="DI502" t="e">
        <v>#N/A</v>
      </c>
      <c r="DJ502"/>
      <c r="DK502" t="s">
        <v>2334</v>
      </c>
      <c r="DL502">
        <v>9</v>
      </c>
      <c r="DM502" t="s">
        <v>2315</v>
      </c>
      <c r="DN502" t="s">
        <v>1247</v>
      </c>
      <c r="DO502" t="b">
        <v>1</v>
      </c>
      <c r="DP502" t="b">
        <v>1</v>
      </c>
      <c r="DQ502" t="b">
        <v>1</v>
      </c>
      <c r="DR502" t="b">
        <v>0</v>
      </c>
      <c r="DS502" t="b">
        <v>0</v>
      </c>
      <c r="DT502" t="b">
        <v>1</v>
      </c>
      <c r="DU502" t="b">
        <v>1</v>
      </c>
      <c r="DV502">
        <v>0</v>
      </c>
      <c r="DW502" t="b">
        <v>0</v>
      </c>
      <c r="DX502" t="b">
        <v>0</v>
      </c>
      <c r="DY502" t="b">
        <v>0</v>
      </c>
      <c r="DZ502" t="b">
        <v>0</v>
      </c>
      <c r="EA502" t="b">
        <v>0</v>
      </c>
      <c r="EB502" t="b">
        <v>0</v>
      </c>
      <c r="EC502" t="b">
        <v>0</v>
      </c>
      <c r="ED502" t="b">
        <v>0</v>
      </c>
      <c r="EE502" t="b">
        <v>0</v>
      </c>
      <c r="EF502" t="b" cm="1">
        <v>0</v>
      </c>
      <c r="EG502" t="b">
        <v>0</v>
      </c>
      <c r="EH502" t="b">
        <v>0</v>
      </c>
      <c r="EI502" t="b">
        <v>0</v>
      </c>
      <c r="EJ502" t="s">
        <v>1592</v>
      </c>
      <c r="EK502">
        <v>0</v>
      </c>
      <c r="EL502">
        <v>37</v>
      </c>
      <c r="EM502" t="b">
        <v>0</v>
      </c>
    </row>
    <row r="503" spans="1:143" ht="63">
      <c r="A503"/>
      <c r="B503" t="s">
        <v>1247</v>
      </c>
      <c r="C503" t="s">
        <v>1247</v>
      </c>
      <c r="D503" t="s">
        <v>1761</v>
      </c>
      <c r="E503" t="s">
        <v>1762</v>
      </c>
      <c r="F503" t="s">
        <v>2187</v>
      </c>
      <c r="G503" t="s">
        <v>1761</v>
      </c>
      <c r="H503" t="s">
        <v>902</v>
      </c>
      <c r="I503" t="s">
        <v>1272</v>
      </c>
      <c r="J503" t="s">
        <v>6746</v>
      </c>
      <c r="K503"/>
      <c r="L503" t="s">
        <v>1939</v>
      </c>
      <c r="M503" t="s">
        <v>1947</v>
      </c>
      <c r="N503" s="109" t="s">
        <v>6592</v>
      </c>
      <c r="O503"/>
      <c r="P503" t="s">
        <v>1247</v>
      </c>
      <c r="Q503" t="s">
        <v>1306</v>
      </c>
      <c r="R503" t="s">
        <v>6582</v>
      </c>
      <c r="S503"/>
      <c r="T503"/>
      <c r="U503" t="s">
        <v>6749</v>
      </c>
      <c r="V503" t="s">
        <v>2187</v>
      </c>
      <c r="W503"/>
      <c r="X503"/>
      <c r="Y503"/>
      <c r="Z503"/>
      <c r="AA503"/>
      <c r="AB503"/>
      <c r="AC503"/>
      <c r="AD503"/>
      <c r="AE503"/>
      <c r="AF503"/>
      <c r="AG503"/>
      <c r="AH503"/>
      <c r="AI503"/>
      <c r="AJ503"/>
      <c r="AK503"/>
      <c r="AL503"/>
      <c r="AM503"/>
      <c r="AN503"/>
      <c r="AO503" s="108" t="s">
        <v>43</v>
      </c>
      <c r="AP503" t="s">
        <v>1307</v>
      </c>
      <c r="AQ503">
        <v>23</v>
      </c>
      <c r="AR503" t="e">
        <v>#N/A</v>
      </c>
      <c r="AS503" t="s">
        <v>1247</v>
      </c>
      <c r="AT503" t="e">
        <v>#N/A</v>
      </c>
      <c r="AU503" t="s">
        <v>1762</v>
      </c>
      <c r="AV503" t="s">
        <v>1945</v>
      </c>
      <c r="AW503" t="s">
        <v>2138</v>
      </c>
      <c r="AX503" t="s">
        <v>1934</v>
      </c>
      <c r="AY503" t="s">
        <v>2186</v>
      </c>
      <c r="AZ503" t="s">
        <v>1306</v>
      </c>
      <c r="BA503" t="s">
        <v>5600</v>
      </c>
      <c r="BB503" t="s">
        <v>1272</v>
      </c>
      <c r="BC503" t="s">
        <v>1939</v>
      </c>
      <c r="BD503" t="s">
        <v>5601</v>
      </c>
      <c r="BE503">
        <v>339</v>
      </c>
      <c r="BF503">
        <v>502</v>
      </c>
      <c r="BG503">
        <v>0</v>
      </c>
      <c r="BH503" t="s">
        <v>1592</v>
      </c>
      <c r="BI503">
        <v>0</v>
      </c>
      <c r="BJ503">
        <v>0</v>
      </c>
      <c r="BK503">
        <v>1055</v>
      </c>
      <c r="BL503" t="s">
        <v>1950</v>
      </c>
      <c r="BM503" t="s">
        <v>6747</v>
      </c>
      <c r="BN503" t="s">
        <v>6750</v>
      </c>
      <c r="BO503" t="e" cm="1">
        <v>#N/A</v>
      </c>
      <c r="BP503" t="s">
        <v>1592</v>
      </c>
      <c r="BQ503" t="s">
        <v>6589</v>
      </c>
      <c r="BR503">
        <v>22</v>
      </c>
      <c r="BS503" t="s">
        <v>1872</v>
      </c>
      <c r="BT503" t="s">
        <v>6757</v>
      </c>
      <c r="BU503" t="s">
        <v>1761</v>
      </c>
      <c r="BV503" t="s">
        <v>1945</v>
      </c>
      <c r="BW503" t="s">
        <v>1940</v>
      </c>
      <c r="BX503" t="s">
        <v>2188</v>
      </c>
      <c r="BY503" t="s">
        <v>1592</v>
      </c>
      <c r="BZ503" t="s">
        <v>1937</v>
      </c>
      <c r="CA503" t="s">
        <v>1947</v>
      </c>
      <c r="CB503"/>
      <c r="CC503" t="s">
        <v>998</v>
      </c>
      <c r="CD503" t="s">
        <v>1272</v>
      </c>
      <c r="CE503" t="s">
        <v>6758</v>
      </c>
      <c r="CF503" t="s">
        <v>6759</v>
      </c>
      <c r="CG503" t="s">
        <v>1272</v>
      </c>
      <c r="CH503" t="s">
        <v>1592</v>
      </c>
      <c r="CI503" t="s">
        <v>6582</v>
      </c>
      <c r="CJ503" t="s">
        <v>1247</v>
      </c>
      <c r="CK503"/>
      <c r="CL503"/>
      <c r="CM503" t="s">
        <v>6749</v>
      </c>
      <c r="CN503" t="s">
        <v>2187</v>
      </c>
      <c r="CO503" t="s">
        <v>6749</v>
      </c>
      <c r="CP503" t="s">
        <v>2187</v>
      </c>
      <c r="CQ503" t="s">
        <v>1592</v>
      </c>
      <c r="CR503">
        <v>0</v>
      </c>
      <c r="CS503" t="s">
        <v>1592</v>
      </c>
      <c r="CT503" t="s">
        <v>1592</v>
      </c>
      <c r="CU503" t="s">
        <v>1592</v>
      </c>
      <c r="CV503" t="s">
        <v>1592</v>
      </c>
      <c r="CW503" t="s">
        <v>1592</v>
      </c>
      <c r="CX503">
        <v>501</v>
      </c>
      <c r="CY503" t="s">
        <v>6760</v>
      </c>
      <c r="CZ503" t="s">
        <v>1592</v>
      </c>
      <c r="DA503" t="s">
        <v>2313</v>
      </c>
      <c r="DB503" t="s">
        <v>2314</v>
      </c>
      <c r="DC503" t="s">
        <v>1762</v>
      </c>
      <c r="DD503" t="s">
        <v>1306</v>
      </c>
      <c r="DE503" t="s">
        <v>1761</v>
      </c>
      <c r="DF503" t="s">
        <v>1592</v>
      </c>
      <c r="DG503" t="s">
        <v>1592</v>
      </c>
      <c r="DH503" t="s">
        <v>2334</v>
      </c>
      <c r="DI503" t="e">
        <v>#N/A</v>
      </c>
      <c r="DJ503"/>
      <c r="DK503" t="s">
        <v>2334</v>
      </c>
      <c r="DL503">
        <v>9</v>
      </c>
      <c r="DM503" t="s">
        <v>2315</v>
      </c>
      <c r="DN503" t="s">
        <v>1247</v>
      </c>
      <c r="DO503" t="b">
        <v>1</v>
      </c>
      <c r="DP503" t="b">
        <v>1</v>
      </c>
      <c r="DQ503" t="b">
        <v>0</v>
      </c>
      <c r="DR503" t="b">
        <v>0</v>
      </c>
      <c r="DS503" t="b">
        <v>0</v>
      </c>
      <c r="DT503" t="b">
        <v>1</v>
      </c>
      <c r="DU503" t="b">
        <v>0</v>
      </c>
      <c r="DV503">
        <v>0</v>
      </c>
      <c r="DW503" t="b">
        <v>0</v>
      </c>
      <c r="DX503" t="b">
        <v>0</v>
      </c>
      <c r="DY503" t="b">
        <v>0</v>
      </c>
      <c r="DZ503" t="b">
        <v>0</v>
      </c>
      <c r="EA503" t="b">
        <v>0</v>
      </c>
      <c r="EB503" t="b">
        <v>0</v>
      </c>
      <c r="EC503" t="b">
        <v>0</v>
      </c>
      <c r="ED503" t="b">
        <v>0</v>
      </c>
      <c r="EE503" t="b">
        <v>0</v>
      </c>
      <c r="EF503" t="b" cm="1">
        <v>0</v>
      </c>
      <c r="EG503" t="b">
        <v>0</v>
      </c>
      <c r="EH503" t="b">
        <v>0</v>
      </c>
      <c r="EI503" t="b">
        <v>0</v>
      </c>
      <c r="EJ503" t="s">
        <v>1592</v>
      </c>
      <c r="EK503">
        <v>0</v>
      </c>
      <c r="EL503">
        <v>7</v>
      </c>
      <c r="EM503" t="b">
        <v>0</v>
      </c>
    </row>
    <row r="504" spans="1:143" ht="31.5">
      <c r="A504"/>
      <c r="B504" t="s">
        <v>1247</v>
      </c>
      <c r="C504" t="s">
        <v>1247</v>
      </c>
      <c r="D504" t="s">
        <v>5617</v>
      </c>
      <c r="E504" t="s">
        <v>5618</v>
      </c>
      <c r="F504" t="s">
        <v>6597</v>
      </c>
      <c r="G504" t="s">
        <v>5617</v>
      </c>
      <c r="H504" t="s">
        <v>902</v>
      </c>
      <c r="I504" t="s">
        <v>1272</v>
      </c>
      <c r="J504" t="s">
        <v>6746</v>
      </c>
      <c r="K504"/>
      <c r="L504" t="s">
        <v>1939</v>
      </c>
      <c r="M504" t="s">
        <v>1947</v>
      </c>
      <c r="N504" s="109" t="s">
        <v>6598</v>
      </c>
      <c r="O504"/>
      <c r="P504" t="s">
        <v>1247</v>
      </c>
      <c r="Q504" t="s">
        <v>1306</v>
      </c>
      <c r="R504" t="s">
        <v>6582</v>
      </c>
      <c r="S504"/>
      <c r="T504"/>
      <c r="U504" t="s">
        <v>6749</v>
      </c>
      <c r="V504" t="s">
        <v>6599</v>
      </c>
      <c r="W504"/>
      <c r="X504"/>
      <c r="Y504"/>
      <c r="Z504"/>
      <c r="AA504"/>
      <c r="AB504"/>
      <c r="AC504"/>
      <c r="AD504"/>
      <c r="AE504"/>
      <c r="AF504"/>
      <c r="AG504"/>
      <c r="AH504"/>
      <c r="AI504"/>
      <c r="AJ504"/>
      <c r="AK504"/>
      <c r="AL504"/>
      <c r="AM504"/>
      <c r="AN504"/>
      <c r="AO504" s="108" t="s">
        <v>43</v>
      </c>
      <c r="AP504" t="s">
        <v>1307</v>
      </c>
      <c r="AQ504">
        <v>24</v>
      </c>
      <c r="AR504" t="e">
        <v>#N/A</v>
      </c>
      <c r="AS504" t="s">
        <v>1247</v>
      </c>
      <c r="AT504" t="e">
        <v>#N/A</v>
      </c>
      <c r="AU504" t="s">
        <v>5618</v>
      </c>
      <c r="AV504" t="s">
        <v>5621</v>
      </c>
      <c r="AW504" t="s">
        <v>6600</v>
      </c>
      <c r="AX504" t="s">
        <v>1934</v>
      </c>
      <c r="AY504" t="s">
        <v>5622</v>
      </c>
      <c r="AZ504" t="s">
        <v>1306</v>
      </c>
      <c r="BA504" t="s">
        <v>5623</v>
      </c>
      <c r="BB504" t="s">
        <v>1272</v>
      </c>
      <c r="BC504" t="s">
        <v>1939</v>
      </c>
      <c r="BD504" t="s">
        <v>5624</v>
      </c>
      <c r="BE504">
        <v>341</v>
      </c>
      <c r="BF504">
        <v>502</v>
      </c>
      <c r="BG504">
        <v>0</v>
      </c>
      <c r="BH504" t="s">
        <v>1592</v>
      </c>
      <c r="BI504">
        <v>0</v>
      </c>
      <c r="BJ504">
        <v>0</v>
      </c>
      <c r="BK504">
        <v>1051</v>
      </c>
      <c r="BL504" t="s">
        <v>5625</v>
      </c>
      <c r="BM504" t="s">
        <v>6747</v>
      </c>
      <c r="BN504" t="s">
        <v>6750</v>
      </c>
      <c r="BO504" t="e" cm="1">
        <v>#N/A</v>
      </c>
      <c r="BP504" t="s">
        <v>1592</v>
      </c>
      <c r="BQ504" t="s">
        <v>6589</v>
      </c>
      <c r="BR504">
        <v>23</v>
      </c>
      <c r="BS504" t="s">
        <v>1873</v>
      </c>
      <c r="BT504" t="s">
        <v>6761</v>
      </c>
      <c r="BU504" t="s">
        <v>5617</v>
      </c>
      <c r="BV504" t="s">
        <v>5621</v>
      </c>
      <c r="BW504" t="s">
        <v>1940</v>
      </c>
      <c r="BX504" t="s">
        <v>6602</v>
      </c>
      <c r="BY504" t="s">
        <v>1592</v>
      </c>
      <c r="BZ504" t="s">
        <v>1937</v>
      </c>
      <c r="CA504" t="s">
        <v>1947</v>
      </c>
      <c r="CB504"/>
      <c r="CC504" t="s">
        <v>998</v>
      </c>
      <c r="CD504" t="s">
        <v>1272</v>
      </c>
      <c r="CE504" t="s">
        <v>6762</v>
      </c>
      <c r="CF504" t="s">
        <v>6763</v>
      </c>
      <c r="CG504" t="s">
        <v>1272</v>
      </c>
      <c r="CH504" t="s">
        <v>1592</v>
      </c>
      <c r="CI504" t="s">
        <v>6582</v>
      </c>
      <c r="CJ504" t="s">
        <v>1247</v>
      </c>
      <c r="CK504"/>
      <c r="CL504"/>
      <c r="CM504" t="s">
        <v>6749</v>
      </c>
      <c r="CN504" t="s">
        <v>6599</v>
      </c>
      <c r="CO504" t="s">
        <v>6749</v>
      </c>
      <c r="CP504" t="s">
        <v>6599</v>
      </c>
      <c r="CQ504" t="s">
        <v>1592</v>
      </c>
      <c r="CR504">
        <v>0</v>
      </c>
      <c r="CS504" t="s">
        <v>1592</v>
      </c>
      <c r="CT504" t="s">
        <v>1592</v>
      </c>
      <c r="CU504" t="s">
        <v>1592</v>
      </c>
      <c r="CV504" t="s">
        <v>1592</v>
      </c>
      <c r="CW504" t="s">
        <v>1592</v>
      </c>
      <c r="CX504">
        <v>502</v>
      </c>
      <c r="CY504" t="s">
        <v>6764</v>
      </c>
      <c r="CZ504" t="s">
        <v>1592</v>
      </c>
      <c r="DA504" t="s">
        <v>2313</v>
      </c>
      <c r="DB504" t="s">
        <v>2314</v>
      </c>
      <c r="DC504" t="s">
        <v>5618</v>
      </c>
      <c r="DD504" t="s">
        <v>1306</v>
      </c>
      <c r="DE504" t="s">
        <v>5617</v>
      </c>
      <c r="DF504" t="s">
        <v>1592</v>
      </c>
      <c r="DG504" t="s">
        <v>1592</v>
      </c>
      <c r="DH504" t="s">
        <v>2334</v>
      </c>
      <c r="DI504" t="e">
        <v>#N/A</v>
      </c>
      <c r="DJ504"/>
      <c r="DK504" t="s">
        <v>2334</v>
      </c>
      <c r="DL504">
        <v>9</v>
      </c>
      <c r="DM504" t="s">
        <v>2315</v>
      </c>
      <c r="DN504" t="s">
        <v>1247</v>
      </c>
      <c r="DO504" t="b">
        <v>1</v>
      </c>
      <c r="DP504" t="b">
        <v>1</v>
      </c>
      <c r="DQ504" t="b">
        <v>0</v>
      </c>
      <c r="DR504" t="b">
        <v>0</v>
      </c>
      <c r="DS504" t="b">
        <v>0</v>
      </c>
      <c r="DT504" t="b">
        <v>1</v>
      </c>
      <c r="DU504" t="b">
        <v>0</v>
      </c>
      <c r="DV504">
        <v>0</v>
      </c>
      <c r="DW504" t="b">
        <v>0</v>
      </c>
      <c r="DX504" t="b">
        <v>0</v>
      </c>
      <c r="DY504" t="b">
        <v>0</v>
      </c>
      <c r="DZ504" t="b">
        <v>0</v>
      </c>
      <c r="EA504" t="b">
        <v>0</v>
      </c>
      <c r="EB504" t="b">
        <v>0</v>
      </c>
      <c r="EC504" t="b">
        <v>0</v>
      </c>
      <c r="ED504" t="b">
        <v>0</v>
      </c>
      <c r="EE504" t="b">
        <v>0</v>
      </c>
      <c r="EF504" t="b" cm="1">
        <v>0</v>
      </c>
      <c r="EG504" t="b">
        <v>0</v>
      </c>
      <c r="EH504" t="b">
        <v>0</v>
      </c>
      <c r="EI504" t="b">
        <v>0</v>
      </c>
      <c r="EJ504" t="s">
        <v>1592</v>
      </c>
      <c r="EK504">
        <v>0</v>
      </c>
      <c r="EL504">
        <v>13</v>
      </c>
      <c r="EM504" t="b">
        <v>0</v>
      </c>
    </row>
    <row r="505" spans="1:143" ht="15.75">
      <c r="A505"/>
      <c r="B505" t="s">
        <v>1247</v>
      </c>
      <c r="C505" t="s">
        <v>1247</v>
      </c>
      <c r="D505" t="s">
        <v>1766</v>
      </c>
      <c r="E505" t="s">
        <v>1767</v>
      </c>
      <c r="F505" t="s">
        <v>6190</v>
      </c>
      <c r="G505" t="s">
        <v>1766</v>
      </c>
      <c r="H505" t="s">
        <v>902</v>
      </c>
      <c r="I505" t="s">
        <v>1272</v>
      </c>
      <c r="J505" t="s">
        <v>6746</v>
      </c>
      <c r="K505"/>
      <c r="L505" t="s">
        <v>1939</v>
      </c>
      <c r="M505" t="s">
        <v>1947</v>
      </c>
      <c r="N505" t="s">
        <v>6606</v>
      </c>
      <c r="O505"/>
      <c r="P505" t="s">
        <v>1247</v>
      </c>
      <c r="Q505" t="s">
        <v>1306</v>
      </c>
      <c r="R505" t="s">
        <v>6582</v>
      </c>
      <c r="S505"/>
      <c r="T505"/>
      <c r="U505" t="s">
        <v>6749</v>
      </c>
      <c r="V505" t="s">
        <v>2192</v>
      </c>
      <c r="W505"/>
      <c r="X505"/>
      <c r="Y505"/>
      <c r="Z505"/>
      <c r="AA505"/>
      <c r="AB505"/>
      <c r="AC505"/>
      <c r="AD505"/>
      <c r="AE505"/>
      <c r="AF505"/>
      <c r="AG505"/>
      <c r="AH505"/>
      <c r="AI505"/>
      <c r="AJ505"/>
      <c r="AK505"/>
      <c r="AL505"/>
      <c r="AM505"/>
      <c r="AN505"/>
      <c r="AO505" s="108" t="s">
        <v>43</v>
      </c>
      <c r="AP505" t="s">
        <v>1307</v>
      </c>
      <c r="AQ505">
        <v>25</v>
      </c>
      <c r="AR505" t="e">
        <v>#N/A</v>
      </c>
      <c r="AS505" t="s">
        <v>1247</v>
      </c>
      <c r="AT505" t="e">
        <v>#N/A</v>
      </c>
      <c r="AU505" t="s">
        <v>1767</v>
      </c>
      <c r="AV505" t="s">
        <v>1953</v>
      </c>
      <c r="AW505" t="s">
        <v>1954</v>
      </c>
      <c r="AX505" t="s">
        <v>1934</v>
      </c>
      <c r="AY505" t="s">
        <v>2191</v>
      </c>
      <c r="AZ505" t="s">
        <v>1306</v>
      </c>
      <c r="BA505" t="s">
        <v>5610</v>
      </c>
      <c r="BB505" t="s">
        <v>1272</v>
      </c>
      <c r="BC505" t="s">
        <v>1939</v>
      </c>
      <c r="BD505" t="s">
        <v>5611</v>
      </c>
      <c r="BE505">
        <v>340</v>
      </c>
      <c r="BF505">
        <v>502</v>
      </c>
      <c r="BG505">
        <v>0</v>
      </c>
      <c r="BH505" t="s">
        <v>1592</v>
      </c>
      <c r="BI505">
        <v>0</v>
      </c>
      <c r="BJ505">
        <v>0</v>
      </c>
      <c r="BK505">
        <v>1036</v>
      </c>
      <c r="BL505" t="s">
        <v>1958</v>
      </c>
      <c r="BM505" t="s">
        <v>6747</v>
      </c>
      <c r="BN505" t="s">
        <v>6750</v>
      </c>
      <c r="BO505" t="e" cm="1">
        <v>#N/A</v>
      </c>
      <c r="BP505" t="s">
        <v>1592</v>
      </c>
      <c r="BQ505" t="s">
        <v>6589</v>
      </c>
      <c r="BR505">
        <v>24</v>
      </c>
      <c r="BS505" t="s">
        <v>1874</v>
      </c>
      <c r="BT505" t="s">
        <v>6765</v>
      </c>
      <c r="BU505" t="s">
        <v>1766</v>
      </c>
      <c r="BV505" t="s">
        <v>1953</v>
      </c>
      <c r="BW505" t="s">
        <v>1940</v>
      </c>
      <c r="BX505" t="s">
        <v>2193</v>
      </c>
      <c r="BY505" t="s">
        <v>1592</v>
      </c>
      <c r="BZ505" t="s">
        <v>1937</v>
      </c>
      <c r="CA505" t="s">
        <v>1947</v>
      </c>
      <c r="CB505"/>
      <c r="CC505" t="s">
        <v>998</v>
      </c>
      <c r="CD505" t="s">
        <v>1272</v>
      </c>
      <c r="CE505" t="s">
        <v>6766</v>
      </c>
      <c r="CF505" t="s">
        <v>6767</v>
      </c>
      <c r="CG505" t="s">
        <v>1272</v>
      </c>
      <c r="CH505" t="s">
        <v>1592</v>
      </c>
      <c r="CI505" t="s">
        <v>6582</v>
      </c>
      <c r="CJ505" t="s">
        <v>1247</v>
      </c>
      <c r="CK505"/>
      <c r="CL505"/>
      <c r="CM505" t="s">
        <v>6749</v>
      </c>
      <c r="CN505" t="s">
        <v>2192</v>
      </c>
      <c r="CO505" t="s">
        <v>6749</v>
      </c>
      <c r="CP505" t="s">
        <v>2192</v>
      </c>
      <c r="CQ505" t="s">
        <v>1592</v>
      </c>
      <c r="CR505">
        <v>0</v>
      </c>
      <c r="CS505" t="s">
        <v>1592</v>
      </c>
      <c r="CT505" t="s">
        <v>1592</v>
      </c>
      <c r="CU505" t="s">
        <v>1592</v>
      </c>
      <c r="CV505" t="s">
        <v>1592</v>
      </c>
      <c r="CW505" t="s">
        <v>1592</v>
      </c>
      <c r="CX505">
        <v>503</v>
      </c>
      <c r="CY505" t="s">
        <v>6768</v>
      </c>
      <c r="CZ505" t="s">
        <v>1592</v>
      </c>
      <c r="DA505" t="s">
        <v>2313</v>
      </c>
      <c r="DB505" t="s">
        <v>2314</v>
      </c>
      <c r="DC505" t="s">
        <v>1767</v>
      </c>
      <c r="DD505" t="s">
        <v>1306</v>
      </c>
      <c r="DE505" t="s">
        <v>1766</v>
      </c>
      <c r="DF505" t="s">
        <v>1592</v>
      </c>
      <c r="DG505" t="s">
        <v>1592</v>
      </c>
      <c r="DH505" t="s">
        <v>2334</v>
      </c>
      <c r="DI505" t="e">
        <v>#N/A</v>
      </c>
      <c r="DJ505"/>
      <c r="DK505" t="s">
        <v>2334</v>
      </c>
      <c r="DL505">
        <v>9</v>
      </c>
      <c r="DM505" t="s">
        <v>2315</v>
      </c>
      <c r="DN505" t="s">
        <v>1247</v>
      </c>
      <c r="DO505" t="b">
        <v>1</v>
      </c>
      <c r="DP505" t="b">
        <v>1</v>
      </c>
      <c r="DQ505" t="b">
        <v>0</v>
      </c>
      <c r="DR505" t="b">
        <v>0</v>
      </c>
      <c r="DS505" t="b">
        <v>0</v>
      </c>
      <c r="DT505" t="b">
        <v>1</v>
      </c>
      <c r="DU505" t="b">
        <v>0</v>
      </c>
      <c r="DV505">
        <v>0</v>
      </c>
      <c r="DW505" t="b">
        <v>0</v>
      </c>
      <c r="DX505" t="b">
        <v>0</v>
      </c>
      <c r="DY505" t="b">
        <v>0</v>
      </c>
      <c r="DZ505" t="b">
        <v>0</v>
      </c>
      <c r="EA505" t="b">
        <v>0</v>
      </c>
      <c r="EB505" t="b">
        <v>0</v>
      </c>
      <c r="EC505" t="b">
        <v>0</v>
      </c>
      <c r="ED505" t="b">
        <v>0</v>
      </c>
      <c r="EE505" t="b">
        <v>0</v>
      </c>
      <c r="EF505" t="b" cm="1">
        <v>0</v>
      </c>
      <c r="EG505" t="b">
        <v>0</v>
      </c>
      <c r="EH505" t="b">
        <v>0</v>
      </c>
      <c r="EI505" t="b">
        <v>0</v>
      </c>
      <c r="EJ505" t="s">
        <v>1592</v>
      </c>
      <c r="EK505">
        <v>0</v>
      </c>
      <c r="EL505">
        <v>13</v>
      </c>
      <c r="EM505" t="b">
        <v>0</v>
      </c>
    </row>
    <row r="506" spans="1:143" ht="15.75">
      <c r="A506"/>
      <c r="B506" t="s">
        <v>1247</v>
      </c>
      <c r="C506" t="s">
        <v>1247</v>
      </c>
      <c r="D506" t="s">
        <v>1772</v>
      </c>
      <c r="E506" t="s">
        <v>1773</v>
      </c>
      <c r="F506" t="s">
        <v>6611</v>
      </c>
      <c r="G506" t="s">
        <v>1772</v>
      </c>
      <c r="H506" t="s">
        <v>902</v>
      </c>
      <c r="I506" t="s">
        <v>1272</v>
      </c>
      <c r="J506" t="s">
        <v>6746</v>
      </c>
      <c r="K506"/>
      <c r="L506" t="s">
        <v>1939</v>
      </c>
      <c r="M506" t="s">
        <v>1947</v>
      </c>
      <c r="N506" t="s">
        <v>6612</v>
      </c>
      <c r="O506"/>
      <c r="P506" t="s">
        <v>1247</v>
      </c>
      <c r="Q506" t="s">
        <v>1306</v>
      </c>
      <c r="R506" t="s">
        <v>6582</v>
      </c>
      <c r="S506"/>
      <c r="T506"/>
      <c r="U506" t="s">
        <v>6749</v>
      </c>
      <c r="V506" t="s">
        <v>6613</v>
      </c>
      <c r="W506"/>
      <c r="X506"/>
      <c r="Y506"/>
      <c r="Z506"/>
      <c r="AA506"/>
      <c r="AB506"/>
      <c r="AC506"/>
      <c r="AD506"/>
      <c r="AE506"/>
      <c r="AF506"/>
      <c r="AG506"/>
      <c r="AH506"/>
      <c r="AI506"/>
      <c r="AJ506"/>
      <c r="AK506"/>
      <c r="AL506"/>
      <c r="AM506"/>
      <c r="AN506"/>
      <c r="AO506" s="108" t="s">
        <v>43</v>
      </c>
      <c r="AP506" t="s">
        <v>1307</v>
      </c>
      <c r="AQ506">
        <v>26</v>
      </c>
      <c r="AR506" t="e">
        <v>#N/A</v>
      </c>
      <c r="AS506" t="s">
        <v>1247</v>
      </c>
      <c r="AT506" t="e">
        <v>#N/A</v>
      </c>
      <c r="AU506" t="s">
        <v>1773</v>
      </c>
      <c r="AV506" t="s">
        <v>5634</v>
      </c>
      <c r="AW506" t="s">
        <v>6614</v>
      </c>
      <c r="AX506" t="s">
        <v>1934</v>
      </c>
      <c r="AY506" t="s">
        <v>6615</v>
      </c>
      <c r="AZ506" t="s">
        <v>1306</v>
      </c>
      <c r="BA506" t="s">
        <v>5636</v>
      </c>
      <c r="BB506" t="s">
        <v>1272</v>
      </c>
      <c r="BC506" t="s">
        <v>1939</v>
      </c>
      <c r="BD506" t="s">
        <v>5637</v>
      </c>
      <c r="BE506">
        <v>342</v>
      </c>
      <c r="BF506">
        <v>502</v>
      </c>
      <c r="BG506">
        <v>0</v>
      </c>
      <c r="BH506" t="s">
        <v>1592</v>
      </c>
      <c r="BI506">
        <v>0</v>
      </c>
      <c r="BJ506">
        <v>0</v>
      </c>
      <c r="BK506">
        <v>1046</v>
      </c>
      <c r="BL506" t="s">
        <v>5638</v>
      </c>
      <c r="BM506" t="s">
        <v>6747</v>
      </c>
      <c r="BN506" t="s">
        <v>6750</v>
      </c>
      <c r="BO506" t="e" cm="1">
        <v>#N/A</v>
      </c>
      <c r="BP506" t="s">
        <v>1592</v>
      </c>
      <c r="BQ506" t="s">
        <v>6589</v>
      </c>
      <c r="BR506">
        <v>25</v>
      </c>
      <c r="BS506" t="s">
        <v>1877</v>
      </c>
      <c r="BT506" t="s">
        <v>6769</v>
      </c>
      <c r="BU506" t="s">
        <v>1772</v>
      </c>
      <c r="BV506" t="s">
        <v>5634</v>
      </c>
      <c r="BW506" t="s">
        <v>1940</v>
      </c>
      <c r="BX506" t="s">
        <v>6617</v>
      </c>
      <c r="BY506" t="s">
        <v>1592</v>
      </c>
      <c r="BZ506" t="s">
        <v>1937</v>
      </c>
      <c r="CA506" t="s">
        <v>1947</v>
      </c>
      <c r="CB506"/>
      <c r="CC506" t="s">
        <v>998</v>
      </c>
      <c r="CD506" t="s">
        <v>1272</v>
      </c>
      <c r="CE506" t="s">
        <v>6770</v>
      </c>
      <c r="CF506" t="s">
        <v>6771</v>
      </c>
      <c r="CG506" t="s">
        <v>1272</v>
      </c>
      <c r="CH506" t="s">
        <v>1592</v>
      </c>
      <c r="CI506" t="s">
        <v>6582</v>
      </c>
      <c r="CJ506" t="s">
        <v>1247</v>
      </c>
      <c r="CK506"/>
      <c r="CL506"/>
      <c r="CM506" t="s">
        <v>6749</v>
      </c>
      <c r="CN506" t="s">
        <v>6613</v>
      </c>
      <c r="CO506" t="s">
        <v>6749</v>
      </c>
      <c r="CP506" t="s">
        <v>6613</v>
      </c>
      <c r="CQ506" t="s">
        <v>1592</v>
      </c>
      <c r="CR506">
        <v>0</v>
      </c>
      <c r="CS506" t="s">
        <v>1592</v>
      </c>
      <c r="CT506" t="s">
        <v>1592</v>
      </c>
      <c r="CU506" t="s">
        <v>1592</v>
      </c>
      <c r="CV506" t="s">
        <v>1592</v>
      </c>
      <c r="CW506" t="s">
        <v>1592</v>
      </c>
      <c r="CX506">
        <v>504</v>
      </c>
      <c r="CY506" t="s">
        <v>6772</v>
      </c>
      <c r="CZ506" t="s">
        <v>1592</v>
      </c>
      <c r="DA506" t="s">
        <v>2313</v>
      </c>
      <c r="DB506" t="s">
        <v>2314</v>
      </c>
      <c r="DC506" t="s">
        <v>1773</v>
      </c>
      <c r="DD506" t="s">
        <v>1306</v>
      </c>
      <c r="DE506" t="s">
        <v>1772</v>
      </c>
      <c r="DF506" t="s">
        <v>1592</v>
      </c>
      <c r="DG506" t="s">
        <v>1592</v>
      </c>
      <c r="DH506" t="s">
        <v>2334</v>
      </c>
      <c r="DI506" t="e">
        <v>#N/A</v>
      </c>
      <c r="DJ506"/>
      <c r="DK506" t="s">
        <v>2334</v>
      </c>
      <c r="DL506">
        <v>9</v>
      </c>
      <c r="DM506" t="s">
        <v>2315</v>
      </c>
      <c r="DN506" t="s">
        <v>1247</v>
      </c>
      <c r="DO506" t="b">
        <v>1</v>
      </c>
      <c r="DP506" t="b">
        <v>1</v>
      </c>
      <c r="DQ506" t="b">
        <v>0</v>
      </c>
      <c r="DR506" t="b">
        <v>0</v>
      </c>
      <c r="DS506" t="b">
        <v>0</v>
      </c>
      <c r="DT506" t="b">
        <v>1</v>
      </c>
      <c r="DU506" t="b">
        <v>0</v>
      </c>
      <c r="DV506">
        <v>0</v>
      </c>
      <c r="DW506" t="b">
        <v>0</v>
      </c>
      <c r="DX506" t="b">
        <v>0</v>
      </c>
      <c r="DY506" t="b">
        <v>0</v>
      </c>
      <c r="DZ506" t="b">
        <v>0</v>
      </c>
      <c r="EA506" t="b">
        <v>0</v>
      </c>
      <c r="EB506" t="b">
        <v>0</v>
      </c>
      <c r="EC506" t="b">
        <v>0</v>
      </c>
      <c r="ED506" t="b">
        <v>0</v>
      </c>
      <c r="EE506" t="b">
        <v>0</v>
      </c>
      <c r="EF506" t="b" cm="1">
        <v>0</v>
      </c>
      <c r="EG506" t="b">
        <v>0</v>
      </c>
      <c r="EH506" t="b">
        <v>0</v>
      </c>
      <c r="EI506" t="b">
        <v>0</v>
      </c>
      <c r="EJ506" t="s">
        <v>1592</v>
      </c>
      <c r="EK506">
        <v>0</v>
      </c>
      <c r="EL506">
        <v>16</v>
      </c>
      <c r="EM506" t="b">
        <v>0</v>
      </c>
    </row>
    <row r="507" spans="1:143" ht="15.75">
      <c r="A507"/>
      <c r="B507" t="s">
        <v>1247</v>
      </c>
      <c r="C507" t="s">
        <v>1247</v>
      </c>
      <c r="D507" t="s">
        <v>2198</v>
      </c>
      <c r="E507" t="s">
        <v>2194</v>
      </c>
      <c r="F507" t="s">
        <v>6621</v>
      </c>
      <c r="G507" t="s">
        <v>2198</v>
      </c>
      <c r="H507" t="s">
        <v>6622</v>
      </c>
      <c r="I507" t="s">
        <v>1272</v>
      </c>
      <c r="J507" t="s">
        <v>6746</v>
      </c>
      <c r="K507"/>
      <c r="L507" t="s">
        <v>1939</v>
      </c>
      <c r="M507" t="s">
        <v>2031</v>
      </c>
      <c r="N507"/>
      <c r="O507"/>
      <c r="P507" t="s">
        <v>1247</v>
      </c>
      <c r="Q507" t="s">
        <v>1306</v>
      </c>
      <c r="R507" t="s">
        <v>6582</v>
      </c>
      <c r="S507"/>
      <c r="T507"/>
      <c r="U507" t="s">
        <v>6749</v>
      </c>
      <c r="V507" t="s">
        <v>2202</v>
      </c>
      <c r="W507"/>
      <c r="X507"/>
      <c r="Y507"/>
      <c r="Z507"/>
      <c r="AA507"/>
      <c r="AB507"/>
      <c r="AC507"/>
      <c r="AD507"/>
      <c r="AE507"/>
      <c r="AF507"/>
      <c r="AG507"/>
      <c r="AH507"/>
      <c r="AI507"/>
      <c r="AJ507"/>
      <c r="AK507"/>
      <c r="AL507"/>
      <c r="AM507"/>
      <c r="AN507"/>
      <c r="AO507" s="108" t="s">
        <v>43</v>
      </c>
      <c r="AP507" t="s">
        <v>1307</v>
      </c>
      <c r="AQ507">
        <v>27</v>
      </c>
      <c r="AR507" t="e">
        <v>#N/A</v>
      </c>
      <c r="AS507" t="s">
        <v>1247</v>
      </c>
      <c r="AT507" t="e">
        <v>#N/A</v>
      </c>
      <c r="AU507" t="s">
        <v>2194</v>
      </c>
      <c r="AV507" t="s">
        <v>2197</v>
      </c>
      <c r="AW507" t="s">
        <v>2199</v>
      </c>
      <c r="AX507" t="s">
        <v>1934</v>
      </c>
      <c r="AY507" t="s">
        <v>2200</v>
      </c>
      <c r="AZ507" t="s">
        <v>1306</v>
      </c>
      <c r="BA507" t="s">
        <v>6623</v>
      </c>
      <c r="BB507" t="s">
        <v>1272</v>
      </c>
      <c r="BC507" t="s">
        <v>1939</v>
      </c>
      <c r="BD507" t="s">
        <v>6711</v>
      </c>
      <c r="BE507">
        <v>487</v>
      </c>
      <c r="BF507">
        <v>502</v>
      </c>
      <c r="BG507">
        <v>0</v>
      </c>
      <c r="BH507" t="s">
        <v>1592</v>
      </c>
      <c r="BI507">
        <v>0</v>
      </c>
      <c r="BJ507">
        <v>0</v>
      </c>
      <c r="BK507">
        <v>487</v>
      </c>
      <c r="BL507" t="s">
        <v>2203</v>
      </c>
      <c r="BM507" t="s">
        <v>6747</v>
      </c>
      <c r="BN507" t="s">
        <v>6750</v>
      </c>
      <c r="BO507" t="e" cm="1">
        <v>#N/A</v>
      </c>
      <c r="BP507" t="s">
        <v>1592</v>
      </c>
      <c r="BQ507" t="s">
        <v>6589</v>
      </c>
      <c r="BR507">
        <v>26</v>
      </c>
      <c r="BS507" t="s">
        <v>2087</v>
      </c>
      <c r="BT507" t="s">
        <v>6773</v>
      </c>
      <c r="BU507" t="s">
        <v>2198</v>
      </c>
      <c r="BV507" t="s">
        <v>2197</v>
      </c>
      <c r="BW507" t="s">
        <v>2201</v>
      </c>
      <c r="BX507" t="s">
        <v>1937</v>
      </c>
      <c r="BY507" t="s">
        <v>1592</v>
      </c>
      <c r="BZ507" t="s">
        <v>1937</v>
      </c>
      <c r="CA507" t="s">
        <v>2031</v>
      </c>
      <c r="CB507"/>
      <c r="CC507" t="s">
        <v>998</v>
      </c>
      <c r="CD507" t="s">
        <v>1272</v>
      </c>
      <c r="CE507" t="s">
        <v>6774</v>
      </c>
      <c r="CF507" t="s">
        <v>6775</v>
      </c>
      <c r="CG507" t="s">
        <v>1272</v>
      </c>
      <c r="CH507" t="s">
        <v>1592</v>
      </c>
      <c r="CI507" t="s">
        <v>6582</v>
      </c>
      <c r="CJ507" t="s">
        <v>1247</v>
      </c>
      <c r="CK507"/>
      <c r="CL507"/>
      <c r="CM507" t="s">
        <v>6749</v>
      </c>
      <c r="CN507" t="s">
        <v>2202</v>
      </c>
      <c r="CO507" t="s">
        <v>6749</v>
      </c>
      <c r="CP507" t="s">
        <v>2202</v>
      </c>
      <c r="CQ507" t="s">
        <v>1592</v>
      </c>
      <c r="CR507">
        <v>0</v>
      </c>
      <c r="CS507" t="s">
        <v>1592</v>
      </c>
      <c r="CT507" t="s">
        <v>1592</v>
      </c>
      <c r="CU507" t="s">
        <v>1592</v>
      </c>
      <c r="CV507" t="s">
        <v>1592</v>
      </c>
      <c r="CW507" t="s">
        <v>1592</v>
      </c>
      <c r="CX507">
        <v>505</v>
      </c>
      <c r="CY507" t="s">
        <v>6776</v>
      </c>
      <c r="CZ507" t="s">
        <v>1592</v>
      </c>
      <c r="DA507" t="s">
        <v>2313</v>
      </c>
      <c r="DB507" t="s">
        <v>2314</v>
      </c>
      <c r="DC507" t="s">
        <v>2194</v>
      </c>
      <c r="DD507" t="s">
        <v>1306</v>
      </c>
      <c r="DE507" t="s">
        <v>2198</v>
      </c>
      <c r="DF507" t="s">
        <v>1592</v>
      </c>
      <c r="DG507" t="s">
        <v>1592</v>
      </c>
      <c r="DH507" t="s">
        <v>2334</v>
      </c>
      <c r="DI507" t="e">
        <v>#N/A</v>
      </c>
      <c r="DJ507"/>
      <c r="DK507" t="s">
        <v>2334</v>
      </c>
      <c r="DL507">
        <v>9</v>
      </c>
      <c r="DM507" t="s">
        <v>2315</v>
      </c>
      <c r="DN507" t="s">
        <v>1247</v>
      </c>
      <c r="DO507" t="b">
        <v>1</v>
      </c>
      <c r="DP507" t="b">
        <v>1</v>
      </c>
      <c r="DQ507" t="b">
        <v>0</v>
      </c>
      <c r="DR507" t="b">
        <v>0</v>
      </c>
      <c r="DS507" t="b">
        <v>0</v>
      </c>
      <c r="DT507" t="b">
        <v>1</v>
      </c>
      <c r="DU507" t="b">
        <v>0</v>
      </c>
      <c r="DV507">
        <v>0</v>
      </c>
      <c r="DW507" t="b">
        <v>0</v>
      </c>
      <c r="DX507" t="b">
        <v>0</v>
      </c>
      <c r="DY507" t="b">
        <v>0</v>
      </c>
      <c r="DZ507" t="b">
        <v>0</v>
      </c>
      <c r="EA507" t="b">
        <v>0</v>
      </c>
      <c r="EB507" t="b">
        <v>0</v>
      </c>
      <c r="EC507" t="b">
        <v>0</v>
      </c>
      <c r="ED507" t="b">
        <v>0</v>
      </c>
      <c r="EE507" t="b">
        <v>0</v>
      </c>
      <c r="EF507" t="b" cm="1">
        <v>0</v>
      </c>
      <c r="EG507" t="b">
        <v>0</v>
      </c>
      <c r="EH507" t="b">
        <v>0</v>
      </c>
      <c r="EI507" t="b">
        <v>0</v>
      </c>
      <c r="EJ507" t="s">
        <v>1592</v>
      </c>
      <c r="EK507">
        <v>0</v>
      </c>
      <c r="EL507">
        <v>12</v>
      </c>
      <c r="EM507" t="b">
        <v>0</v>
      </c>
    </row>
    <row r="508" spans="1:143" ht="15.75">
      <c r="A508"/>
      <c r="B508" t="s">
        <v>1247</v>
      </c>
      <c r="C508" t="s">
        <v>1247</v>
      </c>
      <c r="D508" t="s">
        <v>2208</v>
      </c>
      <c r="E508" t="s">
        <v>2204</v>
      </c>
      <c r="F508" t="s">
        <v>6628</v>
      </c>
      <c r="G508" t="s">
        <v>2208</v>
      </c>
      <c r="H508" t="s">
        <v>6629</v>
      </c>
      <c r="I508" t="s">
        <v>1268</v>
      </c>
      <c r="J508" t="s">
        <v>6746</v>
      </c>
      <c r="K508"/>
      <c r="L508" t="s">
        <v>1939</v>
      </c>
      <c r="M508" t="s">
        <v>1974</v>
      </c>
      <c r="N508"/>
      <c r="O508"/>
      <c r="P508" t="s">
        <v>1247</v>
      </c>
      <c r="Q508" t="s">
        <v>1306</v>
      </c>
      <c r="R508" t="s">
        <v>6582</v>
      </c>
      <c r="S508"/>
      <c r="T508"/>
      <c r="U508" t="s">
        <v>6749</v>
      </c>
      <c r="V508" t="s">
        <v>2212</v>
      </c>
      <c r="W508"/>
      <c r="X508"/>
      <c r="Y508"/>
      <c r="Z508"/>
      <c r="AA508"/>
      <c r="AB508"/>
      <c r="AC508"/>
      <c r="AD508"/>
      <c r="AE508"/>
      <c r="AF508"/>
      <c r="AG508"/>
      <c r="AH508"/>
      <c r="AI508"/>
      <c r="AJ508"/>
      <c r="AK508"/>
      <c r="AL508"/>
      <c r="AM508"/>
      <c r="AN508"/>
      <c r="AO508" s="108" t="s">
        <v>43</v>
      </c>
      <c r="AP508" t="s">
        <v>1307</v>
      </c>
      <c r="AQ508">
        <v>28</v>
      </c>
      <c r="AR508" t="e">
        <v>#N/A</v>
      </c>
      <c r="AS508" t="s">
        <v>1247</v>
      </c>
      <c r="AT508" t="e">
        <v>#N/A</v>
      </c>
      <c r="AU508" t="s">
        <v>2204</v>
      </c>
      <c r="AV508" t="s">
        <v>2207</v>
      </c>
      <c r="AW508" t="s">
        <v>2209</v>
      </c>
      <c r="AX508" t="s">
        <v>1934</v>
      </c>
      <c r="AY508" t="s">
        <v>2210</v>
      </c>
      <c r="AZ508" t="s">
        <v>1306</v>
      </c>
      <c r="BA508" t="s">
        <v>6630</v>
      </c>
      <c r="BB508" t="s">
        <v>1268</v>
      </c>
      <c r="BC508" t="s">
        <v>1939</v>
      </c>
      <c r="BD508" t="s">
        <v>6631</v>
      </c>
      <c r="BE508">
        <v>488</v>
      </c>
      <c r="BF508">
        <v>502</v>
      </c>
      <c r="BG508">
        <v>0</v>
      </c>
      <c r="BH508" t="s">
        <v>2204</v>
      </c>
      <c r="BI508">
        <v>3</v>
      </c>
      <c r="BJ508">
        <v>0</v>
      </c>
      <c r="BK508">
        <v>0</v>
      </c>
      <c r="BL508" t="s">
        <v>1592</v>
      </c>
      <c r="BM508" t="s">
        <v>6747</v>
      </c>
      <c r="BN508" t="s">
        <v>6750</v>
      </c>
      <c r="BO508" t="e" cm="1">
        <v>#N/A</v>
      </c>
      <c r="BP508" t="s">
        <v>1592</v>
      </c>
      <c r="BQ508" t="s">
        <v>6589</v>
      </c>
      <c r="BR508">
        <v>27</v>
      </c>
      <c r="BS508" t="s">
        <v>1808</v>
      </c>
      <c r="BT508" t="s">
        <v>6777</v>
      </c>
      <c r="BU508" t="s">
        <v>2208</v>
      </c>
      <c r="BV508" t="s">
        <v>2207</v>
      </c>
      <c r="BW508" t="s">
        <v>2211</v>
      </c>
      <c r="BX508" t="s">
        <v>1937</v>
      </c>
      <c r="BY508" t="s">
        <v>1592</v>
      </c>
      <c r="BZ508" t="s">
        <v>1937</v>
      </c>
      <c r="CA508" t="s">
        <v>1974</v>
      </c>
      <c r="CB508"/>
      <c r="CC508" t="s">
        <v>998</v>
      </c>
      <c r="CD508" t="s">
        <v>1268</v>
      </c>
      <c r="CE508" t="s">
        <v>6778</v>
      </c>
      <c r="CF508" t="s">
        <v>6779</v>
      </c>
      <c r="CG508" t="s">
        <v>1268</v>
      </c>
      <c r="CH508" t="s">
        <v>1592</v>
      </c>
      <c r="CI508" t="s">
        <v>6582</v>
      </c>
      <c r="CJ508" t="s">
        <v>1247</v>
      </c>
      <c r="CK508"/>
      <c r="CL508"/>
      <c r="CM508" t="s">
        <v>6749</v>
      </c>
      <c r="CN508" t="s">
        <v>2212</v>
      </c>
      <c r="CO508" t="s">
        <v>6749</v>
      </c>
      <c r="CP508" t="s">
        <v>2212</v>
      </c>
      <c r="CQ508" t="s">
        <v>1592</v>
      </c>
      <c r="CR508">
        <v>0</v>
      </c>
      <c r="CS508" t="s">
        <v>1592</v>
      </c>
      <c r="CT508" t="s">
        <v>1592</v>
      </c>
      <c r="CU508" t="s">
        <v>1592</v>
      </c>
      <c r="CV508" t="s">
        <v>1592</v>
      </c>
      <c r="CW508" t="s">
        <v>1592</v>
      </c>
      <c r="CX508">
        <v>506</v>
      </c>
      <c r="CY508" t="s">
        <v>6780</v>
      </c>
      <c r="CZ508" t="s">
        <v>1592</v>
      </c>
      <c r="DA508" t="s">
        <v>2313</v>
      </c>
      <c r="DB508" t="s">
        <v>2314</v>
      </c>
      <c r="DC508" t="s">
        <v>2204</v>
      </c>
      <c r="DD508" t="s">
        <v>1306</v>
      </c>
      <c r="DE508" t="s">
        <v>2208</v>
      </c>
      <c r="DF508" t="s">
        <v>1592</v>
      </c>
      <c r="DG508" t="s">
        <v>1592</v>
      </c>
      <c r="DH508" t="s">
        <v>2334</v>
      </c>
      <c r="DI508" t="e">
        <v>#N/A</v>
      </c>
      <c r="DJ508"/>
      <c r="DK508" t="s">
        <v>2334</v>
      </c>
      <c r="DL508">
        <v>9</v>
      </c>
      <c r="DM508" t="s">
        <v>2315</v>
      </c>
      <c r="DN508" t="s">
        <v>1247</v>
      </c>
      <c r="DO508" t="b">
        <v>1</v>
      </c>
      <c r="DP508" t="b">
        <v>1</v>
      </c>
      <c r="DQ508" t="b">
        <v>0</v>
      </c>
      <c r="DR508" t="b">
        <v>0</v>
      </c>
      <c r="DS508" t="b">
        <v>0</v>
      </c>
      <c r="DT508" t="b">
        <v>1</v>
      </c>
      <c r="DU508" t="b">
        <v>0</v>
      </c>
      <c r="DV508">
        <v>0</v>
      </c>
      <c r="DW508" t="b">
        <v>0</v>
      </c>
      <c r="DX508" t="b">
        <v>0</v>
      </c>
      <c r="DY508" t="b">
        <v>0</v>
      </c>
      <c r="DZ508" t="b">
        <v>0</v>
      </c>
      <c r="EA508" t="b">
        <v>0</v>
      </c>
      <c r="EB508" t="b">
        <v>0</v>
      </c>
      <c r="EC508" t="b">
        <v>0</v>
      </c>
      <c r="ED508" t="b">
        <v>0</v>
      </c>
      <c r="EE508" t="b">
        <v>0</v>
      </c>
      <c r="EF508" t="b" cm="1">
        <v>0</v>
      </c>
      <c r="EG508" t="b">
        <v>0</v>
      </c>
      <c r="EH508" t="b">
        <v>0</v>
      </c>
      <c r="EI508" t="b">
        <v>0</v>
      </c>
      <c r="EJ508" t="s">
        <v>1592</v>
      </c>
      <c r="EK508">
        <v>0</v>
      </c>
      <c r="EL508">
        <v>13</v>
      </c>
      <c r="EM508" t="b">
        <v>0</v>
      </c>
    </row>
    <row r="509" spans="1:143" ht="47.25">
      <c r="A509"/>
      <c r="B509" t="s">
        <v>1247</v>
      </c>
      <c r="C509" t="s">
        <v>1247</v>
      </c>
      <c r="D509" t="s">
        <v>6781</v>
      </c>
      <c r="E509" t="s">
        <v>6782</v>
      </c>
      <c r="F509" t="s">
        <v>6783</v>
      </c>
      <c r="G509" t="s">
        <v>6781</v>
      </c>
      <c r="H509" s="109" t="s">
        <v>6784</v>
      </c>
      <c r="I509" t="s">
        <v>1268</v>
      </c>
      <c r="J509" t="s">
        <v>6746</v>
      </c>
      <c r="K509"/>
      <c r="L509" t="s">
        <v>1939</v>
      </c>
      <c r="M509" t="s">
        <v>2010</v>
      </c>
      <c r="N509"/>
      <c r="O509"/>
      <c r="P509" t="s">
        <v>1247</v>
      </c>
      <c r="Q509" t="s">
        <v>1306</v>
      </c>
      <c r="R509" t="s">
        <v>6582</v>
      </c>
      <c r="S509"/>
      <c r="T509"/>
      <c r="U509" t="s">
        <v>6749</v>
      </c>
      <c r="V509" t="s">
        <v>6785</v>
      </c>
      <c r="W509"/>
      <c r="X509"/>
      <c r="Y509"/>
      <c r="Z509"/>
      <c r="AA509"/>
      <c r="AB509"/>
      <c r="AC509"/>
      <c r="AD509"/>
      <c r="AE509"/>
      <c r="AF509"/>
      <c r="AG509"/>
      <c r="AH509"/>
      <c r="AI509"/>
      <c r="AJ509"/>
      <c r="AK509"/>
      <c r="AL509"/>
      <c r="AM509"/>
      <c r="AN509"/>
      <c r="AO509" s="108" t="s">
        <v>43</v>
      </c>
      <c r="AP509" t="s">
        <v>1307</v>
      </c>
      <c r="AQ509">
        <v>29</v>
      </c>
      <c r="AR509" t="e">
        <v>#N/A</v>
      </c>
      <c r="AS509" t="s">
        <v>1247</v>
      </c>
      <c r="AT509" t="e">
        <v>#N/A</v>
      </c>
      <c r="AU509" t="s">
        <v>6782</v>
      </c>
      <c r="AV509" t="s">
        <v>6786</v>
      </c>
      <c r="AW509" t="s">
        <v>6787</v>
      </c>
      <c r="AX509" t="s">
        <v>1934</v>
      </c>
      <c r="AY509" t="s">
        <v>6788</v>
      </c>
      <c r="AZ509" t="s">
        <v>1306</v>
      </c>
      <c r="BA509" t="s">
        <v>6789</v>
      </c>
      <c r="BB509" t="s">
        <v>1268</v>
      </c>
      <c r="BC509" t="s">
        <v>1939</v>
      </c>
      <c r="BD509" t="s">
        <v>6790</v>
      </c>
      <c r="BE509">
        <v>509</v>
      </c>
      <c r="BF509">
        <v>502</v>
      </c>
      <c r="BG509">
        <v>0</v>
      </c>
      <c r="BH509" t="s">
        <v>6782</v>
      </c>
      <c r="BI509">
        <v>1</v>
      </c>
      <c r="BJ509">
        <v>0</v>
      </c>
      <c r="BK509">
        <v>0</v>
      </c>
      <c r="BL509" t="s">
        <v>1592</v>
      </c>
      <c r="BM509" t="s">
        <v>6747</v>
      </c>
      <c r="BN509" t="s">
        <v>6750</v>
      </c>
      <c r="BO509" t="e" cm="1">
        <v>#N/A</v>
      </c>
      <c r="BP509" t="s">
        <v>1592</v>
      </c>
      <c r="BQ509" t="s">
        <v>6589</v>
      </c>
      <c r="BR509">
        <v>28</v>
      </c>
      <c r="BS509" t="s">
        <v>1810</v>
      </c>
      <c r="BT509" t="s">
        <v>6791</v>
      </c>
      <c r="BU509" t="s">
        <v>6781</v>
      </c>
      <c r="BV509" t="s">
        <v>6786</v>
      </c>
      <c r="BW509" t="s">
        <v>6792</v>
      </c>
      <c r="BX509" t="s">
        <v>1937</v>
      </c>
      <c r="BY509" t="s">
        <v>1592</v>
      </c>
      <c r="BZ509" t="s">
        <v>1937</v>
      </c>
      <c r="CA509" t="s">
        <v>2010</v>
      </c>
      <c r="CB509"/>
      <c r="CC509" t="s">
        <v>998</v>
      </c>
      <c r="CD509" t="s">
        <v>1268</v>
      </c>
      <c r="CE509" t="s">
        <v>6793</v>
      </c>
      <c r="CF509" t="s">
        <v>6794</v>
      </c>
      <c r="CG509" t="s">
        <v>1268</v>
      </c>
      <c r="CH509" t="s">
        <v>1592</v>
      </c>
      <c r="CI509" t="s">
        <v>6582</v>
      </c>
      <c r="CJ509" t="s">
        <v>1247</v>
      </c>
      <c r="CK509"/>
      <c r="CL509"/>
      <c r="CM509" t="s">
        <v>6749</v>
      </c>
      <c r="CN509" t="s">
        <v>6785</v>
      </c>
      <c r="CO509" t="s">
        <v>6749</v>
      </c>
      <c r="CP509" t="s">
        <v>6785</v>
      </c>
      <c r="CQ509" t="s">
        <v>1592</v>
      </c>
      <c r="CR509">
        <v>0</v>
      </c>
      <c r="CS509" t="s">
        <v>1592</v>
      </c>
      <c r="CT509" t="s">
        <v>1592</v>
      </c>
      <c r="CU509" t="s">
        <v>1592</v>
      </c>
      <c r="CV509" t="s">
        <v>1592</v>
      </c>
      <c r="CW509" t="s">
        <v>1592</v>
      </c>
      <c r="CX509">
        <v>507</v>
      </c>
      <c r="CY509" t="s">
        <v>6795</v>
      </c>
      <c r="CZ509" t="s">
        <v>1592</v>
      </c>
      <c r="DA509" t="s">
        <v>2313</v>
      </c>
      <c r="DB509" t="s">
        <v>2314</v>
      </c>
      <c r="DC509" t="s">
        <v>6782</v>
      </c>
      <c r="DD509" t="s">
        <v>1306</v>
      </c>
      <c r="DE509" t="s">
        <v>6781</v>
      </c>
      <c r="DF509" t="s">
        <v>1592</v>
      </c>
      <c r="DG509" t="s">
        <v>1592</v>
      </c>
      <c r="DH509" t="s">
        <v>2334</v>
      </c>
      <c r="DI509" t="e">
        <v>#N/A</v>
      </c>
      <c r="DJ509"/>
      <c r="DK509" t="s">
        <v>2334</v>
      </c>
      <c r="DL509">
        <v>9</v>
      </c>
      <c r="DM509" t="s">
        <v>2315</v>
      </c>
      <c r="DN509" t="s">
        <v>1247</v>
      </c>
      <c r="DO509" t="b">
        <v>1</v>
      </c>
      <c r="DP509" t="b">
        <v>1</v>
      </c>
      <c r="DQ509" t="b">
        <v>1</v>
      </c>
      <c r="DR509" t="b">
        <v>0</v>
      </c>
      <c r="DS509" t="b">
        <v>0</v>
      </c>
      <c r="DT509" t="b">
        <v>1</v>
      </c>
      <c r="DU509" t="b">
        <v>0</v>
      </c>
      <c r="DV509">
        <v>0</v>
      </c>
      <c r="DW509" t="b">
        <v>0</v>
      </c>
      <c r="DX509" t="b">
        <v>0</v>
      </c>
      <c r="DY509" t="b">
        <v>0</v>
      </c>
      <c r="DZ509" t="b">
        <v>0</v>
      </c>
      <c r="EA509" t="b">
        <v>0</v>
      </c>
      <c r="EB509" t="b">
        <v>0</v>
      </c>
      <c r="EC509" t="b">
        <v>0</v>
      </c>
      <c r="ED509" t="b">
        <v>0</v>
      </c>
      <c r="EE509" t="b">
        <v>0</v>
      </c>
      <c r="EF509" t="b" cm="1">
        <v>0</v>
      </c>
      <c r="EG509" t="b">
        <v>0</v>
      </c>
      <c r="EH509" t="b">
        <v>0</v>
      </c>
      <c r="EI509" t="b">
        <v>0</v>
      </c>
      <c r="EJ509" t="s">
        <v>1592</v>
      </c>
      <c r="EK509">
        <v>0</v>
      </c>
      <c r="EL509">
        <v>32</v>
      </c>
      <c r="EM509" t="b">
        <v>0</v>
      </c>
    </row>
    <row r="510" spans="1:143" ht="47.25">
      <c r="A510"/>
      <c r="B510" t="s">
        <v>1247</v>
      </c>
      <c r="C510" t="s">
        <v>1247</v>
      </c>
      <c r="D510" t="s">
        <v>6796</v>
      </c>
      <c r="E510" t="s">
        <v>6797</v>
      </c>
      <c r="F510" t="s">
        <v>6798</v>
      </c>
      <c r="G510" t="s">
        <v>6796</v>
      </c>
      <c r="H510" s="109" t="s">
        <v>6799</v>
      </c>
      <c r="I510" t="s">
        <v>1268</v>
      </c>
      <c r="J510" t="s">
        <v>6746</v>
      </c>
      <c r="K510"/>
      <c r="L510" t="s">
        <v>1939</v>
      </c>
      <c r="M510" t="s">
        <v>2031</v>
      </c>
      <c r="N510"/>
      <c r="O510"/>
      <c r="P510" t="s">
        <v>1247</v>
      </c>
      <c r="Q510" t="s">
        <v>1306</v>
      </c>
      <c r="R510" t="s">
        <v>6582</v>
      </c>
      <c r="S510"/>
      <c r="T510"/>
      <c r="U510" t="s">
        <v>6749</v>
      </c>
      <c r="V510" t="s">
        <v>6800</v>
      </c>
      <c r="W510"/>
      <c r="X510"/>
      <c r="Y510"/>
      <c r="Z510"/>
      <c r="AA510"/>
      <c r="AB510"/>
      <c r="AC510"/>
      <c r="AD510"/>
      <c r="AE510"/>
      <c r="AF510"/>
      <c r="AG510"/>
      <c r="AH510"/>
      <c r="AI510"/>
      <c r="AJ510"/>
      <c r="AK510"/>
      <c r="AL510"/>
      <c r="AM510"/>
      <c r="AN510"/>
      <c r="AO510" s="108" t="s">
        <v>43</v>
      </c>
      <c r="AP510" t="s">
        <v>1307</v>
      </c>
      <c r="AQ510">
        <v>30</v>
      </c>
      <c r="AR510" t="e">
        <v>#N/A</v>
      </c>
      <c r="AS510" t="s">
        <v>1247</v>
      </c>
      <c r="AT510" t="e">
        <v>#N/A</v>
      </c>
      <c r="AU510" t="s">
        <v>6797</v>
      </c>
      <c r="AV510" t="s">
        <v>6801</v>
      </c>
      <c r="AW510" t="s">
        <v>6802</v>
      </c>
      <c r="AX510" t="s">
        <v>1934</v>
      </c>
      <c r="AY510" t="s">
        <v>6803</v>
      </c>
      <c r="AZ510" t="s">
        <v>1306</v>
      </c>
      <c r="BA510" t="s">
        <v>6804</v>
      </c>
      <c r="BB510" t="s">
        <v>1268</v>
      </c>
      <c r="BC510" t="s">
        <v>1939</v>
      </c>
      <c r="BD510" t="s">
        <v>6805</v>
      </c>
      <c r="BE510">
        <v>510</v>
      </c>
      <c r="BF510">
        <v>502</v>
      </c>
      <c r="BG510">
        <v>0</v>
      </c>
      <c r="BH510" t="s">
        <v>6797</v>
      </c>
      <c r="BI510">
        <v>1</v>
      </c>
      <c r="BJ510">
        <v>0</v>
      </c>
      <c r="BK510">
        <v>0</v>
      </c>
      <c r="BL510" t="s">
        <v>1592</v>
      </c>
      <c r="BM510" t="s">
        <v>6747</v>
      </c>
      <c r="BN510" t="s">
        <v>6750</v>
      </c>
      <c r="BO510" t="e" cm="1">
        <v>#N/A</v>
      </c>
      <c r="BP510" t="s">
        <v>1592</v>
      </c>
      <c r="BQ510" t="s">
        <v>6589</v>
      </c>
      <c r="BR510">
        <v>29</v>
      </c>
      <c r="BS510" t="s">
        <v>1811</v>
      </c>
      <c r="BT510" t="s">
        <v>6806</v>
      </c>
      <c r="BU510" t="s">
        <v>6796</v>
      </c>
      <c r="BV510" t="s">
        <v>6801</v>
      </c>
      <c r="BW510" t="s">
        <v>6807</v>
      </c>
      <c r="BX510" t="s">
        <v>1937</v>
      </c>
      <c r="BY510" t="s">
        <v>1592</v>
      </c>
      <c r="BZ510" t="s">
        <v>1937</v>
      </c>
      <c r="CA510" t="s">
        <v>2031</v>
      </c>
      <c r="CB510"/>
      <c r="CC510" t="s">
        <v>998</v>
      </c>
      <c r="CD510" t="s">
        <v>1268</v>
      </c>
      <c r="CE510" t="s">
        <v>6808</v>
      </c>
      <c r="CF510" t="s">
        <v>6809</v>
      </c>
      <c r="CG510" t="s">
        <v>1268</v>
      </c>
      <c r="CH510" t="s">
        <v>1592</v>
      </c>
      <c r="CI510" t="s">
        <v>6582</v>
      </c>
      <c r="CJ510" t="s">
        <v>1247</v>
      </c>
      <c r="CK510"/>
      <c r="CL510"/>
      <c r="CM510" t="s">
        <v>6749</v>
      </c>
      <c r="CN510" t="s">
        <v>6800</v>
      </c>
      <c r="CO510" t="s">
        <v>6749</v>
      </c>
      <c r="CP510" t="s">
        <v>6800</v>
      </c>
      <c r="CQ510" t="s">
        <v>1592</v>
      </c>
      <c r="CR510">
        <v>0</v>
      </c>
      <c r="CS510" t="s">
        <v>1592</v>
      </c>
      <c r="CT510" t="s">
        <v>1592</v>
      </c>
      <c r="CU510" t="s">
        <v>1592</v>
      </c>
      <c r="CV510" t="s">
        <v>1592</v>
      </c>
      <c r="CW510" t="s">
        <v>1592</v>
      </c>
      <c r="CX510">
        <v>508</v>
      </c>
      <c r="CY510" t="s">
        <v>6810</v>
      </c>
      <c r="CZ510" t="s">
        <v>1592</v>
      </c>
      <c r="DA510" t="s">
        <v>2313</v>
      </c>
      <c r="DB510" t="s">
        <v>2314</v>
      </c>
      <c r="DC510" t="s">
        <v>6797</v>
      </c>
      <c r="DD510" t="s">
        <v>1306</v>
      </c>
      <c r="DE510" t="s">
        <v>6796</v>
      </c>
      <c r="DF510" t="s">
        <v>1592</v>
      </c>
      <c r="DG510" t="s">
        <v>1592</v>
      </c>
      <c r="DH510" t="s">
        <v>2334</v>
      </c>
      <c r="DI510" t="e">
        <v>#N/A</v>
      </c>
      <c r="DJ510"/>
      <c r="DK510" t="s">
        <v>2334</v>
      </c>
      <c r="DL510">
        <v>9</v>
      </c>
      <c r="DM510" t="s">
        <v>2315</v>
      </c>
      <c r="DN510" t="s">
        <v>1247</v>
      </c>
      <c r="DO510" t="b">
        <v>1</v>
      </c>
      <c r="DP510" t="b">
        <v>1</v>
      </c>
      <c r="DQ510" t="b">
        <v>1</v>
      </c>
      <c r="DR510" t="b">
        <v>0</v>
      </c>
      <c r="DS510" t="b">
        <v>0</v>
      </c>
      <c r="DT510" t="b">
        <v>1</v>
      </c>
      <c r="DU510" t="b">
        <v>0</v>
      </c>
      <c r="DV510">
        <v>0</v>
      </c>
      <c r="DW510" t="b">
        <v>0</v>
      </c>
      <c r="DX510" t="b">
        <v>0</v>
      </c>
      <c r="DY510" t="b">
        <v>0</v>
      </c>
      <c r="DZ510" t="b">
        <v>0</v>
      </c>
      <c r="EA510" t="b">
        <v>0</v>
      </c>
      <c r="EB510" t="b">
        <v>0</v>
      </c>
      <c r="EC510" t="b">
        <v>0</v>
      </c>
      <c r="ED510" t="b">
        <v>0</v>
      </c>
      <c r="EE510" t="b">
        <v>0</v>
      </c>
      <c r="EF510" t="b" cm="1">
        <v>0</v>
      </c>
      <c r="EG510" t="b">
        <v>0</v>
      </c>
      <c r="EH510" t="b">
        <v>0</v>
      </c>
      <c r="EI510" t="b">
        <v>0</v>
      </c>
      <c r="EJ510" t="s">
        <v>1592</v>
      </c>
      <c r="EK510">
        <v>0</v>
      </c>
      <c r="EL510">
        <v>33</v>
      </c>
      <c r="EM510" t="b">
        <v>0</v>
      </c>
    </row>
    <row r="511" spans="1:143" ht="15.75">
      <c r="A511"/>
      <c r="B511" t="s">
        <v>1247</v>
      </c>
      <c r="C511" t="s">
        <v>1247</v>
      </c>
      <c r="D511" t="s">
        <v>6811</v>
      </c>
      <c r="E511" t="s">
        <v>6812</v>
      </c>
      <c r="F511" t="s">
        <v>6813</v>
      </c>
      <c r="G511" t="s">
        <v>6811</v>
      </c>
      <c r="H511" t="s">
        <v>902</v>
      </c>
      <c r="I511" t="s">
        <v>1279</v>
      </c>
      <c r="J511"/>
      <c r="K511"/>
      <c r="L511" t="s">
        <v>1939</v>
      </c>
      <c r="M511" t="s">
        <v>902</v>
      </c>
      <c r="N511" t="s">
        <v>902</v>
      </c>
      <c r="O511"/>
      <c r="P511" t="s">
        <v>1247</v>
      </c>
      <c r="Q511" t="s">
        <v>1306</v>
      </c>
      <c r="R511" t="s">
        <v>6582</v>
      </c>
      <c r="S511"/>
      <c r="T511"/>
      <c r="U511" t="s">
        <v>6814</v>
      </c>
      <c r="V511"/>
      <c r="W511"/>
      <c r="X511"/>
      <c r="Y511"/>
      <c r="Z511"/>
      <c r="AA511"/>
      <c r="AB511"/>
      <c r="AC511"/>
      <c r="AD511"/>
      <c r="AE511"/>
      <c r="AF511"/>
      <c r="AG511"/>
      <c r="AH511"/>
      <c r="AI511"/>
      <c r="AJ511"/>
      <c r="AK511"/>
      <c r="AL511"/>
      <c r="AM511"/>
      <c r="AN511"/>
      <c r="AO511" s="108" t="s">
        <v>43</v>
      </c>
      <c r="AP511" t="s">
        <v>1307</v>
      </c>
      <c r="AQ511">
        <v>31</v>
      </c>
      <c r="AR511" t="e">
        <v>#N/A</v>
      </c>
      <c r="AS511" t="s">
        <v>1247</v>
      </c>
      <c r="AT511" t="e">
        <v>#N/A</v>
      </c>
      <c r="AU511" t="s">
        <v>6812</v>
      </c>
      <c r="AV511" t="s">
        <v>6815</v>
      </c>
      <c r="AW511" t="s">
        <v>6816</v>
      </c>
      <c r="AX511" t="s">
        <v>1934</v>
      </c>
      <c r="AY511" t="s">
        <v>6817</v>
      </c>
      <c r="AZ511" t="s">
        <v>1306</v>
      </c>
      <c r="BA511" t="s">
        <v>6818</v>
      </c>
      <c r="BB511" t="s">
        <v>1279</v>
      </c>
      <c r="BC511" t="s">
        <v>1939</v>
      </c>
      <c r="BD511" t="s">
        <v>6819</v>
      </c>
      <c r="BE511">
        <v>511</v>
      </c>
      <c r="BF511">
        <v>0</v>
      </c>
      <c r="BG511">
        <v>0</v>
      </c>
      <c r="BH511" t="s">
        <v>1592</v>
      </c>
      <c r="BI511">
        <v>0</v>
      </c>
      <c r="BJ511">
        <v>0</v>
      </c>
      <c r="BK511">
        <v>0</v>
      </c>
      <c r="BL511" t="s">
        <v>1592</v>
      </c>
      <c r="BM511" t="s">
        <v>1592</v>
      </c>
      <c r="BN511" t="s">
        <v>1592</v>
      </c>
      <c r="BO511" t="s" cm="1">
        <v>1592</v>
      </c>
      <c r="BP511" t="s">
        <v>1592</v>
      </c>
      <c r="BQ511" t="s">
        <v>6589</v>
      </c>
      <c r="BR511">
        <v>30</v>
      </c>
      <c r="BS511" t="s">
        <v>1813</v>
      </c>
      <c r="BT511" t="s">
        <v>6820</v>
      </c>
      <c r="BU511" t="s">
        <v>6811</v>
      </c>
      <c r="BV511" t="s">
        <v>6815</v>
      </c>
      <c r="BW511" t="s">
        <v>1940</v>
      </c>
      <c r="BX511" t="s">
        <v>1940</v>
      </c>
      <c r="BY511" t="s">
        <v>1592</v>
      </c>
      <c r="BZ511" t="s">
        <v>1937</v>
      </c>
      <c r="CA511" t="s">
        <v>902</v>
      </c>
      <c r="CB511"/>
      <c r="CC511" t="s">
        <v>998</v>
      </c>
      <c r="CD511" t="s">
        <v>1279</v>
      </c>
      <c r="CE511" t="s">
        <v>6812</v>
      </c>
      <c r="CF511" t="s">
        <v>6815</v>
      </c>
      <c r="CG511" t="s">
        <v>1279</v>
      </c>
      <c r="CH511" t="s">
        <v>1592</v>
      </c>
      <c r="CI511" t="s">
        <v>6582</v>
      </c>
      <c r="CJ511" t="s">
        <v>1247</v>
      </c>
      <c r="CK511"/>
      <c r="CL511"/>
      <c r="CM511" t="s">
        <v>6814</v>
      </c>
      <c r="CN511" t="s">
        <v>1592</v>
      </c>
      <c r="CO511" t="s">
        <v>6814</v>
      </c>
      <c r="CP511" t="s">
        <v>1592</v>
      </c>
      <c r="CQ511" t="s">
        <v>1592</v>
      </c>
      <c r="CR511">
        <v>0</v>
      </c>
      <c r="CS511" t="s">
        <v>1592</v>
      </c>
      <c r="CT511" t="s">
        <v>1592</v>
      </c>
      <c r="CU511" t="s">
        <v>1592</v>
      </c>
      <c r="CV511" t="s">
        <v>1592</v>
      </c>
      <c r="CW511" t="s">
        <v>1592</v>
      </c>
      <c r="CX511">
        <v>509</v>
      </c>
      <c r="CY511" t="s">
        <v>6821</v>
      </c>
      <c r="CZ511" t="s">
        <v>1592</v>
      </c>
      <c r="DA511" t="s">
        <v>2313</v>
      </c>
      <c r="DB511" t="s">
        <v>2314</v>
      </c>
      <c r="DC511" t="s">
        <v>6812</v>
      </c>
      <c r="DD511" t="s">
        <v>1306</v>
      </c>
      <c r="DE511" t="s">
        <v>6811</v>
      </c>
      <c r="DF511" t="s">
        <v>1592</v>
      </c>
      <c r="DG511" t="s">
        <v>1592</v>
      </c>
      <c r="DH511" t="s">
        <v>2334</v>
      </c>
      <c r="DI511" t="e">
        <v>#N/A</v>
      </c>
      <c r="DJ511"/>
      <c r="DK511" t="s">
        <v>2334</v>
      </c>
      <c r="DL511">
        <v>9</v>
      </c>
      <c r="DM511" t="s">
        <v>2315</v>
      </c>
      <c r="DN511" t="s">
        <v>1247</v>
      </c>
      <c r="DO511" t="b">
        <v>1</v>
      </c>
      <c r="DP511" t="b">
        <v>1</v>
      </c>
      <c r="DQ511" t="b">
        <v>1</v>
      </c>
      <c r="DR511" t="b">
        <v>0</v>
      </c>
      <c r="DS511" t="b">
        <v>0</v>
      </c>
      <c r="DT511" t="b">
        <v>1</v>
      </c>
      <c r="DU511" t="b">
        <v>1</v>
      </c>
      <c r="DV511">
        <v>0</v>
      </c>
      <c r="DW511" t="b">
        <v>0</v>
      </c>
      <c r="DX511" t="b">
        <v>0</v>
      </c>
      <c r="DY511" t="b">
        <v>0</v>
      </c>
      <c r="DZ511" t="b">
        <v>0</v>
      </c>
      <c r="EA511" t="b">
        <v>0</v>
      </c>
      <c r="EB511" t="b">
        <v>0</v>
      </c>
      <c r="EC511" t="b">
        <v>0</v>
      </c>
      <c r="ED511" t="b">
        <v>0</v>
      </c>
      <c r="EE511" t="b">
        <v>0</v>
      </c>
      <c r="EF511" t="b" cm="1">
        <v>0</v>
      </c>
      <c r="EG511" t="b">
        <v>0</v>
      </c>
      <c r="EH511" t="b">
        <v>0</v>
      </c>
      <c r="EI511" t="b">
        <v>0</v>
      </c>
      <c r="EJ511" t="s">
        <v>1592</v>
      </c>
      <c r="EK511">
        <v>0</v>
      </c>
      <c r="EL511">
        <v>38</v>
      </c>
      <c r="EM511" t="b">
        <v>0</v>
      </c>
    </row>
    <row r="512" spans="1:143" ht="63">
      <c r="A512"/>
      <c r="B512" t="s">
        <v>1247</v>
      </c>
      <c r="C512" t="s">
        <v>1247</v>
      </c>
      <c r="D512" t="s">
        <v>1761</v>
      </c>
      <c r="E512" t="s">
        <v>1762</v>
      </c>
      <c r="F512" t="s">
        <v>2187</v>
      </c>
      <c r="G512" t="s">
        <v>1761</v>
      </c>
      <c r="H512" t="s">
        <v>902</v>
      </c>
      <c r="I512" t="s">
        <v>1272</v>
      </c>
      <c r="J512" t="s">
        <v>6811</v>
      </c>
      <c r="K512"/>
      <c r="L512" t="s">
        <v>1939</v>
      </c>
      <c r="M512" t="s">
        <v>1947</v>
      </c>
      <c r="N512" s="109" t="s">
        <v>6592</v>
      </c>
      <c r="O512"/>
      <c r="P512" t="s">
        <v>1247</v>
      </c>
      <c r="Q512" t="s">
        <v>1306</v>
      </c>
      <c r="R512" t="s">
        <v>6582</v>
      </c>
      <c r="S512"/>
      <c r="T512"/>
      <c r="U512" t="s">
        <v>6814</v>
      </c>
      <c r="V512" t="s">
        <v>2187</v>
      </c>
      <c r="W512"/>
      <c r="X512"/>
      <c r="Y512"/>
      <c r="Z512"/>
      <c r="AA512"/>
      <c r="AB512"/>
      <c r="AC512"/>
      <c r="AD512"/>
      <c r="AE512"/>
      <c r="AF512"/>
      <c r="AG512"/>
      <c r="AH512"/>
      <c r="AI512"/>
      <c r="AJ512"/>
      <c r="AK512"/>
      <c r="AL512"/>
      <c r="AM512"/>
      <c r="AN512"/>
      <c r="AO512" s="108" t="s">
        <v>43</v>
      </c>
      <c r="AP512" t="s">
        <v>1307</v>
      </c>
      <c r="AQ512">
        <v>32</v>
      </c>
      <c r="AR512" t="e">
        <v>#N/A</v>
      </c>
      <c r="AS512" t="s">
        <v>1247</v>
      </c>
      <c r="AT512" t="e">
        <v>#N/A</v>
      </c>
      <c r="AU512" t="s">
        <v>1762</v>
      </c>
      <c r="AV512" t="s">
        <v>1945</v>
      </c>
      <c r="AW512" t="s">
        <v>2138</v>
      </c>
      <c r="AX512" t="s">
        <v>1934</v>
      </c>
      <c r="AY512" t="s">
        <v>2186</v>
      </c>
      <c r="AZ512" t="s">
        <v>1306</v>
      </c>
      <c r="BA512" t="s">
        <v>5600</v>
      </c>
      <c r="BB512" t="s">
        <v>1272</v>
      </c>
      <c r="BC512" t="s">
        <v>1939</v>
      </c>
      <c r="BD512" t="s">
        <v>5601</v>
      </c>
      <c r="BE512">
        <v>339</v>
      </c>
      <c r="BF512">
        <v>511</v>
      </c>
      <c r="BG512">
        <v>0</v>
      </c>
      <c r="BH512" t="s">
        <v>1592</v>
      </c>
      <c r="BI512">
        <v>0</v>
      </c>
      <c r="BJ512">
        <v>0</v>
      </c>
      <c r="BK512">
        <v>1055</v>
      </c>
      <c r="BL512" t="s">
        <v>1950</v>
      </c>
      <c r="BM512" t="s">
        <v>6812</v>
      </c>
      <c r="BN512" t="s">
        <v>6815</v>
      </c>
      <c r="BO512" t="e" cm="1">
        <v>#N/A</v>
      </c>
      <c r="BP512" t="s">
        <v>1592</v>
      </c>
      <c r="BQ512" t="s">
        <v>6589</v>
      </c>
      <c r="BR512">
        <v>31</v>
      </c>
      <c r="BS512" t="s">
        <v>1814</v>
      </c>
      <c r="BT512" t="s">
        <v>6822</v>
      </c>
      <c r="BU512" t="s">
        <v>1761</v>
      </c>
      <c r="BV512" t="s">
        <v>1945</v>
      </c>
      <c r="BW512" t="s">
        <v>1940</v>
      </c>
      <c r="BX512" t="s">
        <v>2188</v>
      </c>
      <c r="BY512" t="s">
        <v>1592</v>
      </c>
      <c r="BZ512" t="s">
        <v>1937</v>
      </c>
      <c r="CA512" t="s">
        <v>1947</v>
      </c>
      <c r="CB512"/>
      <c r="CC512" t="s">
        <v>998</v>
      </c>
      <c r="CD512" t="s">
        <v>1272</v>
      </c>
      <c r="CE512" t="s">
        <v>6823</v>
      </c>
      <c r="CF512" t="s">
        <v>6824</v>
      </c>
      <c r="CG512" t="s">
        <v>1272</v>
      </c>
      <c r="CH512" t="s">
        <v>1592</v>
      </c>
      <c r="CI512" t="s">
        <v>6582</v>
      </c>
      <c r="CJ512" t="s">
        <v>1247</v>
      </c>
      <c r="CK512"/>
      <c r="CL512"/>
      <c r="CM512" t="s">
        <v>6814</v>
      </c>
      <c r="CN512" t="s">
        <v>2187</v>
      </c>
      <c r="CO512" t="s">
        <v>6814</v>
      </c>
      <c r="CP512" t="s">
        <v>2187</v>
      </c>
      <c r="CQ512" t="s">
        <v>1592</v>
      </c>
      <c r="CR512">
        <v>0</v>
      </c>
      <c r="CS512" t="s">
        <v>1592</v>
      </c>
      <c r="CT512" t="s">
        <v>1592</v>
      </c>
      <c r="CU512" t="s">
        <v>1592</v>
      </c>
      <c r="CV512" t="s">
        <v>1592</v>
      </c>
      <c r="CW512" t="s">
        <v>1592</v>
      </c>
      <c r="CX512">
        <v>510</v>
      </c>
      <c r="CY512" t="s">
        <v>6825</v>
      </c>
      <c r="CZ512" t="s">
        <v>1592</v>
      </c>
      <c r="DA512" t="s">
        <v>2313</v>
      </c>
      <c r="DB512" t="s">
        <v>2314</v>
      </c>
      <c r="DC512" t="s">
        <v>1762</v>
      </c>
      <c r="DD512" t="s">
        <v>1306</v>
      </c>
      <c r="DE512" t="s">
        <v>1761</v>
      </c>
      <c r="DF512" t="s">
        <v>1592</v>
      </c>
      <c r="DG512" t="s">
        <v>1592</v>
      </c>
      <c r="DH512" t="s">
        <v>2334</v>
      </c>
      <c r="DI512" t="e">
        <v>#N/A</v>
      </c>
      <c r="DJ512"/>
      <c r="DK512" t="s">
        <v>2334</v>
      </c>
      <c r="DL512">
        <v>9</v>
      </c>
      <c r="DM512" t="s">
        <v>2315</v>
      </c>
      <c r="DN512" t="s">
        <v>1247</v>
      </c>
      <c r="DO512" t="b">
        <v>1</v>
      </c>
      <c r="DP512" t="b">
        <v>1</v>
      </c>
      <c r="DQ512" t="b">
        <v>0</v>
      </c>
      <c r="DR512" t="b">
        <v>0</v>
      </c>
      <c r="DS512" t="b">
        <v>0</v>
      </c>
      <c r="DT512" t="b">
        <v>1</v>
      </c>
      <c r="DU512" t="b">
        <v>0</v>
      </c>
      <c r="DV512">
        <v>0</v>
      </c>
      <c r="DW512" t="b">
        <v>0</v>
      </c>
      <c r="DX512" t="b">
        <v>0</v>
      </c>
      <c r="DY512" t="b">
        <v>0</v>
      </c>
      <c r="DZ512" t="b">
        <v>0</v>
      </c>
      <c r="EA512" t="b">
        <v>0</v>
      </c>
      <c r="EB512" t="b">
        <v>0</v>
      </c>
      <c r="EC512" t="b">
        <v>0</v>
      </c>
      <c r="ED512" t="b">
        <v>0</v>
      </c>
      <c r="EE512" t="b">
        <v>0</v>
      </c>
      <c r="EF512" t="b" cm="1">
        <v>0</v>
      </c>
      <c r="EG512" t="b">
        <v>0</v>
      </c>
      <c r="EH512" t="b">
        <v>0</v>
      </c>
      <c r="EI512" t="b">
        <v>0</v>
      </c>
      <c r="EJ512" t="s">
        <v>1592</v>
      </c>
      <c r="EK512">
        <v>0</v>
      </c>
      <c r="EL512">
        <v>7</v>
      </c>
      <c r="EM512" t="b">
        <v>0</v>
      </c>
    </row>
    <row r="513" spans="1:143" ht="31.5">
      <c r="A513"/>
      <c r="B513" t="s">
        <v>1247</v>
      </c>
      <c r="C513" t="s">
        <v>1247</v>
      </c>
      <c r="D513" t="s">
        <v>5617</v>
      </c>
      <c r="E513" t="s">
        <v>5618</v>
      </c>
      <c r="F513" t="s">
        <v>6597</v>
      </c>
      <c r="G513" t="s">
        <v>5617</v>
      </c>
      <c r="H513" t="s">
        <v>902</v>
      </c>
      <c r="I513" t="s">
        <v>1272</v>
      </c>
      <c r="J513" t="s">
        <v>6811</v>
      </c>
      <c r="K513"/>
      <c r="L513" t="s">
        <v>1939</v>
      </c>
      <c r="M513" t="s">
        <v>1947</v>
      </c>
      <c r="N513" s="109" t="s">
        <v>6598</v>
      </c>
      <c r="O513"/>
      <c r="P513" t="s">
        <v>1247</v>
      </c>
      <c r="Q513" t="s">
        <v>1306</v>
      </c>
      <c r="R513" t="s">
        <v>6582</v>
      </c>
      <c r="S513"/>
      <c r="T513"/>
      <c r="U513" t="s">
        <v>6814</v>
      </c>
      <c r="V513" t="s">
        <v>6599</v>
      </c>
      <c r="W513"/>
      <c r="X513"/>
      <c r="Y513"/>
      <c r="Z513"/>
      <c r="AA513"/>
      <c r="AB513"/>
      <c r="AC513"/>
      <c r="AD513"/>
      <c r="AE513"/>
      <c r="AF513"/>
      <c r="AG513"/>
      <c r="AH513"/>
      <c r="AI513"/>
      <c r="AJ513"/>
      <c r="AK513"/>
      <c r="AL513"/>
      <c r="AM513"/>
      <c r="AN513"/>
      <c r="AO513" s="108" t="s">
        <v>43</v>
      </c>
      <c r="AP513" t="s">
        <v>1307</v>
      </c>
      <c r="AQ513">
        <v>33</v>
      </c>
      <c r="AR513" t="e">
        <v>#N/A</v>
      </c>
      <c r="AS513" t="s">
        <v>1247</v>
      </c>
      <c r="AT513" t="e">
        <v>#N/A</v>
      </c>
      <c r="AU513" t="s">
        <v>5618</v>
      </c>
      <c r="AV513" t="s">
        <v>5621</v>
      </c>
      <c r="AW513" t="s">
        <v>6600</v>
      </c>
      <c r="AX513" t="s">
        <v>1934</v>
      </c>
      <c r="AY513" t="s">
        <v>5622</v>
      </c>
      <c r="AZ513" t="s">
        <v>1306</v>
      </c>
      <c r="BA513" t="s">
        <v>5623</v>
      </c>
      <c r="BB513" t="s">
        <v>1272</v>
      </c>
      <c r="BC513" t="s">
        <v>1939</v>
      </c>
      <c r="BD513" t="s">
        <v>5624</v>
      </c>
      <c r="BE513">
        <v>341</v>
      </c>
      <c r="BF513">
        <v>511</v>
      </c>
      <c r="BG513">
        <v>0</v>
      </c>
      <c r="BH513" t="s">
        <v>1592</v>
      </c>
      <c r="BI513">
        <v>0</v>
      </c>
      <c r="BJ513">
        <v>0</v>
      </c>
      <c r="BK513">
        <v>1051</v>
      </c>
      <c r="BL513" t="s">
        <v>5625</v>
      </c>
      <c r="BM513" t="s">
        <v>6812</v>
      </c>
      <c r="BN513" t="s">
        <v>6815</v>
      </c>
      <c r="BO513" t="e" cm="1">
        <v>#N/A</v>
      </c>
      <c r="BP513" t="s">
        <v>1592</v>
      </c>
      <c r="BQ513" t="s">
        <v>6589</v>
      </c>
      <c r="BR513">
        <v>32</v>
      </c>
      <c r="BS513" t="s">
        <v>1816</v>
      </c>
      <c r="BT513" t="s">
        <v>6826</v>
      </c>
      <c r="BU513" t="s">
        <v>5617</v>
      </c>
      <c r="BV513" t="s">
        <v>5621</v>
      </c>
      <c r="BW513" t="s">
        <v>1940</v>
      </c>
      <c r="BX513" t="s">
        <v>6602</v>
      </c>
      <c r="BY513" t="s">
        <v>1592</v>
      </c>
      <c r="BZ513" t="s">
        <v>1937</v>
      </c>
      <c r="CA513" t="s">
        <v>1947</v>
      </c>
      <c r="CB513"/>
      <c r="CC513" t="s">
        <v>998</v>
      </c>
      <c r="CD513" t="s">
        <v>1272</v>
      </c>
      <c r="CE513" t="s">
        <v>6827</v>
      </c>
      <c r="CF513" t="s">
        <v>6828</v>
      </c>
      <c r="CG513" t="s">
        <v>1272</v>
      </c>
      <c r="CH513" t="s">
        <v>1592</v>
      </c>
      <c r="CI513" t="s">
        <v>6582</v>
      </c>
      <c r="CJ513" t="s">
        <v>1247</v>
      </c>
      <c r="CK513"/>
      <c r="CL513"/>
      <c r="CM513" t="s">
        <v>6814</v>
      </c>
      <c r="CN513" t="s">
        <v>6599</v>
      </c>
      <c r="CO513" t="s">
        <v>6814</v>
      </c>
      <c r="CP513" t="s">
        <v>6599</v>
      </c>
      <c r="CQ513" t="s">
        <v>1592</v>
      </c>
      <c r="CR513">
        <v>0</v>
      </c>
      <c r="CS513" t="s">
        <v>1592</v>
      </c>
      <c r="CT513" t="s">
        <v>1592</v>
      </c>
      <c r="CU513" t="s">
        <v>1592</v>
      </c>
      <c r="CV513" t="s">
        <v>1592</v>
      </c>
      <c r="CW513" t="s">
        <v>1592</v>
      </c>
      <c r="CX513">
        <v>511</v>
      </c>
      <c r="CY513" t="s">
        <v>6829</v>
      </c>
      <c r="CZ513" t="s">
        <v>1592</v>
      </c>
      <c r="DA513" t="s">
        <v>2313</v>
      </c>
      <c r="DB513" t="s">
        <v>2314</v>
      </c>
      <c r="DC513" t="s">
        <v>5618</v>
      </c>
      <c r="DD513" t="s">
        <v>1306</v>
      </c>
      <c r="DE513" t="s">
        <v>5617</v>
      </c>
      <c r="DF513" t="s">
        <v>1592</v>
      </c>
      <c r="DG513" t="s">
        <v>1592</v>
      </c>
      <c r="DH513" t="s">
        <v>2334</v>
      </c>
      <c r="DI513" t="e">
        <v>#N/A</v>
      </c>
      <c r="DJ513"/>
      <c r="DK513" t="s">
        <v>2334</v>
      </c>
      <c r="DL513">
        <v>9</v>
      </c>
      <c r="DM513" t="s">
        <v>2315</v>
      </c>
      <c r="DN513" t="s">
        <v>1247</v>
      </c>
      <c r="DO513" t="b">
        <v>1</v>
      </c>
      <c r="DP513" t="b">
        <v>1</v>
      </c>
      <c r="DQ513" t="b">
        <v>0</v>
      </c>
      <c r="DR513" t="b">
        <v>0</v>
      </c>
      <c r="DS513" t="b">
        <v>0</v>
      </c>
      <c r="DT513" t="b">
        <v>1</v>
      </c>
      <c r="DU513" t="b">
        <v>0</v>
      </c>
      <c r="DV513">
        <v>0</v>
      </c>
      <c r="DW513" t="b">
        <v>0</v>
      </c>
      <c r="DX513" t="b">
        <v>0</v>
      </c>
      <c r="DY513" t="b">
        <v>0</v>
      </c>
      <c r="DZ513" t="b">
        <v>0</v>
      </c>
      <c r="EA513" t="b">
        <v>0</v>
      </c>
      <c r="EB513" t="b">
        <v>0</v>
      </c>
      <c r="EC513" t="b">
        <v>0</v>
      </c>
      <c r="ED513" t="b">
        <v>0</v>
      </c>
      <c r="EE513" t="b">
        <v>0</v>
      </c>
      <c r="EF513" t="b" cm="1">
        <v>0</v>
      </c>
      <c r="EG513" t="b">
        <v>0</v>
      </c>
      <c r="EH513" t="b">
        <v>0</v>
      </c>
      <c r="EI513" t="b">
        <v>0</v>
      </c>
      <c r="EJ513" t="s">
        <v>1592</v>
      </c>
      <c r="EK513">
        <v>0</v>
      </c>
      <c r="EL513">
        <v>13</v>
      </c>
      <c r="EM513" t="b">
        <v>0</v>
      </c>
    </row>
    <row r="514" spans="1:143" ht="15.75">
      <c r="A514"/>
      <c r="B514" t="s">
        <v>1247</v>
      </c>
      <c r="C514" t="s">
        <v>1247</v>
      </c>
      <c r="D514" t="s">
        <v>1766</v>
      </c>
      <c r="E514" t="s">
        <v>1767</v>
      </c>
      <c r="F514" t="s">
        <v>6190</v>
      </c>
      <c r="G514" t="s">
        <v>1766</v>
      </c>
      <c r="H514" t="s">
        <v>902</v>
      </c>
      <c r="I514" t="s">
        <v>1272</v>
      </c>
      <c r="J514" t="s">
        <v>6811</v>
      </c>
      <c r="K514"/>
      <c r="L514" t="s">
        <v>1939</v>
      </c>
      <c r="M514" t="s">
        <v>1947</v>
      </c>
      <c r="N514" t="s">
        <v>6606</v>
      </c>
      <c r="O514"/>
      <c r="P514" t="s">
        <v>1247</v>
      </c>
      <c r="Q514" t="s">
        <v>1306</v>
      </c>
      <c r="R514" t="s">
        <v>6582</v>
      </c>
      <c r="S514"/>
      <c r="T514"/>
      <c r="U514" t="s">
        <v>6814</v>
      </c>
      <c r="V514" t="s">
        <v>2192</v>
      </c>
      <c r="W514"/>
      <c r="X514"/>
      <c r="Y514"/>
      <c r="Z514"/>
      <c r="AA514"/>
      <c r="AB514"/>
      <c r="AC514"/>
      <c r="AD514"/>
      <c r="AE514"/>
      <c r="AF514"/>
      <c r="AG514"/>
      <c r="AH514"/>
      <c r="AI514"/>
      <c r="AJ514"/>
      <c r="AK514"/>
      <c r="AL514"/>
      <c r="AM514"/>
      <c r="AN514"/>
      <c r="AO514" s="108" t="s">
        <v>43</v>
      </c>
      <c r="AP514" t="s">
        <v>1307</v>
      </c>
      <c r="AQ514">
        <v>34</v>
      </c>
      <c r="AR514" t="e">
        <v>#N/A</v>
      </c>
      <c r="AS514" t="s">
        <v>1247</v>
      </c>
      <c r="AT514" t="e">
        <v>#N/A</v>
      </c>
      <c r="AU514" t="s">
        <v>1767</v>
      </c>
      <c r="AV514" t="s">
        <v>1953</v>
      </c>
      <c r="AW514" t="s">
        <v>1954</v>
      </c>
      <c r="AX514" t="s">
        <v>1934</v>
      </c>
      <c r="AY514" t="s">
        <v>2191</v>
      </c>
      <c r="AZ514" t="s">
        <v>1306</v>
      </c>
      <c r="BA514" t="s">
        <v>5610</v>
      </c>
      <c r="BB514" t="s">
        <v>1272</v>
      </c>
      <c r="BC514" t="s">
        <v>1939</v>
      </c>
      <c r="BD514" t="s">
        <v>5611</v>
      </c>
      <c r="BE514">
        <v>340</v>
      </c>
      <c r="BF514">
        <v>511</v>
      </c>
      <c r="BG514">
        <v>0</v>
      </c>
      <c r="BH514" t="s">
        <v>1592</v>
      </c>
      <c r="BI514">
        <v>0</v>
      </c>
      <c r="BJ514">
        <v>0</v>
      </c>
      <c r="BK514">
        <v>1036</v>
      </c>
      <c r="BL514" t="s">
        <v>1958</v>
      </c>
      <c r="BM514" t="s">
        <v>6812</v>
      </c>
      <c r="BN514" t="s">
        <v>6815</v>
      </c>
      <c r="BO514" t="e" cm="1">
        <v>#N/A</v>
      </c>
      <c r="BP514" t="s">
        <v>1592</v>
      </c>
      <c r="BQ514" t="s">
        <v>6589</v>
      </c>
      <c r="BR514">
        <v>33</v>
      </c>
      <c r="BS514" t="s">
        <v>1817</v>
      </c>
      <c r="BT514" t="s">
        <v>6830</v>
      </c>
      <c r="BU514" t="s">
        <v>1766</v>
      </c>
      <c r="BV514" t="s">
        <v>1953</v>
      </c>
      <c r="BW514" t="s">
        <v>1940</v>
      </c>
      <c r="BX514" t="s">
        <v>2193</v>
      </c>
      <c r="BY514" t="s">
        <v>1592</v>
      </c>
      <c r="BZ514" t="s">
        <v>1937</v>
      </c>
      <c r="CA514" t="s">
        <v>1947</v>
      </c>
      <c r="CB514"/>
      <c r="CC514" t="s">
        <v>998</v>
      </c>
      <c r="CD514" t="s">
        <v>1272</v>
      </c>
      <c r="CE514" t="s">
        <v>6831</v>
      </c>
      <c r="CF514" t="s">
        <v>6832</v>
      </c>
      <c r="CG514" t="s">
        <v>1272</v>
      </c>
      <c r="CH514" t="s">
        <v>1592</v>
      </c>
      <c r="CI514" t="s">
        <v>6582</v>
      </c>
      <c r="CJ514" t="s">
        <v>1247</v>
      </c>
      <c r="CK514"/>
      <c r="CL514"/>
      <c r="CM514" t="s">
        <v>6814</v>
      </c>
      <c r="CN514" t="s">
        <v>2192</v>
      </c>
      <c r="CO514" t="s">
        <v>6814</v>
      </c>
      <c r="CP514" t="s">
        <v>2192</v>
      </c>
      <c r="CQ514" t="s">
        <v>1592</v>
      </c>
      <c r="CR514">
        <v>0</v>
      </c>
      <c r="CS514" t="s">
        <v>1592</v>
      </c>
      <c r="CT514" t="s">
        <v>1592</v>
      </c>
      <c r="CU514" t="s">
        <v>1592</v>
      </c>
      <c r="CV514" t="s">
        <v>1592</v>
      </c>
      <c r="CW514" t="s">
        <v>1592</v>
      </c>
      <c r="CX514">
        <v>512</v>
      </c>
      <c r="CY514" t="s">
        <v>6833</v>
      </c>
      <c r="CZ514" t="s">
        <v>1592</v>
      </c>
      <c r="DA514" t="s">
        <v>2313</v>
      </c>
      <c r="DB514" t="s">
        <v>2314</v>
      </c>
      <c r="DC514" t="s">
        <v>1767</v>
      </c>
      <c r="DD514" t="s">
        <v>1306</v>
      </c>
      <c r="DE514" t="s">
        <v>1766</v>
      </c>
      <c r="DF514" t="s">
        <v>1592</v>
      </c>
      <c r="DG514" t="s">
        <v>1592</v>
      </c>
      <c r="DH514" t="s">
        <v>2334</v>
      </c>
      <c r="DI514" t="e">
        <v>#N/A</v>
      </c>
      <c r="DJ514"/>
      <c r="DK514" t="s">
        <v>2334</v>
      </c>
      <c r="DL514">
        <v>9</v>
      </c>
      <c r="DM514" t="s">
        <v>2315</v>
      </c>
      <c r="DN514" t="s">
        <v>1247</v>
      </c>
      <c r="DO514" t="b">
        <v>1</v>
      </c>
      <c r="DP514" t="b">
        <v>1</v>
      </c>
      <c r="DQ514" t="b">
        <v>0</v>
      </c>
      <c r="DR514" t="b">
        <v>0</v>
      </c>
      <c r="DS514" t="b">
        <v>0</v>
      </c>
      <c r="DT514" t="b">
        <v>1</v>
      </c>
      <c r="DU514" t="b">
        <v>0</v>
      </c>
      <c r="DV514">
        <v>0</v>
      </c>
      <c r="DW514" t="b">
        <v>0</v>
      </c>
      <c r="DX514" t="b">
        <v>0</v>
      </c>
      <c r="DY514" t="b">
        <v>0</v>
      </c>
      <c r="DZ514" t="b">
        <v>0</v>
      </c>
      <c r="EA514" t="b">
        <v>0</v>
      </c>
      <c r="EB514" t="b">
        <v>0</v>
      </c>
      <c r="EC514" t="b">
        <v>0</v>
      </c>
      <c r="ED514" t="b">
        <v>0</v>
      </c>
      <c r="EE514" t="b">
        <v>0</v>
      </c>
      <c r="EF514" t="b" cm="1">
        <v>0</v>
      </c>
      <c r="EG514" t="b">
        <v>0</v>
      </c>
      <c r="EH514" t="b">
        <v>0</v>
      </c>
      <c r="EI514" t="b">
        <v>0</v>
      </c>
      <c r="EJ514" t="s">
        <v>1592</v>
      </c>
      <c r="EK514">
        <v>0</v>
      </c>
      <c r="EL514">
        <v>13</v>
      </c>
      <c r="EM514" t="b">
        <v>0</v>
      </c>
    </row>
    <row r="515" spans="1:143" ht="15.75">
      <c r="A515"/>
      <c r="B515" t="s">
        <v>1247</v>
      </c>
      <c r="C515" t="s">
        <v>1247</v>
      </c>
      <c r="D515" t="s">
        <v>1772</v>
      </c>
      <c r="E515" t="s">
        <v>1773</v>
      </c>
      <c r="F515" t="s">
        <v>6611</v>
      </c>
      <c r="G515" t="s">
        <v>1772</v>
      </c>
      <c r="H515" t="s">
        <v>902</v>
      </c>
      <c r="I515" t="s">
        <v>1272</v>
      </c>
      <c r="J515" t="s">
        <v>6811</v>
      </c>
      <c r="K515"/>
      <c r="L515" t="s">
        <v>1939</v>
      </c>
      <c r="M515" t="s">
        <v>1947</v>
      </c>
      <c r="N515" t="s">
        <v>6612</v>
      </c>
      <c r="O515"/>
      <c r="P515" t="s">
        <v>1247</v>
      </c>
      <c r="Q515" t="s">
        <v>1306</v>
      </c>
      <c r="R515" t="s">
        <v>6582</v>
      </c>
      <c r="S515"/>
      <c r="T515"/>
      <c r="U515" t="s">
        <v>6814</v>
      </c>
      <c r="V515" t="s">
        <v>6613</v>
      </c>
      <c r="W515"/>
      <c r="X515"/>
      <c r="Y515"/>
      <c r="Z515"/>
      <c r="AA515"/>
      <c r="AB515"/>
      <c r="AC515"/>
      <c r="AD515"/>
      <c r="AE515"/>
      <c r="AF515"/>
      <c r="AG515"/>
      <c r="AH515"/>
      <c r="AI515"/>
      <c r="AJ515"/>
      <c r="AK515"/>
      <c r="AL515"/>
      <c r="AM515"/>
      <c r="AN515"/>
      <c r="AO515" s="108" t="s">
        <v>43</v>
      </c>
      <c r="AP515" t="s">
        <v>1307</v>
      </c>
      <c r="AQ515">
        <v>35</v>
      </c>
      <c r="AR515" t="e">
        <v>#N/A</v>
      </c>
      <c r="AS515" t="s">
        <v>1247</v>
      </c>
      <c r="AT515" t="e">
        <v>#N/A</v>
      </c>
      <c r="AU515" t="s">
        <v>1773</v>
      </c>
      <c r="AV515" t="s">
        <v>5634</v>
      </c>
      <c r="AW515" t="s">
        <v>6614</v>
      </c>
      <c r="AX515" t="s">
        <v>1934</v>
      </c>
      <c r="AY515" t="s">
        <v>6615</v>
      </c>
      <c r="AZ515" t="s">
        <v>1306</v>
      </c>
      <c r="BA515" t="s">
        <v>5636</v>
      </c>
      <c r="BB515" t="s">
        <v>1272</v>
      </c>
      <c r="BC515" t="s">
        <v>1939</v>
      </c>
      <c r="BD515" t="s">
        <v>5637</v>
      </c>
      <c r="BE515">
        <v>342</v>
      </c>
      <c r="BF515">
        <v>511</v>
      </c>
      <c r="BG515">
        <v>0</v>
      </c>
      <c r="BH515" t="s">
        <v>1592</v>
      </c>
      <c r="BI515">
        <v>0</v>
      </c>
      <c r="BJ515">
        <v>0</v>
      </c>
      <c r="BK515">
        <v>1046</v>
      </c>
      <c r="BL515" t="s">
        <v>5638</v>
      </c>
      <c r="BM515" t="s">
        <v>6812</v>
      </c>
      <c r="BN515" t="s">
        <v>6815</v>
      </c>
      <c r="BO515" t="e" cm="1">
        <v>#N/A</v>
      </c>
      <c r="BP515" t="s">
        <v>1592</v>
      </c>
      <c r="BQ515" t="s">
        <v>6589</v>
      </c>
      <c r="BR515">
        <v>34</v>
      </c>
      <c r="BS515" t="s">
        <v>1819</v>
      </c>
      <c r="BT515" t="s">
        <v>6834</v>
      </c>
      <c r="BU515" t="s">
        <v>1772</v>
      </c>
      <c r="BV515" t="s">
        <v>5634</v>
      </c>
      <c r="BW515" t="s">
        <v>1940</v>
      </c>
      <c r="BX515" t="s">
        <v>6617</v>
      </c>
      <c r="BY515" t="s">
        <v>1592</v>
      </c>
      <c r="BZ515" t="s">
        <v>1937</v>
      </c>
      <c r="CA515" t="s">
        <v>1947</v>
      </c>
      <c r="CB515"/>
      <c r="CC515" t="s">
        <v>998</v>
      </c>
      <c r="CD515" t="s">
        <v>1272</v>
      </c>
      <c r="CE515" t="s">
        <v>6835</v>
      </c>
      <c r="CF515" t="s">
        <v>6836</v>
      </c>
      <c r="CG515" t="s">
        <v>1272</v>
      </c>
      <c r="CH515" t="s">
        <v>1592</v>
      </c>
      <c r="CI515" t="s">
        <v>6582</v>
      </c>
      <c r="CJ515" t="s">
        <v>1247</v>
      </c>
      <c r="CK515"/>
      <c r="CL515"/>
      <c r="CM515" t="s">
        <v>6814</v>
      </c>
      <c r="CN515" t="s">
        <v>6613</v>
      </c>
      <c r="CO515" t="s">
        <v>6814</v>
      </c>
      <c r="CP515" t="s">
        <v>6613</v>
      </c>
      <c r="CQ515" t="s">
        <v>1592</v>
      </c>
      <c r="CR515">
        <v>0</v>
      </c>
      <c r="CS515" t="s">
        <v>1592</v>
      </c>
      <c r="CT515" t="s">
        <v>1592</v>
      </c>
      <c r="CU515" t="s">
        <v>1592</v>
      </c>
      <c r="CV515" t="s">
        <v>1592</v>
      </c>
      <c r="CW515" t="s">
        <v>1592</v>
      </c>
      <c r="CX515">
        <v>513</v>
      </c>
      <c r="CY515" t="s">
        <v>6837</v>
      </c>
      <c r="CZ515" t="s">
        <v>1592</v>
      </c>
      <c r="DA515" t="s">
        <v>2313</v>
      </c>
      <c r="DB515" t="s">
        <v>2314</v>
      </c>
      <c r="DC515" t="s">
        <v>1773</v>
      </c>
      <c r="DD515" t="s">
        <v>1306</v>
      </c>
      <c r="DE515" t="s">
        <v>1772</v>
      </c>
      <c r="DF515" t="s">
        <v>1592</v>
      </c>
      <c r="DG515" t="s">
        <v>1592</v>
      </c>
      <c r="DH515" t="s">
        <v>2334</v>
      </c>
      <c r="DI515" t="e">
        <v>#N/A</v>
      </c>
      <c r="DJ515"/>
      <c r="DK515" t="s">
        <v>2334</v>
      </c>
      <c r="DL515">
        <v>9</v>
      </c>
      <c r="DM515" t="s">
        <v>2315</v>
      </c>
      <c r="DN515" t="s">
        <v>1247</v>
      </c>
      <c r="DO515" t="b">
        <v>1</v>
      </c>
      <c r="DP515" t="b">
        <v>1</v>
      </c>
      <c r="DQ515" t="b">
        <v>0</v>
      </c>
      <c r="DR515" t="b">
        <v>0</v>
      </c>
      <c r="DS515" t="b">
        <v>0</v>
      </c>
      <c r="DT515" t="b">
        <v>1</v>
      </c>
      <c r="DU515" t="b">
        <v>0</v>
      </c>
      <c r="DV515">
        <v>0</v>
      </c>
      <c r="DW515" t="b">
        <v>0</v>
      </c>
      <c r="DX515" t="b">
        <v>0</v>
      </c>
      <c r="DY515" t="b">
        <v>0</v>
      </c>
      <c r="DZ515" t="b">
        <v>0</v>
      </c>
      <c r="EA515" t="b">
        <v>0</v>
      </c>
      <c r="EB515" t="b">
        <v>0</v>
      </c>
      <c r="EC515" t="b">
        <v>0</v>
      </c>
      <c r="ED515" t="b">
        <v>0</v>
      </c>
      <c r="EE515" t="b">
        <v>0</v>
      </c>
      <c r="EF515" t="b" cm="1">
        <v>0</v>
      </c>
      <c r="EG515" t="b">
        <v>0</v>
      </c>
      <c r="EH515" t="b">
        <v>0</v>
      </c>
      <c r="EI515" t="b">
        <v>0</v>
      </c>
      <c r="EJ515" t="s">
        <v>1592</v>
      </c>
      <c r="EK515">
        <v>0</v>
      </c>
      <c r="EL515">
        <v>16</v>
      </c>
      <c r="EM515" t="b">
        <v>0</v>
      </c>
    </row>
    <row r="516" spans="1:143" ht="15.75">
      <c r="A516"/>
      <c r="B516" t="s">
        <v>1247</v>
      </c>
      <c r="C516" t="s">
        <v>1247</v>
      </c>
      <c r="D516" t="s">
        <v>6838</v>
      </c>
      <c r="E516" t="s">
        <v>6839</v>
      </c>
      <c r="F516" t="s">
        <v>6840</v>
      </c>
      <c r="G516" t="s">
        <v>6838</v>
      </c>
      <c r="H516" t="s">
        <v>902</v>
      </c>
      <c r="I516" t="s">
        <v>1268</v>
      </c>
      <c r="J516" t="s">
        <v>6811</v>
      </c>
      <c r="K516"/>
      <c r="L516" t="s">
        <v>1939</v>
      </c>
      <c r="M516" t="s">
        <v>1974</v>
      </c>
      <c r="N516"/>
      <c r="O516"/>
      <c r="P516" t="s">
        <v>1247</v>
      </c>
      <c r="Q516" t="s">
        <v>1306</v>
      </c>
      <c r="R516" t="s">
        <v>6582</v>
      </c>
      <c r="S516"/>
      <c r="T516"/>
      <c r="U516" t="s">
        <v>6814</v>
      </c>
      <c r="V516" t="s">
        <v>6841</v>
      </c>
      <c r="W516"/>
      <c r="X516"/>
      <c r="Y516"/>
      <c r="Z516"/>
      <c r="AA516"/>
      <c r="AB516"/>
      <c r="AC516"/>
      <c r="AD516"/>
      <c r="AE516"/>
      <c r="AF516"/>
      <c r="AG516"/>
      <c r="AH516"/>
      <c r="AI516"/>
      <c r="AJ516"/>
      <c r="AK516"/>
      <c r="AL516"/>
      <c r="AM516"/>
      <c r="AN516"/>
      <c r="AO516" s="108" t="s">
        <v>43</v>
      </c>
      <c r="AP516" t="s">
        <v>1307</v>
      </c>
      <c r="AQ516">
        <v>36</v>
      </c>
      <c r="AR516" t="e">
        <v>#N/A</v>
      </c>
      <c r="AS516" t="s">
        <v>1247</v>
      </c>
      <c r="AT516" t="e">
        <v>#N/A</v>
      </c>
      <c r="AU516" t="s">
        <v>6839</v>
      </c>
      <c r="AV516" t="s">
        <v>6842</v>
      </c>
      <c r="AW516" t="s">
        <v>6843</v>
      </c>
      <c r="AX516" t="s">
        <v>1934</v>
      </c>
      <c r="AY516" t="s">
        <v>6844</v>
      </c>
      <c r="AZ516" t="s">
        <v>1306</v>
      </c>
      <c r="BA516" t="s">
        <v>6845</v>
      </c>
      <c r="BB516" t="s">
        <v>1268</v>
      </c>
      <c r="BC516" t="s">
        <v>1939</v>
      </c>
      <c r="BD516" t="s">
        <v>6846</v>
      </c>
      <c r="BE516">
        <v>516</v>
      </c>
      <c r="BF516">
        <v>511</v>
      </c>
      <c r="BG516">
        <v>0</v>
      </c>
      <c r="BH516" t="s">
        <v>6839</v>
      </c>
      <c r="BI516">
        <v>1</v>
      </c>
      <c r="BJ516">
        <v>0</v>
      </c>
      <c r="BK516">
        <v>0</v>
      </c>
      <c r="BL516" t="s">
        <v>1592</v>
      </c>
      <c r="BM516" t="s">
        <v>6812</v>
      </c>
      <c r="BN516" t="s">
        <v>6815</v>
      </c>
      <c r="BO516" t="e" cm="1">
        <v>#N/A</v>
      </c>
      <c r="BP516" t="s">
        <v>1592</v>
      </c>
      <c r="BQ516" t="s">
        <v>6589</v>
      </c>
      <c r="BR516">
        <v>35</v>
      </c>
      <c r="BS516" t="s">
        <v>1823</v>
      </c>
      <c r="BT516" t="s">
        <v>6847</v>
      </c>
      <c r="BU516" t="s">
        <v>6838</v>
      </c>
      <c r="BV516" t="s">
        <v>6842</v>
      </c>
      <c r="BW516" t="s">
        <v>1940</v>
      </c>
      <c r="BX516" t="s">
        <v>1937</v>
      </c>
      <c r="BY516" t="s">
        <v>1592</v>
      </c>
      <c r="BZ516" t="s">
        <v>1937</v>
      </c>
      <c r="CA516" t="s">
        <v>1974</v>
      </c>
      <c r="CB516"/>
      <c r="CC516" t="s">
        <v>998</v>
      </c>
      <c r="CD516" t="s">
        <v>1268</v>
      </c>
      <c r="CE516" t="s">
        <v>6848</v>
      </c>
      <c r="CF516" t="s">
        <v>6849</v>
      </c>
      <c r="CG516" t="s">
        <v>1268</v>
      </c>
      <c r="CH516" t="s">
        <v>1592</v>
      </c>
      <c r="CI516" t="s">
        <v>6582</v>
      </c>
      <c r="CJ516" t="s">
        <v>1247</v>
      </c>
      <c r="CK516"/>
      <c r="CL516"/>
      <c r="CM516" t="s">
        <v>6814</v>
      </c>
      <c r="CN516" t="s">
        <v>6841</v>
      </c>
      <c r="CO516" t="s">
        <v>6814</v>
      </c>
      <c r="CP516" t="s">
        <v>6841</v>
      </c>
      <c r="CQ516" t="s">
        <v>1592</v>
      </c>
      <c r="CR516">
        <v>0</v>
      </c>
      <c r="CS516" t="s">
        <v>1592</v>
      </c>
      <c r="CT516" t="s">
        <v>1592</v>
      </c>
      <c r="CU516" t="s">
        <v>1592</v>
      </c>
      <c r="CV516" t="s">
        <v>1592</v>
      </c>
      <c r="CW516" t="s">
        <v>1592</v>
      </c>
      <c r="CX516">
        <v>514</v>
      </c>
      <c r="CY516" t="s">
        <v>6850</v>
      </c>
      <c r="CZ516" t="s">
        <v>1592</v>
      </c>
      <c r="DA516" t="s">
        <v>2313</v>
      </c>
      <c r="DB516" t="s">
        <v>2314</v>
      </c>
      <c r="DC516" t="s">
        <v>6839</v>
      </c>
      <c r="DD516" t="s">
        <v>1306</v>
      </c>
      <c r="DE516" t="s">
        <v>6838</v>
      </c>
      <c r="DF516" t="s">
        <v>1592</v>
      </c>
      <c r="DG516" t="s">
        <v>1592</v>
      </c>
      <c r="DH516" t="s">
        <v>2334</v>
      </c>
      <c r="DI516" t="e">
        <v>#N/A</v>
      </c>
      <c r="DJ516"/>
      <c r="DK516" t="s">
        <v>2334</v>
      </c>
      <c r="DL516">
        <v>9</v>
      </c>
      <c r="DM516" t="s">
        <v>2315</v>
      </c>
      <c r="DN516" t="s">
        <v>1247</v>
      </c>
      <c r="DO516" t="b">
        <v>1</v>
      </c>
      <c r="DP516" t="b">
        <v>1</v>
      </c>
      <c r="DQ516" t="b">
        <v>1</v>
      </c>
      <c r="DR516" t="b">
        <v>0</v>
      </c>
      <c r="DS516" t="b">
        <v>0</v>
      </c>
      <c r="DT516" t="b">
        <v>1</v>
      </c>
      <c r="DU516" t="b">
        <v>0</v>
      </c>
      <c r="DV516">
        <v>0</v>
      </c>
      <c r="DW516" t="b">
        <v>0</v>
      </c>
      <c r="DX516" t="b">
        <v>0</v>
      </c>
      <c r="DY516" t="b">
        <v>0</v>
      </c>
      <c r="DZ516" t="b">
        <v>0</v>
      </c>
      <c r="EA516" t="b">
        <v>0</v>
      </c>
      <c r="EB516" t="b">
        <v>0</v>
      </c>
      <c r="EC516" t="b">
        <v>0</v>
      </c>
      <c r="ED516" t="b">
        <v>0</v>
      </c>
      <c r="EE516" t="b">
        <v>0</v>
      </c>
      <c r="EF516" t="b" cm="1">
        <v>0</v>
      </c>
      <c r="EG516" t="b">
        <v>0</v>
      </c>
      <c r="EH516" t="b">
        <v>0</v>
      </c>
      <c r="EI516" t="b">
        <v>0</v>
      </c>
      <c r="EJ516" t="s">
        <v>1592</v>
      </c>
      <c r="EK516">
        <v>0</v>
      </c>
      <c r="EL516">
        <v>32</v>
      </c>
      <c r="EM516" t="b">
        <v>0</v>
      </c>
    </row>
    <row r="517" spans="1:143" ht="31.5">
      <c r="A517"/>
      <c r="B517" t="s">
        <v>1247</v>
      </c>
      <c r="C517" t="s">
        <v>1247</v>
      </c>
      <c r="D517" t="s">
        <v>6851</v>
      </c>
      <c r="E517" t="s">
        <v>6852</v>
      </c>
      <c r="F517" t="s">
        <v>6853</v>
      </c>
      <c r="G517" t="s">
        <v>6851</v>
      </c>
      <c r="H517" s="109" t="s">
        <v>6651</v>
      </c>
      <c r="I517" t="s">
        <v>1268</v>
      </c>
      <c r="J517" t="s">
        <v>6811</v>
      </c>
      <c r="K517"/>
      <c r="L517" t="s">
        <v>1939</v>
      </c>
      <c r="M517" t="s">
        <v>2010</v>
      </c>
      <c r="N517"/>
      <c r="O517"/>
      <c r="P517" t="s">
        <v>1247</v>
      </c>
      <c r="Q517" t="s">
        <v>1306</v>
      </c>
      <c r="R517" t="s">
        <v>6582</v>
      </c>
      <c r="S517"/>
      <c r="T517"/>
      <c r="U517" t="s">
        <v>6814</v>
      </c>
      <c r="V517" t="s">
        <v>6854</v>
      </c>
      <c r="W517"/>
      <c r="X517"/>
      <c r="Y517"/>
      <c r="Z517"/>
      <c r="AA517"/>
      <c r="AB517"/>
      <c r="AC517"/>
      <c r="AD517"/>
      <c r="AE517"/>
      <c r="AF517"/>
      <c r="AG517"/>
      <c r="AH517"/>
      <c r="AI517"/>
      <c r="AJ517"/>
      <c r="AK517"/>
      <c r="AL517"/>
      <c r="AM517"/>
      <c r="AN517"/>
      <c r="AO517" s="108" t="s">
        <v>43</v>
      </c>
      <c r="AP517" t="s">
        <v>1307</v>
      </c>
      <c r="AQ517">
        <v>37</v>
      </c>
      <c r="AR517" t="e">
        <v>#N/A</v>
      </c>
      <c r="AS517" t="s">
        <v>1247</v>
      </c>
      <c r="AT517" t="e">
        <v>#N/A</v>
      </c>
      <c r="AU517" t="s">
        <v>6852</v>
      </c>
      <c r="AV517" t="s">
        <v>6855</v>
      </c>
      <c r="AW517" t="s">
        <v>6856</v>
      </c>
      <c r="AX517" t="s">
        <v>1934</v>
      </c>
      <c r="AY517" t="s">
        <v>6857</v>
      </c>
      <c r="AZ517" t="s">
        <v>1306</v>
      </c>
      <c r="BA517" t="s">
        <v>6858</v>
      </c>
      <c r="BB517" t="s">
        <v>1268</v>
      </c>
      <c r="BC517" t="s">
        <v>1939</v>
      </c>
      <c r="BD517" t="s">
        <v>6859</v>
      </c>
      <c r="BE517">
        <v>517</v>
      </c>
      <c r="BF517">
        <v>511</v>
      </c>
      <c r="BG517">
        <v>0</v>
      </c>
      <c r="BH517" t="s">
        <v>6852</v>
      </c>
      <c r="BI517">
        <v>1</v>
      </c>
      <c r="BJ517">
        <v>0</v>
      </c>
      <c r="BK517">
        <v>0</v>
      </c>
      <c r="BL517" t="s">
        <v>1592</v>
      </c>
      <c r="BM517" t="s">
        <v>6812</v>
      </c>
      <c r="BN517" t="s">
        <v>6815</v>
      </c>
      <c r="BO517" t="e" cm="1">
        <v>#N/A</v>
      </c>
      <c r="BP517" t="s">
        <v>1592</v>
      </c>
      <c r="BQ517" t="s">
        <v>6589</v>
      </c>
      <c r="BR517">
        <v>36</v>
      </c>
      <c r="BS517" t="s">
        <v>1824</v>
      </c>
      <c r="BT517" t="s">
        <v>6860</v>
      </c>
      <c r="BU517" t="s">
        <v>6851</v>
      </c>
      <c r="BV517" t="s">
        <v>6855</v>
      </c>
      <c r="BW517" t="s">
        <v>2217</v>
      </c>
      <c r="BX517" t="s">
        <v>1937</v>
      </c>
      <c r="BY517" t="s">
        <v>1592</v>
      </c>
      <c r="BZ517" t="s">
        <v>1937</v>
      </c>
      <c r="CA517" t="s">
        <v>2010</v>
      </c>
      <c r="CB517"/>
      <c r="CC517" t="s">
        <v>998</v>
      </c>
      <c r="CD517" t="s">
        <v>1268</v>
      </c>
      <c r="CE517" t="s">
        <v>6861</v>
      </c>
      <c r="CF517" t="s">
        <v>6862</v>
      </c>
      <c r="CG517" t="s">
        <v>1268</v>
      </c>
      <c r="CH517" t="s">
        <v>1592</v>
      </c>
      <c r="CI517" t="s">
        <v>6582</v>
      </c>
      <c r="CJ517" t="s">
        <v>1247</v>
      </c>
      <c r="CK517"/>
      <c r="CL517"/>
      <c r="CM517" t="s">
        <v>6814</v>
      </c>
      <c r="CN517" t="s">
        <v>6854</v>
      </c>
      <c r="CO517" t="s">
        <v>6814</v>
      </c>
      <c r="CP517" t="s">
        <v>6854</v>
      </c>
      <c r="CQ517" t="s">
        <v>1592</v>
      </c>
      <c r="CR517">
        <v>0</v>
      </c>
      <c r="CS517" t="s">
        <v>1592</v>
      </c>
      <c r="CT517" t="s">
        <v>1592</v>
      </c>
      <c r="CU517" t="s">
        <v>1592</v>
      </c>
      <c r="CV517" t="s">
        <v>1592</v>
      </c>
      <c r="CW517" t="s">
        <v>1592</v>
      </c>
      <c r="CX517">
        <v>515</v>
      </c>
      <c r="CY517" t="s">
        <v>6863</v>
      </c>
      <c r="CZ517" t="s">
        <v>1592</v>
      </c>
      <c r="DA517" t="s">
        <v>2313</v>
      </c>
      <c r="DB517" t="s">
        <v>2314</v>
      </c>
      <c r="DC517" t="s">
        <v>6852</v>
      </c>
      <c r="DD517" t="s">
        <v>1306</v>
      </c>
      <c r="DE517" t="s">
        <v>6851</v>
      </c>
      <c r="DF517" t="s">
        <v>1592</v>
      </c>
      <c r="DG517" t="s">
        <v>1592</v>
      </c>
      <c r="DH517" t="s">
        <v>2334</v>
      </c>
      <c r="DI517" t="e">
        <v>#N/A</v>
      </c>
      <c r="DJ517"/>
      <c r="DK517" t="s">
        <v>2334</v>
      </c>
      <c r="DL517">
        <v>9</v>
      </c>
      <c r="DM517" t="s">
        <v>2315</v>
      </c>
      <c r="DN517" t="s">
        <v>1247</v>
      </c>
      <c r="DO517" t="b">
        <v>1</v>
      </c>
      <c r="DP517" t="b">
        <v>1</v>
      </c>
      <c r="DQ517" t="b">
        <v>1</v>
      </c>
      <c r="DR517" t="b">
        <v>0</v>
      </c>
      <c r="DS517" t="b">
        <v>0</v>
      </c>
      <c r="DT517" t="b">
        <v>1</v>
      </c>
      <c r="DU517" t="b">
        <v>0</v>
      </c>
      <c r="DV517">
        <v>0</v>
      </c>
      <c r="DW517" t="b">
        <v>0</v>
      </c>
      <c r="DX517" t="b">
        <v>0</v>
      </c>
      <c r="DY517" t="b">
        <v>0</v>
      </c>
      <c r="DZ517" t="b">
        <v>0</v>
      </c>
      <c r="EA517" t="b">
        <v>0</v>
      </c>
      <c r="EB517" t="b">
        <v>0</v>
      </c>
      <c r="EC517" t="b">
        <v>0</v>
      </c>
      <c r="ED517" t="b">
        <v>0</v>
      </c>
      <c r="EE517" t="b">
        <v>0</v>
      </c>
      <c r="EF517" t="b" cm="1">
        <v>0</v>
      </c>
      <c r="EG517" t="b">
        <v>0</v>
      </c>
      <c r="EH517" t="b">
        <v>0</v>
      </c>
      <c r="EI517" t="b">
        <v>0</v>
      </c>
      <c r="EJ517" t="s">
        <v>1592</v>
      </c>
      <c r="EK517">
        <v>0</v>
      </c>
      <c r="EL517">
        <v>20</v>
      </c>
      <c r="EM517" t="b">
        <v>0</v>
      </c>
    </row>
    <row r="518" spans="1:143" ht="31.5">
      <c r="A518"/>
      <c r="B518" t="s">
        <v>1247</v>
      </c>
      <c r="C518" t="s">
        <v>1247</v>
      </c>
      <c r="D518" t="s">
        <v>6864</v>
      </c>
      <c r="E518" t="s">
        <v>6865</v>
      </c>
      <c r="F518" t="s">
        <v>6866</v>
      </c>
      <c r="G518" t="s">
        <v>6864</v>
      </c>
      <c r="H518" s="109" t="s">
        <v>6659</v>
      </c>
      <c r="I518" t="s">
        <v>1268</v>
      </c>
      <c r="J518" t="s">
        <v>6811</v>
      </c>
      <c r="K518"/>
      <c r="L518" t="s">
        <v>1939</v>
      </c>
      <c r="M518" t="s">
        <v>2031</v>
      </c>
      <c r="N518"/>
      <c r="O518"/>
      <c r="P518" t="s">
        <v>1247</v>
      </c>
      <c r="Q518" t="s">
        <v>1306</v>
      </c>
      <c r="R518" t="s">
        <v>6582</v>
      </c>
      <c r="S518"/>
      <c r="T518"/>
      <c r="U518" t="s">
        <v>6814</v>
      </c>
      <c r="V518" t="s">
        <v>6867</v>
      </c>
      <c r="W518"/>
      <c r="X518"/>
      <c r="Y518"/>
      <c r="Z518"/>
      <c r="AA518"/>
      <c r="AB518"/>
      <c r="AC518"/>
      <c r="AD518"/>
      <c r="AE518"/>
      <c r="AF518"/>
      <c r="AG518"/>
      <c r="AH518"/>
      <c r="AI518"/>
      <c r="AJ518"/>
      <c r="AK518"/>
      <c r="AL518"/>
      <c r="AM518"/>
      <c r="AN518"/>
      <c r="AO518" s="108" t="s">
        <v>43</v>
      </c>
      <c r="AP518" t="s">
        <v>1307</v>
      </c>
      <c r="AQ518">
        <v>38</v>
      </c>
      <c r="AR518" t="e">
        <v>#N/A</v>
      </c>
      <c r="AS518" t="s">
        <v>1247</v>
      </c>
      <c r="AT518" t="e">
        <v>#N/A</v>
      </c>
      <c r="AU518" t="s">
        <v>6865</v>
      </c>
      <c r="AV518" t="s">
        <v>6868</v>
      </c>
      <c r="AW518" t="s">
        <v>6869</v>
      </c>
      <c r="AX518" t="s">
        <v>1934</v>
      </c>
      <c r="AY518" t="s">
        <v>6870</v>
      </c>
      <c r="AZ518" t="s">
        <v>1306</v>
      </c>
      <c r="BA518" t="s">
        <v>6871</v>
      </c>
      <c r="BB518" t="s">
        <v>1268</v>
      </c>
      <c r="BC518" t="s">
        <v>1939</v>
      </c>
      <c r="BD518" t="s">
        <v>6872</v>
      </c>
      <c r="BE518">
        <v>518</v>
      </c>
      <c r="BF518">
        <v>511</v>
      </c>
      <c r="BG518">
        <v>0</v>
      </c>
      <c r="BH518" t="s">
        <v>6865</v>
      </c>
      <c r="BI518">
        <v>1</v>
      </c>
      <c r="BJ518">
        <v>0</v>
      </c>
      <c r="BK518">
        <v>0</v>
      </c>
      <c r="BL518" t="s">
        <v>1592</v>
      </c>
      <c r="BM518" t="s">
        <v>6812</v>
      </c>
      <c r="BN518" t="s">
        <v>6815</v>
      </c>
      <c r="BO518" t="e" cm="1">
        <v>#N/A</v>
      </c>
      <c r="BP518" t="s">
        <v>1592</v>
      </c>
      <c r="BQ518" t="s">
        <v>6589</v>
      </c>
      <c r="BR518">
        <v>37</v>
      </c>
      <c r="BS518" t="s">
        <v>1828</v>
      </c>
      <c r="BT518" t="s">
        <v>6873</v>
      </c>
      <c r="BU518" t="s">
        <v>6864</v>
      </c>
      <c r="BV518" t="s">
        <v>6868</v>
      </c>
      <c r="BW518" t="s">
        <v>6667</v>
      </c>
      <c r="BX518" t="s">
        <v>1937</v>
      </c>
      <c r="BY518" t="s">
        <v>1592</v>
      </c>
      <c r="BZ518" t="s">
        <v>1937</v>
      </c>
      <c r="CA518" t="s">
        <v>2031</v>
      </c>
      <c r="CB518"/>
      <c r="CC518" t="s">
        <v>998</v>
      </c>
      <c r="CD518" t="s">
        <v>1268</v>
      </c>
      <c r="CE518" t="s">
        <v>6874</v>
      </c>
      <c r="CF518" t="s">
        <v>6875</v>
      </c>
      <c r="CG518" t="s">
        <v>1268</v>
      </c>
      <c r="CH518" t="s">
        <v>1592</v>
      </c>
      <c r="CI518" t="s">
        <v>6582</v>
      </c>
      <c r="CJ518" t="s">
        <v>1247</v>
      </c>
      <c r="CK518"/>
      <c r="CL518"/>
      <c r="CM518" t="s">
        <v>6814</v>
      </c>
      <c r="CN518" t="s">
        <v>6867</v>
      </c>
      <c r="CO518" t="s">
        <v>6814</v>
      </c>
      <c r="CP518" t="s">
        <v>6867</v>
      </c>
      <c r="CQ518" t="s">
        <v>1592</v>
      </c>
      <c r="CR518">
        <v>0</v>
      </c>
      <c r="CS518" t="s">
        <v>1592</v>
      </c>
      <c r="CT518" t="s">
        <v>1592</v>
      </c>
      <c r="CU518" t="s">
        <v>1592</v>
      </c>
      <c r="CV518" t="s">
        <v>1592</v>
      </c>
      <c r="CW518" t="s">
        <v>1592</v>
      </c>
      <c r="CX518">
        <v>516</v>
      </c>
      <c r="CY518" t="s">
        <v>6876</v>
      </c>
      <c r="CZ518" t="s">
        <v>1592</v>
      </c>
      <c r="DA518" t="s">
        <v>2313</v>
      </c>
      <c r="DB518" t="s">
        <v>2314</v>
      </c>
      <c r="DC518" t="s">
        <v>6865</v>
      </c>
      <c r="DD518" t="s">
        <v>1306</v>
      </c>
      <c r="DE518" t="s">
        <v>6864</v>
      </c>
      <c r="DF518" t="s">
        <v>1592</v>
      </c>
      <c r="DG518" t="s">
        <v>1592</v>
      </c>
      <c r="DH518" t="s">
        <v>2334</v>
      </c>
      <c r="DI518" t="e">
        <v>#N/A</v>
      </c>
      <c r="DJ518"/>
      <c r="DK518" t="s">
        <v>2334</v>
      </c>
      <c r="DL518">
        <v>9</v>
      </c>
      <c r="DM518" t="s">
        <v>2315</v>
      </c>
      <c r="DN518" t="s">
        <v>1247</v>
      </c>
      <c r="DO518" t="b">
        <v>1</v>
      </c>
      <c r="DP518" t="b">
        <v>1</v>
      </c>
      <c r="DQ518" t="b">
        <v>1</v>
      </c>
      <c r="DR518" t="b">
        <v>0</v>
      </c>
      <c r="DS518" t="b">
        <v>0</v>
      </c>
      <c r="DT518" t="b">
        <v>1</v>
      </c>
      <c r="DU518" t="b">
        <v>0</v>
      </c>
      <c r="DV518">
        <v>0</v>
      </c>
      <c r="DW518" t="b">
        <v>0</v>
      </c>
      <c r="DX518" t="b">
        <v>0</v>
      </c>
      <c r="DY518" t="b">
        <v>0</v>
      </c>
      <c r="DZ518" t="b">
        <v>0</v>
      </c>
      <c r="EA518" t="b">
        <v>0</v>
      </c>
      <c r="EB518" t="b">
        <v>0</v>
      </c>
      <c r="EC518" t="b">
        <v>0</v>
      </c>
      <c r="ED518" t="b">
        <v>0</v>
      </c>
      <c r="EE518" t="b">
        <v>0</v>
      </c>
      <c r="EF518" t="b" cm="1">
        <v>0</v>
      </c>
      <c r="EG518" t="b">
        <v>0</v>
      </c>
      <c r="EH518" t="b">
        <v>0</v>
      </c>
      <c r="EI518" t="b">
        <v>0</v>
      </c>
      <c r="EJ518" t="s">
        <v>1592</v>
      </c>
      <c r="EK518">
        <v>0</v>
      </c>
      <c r="EL518">
        <v>21</v>
      </c>
      <c r="EM518" t="b">
        <v>0</v>
      </c>
    </row>
    <row r="519" spans="1:143" ht="15.75">
      <c r="A519"/>
      <c r="B519" t="s">
        <v>1247</v>
      </c>
      <c r="C519" t="s">
        <v>1247</v>
      </c>
      <c r="D519" t="s">
        <v>6877</v>
      </c>
      <c r="E519" t="s">
        <v>6878</v>
      </c>
      <c r="F519" t="s">
        <v>6879</v>
      </c>
      <c r="G519" t="s">
        <v>6877</v>
      </c>
      <c r="H519" t="s">
        <v>902</v>
      </c>
      <c r="I519" t="s">
        <v>1279</v>
      </c>
      <c r="J519"/>
      <c r="K519"/>
      <c r="L519" t="s">
        <v>1939</v>
      </c>
      <c r="M519" t="s">
        <v>902</v>
      </c>
      <c r="N519" t="s">
        <v>902</v>
      </c>
      <c r="O519"/>
      <c r="P519" t="s">
        <v>1247</v>
      </c>
      <c r="Q519" t="s">
        <v>1306</v>
      </c>
      <c r="R519" t="s">
        <v>6582</v>
      </c>
      <c r="S519"/>
      <c r="T519"/>
      <c r="U519" t="s">
        <v>6880</v>
      </c>
      <c r="V519"/>
      <c r="W519"/>
      <c r="X519"/>
      <c r="Y519"/>
      <c r="Z519"/>
      <c r="AA519"/>
      <c r="AB519"/>
      <c r="AC519"/>
      <c r="AD519"/>
      <c r="AE519"/>
      <c r="AF519"/>
      <c r="AG519"/>
      <c r="AH519"/>
      <c r="AI519"/>
      <c r="AJ519"/>
      <c r="AK519"/>
      <c r="AL519"/>
      <c r="AM519"/>
      <c r="AN519"/>
      <c r="AO519" s="108" t="s">
        <v>43</v>
      </c>
      <c r="AP519" t="s">
        <v>1307</v>
      </c>
      <c r="AQ519">
        <v>39</v>
      </c>
      <c r="AR519" t="e">
        <v>#N/A</v>
      </c>
      <c r="AS519" t="s">
        <v>1247</v>
      </c>
      <c r="AT519" t="e">
        <v>#N/A</v>
      </c>
      <c r="AU519" t="s">
        <v>6878</v>
      </c>
      <c r="AV519" t="s">
        <v>6881</v>
      </c>
      <c r="AW519" t="s">
        <v>6882</v>
      </c>
      <c r="AX519" t="s">
        <v>1934</v>
      </c>
      <c r="AY519" t="s">
        <v>6883</v>
      </c>
      <c r="AZ519" t="s">
        <v>1306</v>
      </c>
      <c r="BA519" t="s">
        <v>6884</v>
      </c>
      <c r="BB519" t="s">
        <v>1279</v>
      </c>
      <c r="BC519" t="s">
        <v>1939</v>
      </c>
      <c r="BD519" t="s">
        <v>6885</v>
      </c>
      <c r="BE519">
        <v>519</v>
      </c>
      <c r="BF519">
        <v>0</v>
      </c>
      <c r="BG519">
        <v>0</v>
      </c>
      <c r="BH519" t="s">
        <v>1592</v>
      </c>
      <c r="BI519">
        <v>0</v>
      </c>
      <c r="BJ519">
        <v>0</v>
      </c>
      <c r="BK519">
        <v>0</v>
      </c>
      <c r="BL519" t="s">
        <v>1592</v>
      </c>
      <c r="BM519" t="s">
        <v>1592</v>
      </c>
      <c r="BN519" t="s">
        <v>1592</v>
      </c>
      <c r="BO519" t="s" cm="1">
        <v>1592</v>
      </c>
      <c r="BP519" t="s">
        <v>1592</v>
      </c>
      <c r="BQ519" t="s">
        <v>6589</v>
      </c>
      <c r="BR519">
        <v>38</v>
      </c>
      <c r="BS519" t="s">
        <v>1832</v>
      </c>
      <c r="BT519" t="s">
        <v>6886</v>
      </c>
      <c r="BU519" t="s">
        <v>6877</v>
      </c>
      <c r="BV519" t="s">
        <v>6881</v>
      </c>
      <c r="BW519" t="s">
        <v>1940</v>
      </c>
      <c r="BX519" t="s">
        <v>1940</v>
      </c>
      <c r="BY519" t="s">
        <v>1592</v>
      </c>
      <c r="BZ519" t="s">
        <v>1937</v>
      </c>
      <c r="CA519" t="s">
        <v>902</v>
      </c>
      <c r="CB519"/>
      <c r="CC519" t="s">
        <v>998</v>
      </c>
      <c r="CD519" t="s">
        <v>1279</v>
      </c>
      <c r="CE519" t="s">
        <v>6878</v>
      </c>
      <c r="CF519" t="s">
        <v>6881</v>
      </c>
      <c r="CG519" t="s">
        <v>1279</v>
      </c>
      <c r="CH519" t="s">
        <v>1592</v>
      </c>
      <c r="CI519" t="s">
        <v>6582</v>
      </c>
      <c r="CJ519" t="s">
        <v>1247</v>
      </c>
      <c r="CK519"/>
      <c r="CL519"/>
      <c r="CM519" t="s">
        <v>6880</v>
      </c>
      <c r="CN519" t="s">
        <v>1592</v>
      </c>
      <c r="CO519" t="s">
        <v>6880</v>
      </c>
      <c r="CP519" t="s">
        <v>1592</v>
      </c>
      <c r="CQ519" t="s">
        <v>1592</v>
      </c>
      <c r="CR519">
        <v>0</v>
      </c>
      <c r="CS519" t="s">
        <v>1592</v>
      </c>
      <c r="CT519" t="s">
        <v>1592</v>
      </c>
      <c r="CU519" t="s">
        <v>1592</v>
      </c>
      <c r="CV519" t="s">
        <v>1592</v>
      </c>
      <c r="CW519" t="s">
        <v>1592</v>
      </c>
      <c r="CX519">
        <v>517</v>
      </c>
      <c r="CY519" t="s">
        <v>6887</v>
      </c>
      <c r="CZ519" t="s">
        <v>1592</v>
      </c>
      <c r="DA519" t="s">
        <v>2313</v>
      </c>
      <c r="DB519" t="s">
        <v>2314</v>
      </c>
      <c r="DC519" t="s">
        <v>6878</v>
      </c>
      <c r="DD519" t="s">
        <v>1306</v>
      </c>
      <c r="DE519" t="s">
        <v>6877</v>
      </c>
      <c r="DF519" t="s">
        <v>1592</v>
      </c>
      <c r="DG519" t="s">
        <v>1592</v>
      </c>
      <c r="DH519" t="s">
        <v>2334</v>
      </c>
      <c r="DI519" t="e">
        <v>#N/A</v>
      </c>
      <c r="DJ519"/>
      <c r="DK519" t="s">
        <v>2334</v>
      </c>
      <c r="DL519">
        <v>9</v>
      </c>
      <c r="DM519" t="s">
        <v>2315</v>
      </c>
      <c r="DN519" t="s">
        <v>1247</v>
      </c>
      <c r="DO519" t="b">
        <v>1</v>
      </c>
      <c r="DP519" t="b">
        <v>1</v>
      </c>
      <c r="DQ519" t="b">
        <v>1</v>
      </c>
      <c r="DR519" t="b">
        <v>0</v>
      </c>
      <c r="DS519" t="b">
        <v>0</v>
      </c>
      <c r="DT519" t="b">
        <v>1</v>
      </c>
      <c r="DU519" t="b">
        <v>1</v>
      </c>
      <c r="DV519">
        <v>0</v>
      </c>
      <c r="DW519" t="b">
        <v>0</v>
      </c>
      <c r="DX519" t="b">
        <v>0</v>
      </c>
      <c r="DY519" t="b">
        <v>0</v>
      </c>
      <c r="DZ519" t="b">
        <v>0</v>
      </c>
      <c r="EA519" t="b">
        <v>0</v>
      </c>
      <c r="EB519" t="b">
        <v>0</v>
      </c>
      <c r="EC519" t="b">
        <v>0</v>
      </c>
      <c r="ED519" t="b">
        <v>0</v>
      </c>
      <c r="EE519" t="b">
        <v>0</v>
      </c>
      <c r="EF519" t="b" cm="1">
        <v>0</v>
      </c>
      <c r="EG519" t="b">
        <v>0</v>
      </c>
      <c r="EH519" t="b">
        <v>0</v>
      </c>
      <c r="EI519" t="b">
        <v>0</v>
      </c>
      <c r="EJ519" t="s">
        <v>1592</v>
      </c>
      <c r="EK519">
        <v>0</v>
      </c>
      <c r="EL519">
        <v>40</v>
      </c>
      <c r="EM519" t="b">
        <v>0</v>
      </c>
    </row>
    <row r="520" spans="1:143" ht="15.75">
      <c r="A520"/>
      <c r="B520" t="s">
        <v>1247</v>
      </c>
      <c r="C520" t="s">
        <v>1247</v>
      </c>
      <c r="D520" t="s">
        <v>6888</v>
      </c>
      <c r="E520" t="s">
        <v>6889</v>
      </c>
      <c r="F520" t="s">
        <v>6890</v>
      </c>
      <c r="G520" t="s">
        <v>6888</v>
      </c>
      <c r="H520" t="s">
        <v>902</v>
      </c>
      <c r="I520" t="s">
        <v>1268</v>
      </c>
      <c r="J520" t="s">
        <v>6877</v>
      </c>
      <c r="K520"/>
      <c r="L520" t="s">
        <v>1939</v>
      </c>
      <c r="M520" t="s">
        <v>2607</v>
      </c>
      <c r="N520"/>
      <c r="O520"/>
      <c r="P520" t="s">
        <v>1247</v>
      </c>
      <c r="Q520" t="s">
        <v>1306</v>
      </c>
      <c r="R520" t="s">
        <v>6582</v>
      </c>
      <c r="S520"/>
      <c r="T520"/>
      <c r="U520" t="s">
        <v>6880</v>
      </c>
      <c r="V520" t="s">
        <v>6891</v>
      </c>
      <c r="W520"/>
      <c r="X520"/>
      <c r="Y520"/>
      <c r="Z520"/>
      <c r="AA520"/>
      <c r="AB520"/>
      <c r="AC520"/>
      <c r="AD520"/>
      <c r="AE520"/>
      <c r="AF520"/>
      <c r="AG520"/>
      <c r="AH520"/>
      <c r="AI520"/>
      <c r="AJ520"/>
      <c r="AK520"/>
      <c r="AL520"/>
      <c r="AM520"/>
      <c r="AN520"/>
      <c r="AO520" s="108" t="s">
        <v>43</v>
      </c>
      <c r="AP520" t="s">
        <v>1307</v>
      </c>
      <c r="AQ520">
        <v>40</v>
      </c>
      <c r="AR520" t="e">
        <v>#N/A</v>
      </c>
      <c r="AS520" t="s">
        <v>1247</v>
      </c>
      <c r="AT520" t="e">
        <v>#N/A</v>
      </c>
      <c r="AU520" t="s">
        <v>6889</v>
      </c>
      <c r="AV520" t="s">
        <v>6892</v>
      </c>
      <c r="AW520" t="s">
        <v>6893</v>
      </c>
      <c r="AX520" t="s">
        <v>1934</v>
      </c>
      <c r="AY520" t="s">
        <v>6894</v>
      </c>
      <c r="AZ520" t="s">
        <v>1306</v>
      </c>
      <c r="BA520" t="s">
        <v>6895</v>
      </c>
      <c r="BB520" t="s">
        <v>1268</v>
      </c>
      <c r="BC520" t="s">
        <v>1939</v>
      </c>
      <c r="BD520" t="s">
        <v>6896</v>
      </c>
      <c r="BE520">
        <v>520</v>
      </c>
      <c r="BF520">
        <v>519</v>
      </c>
      <c r="BG520">
        <v>0</v>
      </c>
      <c r="BH520" t="s">
        <v>6889</v>
      </c>
      <c r="BI520">
        <v>1</v>
      </c>
      <c r="BJ520">
        <v>0</v>
      </c>
      <c r="BK520">
        <v>0</v>
      </c>
      <c r="BL520" t="s">
        <v>1592</v>
      </c>
      <c r="BM520" t="s">
        <v>6878</v>
      </c>
      <c r="BN520" t="s">
        <v>6881</v>
      </c>
      <c r="BO520" t="e" cm="1">
        <v>#N/A</v>
      </c>
      <c r="BP520" t="s">
        <v>1592</v>
      </c>
      <c r="BQ520" t="s">
        <v>6589</v>
      </c>
      <c r="BR520">
        <v>39</v>
      </c>
      <c r="BS520" t="s">
        <v>1836</v>
      </c>
      <c r="BT520" t="s">
        <v>6897</v>
      </c>
      <c r="BU520" t="s">
        <v>6888</v>
      </c>
      <c r="BV520" t="s">
        <v>6892</v>
      </c>
      <c r="BW520" t="s">
        <v>1940</v>
      </c>
      <c r="BX520" t="s">
        <v>1937</v>
      </c>
      <c r="BY520" t="s">
        <v>1592</v>
      </c>
      <c r="BZ520" t="s">
        <v>1937</v>
      </c>
      <c r="CA520" t="s">
        <v>2607</v>
      </c>
      <c r="CB520"/>
      <c r="CC520" t="s">
        <v>998</v>
      </c>
      <c r="CD520" t="s">
        <v>1268</v>
      </c>
      <c r="CE520" t="s">
        <v>6898</v>
      </c>
      <c r="CF520" t="s">
        <v>6899</v>
      </c>
      <c r="CG520" t="s">
        <v>1268</v>
      </c>
      <c r="CH520" t="s">
        <v>1592</v>
      </c>
      <c r="CI520" t="s">
        <v>6582</v>
      </c>
      <c r="CJ520" t="s">
        <v>1247</v>
      </c>
      <c r="CK520"/>
      <c r="CL520"/>
      <c r="CM520" t="s">
        <v>6880</v>
      </c>
      <c r="CN520" t="s">
        <v>6891</v>
      </c>
      <c r="CO520" t="s">
        <v>6880</v>
      </c>
      <c r="CP520" t="s">
        <v>6891</v>
      </c>
      <c r="CQ520" t="s">
        <v>1592</v>
      </c>
      <c r="CR520">
        <v>0</v>
      </c>
      <c r="CS520" t="s">
        <v>1592</v>
      </c>
      <c r="CT520" t="s">
        <v>1592</v>
      </c>
      <c r="CU520" t="s">
        <v>1592</v>
      </c>
      <c r="CV520" t="s">
        <v>1592</v>
      </c>
      <c r="CW520" t="s">
        <v>1592</v>
      </c>
      <c r="CX520">
        <v>518</v>
      </c>
      <c r="CY520" t="s">
        <v>6900</v>
      </c>
      <c r="CZ520" t="s">
        <v>1592</v>
      </c>
      <c r="DA520" t="s">
        <v>2313</v>
      </c>
      <c r="DB520" t="s">
        <v>2314</v>
      </c>
      <c r="DC520" t="s">
        <v>6889</v>
      </c>
      <c r="DD520" t="s">
        <v>1306</v>
      </c>
      <c r="DE520" t="s">
        <v>6888</v>
      </c>
      <c r="DF520" t="s">
        <v>1592</v>
      </c>
      <c r="DG520" t="s">
        <v>1592</v>
      </c>
      <c r="DH520" t="s">
        <v>2334</v>
      </c>
      <c r="DI520" t="e">
        <v>#N/A</v>
      </c>
      <c r="DJ520"/>
      <c r="DK520" t="s">
        <v>2334</v>
      </c>
      <c r="DL520">
        <v>9</v>
      </c>
      <c r="DM520" t="s">
        <v>2315</v>
      </c>
      <c r="DN520" t="s">
        <v>1247</v>
      </c>
      <c r="DO520" t="b">
        <v>1</v>
      </c>
      <c r="DP520" t="b">
        <v>1</v>
      </c>
      <c r="DQ520" t="b">
        <v>1</v>
      </c>
      <c r="DR520" t="b">
        <v>0</v>
      </c>
      <c r="DS520" t="b">
        <v>0</v>
      </c>
      <c r="DT520" t="b">
        <v>1</v>
      </c>
      <c r="DU520" t="b">
        <v>0</v>
      </c>
      <c r="DV520">
        <v>0</v>
      </c>
      <c r="DW520" t="b">
        <v>0</v>
      </c>
      <c r="DX520" t="b">
        <v>0</v>
      </c>
      <c r="DY520" t="b">
        <v>0</v>
      </c>
      <c r="DZ520" t="b">
        <v>0</v>
      </c>
      <c r="EA520" t="b">
        <v>0</v>
      </c>
      <c r="EB520" t="b">
        <v>1</v>
      </c>
      <c r="EC520" t="b">
        <v>0</v>
      </c>
      <c r="ED520" t="b">
        <v>0</v>
      </c>
      <c r="EE520" t="b">
        <v>0</v>
      </c>
      <c r="EF520" t="b" cm="1">
        <v>0</v>
      </c>
      <c r="EG520" t="b">
        <v>0</v>
      </c>
      <c r="EH520" t="b">
        <v>0</v>
      </c>
      <c r="EI520" t="b">
        <v>1</v>
      </c>
      <c r="EJ520" t="s">
        <v>2791</v>
      </c>
      <c r="EK520">
        <v>0</v>
      </c>
      <c r="EL520">
        <v>20</v>
      </c>
      <c r="EM520" t="b">
        <v>0</v>
      </c>
    </row>
    <row r="521" spans="1:143" ht="63">
      <c r="A521"/>
      <c r="B521" t="s">
        <v>1247</v>
      </c>
      <c r="C521" t="s">
        <v>1247</v>
      </c>
      <c r="D521" t="s">
        <v>1761</v>
      </c>
      <c r="E521" t="s">
        <v>1762</v>
      </c>
      <c r="F521" t="s">
        <v>2187</v>
      </c>
      <c r="G521" t="s">
        <v>1761</v>
      </c>
      <c r="H521" t="s">
        <v>902</v>
      </c>
      <c r="I521" t="s">
        <v>1272</v>
      </c>
      <c r="J521" t="s">
        <v>6877</v>
      </c>
      <c r="K521"/>
      <c r="L521" t="s">
        <v>1939</v>
      </c>
      <c r="M521" t="s">
        <v>1947</v>
      </c>
      <c r="N521" s="109" t="s">
        <v>6592</v>
      </c>
      <c r="O521"/>
      <c r="P521" t="s">
        <v>1247</v>
      </c>
      <c r="Q521" t="s">
        <v>1306</v>
      </c>
      <c r="R521" t="s">
        <v>6582</v>
      </c>
      <c r="S521"/>
      <c r="T521"/>
      <c r="U521" t="s">
        <v>6880</v>
      </c>
      <c r="V521" t="s">
        <v>2187</v>
      </c>
      <c r="W521"/>
      <c r="X521"/>
      <c r="Y521"/>
      <c r="Z521"/>
      <c r="AA521"/>
      <c r="AB521"/>
      <c r="AC521"/>
      <c r="AD521"/>
      <c r="AE521"/>
      <c r="AF521"/>
      <c r="AG521"/>
      <c r="AH521"/>
      <c r="AI521"/>
      <c r="AJ521"/>
      <c r="AK521"/>
      <c r="AL521"/>
      <c r="AM521"/>
      <c r="AN521"/>
      <c r="AO521" s="108" t="s">
        <v>43</v>
      </c>
      <c r="AP521" t="s">
        <v>1307</v>
      </c>
      <c r="AQ521">
        <v>41</v>
      </c>
      <c r="AR521" t="e">
        <v>#N/A</v>
      </c>
      <c r="AS521" t="s">
        <v>1247</v>
      </c>
      <c r="AT521" t="e">
        <v>#N/A</v>
      </c>
      <c r="AU521" t="s">
        <v>1762</v>
      </c>
      <c r="AV521" t="s">
        <v>1945</v>
      </c>
      <c r="AW521" t="s">
        <v>2138</v>
      </c>
      <c r="AX521" t="s">
        <v>1934</v>
      </c>
      <c r="AY521" t="s">
        <v>2186</v>
      </c>
      <c r="AZ521" t="s">
        <v>1306</v>
      </c>
      <c r="BA521" t="s">
        <v>5600</v>
      </c>
      <c r="BB521" t="s">
        <v>1272</v>
      </c>
      <c r="BC521" t="s">
        <v>1939</v>
      </c>
      <c r="BD521" t="s">
        <v>5601</v>
      </c>
      <c r="BE521">
        <v>339</v>
      </c>
      <c r="BF521">
        <v>519</v>
      </c>
      <c r="BG521">
        <v>0</v>
      </c>
      <c r="BH521" t="s">
        <v>1592</v>
      </c>
      <c r="BI521">
        <v>0</v>
      </c>
      <c r="BJ521">
        <v>0</v>
      </c>
      <c r="BK521">
        <v>1055</v>
      </c>
      <c r="BL521" t="s">
        <v>1950</v>
      </c>
      <c r="BM521" t="s">
        <v>6878</v>
      </c>
      <c r="BN521" t="s">
        <v>6881</v>
      </c>
      <c r="BO521" t="e" cm="1">
        <v>#N/A</v>
      </c>
      <c r="BP521" t="s">
        <v>1592</v>
      </c>
      <c r="BQ521" t="s">
        <v>6589</v>
      </c>
      <c r="BR521">
        <v>40</v>
      </c>
      <c r="BS521" t="s">
        <v>2151</v>
      </c>
      <c r="BT521" t="s">
        <v>6901</v>
      </c>
      <c r="BU521" t="s">
        <v>1761</v>
      </c>
      <c r="BV521" t="s">
        <v>1945</v>
      </c>
      <c r="BW521" t="s">
        <v>1940</v>
      </c>
      <c r="BX521" t="s">
        <v>2188</v>
      </c>
      <c r="BY521" t="s">
        <v>1592</v>
      </c>
      <c r="BZ521" t="s">
        <v>1937</v>
      </c>
      <c r="CA521" t="s">
        <v>1947</v>
      </c>
      <c r="CB521"/>
      <c r="CC521" t="s">
        <v>998</v>
      </c>
      <c r="CD521" t="s">
        <v>1272</v>
      </c>
      <c r="CE521" t="s">
        <v>6902</v>
      </c>
      <c r="CF521" t="s">
        <v>6903</v>
      </c>
      <c r="CG521" t="s">
        <v>1272</v>
      </c>
      <c r="CH521" t="s">
        <v>1592</v>
      </c>
      <c r="CI521" t="s">
        <v>6582</v>
      </c>
      <c r="CJ521" t="s">
        <v>1247</v>
      </c>
      <c r="CK521"/>
      <c r="CL521"/>
      <c r="CM521" t="s">
        <v>6880</v>
      </c>
      <c r="CN521" t="s">
        <v>2187</v>
      </c>
      <c r="CO521" t="s">
        <v>6880</v>
      </c>
      <c r="CP521" t="s">
        <v>2187</v>
      </c>
      <c r="CQ521" t="s">
        <v>1592</v>
      </c>
      <c r="CR521">
        <v>0</v>
      </c>
      <c r="CS521" t="s">
        <v>1592</v>
      </c>
      <c r="CT521" t="s">
        <v>1592</v>
      </c>
      <c r="CU521" t="s">
        <v>1592</v>
      </c>
      <c r="CV521" t="s">
        <v>1592</v>
      </c>
      <c r="CW521" t="s">
        <v>1592</v>
      </c>
      <c r="CX521">
        <v>519</v>
      </c>
      <c r="CY521" t="s">
        <v>6904</v>
      </c>
      <c r="CZ521" t="s">
        <v>1592</v>
      </c>
      <c r="DA521" t="s">
        <v>2313</v>
      </c>
      <c r="DB521" t="s">
        <v>2314</v>
      </c>
      <c r="DC521" t="s">
        <v>1762</v>
      </c>
      <c r="DD521" t="s">
        <v>1306</v>
      </c>
      <c r="DE521" t="s">
        <v>1761</v>
      </c>
      <c r="DF521" t="s">
        <v>1592</v>
      </c>
      <c r="DG521" t="s">
        <v>1592</v>
      </c>
      <c r="DH521" t="s">
        <v>2334</v>
      </c>
      <c r="DI521" t="e">
        <v>#N/A</v>
      </c>
      <c r="DJ521"/>
      <c r="DK521" t="s">
        <v>2334</v>
      </c>
      <c r="DL521">
        <v>9</v>
      </c>
      <c r="DM521" t="s">
        <v>2315</v>
      </c>
      <c r="DN521" t="s">
        <v>1247</v>
      </c>
      <c r="DO521" t="b">
        <v>1</v>
      </c>
      <c r="DP521" t="b">
        <v>1</v>
      </c>
      <c r="DQ521" t="b">
        <v>0</v>
      </c>
      <c r="DR521" t="b">
        <v>0</v>
      </c>
      <c r="DS521" t="b">
        <v>0</v>
      </c>
      <c r="DT521" t="b">
        <v>1</v>
      </c>
      <c r="DU521" t="b">
        <v>0</v>
      </c>
      <c r="DV521">
        <v>0</v>
      </c>
      <c r="DW521" t="b">
        <v>0</v>
      </c>
      <c r="DX521" t="b">
        <v>0</v>
      </c>
      <c r="DY521" t="b">
        <v>0</v>
      </c>
      <c r="DZ521" t="b">
        <v>0</v>
      </c>
      <c r="EA521" t="b">
        <v>0</v>
      </c>
      <c r="EB521" t="b">
        <v>0</v>
      </c>
      <c r="EC521" t="b">
        <v>0</v>
      </c>
      <c r="ED521" t="b">
        <v>0</v>
      </c>
      <c r="EE521" t="b">
        <v>0</v>
      </c>
      <c r="EF521" t="b" cm="1">
        <v>0</v>
      </c>
      <c r="EG521" t="b">
        <v>0</v>
      </c>
      <c r="EH521" t="b">
        <v>0</v>
      </c>
      <c r="EI521" t="b">
        <v>0</v>
      </c>
      <c r="EJ521" t="s">
        <v>1592</v>
      </c>
      <c r="EK521">
        <v>0</v>
      </c>
      <c r="EL521">
        <v>7</v>
      </c>
      <c r="EM521" t="b">
        <v>0</v>
      </c>
    </row>
    <row r="522" spans="1:143" s="119" customFormat="1" ht="31.5">
      <c r="A522"/>
      <c r="B522" t="s">
        <v>1247</v>
      </c>
      <c r="C522" t="s">
        <v>1247</v>
      </c>
      <c r="D522" t="s">
        <v>5617</v>
      </c>
      <c r="E522" t="s">
        <v>5618</v>
      </c>
      <c r="F522" t="s">
        <v>6597</v>
      </c>
      <c r="G522" t="s">
        <v>5617</v>
      </c>
      <c r="H522" t="s">
        <v>902</v>
      </c>
      <c r="I522" t="s">
        <v>1272</v>
      </c>
      <c r="J522" t="s">
        <v>6877</v>
      </c>
      <c r="K522"/>
      <c r="L522" t="s">
        <v>1939</v>
      </c>
      <c r="M522" t="s">
        <v>1947</v>
      </c>
      <c r="N522" s="109" t="s">
        <v>6598</v>
      </c>
      <c r="O522"/>
      <c r="P522" t="s">
        <v>1247</v>
      </c>
      <c r="Q522" t="s">
        <v>1306</v>
      </c>
      <c r="R522" t="s">
        <v>6582</v>
      </c>
      <c r="S522"/>
      <c r="T522"/>
      <c r="U522" t="s">
        <v>6880</v>
      </c>
      <c r="V522" t="s">
        <v>6599</v>
      </c>
      <c r="W522"/>
      <c r="X522"/>
      <c r="Y522"/>
      <c r="Z522"/>
      <c r="AA522"/>
      <c r="AB522"/>
      <c r="AC522"/>
      <c r="AD522"/>
      <c r="AE522"/>
      <c r="AF522"/>
      <c r="AG522"/>
      <c r="AH522"/>
      <c r="AI522"/>
      <c r="AJ522"/>
      <c r="AK522"/>
      <c r="AL522"/>
      <c r="AM522"/>
      <c r="AN522"/>
      <c r="AO522" s="108" t="s">
        <v>43</v>
      </c>
      <c r="AP522" t="s">
        <v>1307</v>
      </c>
      <c r="AQ522">
        <v>42</v>
      </c>
      <c r="AR522" t="e">
        <v>#N/A</v>
      </c>
      <c r="AS522" t="s">
        <v>1247</v>
      </c>
      <c r="AT522" t="e">
        <v>#N/A</v>
      </c>
      <c r="AU522" t="s">
        <v>5618</v>
      </c>
      <c r="AV522" t="s">
        <v>5621</v>
      </c>
      <c r="AW522" t="s">
        <v>6600</v>
      </c>
      <c r="AX522" t="s">
        <v>1934</v>
      </c>
      <c r="AY522" t="s">
        <v>5622</v>
      </c>
      <c r="AZ522" t="s">
        <v>1306</v>
      </c>
      <c r="BA522" t="s">
        <v>5623</v>
      </c>
      <c r="BB522" t="s">
        <v>1272</v>
      </c>
      <c r="BC522" t="s">
        <v>1939</v>
      </c>
      <c r="BD522" t="s">
        <v>5624</v>
      </c>
      <c r="BE522">
        <v>341</v>
      </c>
      <c r="BF522">
        <v>519</v>
      </c>
      <c r="BG522">
        <v>0</v>
      </c>
      <c r="BH522" t="s">
        <v>1592</v>
      </c>
      <c r="BI522">
        <v>0</v>
      </c>
      <c r="BJ522">
        <v>0</v>
      </c>
      <c r="BK522">
        <v>1051</v>
      </c>
      <c r="BL522" t="s">
        <v>5625</v>
      </c>
      <c r="BM522" t="s">
        <v>6878</v>
      </c>
      <c r="BN522" t="s">
        <v>6881</v>
      </c>
      <c r="BO522" t="e" cm="1">
        <v>#N/A</v>
      </c>
      <c r="BP522" t="s">
        <v>1592</v>
      </c>
      <c r="BQ522" t="s">
        <v>6589</v>
      </c>
      <c r="BR522">
        <v>41</v>
      </c>
      <c r="BS522" t="s">
        <v>1881</v>
      </c>
      <c r="BT522" t="s">
        <v>6905</v>
      </c>
      <c r="BU522" t="s">
        <v>5617</v>
      </c>
      <c r="BV522" t="s">
        <v>5621</v>
      </c>
      <c r="BW522" t="s">
        <v>1940</v>
      </c>
      <c r="BX522" t="s">
        <v>6602</v>
      </c>
      <c r="BY522" t="s">
        <v>1592</v>
      </c>
      <c r="BZ522" t="s">
        <v>1937</v>
      </c>
      <c r="CA522" t="s">
        <v>1947</v>
      </c>
      <c r="CB522"/>
      <c r="CC522" t="s">
        <v>998</v>
      </c>
      <c r="CD522" t="s">
        <v>1272</v>
      </c>
      <c r="CE522" t="s">
        <v>6906</v>
      </c>
      <c r="CF522" t="s">
        <v>6907</v>
      </c>
      <c r="CG522" t="s">
        <v>1272</v>
      </c>
      <c r="CH522" t="s">
        <v>1592</v>
      </c>
      <c r="CI522" t="s">
        <v>6582</v>
      </c>
      <c r="CJ522" t="s">
        <v>1247</v>
      </c>
      <c r="CK522"/>
      <c r="CL522"/>
      <c r="CM522" t="s">
        <v>6880</v>
      </c>
      <c r="CN522" t="s">
        <v>6599</v>
      </c>
      <c r="CO522" t="s">
        <v>6880</v>
      </c>
      <c r="CP522" t="s">
        <v>6599</v>
      </c>
      <c r="CQ522" t="s">
        <v>1592</v>
      </c>
      <c r="CR522">
        <v>0</v>
      </c>
      <c r="CS522" t="s">
        <v>1592</v>
      </c>
      <c r="CT522" t="s">
        <v>1592</v>
      </c>
      <c r="CU522" t="s">
        <v>1592</v>
      </c>
      <c r="CV522" t="s">
        <v>1592</v>
      </c>
      <c r="CW522" t="s">
        <v>1592</v>
      </c>
      <c r="CX522">
        <v>520</v>
      </c>
      <c r="CY522" t="s">
        <v>6908</v>
      </c>
      <c r="CZ522" t="s">
        <v>1592</v>
      </c>
      <c r="DA522" t="s">
        <v>2313</v>
      </c>
      <c r="DB522" t="s">
        <v>2314</v>
      </c>
      <c r="DC522" t="s">
        <v>5618</v>
      </c>
      <c r="DD522" t="s">
        <v>1306</v>
      </c>
      <c r="DE522" t="s">
        <v>5617</v>
      </c>
      <c r="DF522" t="s">
        <v>1592</v>
      </c>
      <c r="DG522" t="s">
        <v>1592</v>
      </c>
      <c r="DH522" t="s">
        <v>2334</v>
      </c>
      <c r="DI522" t="e">
        <v>#N/A</v>
      </c>
      <c r="DJ522"/>
      <c r="DK522" t="s">
        <v>2334</v>
      </c>
      <c r="DL522">
        <v>9</v>
      </c>
      <c r="DM522" t="s">
        <v>2315</v>
      </c>
      <c r="DN522" t="s">
        <v>1247</v>
      </c>
      <c r="DO522" t="b">
        <v>1</v>
      </c>
      <c r="DP522" t="b">
        <v>1</v>
      </c>
      <c r="DQ522" t="b">
        <v>0</v>
      </c>
      <c r="DR522" t="b">
        <v>0</v>
      </c>
      <c r="DS522" t="b">
        <v>0</v>
      </c>
      <c r="DT522" t="b">
        <v>1</v>
      </c>
      <c r="DU522" t="b">
        <v>0</v>
      </c>
      <c r="DV522">
        <v>0</v>
      </c>
      <c r="DW522" t="b">
        <v>0</v>
      </c>
      <c r="DX522" t="b">
        <v>0</v>
      </c>
      <c r="DY522" t="b">
        <v>0</v>
      </c>
      <c r="DZ522" t="b">
        <v>0</v>
      </c>
      <c r="EA522" t="b">
        <v>0</v>
      </c>
      <c r="EB522" t="b">
        <v>0</v>
      </c>
      <c r="EC522" t="b">
        <v>0</v>
      </c>
      <c r="ED522" t="b">
        <v>0</v>
      </c>
      <c r="EE522" t="b">
        <v>0</v>
      </c>
      <c r="EF522" t="b" cm="1">
        <v>0</v>
      </c>
      <c r="EG522" t="b">
        <v>0</v>
      </c>
      <c r="EH522" t="b">
        <v>0</v>
      </c>
      <c r="EI522" t="b">
        <v>0</v>
      </c>
      <c r="EJ522" t="s">
        <v>1592</v>
      </c>
      <c r="EK522">
        <v>0</v>
      </c>
      <c r="EL522">
        <v>13</v>
      </c>
      <c r="EM522" t="b">
        <v>0</v>
      </c>
    </row>
    <row r="523" spans="1:143" ht="15.75">
      <c r="A523"/>
      <c r="B523" t="s">
        <v>1247</v>
      </c>
      <c r="C523" t="s">
        <v>1247</v>
      </c>
      <c r="D523" t="s">
        <v>1766</v>
      </c>
      <c r="E523" t="s">
        <v>1767</v>
      </c>
      <c r="F523" t="s">
        <v>6190</v>
      </c>
      <c r="G523" t="s">
        <v>1766</v>
      </c>
      <c r="H523" t="s">
        <v>902</v>
      </c>
      <c r="I523" t="s">
        <v>1272</v>
      </c>
      <c r="J523" t="s">
        <v>6877</v>
      </c>
      <c r="K523"/>
      <c r="L523" t="s">
        <v>1939</v>
      </c>
      <c r="M523" t="s">
        <v>1947</v>
      </c>
      <c r="N523" t="s">
        <v>6606</v>
      </c>
      <c r="O523"/>
      <c r="P523" t="s">
        <v>1247</v>
      </c>
      <c r="Q523" t="s">
        <v>1306</v>
      </c>
      <c r="R523" t="s">
        <v>6582</v>
      </c>
      <c r="S523"/>
      <c r="T523"/>
      <c r="U523" t="s">
        <v>6880</v>
      </c>
      <c r="V523" t="s">
        <v>2192</v>
      </c>
      <c r="W523"/>
      <c r="X523"/>
      <c r="Y523"/>
      <c r="Z523"/>
      <c r="AA523"/>
      <c r="AB523"/>
      <c r="AC523"/>
      <c r="AD523"/>
      <c r="AE523"/>
      <c r="AF523"/>
      <c r="AG523"/>
      <c r="AH523"/>
      <c r="AI523"/>
      <c r="AJ523"/>
      <c r="AK523"/>
      <c r="AL523"/>
      <c r="AM523"/>
      <c r="AN523"/>
      <c r="AO523" s="108" t="s">
        <v>43</v>
      </c>
      <c r="AP523" t="s">
        <v>1307</v>
      </c>
      <c r="AQ523">
        <v>43</v>
      </c>
      <c r="AR523" t="e">
        <v>#N/A</v>
      </c>
      <c r="AS523" t="s">
        <v>1247</v>
      </c>
      <c r="AT523" t="e">
        <v>#N/A</v>
      </c>
      <c r="AU523" t="s">
        <v>1767</v>
      </c>
      <c r="AV523" t="s">
        <v>1953</v>
      </c>
      <c r="AW523" t="s">
        <v>1954</v>
      </c>
      <c r="AX523" t="s">
        <v>1934</v>
      </c>
      <c r="AY523" t="s">
        <v>2191</v>
      </c>
      <c r="AZ523" t="s">
        <v>1306</v>
      </c>
      <c r="BA523" t="s">
        <v>5610</v>
      </c>
      <c r="BB523" t="s">
        <v>1272</v>
      </c>
      <c r="BC523" t="s">
        <v>1939</v>
      </c>
      <c r="BD523" t="s">
        <v>5611</v>
      </c>
      <c r="BE523">
        <v>340</v>
      </c>
      <c r="BF523">
        <v>519</v>
      </c>
      <c r="BG523">
        <v>0</v>
      </c>
      <c r="BH523" t="s">
        <v>1592</v>
      </c>
      <c r="BI523">
        <v>0</v>
      </c>
      <c r="BJ523">
        <v>0</v>
      </c>
      <c r="BK523">
        <v>1036</v>
      </c>
      <c r="BL523" t="s">
        <v>1958</v>
      </c>
      <c r="BM523" t="s">
        <v>6878</v>
      </c>
      <c r="BN523" t="s">
        <v>6881</v>
      </c>
      <c r="BO523" t="e" cm="1">
        <v>#N/A</v>
      </c>
      <c r="BP523" t="s">
        <v>1592</v>
      </c>
      <c r="BQ523" t="s">
        <v>6589</v>
      </c>
      <c r="BR523">
        <v>42</v>
      </c>
      <c r="BS523" t="s">
        <v>1882</v>
      </c>
      <c r="BT523" t="s">
        <v>6909</v>
      </c>
      <c r="BU523" t="s">
        <v>1766</v>
      </c>
      <c r="BV523" t="s">
        <v>1953</v>
      </c>
      <c r="BW523" t="s">
        <v>1940</v>
      </c>
      <c r="BX523" t="s">
        <v>2193</v>
      </c>
      <c r="BY523" t="s">
        <v>1592</v>
      </c>
      <c r="BZ523" t="s">
        <v>1937</v>
      </c>
      <c r="CA523" t="s">
        <v>1947</v>
      </c>
      <c r="CB523"/>
      <c r="CC523" t="s">
        <v>998</v>
      </c>
      <c r="CD523" t="s">
        <v>1272</v>
      </c>
      <c r="CE523" t="s">
        <v>6910</v>
      </c>
      <c r="CF523" t="s">
        <v>6911</v>
      </c>
      <c r="CG523" t="s">
        <v>1272</v>
      </c>
      <c r="CH523" t="s">
        <v>1592</v>
      </c>
      <c r="CI523" t="s">
        <v>6582</v>
      </c>
      <c r="CJ523" t="s">
        <v>1247</v>
      </c>
      <c r="CK523"/>
      <c r="CL523"/>
      <c r="CM523" t="s">
        <v>6880</v>
      </c>
      <c r="CN523" t="s">
        <v>2192</v>
      </c>
      <c r="CO523" t="s">
        <v>6880</v>
      </c>
      <c r="CP523" t="s">
        <v>2192</v>
      </c>
      <c r="CQ523" t="s">
        <v>1592</v>
      </c>
      <c r="CR523">
        <v>0</v>
      </c>
      <c r="CS523" t="s">
        <v>1592</v>
      </c>
      <c r="CT523" t="s">
        <v>1592</v>
      </c>
      <c r="CU523" t="s">
        <v>1592</v>
      </c>
      <c r="CV523" t="s">
        <v>1592</v>
      </c>
      <c r="CW523" t="s">
        <v>1592</v>
      </c>
      <c r="CX523">
        <v>521</v>
      </c>
      <c r="CY523" t="s">
        <v>6912</v>
      </c>
      <c r="CZ523" t="s">
        <v>1592</v>
      </c>
      <c r="DA523" t="s">
        <v>2313</v>
      </c>
      <c r="DB523" t="s">
        <v>2314</v>
      </c>
      <c r="DC523" t="s">
        <v>1767</v>
      </c>
      <c r="DD523" t="s">
        <v>1306</v>
      </c>
      <c r="DE523" t="s">
        <v>1766</v>
      </c>
      <c r="DF523" t="s">
        <v>1592</v>
      </c>
      <c r="DG523" t="s">
        <v>1592</v>
      </c>
      <c r="DH523" t="s">
        <v>2334</v>
      </c>
      <c r="DI523" t="e">
        <v>#N/A</v>
      </c>
      <c r="DJ523"/>
      <c r="DK523" t="s">
        <v>2334</v>
      </c>
      <c r="DL523">
        <v>9</v>
      </c>
      <c r="DM523" t="s">
        <v>2315</v>
      </c>
      <c r="DN523" t="s">
        <v>1247</v>
      </c>
      <c r="DO523" t="b">
        <v>1</v>
      </c>
      <c r="DP523" t="b">
        <v>1</v>
      </c>
      <c r="DQ523" t="b">
        <v>0</v>
      </c>
      <c r="DR523" t="b">
        <v>0</v>
      </c>
      <c r="DS523" t="b">
        <v>0</v>
      </c>
      <c r="DT523" t="b">
        <v>1</v>
      </c>
      <c r="DU523" t="b">
        <v>0</v>
      </c>
      <c r="DV523">
        <v>0</v>
      </c>
      <c r="DW523" t="b">
        <v>0</v>
      </c>
      <c r="DX523" t="b">
        <v>0</v>
      </c>
      <c r="DY523" t="b">
        <v>0</v>
      </c>
      <c r="DZ523" t="b">
        <v>0</v>
      </c>
      <c r="EA523" t="b">
        <v>0</v>
      </c>
      <c r="EB523" t="b">
        <v>0</v>
      </c>
      <c r="EC523" t="b">
        <v>0</v>
      </c>
      <c r="ED523" t="b">
        <v>0</v>
      </c>
      <c r="EE523" t="b">
        <v>0</v>
      </c>
      <c r="EF523" t="b" cm="1">
        <v>0</v>
      </c>
      <c r="EG523" t="b">
        <v>0</v>
      </c>
      <c r="EH523" t="b">
        <v>0</v>
      </c>
      <c r="EI523" t="b">
        <v>0</v>
      </c>
      <c r="EJ523" t="s">
        <v>1592</v>
      </c>
      <c r="EK523">
        <v>0</v>
      </c>
      <c r="EL523">
        <v>13</v>
      </c>
      <c r="EM523" t="b">
        <v>0</v>
      </c>
    </row>
    <row r="524" spans="1:143" ht="15.75">
      <c r="A524"/>
      <c r="B524" t="s">
        <v>1247</v>
      </c>
      <c r="C524" t="s">
        <v>1247</v>
      </c>
      <c r="D524" t="s">
        <v>1772</v>
      </c>
      <c r="E524" t="s">
        <v>1773</v>
      </c>
      <c r="F524" t="s">
        <v>6611</v>
      </c>
      <c r="G524" t="s">
        <v>1772</v>
      </c>
      <c r="H524" t="s">
        <v>902</v>
      </c>
      <c r="I524" t="s">
        <v>1272</v>
      </c>
      <c r="J524" t="s">
        <v>6877</v>
      </c>
      <c r="K524"/>
      <c r="L524" t="s">
        <v>1939</v>
      </c>
      <c r="M524" t="s">
        <v>1947</v>
      </c>
      <c r="N524" t="s">
        <v>6612</v>
      </c>
      <c r="O524"/>
      <c r="P524" t="s">
        <v>1247</v>
      </c>
      <c r="Q524" t="s">
        <v>1306</v>
      </c>
      <c r="R524" t="s">
        <v>6582</v>
      </c>
      <c r="S524"/>
      <c r="T524"/>
      <c r="U524" t="s">
        <v>6880</v>
      </c>
      <c r="V524" t="s">
        <v>6613</v>
      </c>
      <c r="W524"/>
      <c r="X524"/>
      <c r="Y524"/>
      <c r="Z524"/>
      <c r="AA524"/>
      <c r="AB524"/>
      <c r="AC524"/>
      <c r="AD524"/>
      <c r="AE524"/>
      <c r="AF524"/>
      <c r="AG524"/>
      <c r="AH524"/>
      <c r="AI524"/>
      <c r="AJ524"/>
      <c r="AK524"/>
      <c r="AL524"/>
      <c r="AM524"/>
      <c r="AN524"/>
      <c r="AO524" s="108" t="s">
        <v>43</v>
      </c>
      <c r="AP524" t="s">
        <v>1307</v>
      </c>
      <c r="AQ524">
        <v>44</v>
      </c>
      <c r="AR524" t="e">
        <v>#N/A</v>
      </c>
      <c r="AS524" t="s">
        <v>1247</v>
      </c>
      <c r="AT524" t="e">
        <v>#N/A</v>
      </c>
      <c r="AU524" t="s">
        <v>1773</v>
      </c>
      <c r="AV524" t="s">
        <v>5634</v>
      </c>
      <c r="AW524" t="s">
        <v>6614</v>
      </c>
      <c r="AX524" t="s">
        <v>1934</v>
      </c>
      <c r="AY524" t="s">
        <v>6615</v>
      </c>
      <c r="AZ524" t="s">
        <v>1306</v>
      </c>
      <c r="BA524" t="s">
        <v>5636</v>
      </c>
      <c r="BB524" t="s">
        <v>1272</v>
      </c>
      <c r="BC524" t="s">
        <v>1939</v>
      </c>
      <c r="BD524" t="s">
        <v>5637</v>
      </c>
      <c r="BE524">
        <v>342</v>
      </c>
      <c r="BF524">
        <v>519</v>
      </c>
      <c r="BG524">
        <v>0</v>
      </c>
      <c r="BH524" t="s">
        <v>1592</v>
      </c>
      <c r="BI524">
        <v>0</v>
      </c>
      <c r="BJ524">
        <v>0</v>
      </c>
      <c r="BK524">
        <v>1046</v>
      </c>
      <c r="BL524" t="s">
        <v>5638</v>
      </c>
      <c r="BM524" t="s">
        <v>6878</v>
      </c>
      <c r="BN524" t="s">
        <v>6881</v>
      </c>
      <c r="BO524" t="e" cm="1">
        <v>#N/A</v>
      </c>
      <c r="BP524" t="s">
        <v>1592</v>
      </c>
      <c r="BQ524" t="s">
        <v>6589</v>
      </c>
      <c r="BR524">
        <v>43</v>
      </c>
      <c r="BS524" t="s">
        <v>1883</v>
      </c>
      <c r="BT524" t="s">
        <v>6913</v>
      </c>
      <c r="BU524" t="s">
        <v>1772</v>
      </c>
      <c r="BV524" t="s">
        <v>5634</v>
      </c>
      <c r="BW524" t="s">
        <v>1940</v>
      </c>
      <c r="BX524" t="s">
        <v>6617</v>
      </c>
      <c r="BY524" t="s">
        <v>1592</v>
      </c>
      <c r="BZ524" t="s">
        <v>1937</v>
      </c>
      <c r="CA524" t="s">
        <v>1947</v>
      </c>
      <c r="CB524"/>
      <c r="CC524" t="s">
        <v>998</v>
      </c>
      <c r="CD524" t="s">
        <v>1272</v>
      </c>
      <c r="CE524" t="s">
        <v>6914</v>
      </c>
      <c r="CF524" t="s">
        <v>6915</v>
      </c>
      <c r="CG524" t="s">
        <v>1272</v>
      </c>
      <c r="CH524" t="s">
        <v>1592</v>
      </c>
      <c r="CI524" t="s">
        <v>6582</v>
      </c>
      <c r="CJ524" t="s">
        <v>1247</v>
      </c>
      <c r="CK524"/>
      <c r="CL524"/>
      <c r="CM524" t="s">
        <v>6880</v>
      </c>
      <c r="CN524" t="s">
        <v>6613</v>
      </c>
      <c r="CO524" t="s">
        <v>6880</v>
      </c>
      <c r="CP524" t="s">
        <v>6613</v>
      </c>
      <c r="CQ524" t="s">
        <v>1592</v>
      </c>
      <c r="CR524">
        <v>0</v>
      </c>
      <c r="CS524" t="s">
        <v>1592</v>
      </c>
      <c r="CT524" t="s">
        <v>1592</v>
      </c>
      <c r="CU524" t="s">
        <v>1592</v>
      </c>
      <c r="CV524" t="s">
        <v>1592</v>
      </c>
      <c r="CW524" t="s">
        <v>1592</v>
      </c>
      <c r="CX524">
        <v>522</v>
      </c>
      <c r="CY524" t="s">
        <v>6916</v>
      </c>
      <c r="CZ524" t="s">
        <v>1592</v>
      </c>
      <c r="DA524" t="s">
        <v>2313</v>
      </c>
      <c r="DB524" t="s">
        <v>2314</v>
      </c>
      <c r="DC524" t="s">
        <v>1773</v>
      </c>
      <c r="DD524" t="s">
        <v>1306</v>
      </c>
      <c r="DE524" t="s">
        <v>1772</v>
      </c>
      <c r="DF524" t="s">
        <v>1592</v>
      </c>
      <c r="DG524" t="s">
        <v>1592</v>
      </c>
      <c r="DH524" t="s">
        <v>2334</v>
      </c>
      <c r="DI524" t="e">
        <v>#N/A</v>
      </c>
      <c r="DJ524"/>
      <c r="DK524" t="s">
        <v>2334</v>
      </c>
      <c r="DL524">
        <v>9</v>
      </c>
      <c r="DM524" t="s">
        <v>2315</v>
      </c>
      <c r="DN524" t="s">
        <v>1247</v>
      </c>
      <c r="DO524" t="b">
        <v>1</v>
      </c>
      <c r="DP524" t="b">
        <v>1</v>
      </c>
      <c r="DQ524" t="b">
        <v>0</v>
      </c>
      <c r="DR524" t="b">
        <v>0</v>
      </c>
      <c r="DS524" t="b">
        <v>0</v>
      </c>
      <c r="DT524" t="b">
        <v>1</v>
      </c>
      <c r="DU524" t="b">
        <v>0</v>
      </c>
      <c r="DV524">
        <v>0</v>
      </c>
      <c r="DW524" t="b">
        <v>0</v>
      </c>
      <c r="DX524" t="b">
        <v>0</v>
      </c>
      <c r="DY524" t="b">
        <v>0</v>
      </c>
      <c r="DZ524" t="b">
        <v>0</v>
      </c>
      <c r="EA524" t="b">
        <v>0</v>
      </c>
      <c r="EB524" t="b">
        <v>0</v>
      </c>
      <c r="EC524" t="b">
        <v>0</v>
      </c>
      <c r="ED524" t="b">
        <v>0</v>
      </c>
      <c r="EE524" t="b">
        <v>0</v>
      </c>
      <c r="EF524" t="b" cm="1">
        <v>0</v>
      </c>
      <c r="EG524" t="b">
        <v>0</v>
      </c>
      <c r="EH524" t="b">
        <v>0</v>
      </c>
      <c r="EI524" t="b">
        <v>0</v>
      </c>
      <c r="EJ524" t="s">
        <v>1592</v>
      </c>
      <c r="EK524">
        <v>0</v>
      </c>
      <c r="EL524">
        <v>16</v>
      </c>
      <c r="EM524" t="b">
        <v>0</v>
      </c>
    </row>
    <row r="525" spans="1:143" ht="15.75">
      <c r="A525"/>
      <c r="B525" t="s">
        <v>1247</v>
      </c>
      <c r="C525" t="s">
        <v>1247</v>
      </c>
      <c r="D525" t="s">
        <v>6917</v>
      </c>
      <c r="E525" t="s">
        <v>6918</v>
      </c>
      <c r="F525" t="s">
        <v>6919</v>
      </c>
      <c r="G525" t="s">
        <v>6917</v>
      </c>
      <c r="H525" t="s">
        <v>902</v>
      </c>
      <c r="I525" t="s">
        <v>1268</v>
      </c>
      <c r="J525" t="s">
        <v>6877</v>
      </c>
      <c r="K525"/>
      <c r="L525" t="s">
        <v>1939</v>
      </c>
      <c r="M525" t="s">
        <v>1974</v>
      </c>
      <c r="N525"/>
      <c r="O525"/>
      <c r="P525" t="s">
        <v>1247</v>
      </c>
      <c r="Q525" t="s">
        <v>1306</v>
      </c>
      <c r="R525" t="s">
        <v>6582</v>
      </c>
      <c r="S525"/>
      <c r="T525"/>
      <c r="U525" t="s">
        <v>6880</v>
      </c>
      <c r="V525" t="s">
        <v>6920</v>
      </c>
      <c r="W525"/>
      <c r="X525"/>
      <c r="Y525"/>
      <c r="Z525"/>
      <c r="AA525"/>
      <c r="AB525"/>
      <c r="AC525"/>
      <c r="AD525"/>
      <c r="AE525"/>
      <c r="AF525"/>
      <c r="AG525"/>
      <c r="AH525"/>
      <c r="AI525"/>
      <c r="AJ525"/>
      <c r="AK525"/>
      <c r="AL525"/>
      <c r="AM525"/>
      <c r="AN525"/>
      <c r="AO525" s="108" t="s">
        <v>43</v>
      </c>
      <c r="AP525" t="s">
        <v>1307</v>
      </c>
      <c r="AQ525">
        <v>45</v>
      </c>
      <c r="AR525" t="e">
        <v>#N/A</v>
      </c>
      <c r="AS525" t="s">
        <v>1247</v>
      </c>
      <c r="AT525" t="e">
        <v>#N/A</v>
      </c>
      <c r="AU525" t="s">
        <v>6918</v>
      </c>
      <c r="AV525" t="s">
        <v>6921</v>
      </c>
      <c r="AW525" t="s">
        <v>6922</v>
      </c>
      <c r="AX525" t="s">
        <v>1934</v>
      </c>
      <c r="AY525" t="s">
        <v>6923</v>
      </c>
      <c r="AZ525" t="s">
        <v>1306</v>
      </c>
      <c r="BA525" t="s">
        <v>6924</v>
      </c>
      <c r="BB525" t="s">
        <v>1268</v>
      </c>
      <c r="BC525" t="s">
        <v>1939</v>
      </c>
      <c r="BD525" t="s">
        <v>6925</v>
      </c>
      <c r="BE525">
        <v>525</v>
      </c>
      <c r="BF525">
        <v>519</v>
      </c>
      <c r="BG525">
        <v>0</v>
      </c>
      <c r="BH525" t="s">
        <v>6918</v>
      </c>
      <c r="BI525">
        <v>1</v>
      </c>
      <c r="BJ525">
        <v>0</v>
      </c>
      <c r="BK525">
        <v>0</v>
      </c>
      <c r="BL525" t="s">
        <v>1592</v>
      </c>
      <c r="BM525" t="s">
        <v>6878</v>
      </c>
      <c r="BN525" t="s">
        <v>6881</v>
      </c>
      <c r="BO525" t="e" cm="1">
        <v>#N/A</v>
      </c>
      <c r="BP525" t="s">
        <v>1592</v>
      </c>
      <c r="BQ525" t="s">
        <v>6589</v>
      </c>
      <c r="BR525">
        <v>44</v>
      </c>
      <c r="BS525" t="s">
        <v>1884</v>
      </c>
      <c r="BT525" t="s">
        <v>6926</v>
      </c>
      <c r="BU525" t="s">
        <v>6917</v>
      </c>
      <c r="BV525" t="s">
        <v>6921</v>
      </c>
      <c r="BW525" t="s">
        <v>1940</v>
      </c>
      <c r="BX525" t="s">
        <v>1937</v>
      </c>
      <c r="BY525" t="s">
        <v>1592</v>
      </c>
      <c r="BZ525" t="s">
        <v>1937</v>
      </c>
      <c r="CA525" t="s">
        <v>1974</v>
      </c>
      <c r="CB525"/>
      <c r="CC525" t="s">
        <v>998</v>
      </c>
      <c r="CD525" t="s">
        <v>1268</v>
      </c>
      <c r="CE525" t="s">
        <v>6927</v>
      </c>
      <c r="CF525" t="s">
        <v>6928</v>
      </c>
      <c r="CG525" t="s">
        <v>1268</v>
      </c>
      <c r="CH525" t="s">
        <v>1592</v>
      </c>
      <c r="CI525" t="s">
        <v>6582</v>
      </c>
      <c r="CJ525" t="s">
        <v>1247</v>
      </c>
      <c r="CK525"/>
      <c r="CL525"/>
      <c r="CM525" t="s">
        <v>6880</v>
      </c>
      <c r="CN525" t="s">
        <v>6920</v>
      </c>
      <c r="CO525" t="s">
        <v>6880</v>
      </c>
      <c r="CP525" t="s">
        <v>6920</v>
      </c>
      <c r="CQ525" t="s">
        <v>1592</v>
      </c>
      <c r="CR525">
        <v>0</v>
      </c>
      <c r="CS525" t="s">
        <v>1592</v>
      </c>
      <c r="CT525" t="s">
        <v>1592</v>
      </c>
      <c r="CU525" t="s">
        <v>1592</v>
      </c>
      <c r="CV525" t="s">
        <v>1592</v>
      </c>
      <c r="CW525" t="s">
        <v>1592</v>
      </c>
      <c r="CX525">
        <v>523</v>
      </c>
      <c r="CY525" t="s">
        <v>6929</v>
      </c>
      <c r="CZ525" t="s">
        <v>1592</v>
      </c>
      <c r="DA525" t="s">
        <v>2313</v>
      </c>
      <c r="DB525" t="s">
        <v>2314</v>
      </c>
      <c r="DC525" t="s">
        <v>6918</v>
      </c>
      <c r="DD525" t="s">
        <v>1306</v>
      </c>
      <c r="DE525" t="s">
        <v>6917</v>
      </c>
      <c r="DF525" t="s">
        <v>1592</v>
      </c>
      <c r="DG525" t="s">
        <v>1592</v>
      </c>
      <c r="DH525" t="s">
        <v>2334</v>
      </c>
      <c r="DI525" t="e">
        <v>#N/A</v>
      </c>
      <c r="DJ525"/>
      <c r="DK525" t="s">
        <v>2334</v>
      </c>
      <c r="DL525">
        <v>9</v>
      </c>
      <c r="DM525" t="s">
        <v>2315</v>
      </c>
      <c r="DN525" t="s">
        <v>1247</v>
      </c>
      <c r="DO525" t="b">
        <v>1</v>
      </c>
      <c r="DP525" t="b">
        <v>1</v>
      </c>
      <c r="DQ525" t="b">
        <v>1</v>
      </c>
      <c r="DR525" t="b">
        <v>0</v>
      </c>
      <c r="DS525" t="b">
        <v>0</v>
      </c>
      <c r="DT525" t="b">
        <v>1</v>
      </c>
      <c r="DU525" t="b">
        <v>0</v>
      </c>
      <c r="DV525">
        <v>0</v>
      </c>
      <c r="DW525" t="b">
        <v>0</v>
      </c>
      <c r="DX525" t="b">
        <v>0</v>
      </c>
      <c r="DY525" t="b">
        <v>0</v>
      </c>
      <c r="DZ525" t="b">
        <v>0</v>
      </c>
      <c r="EA525" t="b">
        <v>0</v>
      </c>
      <c r="EB525" t="b">
        <v>0</v>
      </c>
      <c r="EC525" t="b">
        <v>0</v>
      </c>
      <c r="ED525" t="b">
        <v>0</v>
      </c>
      <c r="EE525" t="b">
        <v>0</v>
      </c>
      <c r="EF525" t="b" cm="1">
        <v>0</v>
      </c>
      <c r="EG525" t="b">
        <v>0</v>
      </c>
      <c r="EH525" t="b">
        <v>0</v>
      </c>
      <c r="EI525" t="b">
        <v>0</v>
      </c>
      <c r="EJ525" t="s">
        <v>1592</v>
      </c>
      <c r="EK525">
        <v>0</v>
      </c>
      <c r="EL525">
        <v>35</v>
      </c>
      <c r="EM525" t="b">
        <v>0</v>
      </c>
    </row>
    <row r="526" spans="1:143" ht="31.5">
      <c r="A526"/>
      <c r="B526" t="s">
        <v>1247</v>
      </c>
      <c r="C526" t="s">
        <v>1247</v>
      </c>
      <c r="D526" t="s">
        <v>6930</v>
      </c>
      <c r="E526" t="s">
        <v>6931</v>
      </c>
      <c r="F526" t="s">
        <v>6879</v>
      </c>
      <c r="G526" t="s">
        <v>6930</v>
      </c>
      <c r="H526" s="109" t="s">
        <v>6651</v>
      </c>
      <c r="I526" t="s">
        <v>1268</v>
      </c>
      <c r="J526" t="s">
        <v>6877</v>
      </c>
      <c r="K526"/>
      <c r="L526" t="s">
        <v>1939</v>
      </c>
      <c r="M526" t="s">
        <v>2010</v>
      </c>
      <c r="N526"/>
      <c r="O526"/>
      <c r="P526" t="s">
        <v>1247</v>
      </c>
      <c r="Q526" t="s">
        <v>1306</v>
      </c>
      <c r="R526" t="s">
        <v>6582</v>
      </c>
      <c r="S526"/>
      <c r="T526"/>
      <c r="U526" t="s">
        <v>6880</v>
      </c>
      <c r="V526" t="s">
        <v>6932</v>
      </c>
      <c r="W526"/>
      <c r="X526"/>
      <c r="Y526"/>
      <c r="Z526"/>
      <c r="AA526"/>
      <c r="AB526"/>
      <c r="AC526"/>
      <c r="AD526"/>
      <c r="AE526"/>
      <c r="AF526"/>
      <c r="AG526"/>
      <c r="AH526"/>
      <c r="AI526"/>
      <c r="AJ526"/>
      <c r="AK526"/>
      <c r="AL526"/>
      <c r="AM526"/>
      <c r="AN526"/>
      <c r="AO526" s="108" t="s">
        <v>43</v>
      </c>
      <c r="AP526" t="s">
        <v>1307</v>
      </c>
      <c r="AQ526">
        <v>46</v>
      </c>
      <c r="AR526" t="e">
        <v>#N/A</v>
      </c>
      <c r="AS526" t="s">
        <v>1247</v>
      </c>
      <c r="AT526" t="e">
        <v>#N/A</v>
      </c>
      <c r="AU526" t="s">
        <v>6931</v>
      </c>
      <c r="AV526" t="s">
        <v>6933</v>
      </c>
      <c r="AW526" t="s">
        <v>6882</v>
      </c>
      <c r="AX526" t="s">
        <v>1934</v>
      </c>
      <c r="AY526" t="s">
        <v>6934</v>
      </c>
      <c r="AZ526" t="s">
        <v>1306</v>
      </c>
      <c r="BA526" t="s">
        <v>6935</v>
      </c>
      <c r="BB526" t="s">
        <v>1268</v>
      </c>
      <c r="BC526" t="s">
        <v>1939</v>
      </c>
      <c r="BD526" t="s">
        <v>6936</v>
      </c>
      <c r="BE526">
        <v>526</v>
      </c>
      <c r="BF526">
        <v>519</v>
      </c>
      <c r="BG526">
        <v>0</v>
      </c>
      <c r="BH526" t="s">
        <v>6931</v>
      </c>
      <c r="BI526">
        <v>1</v>
      </c>
      <c r="BJ526">
        <v>0</v>
      </c>
      <c r="BK526">
        <v>0</v>
      </c>
      <c r="BL526" t="s">
        <v>1592</v>
      </c>
      <c r="BM526" t="s">
        <v>6878</v>
      </c>
      <c r="BN526" t="s">
        <v>6881</v>
      </c>
      <c r="BO526" t="e" cm="1">
        <v>#N/A</v>
      </c>
      <c r="BP526" t="s">
        <v>1592</v>
      </c>
      <c r="BQ526" t="s">
        <v>6589</v>
      </c>
      <c r="BR526">
        <v>45</v>
      </c>
      <c r="BS526" t="s">
        <v>1885</v>
      </c>
      <c r="BT526" t="s">
        <v>6937</v>
      </c>
      <c r="BU526" t="s">
        <v>6930</v>
      </c>
      <c r="BV526" t="s">
        <v>6933</v>
      </c>
      <c r="BW526" t="s">
        <v>2217</v>
      </c>
      <c r="BX526" t="s">
        <v>1937</v>
      </c>
      <c r="BY526" t="s">
        <v>1592</v>
      </c>
      <c r="BZ526" t="s">
        <v>1937</v>
      </c>
      <c r="CA526" t="s">
        <v>2010</v>
      </c>
      <c r="CB526"/>
      <c r="CC526" t="s">
        <v>998</v>
      </c>
      <c r="CD526" t="s">
        <v>1268</v>
      </c>
      <c r="CE526" t="s">
        <v>6938</v>
      </c>
      <c r="CF526" t="s">
        <v>6939</v>
      </c>
      <c r="CG526" t="s">
        <v>1268</v>
      </c>
      <c r="CH526" t="s">
        <v>1592</v>
      </c>
      <c r="CI526" t="s">
        <v>6582</v>
      </c>
      <c r="CJ526" t="s">
        <v>1247</v>
      </c>
      <c r="CK526"/>
      <c r="CL526"/>
      <c r="CM526" t="s">
        <v>6880</v>
      </c>
      <c r="CN526" t="s">
        <v>6932</v>
      </c>
      <c r="CO526" t="s">
        <v>6880</v>
      </c>
      <c r="CP526" t="s">
        <v>6932</v>
      </c>
      <c r="CQ526" t="s">
        <v>1592</v>
      </c>
      <c r="CR526">
        <v>0</v>
      </c>
      <c r="CS526" t="s">
        <v>1592</v>
      </c>
      <c r="CT526" t="s">
        <v>1592</v>
      </c>
      <c r="CU526" t="s">
        <v>1592</v>
      </c>
      <c r="CV526" t="s">
        <v>1592</v>
      </c>
      <c r="CW526" t="s">
        <v>1592</v>
      </c>
      <c r="CX526">
        <v>524</v>
      </c>
      <c r="CY526" t="s">
        <v>6940</v>
      </c>
      <c r="CZ526" t="s">
        <v>1592</v>
      </c>
      <c r="DA526" t="s">
        <v>2313</v>
      </c>
      <c r="DB526" t="s">
        <v>2314</v>
      </c>
      <c r="DC526" t="s">
        <v>6931</v>
      </c>
      <c r="DD526" t="s">
        <v>1306</v>
      </c>
      <c r="DE526" t="s">
        <v>6930</v>
      </c>
      <c r="DF526" t="s">
        <v>1592</v>
      </c>
      <c r="DG526" t="s">
        <v>1592</v>
      </c>
      <c r="DH526" t="s">
        <v>2334</v>
      </c>
      <c r="DI526" t="e">
        <v>#N/A</v>
      </c>
      <c r="DJ526"/>
      <c r="DK526" t="s">
        <v>2334</v>
      </c>
      <c r="DL526">
        <v>9</v>
      </c>
      <c r="DM526" t="s">
        <v>2315</v>
      </c>
      <c r="DN526" t="s">
        <v>1247</v>
      </c>
      <c r="DO526" t="b">
        <v>1</v>
      </c>
      <c r="DP526" t="b">
        <v>1</v>
      </c>
      <c r="DQ526" t="b">
        <v>1</v>
      </c>
      <c r="DR526" t="b">
        <v>0</v>
      </c>
      <c r="DS526" t="b">
        <v>0</v>
      </c>
      <c r="DT526" t="b">
        <v>1</v>
      </c>
      <c r="DU526" t="b">
        <v>0</v>
      </c>
      <c r="DV526">
        <v>0</v>
      </c>
      <c r="DW526" t="b">
        <v>0</v>
      </c>
      <c r="DX526" t="b">
        <v>0</v>
      </c>
      <c r="DY526" t="b">
        <v>0</v>
      </c>
      <c r="DZ526" t="b">
        <v>0</v>
      </c>
      <c r="EA526" t="b">
        <v>0</v>
      </c>
      <c r="EB526" t="b">
        <v>0</v>
      </c>
      <c r="EC526" t="b">
        <v>0</v>
      </c>
      <c r="ED526" t="b">
        <v>0</v>
      </c>
      <c r="EE526" t="b">
        <v>0</v>
      </c>
      <c r="EF526" t="b" cm="1">
        <v>0</v>
      </c>
      <c r="EG526" t="b">
        <v>0</v>
      </c>
      <c r="EH526" t="b">
        <v>0</v>
      </c>
      <c r="EI526" t="b">
        <v>0</v>
      </c>
      <c r="EJ526" t="s">
        <v>1592</v>
      </c>
      <c r="EK526">
        <v>0</v>
      </c>
      <c r="EL526">
        <v>22</v>
      </c>
      <c r="EM526" t="b">
        <v>0</v>
      </c>
    </row>
    <row r="527" spans="1:143" ht="31.5">
      <c r="A527"/>
      <c r="B527" t="s">
        <v>1247</v>
      </c>
      <c r="C527" t="s">
        <v>1247</v>
      </c>
      <c r="D527" t="s">
        <v>6941</v>
      </c>
      <c r="E527" t="s">
        <v>6942</v>
      </c>
      <c r="F527" t="s">
        <v>6943</v>
      </c>
      <c r="G527" t="s">
        <v>6941</v>
      </c>
      <c r="H527" s="109" t="s">
        <v>6659</v>
      </c>
      <c r="I527" t="s">
        <v>1268</v>
      </c>
      <c r="J527" t="s">
        <v>6877</v>
      </c>
      <c r="K527"/>
      <c r="L527" t="s">
        <v>1939</v>
      </c>
      <c r="M527" t="s">
        <v>2031</v>
      </c>
      <c r="N527"/>
      <c r="O527"/>
      <c r="P527" t="s">
        <v>1247</v>
      </c>
      <c r="Q527" t="s">
        <v>1306</v>
      </c>
      <c r="R527" t="s">
        <v>6582</v>
      </c>
      <c r="S527"/>
      <c r="T527"/>
      <c r="U527" t="s">
        <v>6880</v>
      </c>
      <c r="V527" t="s">
        <v>6944</v>
      </c>
      <c r="W527"/>
      <c r="X527"/>
      <c r="Y527"/>
      <c r="Z527"/>
      <c r="AA527"/>
      <c r="AB527"/>
      <c r="AC527"/>
      <c r="AD527"/>
      <c r="AE527"/>
      <c r="AF527"/>
      <c r="AG527"/>
      <c r="AH527"/>
      <c r="AI527"/>
      <c r="AJ527"/>
      <c r="AK527"/>
      <c r="AL527"/>
      <c r="AM527"/>
      <c r="AN527"/>
      <c r="AO527" s="108" t="s">
        <v>43</v>
      </c>
      <c r="AP527" t="s">
        <v>1307</v>
      </c>
      <c r="AQ527">
        <v>47</v>
      </c>
      <c r="AR527" t="e">
        <v>#N/A</v>
      </c>
      <c r="AS527" t="s">
        <v>1247</v>
      </c>
      <c r="AT527" t="e">
        <v>#N/A</v>
      </c>
      <c r="AU527" t="s">
        <v>6942</v>
      </c>
      <c r="AV527" t="s">
        <v>6945</v>
      </c>
      <c r="AW527" t="s">
        <v>6946</v>
      </c>
      <c r="AX527" t="s">
        <v>1934</v>
      </c>
      <c r="AY527" t="s">
        <v>6947</v>
      </c>
      <c r="AZ527" t="s">
        <v>1306</v>
      </c>
      <c r="BA527" t="s">
        <v>6948</v>
      </c>
      <c r="BB527" t="s">
        <v>1268</v>
      </c>
      <c r="BC527" t="s">
        <v>1939</v>
      </c>
      <c r="BD527" t="s">
        <v>6949</v>
      </c>
      <c r="BE527">
        <v>527</v>
      </c>
      <c r="BF527">
        <v>519</v>
      </c>
      <c r="BG527">
        <v>0</v>
      </c>
      <c r="BH527" t="s">
        <v>6942</v>
      </c>
      <c r="BI527">
        <v>1</v>
      </c>
      <c r="BJ527">
        <v>0</v>
      </c>
      <c r="BK527">
        <v>0</v>
      </c>
      <c r="BL527" t="s">
        <v>1592</v>
      </c>
      <c r="BM527" t="s">
        <v>6878</v>
      </c>
      <c r="BN527" t="s">
        <v>6881</v>
      </c>
      <c r="BO527" t="e" cm="1">
        <v>#N/A</v>
      </c>
      <c r="BP527" t="s">
        <v>1592</v>
      </c>
      <c r="BQ527" t="s">
        <v>6589</v>
      </c>
      <c r="BR527">
        <v>46</v>
      </c>
      <c r="BS527" t="s">
        <v>1886</v>
      </c>
      <c r="BT527" t="s">
        <v>6950</v>
      </c>
      <c r="BU527" t="s">
        <v>6941</v>
      </c>
      <c r="BV527" t="s">
        <v>6945</v>
      </c>
      <c r="BW527" t="s">
        <v>6667</v>
      </c>
      <c r="BX527" t="s">
        <v>1937</v>
      </c>
      <c r="BY527" t="s">
        <v>1592</v>
      </c>
      <c r="BZ527" t="s">
        <v>1937</v>
      </c>
      <c r="CA527" t="s">
        <v>2031</v>
      </c>
      <c r="CB527"/>
      <c r="CC527" t="s">
        <v>998</v>
      </c>
      <c r="CD527" t="s">
        <v>1268</v>
      </c>
      <c r="CE527" t="s">
        <v>6951</v>
      </c>
      <c r="CF527" t="s">
        <v>6952</v>
      </c>
      <c r="CG527" t="s">
        <v>1268</v>
      </c>
      <c r="CH527" t="s">
        <v>1592</v>
      </c>
      <c r="CI527" t="s">
        <v>6582</v>
      </c>
      <c r="CJ527" t="s">
        <v>1247</v>
      </c>
      <c r="CK527"/>
      <c r="CL527"/>
      <c r="CM527" t="s">
        <v>6880</v>
      </c>
      <c r="CN527" t="s">
        <v>6944</v>
      </c>
      <c r="CO527" t="s">
        <v>6880</v>
      </c>
      <c r="CP527" t="s">
        <v>6944</v>
      </c>
      <c r="CQ527" t="s">
        <v>1592</v>
      </c>
      <c r="CR527">
        <v>0</v>
      </c>
      <c r="CS527" t="s">
        <v>1592</v>
      </c>
      <c r="CT527" t="s">
        <v>1592</v>
      </c>
      <c r="CU527" t="s">
        <v>1592</v>
      </c>
      <c r="CV527" t="s">
        <v>1592</v>
      </c>
      <c r="CW527" t="s">
        <v>1592</v>
      </c>
      <c r="CX527">
        <v>525</v>
      </c>
      <c r="CY527" t="s">
        <v>6953</v>
      </c>
      <c r="CZ527" t="s">
        <v>1592</v>
      </c>
      <c r="DA527" t="s">
        <v>2313</v>
      </c>
      <c r="DB527" t="s">
        <v>2314</v>
      </c>
      <c r="DC527" t="s">
        <v>6942</v>
      </c>
      <c r="DD527" t="s">
        <v>1306</v>
      </c>
      <c r="DE527" t="s">
        <v>6941</v>
      </c>
      <c r="DF527" t="s">
        <v>1592</v>
      </c>
      <c r="DG527" t="s">
        <v>1592</v>
      </c>
      <c r="DH527" t="s">
        <v>2334</v>
      </c>
      <c r="DI527" t="e">
        <v>#N/A</v>
      </c>
      <c r="DJ527"/>
      <c r="DK527" t="s">
        <v>2334</v>
      </c>
      <c r="DL527">
        <v>9</v>
      </c>
      <c r="DM527" t="s">
        <v>2315</v>
      </c>
      <c r="DN527" t="s">
        <v>1247</v>
      </c>
      <c r="DO527" t="b">
        <v>1</v>
      </c>
      <c r="DP527" t="b">
        <v>1</v>
      </c>
      <c r="DQ527" t="b">
        <v>1</v>
      </c>
      <c r="DR527" t="b">
        <v>0</v>
      </c>
      <c r="DS527" t="b">
        <v>0</v>
      </c>
      <c r="DT527" t="b">
        <v>1</v>
      </c>
      <c r="DU527" t="b">
        <v>0</v>
      </c>
      <c r="DV527">
        <v>0</v>
      </c>
      <c r="DW527" t="b">
        <v>0</v>
      </c>
      <c r="DX527" t="b">
        <v>0</v>
      </c>
      <c r="DY527" t="b">
        <v>0</v>
      </c>
      <c r="DZ527" t="b">
        <v>0</v>
      </c>
      <c r="EA527" t="b">
        <v>0</v>
      </c>
      <c r="EB527" t="b">
        <v>0</v>
      </c>
      <c r="EC527" t="b">
        <v>0</v>
      </c>
      <c r="ED527" t="b">
        <v>0</v>
      </c>
      <c r="EE527" t="b">
        <v>0</v>
      </c>
      <c r="EF527" t="b" cm="1">
        <v>0</v>
      </c>
      <c r="EG527" t="b">
        <v>0</v>
      </c>
      <c r="EH527" t="b">
        <v>0</v>
      </c>
      <c r="EI527" t="b">
        <v>0</v>
      </c>
      <c r="EJ527" t="s">
        <v>1592</v>
      </c>
      <c r="EK527">
        <v>0</v>
      </c>
      <c r="EL527">
        <v>23</v>
      </c>
      <c r="EM527" t="b">
        <v>0</v>
      </c>
    </row>
    <row r="528" spans="1:143" ht="15.75">
      <c r="A528"/>
      <c r="B528" t="s">
        <v>1247</v>
      </c>
      <c r="C528" t="s">
        <v>1247</v>
      </c>
      <c r="D528" t="s">
        <v>6954</v>
      </c>
      <c r="E528" t="s">
        <v>6955</v>
      </c>
      <c r="F528" t="s">
        <v>6956</v>
      </c>
      <c r="G528" t="s">
        <v>6954</v>
      </c>
      <c r="H528" t="s">
        <v>6957</v>
      </c>
      <c r="I528" t="s">
        <v>1268</v>
      </c>
      <c r="J528" t="s">
        <v>6877</v>
      </c>
      <c r="K528" t="s">
        <v>6958</v>
      </c>
      <c r="L528" t="s">
        <v>1939</v>
      </c>
      <c r="M528" t="s">
        <v>2607</v>
      </c>
      <c r="N528"/>
      <c r="O528"/>
      <c r="P528" t="s">
        <v>1247</v>
      </c>
      <c r="Q528" t="s">
        <v>1306</v>
      </c>
      <c r="R528" t="s">
        <v>6582</v>
      </c>
      <c r="S528"/>
      <c r="T528"/>
      <c r="U528" t="s">
        <v>6880</v>
      </c>
      <c r="V528" t="s">
        <v>6959</v>
      </c>
      <c r="W528"/>
      <c r="X528"/>
      <c r="Y528"/>
      <c r="Z528"/>
      <c r="AA528"/>
      <c r="AB528"/>
      <c r="AC528"/>
      <c r="AD528"/>
      <c r="AE528"/>
      <c r="AF528"/>
      <c r="AG528"/>
      <c r="AH528"/>
      <c r="AI528"/>
      <c r="AJ528"/>
      <c r="AK528"/>
      <c r="AL528"/>
      <c r="AM528"/>
      <c r="AN528"/>
      <c r="AO528" s="108" t="s">
        <v>43</v>
      </c>
      <c r="AP528" t="s">
        <v>1307</v>
      </c>
      <c r="AQ528">
        <v>48</v>
      </c>
      <c r="AR528" t="e">
        <v>#N/A</v>
      </c>
      <c r="AS528" t="s">
        <v>1247</v>
      </c>
      <c r="AT528" t="e">
        <v>#N/A</v>
      </c>
      <c r="AU528" t="s">
        <v>6955</v>
      </c>
      <c r="AV528" t="s">
        <v>6960</v>
      </c>
      <c r="AW528" t="s">
        <v>6961</v>
      </c>
      <c r="AX528" t="s">
        <v>1934</v>
      </c>
      <c r="AY528" t="s">
        <v>6962</v>
      </c>
      <c r="AZ528" t="s">
        <v>1306</v>
      </c>
      <c r="BA528" t="s">
        <v>6963</v>
      </c>
      <c r="BB528" t="s">
        <v>1268</v>
      </c>
      <c r="BC528" t="s">
        <v>1939</v>
      </c>
      <c r="BD528" t="s">
        <v>6964</v>
      </c>
      <c r="BE528">
        <v>528</v>
      </c>
      <c r="BF528">
        <v>519</v>
      </c>
      <c r="BG528" t="e">
        <v>#N/A</v>
      </c>
      <c r="BH528" t="s">
        <v>6955</v>
      </c>
      <c r="BI528">
        <v>1</v>
      </c>
      <c r="BJ528">
        <v>0</v>
      </c>
      <c r="BK528">
        <v>0</v>
      </c>
      <c r="BL528" t="s">
        <v>1592</v>
      </c>
      <c r="BM528" t="s">
        <v>6878</v>
      </c>
      <c r="BN528" t="s">
        <v>6881</v>
      </c>
      <c r="BO528" t="e" cm="1">
        <v>#N/A</v>
      </c>
      <c r="BP528" t="s">
        <v>6965</v>
      </c>
      <c r="BQ528" t="s">
        <v>6589</v>
      </c>
      <c r="BR528">
        <v>47</v>
      </c>
      <c r="BS528" t="s">
        <v>1887</v>
      </c>
      <c r="BT528" t="s">
        <v>6966</v>
      </c>
      <c r="BU528" t="s">
        <v>6954</v>
      </c>
      <c r="BV528" t="s">
        <v>6960</v>
      </c>
      <c r="BW528" t="s">
        <v>6967</v>
      </c>
      <c r="BX528" t="s">
        <v>1937</v>
      </c>
      <c r="BY528" t="s">
        <v>1592</v>
      </c>
      <c r="BZ528" t="s">
        <v>1937</v>
      </c>
      <c r="CA528" t="s">
        <v>2607</v>
      </c>
      <c r="CB528"/>
      <c r="CC528" t="s">
        <v>998</v>
      </c>
      <c r="CD528" t="s">
        <v>1268</v>
      </c>
      <c r="CE528" t="s">
        <v>6968</v>
      </c>
      <c r="CF528" t="s">
        <v>6969</v>
      </c>
      <c r="CG528" t="s">
        <v>1268</v>
      </c>
      <c r="CH528" t="s">
        <v>1592</v>
      </c>
      <c r="CI528" t="s">
        <v>6582</v>
      </c>
      <c r="CJ528" t="s">
        <v>1247</v>
      </c>
      <c r="CK528"/>
      <c r="CL528"/>
      <c r="CM528" t="s">
        <v>6880</v>
      </c>
      <c r="CN528" t="s">
        <v>6959</v>
      </c>
      <c r="CO528" t="s">
        <v>6880</v>
      </c>
      <c r="CP528" t="s">
        <v>6959</v>
      </c>
      <c r="CQ528" t="s">
        <v>1592</v>
      </c>
      <c r="CR528">
        <v>0</v>
      </c>
      <c r="CS528" t="s">
        <v>1592</v>
      </c>
      <c r="CT528" t="s">
        <v>1592</v>
      </c>
      <c r="CU528" t="s">
        <v>1592</v>
      </c>
      <c r="CV528" t="s">
        <v>1592</v>
      </c>
      <c r="CW528" t="s">
        <v>1592</v>
      </c>
      <c r="CX528">
        <v>526</v>
      </c>
      <c r="CY528" t="s">
        <v>6970</v>
      </c>
      <c r="CZ528" t="s">
        <v>1592</v>
      </c>
      <c r="DA528" t="s">
        <v>2313</v>
      </c>
      <c r="DB528" t="s">
        <v>2314</v>
      </c>
      <c r="DC528" t="s">
        <v>6955</v>
      </c>
      <c r="DD528" t="s">
        <v>1306</v>
      </c>
      <c r="DE528" t="s">
        <v>6954</v>
      </c>
      <c r="DF528" t="s">
        <v>1592</v>
      </c>
      <c r="DG528" t="s">
        <v>1592</v>
      </c>
      <c r="DH528" t="s">
        <v>2334</v>
      </c>
      <c r="DI528" t="e">
        <v>#N/A</v>
      </c>
      <c r="DJ528"/>
      <c r="DK528" t="s">
        <v>2334</v>
      </c>
      <c r="DL528">
        <v>9</v>
      </c>
      <c r="DM528" t="s">
        <v>2315</v>
      </c>
      <c r="DN528" t="s">
        <v>1247</v>
      </c>
      <c r="DO528" t="b">
        <v>1</v>
      </c>
      <c r="DP528" t="b">
        <v>1</v>
      </c>
      <c r="DQ528" t="b">
        <v>1</v>
      </c>
      <c r="DR528" t="b">
        <v>0</v>
      </c>
      <c r="DS528" t="b">
        <v>0</v>
      </c>
      <c r="DT528" t="b">
        <v>1</v>
      </c>
      <c r="DU528" t="b">
        <v>0</v>
      </c>
      <c r="DV528">
        <v>0</v>
      </c>
      <c r="DW528" t="b">
        <v>0</v>
      </c>
      <c r="DX528" t="b">
        <v>0</v>
      </c>
      <c r="DY528" t="b">
        <v>0</v>
      </c>
      <c r="DZ528" t="b">
        <v>0</v>
      </c>
      <c r="EA528" t="b">
        <v>0</v>
      </c>
      <c r="EB528" t="b">
        <v>0</v>
      </c>
      <c r="EC528" t="b">
        <v>0</v>
      </c>
      <c r="ED528" t="b">
        <v>0</v>
      </c>
      <c r="EE528" t="b">
        <v>0</v>
      </c>
      <c r="EF528" t="b" cm="1">
        <v>0</v>
      </c>
      <c r="EG528" t="b">
        <v>0</v>
      </c>
      <c r="EH528" t="b">
        <v>0</v>
      </c>
      <c r="EI528" t="b">
        <v>0</v>
      </c>
      <c r="EJ528" t="s">
        <v>1592</v>
      </c>
      <c r="EK528">
        <v>0</v>
      </c>
      <c r="EL528">
        <v>45</v>
      </c>
      <c r="EM528" t="b">
        <v>0</v>
      </c>
    </row>
    <row r="529" spans="1:143" ht="15.75">
      <c r="A529"/>
      <c r="B529" t="s">
        <v>1247</v>
      </c>
      <c r="C529" t="s">
        <v>1247</v>
      </c>
      <c r="D529" t="s">
        <v>6971</v>
      </c>
      <c r="E529" t="s">
        <v>6972</v>
      </c>
      <c r="F529" t="s">
        <v>6973</v>
      </c>
      <c r="G529" t="s">
        <v>6971</v>
      </c>
      <c r="H529" t="s">
        <v>6974</v>
      </c>
      <c r="I529" t="s">
        <v>1268</v>
      </c>
      <c r="J529" t="s">
        <v>6877</v>
      </c>
      <c r="K529" t="s">
        <v>6975</v>
      </c>
      <c r="L529" t="s">
        <v>1939</v>
      </c>
      <c r="M529" t="s">
        <v>2607</v>
      </c>
      <c r="N529"/>
      <c r="O529"/>
      <c r="P529" t="s">
        <v>1247</v>
      </c>
      <c r="Q529" t="s">
        <v>1306</v>
      </c>
      <c r="R529" t="s">
        <v>6582</v>
      </c>
      <c r="S529"/>
      <c r="T529"/>
      <c r="U529" t="s">
        <v>6880</v>
      </c>
      <c r="V529" t="s">
        <v>6976</v>
      </c>
      <c r="W529"/>
      <c r="X529"/>
      <c r="Y529"/>
      <c r="Z529"/>
      <c r="AA529"/>
      <c r="AB529"/>
      <c r="AC529"/>
      <c r="AD529"/>
      <c r="AE529"/>
      <c r="AF529"/>
      <c r="AG529"/>
      <c r="AH529"/>
      <c r="AI529"/>
      <c r="AJ529"/>
      <c r="AK529"/>
      <c r="AL529"/>
      <c r="AM529"/>
      <c r="AN529"/>
      <c r="AO529" s="108" t="s">
        <v>43</v>
      </c>
      <c r="AP529" t="s">
        <v>1307</v>
      </c>
      <c r="AQ529">
        <v>49</v>
      </c>
      <c r="AR529" t="e">
        <v>#N/A</v>
      </c>
      <c r="AS529" t="s">
        <v>1247</v>
      </c>
      <c r="AT529" t="e">
        <v>#N/A</v>
      </c>
      <c r="AU529" t="s">
        <v>6972</v>
      </c>
      <c r="AV529" t="s">
        <v>6977</v>
      </c>
      <c r="AW529" t="s">
        <v>6978</v>
      </c>
      <c r="AX529" t="s">
        <v>1934</v>
      </c>
      <c r="AY529" t="s">
        <v>6979</v>
      </c>
      <c r="AZ529" t="s">
        <v>1306</v>
      </c>
      <c r="BA529" t="s">
        <v>6980</v>
      </c>
      <c r="BB529" t="s">
        <v>1268</v>
      </c>
      <c r="BC529" t="s">
        <v>1939</v>
      </c>
      <c r="BD529" t="s">
        <v>6981</v>
      </c>
      <c r="BE529">
        <v>529</v>
      </c>
      <c r="BF529">
        <v>519</v>
      </c>
      <c r="BG529" t="e">
        <v>#N/A</v>
      </c>
      <c r="BH529" t="s">
        <v>6972</v>
      </c>
      <c r="BI529">
        <v>1</v>
      </c>
      <c r="BJ529">
        <v>0</v>
      </c>
      <c r="BK529">
        <v>0</v>
      </c>
      <c r="BL529" t="s">
        <v>1592</v>
      </c>
      <c r="BM529" t="s">
        <v>6878</v>
      </c>
      <c r="BN529" t="s">
        <v>6881</v>
      </c>
      <c r="BO529" t="e" cm="1">
        <v>#N/A</v>
      </c>
      <c r="BP529" t="s">
        <v>6982</v>
      </c>
      <c r="BQ529" t="s">
        <v>6589</v>
      </c>
      <c r="BR529">
        <v>48</v>
      </c>
      <c r="BS529" t="s">
        <v>1888</v>
      </c>
      <c r="BT529" t="s">
        <v>6983</v>
      </c>
      <c r="BU529" t="s">
        <v>6971</v>
      </c>
      <c r="BV529" t="s">
        <v>6977</v>
      </c>
      <c r="BW529" t="s">
        <v>6984</v>
      </c>
      <c r="BX529" t="s">
        <v>1937</v>
      </c>
      <c r="BY529" t="s">
        <v>1592</v>
      </c>
      <c r="BZ529" t="s">
        <v>1937</v>
      </c>
      <c r="CA529" t="s">
        <v>2607</v>
      </c>
      <c r="CB529"/>
      <c r="CC529" t="s">
        <v>998</v>
      </c>
      <c r="CD529" t="s">
        <v>1268</v>
      </c>
      <c r="CE529" t="s">
        <v>6985</v>
      </c>
      <c r="CF529" t="s">
        <v>6986</v>
      </c>
      <c r="CG529" t="s">
        <v>1268</v>
      </c>
      <c r="CH529" t="s">
        <v>1592</v>
      </c>
      <c r="CI529" t="s">
        <v>6582</v>
      </c>
      <c r="CJ529" t="s">
        <v>1247</v>
      </c>
      <c r="CK529"/>
      <c r="CL529"/>
      <c r="CM529" t="s">
        <v>6880</v>
      </c>
      <c r="CN529" t="s">
        <v>6976</v>
      </c>
      <c r="CO529" t="s">
        <v>6880</v>
      </c>
      <c r="CP529" t="s">
        <v>6976</v>
      </c>
      <c r="CQ529" t="s">
        <v>1592</v>
      </c>
      <c r="CR529">
        <v>0</v>
      </c>
      <c r="CS529" t="s">
        <v>1592</v>
      </c>
      <c r="CT529" t="s">
        <v>1592</v>
      </c>
      <c r="CU529" t="s">
        <v>1592</v>
      </c>
      <c r="CV529" t="s">
        <v>1592</v>
      </c>
      <c r="CW529" t="s">
        <v>1592</v>
      </c>
      <c r="CX529">
        <v>527</v>
      </c>
      <c r="CY529" t="s">
        <v>6987</v>
      </c>
      <c r="CZ529" t="s">
        <v>1592</v>
      </c>
      <c r="DA529" t="s">
        <v>2313</v>
      </c>
      <c r="DB529" t="s">
        <v>2314</v>
      </c>
      <c r="DC529" t="s">
        <v>6972</v>
      </c>
      <c r="DD529" t="s">
        <v>1306</v>
      </c>
      <c r="DE529" t="s">
        <v>6971</v>
      </c>
      <c r="DF529" t="s">
        <v>1592</v>
      </c>
      <c r="DG529" t="s">
        <v>1592</v>
      </c>
      <c r="DH529" t="s">
        <v>2334</v>
      </c>
      <c r="DI529" t="e">
        <v>#N/A</v>
      </c>
      <c r="DJ529"/>
      <c r="DK529" t="s">
        <v>2334</v>
      </c>
      <c r="DL529">
        <v>9</v>
      </c>
      <c r="DM529" t="s">
        <v>2315</v>
      </c>
      <c r="DN529" t="s">
        <v>1247</v>
      </c>
      <c r="DO529" t="b">
        <v>1</v>
      </c>
      <c r="DP529" t="b">
        <v>1</v>
      </c>
      <c r="DQ529" t="b">
        <v>1</v>
      </c>
      <c r="DR529" t="b">
        <v>0</v>
      </c>
      <c r="DS529" t="b">
        <v>0</v>
      </c>
      <c r="DT529" t="b">
        <v>1</v>
      </c>
      <c r="DU529" t="b">
        <v>0</v>
      </c>
      <c r="DV529">
        <v>0</v>
      </c>
      <c r="DW529" t="b">
        <v>0</v>
      </c>
      <c r="DX529" t="b">
        <v>0</v>
      </c>
      <c r="DY529" t="b">
        <v>0</v>
      </c>
      <c r="DZ529" t="b">
        <v>0</v>
      </c>
      <c r="EA529" t="b">
        <v>0</v>
      </c>
      <c r="EB529" t="b">
        <v>0</v>
      </c>
      <c r="EC529" t="b">
        <v>0</v>
      </c>
      <c r="ED529" t="b">
        <v>0</v>
      </c>
      <c r="EE529" t="b">
        <v>0</v>
      </c>
      <c r="EF529" t="b" cm="1">
        <v>0</v>
      </c>
      <c r="EG529" t="b">
        <v>0</v>
      </c>
      <c r="EH529" t="b">
        <v>0</v>
      </c>
      <c r="EI529" t="b">
        <v>0</v>
      </c>
      <c r="EJ529" t="s">
        <v>1592</v>
      </c>
      <c r="EK529">
        <v>0</v>
      </c>
      <c r="EL529">
        <v>47</v>
      </c>
      <c r="EM529" t="b">
        <v>0</v>
      </c>
    </row>
    <row r="530" spans="1:143" ht="15.75">
      <c r="A530"/>
      <c r="B530" t="s">
        <v>1247</v>
      </c>
      <c r="C530" t="s">
        <v>1247</v>
      </c>
      <c r="D530" t="s">
        <v>6988</v>
      </c>
      <c r="E530" t="s">
        <v>6989</v>
      </c>
      <c r="F530" t="s">
        <v>6990</v>
      </c>
      <c r="G530" t="s">
        <v>6988</v>
      </c>
      <c r="H530" t="s">
        <v>902</v>
      </c>
      <c r="I530" t="s">
        <v>1279</v>
      </c>
      <c r="J530"/>
      <c r="K530"/>
      <c r="L530" t="s">
        <v>1939</v>
      </c>
      <c r="M530" t="s">
        <v>902</v>
      </c>
      <c r="N530" t="s">
        <v>902</v>
      </c>
      <c r="O530"/>
      <c r="P530" t="s">
        <v>1247</v>
      </c>
      <c r="Q530" t="s">
        <v>1306</v>
      </c>
      <c r="R530" t="s">
        <v>6582</v>
      </c>
      <c r="S530"/>
      <c r="T530"/>
      <c r="U530" t="s">
        <v>6991</v>
      </c>
      <c r="V530"/>
      <c r="W530"/>
      <c r="X530"/>
      <c r="Y530"/>
      <c r="Z530"/>
      <c r="AA530"/>
      <c r="AB530"/>
      <c r="AC530"/>
      <c r="AD530"/>
      <c r="AE530"/>
      <c r="AF530"/>
      <c r="AG530"/>
      <c r="AH530"/>
      <c r="AI530"/>
      <c r="AJ530"/>
      <c r="AK530"/>
      <c r="AL530"/>
      <c r="AM530"/>
      <c r="AN530"/>
      <c r="AO530" s="108" t="s">
        <v>43</v>
      </c>
      <c r="AP530" t="s">
        <v>1307</v>
      </c>
      <c r="AQ530">
        <v>50</v>
      </c>
      <c r="AR530" t="e">
        <v>#N/A</v>
      </c>
      <c r="AS530" t="s">
        <v>1247</v>
      </c>
      <c r="AT530" t="e">
        <v>#N/A</v>
      </c>
      <c r="AU530" t="s">
        <v>6989</v>
      </c>
      <c r="AV530" t="s">
        <v>6992</v>
      </c>
      <c r="AW530" t="s">
        <v>6993</v>
      </c>
      <c r="AX530" t="s">
        <v>1934</v>
      </c>
      <c r="AY530" t="s">
        <v>6994</v>
      </c>
      <c r="AZ530" t="s">
        <v>1306</v>
      </c>
      <c r="BA530" t="s">
        <v>6995</v>
      </c>
      <c r="BB530" t="s">
        <v>1279</v>
      </c>
      <c r="BC530" t="s">
        <v>1939</v>
      </c>
      <c r="BD530" t="s">
        <v>6996</v>
      </c>
      <c r="BE530">
        <v>530</v>
      </c>
      <c r="BF530">
        <v>0</v>
      </c>
      <c r="BG530">
        <v>0</v>
      </c>
      <c r="BH530" t="s">
        <v>1592</v>
      </c>
      <c r="BI530">
        <v>0</v>
      </c>
      <c r="BJ530">
        <v>0</v>
      </c>
      <c r="BK530">
        <v>0</v>
      </c>
      <c r="BL530" t="s">
        <v>1592</v>
      </c>
      <c r="BM530" t="s">
        <v>1592</v>
      </c>
      <c r="BN530" t="s">
        <v>1592</v>
      </c>
      <c r="BO530" t="s" cm="1">
        <v>1592</v>
      </c>
      <c r="BP530" t="s">
        <v>1592</v>
      </c>
      <c r="BQ530" t="s">
        <v>6589</v>
      </c>
      <c r="BR530">
        <v>49</v>
      </c>
      <c r="BS530" t="s">
        <v>1892</v>
      </c>
      <c r="BT530" t="s">
        <v>6997</v>
      </c>
      <c r="BU530" t="s">
        <v>6988</v>
      </c>
      <c r="BV530" t="s">
        <v>6992</v>
      </c>
      <c r="BW530" t="s">
        <v>1940</v>
      </c>
      <c r="BX530" t="s">
        <v>1940</v>
      </c>
      <c r="BY530" t="s">
        <v>1592</v>
      </c>
      <c r="BZ530" t="s">
        <v>1937</v>
      </c>
      <c r="CA530" t="s">
        <v>902</v>
      </c>
      <c r="CB530"/>
      <c r="CC530" t="s">
        <v>998</v>
      </c>
      <c r="CD530" t="s">
        <v>1279</v>
      </c>
      <c r="CE530" t="s">
        <v>6989</v>
      </c>
      <c r="CF530" t="s">
        <v>6992</v>
      </c>
      <c r="CG530" t="s">
        <v>1279</v>
      </c>
      <c r="CH530" t="s">
        <v>1592</v>
      </c>
      <c r="CI530" t="s">
        <v>6582</v>
      </c>
      <c r="CJ530" t="s">
        <v>1247</v>
      </c>
      <c r="CK530"/>
      <c r="CL530"/>
      <c r="CM530" t="s">
        <v>6991</v>
      </c>
      <c r="CN530" t="s">
        <v>1592</v>
      </c>
      <c r="CO530" t="s">
        <v>6991</v>
      </c>
      <c r="CP530" t="s">
        <v>1592</v>
      </c>
      <c r="CQ530" t="s">
        <v>1592</v>
      </c>
      <c r="CR530">
        <v>0</v>
      </c>
      <c r="CS530" t="s">
        <v>1592</v>
      </c>
      <c r="CT530" t="s">
        <v>1592</v>
      </c>
      <c r="CU530" t="s">
        <v>1592</v>
      </c>
      <c r="CV530" t="s">
        <v>1592</v>
      </c>
      <c r="CW530" t="s">
        <v>1592</v>
      </c>
      <c r="CX530">
        <v>528</v>
      </c>
      <c r="CY530" t="s">
        <v>6998</v>
      </c>
      <c r="CZ530" t="s">
        <v>1592</v>
      </c>
      <c r="DA530" t="s">
        <v>2313</v>
      </c>
      <c r="DB530" t="s">
        <v>2314</v>
      </c>
      <c r="DC530" t="s">
        <v>6989</v>
      </c>
      <c r="DD530" t="s">
        <v>1306</v>
      </c>
      <c r="DE530" t="s">
        <v>6988</v>
      </c>
      <c r="DF530" t="s">
        <v>1592</v>
      </c>
      <c r="DG530" t="s">
        <v>1592</v>
      </c>
      <c r="DH530" t="s">
        <v>2334</v>
      </c>
      <c r="DI530" t="e">
        <v>#N/A</v>
      </c>
      <c r="DJ530"/>
      <c r="DK530" t="s">
        <v>2334</v>
      </c>
      <c r="DL530">
        <v>9</v>
      </c>
      <c r="DM530" t="s">
        <v>2315</v>
      </c>
      <c r="DN530" t="s">
        <v>1247</v>
      </c>
      <c r="DO530" t="b">
        <v>1</v>
      </c>
      <c r="DP530" t="b">
        <v>1</v>
      </c>
      <c r="DQ530" t="b">
        <v>1</v>
      </c>
      <c r="DR530" t="b">
        <v>0</v>
      </c>
      <c r="DS530" t="b">
        <v>0</v>
      </c>
      <c r="DT530" t="b">
        <v>1</v>
      </c>
      <c r="DU530" t="b">
        <v>1</v>
      </c>
      <c r="DV530">
        <v>0</v>
      </c>
      <c r="DW530" t="b">
        <v>0</v>
      </c>
      <c r="DX530" t="b">
        <v>0</v>
      </c>
      <c r="DY530" t="b">
        <v>0</v>
      </c>
      <c r="DZ530" t="b">
        <v>0</v>
      </c>
      <c r="EA530" t="b">
        <v>0</v>
      </c>
      <c r="EB530" t="b">
        <v>0</v>
      </c>
      <c r="EC530" t="b">
        <v>0</v>
      </c>
      <c r="ED530" t="b">
        <v>0</v>
      </c>
      <c r="EE530" t="b">
        <v>0</v>
      </c>
      <c r="EF530" t="b" cm="1">
        <v>0</v>
      </c>
      <c r="EG530" t="b">
        <v>0</v>
      </c>
      <c r="EH530" t="b">
        <v>0</v>
      </c>
      <c r="EI530" t="b">
        <v>0</v>
      </c>
      <c r="EJ530" t="s">
        <v>1592</v>
      </c>
      <c r="EK530">
        <v>0</v>
      </c>
      <c r="EL530">
        <v>44</v>
      </c>
      <c r="EM530" t="b">
        <v>0</v>
      </c>
    </row>
    <row r="531" spans="1:143" ht="63">
      <c r="A531"/>
      <c r="B531" t="s">
        <v>1247</v>
      </c>
      <c r="C531" t="s">
        <v>1247</v>
      </c>
      <c r="D531" t="s">
        <v>1761</v>
      </c>
      <c r="E531" t="s">
        <v>1762</v>
      </c>
      <c r="F531" t="s">
        <v>2187</v>
      </c>
      <c r="G531" t="s">
        <v>1761</v>
      </c>
      <c r="H531" t="s">
        <v>902</v>
      </c>
      <c r="I531" t="s">
        <v>1272</v>
      </c>
      <c r="J531" t="s">
        <v>6988</v>
      </c>
      <c r="K531"/>
      <c r="L531" t="s">
        <v>1939</v>
      </c>
      <c r="M531" t="s">
        <v>1947</v>
      </c>
      <c r="N531" s="109" t="s">
        <v>6592</v>
      </c>
      <c r="O531"/>
      <c r="P531" t="s">
        <v>1247</v>
      </c>
      <c r="Q531" t="s">
        <v>1306</v>
      </c>
      <c r="R531" t="s">
        <v>6582</v>
      </c>
      <c r="S531"/>
      <c r="T531"/>
      <c r="U531" t="s">
        <v>6991</v>
      </c>
      <c r="V531" t="s">
        <v>2187</v>
      </c>
      <c r="W531"/>
      <c r="X531"/>
      <c r="Y531"/>
      <c r="Z531"/>
      <c r="AA531"/>
      <c r="AB531"/>
      <c r="AC531"/>
      <c r="AD531"/>
      <c r="AE531"/>
      <c r="AF531"/>
      <c r="AG531"/>
      <c r="AH531"/>
      <c r="AI531"/>
      <c r="AJ531"/>
      <c r="AK531"/>
      <c r="AL531"/>
      <c r="AM531"/>
      <c r="AN531"/>
      <c r="AO531" s="108" t="s">
        <v>43</v>
      </c>
      <c r="AP531" t="s">
        <v>1307</v>
      </c>
      <c r="AQ531">
        <v>51</v>
      </c>
      <c r="AR531" t="e">
        <v>#N/A</v>
      </c>
      <c r="AS531" t="s">
        <v>1247</v>
      </c>
      <c r="AT531" t="e">
        <v>#N/A</v>
      </c>
      <c r="AU531" t="s">
        <v>1762</v>
      </c>
      <c r="AV531" t="s">
        <v>1945</v>
      </c>
      <c r="AW531" t="s">
        <v>2138</v>
      </c>
      <c r="AX531" t="s">
        <v>1934</v>
      </c>
      <c r="AY531" t="s">
        <v>2186</v>
      </c>
      <c r="AZ531" t="s">
        <v>1306</v>
      </c>
      <c r="BA531" t="s">
        <v>5600</v>
      </c>
      <c r="BB531" t="s">
        <v>1272</v>
      </c>
      <c r="BC531" t="s">
        <v>1939</v>
      </c>
      <c r="BD531" t="s">
        <v>5601</v>
      </c>
      <c r="BE531">
        <v>339</v>
      </c>
      <c r="BF531">
        <v>530</v>
      </c>
      <c r="BG531">
        <v>0</v>
      </c>
      <c r="BH531" t="s">
        <v>1592</v>
      </c>
      <c r="BI531">
        <v>0</v>
      </c>
      <c r="BJ531">
        <v>0</v>
      </c>
      <c r="BK531">
        <v>1055</v>
      </c>
      <c r="BL531" t="s">
        <v>1950</v>
      </c>
      <c r="BM531" t="s">
        <v>6989</v>
      </c>
      <c r="BN531" t="s">
        <v>6992</v>
      </c>
      <c r="BO531" t="e" cm="1">
        <v>#N/A</v>
      </c>
      <c r="BP531" t="s">
        <v>1592</v>
      </c>
      <c r="BQ531" t="s">
        <v>6589</v>
      </c>
      <c r="BR531">
        <v>50</v>
      </c>
      <c r="BS531" t="s">
        <v>2176</v>
      </c>
      <c r="BT531" t="s">
        <v>6999</v>
      </c>
      <c r="BU531" t="s">
        <v>1761</v>
      </c>
      <c r="BV531" t="s">
        <v>1945</v>
      </c>
      <c r="BW531" t="s">
        <v>1940</v>
      </c>
      <c r="BX531" t="s">
        <v>2188</v>
      </c>
      <c r="BY531" t="s">
        <v>1592</v>
      </c>
      <c r="BZ531" t="s">
        <v>1937</v>
      </c>
      <c r="CA531" t="s">
        <v>1947</v>
      </c>
      <c r="CB531"/>
      <c r="CC531" t="s">
        <v>998</v>
      </c>
      <c r="CD531" t="s">
        <v>1272</v>
      </c>
      <c r="CE531" t="s">
        <v>7000</v>
      </c>
      <c r="CF531" t="s">
        <v>7001</v>
      </c>
      <c r="CG531" t="s">
        <v>1272</v>
      </c>
      <c r="CH531" t="s">
        <v>1592</v>
      </c>
      <c r="CI531" t="s">
        <v>6582</v>
      </c>
      <c r="CJ531" t="s">
        <v>1247</v>
      </c>
      <c r="CK531"/>
      <c r="CL531"/>
      <c r="CM531" t="s">
        <v>6991</v>
      </c>
      <c r="CN531" t="s">
        <v>2187</v>
      </c>
      <c r="CO531" t="s">
        <v>6991</v>
      </c>
      <c r="CP531" t="s">
        <v>2187</v>
      </c>
      <c r="CQ531" t="s">
        <v>1592</v>
      </c>
      <c r="CR531">
        <v>0</v>
      </c>
      <c r="CS531" t="s">
        <v>1592</v>
      </c>
      <c r="CT531" t="s">
        <v>1592</v>
      </c>
      <c r="CU531" t="s">
        <v>1592</v>
      </c>
      <c r="CV531" t="s">
        <v>1592</v>
      </c>
      <c r="CW531" t="s">
        <v>1592</v>
      </c>
      <c r="CX531">
        <v>529</v>
      </c>
      <c r="CY531" t="s">
        <v>7002</v>
      </c>
      <c r="CZ531" t="s">
        <v>1592</v>
      </c>
      <c r="DA531" t="s">
        <v>2313</v>
      </c>
      <c r="DB531" t="s">
        <v>2314</v>
      </c>
      <c r="DC531" t="s">
        <v>1762</v>
      </c>
      <c r="DD531" t="s">
        <v>1306</v>
      </c>
      <c r="DE531" t="s">
        <v>1761</v>
      </c>
      <c r="DF531" t="s">
        <v>1592</v>
      </c>
      <c r="DG531" t="s">
        <v>1592</v>
      </c>
      <c r="DH531" t="s">
        <v>2334</v>
      </c>
      <c r="DI531" t="e">
        <v>#N/A</v>
      </c>
      <c r="DJ531"/>
      <c r="DK531" t="s">
        <v>2334</v>
      </c>
      <c r="DL531">
        <v>9</v>
      </c>
      <c r="DM531" t="s">
        <v>2315</v>
      </c>
      <c r="DN531" t="s">
        <v>1247</v>
      </c>
      <c r="DO531" t="b">
        <v>1</v>
      </c>
      <c r="DP531" t="b">
        <v>1</v>
      </c>
      <c r="DQ531" t="b">
        <v>0</v>
      </c>
      <c r="DR531" t="b">
        <v>0</v>
      </c>
      <c r="DS531" t="b">
        <v>0</v>
      </c>
      <c r="DT531" t="b">
        <v>1</v>
      </c>
      <c r="DU531" t="b">
        <v>0</v>
      </c>
      <c r="DV531">
        <v>0</v>
      </c>
      <c r="DW531" t="b">
        <v>0</v>
      </c>
      <c r="DX531" t="b">
        <v>0</v>
      </c>
      <c r="DY531" t="b">
        <v>0</v>
      </c>
      <c r="DZ531" t="b">
        <v>0</v>
      </c>
      <c r="EA531" t="b">
        <v>0</v>
      </c>
      <c r="EB531" t="b">
        <v>0</v>
      </c>
      <c r="EC531" t="b">
        <v>0</v>
      </c>
      <c r="ED531" t="b">
        <v>0</v>
      </c>
      <c r="EE531" t="b">
        <v>0</v>
      </c>
      <c r="EF531" t="b" cm="1">
        <v>0</v>
      </c>
      <c r="EG531" t="b">
        <v>0</v>
      </c>
      <c r="EH531" t="b">
        <v>0</v>
      </c>
      <c r="EI531" t="b">
        <v>0</v>
      </c>
      <c r="EJ531" t="s">
        <v>1592</v>
      </c>
      <c r="EK531">
        <v>0</v>
      </c>
      <c r="EL531">
        <v>7</v>
      </c>
      <c r="EM531" t="b">
        <v>0</v>
      </c>
    </row>
    <row r="532" spans="1:143" ht="31.5">
      <c r="A532"/>
      <c r="B532" t="s">
        <v>1247</v>
      </c>
      <c r="C532" t="s">
        <v>1247</v>
      </c>
      <c r="D532" t="s">
        <v>5617</v>
      </c>
      <c r="E532" t="s">
        <v>5618</v>
      </c>
      <c r="F532" t="s">
        <v>6597</v>
      </c>
      <c r="G532" t="s">
        <v>5617</v>
      </c>
      <c r="H532" t="s">
        <v>902</v>
      </c>
      <c r="I532" t="s">
        <v>1272</v>
      </c>
      <c r="J532" t="s">
        <v>6988</v>
      </c>
      <c r="K532"/>
      <c r="L532" t="s">
        <v>1939</v>
      </c>
      <c r="M532" t="s">
        <v>1947</v>
      </c>
      <c r="N532" s="109" t="s">
        <v>6598</v>
      </c>
      <c r="O532"/>
      <c r="P532" t="s">
        <v>1247</v>
      </c>
      <c r="Q532" t="s">
        <v>1306</v>
      </c>
      <c r="R532" t="s">
        <v>6582</v>
      </c>
      <c r="S532"/>
      <c r="T532"/>
      <c r="U532" t="s">
        <v>6991</v>
      </c>
      <c r="V532" t="s">
        <v>6599</v>
      </c>
      <c r="W532"/>
      <c r="X532"/>
      <c r="Y532"/>
      <c r="Z532"/>
      <c r="AA532"/>
      <c r="AB532"/>
      <c r="AC532"/>
      <c r="AD532"/>
      <c r="AE532"/>
      <c r="AF532"/>
      <c r="AG532"/>
      <c r="AH532"/>
      <c r="AI532"/>
      <c r="AJ532"/>
      <c r="AK532"/>
      <c r="AL532"/>
      <c r="AM532"/>
      <c r="AN532"/>
      <c r="AO532" s="108" t="s">
        <v>43</v>
      </c>
      <c r="AP532" t="s">
        <v>1307</v>
      </c>
      <c r="AQ532">
        <v>52</v>
      </c>
      <c r="AR532" t="e">
        <v>#N/A</v>
      </c>
      <c r="AS532" t="s">
        <v>1247</v>
      </c>
      <c r="AT532" t="e">
        <v>#N/A</v>
      </c>
      <c r="AU532" t="s">
        <v>5618</v>
      </c>
      <c r="AV532" t="s">
        <v>5621</v>
      </c>
      <c r="AW532" t="s">
        <v>6600</v>
      </c>
      <c r="AX532" t="s">
        <v>1934</v>
      </c>
      <c r="AY532" t="s">
        <v>5622</v>
      </c>
      <c r="AZ532" t="s">
        <v>1306</v>
      </c>
      <c r="BA532" t="s">
        <v>5623</v>
      </c>
      <c r="BB532" t="s">
        <v>1272</v>
      </c>
      <c r="BC532" t="s">
        <v>1939</v>
      </c>
      <c r="BD532" t="s">
        <v>5624</v>
      </c>
      <c r="BE532">
        <v>341</v>
      </c>
      <c r="BF532">
        <v>530</v>
      </c>
      <c r="BG532">
        <v>0</v>
      </c>
      <c r="BH532" t="s">
        <v>1592</v>
      </c>
      <c r="BI532">
        <v>0</v>
      </c>
      <c r="BJ532">
        <v>0</v>
      </c>
      <c r="BK532">
        <v>1051</v>
      </c>
      <c r="BL532" t="s">
        <v>5625</v>
      </c>
      <c r="BM532" t="s">
        <v>6989</v>
      </c>
      <c r="BN532" t="s">
        <v>6992</v>
      </c>
      <c r="BO532" t="e" cm="1">
        <v>#N/A</v>
      </c>
      <c r="BP532" t="s">
        <v>1592</v>
      </c>
      <c r="BQ532" t="s">
        <v>6589</v>
      </c>
      <c r="BR532">
        <v>51</v>
      </c>
      <c r="BS532" t="s">
        <v>1755</v>
      </c>
      <c r="BT532" t="s">
        <v>7003</v>
      </c>
      <c r="BU532" t="s">
        <v>5617</v>
      </c>
      <c r="BV532" t="s">
        <v>5621</v>
      </c>
      <c r="BW532" t="s">
        <v>1940</v>
      </c>
      <c r="BX532" t="s">
        <v>6602</v>
      </c>
      <c r="BY532" t="s">
        <v>1592</v>
      </c>
      <c r="BZ532" t="s">
        <v>1937</v>
      </c>
      <c r="CA532" t="s">
        <v>1947</v>
      </c>
      <c r="CB532"/>
      <c r="CC532" t="s">
        <v>998</v>
      </c>
      <c r="CD532" t="s">
        <v>1272</v>
      </c>
      <c r="CE532" t="s">
        <v>7004</v>
      </c>
      <c r="CF532" t="s">
        <v>7005</v>
      </c>
      <c r="CG532" t="s">
        <v>1272</v>
      </c>
      <c r="CH532" t="s">
        <v>1592</v>
      </c>
      <c r="CI532" t="s">
        <v>6582</v>
      </c>
      <c r="CJ532" t="s">
        <v>1247</v>
      </c>
      <c r="CK532"/>
      <c r="CL532"/>
      <c r="CM532" t="s">
        <v>6991</v>
      </c>
      <c r="CN532" t="s">
        <v>6599</v>
      </c>
      <c r="CO532" t="s">
        <v>6991</v>
      </c>
      <c r="CP532" t="s">
        <v>6599</v>
      </c>
      <c r="CQ532" t="s">
        <v>1592</v>
      </c>
      <c r="CR532">
        <v>0</v>
      </c>
      <c r="CS532" t="s">
        <v>1592</v>
      </c>
      <c r="CT532" t="s">
        <v>1592</v>
      </c>
      <c r="CU532" t="s">
        <v>1592</v>
      </c>
      <c r="CV532" t="s">
        <v>1592</v>
      </c>
      <c r="CW532" t="s">
        <v>1592</v>
      </c>
      <c r="CX532">
        <v>530</v>
      </c>
      <c r="CY532" t="s">
        <v>7006</v>
      </c>
      <c r="CZ532" t="s">
        <v>1592</v>
      </c>
      <c r="DA532" t="s">
        <v>2313</v>
      </c>
      <c r="DB532" t="s">
        <v>2314</v>
      </c>
      <c r="DC532" t="s">
        <v>5618</v>
      </c>
      <c r="DD532" t="s">
        <v>1306</v>
      </c>
      <c r="DE532" t="s">
        <v>5617</v>
      </c>
      <c r="DF532" t="s">
        <v>1592</v>
      </c>
      <c r="DG532" t="s">
        <v>1592</v>
      </c>
      <c r="DH532" t="s">
        <v>2334</v>
      </c>
      <c r="DI532" t="e">
        <v>#N/A</v>
      </c>
      <c r="DJ532"/>
      <c r="DK532" t="s">
        <v>2334</v>
      </c>
      <c r="DL532">
        <v>9</v>
      </c>
      <c r="DM532" t="s">
        <v>2315</v>
      </c>
      <c r="DN532" t="s">
        <v>1247</v>
      </c>
      <c r="DO532" t="b">
        <v>1</v>
      </c>
      <c r="DP532" t="b">
        <v>1</v>
      </c>
      <c r="DQ532" t="b">
        <v>0</v>
      </c>
      <c r="DR532" t="b">
        <v>0</v>
      </c>
      <c r="DS532" t="b">
        <v>0</v>
      </c>
      <c r="DT532" t="b">
        <v>1</v>
      </c>
      <c r="DU532" t="b">
        <v>0</v>
      </c>
      <c r="DV532">
        <v>0</v>
      </c>
      <c r="DW532" t="b">
        <v>0</v>
      </c>
      <c r="DX532" t="b">
        <v>0</v>
      </c>
      <c r="DY532" t="b">
        <v>0</v>
      </c>
      <c r="DZ532" t="b">
        <v>0</v>
      </c>
      <c r="EA532" t="b">
        <v>0</v>
      </c>
      <c r="EB532" t="b">
        <v>0</v>
      </c>
      <c r="EC532" t="b">
        <v>0</v>
      </c>
      <c r="ED532" t="b">
        <v>0</v>
      </c>
      <c r="EE532" t="b">
        <v>0</v>
      </c>
      <c r="EF532" t="b" cm="1">
        <v>0</v>
      </c>
      <c r="EG532" t="b">
        <v>0</v>
      </c>
      <c r="EH532" t="b">
        <v>0</v>
      </c>
      <c r="EI532" t="b">
        <v>0</v>
      </c>
      <c r="EJ532" t="s">
        <v>1592</v>
      </c>
      <c r="EK532">
        <v>0</v>
      </c>
      <c r="EL532">
        <v>13</v>
      </c>
      <c r="EM532" t="b">
        <v>0</v>
      </c>
    </row>
    <row r="533" spans="1:143" ht="15.75">
      <c r="A533"/>
      <c r="B533" t="s">
        <v>1247</v>
      </c>
      <c r="C533" t="s">
        <v>1247</v>
      </c>
      <c r="D533" t="s">
        <v>1766</v>
      </c>
      <c r="E533" t="s">
        <v>1767</v>
      </c>
      <c r="F533" t="s">
        <v>6190</v>
      </c>
      <c r="G533" t="s">
        <v>1766</v>
      </c>
      <c r="H533" t="s">
        <v>902</v>
      </c>
      <c r="I533" t="s">
        <v>1272</v>
      </c>
      <c r="J533" t="s">
        <v>6988</v>
      </c>
      <c r="K533"/>
      <c r="L533" t="s">
        <v>1939</v>
      </c>
      <c r="M533" t="s">
        <v>1947</v>
      </c>
      <c r="N533" t="s">
        <v>6606</v>
      </c>
      <c r="O533"/>
      <c r="P533" t="s">
        <v>1247</v>
      </c>
      <c r="Q533" t="s">
        <v>1306</v>
      </c>
      <c r="R533" t="s">
        <v>6582</v>
      </c>
      <c r="S533"/>
      <c r="T533"/>
      <c r="U533" t="s">
        <v>6991</v>
      </c>
      <c r="V533" t="s">
        <v>2192</v>
      </c>
      <c r="W533"/>
      <c r="X533"/>
      <c r="Y533"/>
      <c r="Z533"/>
      <c r="AA533"/>
      <c r="AB533"/>
      <c r="AC533"/>
      <c r="AD533"/>
      <c r="AE533"/>
      <c r="AF533"/>
      <c r="AG533"/>
      <c r="AH533"/>
      <c r="AI533"/>
      <c r="AJ533"/>
      <c r="AK533"/>
      <c r="AL533"/>
      <c r="AM533"/>
      <c r="AN533"/>
      <c r="AO533" s="108" t="s">
        <v>43</v>
      </c>
      <c r="AP533" t="s">
        <v>1307</v>
      </c>
      <c r="AQ533">
        <v>53</v>
      </c>
      <c r="AR533" t="e">
        <v>#N/A</v>
      </c>
      <c r="AS533" t="s">
        <v>1247</v>
      </c>
      <c r="AT533" t="e">
        <v>#N/A</v>
      </c>
      <c r="AU533" t="s">
        <v>1767</v>
      </c>
      <c r="AV533" t="s">
        <v>1953</v>
      </c>
      <c r="AW533" t="s">
        <v>1954</v>
      </c>
      <c r="AX533" t="s">
        <v>1934</v>
      </c>
      <c r="AY533" t="s">
        <v>2191</v>
      </c>
      <c r="AZ533" t="s">
        <v>1306</v>
      </c>
      <c r="BA533" t="s">
        <v>5610</v>
      </c>
      <c r="BB533" t="s">
        <v>1272</v>
      </c>
      <c r="BC533" t="s">
        <v>1939</v>
      </c>
      <c r="BD533" t="s">
        <v>5611</v>
      </c>
      <c r="BE533">
        <v>340</v>
      </c>
      <c r="BF533">
        <v>530</v>
      </c>
      <c r="BG533">
        <v>0</v>
      </c>
      <c r="BH533" t="s">
        <v>1592</v>
      </c>
      <c r="BI533">
        <v>0</v>
      </c>
      <c r="BJ533">
        <v>0</v>
      </c>
      <c r="BK533">
        <v>1036</v>
      </c>
      <c r="BL533" t="s">
        <v>1958</v>
      </c>
      <c r="BM533" t="s">
        <v>6989</v>
      </c>
      <c r="BN533" t="s">
        <v>6992</v>
      </c>
      <c r="BO533" t="e" cm="1">
        <v>#N/A</v>
      </c>
      <c r="BP533" t="s">
        <v>1592</v>
      </c>
      <c r="BQ533" t="s">
        <v>6589</v>
      </c>
      <c r="BR533">
        <v>52</v>
      </c>
      <c r="BS533" t="s">
        <v>1760</v>
      </c>
      <c r="BT533" t="s">
        <v>7007</v>
      </c>
      <c r="BU533" t="s">
        <v>1766</v>
      </c>
      <c r="BV533" t="s">
        <v>1953</v>
      </c>
      <c r="BW533" t="s">
        <v>1940</v>
      </c>
      <c r="BX533" t="s">
        <v>2193</v>
      </c>
      <c r="BY533" t="s">
        <v>1592</v>
      </c>
      <c r="BZ533" t="s">
        <v>1937</v>
      </c>
      <c r="CA533" t="s">
        <v>1947</v>
      </c>
      <c r="CB533"/>
      <c r="CC533" t="s">
        <v>998</v>
      </c>
      <c r="CD533" t="s">
        <v>1272</v>
      </c>
      <c r="CE533" t="s">
        <v>7008</v>
      </c>
      <c r="CF533" t="s">
        <v>7009</v>
      </c>
      <c r="CG533" t="s">
        <v>1272</v>
      </c>
      <c r="CH533" t="s">
        <v>1592</v>
      </c>
      <c r="CI533" t="s">
        <v>6582</v>
      </c>
      <c r="CJ533" t="s">
        <v>1247</v>
      </c>
      <c r="CK533"/>
      <c r="CL533"/>
      <c r="CM533" t="s">
        <v>6991</v>
      </c>
      <c r="CN533" t="s">
        <v>2192</v>
      </c>
      <c r="CO533" t="s">
        <v>6991</v>
      </c>
      <c r="CP533" t="s">
        <v>2192</v>
      </c>
      <c r="CQ533" t="s">
        <v>1592</v>
      </c>
      <c r="CR533">
        <v>0</v>
      </c>
      <c r="CS533" t="s">
        <v>1592</v>
      </c>
      <c r="CT533" t="s">
        <v>1592</v>
      </c>
      <c r="CU533" t="s">
        <v>1592</v>
      </c>
      <c r="CV533" t="s">
        <v>1592</v>
      </c>
      <c r="CW533" t="s">
        <v>1592</v>
      </c>
      <c r="CX533">
        <v>531</v>
      </c>
      <c r="CY533" t="s">
        <v>7010</v>
      </c>
      <c r="CZ533" t="s">
        <v>1592</v>
      </c>
      <c r="DA533" t="s">
        <v>2313</v>
      </c>
      <c r="DB533" t="s">
        <v>2314</v>
      </c>
      <c r="DC533" t="s">
        <v>1767</v>
      </c>
      <c r="DD533" t="s">
        <v>1306</v>
      </c>
      <c r="DE533" t="s">
        <v>1766</v>
      </c>
      <c r="DF533" t="s">
        <v>1592</v>
      </c>
      <c r="DG533" t="s">
        <v>1592</v>
      </c>
      <c r="DH533" t="s">
        <v>2334</v>
      </c>
      <c r="DI533" t="e">
        <v>#N/A</v>
      </c>
      <c r="DJ533"/>
      <c r="DK533" t="s">
        <v>2334</v>
      </c>
      <c r="DL533">
        <v>9</v>
      </c>
      <c r="DM533" t="s">
        <v>2315</v>
      </c>
      <c r="DN533" t="s">
        <v>1247</v>
      </c>
      <c r="DO533" t="b">
        <v>1</v>
      </c>
      <c r="DP533" t="b">
        <v>1</v>
      </c>
      <c r="DQ533" t="b">
        <v>0</v>
      </c>
      <c r="DR533" t="b">
        <v>0</v>
      </c>
      <c r="DS533" t="b">
        <v>0</v>
      </c>
      <c r="DT533" t="b">
        <v>1</v>
      </c>
      <c r="DU533" t="b">
        <v>0</v>
      </c>
      <c r="DV533">
        <v>0</v>
      </c>
      <c r="DW533" t="b">
        <v>0</v>
      </c>
      <c r="DX533" t="b">
        <v>0</v>
      </c>
      <c r="DY533" t="b">
        <v>0</v>
      </c>
      <c r="DZ533" t="b">
        <v>0</v>
      </c>
      <c r="EA533" t="b">
        <v>0</v>
      </c>
      <c r="EB533" t="b">
        <v>0</v>
      </c>
      <c r="EC533" t="b">
        <v>0</v>
      </c>
      <c r="ED533" t="b">
        <v>0</v>
      </c>
      <c r="EE533" t="b">
        <v>0</v>
      </c>
      <c r="EF533" t="b" cm="1">
        <v>0</v>
      </c>
      <c r="EG533" t="b">
        <v>0</v>
      </c>
      <c r="EH533" t="b">
        <v>0</v>
      </c>
      <c r="EI533" t="b">
        <v>0</v>
      </c>
      <c r="EJ533" t="s">
        <v>1592</v>
      </c>
      <c r="EK533">
        <v>0</v>
      </c>
      <c r="EL533">
        <v>13</v>
      </c>
      <c r="EM533" t="b">
        <v>0</v>
      </c>
    </row>
    <row r="534" spans="1:143" ht="15.75">
      <c r="A534"/>
      <c r="B534" t="s">
        <v>1247</v>
      </c>
      <c r="C534" t="s">
        <v>1247</v>
      </c>
      <c r="D534" t="s">
        <v>1772</v>
      </c>
      <c r="E534" t="s">
        <v>1773</v>
      </c>
      <c r="F534" t="s">
        <v>6611</v>
      </c>
      <c r="G534" t="s">
        <v>1772</v>
      </c>
      <c r="H534" t="s">
        <v>902</v>
      </c>
      <c r="I534" t="s">
        <v>1272</v>
      </c>
      <c r="J534" t="s">
        <v>6988</v>
      </c>
      <c r="K534"/>
      <c r="L534" t="s">
        <v>1939</v>
      </c>
      <c r="M534" t="s">
        <v>1947</v>
      </c>
      <c r="N534" t="s">
        <v>6612</v>
      </c>
      <c r="O534"/>
      <c r="P534" t="s">
        <v>1247</v>
      </c>
      <c r="Q534" t="s">
        <v>1306</v>
      </c>
      <c r="R534" t="s">
        <v>6582</v>
      </c>
      <c r="S534"/>
      <c r="T534"/>
      <c r="U534" t="s">
        <v>6991</v>
      </c>
      <c r="V534" t="s">
        <v>6613</v>
      </c>
      <c r="W534"/>
      <c r="X534"/>
      <c r="Y534"/>
      <c r="Z534"/>
      <c r="AA534"/>
      <c r="AB534"/>
      <c r="AC534"/>
      <c r="AD534"/>
      <c r="AE534"/>
      <c r="AF534"/>
      <c r="AG534"/>
      <c r="AH534"/>
      <c r="AI534"/>
      <c r="AJ534"/>
      <c r="AK534"/>
      <c r="AL534"/>
      <c r="AM534"/>
      <c r="AN534"/>
      <c r="AO534" s="108" t="s">
        <v>43</v>
      </c>
      <c r="AP534" t="s">
        <v>1307</v>
      </c>
      <c r="AQ534">
        <v>54</v>
      </c>
      <c r="AR534" t="e">
        <v>#N/A</v>
      </c>
      <c r="AS534" t="s">
        <v>1247</v>
      </c>
      <c r="AT534" t="e">
        <v>#N/A</v>
      </c>
      <c r="AU534" t="s">
        <v>1773</v>
      </c>
      <c r="AV534" t="s">
        <v>5634</v>
      </c>
      <c r="AW534" t="s">
        <v>6614</v>
      </c>
      <c r="AX534" t="s">
        <v>1934</v>
      </c>
      <c r="AY534" t="s">
        <v>6615</v>
      </c>
      <c r="AZ534" t="s">
        <v>1306</v>
      </c>
      <c r="BA534" t="s">
        <v>5636</v>
      </c>
      <c r="BB534" t="s">
        <v>1272</v>
      </c>
      <c r="BC534" t="s">
        <v>1939</v>
      </c>
      <c r="BD534" t="s">
        <v>5637</v>
      </c>
      <c r="BE534">
        <v>342</v>
      </c>
      <c r="BF534">
        <v>530</v>
      </c>
      <c r="BG534">
        <v>0</v>
      </c>
      <c r="BH534" t="s">
        <v>1592</v>
      </c>
      <c r="BI534">
        <v>0</v>
      </c>
      <c r="BJ534">
        <v>0</v>
      </c>
      <c r="BK534">
        <v>1046</v>
      </c>
      <c r="BL534" t="s">
        <v>5638</v>
      </c>
      <c r="BM534" t="s">
        <v>6989</v>
      </c>
      <c r="BN534" t="s">
        <v>6992</v>
      </c>
      <c r="BO534" t="e" cm="1">
        <v>#N/A</v>
      </c>
      <c r="BP534" t="s">
        <v>1592</v>
      </c>
      <c r="BQ534" t="s">
        <v>6589</v>
      </c>
      <c r="BR534">
        <v>53</v>
      </c>
      <c r="BS534" t="s">
        <v>1765</v>
      </c>
      <c r="BT534" t="s">
        <v>7011</v>
      </c>
      <c r="BU534" t="s">
        <v>1772</v>
      </c>
      <c r="BV534" t="s">
        <v>5634</v>
      </c>
      <c r="BW534" t="s">
        <v>1940</v>
      </c>
      <c r="BX534" t="s">
        <v>6617</v>
      </c>
      <c r="BY534" t="s">
        <v>1592</v>
      </c>
      <c r="BZ534" t="s">
        <v>1937</v>
      </c>
      <c r="CA534" t="s">
        <v>1947</v>
      </c>
      <c r="CB534"/>
      <c r="CC534" t="s">
        <v>998</v>
      </c>
      <c r="CD534" t="s">
        <v>1272</v>
      </c>
      <c r="CE534" t="s">
        <v>7012</v>
      </c>
      <c r="CF534" t="s">
        <v>7013</v>
      </c>
      <c r="CG534" t="s">
        <v>1272</v>
      </c>
      <c r="CH534" t="s">
        <v>1592</v>
      </c>
      <c r="CI534" t="s">
        <v>6582</v>
      </c>
      <c r="CJ534" t="s">
        <v>1247</v>
      </c>
      <c r="CK534"/>
      <c r="CL534"/>
      <c r="CM534" t="s">
        <v>6991</v>
      </c>
      <c r="CN534" t="s">
        <v>6613</v>
      </c>
      <c r="CO534" t="s">
        <v>6991</v>
      </c>
      <c r="CP534" t="s">
        <v>6613</v>
      </c>
      <c r="CQ534" t="s">
        <v>1592</v>
      </c>
      <c r="CR534">
        <v>0</v>
      </c>
      <c r="CS534" t="s">
        <v>1592</v>
      </c>
      <c r="CT534" t="s">
        <v>1592</v>
      </c>
      <c r="CU534" t="s">
        <v>1592</v>
      </c>
      <c r="CV534" t="s">
        <v>1592</v>
      </c>
      <c r="CW534" t="s">
        <v>1592</v>
      </c>
      <c r="CX534">
        <v>532</v>
      </c>
      <c r="CY534" t="s">
        <v>7014</v>
      </c>
      <c r="CZ534" t="s">
        <v>1592</v>
      </c>
      <c r="DA534" t="s">
        <v>2313</v>
      </c>
      <c r="DB534" t="s">
        <v>2314</v>
      </c>
      <c r="DC534" t="s">
        <v>1773</v>
      </c>
      <c r="DD534" t="s">
        <v>1306</v>
      </c>
      <c r="DE534" t="s">
        <v>1772</v>
      </c>
      <c r="DF534" t="s">
        <v>1592</v>
      </c>
      <c r="DG534" t="s">
        <v>1592</v>
      </c>
      <c r="DH534" t="s">
        <v>2334</v>
      </c>
      <c r="DI534" t="e">
        <v>#N/A</v>
      </c>
      <c r="DJ534"/>
      <c r="DK534" t="s">
        <v>2334</v>
      </c>
      <c r="DL534">
        <v>9</v>
      </c>
      <c r="DM534" t="s">
        <v>2315</v>
      </c>
      <c r="DN534" t="s">
        <v>1247</v>
      </c>
      <c r="DO534" t="b">
        <v>1</v>
      </c>
      <c r="DP534" t="b">
        <v>1</v>
      </c>
      <c r="DQ534" t="b">
        <v>0</v>
      </c>
      <c r="DR534" t="b">
        <v>0</v>
      </c>
      <c r="DS534" t="b">
        <v>0</v>
      </c>
      <c r="DT534" t="b">
        <v>1</v>
      </c>
      <c r="DU534" t="b">
        <v>0</v>
      </c>
      <c r="DV534">
        <v>0</v>
      </c>
      <c r="DW534" t="b">
        <v>0</v>
      </c>
      <c r="DX534" t="b">
        <v>0</v>
      </c>
      <c r="DY534" t="b">
        <v>0</v>
      </c>
      <c r="DZ534" t="b">
        <v>0</v>
      </c>
      <c r="EA534" t="b">
        <v>0</v>
      </c>
      <c r="EB534" t="b">
        <v>0</v>
      </c>
      <c r="EC534" t="b">
        <v>0</v>
      </c>
      <c r="ED534" t="b">
        <v>0</v>
      </c>
      <c r="EE534" t="b">
        <v>0</v>
      </c>
      <c r="EF534" t="b" cm="1">
        <v>0</v>
      </c>
      <c r="EG534" t="b">
        <v>0</v>
      </c>
      <c r="EH534" t="b">
        <v>0</v>
      </c>
      <c r="EI534" t="b">
        <v>0</v>
      </c>
      <c r="EJ534" t="s">
        <v>1592</v>
      </c>
      <c r="EK534">
        <v>0</v>
      </c>
      <c r="EL534">
        <v>16</v>
      </c>
      <c r="EM534" t="b">
        <v>0</v>
      </c>
    </row>
    <row r="535" spans="1:143" ht="15.75">
      <c r="A535"/>
      <c r="B535" t="s">
        <v>1247</v>
      </c>
      <c r="C535" t="s">
        <v>1247</v>
      </c>
      <c r="D535" t="s">
        <v>7015</v>
      </c>
      <c r="E535" t="s">
        <v>7016</v>
      </c>
      <c r="F535" t="s">
        <v>7017</v>
      </c>
      <c r="G535" t="s">
        <v>7015</v>
      </c>
      <c r="H535" t="s">
        <v>902</v>
      </c>
      <c r="I535" t="s">
        <v>1268</v>
      </c>
      <c r="J535" t="s">
        <v>6988</v>
      </c>
      <c r="K535"/>
      <c r="L535" t="s">
        <v>1939</v>
      </c>
      <c r="M535" t="s">
        <v>2031</v>
      </c>
      <c r="N535"/>
      <c r="O535"/>
      <c r="P535" t="s">
        <v>1247</v>
      </c>
      <c r="Q535" t="s">
        <v>1306</v>
      </c>
      <c r="R535" t="s">
        <v>6582</v>
      </c>
      <c r="S535"/>
      <c r="T535"/>
      <c r="U535" t="s">
        <v>6991</v>
      </c>
      <c r="V535" t="s">
        <v>7018</v>
      </c>
      <c r="W535"/>
      <c r="X535"/>
      <c r="Y535"/>
      <c r="Z535"/>
      <c r="AA535"/>
      <c r="AB535"/>
      <c r="AC535"/>
      <c r="AD535"/>
      <c r="AE535"/>
      <c r="AF535"/>
      <c r="AG535"/>
      <c r="AH535"/>
      <c r="AI535"/>
      <c r="AJ535"/>
      <c r="AK535"/>
      <c r="AL535"/>
      <c r="AM535"/>
      <c r="AN535"/>
      <c r="AO535" s="108" t="s">
        <v>43</v>
      </c>
      <c r="AP535" t="s">
        <v>1307</v>
      </c>
      <c r="AQ535">
        <v>55</v>
      </c>
      <c r="AR535" t="e">
        <v>#N/A</v>
      </c>
      <c r="AS535" t="s">
        <v>1247</v>
      </c>
      <c r="AT535" t="e">
        <v>#N/A</v>
      </c>
      <c r="AU535" t="s">
        <v>7016</v>
      </c>
      <c r="AV535" t="s">
        <v>7019</v>
      </c>
      <c r="AW535" t="s">
        <v>7020</v>
      </c>
      <c r="AX535" t="s">
        <v>1934</v>
      </c>
      <c r="AY535" t="s">
        <v>7021</v>
      </c>
      <c r="AZ535" t="s">
        <v>1306</v>
      </c>
      <c r="BA535" t="s">
        <v>7022</v>
      </c>
      <c r="BB535" t="s">
        <v>1268</v>
      </c>
      <c r="BC535" t="s">
        <v>1939</v>
      </c>
      <c r="BD535" t="s">
        <v>7023</v>
      </c>
      <c r="BE535">
        <v>535</v>
      </c>
      <c r="BF535">
        <v>530</v>
      </c>
      <c r="BG535">
        <v>0</v>
      </c>
      <c r="BH535" t="s">
        <v>7016</v>
      </c>
      <c r="BI535">
        <v>1</v>
      </c>
      <c r="BJ535">
        <v>0</v>
      </c>
      <c r="BK535">
        <v>0</v>
      </c>
      <c r="BL535" t="s">
        <v>1592</v>
      </c>
      <c r="BM535" t="s">
        <v>6989</v>
      </c>
      <c r="BN535" t="s">
        <v>6992</v>
      </c>
      <c r="BO535" t="e" cm="1">
        <v>#N/A</v>
      </c>
      <c r="BP535" t="s">
        <v>1592</v>
      </c>
      <c r="BQ535" t="s">
        <v>6589</v>
      </c>
      <c r="BR535">
        <v>54</v>
      </c>
      <c r="BS535" t="s">
        <v>1771</v>
      </c>
      <c r="BT535" t="s">
        <v>7024</v>
      </c>
      <c r="BU535" t="s">
        <v>7015</v>
      </c>
      <c r="BV535" t="s">
        <v>7019</v>
      </c>
      <c r="BW535" t="s">
        <v>1940</v>
      </c>
      <c r="BX535" t="s">
        <v>1937</v>
      </c>
      <c r="BY535" t="s">
        <v>1592</v>
      </c>
      <c r="BZ535" t="s">
        <v>1937</v>
      </c>
      <c r="CA535" t="s">
        <v>2031</v>
      </c>
      <c r="CB535"/>
      <c r="CC535" t="s">
        <v>998</v>
      </c>
      <c r="CD535" t="s">
        <v>1268</v>
      </c>
      <c r="CE535" t="s">
        <v>7025</v>
      </c>
      <c r="CF535" t="s">
        <v>7026</v>
      </c>
      <c r="CG535" t="s">
        <v>1268</v>
      </c>
      <c r="CH535" t="s">
        <v>1592</v>
      </c>
      <c r="CI535" t="s">
        <v>6582</v>
      </c>
      <c r="CJ535" t="s">
        <v>1247</v>
      </c>
      <c r="CK535"/>
      <c r="CL535"/>
      <c r="CM535" t="s">
        <v>6991</v>
      </c>
      <c r="CN535" t="s">
        <v>7018</v>
      </c>
      <c r="CO535" t="s">
        <v>6991</v>
      </c>
      <c r="CP535" t="s">
        <v>7018</v>
      </c>
      <c r="CQ535" t="s">
        <v>1592</v>
      </c>
      <c r="CR535">
        <v>0</v>
      </c>
      <c r="CS535" t="s">
        <v>1592</v>
      </c>
      <c r="CT535" t="s">
        <v>1592</v>
      </c>
      <c r="CU535" t="s">
        <v>1592</v>
      </c>
      <c r="CV535" t="s">
        <v>1592</v>
      </c>
      <c r="CW535" t="s">
        <v>1592</v>
      </c>
      <c r="CX535">
        <v>533</v>
      </c>
      <c r="CY535" t="s">
        <v>7027</v>
      </c>
      <c r="CZ535" t="s">
        <v>1592</v>
      </c>
      <c r="DA535" t="s">
        <v>2313</v>
      </c>
      <c r="DB535" t="s">
        <v>2314</v>
      </c>
      <c r="DC535" t="s">
        <v>7016</v>
      </c>
      <c r="DD535" t="s">
        <v>1306</v>
      </c>
      <c r="DE535" t="s">
        <v>7015</v>
      </c>
      <c r="DF535" t="s">
        <v>1592</v>
      </c>
      <c r="DG535" t="s">
        <v>1592</v>
      </c>
      <c r="DH535" t="s">
        <v>2334</v>
      </c>
      <c r="DI535" t="e">
        <v>#N/A</v>
      </c>
      <c r="DJ535"/>
      <c r="DK535" t="s">
        <v>2334</v>
      </c>
      <c r="DL535">
        <v>9</v>
      </c>
      <c r="DM535" t="s">
        <v>2315</v>
      </c>
      <c r="DN535" t="s">
        <v>1247</v>
      </c>
      <c r="DO535" t="b">
        <v>1</v>
      </c>
      <c r="DP535" t="b">
        <v>1</v>
      </c>
      <c r="DQ535" t="b">
        <v>1</v>
      </c>
      <c r="DR535" t="b">
        <v>0</v>
      </c>
      <c r="DS535" t="b">
        <v>0</v>
      </c>
      <c r="DT535" t="b">
        <v>1</v>
      </c>
      <c r="DU535" t="b">
        <v>0</v>
      </c>
      <c r="DV535">
        <v>0</v>
      </c>
      <c r="DW535" t="b">
        <v>0</v>
      </c>
      <c r="DX535" t="b">
        <v>0</v>
      </c>
      <c r="DY535" t="b">
        <v>0</v>
      </c>
      <c r="DZ535" t="b">
        <v>0</v>
      </c>
      <c r="EA535" t="b">
        <v>0</v>
      </c>
      <c r="EB535" t="b">
        <v>0</v>
      </c>
      <c r="EC535" t="b">
        <v>0</v>
      </c>
      <c r="ED535" t="b">
        <v>0</v>
      </c>
      <c r="EE535" t="b">
        <v>0</v>
      </c>
      <c r="EF535" t="b" cm="1">
        <v>0</v>
      </c>
      <c r="EG535" t="b">
        <v>0</v>
      </c>
      <c r="EH535" t="b">
        <v>0</v>
      </c>
      <c r="EI535" t="b">
        <v>0</v>
      </c>
      <c r="EJ535" t="s">
        <v>1592</v>
      </c>
      <c r="EK535">
        <v>0</v>
      </c>
      <c r="EL535">
        <v>19</v>
      </c>
      <c r="EM535" t="b">
        <v>0</v>
      </c>
    </row>
    <row r="536" spans="1:143" ht="15.75">
      <c r="A536"/>
      <c r="B536" t="s">
        <v>1247</v>
      </c>
      <c r="C536" t="s">
        <v>1247</v>
      </c>
      <c r="D536" t="s">
        <v>7028</v>
      </c>
      <c r="E536" t="s">
        <v>7029</v>
      </c>
      <c r="F536" t="s">
        <v>7030</v>
      </c>
      <c r="G536" t="s">
        <v>7028</v>
      </c>
      <c r="H536" t="s">
        <v>902</v>
      </c>
      <c r="I536" t="s">
        <v>1268</v>
      </c>
      <c r="J536" t="s">
        <v>6988</v>
      </c>
      <c r="K536"/>
      <c r="L536" t="s">
        <v>1939</v>
      </c>
      <c r="M536" t="s">
        <v>1974</v>
      </c>
      <c r="N536"/>
      <c r="O536"/>
      <c r="P536" t="s">
        <v>1247</v>
      </c>
      <c r="Q536" t="s">
        <v>1306</v>
      </c>
      <c r="R536" t="s">
        <v>6582</v>
      </c>
      <c r="S536"/>
      <c r="T536"/>
      <c r="U536" t="s">
        <v>6991</v>
      </c>
      <c r="V536" t="s">
        <v>7031</v>
      </c>
      <c r="W536"/>
      <c r="X536"/>
      <c r="Y536"/>
      <c r="Z536"/>
      <c r="AA536"/>
      <c r="AB536"/>
      <c r="AC536"/>
      <c r="AD536"/>
      <c r="AE536"/>
      <c r="AF536"/>
      <c r="AG536"/>
      <c r="AH536"/>
      <c r="AI536"/>
      <c r="AJ536"/>
      <c r="AK536"/>
      <c r="AL536"/>
      <c r="AM536"/>
      <c r="AN536"/>
      <c r="AO536" s="108" t="s">
        <v>43</v>
      </c>
      <c r="AP536" t="s">
        <v>1307</v>
      </c>
      <c r="AQ536">
        <v>56</v>
      </c>
      <c r="AR536" t="e">
        <v>#N/A</v>
      </c>
      <c r="AS536" t="s">
        <v>1247</v>
      </c>
      <c r="AT536" t="e">
        <v>#N/A</v>
      </c>
      <c r="AU536" t="s">
        <v>7029</v>
      </c>
      <c r="AV536" t="s">
        <v>7032</v>
      </c>
      <c r="AW536" t="s">
        <v>7033</v>
      </c>
      <c r="AX536" t="s">
        <v>1934</v>
      </c>
      <c r="AY536" t="s">
        <v>7034</v>
      </c>
      <c r="AZ536" t="s">
        <v>1306</v>
      </c>
      <c r="BA536" t="s">
        <v>7035</v>
      </c>
      <c r="BB536" t="s">
        <v>1268</v>
      </c>
      <c r="BC536" t="s">
        <v>1939</v>
      </c>
      <c r="BD536" t="s">
        <v>7036</v>
      </c>
      <c r="BE536">
        <v>536</v>
      </c>
      <c r="BF536">
        <v>530</v>
      </c>
      <c r="BG536">
        <v>0</v>
      </c>
      <c r="BH536" t="s">
        <v>7029</v>
      </c>
      <c r="BI536">
        <v>1</v>
      </c>
      <c r="BJ536">
        <v>0</v>
      </c>
      <c r="BK536">
        <v>0</v>
      </c>
      <c r="BL536" t="s">
        <v>1592</v>
      </c>
      <c r="BM536" t="s">
        <v>6989</v>
      </c>
      <c r="BN536" t="s">
        <v>6992</v>
      </c>
      <c r="BO536" t="e" cm="1">
        <v>#N/A</v>
      </c>
      <c r="BP536" t="s">
        <v>1592</v>
      </c>
      <c r="BQ536" t="s">
        <v>6589</v>
      </c>
      <c r="BR536">
        <v>55</v>
      </c>
      <c r="BS536" t="s">
        <v>1777</v>
      </c>
      <c r="BT536" t="s">
        <v>7037</v>
      </c>
      <c r="BU536" t="s">
        <v>7028</v>
      </c>
      <c r="BV536" t="s">
        <v>7032</v>
      </c>
      <c r="BW536" t="s">
        <v>1940</v>
      </c>
      <c r="BX536" t="s">
        <v>1937</v>
      </c>
      <c r="BY536" t="s">
        <v>1592</v>
      </c>
      <c r="BZ536" t="s">
        <v>1937</v>
      </c>
      <c r="CA536" t="s">
        <v>1974</v>
      </c>
      <c r="CB536"/>
      <c r="CC536" t="s">
        <v>998</v>
      </c>
      <c r="CD536" t="s">
        <v>1268</v>
      </c>
      <c r="CE536" t="s">
        <v>7038</v>
      </c>
      <c r="CF536" t="s">
        <v>7039</v>
      </c>
      <c r="CG536" t="s">
        <v>1268</v>
      </c>
      <c r="CH536" t="s">
        <v>1592</v>
      </c>
      <c r="CI536" t="s">
        <v>6582</v>
      </c>
      <c r="CJ536" t="s">
        <v>1247</v>
      </c>
      <c r="CK536"/>
      <c r="CL536"/>
      <c r="CM536" t="s">
        <v>6991</v>
      </c>
      <c r="CN536" t="s">
        <v>7031</v>
      </c>
      <c r="CO536" t="s">
        <v>6991</v>
      </c>
      <c r="CP536" t="s">
        <v>7031</v>
      </c>
      <c r="CQ536" t="s">
        <v>1592</v>
      </c>
      <c r="CR536">
        <v>0</v>
      </c>
      <c r="CS536" t="s">
        <v>1592</v>
      </c>
      <c r="CT536" t="s">
        <v>1592</v>
      </c>
      <c r="CU536" t="s">
        <v>1592</v>
      </c>
      <c r="CV536" t="s">
        <v>1592</v>
      </c>
      <c r="CW536" t="s">
        <v>1592</v>
      </c>
      <c r="CX536">
        <v>534</v>
      </c>
      <c r="CY536" t="s">
        <v>7040</v>
      </c>
      <c r="CZ536" t="s">
        <v>1592</v>
      </c>
      <c r="DA536" t="s">
        <v>2313</v>
      </c>
      <c r="DB536" t="s">
        <v>2314</v>
      </c>
      <c r="DC536" t="s">
        <v>7029</v>
      </c>
      <c r="DD536" t="s">
        <v>1306</v>
      </c>
      <c r="DE536" t="s">
        <v>7028</v>
      </c>
      <c r="DF536" t="s">
        <v>1592</v>
      </c>
      <c r="DG536" t="s">
        <v>1592</v>
      </c>
      <c r="DH536" t="s">
        <v>2334</v>
      </c>
      <c r="DI536" t="e">
        <v>#N/A</v>
      </c>
      <c r="DJ536"/>
      <c r="DK536" t="s">
        <v>2334</v>
      </c>
      <c r="DL536">
        <v>9</v>
      </c>
      <c r="DM536" t="s">
        <v>2315</v>
      </c>
      <c r="DN536" t="s">
        <v>1247</v>
      </c>
      <c r="DO536" t="b">
        <v>1</v>
      </c>
      <c r="DP536" t="b">
        <v>1</v>
      </c>
      <c r="DQ536" t="b">
        <v>1</v>
      </c>
      <c r="DR536" t="b">
        <v>0</v>
      </c>
      <c r="DS536" t="b">
        <v>0</v>
      </c>
      <c r="DT536" t="b">
        <v>1</v>
      </c>
      <c r="DU536" t="b">
        <v>0</v>
      </c>
      <c r="DV536">
        <v>0</v>
      </c>
      <c r="DW536" t="b">
        <v>0</v>
      </c>
      <c r="DX536" t="b">
        <v>0</v>
      </c>
      <c r="DY536" t="b">
        <v>0</v>
      </c>
      <c r="DZ536" t="b">
        <v>0</v>
      </c>
      <c r="EA536" t="b">
        <v>0</v>
      </c>
      <c r="EB536" t="b">
        <v>0</v>
      </c>
      <c r="EC536" t="b">
        <v>0</v>
      </c>
      <c r="ED536" t="b">
        <v>0</v>
      </c>
      <c r="EE536" t="b">
        <v>0</v>
      </c>
      <c r="EF536" t="b" cm="1">
        <v>0</v>
      </c>
      <c r="EG536" t="b">
        <v>0</v>
      </c>
      <c r="EH536" t="b">
        <v>0</v>
      </c>
      <c r="EI536" t="b">
        <v>0</v>
      </c>
      <c r="EJ536" t="s">
        <v>1592</v>
      </c>
      <c r="EK536">
        <v>0</v>
      </c>
      <c r="EL536">
        <v>20</v>
      </c>
      <c r="EM536" t="b">
        <v>0</v>
      </c>
    </row>
    <row r="537" spans="1:143" ht="47.25">
      <c r="A537"/>
      <c r="B537" t="s">
        <v>1247</v>
      </c>
      <c r="C537" t="s">
        <v>1247</v>
      </c>
      <c r="D537" t="s">
        <v>7041</v>
      </c>
      <c r="E537" t="s">
        <v>7042</v>
      </c>
      <c r="F537" t="s">
        <v>7043</v>
      </c>
      <c r="G537" t="s">
        <v>7041</v>
      </c>
      <c r="H537" s="109" t="s">
        <v>7044</v>
      </c>
      <c r="I537" t="s">
        <v>1268</v>
      </c>
      <c r="J537" t="s">
        <v>6988</v>
      </c>
      <c r="K537" t="s">
        <v>7045</v>
      </c>
      <c r="L537" t="s">
        <v>1939</v>
      </c>
      <c r="M537" t="s">
        <v>2010</v>
      </c>
      <c r="N537"/>
      <c r="O537"/>
      <c r="P537" t="s">
        <v>1247</v>
      </c>
      <c r="Q537" t="s">
        <v>1306</v>
      </c>
      <c r="R537" t="s">
        <v>6582</v>
      </c>
      <c r="S537"/>
      <c r="T537"/>
      <c r="U537" t="s">
        <v>6991</v>
      </c>
      <c r="V537" t="s">
        <v>7046</v>
      </c>
      <c r="W537"/>
      <c r="X537"/>
      <c r="Y537"/>
      <c r="Z537"/>
      <c r="AA537"/>
      <c r="AB537"/>
      <c r="AC537"/>
      <c r="AD537"/>
      <c r="AE537"/>
      <c r="AF537"/>
      <c r="AG537"/>
      <c r="AH537"/>
      <c r="AI537"/>
      <c r="AJ537"/>
      <c r="AK537"/>
      <c r="AL537"/>
      <c r="AM537"/>
      <c r="AN537"/>
      <c r="AO537" s="108" t="s">
        <v>43</v>
      </c>
      <c r="AP537" t="s">
        <v>1307</v>
      </c>
      <c r="AQ537">
        <v>57</v>
      </c>
      <c r="AR537" t="e">
        <v>#N/A</v>
      </c>
      <c r="AS537" t="s">
        <v>1247</v>
      </c>
      <c r="AT537" t="e">
        <v>#N/A</v>
      </c>
      <c r="AU537" t="s">
        <v>7042</v>
      </c>
      <c r="AV537" t="s">
        <v>7047</v>
      </c>
      <c r="AW537" t="s">
        <v>7048</v>
      </c>
      <c r="AX537" t="s">
        <v>1934</v>
      </c>
      <c r="AY537" t="s">
        <v>7049</v>
      </c>
      <c r="AZ537" t="s">
        <v>1306</v>
      </c>
      <c r="BA537" t="s">
        <v>7050</v>
      </c>
      <c r="BB537" t="s">
        <v>1268</v>
      </c>
      <c r="BC537" t="s">
        <v>1939</v>
      </c>
      <c r="BD537" t="s">
        <v>7051</v>
      </c>
      <c r="BE537">
        <v>537</v>
      </c>
      <c r="BF537">
        <v>530</v>
      </c>
      <c r="BG537" t="e">
        <v>#N/A</v>
      </c>
      <c r="BH537" t="s">
        <v>7042</v>
      </c>
      <c r="BI537">
        <v>1</v>
      </c>
      <c r="BJ537">
        <v>0</v>
      </c>
      <c r="BK537">
        <v>0</v>
      </c>
      <c r="BL537" t="s">
        <v>1592</v>
      </c>
      <c r="BM537" t="s">
        <v>6989</v>
      </c>
      <c r="BN537" t="s">
        <v>6992</v>
      </c>
      <c r="BO537" t="e" cm="1">
        <v>#N/A</v>
      </c>
      <c r="BP537" t="s">
        <v>7052</v>
      </c>
      <c r="BQ537" t="s">
        <v>6589</v>
      </c>
      <c r="BR537">
        <v>56</v>
      </c>
      <c r="BS537" t="s">
        <v>1781</v>
      </c>
      <c r="BT537" t="s">
        <v>7053</v>
      </c>
      <c r="BU537" t="s">
        <v>7041</v>
      </c>
      <c r="BV537" t="s">
        <v>7047</v>
      </c>
      <c r="BW537" t="s">
        <v>7054</v>
      </c>
      <c r="BX537" t="s">
        <v>1937</v>
      </c>
      <c r="BY537" t="s">
        <v>1592</v>
      </c>
      <c r="BZ537" t="s">
        <v>1937</v>
      </c>
      <c r="CA537" t="s">
        <v>2010</v>
      </c>
      <c r="CB537"/>
      <c r="CC537" t="s">
        <v>998</v>
      </c>
      <c r="CD537" t="s">
        <v>1268</v>
      </c>
      <c r="CE537" t="s">
        <v>7055</v>
      </c>
      <c r="CF537" t="s">
        <v>7056</v>
      </c>
      <c r="CG537" t="s">
        <v>1268</v>
      </c>
      <c r="CH537" t="s">
        <v>1592</v>
      </c>
      <c r="CI537" t="s">
        <v>6582</v>
      </c>
      <c r="CJ537" t="s">
        <v>1247</v>
      </c>
      <c r="CK537"/>
      <c r="CL537"/>
      <c r="CM537" t="s">
        <v>6991</v>
      </c>
      <c r="CN537" t="s">
        <v>7046</v>
      </c>
      <c r="CO537" t="s">
        <v>6991</v>
      </c>
      <c r="CP537" t="s">
        <v>7046</v>
      </c>
      <c r="CQ537" t="s">
        <v>1592</v>
      </c>
      <c r="CR537">
        <v>0</v>
      </c>
      <c r="CS537" t="s">
        <v>1592</v>
      </c>
      <c r="CT537" t="s">
        <v>1592</v>
      </c>
      <c r="CU537" t="s">
        <v>1592</v>
      </c>
      <c r="CV537" t="s">
        <v>1592</v>
      </c>
      <c r="CW537" t="s">
        <v>1592</v>
      </c>
      <c r="CX537">
        <v>535</v>
      </c>
      <c r="CY537" t="s">
        <v>7057</v>
      </c>
      <c r="CZ537" t="s">
        <v>1592</v>
      </c>
      <c r="DA537" t="s">
        <v>2313</v>
      </c>
      <c r="DB537" t="s">
        <v>2314</v>
      </c>
      <c r="DC537" t="s">
        <v>7042</v>
      </c>
      <c r="DD537" t="s">
        <v>1306</v>
      </c>
      <c r="DE537" t="s">
        <v>7041</v>
      </c>
      <c r="DF537" t="s">
        <v>1592</v>
      </c>
      <c r="DG537" t="s">
        <v>1592</v>
      </c>
      <c r="DH537" t="s">
        <v>2334</v>
      </c>
      <c r="DI537" t="e">
        <v>#N/A</v>
      </c>
      <c r="DJ537"/>
      <c r="DK537" t="s">
        <v>2334</v>
      </c>
      <c r="DL537">
        <v>9</v>
      </c>
      <c r="DM537" t="s">
        <v>2315</v>
      </c>
      <c r="DN537" t="s">
        <v>1247</v>
      </c>
      <c r="DO537" t="b">
        <v>1</v>
      </c>
      <c r="DP537" t="b">
        <v>1</v>
      </c>
      <c r="DQ537" t="b">
        <v>1</v>
      </c>
      <c r="DR537" t="b">
        <v>0</v>
      </c>
      <c r="DS537" t="b">
        <v>0</v>
      </c>
      <c r="DT537" t="b">
        <v>1</v>
      </c>
      <c r="DU537" t="b">
        <v>0</v>
      </c>
      <c r="DV537">
        <v>0</v>
      </c>
      <c r="DW537" t="b">
        <v>0</v>
      </c>
      <c r="DX537" t="b">
        <v>0</v>
      </c>
      <c r="DY537" t="b">
        <v>0</v>
      </c>
      <c r="DZ537" t="b">
        <v>0</v>
      </c>
      <c r="EA537" t="b">
        <v>0</v>
      </c>
      <c r="EB537" t="b">
        <v>0</v>
      </c>
      <c r="EC537" t="b">
        <v>0</v>
      </c>
      <c r="ED537" t="b">
        <v>0</v>
      </c>
      <c r="EE537" t="b">
        <v>0</v>
      </c>
      <c r="EF537" t="b" cm="1">
        <v>0</v>
      </c>
      <c r="EG537" t="b">
        <v>0</v>
      </c>
      <c r="EH537" t="b">
        <v>0</v>
      </c>
      <c r="EI537" t="b">
        <v>0</v>
      </c>
      <c r="EJ537" t="s">
        <v>1592</v>
      </c>
      <c r="EK537">
        <v>0</v>
      </c>
      <c r="EL537">
        <v>37</v>
      </c>
      <c r="EM537" t="b">
        <v>0</v>
      </c>
    </row>
    <row r="538" spans="1:143" ht="15.75">
      <c r="A538"/>
      <c r="B538" t="s">
        <v>1247</v>
      </c>
      <c r="C538" t="s">
        <v>1247</v>
      </c>
      <c r="D538" t="s">
        <v>7058</v>
      </c>
      <c r="E538" t="s">
        <v>7059</v>
      </c>
      <c r="F538" t="s">
        <v>7060</v>
      </c>
      <c r="G538" t="s">
        <v>7058</v>
      </c>
      <c r="H538" t="s">
        <v>7061</v>
      </c>
      <c r="I538" t="s">
        <v>1268</v>
      </c>
      <c r="J538" t="s">
        <v>6988</v>
      </c>
      <c r="K538" t="s">
        <v>7062</v>
      </c>
      <c r="L538" t="s">
        <v>1939</v>
      </c>
      <c r="M538" t="s">
        <v>2031</v>
      </c>
      <c r="N538"/>
      <c r="O538"/>
      <c r="P538" t="s">
        <v>1247</v>
      </c>
      <c r="Q538" t="s">
        <v>1306</v>
      </c>
      <c r="R538" t="s">
        <v>6582</v>
      </c>
      <c r="S538"/>
      <c r="T538"/>
      <c r="U538" t="s">
        <v>6991</v>
      </c>
      <c r="V538" t="s">
        <v>7063</v>
      </c>
      <c r="W538"/>
      <c r="X538"/>
      <c r="Y538"/>
      <c r="Z538"/>
      <c r="AA538"/>
      <c r="AB538"/>
      <c r="AC538"/>
      <c r="AD538"/>
      <c r="AE538"/>
      <c r="AF538"/>
      <c r="AG538"/>
      <c r="AH538"/>
      <c r="AI538"/>
      <c r="AJ538"/>
      <c r="AK538"/>
      <c r="AL538"/>
      <c r="AM538"/>
      <c r="AN538"/>
      <c r="AO538" s="108" t="s">
        <v>43</v>
      </c>
      <c r="AP538" t="s">
        <v>1307</v>
      </c>
      <c r="AQ538">
        <v>58</v>
      </c>
      <c r="AR538" t="e">
        <v>#N/A</v>
      </c>
      <c r="AS538" t="s">
        <v>1247</v>
      </c>
      <c r="AT538" t="e">
        <v>#N/A</v>
      </c>
      <c r="AU538" t="s">
        <v>7059</v>
      </c>
      <c r="AV538" t="s">
        <v>7064</v>
      </c>
      <c r="AW538" t="s">
        <v>7065</v>
      </c>
      <c r="AX538" t="s">
        <v>1934</v>
      </c>
      <c r="AY538" t="s">
        <v>7066</v>
      </c>
      <c r="AZ538" t="s">
        <v>1306</v>
      </c>
      <c r="BA538" t="s">
        <v>7067</v>
      </c>
      <c r="BB538" t="s">
        <v>1268</v>
      </c>
      <c r="BC538" t="s">
        <v>1939</v>
      </c>
      <c r="BD538" t="s">
        <v>7068</v>
      </c>
      <c r="BE538">
        <v>538</v>
      </c>
      <c r="BF538">
        <v>530</v>
      </c>
      <c r="BG538" t="e">
        <v>#N/A</v>
      </c>
      <c r="BH538" t="s">
        <v>7059</v>
      </c>
      <c r="BI538">
        <v>1</v>
      </c>
      <c r="BJ538">
        <v>0</v>
      </c>
      <c r="BK538">
        <v>0</v>
      </c>
      <c r="BL538" t="s">
        <v>1592</v>
      </c>
      <c r="BM538" t="s">
        <v>6989</v>
      </c>
      <c r="BN538" t="s">
        <v>6992</v>
      </c>
      <c r="BO538" t="e" cm="1">
        <v>#N/A</v>
      </c>
      <c r="BP538" t="s">
        <v>7069</v>
      </c>
      <c r="BQ538" t="s">
        <v>6589</v>
      </c>
      <c r="BR538">
        <v>57</v>
      </c>
      <c r="BS538" t="s">
        <v>1787</v>
      </c>
      <c r="BT538" t="s">
        <v>7070</v>
      </c>
      <c r="BU538" t="s">
        <v>7058</v>
      </c>
      <c r="BV538" t="s">
        <v>7064</v>
      </c>
      <c r="BW538" t="s">
        <v>7071</v>
      </c>
      <c r="BX538" t="s">
        <v>1937</v>
      </c>
      <c r="BY538" t="s">
        <v>1592</v>
      </c>
      <c r="BZ538" t="s">
        <v>1937</v>
      </c>
      <c r="CA538" t="s">
        <v>2031</v>
      </c>
      <c r="CB538"/>
      <c r="CC538" t="s">
        <v>998</v>
      </c>
      <c r="CD538" t="s">
        <v>1268</v>
      </c>
      <c r="CE538" t="s">
        <v>7072</v>
      </c>
      <c r="CF538" t="s">
        <v>7073</v>
      </c>
      <c r="CG538" t="s">
        <v>1268</v>
      </c>
      <c r="CH538" t="s">
        <v>1592</v>
      </c>
      <c r="CI538" t="s">
        <v>6582</v>
      </c>
      <c r="CJ538" t="s">
        <v>1247</v>
      </c>
      <c r="CK538"/>
      <c r="CL538"/>
      <c r="CM538" t="s">
        <v>6991</v>
      </c>
      <c r="CN538" t="s">
        <v>7063</v>
      </c>
      <c r="CO538" t="s">
        <v>6991</v>
      </c>
      <c r="CP538" t="s">
        <v>7063</v>
      </c>
      <c r="CQ538" t="s">
        <v>1592</v>
      </c>
      <c r="CR538">
        <v>0</v>
      </c>
      <c r="CS538" t="s">
        <v>1592</v>
      </c>
      <c r="CT538" t="s">
        <v>1592</v>
      </c>
      <c r="CU538" t="s">
        <v>1592</v>
      </c>
      <c r="CV538" t="s">
        <v>1592</v>
      </c>
      <c r="CW538" t="s">
        <v>1592</v>
      </c>
      <c r="CX538">
        <v>536</v>
      </c>
      <c r="CY538" t="s">
        <v>7074</v>
      </c>
      <c r="CZ538" t="s">
        <v>1592</v>
      </c>
      <c r="DA538" t="s">
        <v>2313</v>
      </c>
      <c r="DB538" t="s">
        <v>2314</v>
      </c>
      <c r="DC538" t="s">
        <v>7059</v>
      </c>
      <c r="DD538" t="s">
        <v>1306</v>
      </c>
      <c r="DE538" t="s">
        <v>7058</v>
      </c>
      <c r="DF538" t="s">
        <v>1592</v>
      </c>
      <c r="DG538" t="s">
        <v>1592</v>
      </c>
      <c r="DH538" t="s">
        <v>2334</v>
      </c>
      <c r="DI538" t="e">
        <v>#N/A</v>
      </c>
      <c r="DJ538"/>
      <c r="DK538" t="s">
        <v>2334</v>
      </c>
      <c r="DL538">
        <v>9</v>
      </c>
      <c r="DM538" t="s">
        <v>2315</v>
      </c>
      <c r="DN538" t="s">
        <v>1247</v>
      </c>
      <c r="DO538" t="b">
        <v>1</v>
      </c>
      <c r="DP538" t="b">
        <v>1</v>
      </c>
      <c r="DQ538" t="b">
        <v>1</v>
      </c>
      <c r="DR538" t="b">
        <v>0</v>
      </c>
      <c r="DS538" t="b">
        <v>0</v>
      </c>
      <c r="DT538" t="b">
        <v>1</v>
      </c>
      <c r="DU538" t="b">
        <v>0</v>
      </c>
      <c r="DV538">
        <v>0</v>
      </c>
      <c r="DW538" t="b">
        <v>0</v>
      </c>
      <c r="DX538" t="b">
        <v>0</v>
      </c>
      <c r="DY538" t="b">
        <v>0</v>
      </c>
      <c r="DZ538" t="b">
        <v>0</v>
      </c>
      <c r="EA538" t="b">
        <v>0</v>
      </c>
      <c r="EB538" t="b">
        <v>0</v>
      </c>
      <c r="EC538" t="b">
        <v>0</v>
      </c>
      <c r="ED538" t="b">
        <v>0</v>
      </c>
      <c r="EE538" t="b">
        <v>0</v>
      </c>
      <c r="EF538" t="b" cm="1">
        <v>0</v>
      </c>
      <c r="EG538" t="b">
        <v>0</v>
      </c>
      <c r="EH538" t="b">
        <v>0</v>
      </c>
      <c r="EI538" t="b">
        <v>0</v>
      </c>
      <c r="EJ538" t="s">
        <v>1592</v>
      </c>
      <c r="EK538">
        <v>0</v>
      </c>
      <c r="EL538">
        <v>39</v>
      </c>
      <c r="EM538" t="b">
        <v>0</v>
      </c>
    </row>
    <row r="539" spans="1:143" ht="15.75">
      <c r="A539"/>
      <c r="B539" t="s">
        <v>1247</v>
      </c>
      <c r="C539" t="s">
        <v>1247</v>
      </c>
      <c r="D539" t="s">
        <v>7075</v>
      </c>
      <c r="E539" t="s">
        <v>7076</v>
      </c>
      <c r="F539" t="s">
        <v>7077</v>
      </c>
      <c r="G539" t="s">
        <v>7075</v>
      </c>
      <c r="H539" t="s">
        <v>7078</v>
      </c>
      <c r="I539" t="s">
        <v>1268</v>
      </c>
      <c r="J539" t="s">
        <v>6988</v>
      </c>
      <c r="K539" t="s">
        <v>7045</v>
      </c>
      <c r="L539" t="s">
        <v>1939</v>
      </c>
      <c r="M539" t="s">
        <v>2607</v>
      </c>
      <c r="N539"/>
      <c r="O539"/>
      <c r="P539" t="s">
        <v>1247</v>
      </c>
      <c r="Q539" t="s">
        <v>1306</v>
      </c>
      <c r="R539" t="s">
        <v>6582</v>
      </c>
      <c r="S539"/>
      <c r="T539"/>
      <c r="U539" t="s">
        <v>6991</v>
      </c>
      <c r="V539" t="s">
        <v>7079</v>
      </c>
      <c r="W539"/>
      <c r="X539"/>
      <c r="Y539"/>
      <c r="Z539"/>
      <c r="AA539"/>
      <c r="AB539"/>
      <c r="AC539"/>
      <c r="AD539"/>
      <c r="AE539"/>
      <c r="AF539"/>
      <c r="AG539"/>
      <c r="AH539"/>
      <c r="AI539"/>
      <c r="AJ539"/>
      <c r="AK539"/>
      <c r="AL539"/>
      <c r="AM539"/>
      <c r="AN539"/>
      <c r="AO539" s="108" t="s">
        <v>43</v>
      </c>
      <c r="AP539" t="s">
        <v>1307</v>
      </c>
      <c r="AQ539">
        <v>59</v>
      </c>
      <c r="AR539" t="e">
        <v>#N/A</v>
      </c>
      <c r="AS539" t="s">
        <v>1247</v>
      </c>
      <c r="AT539" t="e">
        <v>#N/A</v>
      </c>
      <c r="AU539" t="s">
        <v>7076</v>
      </c>
      <c r="AV539" t="s">
        <v>7080</v>
      </c>
      <c r="AW539" t="s">
        <v>7081</v>
      </c>
      <c r="AX539" t="s">
        <v>1934</v>
      </c>
      <c r="AY539" t="s">
        <v>7082</v>
      </c>
      <c r="AZ539" t="s">
        <v>1306</v>
      </c>
      <c r="BA539" t="s">
        <v>7083</v>
      </c>
      <c r="BB539" t="s">
        <v>1268</v>
      </c>
      <c r="BC539" t="s">
        <v>1939</v>
      </c>
      <c r="BD539" t="s">
        <v>7084</v>
      </c>
      <c r="BE539">
        <v>539</v>
      </c>
      <c r="BF539">
        <v>530</v>
      </c>
      <c r="BG539" t="e">
        <v>#N/A</v>
      </c>
      <c r="BH539" t="s">
        <v>7076</v>
      </c>
      <c r="BI539">
        <v>1</v>
      </c>
      <c r="BJ539">
        <v>0</v>
      </c>
      <c r="BK539">
        <v>0</v>
      </c>
      <c r="BL539" t="s">
        <v>1592</v>
      </c>
      <c r="BM539" t="s">
        <v>6989</v>
      </c>
      <c r="BN539" t="s">
        <v>6992</v>
      </c>
      <c r="BO539" t="e" cm="1">
        <v>#N/A</v>
      </c>
      <c r="BP539" t="s">
        <v>7052</v>
      </c>
      <c r="BQ539" t="s">
        <v>6589</v>
      </c>
      <c r="BR539">
        <v>58</v>
      </c>
      <c r="BS539" t="s">
        <v>1791</v>
      </c>
      <c r="BT539" t="s">
        <v>7085</v>
      </c>
      <c r="BU539" t="s">
        <v>7075</v>
      </c>
      <c r="BV539" t="s">
        <v>7080</v>
      </c>
      <c r="BW539" t="s">
        <v>7086</v>
      </c>
      <c r="BX539" t="s">
        <v>1937</v>
      </c>
      <c r="BY539" t="s">
        <v>1592</v>
      </c>
      <c r="BZ539" t="s">
        <v>1937</v>
      </c>
      <c r="CA539" t="s">
        <v>2607</v>
      </c>
      <c r="CB539"/>
      <c r="CC539" t="s">
        <v>998</v>
      </c>
      <c r="CD539" t="s">
        <v>1268</v>
      </c>
      <c r="CE539" t="s">
        <v>7087</v>
      </c>
      <c r="CF539" t="s">
        <v>7088</v>
      </c>
      <c r="CG539" t="s">
        <v>1268</v>
      </c>
      <c r="CH539" t="s">
        <v>1592</v>
      </c>
      <c r="CI539" t="s">
        <v>6582</v>
      </c>
      <c r="CJ539" t="s">
        <v>1247</v>
      </c>
      <c r="CK539"/>
      <c r="CL539"/>
      <c r="CM539" t="s">
        <v>6991</v>
      </c>
      <c r="CN539" t="s">
        <v>7079</v>
      </c>
      <c r="CO539" t="s">
        <v>6991</v>
      </c>
      <c r="CP539" t="s">
        <v>7079</v>
      </c>
      <c r="CQ539" t="s">
        <v>1592</v>
      </c>
      <c r="CR539">
        <v>0</v>
      </c>
      <c r="CS539" t="s">
        <v>1592</v>
      </c>
      <c r="CT539" t="s">
        <v>1592</v>
      </c>
      <c r="CU539" t="s">
        <v>1592</v>
      </c>
      <c r="CV539" t="s">
        <v>1592</v>
      </c>
      <c r="CW539" t="s">
        <v>1592</v>
      </c>
      <c r="CX539">
        <v>537</v>
      </c>
      <c r="CY539" t="s">
        <v>7089</v>
      </c>
      <c r="CZ539" t="s">
        <v>1592</v>
      </c>
      <c r="DA539" t="s">
        <v>2313</v>
      </c>
      <c r="DB539" t="s">
        <v>2314</v>
      </c>
      <c r="DC539" t="s">
        <v>7076</v>
      </c>
      <c r="DD539" t="s">
        <v>1306</v>
      </c>
      <c r="DE539" t="s">
        <v>7075</v>
      </c>
      <c r="DF539" t="s">
        <v>1592</v>
      </c>
      <c r="DG539" t="s">
        <v>1592</v>
      </c>
      <c r="DH539" t="s">
        <v>2334</v>
      </c>
      <c r="DI539" t="e">
        <v>#N/A</v>
      </c>
      <c r="DJ539"/>
      <c r="DK539" t="s">
        <v>2334</v>
      </c>
      <c r="DL539">
        <v>9</v>
      </c>
      <c r="DM539" t="s">
        <v>2315</v>
      </c>
      <c r="DN539" t="s">
        <v>1247</v>
      </c>
      <c r="DO539" t="b">
        <v>1</v>
      </c>
      <c r="DP539" t="b">
        <v>1</v>
      </c>
      <c r="DQ539" t="b">
        <v>1</v>
      </c>
      <c r="DR539" t="b">
        <v>0</v>
      </c>
      <c r="DS539" t="b">
        <v>0</v>
      </c>
      <c r="DT539" t="b">
        <v>1</v>
      </c>
      <c r="DU539" t="b">
        <v>0</v>
      </c>
      <c r="DV539">
        <v>0</v>
      </c>
      <c r="DW539" t="b">
        <v>0</v>
      </c>
      <c r="DX539" t="b">
        <v>0</v>
      </c>
      <c r="DY539" t="b">
        <v>0</v>
      </c>
      <c r="DZ539" t="b">
        <v>0</v>
      </c>
      <c r="EA539" t="b">
        <v>0</v>
      </c>
      <c r="EB539" t="b">
        <v>0</v>
      </c>
      <c r="EC539" t="b">
        <v>0</v>
      </c>
      <c r="ED539" t="b">
        <v>0</v>
      </c>
      <c r="EE539" t="b">
        <v>0</v>
      </c>
      <c r="EF539" t="b" cm="1">
        <v>0</v>
      </c>
      <c r="EG539" t="b">
        <v>0</v>
      </c>
      <c r="EH539" t="b">
        <v>0</v>
      </c>
      <c r="EI539" t="b">
        <v>0</v>
      </c>
      <c r="EJ539" t="s">
        <v>1592</v>
      </c>
      <c r="EK539">
        <v>0</v>
      </c>
      <c r="EL539">
        <v>42</v>
      </c>
      <c r="EM539" t="b">
        <v>0</v>
      </c>
    </row>
    <row r="540" spans="1:143" ht="15.75">
      <c r="A540"/>
      <c r="B540" t="s">
        <v>1247</v>
      </c>
      <c r="C540" t="s">
        <v>1247</v>
      </c>
      <c r="D540" t="s">
        <v>7090</v>
      </c>
      <c r="E540" t="s">
        <v>7091</v>
      </c>
      <c r="F540" t="s">
        <v>7092</v>
      </c>
      <c r="G540" t="s">
        <v>7090</v>
      </c>
      <c r="H540" t="s">
        <v>7093</v>
      </c>
      <c r="I540" t="s">
        <v>1268</v>
      </c>
      <c r="J540" t="s">
        <v>6988</v>
      </c>
      <c r="K540" t="s">
        <v>7062</v>
      </c>
      <c r="L540" t="s">
        <v>1939</v>
      </c>
      <c r="M540" t="s">
        <v>2607</v>
      </c>
      <c r="N540"/>
      <c r="O540"/>
      <c r="P540" t="s">
        <v>1247</v>
      </c>
      <c r="Q540" t="s">
        <v>1306</v>
      </c>
      <c r="R540" t="s">
        <v>6582</v>
      </c>
      <c r="S540"/>
      <c r="T540"/>
      <c r="U540" t="s">
        <v>6991</v>
      </c>
      <c r="V540" t="s">
        <v>7094</v>
      </c>
      <c r="W540"/>
      <c r="X540"/>
      <c r="Y540"/>
      <c r="Z540"/>
      <c r="AA540"/>
      <c r="AB540"/>
      <c r="AC540"/>
      <c r="AD540"/>
      <c r="AE540"/>
      <c r="AF540"/>
      <c r="AG540"/>
      <c r="AH540"/>
      <c r="AI540"/>
      <c r="AJ540"/>
      <c r="AK540"/>
      <c r="AL540"/>
      <c r="AM540"/>
      <c r="AN540"/>
      <c r="AO540" s="108" t="s">
        <v>43</v>
      </c>
      <c r="AP540" t="s">
        <v>1307</v>
      </c>
      <c r="AQ540">
        <v>60</v>
      </c>
      <c r="AR540" t="e">
        <v>#N/A</v>
      </c>
      <c r="AS540" t="s">
        <v>1247</v>
      </c>
      <c r="AT540" t="e">
        <v>#N/A</v>
      </c>
      <c r="AU540" t="s">
        <v>7091</v>
      </c>
      <c r="AV540" t="s">
        <v>7095</v>
      </c>
      <c r="AW540" t="s">
        <v>7096</v>
      </c>
      <c r="AX540" t="s">
        <v>1934</v>
      </c>
      <c r="AY540" t="s">
        <v>7097</v>
      </c>
      <c r="AZ540" t="s">
        <v>1306</v>
      </c>
      <c r="BA540" t="s">
        <v>7098</v>
      </c>
      <c r="BB540" t="s">
        <v>1268</v>
      </c>
      <c r="BC540" t="s">
        <v>1939</v>
      </c>
      <c r="BD540" t="s">
        <v>7099</v>
      </c>
      <c r="BE540">
        <v>540</v>
      </c>
      <c r="BF540">
        <v>530</v>
      </c>
      <c r="BG540" t="e">
        <v>#N/A</v>
      </c>
      <c r="BH540" t="s">
        <v>7091</v>
      </c>
      <c r="BI540">
        <v>1</v>
      </c>
      <c r="BJ540">
        <v>0</v>
      </c>
      <c r="BK540">
        <v>0</v>
      </c>
      <c r="BL540" t="s">
        <v>1592</v>
      </c>
      <c r="BM540" t="s">
        <v>6989</v>
      </c>
      <c r="BN540" t="s">
        <v>6992</v>
      </c>
      <c r="BO540" t="e" cm="1">
        <v>#N/A</v>
      </c>
      <c r="BP540" t="s">
        <v>7069</v>
      </c>
      <c r="BQ540" t="s">
        <v>6589</v>
      </c>
      <c r="BR540">
        <v>59</v>
      </c>
      <c r="BS540" t="s">
        <v>1795</v>
      </c>
      <c r="BT540" t="s">
        <v>7100</v>
      </c>
      <c r="BU540" t="s">
        <v>7090</v>
      </c>
      <c r="BV540" t="s">
        <v>7095</v>
      </c>
      <c r="BW540" t="s">
        <v>7101</v>
      </c>
      <c r="BX540" t="s">
        <v>1937</v>
      </c>
      <c r="BY540" t="s">
        <v>1592</v>
      </c>
      <c r="BZ540" t="s">
        <v>1937</v>
      </c>
      <c r="CA540" t="s">
        <v>2607</v>
      </c>
      <c r="CB540"/>
      <c r="CC540" t="s">
        <v>998</v>
      </c>
      <c r="CD540" t="s">
        <v>1268</v>
      </c>
      <c r="CE540" t="s">
        <v>7102</v>
      </c>
      <c r="CF540" t="s">
        <v>7103</v>
      </c>
      <c r="CG540" t="s">
        <v>1268</v>
      </c>
      <c r="CH540" t="s">
        <v>1592</v>
      </c>
      <c r="CI540" t="s">
        <v>6582</v>
      </c>
      <c r="CJ540" t="s">
        <v>1247</v>
      </c>
      <c r="CK540"/>
      <c r="CL540"/>
      <c r="CM540" t="s">
        <v>6991</v>
      </c>
      <c r="CN540" t="s">
        <v>7094</v>
      </c>
      <c r="CO540" t="s">
        <v>6991</v>
      </c>
      <c r="CP540" t="s">
        <v>7094</v>
      </c>
      <c r="CQ540" t="s">
        <v>1592</v>
      </c>
      <c r="CR540">
        <v>0</v>
      </c>
      <c r="CS540" t="s">
        <v>1592</v>
      </c>
      <c r="CT540" t="s">
        <v>1592</v>
      </c>
      <c r="CU540" t="s">
        <v>1592</v>
      </c>
      <c r="CV540" t="s">
        <v>1592</v>
      </c>
      <c r="CW540" t="s">
        <v>1592</v>
      </c>
      <c r="CX540">
        <v>538</v>
      </c>
      <c r="CY540" t="s">
        <v>7104</v>
      </c>
      <c r="CZ540" t="s">
        <v>1592</v>
      </c>
      <c r="DA540" t="s">
        <v>2313</v>
      </c>
      <c r="DB540" t="s">
        <v>2314</v>
      </c>
      <c r="DC540" t="s">
        <v>7091</v>
      </c>
      <c r="DD540" t="s">
        <v>1306</v>
      </c>
      <c r="DE540" t="s">
        <v>7090</v>
      </c>
      <c r="DF540" t="s">
        <v>1592</v>
      </c>
      <c r="DG540" t="s">
        <v>1592</v>
      </c>
      <c r="DH540" t="s">
        <v>2334</v>
      </c>
      <c r="DI540" t="e">
        <v>#N/A</v>
      </c>
      <c r="DJ540"/>
      <c r="DK540" t="s">
        <v>2334</v>
      </c>
      <c r="DL540">
        <v>9</v>
      </c>
      <c r="DM540" t="s">
        <v>2315</v>
      </c>
      <c r="DN540" t="s">
        <v>1247</v>
      </c>
      <c r="DO540" t="b">
        <v>1</v>
      </c>
      <c r="DP540" t="b">
        <v>1</v>
      </c>
      <c r="DQ540" t="b">
        <v>1</v>
      </c>
      <c r="DR540" t="b">
        <v>0</v>
      </c>
      <c r="DS540" t="b">
        <v>0</v>
      </c>
      <c r="DT540" t="b">
        <v>1</v>
      </c>
      <c r="DU540" t="b">
        <v>0</v>
      </c>
      <c r="DV540">
        <v>0</v>
      </c>
      <c r="DW540" t="b">
        <v>0</v>
      </c>
      <c r="DX540" t="b">
        <v>0</v>
      </c>
      <c r="DY540" t="b">
        <v>0</v>
      </c>
      <c r="DZ540" t="b">
        <v>0</v>
      </c>
      <c r="EA540" t="b">
        <v>0</v>
      </c>
      <c r="EB540" t="b">
        <v>0</v>
      </c>
      <c r="EC540" t="b">
        <v>0</v>
      </c>
      <c r="ED540" t="b">
        <v>0</v>
      </c>
      <c r="EE540" t="b">
        <v>0</v>
      </c>
      <c r="EF540" t="b" cm="1">
        <v>0</v>
      </c>
      <c r="EG540" t="b">
        <v>0</v>
      </c>
      <c r="EH540" t="b">
        <v>0</v>
      </c>
      <c r="EI540" t="b">
        <v>0</v>
      </c>
      <c r="EJ540" t="s">
        <v>1592</v>
      </c>
      <c r="EK540">
        <v>0</v>
      </c>
      <c r="EL540">
        <v>44</v>
      </c>
      <c r="EM540" t="b">
        <v>0</v>
      </c>
    </row>
    <row r="541" spans="1:143" ht="15.75">
      <c r="A541"/>
      <c r="B541" t="s">
        <v>1247</v>
      </c>
      <c r="C541" t="s">
        <v>1247</v>
      </c>
      <c r="D541" t="s">
        <v>7105</v>
      </c>
      <c r="E541" t="s">
        <v>7106</v>
      </c>
      <c r="F541" t="s">
        <v>7107</v>
      </c>
      <c r="G541" t="s">
        <v>7105</v>
      </c>
      <c r="H541" t="s">
        <v>7108</v>
      </c>
      <c r="I541" t="s">
        <v>1268</v>
      </c>
      <c r="J541" t="s">
        <v>6988</v>
      </c>
      <c r="K541" t="s">
        <v>7045</v>
      </c>
      <c r="L541" t="s">
        <v>1939</v>
      </c>
      <c r="M541" t="s">
        <v>2607</v>
      </c>
      <c r="N541"/>
      <c r="O541"/>
      <c r="P541" t="s">
        <v>1247</v>
      </c>
      <c r="Q541" t="s">
        <v>1306</v>
      </c>
      <c r="R541" t="s">
        <v>6582</v>
      </c>
      <c r="S541"/>
      <c r="T541"/>
      <c r="U541" t="s">
        <v>6991</v>
      </c>
      <c r="V541" t="s">
        <v>7109</v>
      </c>
      <c r="W541"/>
      <c r="X541"/>
      <c r="Y541"/>
      <c r="Z541"/>
      <c r="AA541"/>
      <c r="AB541"/>
      <c r="AC541"/>
      <c r="AD541"/>
      <c r="AE541"/>
      <c r="AF541"/>
      <c r="AG541"/>
      <c r="AH541"/>
      <c r="AI541"/>
      <c r="AJ541"/>
      <c r="AK541"/>
      <c r="AL541"/>
      <c r="AM541"/>
      <c r="AN541"/>
      <c r="AO541" s="108" t="s">
        <v>43</v>
      </c>
      <c r="AP541" t="s">
        <v>1307</v>
      </c>
      <c r="AQ541">
        <v>61</v>
      </c>
      <c r="AR541" t="e">
        <v>#N/A</v>
      </c>
      <c r="AS541" t="s">
        <v>1247</v>
      </c>
      <c r="AT541" t="e">
        <v>#N/A</v>
      </c>
      <c r="AU541" t="s">
        <v>7106</v>
      </c>
      <c r="AV541" t="s">
        <v>7110</v>
      </c>
      <c r="AW541" t="s">
        <v>7111</v>
      </c>
      <c r="AX541" t="s">
        <v>1934</v>
      </c>
      <c r="AY541" t="s">
        <v>7112</v>
      </c>
      <c r="AZ541" t="s">
        <v>1306</v>
      </c>
      <c r="BA541" t="s">
        <v>7113</v>
      </c>
      <c r="BB541" t="s">
        <v>1268</v>
      </c>
      <c r="BC541" t="s">
        <v>1939</v>
      </c>
      <c r="BD541" t="s">
        <v>7114</v>
      </c>
      <c r="BE541">
        <v>541</v>
      </c>
      <c r="BF541">
        <v>530</v>
      </c>
      <c r="BG541" t="e">
        <v>#N/A</v>
      </c>
      <c r="BH541" t="s">
        <v>7106</v>
      </c>
      <c r="BI541">
        <v>1</v>
      </c>
      <c r="BJ541">
        <v>0</v>
      </c>
      <c r="BK541">
        <v>0</v>
      </c>
      <c r="BL541" t="s">
        <v>1592</v>
      </c>
      <c r="BM541" t="s">
        <v>6989</v>
      </c>
      <c r="BN541" t="s">
        <v>6992</v>
      </c>
      <c r="BO541" t="e" cm="1">
        <v>#N/A</v>
      </c>
      <c r="BP541" t="s">
        <v>7052</v>
      </c>
      <c r="BQ541" t="s">
        <v>6589</v>
      </c>
      <c r="BR541">
        <v>60</v>
      </c>
      <c r="BS541" t="s">
        <v>1799</v>
      </c>
      <c r="BT541" t="s">
        <v>7115</v>
      </c>
      <c r="BU541" t="s">
        <v>7105</v>
      </c>
      <c r="BV541" t="s">
        <v>7110</v>
      </c>
      <c r="BW541" t="s">
        <v>7116</v>
      </c>
      <c r="BX541" t="s">
        <v>1937</v>
      </c>
      <c r="BY541" t="s">
        <v>1592</v>
      </c>
      <c r="BZ541" t="s">
        <v>1937</v>
      </c>
      <c r="CA541" t="s">
        <v>2607</v>
      </c>
      <c r="CB541"/>
      <c r="CC541" t="s">
        <v>998</v>
      </c>
      <c r="CD541" t="s">
        <v>1268</v>
      </c>
      <c r="CE541" t="s">
        <v>7117</v>
      </c>
      <c r="CF541" t="s">
        <v>7118</v>
      </c>
      <c r="CG541" t="s">
        <v>1268</v>
      </c>
      <c r="CH541" t="s">
        <v>1592</v>
      </c>
      <c r="CI541" t="s">
        <v>6582</v>
      </c>
      <c r="CJ541" t="s">
        <v>1247</v>
      </c>
      <c r="CK541"/>
      <c r="CL541"/>
      <c r="CM541" t="s">
        <v>6991</v>
      </c>
      <c r="CN541" t="s">
        <v>7109</v>
      </c>
      <c r="CO541" t="s">
        <v>6991</v>
      </c>
      <c r="CP541" t="s">
        <v>7109</v>
      </c>
      <c r="CQ541" t="s">
        <v>1592</v>
      </c>
      <c r="CR541">
        <v>0</v>
      </c>
      <c r="CS541" t="s">
        <v>1592</v>
      </c>
      <c r="CT541" t="s">
        <v>1592</v>
      </c>
      <c r="CU541" t="s">
        <v>1592</v>
      </c>
      <c r="CV541" t="s">
        <v>1592</v>
      </c>
      <c r="CW541" t="s">
        <v>1592</v>
      </c>
      <c r="CX541">
        <v>539</v>
      </c>
      <c r="CY541" t="s">
        <v>7119</v>
      </c>
      <c r="CZ541" t="s">
        <v>1592</v>
      </c>
      <c r="DA541" t="s">
        <v>2313</v>
      </c>
      <c r="DB541" t="s">
        <v>2314</v>
      </c>
      <c r="DC541" t="s">
        <v>7106</v>
      </c>
      <c r="DD541" t="s">
        <v>1306</v>
      </c>
      <c r="DE541" t="s">
        <v>7105</v>
      </c>
      <c r="DF541" t="s">
        <v>1592</v>
      </c>
      <c r="DG541" t="s">
        <v>1592</v>
      </c>
      <c r="DH541" t="s">
        <v>2334</v>
      </c>
      <c r="DI541" t="e">
        <v>#N/A</v>
      </c>
      <c r="DJ541"/>
      <c r="DK541" t="s">
        <v>2334</v>
      </c>
      <c r="DL541">
        <v>9</v>
      </c>
      <c r="DM541" t="s">
        <v>2315</v>
      </c>
      <c r="DN541" t="s">
        <v>1247</v>
      </c>
      <c r="DO541" t="b">
        <v>1</v>
      </c>
      <c r="DP541" t="b">
        <v>1</v>
      </c>
      <c r="DQ541" t="b">
        <v>1</v>
      </c>
      <c r="DR541" t="b">
        <v>0</v>
      </c>
      <c r="DS541" t="b">
        <v>0</v>
      </c>
      <c r="DT541" t="b">
        <v>1</v>
      </c>
      <c r="DU541" t="b">
        <v>0</v>
      </c>
      <c r="DV541">
        <v>0</v>
      </c>
      <c r="DW541" t="b">
        <v>0</v>
      </c>
      <c r="DX541" t="b">
        <v>0</v>
      </c>
      <c r="DY541" t="b">
        <v>0</v>
      </c>
      <c r="DZ541" t="b">
        <v>0</v>
      </c>
      <c r="EA541" t="b">
        <v>0</v>
      </c>
      <c r="EB541" t="b">
        <v>0</v>
      </c>
      <c r="EC541" t="b">
        <v>0</v>
      </c>
      <c r="ED541" t="b">
        <v>0</v>
      </c>
      <c r="EE541" t="b">
        <v>0</v>
      </c>
      <c r="EF541" t="b" cm="1">
        <v>0</v>
      </c>
      <c r="EG541" t="b">
        <v>0</v>
      </c>
      <c r="EH541" t="b">
        <v>0</v>
      </c>
      <c r="EI541" t="b">
        <v>0</v>
      </c>
      <c r="EJ541" t="s">
        <v>1592</v>
      </c>
      <c r="EK541">
        <v>0</v>
      </c>
      <c r="EL541">
        <v>45</v>
      </c>
      <c r="EM541" t="b">
        <v>0</v>
      </c>
    </row>
    <row r="542" spans="1:143" ht="15.75">
      <c r="A542"/>
      <c r="B542" t="s">
        <v>1247</v>
      </c>
      <c r="C542" t="s">
        <v>1247</v>
      </c>
      <c r="D542" t="s">
        <v>7120</v>
      </c>
      <c r="E542" t="s">
        <v>7121</v>
      </c>
      <c r="F542" t="s">
        <v>7122</v>
      </c>
      <c r="G542" t="s">
        <v>7120</v>
      </c>
      <c r="H542" t="s">
        <v>7123</v>
      </c>
      <c r="I542" t="s">
        <v>1268</v>
      </c>
      <c r="J542" t="s">
        <v>6988</v>
      </c>
      <c r="K542" t="s">
        <v>7062</v>
      </c>
      <c r="L542" t="s">
        <v>1939</v>
      </c>
      <c r="M542" t="s">
        <v>2607</v>
      </c>
      <c r="N542"/>
      <c r="O542"/>
      <c r="P542" t="s">
        <v>1247</v>
      </c>
      <c r="Q542" t="s">
        <v>1306</v>
      </c>
      <c r="R542" t="s">
        <v>6582</v>
      </c>
      <c r="S542"/>
      <c r="T542"/>
      <c r="U542" t="s">
        <v>6991</v>
      </c>
      <c r="V542" t="s">
        <v>7124</v>
      </c>
      <c r="W542"/>
      <c r="X542"/>
      <c r="Y542"/>
      <c r="Z542"/>
      <c r="AA542"/>
      <c r="AB542"/>
      <c r="AC542"/>
      <c r="AD542"/>
      <c r="AE542"/>
      <c r="AF542"/>
      <c r="AG542"/>
      <c r="AH542"/>
      <c r="AI542"/>
      <c r="AJ542"/>
      <c r="AK542"/>
      <c r="AL542"/>
      <c r="AM542"/>
      <c r="AN542"/>
      <c r="AO542" s="108" t="s">
        <v>43</v>
      </c>
      <c r="AP542" t="s">
        <v>1307</v>
      </c>
      <c r="AQ542">
        <v>62</v>
      </c>
      <c r="AR542" t="e">
        <v>#N/A</v>
      </c>
      <c r="AS542" t="s">
        <v>1247</v>
      </c>
      <c r="AT542" t="e">
        <v>#N/A</v>
      </c>
      <c r="AU542" t="s">
        <v>7121</v>
      </c>
      <c r="AV542" t="s">
        <v>7125</v>
      </c>
      <c r="AW542" t="s">
        <v>7126</v>
      </c>
      <c r="AX542" t="s">
        <v>1934</v>
      </c>
      <c r="AY542" t="s">
        <v>7127</v>
      </c>
      <c r="AZ542" t="s">
        <v>1306</v>
      </c>
      <c r="BA542" t="s">
        <v>7128</v>
      </c>
      <c r="BB542" t="s">
        <v>1268</v>
      </c>
      <c r="BC542" t="s">
        <v>1939</v>
      </c>
      <c r="BD542" t="s">
        <v>7129</v>
      </c>
      <c r="BE542">
        <v>542</v>
      </c>
      <c r="BF542">
        <v>530</v>
      </c>
      <c r="BG542" t="e">
        <v>#N/A</v>
      </c>
      <c r="BH542" t="s">
        <v>7121</v>
      </c>
      <c r="BI542">
        <v>1</v>
      </c>
      <c r="BJ542">
        <v>0</v>
      </c>
      <c r="BK542">
        <v>0</v>
      </c>
      <c r="BL542" t="s">
        <v>1592</v>
      </c>
      <c r="BM542" t="s">
        <v>6989</v>
      </c>
      <c r="BN542" t="s">
        <v>6992</v>
      </c>
      <c r="BO542" t="e" cm="1">
        <v>#N/A</v>
      </c>
      <c r="BP542" t="s">
        <v>7069</v>
      </c>
      <c r="BQ542" t="s">
        <v>6589</v>
      </c>
      <c r="BR542">
        <v>61</v>
      </c>
      <c r="BS542" t="s">
        <v>1803</v>
      </c>
      <c r="BT542" t="s">
        <v>7130</v>
      </c>
      <c r="BU542" t="s">
        <v>7120</v>
      </c>
      <c r="BV542" t="s">
        <v>7125</v>
      </c>
      <c r="BW542" t="s">
        <v>7131</v>
      </c>
      <c r="BX542" t="s">
        <v>1937</v>
      </c>
      <c r="BY542" t="s">
        <v>1592</v>
      </c>
      <c r="BZ542" t="s">
        <v>1937</v>
      </c>
      <c r="CA542" t="s">
        <v>2607</v>
      </c>
      <c r="CB542"/>
      <c r="CC542" t="s">
        <v>998</v>
      </c>
      <c r="CD542" t="s">
        <v>1268</v>
      </c>
      <c r="CE542" t="s">
        <v>7132</v>
      </c>
      <c r="CF542" t="s">
        <v>7133</v>
      </c>
      <c r="CG542" t="s">
        <v>1268</v>
      </c>
      <c r="CH542" t="s">
        <v>1592</v>
      </c>
      <c r="CI542" t="s">
        <v>6582</v>
      </c>
      <c r="CJ542" t="s">
        <v>1247</v>
      </c>
      <c r="CK542"/>
      <c r="CL542"/>
      <c r="CM542" t="s">
        <v>6991</v>
      </c>
      <c r="CN542" t="s">
        <v>7124</v>
      </c>
      <c r="CO542" t="s">
        <v>6991</v>
      </c>
      <c r="CP542" t="s">
        <v>7124</v>
      </c>
      <c r="CQ542" t="s">
        <v>1592</v>
      </c>
      <c r="CR542">
        <v>0</v>
      </c>
      <c r="CS542" t="s">
        <v>1592</v>
      </c>
      <c r="CT542" t="s">
        <v>1592</v>
      </c>
      <c r="CU542" t="s">
        <v>1592</v>
      </c>
      <c r="CV542" t="s">
        <v>1592</v>
      </c>
      <c r="CW542" t="s">
        <v>1592</v>
      </c>
      <c r="CX542">
        <v>540</v>
      </c>
      <c r="CY542" t="s">
        <v>7134</v>
      </c>
      <c r="CZ542" t="s">
        <v>1592</v>
      </c>
      <c r="DA542" t="s">
        <v>2313</v>
      </c>
      <c r="DB542" t="s">
        <v>2314</v>
      </c>
      <c r="DC542" t="s">
        <v>7121</v>
      </c>
      <c r="DD542" t="s">
        <v>1306</v>
      </c>
      <c r="DE542" t="s">
        <v>7120</v>
      </c>
      <c r="DF542" t="s">
        <v>1592</v>
      </c>
      <c r="DG542" t="s">
        <v>1592</v>
      </c>
      <c r="DH542" t="s">
        <v>2334</v>
      </c>
      <c r="DI542" t="e">
        <v>#N/A</v>
      </c>
      <c r="DJ542"/>
      <c r="DK542" t="s">
        <v>2334</v>
      </c>
      <c r="DL542">
        <v>9</v>
      </c>
      <c r="DM542" t="s">
        <v>2315</v>
      </c>
      <c r="DN542" t="s">
        <v>1247</v>
      </c>
      <c r="DO542" t="b">
        <v>1</v>
      </c>
      <c r="DP542" t="b">
        <v>1</v>
      </c>
      <c r="DQ542" t="b">
        <v>1</v>
      </c>
      <c r="DR542" t="b">
        <v>0</v>
      </c>
      <c r="DS542" t="b">
        <v>0</v>
      </c>
      <c r="DT542" t="b">
        <v>1</v>
      </c>
      <c r="DU542" t="b">
        <v>0</v>
      </c>
      <c r="DV542">
        <v>0</v>
      </c>
      <c r="DW542" t="b">
        <v>0</v>
      </c>
      <c r="DX542" t="b">
        <v>0</v>
      </c>
      <c r="DY542" t="b">
        <v>0</v>
      </c>
      <c r="DZ542" t="b">
        <v>0</v>
      </c>
      <c r="EA542" t="b">
        <v>0</v>
      </c>
      <c r="EB542" t="b">
        <v>0</v>
      </c>
      <c r="EC542" t="b">
        <v>0</v>
      </c>
      <c r="ED542" t="b">
        <v>0</v>
      </c>
      <c r="EE542" t="b">
        <v>0</v>
      </c>
      <c r="EF542" t="b" cm="1">
        <v>0</v>
      </c>
      <c r="EG542" t="b">
        <v>0</v>
      </c>
      <c r="EH542" t="b">
        <v>0</v>
      </c>
      <c r="EI542" t="b">
        <v>0</v>
      </c>
      <c r="EJ542" t="s">
        <v>1592</v>
      </c>
      <c r="EK542">
        <v>0</v>
      </c>
      <c r="EL542">
        <v>47</v>
      </c>
      <c r="EM542" t="b">
        <v>0</v>
      </c>
    </row>
    <row r="543" spans="1:143" ht="47.25">
      <c r="A543"/>
      <c r="B543" t="s">
        <v>1247</v>
      </c>
      <c r="C543" t="s">
        <v>1247</v>
      </c>
      <c r="D543" t="s">
        <v>7135</v>
      </c>
      <c r="E543" t="s">
        <v>7136</v>
      </c>
      <c r="F543" t="s">
        <v>7137</v>
      </c>
      <c r="G543" t="s">
        <v>7135</v>
      </c>
      <c r="H543" s="109" t="s">
        <v>7138</v>
      </c>
      <c r="I543" t="s">
        <v>1268</v>
      </c>
      <c r="J543" t="s">
        <v>6988</v>
      </c>
      <c r="K543" t="s">
        <v>6958</v>
      </c>
      <c r="L543" t="s">
        <v>1939</v>
      </c>
      <c r="M543" t="s">
        <v>2010</v>
      </c>
      <c r="N543"/>
      <c r="O543"/>
      <c r="P543" t="s">
        <v>1247</v>
      </c>
      <c r="Q543" t="s">
        <v>1306</v>
      </c>
      <c r="R543" t="s">
        <v>6582</v>
      </c>
      <c r="S543"/>
      <c r="T543"/>
      <c r="U543" t="s">
        <v>6991</v>
      </c>
      <c r="V543" t="s">
        <v>7139</v>
      </c>
      <c r="W543"/>
      <c r="X543"/>
      <c r="Y543"/>
      <c r="Z543"/>
      <c r="AA543"/>
      <c r="AB543"/>
      <c r="AC543"/>
      <c r="AD543"/>
      <c r="AE543"/>
      <c r="AF543"/>
      <c r="AG543"/>
      <c r="AH543"/>
      <c r="AI543"/>
      <c r="AJ543"/>
      <c r="AK543"/>
      <c r="AL543"/>
      <c r="AM543"/>
      <c r="AN543"/>
      <c r="AO543" s="108" t="s">
        <v>43</v>
      </c>
      <c r="AP543" t="s">
        <v>1307</v>
      </c>
      <c r="AQ543">
        <v>63</v>
      </c>
      <c r="AR543" t="e">
        <v>#N/A</v>
      </c>
      <c r="AS543" t="s">
        <v>1247</v>
      </c>
      <c r="AT543" t="e">
        <v>#N/A</v>
      </c>
      <c r="AU543" t="s">
        <v>7136</v>
      </c>
      <c r="AV543" t="s">
        <v>7140</v>
      </c>
      <c r="AW543" t="s">
        <v>7141</v>
      </c>
      <c r="AX543" t="s">
        <v>1934</v>
      </c>
      <c r="AY543" t="s">
        <v>7142</v>
      </c>
      <c r="AZ543" t="s">
        <v>1306</v>
      </c>
      <c r="BA543" t="s">
        <v>7143</v>
      </c>
      <c r="BB543" t="s">
        <v>1268</v>
      </c>
      <c r="BC543" t="s">
        <v>1939</v>
      </c>
      <c r="BD543" t="s">
        <v>7144</v>
      </c>
      <c r="BE543">
        <v>543</v>
      </c>
      <c r="BF543">
        <v>530</v>
      </c>
      <c r="BG543" t="e">
        <v>#N/A</v>
      </c>
      <c r="BH543" t="s">
        <v>7136</v>
      </c>
      <c r="BI543">
        <v>1</v>
      </c>
      <c r="BJ543">
        <v>0</v>
      </c>
      <c r="BK543">
        <v>0</v>
      </c>
      <c r="BL543" t="s">
        <v>1592</v>
      </c>
      <c r="BM543" t="s">
        <v>6989</v>
      </c>
      <c r="BN543" t="s">
        <v>6992</v>
      </c>
      <c r="BO543" t="e" cm="1">
        <v>#N/A</v>
      </c>
      <c r="BP543" t="s">
        <v>6965</v>
      </c>
      <c r="BQ543" t="s">
        <v>6589</v>
      </c>
      <c r="BR543">
        <v>62</v>
      </c>
      <c r="BS543" t="s">
        <v>3166</v>
      </c>
      <c r="BT543" t="s">
        <v>7145</v>
      </c>
      <c r="BU543" t="s">
        <v>7135</v>
      </c>
      <c r="BV543" t="s">
        <v>7140</v>
      </c>
      <c r="BW543" t="s">
        <v>7146</v>
      </c>
      <c r="BX543" t="s">
        <v>1937</v>
      </c>
      <c r="BY543" t="s">
        <v>1592</v>
      </c>
      <c r="BZ543" t="s">
        <v>1937</v>
      </c>
      <c r="CA543" t="s">
        <v>2010</v>
      </c>
      <c r="CB543"/>
      <c r="CC543" t="s">
        <v>998</v>
      </c>
      <c r="CD543" t="s">
        <v>1268</v>
      </c>
      <c r="CE543" t="s">
        <v>7147</v>
      </c>
      <c r="CF543" t="s">
        <v>7148</v>
      </c>
      <c r="CG543" t="s">
        <v>1268</v>
      </c>
      <c r="CH543" t="s">
        <v>1592</v>
      </c>
      <c r="CI543" t="s">
        <v>6582</v>
      </c>
      <c r="CJ543" t="s">
        <v>1247</v>
      </c>
      <c r="CK543"/>
      <c r="CL543"/>
      <c r="CM543" t="s">
        <v>6991</v>
      </c>
      <c r="CN543" t="s">
        <v>7139</v>
      </c>
      <c r="CO543" t="s">
        <v>6991</v>
      </c>
      <c r="CP543" t="s">
        <v>7139</v>
      </c>
      <c r="CQ543" t="s">
        <v>1592</v>
      </c>
      <c r="CR543">
        <v>0</v>
      </c>
      <c r="CS543" t="s">
        <v>1592</v>
      </c>
      <c r="CT543" t="s">
        <v>1592</v>
      </c>
      <c r="CU543" t="s">
        <v>1592</v>
      </c>
      <c r="CV543" t="s">
        <v>1592</v>
      </c>
      <c r="CW543" t="s">
        <v>1592</v>
      </c>
      <c r="CX543">
        <v>541</v>
      </c>
      <c r="CY543" t="s">
        <v>7149</v>
      </c>
      <c r="CZ543" t="s">
        <v>1592</v>
      </c>
      <c r="DA543" t="s">
        <v>2313</v>
      </c>
      <c r="DB543" t="s">
        <v>2314</v>
      </c>
      <c r="DC543" t="s">
        <v>7136</v>
      </c>
      <c r="DD543" t="s">
        <v>1306</v>
      </c>
      <c r="DE543" t="s">
        <v>7135</v>
      </c>
      <c r="DF543" t="s">
        <v>1592</v>
      </c>
      <c r="DG543" t="s">
        <v>1592</v>
      </c>
      <c r="DH543" t="s">
        <v>2334</v>
      </c>
      <c r="DI543" t="e">
        <v>#N/A</v>
      </c>
      <c r="DJ543"/>
      <c r="DK543" t="s">
        <v>2334</v>
      </c>
      <c r="DL543">
        <v>9</v>
      </c>
      <c r="DM543" t="s">
        <v>2315</v>
      </c>
      <c r="DN543" t="s">
        <v>1247</v>
      </c>
      <c r="DO543" t="b">
        <v>1</v>
      </c>
      <c r="DP543" t="b">
        <v>1</v>
      </c>
      <c r="DQ543" t="b">
        <v>1</v>
      </c>
      <c r="DR543" t="b">
        <v>0</v>
      </c>
      <c r="DS543" t="b">
        <v>0</v>
      </c>
      <c r="DT543" t="b">
        <v>1</v>
      </c>
      <c r="DU543" t="b">
        <v>0</v>
      </c>
      <c r="DV543">
        <v>0</v>
      </c>
      <c r="DW543" t="b">
        <v>0</v>
      </c>
      <c r="DX543" t="b">
        <v>0</v>
      </c>
      <c r="DY543" t="b">
        <v>0</v>
      </c>
      <c r="DZ543" t="b">
        <v>0</v>
      </c>
      <c r="EA543" t="b">
        <v>0</v>
      </c>
      <c r="EB543" t="b">
        <v>0</v>
      </c>
      <c r="EC543" t="b">
        <v>0</v>
      </c>
      <c r="ED543" t="b">
        <v>0</v>
      </c>
      <c r="EE543" t="b">
        <v>0</v>
      </c>
      <c r="EF543" t="b" cm="1">
        <v>0</v>
      </c>
      <c r="EG543" t="b">
        <v>0</v>
      </c>
      <c r="EH543" t="b">
        <v>0</v>
      </c>
      <c r="EI543" t="b">
        <v>0</v>
      </c>
      <c r="EJ543" t="s">
        <v>1592</v>
      </c>
      <c r="EK543">
        <v>0</v>
      </c>
      <c r="EL543">
        <v>40</v>
      </c>
      <c r="EM543" t="b">
        <v>0</v>
      </c>
    </row>
    <row r="544" spans="1:143" ht="15.75">
      <c r="A544"/>
      <c r="B544" t="s">
        <v>1247</v>
      </c>
      <c r="C544" t="s">
        <v>1247</v>
      </c>
      <c r="D544" t="s">
        <v>7150</v>
      </c>
      <c r="E544" t="s">
        <v>7151</v>
      </c>
      <c r="F544" t="s">
        <v>7152</v>
      </c>
      <c r="G544" t="s">
        <v>7150</v>
      </c>
      <c r="H544" t="s">
        <v>7153</v>
      </c>
      <c r="I544" t="s">
        <v>1268</v>
      </c>
      <c r="J544" t="s">
        <v>6988</v>
      </c>
      <c r="K544" t="s">
        <v>6975</v>
      </c>
      <c r="L544" t="s">
        <v>1939</v>
      </c>
      <c r="M544" t="s">
        <v>2031</v>
      </c>
      <c r="N544"/>
      <c r="O544"/>
      <c r="P544" t="s">
        <v>1247</v>
      </c>
      <c r="Q544" t="s">
        <v>1306</v>
      </c>
      <c r="R544" t="s">
        <v>6582</v>
      </c>
      <c r="S544"/>
      <c r="T544"/>
      <c r="U544" t="s">
        <v>6991</v>
      </c>
      <c r="V544" t="s">
        <v>7154</v>
      </c>
      <c r="W544"/>
      <c r="X544"/>
      <c r="Y544"/>
      <c r="Z544"/>
      <c r="AA544"/>
      <c r="AB544"/>
      <c r="AC544"/>
      <c r="AD544"/>
      <c r="AE544"/>
      <c r="AF544"/>
      <c r="AG544"/>
      <c r="AH544"/>
      <c r="AI544"/>
      <c r="AJ544"/>
      <c r="AK544"/>
      <c r="AL544"/>
      <c r="AM544"/>
      <c r="AN544"/>
      <c r="AO544" s="108" t="s">
        <v>43</v>
      </c>
      <c r="AP544" t="s">
        <v>1307</v>
      </c>
      <c r="AQ544">
        <v>64</v>
      </c>
      <c r="AR544" t="e">
        <v>#N/A</v>
      </c>
      <c r="AS544" t="s">
        <v>1247</v>
      </c>
      <c r="AT544" t="e">
        <v>#N/A</v>
      </c>
      <c r="AU544" t="s">
        <v>7151</v>
      </c>
      <c r="AV544" t="s">
        <v>7155</v>
      </c>
      <c r="AW544" t="s">
        <v>7156</v>
      </c>
      <c r="AX544" t="s">
        <v>1934</v>
      </c>
      <c r="AY544" t="s">
        <v>7157</v>
      </c>
      <c r="AZ544" t="s">
        <v>1306</v>
      </c>
      <c r="BA544" t="s">
        <v>7158</v>
      </c>
      <c r="BB544" t="s">
        <v>1268</v>
      </c>
      <c r="BC544" t="s">
        <v>1939</v>
      </c>
      <c r="BD544" t="s">
        <v>7159</v>
      </c>
      <c r="BE544">
        <v>544</v>
      </c>
      <c r="BF544">
        <v>530</v>
      </c>
      <c r="BG544" t="e">
        <v>#N/A</v>
      </c>
      <c r="BH544" t="s">
        <v>7151</v>
      </c>
      <c r="BI544">
        <v>1</v>
      </c>
      <c r="BJ544">
        <v>0</v>
      </c>
      <c r="BK544">
        <v>0</v>
      </c>
      <c r="BL544" t="s">
        <v>1592</v>
      </c>
      <c r="BM544" t="s">
        <v>6989</v>
      </c>
      <c r="BN544" t="s">
        <v>6992</v>
      </c>
      <c r="BO544" t="e" cm="1">
        <v>#N/A</v>
      </c>
      <c r="BP544" t="s">
        <v>6982</v>
      </c>
      <c r="BQ544" t="s">
        <v>6589</v>
      </c>
      <c r="BR544">
        <v>63</v>
      </c>
      <c r="BS544" t="s">
        <v>1897</v>
      </c>
      <c r="BT544" t="s">
        <v>7160</v>
      </c>
      <c r="BU544" t="s">
        <v>7150</v>
      </c>
      <c r="BV544" t="s">
        <v>7155</v>
      </c>
      <c r="BW544" t="s">
        <v>7161</v>
      </c>
      <c r="BX544" t="s">
        <v>1937</v>
      </c>
      <c r="BY544" t="s">
        <v>1592</v>
      </c>
      <c r="BZ544" t="s">
        <v>1937</v>
      </c>
      <c r="CA544" t="s">
        <v>2031</v>
      </c>
      <c r="CB544"/>
      <c r="CC544" t="s">
        <v>998</v>
      </c>
      <c r="CD544" t="s">
        <v>1268</v>
      </c>
      <c r="CE544" t="s">
        <v>7162</v>
      </c>
      <c r="CF544" t="s">
        <v>7163</v>
      </c>
      <c r="CG544" t="s">
        <v>1268</v>
      </c>
      <c r="CH544" t="s">
        <v>1592</v>
      </c>
      <c r="CI544" t="s">
        <v>6582</v>
      </c>
      <c r="CJ544" t="s">
        <v>1247</v>
      </c>
      <c r="CK544"/>
      <c r="CL544"/>
      <c r="CM544" t="s">
        <v>6991</v>
      </c>
      <c r="CN544" t="s">
        <v>7154</v>
      </c>
      <c r="CO544" t="s">
        <v>6991</v>
      </c>
      <c r="CP544" t="s">
        <v>7154</v>
      </c>
      <c r="CQ544" t="s">
        <v>1592</v>
      </c>
      <c r="CR544">
        <v>0</v>
      </c>
      <c r="CS544" t="s">
        <v>1592</v>
      </c>
      <c r="CT544" t="s">
        <v>1592</v>
      </c>
      <c r="CU544" t="s">
        <v>1592</v>
      </c>
      <c r="CV544" t="s">
        <v>1592</v>
      </c>
      <c r="CW544" t="s">
        <v>1592</v>
      </c>
      <c r="CX544">
        <v>542</v>
      </c>
      <c r="CY544" t="s">
        <v>7164</v>
      </c>
      <c r="CZ544" t="s">
        <v>1592</v>
      </c>
      <c r="DA544" t="s">
        <v>2313</v>
      </c>
      <c r="DB544" t="s">
        <v>2314</v>
      </c>
      <c r="DC544" t="s">
        <v>7151</v>
      </c>
      <c r="DD544" t="s">
        <v>1306</v>
      </c>
      <c r="DE544" t="s">
        <v>7150</v>
      </c>
      <c r="DF544" t="s">
        <v>1592</v>
      </c>
      <c r="DG544" t="s">
        <v>1592</v>
      </c>
      <c r="DH544" t="s">
        <v>2334</v>
      </c>
      <c r="DI544" t="e">
        <v>#N/A</v>
      </c>
      <c r="DJ544"/>
      <c r="DK544" t="s">
        <v>2334</v>
      </c>
      <c r="DL544">
        <v>9</v>
      </c>
      <c r="DM544" t="s">
        <v>2315</v>
      </c>
      <c r="DN544" t="s">
        <v>1247</v>
      </c>
      <c r="DO544" t="b">
        <v>1</v>
      </c>
      <c r="DP544" t="b">
        <v>1</v>
      </c>
      <c r="DQ544" t="b">
        <v>1</v>
      </c>
      <c r="DR544" t="b">
        <v>0</v>
      </c>
      <c r="DS544" t="b">
        <v>0</v>
      </c>
      <c r="DT544" t="b">
        <v>1</v>
      </c>
      <c r="DU544" t="b">
        <v>0</v>
      </c>
      <c r="DV544">
        <v>0</v>
      </c>
      <c r="DW544" t="b">
        <v>0</v>
      </c>
      <c r="DX544" t="b">
        <v>0</v>
      </c>
      <c r="DY544" t="b">
        <v>0</v>
      </c>
      <c r="DZ544" t="b">
        <v>0</v>
      </c>
      <c r="EA544" t="b">
        <v>0</v>
      </c>
      <c r="EB544" t="b">
        <v>0</v>
      </c>
      <c r="EC544" t="b">
        <v>0</v>
      </c>
      <c r="ED544" t="b">
        <v>0</v>
      </c>
      <c r="EE544" t="b">
        <v>0</v>
      </c>
      <c r="EF544" t="b" cm="1">
        <v>0</v>
      </c>
      <c r="EG544" t="b">
        <v>0</v>
      </c>
      <c r="EH544" t="b">
        <v>0</v>
      </c>
      <c r="EI544" t="b">
        <v>0</v>
      </c>
      <c r="EJ544" t="s">
        <v>1592</v>
      </c>
      <c r="EK544">
        <v>0</v>
      </c>
      <c r="EL544">
        <v>42</v>
      </c>
      <c r="EM544" t="b">
        <v>0</v>
      </c>
    </row>
    <row r="545" spans="1:143" ht="47.25">
      <c r="A545"/>
      <c r="B545" t="s">
        <v>1247</v>
      </c>
      <c r="C545" t="s">
        <v>1247</v>
      </c>
      <c r="D545" t="s">
        <v>7165</v>
      </c>
      <c r="E545" t="s">
        <v>7166</v>
      </c>
      <c r="F545" t="s">
        <v>7167</v>
      </c>
      <c r="G545" t="s">
        <v>7165</v>
      </c>
      <c r="H545" s="109" t="s">
        <v>7168</v>
      </c>
      <c r="I545" t="s">
        <v>1268</v>
      </c>
      <c r="J545" t="s">
        <v>6988</v>
      </c>
      <c r="K545" t="s">
        <v>7169</v>
      </c>
      <c r="L545" t="s">
        <v>1939</v>
      </c>
      <c r="M545" t="s">
        <v>2010</v>
      </c>
      <c r="N545"/>
      <c r="O545"/>
      <c r="P545" t="s">
        <v>1247</v>
      </c>
      <c r="Q545" t="s">
        <v>1306</v>
      </c>
      <c r="R545" t="s">
        <v>6582</v>
      </c>
      <c r="S545"/>
      <c r="T545"/>
      <c r="U545" t="s">
        <v>6991</v>
      </c>
      <c r="V545" t="s">
        <v>7170</v>
      </c>
      <c r="W545"/>
      <c r="X545"/>
      <c r="Y545"/>
      <c r="Z545"/>
      <c r="AA545"/>
      <c r="AB545"/>
      <c r="AC545"/>
      <c r="AD545"/>
      <c r="AE545"/>
      <c r="AF545"/>
      <c r="AG545"/>
      <c r="AH545"/>
      <c r="AI545"/>
      <c r="AJ545"/>
      <c r="AK545"/>
      <c r="AL545"/>
      <c r="AM545"/>
      <c r="AN545"/>
      <c r="AO545" s="108" t="s">
        <v>43</v>
      </c>
      <c r="AP545" t="s">
        <v>1307</v>
      </c>
      <c r="AQ545">
        <v>65</v>
      </c>
      <c r="AR545" t="e">
        <v>#N/A</v>
      </c>
      <c r="AS545" t="s">
        <v>1247</v>
      </c>
      <c r="AT545" t="e">
        <v>#N/A</v>
      </c>
      <c r="AU545" t="s">
        <v>7166</v>
      </c>
      <c r="AV545" t="s">
        <v>7171</v>
      </c>
      <c r="AW545" t="s">
        <v>7172</v>
      </c>
      <c r="AX545" t="s">
        <v>1934</v>
      </c>
      <c r="AY545" t="s">
        <v>7173</v>
      </c>
      <c r="AZ545" t="s">
        <v>1306</v>
      </c>
      <c r="BA545" t="s">
        <v>7174</v>
      </c>
      <c r="BB545" t="s">
        <v>1268</v>
      </c>
      <c r="BC545" t="s">
        <v>1939</v>
      </c>
      <c r="BD545" t="s">
        <v>7175</v>
      </c>
      <c r="BE545">
        <v>545</v>
      </c>
      <c r="BF545">
        <v>530</v>
      </c>
      <c r="BG545" t="e">
        <v>#N/A</v>
      </c>
      <c r="BH545" t="s">
        <v>7166</v>
      </c>
      <c r="BI545">
        <v>1</v>
      </c>
      <c r="BJ545">
        <v>0</v>
      </c>
      <c r="BK545">
        <v>0</v>
      </c>
      <c r="BL545" t="s">
        <v>1592</v>
      </c>
      <c r="BM545" t="s">
        <v>6989</v>
      </c>
      <c r="BN545" t="s">
        <v>6992</v>
      </c>
      <c r="BO545" t="e" cm="1">
        <v>#N/A</v>
      </c>
      <c r="BP545" t="s">
        <v>7176</v>
      </c>
      <c r="BQ545" t="s">
        <v>6589</v>
      </c>
      <c r="BR545">
        <v>64</v>
      </c>
      <c r="BS545" t="s">
        <v>1898</v>
      </c>
      <c r="BT545" t="s">
        <v>7177</v>
      </c>
      <c r="BU545" t="s">
        <v>7165</v>
      </c>
      <c r="BV545" t="s">
        <v>7171</v>
      </c>
      <c r="BW545" t="s">
        <v>7178</v>
      </c>
      <c r="BX545" t="s">
        <v>1937</v>
      </c>
      <c r="BY545" t="s">
        <v>1592</v>
      </c>
      <c r="BZ545" t="s">
        <v>1937</v>
      </c>
      <c r="CA545" t="s">
        <v>2010</v>
      </c>
      <c r="CB545"/>
      <c r="CC545" t="s">
        <v>998</v>
      </c>
      <c r="CD545" t="s">
        <v>1268</v>
      </c>
      <c r="CE545" t="s">
        <v>7179</v>
      </c>
      <c r="CF545" t="s">
        <v>7180</v>
      </c>
      <c r="CG545" t="s">
        <v>1268</v>
      </c>
      <c r="CH545" t="s">
        <v>1592</v>
      </c>
      <c r="CI545" t="s">
        <v>6582</v>
      </c>
      <c r="CJ545" t="s">
        <v>1247</v>
      </c>
      <c r="CK545"/>
      <c r="CL545"/>
      <c r="CM545" t="s">
        <v>6991</v>
      </c>
      <c r="CN545" t="s">
        <v>7170</v>
      </c>
      <c r="CO545" t="s">
        <v>6991</v>
      </c>
      <c r="CP545" t="s">
        <v>7170</v>
      </c>
      <c r="CQ545" t="s">
        <v>1592</v>
      </c>
      <c r="CR545">
        <v>0</v>
      </c>
      <c r="CS545" t="s">
        <v>1592</v>
      </c>
      <c r="CT545" t="s">
        <v>1592</v>
      </c>
      <c r="CU545" t="s">
        <v>1592</v>
      </c>
      <c r="CV545" t="s">
        <v>1592</v>
      </c>
      <c r="CW545" t="s">
        <v>1592</v>
      </c>
      <c r="CX545">
        <v>543</v>
      </c>
      <c r="CY545" t="s">
        <v>7181</v>
      </c>
      <c r="CZ545" t="s">
        <v>1592</v>
      </c>
      <c r="DA545" t="s">
        <v>2313</v>
      </c>
      <c r="DB545" t="s">
        <v>2314</v>
      </c>
      <c r="DC545" t="s">
        <v>7166</v>
      </c>
      <c r="DD545" t="s">
        <v>1306</v>
      </c>
      <c r="DE545" t="s">
        <v>7165</v>
      </c>
      <c r="DF545" t="s">
        <v>1592</v>
      </c>
      <c r="DG545" t="s">
        <v>1592</v>
      </c>
      <c r="DH545" t="s">
        <v>2334</v>
      </c>
      <c r="DI545" t="e">
        <v>#N/A</v>
      </c>
      <c r="DJ545"/>
      <c r="DK545" t="s">
        <v>2334</v>
      </c>
      <c r="DL545">
        <v>9</v>
      </c>
      <c r="DM545" t="s">
        <v>2315</v>
      </c>
      <c r="DN545" t="s">
        <v>1247</v>
      </c>
      <c r="DO545" t="b">
        <v>1</v>
      </c>
      <c r="DP545" t="b">
        <v>1</v>
      </c>
      <c r="DQ545" t="b">
        <v>1</v>
      </c>
      <c r="DR545" t="b">
        <v>0</v>
      </c>
      <c r="DS545" t="b">
        <v>0</v>
      </c>
      <c r="DT545" t="b">
        <v>1</v>
      </c>
      <c r="DU545" t="b">
        <v>0</v>
      </c>
      <c r="DV545">
        <v>0</v>
      </c>
      <c r="DW545" t="b">
        <v>0</v>
      </c>
      <c r="DX545" t="b">
        <v>0</v>
      </c>
      <c r="DY545" t="b">
        <v>0</v>
      </c>
      <c r="DZ545" t="b">
        <v>0</v>
      </c>
      <c r="EA545" t="b">
        <v>0</v>
      </c>
      <c r="EB545" t="b">
        <v>0</v>
      </c>
      <c r="EC545" t="b">
        <v>0</v>
      </c>
      <c r="ED545" t="b">
        <v>0</v>
      </c>
      <c r="EE545" t="b">
        <v>0</v>
      </c>
      <c r="EF545" t="b" cm="1">
        <v>0</v>
      </c>
      <c r="EG545" t="b">
        <v>0</v>
      </c>
      <c r="EH545" t="b">
        <v>0</v>
      </c>
      <c r="EI545" t="b">
        <v>0</v>
      </c>
      <c r="EJ545" t="s">
        <v>1592</v>
      </c>
      <c r="EK545">
        <v>0</v>
      </c>
      <c r="EL545">
        <v>38</v>
      </c>
      <c r="EM545" t="b">
        <v>0</v>
      </c>
    </row>
    <row r="546" spans="1:143" ht="15.75">
      <c r="A546"/>
      <c r="B546" t="s">
        <v>1247</v>
      </c>
      <c r="C546" t="s">
        <v>1247</v>
      </c>
      <c r="D546" t="s">
        <v>7182</v>
      </c>
      <c r="E546" t="s">
        <v>7183</v>
      </c>
      <c r="F546" t="s">
        <v>7184</v>
      </c>
      <c r="G546" t="s">
        <v>7182</v>
      </c>
      <c r="H546" t="s">
        <v>7185</v>
      </c>
      <c r="I546" t="s">
        <v>1268</v>
      </c>
      <c r="J546" t="s">
        <v>6988</v>
      </c>
      <c r="K546" t="s">
        <v>7186</v>
      </c>
      <c r="L546" t="s">
        <v>1939</v>
      </c>
      <c r="M546" t="s">
        <v>2607</v>
      </c>
      <c r="N546"/>
      <c r="O546"/>
      <c r="P546" t="s">
        <v>1247</v>
      </c>
      <c r="Q546" t="s">
        <v>1306</v>
      </c>
      <c r="R546" t="s">
        <v>6582</v>
      </c>
      <c r="S546"/>
      <c r="T546"/>
      <c r="U546" t="s">
        <v>6991</v>
      </c>
      <c r="V546" t="s">
        <v>7187</v>
      </c>
      <c r="W546"/>
      <c r="X546"/>
      <c r="Y546"/>
      <c r="Z546"/>
      <c r="AA546"/>
      <c r="AB546"/>
      <c r="AC546"/>
      <c r="AD546"/>
      <c r="AE546"/>
      <c r="AF546"/>
      <c r="AG546"/>
      <c r="AH546"/>
      <c r="AI546"/>
      <c r="AJ546"/>
      <c r="AK546"/>
      <c r="AL546"/>
      <c r="AM546"/>
      <c r="AN546"/>
      <c r="AO546" s="108" t="s">
        <v>43</v>
      </c>
      <c r="AP546" t="s">
        <v>1307</v>
      </c>
      <c r="AQ546">
        <v>66</v>
      </c>
      <c r="AR546" t="e">
        <v>#N/A</v>
      </c>
      <c r="AS546" t="s">
        <v>1247</v>
      </c>
      <c r="AT546" t="e">
        <v>#N/A</v>
      </c>
      <c r="AU546" t="s">
        <v>7183</v>
      </c>
      <c r="AV546" t="s">
        <v>7188</v>
      </c>
      <c r="AW546" t="s">
        <v>7189</v>
      </c>
      <c r="AX546" t="s">
        <v>1934</v>
      </c>
      <c r="AY546" t="s">
        <v>7190</v>
      </c>
      <c r="AZ546" t="s">
        <v>1306</v>
      </c>
      <c r="BA546" t="s">
        <v>7191</v>
      </c>
      <c r="BB546" t="s">
        <v>1268</v>
      </c>
      <c r="BC546" t="s">
        <v>1939</v>
      </c>
      <c r="BD546" t="s">
        <v>7192</v>
      </c>
      <c r="BE546">
        <v>546</v>
      </c>
      <c r="BF546">
        <v>530</v>
      </c>
      <c r="BG546" t="e">
        <v>#N/A</v>
      </c>
      <c r="BH546" t="s">
        <v>7183</v>
      </c>
      <c r="BI546">
        <v>1</v>
      </c>
      <c r="BJ546">
        <v>0</v>
      </c>
      <c r="BK546">
        <v>0</v>
      </c>
      <c r="BL546" t="s">
        <v>1592</v>
      </c>
      <c r="BM546" t="s">
        <v>6989</v>
      </c>
      <c r="BN546" t="s">
        <v>6992</v>
      </c>
      <c r="BO546" t="e" cm="1">
        <v>#N/A</v>
      </c>
      <c r="BP546" t="s">
        <v>7193</v>
      </c>
      <c r="BQ546" t="s">
        <v>6589</v>
      </c>
      <c r="BR546">
        <v>65</v>
      </c>
      <c r="BS546" t="s">
        <v>1899</v>
      </c>
      <c r="BT546" t="s">
        <v>7194</v>
      </c>
      <c r="BU546" t="s">
        <v>7182</v>
      </c>
      <c r="BV546" t="s">
        <v>7188</v>
      </c>
      <c r="BW546" t="s">
        <v>7195</v>
      </c>
      <c r="BX546" t="s">
        <v>1937</v>
      </c>
      <c r="BY546" t="s">
        <v>1592</v>
      </c>
      <c r="BZ546" t="s">
        <v>1937</v>
      </c>
      <c r="CA546" t="s">
        <v>2607</v>
      </c>
      <c r="CB546"/>
      <c r="CC546" t="s">
        <v>998</v>
      </c>
      <c r="CD546" t="s">
        <v>1268</v>
      </c>
      <c r="CE546" t="s">
        <v>7196</v>
      </c>
      <c r="CF546" t="s">
        <v>7197</v>
      </c>
      <c r="CG546" t="s">
        <v>1268</v>
      </c>
      <c r="CH546" t="s">
        <v>1592</v>
      </c>
      <c r="CI546" t="s">
        <v>6582</v>
      </c>
      <c r="CJ546" t="s">
        <v>1247</v>
      </c>
      <c r="CK546"/>
      <c r="CL546"/>
      <c r="CM546" t="s">
        <v>6991</v>
      </c>
      <c r="CN546" t="s">
        <v>7187</v>
      </c>
      <c r="CO546" t="s">
        <v>6991</v>
      </c>
      <c r="CP546" t="s">
        <v>7187</v>
      </c>
      <c r="CQ546" t="s">
        <v>1592</v>
      </c>
      <c r="CR546">
        <v>0</v>
      </c>
      <c r="CS546" t="s">
        <v>1592</v>
      </c>
      <c r="CT546" t="s">
        <v>1592</v>
      </c>
      <c r="CU546" t="s">
        <v>1592</v>
      </c>
      <c r="CV546" t="s">
        <v>1592</v>
      </c>
      <c r="CW546" t="s">
        <v>1592</v>
      </c>
      <c r="CX546">
        <v>544</v>
      </c>
      <c r="CY546" t="s">
        <v>7198</v>
      </c>
      <c r="CZ546" t="s">
        <v>1592</v>
      </c>
      <c r="DA546" t="s">
        <v>2313</v>
      </c>
      <c r="DB546" t="s">
        <v>2314</v>
      </c>
      <c r="DC546" t="s">
        <v>7183</v>
      </c>
      <c r="DD546" t="s">
        <v>1306</v>
      </c>
      <c r="DE546" t="s">
        <v>7182</v>
      </c>
      <c r="DF546" t="s">
        <v>1592</v>
      </c>
      <c r="DG546" t="s">
        <v>1592</v>
      </c>
      <c r="DH546" t="s">
        <v>2334</v>
      </c>
      <c r="DI546" t="e">
        <v>#N/A</v>
      </c>
      <c r="DJ546"/>
      <c r="DK546" t="s">
        <v>2334</v>
      </c>
      <c r="DL546">
        <v>9</v>
      </c>
      <c r="DM546" t="s">
        <v>2315</v>
      </c>
      <c r="DN546" t="s">
        <v>1247</v>
      </c>
      <c r="DO546" t="b">
        <v>1</v>
      </c>
      <c r="DP546" t="b">
        <v>1</v>
      </c>
      <c r="DQ546" t="b">
        <v>1</v>
      </c>
      <c r="DR546" t="b">
        <v>0</v>
      </c>
      <c r="DS546" t="b">
        <v>0</v>
      </c>
      <c r="DT546" t="b">
        <v>1</v>
      </c>
      <c r="DU546" t="b">
        <v>0</v>
      </c>
      <c r="DV546">
        <v>0</v>
      </c>
      <c r="DW546" t="b">
        <v>0</v>
      </c>
      <c r="DX546" t="b">
        <v>0</v>
      </c>
      <c r="DY546" t="b">
        <v>0</v>
      </c>
      <c r="DZ546" t="b">
        <v>0</v>
      </c>
      <c r="EA546" t="b">
        <v>0</v>
      </c>
      <c r="EB546" t="b">
        <v>0</v>
      </c>
      <c r="EC546" t="b">
        <v>0</v>
      </c>
      <c r="ED546" t="b">
        <v>0</v>
      </c>
      <c r="EE546" t="b">
        <v>0</v>
      </c>
      <c r="EF546" t="b" cm="1">
        <v>0</v>
      </c>
      <c r="EG546" t="b">
        <v>0</v>
      </c>
      <c r="EH546" t="b">
        <v>0</v>
      </c>
      <c r="EI546" t="b">
        <v>0</v>
      </c>
      <c r="EJ546" t="s">
        <v>1592</v>
      </c>
      <c r="EK546">
        <v>0</v>
      </c>
      <c r="EL546">
        <v>40</v>
      </c>
      <c r="EM546" t="b">
        <v>0</v>
      </c>
    </row>
    <row r="547" spans="1:143" ht="15.75">
      <c r="A547"/>
      <c r="B547" t="s">
        <v>1247</v>
      </c>
      <c r="C547" t="s">
        <v>1247</v>
      </c>
      <c r="D547" t="s">
        <v>7199</v>
      </c>
      <c r="E547" t="s">
        <v>7200</v>
      </c>
      <c r="F547" t="s">
        <v>7201</v>
      </c>
      <c r="G547" t="s">
        <v>7199</v>
      </c>
      <c r="H547" t="s">
        <v>902</v>
      </c>
      <c r="I547" t="s">
        <v>1279</v>
      </c>
      <c r="J547"/>
      <c r="K547"/>
      <c r="L547" t="s">
        <v>1939</v>
      </c>
      <c r="M547" t="s">
        <v>902</v>
      </c>
      <c r="N547" t="s">
        <v>902</v>
      </c>
      <c r="O547"/>
      <c r="P547" t="s">
        <v>1247</v>
      </c>
      <c r="Q547" t="s">
        <v>1306</v>
      </c>
      <c r="R547" t="s">
        <v>6582</v>
      </c>
      <c r="S547"/>
      <c r="T547"/>
      <c r="U547" t="s">
        <v>7202</v>
      </c>
      <c r="V547"/>
      <c r="W547"/>
      <c r="X547"/>
      <c r="Y547"/>
      <c r="Z547"/>
      <c r="AA547"/>
      <c r="AB547"/>
      <c r="AC547"/>
      <c r="AD547"/>
      <c r="AE547"/>
      <c r="AF547"/>
      <c r="AG547"/>
      <c r="AH547"/>
      <c r="AI547"/>
      <c r="AJ547"/>
      <c r="AK547"/>
      <c r="AL547"/>
      <c r="AM547"/>
      <c r="AN547"/>
      <c r="AO547" s="108" t="s">
        <v>43</v>
      </c>
      <c r="AP547" t="s">
        <v>1307</v>
      </c>
      <c r="AQ547">
        <v>67</v>
      </c>
      <c r="AR547" t="e">
        <v>#N/A</v>
      </c>
      <c r="AS547" t="s">
        <v>1247</v>
      </c>
      <c r="AT547" t="e">
        <v>#N/A</v>
      </c>
      <c r="AU547" t="s">
        <v>7200</v>
      </c>
      <c r="AV547" t="s">
        <v>7203</v>
      </c>
      <c r="AW547" t="s">
        <v>7204</v>
      </c>
      <c r="AX547" t="s">
        <v>1934</v>
      </c>
      <c r="AY547" t="s">
        <v>7205</v>
      </c>
      <c r="AZ547" t="s">
        <v>1306</v>
      </c>
      <c r="BA547" t="s">
        <v>7206</v>
      </c>
      <c r="BB547" t="s">
        <v>1279</v>
      </c>
      <c r="BC547" t="s">
        <v>1939</v>
      </c>
      <c r="BD547" t="s">
        <v>7207</v>
      </c>
      <c r="BE547">
        <v>547</v>
      </c>
      <c r="BF547">
        <v>0</v>
      </c>
      <c r="BG547">
        <v>0</v>
      </c>
      <c r="BH547" t="s">
        <v>1592</v>
      </c>
      <c r="BI547">
        <v>0</v>
      </c>
      <c r="BJ547">
        <v>0</v>
      </c>
      <c r="BK547">
        <v>0</v>
      </c>
      <c r="BL547" t="s">
        <v>1592</v>
      </c>
      <c r="BM547" t="s">
        <v>1592</v>
      </c>
      <c r="BN547" t="s">
        <v>1592</v>
      </c>
      <c r="BO547" t="s" cm="1">
        <v>1592</v>
      </c>
      <c r="BP547" t="s">
        <v>1592</v>
      </c>
      <c r="BQ547" t="s">
        <v>6589</v>
      </c>
      <c r="BR547">
        <v>66</v>
      </c>
      <c r="BS547" t="s">
        <v>1900</v>
      </c>
      <c r="BT547" t="s">
        <v>7208</v>
      </c>
      <c r="BU547" t="s">
        <v>7199</v>
      </c>
      <c r="BV547" t="s">
        <v>7203</v>
      </c>
      <c r="BW547" t="s">
        <v>1940</v>
      </c>
      <c r="BX547" t="s">
        <v>1940</v>
      </c>
      <c r="BY547" t="s">
        <v>1592</v>
      </c>
      <c r="BZ547" t="s">
        <v>1937</v>
      </c>
      <c r="CA547" t="s">
        <v>902</v>
      </c>
      <c r="CB547"/>
      <c r="CC547" t="s">
        <v>998</v>
      </c>
      <c r="CD547" t="s">
        <v>1279</v>
      </c>
      <c r="CE547" t="s">
        <v>7200</v>
      </c>
      <c r="CF547" t="s">
        <v>7203</v>
      </c>
      <c r="CG547" t="s">
        <v>1279</v>
      </c>
      <c r="CH547" t="s">
        <v>1592</v>
      </c>
      <c r="CI547" t="s">
        <v>6582</v>
      </c>
      <c r="CJ547" t="s">
        <v>1247</v>
      </c>
      <c r="CK547"/>
      <c r="CL547"/>
      <c r="CM547" t="s">
        <v>7202</v>
      </c>
      <c r="CN547" t="s">
        <v>1592</v>
      </c>
      <c r="CO547" t="s">
        <v>7202</v>
      </c>
      <c r="CP547" t="s">
        <v>1592</v>
      </c>
      <c r="CQ547" t="s">
        <v>1592</v>
      </c>
      <c r="CR547">
        <v>0</v>
      </c>
      <c r="CS547" t="s">
        <v>1592</v>
      </c>
      <c r="CT547" t="s">
        <v>1592</v>
      </c>
      <c r="CU547" t="s">
        <v>1592</v>
      </c>
      <c r="CV547" t="s">
        <v>1592</v>
      </c>
      <c r="CW547" t="s">
        <v>1592</v>
      </c>
      <c r="CX547">
        <v>545</v>
      </c>
      <c r="CY547" t="s">
        <v>7209</v>
      </c>
      <c r="CZ547" t="s">
        <v>1592</v>
      </c>
      <c r="DA547" t="s">
        <v>2313</v>
      </c>
      <c r="DB547" t="s">
        <v>2314</v>
      </c>
      <c r="DC547" t="s">
        <v>7200</v>
      </c>
      <c r="DD547" t="s">
        <v>1306</v>
      </c>
      <c r="DE547" t="s">
        <v>7199</v>
      </c>
      <c r="DF547" t="s">
        <v>1592</v>
      </c>
      <c r="DG547" t="s">
        <v>1592</v>
      </c>
      <c r="DH547" t="s">
        <v>2334</v>
      </c>
      <c r="DI547" t="e">
        <v>#N/A</v>
      </c>
      <c r="DJ547"/>
      <c r="DK547" t="s">
        <v>2334</v>
      </c>
      <c r="DL547">
        <v>9</v>
      </c>
      <c r="DM547" t="s">
        <v>2315</v>
      </c>
      <c r="DN547" t="s">
        <v>1247</v>
      </c>
      <c r="DO547" t="b">
        <v>1</v>
      </c>
      <c r="DP547" t="b">
        <v>1</v>
      </c>
      <c r="DQ547" t="b">
        <v>1</v>
      </c>
      <c r="DR547" t="b">
        <v>0</v>
      </c>
      <c r="DS547" t="b">
        <v>0</v>
      </c>
      <c r="DT547" t="b">
        <v>1</v>
      </c>
      <c r="DU547" t="b">
        <v>1</v>
      </c>
      <c r="DV547">
        <v>0</v>
      </c>
      <c r="DW547" t="b">
        <v>0</v>
      </c>
      <c r="DX547" t="b">
        <v>0</v>
      </c>
      <c r="DY547" t="b">
        <v>0</v>
      </c>
      <c r="DZ547" t="b">
        <v>0</v>
      </c>
      <c r="EA547" t="b">
        <v>0</v>
      </c>
      <c r="EB547" t="b">
        <v>0</v>
      </c>
      <c r="EC547" t="b">
        <v>0</v>
      </c>
      <c r="ED547" t="b">
        <v>0</v>
      </c>
      <c r="EE547" t="b">
        <v>0</v>
      </c>
      <c r="EF547" t="b" cm="1">
        <v>0</v>
      </c>
      <c r="EG547" t="b">
        <v>0</v>
      </c>
      <c r="EH547" t="b">
        <v>0</v>
      </c>
      <c r="EI547" t="b">
        <v>0</v>
      </c>
      <c r="EJ547" t="s">
        <v>1592</v>
      </c>
      <c r="EK547">
        <v>0</v>
      </c>
      <c r="EL547">
        <v>50</v>
      </c>
      <c r="EM547" t="b">
        <v>0</v>
      </c>
    </row>
    <row r="548" spans="1:143" ht="63">
      <c r="A548"/>
      <c r="B548" t="s">
        <v>1247</v>
      </c>
      <c r="C548" t="s">
        <v>1247</v>
      </c>
      <c r="D548" t="s">
        <v>1761</v>
      </c>
      <c r="E548" t="s">
        <v>1762</v>
      </c>
      <c r="F548" t="s">
        <v>2187</v>
      </c>
      <c r="G548" t="s">
        <v>1761</v>
      </c>
      <c r="H548" t="s">
        <v>902</v>
      </c>
      <c r="I548" t="s">
        <v>1272</v>
      </c>
      <c r="J548" t="s">
        <v>7199</v>
      </c>
      <c r="K548"/>
      <c r="L548" t="s">
        <v>1939</v>
      </c>
      <c r="M548" t="s">
        <v>1947</v>
      </c>
      <c r="N548" s="109" t="s">
        <v>6592</v>
      </c>
      <c r="O548"/>
      <c r="P548" t="s">
        <v>1247</v>
      </c>
      <c r="Q548" t="s">
        <v>1306</v>
      </c>
      <c r="R548" t="s">
        <v>6582</v>
      </c>
      <c r="S548"/>
      <c r="T548"/>
      <c r="U548" t="s">
        <v>7202</v>
      </c>
      <c r="V548" t="s">
        <v>2187</v>
      </c>
      <c r="W548"/>
      <c r="X548"/>
      <c r="Y548"/>
      <c r="Z548"/>
      <c r="AA548"/>
      <c r="AB548"/>
      <c r="AC548"/>
      <c r="AD548"/>
      <c r="AE548"/>
      <c r="AF548"/>
      <c r="AG548"/>
      <c r="AH548"/>
      <c r="AI548"/>
      <c r="AJ548"/>
      <c r="AK548"/>
      <c r="AL548"/>
      <c r="AM548"/>
      <c r="AN548"/>
      <c r="AO548" s="108" t="s">
        <v>43</v>
      </c>
      <c r="AP548" t="s">
        <v>1307</v>
      </c>
      <c r="AQ548">
        <v>68</v>
      </c>
      <c r="AR548" t="e">
        <v>#N/A</v>
      </c>
      <c r="AS548" t="s">
        <v>1247</v>
      </c>
      <c r="AT548" t="e">
        <v>#N/A</v>
      </c>
      <c r="AU548" t="s">
        <v>1762</v>
      </c>
      <c r="AV548" t="s">
        <v>1945</v>
      </c>
      <c r="AW548" t="s">
        <v>2138</v>
      </c>
      <c r="AX548" t="s">
        <v>1934</v>
      </c>
      <c r="AY548" t="s">
        <v>2186</v>
      </c>
      <c r="AZ548" t="s">
        <v>1306</v>
      </c>
      <c r="BA548" t="s">
        <v>5600</v>
      </c>
      <c r="BB548" t="s">
        <v>1272</v>
      </c>
      <c r="BC548" t="s">
        <v>1939</v>
      </c>
      <c r="BD548" t="s">
        <v>5601</v>
      </c>
      <c r="BE548">
        <v>339</v>
      </c>
      <c r="BF548">
        <v>547</v>
      </c>
      <c r="BG548">
        <v>0</v>
      </c>
      <c r="BH548" t="s">
        <v>1592</v>
      </c>
      <c r="BI548">
        <v>0</v>
      </c>
      <c r="BJ548">
        <v>0</v>
      </c>
      <c r="BK548">
        <v>1055</v>
      </c>
      <c r="BL548" t="s">
        <v>1950</v>
      </c>
      <c r="BM548" t="s">
        <v>7200</v>
      </c>
      <c r="BN548" t="s">
        <v>7203</v>
      </c>
      <c r="BO548" t="e" cm="1">
        <v>#N/A</v>
      </c>
      <c r="BP548" t="s">
        <v>1592</v>
      </c>
      <c r="BQ548" t="s">
        <v>6589</v>
      </c>
      <c r="BR548">
        <v>67</v>
      </c>
      <c r="BS548" t="s">
        <v>1901</v>
      </c>
      <c r="BT548" t="s">
        <v>7210</v>
      </c>
      <c r="BU548" t="s">
        <v>1761</v>
      </c>
      <c r="BV548" t="s">
        <v>1945</v>
      </c>
      <c r="BW548" t="s">
        <v>1940</v>
      </c>
      <c r="BX548" t="s">
        <v>2188</v>
      </c>
      <c r="BY548" t="s">
        <v>1592</v>
      </c>
      <c r="BZ548" t="s">
        <v>1937</v>
      </c>
      <c r="CA548" t="s">
        <v>1947</v>
      </c>
      <c r="CB548"/>
      <c r="CC548" t="s">
        <v>998</v>
      </c>
      <c r="CD548" t="s">
        <v>1272</v>
      </c>
      <c r="CE548" t="s">
        <v>7211</v>
      </c>
      <c r="CF548" t="s">
        <v>7212</v>
      </c>
      <c r="CG548" t="s">
        <v>1272</v>
      </c>
      <c r="CH548" t="s">
        <v>1592</v>
      </c>
      <c r="CI548" t="s">
        <v>6582</v>
      </c>
      <c r="CJ548" t="s">
        <v>1247</v>
      </c>
      <c r="CK548"/>
      <c r="CL548"/>
      <c r="CM548" t="s">
        <v>7202</v>
      </c>
      <c r="CN548" t="s">
        <v>2187</v>
      </c>
      <c r="CO548" t="s">
        <v>7202</v>
      </c>
      <c r="CP548" t="s">
        <v>2187</v>
      </c>
      <c r="CQ548" t="s">
        <v>1592</v>
      </c>
      <c r="CR548">
        <v>0</v>
      </c>
      <c r="CS548" t="s">
        <v>1592</v>
      </c>
      <c r="CT548" t="s">
        <v>1592</v>
      </c>
      <c r="CU548" t="s">
        <v>1592</v>
      </c>
      <c r="CV548" t="s">
        <v>1592</v>
      </c>
      <c r="CW548" t="s">
        <v>1592</v>
      </c>
      <c r="CX548">
        <v>546</v>
      </c>
      <c r="CY548" t="s">
        <v>7213</v>
      </c>
      <c r="CZ548" t="s">
        <v>1592</v>
      </c>
      <c r="DA548" t="s">
        <v>2313</v>
      </c>
      <c r="DB548" t="s">
        <v>2314</v>
      </c>
      <c r="DC548" t="s">
        <v>1762</v>
      </c>
      <c r="DD548" t="s">
        <v>1306</v>
      </c>
      <c r="DE548" t="s">
        <v>1761</v>
      </c>
      <c r="DF548" t="s">
        <v>1592</v>
      </c>
      <c r="DG548" t="s">
        <v>1592</v>
      </c>
      <c r="DH548" t="s">
        <v>2334</v>
      </c>
      <c r="DI548" t="e">
        <v>#N/A</v>
      </c>
      <c r="DJ548"/>
      <c r="DK548" t="s">
        <v>2334</v>
      </c>
      <c r="DL548">
        <v>9</v>
      </c>
      <c r="DM548" t="s">
        <v>2315</v>
      </c>
      <c r="DN548" t="s">
        <v>1247</v>
      </c>
      <c r="DO548" t="b">
        <v>1</v>
      </c>
      <c r="DP548" t="b">
        <v>1</v>
      </c>
      <c r="DQ548" t="b">
        <v>0</v>
      </c>
      <c r="DR548" t="b">
        <v>0</v>
      </c>
      <c r="DS548" t="b">
        <v>0</v>
      </c>
      <c r="DT548" t="b">
        <v>1</v>
      </c>
      <c r="DU548" t="b">
        <v>0</v>
      </c>
      <c r="DV548">
        <v>0</v>
      </c>
      <c r="DW548" t="b">
        <v>0</v>
      </c>
      <c r="DX548" t="b">
        <v>0</v>
      </c>
      <c r="DY548" t="b">
        <v>0</v>
      </c>
      <c r="DZ548" t="b">
        <v>0</v>
      </c>
      <c r="EA548" t="b">
        <v>0</v>
      </c>
      <c r="EB548" t="b">
        <v>0</v>
      </c>
      <c r="EC548" t="b">
        <v>0</v>
      </c>
      <c r="ED548" t="b">
        <v>0</v>
      </c>
      <c r="EE548" t="b">
        <v>0</v>
      </c>
      <c r="EF548" t="b" cm="1">
        <v>0</v>
      </c>
      <c r="EG548" t="b">
        <v>0</v>
      </c>
      <c r="EH548" t="b">
        <v>0</v>
      </c>
      <c r="EI548" t="b">
        <v>0</v>
      </c>
      <c r="EJ548" t="s">
        <v>1592</v>
      </c>
      <c r="EK548">
        <v>0</v>
      </c>
      <c r="EL548">
        <v>7</v>
      </c>
      <c r="EM548" t="b">
        <v>0</v>
      </c>
    </row>
    <row r="549" spans="1:143" ht="31.5">
      <c r="A549"/>
      <c r="B549" t="s">
        <v>1247</v>
      </c>
      <c r="C549" t="s">
        <v>1247</v>
      </c>
      <c r="D549" t="s">
        <v>5617</v>
      </c>
      <c r="E549" t="s">
        <v>5618</v>
      </c>
      <c r="F549" t="s">
        <v>6597</v>
      </c>
      <c r="G549" t="s">
        <v>5617</v>
      </c>
      <c r="H549" t="s">
        <v>902</v>
      </c>
      <c r="I549" t="s">
        <v>1272</v>
      </c>
      <c r="J549" t="s">
        <v>7199</v>
      </c>
      <c r="K549"/>
      <c r="L549" t="s">
        <v>1939</v>
      </c>
      <c r="M549" t="s">
        <v>1947</v>
      </c>
      <c r="N549" s="109" t="s">
        <v>6598</v>
      </c>
      <c r="O549"/>
      <c r="P549" t="s">
        <v>1247</v>
      </c>
      <c r="Q549" t="s">
        <v>1306</v>
      </c>
      <c r="R549" t="s">
        <v>6582</v>
      </c>
      <c r="S549"/>
      <c r="T549"/>
      <c r="U549" t="s">
        <v>7202</v>
      </c>
      <c r="V549" t="s">
        <v>6599</v>
      </c>
      <c r="W549"/>
      <c r="X549"/>
      <c r="Y549"/>
      <c r="Z549"/>
      <c r="AA549"/>
      <c r="AB549"/>
      <c r="AC549"/>
      <c r="AD549"/>
      <c r="AE549"/>
      <c r="AF549"/>
      <c r="AG549"/>
      <c r="AH549"/>
      <c r="AI549"/>
      <c r="AJ549"/>
      <c r="AK549"/>
      <c r="AL549"/>
      <c r="AM549"/>
      <c r="AN549"/>
      <c r="AO549" s="108" t="s">
        <v>43</v>
      </c>
      <c r="AP549" t="s">
        <v>1307</v>
      </c>
      <c r="AQ549">
        <v>69</v>
      </c>
      <c r="AR549" t="e">
        <v>#N/A</v>
      </c>
      <c r="AS549" t="s">
        <v>1247</v>
      </c>
      <c r="AT549" t="e">
        <v>#N/A</v>
      </c>
      <c r="AU549" t="s">
        <v>5618</v>
      </c>
      <c r="AV549" t="s">
        <v>5621</v>
      </c>
      <c r="AW549" t="s">
        <v>6600</v>
      </c>
      <c r="AX549" t="s">
        <v>1934</v>
      </c>
      <c r="AY549" t="s">
        <v>5622</v>
      </c>
      <c r="AZ549" t="s">
        <v>1306</v>
      </c>
      <c r="BA549" t="s">
        <v>5623</v>
      </c>
      <c r="BB549" t="s">
        <v>1272</v>
      </c>
      <c r="BC549" t="s">
        <v>1939</v>
      </c>
      <c r="BD549" t="s">
        <v>5624</v>
      </c>
      <c r="BE549">
        <v>341</v>
      </c>
      <c r="BF549">
        <v>547</v>
      </c>
      <c r="BG549">
        <v>0</v>
      </c>
      <c r="BH549" t="s">
        <v>1592</v>
      </c>
      <c r="BI549">
        <v>0</v>
      </c>
      <c r="BJ549">
        <v>0</v>
      </c>
      <c r="BK549">
        <v>1051</v>
      </c>
      <c r="BL549" t="s">
        <v>5625</v>
      </c>
      <c r="BM549" t="s">
        <v>7200</v>
      </c>
      <c r="BN549" t="s">
        <v>7203</v>
      </c>
      <c r="BO549" t="e" cm="1">
        <v>#N/A</v>
      </c>
      <c r="BP549" t="s">
        <v>1592</v>
      </c>
      <c r="BQ549" t="s">
        <v>6589</v>
      </c>
      <c r="BR549">
        <v>68</v>
      </c>
      <c r="BS549" t="s">
        <v>1902</v>
      </c>
      <c r="BT549" t="s">
        <v>7214</v>
      </c>
      <c r="BU549" t="s">
        <v>5617</v>
      </c>
      <c r="BV549" t="s">
        <v>5621</v>
      </c>
      <c r="BW549" t="s">
        <v>1940</v>
      </c>
      <c r="BX549" t="s">
        <v>6602</v>
      </c>
      <c r="BY549" t="s">
        <v>1592</v>
      </c>
      <c r="BZ549" t="s">
        <v>1937</v>
      </c>
      <c r="CA549" t="s">
        <v>1947</v>
      </c>
      <c r="CB549"/>
      <c r="CC549" t="s">
        <v>998</v>
      </c>
      <c r="CD549" t="s">
        <v>1272</v>
      </c>
      <c r="CE549" t="s">
        <v>7215</v>
      </c>
      <c r="CF549" t="s">
        <v>7216</v>
      </c>
      <c r="CG549" t="s">
        <v>1272</v>
      </c>
      <c r="CH549" t="s">
        <v>1592</v>
      </c>
      <c r="CI549" t="s">
        <v>6582</v>
      </c>
      <c r="CJ549" t="s">
        <v>1247</v>
      </c>
      <c r="CK549"/>
      <c r="CL549"/>
      <c r="CM549" t="s">
        <v>7202</v>
      </c>
      <c r="CN549" t="s">
        <v>6599</v>
      </c>
      <c r="CO549" t="s">
        <v>7202</v>
      </c>
      <c r="CP549" t="s">
        <v>6599</v>
      </c>
      <c r="CQ549" t="s">
        <v>1592</v>
      </c>
      <c r="CR549">
        <v>0</v>
      </c>
      <c r="CS549" t="s">
        <v>1592</v>
      </c>
      <c r="CT549" t="s">
        <v>1592</v>
      </c>
      <c r="CU549" t="s">
        <v>1592</v>
      </c>
      <c r="CV549" t="s">
        <v>1592</v>
      </c>
      <c r="CW549" t="s">
        <v>1592</v>
      </c>
      <c r="CX549">
        <v>547</v>
      </c>
      <c r="CY549" t="s">
        <v>7217</v>
      </c>
      <c r="CZ549" t="s">
        <v>1592</v>
      </c>
      <c r="DA549" t="s">
        <v>2313</v>
      </c>
      <c r="DB549" t="s">
        <v>2314</v>
      </c>
      <c r="DC549" t="s">
        <v>5618</v>
      </c>
      <c r="DD549" t="s">
        <v>1306</v>
      </c>
      <c r="DE549" t="s">
        <v>5617</v>
      </c>
      <c r="DF549" t="s">
        <v>1592</v>
      </c>
      <c r="DG549" t="s">
        <v>1592</v>
      </c>
      <c r="DH549" t="s">
        <v>2334</v>
      </c>
      <c r="DI549" t="e">
        <v>#N/A</v>
      </c>
      <c r="DJ549"/>
      <c r="DK549" t="s">
        <v>2334</v>
      </c>
      <c r="DL549">
        <v>9</v>
      </c>
      <c r="DM549" t="s">
        <v>2315</v>
      </c>
      <c r="DN549" t="s">
        <v>1247</v>
      </c>
      <c r="DO549" t="b">
        <v>1</v>
      </c>
      <c r="DP549" t="b">
        <v>1</v>
      </c>
      <c r="DQ549" t="b">
        <v>0</v>
      </c>
      <c r="DR549" t="b">
        <v>0</v>
      </c>
      <c r="DS549" t="b">
        <v>0</v>
      </c>
      <c r="DT549" t="b">
        <v>1</v>
      </c>
      <c r="DU549" t="b">
        <v>0</v>
      </c>
      <c r="DV549">
        <v>0</v>
      </c>
      <c r="DW549" t="b">
        <v>0</v>
      </c>
      <c r="DX549" t="b">
        <v>0</v>
      </c>
      <c r="DY549" t="b">
        <v>0</v>
      </c>
      <c r="DZ549" t="b">
        <v>0</v>
      </c>
      <c r="EA549" t="b">
        <v>0</v>
      </c>
      <c r="EB549" t="b">
        <v>0</v>
      </c>
      <c r="EC549" t="b">
        <v>0</v>
      </c>
      <c r="ED549" t="b">
        <v>0</v>
      </c>
      <c r="EE549" t="b">
        <v>0</v>
      </c>
      <c r="EF549" t="b" cm="1">
        <v>0</v>
      </c>
      <c r="EG549" t="b">
        <v>0</v>
      </c>
      <c r="EH549" t="b">
        <v>0</v>
      </c>
      <c r="EI549" t="b">
        <v>0</v>
      </c>
      <c r="EJ549" t="s">
        <v>1592</v>
      </c>
      <c r="EK549">
        <v>0</v>
      </c>
      <c r="EL549">
        <v>13</v>
      </c>
      <c r="EM549" t="b">
        <v>0</v>
      </c>
    </row>
    <row r="550" spans="1:143" ht="15.75">
      <c r="A550"/>
      <c r="B550" t="s">
        <v>1247</v>
      </c>
      <c r="C550" t="s">
        <v>1247</v>
      </c>
      <c r="D550" t="s">
        <v>1766</v>
      </c>
      <c r="E550" t="s">
        <v>1767</v>
      </c>
      <c r="F550" t="s">
        <v>6190</v>
      </c>
      <c r="G550" t="s">
        <v>1766</v>
      </c>
      <c r="H550" t="s">
        <v>902</v>
      </c>
      <c r="I550" t="s">
        <v>1272</v>
      </c>
      <c r="J550" t="s">
        <v>7199</v>
      </c>
      <c r="K550"/>
      <c r="L550" t="s">
        <v>1939</v>
      </c>
      <c r="M550" t="s">
        <v>1947</v>
      </c>
      <c r="N550" t="s">
        <v>6606</v>
      </c>
      <c r="O550"/>
      <c r="P550" t="s">
        <v>1247</v>
      </c>
      <c r="Q550" t="s">
        <v>1306</v>
      </c>
      <c r="R550" t="s">
        <v>6582</v>
      </c>
      <c r="S550"/>
      <c r="T550"/>
      <c r="U550" t="s">
        <v>7202</v>
      </c>
      <c r="V550" t="s">
        <v>2192</v>
      </c>
      <c r="W550"/>
      <c r="X550"/>
      <c r="Y550"/>
      <c r="Z550"/>
      <c r="AA550"/>
      <c r="AB550"/>
      <c r="AC550"/>
      <c r="AD550"/>
      <c r="AE550"/>
      <c r="AF550"/>
      <c r="AG550"/>
      <c r="AH550"/>
      <c r="AI550"/>
      <c r="AJ550"/>
      <c r="AK550"/>
      <c r="AL550"/>
      <c r="AM550"/>
      <c r="AN550"/>
      <c r="AO550" s="108" t="s">
        <v>43</v>
      </c>
      <c r="AP550" t="s">
        <v>1307</v>
      </c>
      <c r="AQ550">
        <v>70</v>
      </c>
      <c r="AR550" t="e">
        <v>#N/A</v>
      </c>
      <c r="AS550" t="s">
        <v>1247</v>
      </c>
      <c r="AT550" t="e">
        <v>#N/A</v>
      </c>
      <c r="AU550" t="s">
        <v>1767</v>
      </c>
      <c r="AV550" t="s">
        <v>1953</v>
      </c>
      <c r="AW550" t="s">
        <v>1954</v>
      </c>
      <c r="AX550" t="s">
        <v>1934</v>
      </c>
      <c r="AY550" t="s">
        <v>2191</v>
      </c>
      <c r="AZ550" t="s">
        <v>1306</v>
      </c>
      <c r="BA550" t="s">
        <v>5610</v>
      </c>
      <c r="BB550" t="s">
        <v>1272</v>
      </c>
      <c r="BC550" t="s">
        <v>1939</v>
      </c>
      <c r="BD550" t="s">
        <v>5611</v>
      </c>
      <c r="BE550">
        <v>340</v>
      </c>
      <c r="BF550">
        <v>547</v>
      </c>
      <c r="BG550">
        <v>0</v>
      </c>
      <c r="BH550" t="s">
        <v>1592</v>
      </c>
      <c r="BI550">
        <v>0</v>
      </c>
      <c r="BJ550">
        <v>0</v>
      </c>
      <c r="BK550">
        <v>1036</v>
      </c>
      <c r="BL550" t="s">
        <v>1958</v>
      </c>
      <c r="BM550" t="s">
        <v>7200</v>
      </c>
      <c r="BN550" t="s">
        <v>7203</v>
      </c>
      <c r="BO550" t="e" cm="1">
        <v>#N/A</v>
      </c>
      <c r="BP550" t="s">
        <v>1592</v>
      </c>
      <c r="BQ550" t="s">
        <v>6589</v>
      </c>
      <c r="BR550">
        <v>69</v>
      </c>
      <c r="BS550" t="s">
        <v>1903</v>
      </c>
      <c r="BT550" t="s">
        <v>7218</v>
      </c>
      <c r="BU550" t="s">
        <v>1766</v>
      </c>
      <c r="BV550" t="s">
        <v>1953</v>
      </c>
      <c r="BW550" t="s">
        <v>1940</v>
      </c>
      <c r="BX550" t="s">
        <v>2193</v>
      </c>
      <c r="BY550" t="s">
        <v>1592</v>
      </c>
      <c r="BZ550" t="s">
        <v>1937</v>
      </c>
      <c r="CA550" t="s">
        <v>1947</v>
      </c>
      <c r="CB550"/>
      <c r="CC550" t="s">
        <v>998</v>
      </c>
      <c r="CD550" t="s">
        <v>1272</v>
      </c>
      <c r="CE550" t="s">
        <v>7219</v>
      </c>
      <c r="CF550" t="s">
        <v>7220</v>
      </c>
      <c r="CG550" t="s">
        <v>1272</v>
      </c>
      <c r="CH550" t="s">
        <v>1592</v>
      </c>
      <c r="CI550" t="s">
        <v>6582</v>
      </c>
      <c r="CJ550" t="s">
        <v>1247</v>
      </c>
      <c r="CK550"/>
      <c r="CL550"/>
      <c r="CM550" t="s">
        <v>7202</v>
      </c>
      <c r="CN550" t="s">
        <v>2192</v>
      </c>
      <c r="CO550" t="s">
        <v>7202</v>
      </c>
      <c r="CP550" t="s">
        <v>2192</v>
      </c>
      <c r="CQ550" t="s">
        <v>1592</v>
      </c>
      <c r="CR550">
        <v>0</v>
      </c>
      <c r="CS550" t="s">
        <v>1592</v>
      </c>
      <c r="CT550" t="s">
        <v>1592</v>
      </c>
      <c r="CU550" t="s">
        <v>1592</v>
      </c>
      <c r="CV550" t="s">
        <v>1592</v>
      </c>
      <c r="CW550" t="s">
        <v>1592</v>
      </c>
      <c r="CX550">
        <v>548</v>
      </c>
      <c r="CY550" t="s">
        <v>7221</v>
      </c>
      <c r="CZ550" t="s">
        <v>1592</v>
      </c>
      <c r="DA550" t="s">
        <v>2313</v>
      </c>
      <c r="DB550" t="s">
        <v>2314</v>
      </c>
      <c r="DC550" t="s">
        <v>1767</v>
      </c>
      <c r="DD550" t="s">
        <v>1306</v>
      </c>
      <c r="DE550" t="s">
        <v>1766</v>
      </c>
      <c r="DF550" t="s">
        <v>1592</v>
      </c>
      <c r="DG550" t="s">
        <v>1592</v>
      </c>
      <c r="DH550" t="s">
        <v>2334</v>
      </c>
      <c r="DI550" t="e">
        <v>#N/A</v>
      </c>
      <c r="DJ550"/>
      <c r="DK550" t="s">
        <v>2334</v>
      </c>
      <c r="DL550">
        <v>9</v>
      </c>
      <c r="DM550" t="s">
        <v>2315</v>
      </c>
      <c r="DN550" t="s">
        <v>1247</v>
      </c>
      <c r="DO550" t="b">
        <v>1</v>
      </c>
      <c r="DP550" t="b">
        <v>1</v>
      </c>
      <c r="DQ550" t="b">
        <v>0</v>
      </c>
      <c r="DR550" t="b">
        <v>0</v>
      </c>
      <c r="DS550" t="b">
        <v>0</v>
      </c>
      <c r="DT550" t="b">
        <v>1</v>
      </c>
      <c r="DU550" t="b">
        <v>0</v>
      </c>
      <c r="DV550">
        <v>0</v>
      </c>
      <c r="DW550" t="b">
        <v>0</v>
      </c>
      <c r="DX550" t="b">
        <v>0</v>
      </c>
      <c r="DY550" t="b">
        <v>0</v>
      </c>
      <c r="DZ550" t="b">
        <v>0</v>
      </c>
      <c r="EA550" t="b">
        <v>0</v>
      </c>
      <c r="EB550" t="b">
        <v>0</v>
      </c>
      <c r="EC550" t="b">
        <v>0</v>
      </c>
      <c r="ED550" t="b">
        <v>0</v>
      </c>
      <c r="EE550" t="b">
        <v>0</v>
      </c>
      <c r="EF550" t="b" cm="1">
        <v>0</v>
      </c>
      <c r="EG550" t="b">
        <v>0</v>
      </c>
      <c r="EH550" t="b">
        <v>0</v>
      </c>
      <c r="EI550" t="b">
        <v>0</v>
      </c>
      <c r="EJ550" t="s">
        <v>1592</v>
      </c>
      <c r="EK550">
        <v>0</v>
      </c>
      <c r="EL550">
        <v>13</v>
      </c>
      <c r="EM550" t="b">
        <v>0</v>
      </c>
    </row>
    <row r="551" spans="1:143" ht="15.75">
      <c r="A551"/>
      <c r="B551" t="s">
        <v>1247</v>
      </c>
      <c r="C551" t="s">
        <v>1247</v>
      </c>
      <c r="D551" t="s">
        <v>1772</v>
      </c>
      <c r="E551" t="s">
        <v>1773</v>
      </c>
      <c r="F551" t="s">
        <v>6611</v>
      </c>
      <c r="G551" t="s">
        <v>1772</v>
      </c>
      <c r="H551" t="s">
        <v>902</v>
      </c>
      <c r="I551" t="s">
        <v>1272</v>
      </c>
      <c r="J551" t="s">
        <v>7199</v>
      </c>
      <c r="K551"/>
      <c r="L551" t="s">
        <v>1939</v>
      </c>
      <c r="M551" t="s">
        <v>1947</v>
      </c>
      <c r="N551" t="s">
        <v>6612</v>
      </c>
      <c r="O551"/>
      <c r="P551" t="s">
        <v>1247</v>
      </c>
      <c r="Q551" t="s">
        <v>1306</v>
      </c>
      <c r="R551" t="s">
        <v>6582</v>
      </c>
      <c r="S551"/>
      <c r="T551"/>
      <c r="U551" t="s">
        <v>7202</v>
      </c>
      <c r="V551" t="s">
        <v>6613</v>
      </c>
      <c r="W551"/>
      <c r="X551"/>
      <c r="Y551"/>
      <c r="Z551"/>
      <c r="AA551"/>
      <c r="AB551"/>
      <c r="AC551"/>
      <c r="AD551"/>
      <c r="AE551"/>
      <c r="AF551"/>
      <c r="AG551"/>
      <c r="AH551"/>
      <c r="AI551"/>
      <c r="AJ551"/>
      <c r="AK551"/>
      <c r="AL551"/>
      <c r="AM551"/>
      <c r="AN551"/>
      <c r="AO551" s="108" t="s">
        <v>43</v>
      </c>
      <c r="AP551" t="s">
        <v>1307</v>
      </c>
      <c r="AQ551">
        <v>71</v>
      </c>
      <c r="AR551" t="e">
        <v>#N/A</v>
      </c>
      <c r="AS551" t="s">
        <v>1247</v>
      </c>
      <c r="AT551" t="e">
        <v>#N/A</v>
      </c>
      <c r="AU551" t="s">
        <v>1773</v>
      </c>
      <c r="AV551" t="s">
        <v>5634</v>
      </c>
      <c r="AW551" t="s">
        <v>6614</v>
      </c>
      <c r="AX551" t="s">
        <v>1934</v>
      </c>
      <c r="AY551" t="s">
        <v>6615</v>
      </c>
      <c r="AZ551" t="s">
        <v>1306</v>
      </c>
      <c r="BA551" t="s">
        <v>5636</v>
      </c>
      <c r="BB551" t="s">
        <v>1272</v>
      </c>
      <c r="BC551" t="s">
        <v>1939</v>
      </c>
      <c r="BD551" t="s">
        <v>5637</v>
      </c>
      <c r="BE551">
        <v>342</v>
      </c>
      <c r="BF551">
        <v>547</v>
      </c>
      <c r="BG551">
        <v>0</v>
      </c>
      <c r="BH551" t="s">
        <v>1592</v>
      </c>
      <c r="BI551">
        <v>0</v>
      </c>
      <c r="BJ551">
        <v>0</v>
      </c>
      <c r="BK551">
        <v>1046</v>
      </c>
      <c r="BL551" t="s">
        <v>5638</v>
      </c>
      <c r="BM551" t="s">
        <v>7200</v>
      </c>
      <c r="BN551" t="s">
        <v>7203</v>
      </c>
      <c r="BO551" t="e" cm="1">
        <v>#N/A</v>
      </c>
      <c r="BP551" t="s">
        <v>1592</v>
      </c>
      <c r="BQ551" t="s">
        <v>6589</v>
      </c>
      <c r="BR551">
        <v>70</v>
      </c>
      <c r="BS551" t="s">
        <v>1905</v>
      </c>
      <c r="BT551" t="s">
        <v>7222</v>
      </c>
      <c r="BU551" t="s">
        <v>1772</v>
      </c>
      <c r="BV551" t="s">
        <v>5634</v>
      </c>
      <c r="BW551" t="s">
        <v>1940</v>
      </c>
      <c r="BX551" t="s">
        <v>6617</v>
      </c>
      <c r="BY551" t="s">
        <v>1592</v>
      </c>
      <c r="BZ551" t="s">
        <v>1937</v>
      </c>
      <c r="CA551" t="s">
        <v>1947</v>
      </c>
      <c r="CB551"/>
      <c r="CC551" t="s">
        <v>998</v>
      </c>
      <c r="CD551" t="s">
        <v>1272</v>
      </c>
      <c r="CE551" t="s">
        <v>7223</v>
      </c>
      <c r="CF551" t="s">
        <v>7224</v>
      </c>
      <c r="CG551" t="s">
        <v>1272</v>
      </c>
      <c r="CH551" t="s">
        <v>1592</v>
      </c>
      <c r="CI551" t="s">
        <v>6582</v>
      </c>
      <c r="CJ551" t="s">
        <v>1247</v>
      </c>
      <c r="CK551"/>
      <c r="CL551"/>
      <c r="CM551" t="s">
        <v>7202</v>
      </c>
      <c r="CN551" t="s">
        <v>6613</v>
      </c>
      <c r="CO551" t="s">
        <v>7202</v>
      </c>
      <c r="CP551" t="s">
        <v>6613</v>
      </c>
      <c r="CQ551" t="s">
        <v>1592</v>
      </c>
      <c r="CR551">
        <v>0</v>
      </c>
      <c r="CS551" t="s">
        <v>1592</v>
      </c>
      <c r="CT551" t="s">
        <v>1592</v>
      </c>
      <c r="CU551" t="s">
        <v>1592</v>
      </c>
      <c r="CV551" t="s">
        <v>1592</v>
      </c>
      <c r="CW551" t="s">
        <v>1592</v>
      </c>
      <c r="CX551">
        <v>549</v>
      </c>
      <c r="CY551" t="s">
        <v>7225</v>
      </c>
      <c r="CZ551" t="s">
        <v>1592</v>
      </c>
      <c r="DA551" t="s">
        <v>2313</v>
      </c>
      <c r="DB551" t="s">
        <v>2314</v>
      </c>
      <c r="DC551" t="s">
        <v>1773</v>
      </c>
      <c r="DD551" t="s">
        <v>1306</v>
      </c>
      <c r="DE551" t="s">
        <v>1772</v>
      </c>
      <c r="DF551" t="s">
        <v>1592</v>
      </c>
      <c r="DG551" t="s">
        <v>1592</v>
      </c>
      <c r="DH551" t="s">
        <v>2334</v>
      </c>
      <c r="DI551" t="e">
        <v>#N/A</v>
      </c>
      <c r="DJ551"/>
      <c r="DK551" t="s">
        <v>2334</v>
      </c>
      <c r="DL551">
        <v>9</v>
      </c>
      <c r="DM551" t="s">
        <v>2315</v>
      </c>
      <c r="DN551" t="s">
        <v>1247</v>
      </c>
      <c r="DO551" t="b">
        <v>1</v>
      </c>
      <c r="DP551" t="b">
        <v>1</v>
      </c>
      <c r="DQ551" t="b">
        <v>0</v>
      </c>
      <c r="DR551" t="b">
        <v>0</v>
      </c>
      <c r="DS551" t="b">
        <v>0</v>
      </c>
      <c r="DT551" t="b">
        <v>1</v>
      </c>
      <c r="DU551" t="b">
        <v>0</v>
      </c>
      <c r="DV551">
        <v>0</v>
      </c>
      <c r="DW551" t="b">
        <v>0</v>
      </c>
      <c r="DX551" t="b">
        <v>0</v>
      </c>
      <c r="DY551" t="b">
        <v>0</v>
      </c>
      <c r="DZ551" t="b">
        <v>0</v>
      </c>
      <c r="EA551" t="b">
        <v>0</v>
      </c>
      <c r="EB551" t="b">
        <v>0</v>
      </c>
      <c r="EC551" t="b">
        <v>0</v>
      </c>
      <c r="ED551" t="b">
        <v>0</v>
      </c>
      <c r="EE551" t="b">
        <v>0</v>
      </c>
      <c r="EF551" t="b" cm="1">
        <v>0</v>
      </c>
      <c r="EG551" t="b">
        <v>0</v>
      </c>
      <c r="EH551" t="b">
        <v>0</v>
      </c>
      <c r="EI551" t="b">
        <v>0</v>
      </c>
      <c r="EJ551" t="s">
        <v>1592</v>
      </c>
      <c r="EK551">
        <v>0</v>
      </c>
      <c r="EL551">
        <v>16</v>
      </c>
      <c r="EM551" t="b">
        <v>0</v>
      </c>
    </row>
    <row r="552" spans="1:143" ht="15.75">
      <c r="A552"/>
      <c r="B552" t="s">
        <v>1247</v>
      </c>
      <c r="C552" t="s">
        <v>1247</v>
      </c>
      <c r="D552" t="s">
        <v>7226</v>
      </c>
      <c r="E552" t="s">
        <v>7227</v>
      </c>
      <c r="F552" t="s">
        <v>7017</v>
      </c>
      <c r="G552" t="s">
        <v>7226</v>
      </c>
      <c r="H552" t="s">
        <v>902</v>
      </c>
      <c r="I552" t="s">
        <v>1268</v>
      </c>
      <c r="J552" t="s">
        <v>7199</v>
      </c>
      <c r="K552"/>
      <c r="L552" t="s">
        <v>1939</v>
      </c>
      <c r="M552" t="s">
        <v>1974</v>
      </c>
      <c r="N552"/>
      <c r="O552"/>
      <c r="P552" t="s">
        <v>1247</v>
      </c>
      <c r="Q552" t="s">
        <v>1306</v>
      </c>
      <c r="R552" t="s">
        <v>6582</v>
      </c>
      <c r="S552"/>
      <c r="T552"/>
      <c r="U552" t="s">
        <v>7202</v>
      </c>
      <c r="V552" t="s">
        <v>7018</v>
      </c>
      <c r="W552"/>
      <c r="X552"/>
      <c r="Y552"/>
      <c r="Z552"/>
      <c r="AA552"/>
      <c r="AB552"/>
      <c r="AC552"/>
      <c r="AD552"/>
      <c r="AE552"/>
      <c r="AF552"/>
      <c r="AG552"/>
      <c r="AH552"/>
      <c r="AI552"/>
      <c r="AJ552"/>
      <c r="AK552"/>
      <c r="AL552"/>
      <c r="AM552"/>
      <c r="AN552"/>
      <c r="AO552" s="108" t="s">
        <v>43</v>
      </c>
      <c r="AP552" t="s">
        <v>1307</v>
      </c>
      <c r="AQ552">
        <v>72</v>
      </c>
      <c r="AR552" t="e">
        <v>#N/A</v>
      </c>
      <c r="AS552" t="s">
        <v>1247</v>
      </c>
      <c r="AT552" t="e">
        <v>#N/A</v>
      </c>
      <c r="AU552" t="s">
        <v>7227</v>
      </c>
      <c r="AV552" t="s">
        <v>7228</v>
      </c>
      <c r="AW552" t="s">
        <v>7020</v>
      </c>
      <c r="AX552" t="s">
        <v>1934</v>
      </c>
      <c r="AY552" t="s">
        <v>7229</v>
      </c>
      <c r="AZ552" t="s">
        <v>1306</v>
      </c>
      <c r="BA552" t="s">
        <v>7230</v>
      </c>
      <c r="BB552" t="s">
        <v>1268</v>
      </c>
      <c r="BC552" t="s">
        <v>1939</v>
      </c>
      <c r="BD552" t="s">
        <v>7231</v>
      </c>
      <c r="BE552">
        <v>552</v>
      </c>
      <c r="BF552">
        <v>547</v>
      </c>
      <c r="BG552">
        <v>0</v>
      </c>
      <c r="BH552" t="s">
        <v>7227</v>
      </c>
      <c r="BI552">
        <v>1</v>
      </c>
      <c r="BJ552">
        <v>0</v>
      </c>
      <c r="BK552">
        <v>0</v>
      </c>
      <c r="BL552" t="s">
        <v>1592</v>
      </c>
      <c r="BM552" t="s">
        <v>7200</v>
      </c>
      <c r="BN552" t="s">
        <v>7203</v>
      </c>
      <c r="BO552" t="e" cm="1">
        <v>#N/A</v>
      </c>
      <c r="BP552" t="s">
        <v>1592</v>
      </c>
      <c r="BQ552" t="s">
        <v>6589</v>
      </c>
      <c r="BR552">
        <v>71</v>
      </c>
      <c r="BS552" t="s">
        <v>4655</v>
      </c>
      <c r="BT552" t="s">
        <v>7232</v>
      </c>
      <c r="BU552" t="s">
        <v>7226</v>
      </c>
      <c r="BV552" t="s">
        <v>7228</v>
      </c>
      <c r="BW552" t="s">
        <v>1940</v>
      </c>
      <c r="BX552" t="s">
        <v>1937</v>
      </c>
      <c r="BY552" t="s">
        <v>1592</v>
      </c>
      <c r="BZ552" t="s">
        <v>1937</v>
      </c>
      <c r="CA552" t="s">
        <v>1974</v>
      </c>
      <c r="CB552"/>
      <c r="CC552" t="s">
        <v>998</v>
      </c>
      <c r="CD552" t="s">
        <v>1268</v>
      </c>
      <c r="CE552" t="s">
        <v>7233</v>
      </c>
      <c r="CF552" t="s">
        <v>7234</v>
      </c>
      <c r="CG552" t="s">
        <v>1268</v>
      </c>
      <c r="CH552" t="s">
        <v>1592</v>
      </c>
      <c r="CI552" t="s">
        <v>6582</v>
      </c>
      <c r="CJ552" t="s">
        <v>1247</v>
      </c>
      <c r="CK552"/>
      <c r="CL552"/>
      <c r="CM552" t="s">
        <v>7202</v>
      </c>
      <c r="CN552" t="s">
        <v>7018</v>
      </c>
      <c r="CO552" t="s">
        <v>7202</v>
      </c>
      <c r="CP552" t="s">
        <v>7018</v>
      </c>
      <c r="CQ552" t="s">
        <v>1592</v>
      </c>
      <c r="CR552">
        <v>0</v>
      </c>
      <c r="CS552" t="s">
        <v>1592</v>
      </c>
      <c r="CT552" t="s">
        <v>1592</v>
      </c>
      <c r="CU552" t="s">
        <v>1592</v>
      </c>
      <c r="CV552" t="s">
        <v>1592</v>
      </c>
      <c r="CW552" t="s">
        <v>1592</v>
      </c>
      <c r="CX552">
        <v>550</v>
      </c>
      <c r="CY552" t="s">
        <v>7235</v>
      </c>
      <c r="CZ552" t="s">
        <v>1592</v>
      </c>
      <c r="DA552" t="s">
        <v>2313</v>
      </c>
      <c r="DB552" t="s">
        <v>2314</v>
      </c>
      <c r="DC552" t="s">
        <v>7227</v>
      </c>
      <c r="DD552" t="s">
        <v>1306</v>
      </c>
      <c r="DE552" t="s">
        <v>7226</v>
      </c>
      <c r="DF552" t="s">
        <v>1592</v>
      </c>
      <c r="DG552" t="s">
        <v>1592</v>
      </c>
      <c r="DH552" t="s">
        <v>2334</v>
      </c>
      <c r="DI552" t="e">
        <v>#N/A</v>
      </c>
      <c r="DJ552"/>
      <c r="DK552" t="s">
        <v>2334</v>
      </c>
      <c r="DL552">
        <v>9</v>
      </c>
      <c r="DM552" t="s">
        <v>2315</v>
      </c>
      <c r="DN552" t="s">
        <v>1247</v>
      </c>
      <c r="DO552" t="b">
        <v>1</v>
      </c>
      <c r="DP552" t="b">
        <v>1</v>
      </c>
      <c r="DQ552" t="b">
        <v>1</v>
      </c>
      <c r="DR552" t="b">
        <v>0</v>
      </c>
      <c r="DS552" t="b">
        <v>0</v>
      </c>
      <c r="DT552" t="b">
        <v>1</v>
      </c>
      <c r="DU552" t="b">
        <v>0</v>
      </c>
      <c r="DV552">
        <v>0</v>
      </c>
      <c r="DW552" t="b">
        <v>0</v>
      </c>
      <c r="DX552" t="b">
        <v>0</v>
      </c>
      <c r="DY552" t="b">
        <v>0</v>
      </c>
      <c r="DZ552" t="b">
        <v>0</v>
      </c>
      <c r="EA552" t="b">
        <v>0</v>
      </c>
      <c r="EB552" t="b">
        <v>0</v>
      </c>
      <c r="EC552" t="b">
        <v>0</v>
      </c>
      <c r="ED552" t="b">
        <v>0</v>
      </c>
      <c r="EE552" t="b">
        <v>0</v>
      </c>
      <c r="EF552" t="b" cm="1">
        <v>0</v>
      </c>
      <c r="EG552" t="b">
        <v>0</v>
      </c>
      <c r="EH552" t="b">
        <v>0</v>
      </c>
      <c r="EI552" t="b">
        <v>0</v>
      </c>
      <c r="EJ552" t="s">
        <v>1592</v>
      </c>
      <c r="EK552">
        <v>0</v>
      </c>
      <c r="EL552">
        <v>24</v>
      </c>
      <c r="EM552" t="b">
        <v>0</v>
      </c>
    </row>
    <row r="553" spans="1:143" ht="47.25">
      <c r="A553"/>
      <c r="B553" t="s">
        <v>1247</v>
      </c>
      <c r="C553" t="s">
        <v>1247</v>
      </c>
      <c r="D553" t="s">
        <v>7236</v>
      </c>
      <c r="E553" t="s">
        <v>7237</v>
      </c>
      <c r="F553" t="s">
        <v>7238</v>
      </c>
      <c r="G553" t="s">
        <v>7236</v>
      </c>
      <c r="H553" s="109" t="s">
        <v>7239</v>
      </c>
      <c r="I553" t="s">
        <v>1268</v>
      </c>
      <c r="J553" t="s">
        <v>7199</v>
      </c>
      <c r="K553" t="s">
        <v>6938</v>
      </c>
      <c r="L553" t="s">
        <v>1939</v>
      </c>
      <c r="M553" t="s">
        <v>2010</v>
      </c>
      <c r="N553"/>
      <c r="O553"/>
      <c r="P553" t="s">
        <v>1247</v>
      </c>
      <c r="Q553" t="s">
        <v>1306</v>
      </c>
      <c r="R553" t="s">
        <v>6582</v>
      </c>
      <c r="S553"/>
      <c r="T553"/>
      <c r="U553" t="s">
        <v>7202</v>
      </c>
      <c r="V553" t="s">
        <v>7240</v>
      </c>
      <c r="W553"/>
      <c r="X553"/>
      <c r="Y553"/>
      <c r="Z553"/>
      <c r="AA553"/>
      <c r="AB553"/>
      <c r="AC553"/>
      <c r="AD553"/>
      <c r="AE553"/>
      <c r="AF553"/>
      <c r="AG553"/>
      <c r="AH553"/>
      <c r="AI553"/>
      <c r="AJ553"/>
      <c r="AK553"/>
      <c r="AL553"/>
      <c r="AM553"/>
      <c r="AN553"/>
      <c r="AO553" s="108" t="s">
        <v>43</v>
      </c>
      <c r="AP553" t="s">
        <v>1307</v>
      </c>
      <c r="AQ553">
        <v>73</v>
      </c>
      <c r="AR553" t="e">
        <v>#N/A</v>
      </c>
      <c r="AS553" t="s">
        <v>1247</v>
      </c>
      <c r="AT553" t="e">
        <v>#N/A</v>
      </c>
      <c r="AU553" t="s">
        <v>7237</v>
      </c>
      <c r="AV553" t="s">
        <v>7241</v>
      </c>
      <c r="AW553" t="s">
        <v>7242</v>
      </c>
      <c r="AX553" t="s">
        <v>1934</v>
      </c>
      <c r="AY553" t="s">
        <v>7243</v>
      </c>
      <c r="AZ553" t="s">
        <v>1306</v>
      </c>
      <c r="BA553" t="s">
        <v>7244</v>
      </c>
      <c r="BB553" t="s">
        <v>1268</v>
      </c>
      <c r="BC553" t="s">
        <v>1939</v>
      </c>
      <c r="BD553" t="s">
        <v>7245</v>
      </c>
      <c r="BE553">
        <v>553</v>
      </c>
      <c r="BF553">
        <v>547</v>
      </c>
      <c r="BG553" t="e">
        <v>#N/A</v>
      </c>
      <c r="BH553" t="s">
        <v>7237</v>
      </c>
      <c r="BI553">
        <v>1</v>
      </c>
      <c r="BJ553">
        <v>0</v>
      </c>
      <c r="BK553">
        <v>0</v>
      </c>
      <c r="BL553" t="s">
        <v>1592</v>
      </c>
      <c r="BM553" t="s">
        <v>7200</v>
      </c>
      <c r="BN553" t="s">
        <v>7203</v>
      </c>
      <c r="BO553" t="e" cm="1">
        <v>#N/A</v>
      </c>
      <c r="BP553" t="s">
        <v>6939</v>
      </c>
      <c r="BQ553" t="s">
        <v>6589</v>
      </c>
      <c r="BR553">
        <v>72</v>
      </c>
      <c r="BS553" t="s">
        <v>4667</v>
      </c>
      <c r="BT553" t="s">
        <v>7246</v>
      </c>
      <c r="BU553" t="s">
        <v>7236</v>
      </c>
      <c r="BV553" t="s">
        <v>7241</v>
      </c>
      <c r="BW553" t="s">
        <v>7247</v>
      </c>
      <c r="BX553" t="s">
        <v>1937</v>
      </c>
      <c r="BY553" t="s">
        <v>1592</v>
      </c>
      <c r="BZ553" t="s">
        <v>1937</v>
      </c>
      <c r="CA553" t="s">
        <v>2010</v>
      </c>
      <c r="CB553"/>
      <c r="CC553" t="s">
        <v>998</v>
      </c>
      <c r="CD553" t="s">
        <v>1268</v>
      </c>
      <c r="CE553" t="s">
        <v>7248</v>
      </c>
      <c r="CF553" t="s">
        <v>7249</v>
      </c>
      <c r="CG553" t="s">
        <v>1268</v>
      </c>
      <c r="CH553" t="s">
        <v>1592</v>
      </c>
      <c r="CI553" t="s">
        <v>6582</v>
      </c>
      <c r="CJ553" t="s">
        <v>1247</v>
      </c>
      <c r="CK553"/>
      <c r="CL553"/>
      <c r="CM553" t="s">
        <v>7202</v>
      </c>
      <c r="CN553" t="s">
        <v>7240</v>
      </c>
      <c r="CO553" t="s">
        <v>7202</v>
      </c>
      <c r="CP553" t="s">
        <v>7240</v>
      </c>
      <c r="CQ553" t="s">
        <v>1592</v>
      </c>
      <c r="CR553">
        <v>0</v>
      </c>
      <c r="CS553" t="s">
        <v>1592</v>
      </c>
      <c r="CT553" t="s">
        <v>1592</v>
      </c>
      <c r="CU553" t="s">
        <v>1592</v>
      </c>
      <c r="CV553" t="s">
        <v>1592</v>
      </c>
      <c r="CW553" t="s">
        <v>1592</v>
      </c>
      <c r="CX553">
        <v>551</v>
      </c>
      <c r="CY553" t="s">
        <v>7250</v>
      </c>
      <c r="CZ553" t="s">
        <v>1592</v>
      </c>
      <c r="DA553" t="s">
        <v>2313</v>
      </c>
      <c r="DB553" t="s">
        <v>2314</v>
      </c>
      <c r="DC553" t="s">
        <v>7237</v>
      </c>
      <c r="DD553" t="s">
        <v>1306</v>
      </c>
      <c r="DE553" t="s">
        <v>7236</v>
      </c>
      <c r="DF553" t="s">
        <v>1592</v>
      </c>
      <c r="DG553" t="s">
        <v>1592</v>
      </c>
      <c r="DH553" t="s">
        <v>2334</v>
      </c>
      <c r="DI553" t="e">
        <v>#N/A</v>
      </c>
      <c r="DJ553"/>
      <c r="DK553" t="s">
        <v>2334</v>
      </c>
      <c r="DL553">
        <v>9</v>
      </c>
      <c r="DM553" t="s">
        <v>2315</v>
      </c>
      <c r="DN553" t="s">
        <v>1247</v>
      </c>
      <c r="DO553" t="b">
        <v>1</v>
      </c>
      <c r="DP553" t="b">
        <v>1</v>
      </c>
      <c r="DQ553" t="b">
        <v>1</v>
      </c>
      <c r="DR553" t="b">
        <v>0</v>
      </c>
      <c r="DS553" t="b">
        <v>0</v>
      </c>
      <c r="DT553" t="b">
        <v>1</v>
      </c>
      <c r="DU553" t="b">
        <v>0</v>
      </c>
      <c r="DV553">
        <v>0</v>
      </c>
      <c r="DW553" t="b">
        <v>0</v>
      </c>
      <c r="DX553" t="b">
        <v>0</v>
      </c>
      <c r="DY553" t="b">
        <v>0</v>
      </c>
      <c r="DZ553" t="b">
        <v>0</v>
      </c>
      <c r="EA553" t="b">
        <v>0</v>
      </c>
      <c r="EB553" t="b">
        <v>0</v>
      </c>
      <c r="EC553" t="b">
        <v>0</v>
      </c>
      <c r="ED553" t="b">
        <v>0</v>
      </c>
      <c r="EE553" t="b">
        <v>0</v>
      </c>
      <c r="EF553" t="b" cm="1">
        <v>0</v>
      </c>
      <c r="EG553" t="b">
        <v>0</v>
      </c>
      <c r="EH553" t="b">
        <v>0</v>
      </c>
      <c r="EI553" t="b">
        <v>0</v>
      </c>
      <c r="EJ553" t="s">
        <v>1592</v>
      </c>
      <c r="EK553">
        <v>0</v>
      </c>
      <c r="EL553">
        <v>33</v>
      </c>
      <c r="EM553" t="b">
        <v>0</v>
      </c>
    </row>
    <row r="554" spans="1:143" ht="15.75">
      <c r="A554"/>
      <c r="B554" t="s">
        <v>1247</v>
      </c>
      <c r="C554" t="s">
        <v>1247</v>
      </c>
      <c r="D554" t="s">
        <v>7251</v>
      </c>
      <c r="E554" t="s">
        <v>7252</v>
      </c>
      <c r="F554" t="s">
        <v>7253</v>
      </c>
      <c r="G554" t="s">
        <v>7251</v>
      </c>
      <c r="H554" t="s">
        <v>7254</v>
      </c>
      <c r="I554" t="s">
        <v>1268</v>
      </c>
      <c r="J554" t="s">
        <v>7199</v>
      </c>
      <c r="K554" t="s">
        <v>6951</v>
      </c>
      <c r="L554" t="s">
        <v>1939</v>
      </c>
      <c r="M554" t="s">
        <v>2031</v>
      </c>
      <c r="N554"/>
      <c r="O554"/>
      <c r="P554" t="s">
        <v>1247</v>
      </c>
      <c r="Q554" t="s">
        <v>1306</v>
      </c>
      <c r="R554" t="s">
        <v>6582</v>
      </c>
      <c r="S554"/>
      <c r="T554"/>
      <c r="U554" t="s">
        <v>7202</v>
      </c>
      <c r="V554" t="s">
        <v>7255</v>
      </c>
      <c r="W554"/>
      <c r="X554"/>
      <c r="Y554"/>
      <c r="Z554"/>
      <c r="AA554"/>
      <c r="AB554"/>
      <c r="AC554"/>
      <c r="AD554"/>
      <c r="AE554"/>
      <c r="AF554"/>
      <c r="AG554"/>
      <c r="AH554"/>
      <c r="AI554"/>
      <c r="AJ554"/>
      <c r="AK554"/>
      <c r="AL554"/>
      <c r="AM554"/>
      <c r="AN554"/>
      <c r="AO554" s="108" t="s">
        <v>43</v>
      </c>
      <c r="AP554" t="s">
        <v>1307</v>
      </c>
      <c r="AQ554">
        <v>74</v>
      </c>
      <c r="AR554" t="e">
        <v>#N/A</v>
      </c>
      <c r="AS554" t="s">
        <v>1247</v>
      </c>
      <c r="AT554" t="e">
        <v>#N/A</v>
      </c>
      <c r="AU554" t="s">
        <v>7252</v>
      </c>
      <c r="AV554" t="s">
        <v>7256</v>
      </c>
      <c r="AW554" t="s">
        <v>7257</v>
      </c>
      <c r="AX554" t="s">
        <v>1934</v>
      </c>
      <c r="AY554" t="s">
        <v>7258</v>
      </c>
      <c r="AZ554" t="s">
        <v>1306</v>
      </c>
      <c r="BA554" t="s">
        <v>7259</v>
      </c>
      <c r="BB554" t="s">
        <v>1268</v>
      </c>
      <c r="BC554" t="s">
        <v>1939</v>
      </c>
      <c r="BD554" t="s">
        <v>7260</v>
      </c>
      <c r="BE554">
        <v>554</v>
      </c>
      <c r="BF554">
        <v>547</v>
      </c>
      <c r="BG554" t="e">
        <v>#N/A</v>
      </c>
      <c r="BH554" t="s">
        <v>7252</v>
      </c>
      <c r="BI554">
        <v>1</v>
      </c>
      <c r="BJ554">
        <v>0</v>
      </c>
      <c r="BK554">
        <v>0</v>
      </c>
      <c r="BL554" t="s">
        <v>1592</v>
      </c>
      <c r="BM554" t="s">
        <v>7200</v>
      </c>
      <c r="BN554" t="s">
        <v>7203</v>
      </c>
      <c r="BO554" t="e" cm="1">
        <v>#N/A</v>
      </c>
      <c r="BP554" t="s">
        <v>6952</v>
      </c>
      <c r="BQ554" t="s">
        <v>6589</v>
      </c>
      <c r="BR554">
        <v>73</v>
      </c>
      <c r="BS554" t="s">
        <v>4679</v>
      </c>
      <c r="BT554" t="s">
        <v>7261</v>
      </c>
      <c r="BU554" t="s">
        <v>7251</v>
      </c>
      <c r="BV554" t="s">
        <v>7256</v>
      </c>
      <c r="BW554" t="s">
        <v>7262</v>
      </c>
      <c r="BX554" t="s">
        <v>1937</v>
      </c>
      <c r="BY554" t="s">
        <v>1592</v>
      </c>
      <c r="BZ554" t="s">
        <v>1937</v>
      </c>
      <c r="CA554" t="s">
        <v>2031</v>
      </c>
      <c r="CB554"/>
      <c r="CC554" t="s">
        <v>998</v>
      </c>
      <c r="CD554" t="s">
        <v>1268</v>
      </c>
      <c r="CE554" t="s">
        <v>7263</v>
      </c>
      <c r="CF554" t="s">
        <v>7264</v>
      </c>
      <c r="CG554" t="s">
        <v>1268</v>
      </c>
      <c r="CH554" t="s">
        <v>1592</v>
      </c>
      <c r="CI554" t="s">
        <v>6582</v>
      </c>
      <c r="CJ554" t="s">
        <v>1247</v>
      </c>
      <c r="CK554"/>
      <c r="CL554"/>
      <c r="CM554" t="s">
        <v>7202</v>
      </c>
      <c r="CN554" t="s">
        <v>7255</v>
      </c>
      <c r="CO554" t="s">
        <v>7202</v>
      </c>
      <c r="CP554" t="s">
        <v>7255</v>
      </c>
      <c r="CQ554" t="s">
        <v>1592</v>
      </c>
      <c r="CR554">
        <v>0</v>
      </c>
      <c r="CS554" t="s">
        <v>1592</v>
      </c>
      <c r="CT554" t="s">
        <v>1592</v>
      </c>
      <c r="CU554" t="s">
        <v>1592</v>
      </c>
      <c r="CV554" t="s">
        <v>1592</v>
      </c>
      <c r="CW554" t="s">
        <v>1592</v>
      </c>
      <c r="CX554">
        <v>552</v>
      </c>
      <c r="CY554" t="s">
        <v>7265</v>
      </c>
      <c r="CZ554" t="s">
        <v>1592</v>
      </c>
      <c r="DA554" t="s">
        <v>2313</v>
      </c>
      <c r="DB554" t="s">
        <v>2314</v>
      </c>
      <c r="DC554" t="s">
        <v>7252</v>
      </c>
      <c r="DD554" t="s">
        <v>1306</v>
      </c>
      <c r="DE554" t="s">
        <v>7251</v>
      </c>
      <c r="DF554" t="s">
        <v>1592</v>
      </c>
      <c r="DG554" t="s">
        <v>1592</v>
      </c>
      <c r="DH554" t="s">
        <v>2334</v>
      </c>
      <c r="DI554" t="e">
        <v>#N/A</v>
      </c>
      <c r="DJ554"/>
      <c r="DK554" t="s">
        <v>2334</v>
      </c>
      <c r="DL554">
        <v>9</v>
      </c>
      <c r="DM554" t="s">
        <v>2315</v>
      </c>
      <c r="DN554" t="s">
        <v>1247</v>
      </c>
      <c r="DO554" t="b">
        <v>1</v>
      </c>
      <c r="DP554" t="b">
        <v>1</v>
      </c>
      <c r="DQ554" t="b">
        <v>1</v>
      </c>
      <c r="DR554" t="b">
        <v>0</v>
      </c>
      <c r="DS554" t="b">
        <v>0</v>
      </c>
      <c r="DT554" t="b">
        <v>1</v>
      </c>
      <c r="DU554" t="b">
        <v>0</v>
      </c>
      <c r="DV554">
        <v>0</v>
      </c>
      <c r="DW554" t="b">
        <v>0</v>
      </c>
      <c r="DX554" t="b">
        <v>0</v>
      </c>
      <c r="DY554" t="b">
        <v>0</v>
      </c>
      <c r="DZ554" t="b">
        <v>0</v>
      </c>
      <c r="EA554" t="b">
        <v>0</v>
      </c>
      <c r="EB554" t="b">
        <v>0</v>
      </c>
      <c r="EC554" t="b">
        <v>0</v>
      </c>
      <c r="ED554" t="b">
        <v>0</v>
      </c>
      <c r="EE554" t="b">
        <v>0</v>
      </c>
      <c r="EF554" t="b" cm="1">
        <v>0</v>
      </c>
      <c r="EG554" t="b">
        <v>0</v>
      </c>
      <c r="EH554" t="b">
        <v>0</v>
      </c>
      <c r="EI554" t="b">
        <v>0</v>
      </c>
      <c r="EJ554" t="s">
        <v>1592</v>
      </c>
      <c r="EK554">
        <v>0</v>
      </c>
      <c r="EL554">
        <v>34</v>
      </c>
      <c r="EM554" t="b">
        <v>0</v>
      </c>
    </row>
    <row r="555" spans="1:143" ht="15.75">
      <c r="A555"/>
      <c r="B555" t="s">
        <v>1247</v>
      </c>
      <c r="C555" t="s">
        <v>1247</v>
      </c>
      <c r="D555" t="s">
        <v>7266</v>
      </c>
      <c r="E555" t="s">
        <v>7267</v>
      </c>
      <c r="F555" t="s">
        <v>7201</v>
      </c>
      <c r="G555" t="s">
        <v>7266</v>
      </c>
      <c r="H555" t="s">
        <v>7268</v>
      </c>
      <c r="I555" t="s">
        <v>1268</v>
      </c>
      <c r="J555" t="s">
        <v>7199</v>
      </c>
      <c r="K555" t="s">
        <v>6938</v>
      </c>
      <c r="L555" t="s">
        <v>1939</v>
      </c>
      <c r="M555" t="s">
        <v>2607</v>
      </c>
      <c r="N555"/>
      <c r="O555"/>
      <c r="P555" t="s">
        <v>1247</v>
      </c>
      <c r="Q555" t="s">
        <v>1306</v>
      </c>
      <c r="R555" t="s">
        <v>6582</v>
      </c>
      <c r="S555"/>
      <c r="T555"/>
      <c r="U555" t="s">
        <v>7202</v>
      </c>
      <c r="V555" t="s">
        <v>7269</v>
      </c>
      <c r="W555"/>
      <c r="X555"/>
      <c r="Y555"/>
      <c r="Z555"/>
      <c r="AA555"/>
      <c r="AB555"/>
      <c r="AC555"/>
      <c r="AD555"/>
      <c r="AE555"/>
      <c r="AF555"/>
      <c r="AG555"/>
      <c r="AH555"/>
      <c r="AI555"/>
      <c r="AJ555"/>
      <c r="AK555"/>
      <c r="AL555"/>
      <c r="AM555"/>
      <c r="AN555"/>
      <c r="AO555" s="108" t="s">
        <v>43</v>
      </c>
      <c r="AP555" t="s">
        <v>1307</v>
      </c>
      <c r="AQ555">
        <v>75</v>
      </c>
      <c r="AR555" t="e">
        <v>#N/A</v>
      </c>
      <c r="AS555" t="s">
        <v>1247</v>
      </c>
      <c r="AT555" t="e">
        <v>#N/A</v>
      </c>
      <c r="AU555" t="s">
        <v>7267</v>
      </c>
      <c r="AV555" t="s">
        <v>7270</v>
      </c>
      <c r="AW555" t="s">
        <v>7204</v>
      </c>
      <c r="AX555" t="s">
        <v>1934</v>
      </c>
      <c r="AY555" t="s">
        <v>7271</v>
      </c>
      <c r="AZ555" t="s">
        <v>1306</v>
      </c>
      <c r="BA555" t="s">
        <v>7272</v>
      </c>
      <c r="BB555" t="s">
        <v>1268</v>
      </c>
      <c r="BC555" t="s">
        <v>1939</v>
      </c>
      <c r="BD555" t="s">
        <v>7273</v>
      </c>
      <c r="BE555">
        <v>555</v>
      </c>
      <c r="BF555">
        <v>547</v>
      </c>
      <c r="BG555" t="e">
        <v>#N/A</v>
      </c>
      <c r="BH555" t="s">
        <v>7267</v>
      </c>
      <c r="BI555">
        <v>1</v>
      </c>
      <c r="BJ555">
        <v>0</v>
      </c>
      <c r="BK555">
        <v>0</v>
      </c>
      <c r="BL555" t="s">
        <v>1592</v>
      </c>
      <c r="BM555" t="s">
        <v>7200</v>
      </c>
      <c r="BN555" t="s">
        <v>7203</v>
      </c>
      <c r="BO555" t="e" cm="1">
        <v>#N/A</v>
      </c>
      <c r="BP555" t="s">
        <v>6939</v>
      </c>
      <c r="BQ555" t="s">
        <v>6589</v>
      </c>
      <c r="BR555">
        <v>74</v>
      </c>
      <c r="BS555" t="s">
        <v>5123</v>
      </c>
      <c r="BT555" t="s">
        <v>7274</v>
      </c>
      <c r="BU555" t="s">
        <v>7266</v>
      </c>
      <c r="BV555" t="s">
        <v>7270</v>
      </c>
      <c r="BW555" t="s">
        <v>7275</v>
      </c>
      <c r="BX555" t="s">
        <v>1937</v>
      </c>
      <c r="BY555" t="s">
        <v>1592</v>
      </c>
      <c r="BZ555" t="s">
        <v>1937</v>
      </c>
      <c r="CA555" t="s">
        <v>2607</v>
      </c>
      <c r="CB555"/>
      <c r="CC555" t="s">
        <v>998</v>
      </c>
      <c r="CD555" t="s">
        <v>1268</v>
      </c>
      <c r="CE555" t="s">
        <v>7276</v>
      </c>
      <c r="CF555" t="s">
        <v>7277</v>
      </c>
      <c r="CG555" t="s">
        <v>1268</v>
      </c>
      <c r="CH555" t="s">
        <v>1592</v>
      </c>
      <c r="CI555" t="s">
        <v>6582</v>
      </c>
      <c r="CJ555" t="s">
        <v>1247</v>
      </c>
      <c r="CK555"/>
      <c r="CL555"/>
      <c r="CM555" t="s">
        <v>7202</v>
      </c>
      <c r="CN555" t="s">
        <v>7269</v>
      </c>
      <c r="CO555" t="s">
        <v>7202</v>
      </c>
      <c r="CP555" t="s">
        <v>7269</v>
      </c>
      <c r="CQ555" t="s">
        <v>1592</v>
      </c>
      <c r="CR555">
        <v>0</v>
      </c>
      <c r="CS555" t="s">
        <v>1592</v>
      </c>
      <c r="CT555" t="s">
        <v>1592</v>
      </c>
      <c r="CU555" t="s">
        <v>1592</v>
      </c>
      <c r="CV555" t="s">
        <v>1592</v>
      </c>
      <c r="CW555" t="s">
        <v>1592</v>
      </c>
      <c r="CX555">
        <v>553</v>
      </c>
      <c r="CY555" t="s">
        <v>7278</v>
      </c>
      <c r="CZ555" t="s">
        <v>1592</v>
      </c>
      <c r="DA555" t="s">
        <v>2313</v>
      </c>
      <c r="DB555" t="s">
        <v>2314</v>
      </c>
      <c r="DC555" t="s">
        <v>7267</v>
      </c>
      <c r="DD555" t="s">
        <v>1306</v>
      </c>
      <c r="DE555" t="s">
        <v>7266</v>
      </c>
      <c r="DF555" t="s">
        <v>1592</v>
      </c>
      <c r="DG555" t="s">
        <v>1592</v>
      </c>
      <c r="DH555" t="s">
        <v>2334</v>
      </c>
      <c r="DI555" t="e">
        <v>#N/A</v>
      </c>
      <c r="DJ555"/>
      <c r="DK555" t="s">
        <v>2334</v>
      </c>
      <c r="DL555">
        <v>9</v>
      </c>
      <c r="DM555" t="s">
        <v>2315</v>
      </c>
      <c r="DN555" t="s">
        <v>1247</v>
      </c>
      <c r="DO555" t="b">
        <v>1</v>
      </c>
      <c r="DP555" t="b">
        <v>1</v>
      </c>
      <c r="DQ555" t="b">
        <v>1</v>
      </c>
      <c r="DR555" t="b">
        <v>0</v>
      </c>
      <c r="DS555" t="b">
        <v>0</v>
      </c>
      <c r="DT555" t="b">
        <v>1</v>
      </c>
      <c r="DU555" t="b">
        <v>0</v>
      </c>
      <c r="DV555">
        <v>0</v>
      </c>
      <c r="DW555" t="b">
        <v>0</v>
      </c>
      <c r="DX555" t="b">
        <v>0</v>
      </c>
      <c r="DY555" t="b">
        <v>0</v>
      </c>
      <c r="DZ555" t="b">
        <v>0</v>
      </c>
      <c r="EA555" t="b">
        <v>0</v>
      </c>
      <c r="EB555" t="b">
        <v>0</v>
      </c>
      <c r="EC555" t="b">
        <v>0</v>
      </c>
      <c r="ED555" t="b">
        <v>0</v>
      </c>
      <c r="EE555" t="b">
        <v>0</v>
      </c>
      <c r="EF555" t="b" cm="1">
        <v>0</v>
      </c>
      <c r="EG555" t="b">
        <v>0</v>
      </c>
      <c r="EH555" t="b">
        <v>0</v>
      </c>
      <c r="EI555" t="b">
        <v>0</v>
      </c>
      <c r="EJ555" t="s">
        <v>1592</v>
      </c>
      <c r="EK555">
        <v>0</v>
      </c>
      <c r="EL555">
        <v>39</v>
      </c>
      <c r="EM555" t="b">
        <v>0</v>
      </c>
    </row>
    <row r="556" spans="1:143" ht="15.75">
      <c r="A556"/>
      <c r="B556" t="s">
        <v>1247</v>
      </c>
      <c r="C556" t="s">
        <v>1247</v>
      </c>
      <c r="D556" t="s">
        <v>7279</v>
      </c>
      <c r="E556" t="s">
        <v>7280</v>
      </c>
      <c r="F556" t="s">
        <v>7281</v>
      </c>
      <c r="G556" t="s">
        <v>7279</v>
      </c>
      <c r="H556" t="s">
        <v>7282</v>
      </c>
      <c r="I556" t="s">
        <v>1268</v>
      </c>
      <c r="J556" t="s">
        <v>7199</v>
      </c>
      <c r="K556" t="s">
        <v>6951</v>
      </c>
      <c r="L556" t="s">
        <v>1939</v>
      </c>
      <c r="M556" t="s">
        <v>2607</v>
      </c>
      <c r="N556"/>
      <c r="O556"/>
      <c r="P556" t="s">
        <v>1247</v>
      </c>
      <c r="Q556" t="s">
        <v>1306</v>
      </c>
      <c r="R556" t="s">
        <v>6582</v>
      </c>
      <c r="S556"/>
      <c r="T556"/>
      <c r="U556" t="s">
        <v>7202</v>
      </c>
      <c r="V556" t="s">
        <v>7283</v>
      </c>
      <c r="W556"/>
      <c r="X556"/>
      <c r="Y556"/>
      <c r="Z556"/>
      <c r="AA556"/>
      <c r="AB556"/>
      <c r="AC556"/>
      <c r="AD556"/>
      <c r="AE556"/>
      <c r="AF556"/>
      <c r="AG556"/>
      <c r="AH556"/>
      <c r="AI556"/>
      <c r="AJ556"/>
      <c r="AK556"/>
      <c r="AL556"/>
      <c r="AM556"/>
      <c r="AN556"/>
      <c r="AO556" s="108" t="s">
        <v>43</v>
      </c>
      <c r="AP556" t="s">
        <v>1307</v>
      </c>
      <c r="AQ556">
        <v>76</v>
      </c>
      <c r="AR556" t="e">
        <v>#N/A</v>
      </c>
      <c r="AS556" t="s">
        <v>1247</v>
      </c>
      <c r="AT556" t="e">
        <v>#N/A</v>
      </c>
      <c r="AU556" t="s">
        <v>7280</v>
      </c>
      <c r="AV556" t="s">
        <v>7284</v>
      </c>
      <c r="AW556" t="s">
        <v>7285</v>
      </c>
      <c r="AX556" t="s">
        <v>1934</v>
      </c>
      <c r="AY556" t="s">
        <v>7286</v>
      </c>
      <c r="AZ556" t="s">
        <v>1306</v>
      </c>
      <c r="BA556" t="s">
        <v>7287</v>
      </c>
      <c r="BB556" t="s">
        <v>1268</v>
      </c>
      <c r="BC556" t="s">
        <v>1939</v>
      </c>
      <c r="BD556" t="s">
        <v>7288</v>
      </c>
      <c r="BE556">
        <v>556</v>
      </c>
      <c r="BF556">
        <v>547</v>
      </c>
      <c r="BG556" t="e">
        <v>#N/A</v>
      </c>
      <c r="BH556" t="s">
        <v>7280</v>
      </c>
      <c r="BI556">
        <v>1</v>
      </c>
      <c r="BJ556">
        <v>0</v>
      </c>
      <c r="BK556">
        <v>0</v>
      </c>
      <c r="BL556" t="s">
        <v>1592</v>
      </c>
      <c r="BM556" t="s">
        <v>7200</v>
      </c>
      <c r="BN556" t="s">
        <v>7203</v>
      </c>
      <c r="BO556" t="e" cm="1">
        <v>#N/A</v>
      </c>
      <c r="BP556" t="s">
        <v>6952</v>
      </c>
      <c r="BQ556" t="s">
        <v>6589</v>
      </c>
      <c r="BR556">
        <v>75</v>
      </c>
      <c r="BS556" t="s">
        <v>5127</v>
      </c>
      <c r="BT556" t="s">
        <v>7289</v>
      </c>
      <c r="BU556" t="s">
        <v>7279</v>
      </c>
      <c r="BV556" t="s">
        <v>7284</v>
      </c>
      <c r="BW556" t="s">
        <v>7290</v>
      </c>
      <c r="BX556" t="s">
        <v>1937</v>
      </c>
      <c r="BY556" t="s">
        <v>1592</v>
      </c>
      <c r="BZ556" t="s">
        <v>1937</v>
      </c>
      <c r="CA556" t="s">
        <v>2607</v>
      </c>
      <c r="CB556"/>
      <c r="CC556" t="s">
        <v>998</v>
      </c>
      <c r="CD556" t="s">
        <v>1268</v>
      </c>
      <c r="CE556" t="s">
        <v>7291</v>
      </c>
      <c r="CF556" t="s">
        <v>7292</v>
      </c>
      <c r="CG556" t="s">
        <v>1268</v>
      </c>
      <c r="CH556" t="s">
        <v>1592</v>
      </c>
      <c r="CI556" t="s">
        <v>6582</v>
      </c>
      <c r="CJ556" t="s">
        <v>1247</v>
      </c>
      <c r="CK556"/>
      <c r="CL556"/>
      <c r="CM556" t="s">
        <v>7202</v>
      </c>
      <c r="CN556" t="s">
        <v>7283</v>
      </c>
      <c r="CO556" t="s">
        <v>7202</v>
      </c>
      <c r="CP556" t="s">
        <v>7283</v>
      </c>
      <c r="CQ556" t="s">
        <v>1592</v>
      </c>
      <c r="CR556">
        <v>0</v>
      </c>
      <c r="CS556" t="s">
        <v>1592</v>
      </c>
      <c r="CT556" t="s">
        <v>1592</v>
      </c>
      <c r="CU556" t="s">
        <v>1592</v>
      </c>
      <c r="CV556" t="s">
        <v>1592</v>
      </c>
      <c r="CW556" t="s">
        <v>1592</v>
      </c>
      <c r="CX556">
        <v>554</v>
      </c>
      <c r="CY556" t="s">
        <v>7293</v>
      </c>
      <c r="CZ556" t="s">
        <v>1592</v>
      </c>
      <c r="DA556" t="s">
        <v>2313</v>
      </c>
      <c r="DB556" t="s">
        <v>2314</v>
      </c>
      <c r="DC556" t="s">
        <v>7280</v>
      </c>
      <c r="DD556" t="s">
        <v>1306</v>
      </c>
      <c r="DE556" t="s">
        <v>7279</v>
      </c>
      <c r="DF556" t="s">
        <v>1592</v>
      </c>
      <c r="DG556" t="s">
        <v>1592</v>
      </c>
      <c r="DH556" t="s">
        <v>2334</v>
      </c>
      <c r="DI556" t="e">
        <v>#N/A</v>
      </c>
      <c r="DJ556"/>
      <c r="DK556" t="s">
        <v>2334</v>
      </c>
      <c r="DL556">
        <v>9</v>
      </c>
      <c r="DM556" t="s">
        <v>2315</v>
      </c>
      <c r="DN556" t="s">
        <v>1247</v>
      </c>
      <c r="DO556" t="b">
        <v>1</v>
      </c>
      <c r="DP556" t="b">
        <v>1</v>
      </c>
      <c r="DQ556" t="b">
        <v>1</v>
      </c>
      <c r="DR556" t="b">
        <v>0</v>
      </c>
      <c r="DS556" t="b">
        <v>0</v>
      </c>
      <c r="DT556" t="b">
        <v>1</v>
      </c>
      <c r="DU556" t="b">
        <v>0</v>
      </c>
      <c r="DV556">
        <v>0</v>
      </c>
      <c r="DW556" t="b">
        <v>0</v>
      </c>
      <c r="DX556" t="b">
        <v>0</v>
      </c>
      <c r="DY556" t="b">
        <v>0</v>
      </c>
      <c r="DZ556" t="b">
        <v>0</v>
      </c>
      <c r="EA556" t="b">
        <v>0</v>
      </c>
      <c r="EB556" t="b">
        <v>0</v>
      </c>
      <c r="EC556" t="b">
        <v>0</v>
      </c>
      <c r="ED556" t="b">
        <v>0</v>
      </c>
      <c r="EE556" t="b">
        <v>0</v>
      </c>
      <c r="EF556" t="b" cm="1">
        <v>0</v>
      </c>
      <c r="EG556" t="b">
        <v>0</v>
      </c>
      <c r="EH556" t="b">
        <v>0</v>
      </c>
      <c r="EI556" t="b">
        <v>0</v>
      </c>
      <c r="EJ556" t="s">
        <v>1592</v>
      </c>
      <c r="EK556">
        <v>0</v>
      </c>
      <c r="EL556">
        <v>40</v>
      </c>
      <c r="EM556" t="b">
        <v>0</v>
      </c>
    </row>
    <row r="557" spans="1:143" ht="15.75">
      <c r="A557"/>
      <c r="B557" t="s">
        <v>1247</v>
      </c>
      <c r="C557" t="s">
        <v>1759</v>
      </c>
      <c r="D557" t="s">
        <v>7294</v>
      </c>
      <c r="E557" t="s">
        <v>7295</v>
      </c>
      <c r="F557" t="s">
        <v>7296</v>
      </c>
      <c r="G557" t="s">
        <v>7294</v>
      </c>
      <c r="H557" t="s">
        <v>902</v>
      </c>
      <c r="I557" t="s">
        <v>1279</v>
      </c>
      <c r="J557"/>
      <c r="K557"/>
      <c r="L557" t="s">
        <v>1939</v>
      </c>
      <c r="M557" t="s">
        <v>902</v>
      </c>
      <c r="N557" t="s">
        <v>902</v>
      </c>
      <c r="O557"/>
      <c r="P557" t="s">
        <v>1247</v>
      </c>
      <c r="Q557" t="s">
        <v>1306</v>
      </c>
      <c r="R557" t="s">
        <v>6582</v>
      </c>
      <c r="S557"/>
      <c r="T557"/>
      <c r="U557" t="s">
        <v>7297</v>
      </c>
      <c r="V557"/>
      <c r="W557"/>
      <c r="X557"/>
      <c r="Y557"/>
      <c r="Z557"/>
      <c r="AA557"/>
      <c r="AB557"/>
      <c r="AC557"/>
      <c r="AD557"/>
      <c r="AE557"/>
      <c r="AF557"/>
      <c r="AG557"/>
      <c r="AH557"/>
      <c r="AI557"/>
      <c r="AJ557"/>
      <c r="AK557"/>
      <c r="AL557"/>
      <c r="AM557"/>
      <c r="AN557"/>
      <c r="AO557" s="108" t="s">
        <v>43</v>
      </c>
      <c r="AP557" t="s">
        <v>1309</v>
      </c>
      <c r="AQ557">
        <v>2</v>
      </c>
      <c r="AR557" t="e">
        <v>#N/A</v>
      </c>
      <c r="AS557" t="s">
        <v>1759</v>
      </c>
      <c r="AT557" t="e">
        <v>#N/A</v>
      </c>
      <c r="AU557" t="s">
        <v>7295</v>
      </c>
      <c r="AV557" t="s">
        <v>7298</v>
      </c>
      <c r="AW557" t="s">
        <v>7299</v>
      </c>
      <c r="AX557" t="s">
        <v>1934</v>
      </c>
      <c r="AY557" t="s">
        <v>7300</v>
      </c>
      <c r="AZ557" t="s">
        <v>1306</v>
      </c>
      <c r="BA557" t="s">
        <v>7301</v>
      </c>
      <c r="BB557" t="s">
        <v>1279</v>
      </c>
      <c r="BC557" t="s">
        <v>1939</v>
      </c>
      <c r="BD557" t="s">
        <v>7302</v>
      </c>
      <c r="BE557">
        <v>557</v>
      </c>
      <c r="BF557">
        <v>0</v>
      </c>
      <c r="BG557">
        <v>0</v>
      </c>
      <c r="BH557" t="s">
        <v>1592</v>
      </c>
      <c r="BI557">
        <v>0</v>
      </c>
      <c r="BJ557">
        <v>0</v>
      </c>
      <c r="BK557">
        <v>0</v>
      </c>
      <c r="BL557" t="s">
        <v>1592</v>
      </c>
      <c r="BM557" t="s">
        <v>1592</v>
      </c>
      <c r="BN557" t="s">
        <v>1592</v>
      </c>
      <c r="BO557" t="s" cm="1">
        <v>1592</v>
      </c>
      <c r="BP557" t="s">
        <v>1592</v>
      </c>
      <c r="BQ557" t="s">
        <v>7303</v>
      </c>
      <c r="BR557">
        <v>1</v>
      </c>
      <c r="BS557" t="s">
        <v>1931</v>
      </c>
      <c r="BT557" t="s">
        <v>7304</v>
      </c>
      <c r="BU557" t="s">
        <v>7294</v>
      </c>
      <c r="BV557" t="s">
        <v>7298</v>
      </c>
      <c r="BW557" t="s">
        <v>1940</v>
      </c>
      <c r="BX557" t="s">
        <v>1940</v>
      </c>
      <c r="BY557" t="s">
        <v>1592</v>
      </c>
      <c r="BZ557" t="s">
        <v>1937</v>
      </c>
      <c r="CA557" t="s">
        <v>902</v>
      </c>
      <c r="CB557"/>
      <c r="CC557" t="s">
        <v>998</v>
      </c>
      <c r="CD557" t="s">
        <v>1279</v>
      </c>
      <c r="CE557" t="s">
        <v>7295</v>
      </c>
      <c r="CF557" t="s">
        <v>7298</v>
      </c>
      <c r="CG557" t="s">
        <v>1279</v>
      </c>
      <c r="CH557" t="s">
        <v>1592</v>
      </c>
      <c r="CI557" t="s">
        <v>6582</v>
      </c>
      <c r="CJ557" t="s">
        <v>1247</v>
      </c>
      <c r="CK557"/>
      <c r="CL557"/>
      <c r="CM557" t="s">
        <v>7297</v>
      </c>
      <c r="CN557" t="s">
        <v>1592</v>
      </c>
      <c r="CO557" t="s">
        <v>7297</v>
      </c>
      <c r="CP557" t="s">
        <v>1592</v>
      </c>
      <c r="CQ557" t="s">
        <v>1592</v>
      </c>
      <c r="CR557">
        <v>0</v>
      </c>
      <c r="CS557" t="s">
        <v>1592</v>
      </c>
      <c r="CT557" t="s">
        <v>1592</v>
      </c>
      <c r="CU557" t="s">
        <v>1592</v>
      </c>
      <c r="CV557" t="s">
        <v>1592</v>
      </c>
      <c r="CW557" t="s">
        <v>1592</v>
      </c>
      <c r="CX557">
        <v>555</v>
      </c>
      <c r="CY557" t="s">
        <v>7305</v>
      </c>
      <c r="CZ557" t="s">
        <v>1592</v>
      </c>
      <c r="DA557" t="s">
        <v>2313</v>
      </c>
      <c r="DB557" t="s">
        <v>2314</v>
      </c>
      <c r="DC557" t="s">
        <v>7295</v>
      </c>
      <c r="DD557" t="s">
        <v>1306</v>
      </c>
      <c r="DE557" t="s">
        <v>7294</v>
      </c>
      <c r="DF557" t="s">
        <v>1592</v>
      </c>
      <c r="DG557" t="s">
        <v>1592</v>
      </c>
      <c r="DH557" t="s">
        <v>2334</v>
      </c>
      <c r="DI557" t="e">
        <v>#N/A</v>
      </c>
      <c r="DJ557"/>
      <c r="DK557" t="s">
        <v>2334</v>
      </c>
      <c r="DL557">
        <v>9</v>
      </c>
      <c r="DM557" t="s">
        <v>2315</v>
      </c>
      <c r="DN557" t="s">
        <v>1247</v>
      </c>
      <c r="DO557" t="b">
        <v>1</v>
      </c>
      <c r="DP557" t="b">
        <v>1</v>
      </c>
      <c r="DQ557" t="b">
        <v>1</v>
      </c>
      <c r="DR557" t="b">
        <v>0</v>
      </c>
      <c r="DS557" t="b">
        <v>0</v>
      </c>
      <c r="DT557" t="b">
        <v>0</v>
      </c>
      <c r="DU557" t="b">
        <v>1</v>
      </c>
      <c r="DV557">
        <v>0</v>
      </c>
      <c r="DW557" t="b">
        <v>0</v>
      </c>
      <c r="DX557" t="b">
        <v>0</v>
      </c>
      <c r="DY557" t="b">
        <v>0</v>
      </c>
      <c r="DZ557" t="b">
        <v>0</v>
      </c>
      <c r="EA557" t="b">
        <v>0</v>
      </c>
      <c r="EB557" t="b">
        <v>0</v>
      </c>
      <c r="EC557" t="b">
        <v>0</v>
      </c>
      <c r="ED557" t="b">
        <v>0</v>
      </c>
      <c r="EE557" t="b">
        <v>0</v>
      </c>
      <c r="EF557" t="b" cm="1">
        <v>0</v>
      </c>
      <c r="EG557" t="b">
        <v>0</v>
      </c>
      <c r="EH557" t="b">
        <v>0</v>
      </c>
      <c r="EI557" t="b">
        <v>0</v>
      </c>
      <c r="EJ557" t="s">
        <v>1592</v>
      </c>
      <c r="EK557">
        <v>0</v>
      </c>
      <c r="EL557">
        <v>31</v>
      </c>
      <c r="EM557" t="b">
        <v>0</v>
      </c>
    </row>
    <row r="558" spans="1:143" ht="63">
      <c r="A558"/>
      <c r="B558" t="s">
        <v>1247</v>
      </c>
      <c r="C558" t="s">
        <v>1759</v>
      </c>
      <c r="D558" t="s">
        <v>1761</v>
      </c>
      <c r="E558" t="s">
        <v>1762</v>
      </c>
      <c r="F558" t="s">
        <v>2187</v>
      </c>
      <c r="G558" t="s">
        <v>1761</v>
      </c>
      <c r="H558" t="s">
        <v>902</v>
      </c>
      <c r="I558" t="s">
        <v>1242</v>
      </c>
      <c r="J558" t="s">
        <v>7294</v>
      </c>
      <c r="K558"/>
      <c r="L558" t="s">
        <v>1939</v>
      </c>
      <c r="M558" t="s">
        <v>1947</v>
      </c>
      <c r="N558" s="109" t="s">
        <v>6592</v>
      </c>
      <c r="O558"/>
      <c r="P558" t="s">
        <v>1247</v>
      </c>
      <c r="Q558" t="s">
        <v>1306</v>
      </c>
      <c r="R558" t="s">
        <v>6582</v>
      </c>
      <c r="S558"/>
      <c r="T558"/>
      <c r="U558" t="s">
        <v>7297</v>
      </c>
      <c r="V558" t="s">
        <v>2187</v>
      </c>
      <c r="W558"/>
      <c r="X558"/>
      <c r="Y558"/>
      <c r="Z558"/>
      <c r="AA558"/>
      <c r="AB558"/>
      <c r="AC558"/>
      <c r="AD558"/>
      <c r="AE558"/>
      <c r="AF558"/>
      <c r="AG558"/>
      <c r="AH558"/>
      <c r="AI558"/>
      <c r="AJ558"/>
      <c r="AK558"/>
      <c r="AL558"/>
      <c r="AM558"/>
      <c r="AN558"/>
      <c r="AO558" s="108" t="s">
        <v>43</v>
      </c>
      <c r="AP558" t="s">
        <v>1309</v>
      </c>
      <c r="AQ558">
        <v>3</v>
      </c>
      <c r="AR558" t="e">
        <v>#N/A</v>
      </c>
      <c r="AS558" t="s">
        <v>1759</v>
      </c>
      <c r="AT558" t="e">
        <v>#N/A</v>
      </c>
      <c r="AU558" t="s">
        <v>1762</v>
      </c>
      <c r="AV558" t="s">
        <v>1945</v>
      </c>
      <c r="AW558" t="s">
        <v>2138</v>
      </c>
      <c r="AX558" t="s">
        <v>1934</v>
      </c>
      <c r="AY558" t="s">
        <v>2186</v>
      </c>
      <c r="AZ558" t="s">
        <v>1306</v>
      </c>
      <c r="BA558" t="s">
        <v>5600</v>
      </c>
      <c r="BB558" t="s">
        <v>1242</v>
      </c>
      <c r="BC558" t="s">
        <v>1939</v>
      </c>
      <c r="BD558" t="s">
        <v>6322</v>
      </c>
      <c r="BE558">
        <v>339</v>
      </c>
      <c r="BF558">
        <v>557</v>
      </c>
      <c r="BG558">
        <v>0</v>
      </c>
      <c r="BH558" t="s">
        <v>1592</v>
      </c>
      <c r="BI558">
        <v>0</v>
      </c>
      <c r="BJ558">
        <v>0</v>
      </c>
      <c r="BK558">
        <v>1055</v>
      </c>
      <c r="BL558" t="s">
        <v>1950</v>
      </c>
      <c r="BM558" t="s">
        <v>7295</v>
      </c>
      <c r="BN558" t="s">
        <v>7298</v>
      </c>
      <c r="BO558" t="e" cm="1">
        <v>#N/A</v>
      </c>
      <c r="BP558" t="s">
        <v>1592</v>
      </c>
      <c r="BQ558" t="s">
        <v>7303</v>
      </c>
      <c r="BR558">
        <v>2</v>
      </c>
      <c r="BS558" t="s">
        <v>1841</v>
      </c>
      <c r="BT558" t="s">
        <v>7306</v>
      </c>
      <c r="BU558" t="s">
        <v>1761</v>
      </c>
      <c r="BV558" t="s">
        <v>1945</v>
      </c>
      <c r="BW558" t="s">
        <v>1940</v>
      </c>
      <c r="BX558" t="s">
        <v>2188</v>
      </c>
      <c r="BY558" t="s">
        <v>1592</v>
      </c>
      <c r="BZ558" t="s">
        <v>1937</v>
      </c>
      <c r="CA558" t="s">
        <v>1947</v>
      </c>
      <c r="CB558"/>
      <c r="CC558" t="s">
        <v>998</v>
      </c>
      <c r="CD558" t="s">
        <v>1242</v>
      </c>
      <c r="CE558" t="s">
        <v>7307</v>
      </c>
      <c r="CF558" t="s">
        <v>7308</v>
      </c>
      <c r="CG558" t="s">
        <v>1242</v>
      </c>
      <c r="CH558" t="s">
        <v>1592</v>
      </c>
      <c r="CI558" t="s">
        <v>6582</v>
      </c>
      <c r="CJ558" t="s">
        <v>1247</v>
      </c>
      <c r="CK558"/>
      <c r="CL558"/>
      <c r="CM558" t="s">
        <v>7297</v>
      </c>
      <c r="CN558" t="s">
        <v>2187</v>
      </c>
      <c r="CO558" t="s">
        <v>7297</v>
      </c>
      <c r="CP558" t="s">
        <v>2187</v>
      </c>
      <c r="CQ558" t="s">
        <v>1592</v>
      </c>
      <c r="CR558">
        <v>0</v>
      </c>
      <c r="CS558" t="s">
        <v>1592</v>
      </c>
      <c r="CT558" t="s">
        <v>1592</v>
      </c>
      <c r="CU558" t="s">
        <v>1592</v>
      </c>
      <c r="CV558" t="s">
        <v>1592</v>
      </c>
      <c r="CW558" t="s">
        <v>1592</v>
      </c>
      <c r="CX558">
        <v>556</v>
      </c>
      <c r="CY558" t="s">
        <v>7309</v>
      </c>
      <c r="CZ558" t="s">
        <v>1592</v>
      </c>
      <c r="DA558" t="s">
        <v>2313</v>
      </c>
      <c r="DB558" t="s">
        <v>2314</v>
      </c>
      <c r="DC558" t="s">
        <v>1762</v>
      </c>
      <c r="DD558" t="s">
        <v>1306</v>
      </c>
      <c r="DE558" t="s">
        <v>1761</v>
      </c>
      <c r="DF558" t="s">
        <v>1592</v>
      </c>
      <c r="DG558" t="s">
        <v>1592</v>
      </c>
      <c r="DH558" t="s">
        <v>2334</v>
      </c>
      <c r="DI558" t="e">
        <v>#N/A</v>
      </c>
      <c r="DJ558"/>
      <c r="DK558" t="s">
        <v>2334</v>
      </c>
      <c r="DL558">
        <v>9</v>
      </c>
      <c r="DM558" t="s">
        <v>2315</v>
      </c>
      <c r="DN558" t="s">
        <v>1247</v>
      </c>
      <c r="DO558" t="b">
        <v>1</v>
      </c>
      <c r="DP558" t="b">
        <v>1</v>
      </c>
      <c r="DQ558" t="b">
        <v>0</v>
      </c>
      <c r="DR558" t="b">
        <v>0</v>
      </c>
      <c r="DS558" t="b">
        <v>0</v>
      </c>
      <c r="DT558" t="b">
        <v>0</v>
      </c>
      <c r="DU558" t="b">
        <v>0</v>
      </c>
      <c r="DV558">
        <v>0</v>
      </c>
      <c r="DW558" t="b">
        <v>0</v>
      </c>
      <c r="DX558" t="b">
        <v>0</v>
      </c>
      <c r="DY558" t="b">
        <v>0</v>
      </c>
      <c r="DZ558" t="b">
        <v>0</v>
      </c>
      <c r="EA558" t="b">
        <v>0</v>
      </c>
      <c r="EB558" t="b">
        <v>0</v>
      </c>
      <c r="EC558" t="b">
        <v>0</v>
      </c>
      <c r="ED558" t="b">
        <v>0</v>
      </c>
      <c r="EE558" t="b">
        <v>0</v>
      </c>
      <c r="EF558" t="b" cm="1">
        <v>0</v>
      </c>
      <c r="EG558" t="b">
        <v>0</v>
      </c>
      <c r="EH558" t="b">
        <v>0</v>
      </c>
      <c r="EI558" t="b">
        <v>0</v>
      </c>
      <c r="EJ558" t="s">
        <v>1592</v>
      </c>
      <c r="EK558">
        <v>0</v>
      </c>
      <c r="EL558">
        <v>7</v>
      </c>
      <c r="EM558" t="b">
        <v>0</v>
      </c>
    </row>
    <row r="559" spans="1:143" ht="31.5">
      <c r="A559"/>
      <c r="B559" t="s">
        <v>1247</v>
      </c>
      <c r="C559" t="s">
        <v>1759</v>
      </c>
      <c r="D559" t="s">
        <v>5617</v>
      </c>
      <c r="E559" t="s">
        <v>5618</v>
      </c>
      <c r="F559" t="s">
        <v>6597</v>
      </c>
      <c r="G559" t="s">
        <v>5617</v>
      </c>
      <c r="H559" t="s">
        <v>902</v>
      </c>
      <c r="I559" t="s">
        <v>1242</v>
      </c>
      <c r="J559" t="s">
        <v>7294</v>
      </c>
      <c r="K559"/>
      <c r="L559" t="s">
        <v>1939</v>
      </c>
      <c r="M559" t="s">
        <v>1947</v>
      </c>
      <c r="N559" s="109" t="s">
        <v>7310</v>
      </c>
      <c r="O559"/>
      <c r="P559" t="s">
        <v>1247</v>
      </c>
      <c r="Q559" t="s">
        <v>1306</v>
      </c>
      <c r="R559" t="s">
        <v>6582</v>
      </c>
      <c r="S559"/>
      <c r="T559"/>
      <c r="U559" t="s">
        <v>7297</v>
      </c>
      <c r="V559" t="s">
        <v>6599</v>
      </c>
      <c r="W559"/>
      <c r="X559"/>
      <c r="Y559"/>
      <c r="Z559"/>
      <c r="AA559"/>
      <c r="AB559"/>
      <c r="AC559"/>
      <c r="AD559"/>
      <c r="AE559"/>
      <c r="AF559"/>
      <c r="AG559"/>
      <c r="AH559"/>
      <c r="AI559"/>
      <c r="AJ559"/>
      <c r="AK559"/>
      <c r="AL559"/>
      <c r="AM559"/>
      <c r="AN559"/>
      <c r="AO559" s="108" t="s">
        <v>43</v>
      </c>
      <c r="AP559" t="s">
        <v>1309</v>
      </c>
      <c r="AQ559">
        <v>4</v>
      </c>
      <c r="AR559" t="e">
        <v>#N/A</v>
      </c>
      <c r="AS559" t="s">
        <v>1759</v>
      </c>
      <c r="AT559" t="e">
        <v>#N/A</v>
      </c>
      <c r="AU559" t="s">
        <v>5618</v>
      </c>
      <c r="AV559" t="s">
        <v>5621</v>
      </c>
      <c r="AW559" t="s">
        <v>6600</v>
      </c>
      <c r="AX559" t="s">
        <v>1934</v>
      </c>
      <c r="AY559" t="s">
        <v>5622</v>
      </c>
      <c r="AZ559" t="s">
        <v>1306</v>
      </c>
      <c r="BA559" t="s">
        <v>5623</v>
      </c>
      <c r="BB559" t="s">
        <v>1242</v>
      </c>
      <c r="BC559" t="s">
        <v>1939</v>
      </c>
      <c r="BD559" t="s">
        <v>6332</v>
      </c>
      <c r="BE559">
        <v>341</v>
      </c>
      <c r="BF559">
        <v>557</v>
      </c>
      <c r="BG559">
        <v>0</v>
      </c>
      <c r="BH559" t="s">
        <v>1592</v>
      </c>
      <c r="BI559">
        <v>0</v>
      </c>
      <c r="BJ559">
        <v>0</v>
      </c>
      <c r="BK559">
        <v>1051</v>
      </c>
      <c r="BL559" t="s">
        <v>5625</v>
      </c>
      <c r="BM559" t="s">
        <v>7295</v>
      </c>
      <c r="BN559" t="s">
        <v>7298</v>
      </c>
      <c r="BO559" t="e" cm="1">
        <v>#N/A</v>
      </c>
      <c r="BP559" t="s">
        <v>1592</v>
      </c>
      <c r="BQ559" t="s">
        <v>7303</v>
      </c>
      <c r="BR559">
        <v>3</v>
      </c>
      <c r="BS559" t="s">
        <v>1842</v>
      </c>
      <c r="BT559" t="s">
        <v>7311</v>
      </c>
      <c r="BU559" t="s">
        <v>5617</v>
      </c>
      <c r="BV559" t="s">
        <v>5621</v>
      </c>
      <c r="BW559" t="s">
        <v>1940</v>
      </c>
      <c r="BX559" t="s">
        <v>7312</v>
      </c>
      <c r="BY559" t="s">
        <v>1592</v>
      </c>
      <c r="BZ559" t="s">
        <v>1937</v>
      </c>
      <c r="CA559" t="s">
        <v>1947</v>
      </c>
      <c r="CB559"/>
      <c r="CC559" t="s">
        <v>998</v>
      </c>
      <c r="CD559" t="s">
        <v>1242</v>
      </c>
      <c r="CE559" t="s">
        <v>7313</v>
      </c>
      <c r="CF559" t="s">
        <v>7314</v>
      </c>
      <c r="CG559" t="s">
        <v>1242</v>
      </c>
      <c r="CH559" t="s">
        <v>1592</v>
      </c>
      <c r="CI559" t="s">
        <v>6582</v>
      </c>
      <c r="CJ559" t="s">
        <v>1247</v>
      </c>
      <c r="CK559"/>
      <c r="CL559"/>
      <c r="CM559" t="s">
        <v>7297</v>
      </c>
      <c r="CN559" t="s">
        <v>6599</v>
      </c>
      <c r="CO559" t="s">
        <v>7297</v>
      </c>
      <c r="CP559" t="s">
        <v>6599</v>
      </c>
      <c r="CQ559" t="s">
        <v>1592</v>
      </c>
      <c r="CR559">
        <v>0</v>
      </c>
      <c r="CS559" t="s">
        <v>1592</v>
      </c>
      <c r="CT559" t="s">
        <v>1592</v>
      </c>
      <c r="CU559" t="s">
        <v>1592</v>
      </c>
      <c r="CV559" t="s">
        <v>1592</v>
      </c>
      <c r="CW559" t="s">
        <v>1592</v>
      </c>
      <c r="CX559">
        <v>557</v>
      </c>
      <c r="CY559" t="s">
        <v>7315</v>
      </c>
      <c r="CZ559" t="s">
        <v>1592</v>
      </c>
      <c r="DA559" t="s">
        <v>2313</v>
      </c>
      <c r="DB559" t="s">
        <v>2314</v>
      </c>
      <c r="DC559" t="s">
        <v>5618</v>
      </c>
      <c r="DD559" t="s">
        <v>1306</v>
      </c>
      <c r="DE559" t="s">
        <v>5617</v>
      </c>
      <c r="DF559" t="s">
        <v>1592</v>
      </c>
      <c r="DG559" t="s">
        <v>1592</v>
      </c>
      <c r="DH559" t="s">
        <v>2334</v>
      </c>
      <c r="DI559" t="e">
        <v>#N/A</v>
      </c>
      <c r="DJ559"/>
      <c r="DK559" t="s">
        <v>2334</v>
      </c>
      <c r="DL559">
        <v>9</v>
      </c>
      <c r="DM559" t="s">
        <v>2315</v>
      </c>
      <c r="DN559" t="s">
        <v>1247</v>
      </c>
      <c r="DO559" t="b">
        <v>1</v>
      </c>
      <c r="DP559" t="b">
        <v>1</v>
      </c>
      <c r="DQ559" t="b">
        <v>0</v>
      </c>
      <c r="DR559" t="b">
        <v>0</v>
      </c>
      <c r="DS559" t="b">
        <v>0</v>
      </c>
      <c r="DT559" t="b">
        <v>0</v>
      </c>
      <c r="DU559" t="b">
        <v>0</v>
      </c>
      <c r="DV559">
        <v>0</v>
      </c>
      <c r="DW559" t="b">
        <v>0</v>
      </c>
      <c r="DX559" t="b">
        <v>0</v>
      </c>
      <c r="DY559" t="b">
        <v>0</v>
      </c>
      <c r="DZ559" t="b">
        <v>0</v>
      </c>
      <c r="EA559" t="b">
        <v>0</v>
      </c>
      <c r="EB559" t="b">
        <v>0</v>
      </c>
      <c r="EC559" t="b">
        <v>0</v>
      </c>
      <c r="ED559" t="b">
        <v>0</v>
      </c>
      <c r="EE559" t="b">
        <v>0</v>
      </c>
      <c r="EF559" t="b" cm="1">
        <v>0</v>
      </c>
      <c r="EG559" t="b">
        <v>0</v>
      </c>
      <c r="EH559" t="b">
        <v>0</v>
      </c>
      <c r="EI559" t="b">
        <v>0</v>
      </c>
      <c r="EJ559" t="s">
        <v>1592</v>
      </c>
      <c r="EK559">
        <v>0</v>
      </c>
      <c r="EL559">
        <v>13</v>
      </c>
      <c r="EM559" t="b">
        <v>0</v>
      </c>
    </row>
    <row r="560" spans="1:143" ht="15.75">
      <c r="A560"/>
      <c r="B560" t="s">
        <v>1247</v>
      </c>
      <c r="C560" t="s">
        <v>1759</v>
      </c>
      <c r="D560" t="s">
        <v>1766</v>
      </c>
      <c r="E560" t="s">
        <v>1767</v>
      </c>
      <c r="F560" t="s">
        <v>6190</v>
      </c>
      <c r="G560" t="s">
        <v>1766</v>
      </c>
      <c r="H560" t="s">
        <v>902</v>
      </c>
      <c r="I560" t="s">
        <v>1242</v>
      </c>
      <c r="J560" t="s">
        <v>7294</v>
      </c>
      <c r="K560"/>
      <c r="L560" t="s">
        <v>1939</v>
      </c>
      <c r="M560" t="s">
        <v>1947</v>
      </c>
      <c r="N560" t="s">
        <v>6606</v>
      </c>
      <c r="O560"/>
      <c r="P560" t="s">
        <v>1247</v>
      </c>
      <c r="Q560" t="s">
        <v>1306</v>
      </c>
      <c r="R560" t="s">
        <v>6582</v>
      </c>
      <c r="S560"/>
      <c r="T560"/>
      <c r="U560" t="s">
        <v>7297</v>
      </c>
      <c r="V560" t="s">
        <v>2192</v>
      </c>
      <c r="W560"/>
      <c r="X560"/>
      <c r="Y560"/>
      <c r="Z560"/>
      <c r="AA560"/>
      <c r="AB560"/>
      <c r="AC560"/>
      <c r="AD560"/>
      <c r="AE560"/>
      <c r="AF560"/>
      <c r="AG560"/>
      <c r="AH560"/>
      <c r="AI560"/>
      <c r="AJ560"/>
      <c r="AK560"/>
      <c r="AL560"/>
      <c r="AM560"/>
      <c r="AN560"/>
      <c r="AO560" s="108" t="s">
        <v>43</v>
      </c>
      <c r="AP560" t="s">
        <v>1309</v>
      </c>
      <c r="AQ560">
        <v>5</v>
      </c>
      <c r="AR560" t="e">
        <v>#N/A</v>
      </c>
      <c r="AS560" t="s">
        <v>1759</v>
      </c>
      <c r="AT560" t="e">
        <v>#N/A</v>
      </c>
      <c r="AU560" t="s">
        <v>1767</v>
      </c>
      <c r="AV560" t="s">
        <v>1953</v>
      </c>
      <c r="AW560" t="s">
        <v>1954</v>
      </c>
      <c r="AX560" t="s">
        <v>1934</v>
      </c>
      <c r="AY560" t="s">
        <v>2191</v>
      </c>
      <c r="AZ560" t="s">
        <v>1306</v>
      </c>
      <c r="BA560" t="s">
        <v>5610</v>
      </c>
      <c r="BB560" t="s">
        <v>1242</v>
      </c>
      <c r="BC560" t="s">
        <v>1939</v>
      </c>
      <c r="BD560" t="s">
        <v>6327</v>
      </c>
      <c r="BE560">
        <v>340</v>
      </c>
      <c r="BF560">
        <v>557</v>
      </c>
      <c r="BG560">
        <v>0</v>
      </c>
      <c r="BH560" t="s">
        <v>1592</v>
      </c>
      <c r="BI560">
        <v>0</v>
      </c>
      <c r="BJ560">
        <v>0</v>
      </c>
      <c r="BK560">
        <v>1036</v>
      </c>
      <c r="BL560" t="s">
        <v>1958</v>
      </c>
      <c r="BM560" t="s">
        <v>7295</v>
      </c>
      <c r="BN560" t="s">
        <v>7298</v>
      </c>
      <c r="BO560" t="e" cm="1">
        <v>#N/A</v>
      </c>
      <c r="BP560" t="s">
        <v>1592</v>
      </c>
      <c r="BQ560" t="s">
        <v>7303</v>
      </c>
      <c r="BR560">
        <v>4</v>
      </c>
      <c r="BS560" t="s">
        <v>1843</v>
      </c>
      <c r="BT560" t="s">
        <v>7316</v>
      </c>
      <c r="BU560" t="s">
        <v>1766</v>
      </c>
      <c r="BV560" t="s">
        <v>1953</v>
      </c>
      <c r="BW560" t="s">
        <v>1940</v>
      </c>
      <c r="BX560" t="s">
        <v>2193</v>
      </c>
      <c r="BY560" t="s">
        <v>1592</v>
      </c>
      <c r="BZ560" t="s">
        <v>1937</v>
      </c>
      <c r="CA560" t="s">
        <v>1947</v>
      </c>
      <c r="CB560"/>
      <c r="CC560" t="s">
        <v>998</v>
      </c>
      <c r="CD560" t="s">
        <v>1242</v>
      </c>
      <c r="CE560" t="s">
        <v>7317</v>
      </c>
      <c r="CF560" t="s">
        <v>7318</v>
      </c>
      <c r="CG560" t="s">
        <v>1242</v>
      </c>
      <c r="CH560" t="s">
        <v>1592</v>
      </c>
      <c r="CI560" t="s">
        <v>6582</v>
      </c>
      <c r="CJ560" t="s">
        <v>1247</v>
      </c>
      <c r="CK560"/>
      <c r="CL560"/>
      <c r="CM560" t="s">
        <v>7297</v>
      </c>
      <c r="CN560" t="s">
        <v>2192</v>
      </c>
      <c r="CO560" t="s">
        <v>7297</v>
      </c>
      <c r="CP560" t="s">
        <v>2192</v>
      </c>
      <c r="CQ560" t="s">
        <v>1592</v>
      </c>
      <c r="CR560">
        <v>0</v>
      </c>
      <c r="CS560" t="s">
        <v>1592</v>
      </c>
      <c r="CT560" t="s">
        <v>1592</v>
      </c>
      <c r="CU560" t="s">
        <v>1592</v>
      </c>
      <c r="CV560" t="s">
        <v>1592</v>
      </c>
      <c r="CW560" t="s">
        <v>1592</v>
      </c>
      <c r="CX560">
        <v>558</v>
      </c>
      <c r="CY560" t="s">
        <v>7319</v>
      </c>
      <c r="CZ560" t="s">
        <v>1592</v>
      </c>
      <c r="DA560" t="s">
        <v>2313</v>
      </c>
      <c r="DB560" t="s">
        <v>2314</v>
      </c>
      <c r="DC560" t="s">
        <v>1767</v>
      </c>
      <c r="DD560" t="s">
        <v>1306</v>
      </c>
      <c r="DE560" t="s">
        <v>1766</v>
      </c>
      <c r="DF560" t="s">
        <v>1592</v>
      </c>
      <c r="DG560" t="s">
        <v>1592</v>
      </c>
      <c r="DH560" t="s">
        <v>2334</v>
      </c>
      <c r="DI560" t="e">
        <v>#N/A</v>
      </c>
      <c r="DJ560"/>
      <c r="DK560" t="s">
        <v>2334</v>
      </c>
      <c r="DL560">
        <v>9</v>
      </c>
      <c r="DM560" t="s">
        <v>2315</v>
      </c>
      <c r="DN560" t="s">
        <v>1247</v>
      </c>
      <c r="DO560" t="b">
        <v>1</v>
      </c>
      <c r="DP560" t="b">
        <v>1</v>
      </c>
      <c r="DQ560" t="b">
        <v>0</v>
      </c>
      <c r="DR560" t="b">
        <v>0</v>
      </c>
      <c r="DS560" t="b">
        <v>0</v>
      </c>
      <c r="DT560" t="b">
        <v>0</v>
      </c>
      <c r="DU560" t="b">
        <v>0</v>
      </c>
      <c r="DV560">
        <v>0</v>
      </c>
      <c r="DW560" t="b">
        <v>0</v>
      </c>
      <c r="DX560" t="b">
        <v>0</v>
      </c>
      <c r="DY560" t="b">
        <v>0</v>
      </c>
      <c r="DZ560" t="b">
        <v>0</v>
      </c>
      <c r="EA560" t="b">
        <v>0</v>
      </c>
      <c r="EB560" t="b">
        <v>0</v>
      </c>
      <c r="EC560" t="b">
        <v>0</v>
      </c>
      <c r="ED560" t="b">
        <v>0</v>
      </c>
      <c r="EE560" t="b">
        <v>0</v>
      </c>
      <c r="EF560" t="b" cm="1">
        <v>0</v>
      </c>
      <c r="EG560" t="b">
        <v>0</v>
      </c>
      <c r="EH560" t="b">
        <v>0</v>
      </c>
      <c r="EI560" t="b">
        <v>0</v>
      </c>
      <c r="EJ560" t="s">
        <v>1592</v>
      </c>
      <c r="EK560">
        <v>0</v>
      </c>
      <c r="EL560">
        <v>13</v>
      </c>
      <c r="EM560" t="b">
        <v>0</v>
      </c>
    </row>
    <row r="561" spans="1:143" ht="15.75">
      <c r="A561"/>
      <c r="B561" t="s">
        <v>1247</v>
      </c>
      <c r="C561" t="s">
        <v>1759</v>
      </c>
      <c r="D561" t="s">
        <v>7320</v>
      </c>
      <c r="E561" t="s">
        <v>7321</v>
      </c>
      <c r="F561" t="s">
        <v>6919</v>
      </c>
      <c r="G561" t="s">
        <v>7320</v>
      </c>
      <c r="H561" t="s">
        <v>902</v>
      </c>
      <c r="I561" t="s">
        <v>1242</v>
      </c>
      <c r="J561" t="s">
        <v>7294</v>
      </c>
      <c r="K561"/>
      <c r="L561" t="s">
        <v>1939</v>
      </c>
      <c r="M561" t="s">
        <v>1974</v>
      </c>
      <c r="N561"/>
      <c r="O561"/>
      <c r="P561" t="s">
        <v>1247</v>
      </c>
      <c r="Q561" t="s">
        <v>1306</v>
      </c>
      <c r="R561" t="s">
        <v>6582</v>
      </c>
      <c r="S561"/>
      <c r="T561"/>
      <c r="U561" t="s">
        <v>7297</v>
      </c>
      <c r="V561" t="s">
        <v>6920</v>
      </c>
      <c r="W561"/>
      <c r="X561"/>
      <c r="Y561"/>
      <c r="Z561"/>
      <c r="AA561"/>
      <c r="AB561" t="s">
        <v>6927</v>
      </c>
      <c r="AC561"/>
      <c r="AD561"/>
      <c r="AE561"/>
      <c r="AF561"/>
      <c r="AG561"/>
      <c r="AH561"/>
      <c r="AI561"/>
      <c r="AJ561"/>
      <c r="AK561"/>
      <c r="AL561"/>
      <c r="AM561"/>
      <c r="AN561"/>
      <c r="AO561" s="108" t="s">
        <v>43</v>
      </c>
      <c r="AP561" t="s">
        <v>1309</v>
      </c>
      <c r="AQ561">
        <v>6</v>
      </c>
      <c r="AR561" t="e">
        <v>#N/A</v>
      </c>
      <c r="AS561" t="s">
        <v>1759</v>
      </c>
      <c r="AT561" t="e">
        <v>#N/A</v>
      </c>
      <c r="AU561" t="s">
        <v>7321</v>
      </c>
      <c r="AV561" t="s">
        <v>7322</v>
      </c>
      <c r="AW561" t="s">
        <v>6922</v>
      </c>
      <c r="AX561" t="s">
        <v>1934</v>
      </c>
      <c r="AY561" t="s">
        <v>7323</v>
      </c>
      <c r="AZ561" t="s">
        <v>1306</v>
      </c>
      <c r="BA561" t="s">
        <v>7324</v>
      </c>
      <c r="BB561" t="s">
        <v>1242</v>
      </c>
      <c r="BC561" t="s">
        <v>1939</v>
      </c>
      <c r="BD561" t="s">
        <v>7325</v>
      </c>
      <c r="BE561">
        <v>561</v>
      </c>
      <c r="BF561">
        <v>557</v>
      </c>
      <c r="BG561">
        <v>0</v>
      </c>
      <c r="BH561" t="s">
        <v>1592</v>
      </c>
      <c r="BI561">
        <v>0</v>
      </c>
      <c r="BJ561" t="e" cm="1">
        <v>#N/A</v>
      </c>
      <c r="BK561" t="e" cm="1">
        <v>#N/A</v>
      </c>
      <c r="BL561" t="s">
        <v>6927</v>
      </c>
      <c r="BM561" t="s">
        <v>7295</v>
      </c>
      <c r="BN561" t="s">
        <v>7298</v>
      </c>
      <c r="BO561" t="e" cm="1">
        <v>#N/A</v>
      </c>
      <c r="BP561" t="s">
        <v>1592</v>
      </c>
      <c r="BQ561" t="s">
        <v>7303</v>
      </c>
      <c r="BR561">
        <v>5</v>
      </c>
      <c r="BS561" t="s">
        <v>1844</v>
      </c>
      <c r="BT561" t="s">
        <v>7326</v>
      </c>
      <c r="BU561" t="s">
        <v>7320</v>
      </c>
      <c r="BV561" t="s">
        <v>7322</v>
      </c>
      <c r="BW561" t="s">
        <v>1940</v>
      </c>
      <c r="BX561" t="s">
        <v>1937</v>
      </c>
      <c r="BY561" t="s">
        <v>1592</v>
      </c>
      <c r="BZ561" t="s">
        <v>1937</v>
      </c>
      <c r="CA561" t="s">
        <v>1974</v>
      </c>
      <c r="CB561"/>
      <c r="CC561" t="s">
        <v>998</v>
      </c>
      <c r="CD561" t="s">
        <v>1242</v>
      </c>
      <c r="CE561" t="s">
        <v>7327</v>
      </c>
      <c r="CF561" t="s">
        <v>7328</v>
      </c>
      <c r="CG561" t="s">
        <v>1242</v>
      </c>
      <c r="CH561" t="s">
        <v>1592</v>
      </c>
      <c r="CI561" t="s">
        <v>6582</v>
      </c>
      <c r="CJ561" t="s">
        <v>1247</v>
      </c>
      <c r="CK561"/>
      <c r="CL561"/>
      <c r="CM561" t="s">
        <v>7297</v>
      </c>
      <c r="CN561" t="s">
        <v>6920</v>
      </c>
      <c r="CO561" t="s">
        <v>7297</v>
      </c>
      <c r="CP561" t="s">
        <v>6920</v>
      </c>
      <c r="CQ561" t="s">
        <v>1592</v>
      </c>
      <c r="CR561">
        <v>0</v>
      </c>
      <c r="CS561" t="s">
        <v>1592</v>
      </c>
      <c r="CT561" t="s">
        <v>1592</v>
      </c>
      <c r="CU561" t="e">
        <v>#N/A</v>
      </c>
      <c r="CV561" t="s">
        <v>1592</v>
      </c>
      <c r="CW561" t="s">
        <v>1592</v>
      </c>
      <c r="CX561">
        <v>559</v>
      </c>
      <c r="CY561" t="s">
        <v>7329</v>
      </c>
      <c r="CZ561" t="s">
        <v>1592</v>
      </c>
      <c r="DA561" t="s">
        <v>2313</v>
      </c>
      <c r="DB561" t="s">
        <v>2314</v>
      </c>
      <c r="DC561" t="s">
        <v>7321</v>
      </c>
      <c r="DD561" t="s">
        <v>1306</v>
      </c>
      <c r="DE561" t="s">
        <v>7320</v>
      </c>
      <c r="DF561" t="s">
        <v>1592</v>
      </c>
      <c r="DG561" t="s">
        <v>1592</v>
      </c>
      <c r="DH561" t="s">
        <v>2334</v>
      </c>
      <c r="DI561" t="e">
        <v>#N/A</v>
      </c>
      <c r="DJ561"/>
      <c r="DK561" t="s">
        <v>2334</v>
      </c>
      <c r="DL561">
        <v>9</v>
      </c>
      <c r="DM561" t="s">
        <v>2315</v>
      </c>
      <c r="DN561" t="s">
        <v>1247</v>
      </c>
      <c r="DO561" t="b">
        <v>1</v>
      </c>
      <c r="DP561" t="b">
        <v>1</v>
      </c>
      <c r="DQ561" t="b">
        <v>1</v>
      </c>
      <c r="DR561" t="b">
        <v>0</v>
      </c>
      <c r="DS561" t="b">
        <v>0</v>
      </c>
      <c r="DT561" t="b">
        <v>0</v>
      </c>
      <c r="DU561" t="b">
        <v>0</v>
      </c>
      <c r="DV561">
        <v>0</v>
      </c>
      <c r="DW561" t="b">
        <v>0</v>
      </c>
      <c r="DX561" t="b">
        <v>0</v>
      </c>
      <c r="DY561" t="b">
        <v>0</v>
      </c>
      <c r="DZ561" t="b">
        <v>0</v>
      </c>
      <c r="EA561" t="b">
        <v>0</v>
      </c>
      <c r="EB561" t="b">
        <v>0</v>
      </c>
      <c r="EC561" t="b">
        <v>0</v>
      </c>
      <c r="ED561" t="b">
        <v>0</v>
      </c>
      <c r="EE561" t="b">
        <v>0</v>
      </c>
      <c r="EF561" t="e" cm="1">
        <v>#N/A</v>
      </c>
      <c r="EG561" t="b">
        <v>0</v>
      </c>
      <c r="EH561" t="b">
        <v>0</v>
      </c>
      <c r="EI561" t="e">
        <v>#N/A</v>
      </c>
      <c r="EJ561" t="e">
        <v>#N/A</v>
      </c>
      <c r="EK561">
        <v>0</v>
      </c>
      <c r="EL561">
        <v>20</v>
      </c>
      <c r="EM561" t="b">
        <v>0</v>
      </c>
    </row>
    <row r="562" spans="1:143" ht="15.75">
      <c r="A562"/>
      <c r="B562" t="s">
        <v>1247</v>
      </c>
      <c r="C562" t="s">
        <v>1759</v>
      </c>
      <c r="D562" t="s">
        <v>6698</v>
      </c>
      <c r="E562" t="s">
        <v>6699</v>
      </c>
      <c r="F562" t="s">
        <v>6700</v>
      </c>
      <c r="G562" t="s">
        <v>6698</v>
      </c>
      <c r="H562" t="s">
        <v>6638</v>
      </c>
      <c r="I562" t="s">
        <v>1242</v>
      </c>
      <c r="J562" t="s">
        <v>7294</v>
      </c>
      <c r="K562"/>
      <c r="L562" t="s">
        <v>1939</v>
      </c>
      <c r="M562" t="s">
        <v>1974</v>
      </c>
      <c r="N562"/>
      <c r="O562"/>
      <c r="P562" t="s">
        <v>1247</v>
      </c>
      <c r="Q562" t="s">
        <v>1306</v>
      </c>
      <c r="R562" t="s">
        <v>6582</v>
      </c>
      <c r="S562"/>
      <c r="T562"/>
      <c r="U562" t="s">
        <v>7297</v>
      </c>
      <c r="V562" t="s">
        <v>6701</v>
      </c>
      <c r="W562"/>
      <c r="X562"/>
      <c r="Y562"/>
      <c r="Z562"/>
      <c r="AA562"/>
      <c r="AB562"/>
      <c r="AC562"/>
      <c r="AD562"/>
      <c r="AE562"/>
      <c r="AF562"/>
      <c r="AG562"/>
      <c r="AH562"/>
      <c r="AI562"/>
      <c r="AJ562"/>
      <c r="AK562"/>
      <c r="AL562"/>
      <c r="AM562"/>
      <c r="AN562"/>
      <c r="AO562" s="108" t="s">
        <v>43</v>
      </c>
      <c r="AP562" t="s">
        <v>1309</v>
      </c>
      <c r="AQ562">
        <v>7</v>
      </c>
      <c r="AR562" t="e">
        <v>#N/A</v>
      </c>
      <c r="AS562" t="s">
        <v>1759</v>
      </c>
      <c r="AT562" t="e">
        <v>#N/A</v>
      </c>
      <c r="AU562" t="s">
        <v>6699</v>
      </c>
      <c r="AV562" t="s">
        <v>6702</v>
      </c>
      <c r="AW562" t="s">
        <v>6703</v>
      </c>
      <c r="AX562" t="s">
        <v>1934</v>
      </c>
      <c r="AY562" t="s">
        <v>6704</v>
      </c>
      <c r="AZ562" t="s">
        <v>1306</v>
      </c>
      <c r="BA562" t="s">
        <v>6705</v>
      </c>
      <c r="BB562" t="s">
        <v>1242</v>
      </c>
      <c r="BC562" t="s">
        <v>1939</v>
      </c>
      <c r="BD562" t="s">
        <v>7330</v>
      </c>
      <c r="BE562">
        <v>497</v>
      </c>
      <c r="BF562">
        <v>557</v>
      </c>
      <c r="BG562">
        <v>0</v>
      </c>
      <c r="BH562" t="s">
        <v>1592</v>
      </c>
      <c r="BI562">
        <v>0</v>
      </c>
      <c r="BJ562">
        <v>0</v>
      </c>
      <c r="BK562">
        <v>497</v>
      </c>
      <c r="BL562" t="s">
        <v>6709</v>
      </c>
      <c r="BM562" t="s">
        <v>7295</v>
      </c>
      <c r="BN562" t="s">
        <v>7298</v>
      </c>
      <c r="BO562" t="e" cm="1">
        <v>#N/A</v>
      </c>
      <c r="BP562" t="s">
        <v>1592</v>
      </c>
      <c r="BQ562" t="s">
        <v>7303</v>
      </c>
      <c r="BR562">
        <v>6</v>
      </c>
      <c r="BS562" t="s">
        <v>1845</v>
      </c>
      <c r="BT562" t="s">
        <v>7331</v>
      </c>
      <c r="BU562" t="s">
        <v>6698</v>
      </c>
      <c r="BV562" t="s">
        <v>6702</v>
      </c>
      <c r="BW562" t="s">
        <v>6646</v>
      </c>
      <c r="BX562" t="s">
        <v>1937</v>
      </c>
      <c r="BY562" t="s">
        <v>1592</v>
      </c>
      <c r="BZ562" t="s">
        <v>1937</v>
      </c>
      <c r="CA562" t="s">
        <v>1974</v>
      </c>
      <c r="CB562"/>
      <c r="CC562" t="s">
        <v>998</v>
      </c>
      <c r="CD562" t="s">
        <v>1242</v>
      </c>
      <c r="CE562" t="s">
        <v>7332</v>
      </c>
      <c r="CF562" t="s">
        <v>7333</v>
      </c>
      <c r="CG562" t="s">
        <v>1242</v>
      </c>
      <c r="CH562" t="s">
        <v>1592</v>
      </c>
      <c r="CI562" t="s">
        <v>6582</v>
      </c>
      <c r="CJ562" t="s">
        <v>1247</v>
      </c>
      <c r="CK562"/>
      <c r="CL562"/>
      <c r="CM562" t="s">
        <v>7297</v>
      </c>
      <c r="CN562" t="s">
        <v>6701</v>
      </c>
      <c r="CO562" t="s">
        <v>7297</v>
      </c>
      <c r="CP562" t="s">
        <v>6701</v>
      </c>
      <c r="CQ562" t="s">
        <v>1592</v>
      </c>
      <c r="CR562">
        <v>0</v>
      </c>
      <c r="CS562" t="s">
        <v>1592</v>
      </c>
      <c r="CT562" t="s">
        <v>1592</v>
      </c>
      <c r="CU562" t="s">
        <v>1592</v>
      </c>
      <c r="CV562" t="s">
        <v>1592</v>
      </c>
      <c r="CW562" t="s">
        <v>1592</v>
      </c>
      <c r="CX562">
        <v>560</v>
      </c>
      <c r="CY562" t="s">
        <v>7334</v>
      </c>
      <c r="CZ562" t="s">
        <v>1592</v>
      </c>
      <c r="DA562" t="s">
        <v>2313</v>
      </c>
      <c r="DB562" t="s">
        <v>2314</v>
      </c>
      <c r="DC562" t="s">
        <v>6699</v>
      </c>
      <c r="DD562" t="s">
        <v>1306</v>
      </c>
      <c r="DE562" t="s">
        <v>6698</v>
      </c>
      <c r="DF562" t="s">
        <v>1592</v>
      </c>
      <c r="DG562" t="s">
        <v>1592</v>
      </c>
      <c r="DH562" t="s">
        <v>2334</v>
      </c>
      <c r="DI562" t="e">
        <v>#N/A</v>
      </c>
      <c r="DJ562"/>
      <c r="DK562" t="s">
        <v>2334</v>
      </c>
      <c r="DL562">
        <v>9</v>
      </c>
      <c r="DM562" t="s">
        <v>2315</v>
      </c>
      <c r="DN562" t="s">
        <v>1247</v>
      </c>
      <c r="DO562" t="b">
        <v>1</v>
      </c>
      <c r="DP562" t="b">
        <v>1</v>
      </c>
      <c r="DQ562" t="b">
        <v>0</v>
      </c>
      <c r="DR562" t="b">
        <v>0</v>
      </c>
      <c r="DS562" t="b">
        <v>0</v>
      </c>
      <c r="DT562" t="b">
        <v>0</v>
      </c>
      <c r="DU562" t="b">
        <v>0</v>
      </c>
      <c r="DV562">
        <v>0</v>
      </c>
      <c r="DW562" t="b">
        <v>0</v>
      </c>
      <c r="DX562" t="b">
        <v>0</v>
      </c>
      <c r="DY562" t="b">
        <v>0</v>
      </c>
      <c r="DZ562" t="b">
        <v>0</v>
      </c>
      <c r="EA562" t="b">
        <v>0</v>
      </c>
      <c r="EB562" t="b">
        <v>0</v>
      </c>
      <c r="EC562" t="b">
        <v>0</v>
      </c>
      <c r="ED562" t="b">
        <v>0</v>
      </c>
      <c r="EE562" t="b">
        <v>0</v>
      </c>
      <c r="EF562" t="b" cm="1">
        <v>0</v>
      </c>
      <c r="EG562" t="b">
        <v>0</v>
      </c>
      <c r="EH562" t="b">
        <v>0</v>
      </c>
      <c r="EI562" t="b">
        <v>0</v>
      </c>
      <c r="EJ562" t="s">
        <v>1592</v>
      </c>
      <c r="EK562">
        <v>0</v>
      </c>
      <c r="EL562">
        <v>29</v>
      </c>
      <c r="EM562" t="b">
        <v>0</v>
      </c>
    </row>
    <row r="563" spans="1:143" ht="15.75">
      <c r="A563"/>
      <c r="B563" t="s">
        <v>1247</v>
      </c>
      <c r="C563" t="s">
        <v>1759</v>
      </c>
      <c r="D563" t="s">
        <v>6635</v>
      </c>
      <c r="E563" t="s">
        <v>6636</v>
      </c>
      <c r="F563" t="s">
        <v>6637</v>
      </c>
      <c r="G563" t="s">
        <v>6635</v>
      </c>
      <c r="H563" t="s">
        <v>6638</v>
      </c>
      <c r="I563" t="s">
        <v>1242</v>
      </c>
      <c r="J563" t="s">
        <v>7294</v>
      </c>
      <c r="K563"/>
      <c r="L563" t="s">
        <v>1939</v>
      </c>
      <c r="M563" t="s">
        <v>1974</v>
      </c>
      <c r="N563"/>
      <c r="O563"/>
      <c r="P563" t="s">
        <v>1247</v>
      </c>
      <c r="Q563" t="s">
        <v>1306</v>
      </c>
      <c r="R563" t="s">
        <v>6582</v>
      </c>
      <c r="S563"/>
      <c r="T563"/>
      <c r="U563" t="s">
        <v>7297</v>
      </c>
      <c r="V563" t="s">
        <v>6639</v>
      </c>
      <c r="W563"/>
      <c r="X563"/>
      <c r="Y563"/>
      <c r="Z563"/>
      <c r="AA563"/>
      <c r="AB563"/>
      <c r="AC563"/>
      <c r="AD563"/>
      <c r="AE563"/>
      <c r="AF563"/>
      <c r="AG563"/>
      <c r="AH563"/>
      <c r="AI563"/>
      <c r="AJ563"/>
      <c r="AK563"/>
      <c r="AL563"/>
      <c r="AM563"/>
      <c r="AN563"/>
      <c r="AO563" s="108" t="s">
        <v>43</v>
      </c>
      <c r="AP563" t="s">
        <v>1309</v>
      </c>
      <c r="AQ563">
        <v>8</v>
      </c>
      <c r="AR563" t="e">
        <v>#N/A</v>
      </c>
      <c r="AS563" t="s">
        <v>1759</v>
      </c>
      <c r="AT563" t="e">
        <v>#N/A</v>
      </c>
      <c r="AU563" t="s">
        <v>6636</v>
      </c>
      <c r="AV563" t="s">
        <v>6640</v>
      </c>
      <c r="AW563" t="s">
        <v>6641</v>
      </c>
      <c r="AX563" t="s">
        <v>1934</v>
      </c>
      <c r="AY563" t="s">
        <v>6642</v>
      </c>
      <c r="AZ563" t="s">
        <v>1306</v>
      </c>
      <c r="BA563" t="s">
        <v>6643</v>
      </c>
      <c r="BB563" t="s">
        <v>1242</v>
      </c>
      <c r="BC563" t="s">
        <v>1939</v>
      </c>
      <c r="BD563" t="s">
        <v>7335</v>
      </c>
      <c r="BE563">
        <v>489</v>
      </c>
      <c r="BF563">
        <v>557</v>
      </c>
      <c r="BG563">
        <v>0</v>
      </c>
      <c r="BH563" t="s">
        <v>1592</v>
      </c>
      <c r="BI563">
        <v>0</v>
      </c>
      <c r="BJ563">
        <v>0</v>
      </c>
      <c r="BK563">
        <v>489</v>
      </c>
      <c r="BL563" t="s">
        <v>6648</v>
      </c>
      <c r="BM563" t="s">
        <v>7295</v>
      </c>
      <c r="BN563" t="s">
        <v>7298</v>
      </c>
      <c r="BO563" t="e" cm="1">
        <v>#N/A</v>
      </c>
      <c r="BP563" t="s">
        <v>1592</v>
      </c>
      <c r="BQ563" t="s">
        <v>7303</v>
      </c>
      <c r="BR563">
        <v>7</v>
      </c>
      <c r="BS563" t="s">
        <v>1847</v>
      </c>
      <c r="BT563" t="s">
        <v>7336</v>
      </c>
      <c r="BU563" t="s">
        <v>6635</v>
      </c>
      <c r="BV563" t="s">
        <v>6640</v>
      </c>
      <c r="BW563" t="s">
        <v>6646</v>
      </c>
      <c r="BX563" t="s">
        <v>1937</v>
      </c>
      <c r="BY563" t="s">
        <v>1592</v>
      </c>
      <c r="BZ563" t="s">
        <v>1937</v>
      </c>
      <c r="CA563" t="s">
        <v>1974</v>
      </c>
      <c r="CB563"/>
      <c r="CC563" t="s">
        <v>998</v>
      </c>
      <c r="CD563" t="s">
        <v>1242</v>
      </c>
      <c r="CE563" t="s">
        <v>7337</v>
      </c>
      <c r="CF563" t="s">
        <v>7338</v>
      </c>
      <c r="CG563" t="s">
        <v>1242</v>
      </c>
      <c r="CH563" t="s">
        <v>1592</v>
      </c>
      <c r="CI563" t="s">
        <v>6582</v>
      </c>
      <c r="CJ563" t="s">
        <v>1247</v>
      </c>
      <c r="CK563"/>
      <c r="CL563"/>
      <c r="CM563" t="s">
        <v>7297</v>
      </c>
      <c r="CN563" t="s">
        <v>6639</v>
      </c>
      <c r="CO563" t="s">
        <v>7297</v>
      </c>
      <c r="CP563" t="s">
        <v>6639</v>
      </c>
      <c r="CQ563" t="s">
        <v>1592</v>
      </c>
      <c r="CR563">
        <v>0</v>
      </c>
      <c r="CS563" t="s">
        <v>1592</v>
      </c>
      <c r="CT563" t="s">
        <v>1592</v>
      </c>
      <c r="CU563" t="s">
        <v>1592</v>
      </c>
      <c r="CV563" t="s">
        <v>1592</v>
      </c>
      <c r="CW563" t="s">
        <v>1592</v>
      </c>
      <c r="CX563">
        <v>561</v>
      </c>
      <c r="CY563" t="s">
        <v>7339</v>
      </c>
      <c r="CZ563" t="s">
        <v>1592</v>
      </c>
      <c r="DA563" t="s">
        <v>2313</v>
      </c>
      <c r="DB563" t="s">
        <v>2314</v>
      </c>
      <c r="DC563" t="s">
        <v>6636</v>
      </c>
      <c r="DD563" t="s">
        <v>1306</v>
      </c>
      <c r="DE563" t="s">
        <v>6635</v>
      </c>
      <c r="DF563" t="s">
        <v>1592</v>
      </c>
      <c r="DG563" t="s">
        <v>1592</v>
      </c>
      <c r="DH563" t="s">
        <v>2334</v>
      </c>
      <c r="DI563" t="e">
        <v>#N/A</v>
      </c>
      <c r="DJ563"/>
      <c r="DK563" t="s">
        <v>2334</v>
      </c>
      <c r="DL563">
        <v>9</v>
      </c>
      <c r="DM563" t="s">
        <v>2315</v>
      </c>
      <c r="DN563" t="s">
        <v>1247</v>
      </c>
      <c r="DO563" t="b">
        <v>1</v>
      </c>
      <c r="DP563" t="b">
        <v>1</v>
      </c>
      <c r="DQ563" t="b">
        <v>0</v>
      </c>
      <c r="DR563" t="b">
        <v>0</v>
      </c>
      <c r="DS563" t="b">
        <v>0</v>
      </c>
      <c r="DT563" t="b">
        <v>0</v>
      </c>
      <c r="DU563" t="b">
        <v>0</v>
      </c>
      <c r="DV563">
        <v>0</v>
      </c>
      <c r="DW563" t="b">
        <v>0</v>
      </c>
      <c r="DX563" t="b">
        <v>0</v>
      </c>
      <c r="DY563" t="b">
        <v>0</v>
      </c>
      <c r="DZ563" t="b">
        <v>0</v>
      </c>
      <c r="EA563" t="b">
        <v>0</v>
      </c>
      <c r="EB563" t="b">
        <v>0</v>
      </c>
      <c r="EC563" t="b">
        <v>0</v>
      </c>
      <c r="ED563" t="b">
        <v>0</v>
      </c>
      <c r="EE563" t="b">
        <v>0</v>
      </c>
      <c r="EF563" t="b" cm="1">
        <v>0</v>
      </c>
      <c r="EG563" t="b">
        <v>0</v>
      </c>
      <c r="EH563" t="b">
        <v>0</v>
      </c>
      <c r="EI563" t="b">
        <v>0</v>
      </c>
      <c r="EJ563" t="s">
        <v>1592</v>
      </c>
      <c r="EK563">
        <v>0</v>
      </c>
      <c r="EL563">
        <v>33</v>
      </c>
      <c r="EM563" t="b">
        <v>0</v>
      </c>
    </row>
    <row r="564" spans="1:143" ht="31.5">
      <c r="A564"/>
      <c r="B564" t="s">
        <v>1247</v>
      </c>
      <c r="C564" t="s">
        <v>1759</v>
      </c>
      <c r="D564" t="s">
        <v>7340</v>
      </c>
      <c r="E564" t="s">
        <v>7341</v>
      </c>
      <c r="F564" t="s">
        <v>7342</v>
      </c>
      <c r="G564" t="s">
        <v>7340</v>
      </c>
      <c r="H564" s="109" t="s">
        <v>6651</v>
      </c>
      <c r="I564" t="s">
        <v>1287</v>
      </c>
      <c r="J564" t="s">
        <v>7294</v>
      </c>
      <c r="K564"/>
      <c r="L564" t="s">
        <v>1939</v>
      </c>
      <c r="M564" t="s">
        <v>2010</v>
      </c>
      <c r="N564"/>
      <c r="O564"/>
      <c r="P564" t="s">
        <v>1247</v>
      </c>
      <c r="Q564" t="s">
        <v>1306</v>
      </c>
      <c r="R564" t="s">
        <v>6582</v>
      </c>
      <c r="S564"/>
      <c r="T564"/>
      <c r="U564" t="s">
        <v>7297</v>
      </c>
      <c r="V564" t="s">
        <v>7343</v>
      </c>
      <c r="W564"/>
      <c r="X564"/>
      <c r="Y564"/>
      <c r="Z564"/>
      <c r="AA564"/>
      <c r="AB564" t="s">
        <v>6861</v>
      </c>
      <c r="AC564"/>
      <c r="AD564"/>
      <c r="AE564"/>
      <c r="AF564"/>
      <c r="AG564"/>
      <c r="AH564"/>
      <c r="AI564"/>
      <c r="AJ564"/>
      <c r="AK564"/>
      <c r="AL564"/>
      <c r="AM564"/>
      <c r="AN564"/>
      <c r="AO564" s="108" t="s">
        <v>43</v>
      </c>
      <c r="AP564" t="s">
        <v>1309</v>
      </c>
      <c r="AQ564">
        <v>9</v>
      </c>
      <c r="AR564" t="e">
        <v>#N/A</v>
      </c>
      <c r="AS564" t="s">
        <v>1759</v>
      </c>
      <c r="AT564" t="e">
        <v>#N/A</v>
      </c>
      <c r="AU564" t="s">
        <v>7341</v>
      </c>
      <c r="AV564" t="s">
        <v>7344</v>
      </c>
      <c r="AW564" t="s">
        <v>7345</v>
      </c>
      <c r="AX564" t="s">
        <v>1934</v>
      </c>
      <c r="AY564" t="s">
        <v>7346</v>
      </c>
      <c r="AZ564" t="s">
        <v>1306</v>
      </c>
      <c r="BA564" t="s">
        <v>7347</v>
      </c>
      <c r="BB564" t="s">
        <v>1287</v>
      </c>
      <c r="BC564" t="s">
        <v>1939</v>
      </c>
      <c r="BD564" t="s">
        <v>7348</v>
      </c>
      <c r="BE564">
        <v>564</v>
      </c>
      <c r="BF564">
        <v>557</v>
      </c>
      <c r="BG564">
        <v>0</v>
      </c>
      <c r="BH564" t="s">
        <v>1592</v>
      </c>
      <c r="BI564">
        <v>0</v>
      </c>
      <c r="BJ564" t="e" cm="1">
        <v>#N/A</v>
      </c>
      <c r="BK564" t="e" cm="1">
        <v>#N/A</v>
      </c>
      <c r="BL564" t="s">
        <v>6861</v>
      </c>
      <c r="BM564" t="s">
        <v>7295</v>
      </c>
      <c r="BN564" t="s">
        <v>7298</v>
      </c>
      <c r="BO564" t="e" cm="1">
        <v>#N/A</v>
      </c>
      <c r="BP564" t="s">
        <v>1592</v>
      </c>
      <c r="BQ564" t="s">
        <v>7303</v>
      </c>
      <c r="BR564">
        <v>8</v>
      </c>
      <c r="BS564" t="s">
        <v>1848</v>
      </c>
      <c r="BT564" t="s">
        <v>7349</v>
      </c>
      <c r="BU564" t="s">
        <v>7340</v>
      </c>
      <c r="BV564" t="s">
        <v>7344</v>
      </c>
      <c r="BW564" t="s">
        <v>2217</v>
      </c>
      <c r="BX564" t="s">
        <v>1937</v>
      </c>
      <c r="BY564" t="s">
        <v>1592</v>
      </c>
      <c r="BZ564" t="s">
        <v>1937</v>
      </c>
      <c r="CA564" t="s">
        <v>2010</v>
      </c>
      <c r="CB564"/>
      <c r="CC564" t="s">
        <v>998</v>
      </c>
      <c r="CD564" t="s">
        <v>1287</v>
      </c>
      <c r="CE564" t="s">
        <v>7350</v>
      </c>
      <c r="CF564" t="s">
        <v>7351</v>
      </c>
      <c r="CG564" t="s">
        <v>1287</v>
      </c>
      <c r="CH564" t="s">
        <v>1592</v>
      </c>
      <c r="CI564" t="s">
        <v>6582</v>
      </c>
      <c r="CJ564" t="s">
        <v>1247</v>
      </c>
      <c r="CK564"/>
      <c r="CL564"/>
      <c r="CM564" t="s">
        <v>7297</v>
      </c>
      <c r="CN564" t="s">
        <v>7343</v>
      </c>
      <c r="CO564" t="s">
        <v>7297</v>
      </c>
      <c r="CP564" t="s">
        <v>7343</v>
      </c>
      <c r="CQ564" t="s">
        <v>1592</v>
      </c>
      <c r="CR564">
        <v>0</v>
      </c>
      <c r="CS564" t="s">
        <v>1592</v>
      </c>
      <c r="CT564" t="s">
        <v>1592</v>
      </c>
      <c r="CU564" t="e">
        <v>#N/A</v>
      </c>
      <c r="CV564" t="s">
        <v>1592</v>
      </c>
      <c r="CW564" t="s">
        <v>1592</v>
      </c>
      <c r="CX564">
        <v>562</v>
      </c>
      <c r="CY564" t="s">
        <v>7352</v>
      </c>
      <c r="CZ564" t="s">
        <v>1592</v>
      </c>
      <c r="DA564" t="s">
        <v>2313</v>
      </c>
      <c r="DB564" t="s">
        <v>2314</v>
      </c>
      <c r="DC564" t="s">
        <v>7341</v>
      </c>
      <c r="DD564" t="s">
        <v>1306</v>
      </c>
      <c r="DE564" t="s">
        <v>7340</v>
      </c>
      <c r="DF564" t="s">
        <v>1592</v>
      </c>
      <c r="DG564" t="s">
        <v>1592</v>
      </c>
      <c r="DH564" t="s">
        <v>2334</v>
      </c>
      <c r="DI564" t="e">
        <v>#N/A</v>
      </c>
      <c r="DJ564"/>
      <c r="DK564" t="s">
        <v>2334</v>
      </c>
      <c r="DL564">
        <v>9</v>
      </c>
      <c r="DM564" t="s">
        <v>2315</v>
      </c>
      <c r="DN564" t="s">
        <v>1247</v>
      </c>
      <c r="DO564" t="b">
        <v>1</v>
      </c>
      <c r="DP564" t="b">
        <v>1</v>
      </c>
      <c r="DQ564" t="b">
        <v>1</v>
      </c>
      <c r="DR564" t="b">
        <v>0</v>
      </c>
      <c r="DS564" t="b">
        <v>0</v>
      </c>
      <c r="DT564" t="b">
        <v>0</v>
      </c>
      <c r="DU564" t="b">
        <v>0</v>
      </c>
      <c r="DV564">
        <v>0</v>
      </c>
      <c r="DW564" t="b">
        <v>0</v>
      </c>
      <c r="DX564" t="b">
        <v>0</v>
      </c>
      <c r="DY564" t="b">
        <v>0</v>
      </c>
      <c r="DZ564" t="b">
        <v>0</v>
      </c>
      <c r="EA564" t="b">
        <v>0</v>
      </c>
      <c r="EB564" t="b">
        <v>0</v>
      </c>
      <c r="EC564" t="b">
        <v>0</v>
      </c>
      <c r="ED564" t="b">
        <v>0</v>
      </c>
      <c r="EE564" t="b">
        <v>0</v>
      </c>
      <c r="EF564" t="e" cm="1">
        <v>#N/A</v>
      </c>
      <c r="EG564" t="b">
        <v>0</v>
      </c>
      <c r="EH564" t="b">
        <v>0</v>
      </c>
      <c r="EI564" t="e">
        <v>#N/A</v>
      </c>
      <c r="EJ564" t="e">
        <v>#N/A</v>
      </c>
      <c r="EK564">
        <v>0</v>
      </c>
      <c r="EL564">
        <v>28</v>
      </c>
      <c r="EM564" t="b">
        <v>0</v>
      </c>
    </row>
    <row r="565" spans="1:143" ht="31.5">
      <c r="A565"/>
      <c r="B565" t="s">
        <v>1247</v>
      </c>
      <c r="C565" t="s">
        <v>1759</v>
      </c>
      <c r="D565" t="s">
        <v>7353</v>
      </c>
      <c r="E565" t="s">
        <v>7354</v>
      </c>
      <c r="F565" t="s">
        <v>7355</v>
      </c>
      <c r="G565" t="s">
        <v>7353</v>
      </c>
      <c r="H565" s="109" t="s">
        <v>6659</v>
      </c>
      <c r="I565" t="s">
        <v>1287</v>
      </c>
      <c r="J565" t="s">
        <v>7294</v>
      </c>
      <c r="K565"/>
      <c r="L565" t="s">
        <v>1939</v>
      </c>
      <c r="M565" t="s">
        <v>2010</v>
      </c>
      <c r="N565"/>
      <c r="O565"/>
      <c r="P565" t="s">
        <v>1247</v>
      </c>
      <c r="Q565" t="s">
        <v>1306</v>
      </c>
      <c r="R565" t="s">
        <v>6582</v>
      </c>
      <c r="S565"/>
      <c r="T565"/>
      <c r="U565" t="s">
        <v>7297</v>
      </c>
      <c r="V565" t="s">
        <v>7356</v>
      </c>
      <c r="W565"/>
      <c r="X565"/>
      <c r="Y565"/>
      <c r="Z565"/>
      <c r="AA565"/>
      <c r="AB565" t="s">
        <v>6861</v>
      </c>
      <c r="AC565"/>
      <c r="AD565"/>
      <c r="AE565"/>
      <c r="AF565"/>
      <c r="AG565"/>
      <c r="AH565"/>
      <c r="AI565"/>
      <c r="AJ565"/>
      <c r="AK565"/>
      <c r="AL565"/>
      <c r="AM565"/>
      <c r="AN565"/>
      <c r="AO565" s="108" t="s">
        <v>43</v>
      </c>
      <c r="AP565" t="s">
        <v>1309</v>
      </c>
      <c r="AQ565">
        <v>10</v>
      </c>
      <c r="AR565" t="e">
        <v>#N/A</v>
      </c>
      <c r="AS565" t="s">
        <v>1759</v>
      </c>
      <c r="AT565" t="e">
        <v>#N/A</v>
      </c>
      <c r="AU565" t="s">
        <v>7354</v>
      </c>
      <c r="AV565" t="s">
        <v>7357</v>
      </c>
      <c r="AW565" t="s">
        <v>7358</v>
      </c>
      <c r="AX565" t="s">
        <v>1934</v>
      </c>
      <c r="AY565" t="s">
        <v>7359</v>
      </c>
      <c r="AZ565" t="s">
        <v>1306</v>
      </c>
      <c r="BA565" t="s">
        <v>7360</v>
      </c>
      <c r="BB565" t="s">
        <v>1287</v>
      </c>
      <c r="BC565" t="s">
        <v>1939</v>
      </c>
      <c r="BD565" t="s">
        <v>7361</v>
      </c>
      <c r="BE565">
        <v>565</v>
      </c>
      <c r="BF565">
        <v>557</v>
      </c>
      <c r="BG565">
        <v>0</v>
      </c>
      <c r="BH565" t="s">
        <v>1592</v>
      </c>
      <c r="BI565">
        <v>0</v>
      </c>
      <c r="BJ565" t="e" cm="1">
        <v>#N/A</v>
      </c>
      <c r="BK565" t="e" cm="1">
        <v>#N/A</v>
      </c>
      <c r="BL565" t="s">
        <v>6861</v>
      </c>
      <c r="BM565" t="s">
        <v>7295</v>
      </c>
      <c r="BN565" t="s">
        <v>7298</v>
      </c>
      <c r="BO565" t="e" cm="1">
        <v>#N/A</v>
      </c>
      <c r="BP565" t="s">
        <v>1592</v>
      </c>
      <c r="BQ565" t="s">
        <v>7303</v>
      </c>
      <c r="BR565">
        <v>9</v>
      </c>
      <c r="BS565" t="s">
        <v>1852</v>
      </c>
      <c r="BT565" t="s">
        <v>7362</v>
      </c>
      <c r="BU565" t="s">
        <v>7353</v>
      </c>
      <c r="BV565" t="s">
        <v>7357</v>
      </c>
      <c r="BW565" t="s">
        <v>6667</v>
      </c>
      <c r="BX565" t="s">
        <v>1937</v>
      </c>
      <c r="BY565" t="s">
        <v>1592</v>
      </c>
      <c r="BZ565" t="s">
        <v>1937</v>
      </c>
      <c r="CA565" t="s">
        <v>2010</v>
      </c>
      <c r="CB565"/>
      <c r="CC565" t="s">
        <v>998</v>
      </c>
      <c r="CD565" t="s">
        <v>1287</v>
      </c>
      <c r="CE565" t="s">
        <v>7363</v>
      </c>
      <c r="CF565" t="s">
        <v>7364</v>
      </c>
      <c r="CG565" t="s">
        <v>1287</v>
      </c>
      <c r="CH565" t="s">
        <v>1592</v>
      </c>
      <c r="CI565" t="s">
        <v>6582</v>
      </c>
      <c r="CJ565" t="s">
        <v>1247</v>
      </c>
      <c r="CK565"/>
      <c r="CL565"/>
      <c r="CM565" t="s">
        <v>7297</v>
      </c>
      <c r="CN565" t="s">
        <v>7356</v>
      </c>
      <c r="CO565" t="s">
        <v>7297</v>
      </c>
      <c r="CP565" t="s">
        <v>7356</v>
      </c>
      <c r="CQ565" t="s">
        <v>1592</v>
      </c>
      <c r="CR565">
        <v>0</v>
      </c>
      <c r="CS565" t="s">
        <v>1592</v>
      </c>
      <c r="CT565" t="s">
        <v>1592</v>
      </c>
      <c r="CU565" t="e">
        <v>#N/A</v>
      </c>
      <c r="CV565" t="s">
        <v>1592</v>
      </c>
      <c r="CW565" t="s">
        <v>1592</v>
      </c>
      <c r="CX565">
        <v>563</v>
      </c>
      <c r="CY565" t="s">
        <v>7365</v>
      </c>
      <c r="CZ565" t="s">
        <v>1592</v>
      </c>
      <c r="DA565" t="s">
        <v>2313</v>
      </c>
      <c r="DB565" t="s">
        <v>2314</v>
      </c>
      <c r="DC565" t="s">
        <v>7354</v>
      </c>
      <c r="DD565" t="s">
        <v>1306</v>
      </c>
      <c r="DE565" t="s">
        <v>7353</v>
      </c>
      <c r="DF565" t="s">
        <v>1592</v>
      </c>
      <c r="DG565" t="s">
        <v>1592</v>
      </c>
      <c r="DH565" t="s">
        <v>2334</v>
      </c>
      <c r="DI565" t="e">
        <v>#N/A</v>
      </c>
      <c r="DJ565"/>
      <c r="DK565" t="s">
        <v>2334</v>
      </c>
      <c r="DL565">
        <v>9</v>
      </c>
      <c r="DM565" t="s">
        <v>2315</v>
      </c>
      <c r="DN565" t="s">
        <v>1247</v>
      </c>
      <c r="DO565" t="b">
        <v>1</v>
      </c>
      <c r="DP565" t="b">
        <v>1</v>
      </c>
      <c r="DQ565" t="b">
        <v>1</v>
      </c>
      <c r="DR565" t="b">
        <v>0</v>
      </c>
      <c r="DS565" t="b">
        <v>0</v>
      </c>
      <c r="DT565" t="b">
        <v>0</v>
      </c>
      <c r="DU565" t="b">
        <v>0</v>
      </c>
      <c r="DV565">
        <v>0</v>
      </c>
      <c r="DW565" t="b">
        <v>0</v>
      </c>
      <c r="DX565" t="b">
        <v>0</v>
      </c>
      <c r="DY565" t="b">
        <v>0</v>
      </c>
      <c r="DZ565" t="b">
        <v>0</v>
      </c>
      <c r="EA565" t="b">
        <v>0</v>
      </c>
      <c r="EB565" t="b">
        <v>0</v>
      </c>
      <c r="EC565" t="b">
        <v>0</v>
      </c>
      <c r="ED565" t="b">
        <v>0</v>
      </c>
      <c r="EE565" t="b">
        <v>0</v>
      </c>
      <c r="EF565" t="e" cm="1">
        <v>#N/A</v>
      </c>
      <c r="EG565" t="b">
        <v>0</v>
      </c>
      <c r="EH565" t="b">
        <v>0</v>
      </c>
      <c r="EI565" t="e">
        <v>#N/A</v>
      </c>
      <c r="EJ565" t="e">
        <v>#N/A</v>
      </c>
      <c r="EK565">
        <v>0</v>
      </c>
      <c r="EL565">
        <v>29</v>
      </c>
      <c r="EM565" t="b">
        <v>0</v>
      </c>
    </row>
    <row r="566" spans="1:143" ht="31.5">
      <c r="A566"/>
      <c r="B566" t="s">
        <v>1247</v>
      </c>
      <c r="C566" t="s">
        <v>1759</v>
      </c>
      <c r="D566" t="s">
        <v>6930</v>
      </c>
      <c r="E566" t="s">
        <v>6931</v>
      </c>
      <c r="F566" t="s">
        <v>6879</v>
      </c>
      <c r="G566" t="s">
        <v>6930</v>
      </c>
      <c r="H566" s="109" t="s">
        <v>6651</v>
      </c>
      <c r="I566" t="s">
        <v>1287</v>
      </c>
      <c r="J566" t="s">
        <v>7294</v>
      </c>
      <c r="K566"/>
      <c r="L566" t="s">
        <v>1939</v>
      </c>
      <c r="M566" t="s">
        <v>2010</v>
      </c>
      <c r="N566"/>
      <c r="O566"/>
      <c r="P566" t="s">
        <v>1247</v>
      </c>
      <c r="Q566" t="s">
        <v>1306</v>
      </c>
      <c r="R566" t="s">
        <v>6582</v>
      </c>
      <c r="S566"/>
      <c r="T566"/>
      <c r="U566" t="s">
        <v>7297</v>
      </c>
      <c r="V566" t="s">
        <v>6932</v>
      </c>
      <c r="W566"/>
      <c r="X566"/>
      <c r="Y566"/>
      <c r="Z566"/>
      <c r="AA566"/>
      <c r="AB566"/>
      <c r="AC566"/>
      <c r="AD566"/>
      <c r="AE566"/>
      <c r="AF566"/>
      <c r="AG566"/>
      <c r="AH566"/>
      <c r="AI566"/>
      <c r="AJ566"/>
      <c r="AK566"/>
      <c r="AL566"/>
      <c r="AM566"/>
      <c r="AN566"/>
      <c r="AO566" s="108" t="s">
        <v>43</v>
      </c>
      <c r="AP566" t="s">
        <v>1309</v>
      </c>
      <c r="AQ566">
        <v>11</v>
      </c>
      <c r="AR566" t="e">
        <v>#N/A</v>
      </c>
      <c r="AS566" t="s">
        <v>1759</v>
      </c>
      <c r="AT566" t="e">
        <v>#N/A</v>
      </c>
      <c r="AU566" t="s">
        <v>6931</v>
      </c>
      <c r="AV566" t="s">
        <v>6933</v>
      </c>
      <c r="AW566" t="s">
        <v>6882</v>
      </c>
      <c r="AX566" t="s">
        <v>1934</v>
      </c>
      <c r="AY566" t="s">
        <v>6934</v>
      </c>
      <c r="AZ566" t="s">
        <v>1306</v>
      </c>
      <c r="BA566" t="s">
        <v>6935</v>
      </c>
      <c r="BB566" t="s">
        <v>1287</v>
      </c>
      <c r="BC566" t="s">
        <v>1939</v>
      </c>
      <c r="BD566" t="s">
        <v>7366</v>
      </c>
      <c r="BE566">
        <v>526</v>
      </c>
      <c r="BF566">
        <v>557</v>
      </c>
      <c r="BG566">
        <v>0</v>
      </c>
      <c r="BH566" t="s">
        <v>1592</v>
      </c>
      <c r="BI566">
        <v>0</v>
      </c>
      <c r="BJ566">
        <v>0</v>
      </c>
      <c r="BK566">
        <v>526</v>
      </c>
      <c r="BL566" t="s">
        <v>6939</v>
      </c>
      <c r="BM566" t="s">
        <v>7295</v>
      </c>
      <c r="BN566" t="s">
        <v>7298</v>
      </c>
      <c r="BO566" t="e" cm="1">
        <v>#N/A</v>
      </c>
      <c r="BP566" t="s">
        <v>1592</v>
      </c>
      <c r="BQ566" t="s">
        <v>7303</v>
      </c>
      <c r="BR566">
        <v>10</v>
      </c>
      <c r="BS566" t="s">
        <v>1856</v>
      </c>
      <c r="BT566" t="s">
        <v>7367</v>
      </c>
      <c r="BU566" t="s">
        <v>6930</v>
      </c>
      <c r="BV566" t="s">
        <v>6933</v>
      </c>
      <c r="BW566" t="s">
        <v>2217</v>
      </c>
      <c r="BX566" t="s">
        <v>1937</v>
      </c>
      <c r="BY566" t="s">
        <v>1592</v>
      </c>
      <c r="BZ566" t="s">
        <v>1937</v>
      </c>
      <c r="CA566" t="s">
        <v>2010</v>
      </c>
      <c r="CB566"/>
      <c r="CC566" t="s">
        <v>998</v>
      </c>
      <c r="CD566" t="s">
        <v>1287</v>
      </c>
      <c r="CE566" t="s">
        <v>7368</v>
      </c>
      <c r="CF566" t="s">
        <v>7369</v>
      </c>
      <c r="CG566" t="s">
        <v>1287</v>
      </c>
      <c r="CH566" t="s">
        <v>1592</v>
      </c>
      <c r="CI566" t="s">
        <v>6582</v>
      </c>
      <c r="CJ566" t="s">
        <v>1247</v>
      </c>
      <c r="CK566"/>
      <c r="CL566"/>
      <c r="CM566" t="s">
        <v>7297</v>
      </c>
      <c r="CN566" t="s">
        <v>6932</v>
      </c>
      <c r="CO566" t="s">
        <v>7297</v>
      </c>
      <c r="CP566" t="s">
        <v>6932</v>
      </c>
      <c r="CQ566" t="s">
        <v>1592</v>
      </c>
      <c r="CR566">
        <v>0</v>
      </c>
      <c r="CS566" t="s">
        <v>1592</v>
      </c>
      <c r="CT566" t="s">
        <v>1592</v>
      </c>
      <c r="CU566" t="s">
        <v>1592</v>
      </c>
      <c r="CV566" t="s">
        <v>1592</v>
      </c>
      <c r="CW566" t="s">
        <v>1592</v>
      </c>
      <c r="CX566">
        <v>564</v>
      </c>
      <c r="CY566" t="s">
        <v>7370</v>
      </c>
      <c r="CZ566" t="s">
        <v>1592</v>
      </c>
      <c r="DA566" t="s">
        <v>2313</v>
      </c>
      <c r="DB566" t="s">
        <v>2314</v>
      </c>
      <c r="DC566" t="s">
        <v>6931</v>
      </c>
      <c r="DD566" t="s">
        <v>1306</v>
      </c>
      <c r="DE566" t="s">
        <v>6930</v>
      </c>
      <c r="DF566" t="s">
        <v>1592</v>
      </c>
      <c r="DG566" t="s">
        <v>1592</v>
      </c>
      <c r="DH566" t="s">
        <v>2334</v>
      </c>
      <c r="DI566" t="e">
        <v>#N/A</v>
      </c>
      <c r="DJ566"/>
      <c r="DK566" t="s">
        <v>2334</v>
      </c>
      <c r="DL566">
        <v>9</v>
      </c>
      <c r="DM566" t="s">
        <v>2315</v>
      </c>
      <c r="DN566" t="s">
        <v>1247</v>
      </c>
      <c r="DO566" t="b">
        <v>1</v>
      </c>
      <c r="DP566" t="b">
        <v>1</v>
      </c>
      <c r="DQ566" t="b">
        <v>0</v>
      </c>
      <c r="DR566" t="b">
        <v>0</v>
      </c>
      <c r="DS566" t="b">
        <v>0</v>
      </c>
      <c r="DT566" t="b">
        <v>0</v>
      </c>
      <c r="DU566" t="b">
        <v>0</v>
      </c>
      <c r="DV566">
        <v>0</v>
      </c>
      <c r="DW566" t="b">
        <v>0</v>
      </c>
      <c r="DX566" t="b">
        <v>0</v>
      </c>
      <c r="DY566" t="b">
        <v>0</v>
      </c>
      <c r="DZ566" t="b">
        <v>0</v>
      </c>
      <c r="EA566" t="b">
        <v>0</v>
      </c>
      <c r="EB566" t="b">
        <v>0</v>
      </c>
      <c r="EC566" t="b">
        <v>0</v>
      </c>
      <c r="ED566" t="b">
        <v>0</v>
      </c>
      <c r="EE566" t="b">
        <v>0</v>
      </c>
      <c r="EF566" t="b" cm="1">
        <v>0</v>
      </c>
      <c r="EG566" t="b">
        <v>0</v>
      </c>
      <c r="EH566" t="b">
        <v>0</v>
      </c>
      <c r="EI566" t="b">
        <v>0</v>
      </c>
      <c r="EJ566" t="s">
        <v>1592</v>
      </c>
      <c r="EK566">
        <v>0</v>
      </c>
      <c r="EL566">
        <v>22</v>
      </c>
      <c r="EM566" t="b">
        <v>0</v>
      </c>
    </row>
    <row r="567" spans="1:143" ht="31.5">
      <c r="A567"/>
      <c r="B567" t="s">
        <v>1247</v>
      </c>
      <c r="C567" t="s">
        <v>1759</v>
      </c>
      <c r="D567" t="s">
        <v>6941</v>
      </c>
      <c r="E567" t="s">
        <v>6942</v>
      </c>
      <c r="F567" t="s">
        <v>6943</v>
      </c>
      <c r="G567" t="s">
        <v>6941</v>
      </c>
      <c r="H567" s="109" t="s">
        <v>6659</v>
      </c>
      <c r="I567" t="s">
        <v>1287</v>
      </c>
      <c r="J567" t="s">
        <v>7294</v>
      </c>
      <c r="K567"/>
      <c r="L567" t="s">
        <v>1939</v>
      </c>
      <c r="M567" t="s">
        <v>2010</v>
      </c>
      <c r="N567"/>
      <c r="O567"/>
      <c r="P567" t="s">
        <v>1247</v>
      </c>
      <c r="Q567" t="s">
        <v>1306</v>
      </c>
      <c r="R567" t="s">
        <v>6582</v>
      </c>
      <c r="S567"/>
      <c r="T567"/>
      <c r="U567" t="s">
        <v>7297</v>
      </c>
      <c r="V567" t="s">
        <v>6944</v>
      </c>
      <c r="W567"/>
      <c r="X567"/>
      <c r="Y567"/>
      <c r="Z567"/>
      <c r="AA567"/>
      <c r="AB567"/>
      <c r="AC567"/>
      <c r="AD567"/>
      <c r="AE567"/>
      <c r="AF567"/>
      <c r="AG567"/>
      <c r="AH567"/>
      <c r="AI567"/>
      <c r="AJ567"/>
      <c r="AK567"/>
      <c r="AL567"/>
      <c r="AM567"/>
      <c r="AN567"/>
      <c r="AO567" s="108" t="s">
        <v>43</v>
      </c>
      <c r="AP567" t="s">
        <v>1309</v>
      </c>
      <c r="AQ567">
        <v>12</v>
      </c>
      <c r="AR567" t="e">
        <v>#N/A</v>
      </c>
      <c r="AS567" t="s">
        <v>1759</v>
      </c>
      <c r="AT567" t="e">
        <v>#N/A</v>
      </c>
      <c r="AU567" t="s">
        <v>6942</v>
      </c>
      <c r="AV567" t="s">
        <v>6945</v>
      </c>
      <c r="AW567" t="s">
        <v>6946</v>
      </c>
      <c r="AX567" t="s">
        <v>1934</v>
      </c>
      <c r="AY567" t="s">
        <v>6947</v>
      </c>
      <c r="AZ567" t="s">
        <v>1306</v>
      </c>
      <c r="BA567" t="s">
        <v>6948</v>
      </c>
      <c r="BB567" t="s">
        <v>1287</v>
      </c>
      <c r="BC567" t="s">
        <v>1939</v>
      </c>
      <c r="BD567" t="s">
        <v>7371</v>
      </c>
      <c r="BE567">
        <v>527</v>
      </c>
      <c r="BF567">
        <v>557</v>
      </c>
      <c r="BG567">
        <v>0</v>
      </c>
      <c r="BH567" t="s">
        <v>1592</v>
      </c>
      <c r="BI567">
        <v>0</v>
      </c>
      <c r="BJ567">
        <v>0</v>
      </c>
      <c r="BK567">
        <v>527</v>
      </c>
      <c r="BL567" t="s">
        <v>6952</v>
      </c>
      <c r="BM567" t="s">
        <v>7295</v>
      </c>
      <c r="BN567" t="s">
        <v>7298</v>
      </c>
      <c r="BO567" t="e" cm="1">
        <v>#N/A</v>
      </c>
      <c r="BP567" t="s">
        <v>1592</v>
      </c>
      <c r="BQ567" t="s">
        <v>7303</v>
      </c>
      <c r="BR567">
        <v>11</v>
      </c>
      <c r="BS567" t="s">
        <v>1860</v>
      </c>
      <c r="BT567" t="s">
        <v>7372</v>
      </c>
      <c r="BU567" t="s">
        <v>6941</v>
      </c>
      <c r="BV567" t="s">
        <v>6945</v>
      </c>
      <c r="BW567" t="s">
        <v>6667</v>
      </c>
      <c r="BX567" t="s">
        <v>1937</v>
      </c>
      <c r="BY567" t="s">
        <v>1592</v>
      </c>
      <c r="BZ567" t="s">
        <v>1937</v>
      </c>
      <c r="CA567" t="s">
        <v>2010</v>
      </c>
      <c r="CB567"/>
      <c r="CC567" t="s">
        <v>998</v>
      </c>
      <c r="CD567" t="s">
        <v>1287</v>
      </c>
      <c r="CE567" t="s">
        <v>7373</v>
      </c>
      <c r="CF567" t="s">
        <v>7374</v>
      </c>
      <c r="CG567" t="s">
        <v>1287</v>
      </c>
      <c r="CH567" t="s">
        <v>1592</v>
      </c>
      <c r="CI567" t="s">
        <v>6582</v>
      </c>
      <c r="CJ567" t="s">
        <v>1247</v>
      </c>
      <c r="CK567"/>
      <c r="CL567"/>
      <c r="CM567" t="s">
        <v>7297</v>
      </c>
      <c r="CN567" t="s">
        <v>6944</v>
      </c>
      <c r="CO567" t="s">
        <v>7297</v>
      </c>
      <c r="CP567" t="s">
        <v>6944</v>
      </c>
      <c r="CQ567" t="s">
        <v>1592</v>
      </c>
      <c r="CR567">
        <v>0</v>
      </c>
      <c r="CS567" t="s">
        <v>1592</v>
      </c>
      <c r="CT567" t="s">
        <v>1592</v>
      </c>
      <c r="CU567" t="s">
        <v>1592</v>
      </c>
      <c r="CV567" t="s">
        <v>1592</v>
      </c>
      <c r="CW567" t="s">
        <v>1592</v>
      </c>
      <c r="CX567">
        <v>565</v>
      </c>
      <c r="CY567" t="s">
        <v>7375</v>
      </c>
      <c r="CZ567" t="s">
        <v>1592</v>
      </c>
      <c r="DA567" t="s">
        <v>2313</v>
      </c>
      <c r="DB567" t="s">
        <v>2314</v>
      </c>
      <c r="DC567" t="s">
        <v>6942</v>
      </c>
      <c r="DD567" t="s">
        <v>1306</v>
      </c>
      <c r="DE567" t="s">
        <v>6941</v>
      </c>
      <c r="DF567" t="s">
        <v>1592</v>
      </c>
      <c r="DG567" t="s">
        <v>1592</v>
      </c>
      <c r="DH567" t="s">
        <v>2334</v>
      </c>
      <c r="DI567" t="e">
        <v>#N/A</v>
      </c>
      <c r="DJ567"/>
      <c r="DK567" t="s">
        <v>2334</v>
      </c>
      <c r="DL567">
        <v>9</v>
      </c>
      <c r="DM567" t="s">
        <v>2315</v>
      </c>
      <c r="DN567" t="s">
        <v>1247</v>
      </c>
      <c r="DO567" t="b">
        <v>1</v>
      </c>
      <c r="DP567" t="b">
        <v>1</v>
      </c>
      <c r="DQ567" t="b">
        <v>0</v>
      </c>
      <c r="DR567" t="b">
        <v>0</v>
      </c>
      <c r="DS567" t="b">
        <v>0</v>
      </c>
      <c r="DT567" t="b">
        <v>0</v>
      </c>
      <c r="DU567" t="b">
        <v>0</v>
      </c>
      <c r="DV567">
        <v>0</v>
      </c>
      <c r="DW567" t="b">
        <v>0</v>
      </c>
      <c r="DX567" t="b">
        <v>0</v>
      </c>
      <c r="DY567" t="b">
        <v>0</v>
      </c>
      <c r="DZ567" t="b">
        <v>0</v>
      </c>
      <c r="EA567" t="b">
        <v>0</v>
      </c>
      <c r="EB567" t="b">
        <v>0</v>
      </c>
      <c r="EC567" t="b">
        <v>0</v>
      </c>
      <c r="ED567" t="b">
        <v>0</v>
      </c>
      <c r="EE567" t="b">
        <v>0</v>
      </c>
      <c r="EF567" t="b" cm="1">
        <v>1</v>
      </c>
      <c r="EG567" t="b">
        <v>0</v>
      </c>
      <c r="EH567" t="b">
        <v>0</v>
      </c>
      <c r="EI567" t="b">
        <v>1</v>
      </c>
      <c r="EJ567" t="s">
        <v>1235</v>
      </c>
      <c r="EK567">
        <v>1</v>
      </c>
      <c r="EL567">
        <v>23</v>
      </c>
      <c r="EM567" t="b">
        <v>0</v>
      </c>
    </row>
    <row r="568" spans="1:143" ht="31.5">
      <c r="A568"/>
      <c r="B568" t="s">
        <v>1247</v>
      </c>
      <c r="C568" t="s">
        <v>1759</v>
      </c>
      <c r="D568" t="s">
        <v>6720</v>
      </c>
      <c r="E568" t="s">
        <v>6721</v>
      </c>
      <c r="F568" t="s">
        <v>6722</v>
      </c>
      <c r="G568" t="s">
        <v>6720</v>
      </c>
      <c r="H568" s="109" t="s">
        <v>6651</v>
      </c>
      <c r="I568" t="s">
        <v>1287</v>
      </c>
      <c r="J568" t="s">
        <v>7294</v>
      </c>
      <c r="K568"/>
      <c r="L568" t="s">
        <v>1939</v>
      </c>
      <c r="M568" t="s">
        <v>2010</v>
      </c>
      <c r="N568"/>
      <c r="O568"/>
      <c r="P568" t="s">
        <v>1247</v>
      </c>
      <c r="Q568" t="s">
        <v>1306</v>
      </c>
      <c r="R568" t="s">
        <v>6582</v>
      </c>
      <c r="S568"/>
      <c r="T568"/>
      <c r="U568" t="s">
        <v>7297</v>
      </c>
      <c r="V568" t="s">
        <v>6723</v>
      </c>
      <c r="W568"/>
      <c r="X568"/>
      <c r="Y568"/>
      <c r="Z568"/>
      <c r="AA568"/>
      <c r="AB568"/>
      <c r="AC568"/>
      <c r="AD568"/>
      <c r="AE568"/>
      <c r="AF568"/>
      <c r="AG568"/>
      <c r="AH568"/>
      <c r="AI568"/>
      <c r="AJ568"/>
      <c r="AK568"/>
      <c r="AL568"/>
      <c r="AM568"/>
      <c r="AN568"/>
      <c r="AO568" s="108" t="s">
        <v>43</v>
      </c>
      <c r="AP568" t="s">
        <v>1309</v>
      </c>
      <c r="AQ568">
        <v>13</v>
      </c>
      <c r="AR568" t="e">
        <v>#N/A</v>
      </c>
      <c r="AS568" t="s">
        <v>1759</v>
      </c>
      <c r="AT568" t="e">
        <v>#N/A</v>
      </c>
      <c r="AU568" t="s">
        <v>6721</v>
      </c>
      <c r="AV568" t="s">
        <v>6724</v>
      </c>
      <c r="AW568" t="s">
        <v>6725</v>
      </c>
      <c r="AX568" t="s">
        <v>1934</v>
      </c>
      <c r="AY568" t="s">
        <v>6726</v>
      </c>
      <c r="AZ568" t="s">
        <v>1306</v>
      </c>
      <c r="BA568" t="s">
        <v>6727</v>
      </c>
      <c r="BB568" t="s">
        <v>1287</v>
      </c>
      <c r="BC568" t="s">
        <v>1939</v>
      </c>
      <c r="BD568" t="s">
        <v>7376</v>
      </c>
      <c r="BE568">
        <v>500</v>
      </c>
      <c r="BF568">
        <v>557</v>
      </c>
      <c r="BG568">
        <v>0</v>
      </c>
      <c r="BH568" t="s">
        <v>1592</v>
      </c>
      <c r="BI568">
        <v>0</v>
      </c>
      <c r="BJ568">
        <v>0</v>
      </c>
      <c r="BK568">
        <v>500</v>
      </c>
      <c r="BL568" t="s">
        <v>6731</v>
      </c>
      <c r="BM568" t="s">
        <v>7295</v>
      </c>
      <c r="BN568" t="s">
        <v>7298</v>
      </c>
      <c r="BO568" t="e" cm="1">
        <v>#N/A</v>
      </c>
      <c r="BP568" t="s">
        <v>1592</v>
      </c>
      <c r="BQ568" t="s">
        <v>7303</v>
      </c>
      <c r="BR568">
        <v>12</v>
      </c>
      <c r="BS568" t="s">
        <v>1864</v>
      </c>
      <c r="BT568" t="s">
        <v>7377</v>
      </c>
      <c r="BU568" t="s">
        <v>6720</v>
      </c>
      <c r="BV568" t="s">
        <v>6724</v>
      </c>
      <c r="BW568" t="s">
        <v>2217</v>
      </c>
      <c r="BX568" t="s">
        <v>1937</v>
      </c>
      <c r="BY568" t="s">
        <v>1592</v>
      </c>
      <c r="BZ568" t="s">
        <v>1937</v>
      </c>
      <c r="CA568" t="s">
        <v>2010</v>
      </c>
      <c r="CB568"/>
      <c r="CC568" t="s">
        <v>998</v>
      </c>
      <c r="CD568" t="s">
        <v>1287</v>
      </c>
      <c r="CE568" t="s">
        <v>7378</v>
      </c>
      <c r="CF568" t="s">
        <v>7379</v>
      </c>
      <c r="CG568" t="s">
        <v>1287</v>
      </c>
      <c r="CH568" t="s">
        <v>1592</v>
      </c>
      <c r="CI568" t="s">
        <v>6582</v>
      </c>
      <c r="CJ568" t="s">
        <v>1247</v>
      </c>
      <c r="CK568"/>
      <c r="CL568"/>
      <c r="CM568" t="s">
        <v>7297</v>
      </c>
      <c r="CN568" t="s">
        <v>6723</v>
      </c>
      <c r="CO568" t="s">
        <v>7297</v>
      </c>
      <c r="CP568" t="s">
        <v>6723</v>
      </c>
      <c r="CQ568" t="s">
        <v>1592</v>
      </c>
      <c r="CR568">
        <v>0</v>
      </c>
      <c r="CS568" t="s">
        <v>1592</v>
      </c>
      <c r="CT568" t="s">
        <v>1592</v>
      </c>
      <c r="CU568" t="s">
        <v>1592</v>
      </c>
      <c r="CV568" t="s">
        <v>1592</v>
      </c>
      <c r="CW568" t="s">
        <v>1592</v>
      </c>
      <c r="CX568">
        <v>566</v>
      </c>
      <c r="CY568" t="s">
        <v>7380</v>
      </c>
      <c r="CZ568" t="s">
        <v>1592</v>
      </c>
      <c r="DA568" t="s">
        <v>2313</v>
      </c>
      <c r="DB568" t="s">
        <v>2314</v>
      </c>
      <c r="DC568" t="s">
        <v>6721</v>
      </c>
      <c r="DD568" t="s">
        <v>1306</v>
      </c>
      <c r="DE568" t="s">
        <v>6720</v>
      </c>
      <c r="DF568" t="s">
        <v>1592</v>
      </c>
      <c r="DG568" t="s">
        <v>1592</v>
      </c>
      <c r="DH568" t="s">
        <v>2334</v>
      </c>
      <c r="DI568" t="e">
        <v>#N/A</v>
      </c>
      <c r="DJ568"/>
      <c r="DK568" t="s">
        <v>2334</v>
      </c>
      <c r="DL568">
        <v>9</v>
      </c>
      <c r="DM568" t="s">
        <v>2315</v>
      </c>
      <c r="DN568" t="s">
        <v>1247</v>
      </c>
      <c r="DO568" t="b">
        <v>1</v>
      </c>
      <c r="DP568" t="b">
        <v>1</v>
      </c>
      <c r="DQ568" t="b">
        <v>0</v>
      </c>
      <c r="DR568" t="b">
        <v>0</v>
      </c>
      <c r="DS568" t="b">
        <v>0</v>
      </c>
      <c r="DT568" t="b">
        <v>0</v>
      </c>
      <c r="DU568" t="b">
        <v>0</v>
      </c>
      <c r="DV568">
        <v>0</v>
      </c>
      <c r="DW568" t="b">
        <v>0</v>
      </c>
      <c r="DX568" t="b">
        <v>0</v>
      </c>
      <c r="DY568" t="b">
        <v>0</v>
      </c>
      <c r="DZ568" t="b">
        <v>0</v>
      </c>
      <c r="EA568" t="b">
        <v>0</v>
      </c>
      <c r="EB568" t="b">
        <v>0</v>
      </c>
      <c r="EC568" t="b">
        <v>0</v>
      </c>
      <c r="ED568" t="b">
        <v>0</v>
      </c>
      <c r="EE568" t="b">
        <v>0</v>
      </c>
      <c r="EF568" t="b" cm="1">
        <v>0</v>
      </c>
      <c r="EG568" t="b">
        <v>0</v>
      </c>
      <c r="EH568" t="b">
        <v>0</v>
      </c>
      <c r="EI568" t="b">
        <v>0</v>
      </c>
      <c r="EJ568" t="s">
        <v>1592</v>
      </c>
      <c r="EK568">
        <v>0</v>
      </c>
      <c r="EL568">
        <v>32</v>
      </c>
      <c r="EM568" t="b">
        <v>0</v>
      </c>
    </row>
    <row r="569" spans="1:143" ht="31.5">
      <c r="A569"/>
      <c r="B569" t="s">
        <v>1247</v>
      </c>
      <c r="C569" t="s">
        <v>1759</v>
      </c>
      <c r="D569" t="s">
        <v>6733</v>
      </c>
      <c r="E569" t="s">
        <v>6734</v>
      </c>
      <c r="F569" t="s">
        <v>6735</v>
      </c>
      <c r="G569" t="s">
        <v>6733</v>
      </c>
      <c r="H569" s="109" t="s">
        <v>6659</v>
      </c>
      <c r="I569" t="s">
        <v>1287</v>
      </c>
      <c r="J569" t="s">
        <v>7294</v>
      </c>
      <c r="K569"/>
      <c r="L569" t="s">
        <v>1939</v>
      </c>
      <c r="M569" t="s">
        <v>2010</v>
      </c>
      <c r="N569"/>
      <c r="O569"/>
      <c r="P569" t="s">
        <v>1247</v>
      </c>
      <c r="Q569" t="s">
        <v>1306</v>
      </c>
      <c r="R569" t="s">
        <v>6582</v>
      </c>
      <c r="S569"/>
      <c r="T569"/>
      <c r="U569" t="s">
        <v>7297</v>
      </c>
      <c r="V569" t="s">
        <v>6736</v>
      </c>
      <c r="W569"/>
      <c r="X569"/>
      <c r="Y569"/>
      <c r="Z569"/>
      <c r="AA569"/>
      <c r="AB569"/>
      <c r="AC569"/>
      <c r="AD569"/>
      <c r="AE569"/>
      <c r="AF569"/>
      <c r="AG569"/>
      <c r="AH569"/>
      <c r="AI569"/>
      <c r="AJ569"/>
      <c r="AK569"/>
      <c r="AL569"/>
      <c r="AM569"/>
      <c r="AN569"/>
      <c r="AO569" s="108" t="s">
        <v>43</v>
      </c>
      <c r="AP569" t="s">
        <v>1309</v>
      </c>
      <c r="AQ569">
        <v>14</v>
      </c>
      <c r="AR569" t="e">
        <v>#N/A</v>
      </c>
      <c r="AS569" t="s">
        <v>1759</v>
      </c>
      <c r="AT569" t="e">
        <v>#N/A</v>
      </c>
      <c r="AU569" t="s">
        <v>6734</v>
      </c>
      <c r="AV569" t="s">
        <v>6737</v>
      </c>
      <c r="AW569" t="s">
        <v>6738</v>
      </c>
      <c r="AX569" t="s">
        <v>1934</v>
      </c>
      <c r="AY569" t="s">
        <v>6739</v>
      </c>
      <c r="AZ569" t="s">
        <v>1306</v>
      </c>
      <c r="BA569" t="s">
        <v>6740</v>
      </c>
      <c r="BB569" t="s">
        <v>1287</v>
      </c>
      <c r="BC569" t="s">
        <v>1939</v>
      </c>
      <c r="BD569" t="s">
        <v>7381</v>
      </c>
      <c r="BE569">
        <v>501</v>
      </c>
      <c r="BF569">
        <v>557</v>
      </c>
      <c r="BG569">
        <v>0</v>
      </c>
      <c r="BH569" t="s">
        <v>1592</v>
      </c>
      <c r="BI569">
        <v>0</v>
      </c>
      <c r="BJ569">
        <v>0</v>
      </c>
      <c r="BK569">
        <v>501</v>
      </c>
      <c r="BL569" t="s">
        <v>6744</v>
      </c>
      <c r="BM569" t="s">
        <v>7295</v>
      </c>
      <c r="BN569" t="s">
        <v>7298</v>
      </c>
      <c r="BO569" t="e" cm="1">
        <v>#N/A</v>
      </c>
      <c r="BP569" t="s">
        <v>1592</v>
      </c>
      <c r="BQ569" t="s">
        <v>7303</v>
      </c>
      <c r="BR569">
        <v>13</v>
      </c>
      <c r="BS569" t="s">
        <v>2039</v>
      </c>
      <c r="BT569" t="s">
        <v>7382</v>
      </c>
      <c r="BU569" t="s">
        <v>6733</v>
      </c>
      <c r="BV569" t="s">
        <v>6737</v>
      </c>
      <c r="BW569" t="s">
        <v>6667</v>
      </c>
      <c r="BX569" t="s">
        <v>1937</v>
      </c>
      <c r="BY569" t="s">
        <v>1592</v>
      </c>
      <c r="BZ569" t="s">
        <v>1937</v>
      </c>
      <c r="CA569" t="s">
        <v>2010</v>
      </c>
      <c r="CB569"/>
      <c r="CC569" t="s">
        <v>998</v>
      </c>
      <c r="CD569" t="s">
        <v>1287</v>
      </c>
      <c r="CE569" t="s">
        <v>7383</v>
      </c>
      <c r="CF569" t="s">
        <v>7384</v>
      </c>
      <c r="CG569" t="s">
        <v>1287</v>
      </c>
      <c r="CH569" t="s">
        <v>1592</v>
      </c>
      <c r="CI569" t="s">
        <v>6582</v>
      </c>
      <c r="CJ569" t="s">
        <v>1247</v>
      </c>
      <c r="CK569"/>
      <c r="CL569"/>
      <c r="CM569" t="s">
        <v>7297</v>
      </c>
      <c r="CN569" t="s">
        <v>6736</v>
      </c>
      <c r="CO569" t="s">
        <v>7297</v>
      </c>
      <c r="CP569" t="s">
        <v>6736</v>
      </c>
      <c r="CQ569" t="s">
        <v>1592</v>
      </c>
      <c r="CR569">
        <v>0</v>
      </c>
      <c r="CS569" t="s">
        <v>1592</v>
      </c>
      <c r="CT569" t="s">
        <v>1592</v>
      </c>
      <c r="CU569" t="s">
        <v>1592</v>
      </c>
      <c r="CV569" t="s">
        <v>1592</v>
      </c>
      <c r="CW569" t="s">
        <v>1592</v>
      </c>
      <c r="CX569">
        <v>567</v>
      </c>
      <c r="CY569" t="s">
        <v>7385</v>
      </c>
      <c r="CZ569" t="s">
        <v>1592</v>
      </c>
      <c r="DA569" t="s">
        <v>2313</v>
      </c>
      <c r="DB569" t="s">
        <v>2314</v>
      </c>
      <c r="DC569" t="s">
        <v>6734</v>
      </c>
      <c r="DD569" t="s">
        <v>1306</v>
      </c>
      <c r="DE569" t="s">
        <v>6733</v>
      </c>
      <c r="DF569" t="s">
        <v>1592</v>
      </c>
      <c r="DG569" t="s">
        <v>1592</v>
      </c>
      <c r="DH569" t="s">
        <v>2334</v>
      </c>
      <c r="DI569" t="e">
        <v>#N/A</v>
      </c>
      <c r="DJ569"/>
      <c r="DK569" t="s">
        <v>2334</v>
      </c>
      <c r="DL569">
        <v>9</v>
      </c>
      <c r="DM569" t="s">
        <v>2315</v>
      </c>
      <c r="DN569" t="s">
        <v>1247</v>
      </c>
      <c r="DO569" t="b">
        <v>1</v>
      </c>
      <c r="DP569" t="b">
        <v>1</v>
      </c>
      <c r="DQ569" t="b">
        <v>0</v>
      </c>
      <c r="DR569" t="b">
        <v>0</v>
      </c>
      <c r="DS569" t="b">
        <v>0</v>
      </c>
      <c r="DT569" t="b">
        <v>0</v>
      </c>
      <c r="DU569" t="b">
        <v>0</v>
      </c>
      <c r="DV569">
        <v>0</v>
      </c>
      <c r="DW569" t="b">
        <v>0</v>
      </c>
      <c r="DX569" t="b">
        <v>0</v>
      </c>
      <c r="DY569" t="b">
        <v>0</v>
      </c>
      <c r="DZ569" t="b">
        <v>0</v>
      </c>
      <c r="EA569" t="b">
        <v>0</v>
      </c>
      <c r="EB569" t="b">
        <v>0</v>
      </c>
      <c r="EC569" t="b">
        <v>0</v>
      </c>
      <c r="ED569" t="b">
        <v>0</v>
      </c>
      <c r="EE569" t="b">
        <v>0</v>
      </c>
      <c r="EF569" t="b" cm="1">
        <v>1</v>
      </c>
      <c r="EG569" t="b">
        <v>0</v>
      </c>
      <c r="EH569" t="b">
        <v>0</v>
      </c>
      <c r="EI569" t="b">
        <v>1</v>
      </c>
      <c r="EJ569" t="s">
        <v>1235</v>
      </c>
      <c r="EK569">
        <v>1</v>
      </c>
      <c r="EL569">
        <v>33</v>
      </c>
      <c r="EM569" t="b">
        <v>0</v>
      </c>
    </row>
    <row r="570" spans="1:143" ht="15.75">
      <c r="A570"/>
      <c r="B570" t="s">
        <v>1247</v>
      </c>
      <c r="C570" t="s">
        <v>1759</v>
      </c>
      <c r="D570" t="s">
        <v>7041</v>
      </c>
      <c r="E570" t="s">
        <v>7042</v>
      </c>
      <c r="F570" t="s">
        <v>7043</v>
      </c>
      <c r="G570" t="s">
        <v>7041</v>
      </c>
      <c r="H570" t="s">
        <v>7386</v>
      </c>
      <c r="I570" t="s">
        <v>1287</v>
      </c>
      <c r="J570" t="s">
        <v>7294</v>
      </c>
      <c r="K570" t="s">
        <v>7387</v>
      </c>
      <c r="L570" t="s">
        <v>1939</v>
      </c>
      <c r="M570" t="s">
        <v>2010</v>
      </c>
      <c r="N570"/>
      <c r="O570"/>
      <c r="P570" t="s">
        <v>1247</v>
      </c>
      <c r="Q570" t="s">
        <v>1306</v>
      </c>
      <c r="R570" t="s">
        <v>6582</v>
      </c>
      <c r="S570"/>
      <c r="T570"/>
      <c r="U570" t="s">
        <v>7297</v>
      </c>
      <c r="V570" t="s">
        <v>7046</v>
      </c>
      <c r="W570"/>
      <c r="X570"/>
      <c r="Y570"/>
      <c r="Z570"/>
      <c r="AA570"/>
      <c r="AB570" t="s">
        <v>7055</v>
      </c>
      <c r="AC570"/>
      <c r="AD570"/>
      <c r="AE570"/>
      <c r="AF570"/>
      <c r="AG570"/>
      <c r="AH570"/>
      <c r="AI570"/>
      <c r="AJ570"/>
      <c r="AK570"/>
      <c r="AL570"/>
      <c r="AM570"/>
      <c r="AN570"/>
      <c r="AO570" s="108" t="s">
        <v>43</v>
      </c>
      <c r="AP570" t="s">
        <v>1309</v>
      </c>
      <c r="AQ570">
        <v>15</v>
      </c>
      <c r="AR570" t="e">
        <v>#N/A</v>
      </c>
      <c r="AS570" t="s">
        <v>1759</v>
      </c>
      <c r="AT570" t="e">
        <v>#N/A</v>
      </c>
      <c r="AU570" t="s">
        <v>7042</v>
      </c>
      <c r="AV570" t="s">
        <v>7047</v>
      </c>
      <c r="AW570" t="s">
        <v>7048</v>
      </c>
      <c r="AX570" t="s">
        <v>1934</v>
      </c>
      <c r="AY570" t="s">
        <v>7049</v>
      </c>
      <c r="AZ570" t="s">
        <v>1306</v>
      </c>
      <c r="BA570" t="s">
        <v>7050</v>
      </c>
      <c r="BB570" t="s">
        <v>1287</v>
      </c>
      <c r="BC570" t="s">
        <v>1939</v>
      </c>
      <c r="BD570" t="s">
        <v>7388</v>
      </c>
      <c r="BE570">
        <v>537</v>
      </c>
      <c r="BF570">
        <v>557</v>
      </c>
      <c r="BG570" t="e">
        <v>#N/A</v>
      </c>
      <c r="BH570" t="s">
        <v>1592</v>
      </c>
      <c r="BI570">
        <v>0</v>
      </c>
      <c r="BJ570" t="e" cm="1">
        <v>#N/A</v>
      </c>
      <c r="BK570" t="e" cm="1">
        <v>#N/A</v>
      </c>
      <c r="BL570" t="s">
        <v>7055</v>
      </c>
      <c r="BM570" t="s">
        <v>7295</v>
      </c>
      <c r="BN570" t="s">
        <v>7298</v>
      </c>
      <c r="BO570" t="e" cm="1">
        <v>#N/A</v>
      </c>
      <c r="BP570" t="s">
        <v>7389</v>
      </c>
      <c r="BQ570" t="s">
        <v>7303</v>
      </c>
      <c r="BR570">
        <v>14</v>
      </c>
      <c r="BS570" t="s">
        <v>1910</v>
      </c>
      <c r="BT570" t="s">
        <v>7390</v>
      </c>
      <c r="BU570" t="s">
        <v>7041</v>
      </c>
      <c r="BV570" t="s">
        <v>7047</v>
      </c>
      <c r="BW570" t="s">
        <v>7391</v>
      </c>
      <c r="BX570" t="s">
        <v>1937</v>
      </c>
      <c r="BY570" t="s">
        <v>1592</v>
      </c>
      <c r="BZ570" t="s">
        <v>1937</v>
      </c>
      <c r="CA570" t="s">
        <v>2010</v>
      </c>
      <c r="CB570"/>
      <c r="CC570" t="s">
        <v>998</v>
      </c>
      <c r="CD570" t="s">
        <v>1287</v>
      </c>
      <c r="CE570" t="s">
        <v>7392</v>
      </c>
      <c r="CF570" t="s">
        <v>7393</v>
      </c>
      <c r="CG570" t="s">
        <v>1287</v>
      </c>
      <c r="CH570" t="s">
        <v>1592</v>
      </c>
      <c r="CI570" t="s">
        <v>6582</v>
      </c>
      <c r="CJ570" t="s">
        <v>1247</v>
      </c>
      <c r="CK570"/>
      <c r="CL570"/>
      <c r="CM570" t="s">
        <v>7297</v>
      </c>
      <c r="CN570" t="s">
        <v>7046</v>
      </c>
      <c r="CO570" t="s">
        <v>7297</v>
      </c>
      <c r="CP570" t="s">
        <v>7046</v>
      </c>
      <c r="CQ570" t="s">
        <v>1592</v>
      </c>
      <c r="CR570">
        <v>0</v>
      </c>
      <c r="CS570" t="s">
        <v>1592</v>
      </c>
      <c r="CT570" t="s">
        <v>1592</v>
      </c>
      <c r="CU570" t="e">
        <v>#N/A</v>
      </c>
      <c r="CV570" t="s">
        <v>1592</v>
      </c>
      <c r="CW570" t="s">
        <v>1592</v>
      </c>
      <c r="CX570">
        <v>568</v>
      </c>
      <c r="CY570" t="s">
        <v>7394</v>
      </c>
      <c r="CZ570" t="s">
        <v>1592</v>
      </c>
      <c r="DA570" t="s">
        <v>2313</v>
      </c>
      <c r="DB570" t="s">
        <v>2314</v>
      </c>
      <c r="DC570" t="s">
        <v>7042</v>
      </c>
      <c r="DD570" t="s">
        <v>1306</v>
      </c>
      <c r="DE570" t="s">
        <v>7041</v>
      </c>
      <c r="DF570" t="s">
        <v>1592</v>
      </c>
      <c r="DG570" t="s">
        <v>1592</v>
      </c>
      <c r="DH570" t="s">
        <v>2334</v>
      </c>
      <c r="DI570" t="e">
        <v>#N/A</v>
      </c>
      <c r="DJ570"/>
      <c r="DK570" t="s">
        <v>2334</v>
      </c>
      <c r="DL570">
        <v>9</v>
      </c>
      <c r="DM570" t="s">
        <v>2315</v>
      </c>
      <c r="DN570" t="s">
        <v>1247</v>
      </c>
      <c r="DO570" t="b">
        <v>1</v>
      </c>
      <c r="DP570" t="b">
        <v>1</v>
      </c>
      <c r="DQ570" t="b">
        <v>0</v>
      </c>
      <c r="DR570" t="b">
        <v>0</v>
      </c>
      <c r="DS570" t="b">
        <v>0</v>
      </c>
      <c r="DT570" t="b">
        <v>0</v>
      </c>
      <c r="DU570" t="b">
        <v>0</v>
      </c>
      <c r="DV570">
        <v>0</v>
      </c>
      <c r="DW570" t="b">
        <v>0</v>
      </c>
      <c r="DX570" t="b">
        <v>0</v>
      </c>
      <c r="DY570" t="b">
        <v>0</v>
      </c>
      <c r="DZ570" t="b">
        <v>0</v>
      </c>
      <c r="EA570" t="b">
        <v>0</v>
      </c>
      <c r="EB570" t="b">
        <v>0</v>
      </c>
      <c r="EC570" t="b">
        <v>0</v>
      </c>
      <c r="ED570" t="b">
        <v>0</v>
      </c>
      <c r="EE570" t="b">
        <v>0</v>
      </c>
      <c r="EF570" t="e" cm="1">
        <v>#N/A</v>
      </c>
      <c r="EG570" t="b">
        <v>0</v>
      </c>
      <c r="EH570" t="b">
        <v>0</v>
      </c>
      <c r="EI570" t="e">
        <v>#N/A</v>
      </c>
      <c r="EJ570" t="e">
        <v>#N/A</v>
      </c>
      <c r="EK570">
        <v>0</v>
      </c>
      <c r="EL570">
        <v>37</v>
      </c>
      <c r="EM570" t="b">
        <v>0</v>
      </c>
    </row>
    <row r="571" spans="1:143" ht="15.75">
      <c r="A571"/>
      <c r="B571" t="s">
        <v>1247</v>
      </c>
      <c r="C571" t="s">
        <v>1759</v>
      </c>
      <c r="D571" t="s">
        <v>7058</v>
      </c>
      <c r="E571" t="s">
        <v>7059</v>
      </c>
      <c r="F571" t="s">
        <v>7060</v>
      </c>
      <c r="G571" t="s">
        <v>7058</v>
      </c>
      <c r="H571" t="s">
        <v>7395</v>
      </c>
      <c r="I571" t="s">
        <v>1287</v>
      </c>
      <c r="J571" t="s">
        <v>7294</v>
      </c>
      <c r="K571" t="s">
        <v>7396</v>
      </c>
      <c r="L571" t="s">
        <v>1939</v>
      </c>
      <c r="M571" t="s">
        <v>2010</v>
      </c>
      <c r="N571"/>
      <c r="O571"/>
      <c r="P571" t="s">
        <v>1247</v>
      </c>
      <c r="Q571" t="s">
        <v>1306</v>
      </c>
      <c r="R571" t="s">
        <v>6582</v>
      </c>
      <c r="S571"/>
      <c r="T571"/>
      <c r="U571" t="s">
        <v>7297</v>
      </c>
      <c r="V571" t="s">
        <v>7063</v>
      </c>
      <c r="W571"/>
      <c r="X571"/>
      <c r="Y571"/>
      <c r="Z571"/>
      <c r="AA571"/>
      <c r="AB571" t="s">
        <v>7055</v>
      </c>
      <c r="AC571"/>
      <c r="AD571"/>
      <c r="AE571"/>
      <c r="AF571"/>
      <c r="AG571"/>
      <c r="AH571"/>
      <c r="AI571"/>
      <c r="AJ571"/>
      <c r="AK571"/>
      <c r="AL571"/>
      <c r="AM571"/>
      <c r="AN571"/>
      <c r="AO571" s="108" t="s">
        <v>43</v>
      </c>
      <c r="AP571" t="s">
        <v>1309</v>
      </c>
      <c r="AQ571">
        <v>16</v>
      </c>
      <c r="AR571" t="e">
        <v>#N/A</v>
      </c>
      <c r="AS571" t="s">
        <v>1759</v>
      </c>
      <c r="AT571" t="e">
        <v>#N/A</v>
      </c>
      <c r="AU571" t="s">
        <v>7059</v>
      </c>
      <c r="AV571" t="s">
        <v>7064</v>
      </c>
      <c r="AW571" t="s">
        <v>7065</v>
      </c>
      <c r="AX571" t="s">
        <v>1934</v>
      </c>
      <c r="AY571" t="s">
        <v>7066</v>
      </c>
      <c r="AZ571" t="s">
        <v>1306</v>
      </c>
      <c r="BA571" t="s">
        <v>7067</v>
      </c>
      <c r="BB571" t="s">
        <v>1287</v>
      </c>
      <c r="BC571" t="s">
        <v>1939</v>
      </c>
      <c r="BD571" t="s">
        <v>7397</v>
      </c>
      <c r="BE571">
        <v>538</v>
      </c>
      <c r="BF571">
        <v>557</v>
      </c>
      <c r="BG571" t="e">
        <v>#N/A</v>
      </c>
      <c r="BH571" t="s">
        <v>1592</v>
      </c>
      <c r="BI571">
        <v>0</v>
      </c>
      <c r="BJ571" t="e" cm="1">
        <v>#N/A</v>
      </c>
      <c r="BK571" t="e" cm="1">
        <v>#N/A</v>
      </c>
      <c r="BL571" t="s">
        <v>7055</v>
      </c>
      <c r="BM571" t="s">
        <v>7295</v>
      </c>
      <c r="BN571" t="s">
        <v>7298</v>
      </c>
      <c r="BO571" t="e" cm="1">
        <v>#N/A</v>
      </c>
      <c r="BP571" t="s">
        <v>7398</v>
      </c>
      <c r="BQ571" t="s">
        <v>7303</v>
      </c>
      <c r="BR571">
        <v>15</v>
      </c>
      <c r="BS571" t="s">
        <v>1914</v>
      </c>
      <c r="BT571" t="s">
        <v>7399</v>
      </c>
      <c r="BU571" t="s">
        <v>7058</v>
      </c>
      <c r="BV571" t="s">
        <v>7064</v>
      </c>
      <c r="BW571" t="s">
        <v>7400</v>
      </c>
      <c r="BX571" t="s">
        <v>1937</v>
      </c>
      <c r="BY571" t="s">
        <v>1592</v>
      </c>
      <c r="BZ571" t="s">
        <v>1937</v>
      </c>
      <c r="CA571" t="s">
        <v>2010</v>
      </c>
      <c r="CB571"/>
      <c r="CC571" t="s">
        <v>998</v>
      </c>
      <c r="CD571" t="s">
        <v>1287</v>
      </c>
      <c r="CE571" t="s">
        <v>7401</v>
      </c>
      <c r="CF571" t="s">
        <v>7402</v>
      </c>
      <c r="CG571" t="s">
        <v>1287</v>
      </c>
      <c r="CH571" t="s">
        <v>1592</v>
      </c>
      <c r="CI571" t="s">
        <v>6582</v>
      </c>
      <c r="CJ571" t="s">
        <v>1247</v>
      </c>
      <c r="CK571"/>
      <c r="CL571"/>
      <c r="CM571" t="s">
        <v>7297</v>
      </c>
      <c r="CN571" t="s">
        <v>7063</v>
      </c>
      <c r="CO571" t="s">
        <v>7297</v>
      </c>
      <c r="CP571" t="s">
        <v>7063</v>
      </c>
      <c r="CQ571" t="s">
        <v>1592</v>
      </c>
      <c r="CR571">
        <v>0</v>
      </c>
      <c r="CS571" t="s">
        <v>1592</v>
      </c>
      <c r="CT571" t="s">
        <v>1592</v>
      </c>
      <c r="CU571" t="e">
        <v>#N/A</v>
      </c>
      <c r="CV571" t="s">
        <v>1592</v>
      </c>
      <c r="CW571" t="s">
        <v>1592</v>
      </c>
      <c r="CX571">
        <v>569</v>
      </c>
      <c r="CY571" t="s">
        <v>7403</v>
      </c>
      <c r="CZ571" t="s">
        <v>1592</v>
      </c>
      <c r="DA571" t="s">
        <v>2313</v>
      </c>
      <c r="DB571" t="s">
        <v>2314</v>
      </c>
      <c r="DC571" t="s">
        <v>7059</v>
      </c>
      <c r="DD571" t="s">
        <v>1306</v>
      </c>
      <c r="DE571" t="s">
        <v>7058</v>
      </c>
      <c r="DF571" t="s">
        <v>1592</v>
      </c>
      <c r="DG571" t="s">
        <v>1592</v>
      </c>
      <c r="DH571" t="s">
        <v>2334</v>
      </c>
      <c r="DI571" t="e">
        <v>#N/A</v>
      </c>
      <c r="DJ571"/>
      <c r="DK571" t="s">
        <v>2334</v>
      </c>
      <c r="DL571">
        <v>9</v>
      </c>
      <c r="DM571" t="s">
        <v>2315</v>
      </c>
      <c r="DN571" t="s">
        <v>1247</v>
      </c>
      <c r="DO571" t="b">
        <v>1</v>
      </c>
      <c r="DP571" t="b">
        <v>1</v>
      </c>
      <c r="DQ571" t="b">
        <v>0</v>
      </c>
      <c r="DR571" t="b">
        <v>0</v>
      </c>
      <c r="DS571" t="b">
        <v>0</v>
      </c>
      <c r="DT571" t="b">
        <v>0</v>
      </c>
      <c r="DU571" t="b">
        <v>0</v>
      </c>
      <c r="DV571">
        <v>0</v>
      </c>
      <c r="DW571" t="b">
        <v>0</v>
      </c>
      <c r="DX571" t="b">
        <v>0</v>
      </c>
      <c r="DY571" t="b">
        <v>0</v>
      </c>
      <c r="DZ571" t="b">
        <v>0</v>
      </c>
      <c r="EA571" t="b">
        <v>0</v>
      </c>
      <c r="EB571" t="b">
        <v>0</v>
      </c>
      <c r="EC571" t="b">
        <v>0</v>
      </c>
      <c r="ED571" t="b">
        <v>0</v>
      </c>
      <c r="EE571" t="b">
        <v>0</v>
      </c>
      <c r="EF571" t="e" cm="1">
        <v>#N/A</v>
      </c>
      <c r="EG571" t="b">
        <v>0</v>
      </c>
      <c r="EH571" t="b">
        <v>0</v>
      </c>
      <c r="EI571" t="e">
        <v>#N/A</v>
      </c>
      <c r="EJ571" t="e">
        <v>#N/A</v>
      </c>
      <c r="EK571">
        <v>0</v>
      </c>
      <c r="EL571">
        <v>39</v>
      </c>
      <c r="EM571" t="b">
        <v>0</v>
      </c>
    </row>
    <row r="572" spans="1:143" ht="15.75">
      <c r="A572"/>
      <c r="B572" t="s">
        <v>1247</v>
      </c>
      <c r="C572" t="s">
        <v>1759</v>
      </c>
      <c r="D572" t="s">
        <v>7075</v>
      </c>
      <c r="E572" t="s">
        <v>7076</v>
      </c>
      <c r="F572" t="s">
        <v>7077</v>
      </c>
      <c r="G572" t="s">
        <v>7075</v>
      </c>
      <c r="H572" t="s">
        <v>7404</v>
      </c>
      <c r="I572" t="s">
        <v>1287</v>
      </c>
      <c r="J572" t="s">
        <v>7294</v>
      </c>
      <c r="K572" t="s">
        <v>7405</v>
      </c>
      <c r="L572" t="s">
        <v>1939</v>
      </c>
      <c r="M572" t="s">
        <v>2607</v>
      </c>
      <c r="N572"/>
      <c r="O572"/>
      <c r="P572" t="s">
        <v>1247</v>
      </c>
      <c r="Q572" t="s">
        <v>1306</v>
      </c>
      <c r="R572" t="s">
        <v>6582</v>
      </c>
      <c r="S572"/>
      <c r="T572"/>
      <c r="U572" t="s">
        <v>7297</v>
      </c>
      <c r="V572" t="s">
        <v>7079</v>
      </c>
      <c r="W572"/>
      <c r="X572"/>
      <c r="Y572"/>
      <c r="Z572"/>
      <c r="AA572"/>
      <c r="AB572" t="s">
        <v>7087</v>
      </c>
      <c r="AC572"/>
      <c r="AD572"/>
      <c r="AE572"/>
      <c r="AF572"/>
      <c r="AG572"/>
      <c r="AH572"/>
      <c r="AI572"/>
      <c r="AJ572"/>
      <c r="AK572"/>
      <c r="AL572"/>
      <c r="AM572"/>
      <c r="AN572"/>
      <c r="AO572" s="108" t="s">
        <v>43</v>
      </c>
      <c r="AP572" t="s">
        <v>1309</v>
      </c>
      <c r="AQ572">
        <v>17</v>
      </c>
      <c r="AR572" t="e">
        <v>#N/A</v>
      </c>
      <c r="AS572" t="s">
        <v>1759</v>
      </c>
      <c r="AT572" t="e">
        <v>#N/A</v>
      </c>
      <c r="AU572" t="s">
        <v>7076</v>
      </c>
      <c r="AV572" t="s">
        <v>7080</v>
      </c>
      <c r="AW572" t="s">
        <v>7081</v>
      </c>
      <c r="AX572" t="s">
        <v>1934</v>
      </c>
      <c r="AY572" t="s">
        <v>7082</v>
      </c>
      <c r="AZ572" t="s">
        <v>1306</v>
      </c>
      <c r="BA572" t="s">
        <v>7083</v>
      </c>
      <c r="BB572" t="s">
        <v>1287</v>
      </c>
      <c r="BC572" t="s">
        <v>1939</v>
      </c>
      <c r="BD572" t="s">
        <v>7406</v>
      </c>
      <c r="BE572">
        <v>539</v>
      </c>
      <c r="BF572">
        <v>557</v>
      </c>
      <c r="BG572" t="e">
        <v>#N/A</v>
      </c>
      <c r="BH572" t="s">
        <v>1592</v>
      </c>
      <c r="BI572">
        <v>0</v>
      </c>
      <c r="BJ572" t="e" cm="1">
        <v>#N/A</v>
      </c>
      <c r="BK572" t="e" cm="1">
        <v>#N/A</v>
      </c>
      <c r="BL572" t="s">
        <v>7087</v>
      </c>
      <c r="BM572" t="s">
        <v>7295</v>
      </c>
      <c r="BN572" t="s">
        <v>7298</v>
      </c>
      <c r="BO572" t="e" cm="1">
        <v>#N/A</v>
      </c>
      <c r="BP572" t="s">
        <v>7407</v>
      </c>
      <c r="BQ572" t="s">
        <v>7303</v>
      </c>
      <c r="BR572">
        <v>16</v>
      </c>
      <c r="BS572" t="s">
        <v>1915</v>
      </c>
      <c r="BT572" t="s">
        <v>7408</v>
      </c>
      <c r="BU572" t="s">
        <v>7075</v>
      </c>
      <c r="BV572" t="s">
        <v>7080</v>
      </c>
      <c r="BW572" t="s">
        <v>7409</v>
      </c>
      <c r="BX572" t="s">
        <v>1937</v>
      </c>
      <c r="BY572" t="s">
        <v>1592</v>
      </c>
      <c r="BZ572" t="s">
        <v>1937</v>
      </c>
      <c r="CA572" t="s">
        <v>2607</v>
      </c>
      <c r="CB572"/>
      <c r="CC572" t="s">
        <v>998</v>
      </c>
      <c r="CD572" t="s">
        <v>1287</v>
      </c>
      <c r="CE572" t="s">
        <v>7410</v>
      </c>
      <c r="CF572" t="s">
        <v>7411</v>
      </c>
      <c r="CG572" t="s">
        <v>1287</v>
      </c>
      <c r="CH572" t="s">
        <v>1592</v>
      </c>
      <c r="CI572" t="s">
        <v>6582</v>
      </c>
      <c r="CJ572" t="s">
        <v>1247</v>
      </c>
      <c r="CK572"/>
      <c r="CL572"/>
      <c r="CM572" t="s">
        <v>7297</v>
      </c>
      <c r="CN572" t="s">
        <v>7079</v>
      </c>
      <c r="CO572" t="s">
        <v>7297</v>
      </c>
      <c r="CP572" t="s">
        <v>7079</v>
      </c>
      <c r="CQ572" t="s">
        <v>1592</v>
      </c>
      <c r="CR572">
        <v>0</v>
      </c>
      <c r="CS572" t="s">
        <v>1592</v>
      </c>
      <c r="CT572" t="s">
        <v>1592</v>
      </c>
      <c r="CU572" t="e">
        <v>#N/A</v>
      </c>
      <c r="CV572" t="s">
        <v>1592</v>
      </c>
      <c r="CW572" t="s">
        <v>1592</v>
      </c>
      <c r="CX572">
        <v>570</v>
      </c>
      <c r="CY572" t="s">
        <v>7412</v>
      </c>
      <c r="CZ572" t="s">
        <v>1592</v>
      </c>
      <c r="DA572" t="s">
        <v>2313</v>
      </c>
      <c r="DB572" t="s">
        <v>2314</v>
      </c>
      <c r="DC572" t="s">
        <v>7076</v>
      </c>
      <c r="DD572" t="s">
        <v>1306</v>
      </c>
      <c r="DE572" t="s">
        <v>7075</v>
      </c>
      <c r="DF572" t="s">
        <v>1592</v>
      </c>
      <c r="DG572" t="s">
        <v>1592</v>
      </c>
      <c r="DH572" t="s">
        <v>2334</v>
      </c>
      <c r="DI572" t="e">
        <v>#N/A</v>
      </c>
      <c r="DJ572"/>
      <c r="DK572" t="s">
        <v>2334</v>
      </c>
      <c r="DL572">
        <v>9</v>
      </c>
      <c r="DM572" t="s">
        <v>2315</v>
      </c>
      <c r="DN572" t="s">
        <v>1247</v>
      </c>
      <c r="DO572" t="b">
        <v>1</v>
      </c>
      <c r="DP572" t="b">
        <v>1</v>
      </c>
      <c r="DQ572" t="b">
        <v>0</v>
      </c>
      <c r="DR572" t="b">
        <v>0</v>
      </c>
      <c r="DS572" t="b">
        <v>0</v>
      </c>
      <c r="DT572" t="b">
        <v>0</v>
      </c>
      <c r="DU572" t="b">
        <v>0</v>
      </c>
      <c r="DV572">
        <v>0</v>
      </c>
      <c r="DW572" t="b">
        <v>0</v>
      </c>
      <c r="DX572" t="b">
        <v>0</v>
      </c>
      <c r="DY572" t="b">
        <v>0</v>
      </c>
      <c r="DZ572" t="b">
        <v>0</v>
      </c>
      <c r="EA572" t="b">
        <v>0</v>
      </c>
      <c r="EB572" t="b">
        <v>0</v>
      </c>
      <c r="EC572" t="b">
        <v>0</v>
      </c>
      <c r="ED572" t="b">
        <v>0</v>
      </c>
      <c r="EE572" t="b">
        <v>0</v>
      </c>
      <c r="EF572" t="e" cm="1">
        <v>#N/A</v>
      </c>
      <c r="EG572" t="b">
        <v>0</v>
      </c>
      <c r="EH572" t="b">
        <v>0</v>
      </c>
      <c r="EI572" t="e">
        <v>#N/A</v>
      </c>
      <c r="EJ572" t="e">
        <v>#N/A</v>
      </c>
      <c r="EK572">
        <v>0</v>
      </c>
      <c r="EL572">
        <v>42</v>
      </c>
      <c r="EM572" t="b">
        <v>0</v>
      </c>
    </row>
    <row r="573" spans="1:143" ht="15.75">
      <c r="A573"/>
      <c r="B573" t="s">
        <v>1247</v>
      </c>
      <c r="C573" t="s">
        <v>1759</v>
      </c>
      <c r="D573" t="s">
        <v>7090</v>
      </c>
      <c r="E573" t="s">
        <v>7091</v>
      </c>
      <c r="F573" t="s">
        <v>7092</v>
      </c>
      <c r="G573" t="s">
        <v>7090</v>
      </c>
      <c r="H573" t="s">
        <v>7413</v>
      </c>
      <c r="I573" t="s">
        <v>1287</v>
      </c>
      <c r="J573" t="s">
        <v>7294</v>
      </c>
      <c r="K573" t="s">
        <v>7414</v>
      </c>
      <c r="L573" t="s">
        <v>1939</v>
      </c>
      <c r="M573" t="s">
        <v>2607</v>
      </c>
      <c r="N573"/>
      <c r="O573"/>
      <c r="P573" t="s">
        <v>1247</v>
      </c>
      <c r="Q573" t="s">
        <v>1306</v>
      </c>
      <c r="R573" t="s">
        <v>6582</v>
      </c>
      <c r="S573"/>
      <c r="T573"/>
      <c r="U573" t="s">
        <v>7297</v>
      </c>
      <c r="V573" t="s">
        <v>7094</v>
      </c>
      <c r="W573"/>
      <c r="X573"/>
      <c r="Y573"/>
      <c r="Z573"/>
      <c r="AA573"/>
      <c r="AB573" t="s">
        <v>7087</v>
      </c>
      <c r="AC573"/>
      <c r="AD573"/>
      <c r="AE573"/>
      <c r="AF573"/>
      <c r="AG573"/>
      <c r="AH573"/>
      <c r="AI573"/>
      <c r="AJ573"/>
      <c r="AK573"/>
      <c r="AL573"/>
      <c r="AM573"/>
      <c r="AN573"/>
      <c r="AO573" s="108" t="s">
        <v>43</v>
      </c>
      <c r="AP573" t="s">
        <v>1309</v>
      </c>
      <c r="AQ573">
        <v>18</v>
      </c>
      <c r="AR573" t="e">
        <v>#N/A</v>
      </c>
      <c r="AS573" t="s">
        <v>1759</v>
      </c>
      <c r="AT573" t="e">
        <v>#N/A</v>
      </c>
      <c r="AU573" t="s">
        <v>7091</v>
      </c>
      <c r="AV573" t="s">
        <v>7095</v>
      </c>
      <c r="AW573" t="s">
        <v>7096</v>
      </c>
      <c r="AX573" t="s">
        <v>1934</v>
      </c>
      <c r="AY573" t="s">
        <v>7097</v>
      </c>
      <c r="AZ573" t="s">
        <v>1306</v>
      </c>
      <c r="BA573" t="s">
        <v>7098</v>
      </c>
      <c r="BB573" t="s">
        <v>1287</v>
      </c>
      <c r="BC573" t="s">
        <v>1939</v>
      </c>
      <c r="BD573" t="s">
        <v>7415</v>
      </c>
      <c r="BE573">
        <v>540</v>
      </c>
      <c r="BF573">
        <v>557</v>
      </c>
      <c r="BG573" t="e">
        <v>#N/A</v>
      </c>
      <c r="BH573" t="s">
        <v>1592</v>
      </c>
      <c r="BI573">
        <v>0</v>
      </c>
      <c r="BJ573" t="e" cm="1">
        <v>#N/A</v>
      </c>
      <c r="BK573" t="e" cm="1">
        <v>#N/A</v>
      </c>
      <c r="BL573" t="s">
        <v>7087</v>
      </c>
      <c r="BM573" t="s">
        <v>7295</v>
      </c>
      <c r="BN573" t="s">
        <v>7298</v>
      </c>
      <c r="BO573" t="e" cm="1">
        <v>#N/A</v>
      </c>
      <c r="BP573" t="s">
        <v>7416</v>
      </c>
      <c r="BQ573" t="s">
        <v>7303</v>
      </c>
      <c r="BR573">
        <v>17</v>
      </c>
      <c r="BS573" t="s">
        <v>1919</v>
      </c>
      <c r="BT573" t="s">
        <v>7417</v>
      </c>
      <c r="BU573" t="s">
        <v>7090</v>
      </c>
      <c r="BV573" t="s">
        <v>7095</v>
      </c>
      <c r="BW573" t="s">
        <v>7418</v>
      </c>
      <c r="BX573" t="s">
        <v>1937</v>
      </c>
      <c r="BY573" t="s">
        <v>1592</v>
      </c>
      <c r="BZ573" t="s">
        <v>1937</v>
      </c>
      <c r="CA573" t="s">
        <v>2607</v>
      </c>
      <c r="CB573"/>
      <c r="CC573" t="s">
        <v>998</v>
      </c>
      <c r="CD573" t="s">
        <v>1287</v>
      </c>
      <c r="CE573" t="s">
        <v>7419</v>
      </c>
      <c r="CF573" t="s">
        <v>7420</v>
      </c>
      <c r="CG573" t="s">
        <v>1287</v>
      </c>
      <c r="CH573" t="s">
        <v>1592</v>
      </c>
      <c r="CI573" t="s">
        <v>6582</v>
      </c>
      <c r="CJ573" t="s">
        <v>1247</v>
      </c>
      <c r="CK573"/>
      <c r="CL573"/>
      <c r="CM573" t="s">
        <v>7297</v>
      </c>
      <c r="CN573" t="s">
        <v>7094</v>
      </c>
      <c r="CO573" t="s">
        <v>7297</v>
      </c>
      <c r="CP573" t="s">
        <v>7094</v>
      </c>
      <c r="CQ573" t="s">
        <v>1592</v>
      </c>
      <c r="CR573">
        <v>0</v>
      </c>
      <c r="CS573" t="s">
        <v>1592</v>
      </c>
      <c r="CT573" t="s">
        <v>1592</v>
      </c>
      <c r="CU573" t="e">
        <v>#N/A</v>
      </c>
      <c r="CV573" t="s">
        <v>1592</v>
      </c>
      <c r="CW573" t="s">
        <v>1592</v>
      </c>
      <c r="CX573">
        <v>571</v>
      </c>
      <c r="CY573" t="s">
        <v>7421</v>
      </c>
      <c r="CZ573" t="s">
        <v>1592</v>
      </c>
      <c r="DA573" t="s">
        <v>2313</v>
      </c>
      <c r="DB573" t="s">
        <v>2314</v>
      </c>
      <c r="DC573" t="s">
        <v>7091</v>
      </c>
      <c r="DD573" t="s">
        <v>1306</v>
      </c>
      <c r="DE573" t="s">
        <v>7090</v>
      </c>
      <c r="DF573" t="s">
        <v>1592</v>
      </c>
      <c r="DG573" t="s">
        <v>1592</v>
      </c>
      <c r="DH573" t="s">
        <v>2334</v>
      </c>
      <c r="DI573" t="e">
        <v>#N/A</v>
      </c>
      <c r="DJ573"/>
      <c r="DK573" t="s">
        <v>2334</v>
      </c>
      <c r="DL573">
        <v>9</v>
      </c>
      <c r="DM573" t="s">
        <v>2315</v>
      </c>
      <c r="DN573" t="s">
        <v>1247</v>
      </c>
      <c r="DO573" t="b">
        <v>1</v>
      </c>
      <c r="DP573" t="b">
        <v>1</v>
      </c>
      <c r="DQ573" t="b">
        <v>0</v>
      </c>
      <c r="DR573" t="b">
        <v>0</v>
      </c>
      <c r="DS573" t="b">
        <v>0</v>
      </c>
      <c r="DT573" t="b">
        <v>0</v>
      </c>
      <c r="DU573" t="b">
        <v>0</v>
      </c>
      <c r="DV573">
        <v>0</v>
      </c>
      <c r="DW573" t="b">
        <v>0</v>
      </c>
      <c r="DX573" t="b">
        <v>0</v>
      </c>
      <c r="DY573" t="b">
        <v>0</v>
      </c>
      <c r="DZ573" t="b">
        <v>0</v>
      </c>
      <c r="EA573" t="b">
        <v>0</v>
      </c>
      <c r="EB573" t="b">
        <v>0</v>
      </c>
      <c r="EC573" t="b">
        <v>0</v>
      </c>
      <c r="ED573" t="b">
        <v>0</v>
      </c>
      <c r="EE573" t="b">
        <v>0</v>
      </c>
      <c r="EF573" t="e" cm="1">
        <v>#N/A</v>
      </c>
      <c r="EG573" t="b">
        <v>0</v>
      </c>
      <c r="EH573" t="b">
        <v>0</v>
      </c>
      <c r="EI573" t="e">
        <v>#N/A</v>
      </c>
      <c r="EJ573" t="e">
        <v>#N/A</v>
      </c>
      <c r="EK573">
        <v>0</v>
      </c>
      <c r="EL573">
        <v>44</v>
      </c>
      <c r="EM573" t="b">
        <v>0</v>
      </c>
    </row>
    <row r="574" spans="1:143" ht="15.75">
      <c r="A574"/>
      <c r="B574" t="s">
        <v>1247</v>
      </c>
      <c r="C574" t="s">
        <v>1759</v>
      </c>
      <c r="D574" t="s">
        <v>7105</v>
      </c>
      <c r="E574" t="s">
        <v>7106</v>
      </c>
      <c r="F574" t="s">
        <v>7107</v>
      </c>
      <c r="G574" t="s">
        <v>7105</v>
      </c>
      <c r="H574" t="s">
        <v>7422</v>
      </c>
      <c r="I574" t="s">
        <v>1287</v>
      </c>
      <c r="J574" t="s">
        <v>7294</v>
      </c>
      <c r="K574" t="s">
        <v>7423</v>
      </c>
      <c r="L574" t="s">
        <v>1939</v>
      </c>
      <c r="M574" t="s">
        <v>2607</v>
      </c>
      <c r="N574"/>
      <c r="O574"/>
      <c r="P574" t="s">
        <v>1247</v>
      </c>
      <c r="Q574" t="s">
        <v>1306</v>
      </c>
      <c r="R574" t="s">
        <v>6582</v>
      </c>
      <c r="S574"/>
      <c r="T574"/>
      <c r="U574" t="s">
        <v>7297</v>
      </c>
      <c r="V574" t="s">
        <v>7109</v>
      </c>
      <c r="W574"/>
      <c r="X574"/>
      <c r="Y574"/>
      <c r="Z574"/>
      <c r="AA574"/>
      <c r="AB574" t="s">
        <v>7117</v>
      </c>
      <c r="AC574"/>
      <c r="AD574"/>
      <c r="AE574"/>
      <c r="AF574"/>
      <c r="AG574"/>
      <c r="AH574"/>
      <c r="AI574"/>
      <c r="AJ574"/>
      <c r="AK574"/>
      <c r="AL574"/>
      <c r="AM574"/>
      <c r="AN574"/>
      <c r="AO574" s="108" t="s">
        <v>43</v>
      </c>
      <c r="AP574" t="s">
        <v>1309</v>
      </c>
      <c r="AQ574">
        <v>19</v>
      </c>
      <c r="AR574" t="e">
        <v>#N/A</v>
      </c>
      <c r="AS574" t="s">
        <v>1759</v>
      </c>
      <c r="AT574" t="e">
        <v>#N/A</v>
      </c>
      <c r="AU574" t="s">
        <v>7106</v>
      </c>
      <c r="AV574" t="s">
        <v>7110</v>
      </c>
      <c r="AW574" t="s">
        <v>7111</v>
      </c>
      <c r="AX574" t="s">
        <v>1934</v>
      </c>
      <c r="AY574" t="s">
        <v>7112</v>
      </c>
      <c r="AZ574" t="s">
        <v>1306</v>
      </c>
      <c r="BA574" t="s">
        <v>7113</v>
      </c>
      <c r="BB574" t="s">
        <v>1287</v>
      </c>
      <c r="BC574" t="s">
        <v>1939</v>
      </c>
      <c r="BD574" t="s">
        <v>7424</v>
      </c>
      <c r="BE574">
        <v>541</v>
      </c>
      <c r="BF574">
        <v>557</v>
      </c>
      <c r="BG574" t="e">
        <v>#N/A</v>
      </c>
      <c r="BH574" t="s">
        <v>1592</v>
      </c>
      <c r="BI574">
        <v>0</v>
      </c>
      <c r="BJ574" t="e" cm="1">
        <v>#N/A</v>
      </c>
      <c r="BK574" t="e" cm="1">
        <v>#N/A</v>
      </c>
      <c r="BL574" t="s">
        <v>7117</v>
      </c>
      <c r="BM574" t="s">
        <v>7295</v>
      </c>
      <c r="BN574" t="s">
        <v>7298</v>
      </c>
      <c r="BO574" t="e" cm="1">
        <v>#N/A</v>
      </c>
      <c r="BP574" t="s">
        <v>7425</v>
      </c>
      <c r="BQ574" t="s">
        <v>7303</v>
      </c>
      <c r="BR574">
        <v>18</v>
      </c>
      <c r="BS574" t="s">
        <v>2063</v>
      </c>
      <c r="BT574" t="s">
        <v>7426</v>
      </c>
      <c r="BU574" t="s">
        <v>7105</v>
      </c>
      <c r="BV574" t="s">
        <v>7110</v>
      </c>
      <c r="BW574" t="s">
        <v>7427</v>
      </c>
      <c r="BX574" t="s">
        <v>1937</v>
      </c>
      <c r="BY574" t="s">
        <v>1592</v>
      </c>
      <c r="BZ574" t="s">
        <v>1937</v>
      </c>
      <c r="CA574" t="s">
        <v>2607</v>
      </c>
      <c r="CB574"/>
      <c r="CC574" t="s">
        <v>998</v>
      </c>
      <c r="CD574" t="s">
        <v>1287</v>
      </c>
      <c r="CE574" t="s">
        <v>7428</v>
      </c>
      <c r="CF574" t="s">
        <v>7429</v>
      </c>
      <c r="CG574" t="s">
        <v>1287</v>
      </c>
      <c r="CH574" t="s">
        <v>1592</v>
      </c>
      <c r="CI574" t="s">
        <v>6582</v>
      </c>
      <c r="CJ574" t="s">
        <v>1247</v>
      </c>
      <c r="CK574"/>
      <c r="CL574"/>
      <c r="CM574" t="s">
        <v>7297</v>
      </c>
      <c r="CN574" t="s">
        <v>7109</v>
      </c>
      <c r="CO574" t="s">
        <v>7297</v>
      </c>
      <c r="CP574" t="s">
        <v>7109</v>
      </c>
      <c r="CQ574" t="s">
        <v>1592</v>
      </c>
      <c r="CR574">
        <v>0</v>
      </c>
      <c r="CS574" t="s">
        <v>1592</v>
      </c>
      <c r="CT574" t="s">
        <v>1592</v>
      </c>
      <c r="CU574" t="e">
        <v>#N/A</v>
      </c>
      <c r="CV574" t="s">
        <v>1592</v>
      </c>
      <c r="CW574" t="s">
        <v>1592</v>
      </c>
      <c r="CX574">
        <v>572</v>
      </c>
      <c r="CY574" t="s">
        <v>7430</v>
      </c>
      <c r="CZ574" t="s">
        <v>1592</v>
      </c>
      <c r="DA574" t="s">
        <v>2313</v>
      </c>
      <c r="DB574" t="s">
        <v>2314</v>
      </c>
      <c r="DC574" t="s">
        <v>7106</v>
      </c>
      <c r="DD574" t="s">
        <v>1306</v>
      </c>
      <c r="DE574" t="s">
        <v>7105</v>
      </c>
      <c r="DF574" t="s">
        <v>1592</v>
      </c>
      <c r="DG574" t="s">
        <v>1592</v>
      </c>
      <c r="DH574" t="s">
        <v>2334</v>
      </c>
      <c r="DI574" t="e">
        <v>#N/A</v>
      </c>
      <c r="DJ574"/>
      <c r="DK574" t="s">
        <v>2334</v>
      </c>
      <c r="DL574">
        <v>9</v>
      </c>
      <c r="DM574" t="s">
        <v>2315</v>
      </c>
      <c r="DN574" t="s">
        <v>1247</v>
      </c>
      <c r="DO574" t="b">
        <v>1</v>
      </c>
      <c r="DP574" t="b">
        <v>1</v>
      </c>
      <c r="DQ574" t="b">
        <v>0</v>
      </c>
      <c r="DR574" t="b">
        <v>0</v>
      </c>
      <c r="DS574" t="b">
        <v>0</v>
      </c>
      <c r="DT574" t="b">
        <v>0</v>
      </c>
      <c r="DU574" t="b">
        <v>0</v>
      </c>
      <c r="DV574">
        <v>0</v>
      </c>
      <c r="DW574" t="b">
        <v>0</v>
      </c>
      <c r="DX574" t="b">
        <v>0</v>
      </c>
      <c r="DY574" t="b">
        <v>0</v>
      </c>
      <c r="DZ574" t="b">
        <v>0</v>
      </c>
      <c r="EA574" t="b">
        <v>0</v>
      </c>
      <c r="EB574" t="b">
        <v>0</v>
      </c>
      <c r="EC574" t="b">
        <v>0</v>
      </c>
      <c r="ED574" t="b">
        <v>0</v>
      </c>
      <c r="EE574" t="b">
        <v>0</v>
      </c>
      <c r="EF574" t="e" cm="1">
        <v>#N/A</v>
      </c>
      <c r="EG574" t="b">
        <v>0</v>
      </c>
      <c r="EH574" t="b">
        <v>0</v>
      </c>
      <c r="EI574" t="e">
        <v>#N/A</v>
      </c>
      <c r="EJ574" t="e">
        <v>#N/A</v>
      </c>
      <c r="EK574">
        <v>0</v>
      </c>
      <c r="EL574">
        <v>45</v>
      </c>
      <c r="EM574" t="b">
        <v>0</v>
      </c>
    </row>
    <row r="575" spans="1:143" ht="15.75">
      <c r="A575"/>
      <c r="B575" t="s">
        <v>1247</v>
      </c>
      <c r="C575" t="s">
        <v>1759</v>
      </c>
      <c r="D575" t="s">
        <v>7120</v>
      </c>
      <c r="E575" t="s">
        <v>7121</v>
      </c>
      <c r="F575" t="s">
        <v>7122</v>
      </c>
      <c r="G575" t="s">
        <v>7120</v>
      </c>
      <c r="H575" t="s">
        <v>7431</v>
      </c>
      <c r="I575" t="s">
        <v>1287</v>
      </c>
      <c r="J575" t="s">
        <v>7294</v>
      </c>
      <c r="K575" t="s">
        <v>7432</v>
      </c>
      <c r="L575" t="s">
        <v>1939</v>
      </c>
      <c r="M575" t="s">
        <v>2607</v>
      </c>
      <c r="N575"/>
      <c r="O575"/>
      <c r="P575" t="s">
        <v>1247</v>
      </c>
      <c r="Q575" t="s">
        <v>1306</v>
      </c>
      <c r="R575" t="s">
        <v>6582</v>
      </c>
      <c r="S575"/>
      <c r="T575"/>
      <c r="U575" t="s">
        <v>7297</v>
      </c>
      <c r="V575" t="s">
        <v>7124</v>
      </c>
      <c r="W575"/>
      <c r="X575"/>
      <c r="Y575"/>
      <c r="Z575"/>
      <c r="AA575"/>
      <c r="AB575" t="s">
        <v>7117</v>
      </c>
      <c r="AC575"/>
      <c r="AD575"/>
      <c r="AE575"/>
      <c r="AF575"/>
      <c r="AG575"/>
      <c r="AH575"/>
      <c r="AI575"/>
      <c r="AJ575"/>
      <c r="AK575"/>
      <c r="AL575"/>
      <c r="AM575"/>
      <c r="AN575"/>
      <c r="AO575" s="108" t="s">
        <v>43</v>
      </c>
      <c r="AP575" t="s">
        <v>1309</v>
      </c>
      <c r="AQ575">
        <v>20</v>
      </c>
      <c r="AR575" t="e">
        <v>#N/A</v>
      </c>
      <c r="AS575" t="s">
        <v>1759</v>
      </c>
      <c r="AT575" t="e">
        <v>#N/A</v>
      </c>
      <c r="AU575" t="s">
        <v>7121</v>
      </c>
      <c r="AV575" t="s">
        <v>7125</v>
      </c>
      <c r="AW575" t="s">
        <v>7126</v>
      </c>
      <c r="AX575" t="s">
        <v>1934</v>
      </c>
      <c r="AY575" t="s">
        <v>7127</v>
      </c>
      <c r="AZ575" t="s">
        <v>1306</v>
      </c>
      <c r="BA575" t="s">
        <v>7128</v>
      </c>
      <c r="BB575" t="s">
        <v>1287</v>
      </c>
      <c r="BC575" t="s">
        <v>1939</v>
      </c>
      <c r="BD575" t="s">
        <v>7433</v>
      </c>
      <c r="BE575">
        <v>542</v>
      </c>
      <c r="BF575">
        <v>557</v>
      </c>
      <c r="BG575" t="e">
        <v>#N/A</v>
      </c>
      <c r="BH575" t="s">
        <v>1592</v>
      </c>
      <c r="BI575">
        <v>0</v>
      </c>
      <c r="BJ575" t="e" cm="1">
        <v>#N/A</v>
      </c>
      <c r="BK575" t="e" cm="1">
        <v>#N/A</v>
      </c>
      <c r="BL575" t="s">
        <v>7117</v>
      </c>
      <c r="BM575" t="s">
        <v>7295</v>
      </c>
      <c r="BN575" t="s">
        <v>7298</v>
      </c>
      <c r="BO575" t="e" cm="1">
        <v>#N/A</v>
      </c>
      <c r="BP575" t="s">
        <v>7434</v>
      </c>
      <c r="BQ575" t="s">
        <v>7303</v>
      </c>
      <c r="BR575">
        <v>19</v>
      </c>
      <c r="BS575" t="s">
        <v>1869</v>
      </c>
      <c r="BT575" t="s">
        <v>7435</v>
      </c>
      <c r="BU575" t="s">
        <v>7120</v>
      </c>
      <c r="BV575" t="s">
        <v>7125</v>
      </c>
      <c r="BW575" t="s">
        <v>7436</v>
      </c>
      <c r="BX575" t="s">
        <v>1937</v>
      </c>
      <c r="BY575" t="s">
        <v>1592</v>
      </c>
      <c r="BZ575" t="s">
        <v>1937</v>
      </c>
      <c r="CA575" t="s">
        <v>2607</v>
      </c>
      <c r="CB575"/>
      <c r="CC575" t="s">
        <v>998</v>
      </c>
      <c r="CD575" t="s">
        <v>1287</v>
      </c>
      <c r="CE575" t="s">
        <v>7437</v>
      </c>
      <c r="CF575" t="s">
        <v>7438</v>
      </c>
      <c r="CG575" t="s">
        <v>1287</v>
      </c>
      <c r="CH575" t="s">
        <v>1592</v>
      </c>
      <c r="CI575" t="s">
        <v>6582</v>
      </c>
      <c r="CJ575" t="s">
        <v>1247</v>
      </c>
      <c r="CK575"/>
      <c r="CL575"/>
      <c r="CM575" t="s">
        <v>7297</v>
      </c>
      <c r="CN575" t="s">
        <v>7124</v>
      </c>
      <c r="CO575" t="s">
        <v>7297</v>
      </c>
      <c r="CP575" t="s">
        <v>7124</v>
      </c>
      <c r="CQ575" t="s">
        <v>1592</v>
      </c>
      <c r="CR575">
        <v>0</v>
      </c>
      <c r="CS575" t="s">
        <v>1592</v>
      </c>
      <c r="CT575" t="s">
        <v>1592</v>
      </c>
      <c r="CU575" t="e">
        <v>#N/A</v>
      </c>
      <c r="CV575" t="s">
        <v>1592</v>
      </c>
      <c r="CW575" t="s">
        <v>1592</v>
      </c>
      <c r="CX575">
        <v>573</v>
      </c>
      <c r="CY575" t="s">
        <v>7439</v>
      </c>
      <c r="CZ575" t="s">
        <v>1592</v>
      </c>
      <c r="DA575" t="s">
        <v>2313</v>
      </c>
      <c r="DB575" t="s">
        <v>2314</v>
      </c>
      <c r="DC575" t="s">
        <v>7121</v>
      </c>
      <c r="DD575" t="s">
        <v>1306</v>
      </c>
      <c r="DE575" t="s">
        <v>7120</v>
      </c>
      <c r="DF575" t="s">
        <v>1592</v>
      </c>
      <c r="DG575" t="s">
        <v>1592</v>
      </c>
      <c r="DH575" t="s">
        <v>2334</v>
      </c>
      <c r="DI575" t="e">
        <v>#N/A</v>
      </c>
      <c r="DJ575"/>
      <c r="DK575" t="s">
        <v>2334</v>
      </c>
      <c r="DL575">
        <v>9</v>
      </c>
      <c r="DM575" t="s">
        <v>2315</v>
      </c>
      <c r="DN575" t="s">
        <v>1247</v>
      </c>
      <c r="DO575" t="b">
        <v>1</v>
      </c>
      <c r="DP575" t="b">
        <v>1</v>
      </c>
      <c r="DQ575" t="b">
        <v>0</v>
      </c>
      <c r="DR575" t="b">
        <v>0</v>
      </c>
      <c r="DS575" t="b">
        <v>0</v>
      </c>
      <c r="DT575" t="b">
        <v>0</v>
      </c>
      <c r="DU575" t="b">
        <v>0</v>
      </c>
      <c r="DV575">
        <v>0</v>
      </c>
      <c r="DW575" t="b">
        <v>0</v>
      </c>
      <c r="DX575" t="b">
        <v>0</v>
      </c>
      <c r="DY575" t="b">
        <v>0</v>
      </c>
      <c r="DZ575" t="b">
        <v>0</v>
      </c>
      <c r="EA575" t="b">
        <v>0</v>
      </c>
      <c r="EB575" t="b">
        <v>0</v>
      </c>
      <c r="EC575" t="b">
        <v>0</v>
      </c>
      <c r="ED575" t="b">
        <v>0</v>
      </c>
      <c r="EE575" t="b">
        <v>0</v>
      </c>
      <c r="EF575" t="e" cm="1">
        <v>#N/A</v>
      </c>
      <c r="EG575" t="b">
        <v>0</v>
      </c>
      <c r="EH575" t="b">
        <v>0</v>
      </c>
      <c r="EI575" t="e">
        <v>#N/A</v>
      </c>
      <c r="EJ575" t="e">
        <v>#N/A</v>
      </c>
      <c r="EK575">
        <v>0</v>
      </c>
      <c r="EL575">
        <v>47</v>
      </c>
      <c r="EM575" t="b">
        <v>0</v>
      </c>
    </row>
    <row r="576" spans="1:143" ht="31.5">
      <c r="A576"/>
      <c r="B576" t="s">
        <v>1247</v>
      </c>
      <c r="C576" t="s">
        <v>1759</v>
      </c>
      <c r="D576" t="s">
        <v>6781</v>
      </c>
      <c r="E576" t="s">
        <v>6782</v>
      </c>
      <c r="F576" t="s">
        <v>6783</v>
      </c>
      <c r="G576" t="s">
        <v>6781</v>
      </c>
      <c r="H576" s="109" t="s">
        <v>6651</v>
      </c>
      <c r="I576" t="s">
        <v>1287</v>
      </c>
      <c r="J576" t="s">
        <v>7294</v>
      </c>
      <c r="K576"/>
      <c r="L576" t="s">
        <v>1939</v>
      </c>
      <c r="M576" t="s">
        <v>2010</v>
      </c>
      <c r="N576"/>
      <c r="O576"/>
      <c r="P576" t="s">
        <v>1247</v>
      </c>
      <c r="Q576" t="s">
        <v>1306</v>
      </c>
      <c r="R576" t="s">
        <v>6582</v>
      </c>
      <c r="S576"/>
      <c r="T576"/>
      <c r="U576" t="s">
        <v>7297</v>
      </c>
      <c r="V576" t="s">
        <v>6785</v>
      </c>
      <c r="W576"/>
      <c r="X576"/>
      <c r="Y576"/>
      <c r="Z576"/>
      <c r="AA576"/>
      <c r="AB576"/>
      <c r="AC576"/>
      <c r="AD576"/>
      <c r="AE576"/>
      <c r="AF576"/>
      <c r="AG576"/>
      <c r="AH576"/>
      <c r="AI576"/>
      <c r="AJ576"/>
      <c r="AK576"/>
      <c r="AL576"/>
      <c r="AM576"/>
      <c r="AN576"/>
      <c r="AO576" s="108" t="s">
        <v>43</v>
      </c>
      <c r="AP576" t="s">
        <v>1309</v>
      </c>
      <c r="AQ576">
        <v>21</v>
      </c>
      <c r="AR576" t="e">
        <v>#N/A</v>
      </c>
      <c r="AS576" t="s">
        <v>1759</v>
      </c>
      <c r="AT576" t="e">
        <v>#N/A</v>
      </c>
      <c r="AU576" t="s">
        <v>6782</v>
      </c>
      <c r="AV576" t="s">
        <v>6786</v>
      </c>
      <c r="AW576" t="s">
        <v>6787</v>
      </c>
      <c r="AX576" t="s">
        <v>1934</v>
      </c>
      <c r="AY576" t="s">
        <v>6788</v>
      </c>
      <c r="AZ576" t="s">
        <v>1306</v>
      </c>
      <c r="BA576" t="s">
        <v>6789</v>
      </c>
      <c r="BB576" t="s">
        <v>1287</v>
      </c>
      <c r="BC576" t="s">
        <v>1939</v>
      </c>
      <c r="BD576" t="s">
        <v>7440</v>
      </c>
      <c r="BE576">
        <v>509</v>
      </c>
      <c r="BF576">
        <v>557</v>
      </c>
      <c r="BG576">
        <v>0</v>
      </c>
      <c r="BH576" t="s">
        <v>1592</v>
      </c>
      <c r="BI576">
        <v>0</v>
      </c>
      <c r="BJ576">
        <v>0</v>
      </c>
      <c r="BK576">
        <v>509</v>
      </c>
      <c r="BL576" t="s">
        <v>6794</v>
      </c>
      <c r="BM576" t="s">
        <v>7295</v>
      </c>
      <c r="BN576" t="s">
        <v>7298</v>
      </c>
      <c r="BO576" t="e" cm="1">
        <v>#N/A</v>
      </c>
      <c r="BP576" t="s">
        <v>1592</v>
      </c>
      <c r="BQ576" t="s">
        <v>7303</v>
      </c>
      <c r="BR576">
        <v>20</v>
      </c>
      <c r="BS576" t="s">
        <v>1870</v>
      </c>
      <c r="BT576" t="s">
        <v>7441</v>
      </c>
      <c r="BU576" t="s">
        <v>6781</v>
      </c>
      <c r="BV576" t="s">
        <v>6786</v>
      </c>
      <c r="BW576" t="s">
        <v>2217</v>
      </c>
      <c r="BX576" t="s">
        <v>1937</v>
      </c>
      <c r="BY576" t="s">
        <v>1592</v>
      </c>
      <c r="BZ576" t="s">
        <v>1937</v>
      </c>
      <c r="CA576" t="s">
        <v>2010</v>
      </c>
      <c r="CB576"/>
      <c r="CC576" t="s">
        <v>998</v>
      </c>
      <c r="CD576" t="s">
        <v>1287</v>
      </c>
      <c r="CE576" t="s">
        <v>7442</v>
      </c>
      <c r="CF576" t="s">
        <v>7443</v>
      </c>
      <c r="CG576" t="s">
        <v>1287</v>
      </c>
      <c r="CH576" t="s">
        <v>1592</v>
      </c>
      <c r="CI576" t="s">
        <v>6582</v>
      </c>
      <c r="CJ576" t="s">
        <v>1247</v>
      </c>
      <c r="CK576"/>
      <c r="CL576"/>
      <c r="CM576" t="s">
        <v>7297</v>
      </c>
      <c r="CN576" t="s">
        <v>6785</v>
      </c>
      <c r="CO576" t="s">
        <v>7297</v>
      </c>
      <c r="CP576" t="s">
        <v>6785</v>
      </c>
      <c r="CQ576" t="s">
        <v>1592</v>
      </c>
      <c r="CR576">
        <v>0</v>
      </c>
      <c r="CS576" t="s">
        <v>1592</v>
      </c>
      <c r="CT576" t="s">
        <v>1592</v>
      </c>
      <c r="CU576" t="s">
        <v>1592</v>
      </c>
      <c r="CV576" t="s">
        <v>1592</v>
      </c>
      <c r="CW576" t="s">
        <v>1592</v>
      </c>
      <c r="CX576">
        <v>574</v>
      </c>
      <c r="CY576" t="s">
        <v>7444</v>
      </c>
      <c r="CZ576" t="s">
        <v>1592</v>
      </c>
      <c r="DA576" t="s">
        <v>2313</v>
      </c>
      <c r="DB576" t="s">
        <v>2314</v>
      </c>
      <c r="DC576" t="s">
        <v>6782</v>
      </c>
      <c r="DD576" t="s">
        <v>1306</v>
      </c>
      <c r="DE576" t="s">
        <v>6781</v>
      </c>
      <c r="DF576" t="s">
        <v>1592</v>
      </c>
      <c r="DG576" t="s">
        <v>1592</v>
      </c>
      <c r="DH576" t="s">
        <v>2334</v>
      </c>
      <c r="DI576" t="e">
        <v>#N/A</v>
      </c>
      <c r="DJ576"/>
      <c r="DK576" t="s">
        <v>2334</v>
      </c>
      <c r="DL576">
        <v>9</v>
      </c>
      <c r="DM576" t="s">
        <v>2315</v>
      </c>
      <c r="DN576" t="s">
        <v>1247</v>
      </c>
      <c r="DO576" t="b">
        <v>1</v>
      </c>
      <c r="DP576" t="b">
        <v>1</v>
      </c>
      <c r="DQ576" t="b">
        <v>0</v>
      </c>
      <c r="DR576" t="b">
        <v>0</v>
      </c>
      <c r="DS576" t="b">
        <v>0</v>
      </c>
      <c r="DT576" t="b">
        <v>0</v>
      </c>
      <c r="DU576" t="b">
        <v>0</v>
      </c>
      <c r="DV576">
        <v>0</v>
      </c>
      <c r="DW576" t="b">
        <v>0</v>
      </c>
      <c r="DX576" t="b">
        <v>0</v>
      </c>
      <c r="DY576" t="b">
        <v>0</v>
      </c>
      <c r="DZ576" t="b">
        <v>0</v>
      </c>
      <c r="EA576" t="b">
        <v>0</v>
      </c>
      <c r="EB576" t="b">
        <v>0</v>
      </c>
      <c r="EC576" t="b">
        <v>0</v>
      </c>
      <c r="ED576" t="b">
        <v>0</v>
      </c>
      <c r="EE576" t="b">
        <v>0</v>
      </c>
      <c r="EF576" t="b" cm="1">
        <v>0</v>
      </c>
      <c r="EG576" t="b">
        <v>0</v>
      </c>
      <c r="EH576" t="b">
        <v>0</v>
      </c>
      <c r="EI576" t="b">
        <v>0</v>
      </c>
      <c r="EJ576" t="s">
        <v>1592</v>
      </c>
      <c r="EK576">
        <v>0</v>
      </c>
      <c r="EL576">
        <v>32</v>
      </c>
      <c r="EM576" t="b">
        <v>0</v>
      </c>
    </row>
    <row r="577" spans="1:143" ht="31.5">
      <c r="A577"/>
      <c r="B577" t="s">
        <v>1247</v>
      </c>
      <c r="C577" t="s">
        <v>1759</v>
      </c>
      <c r="D577" t="s">
        <v>6796</v>
      </c>
      <c r="E577" t="s">
        <v>6797</v>
      </c>
      <c r="F577" t="s">
        <v>6798</v>
      </c>
      <c r="G577" t="s">
        <v>6796</v>
      </c>
      <c r="H577" s="109" t="s">
        <v>6659</v>
      </c>
      <c r="I577" t="s">
        <v>1287</v>
      </c>
      <c r="J577" t="s">
        <v>7294</v>
      </c>
      <c r="K577"/>
      <c r="L577" t="s">
        <v>1939</v>
      </c>
      <c r="M577" t="s">
        <v>2010</v>
      </c>
      <c r="N577"/>
      <c r="O577"/>
      <c r="P577" t="s">
        <v>1247</v>
      </c>
      <c r="Q577" t="s">
        <v>1306</v>
      </c>
      <c r="R577" t="s">
        <v>6582</v>
      </c>
      <c r="S577"/>
      <c r="T577"/>
      <c r="U577" t="s">
        <v>7297</v>
      </c>
      <c r="V577" t="s">
        <v>6800</v>
      </c>
      <c r="W577"/>
      <c r="X577"/>
      <c r="Y577"/>
      <c r="Z577"/>
      <c r="AA577"/>
      <c r="AB577"/>
      <c r="AC577"/>
      <c r="AD577"/>
      <c r="AE577"/>
      <c r="AF577"/>
      <c r="AG577"/>
      <c r="AH577"/>
      <c r="AI577"/>
      <c r="AJ577"/>
      <c r="AK577"/>
      <c r="AL577"/>
      <c r="AM577"/>
      <c r="AN577"/>
      <c r="AO577" s="108" t="s">
        <v>43</v>
      </c>
      <c r="AP577" t="s">
        <v>1309</v>
      </c>
      <c r="AQ577">
        <v>22</v>
      </c>
      <c r="AR577" t="e">
        <v>#N/A</v>
      </c>
      <c r="AS577" t="s">
        <v>1759</v>
      </c>
      <c r="AT577" t="e">
        <v>#N/A</v>
      </c>
      <c r="AU577" t="s">
        <v>6797</v>
      </c>
      <c r="AV577" t="s">
        <v>6801</v>
      </c>
      <c r="AW577" t="s">
        <v>6802</v>
      </c>
      <c r="AX577" t="s">
        <v>1934</v>
      </c>
      <c r="AY577" t="s">
        <v>6803</v>
      </c>
      <c r="AZ577" t="s">
        <v>1306</v>
      </c>
      <c r="BA577" t="s">
        <v>6804</v>
      </c>
      <c r="BB577" t="s">
        <v>1287</v>
      </c>
      <c r="BC577" t="s">
        <v>1939</v>
      </c>
      <c r="BD577" t="s">
        <v>7445</v>
      </c>
      <c r="BE577">
        <v>510</v>
      </c>
      <c r="BF577">
        <v>557</v>
      </c>
      <c r="BG577">
        <v>0</v>
      </c>
      <c r="BH577" t="s">
        <v>1592</v>
      </c>
      <c r="BI577">
        <v>0</v>
      </c>
      <c r="BJ577">
        <v>0</v>
      </c>
      <c r="BK577">
        <v>510</v>
      </c>
      <c r="BL577" t="s">
        <v>6809</v>
      </c>
      <c r="BM577" t="s">
        <v>7295</v>
      </c>
      <c r="BN577" t="s">
        <v>7298</v>
      </c>
      <c r="BO577" t="e" cm="1">
        <v>#N/A</v>
      </c>
      <c r="BP577" t="s">
        <v>1592</v>
      </c>
      <c r="BQ577" t="s">
        <v>7303</v>
      </c>
      <c r="BR577">
        <v>21</v>
      </c>
      <c r="BS577" t="s">
        <v>1871</v>
      </c>
      <c r="BT577" t="s">
        <v>7446</v>
      </c>
      <c r="BU577" t="s">
        <v>6796</v>
      </c>
      <c r="BV577" t="s">
        <v>6801</v>
      </c>
      <c r="BW577" t="s">
        <v>6667</v>
      </c>
      <c r="BX577" t="s">
        <v>1937</v>
      </c>
      <c r="BY577" t="s">
        <v>1592</v>
      </c>
      <c r="BZ577" t="s">
        <v>1937</v>
      </c>
      <c r="CA577" t="s">
        <v>2010</v>
      </c>
      <c r="CB577"/>
      <c r="CC577" t="s">
        <v>998</v>
      </c>
      <c r="CD577" t="s">
        <v>1287</v>
      </c>
      <c r="CE577" t="s">
        <v>7447</v>
      </c>
      <c r="CF577" t="s">
        <v>7448</v>
      </c>
      <c r="CG577" t="s">
        <v>1287</v>
      </c>
      <c r="CH577" t="s">
        <v>1592</v>
      </c>
      <c r="CI577" t="s">
        <v>6582</v>
      </c>
      <c r="CJ577" t="s">
        <v>1247</v>
      </c>
      <c r="CK577"/>
      <c r="CL577"/>
      <c r="CM577" t="s">
        <v>7297</v>
      </c>
      <c r="CN577" t="s">
        <v>6800</v>
      </c>
      <c r="CO577" t="s">
        <v>7297</v>
      </c>
      <c r="CP577" t="s">
        <v>6800</v>
      </c>
      <c r="CQ577" t="s">
        <v>1592</v>
      </c>
      <c r="CR577">
        <v>0</v>
      </c>
      <c r="CS577" t="s">
        <v>1592</v>
      </c>
      <c r="CT577" t="s">
        <v>1592</v>
      </c>
      <c r="CU577" t="s">
        <v>1592</v>
      </c>
      <c r="CV577" t="s">
        <v>1592</v>
      </c>
      <c r="CW577" t="s">
        <v>1592</v>
      </c>
      <c r="CX577">
        <v>575</v>
      </c>
      <c r="CY577" t="s">
        <v>7449</v>
      </c>
      <c r="CZ577" t="s">
        <v>1592</v>
      </c>
      <c r="DA577" t="s">
        <v>2313</v>
      </c>
      <c r="DB577" t="s">
        <v>2314</v>
      </c>
      <c r="DC577" t="s">
        <v>6797</v>
      </c>
      <c r="DD577" t="s">
        <v>1306</v>
      </c>
      <c r="DE577" t="s">
        <v>6796</v>
      </c>
      <c r="DF577" t="s">
        <v>1592</v>
      </c>
      <c r="DG577" t="s">
        <v>1592</v>
      </c>
      <c r="DH577" t="s">
        <v>2334</v>
      </c>
      <c r="DI577" t="e">
        <v>#N/A</v>
      </c>
      <c r="DJ577"/>
      <c r="DK577" t="s">
        <v>2334</v>
      </c>
      <c r="DL577">
        <v>9</v>
      </c>
      <c r="DM577" t="s">
        <v>2315</v>
      </c>
      <c r="DN577" t="s">
        <v>1247</v>
      </c>
      <c r="DO577" t="b">
        <v>1</v>
      </c>
      <c r="DP577" t="b">
        <v>1</v>
      </c>
      <c r="DQ577" t="b">
        <v>0</v>
      </c>
      <c r="DR577" t="b">
        <v>0</v>
      </c>
      <c r="DS577" t="b">
        <v>0</v>
      </c>
      <c r="DT577" t="b">
        <v>0</v>
      </c>
      <c r="DU577" t="b">
        <v>0</v>
      </c>
      <c r="DV577">
        <v>0</v>
      </c>
      <c r="DW577" t="b">
        <v>0</v>
      </c>
      <c r="DX577" t="b">
        <v>0</v>
      </c>
      <c r="DY577" t="b">
        <v>0</v>
      </c>
      <c r="DZ577" t="b">
        <v>0</v>
      </c>
      <c r="EA577" t="b">
        <v>0</v>
      </c>
      <c r="EB577" t="b">
        <v>0</v>
      </c>
      <c r="EC577" t="b">
        <v>0</v>
      </c>
      <c r="ED577" t="b">
        <v>0</v>
      </c>
      <c r="EE577" t="b">
        <v>0</v>
      </c>
      <c r="EF577" t="b" cm="1">
        <v>1</v>
      </c>
      <c r="EG577" t="b">
        <v>0</v>
      </c>
      <c r="EH577" t="b">
        <v>0</v>
      </c>
      <c r="EI577" t="b">
        <v>1</v>
      </c>
      <c r="EJ577" t="s">
        <v>1235</v>
      </c>
      <c r="EK577">
        <v>1</v>
      </c>
      <c r="EL577">
        <v>33</v>
      </c>
      <c r="EM577" t="b">
        <v>0</v>
      </c>
    </row>
    <row r="578" spans="1:143" ht="15.75">
      <c r="A578"/>
      <c r="B578" t="s">
        <v>1247</v>
      </c>
      <c r="C578" t="s">
        <v>1759</v>
      </c>
      <c r="D578" t="s">
        <v>7135</v>
      </c>
      <c r="E578" t="s">
        <v>7136</v>
      </c>
      <c r="F578" t="s">
        <v>7137</v>
      </c>
      <c r="G578" t="s">
        <v>7135</v>
      </c>
      <c r="H578" t="s">
        <v>7450</v>
      </c>
      <c r="I578" t="s">
        <v>1287</v>
      </c>
      <c r="J578" t="s">
        <v>7294</v>
      </c>
      <c r="K578" t="s">
        <v>7451</v>
      </c>
      <c r="L578" t="s">
        <v>1939</v>
      </c>
      <c r="M578" t="s">
        <v>2010</v>
      </c>
      <c r="N578"/>
      <c r="O578"/>
      <c r="P578" t="s">
        <v>1247</v>
      </c>
      <c r="Q578" t="s">
        <v>1306</v>
      </c>
      <c r="R578" t="s">
        <v>6582</v>
      </c>
      <c r="S578"/>
      <c r="T578"/>
      <c r="U578" t="s">
        <v>7297</v>
      </c>
      <c r="V578" t="s">
        <v>7139</v>
      </c>
      <c r="W578"/>
      <c r="X578"/>
      <c r="Y578"/>
      <c r="Z578"/>
      <c r="AA578"/>
      <c r="AB578" t="s">
        <v>7055</v>
      </c>
      <c r="AC578"/>
      <c r="AD578"/>
      <c r="AE578"/>
      <c r="AF578"/>
      <c r="AG578"/>
      <c r="AH578"/>
      <c r="AI578"/>
      <c r="AJ578"/>
      <c r="AK578"/>
      <c r="AL578"/>
      <c r="AM578"/>
      <c r="AN578"/>
      <c r="AO578" s="108" t="s">
        <v>43</v>
      </c>
      <c r="AP578" t="s">
        <v>1309</v>
      </c>
      <c r="AQ578">
        <v>23</v>
      </c>
      <c r="AR578" t="e">
        <v>#N/A</v>
      </c>
      <c r="AS578" t="s">
        <v>1759</v>
      </c>
      <c r="AT578" t="e">
        <v>#N/A</v>
      </c>
      <c r="AU578" t="s">
        <v>7136</v>
      </c>
      <c r="AV578" t="s">
        <v>7140</v>
      </c>
      <c r="AW578" t="s">
        <v>7141</v>
      </c>
      <c r="AX578" t="s">
        <v>1934</v>
      </c>
      <c r="AY578" t="s">
        <v>7142</v>
      </c>
      <c r="AZ578" t="s">
        <v>1306</v>
      </c>
      <c r="BA578" t="s">
        <v>7143</v>
      </c>
      <c r="BB578" t="s">
        <v>1287</v>
      </c>
      <c r="BC578" t="s">
        <v>1939</v>
      </c>
      <c r="BD578" t="s">
        <v>7452</v>
      </c>
      <c r="BE578">
        <v>543</v>
      </c>
      <c r="BF578">
        <v>557</v>
      </c>
      <c r="BG578" t="e">
        <v>#N/A</v>
      </c>
      <c r="BH578" t="s">
        <v>1592</v>
      </c>
      <c r="BI578">
        <v>0</v>
      </c>
      <c r="BJ578" t="e" cm="1">
        <v>#N/A</v>
      </c>
      <c r="BK578" t="e" cm="1">
        <v>#N/A</v>
      </c>
      <c r="BL578" t="s">
        <v>7055</v>
      </c>
      <c r="BM578" t="s">
        <v>7295</v>
      </c>
      <c r="BN578" t="s">
        <v>7298</v>
      </c>
      <c r="BO578" t="e" cm="1">
        <v>#N/A</v>
      </c>
      <c r="BP578" t="s">
        <v>7453</v>
      </c>
      <c r="BQ578" t="s">
        <v>7303</v>
      </c>
      <c r="BR578">
        <v>22</v>
      </c>
      <c r="BS578" t="s">
        <v>1872</v>
      </c>
      <c r="BT578" t="s">
        <v>7454</v>
      </c>
      <c r="BU578" t="s">
        <v>7135</v>
      </c>
      <c r="BV578" t="s">
        <v>7140</v>
      </c>
      <c r="BW578" t="s">
        <v>7455</v>
      </c>
      <c r="BX578" t="s">
        <v>1937</v>
      </c>
      <c r="BY578" t="s">
        <v>1592</v>
      </c>
      <c r="BZ578" t="s">
        <v>1937</v>
      </c>
      <c r="CA578" t="s">
        <v>2010</v>
      </c>
      <c r="CB578"/>
      <c r="CC578" t="s">
        <v>998</v>
      </c>
      <c r="CD578" t="s">
        <v>1287</v>
      </c>
      <c r="CE578" t="s">
        <v>7456</v>
      </c>
      <c r="CF578" t="s">
        <v>7457</v>
      </c>
      <c r="CG578" t="s">
        <v>1287</v>
      </c>
      <c r="CH578" t="s">
        <v>1592</v>
      </c>
      <c r="CI578" t="s">
        <v>6582</v>
      </c>
      <c r="CJ578" t="s">
        <v>1247</v>
      </c>
      <c r="CK578"/>
      <c r="CL578"/>
      <c r="CM578" t="s">
        <v>7297</v>
      </c>
      <c r="CN578" t="s">
        <v>7139</v>
      </c>
      <c r="CO578" t="s">
        <v>7297</v>
      </c>
      <c r="CP578" t="s">
        <v>7139</v>
      </c>
      <c r="CQ578" t="s">
        <v>1592</v>
      </c>
      <c r="CR578">
        <v>0</v>
      </c>
      <c r="CS578" t="s">
        <v>1592</v>
      </c>
      <c r="CT578" t="s">
        <v>1592</v>
      </c>
      <c r="CU578" t="e">
        <v>#N/A</v>
      </c>
      <c r="CV578" t="s">
        <v>1592</v>
      </c>
      <c r="CW578" t="s">
        <v>1592</v>
      </c>
      <c r="CX578">
        <v>576</v>
      </c>
      <c r="CY578" t="s">
        <v>7458</v>
      </c>
      <c r="CZ578" t="s">
        <v>1592</v>
      </c>
      <c r="DA578" t="s">
        <v>2313</v>
      </c>
      <c r="DB578" t="s">
        <v>2314</v>
      </c>
      <c r="DC578" t="s">
        <v>7136</v>
      </c>
      <c r="DD578" t="s">
        <v>1306</v>
      </c>
      <c r="DE578" t="s">
        <v>7135</v>
      </c>
      <c r="DF578" t="s">
        <v>1592</v>
      </c>
      <c r="DG578" t="s">
        <v>1592</v>
      </c>
      <c r="DH578" t="s">
        <v>2334</v>
      </c>
      <c r="DI578" t="e">
        <v>#N/A</v>
      </c>
      <c r="DJ578"/>
      <c r="DK578" t="s">
        <v>2334</v>
      </c>
      <c r="DL578">
        <v>9</v>
      </c>
      <c r="DM578" t="s">
        <v>2315</v>
      </c>
      <c r="DN578" t="s">
        <v>1247</v>
      </c>
      <c r="DO578" t="b">
        <v>1</v>
      </c>
      <c r="DP578" t="b">
        <v>1</v>
      </c>
      <c r="DQ578" t="b">
        <v>0</v>
      </c>
      <c r="DR578" t="b">
        <v>0</v>
      </c>
      <c r="DS578" t="b">
        <v>0</v>
      </c>
      <c r="DT578" t="b">
        <v>0</v>
      </c>
      <c r="DU578" t="b">
        <v>0</v>
      </c>
      <c r="DV578">
        <v>0</v>
      </c>
      <c r="DW578" t="b">
        <v>0</v>
      </c>
      <c r="DX578" t="b">
        <v>0</v>
      </c>
      <c r="DY578" t="b">
        <v>0</v>
      </c>
      <c r="DZ578" t="b">
        <v>0</v>
      </c>
      <c r="EA578" t="b">
        <v>0</v>
      </c>
      <c r="EB578" t="b">
        <v>0</v>
      </c>
      <c r="EC578" t="b">
        <v>0</v>
      </c>
      <c r="ED578" t="b">
        <v>0</v>
      </c>
      <c r="EE578" t="b">
        <v>0</v>
      </c>
      <c r="EF578" t="e" cm="1">
        <v>#N/A</v>
      </c>
      <c r="EG578" t="b">
        <v>0</v>
      </c>
      <c r="EH578" t="b">
        <v>0</v>
      </c>
      <c r="EI578" t="e">
        <v>#N/A</v>
      </c>
      <c r="EJ578" t="e">
        <v>#N/A</v>
      </c>
      <c r="EK578">
        <v>0</v>
      </c>
      <c r="EL578">
        <v>40</v>
      </c>
      <c r="EM578" t="b">
        <v>0</v>
      </c>
    </row>
    <row r="579" spans="1:143" ht="15.75">
      <c r="A579"/>
      <c r="B579" t="s">
        <v>1247</v>
      </c>
      <c r="C579" t="s">
        <v>1759</v>
      </c>
      <c r="D579" t="s">
        <v>7150</v>
      </c>
      <c r="E579" t="s">
        <v>7151</v>
      </c>
      <c r="F579" t="s">
        <v>7152</v>
      </c>
      <c r="G579" t="s">
        <v>7150</v>
      </c>
      <c r="H579" t="s">
        <v>7459</v>
      </c>
      <c r="I579" t="s">
        <v>1287</v>
      </c>
      <c r="J579" t="s">
        <v>7294</v>
      </c>
      <c r="K579" t="s">
        <v>7451</v>
      </c>
      <c r="L579" t="s">
        <v>1939</v>
      </c>
      <c r="M579" t="s">
        <v>2010</v>
      </c>
      <c r="N579"/>
      <c r="O579"/>
      <c r="P579" t="s">
        <v>1247</v>
      </c>
      <c r="Q579" t="s">
        <v>1306</v>
      </c>
      <c r="R579" t="s">
        <v>6582</v>
      </c>
      <c r="S579"/>
      <c r="T579"/>
      <c r="U579" t="s">
        <v>7297</v>
      </c>
      <c r="V579" t="s">
        <v>7154</v>
      </c>
      <c r="W579"/>
      <c r="X579"/>
      <c r="Y579"/>
      <c r="Z579"/>
      <c r="AA579"/>
      <c r="AB579" t="s">
        <v>7055</v>
      </c>
      <c r="AC579"/>
      <c r="AD579"/>
      <c r="AE579"/>
      <c r="AF579"/>
      <c r="AG579"/>
      <c r="AH579"/>
      <c r="AI579"/>
      <c r="AJ579"/>
      <c r="AK579"/>
      <c r="AL579"/>
      <c r="AM579"/>
      <c r="AN579"/>
      <c r="AO579" s="108" t="s">
        <v>43</v>
      </c>
      <c r="AP579" t="s">
        <v>1309</v>
      </c>
      <c r="AQ579">
        <v>24</v>
      </c>
      <c r="AR579" t="e">
        <v>#N/A</v>
      </c>
      <c r="AS579" t="s">
        <v>1759</v>
      </c>
      <c r="AT579" t="e">
        <v>#N/A</v>
      </c>
      <c r="AU579" t="s">
        <v>7151</v>
      </c>
      <c r="AV579" t="s">
        <v>7155</v>
      </c>
      <c r="AW579" t="s">
        <v>7156</v>
      </c>
      <c r="AX579" t="s">
        <v>1934</v>
      </c>
      <c r="AY579" t="s">
        <v>7157</v>
      </c>
      <c r="AZ579" t="s">
        <v>1306</v>
      </c>
      <c r="BA579" t="s">
        <v>7158</v>
      </c>
      <c r="BB579" t="s">
        <v>1287</v>
      </c>
      <c r="BC579" t="s">
        <v>1939</v>
      </c>
      <c r="BD579" t="s">
        <v>7460</v>
      </c>
      <c r="BE579">
        <v>544</v>
      </c>
      <c r="BF579">
        <v>557</v>
      </c>
      <c r="BG579" t="e">
        <v>#N/A</v>
      </c>
      <c r="BH579" t="s">
        <v>1592</v>
      </c>
      <c r="BI579">
        <v>0</v>
      </c>
      <c r="BJ579" t="e" cm="1">
        <v>#N/A</v>
      </c>
      <c r="BK579" t="e" cm="1">
        <v>#N/A</v>
      </c>
      <c r="BL579" t="s">
        <v>7055</v>
      </c>
      <c r="BM579" t="s">
        <v>7295</v>
      </c>
      <c r="BN579" t="s">
        <v>7298</v>
      </c>
      <c r="BO579" t="e" cm="1">
        <v>#N/A</v>
      </c>
      <c r="BP579" t="s">
        <v>7453</v>
      </c>
      <c r="BQ579" t="s">
        <v>7303</v>
      </c>
      <c r="BR579">
        <v>23</v>
      </c>
      <c r="BS579" t="s">
        <v>1873</v>
      </c>
      <c r="BT579" t="s">
        <v>7461</v>
      </c>
      <c r="BU579" t="s">
        <v>7150</v>
      </c>
      <c r="BV579" t="s">
        <v>7155</v>
      </c>
      <c r="BW579" t="s">
        <v>7462</v>
      </c>
      <c r="BX579" t="s">
        <v>1937</v>
      </c>
      <c r="BY579" t="s">
        <v>1592</v>
      </c>
      <c r="BZ579" t="s">
        <v>1937</v>
      </c>
      <c r="CA579" t="s">
        <v>2010</v>
      </c>
      <c r="CB579"/>
      <c r="CC579" t="s">
        <v>998</v>
      </c>
      <c r="CD579" t="s">
        <v>1287</v>
      </c>
      <c r="CE579" t="s">
        <v>7463</v>
      </c>
      <c r="CF579" t="s">
        <v>7464</v>
      </c>
      <c r="CG579" t="s">
        <v>1287</v>
      </c>
      <c r="CH579" t="s">
        <v>1592</v>
      </c>
      <c r="CI579" t="s">
        <v>6582</v>
      </c>
      <c r="CJ579" t="s">
        <v>1247</v>
      </c>
      <c r="CK579"/>
      <c r="CL579"/>
      <c r="CM579" t="s">
        <v>7297</v>
      </c>
      <c r="CN579" t="s">
        <v>7154</v>
      </c>
      <c r="CO579" t="s">
        <v>7297</v>
      </c>
      <c r="CP579" t="s">
        <v>7154</v>
      </c>
      <c r="CQ579" t="s">
        <v>1592</v>
      </c>
      <c r="CR579">
        <v>0</v>
      </c>
      <c r="CS579" t="s">
        <v>1592</v>
      </c>
      <c r="CT579" t="s">
        <v>1592</v>
      </c>
      <c r="CU579" t="e">
        <v>#N/A</v>
      </c>
      <c r="CV579" t="s">
        <v>1592</v>
      </c>
      <c r="CW579" t="s">
        <v>1592</v>
      </c>
      <c r="CX579">
        <v>577</v>
      </c>
      <c r="CY579" t="s">
        <v>7465</v>
      </c>
      <c r="CZ579" t="s">
        <v>1592</v>
      </c>
      <c r="DA579" t="s">
        <v>2313</v>
      </c>
      <c r="DB579" t="s">
        <v>2314</v>
      </c>
      <c r="DC579" t="s">
        <v>7151</v>
      </c>
      <c r="DD579" t="s">
        <v>1306</v>
      </c>
      <c r="DE579" t="s">
        <v>7150</v>
      </c>
      <c r="DF579" t="s">
        <v>1592</v>
      </c>
      <c r="DG579" t="s">
        <v>1592</v>
      </c>
      <c r="DH579" t="s">
        <v>2334</v>
      </c>
      <c r="DI579" t="e">
        <v>#N/A</v>
      </c>
      <c r="DJ579"/>
      <c r="DK579" t="s">
        <v>2334</v>
      </c>
      <c r="DL579">
        <v>9</v>
      </c>
      <c r="DM579" t="s">
        <v>2315</v>
      </c>
      <c r="DN579" t="s">
        <v>1247</v>
      </c>
      <c r="DO579" t="b">
        <v>1</v>
      </c>
      <c r="DP579" t="b">
        <v>1</v>
      </c>
      <c r="DQ579" t="b">
        <v>0</v>
      </c>
      <c r="DR579" t="b">
        <v>0</v>
      </c>
      <c r="DS579" t="b">
        <v>0</v>
      </c>
      <c r="DT579" t="b">
        <v>0</v>
      </c>
      <c r="DU579" t="b">
        <v>0</v>
      </c>
      <c r="DV579">
        <v>0</v>
      </c>
      <c r="DW579" t="b">
        <v>0</v>
      </c>
      <c r="DX579" t="b">
        <v>0</v>
      </c>
      <c r="DY579" t="b">
        <v>0</v>
      </c>
      <c r="DZ579" t="b">
        <v>0</v>
      </c>
      <c r="EA579" t="b">
        <v>0</v>
      </c>
      <c r="EB579" t="b">
        <v>0</v>
      </c>
      <c r="EC579" t="b">
        <v>0</v>
      </c>
      <c r="ED579" t="b">
        <v>0</v>
      </c>
      <c r="EE579" t="b">
        <v>0</v>
      </c>
      <c r="EF579" t="e" cm="1">
        <v>#N/A</v>
      </c>
      <c r="EG579" t="b">
        <v>0</v>
      </c>
      <c r="EH579" t="b">
        <v>0</v>
      </c>
      <c r="EI579" t="e">
        <v>#N/A</v>
      </c>
      <c r="EJ579" t="e">
        <v>#N/A</v>
      </c>
      <c r="EK579">
        <v>0</v>
      </c>
      <c r="EL579">
        <v>42</v>
      </c>
      <c r="EM579" t="b">
        <v>0</v>
      </c>
    </row>
    <row r="580" spans="1:143" ht="15.75">
      <c r="A580"/>
      <c r="B580" t="s">
        <v>1247</v>
      </c>
      <c r="C580" t="s">
        <v>1759</v>
      </c>
      <c r="D580" t="s">
        <v>6954</v>
      </c>
      <c r="E580" t="s">
        <v>6955</v>
      </c>
      <c r="F580" t="s">
        <v>6956</v>
      </c>
      <c r="G580" t="s">
        <v>6954</v>
      </c>
      <c r="H580" t="s">
        <v>7466</v>
      </c>
      <c r="I580" t="s">
        <v>1287</v>
      </c>
      <c r="J580" t="s">
        <v>7294</v>
      </c>
      <c r="K580" t="s">
        <v>7467</v>
      </c>
      <c r="L580" t="s">
        <v>1939</v>
      </c>
      <c r="M580" t="s">
        <v>2607</v>
      </c>
      <c r="N580"/>
      <c r="O580"/>
      <c r="P580" t="s">
        <v>1247</v>
      </c>
      <c r="Q580" t="s">
        <v>1306</v>
      </c>
      <c r="R580" t="s">
        <v>6582</v>
      </c>
      <c r="S580"/>
      <c r="T580"/>
      <c r="U580" t="s">
        <v>7297</v>
      </c>
      <c r="V580" t="s">
        <v>6959</v>
      </c>
      <c r="W580"/>
      <c r="X580"/>
      <c r="Y580"/>
      <c r="Z580"/>
      <c r="AA580"/>
      <c r="AB580" t="s">
        <v>7087</v>
      </c>
      <c r="AC580"/>
      <c r="AD580"/>
      <c r="AE580"/>
      <c r="AF580"/>
      <c r="AG580"/>
      <c r="AH580"/>
      <c r="AI580"/>
      <c r="AJ580"/>
      <c r="AK580"/>
      <c r="AL580"/>
      <c r="AM580"/>
      <c r="AN580"/>
      <c r="AO580" s="108" t="s">
        <v>43</v>
      </c>
      <c r="AP580" t="s">
        <v>1309</v>
      </c>
      <c r="AQ580">
        <v>25</v>
      </c>
      <c r="AR580" t="e">
        <v>#N/A</v>
      </c>
      <c r="AS580" t="s">
        <v>1759</v>
      </c>
      <c r="AT580" t="e">
        <v>#N/A</v>
      </c>
      <c r="AU580" t="s">
        <v>6955</v>
      </c>
      <c r="AV580" t="s">
        <v>6960</v>
      </c>
      <c r="AW580" t="s">
        <v>6961</v>
      </c>
      <c r="AX580" t="s">
        <v>1934</v>
      </c>
      <c r="AY580" t="s">
        <v>6962</v>
      </c>
      <c r="AZ580" t="s">
        <v>1306</v>
      </c>
      <c r="BA580" t="s">
        <v>6963</v>
      </c>
      <c r="BB580" t="s">
        <v>1287</v>
      </c>
      <c r="BC580" t="s">
        <v>1939</v>
      </c>
      <c r="BD580" t="s">
        <v>7468</v>
      </c>
      <c r="BE580">
        <v>528</v>
      </c>
      <c r="BF580">
        <v>557</v>
      </c>
      <c r="BG580" t="e">
        <v>#N/A</v>
      </c>
      <c r="BH580" t="s">
        <v>1592</v>
      </c>
      <c r="BI580">
        <v>0</v>
      </c>
      <c r="BJ580" t="e" cm="1">
        <v>#N/A</v>
      </c>
      <c r="BK580" t="e" cm="1">
        <v>#N/A</v>
      </c>
      <c r="BL580" t="s">
        <v>7087</v>
      </c>
      <c r="BM580" t="s">
        <v>7295</v>
      </c>
      <c r="BN580" t="s">
        <v>7298</v>
      </c>
      <c r="BO580" t="e" cm="1">
        <v>#N/A</v>
      </c>
      <c r="BP580" t="s">
        <v>7469</v>
      </c>
      <c r="BQ580" t="s">
        <v>7303</v>
      </c>
      <c r="BR580">
        <v>24</v>
      </c>
      <c r="BS580" t="s">
        <v>1874</v>
      </c>
      <c r="BT580" t="s">
        <v>7470</v>
      </c>
      <c r="BU580" t="s">
        <v>6954</v>
      </c>
      <c r="BV580" t="s">
        <v>6960</v>
      </c>
      <c r="BW580" t="s">
        <v>7471</v>
      </c>
      <c r="BX580" t="s">
        <v>1937</v>
      </c>
      <c r="BY580" t="s">
        <v>1592</v>
      </c>
      <c r="BZ580" t="s">
        <v>1937</v>
      </c>
      <c r="CA580" t="s">
        <v>2607</v>
      </c>
      <c r="CB580"/>
      <c r="CC580" t="s">
        <v>998</v>
      </c>
      <c r="CD580" t="s">
        <v>1287</v>
      </c>
      <c r="CE580" t="s">
        <v>7472</v>
      </c>
      <c r="CF580" t="s">
        <v>7473</v>
      </c>
      <c r="CG580" t="s">
        <v>1287</v>
      </c>
      <c r="CH580" t="s">
        <v>1592</v>
      </c>
      <c r="CI580" t="s">
        <v>6582</v>
      </c>
      <c r="CJ580" t="s">
        <v>1247</v>
      </c>
      <c r="CK580"/>
      <c r="CL580"/>
      <c r="CM580" t="s">
        <v>7297</v>
      </c>
      <c r="CN580" t="s">
        <v>6959</v>
      </c>
      <c r="CO580" t="s">
        <v>7297</v>
      </c>
      <c r="CP580" t="s">
        <v>6959</v>
      </c>
      <c r="CQ580" t="s">
        <v>1592</v>
      </c>
      <c r="CR580">
        <v>0</v>
      </c>
      <c r="CS580" t="s">
        <v>1592</v>
      </c>
      <c r="CT580" t="s">
        <v>1592</v>
      </c>
      <c r="CU580" t="e">
        <v>#N/A</v>
      </c>
      <c r="CV580" t="s">
        <v>1592</v>
      </c>
      <c r="CW580" t="s">
        <v>1592</v>
      </c>
      <c r="CX580">
        <v>578</v>
      </c>
      <c r="CY580" t="s">
        <v>7474</v>
      </c>
      <c r="CZ580" t="s">
        <v>1592</v>
      </c>
      <c r="DA580" t="s">
        <v>2313</v>
      </c>
      <c r="DB580" t="s">
        <v>2314</v>
      </c>
      <c r="DC580" t="s">
        <v>6955</v>
      </c>
      <c r="DD580" t="s">
        <v>1306</v>
      </c>
      <c r="DE580" t="s">
        <v>6954</v>
      </c>
      <c r="DF580" t="s">
        <v>1592</v>
      </c>
      <c r="DG580" t="s">
        <v>1592</v>
      </c>
      <c r="DH580" t="s">
        <v>2334</v>
      </c>
      <c r="DI580" t="e">
        <v>#N/A</v>
      </c>
      <c r="DJ580"/>
      <c r="DK580" t="s">
        <v>2334</v>
      </c>
      <c r="DL580">
        <v>9</v>
      </c>
      <c r="DM580" t="s">
        <v>2315</v>
      </c>
      <c r="DN580" t="s">
        <v>1247</v>
      </c>
      <c r="DO580" t="b">
        <v>1</v>
      </c>
      <c r="DP580" t="b">
        <v>1</v>
      </c>
      <c r="DQ580" t="b">
        <v>0</v>
      </c>
      <c r="DR580" t="b">
        <v>0</v>
      </c>
      <c r="DS580" t="b">
        <v>0</v>
      </c>
      <c r="DT580" t="b">
        <v>0</v>
      </c>
      <c r="DU580" t="b">
        <v>0</v>
      </c>
      <c r="DV580">
        <v>0</v>
      </c>
      <c r="DW580" t="b">
        <v>0</v>
      </c>
      <c r="DX580" t="b">
        <v>0</v>
      </c>
      <c r="DY580" t="b">
        <v>0</v>
      </c>
      <c r="DZ580" t="b">
        <v>0</v>
      </c>
      <c r="EA580" t="b">
        <v>0</v>
      </c>
      <c r="EB580" t="b">
        <v>0</v>
      </c>
      <c r="EC580" t="b">
        <v>0</v>
      </c>
      <c r="ED580" t="b">
        <v>0</v>
      </c>
      <c r="EE580" t="b">
        <v>0</v>
      </c>
      <c r="EF580" t="e" cm="1">
        <v>#N/A</v>
      </c>
      <c r="EG580" t="b">
        <v>0</v>
      </c>
      <c r="EH580" t="b">
        <v>0</v>
      </c>
      <c r="EI580" t="e">
        <v>#N/A</v>
      </c>
      <c r="EJ580" t="e">
        <v>#N/A</v>
      </c>
      <c r="EK580">
        <v>0</v>
      </c>
      <c r="EL580">
        <v>45</v>
      </c>
      <c r="EM580" t="b">
        <v>0</v>
      </c>
    </row>
    <row r="581" spans="1:143" ht="15.75">
      <c r="A581"/>
      <c r="B581" t="s">
        <v>1247</v>
      </c>
      <c r="C581" t="s">
        <v>1759</v>
      </c>
      <c r="D581" t="s">
        <v>6971</v>
      </c>
      <c r="E581" t="s">
        <v>6972</v>
      </c>
      <c r="F581" t="s">
        <v>6973</v>
      </c>
      <c r="G581" t="s">
        <v>6971</v>
      </c>
      <c r="H581" t="s">
        <v>7475</v>
      </c>
      <c r="I581" t="s">
        <v>1287</v>
      </c>
      <c r="J581" t="s">
        <v>7294</v>
      </c>
      <c r="K581" t="s">
        <v>7467</v>
      </c>
      <c r="L581" t="s">
        <v>1939</v>
      </c>
      <c r="M581" t="s">
        <v>2607</v>
      </c>
      <c r="N581"/>
      <c r="O581"/>
      <c r="P581" t="s">
        <v>1247</v>
      </c>
      <c r="Q581" t="s">
        <v>1306</v>
      </c>
      <c r="R581" t="s">
        <v>6582</v>
      </c>
      <c r="S581"/>
      <c r="T581"/>
      <c r="U581" t="s">
        <v>7297</v>
      </c>
      <c r="V581" t="s">
        <v>6976</v>
      </c>
      <c r="W581"/>
      <c r="X581"/>
      <c r="Y581"/>
      <c r="Z581"/>
      <c r="AA581"/>
      <c r="AB581" t="s">
        <v>7087</v>
      </c>
      <c r="AC581"/>
      <c r="AD581"/>
      <c r="AE581"/>
      <c r="AF581"/>
      <c r="AG581"/>
      <c r="AH581"/>
      <c r="AI581"/>
      <c r="AJ581"/>
      <c r="AK581"/>
      <c r="AL581"/>
      <c r="AM581"/>
      <c r="AN581"/>
      <c r="AO581" s="108" t="s">
        <v>43</v>
      </c>
      <c r="AP581" t="s">
        <v>1309</v>
      </c>
      <c r="AQ581">
        <v>26</v>
      </c>
      <c r="AR581" t="e">
        <v>#N/A</v>
      </c>
      <c r="AS581" t="s">
        <v>1759</v>
      </c>
      <c r="AT581" t="e">
        <v>#N/A</v>
      </c>
      <c r="AU581" t="s">
        <v>6972</v>
      </c>
      <c r="AV581" t="s">
        <v>6977</v>
      </c>
      <c r="AW581" t="s">
        <v>6978</v>
      </c>
      <c r="AX581" t="s">
        <v>1934</v>
      </c>
      <c r="AY581" t="s">
        <v>6979</v>
      </c>
      <c r="AZ581" t="s">
        <v>1306</v>
      </c>
      <c r="BA581" t="s">
        <v>6980</v>
      </c>
      <c r="BB581" t="s">
        <v>1287</v>
      </c>
      <c r="BC581" t="s">
        <v>1939</v>
      </c>
      <c r="BD581" t="s">
        <v>7476</v>
      </c>
      <c r="BE581">
        <v>529</v>
      </c>
      <c r="BF581">
        <v>557</v>
      </c>
      <c r="BG581" t="e">
        <v>#N/A</v>
      </c>
      <c r="BH581" t="s">
        <v>1592</v>
      </c>
      <c r="BI581">
        <v>0</v>
      </c>
      <c r="BJ581" t="e" cm="1">
        <v>#N/A</v>
      </c>
      <c r="BK581" t="e" cm="1">
        <v>#N/A</v>
      </c>
      <c r="BL581" t="s">
        <v>7087</v>
      </c>
      <c r="BM581" t="s">
        <v>7295</v>
      </c>
      <c r="BN581" t="s">
        <v>7298</v>
      </c>
      <c r="BO581" t="e" cm="1">
        <v>#N/A</v>
      </c>
      <c r="BP581" t="s">
        <v>7469</v>
      </c>
      <c r="BQ581" t="s">
        <v>7303</v>
      </c>
      <c r="BR581">
        <v>25</v>
      </c>
      <c r="BS581" t="s">
        <v>1877</v>
      </c>
      <c r="BT581" t="s">
        <v>7477</v>
      </c>
      <c r="BU581" t="s">
        <v>6971</v>
      </c>
      <c r="BV581" t="s">
        <v>6977</v>
      </c>
      <c r="BW581" t="s">
        <v>7478</v>
      </c>
      <c r="BX581" t="s">
        <v>1937</v>
      </c>
      <c r="BY581" t="s">
        <v>1592</v>
      </c>
      <c r="BZ581" t="s">
        <v>1937</v>
      </c>
      <c r="CA581" t="s">
        <v>2607</v>
      </c>
      <c r="CB581"/>
      <c r="CC581" t="s">
        <v>998</v>
      </c>
      <c r="CD581" t="s">
        <v>1287</v>
      </c>
      <c r="CE581" t="s">
        <v>7479</v>
      </c>
      <c r="CF581" t="s">
        <v>7480</v>
      </c>
      <c r="CG581" t="s">
        <v>1287</v>
      </c>
      <c r="CH581" t="s">
        <v>1592</v>
      </c>
      <c r="CI581" t="s">
        <v>6582</v>
      </c>
      <c r="CJ581" t="s">
        <v>1247</v>
      </c>
      <c r="CK581"/>
      <c r="CL581"/>
      <c r="CM581" t="s">
        <v>7297</v>
      </c>
      <c r="CN581" t="s">
        <v>6976</v>
      </c>
      <c r="CO581" t="s">
        <v>7297</v>
      </c>
      <c r="CP581" t="s">
        <v>6976</v>
      </c>
      <c r="CQ581" t="s">
        <v>1592</v>
      </c>
      <c r="CR581">
        <v>0</v>
      </c>
      <c r="CS581" t="s">
        <v>1592</v>
      </c>
      <c r="CT581" t="s">
        <v>1592</v>
      </c>
      <c r="CU581" t="e">
        <v>#N/A</v>
      </c>
      <c r="CV581" t="s">
        <v>1592</v>
      </c>
      <c r="CW581" t="s">
        <v>1592</v>
      </c>
      <c r="CX581">
        <v>579</v>
      </c>
      <c r="CY581" t="s">
        <v>7481</v>
      </c>
      <c r="CZ581" t="s">
        <v>1592</v>
      </c>
      <c r="DA581" t="s">
        <v>2313</v>
      </c>
      <c r="DB581" t="s">
        <v>2314</v>
      </c>
      <c r="DC581" t="s">
        <v>6972</v>
      </c>
      <c r="DD581" t="s">
        <v>1306</v>
      </c>
      <c r="DE581" t="s">
        <v>6971</v>
      </c>
      <c r="DF581" t="s">
        <v>1592</v>
      </c>
      <c r="DG581" t="s">
        <v>1592</v>
      </c>
      <c r="DH581" t="s">
        <v>2334</v>
      </c>
      <c r="DI581" t="e">
        <v>#N/A</v>
      </c>
      <c r="DJ581"/>
      <c r="DK581" t="s">
        <v>2334</v>
      </c>
      <c r="DL581">
        <v>9</v>
      </c>
      <c r="DM581" t="s">
        <v>2315</v>
      </c>
      <c r="DN581" t="s">
        <v>1247</v>
      </c>
      <c r="DO581" t="b">
        <v>1</v>
      </c>
      <c r="DP581" t="b">
        <v>1</v>
      </c>
      <c r="DQ581" t="b">
        <v>0</v>
      </c>
      <c r="DR581" t="b">
        <v>0</v>
      </c>
      <c r="DS581" t="b">
        <v>0</v>
      </c>
      <c r="DT581" t="b">
        <v>0</v>
      </c>
      <c r="DU581" t="b">
        <v>0</v>
      </c>
      <c r="DV581">
        <v>0</v>
      </c>
      <c r="DW581" t="b">
        <v>0</v>
      </c>
      <c r="DX581" t="b">
        <v>0</v>
      </c>
      <c r="DY581" t="b">
        <v>0</v>
      </c>
      <c r="DZ581" t="b">
        <v>0</v>
      </c>
      <c r="EA581" t="b">
        <v>0</v>
      </c>
      <c r="EB581" t="b">
        <v>0</v>
      </c>
      <c r="EC581" t="b">
        <v>0</v>
      </c>
      <c r="ED581" t="b">
        <v>0</v>
      </c>
      <c r="EE581" t="b">
        <v>0</v>
      </c>
      <c r="EF581" t="e" cm="1">
        <v>#N/A</v>
      </c>
      <c r="EG581" t="b">
        <v>0</v>
      </c>
      <c r="EH581" t="b">
        <v>0</v>
      </c>
      <c r="EI581" t="e">
        <v>#N/A</v>
      </c>
      <c r="EJ581" t="e">
        <v>#N/A</v>
      </c>
      <c r="EK581">
        <v>0</v>
      </c>
      <c r="EL581">
        <v>47</v>
      </c>
      <c r="EM581" t="b">
        <v>0</v>
      </c>
    </row>
    <row r="582" spans="1:143" ht="31.5">
      <c r="A582"/>
      <c r="B582" t="s">
        <v>1247</v>
      </c>
      <c r="C582" t="s">
        <v>1759</v>
      </c>
      <c r="D582" t="s">
        <v>2017</v>
      </c>
      <c r="E582" t="s">
        <v>2013</v>
      </c>
      <c r="F582" t="s">
        <v>6650</v>
      </c>
      <c r="G582" t="s">
        <v>2017</v>
      </c>
      <c r="H582" s="109" t="s">
        <v>6651</v>
      </c>
      <c r="I582" t="s">
        <v>1287</v>
      </c>
      <c r="J582" t="s">
        <v>7294</v>
      </c>
      <c r="K582"/>
      <c r="L582" t="s">
        <v>1939</v>
      </c>
      <c r="M582" t="s">
        <v>2010</v>
      </c>
      <c r="N582"/>
      <c r="O582"/>
      <c r="P582" t="s">
        <v>1247</v>
      </c>
      <c r="Q582" t="s">
        <v>1306</v>
      </c>
      <c r="R582" t="s">
        <v>6582</v>
      </c>
      <c r="S582"/>
      <c r="T582"/>
      <c r="U582" t="s">
        <v>7297</v>
      </c>
      <c r="V582" t="s">
        <v>2218</v>
      </c>
      <c r="W582"/>
      <c r="X582"/>
      <c r="Y582"/>
      <c r="Z582"/>
      <c r="AA582"/>
      <c r="AB582"/>
      <c r="AC582"/>
      <c r="AD582"/>
      <c r="AE582"/>
      <c r="AF582"/>
      <c r="AG582"/>
      <c r="AH582"/>
      <c r="AI582"/>
      <c r="AJ582"/>
      <c r="AK582"/>
      <c r="AL582"/>
      <c r="AM582"/>
      <c r="AN582"/>
      <c r="AO582" s="108" t="s">
        <v>43</v>
      </c>
      <c r="AP582" t="s">
        <v>1309</v>
      </c>
      <c r="AQ582">
        <v>27</v>
      </c>
      <c r="AR582" t="e">
        <v>#N/A</v>
      </c>
      <c r="AS582" t="s">
        <v>1759</v>
      </c>
      <c r="AT582" t="e">
        <v>#N/A</v>
      </c>
      <c r="AU582" t="s">
        <v>2013</v>
      </c>
      <c r="AV582" t="s">
        <v>2016</v>
      </c>
      <c r="AW582" t="s">
        <v>2216</v>
      </c>
      <c r="AX582" t="s">
        <v>1934</v>
      </c>
      <c r="AY582" t="s">
        <v>2019</v>
      </c>
      <c r="AZ582" t="s">
        <v>1306</v>
      </c>
      <c r="BA582" t="s">
        <v>6231</v>
      </c>
      <c r="BB582" t="s">
        <v>1287</v>
      </c>
      <c r="BC582" t="s">
        <v>1939</v>
      </c>
      <c r="BD582" t="s">
        <v>6477</v>
      </c>
      <c r="BE582">
        <v>408</v>
      </c>
      <c r="BF582">
        <v>557</v>
      </c>
      <c r="BG582">
        <v>0</v>
      </c>
      <c r="BH582" t="s">
        <v>1592</v>
      </c>
      <c r="BI582">
        <v>0</v>
      </c>
      <c r="BJ582">
        <v>0</v>
      </c>
      <c r="BK582">
        <v>490</v>
      </c>
      <c r="BL582" t="s">
        <v>2021</v>
      </c>
      <c r="BM582" t="s">
        <v>7295</v>
      </c>
      <c r="BN582" t="s">
        <v>7298</v>
      </c>
      <c r="BO582" t="e" cm="1">
        <v>#N/A</v>
      </c>
      <c r="BP582" t="s">
        <v>1592</v>
      </c>
      <c r="BQ582" t="s">
        <v>7303</v>
      </c>
      <c r="BR582">
        <v>26</v>
      </c>
      <c r="BS582" t="s">
        <v>2087</v>
      </c>
      <c r="BT582" t="s">
        <v>7482</v>
      </c>
      <c r="BU582" t="s">
        <v>2017</v>
      </c>
      <c r="BV582" t="s">
        <v>2016</v>
      </c>
      <c r="BW582" t="s">
        <v>2217</v>
      </c>
      <c r="BX582" t="s">
        <v>1937</v>
      </c>
      <c r="BY582" t="s">
        <v>1592</v>
      </c>
      <c r="BZ582" t="s">
        <v>1937</v>
      </c>
      <c r="CA582" t="s">
        <v>2010</v>
      </c>
      <c r="CB582"/>
      <c r="CC582" t="s">
        <v>998</v>
      </c>
      <c r="CD582" t="s">
        <v>1287</v>
      </c>
      <c r="CE582" t="s">
        <v>7483</v>
      </c>
      <c r="CF582" t="s">
        <v>7484</v>
      </c>
      <c r="CG582" t="s">
        <v>1287</v>
      </c>
      <c r="CH582" t="s">
        <v>1592</v>
      </c>
      <c r="CI582" t="s">
        <v>6582</v>
      </c>
      <c r="CJ582" t="s">
        <v>1247</v>
      </c>
      <c r="CK582"/>
      <c r="CL582"/>
      <c r="CM582" t="s">
        <v>7297</v>
      </c>
      <c r="CN582" t="s">
        <v>2218</v>
      </c>
      <c r="CO582" t="s">
        <v>7297</v>
      </c>
      <c r="CP582" t="s">
        <v>2218</v>
      </c>
      <c r="CQ582" t="s">
        <v>1592</v>
      </c>
      <c r="CR582">
        <v>0</v>
      </c>
      <c r="CS582" t="s">
        <v>1592</v>
      </c>
      <c r="CT582" t="s">
        <v>1592</v>
      </c>
      <c r="CU582" t="s">
        <v>1592</v>
      </c>
      <c r="CV582" t="s">
        <v>1592</v>
      </c>
      <c r="CW582" t="s">
        <v>1592</v>
      </c>
      <c r="CX582">
        <v>580</v>
      </c>
      <c r="CY582" t="s">
        <v>7485</v>
      </c>
      <c r="CZ582" t="s">
        <v>1592</v>
      </c>
      <c r="DA582" t="s">
        <v>2313</v>
      </c>
      <c r="DB582" t="s">
        <v>2314</v>
      </c>
      <c r="DC582" t="s">
        <v>2013</v>
      </c>
      <c r="DD582" t="s">
        <v>1306</v>
      </c>
      <c r="DE582" t="s">
        <v>2017</v>
      </c>
      <c r="DF582" t="s">
        <v>1592</v>
      </c>
      <c r="DG582" t="s">
        <v>1592</v>
      </c>
      <c r="DH582" t="s">
        <v>2334</v>
      </c>
      <c r="DI582" t="e">
        <v>#N/A</v>
      </c>
      <c r="DJ582"/>
      <c r="DK582" t="s">
        <v>2334</v>
      </c>
      <c r="DL582">
        <v>9</v>
      </c>
      <c r="DM582" t="s">
        <v>2315</v>
      </c>
      <c r="DN582" t="s">
        <v>1247</v>
      </c>
      <c r="DO582" t="b">
        <v>1</v>
      </c>
      <c r="DP582" t="b">
        <v>1</v>
      </c>
      <c r="DQ582" t="b">
        <v>0</v>
      </c>
      <c r="DR582" t="b">
        <v>0</v>
      </c>
      <c r="DS582" t="b">
        <v>0</v>
      </c>
      <c r="DT582" t="b">
        <v>0</v>
      </c>
      <c r="DU582" t="b">
        <v>0</v>
      </c>
      <c r="DV582">
        <v>0</v>
      </c>
      <c r="DW582" t="b">
        <v>0</v>
      </c>
      <c r="DX582" t="b">
        <v>0</v>
      </c>
      <c r="DY582" t="b">
        <v>0</v>
      </c>
      <c r="DZ582" t="b">
        <v>0</v>
      </c>
      <c r="EA582" t="b">
        <v>0</v>
      </c>
      <c r="EB582" t="b">
        <v>0</v>
      </c>
      <c r="EC582" t="b">
        <v>0</v>
      </c>
      <c r="ED582" t="b">
        <v>0</v>
      </c>
      <c r="EE582" t="b">
        <v>0</v>
      </c>
      <c r="EF582" t="b" cm="1">
        <v>0</v>
      </c>
      <c r="EG582" t="b">
        <v>0</v>
      </c>
      <c r="EH582" t="b">
        <v>0</v>
      </c>
      <c r="EI582" t="b">
        <v>0</v>
      </c>
      <c r="EJ582" t="s">
        <v>1592</v>
      </c>
      <c r="EK582">
        <v>0</v>
      </c>
      <c r="EL582">
        <v>36</v>
      </c>
      <c r="EM582" t="b">
        <v>0</v>
      </c>
    </row>
    <row r="583" spans="1:143" ht="31.5">
      <c r="A583"/>
      <c r="B583" t="s">
        <v>1247</v>
      </c>
      <c r="C583" t="s">
        <v>1759</v>
      </c>
      <c r="D583" t="s">
        <v>6656</v>
      </c>
      <c r="E583" t="s">
        <v>6657</v>
      </c>
      <c r="F583" t="s">
        <v>6658</v>
      </c>
      <c r="G583" t="s">
        <v>6656</v>
      </c>
      <c r="H583" s="109" t="s">
        <v>6659</v>
      </c>
      <c r="I583" t="s">
        <v>1287</v>
      </c>
      <c r="J583" t="s">
        <v>7294</v>
      </c>
      <c r="K583"/>
      <c r="L583" t="s">
        <v>1939</v>
      </c>
      <c r="M583" t="s">
        <v>2010</v>
      </c>
      <c r="N583"/>
      <c r="O583"/>
      <c r="P583" t="s">
        <v>1247</v>
      </c>
      <c r="Q583" t="s">
        <v>1306</v>
      </c>
      <c r="R583" t="s">
        <v>6582</v>
      </c>
      <c r="S583"/>
      <c r="T583"/>
      <c r="U583" t="s">
        <v>7297</v>
      </c>
      <c r="V583" t="s">
        <v>6660</v>
      </c>
      <c r="W583"/>
      <c r="X583"/>
      <c r="Y583"/>
      <c r="Z583"/>
      <c r="AA583"/>
      <c r="AB583"/>
      <c r="AC583"/>
      <c r="AD583"/>
      <c r="AE583"/>
      <c r="AF583"/>
      <c r="AG583"/>
      <c r="AH583"/>
      <c r="AI583"/>
      <c r="AJ583"/>
      <c r="AK583"/>
      <c r="AL583"/>
      <c r="AM583"/>
      <c r="AN583"/>
      <c r="AO583" s="108" t="s">
        <v>43</v>
      </c>
      <c r="AP583" t="s">
        <v>1309</v>
      </c>
      <c r="AQ583">
        <v>28</v>
      </c>
      <c r="AR583" t="e">
        <v>#N/A</v>
      </c>
      <c r="AS583" t="s">
        <v>1759</v>
      </c>
      <c r="AT583" t="e">
        <v>#N/A</v>
      </c>
      <c r="AU583" t="s">
        <v>6657</v>
      </c>
      <c r="AV583" t="s">
        <v>6661</v>
      </c>
      <c r="AW583" t="s">
        <v>6662</v>
      </c>
      <c r="AX583" t="s">
        <v>1934</v>
      </c>
      <c r="AY583" t="s">
        <v>6663</v>
      </c>
      <c r="AZ583" t="s">
        <v>1306</v>
      </c>
      <c r="BA583" t="s">
        <v>6664</v>
      </c>
      <c r="BB583" t="s">
        <v>1287</v>
      </c>
      <c r="BC583" t="s">
        <v>1939</v>
      </c>
      <c r="BD583" t="s">
        <v>7486</v>
      </c>
      <c r="BE583">
        <v>491</v>
      </c>
      <c r="BF583">
        <v>557</v>
      </c>
      <c r="BG583">
        <v>0</v>
      </c>
      <c r="BH583" t="s">
        <v>1592</v>
      </c>
      <c r="BI583">
        <v>0</v>
      </c>
      <c r="BJ583">
        <v>0</v>
      </c>
      <c r="BK583">
        <v>491</v>
      </c>
      <c r="BL583" t="s">
        <v>6669</v>
      </c>
      <c r="BM583" t="s">
        <v>7295</v>
      </c>
      <c r="BN583" t="s">
        <v>7298</v>
      </c>
      <c r="BO583" t="e" cm="1">
        <v>#N/A</v>
      </c>
      <c r="BP583" t="s">
        <v>1592</v>
      </c>
      <c r="BQ583" t="s">
        <v>7303</v>
      </c>
      <c r="BR583">
        <v>27</v>
      </c>
      <c r="BS583" t="s">
        <v>1808</v>
      </c>
      <c r="BT583" t="s">
        <v>7487</v>
      </c>
      <c r="BU583" t="s">
        <v>6656</v>
      </c>
      <c r="BV583" t="s">
        <v>6661</v>
      </c>
      <c r="BW583" t="s">
        <v>6667</v>
      </c>
      <c r="BX583" t="s">
        <v>1937</v>
      </c>
      <c r="BY583" t="s">
        <v>1592</v>
      </c>
      <c r="BZ583" t="s">
        <v>1937</v>
      </c>
      <c r="CA583" t="s">
        <v>2010</v>
      </c>
      <c r="CB583"/>
      <c r="CC583" t="s">
        <v>998</v>
      </c>
      <c r="CD583" t="s">
        <v>1287</v>
      </c>
      <c r="CE583" t="s">
        <v>7488</v>
      </c>
      <c r="CF583" t="s">
        <v>7489</v>
      </c>
      <c r="CG583" t="s">
        <v>1287</v>
      </c>
      <c r="CH583" t="s">
        <v>1592</v>
      </c>
      <c r="CI583" t="s">
        <v>6582</v>
      </c>
      <c r="CJ583" t="s">
        <v>1247</v>
      </c>
      <c r="CK583"/>
      <c r="CL583"/>
      <c r="CM583" t="s">
        <v>7297</v>
      </c>
      <c r="CN583" t="s">
        <v>6660</v>
      </c>
      <c r="CO583" t="s">
        <v>7297</v>
      </c>
      <c r="CP583" t="s">
        <v>6660</v>
      </c>
      <c r="CQ583" t="s">
        <v>1592</v>
      </c>
      <c r="CR583">
        <v>0</v>
      </c>
      <c r="CS583" t="s">
        <v>1592</v>
      </c>
      <c r="CT583" t="s">
        <v>1592</v>
      </c>
      <c r="CU583" t="s">
        <v>1592</v>
      </c>
      <c r="CV583" t="s">
        <v>1592</v>
      </c>
      <c r="CW583" t="s">
        <v>1592</v>
      </c>
      <c r="CX583">
        <v>581</v>
      </c>
      <c r="CY583" t="s">
        <v>7490</v>
      </c>
      <c r="CZ583" t="s">
        <v>1592</v>
      </c>
      <c r="DA583" t="s">
        <v>2313</v>
      </c>
      <c r="DB583" t="s">
        <v>2314</v>
      </c>
      <c r="DC583" t="s">
        <v>6657</v>
      </c>
      <c r="DD583" t="s">
        <v>1306</v>
      </c>
      <c r="DE583" t="s">
        <v>6656</v>
      </c>
      <c r="DF583" t="s">
        <v>1592</v>
      </c>
      <c r="DG583" t="s">
        <v>1592</v>
      </c>
      <c r="DH583" t="s">
        <v>2334</v>
      </c>
      <c r="DI583" t="e">
        <v>#N/A</v>
      </c>
      <c r="DJ583"/>
      <c r="DK583" t="s">
        <v>2334</v>
      </c>
      <c r="DL583">
        <v>9</v>
      </c>
      <c r="DM583" t="s">
        <v>2315</v>
      </c>
      <c r="DN583" t="s">
        <v>1247</v>
      </c>
      <c r="DO583" t="b">
        <v>1</v>
      </c>
      <c r="DP583" t="b">
        <v>1</v>
      </c>
      <c r="DQ583" t="b">
        <v>0</v>
      </c>
      <c r="DR583" t="b">
        <v>0</v>
      </c>
      <c r="DS583" t="b">
        <v>0</v>
      </c>
      <c r="DT583" t="b">
        <v>0</v>
      </c>
      <c r="DU583" t="b">
        <v>0</v>
      </c>
      <c r="DV583">
        <v>0</v>
      </c>
      <c r="DW583" t="b">
        <v>0</v>
      </c>
      <c r="DX583" t="b">
        <v>0</v>
      </c>
      <c r="DY583" t="b">
        <v>0</v>
      </c>
      <c r="DZ583" t="b">
        <v>0</v>
      </c>
      <c r="EA583" t="b">
        <v>0</v>
      </c>
      <c r="EB583" t="b">
        <v>0</v>
      </c>
      <c r="EC583" t="b">
        <v>0</v>
      </c>
      <c r="ED583" t="b">
        <v>0</v>
      </c>
      <c r="EE583" t="b">
        <v>0</v>
      </c>
      <c r="EF583" t="b" cm="1">
        <v>1</v>
      </c>
      <c r="EG583" t="b">
        <v>0</v>
      </c>
      <c r="EH583" t="b">
        <v>0</v>
      </c>
      <c r="EI583" t="b">
        <v>1</v>
      </c>
      <c r="EJ583" t="s">
        <v>1235</v>
      </c>
      <c r="EK583">
        <v>1</v>
      </c>
      <c r="EL583">
        <v>37</v>
      </c>
      <c r="EM583" t="b">
        <v>0</v>
      </c>
    </row>
    <row r="584" spans="1:143" ht="15.75">
      <c r="A584"/>
      <c r="B584" t="s">
        <v>1247</v>
      </c>
      <c r="C584" t="s">
        <v>1759</v>
      </c>
      <c r="D584" t="s">
        <v>7165</v>
      </c>
      <c r="E584" t="s">
        <v>7166</v>
      </c>
      <c r="F584" t="s">
        <v>7167</v>
      </c>
      <c r="G584" t="s">
        <v>7165</v>
      </c>
      <c r="H584" t="s">
        <v>7491</v>
      </c>
      <c r="I584" t="s">
        <v>1287</v>
      </c>
      <c r="J584" t="s">
        <v>7294</v>
      </c>
      <c r="K584" t="s">
        <v>7492</v>
      </c>
      <c r="L584" t="s">
        <v>1939</v>
      </c>
      <c r="M584" t="s">
        <v>2607</v>
      </c>
      <c r="N584"/>
      <c r="O584"/>
      <c r="P584" t="s">
        <v>1247</v>
      </c>
      <c r="Q584" t="s">
        <v>1306</v>
      </c>
      <c r="R584" t="s">
        <v>6582</v>
      </c>
      <c r="S584"/>
      <c r="T584"/>
      <c r="U584" t="s">
        <v>7297</v>
      </c>
      <c r="V584" t="s">
        <v>7170</v>
      </c>
      <c r="W584"/>
      <c r="X584"/>
      <c r="Y584"/>
      <c r="Z584"/>
      <c r="AA584"/>
      <c r="AB584" t="s">
        <v>6968</v>
      </c>
      <c r="AC584"/>
      <c r="AD584"/>
      <c r="AE584"/>
      <c r="AF584"/>
      <c r="AG584"/>
      <c r="AH584"/>
      <c r="AI584"/>
      <c r="AJ584"/>
      <c r="AK584"/>
      <c r="AL584"/>
      <c r="AM584"/>
      <c r="AN584"/>
      <c r="AO584" s="108" t="s">
        <v>43</v>
      </c>
      <c r="AP584" t="s">
        <v>1309</v>
      </c>
      <c r="AQ584">
        <v>29</v>
      </c>
      <c r="AR584" t="e">
        <v>#N/A</v>
      </c>
      <c r="AS584" t="s">
        <v>1759</v>
      </c>
      <c r="AT584" t="e">
        <v>#N/A</v>
      </c>
      <c r="AU584" t="s">
        <v>7166</v>
      </c>
      <c r="AV584" t="s">
        <v>7171</v>
      </c>
      <c r="AW584" t="s">
        <v>7172</v>
      </c>
      <c r="AX584" t="s">
        <v>1934</v>
      </c>
      <c r="AY584" t="s">
        <v>7173</v>
      </c>
      <c r="AZ584" t="s">
        <v>1306</v>
      </c>
      <c r="BA584" t="s">
        <v>7174</v>
      </c>
      <c r="BB584" t="s">
        <v>1287</v>
      </c>
      <c r="BC584" t="s">
        <v>1939</v>
      </c>
      <c r="BD584" t="s">
        <v>7493</v>
      </c>
      <c r="BE584">
        <v>545</v>
      </c>
      <c r="BF584">
        <v>557</v>
      </c>
      <c r="BG584" t="e">
        <v>#N/A</v>
      </c>
      <c r="BH584" t="s">
        <v>1592</v>
      </c>
      <c r="BI584">
        <v>0</v>
      </c>
      <c r="BJ584" t="e" cm="1">
        <v>#N/A</v>
      </c>
      <c r="BK584" t="e" cm="1">
        <v>#N/A</v>
      </c>
      <c r="BL584" t="s">
        <v>6968</v>
      </c>
      <c r="BM584" t="s">
        <v>7295</v>
      </c>
      <c r="BN584" t="s">
        <v>7298</v>
      </c>
      <c r="BO584" t="e" cm="1">
        <v>#N/A</v>
      </c>
      <c r="BP584" t="s">
        <v>7494</v>
      </c>
      <c r="BQ584" t="s">
        <v>7303</v>
      </c>
      <c r="BR584">
        <v>28</v>
      </c>
      <c r="BS584" t="s">
        <v>1810</v>
      </c>
      <c r="BT584" t="s">
        <v>7495</v>
      </c>
      <c r="BU584" t="s">
        <v>7165</v>
      </c>
      <c r="BV584" t="s">
        <v>7171</v>
      </c>
      <c r="BW584" t="s">
        <v>7496</v>
      </c>
      <c r="BX584" t="s">
        <v>1937</v>
      </c>
      <c r="BY584" t="s">
        <v>1592</v>
      </c>
      <c r="BZ584" t="s">
        <v>1937</v>
      </c>
      <c r="CA584" t="s">
        <v>2607</v>
      </c>
      <c r="CB584"/>
      <c r="CC584" t="s">
        <v>998</v>
      </c>
      <c r="CD584" t="s">
        <v>1287</v>
      </c>
      <c r="CE584" t="s">
        <v>7497</v>
      </c>
      <c r="CF584" t="s">
        <v>7498</v>
      </c>
      <c r="CG584" t="s">
        <v>1287</v>
      </c>
      <c r="CH584" t="s">
        <v>1592</v>
      </c>
      <c r="CI584" t="s">
        <v>6582</v>
      </c>
      <c r="CJ584" t="s">
        <v>1247</v>
      </c>
      <c r="CK584"/>
      <c r="CL584"/>
      <c r="CM584" t="s">
        <v>7297</v>
      </c>
      <c r="CN584" t="s">
        <v>7170</v>
      </c>
      <c r="CO584" t="s">
        <v>7297</v>
      </c>
      <c r="CP584" t="s">
        <v>7170</v>
      </c>
      <c r="CQ584" t="s">
        <v>1592</v>
      </c>
      <c r="CR584">
        <v>0</v>
      </c>
      <c r="CS584" t="s">
        <v>1592</v>
      </c>
      <c r="CT584" t="s">
        <v>1592</v>
      </c>
      <c r="CU584" t="e">
        <v>#N/A</v>
      </c>
      <c r="CV584" t="s">
        <v>1592</v>
      </c>
      <c r="CW584" t="s">
        <v>1592</v>
      </c>
      <c r="CX584">
        <v>582</v>
      </c>
      <c r="CY584" t="s">
        <v>7499</v>
      </c>
      <c r="CZ584" t="s">
        <v>1592</v>
      </c>
      <c r="DA584" t="s">
        <v>2313</v>
      </c>
      <c r="DB584" t="s">
        <v>2314</v>
      </c>
      <c r="DC584" t="s">
        <v>7166</v>
      </c>
      <c r="DD584" t="s">
        <v>1306</v>
      </c>
      <c r="DE584" t="s">
        <v>7165</v>
      </c>
      <c r="DF584" t="s">
        <v>1592</v>
      </c>
      <c r="DG584" t="s">
        <v>1592</v>
      </c>
      <c r="DH584" t="s">
        <v>2334</v>
      </c>
      <c r="DI584" t="e">
        <v>#N/A</v>
      </c>
      <c r="DJ584"/>
      <c r="DK584" t="s">
        <v>2334</v>
      </c>
      <c r="DL584">
        <v>9</v>
      </c>
      <c r="DM584" t="s">
        <v>2315</v>
      </c>
      <c r="DN584" t="s">
        <v>1247</v>
      </c>
      <c r="DO584" t="b">
        <v>1</v>
      </c>
      <c r="DP584" t="b">
        <v>1</v>
      </c>
      <c r="DQ584" t="b">
        <v>0</v>
      </c>
      <c r="DR584" t="b">
        <v>0</v>
      </c>
      <c r="DS584" t="b">
        <v>0</v>
      </c>
      <c r="DT584" t="b">
        <v>0</v>
      </c>
      <c r="DU584" t="b">
        <v>0</v>
      </c>
      <c r="DV584">
        <v>0</v>
      </c>
      <c r="DW584" t="b">
        <v>0</v>
      </c>
      <c r="DX584" t="b">
        <v>0</v>
      </c>
      <c r="DY584" t="b">
        <v>0</v>
      </c>
      <c r="DZ584" t="b">
        <v>0</v>
      </c>
      <c r="EA584" t="b">
        <v>0</v>
      </c>
      <c r="EB584" t="b">
        <v>0</v>
      </c>
      <c r="EC584" t="b">
        <v>0</v>
      </c>
      <c r="ED584" t="b">
        <v>0</v>
      </c>
      <c r="EE584" t="b">
        <v>0</v>
      </c>
      <c r="EF584" t="e" cm="1">
        <v>#N/A</v>
      </c>
      <c r="EG584" t="b">
        <v>0</v>
      </c>
      <c r="EH584" t="b">
        <v>0</v>
      </c>
      <c r="EI584" t="e">
        <v>#N/A</v>
      </c>
      <c r="EJ584" t="e">
        <v>#N/A</v>
      </c>
      <c r="EK584">
        <v>0</v>
      </c>
      <c r="EL584">
        <v>38</v>
      </c>
      <c r="EM584" t="b">
        <v>0</v>
      </c>
    </row>
    <row r="585" spans="1:143" ht="15.75">
      <c r="A585"/>
      <c r="B585" t="s">
        <v>1247</v>
      </c>
      <c r="C585" t="s">
        <v>1759</v>
      </c>
      <c r="D585" t="s">
        <v>7182</v>
      </c>
      <c r="E585" t="s">
        <v>7183</v>
      </c>
      <c r="F585" t="s">
        <v>7184</v>
      </c>
      <c r="G585" t="s">
        <v>7182</v>
      </c>
      <c r="H585" t="s">
        <v>7491</v>
      </c>
      <c r="I585" t="s">
        <v>1287</v>
      </c>
      <c r="J585" t="s">
        <v>7294</v>
      </c>
      <c r="K585" t="s">
        <v>7492</v>
      </c>
      <c r="L585" t="s">
        <v>1939</v>
      </c>
      <c r="M585" t="s">
        <v>2607</v>
      </c>
      <c r="N585"/>
      <c r="O585"/>
      <c r="P585" t="s">
        <v>1247</v>
      </c>
      <c r="Q585" t="s">
        <v>1306</v>
      </c>
      <c r="R585" t="s">
        <v>6582</v>
      </c>
      <c r="S585"/>
      <c r="T585"/>
      <c r="U585" t="s">
        <v>7297</v>
      </c>
      <c r="V585" t="s">
        <v>7187</v>
      </c>
      <c r="W585"/>
      <c r="X585"/>
      <c r="Y585"/>
      <c r="Z585"/>
      <c r="AA585"/>
      <c r="AB585" t="s">
        <v>6968</v>
      </c>
      <c r="AC585"/>
      <c r="AD585"/>
      <c r="AE585"/>
      <c r="AF585"/>
      <c r="AG585"/>
      <c r="AH585"/>
      <c r="AI585"/>
      <c r="AJ585"/>
      <c r="AK585"/>
      <c r="AL585"/>
      <c r="AM585"/>
      <c r="AN585"/>
      <c r="AO585" s="108" t="s">
        <v>43</v>
      </c>
      <c r="AP585" t="s">
        <v>1309</v>
      </c>
      <c r="AQ585">
        <v>30</v>
      </c>
      <c r="AR585" t="e">
        <v>#N/A</v>
      </c>
      <c r="AS585" t="s">
        <v>1759</v>
      </c>
      <c r="AT585" t="e">
        <v>#N/A</v>
      </c>
      <c r="AU585" t="s">
        <v>7183</v>
      </c>
      <c r="AV585" t="s">
        <v>7188</v>
      </c>
      <c r="AW585" t="s">
        <v>7189</v>
      </c>
      <c r="AX585" t="s">
        <v>1934</v>
      </c>
      <c r="AY585" t="s">
        <v>7190</v>
      </c>
      <c r="AZ585" t="s">
        <v>1306</v>
      </c>
      <c r="BA585" t="s">
        <v>7191</v>
      </c>
      <c r="BB585" t="s">
        <v>1287</v>
      </c>
      <c r="BC585" t="s">
        <v>1939</v>
      </c>
      <c r="BD585" t="s">
        <v>7500</v>
      </c>
      <c r="BE585">
        <v>546</v>
      </c>
      <c r="BF585">
        <v>557</v>
      </c>
      <c r="BG585" t="e">
        <v>#N/A</v>
      </c>
      <c r="BH585" t="s">
        <v>1592</v>
      </c>
      <c r="BI585">
        <v>0</v>
      </c>
      <c r="BJ585" t="e" cm="1">
        <v>#N/A</v>
      </c>
      <c r="BK585" t="e" cm="1">
        <v>#N/A</v>
      </c>
      <c r="BL585" t="s">
        <v>6968</v>
      </c>
      <c r="BM585" t="s">
        <v>7295</v>
      </c>
      <c r="BN585" t="s">
        <v>7298</v>
      </c>
      <c r="BO585" t="e" cm="1">
        <v>#N/A</v>
      </c>
      <c r="BP585" t="s">
        <v>7494</v>
      </c>
      <c r="BQ585" t="s">
        <v>7303</v>
      </c>
      <c r="BR585">
        <v>29</v>
      </c>
      <c r="BS585" t="s">
        <v>1811</v>
      </c>
      <c r="BT585" t="s">
        <v>7501</v>
      </c>
      <c r="BU585" t="s">
        <v>7182</v>
      </c>
      <c r="BV585" t="s">
        <v>7188</v>
      </c>
      <c r="BW585" t="s">
        <v>7496</v>
      </c>
      <c r="BX585" t="s">
        <v>1937</v>
      </c>
      <c r="BY585" t="s">
        <v>1592</v>
      </c>
      <c r="BZ585" t="s">
        <v>1937</v>
      </c>
      <c r="CA585" t="s">
        <v>2607</v>
      </c>
      <c r="CB585"/>
      <c r="CC585" t="s">
        <v>998</v>
      </c>
      <c r="CD585" t="s">
        <v>1287</v>
      </c>
      <c r="CE585" t="s">
        <v>7502</v>
      </c>
      <c r="CF585" t="s">
        <v>7503</v>
      </c>
      <c r="CG585" t="s">
        <v>1287</v>
      </c>
      <c r="CH585" t="s">
        <v>1592</v>
      </c>
      <c r="CI585" t="s">
        <v>6582</v>
      </c>
      <c r="CJ585" t="s">
        <v>1247</v>
      </c>
      <c r="CK585"/>
      <c r="CL585"/>
      <c r="CM585" t="s">
        <v>7297</v>
      </c>
      <c r="CN585" t="s">
        <v>7187</v>
      </c>
      <c r="CO585" t="s">
        <v>7297</v>
      </c>
      <c r="CP585" t="s">
        <v>7187</v>
      </c>
      <c r="CQ585" t="s">
        <v>1592</v>
      </c>
      <c r="CR585">
        <v>0</v>
      </c>
      <c r="CS585" t="s">
        <v>1592</v>
      </c>
      <c r="CT585" t="s">
        <v>1592</v>
      </c>
      <c r="CU585" t="e">
        <v>#N/A</v>
      </c>
      <c r="CV585" t="s">
        <v>1592</v>
      </c>
      <c r="CW585" t="s">
        <v>1592</v>
      </c>
      <c r="CX585">
        <v>583</v>
      </c>
      <c r="CY585" t="s">
        <v>7504</v>
      </c>
      <c r="CZ585" t="s">
        <v>1592</v>
      </c>
      <c r="DA585" t="s">
        <v>2313</v>
      </c>
      <c r="DB585" t="s">
        <v>2314</v>
      </c>
      <c r="DC585" t="s">
        <v>7183</v>
      </c>
      <c r="DD585" t="s">
        <v>1306</v>
      </c>
      <c r="DE585" t="s">
        <v>7182</v>
      </c>
      <c r="DF585" t="s">
        <v>1592</v>
      </c>
      <c r="DG585" t="s">
        <v>1592</v>
      </c>
      <c r="DH585" t="s">
        <v>2334</v>
      </c>
      <c r="DI585" t="e">
        <v>#N/A</v>
      </c>
      <c r="DJ585"/>
      <c r="DK585" t="s">
        <v>2334</v>
      </c>
      <c r="DL585">
        <v>9</v>
      </c>
      <c r="DM585" t="s">
        <v>2315</v>
      </c>
      <c r="DN585" t="s">
        <v>1247</v>
      </c>
      <c r="DO585" t="b">
        <v>1</v>
      </c>
      <c r="DP585" t="b">
        <v>1</v>
      </c>
      <c r="DQ585" t="b">
        <v>0</v>
      </c>
      <c r="DR585" t="b">
        <v>0</v>
      </c>
      <c r="DS585" t="b">
        <v>0</v>
      </c>
      <c r="DT585" t="b">
        <v>0</v>
      </c>
      <c r="DU585" t="b">
        <v>0</v>
      </c>
      <c r="DV585">
        <v>0</v>
      </c>
      <c r="DW585" t="b">
        <v>0</v>
      </c>
      <c r="DX585" t="b">
        <v>0</v>
      </c>
      <c r="DY585" t="b">
        <v>0</v>
      </c>
      <c r="DZ585" t="b">
        <v>0</v>
      </c>
      <c r="EA585" t="b">
        <v>0</v>
      </c>
      <c r="EB585" t="b">
        <v>0</v>
      </c>
      <c r="EC585" t="b">
        <v>0</v>
      </c>
      <c r="ED585" t="b">
        <v>0</v>
      </c>
      <c r="EE585" t="b">
        <v>0</v>
      </c>
      <c r="EF585" t="e" cm="1">
        <v>#N/A</v>
      </c>
      <c r="EG585" t="b">
        <v>0</v>
      </c>
      <c r="EH585" t="b">
        <v>0</v>
      </c>
      <c r="EI585" t="e">
        <v>#N/A</v>
      </c>
      <c r="EJ585" t="e">
        <v>#N/A</v>
      </c>
      <c r="EK585">
        <v>0</v>
      </c>
      <c r="EL585">
        <v>40</v>
      </c>
      <c r="EM585" t="b">
        <v>0</v>
      </c>
    </row>
    <row r="586" spans="1:143" ht="15.75">
      <c r="A586"/>
      <c r="B586" t="s">
        <v>1247</v>
      </c>
      <c r="C586" t="s">
        <v>1759</v>
      </c>
      <c r="D586" t="s">
        <v>6888</v>
      </c>
      <c r="E586" t="s">
        <v>6889</v>
      </c>
      <c r="F586" t="s">
        <v>6890</v>
      </c>
      <c r="G586" t="s">
        <v>6888</v>
      </c>
      <c r="H586" t="s">
        <v>902</v>
      </c>
      <c r="I586" t="s">
        <v>1242</v>
      </c>
      <c r="J586" t="s">
        <v>7294</v>
      </c>
      <c r="K586" t="s">
        <v>7492</v>
      </c>
      <c r="L586" t="s">
        <v>1939</v>
      </c>
      <c r="M586" t="s">
        <v>1974</v>
      </c>
      <c r="N586"/>
      <c r="O586"/>
      <c r="P586" t="s">
        <v>1247</v>
      </c>
      <c r="Q586" t="s">
        <v>1306</v>
      </c>
      <c r="R586" t="s">
        <v>6582</v>
      </c>
      <c r="S586"/>
      <c r="T586"/>
      <c r="U586" t="s">
        <v>7297</v>
      </c>
      <c r="V586" t="s">
        <v>6891</v>
      </c>
      <c r="W586"/>
      <c r="X586"/>
      <c r="Y586"/>
      <c r="Z586"/>
      <c r="AA586"/>
      <c r="AB586" t="s">
        <v>6898</v>
      </c>
      <c r="AC586"/>
      <c r="AD586"/>
      <c r="AE586"/>
      <c r="AF586"/>
      <c r="AG586"/>
      <c r="AH586"/>
      <c r="AI586"/>
      <c r="AJ586"/>
      <c r="AK586"/>
      <c r="AL586"/>
      <c r="AM586"/>
      <c r="AN586"/>
      <c r="AO586" s="108" t="s">
        <v>43</v>
      </c>
      <c r="AP586" t="s">
        <v>1309</v>
      </c>
      <c r="AQ586">
        <v>31</v>
      </c>
      <c r="AR586" t="e">
        <v>#N/A</v>
      </c>
      <c r="AS586" t="s">
        <v>1759</v>
      </c>
      <c r="AT586" t="e">
        <v>#N/A</v>
      </c>
      <c r="AU586" t="s">
        <v>6889</v>
      </c>
      <c r="AV586" t="s">
        <v>6892</v>
      </c>
      <c r="AW586" t="s">
        <v>6893</v>
      </c>
      <c r="AX586" t="s">
        <v>1934</v>
      </c>
      <c r="AY586" t="s">
        <v>6894</v>
      </c>
      <c r="AZ586" t="s">
        <v>1306</v>
      </c>
      <c r="BA586" t="s">
        <v>6895</v>
      </c>
      <c r="BB586" t="s">
        <v>1242</v>
      </c>
      <c r="BC586" t="s">
        <v>1939</v>
      </c>
      <c r="BD586" t="s">
        <v>7505</v>
      </c>
      <c r="BE586">
        <v>520</v>
      </c>
      <c r="BF586">
        <v>557</v>
      </c>
      <c r="BG586" t="e">
        <v>#N/A</v>
      </c>
      <c r="BH586" t="s">
        <v>1592</v>
      </c>
      <c r="BI586">
        <v>0</v>
      </c>
      <c r="BJ586" t="e" cm="1">
        <v>#N/A</v>
      </c>
      <c r="BK586" t="e" cm="1">
        <v>#N/A</v>
      </c>
      <c r="BL586" t="s">
        <v>6898</v>
      </c>
      <c r="BM586" t="s">
        <v>7295</v>
      </c>
      <c r="BN586" t="s">
        <v>7298</v>
      </c>
      <c r="BO586" t="e" cm="1">
        <v>#N/A</v>
      </c>
      <c r="BP586" t="s">
        <v>7494</v>
      </c>
      <c r="BQ586" t="s">
        <v>7303</v>
      </c>
      <c r="BR586">
        <v>30</v>
      </c>
      <c r="BS586" t="s">
        <v>1813</v>
      </c>
      <c r="BT586" t="s">
        <v>7506</v>
      </c>
      <c r="BU586" t="s">
        <v>6888</v>
      </c>
      <c r="BV586" t="s">
        <v>6892</v>
      </c>
      <c r="BW586" t="s">
        <v>1940</v>
      </c>
      <c r="BX586" t="s">
        <v>1937</v>
      </c>
      <c r="BY586" t="s">
        <v>1592</v>
      </c>
      <c r="BZ586" t="s">
        <v>1937</v>
      </c>
      <c r="CA586" t="s">
        <v>1974</v>
      </c>
      <c r="CB586"/>
      <c r="CC586" t="s">
        <v>998</v>
      </c>
      <c r="CD586" t="s">
        <v>1242</v>
      </c>
      <c r="CE586" t="s">
        <v>7507</v>
      </c>
      <c r="CF586" t="s">
        <v>7508</v>
      </c>
      <c r="CG586" t="s">
        <v>1242</v>
      </c>
      <c r="CH586" t="s">
        <v>1592</v>
      </c>
      <c r="CI586" t="s">
        <v>6582</v>
      </c>
      <c r="CJ586" t="s">
        <v>1247</v>
      </c>
      <c r="CK586"/>
      <c r="CL586"/>
      <c r="CM586" t="s">
        <v>7297</v>
      </c>
      <c r="CN586" t="s">
        <v>6891</v>
      </c>
      <c r="CO586" t="s">
        <v>7297</v>
      </c>
      <c r="CP586" t="s">
        <v>6891</v>
      </c>
      <c r="CQ586" t="s">
        <v>1592</v>
      </c>
      <c r="CR586">
        <v>0</v>
      </c>
      <c r="CS586" t="s">
        <v>1592</v>
      </c>
      <c r="CT586" t="s">
        <v>1592</v>
      </c>
      <c r="CU586" t="e">
        <v>#N/A</v>
      </c>
      <c r="CV586" t="s">
        <v>1592</v>
      </c>
      <c r="CW586" t="s">
        <v>1592</v>
      </c>
      <c r="CX586">
        <v>584</v>
      </c>
      <c r="CY586" t="s">
        <v>7509</v>
      </c>
      <c r="CZ586" t="s">
        <v>1592</v>
      </c>
      <c r="DA586" t="s">
        <v>2313</v>
      </c>
      <c r="DB586" t="s">
        <v>2314</v>
      </c>
      <c r="DC586" t="s">
        <v>6889</v>
      </c>
      <c r="DD586" t="s">
        <v>1306</v>
      </c>
      <c r="DE586" t="s">
        <v>6888</v>
      </c>
      <c r="DF586" t="s">
        <v>1592</v>
      </c>
      <c r="DG586" t="s">
        <v>1592</v>
      </c>
      <c r="DH586" t="s">
        <v>2334</v>
      </c>
      <c r="DI586" t="e">
        <v>#N/A</v>
      </c>
      <c r="DJ586"/>
      <c r="DK586" t="s">
        <v>2334</v>
      </c>
      <c r="DL586">
        <v>9</v>
      </c>
      <c r="DM586" t="s">
        <v>2315</v>
      </c>
      <c r="DN586" t="s">
        <v>1247</v>
      </c>
      <c r="DO586" t="b">
        <v>1</v>
      </c>
      <c r="DP586" t="b">
        <v>1</v>
      </c>
      <c r="DQ586" t="b">
        <v>0</v>
      </c>
      <c r="DR586" t="b">
        <v>0</v>
      </c>
      <c r="DS586" t="b">
        <v>0</v>
      </c>
      <c r="DT586" t="b">
        <v>0</v>
      </c>
      <c r="DU586" t="b">
        <v>0</v>
      </c>
      <c r="DV586">
        <v>0</v>
      </c>
      <c r="DW586" t="b">
        <v>0</v>
      </c>
      <c r="DX586" t="b">
        <v>0</v>
      </c>
      <c r="DY586" t="b">
        <v>0</v>
      </c>
      <c r="DZ586" t="b">
        <v>0</v>
      </c>
      <c r="EA586" t="b">
        <v>0</v>
      </c>
      <c r="EB586" t="b">
        <v>1</v>
      </c>
      <c r="EC586" t="b">
        <v>0</v>
      </c>
      <c r="ED586" t="b">
        <v>0</v>
      </c>
      <c r="EE586" t="b">
        <v>0</v>
      </c>
      <c r="EF586" t="e" cm="1">
        <v>#N/A</v>
      </c>
      <c r="EG586" t="b">
        <v>0</v>
      </c>
      <c r="EH586" t="b">
        <v>0</v>
      </c>
      <c r="EI586" t="e">
        <v>#N/A</v>
      </c>
      <c r="EJ586" t="e">
        <v>#N/A</v>
      </c>
      <c r="EK586">
        <v>0</v>
      </c>
      <c r="EL586">
        <v>20</v>
      </c>
      <c r="EM586" t="b">
        <v>0</v>
      </c>
    </row>
    <row r="587" spans="1:143" ht="15.75">
      <c r="A587"/>
      <c r="B587" t="s">
        <v>1247</v>
      </c>
      <c r="C587" t="s">
        <v>1759</v>
      </c>
      <c r="D587" t="s">
        <v>7510</v>
      </c>
      <c r="E587" t="s">
        <v>7511</v>
      </c>
      <c r="F587" t="s">
        <v>7512</v>
      </c>
      <c r="G587" t="s">
        <v>7510</v>
      </c>
      <c r="H587" t="s">
        <v>902</v>
      </c>
      <c r="I587" t="s">
        <v>1279</v>
      </c>
      <c r="J587"/>
      <c r="K587"/>
      <c r="L587" t="s">
        <v>1939</v>
      </c>
      <c r="M587" t="s">
        <v>902</v>
      </c>
      <c r="N587" t="s">
        <v>902</v>
      </c>
      <c r="O587"/>
      <c r="P587" t="s">
        <v>1247</v>
      </c>
      <c r="Q587" t="s">
        <v>1306</v>
      </c>
      <c r="R587" t="s">
        <v>6582</v>
      </c>
      <c r="S587"/>
      <c r="T587"/>
      <c r="U587" t="s">
        <v>7513</v>
      </c>
      <c r="V587"/>
      <c r="W587"/>
      <c r="X587"/>
      <c r="Y587"/>
      <c r="Z587"/>
      <c r="AA587"/>
      <c r="AB587"/>
      <c r="AC587"/>
      <c r="AD587"/>
      <c r="AE587"/>
      <c r="AF587"/>
      <c r="AG587"/>
      <c r="AH587"/>
      <c r="AI587"/>
      <c r="AJ587"/>
      <c r="AK587"/>
      <c r="AL587"/>
      <c r="AM587"/>
      <c r="AN587"/>
      <c r="AO587" s="108" t="s">
        <v>43</v>
      </c>
      <c r="AP587" t="s">
        <v>1309</v>
      </c>
      <c r="AQ587">
        <v>32</v>
      </c>
      <c r="AR587" t="e">
        <v>#N/A</v>
      </c>
      <c r="AS587" t="s">
        <v>1759</v>
      </c>
      <c r="AT587" t="e">
        <v>#N/A</v>
      </c>
      <c r="AU587" t="s">
        <v>7511</v>
      </c>
      <c r="AV587" t="s">
        <v>7514</v>
      </c>
      <c r="AW587" t="s">
        <v>7515</v>
      </c>
      <c r="AX587" t="s">
        <v>1934</v>
      </c>
      <c r="AY587" t="s">
        <v>7516</v>
      </c>
      <c r="AZ587" t="s">
        <v>1306</v>
      </c>
      <c r="BA587" t="s">
        <v>7517</v>
      </c>
      <c r="BB587" t="s">
        <v>1279</v>
      </c>
      <c r="BC587" t="s">
        <v>1939</v>
      </c>
      <c r="BD587" t="s">
        <v>7518</v>
      </c>
      <c r="BE587">
        <v>587</v>
      </c>
      <c r="BF587">
        <v>0</v>
      </c>
      <c r="BG587">
        <v>0</v>
      </c>
      <c r="BH587" t="s">
        <v>1592</v>
      </c>
      <c r="BI587">
        <v>0</v>
      </c>
      <c r="BJ587">
        <v>0</v>
      </c>
      <c r="BK587">
        <v>0</v>
      </c>
      <c r="BL587" t="s">
        <v>1592</v>
      </c>
      <c r="BM587" t="s">
        <v>1592</v>
      </c>
      <c r="BN587" t="s">
        <v>1592</v>
      </c>
      <c r="BO587" t="s" cm="1">
        <v>1592</v>
      </c>
      <c r="BP587" t="s">
        <v>1592</v>
      </c>
      <c r="BQ587" t="s">
        <v>7303</v>
      </c>
      <c r="BR587">
        <v>31</v>
      </c>
      <c r="BS587" t="s">
        <v>1814</v>
      </c>
      <c r="BT587" t="s">
        <v>7519</v>
      </c>
      <c r="BU587" t="s">
        <v>7510</v>
      </c>
      <c r="BV587" t="s">
        <v>7514</v>
      </c>
      <c r="BW587" t="s">
        <v>1940</v>
      </c>
      <c r="BX587" t="s">
        <v>1940</v>
      </c>
      <c r="BY587" t="s">
        <v>1592</v>
      </c>
      <c r="BZ587" t="s">
        <v>1937</v>
      </c>
      <c r="CA587" t="s">
        <v>902</v>
      </c>
      <c r="CB587"/>
      <c r="CC587" t="s">
        <v>998</v>
      </c>
      <c r="CD587" t="s">
        <v>1279</v>
      </c>
      <c r="CE587" t="s">
        <v>7511</v>
      </c>
      <c r="CF587" t="s">
        <v>7514</v>
      </c>
      <c r="CG587" t="s">
        <v>1279</v>
      </c>
      <c r="CH587" t="s">
        <v>1592</v>
      </c>
      <c r="CI587" t="s">
        <v>6582</v>
      </c>
      <c r="CJ587" t="s">
        <v>1247</v>
      </c>
      <c r="CK587"/>
      <c r="CL587"/>
      <c r="CM587" t="s">
        <v>7513</v>
      </c>
      <c r="CN587" t="s">
        <v>1592</v>
      </c>
      <c r="CO587" t="s">
        <v>7513</v>
      </c>
      <c r="CP587" t="s">
        <v>1592</v>
      </c>
      <c r="CQ587" t="s">
        <v>1592</v>
      </c>
      <c r="CR587">
        <v>0</v>
      </c>
      <c r="CS587" t="s">
        <v>1592</v>
      </c>
      <c r="CT587" t="s">
        <v>1592</v>
      </c>
      <c r="CU587" t="s">
        <v>1592</v>
      </c>
      <c r="CV587" t="s">
        <v>1592</v>
      </c>
      <c r="CW587" t="s">
        <v>1592</v>
      </c>
      <c r="CX587">
        <v>585</v>
      </c>
      <c r="CY587" t="s">
        <v>7520</v>
      </c>
      <c r="CZ587" t="s">
        <v>1592</v>
      </c>
      <c r="DA587" t="s">
        <v>2313</v>
      </c>
      <c r="DB587" t="s">
        <v>2314</v>
      </c>
      <c r="DC587" t="s">
        <v>7511</v>
      </c>
      <c r="DD587" t="s">
        <v>1306</v>
      </c>
      <c r="DE587" t="s">
        <v>7510</v>
      </c>
      <c r="DF587" t="s">
        <v>1592</v>
      </c>
      <c r="DG587" t="s">
        <v>1592</v>
      </c>
      <c r="DH587" t="s">
        <v>2334</v>
      </c>
      <c r="DI587" t="e">
        <v>#N/A</v>
      </c>
      <c r="DJ587"/>
      <c r="DK587" t="s">
        <v>2334</v>
      </c>
      <c r="DL587">
        <v>9</v>
      </c>
      <c r="DM587" t="s">
        <v>2315</v>
      </c>
      <c r="DN587" t="s">
        <v>1247</v>
      </c>
      <c r="DO587" t="b">
        <v>1</v>
      </c>
      <c r="DP587" t="b">
        <v>1</v>
      </c>
      <c r="DQ587" t="b">
        <v>1</v>
      </c>
      <c r="DR587" t="b">
        <v>0</v>
      </c>
      <c r="DS587" t="b">
        <v>0</v>
      </c>
      <c r="DT587" t="b">
        <v>0</v>
      </c>
      <c r="DU587" t="b">
        <v>1</v>
      </c>
      <c r="DV587">
        <v>0</v>
      </c>
      <c r="DW587" t="b">
        <v>0</v>
      </c>
      <c r="DX587" t="b">
        <v>0</v>
      </c>
      <c r="DY587" t="b">
        <v>0</v>
      </c>
      <c r="DZ587" t="b">
        <v>0</v>
      </c>
      <c r="EA587" t="b">
        <v>0</v>
      </c>
      <c r="EB587" t="b">
        <v>0</v>
      </c>
      <c r="EC587" t="b">
        <v>0</v>
      </c>
      <c r="ED587" t="b">
        <v>0</v>
      </c>
      <c r="EE587" t="b">
        <v>0</v>
      </c>
      <c r="EF587" t="b" cm="1">
        <v>0</v>
      </c>
      <c r="EG587" t="b">
        <v>0</v>
      </c>
      <c r="EH587" t="b">
        <v>0</v>
      </c>
      <c r="EI587" t="b">
        <v>0</v>
      </c>
      <c r="EJ587" t="s">
        <v>1592</v>
      </c>
      <c r="EK587">
        <v>0</v>
      </c>
      <c r="EL587">
        <v>24</v>
      </c>
      <c r="EM587" t="b">
        <v>0</v>
      </c>
    </row>
    <row r="588" spans="1:143" ht="63">
      <c r="A588"/>
      <c r="B588" t="s">
        <v>1247</v>
      </c>
      <c r="C588" t="s">
        <v>1759</v>
      </c>
      <c r="D588" t="s">
        <v>1761</v>
      </c>
      <c r="E588" t="s">
        <v>1762</v>
      </c>
      <c r="F588" t="s">
        <v>2187</v>
      </c>
      <c r="G588" t="s">
        <v>1761</v>
      </c>
      <c r="H588" t="s">
        <v>902</v>
      </c>
      <c r="I588" t="s">
        <v>1242</v>
      </c>
      <c r="J588" t="s">
        <v>7510</v>
      </c>
      <c r="K588"/>
      <c r="L588" t="s">
        <v>1939</v>
      </c>
      <c r="M588" t="s">
        <v>1947</v>
      </c>
      <c r="N588" s="109" t="s">
        <v>6592</v>
      </c>
      <c r="O588"/>
      <c r="P588" t="s">
        <v>1247</v>
      </c>
      <c r="Q588" t="s">
        <v>1306</v>
      </c>
      <c r="R588" t="s">
        <v>6582</v>
      </c>
      <c r="S588"/>
      <c r="T588"/>
      <c r="U588" t="s">
        <v>7513</v>
      </c>
      <c r="V588" t="s">
        <v>2187</v>
      </c>
      <c r="W588"/>
      <c r="X588"/>
      <c r="Y588"/>
      <c r="Z588"/>
      <c r="AA588"/>
      <c r="AB588"/>
      <c r="AC588"/>
      <c r="AD588"/>
      <c r="AE588"/>
      <c r="AF588"/>
      <c r="AG588"/>
      <c r="AH588"/>
      <c r="AI588"/>
      <c r="AJ588"/>
      <c r="AK588"/>
      <c r="AL588"/>
      <c r="AM588"/>
      <c r="AN588"/>
      <c r="AO588" s="108" t="s">
        <v>43</v>
      </c>
      <c r="AP588" t="s">
        <v>1309</v>
      </c>
      <c r="AQ588">
        <v>33</v>
      </c>
      <c r="AR588" t="e">
        <v>#N/A</v>
      </c>
      <c r="AS588" t="s">
        <v>1759</v>
      </c>
      <c r="AT588" t="e">
        <v>#N/A</v>
      </c>
      <c r="AU588" t="s">
        <v>1762</v>
      </c>
      <c r="AV588" t="s">
        <v>1945</v>
      </c>
      <c r="AW588" t="s">
        <v>2138</v>
      </c>
      <c r="AX588" t="s">
        <v>1934</v>
      </c>
      <c r="AY588" t="s">
        <v>2186</v>
      </c>
      <c r="AZ588" t="s">
        <v>1306</v>
      </c>
      <c r="BA588" t="s">
        <v>5600</v>
      </c>
      <c r="BB588" t="s">
        <v>1242</v>
      </c>
      <c r="BC588" t="s">
        <v>1939</v>
      </c>
      <c r="BD588" t="s">
        <v>6322</v>
      </c>
      <c r="BE588">
        <v>339</v>
      </c>
      <c r="BF588">
        <v>587</v>
      </c>
      <c r="BG588">
        <v>0</v>
      </c>
      <c r="BH588" t="s">
        <v>1592</v>
      </c>
      <c r="BI588">
        <v>0</v>
      </c>
      <c r="BJ588">
        <v>0</v>
      </c>
      <c r="BK588">
        <v>1055</v>
      </c>
      <c r="BL588" t="s">
        <v>1950</v>
      </c>
      <c r="BM588" t="s">
        <v>7511</v>
      </c>
      <c r="BN588" t="s">
        <v>7514</v>
      </c>
      <c r="BO588" t="e" cm="1">
        <v>#N/A</v>
      </c>
      <c r="BP588" t="s">
        <v>1592</v>
      </c>
      <c r="BQ588" t="s">
        <v>7303</v>
      </c>
      <c r="BR588">
        <v>32</v>
      </c>
      <c r="BS588" t="s">
        <v>1816</v>
      </c>
      <c r="BT588" t="s">
        <v>7521</v>
      </c>
      <c r="BU588" t="s">
        <v>1761</v>
      </c>
      <c r="BV588" t="s">
        <v>1945</v>
      </c>
      <c r="BW588" t="s">
        <v>1940</v>
      </c>
      <c r="BX588" t="s">
        <v>2188</v>
      </c>
      <c r="BY588" t="s">
        <v>1592</v>
      </c>
      <c r="BZ588" t="s">
        <v>1937</v>
      </c>
      <c r="CA588" t="s">
        <v>1947</v>
      </c>
      <c r="CB588"/>
      <c r="CC588" t="s">
        <v>998</v>
      </c>
      <c r="CD588" t="s">
        <v>1242</v>
      </c>
      <c r="CE588" t="s">
        <v>7522</v>
      </c>
      <c r="CF588" t="s">
        <v>7523</v>
      </c>
      <c r="CG588" t="s">
        <v>1242</v>
      </c>
      <c r="CH588" t="s">
        <v>1592</v>
      </c>
      <c r="CI588" t="s">
        <v>6582</v>
      </c>
      <c r="CJ588" t="s">
        <v>1247</v>
      </c>
      <c r="CK588"/>
      <c r="CL588"/>
      <c r="CM588" t="s">
        <v>7513</v>
      </c>
      <c r="CN588" t="s">
        <v>2187</v>
      </c>
      <c r="CO588" t="s">
        <v>7513</v>
      </c>
      <c r="CP588" t="s">
        <v>2187</v>
      </c>
      <c r="CQ588" t="s">
        <v>1592</v>
      </c>
      <c r="CR588">
        <v>0</v>
      </c>
      <c r="CS588" t="s">
        <v>1592</v>
      </c>
      <c r="CT588" t="s">
        <v>1592</v>
      </c>
      <c r="CU588" t="s">
        <v>1592</v>
      </c>
      <c r="CV588" t="s">
        <v>1592</v>
      </c>
      <c r="CW588" t="s">
        <v>1592</v>
      </c>
      <c r="CX588">
        <v>586</v>
      </c>
      <c r="CY588" t="s">
        <v>7524</v>
      </c>
      <c r="CZ588" t="s">
        <v>1592</v>
      </c>
      <c r="DA588" t="s">
        <v>2313</v>
      </c>
      <c r="DB588" t="s">
        <v>2314</v>
      </c>
      <c r="DC588" t="s">
        <v>1762</v>
      </c>
      <c r="DD588" t="s">
        <v>1306</v>
      </c>
      <c r="DE588" t="s">
        <v>1761</v>
      </c>
      <c r="DF588" t="s">
        <v>1592</v>
      </c>
      <c r="DG588" t="s">
        <v>1592</v>
      </c>
      <c r="DH588" t="s">
        <v>2334</v>
      </c>
      <c r="DI588" t="e">
        <v>#N/A</v>
      </c>
      <c r="DJ588"/>
      <c r="DK588" t="s">
        <v>2334</v>
      </c>
      <c r="DL588">
        <v>9</v>
      </c>
      <c r="DM588" t="s">
        <v>2315</v>
      </c>
      <c r="DN588" t="s">
        <v>1247</v>
      </c>
      <c r="DO588" t="b">
        <v>1</v>
      </c>
      <c r="DP588" t="b">
        <v>1</v>
      </c>
      <c r="DQ588" t="b">
        <v>0</v>
      </c>
      <c r="DR588" t="b">
        <v>0</v>
      </c>
      <c r="DS588" t="b">
        <v>0</v>
      </c>
      <c r="DT588" t="b">
        <v>0</v>
      </c>
      <c r="DU588" t="b">
        <v>0</v>
      </c>
      <c r="DV588">
        <v>0</v>
      </c>
      <c r="DW588" t="b">
        <v>0</v>
      </c>
      <c r="DX588" t="b">
        <v>0</v>
      </c>
      <c r="DY588" t="b">
        <v>0</v>
      </c>
      <c r="DZ588" t="b">
        <v>0</v>
      </c>
      <c r="EA588" t="b">
        <v>0</v>
      </c>
      <c r="EB588" t="b">
        <v>0</v>
      </c>
      <c r="EC588" t="b">
        <v>0</v>
      </c>
      <c r="ED588" t="b">
        <v>0</v>
      </c>
      <c r="EE588" t="b">
        <v>0</v>
      </c>
      <c r="EF588" t="b" cm="1">
        <v>0</v>
      </c>
      <c r="EG588" t="b">
        <v>0</v>
      </c>
      <c r="EH588" t="b">
        <v>0</v>
      </c>
      <c r="EI588" t="b">
        <v>0</v>
      </c>
      <c r="EJ588" t="s">
        <v>1592</v>
      </c>
      <c r="EK588">
        <v>0</v>
      </c>
      <c r="EL588">
        <v>7</v>
      </c>
      <c r="EM588" t="b">
        <v>0</v>
      </c>
    </row>
    <row r="589" spans="1:143" ht="31.5">
      <c r="A589"/>
      <c r="B589" t="s">
        <v>1247</v>
      </c>
      <c r="C589" t="s">
        <v>1759</v>
      </c>
      <c r="D589" t="s">
        <v>5617</v>
      </c>
      <c r="E589" t="s">
        <v>5618</v>
      </c>
      <c r="F589" t="s">
        <v>6597</v>
      </c>
      <c r="G589" t="s">
        <v>5617</v>
      </c>
      <c r="H589" t="s">
        <v>902</v>
      </c>
      <c r="I589" t="s">
        <v>1242</v>
      </c>
      <c r="J589" t="s">
        <v>7510</v>
      </c>
      <c r="K589"/>
      <c r="L589" t="s">
        <v>1939</v>
      </c>
      <c r="M589" t="s">
        <v>1947</v>
      </c>
      <c r="N589" s="109" t="s">
        <v>7310</v>
      </c>
      <c r="O589"/>
      <c r="P589" t="s">
        <v>1247</v>
      </c>
      <c r="Q589" t="s">
        <v>1306</v>
      </c>
      <c r="R589" t="s">
        <v>6582</v>
      </c>
      <c r="S589"/>
      <c r="T589"/>
      <c r="U589" t="s">
        <v>7513</v>
      </c>
      <c r="V589" t="s">
        <v>6599</v>
      </c>
      <c r="W589"/>
      <c r="X589"/>
      <c r="Y589"/>
      <c r="Z589"/>
      <c r="AA589"/>
      <c r="AB589"/>
      <c r="AC589"/>
      <c r="AD589"/>
      <c r="AE589"/>
      <c r="AF589"/>
      <c r="AG589"/>
      <c r="AH589"/>
      <c r="AI589"/>
      <c r="AJ589"/>
      <c r="AK589"/>
      <c r="AL589"/>
      <c r="AM589"/>
      <c r="AN589"/>
      <c r="AO589" s="108" t="s">
        <v>43</v>
      </c>
      <c r="AP589" t="s">
        <v>1309</v>
      </c>
      <c r="AQ589">
        <v>34</v>
      </c>
      <c r="AR589" t="e">
        <v>#N/A</v>
      </c>
      <c r="AS589" t="s">
        <v>1759</v>
      </c>
      <c r="AT589" t="e">
        <v>#N/A</v>
      </c>
      <c r="AU589" t="s">
        <v>5618</v>
      </c>
      <c r="AV589" t="s">
        <v>5621</v>
      </c>
      <c r="AW589" t="s">
        <v>6600</v>
      </c>
      <c r="AX589" t="s">
        <v>1934</v>
      </c>
      <c r="AY589" t="s">
        <v>5622</v>
      </c>
      <c r="AZ589" t="s">
        <v>1306</v>
      </c>
      <c r="BA589" t="s">
        <v>5623</v>
      </c>
      <c r="BB589" t="s">
        <v>1242</v>
      </c>
      <c r="BC589" t="s">
        <v>1939</v>
      </c>
      <c r="BD589" t="s">
        <v>6332</v>
      </c>
      <c r="BE589">
        <v>341</v>
      </c>
      <c r="BF589">
        <v>587</v>
      </c>
      <c r="BG589">
        <v>0</v>
      </c>
      <c r="BH589" t="s">
        <v>1592</v>
      </c>
      <c r="BI589">
        <v>0</v>
      </c>
      <c r="BJ589">
        <v>0</v>
      </c>
      <c r="BK589">
        <v>1051</v>
      </c>
      <c r="BL589" t="s">
        <v>5625</v>
      </c>
      <c r="BM589" t="s">
        <v>7511</v>
      </c>
      <c r="BN589" t="s">
        <v>7514</v>
      </c>
      <c r="BO589" t="e" cm="1">
        <v>#N/A</v>
      </c>
      <c r="BP589" t="s">
        <v>1592</v>
      </c>
      <c r="BQ589" t="s">
        <v>7303</v>
      </c>
      <c r="BR589">
        <v>33</v>
      </c>
      <c r="BS589" t="s">
        <v>1817</v>
      </c>
      <c r="BT589" t="s">
        <v>7525</v>
      </c>
      <c r="BU589" t="s">
        <v>5617</v>
      </c>
      <c r="BV589" t="s">
        <v>5621</v>
      </c>
      <c r="BW589" t="s">
        <v>1940</v>
      </c>
      <c r="BX589" t="s">
        <v>7312</v>
      </c>
      <c r="BY589" t="s">
        <v>1592</v>
      </c>
      <c r="BZ589" t="s">
        <v>1937</v>
      </c>
      <c r="CA589" t="s">
        <v>1947</v>
      </c>
      <c r="CB589"/>
      <c r="CC589" t="s">
        <v>998</v>
      </c>
      <c r="CD589" t="s">
        <v>1242</v>
      </c>
      <c r="CE589" t="s">
        <v>7526</v>
      </c>
      <c r="CF589" t="s">
        <v>7527</v>
      </c>
      <c r="CG589" t="s">
        <v>1242</v>
      </c>
      <c r="CH589" t="s">
        <v>1592</v>
      </c>
      <c r="CI589" t="s">
        <v>6582</v>
      </c>
      <c r="CJ589" t="s">
        <v>1247</v>
      </c>
      <c r="CK589"/>
      <c r="CL589"/>
      <c r="CM589" t="s">
        <v>7513</v>
      </c>
      <c r="CN589" t="s">
        <v>6599</v>
      </c>
      <c r="CO589" t="s">
        <v>7513</v>
      </c>
      <c r="CP589" t="s">
        <v>6599</v>
      </c>
      <c r="CQ589" t="s">
        <v>1592</v>
      </c>
      <c r="CR589">
        <v>0</v>
      </c>
      <c r="CS589" t="s">
        <v>1592</v>
      </c>
      <c r="CT589" t="s">
        <v>1592</v>
      </c>
      <c r="CU589" t="s">
        <v>1592</v>
      </c>
      <c r="CV589" t="s">
        <v>1592</v>
      </c>
      <c r="CW589" t="s">
        <v>1592</v>
      </c>
      <c r="CX589">
        <v>587</v>
      </c>
      <c r="CY589" t="s">
        <v>7528</v>
      </c>
      <c r="CZ589" t="s">
        <v>1592</v>
      </c>
      <c r="DA589" t="s">
        <v>2313</v>
      </c>
      <c r="DB589" t="s">
        <v>2314</v>
      </c>
      <c r="DC589" t="s">
        <v>5618</v>
      </c>
      <c r="DD589" t="s">
        <v>1306</v>
      </c>
      <c r="DE589" t="s">
        <v>5617</v>
      </c>
      <c r="DF589" t="s">
        <v>1592</v>
      </c>
      <c r="DG589" t="s">
        <v>1592</v>
      </c>
      <c r="DH589" t="s">
        <v>2334</v>
      </c>
      <c r="DI589" t="e">
        <v>#N/A</v>
      </c>
      <c r="DJ589"/>
      <c r="DK589" t="s">
        <v>2334</v>
      </c>
      <c r="DL589">
        <v>9</v>
      </c>
      <c r="DM589" t="s">
        <v>2315</v>
      </c>
      <c r="DN589" t="s">
        <v>1247</v>
      </c>
      <c r="DO589" t="b">
        <v>1</v>
      </c>
      <c r="DP589" t="b">
        <v>1</v>
      </c>
      <c r="DQ589" t="b">
        <v>0</v>
      </c>
      <c r="DR589" t="b">
        <v>0</v>
      </c>
      <c r="DS589" t="b">
        <v>0</v>
      </c>
      <c r="DT589" t="b">
        <v>0</v>
      </c>
      <c r="DU589" t="b">
        <v>0</v>
      </c>
      <c r="DV589">
        <v>0</v>
      </c>
      <c r="DW589" t="b">
        <v>0</v>
      </c>
      <c r="DX589" t="b">
        <v>0</v>
      </c>
      <c r="DY589" t="b">
        <v>0</v>
      </c>
      <c r="DZ589" t="b">
        <v>0</v>
      </c>
      <c r="EA589" t="b">
        <v>0</v>
      </c>
      <c r="EB589" t="b">
        <v>0</v>
      </c>
      <c r="EC589" t="b">
        <v>0</v>
      </c>
      <c r="ED589" t="b">
        <v>0</v>
      </c>
      <c r="EE589" t="b">
        <v>0</v>
      </c>
      <c r="EF589" t="b" cm="1">
        <v>0</v>
      </c>
      <c r="EG589" t="b">
        <v>0</v>
      </c>
      <c r="EH589" t="b">
        <v>0</v>
      </c>
      <c r="EI589" t="b">
        <v>0</v>
      </c>
      <c r="EJ589" t="s">
        <v>1592</v>
      </c>
      <c r="EK589">
        <v>0</v>
      </c>
      <c r="EL589">
        <v>13</v>
      </c>
      <c r="EM589" t="b">
        <v>0</v>
      </c>
    </row>
    <row r="590" spans="1:143" ht="15.75">
      <c r="A590"/>
      <c r="B590" t="s">
        <v>1247</v>
      </c>
      <c r="C590" t="s">
        <v>1759</v>
      </c>
      <c r="D590" t="s">
        <v>1766</v>
      </c>
      <c r="E590" t="s">
        <v>1767</v>
      </c>
      <c r="F590" t="s">
        <v>6190</v>
      </c>
      <c r="G590" t="s">
        <v>1766</v>
      </c>
      <c r="H590" t="s">
        <v>902</v>
      </c>
      <c r="I590" t="s">
        <v>1242</v>
      </c>
      <c r="J590" t="s">
        <v>7510</v>
      </c>
      <c r="K590"/>
      <c r="L590" t="s">
        <v>1939</v>
      </c>
      <c r="M590" t="s">
        <v>1947</v>
      </c>
      <c r="N590" t="s">
        <v>6606</v>
      </c>
      <c r="O590"/>
      <c r="P590" t="s">
        <v>1247</v>
      </c>
      <c r="Q590" t="s">
        <v>1306</v>
      </c>
      <c r="R590" t="s">
        <v>6582</v>
      </c>
      <c r="S590"/>
      <c r="T590"/>
      <c r="U590" t="s">
        <v>7513</v>
      </c>
      <c r="V590" t="s">
        <v>2192</v>
      </c>
      <c r="W590"/>
      <c r="X590"/>
      <c r="Y590"/>
      <c r="Z590"/>
      <c r="AA590"/>
      <c r="AB590"/>
      <c r="AC590"/>
      <c r="AD590"/>
      <c r="AE590"/>
      <c r="AF590"/>
      <c r="AG590"/>
      <c r="AH590"/>
      <c r="AI590"/>
      <c r="AJ590"/>
      <c r="AK590"/>
      <c r="AL590"/>
      <c r="AM590"/>
      <c r="AN590"/>
      <c r="AO590" s="108" t="s">
        <v>43</v>
      </c>
      <c r="AP590" t="s">
        <v>1309</v>
      </c>
      <c r="AQ590">
        <v>35</v>
      </c>
      <c r="AR590" t="e">
        <v>#N/A</v>
      </c>
      <c r="AS590" t="s">
        <v>1759</v>
      </c>
      <c r="AT590" t="e">
        <v>#N/A</v>
      </c>
      <c r="AU590" t="s">
        <v>1767</v>
      </c>
      <c r="AV590" t="s">
        <v>1953</v>
      </c>
      <c r="AW590" t="s">
        <v>1954</v>
      </c>
      <c r="AX590" t="s">
        <v>1934</v>
      </c>
      <c r="AY590" t="s">
        <v>2191</v>
      </c>
      <c r="AZ590" t="s">
        <v>1306</v>
      </c>
      <c r="BA590" t="s">
        <v>5610</v>
      </c>
      <c r="BB590" t="s">
        <v>1242</v>
      </c>
      <c r="BC590" t="s">
        <v>1939</v>
      </c>
      <c r="BD590" t="s">
        <v>6327</v>
      </c>
      <c r="BE590">
        <v>340</v>
      </c>
      <c r="BF590">
        <v>587</v>
      </c>
      <c r="BG590">
        <v>0</v>
      </c>
      <c r="BH590" t="s">
        <v>1592</v>
      </c>
      <c r="BI590">
        <v>0</v>
      </c>
      <c r="BJ590">
        <v>0</v>
      </c>
      <c r="BK590">
        <v>1036</v>
      </c>
      <c r="BL590" t="s">
        <v>1958</v>
      </c>
      <c r="BM590" t="s">
        <v>7511</v>
      </c>
      <c r="BN590" t="s">
        <v>7514</v>
      </c>
      <c r="BO590" t="e" cm="1">
        <v>#N/A</v>
      </c>
      <c r="BP590" t="s">
        <v>1592</v>
      </c>
      <c r="BQ590" t="s">
        <v>7303</v>
      </c>
      <c r="BR590">
        <v>34</v>
      </c>
      <c r="BS590" t="s">
        <v>1819</v>
      </c>
      <c r="BT590" t="s">
        <v>7529</v>
      </c>
      <c r="BU590" t="s">
        <v>1766</v>
      </c>
      <c r="BV590" t="s">
        <v>1953</v>
      </c>
      <c r="BW590" t="s">
        <v>1940</v>
      </c>
      <c r="BX590" t="s">
        <v>2193</v>
      </c>
      <c r="BY590" t="s">
        <v>1592</v>
      </c>
      <c r="BZ590" t="s">
        <v>1937</v>
      </c>
      <c r="CA590" t="s">
        <v>1947</v>
      </c>
      <c r="CB590"/>
      <c r="CC590" t="s">
        <v>998</v>
      </c>
      <c r="CD590" t="s">
        <v>1242</v>
      </c>
      <c r="CE590" t="s">
        <v>7530</v>
      </c>
      <c r="CF590" t="s">
        <v>7531</v>
      </c>
      <c r="CG590" t="s">
        <v>1242</v>
      </c>
      <c r="CH590" t="s">
        <v>1592</v>
      </c>
      <c r="CI590" t="s">
        <v>6582</v>
      </c>
      <c r="CJ590" t="s">
        <v>1247</v>
      </c>
      <c r="CK590"/>
      <c r="CL590"/>
      <c r="CM590" t="s">
        <v>7513</v>
      </c>
      <c r="CN590" t="s">
        <v>2192</v>
      </c>
      <c r="CO590" t="s">
        <v>7513</v>
      </c>
      <c r="CP590" t="s">
        <v>2192</v>
      </c>
      <c r="CQ590" t="s">
        <v>1592</v>
      </c>
      <c r="CR590">
        <v>0</v>
      </c>
      <c r="CS590" t="s">
        <v>1592</v>
      </c>
      <c r="CT590" t="s">
        <v>1592</v>
      </c>
      <c r="CU590" t="s">
        <v>1592</v>
      </c>
      <c r="CV590" t="s">
        <v>1592</v>
      </c>
      <c r="CW590" t="s">
        <v>1592</v>
      </c>
      <c r="CX590">
        <v>588</v>
      </c>
      <c r="CY590" t="s">
        <v>7532</v>
      </c>
      <c r="CZ590" t="s">
        <v>1592</v>
      </c>
      <c r="DA590" t="s">
        <v>2313</v>
      </c>
      <c r="DB590" t="s">
        <v>2314</v>
      </c>
      <c r="DC590" t="s">
        <v>1767</v>
      </c>
      <c r="DD590" t="s">
        <v>1306</v>
      </c>
      <c r="DE590" t="s">
        <v>1766</v>
      </c>
      <c r="DF590" t="s">
        <v>1592</v>
      </c>
      <c r="DG590" t="s">
        <v>1592</v>
      </c>
      <c r="DH590" t="s">
        <v>2334</v>
      </c>
      <c r="DI590" t="e">
        <v>#N/A</v>
      </c>
      <c r="DJ590"/>
      <c r="DK590" t="s">
        <v>2334</v>
      </c>
      <c r="DL590">
        <v>9</v>
      </c>
      <c r="DM590" t="s">
        <v>2315</v>
      </c>
      <c r="DN590" t="s">
        <v>1247</v>
      </c>
      <c r="DO590" t="b">
        <v>1</v>
      </c>
      <c r="DP590" t="b">
        <v>1</v>
      </c>
      <c r="DQ590" t="b">
        <v>0</v>
      </c>
      <c r="DR590" t="b">
        <v>0</v>
      </c>
      <c r="DS590" t="b">
        <v>0</v>
      </c>
      <c r="DT590" t="b">
        <v>0</v>
      </c>
      <c r="DU590" t="b">
        <v>0</v>
      </c>
      <c r="DV590">
        <v>0</v>
      </c>
      <c r="DW590" t="b">
        <v>0</v>
      </c>
      <c r="DX590" t="b">
        <v>0</v>
      </c>
      <c r="DY590" t="b">
        <v>0</v>
      </c>
      <c r="DZ590" t="b">
        <v>0</v>
      </c>
      <c r="EA590" t="b">
        <v>0</v>
      </c>
      <c r="EB590" t="b">
        <v>0</v>
      </c>
      <c r="EC590" t="b">
        <v>0</v>
      </c>
      <c r="ED590" t="b">
        <v>0</v>
      </c>
      <c r="EE590" t="b">
        <v>0</v>
      </c>
      <c r="EF590" t="b" cm="1">
        <v>0</v>
      </c>
      <c r="EG590" t="b">
        <v>0</v>
      </c>
      <c r="EH590" t="b">
        <v>0</v>
      </c>
      <c r="EI590" t="b">
        <v>0</v>
      </c>
      <c r="EJ590" t="s">
        <v>1592</v>
      </c>
      <c r="EK590">
        <v>0</v>
      </c>
      <c r="EL590">
        <v>13</v>
      </c>
      <c r="EM590" t="b">
        <v>0</v>
      </c>
    </row>
    <row r="591" spans="1:143" ht="15.75">
      <c r="A591"/>
      <c r="B591" t="s">
        <v>1247</v>
      </c>
      <c r="C591" t="s">
        <v>1759</v>
      </c>
      <c r="D591" t="s">
        <v>1772</v>
      </c>
      <c r="E591" t="s">
        <v>1773</v>
      </c>
      <c r="F591" t="s">
        <v>6611</v>
      </c>
      <c r="G591" t="s">
        <v>1772</v>
      </c>
      <c r="H591" t="s">
        <v>902</v>
      </c>
      <c r="I591" t="s">
        <v>1242</v>
      </c>
      <c r="J591" t="s">
        <v>7510</v>
      </c>
      <c r="K591"/>
      <c r="L591" t="s">
        <v>1939</v>
      </c>
      <c r="M591" t="s">
        <v>1947</v>
      </c>
      <c r="N591" t="s">
        <v>7533</v>
      </c>
      <c r="O591"/>
      <c r="P591" t="s">
        <v>1247</v>
      </c>
      <c r="Q591" t="s">
        <v>1306</v>
      </c>
      <c r="R591" t="s">
        <v>6582</v>
      </c>
      <c r="S591"/>
      <c r="T591"/>
      <c r="U591" t="s">
        <v>7513</v>
      </c>
      <c r="V591" t="s">
        <v>6613</v>
      </c>
      <c r="W591"/>
      <c r="X591"/>
      <c r="Y591"/>
      <c r="Z591"/>
      <c r="AA591"/>
      <c r="AB591"/>
      <c r="AC591"/>
      <c r="AD591"/>
      <c r="AE591"/>
      <c r="AF591"/>
      <c r="AG591"/>
      <c r="AH591"/>
      <c r="AI591"/>
      <c r="AJ591"/>
      <c r="AK591"/>
      <c r="AL591"/>
      <c r="AM591"/>
      <c r="AN591"/>
      <c r="AO591" s="108" t="s">
        <v>43</v>
      </c>
      <c r="AP591" t="s">
        <v>1309</v>
      </c>
      <c r="AQ591">
        <v>36</v>
      </c>
      <c r="AR591" t="e">
        <v>#N/A</v>
      </c>
      <c r="AS591" t="s">
        <v>1759</v>
      </c>
      <c r="AT591" t="e">
        <v>#N/A</v>
      </c>
      <c r="AU591" t="s">
        <v>1773</v>
      </c>
      <c r="AV591" t="s">
        <v>5634</v>
      </c>
      <c r="AW591" t="s">
        <v>6614</v>
      </c>
      <c r="AX591" t="s">
        <v>1934</v>
      </c>
      <c r="AY591" t="s">
        <v>6615</v>
      </c>
      <c r="AZ591" t="s">
        <v>1306</v>
      </c>
      <c r="BA591" t="s">
        <v>5636</v>
      </c>
      <c r="BB591" t="s">
        <v>1242</v>
      </c>
      <c r="BC591" t="s">
        <v>1939</v>
      </c>
      <c r="BD591" t="s">
        <v>6337</v>
      </c>
      <c r="BE591">
        <v>342</v>
      </c>
      <c r="BF591">
        <v>587</v>
      </c>
      <c r="BG591">
        <v>0</v>
      </c>
      <c r="BH591" t="s">
        <v>1592</v>
      </c>
      <c r="BI591">
        <v>0</v>
      </c>
      <c r="BJ591">
        <v>0</v>
      </c>
      <c r="BK591">
        <v>1046</v>
      </c>
      <c r="BL591" t="s">
        <v>5638</v>
      </c>
      <c r="BM591" t="s">
        <v>7511</v>
      </c>
      <c r="BN591" t="s">
        <v>7514</v>
      </c>
      <c r="BO591" t="e" cm="1">
        <v>#N/A</v>
      </c>
      <c r="BP591" t="s">
        <v>1592</v>
      </c>
      <c r="BQ591" t="s">
        <v>7303</v>
      </c>
      <c r="BR591">
        <v>35</v>
      </c>
      <c r="BS591" t="s">
        <v>1823</v>
      </c>
      <c r="BT591" t="s">
        <v>7534</v>
      </c>
      <c r="BU591" t="s">
        <v>1772</v>
      </c>
      <c r="BV591" t="s">
        <v>5634</v>
      </c>
      <c r="BW591" t="s">
        <v>1940</v>
      </c>
      <c r="BX591" t="s">
        <v>7535</v>
      </c>
      <c r="BY591" t="s">
        <v>1592</v>
      </c>
      <c r="BZ591" t="s">
        <v>1937</v>
      </c>
      <c r="CA591" t="s">
        <v>1947</v>
      </c>
      <c r="CB591"/>
      <c r="CC591" t="s">
        <v>998</v>
      </c>
      <c r="CD591" t="s">
        <v>1242</v>
      </c>
      <c r="CE591" t="s">
        <v>7536</v>
      </c>
      <c r="CF591" t="s">
        <v>7537</v>
      </c>
      <c r="CG591" t="s">
        <v>1242</v>
      </c>
      <c r="CH591" t="s">
        <v>1592</v>
      </c>
      <c r="CI591" t="s">
        <v>6582</v>
      </c>
      <c r="CJ591" t="s">
        <v>1247</v>
      </c>
      <c r="CK591"/>
      <c r="CL591"/>
      <c r="CM591" t="s">
        <v>7513</v>
      </c>
      <c r="CN591" t="s">
        <v>6613</v>
      </c>
      <c r="CO591" t="s">
        <v>7513</v>
      </c>
      <c r="CP591" t="s">
        <v>6613</v>
      </c>
      <c r="CQ591" t="s">
        <v>1592</v>
      </c>
      <c r="CR591">
        <v>0</v>
      </c>
      <c r="CS591" t="s">
        <v>1592</v>
      </c>
      <c r="CT591" t="s">
        <v>1592</v>
      </c>
      <c r="CU591" t="s">
        <v>1592</v>
      </c>
      <c r="CV591" t="s">
        <v>1592</v>
      </c>
      <c r="CW591" t="s">
        <v>1592</v>
      </c>
      <c r="CX591">
        <v>589</v>
      </c>
      <c r="CY591" t="s">
        <v>7538</v>
      </c>
      <c r="CZ591" t="s">
        <v>1592</v>
      </c>
      <c r="DA591" t="s">
        <v>2313</v>
      </c>
      <c r="DB591" t="s">
        <v>2314</v>
      </c>
      <c r="DC591" t="s">
        <v>1773</v>
      </c>
      <c r="DD591" t="s">
        <v>1306</v>
      </c>
      <c r="DE591" t="s">
        <v>1772</v>
      </c>
      <c r="DF591" t="s">
        <v>1592</v>
      </c>
      <c r="DG591" t="s">
        <v>1592</v>
      </c>
      <c r="DH591" t="s">
        <v>2334</v>
      </c>
      <c r="DI591" t="e">
        <v>#N/A</v>
      </c>
      <c r="DJ591"/>
      <c r="DK591" t="s">
        <v>2334</v>
      </c>
      <c r="DL591">
        <v>9</v>
      </c>
      <c r="DM591" t="s">
        <v>2315</v>
      </c>
      <c r="DN591" t="s">
        <v>1247</v>
      </c>
      <c r="DO591" t="b">
        <v>1</v>
      </c>
      <c r="DP591" t="b">
        <v>1</v>
      </c>
      <c r="DQ591" t="b">
        <v>0</v>
      </c>
      <c r="DR591" t="b">
        <v>0</v>
      </c>
      <c r="DS591" t="b">
        <v>0</v>
      </c>
      <c r="DT591" t="b">
        <v>0</v>
      </c>
      <c r="DU591" t="b">
        <v>0</v>
      </c>
      <c r="DV591">
        <v>0</v>
      </c>
      <c r="DW591" t="b">
        <v>0</v>
      </c>
      <c r="DX591" t="b">
        <v>0</v>
      </c>
      <c r="DY591" t="b">
        <v>0</v>
      </c>
      <c r="DZ591" t="b">
        <v>0</v>
      </c>
      <c r="EA591" t="b">
        <v>0</v>
      </c>
      <c r="EB591" t="b">
        <v>0</v>
      </c>
      <c r="EC591" t="b">
        <v>0</v>
      </c>
      <c r="ED591" t="b">
        <v>0</v>
      </c>
      <c r="EE591" t="b">
        <v>0</v>
      </c>
      <c r="EF591" t="b" cm="1">
        <v>0</v>
      </c>
      <c r="EG591" t="b">
        <v>0</v>
      </c>
      <c r="EH591" t="b">
        <v>0</v>
      </c>
      <c r="EI591" t="b">
        <v>0</v>
      </c>
      <c r="EJ591" t="s">
        <v>1592</v>
      </c>
      <c r="EK591">
        <v>0</v>
      </c>
      <c r="EL591">
        <v>16</v>
      </c>
      <c r="EM591" t="b">
        <v>0</v>
      </c>
    </row>
    <row r="592" spans="1:143" ht="15.75">
      <c r="A592"/>
      <c r="B592" t="s">
        <v>1247</v>
      </c>
      <c r="C592" t="s">
        <v>1759</v>
      </c>
      <c r="D592" t="s">
        <v>7320</v>
      </c>
      <c r="E592" t="s">
        <v>7321</v>
      </c>
      <c r="F592" t="s">
        <v>6919</v>
      </c>
      <c r="G592" t="s">
        <v>7320</v>
      </c>
      <c r="H592" t="s">
        <v>902</v>
      </c>
      <c r="I592" t="s">
        <v>1242</v>
      </c>
      <c r="J592" t="s">
        <v>7510</v>
      </c>
      <c r="K592"/>
      <c r="L592" t="s">
        <v>1939</v>
      </c>
      <c r="M592" t="s">
        <v>1974</v>
      </c>
      <c r="N592"/>
      <c r="O592"/>
      <c r="P592" t="s">
        <v>1247</v>
      </c>
      <c r="Q592" t="s">
        <v>1306</v>
      </c>
      <c r="R592" t="s">
        <v>6582</v>
      </c>
      <c r="S592"/>
      <c r="T592"/>
      <c r="U592" t="s">
        <v>7513</v>
      </c>
      <c r="V592" t="s">
        <v>6920</v>
      </c>
      <c r="W592"/>
      <c r="X592"/>
      <c r="Y592"/>
      <c r="Z592"/>
      <c r="AA592"/>
      <c r="AB592" t="s">
        <v>6927</v>
      </c>
      <c r="AC592"/>
      <c r="AD592"/>
      <c r="AE592"/>
      <c r="AF592"/>
      <c r="AG592"/>
      <c r="AH592"/>
      <c r="AI592"/>
      <c r="AJ592"/>
      <c r="AK592"/>
      <c r="AL592"/>
      <c r="AM592"/>
      <c r="AN592"/>
      <c r="AO592" s="108" t="s">
        <v>43</v>
      </c>
      <c r="AP592" t="s">
        <v>1309</v>
      </c>
      <c r="AQ592">
        <v>37</v>
      </c>
      <c r="AR592" t="e">
        <v>#N/A</v>
      </c>
      <c r="AS592" t="s">
        <v>1759</v>
      </c>
      <c r="AT592" t="e">
        <v>#N/A</v>
      </c>
      <c r="AU592" t="s">
        <v>7321</v>
      </c>
      <c r="AV592" t="s">
        <v>7322</v>
      </c>
      <c r="AW592" t="s">
        <v>6922</v>
      </c>
      <c r="AX592" t="s">
        <v>1934</v>
      </c>
      <c r="AY592" t="s">
        <v>7323</v>
      </c>
      <c r="AZ592" t="s">
        <v>1306</v>
      </c>
      <c r="BA592" t="s">
        <v>7324</v>
      </c>
      <c r="BB592" t="s">
        <v>1242</v>
      </c>
      <c r="BC592" t="s">
        <v>1939</v>
      </c>
      <c r="BD592" t="s">
        <v>7325</v>
      </c>
      <c r="BE592">
        <v>561</v>
      </c>
      <c r="BF592">
        <v>587</v>
      </c>
      <c r="BG592">
        <v>0</v>
      </c>
      <c r="BH592" t="s">
        <v>1592</v>
      </c>
      <c r="BI592">
        <v>0</v>
      </c>
      <c r="BJ592" t="e" cm="1">
        <v>#N/A</v>
      </c>
      <c r="BK592" t="e" cm="1">
        <v>#N/A</v>
      </c>
      <c r="BL592" t="s">
        <v>6927</v>
      </c>
      <c r="BM592" t="s">
        <v>7511</v>
      </c>
      <c r="BN592" t="s">
        <v>7514</v>
      </c>
      <c r="BO592" t="e" cm="1">
        <v>#N/A</v>
      </c>
      <c r="BP592" t="s">
        <v>1592</v>
      </c>
      <c r="BQ592" t="s">
        <v>7303</v>
      </c>
      <c r="BR592">
        <v>36</v>
      </c>
      <c r="BS592" t="s">
        <v>1824</v>
      </c>
      <c r="BT592" t="s">
        <v>7539</v>
      </c>
      <c r="BU592" t="s">
        <v>7320</v>
      </c>
      <c r="BV592" t="s">
        <v>7322</v>
      </c>
      <c r="BW592" t="s">
        <v>1940</v>
      </c>
      <c r="BX592" t="s">
        <v>1937</v>
      </c>
      <c r="BY592" t="s">
        <v>1592</v>
      </c>
      <c r="BZ592" t="s">
        <v>1937</v>
      </c>
      <c r="CA592" t="s">
        <v>1974</v>
      </c>
      <c r="CB592"/>
      <c r="CC592" t="s">
        <v>998</v>
      </c>
      <c r="CD592" t="s">
        <v>1242</v>
      </c>
      <c r="CE592" t="s">
        <v>7540</v>
      </c>
      <c r="CF592" t="s">
        <v>7541</v>
      </c>
      <c r="CG592" t="s">
        <v>1242</v>
      </c>
      <c r="CH592" t="s">
        <v>1592</v>
      </c>
      <c r="CI592" t="s">
        <v>6582</v>
      </c>
      <c r="CJ592" t="s">
        <v>1247</v>
      </c>
      <c r="CK592"/>
      <c r="CL592"/>
      <c r="CM592" t="s">
        <v>7513</v>
      </c>
      <c r="CN592" t="s">
        <v>6920</v>
      </c>
      <c r="CO592" t="s">
        <v>7513</v>
      </c>
      <c r="CP592" t="s">
        <v>6920</v>
      </c>
      <c r="CQ592" t="s">
        <v>1592</v>
      </c>
      <c r="CR592">
        <v>0</v>
      </c>
      <c r="CS592" t="s">
        <v>1592</v>
      </c>
      <c r="CT592" t="s">
        <v>1592</v>
      </c>
      <c r="CU592" t="e">
        <v>#N/A</v>
      </c>
      <c r="CV592" t="s">
        <v>1592</v>
      </c>
      <c r="CW592" t="s">
        <v>1592</v>
      </c>
      <c r="CX592">
        <v>590</v>
      </c>
      <c r="CY592" t="s">
        <v>7542</v>
      </c>
      <c r="CZ592" t="s">
        <v>1592</v>
      </c>
      <c r="DA592" t="s">
        <v>2313</v>
      </c>
      <c r="DB592" t="s">
        <v>2314</v>
      </c>
      <c r="DC592" t="s">
        <v>7321</v>
      </c>
      <c r="DD592" t="s">
        <v>1306</v>
      </c>
      <c r="DE592" t="s">
        <v>7320</v>
      </c>
      <c r="DF592" t="s">
        <v>1592</v>
      </c>
      <c r="DG592" t="s">
        <v>1592</v>
      </c>
      <c r="DH592" t="s">
        <v>2334</v>
      </c>
      <c r="DI592" t="e">
        <v>#N/A</v>
      </c>
      <c r="DJ592"/>
      <c r="DK592" t="s">
        <v>2334</v>
      </c>
      <c r="DL592">
        <v>9</v>
      </c>
      <c r="DM592" t="s">
        <v>2315</v>
      </c>
      <c r="DN592" t="s">
        <v>1247</v>
      </c>
      <c r="DO592" t="b">
        <v>1</v>
      </c>
      <c r="DP592" t="b">
        <v>1</v>
      </c>
      <c r="DQ592" t="b">
        <v>0</v>
      </c>
      <c r="DR592" t="b">
        <v>0</v>
      </c>
      <c r="DS592" t="b">
        <v>0</v>
      </c>
      <c r="DT592" t="b">
        <v>0</v>
      </c>
      <c r="DU592" t="b">
        <v>0</v>
      </c>
      <c r="DV592">
        <v>0</v>
      </c>
      <c r="DW592" t="b">
        <v>0</v>
      </c>
      <c r="DX592" t="b">
        <v>0</v>
      </c>
      <c r="DY592" t="b">
        <v>0</v>
      </c>
      <c r="DZ592" t="b">
        <v>0</v>
      </c>
      <c r="EA592" t="b">
        <v>0</v>
      </c>
      <c r="EB592" t="b">
        <v>0</v>
      </c>
      <c r="EC592" t="b">
        <v>0</v>
      </c>
      <c r="ED592" t="b">
        <v>0</v>
      </c>
      <c r="EE592" t="b">
        <v>0</v>
      </c>
      <c r="EF592" t="e" cm="1">
        <v>#N/A</v>
      </c>
      <c r="EG592" t="b">
        <v>0</v>
      </c>
      <c r="EH592" t="b">
        <v>0</v>
      </c>
      <c r="EI592" t="e">
        <v>#N/A</v>
      </c>
      <c r="EJ592" t="e">
        <v>#N/A</v>
      </c>
      <c r="EK592">
        <v>0</v>
      </c>
      <c r="EL592">
        <v>20</v>
      </c>
      <c r="EM592" t="b">
        <v>0</v>
      </c>
    </row>
    <row r="593" spans="1:143" ht="15.75">
      <c r="A593"/>
      <c r="B593" t="s">
        <v>1247</v>
      </c>
      <c r="C593" t="s">
        <v>1759</v>
      </c>
      <c r="D593" t="s">
        <v>6698</v>
      </c>
      <c r="E593" t="s">
        <v>6699</v>
      </c>
      <c r="F593" t="s">
        <v>6700</v>
      </c>
      <c r="G593" t="s">
        <v>6698</v>
      </c>
      <c r="H593" t="s">
        <v>6638</v>
      </c>
      <c r="I593" t="s">
        <v>1242</v>
      </c>
      <c r="J593" t="s">
        <v>7510</v>
      </c>
      <c r="K593"/>
      <c r="L593" t="s">
        <v>1939</v>
      </c>
      <c r="M593" t="s">
        <v>1974</v>
      </c>
      <c r="N593"/>
      <c r="O593"/>
      <c r="P593" t="s">
        <v>1247</v>
      </c>
      <c r="Q593" t="s">
        <v>1306</v>
      </c>
      <c r="R593" t="s">
        <v>6582</v>
      </c>
      <c r="S593"/>
      <c r="T593"/>
      <c r="U593" t="s">
        <v>7513</v>
      </c>
      <c r="V593" t="s">
        <v>6701</v>
      </c>
      <c r="W593"/>
      <c r="X593"/>
      <c r="Y593"/>
      <c r="Z593"/>
      <c r="AA593"/>
      <c r="AB593"/>
      <c r="AC593"/>
      <c r="AD593"/>
      <c r="AE593"/>
      <c r="AF593"/>
      <c r="AG593"/>
      <c r="AH593"/>
      <c r="AI593"/>
      <c r="AJ593"/>
      <c r="AK593"/>
      <c r="AL593"/>
      <c r="AM593"/>
      <c r="AN593"/>
      <c r="AO593" s="108" t="s">
        <v>43</v>
      </c>
      <c r="AP593" t="s">
        <v>1309</v>
      </c>
      <c r="AQ593">
        <v>38</v>
      </c>
      <c r="AR593" t="e">
        <v>#N/A</v>
      </c>
      <c r="AS593" t="s">
        <v>1759</v>
      </c>
      <c r="AT593" t="e">
        <v>#N/A</v>
      </c>
      <c r="AU593" t="s">
        <v>6699</v>
      </c>
      <c r="AV593" t="s">
        <v>6702</v>
      </c>
      <c r="AW593" t="s">
        <v>6703</v>
      </c>
      <c r="AX593" t="s">
        <v>1934</v>
      </c>
      <c r="AY593" t="s">
        <v>6704</v>
      </c>
      <c r="AZ593" t="s">
        <v>1306</v>
      </c>
      <c r="BA593" t="s">
        <v>6705</v>
      </c>
      <c r="BB593" t="s">
        <v>1242</v>
      </c>
      <c r="BC593" t="s">
        <v>1939</v>
      </c>
      <c r="BD593" t="s">
        <v>7330</v>
      </c>
      <c r="BE593">
        <v>497</v>
      </c>
      <c r="BF593">
        <v>587</v>
      </c>
      <c r="BG593">
        <v>0</v>
      </c>
      <c r="BH593" t="s">
        <v>1592</v>
      </c>
      <c r="BI593">
        <v>0</v>
      </c>
      <c r="BJ593">
        <v>0</v>
      </c>
      <c r="BK593">
        <v>497</v>
      </c>
      <c r="BL593" t="s">
        <v>6709</v>
      </c>
      <c r="BM593" t="s">
        <v>7511</v>
      </c>
      <c r="BN593" t="s">
        <v>7514</v>
      </c>
      <c r="BO593" t="e" cm="1">
        <v>#N/A</v>
      </c>
      <c r="BP593" t="s">
        <v>1592</v>
      </c>
      <c r="BQ593" t="s">
        <v>7303</v>
      </c>
      <c r="BR593">
        <v>37</v>
      </c>
      <c r="BS593" t="s">
        <v>1828</v>
      </c>
      <c r="BT593" t="s">
        <v>7543</v>
      </c>
      <c r="BU593" t="s">
        <v>6698</v>
      </c>
      <c r="BV593" t="s">
        <v>6702</v>
      </c>
      <c r="BW593" t="s">
        <v>6646</v>
      </c>
      <c r="BX593" t="s">
        <v>1937</v>
      </c>
      <c r="BY593" t="s">
        <v>1592</v>
      </c>
      <c r="BZ593" t="s">
        <v>1937</v>
      </c>
      <c r="CA593" t="s">
        <v>1974</v>
      </c>
      <c r="CB593"/>
      <c r="CC593" t="s">
        <v>998</v>
      </c>
      <c r="CD593" t="s">
        <v>1242</v>
      </c>
      <c r="CE593" t="s">
        <v>7544</v>
      </c>
      <c r="CF593" t="s">
        <v>7545</v>
      </c>
      <c r="CG593" t="s">
        <v>1242</v>
      </c>
      <c r="CH593" t="s">
        <v>1592</v>
      </c>
      <c r="CI593" t="s">
        <v>6582</v>
      </c>
      <c r="CJ593" t="s">
        <v>1247</v>
      </c>
      <c r="CK593"/>
      <c r="CL593"/>
      <c r="CM593" t="s">
        <v>7513</v>
      </c>
      <c r="CN593" t="s">
        <v>6701</v>
      </c>
      <c r="CO593" t="s">
        <v>7513</v>
      </c>
      <c r="CP593" t="s">
        <v>6701</v>
      </c>
      <c r="CQ593" t="s">
        <v>1592</v>
      </c>
      <c r="CR593">
        <v>0</v>
      </c>
      <c r="CS593" t="s">
        <v>1592</v>
      </c>
      <c r="CT593" t="s">
        <v>1592</v>
      </c>
      <c r="CU593" t="s">
        <v>1592</v>
      </c>
      <c r="CV593" t="s">
        <v>1592</v>
      </c>
      <c r="CW593" t="s">
        <v>1592</v>
      </c>
      <c r="CX593">
        <v>591</v>
      </c>
      <c r="CY593" t="s">
        <v>7546</v>
      </c>
      <c r="CZ593" t="s">
        <v>1592</v>
      </c>
      <c r="DA593" t="s">
        <v>2313</v>
      </c>
      <c r="DB593" t="s">
        <v>2314</v>
      </c>
      <c r="DC593" t="s">
        <v>6699</v>
      </c>
      <c r="DD593" t="s">
        <v>1306</v>
      </c>
      <c r="DE593" t="s">
        <v>6698</v>
      </c>
      <c r="DF593" t="s">
        <v>1592</v>
      </c>
      <c r="DG593" t="s">
        <v>1592</v>
      </c>
      <c r="DH593" t="s">
        <v>2334</v>
      </c>
      <c r="DI593" t="e">
        <v>#N/A</v>
      </c>
      <c r="DJ593"/>
      <c r="DK593" t="s">
        <v>2334</v>
      </c>
      <c r="DL593">
        <v>9</v>
      </c>
      <c r="DM593" t="s">
        <v>2315</v>
      </c>
      <c r="DN593" t="s">
        <v>1247</v>
      </c>
      <c r="DO593" t="b">
        <v>1</v>
      </c>
      <c r="DP593" t="b">
        <v>1</v>
      </c>
      <c r="DQ593" t="b">
        <v>0</v>
      </c>
      <c r="DR593" t="b">
        <v>0</v>
      </c>
      <c r="DS593" t="b">
        <v>0</v>
      </c>
      <c r="DT593" t="b">
        <v>0</v>
      </c>
      <c r="DU593" t="b">
        <v>0</v>
      </c>
      <c r="DV593">
        <v>0</v>
      </c>
      <c r="DW593" t="b">
        <v>0</v>
      </c>
      <c r="DX593" t="b">
        <v>0</v>
      </c>
      <c r="DY593" t="b">
        <v>0</v>
      </c>
      <c r="DZ593" t="b">
        <v>0</v>
      </c>
      <c r="EA593" t="b">
        <v>0</v>
      </c>
      <c r="EB593" t="b">
        <v>0</v>
      </c>
      <c r="EC593" t="b">
        <v>0</v>
      </c>
      <c r="ED593" t="b">
        <v>0</v>
      </c>
      <c r="EE593" t="b">
        <v>0</v>
      </c>
      <c r="EF593" t="b" cm="1">
        <v>0</v>
      </c>
      <c r="EG593" t="b">
        <v>0</v>
      </c>
      <c r="EH593" t="b">
        <v>0</v>
      </c>
      <c r="EI593" t="b">
        <v>0</v>
      </c>
      <c r="EJ593" t="s">
        <v>1592</v>
      </c>
      <c r="EK593">
        <v>0</v>
      </c>
      <c r="EL593">
        <v>29</v>
      </c>
      <c r="EM593" t="b">
        <v>0</v>
      </c>
    </row>
    <row r="594" spans="1:143" ht="15.75">
      <c r="A594"/>
      <c r="B594" t="s">
        <v>1247</v>
      </c>
      <c r="C594" t="s">
        <v>1759</v>
      </c>
      <c r="D594" t="s">
        <v>6635</v>
      </c>
      <c r="E594" t="s">
        <v>6636</v>
      </c>
      <c r="F594" t="s">
        <v>6637</v>
      </c>
      <c r="G594" t="s">
        <v>6635</v>
      </c>
      <c r="H594" t="s">
        <v>6638</v>
      </c>
      <c r="I594" t="s">
        <v>1242</v>
      </c>
      <c r="J594" t="s">
        <v>7510</v>
      </c>
      <c r="K594"/>
      <c r="L594" t="s">
        <v>1939</v>
      </c>
      <c r="M594" t="s">
        <v>1974</v>
      </c>
      <c r="N594"/>
      <c r="O594"/>
      <c r="P594" t="s">
        <v>1247</v>
      </c>
      <c r="Q594" t="s">
        <v>1306</v>
      </c>
      <c r="R594" t="s">
        <v>6582</v>
      </c>
      <c r="S594"/>
      <c r="T594"/>
      <c r="U594" t="s">
        <v>7513</v>
      </c>
      <c r="V594" t="s">
        <v>6639</v>
      </c>
      <c r="W594"/>
      <c r="X594"/>
      <c r="Y594"/>
      <c r="Z594"/>
      <c r="AA594"/>
      <c r="AB594"/>
      <c r="AC594"/>
      <c r="AD594"/>
      <c r="AE594"/>
      <c r="AF594"/>
      <c r="AG594"/>
      <c r="AH594"/>
      <c r="AI594"/>
      <c r="AJ594"/>
      <c r="AK594"/>
      <c r="AL594"/>
      <c r="AM594"/>
      <c r="AN594"/>
      <c r="AO594" s="108" t="s">
        <v>43</v>
      </c>
      <c r="AP594" t="s">
        <v>1309</v>
      </c>
      <c r="AQ594">
        <v>39</v>
      </c>
      <c r="AR594" t="e">
        <v>#N/A</v>
      </c>
      <c r="AS594" t="s">
        <v>1759</v>
      </c>
      <c r="AT594" t="e">
        <v>#N/A</v>
      </c>
      <c r="AU594" t="s">
        <v>6636</v>
      </c>
      <c r="AV594" t="s">
        <v>6640</v>
      </c>
      <c r="AW594" t="s">
        <v>6641</v>
      </c>
      <c r="AX594" t="s">
        <v>1934</v>
      </c>
      <c r="AY594" t="s">
        <v>6642</v>
      </c>
      <c r="AZ594" t="s">
        <v>1306</v>
      </c>
      <c r="BA594" t="s">
        <v>6643</v>
      </c>
      <c r="BB594" t="s">
        <v>1242</v>
      </c>
      <c r="BC594" t="s">
        <v>1939</v>
      </c>
      <c r="BD594" t="s">
        <v>7335</v>
      </c>
      <c r="BE594">
        <v>489</v>
      </c>
      <c r="BF594">
        <v>587</v>
      </c>
      <c r="BG594">
        <v>0</v>
      </c>
      <c r="BH594" t="s">
        <v>1592</v>
      </c>
      <c r="BI594">
        <v>0</v>
      </c>
      <c r="BJ594">
        <v>0</v>
      </c>
      <c r="BK594">
        <v>489</v>
      </c>
      <c r="BL594" t="s">
        <v>6648</v>
      </c>
      <c r="BM594" t="s">
        <v>7511</v>
      </c>
      <c r="BN594" t="s">
        <v>7514</v>
      </c>
      <c r="BO594" t="e" cm="1">
        <v>#N/A</v>
      </c>
      <c r="BP594" t="s">
        <v>1592</v>
      </c>
      <c r="BQ594" t="s">
        <v>7303</v>
      </c>
      <c r="BR594">
        <v>38</v>
      </c>
      <c r="BS594" t="s">
        <v>1832</v>
      </c>
      <c r="BT594" t="s">
        <v>7547</v>
      </c>
      <c r="BU594" t="s">
        <v>6635</v>
      </c>
      <c r="BV594" t="s">
        <v>6640</v>
      </c>
      <c r="BW594" t="s">
        <v>6646</v>
      </c>
      <c r="BX594" t="s">
        <v>1937</v>
      </c>
      <c r="BY594" t="s">
        <v>1592</v>
      </c>
      <c r="BZ594" t="s">
        <v>1937</v>
      </c>
      <c r="CA594" t="s">
        <v>1974</v>
      </c>
      <c r="CB594"/>
      <c r="CC594" t="s">
        <v>998</v>
      </c>
      <c r="CD594" t="s">
        <v>1242</v>
      </c>
      <c r="CE594" t="s">
        <v>7548</v>
      </c>
      <c r="CF594" t="s">
        <v>7549</v>
      </c>
      <c r="CG594" t="s">
        <v>1242</v>
      </c>
      <c r="CH594" t="s">
        <v>1592</v>
      </c>
      <c r="CI594" t="s">
        <v>6582</v>
      </c>
      <c r="CJ594" t="s">
        <v>1247</v>
      </c>
      <c r="CK594"/>
      <c r="CL594"/>
      <c r="CM594" t="s">
        <v>7513</v>
      </c>
      <c r="CN594" t="s">
        <v>6639</v>
      </c>
      <c r="CO594" t="s">
        <v>7513</v>
      </c>
      <c r="CP594" t="s">
        <v>6639</v>
      </c>
      <c r="CQ594" t="s">
        <v>1592</v>
      </c>
      <c r="CR594">
        <v>0</v>
      </c>
      <c r="CS594" t="s">
        <v>1592</v>
      </c>
      <c r="CT594" t="s">
        <v>1592</v>
      </c>
      <c r="CU594" t="s">
        <v>1592</v>
      </c>
      <c r="CV594" t="s">
        <v>1592</v>
      </c>
      <c r="CW594" t="s">
        <v>1592</v>
      </c>
      <c r="CX594">
        <v>592</v>
      </c>
      <c r="CY594" t="s">
        <v>7550</v>
      </c>
      <c r="CZ594" t="s">
        <v>1592</v>
      </c>
      <c r="DA594" t="s">
        <v>2313</v>
      </c>
      <c r="DB594" t="s">
        <v>2314</v>
      </c>
      <c r="DC594" t="s">
        <v>6636</v>
      </c>
      <c r="DD594" t="s">
        <v>1306</v>
      </c>
      <c r="DE594" t="s">
        <v>6635</v>
      </c>
      <c r="DF594" t="s">
        <v>1592</v>
      </c>
      <c r="DG594" t="s">
        <v>1592</v>
      </c>
      <c r="DH594" t="s">
        <v>2334</v>
      </c>
      <c r="DI594" t="e">
        <v>#N/A</v>
      </c>
      <c r="DJ594"/>
      <c r="DK594" t="s">
        <v>2334</v>
      </c>
      <c r="DL594">
        <v>9</v>
      </c>
      <c r="DM594" t="s">
        <v>2315</v>
      </c>
      <c r="DN594" t="s">
        <v>1247</v>
      </c>
      <c r="DO594" t="b">
        <v>1</v>
      </c>
      <c r="DP594" t="b">
        <v>1</v>
      </c>
      <c r="DQ594" t="b">
        <v>0</v>
      </c>
      <c r="DR594" t="b">
        <v>0</v>
      </c>
      <c r="DS594" t="b">
        <v>0</v>
      </c>
      <c r="DT594" t="b">
        <v>0</v>
      </c>
      <c r="DU594" t="b">
        <v>0</v>
      </c>
      <c r="DV594">
        <v>0</v>
      </c>
      <c r="DW594" t="b">
        <v>0</v>
      </c>
      <c r="DX594" t="b">
        <v>0</v>
      </c>
      <c r="DY594" t="b">
        <v>0</v>
      </c>
      <c r="DZ594" t="b">
        <v>0</v>
      </c>
      <c r="EA594" t="b">
        <v>0</v>
      </c>
      <c r="EB594" t="b">
        <v>0</v>
      </c>
      <c r="EC594" t="b">
        <v>0</v>
      </c>
      <c r="ED594" t="b">
        <v>0</v>
      </c>
      <c r="EE594" t="b">
        <v>0</v>
      </c>
      <c r="EF594" t="b" cm="1">
        <v>0</v>
      </c>
      <c r="EG594" t="b">
        <v>0</v>
      </c>
      <c r="EH594" t="b">
        <v>0</v>
      </c>
      <c r="EI594" t="b">
        <v>0</v>
      </c>
      <c r="EJ594" t="s">
        <v>1592</v>
      </c>
      <c r="EK594">
        <v>0</v>
      </c>
      <c r="EL594">
        <v>33</v>
      </c>
      <c r="EM594" t="b">
        <v>0</v>
      </c>
    </row>
    <row r="595" spans="1:143" ht="31.5">
      <c r="A595"/>
      <c r="B595" t="s">
        <v>1247</v>
      </c>
      <c r="C595" t="s">
        <v>1759</v>
      </c>
      <c r="D595" t="s">
        <v>7340</v>
      </c>
      <c r="E595" t="s">
        <v>7341</v>
      </c>
      <c r="F595" t="s">
        <v>7342</v>
      </c>
      <c r="G595" t="s">
        <v>7340</v>
      </c>
      <c r="H595" s="109" t="s">
        <v>6651</v>
      </c>
      <c r="I595" t="s">
        <v>1287</v>
      </c>
      <c r="J595" t="s">
        <v>7510</v>
      </c>
      <c r="K595"/>
      <c r="L595" t="s">
        <v>1939</v>
      </c>
      <c r="M595" t="s">
        <v>2010</v>
      </c>
      <c r="N595"/>
      <c r="O595"/>
      <c r="P595" t="s">
        <v>1247</v>
      </c>
      <c r="Q595" t="s">
        <v>1306</v>
      </c>
      <c r="R595" t="s">
        <v>6582</v>
      </c>
      <c r="S595"/>
      <c r="T595"/>
      <c r="U595" t="s">
        <v>7513</v>
      </c>
      <c r="V595" t="s">
        <v>7343</v>
      </c>
      <c r="W595"/>
      <c r="X595"/>
      <c r="Y595"/>
      <c r="Z595"/>
      <c r="AA595"/>
      <c r="AB595" t="s">
        <v>6861</v>
      </c>
      <c r="AC595"/>
      <c r="AD595"/>
      <c r="AE595"/>
      <c r="AF595"/>
      <c r="AG595"/>
      <c r="AH595"/>
      <c r="AI595"/>
      <c r="AJ595"/>
      <c r="AK595"/>
      <c r="AL595"/>
      <c r="AM595"/>
      <c r="AN595"/>
      <c r="AO595" s="108" t="s">
        <v>43</v>
      </c>
      <c r="AP595" t="s">
        <v>1309</v>
      </c>
      <c r="AQ595">
        <v>40</v>
      </c>
      <c r="AR595" t="e">
        <v>#N/A</v>
      </c>
      <c r="AS595" t="s">
        <v>1759</v>
      </c>
      <c r="AT595" t="e">
        <v>#N/A</v>
      </c>
      <c r="AU595" t="s">
        <v>7341</v>
      </c>
      <c r="AV595" t="s">
        <v>7344</v>
      </c>
      <c r="AW595" t="s">
        <v>7345</v>
      </c>
      <c r="AX595" t="s">
        <v>1934</v>
      </c>
      <c r="AY595" t="s">
        <v>7346</v>
      </c>
      <c r="AZ595" t="s">
        <v>1306</v>
      </c>
      <c r="BA595" t="s">
        <v>7347</v>
      </c>
      <c r="BB595" t="s">
        <v>1287</v>
      </c>
      <c r="BC595" t="s">
        <v>1939</v>
      </c>
      <c r="BD595" t="s">
        <v>7348</v>
      </c>
      <c r="BE595">
        <v>564</v>
      </c>
      <c r="BF595">
        <v>587</v>
      </c>
      <c r="BG595">
        <v>0</v>
      </c>
      <c r="BH595" t="s">
        <v>1592</v>
      </c>
      <c r="BI595">
        <v>0</v>
      </c>
      <c r="BJ595" t="e" cm="1">
        <v>#N/A</v>
      </c>
      <c r="BK595" t="e" cm="1">
        <v>#N/A</v>
      </c>
      <c r="BL595" t="s">
        <v>6861</v>
      </c>
      <c r="BM595" t="s">
        <v>7511</v>
      </c>
      <c r="BN595" t="s">
        <v>7514</v>
      </c>
      <c r="BO595" t="e" cm="1">
        <v>#N/A</v>
      </c>
      <c r="BP595" t="s">
        <v>1592</v>
      </c>
      <c r="BQ595" t="s">
        <v>7303</v>
      </c>
      <c r="BR595">
        <v>39</v>
      </c>
      <c r="BS595" t="s">
        <v>1836</v>
      </c>
      <c r="BT595" t="s">
        <v>7551</v>
      </c>
      <c r="BU595" t="s">
        <v>7340</v>
      </c>
      <c r="BV595" t="s">
        <v>7344</v>
      </c>
      <c r="BW595" t="s">
        <v>2217</v>
      </c>
      <c r="BX595" t="s">
        <v>1937</v>
      </c>
      <c r="BY595" t="s">
        <v>1592</v>
      </c>
      <c r="BZ595" t="s">
        <v>1937</v>
      </c>
      <c r="CA595" t="s">
        <v>2010</v>
      </c>
      <c r="CB595"/>
      <c r="CC595" t="s">
        <v>998</v>
      </c>
      <c r="CD595" t="s">
        <v>1287</v>
      </c>
      <c r="CE595" t="s">
        <v>7552</v>
      </c>
      <c r="CF595" t="s">
        <v>7553</v>
      </c>
      <c r="CG595" t="s">
        <v>1287</v>
      </c>
      <c r="CH595" t="s">
        <v>1592</v>
      </c>
      <c r="CI595" t="s">
        <v>6582</v>
      </c>
      <c r="CJ595" t="s">
        <v>1247</v>
      </c>
      <c r="CK595"/>
      <c r="CL595"/>
      <c r="CM595" t="s">
        <v>7513</v>
      </c>
      <c r="CN595" t="s">
        <v>7343</v>
      </c>
      <c r="CO595" t="s">
        <v>7513</v>
      </c>
      <c r="CP595" t="s">
        <v>7343</v>
      </c>
      <c r="CQ595" t="s">
        <v>1592</v>
      </c>
      <c r="CR595">
        <v>0</v>
      </c>
      <c r="CS595" t="s">
        <v>1592</v>
      </c>
      <c r="CT595" t="s">
        <v>1592</v>
      </c>
      <c r="CU595" t="e">
        <v>#N/A</v>
      </c>
      <c r="CV595" t="s">
        <v>1592</v>
      </c>
      <c r="CW595" t="s">
        <v>1592</v>
      </c>
      <c r="CX595">
        <v>593</v>
      </c>
      <c r="CY595" t="s">
        <v>7554</v>
      </c>
      <c r="CZ595" t="s">
        <v>1592</v>
      </c>
      <c r="DA595" t="s">
        <v>2313</v>
      </c>
      <c r="DB595" t="s">
        <v>2314</v>
      </c>
      <c r="DC595" t="s">
        <v>7341</v>
      </c>
      <c r="DD595" t="s">
        <v>1306</v>
      </c>
      <c r="DE595" t="s">
        <v>7340</v>
      </c>
      <c r="DF595" t="s">
        <v>1592</v>
      </c>
      <c r="DG595" t="s">
        <v>1592</v>
      </c>
      <c r="DH595" t="s">
        <v>2334</v>
      </c>
      <c r="DI595" t="e">
        <v>#N/A</v>
      </c>
      <c r="DJ595"/>
      <c r="DK595" t="s">
        <v>2334</v>
      </c>
      <c r="DL595">
        <v>9</v>
      </c>
      <c r="DM595" t="s">
        <v>2315</v>
      </c>
      <c r="DN595" t="s">
        <v>1247</v>
      </c>
      <c r="DO595" t="b">
        <v>1</v>
      </c>
      <c r="DP595" t="b">
        <v>1</v>
      </c>
      <c r="DQ595" t="b">
        <v>0</v>
      </c>
      <c r="DR595" t="b">
        <v>0</v>
      </c>
      <c r="DS595" t="b">
        <v>0</v>
      </c>
      <c r="DT595" t="b">
        <v>0</v>
      </c>
      <c r="DU595" t="b">
        <v>0</v>
      </c>
      <c r="DV595">
        <v>0</v>
      </c>
      <c r="DW595" t="b">
        <v>0</v>
      </c>
      <c r="DX595" t="b">
        <v>0</v>
      </c>
      <c r="DY595" t="b">
        <v>0</v>
      </c>
      <c r="DZ595" t="b">
        <v>0</v>
      </c>
      <c r="EA595" t="b">
        <v>0</v>
      </c>
      <c r="EB595" t="b">
        <v>0</v>
      </c>
      <c r="EC595" t="b">
        <v>0</v>
      </c>
      <c r="ED595" t="b">
        <v>0</v>
      </c>
      <c r="EE595" t="b">
        <v>0</v>
      </c>
      <c r="EF595" t="e" cm="1">
        <v>#N/A</v>
      </c>
      <c r="EG595" t="b">
        <v>0</v>
      </c>
      <c r="EH595" t="b">
        <v>0</v>
      </c>
      <c r="EI595" t="e">
        <v>#N/A</v>
      </c>
      <c r="EJ595" t="e">
        <v>#N/A</v>
      </c>
      <c r="EK595">
        <v>0</v>
      </c>
      <c r="EL595">
        <v>28</v>
      </c>
      <c r="EM595" t="b">
        <v>0</v>
      </c>
    </row>
    <row r="596" spans="1:143" ht="31.5">
      <c r="A596"/>
      <c r="B596" t="s">
        <v>1247</v>
      </c>
      <c r="C596" t="s">
        <v>1759</v>
      </c>
      <c r="D596" t="s">
        <v>7353</v>
      </c>
      <c r="E596" t="s">
        <v>7354</v>
      </c>
      <c r="F596" t="s">
        <v>7355</v>
      </c>
      <c r="G596" t="s">
        <v>7353</v>
      </c>
      <c r="H596" s="109" t="s">
        <v>6659</v>
      </c>
      <c r="I596" t="s">
        <v>1287</v>
      </c>
      <c r="J596" t="s">
        <v>7510</v>
      </c>
      <c r="K596"/>
      <c r="L596" t="s">
        <v>1939</v>
      </c>
      <c r="M596" t="s">
        <v>2010</v>
      </c>
      <c r="N596"/>
      <c r="O596"/>
      <c r="P596" t="s">
        <v>1247</v>
      </c>
      <c r="Q596" t="s">
        <v>1306</v>
      </c>
      <c r="R596" t="s">
        <v>6582</v>
      </c>
      <c r="S596"/>
      <c r="T596"/>
      <c r="U596" t="s">
        <v>7513</v>
      </c>
      <c r="V596" t="s">
        <v>7356</v>
      </c>
      <c r="W596"/>
      <c r="X596"/>
      <c r="Y596"/>
      <c r="Z596"/>
      <c r="AA596"/>
      <c r="AB596" t="s">
        <v>6861</v>
      </c>
      <c r="AC596"/>
      <c r="AD596"/>
      <c r="AE596"/>
      <c r="AF596"/>
      <c r="AG596"/>
      <c r="AH596"/>
      <c r="AI596"/>
      <c r="AJ596"/>
      <c r="AK596"/>
      <c r="AL596"/>
      <c r="AM596"/>
      <c r="AN596"/>
      <c r="AO596" s="108" t="s">
        <v>43</v>
      </c>
      <c r="AP596" t="s">
        <v>1309</v>
      </c>
      <c r="AQ596">
        <v>41</v>
      </c>
      <c r="AR596" t="e">
        <v>#N/A</v>
      </c>
      <c r="AS596" t="s">
        <v>1759</v>
      </c>
      <c r="AT596" t="e">
        <v>#N/A</v>
      </c>
      <c r="AU596" t="s">
        <v>7354</v>
      </c>
      <c r="AV596" t="s">
        <v>7357</v>
      </c>
      <c r="AW596" t="s">
        <v>7358</v>
      </c>
      <c r="AX596" t="s">
        <v>1934</v>
      </c>
      <c r="AY596" t="s">
        <v>7359</v>
      </c>
      <c r="AZ596" t="s">
        <v>1306</v>
      </c>
      <c r="BA596" t="s">
        <v>7360</v>
      </c>
      <c r="BB596" t="s">
        <v>1287</v>
      </c>
      <c r="BC596" t="s">
        <v>1939</v>
      </c>
      <c r="BD596" t="s">
        <v>7361</v>
      </c>
      <c r="BE596">
        <v>565</v>
      </c>
      <c r="BF596">
        <v>587</v>
      </c>
      <c r="BG596">
        <v>0</v>
      </c>
      <c r="BH596" t="s">
        <v>1592</v>
      </c>
      <c r="BI596">
        <v>0</v>
      </c>
      <c r="BJ596" t="e" cm="1">
        <v>#N/A</v>
      </c>
      <c r="BK596" t="e" cm="1">
        <v>#N/A</v>
      </c>
      <c r="BL596" t="s">
        <v>6861</v>
      </c>
      <c r="BM596" t="s">
        <v>7511</v>
      </c>
      <c r="BN596" t="s">
        <v>7514</v>
      </c>
      <c r="BO596" t="e" cm="1">
        <v>#N/A</v>
      </c>
      <c r="BP596" t="s">
        <v>1592</v>
      </c>
      <c r="BQ596" t="s">
        <v>7303</v>
      </c>
      <c r="BR596">
        <v>40</v>
      </c>
      <c r="BS596" t="s">
        <v>2151</v>
      </c>
      <c r="BT596" t="s">
        <v>7555</v>
      </c>
      <c r="BU596" t="s">
        <v>7353</v>
      </c>
      <c r="BV596" t="s">
        <v>7357</v>
      </c>
      <c r="BW596" t="s">
        <v>6667</v>
      </c>
      <c r="BX596" t="s">
        <v>1937</v>
      </c>
      <c r="BY596" t="s">
        <v>1592</v>
      </c>
      <c r="BZ596" t="s">
        <v>1937</v>
      </c>
      <c r="CA596" t="s">
        <v>2010</v>
      </c>
      <c r="CB596"/>
      <c r="CC596" t="s">
        <v>998</v>
      </c>
      <c r="CD596" t="s">
        <v>1287</v>
      </c>
      <c r="CE596" t="s">
        <v>7556</v>
      </c>
      <c r="CF596" t="s">
        <v>7557</v>
      </c>
      <c r="CG596" t="s">
        <v>1287</v>
      </c>
      <c r="CH596" t="s">
        <v>1592</v>
      </c>
      <c r="CI596" t="s">
        <v>6582</v>
      </c>
      <c r="CJ596" t="s">
        <v>1247</v>
      </c>
      <c r="CK596"/>
      <c r="CL596"/>
      <c r="CM596" t="s">
        <v>7513</v>
      </c>
      <c r="CN596" t="s">
        <v>7356</v>
      </c>
      <c r="CO596" t="s">
        <v>7513</v>
      </c>
      <c r="CP596" t="s">
        <v>7356</v>
      </c>
      <c r="CQ596" t="s">
        <v>1592</v>
      </c>
      <c r="CR596">
        <v>0</v>
      </c>
      <c r="CS596" t="s">
        <v>1592</v>
      </c>
      <c r="CT596" t="s">
        <v>1592</v>
      </c>
      <c r="CU596" t="e">
        <v>#N/A</v>
      </c>
      <c r="CV596" t="s">
        <v>1592</v>
      </c>
      <c r="CW596" t="s">
        <v>1592</v>
      </c>
      <c r="CX596">
        <v>594</v>
      </c>
      <c r="CY596" t="s">
        <v>7558</v>
      </c>
      <c r="CZ596" t="s">
        <v>1592</v>
      </c>
      <c r="DA596" t="s">
        <v>2313</v>
      </c>
      <c r="DB596" t="s">
        <v>2314</v>
      </c>
      <c r="DC596" t="s">
        <v>7354</v>
      </c>
      <c r="DD596" t="s">
        <v>1306</v>
      </c>
      <c r="DE596" t="s">
        <v>7353</v>
      </c>
      <c r="DF596" t="s">
        <v>1592</v>
      </c>
      <c r="DG596" t="s">
        <v>1592</v>
      </c>
      <c r="DH596" t="s">
        <v>2334</v>
      </c>
      <c r="DI596" t="e">
        <v>#N/A</v>
      </c>
      <c r="DJ596"/>
      <c r="DK596" t="s">
        <v>2334</v>
      </c>
      <c r="DL596">
        <v>9</v>
      </c>
      <c r="DM596" t="s">
        <v>2315</v>
      </c>
      <c r="DN596" t="s">
        <v>1247</v>
      </c>
      <c r="DO596" t="b">
        <v>1</v>
      </c>
      <c r="DP596" t="b">
        <v>1</v>
      </c>
      <c r="DQ596" t="b">
        <v>0</v>
      </c>
      <c r="DR596" t="b">
        <v>0</v>
      </c>
      <c r="DS596" t="b">
        <v>0</v>
      </c>
      <c r="DT596" t="b">
        <v>0</v>
      </c>
      <c r="DU596" t="b">
        <v>0</v>
      </c>
      <c r="DV596">
        <v>0</v>
      </c>
      <c r="DW596" t="b">
        <v>0</v>
      </c>
      <c r="DX596" t="b">
        <v>0</v>
      </c>
      <c r="DY596" t="b">
        <v>0</v>
      </c>
      <c r="DZ596" t="b">
        <v>0</v>
      </c>
      <c r="EA596" t="b">
        <v>0</v>
      </c>
      <c r="EB596" t="b">
        <v>0</v>
      </c>
      <c r="EC596" t="b">
        <v>0</v>
      </c>
      <c r="ED596" t="b">
        <v>0</v>
      </c>
      <c r="EE596" t="b">
        <v>0</v>
      </c>
      <c r="EF596" t="e" cm="1">
        <v>#N/A</v>
      </c>
      <c r="EG596" t="b">
        <v>0</v>
      </c>
      <c r="EH596" t="b">
        <v>0</v>
      </c>
      <c r="EI596" t="e">
        <v>#N/A</v>
      </c>
      <c r="EJ596" t="e">
        <v>#N/A</v>
      </c>
      <c r="EK596">
        <v>0</v>
      </c>
      <c r="EL596">
        <v>29</v>
      </c>
      <c r="EM596" t="b">
        <v>0</v>
      </c>
    </row>
    <row r="597" spans="1:143" ht="31.5">
      <c r="A597"/>
      <c r="B597" t="s">
        <v>1247</v>
      </c>
      <c r="C597" t="s">
        <v>1759</v>
      </c>
      <c r="D597" t="s">
        <v>6930</v>
      </c>
      <c r="E597" t="s">
        <v>6931</v>
      </c>
      <c r="F597" t="s">
        <v>6879</v>
      </c>
      <c r="G597" t="s">
        <v>6930</v>
      </c>
      <c r="H597" s="109" t="s">
        <v>6651</v>
      </c>
      <c r="I597" t="s">
        <v>1287</v>
      </c>
      <c r="J597" t="s">
        <v>7510</v>
      </c>
      <c r="K597"/>
      <c r="L597" t="s">
        <v>1939</v>
      </c>
      <c r="M597" t="s">
        <v>2010</v>
      </c>
      <c r="N597"/>
      <c r="O597"/>
      <c r="P597" t="s">
        <v>1247</v>
      </c>
      <c r="Q597" t="s">
        <v>1306</v>
      </c>
      <c r="R597" t="s">
        <v>6582</v>
      </c>
      <c r="S597"/>
      <c r="T597"/>
      <c r="U597" t="s">
        <v>7513</v>
      </c>
      <c r="V597" t="s">
        <v>6932</v>
      </c>
      <c r="W597"/>
      <c r="X597"/>
      <c r="Y597"/>
      <c r="Z597"/>
      <c r="AA597"/>
      <c r="AB597"/>
      <c r="AC597"/>
      <c r="AD597"/>
      <c r="AE597"/>
      <c r="AF597"/>
      <c r="AG597"/>
      <c r="AH597"/>
      <c r="AI597"/>
      <c r="AJ597"/>
      <c r="AK597"/>
      <c r="AL597"/>
      <c r="AM597"/>
      <c r="AN597"/>
      <c r="AO597" s="108" t="s">
        <v>43</v>
      </c>
      <c r="AP597" t="s">
        <v>1309</v>
      </c>
      <c r="AQ597">
        <v>42</v>
      </c>
      <c r="AR597" t="e">
        <v>#N/A</v>
      </c>
      <c r="AS597" t="s">
        <v>1759</v>
      </c>
      <c r="AT597" t="e">
        <v>#N/A</v>
      </c>
      <c r="AU597" t="s">
        <v>6931</v>
      </c>
      <c r="AV597" t="s">
        <v>6933</v>
      </c>
      <c r="AW597" t="s">
        <v>6882</v>
      </c>
      <c r="AX597" t="s">
        <v>1934</v>
      </c>
      <c r="AY597" t="s">
        <v>6934</v>
      </c>
      <c r="AZ597" t="s">
        <v>1306</v>
      </c>
      <c r="BA597" t="s">
        <v>6935</v>
      </c>
      <c r="BB597" t="s">
        <v>1287</v>
      </c>
      <c r="BC597" t="s">
        <v>1939</v>
      </c>
      <c r="BD597" t="s">
        <v>7366</v>
      </c>
      <c r="BE597">
        <v>526</v>
      </c>
      <c r="BF597">
        <v>587</v>
      </c>
      <c r="BG597">
        <v>0</v>
      </c>
      <c r="BH597" t="s">
        <v>1592</v>
      </c>
      <c r="BI597">
        <v>0</v>
      </c>
      <c r="BJ597">
        <v>0</v>
      </c>
      <c r="BK597">
        <v>526</v>
      </c>
      <c r="BL597" t="s">
        <v>6939</v>
      </c>
      <c r="BM597" t="s">
        <v>7511</v>
      </c>
      <c r="BN597" t="s">
        <v>7514</v>
      </c>
      <c r="BO597" t="e" cm="1">
        <v>#N/A</v>
      </c>
      <c r="BP597" t="s">
        <v>1592</v>
      </c>
      <c r="BQ597" t="s">
        <v>7303</v>
      </c>
      <c r="BR597">
        <v>41</v>
      </c>
      <c r="BS597" t="s">
        <v>1881</v>
      </c>
      <c r="BT597" t="s">
        <v>7559</v>
      </c>
      <c r="BU597" t="s">
        <v>6930</v>
      </c>
      <c r="BV597" t="s">
        <v>6933</v>
      </c>
      <c r="BW597" t="s">
        <v>2217</v>
      </c>
      <c r="BX597" t="s">
        <v>1937</v>
      </c>
      <c r="BY597" t="s">
        <v>1592</v>
      </c>
      <c r="BZ597" t="s">
        <v>1937</v>
      </c>
      <c r="CA597" t="s">
        <v>2010</v>
      </c>
      <c r="CB597"/>
      <c r="CC597" t="s">
        <v>998</v>
      </c>
      <c r="CD597" t="s">
        <v>1287</v>
      </c>
      <c r="CE597" t="s">
        <v>7560</v>
      </c>
      <c r="CF597" t="s">
        <v>7561</v>
      </c>
      <c r="CG597" t="s">
        <v>1287</v>
      </c>
      <c r="CH597" t="s">
        <v>1592</v>
      </c>
      <c r="CI597" t="s">
        <v>6582</v>
      </c>
      <c r="CJ597" t="s">
        <v>1247</v>
      </c>
      <c r="CK597"/>
      <c r="CL597"/>
      <c r="CM597" t="s">
        <v>7513</v>
      </c>
      <c r="CN597" t="s">
        <v>6932</v>
      </c>
      <c r="CO597" t="s">
        <v>7513</v>
      </c>
      <c r="CP597" t="s">
        <v>6932</v>
      </c>
      <c r="CQ597" t="s">
        <v>1592</v>
      </c>
      <c r="CR597">
        <v>0</v>
      </c>
      <c r="CS597" t="s">
        <v>1592</v>
      </c>
      <c r="CT597" t="s">
        <v>1592</v>
      </c>
      <c r="CU597" t="s">
        <v>1592</v>
      </c>
      <c r="CV597" t="s">
        <v>1592</v>
      </c>
      <c r="CW597" t="s">
        <v>1592</v>
      </c>
      <c r="CX597">
        <v>595</v>
      </c>
      <c r="CY597" t="s">
        <v>7562</v>
      </c>
      <c r="CZ597" t="s">
        <v>1592</v>
      </c>
      <c r="DA597" t="s">
        <v>2313</v>
      </c>
      <c r="DB597" t="s">
        <v>2314</v>
      </c>
      <c r="DC597" t="s">
        <v>6931</v>
      </c>
      <c r="DD597" t="s">
        <v>1306</v>
      </c>
      <c r="DE597" t="s">
        <v>6930</v>
      </c>
      <c r="DF597" t="s">
        <v>1592</v>
      </c>
      <c r="DG597" t="s">
        <v>1592</v>
      </c>
      <c r="DH597" t="s">
        <v>2334</v>
      </c>
      <c r="DI597" t="e">
        <v>#N/A</v>
      </c>
      <c r="DJ597"/>
      <c r="DK597" t="s">
        <v>2334</v>
      </c>
      <c r="DL597">
        <v>9</v>
      </c>
      <c r="DM597" t="s">
        <v>2315</v>
      </c>
      <c r="DN597" t="s">
        <v>1247</v>
      </c>
      <c r="DO597" t="b">
        <v>1</v>
      </c>
      <c r="DP597" t="b">
        <v>1</v>
      </c>
      <c r="DQ597" t="b">
        <v>0</v>
      </c>
      <c r="DR597" t="b">
        <v>0</v>
      </c>
      <c r="DS597" t="b">
        <v>0</v>
      </c>
      <c r="DT597" t="b">
        <v>0</v>
      </c>
      <c r="DU597" t="b">
        <v>0</v>
      </c>
      <c r="DV597">
        <v>0</v>
      </c>
      <c r="DW597" t="b">
        <v>0</v>
      </c>
      <c r="DX597" t="b">
        <v>0</v>
      </c>
      <c r="DY597" t="b">
        <v>0</v>
      </c>
      <c r="DZ597" t="b">
        <v>0</v>
      </c>
      <c r="EA597" t="b">
        <v>0</v>
      </c>
      <c r="EB597" t="b">
        <v>0</v>
      </c>
      <c r="EC597" t="b">
        <v>0</v>
      </c>
      <c r="ED597" t="b">
        <v>0</v>
      </c>
      <c r="EE597" t="b">
        <v>0</v>
      </c>
      <c r="EF597" t="b" cm="1">
        <v>0</v>
      </c>
      <c r="EG597" t="b">
        <v>0</v>
      </c>
      <c r="EH597" t="b">
        <v>0</v>
      </c>
      <c r="EI597" t="b">
        <v>0</v>
      </c>
      <c r="EJ597" t="s">
        <v>1592</v>
      </c>
      <c r="EK597">
        <v>0</v>
      </c>
      <c r="EL597">
        <v>22</v>
      </c>
      <c r="EM597" t="b">
        <v>0</v>
      </c>
    </row>
    <row r="598" spans="1:143" ht="31.5">
      <c r="A598"/>
      <c r="B598" t="s">
        <v>1247</v>
      </c>
      <c r="C598" t="s">
        <v>1759</v>
      </c>
      <c r="D598" t="s">
        <v>6941</v>
      </c>
      <c r="E598" t="s">
        <v>6942</v>
      </c>
      <c r="F598" t="s">
        <v>6943</v>
      </c>
      <c r="G598" t="s">
        <v>6941</v>
      </c>
      <c r="H598" s="109" t="s">
        <v>6659</v>
      </c>
      <c r="I598" t="s">
        <v>1287</v>
      </c>
      <c r="J598" t="s">
        <v>7510</v>
      </c>
      <c r="K598"/>
      <c r="L598" t="s">
        <v>1939</v>
      </c>
      <c r="M598" t="s">
        <v>2010</v>
      </c>
      <c r="N598"/>
      <c r="O598"/>
      <c r="P598" t="s">
        <v>1247</v>
      </c>
      <c r="Q598" t="s">
        <v>1306</v>
      </c>
      <c r="R598" t="s">
        <v>6582</v>
      </c>
      <c r="S598"/>
      <c r="T598"/>
      <c r="U598" t="s">
        <v>7513</v>
      </c>
      <c r="V598" t="s">
        <v>6944</v>
      </c>
      <c r="W598"/>
      <c r="X598"/>
      <c r="Y598"/>
      <c r="Z598"/>
      <c r="AA598"/>
      <c r="AB598"/>
      <c r="AC598"/>
      <c r="AD598"/>
      <c r="AE598"/>
      <c r="AF598"/>
      <c r="AG598"/>
      <c r="AH598"/>
      <c r="AI598"/>
      <c r="AJ598"/>
      <c r="AK598"/>
      <c r="AL598"/>
      <c r="AM598"/>
      <c r="AN598"/>
      <c r="AO598" s="108" t="s">
        <v>43</v>
      </c>
      <c r="AP598" t="s">
        <v>1309</v>
      </c>
      <c r="AQ598">
        <v>43</v>
      </c>
      <c r="AR598" t="e">
        <v>#N/A</v>
      </c>
      <c r="AS598" t="s">
        <v>1759</v>
      </c>
      <c r="AT598" t="e">
        <v>#N/A</v>
      </c>
      <c r="AU598" t="s">
        <v>6942</v>
      </c>
      <c r="AV598" t="s">
        <v>6945</v>
      </c>
      <c r="AW598" t="s">
        <v>6946</v>
      </c>
      <c r="AX598" t="s">
        <v>1934</v>
      </c>
      <c r="AY598" t="s">
        <v>6947</v>
      </c>
      <c r="AZ598" t="s">
        <v>1306</v>
      </c>
      <c r="BA598" t="s">
        <v>6948</v>
      </c>
      <c r="BB598" t="s">
        <v>1287</v>
      </c>
      <c r="BC598" t="s">
        <v>1939</v>
      </c>
      <c r="BD598" t="s">
        <v>7371</v>
      </c>
      <c r="BE598">
        <v>527</v>
      </c>
      <c r="BF598">
        <v>587</v>
      </c>
      <c r="BG598">
        <v>0</v>
      </c>
      <c r="BH598" t="s">
        <v>1592</v>
      </c>
      <c r="BI598">
        <v>0</v>
      </c>
      <c r="BJ598">
        <v>0</v>
      </c>
      <c r="BK598">
        <v>527</v>
      </c>
      <c r="BL598" t="s">
        <v>6952</v>
      </c>
      <c r="BM598" t="s">
        <v>7511</v>
      </c>
      <c r="BN598" t="s">
        <v>7514</v>
      </c>
      <c r="BO598" t="e" cm="1">
        <v>#N/A</v>
      </c>
      <c r="BP598" t="s">
        <v>1592</v>
      </c>
      <c r="BQ598" t="s">
        <v>7303</v>
      </c>
      <c r="BR598">
        <v>42</v>
      </c>
      <c r="BS598" t="s">
        <v>1882</v>
      </c>
      <c r="BT598" t="s">
        <v>7563</v>
      </c>
      <c r="BU598" t="s">
        <v>6941</v>
      </c>
      <c r="BV598" t="s">
        <v>6945</v>
      </c>
      <c r="BW598" t="s">
        <v>6667</v>
      </c>
      <c r="BX598" t="s">
        <v>1937</v>
      </c>
      <c r="BY598" t="s">
        <v>1592</v>
      </c>
      <c r="BZ598" t="s">
        <v>1937</v>
      </c>
      <c r="CA598" t="s">
        <v>2010</v>
      </c>
      <c r="CB598"/>
      <c r="CC598" t="s">
        <v>998</v>
      </c>
      <c r="CD598" t="s">
        <v>1287</v>
      </c>
      <c r="CE598" t="s">
        <v>7564</v>
      </c>
      <c r="CF598" t="s">
        <v>7565</v>
      </c>
      <c r="CG598" t="s">
        <v>1287</v>
      </c>
      <c r="CH598" t="s">
        <v>1592</v>
      </c>
      <c r="CI598" t="s">
        <v>6582</v>
      </c>
      <c r="CJ598" t="s">
        <v>1247</v>
      </c>
      <c r="CK598"/>
      <c r="CL598"/>
      <c r="CM598" t="s">
        <v>7513</v>
      </c>
      <c r="CN598" t="s">
        <v>6944</v>
      </c>
      <c r="CO598" t="s">
        <v>7513</v>
      </c>
      <c r="CP598" t="s">
        <v>6944</v>
      </c>
      <c r="CQ598" t="s">
        <v>1592</v>
      </c>
      <c r="CR598">
        <v>0</v>
      </c>
      <c r="CS598" t="s">
        <v>1592</v>
      </c>
      <c r="CT598" t="s">
        <v>1592</v>
      </c>
      <c r="CU598" t="s">
        <v>1592</v>
      </c>
      <c r="CV598" t="s">
        <v>1592</v>
      </c>
      <c r="CW598" t="s">
        <v>1592</v>
      </c>
      <c r="CX598">
        <v>596</v>
      </c>
      <c r="CY598" t="s">
        <v>7566</v>
      </c>
      <c r="CZ598" t="s">
        <v>1592</v>
      </c>
      <c r="DA598" t="s">
        <v>2313</v>
      </c>
      <c r="DB598" t="s">
        <v>2314</v>
      </c>
      <c r="DC598" t="s">
        <v>6942</v>
      </c>
      <c r="DD598" t="s">
        <v>1306</v>
      </c>
      <c r="DE598" t="s">
        <v>6941</v>
      </c>
      <c r="DF598" t="s">
        <v>1592</v>
      </c>
      <c r="DG598" t="s">
        <v>1592</v>
      </c>
      <c r="DH598" t="s">
        <v>2334</v>
      </c>
      <c r="DI598" t="e">
        <v>#N/A</v>
      </c>
      <c r="DJ598"/>
      <c r="DK598" t="s">
        <v>2334</v>
      </c>
      <c r="DL598">
        <v>9</v>
      </c>
      <c r="DM598" t="s">
        <v>2315</v>
      </c>
      <c r="DN598" t="s">
        <v>1247</v>
      </c>
      <c r="DO598" t="b">
        <v>1</v>
      </c>
      <c r="DP598" t="b">
        <v>1</v>
      </c>
      <c r="DQ598" t="b">
        <v>0</v>
      </c>
      <c r="DR598" t="b">
        <v>0</v>
      </c>
      <c r="DS598" t="b">
        <v>0</v>
      </c>
      <c r="DT598" t="b">
        <v>0</v>
      </c>
      <c r="DU598" t="b">
        <v>0</v>
      </c>
      <c r="DV598">
        <v>0</v>
      </c>
      <c r="DW598" t="b">
        <v>0</v>
      </c>
      <c r="DX598" t="b">
        <v>0</v>
      </c>
      <c r="DY598" t="b">
        <v>0</v>
      </c>
      <c r="DZ598" t="b">
        <v>0</v>
      </c>
      <c r="EA598" t="b">
        <v>0</v>
      </c>
      <c r="EB598" t="b">
        <v>0</v>
      </c>
      <c r="EC598" t="b">
        <v>0</v>
      </c>
      <c r="ED598" t="b">
        <v>0</v>
      </c>
      <c r="EE598" t="b">
        <v>0</v>
      </c>
      <c r="EF598" t="b" cm="1">
        <v>1</v>
      </c>
      <c r="EG598" t="b">
        <v>0</v>
      </c>
      <c r="EH598" t="b">
        <v>0</v>
      </c>
      <c r="EI598" t="b">
        <v>1</v>
      </c>
      <c r="EJ598" t="s">
        <v>1235</v>
      </c>
      <c r="EK598">
        <v>1</v>
      </c>
      <c r="EL598">
        <v>23</v>
      </c>
      <c r="EM598" t="b">
        <v>0</v>
      </c>
    </row>
    <row r="599" spans="1:143" ht="31.5">
      <c r="A599"/>
      <c r="B599" t="s">
        <v>1247</v>
      </c>
      <c r="C599" t="s">
        <v>1759</v>
      </c>
      <c r="D599" t="s">
        <v>6720</v>
      </c>
      <c r="E599" t="s">
        <v>6721</v>
      </c>
      <c r="F599" t="s">
        <v>6722</v>
      </c>
      <c r="G599" t="s">
        <v>6720</v>
      </c>
      <c r="H599" s="109" t="s">
        <v>6651</v>
      </c>
      <c r="I599" t="s">
        <v>1287</v>
      </c>
      <c r="J599" t="s">
        <v>7510</v>
      </c>
      <c r="K599"/>
      <c r="L599" t="s">
        <v>1939</v>
      </c>
      <c r="M599" t="s">
        <v>2010</v>
      </c>
      <c r="N599"/>
      <c r="O599"/>
      <c r="P599" t="s">
        <v>1247</v>
      </c>
      <c r="Q599" t="s">
        <v>1306</v>
      </c>
      <c r="R599" t="s">
        <v>6582</v>
      </c>
      <c r="S599"/>
      <c r="T599"/>
      <c r="U599" t="s">
        <v>7513</v>
      </c>
      <c r="V599" t="s">
        <v>6723</v>
      </c>
      <c r="W599"/>
      <c r="X599"/>
      <c r="Y599"/>
      <c r="Z599"/>
      <c r="AA599"/>
      <c r="AB599"/>
      <c r="AC599"/>
      <c r="AD599"/>
      <c r="AE599"/>
      <c r="AF599"/>
      <c r="AG599"/>
      <c r="AH599"/>
      <c r="AI599"/>
      <c r="AJ599"/>
      <c r="AK599"/>
      <c r="AL599"/>
      <c r="AM599"/>
      <c r="AN599"/>
      <c r="AO599" s="108" t="s">
        <v>43</v>
      </c>
      <c r="AP599" t="s">
        <v>1309</v>
      </c>
      <c r="AQ599">
        <v>44</v>
      </c>
      <c r="AR599" t="e">
        <v>#N/A</v>
      </c>
      <c r="AS599" t="s">
        <v>1759</v>
      </c>
      <c r="AT599" t="e">
        <v>#N/A</v>
      </c>
      <c r="AU599" t="s">
        <v>6721</v>
      </c>
      <c r="AV599" t="s">
        <v>6724</v>
      </c>
      <c r="AW599" t="s">
        <v>6725</v>
      </c>
      <c r="AX599" t="s">
        <v>1934</v>
      </c>
      <c r="AY599" t="s">
        <v>6726</v>
      </c>
      <c r="AZ599" t="s">
        <v>1306</v>
      </c>
      <c r="BA599" t="s">
        <v>6727</v>
      </c>
      <c r="BB599" t="s">
        <v>1287</v>
      </c>
      <c r="BC599" t="s">
        <v>1939</v>
      </c>
      <c r="BD599" t="s">
        <v>7376</v>
      </c>
      <c r="BE599">
        <v>500</v>
      </c>
      <c r="BF599">
        <v>587</v>
      </c>
      <c r="BG599">
        <v>0</v>
      </c>
      <c r="BH599" t="s">
        <v>1592</v>
      </c>
      <c r="BI599">
        <v>0</v>
      </c>
      <c r="BJ599">
        <v>0</v>
      </c>
      <c r="BK599">
        <v>500</v>
      </c>
      <c r="BL599" t="s">
        <v>6731</v>
      </c>
      <c r="BM599" t="s">
        <v>7511</v>
      </c>
      <c r="BN599" t="s">
        <v>7514</v>
      </c>
      <c r="BO599" t="e" cm="1">
        <v>#N/A</v>
      </c>
      <c r="BP599" t="s">
        <v>1592</v>
      </c>
      <c r="BQ599" t="s">
        <v>7303</v>
      </c>
      <c r="BR599">
        <v>43</v>
      </c>
      <c r="BS599" t="s">
        <v>1883</v>
      </c>
      <c r="BT599" t="s">
        <v>7567</v>
      </c>
      <c r="BU599" t="s">
        <v>6720</v>
      </c>
      <c r="BV599" t="s">
        <v>6724</v>
      </c>
      <c r="BW599" t="s">
        <v>2217</v>
      </c>
      <c r="BX599" t="s">
        <v>1937</v>
      </c>
      <c r="BY599" t="s">
        <v>1592</v>
      </c>
      <c r="BZ599" t="s">
        <v>1937</v>
      </c>
      <c r="CA599" t="s">
        <v>2010</v>
      </c>
      <c r="CB599"/>
      <c r="CC599" t="s">
        <v>998</v>
      </c>
      <c r="CD599" t="s">
        <v>1287</v>
      </c>
      <c r="CE599" t="s">
        <v>7568</v>
      </c>
      <c r="CF599" t="s">
        <v>7569</v>
      </c>
      <c r="CG599" t="s">
        <v>1287</v>
      </c>
      <c r="CH599" t="s">
        <v>1592</v>
      </c>
      <c r="CI599" t="s">
        <v>6582</v>
      </c>
      <c r="CJ599" t="s">
        <v>1247</v>
      </c>
      <c r="CK599"/>
      <c r="CL599"/>
      <c r="CM599" t="s">
        <v>7513</v>
      </c>
      <c r="CN599" t="s">
        <v>6723</v>
      </c>
      <c r="CO599" t="s">
        <v>7513</v>
      </c>
      <c r="CP599" t="s">
        <v>6723</v>
      </c>
      <c r="CQ599" t="s">
        <v>1592</v>
      </c>
      <c r="CR599">
        <v>0</v>
      </c>
      <c r="CS599" t="s">
        <v>1592</v>
      </c>
      <c r="CT599" t="s">
        <v>1592</v>
      </c>
      <c r="CU599" t="s">
        <v>1592</v>
      </c>
      <c r="CV599" t="s">
        <v>1592</v>
      </c>
      <c r="CW599" t="s">
        <v>1592</v>
      </c>
      <c r="CX599">
        <v>597</v>
      </c>
      <c r="CY599" t="s">
        <v>7570</v>
      </c>
      <c r="CZ599" t="s">
        <v>1592</v>
      </c>
      <c r="DA599" t="s">
        <v>2313</v>
      </c>
      <c r="DB599" t="s">
        <v>2314</v>
      </c>
      <c r="DC599" t="s">
        <v>6721</v>
      </c>
      <c r="DD599" t="s">
        <v>1306</v>
      </c>
      <c r="DE599" t="s">
        <v>6720</v>
      </c>
      <c r="DF599" t="s">
        <v>1592</v>
      </c>
      <c r="DG599" t="s">
        <v>1592</v>
      </c>
      <c r="DH599" t="s">
        <v>2334</v>
      </c>
      <c r="DI599" t="e">
        <v>#N/A</v>
      </c>
      <c r="DJ599"/>
      <c r="DK599" t="s">
        <v>2334</v>
      </c>
      <c r="DL599">
        <v>9</v>
      </c>
      <c r="DM599" t="s">
        <v>2315</v>
      </c>
      <c r="DN599" t="s">
        <v>1247</v>
      </c>
      <c r="DO599" t="b">
        <v>1</v>
      </c>
      <c r="DP599" t="b">
        <v>1</v>
      </c>
      <c r="DQ599" t="b">
        <v>0</v>
      </c>
      <c r="DR599" t="b">
        <v>0</v>
      </c>
      <c r="DS599" t="b">
        <v>0</v>
      </c>
      <c r="DT599" t="b">
        <v>0</v>
      </c>
      <c r="DU599" t="b">
        <v>0</v>
      </c>
      <c r="DV599">
        <v>0</v>
      </c>
      <c r="DW599" t="b">
        <v>0</v>
      </c>
      <c r="DX599" t="b">
        <v>0</v>
      </c>
      <c r="DY599" t="b">
        <v>0</v>
      </c>
      <c r="DZ599" t="b">
        <v>0</v>
      </c>
      <c r="EA599" t="b">
        <v>0</v>
      </c>
      <c r="EB599" t="b">
        <v>0</v>
      </c>
      <c r="EC599" t="b">
        <v>0</v>
      </c>
      <c r="ED599" t="b">
        <v>0</v>
      </c>
      <c r="EE599" t="b">
        <v>0</v>
      </c>
      <c r="EF599" t="b" cm="1">
        <v>0</v>
      </c>
      <c r="EG599" t="b">
        <v>0</v>
      </c>
      <c r="EH599" t="b">
        <v>0</v>
      </c>
      <c r="EI599" t="b">
        <v>0</v>
      </c>
      <c r="EJ599" t="s">
        <v>1592</v>
      </c>
      <c r="EK599">
        <v>0</v>
      </c>
      <c r="EL599">
        <v>32</v>
      </c>
      <c r="EM599" t="b">
        <v>0</v>
      </c>
    </row>
    <row r="600" spans="1:143" ht="31.5">
      <c r="A600"/>
      <c r="B600" t="s">
        <v>1247</v>
      </c>
      <c r="C600" t="s">
        <v>1759</v>
      </c>
      <c r="D600" t="s">
        <v>6733</v>
      </c>
      <c r="E600" t="s">
        <v>6734</v>
      </c>
      <c r="F600" t="s">
        <v>6735</v>
      </c>
      <c r="G600" t="s">
        <v>6733</v>
      </c>
      <c r="H600" s="109" t="s">
        <v>6659</v>
      </c>
      <c r="I600" t="s">
        <v>1287</v>
      </c>
      <c r="J600" t="s">
        <v>7510</v>
      </c>
      <c r="K600"/>
      <c r="L600" t="s">
        <v>1939</v>
      </c>
      <c r="M600" t="s">
        <v>2010</v>
      </c>
      <c r="N600"/>
      <c r="O600"/>
      <c r="P600" t="s">
        <v>1247</v>
      </c>
      <c r="Q600" t="s">
        <v>1306</v>
      </c>
      <c r="R600" t="s">
        <v>6582</v>
      </c>
      <c r="S600"/>
      <c r="T600"/>
      <c r="U600" t="s">
        <v>7513</v>
      </c>
      <c r="V600" t="s">
        <v>6736</v>
      </c>
      <c r="W600"/>
      <c r="X600"/>
      <c r="Y600"/>
      <c r="Z600"/>
      <c r="AA600"/>
      <c r="AB600"/>
      <c r="AC600"/>
      <c r="AD600"/>
      <c r="AE600"/>
      <c r="AF600"/>
      <c r="AG600"/>
      <c r="AH600"/>
      <c r="AI600"/>
      <c r="AJ600"/>
      <c r="AK600"/>
      <c r="AL600"/>
      <c r="AM600"/>
      <c r="AN600"/>
      <c r="AO600" s="108" t="s">
        <v>43</v>
      </c>
      <c r="AP600" t="s">
        <v>1309</v>
      </c>
      <c r="AQ600">
        <v>45</v>
      </c>
      <c r="AR600" t="e">
        <v>#N/A</v>
      </c>
      <c r="AS600" t="s">
        <v>1759</v>
      </c>
      <c r="AT600" t="e">
        <v>#N/A</v>
      </c>
      <c r="AU600" t="s">
        <v>6734</v>
      </c>
      <c r="AV600" t="s">
        <v>6737</v>
      </c>
      <c r="AW600" t="s">
        <v>6738</v>
      </c>
      <c r="AX600" t="s">
        <v>1934</v>
      </c>
      <c r="AY600" t="s">
        <v>6739</v>
      </c>
      <c r="AZ600" t="s">
        <v>1306</v>
      </c>
      <c r="BA600" t="s">
        <v>6740</v>
      </c>
      <c r="BB600" t="s">
        <v>1287</v>
      </c>
      <c r="BC600" t="s">
        <v>1939</v>
      </c>
      <c r="BD600" t="s">
        <v>7381</v>
      </c>
      <c r="BE600">
        <v>501</v>
      </c>
      <c r="BF600">
        <v>587</v>
      </c>
      <c r="BG600">
        <v>0</v>
      </c>
      <c r="BH600" t="s">
        <v>1592</v>
      </c>
      <c r="BI600">
        <v>0</v>
      </c>
      <c r="BJ600">
        <v>0</v>
      </c>
      <c r="BK600">
        <v>501</v>
      </c>
      <c r="BL600" t="s">
        <v>6744</v>
      </c>
      <c r="BM600" t="s">
        <v>7511</v>
      </c>
      <c r="BN600" t="s">
        <v>7514</v>
      </c>
      <c r="BO600" t="e" cm="1">
        <v>#N/A</v>
      </c>
      <c r="BP600" t="s">
        <v>1592</v>
      </c>
      <c r="BQ600" t="s">
        <v>7303</v>
      </c>
      <c r="BR600">
        <v>44</v>
      </c>
      <c r="BS600" t="s">
        <v>1884</v>
      </c>
      <c r="BT600" t="s">
        <v>7571</v>
      </c>
      <c r="BU600" t="s">
        <v>6733</v>
      </c>
      <c r="BV600" t="s">
        <v>6737</v>
      </c>
      <c r="BW600" t="s">
        <v>6667</v>
      </c>
      <c r="BX600" t="s">
        <v>1937</v>
      </c>
      <c r="BY600" t="s">
        <v>1592</v>
      </c>
      <c r="BZ600" t="s">
        <v>1937</v>
      </c>
      <c r="CA600" t="s">
        <v>2010</v>
      </c>
      <c r="CB600"/>
      <c r="CC600" t="s">
        <v>998</v>
      </c>
      <c r="CD600" t="s">
        <v>1287</v>
      </c>
      <c r="CE600" t="s">
        <v>7572</v>
      </c>
      <c r="CF600" t="s">
        <v>7573</v>
      </c>
      <c r="CG600" t="s">
        <v>1287</v>
      </c>
      <c r="CH600" t="s">
        <v>1592</v>
      </c>
      <c r="CI600" t="s">
        <v>6582</v>
      </c>
      <c r="CJ600" t="s">
        <v>1247</v>
      </c>
      <c r="CK600"/>
      <c r="CL600"/>
      <c r="CM600" t="s">
        <v>7513</v>
      </c>
      <c r="CN600" t="s">
        <v>6736</v>
      </c>
      <c r="CO600" t="s">
        <v>7513</v>
      </c>
      <c r="CP600" t="s">
        <v>6736</v>
      </c>
      <c r="CQ600" t="s">
        <v>1592</v>
      </c>
      <c r="CR600">
        <v>0</v>
      </c>
      <c r="CS600" t="s">
        <v>1592</v>
      </c>
      <c r="CT600" t="s">
        <v>1592</v>
      </c>
      <c r="CU600" t="s">
        <v>1592</v>
      </c>
      <c r="CV600" t="s">
        <v>1592</v>
      </c>
      <c r="CW600" t="s">
        <v>1592</v>
      </c>
      <c r="CX600">
        <v>598</v>
      </c>
      <c r="CY600" t="s">
        <v>7574</v>
      </c>
      <c r="CZ600" t="s">
        <v>1592</v>
      </c>
      <c r="DA600" t="s">
        <v>2313</v>
      </c>
      <c r="DB600" t="s">
        <v>2314</v>
      </c>
      <c r="DC600" t="s">
        <v>6734</v>
      </c>
      <c r="DD600" t="s">
        <v>1306</v>
      </c>
      <c r="DE600" t="s">
        <v>6733</v>
      </c>
      <c r="DF600" t="s">
        <v>1592</v>
      </c>
      <c r="DG600" t="s">
        <v>1592</v>
      </c>
      <c r="DH600" t="s">
        <v>2334</v>
      </c>
      <c r="DI600" t="e">
        <v>#N/A</v>
      </c>
      <c r="DJ600"/>
      <c r="DK600" t="s">
        <v>2334</v>
      </c>
      <c r="DL600">
        <v>9</v>
      </c>
      <c r="DM600" t="s">
        <v>2315</v>
      </c>
      <c r="DN600" t="s">
        <v>1247</v>
      </c>
      <c r="DO600" t="b">
        <v>1</v>
      </c>
      <c r="DP600" t="b">
        <v>1</v>
      </c>
      <c r="DQ600" t="b">
        <v>0</v>
      </c>
      <c r="DR600" t="b">
        <v>0</v>
      </c>
      <c r="DS600" t="b">
        <v>0</v>
      </c>
      <c r="DT600" t="b">
        <v>0</v>
      </c>
      <c r="DU600" t="b">
        <v>0</v>
      </c>
      <c r="DV600">
        <v>0</v>
      </c>
      <c r="DW600" t="b">
        <v>0</v>
      </c>
      <c r="DX600" t="b">
        <v>0</v>
      </c>
      <c r="DY600" t="b">
        <v>0</v>
      </c>
      <c r="DZ600" t="b">
        <v>0</v>
      </c>
      <c r="EA600" t="b">
        <v>0</v>
      </c>
      <c r="EB600" t="b">
        <v>0</v>
      </c>
      <c r="EC600" t="b">
        <v>0</v>
      </c>
      <c r="ED600" t="b">
        <v>0</v>
      </c>
      <c r="EE600" t="b">
        <v>0</v>
      </c>
      <c r="EF600" t="b" cm="1">
        <v>1</v>
      </c>
      <c r="EG600" t="b">
        <v>0</v>
      </c>
      <c r="EH600" t="b">
        <v>0</v>
      </c>
      <c r="EI600" t="b">
        <v>1</v>
      </c>
      <c r="EJ600" t="s">
        <v>1235</v>
      </c>
      <c r="EK600">
        <v>1</v>
      </c>
      <c r="EL600">
        <v>33</v>
      </c>
      <c r="EM600" t="b">
        <v>0</v>
      </c>
    </row>
    <row r="601" spans="1:143" ht="15.75">
      <c r="A601"/>
      <c r="B601" t="s">
        <v>1247</v>
      </c>
      <c r="C601" t="s">
        <v>1759</v>
      </c>
      <c r="D601" t="s">
        <v>7041</v>
      </c>
      <c r="E601" t="s">
        <v>7042</v>
      </c>
      <c r="F601" t="s">
        <v>7043</v>
      </c>
      <c r="G601" t="s">
        <v>7041</v>
      </c>
      <c r="H601" t="s">
        <v>7386</v>
      </c>
      <c r="I601" t="s">
        <v>1287</v>
      </c>
      <c r="J601" t="s">
        <v>7510</v>
      </c>
      <c r="K601" t="s">
        <v>7387</v>
      </c>
      <c r="L601" t="s">
        <v>1939</v>
      </c>
      <c r="M601" t="s">
        <v>2010</v>
      </c>
      <c r="N601"/>
      <c r="O601"/>
      <c r="P601" t="s">
        <v>1247</v>
      </c>
      <c r="Q601" t="s">
        <v>1306</v>
      </c>
      <c r="R601" t="s">
        <v>6582</v>
      </c>
      <c r="S601"/>
      <c r="T601"/>
      <c r="U601" t="s">
        <v>7513</v>
      </c>
      <c r="V601" t="s">
        <v>7046</v>
      </c>
      <c r="W601"/>
      <c r="X601"/>
      <c r="Y601"/>
      <c r="Z601"/>
      <c r="AA601"/>
      <c r="AB601" t="s">
        <v>7055</v>
      </c>
      <c r="AC601"/>
      <c r="AD601"/>
      <c r="AE601"/>
      <c r="AF601"/>
      <c r="AG601"/>
      <c r="AH601"/>
      <c r="AI601"/>
      <c r="AJ601"/>
      <c r="AK601"/>
      <c r="AL601"/>
      <c r="AM601"/>
      <c r="AN601"/>
      <c r="AO601" s="108" t="s">
        <v>43</v>
      </c>
      <c r="AP601" t="s">
        <v>1309</v>
      </c>
      <c r="AQ601">
        <v>46</v>
      </c>
      <c r="AR601" t="e">
        <v>#N/A</v>
      </c>
      <c r="AS601" t="s">
        <v>1759</v>
      </c>
      <c r="AT601" t="e">
        <v>#N/A</v>
      </c>
      <c r="AU601" t="s">
        <v>7042</v>
      </c>
      <c r="AV601" t="s">
        <v>7047</v>
      </c>
      <c r="AW601" t="s">
        <v>7048</v>
      </c>
      <c r="AX601" t="s">
        <v>1934</v>
      </c>
      <c r="AY601" t="s">
        <v>7049</v>
      </c>
      <c r="AZ601" t="s">
        <v>1306</v>
      </c>
      <c r="BA601" t="s">
        <v>7050</v>
      </c>
      <c r="BB601" t="s">
        <v>1287</v>
      </c>
      <c r="BC601" t="s">
        <v>1939</v>
      </c>
      <c r="BD601" t="s">
        <v>7388</v>
      </c>
      <c r="BE601">
        <v>537</v>
      </c>
      <c r="BF601">
        <v>587</v>
      </c>
      <c r="BG601" t="e">
        <v>#N/A</v>
      </c>
      <c r="BH601" t="s">
        <v>1592</v>
      </c>
      <c r="BI601">
        <v>0</v>
      </c>
      <c r="BJ601" t="e" cm="1">
        <v>#N/A</v>
      </c>
      <c r="BK601" t="e" cm="1">
        <v>#N/A</v>
      </c>
      <c r="BL601" t="s">
        <v>7055</v>
      </c>
      <c r="BM601" t="s">
        <v>7511</v>
      </c>
      <c r="BN601" t="s">
        <v>7514</v>
      </c>
      <c r="BO601" t="e" cm="1">
        <v>#N/A</v>
      </c>
      <c r="BP601" t="s">
        <v>7389</v>
      </c>
      <c r="BQ601" t="s">
        <v>7303</v>
      </c>
      <c r="BR601">
        <v>45</v>
      </c>
      <c r="BS601" t="s">
        <v>1885</v>
      </c>
      <c r="BT601" t="s">
        <v>7575</v>
      </c>
      <c r="BU601" t="s">
        <v>7041</v>
      </c>
      <c r="BV601" t="s">
        <v>7047</v>
      </c>
      <c r="BW601" t="s">
        <v>7391</v>
      </c>
      <c r="BX601" t="s">
        <v>1937</v>
      </c>
      <c r="BY601" t="s">
        <v>1592</v>
      </c>
      <c r="BZ601" t="s">
        <v>1937</v>
      </c>
      <c r="CA601" t="s">
        <v>2010</v>
      </c>
      <c r="CB601"/>
      <c r="CC601" t="s">
        <v>998</v>
      </c>
      <c r="CD601" t="s">
        <v>1287</v>
      </c>
      <c r="CE601" t="s">
        <v>7576</v>
      </c>
      <c r="CF601" t="s">
        <v>7577</v>
      </c>
      <c r="CG601" t="s">
        <v>1287</v>
      </c>
      <c r="CH601" t="s">
        <v>1592</v>
      </c>
      <c r="CI601" t="s">
        <v>6582</v>
      </c>
      <c r="CJ601" t="s">
        <v>1247</v>
      </c>
      <c r="CK601"/>
      <c r="CL601"/>
      <c r="CM601" t="s">
        <v>7513</v>
      </c>
      <c r="CN601" t="s">
        <v>7046</v>
      </c>
      <c r="CO601" t="s">
        <v>7513</v>
      </c>
      <c r="CP601" t="s">
        <v>7046</v>
      </c>
      <c r="CQ601" t="s">
        <v>1592</v>
      </c>
      <c r="CR601">
        <v>0</v>
      </c>
      <c r="CS601" t="s">
        <v>1592</v>
      </c>
      <c r="CT601" t="s">
        <v>1592</v>
      </c>
      <c r="CU601" t="e">
        <v>#N/A</v>
      </c>
      <c r="CV601" t="s">
        <v>1592</v>
      </c>
      <c r="CW601" t="s">
        <v>1592</v>
      </c>
      <c r="CX601">
        <v>599</v>
      </c>
      <c r="CY601" t="s">
        <v>7578</v>
      </c>
      <c r="CZ601" t="s">
        <v>1592</v>
      </c>
      <c r="DA601" t="s">
        <v>2313</v>
      </c>
      <c r="DB601" t="s">
        <v>2314</v>
      </c>
      <c r="DC601" t="s">
        <v>7042</v>
      </c>
      <c r="DD601" t="s">
        <v>1306</v>
      </c>
      <c r="DE601" t="s">
        <v>7041</v>
      </c>
      <c r="DF601" t="s">
        <v>1592</v>
      </c>
      <c r="DG601" t="s">
        <v>1592</v>
      </c>
      <c r="DH601" t="s">
        <v>2334</v>
      </c>
      <c r="DI601" t="e">
        <v>#N/A</v>
      </c>
      <c r="DJ601"/>
      <c r="DK601" t="s">
        <v>2334</v>
      </c>
      <c r="DL601">
        <v>9</v>
      </c>
      <c r="DM601" t="s">
        <v>2315</v>
      </c>
      <c r="DN601" t="s">
        <v>1247</v>
      </c>
      <c r="DO601" t="b">
        <v>1</v>
      </c>
      <c r="DP601" t="b">
        <v>1</v>
      </c>
      <c r="DQ601" t="b">
        <v>0</v>
      </c>
      <c r="DR601" t="b">
        <v>0</v>
      </c>
      <c r="DS601" t="b">
        <v>0</v>
      </c>
      <c r="DT601" t="b">
        <v>0</v>
      </c>
      <c r="DU601" t="b">
        <v>0</v>
      </c>
      <c r="DV601">
        <v>0</v>
      </c>
      <c r="DW601" t="b">
        <v>0</v>
      </c>
      <c r="DX601" t="b">
        <v>0</v>
      </c>
      <c r="DY601" t="b">
        <v>0</v>
      </c>
      <c r="DZ601" t="b">
        <v>0</v>
      </c>
      <c r="EA601" t="b">
        <v>0</v>
      </c>
      <c r="EB601" t="b">
        <v>0</v>
      </c>
      <c r="EC601" t="b">
        <v>0</v>
      </c>
      <c r="ED601" t="b">
        <v>0</v>
      </c>
      <c r="EE601" t="b">
        <v>0</v>
      </c>
      <c r="EF601" t="e" cm="1">
        <v>#N/A</v>
      </c>
      <c r="EG601" t="b">
        <v>0</v>
      </c>
      <c r="EH601" t="b">
        <v>0</v>
      </c>
      <c r="EI601" t="e">
        <v>#N/A</v>
      </c>
      <c r="EJ601" t="e">
        <v>#N/A</v>
      </c>
      <c r="EK601">
        <v>0</v>
      </c>
      <c r="EL601">
        <v>37</v>
      </c>
      <c r="EM601" t="b">
        <v>0</v>
      </c>
    </row>
    <row r="602" spans="1:143" ht="15.75">
      <c r="A602"/>
      <c r="B602" t="s">
        <v>1247</v>
      </c>
      <c r="C602" t="s">
        <v>1759</v>
      </c>
      <c r="D602" t="s">
        <v>7058</v>
      </c>
      <c r="E602" t="s">
        <v>7059</v>
      </c>
      <c r="F602" t="s">
        <v>7060</v>
      </c>
      <c r="G602" t="s">
        <v>7058</v>
      </c>
      <c r="H602" t="s">
        <v>7395</v>
      </c>
      <c r="I602" t="s">
        <v>1287</v>
      </c>
      <c r="J602" t="s">
        <v>7510</v>
      </c>
      <c r="K602" t="s">
        <v>7396</v>
      </c>
      <c r="L602" t="s">
        <v>1939</v>
      </c>
      <c r="M602" t="s">
        <v>2010</v>
      </c>
      <c r="N602"/>
      <c r="O602"/>
      <c r="P602" t="s">
        <v>1247</v>
      </c>
      <c r="Q602" t="s">
        <v>1306</v>
      </c>
      <c r="R602" t="s">
        <v>6582</v>
      </c>
      <c r="S602"/>
      <c r="T602"/>
      <c r="U602" t="s">
        <v>7513</v>
      </c>
      <c r="V602" t="s">
        <v>7063</v>
      </c>
      <c r="W602"/>
      <c r="X602"/>
      <c r="Y602"/>
      <c r="Z602"/>
      <c r="AA602"/>
      <c r="AB602" t="s">
        <v>7055</v>
      </c>
      <c r="AC602"/>
      <c r="AD602"/>
      <c r="AE602"/>
      <c r="AF602"/>
      <c r="AG602"/>
      <c r="AH602"/>
      <c r="AI602"/>
      <c r="AJ602"/>
      <c r="AK602"/>
      <c r="AL602"/>
      <c r="AM602"/>
      <c r="AN602"/>
      <c r="AO602" s="108" t="s">
        <v>43</v>
      </c>
      <c r="AP602" t="s">
        <v>1309</v>
      </c>
      <c r="AQ602">
        <v>47</v>
      </c>
      <c r="AR602" t="e">
        <v>#N/A</v>
      </c>
      <c r="AS602" t="s">
        <v>1759</v>
      </c>
      <c r="AT602" t="e">
        <v>#N/A</v>
      </c>
      <c r="AU602" t="s">
        <v>7059</v>
      </c>
      <c r="AV602" t="s">
        <v>7064</v>
      </c>
      <c r="AW602" t="s">
        <v>7065</v>
      </c>
      <c r="AX602" t="s">
        <v>1934</v>
      </c>
      <c r="AY602" t="s">
        <v>7066</v>
      </c>
      <c r="AZ602" t="s">
        <v>1306</v>
      </c>
      <c r="BA602" t="s">
        <v>7067</v>
      </c>
      <c r="BB602" t="s">
        <v>1287</v>
      </c>
      <c r="BC602" t="s">
        <v>1939</v>
      </c>
      <c r="BD602" t="s">
        <v>7397</v>
      </c>
      <c r="BE602">
        <v>538</v>
      </c>
      <c r="BF602">
        <v>587</v>
      </c>
      <c r="BG602" t="e">
        <v>#N/A</v>
      </c>
      <c r="BH602" t="s">
        <v>1592</v>
      </c>
      <c r="BI602">
        <v>0</v>
      </c>
      <c r="BJ602" t="e" cm="1">
        <v>#N/A</v>
      </c>
      <c r="BK602" t="e" cm="1">
        <v>#N/A</v>
      </c>
      <c r="BL602" t="s">
        <v>7055</v>
      </c>
      <c r="BM602" t="s">
        <v>7511</v>
      </c>
      <c r="BN602" t="s">
        <v>7514</v>
      </c>
      <c r="BO602" t="e" cm="1">
        <v>#N/A</v>
      </c>
      <c r="BP602" t="s">
        <v>7398</v>
      </c>
      <c r="BQ602" t="s">
        <v>7303</v>
      </c>
      <c r="BR602">
        <v>46</v>
      </c>
      <c r="BS602" t="s">
        <v>1886</v>
      </c>
      <c r="BT602" t="s">
        <v>7579</v>
      </c>
      <c r="BU602" t="s">
        <v>7058</v>
      </c>
      <c r="BV602" t="s">
        <v>7064</v>
      </c>
      <c r="BW602" t="s">
        <v>7400</v>
      </c>
      <c r="BX602" t="s">
        <v>1937</v>
      </c>
      <c r="BY602" t="s">
        <v>1592</v>
      </c>
      <c r="BZ602" t="s">
        <v>1937</v>
      </c>
      <c r="CA602" t="s">
        <v>2010</v>
      </c>
      <c r="CB602"/>
      <c r="CC602" t="s">
        <v>998</v>
      </c>
      <c r="CD602" t="s">
        <v>1287</v>
      </c>
      <c r="CE602" t="s">
        <v>7580</v>
      </c>
      <c r="CF602" t="s">
        <v>7581</v>
      </c>
      <c r="CG602" t="s">
        <v>1287</v>
      </c>
      <c r="CH602" t="s">
        <v>1592</v>
      </c>
      <c r="CI602" t="s">
        <v>6582</v>
      </c>
      <c r="CJ602" t="s">
        <v>1247</v>
      </c>
      <c r="CK602"/>
      <c r="CL602"/>
      <c r="CM602" t="s">
        <v>7513</v>
      </c>
      <c r="CN602" t="s">
        <v>7063</v>
      </c>
      <c r="CO602" t="s">
        <v>7513</v>
      </c>
      <c r="CP602" t="s">
        <v>7063</v>
      </c>
      <c r="CQ602" t="s">
        <v>1592</v>
      </c>
      <c r="CR602">
        <v>0</v>
      </c>
      <c r="CS602" t="s">
        <v>1592</v>
      </c>
      <c r="CT602" t="s">
        <v>1592</v>
      </c>
      <c r="CU602" t="e">
        <v>#N/A</v>
      </c>
      <c r="CV602" t="s">
        <v>1592</v>
      </c>
      <c r="CW602" t="s">
        <v>1592</v>
      </c>
      <c r="CX602">
        <v>600</v>
      </c>
      <c r="CY602" t="s">
        <v>7582</v>
      </c>
      <c r="CZ602" t="s">
        <v>1592</v>
      </c>
      <c r="DA602" t="s">
        <v>2313</v>
      </c>
      <c r="DB602" t="s">
        <v>2314</v>
      </c>
      <c r="DC602" t="s">
        <v>7059</v>
      </c>
      <c r="DD602" t="s">
        <v>1306</v>
      </c>
      <c r="DE602" t="s">
        <v>7058</v>
      </c>
      <c r="DF602" t="s">
        <v>1592</v>
      </c>
      <c r="DG602" t="s">
        <v>1592</v>
      </c>
      <c r="DH602" t="s">
        <v>2334</v>
      </c>
      <c r="DI602" t="e">
        <v>#N/A</v>
      </c>
      <c r="DJ602"/>
      <c r="DK602" t="s">
        <v>2334</v>
      </c>
      <c r="DL602">
        <v>9</v>
      </c>
      <c r="DM602" t="s">
        <v>2315</v>
      </c>
      <c r="DN602" t="s">
        <v>1247</v>
      </c>
      <c r="DO602" t="b">
        <v>1</v>
      </c>
      <c r="DP602" t="b">
        <v>1</v>
      </c>
      <c r="DQ602" t="b">
        <v>0</v>
      </c>
      <c r="DR602" t="b">
        <v>0</v>
      </c>
      <c r="DS602" t="b">
        <v>0</v>
      </c>
      <c r="DT602" t="b">
        <v>0</v>
      </c>
      <c r="DU602" t="b">
        <v>0</v>
      </c>
      <c r="DV602">
        <v>0</v>
      </c>
      <c r="DW602" t="b">
        <v>0</v>
      </c>
      <c r="DX602" t="b">
        <v>0</v>
      </c>
      <c r="DY602" t="b">
        <v>0</v>
      </c>
      <c r="DZ602" t="b">
        <v>0</v>
      </c>
      <c r="EA602" t="b">
        <v>0</v>
      </c>
      <c r="EB602" t="b">
        <v>0</v>
      </c>
      <c r="EC602" t="b">
        <v>0</v>
      </c>
      <c r="ED602" t="b">
        <v>0</v>
      </c>
      <c r="EE602" t="b">
        <v>0</v>
      </c>
      <c r="EF602" t="e" cm="1">
        <v>#N/A</v>
      </c>
      <c r="EG602" t="b">
        <v>0</v>
      </c>
      <c r="EH602" t="b">
        <v>0</v>
      </c>
      <c r="EI602" t="e">
        <v>#N/A</v>
      </c>
      <c r="EJ602" t="e">
        <v>#N/A</v>
      </c>
      <c r="EK602">
        <v>0</v>
      </c>
      <c r="EL602">
        <v>39</v>
      </c>
      <c r="EM602" t="b">
        <v>0</v>
      </c>
    </row>
    <row r="603" spans="1:143" ht="15.75">
      <c r="A603"/>
      <c r="B603" t="s">
        <v>1247</v>
      </c>
      <c r="C603" t="s">
        <v>1759</v>
      </c>
      <c r="D603" t="s">
        <v>7075</v>
      </c>
      <c r="E603" t="s">
        <v>7076</v>
      </c>
      <c r="F603" t="s">
        <v>7077</v>
      </c>
      <c r="G603" t="s">
        <v>7075</v>
      </c>
      <c r="H603" t="s">
        <v>7404</v>
      </c>
      <c r="I603" t="s">
        <v>1287</v>
      </c>
      <c r="J603" t="s">
        <v>7510</v>
      </c>
      <c r="K603" t="s">
        <v>7405</v>
      </c>
      <c r="L603" t="s">
        <v>1939</v>
      </c>
      <c r="M603" t="s">
        <v>2607</v>
      </c>
      <c r="N603"/>
      <c r="O603"/>
      <c r="P603" t="s">
        <v>1247</v>
      </c>
      <c r="Q603" t="s">
        <v>1306</v>
      </c>
      <c r="R603" t="s">
        <v>6582</v>
      </c>
      <c r="S603"/>
      <c r="T603"/>
      <c r="U603" t="s">
        <v>7513</v>
      </c>
      <c r="V603" t="s">
        <v>7079</v>
      </c>
      <c r="W603"/>
      <c r="X603"/>
      <c r="Y603"/>
      <c r="Z603"/>
      <c r="AA603"/>
      <c r="AB603" t="s">
        <v>7087</v>
      </c>
      <c r="AC603"/>
      <c r="AD603"/>
      <c r="AE603"/>
      <c r="AF603"/>
      <c r="AG603"/>
      <c r="AH603"/>
      <c r="AI603"/>
      <c r="AJ603"/>
      <c r="AK603"/>
      <c r="AL603"/>
      <c r="AM603"/>
      <c r="AN603"/>
      <c r="AO603" s="108" t="s">
        <v>43</v>
      </c>
      <c r="AP603" t="s">
        <v>1309</v>
      </c>
      <c r="AQ603">
        <v>48</v>
      </c>
      <c r="AR603" t="e">
        <v>#N/A</v>
      </c>
      <c r="AS603" t="s">
        <v>1759</v>
      </c>
      <c r="AT603" t="e">
        <v>#N/A</v>
      </c>
      <c r="AU603" t="s">
        <v>7076</v>
      </c>
      <c r="AV603" t="s">
        <v>7080</v>
      </c>
      <c r="AW603" t="s">
        <v>7081</v>
      </c>
      <c r="AX603" t="s">
        <v>1934</v>
      </c>
      <c r="AY603" t="s">
        <v>7082</v>
      </c>
      <c r="AZ603" t="s">
        <v>1306</v>
      </c>
      <c r="BA603" t="s">
        <v>7083</v>
      </c>
      <c r="BB603" t="s">
        <v>1287</v>
      </c>
      <c r="BC603" t="s">
        <v>1939</v>
      </c>
      <c r="BD603" t="s">
        <v>7406</v>
      </c>
      <c r="BE603">
        <v>539</v>
      </c>
      <c r="BF603">
        <v>587</v>
      </c>
      <c r="BG603" t="e">
        <v>#N/A</v>
      </c>
      <c r="BH603" t="s">
        <v>1592</v>
      </c>
      <c r="BI603">
        <v>0</v>
      </c>
      <c r="BJ603" t="e" cm="1">
        <v>#N/A</v>
      </c>
      <c r="BK603" t="e" cm="1">
        <v>#N/A</v>
      </c>
      <c r="BL603" t="s">
        <v>7087</v>
      </c>
      <c r="BM603" t="s">
        <v>7511</v>
      </c>
      <c r="BN603" t="s">
        <v>7514</v>
      </c>
      <c r="BO603" t="e" cm="1">
        <v>#N/A</v>
      </c>
      <c r="BP603" t="s">
        <v>7407</v>
      </c>
      <c r="BQ603" t="s">
        <v>7303</v>
      </c>
      <c r="BR603">
        <v>47</v>
      </c>
      <c r="BS603" t="s">
        <v>1887</v>
      </c>
      <c r="BT603" t="s">
        <v>7583</v>
      </c>
      <c r="BU603" t="s">
        <v>7075</v>
      </c>
      <c r="BV603" t="s">
        <v>7080</v>
      </c>
      <c r="BW603" t="s">
        <v>7409</v>
      </c>
      <c r="BX603" t="s">
        <v>1937</v>
      </c>
      <c r="BY603" t="s">
        <v>1592</v>
      </c>
      <c r="BZ603" t="s">
        <v>1937</v>
      </c>
      <c r="CA603" t="s">
        <v>2607</v>
      </c>
      <c r="CB603"/>
      <c r="CC603" t="s">
        <v>998</v>
      </c>
      <c r="CD603" t="s">
        <v>1287</v>
      </c>
      <c r="CE603" t="s">
        <v>7584</v>
      </c>
      <c r="CF603" t="s">
        <v>7585</v>
      </c>
      <c r="CG603" t="s">
        <v>1287</v>
      </c>
      <c r="CH603" t="s">
        <v>1592</v>
      </c>
      <c r="CI603" t="s">
        <v>6582</v>
      </c>
      <c r="CJ603" t="s">
        <v>1247</v>
      </c>
      <c r="CK603"/>
      <c r="CL603"/>
      <c r="CM603" t="s">
        <v>7513</v>
      </c>
      <c r="CN603" t="s">
        <v>7079</v>
      </c>
      <c r="CO603" t="s">
        <v>7513</v>
      </c>
      <c r="CP603" t="s">
        <v>7079</v>
      </c>
      <c r="CQ603" t="s">
        <v>1592</v>
      </c>
      <c r="CR603">
        <v>0</v>
      </c>
      <c r="CS603" t="s">
        <v>1592</v>
      </c>
      <c r="CT603" t="s">
        <v>1592</v>
      </c>
      <c r="CU603" t="e">
        <v>#N/A</v>
      </c>
      <c r="CV603" t="s">
        <v>1592</v>
      </c>
      <c r="CW603" t="s">
        <v>1592</v>
      </c>
      <c r="CX603">
        <v>601</v>
      </c>
      <c r="CY603" t="s">
        <v>7586</v>
      </c>
      <c r="CZ603" t="s">
        <v>1592</v>
      </c>
      <c r="DA603" t="s">
        <v>2313</v>
      </c>
      <c r="DB603" t="s">
        <v>2314</v>
      </c>
      <c r="DC603" t="s">
        <v>7076</v>
      </c>
      <c r="DD603" t="s">
        <v>1306</v>
      </c>
      <c r="DE603" t="s">
        <v>7075</v>
      </c>
      <c r="DF603" t="s">
        <v>1592</v>
      </c>
      <c r="DG603" t="s">
        <v>1592</v>
      </c>
      <c r="DH603" t="s">
        <v>2334</v>
      </c>
      <c r="DI603" t="e">
        <v>#N/A</v>
      </c>
      <c r="DJ603"/>
      <c r="DK603" t="s">
        <v>2334</v>
      </c>
      <c r="DL603">
        <v>9</v>
      </c>
      <c r="DM603" t="s">
        <v>2315</v>
      </c>
      <c r="DN603" t="s">
        <v>1247</v>
      </c>
      <c r="DO603" t="b">
        <v>1</v>
      </c>
      <c r="DP603" t="b">
        <v>1</v>
      </c>
      <c r="DQ603" t="b">
        <v>0</v>
      </c>
      <c r="DR603" t="b">
        <v>0</v>
      </c>
      <c r="DS603" t="b">
        <v>0</v>
      </c>
      <c r="DT603" t="b">
        <v>0</v>
      </c>
      <c r="DU603" t="b">
        <v>0</v>
      </c>
      <c r="DV603">
        <v>0</v>
      </c>
      <c r="DW603" t="b">
        <v>0</v>
      </c>
      <c r="DX603" t="b">
        <v>0</v>
      </c>
      <c r="DY603" t="b">
        <v>0</v>
      </c>
      <c r="DZ603" t="b">
        <v>0</v>
      </c>
      <c r="EA603" t="b">
        <v>0</v>
      </c>
      <c r="EB603" t="b">
        <v>0</v>
      </c>
      <c r="EC603" t="b">
        <v>0</v>
      </c>
      <c r="ED603" t="b">
        <v>0</v>
      </c>
      <c r="EE603" t="b">
        <v>0</v>
      </c>
      <c r="EF603" t="e" cm="1">
        <v>#N/A</v>
      </c>
      <c r="EG603" t="b">
        <v>0</v>
      </c>
      <c r="EH603" t="b">
        <v>0</v>
      </c>
      <c r="EI603" t="e">
        <v>#N/A</v>
      </c>
      <c r="EJ603" t="e">
        <v>#N/A</v>
      </c>
      <c r="EK603">
        <v>0</v>
      </c>
      <c r="EL603">
        <v>42</v>
      </c>
      <c r="EM603" t="b">
        <v>0</v>
      </c>
    </row>
    <row r="604" spans="1:143" ht="15.75">
      <c r="A604"/>
      <c r="B604" t="s">
        <v>1247</v>
      </c>
      <c r="C604" t="s">
        <v>1759</v>
      </c>
      <c r="D604" t="s">
        <v>7090</v>
      </c>
      <c r="E604" t="s">
        <v>7091</v>
      </c>
      <c r="F604" t="s">
        <v>7092</v>
      </c>
      <c r="G604" t="s">
        <v>7090</v>
      </c>
      <c r="H604" t="s">
        <v>7413</v>
      </c>
      <c r="I604" t="s">
        <v>1287</v>
      </c>
      <c r="J604" t="s">
        <v>7510</v>
      </c>
      <c r="K604" t="s">
        <v>7414</v>
      </c>
      <c r="L604" t="s">
        <v>1939</v>
      </c>
      <c r="M604" t="s">
        <v>2607</v>
      </c>
      <c r="N604"/>
      <c r="O604"/>
      <c r="P604" t="s">
        <v>1247</v>
      </c>
      <c r="Q604" t="s">
        <v>1306</v>
      </c>
      <c r="R604" t="s">
        <v>6582</v>
      </c>
      <c r="S604"/>
      <c r="T604"/>
      <c r="U604" t="s">
        <v>7513</v>
      </c>
      <c r="V604" t="s">
        <v>7094</v>
      </c>
      <c r="W604"/>
      <c r="X604"/>
      <c r="Y604"/>
      <c r="Z604"/>
      <c r="AA604"/>
      <c r="AB604" t="s">
        <v>7087</v>
      </c>
      <c r="AC604"/>
      <c r="AD604"/>
      <c r="AE604"/>
      <c r="AF604"/>
      <c r="AG604"/>
      <c r="AH604"/>
      <c r="AI604"/>
      <c r="AJ604"/>
      <c r="AK604"/>
      <c r="AL604"/>
      <c r="AM604"/>
      <c r="AN604"/>
      <c r="AO604" s="108" t="s">
        <v>43</v>
      </c>
      <c r="AP604" t="s">
        <v>1309</v>
      </c>
      <c r="AQ604">
        <v>49</v>
      </c>
      <c r="AR604" t="e">
        <v>#N/A</v>
      </c>
      <c r="AS604" t="s">
        <v>1759</v>
      </c>
      <c r="AT604" t="e">
        <v>#N/A</v>
      </c>
      <c r="AU604" t="s">
        <v>7091</v>
      </c>
      <c r="AV604" t="s">
        <v>7095</v>
      </c>
      <c r="AW604" t="s">
        <v>7096</v>
      </c>
      <c r="AX604" t="s">
        <v>1934</v>
      </c>
      <c r="AY604" t="s">
        <v>7097</v>
      </c>
      <c r="AZ604" t="s">
        <v>1306</v>
      </c>
      <c r="BA604" t="s">
        <v>7098</v>
      </c>
      <c r="BB604" t="s">
        <v>1287</v>
      </c>
      <c r="BC604" t="s">
        <v>1939</v>
      </c>
      <c r="BD604" t="s">
        <v>7415</v>
      </c>
      <c r="BE604">
        <v>540</v>
      </c>
      <c r="BF604">
        <v>587</v>
      </c>
      <c r="BG604" t="e">
        <v>#N/A</v>
      </c>
      <c r="BH604" t="s">
        <v>1592</v>
      </c>
      <c r="BI604">
        <v>0</v>
      </c>
      <c r="BJ604" t="e" cm="1">
        <v>#N/A</v>
      </c>
      <c r="BK604" t="e" cm="1">
        <v>#N/A</v>
      </c>
      <c r="BL604" t="s">
        <v>7087</v>
      </c>
      <c r="BM604" t="s">
        <v>7511</v>
      </c>
      <c r="BN604" t="s">
        <v>7514</v>
      </c>
      <c r="BO604" t="e" cm="1">
        <v>#N/A</v>
      </c>
      <c r="BP604" t="s">
        <v>7416</v>
      </c>
      <c r="BQ604" t="s">
        <v>7303</v>
      </c>
      <c r="BR604">
        <v>48</v>
      </c>
      <c r="BS604" t="s">
        <v>1888</v>
      </c>
      <c r="BT604" t="s">
        <v>7587</v>
      </c>
      <c r="BU604" t="s">
        <v>7090</v>
      </c>
      <c r="BV604" t="s">
        <v>7095</v>
      </c>
      <c r="BW604" t="s">
        <v>7418</v>
      </c>
      <c r="BX604" t="s">
        <v>1937</v>
      </c>
      <c r="BY604" t="s">
        <v>1592</v>
      </c>
      <c r="BZ604" t="s">
        <v>1937</v>
      </c>
      <c r="CA604" t="s">
        <v>2607</v>
      </c>
      <c r="CB604"/>
      <c r="CC604" t="s">
        <v>998</v>
      </c>
      <c r="CD604" t="s">
        <v>1287</v>
      </c>
      <c r="CE604" t="s">
        <v>7588</v>
      </c>
      <c r="CF604" t="s">
        <v>7589</v>
      </c>
      <c r="CG604" t="s">
        <v>1287</v>
      </c>
      <c r="CH604" t="s">
        <v>1592</v>
      </c>
      <c r="CI604" t="s">
        <v>6582</v>
      </c>
      <c r="CJ604" t="s">
        <v>1247</v>
      </c>
      <c r="CK604"/>
      <c r="CL604"/>
      <c r="CM604" t="s">
        <v>7513</v>
      </c>
      <c r="CN604" t="s">
        <v>7094</v>
      </c>
      <c r="CO604" t="s">
        <v>7513</v>
      </c>
      <c r="CP604" t="s">
        <v>7094</v>
      </c>
      <c r="CQ604" t="s">
        <v>1592</v>
      </c>
      <c r="CR604">
        <v>0</v>
      </c>
      <c r="CS604" t="s">
        <v>1592</v>
      </c>
      <c r="CT604" t="s">
        <v>1592</v>
      </c>
      <c r="CU604" t="e">
        <v>#N/A</v>
      </c>
      <c r="CV604" t="s">
        <v>1592</v>
      </c>
      <c r="CW604" t="s">
        <v>1592</v>
      </c>
      <c r="CX604">
        <v>602</v>
      </c>
      <c r="CY604" t="s">
        <v>7590</v>
      </c>
      <c r="CZ604" t="s">
        <v>1592</v>
      </c>
      <c r="DA604" t="s">
        <v>2313</v>
      </c>
      <c r="DB604" t="s">
        <v>2314</v>
      </c>
      <c r="DC604" t="s">
        <v>7091</v>
      </c>
      <c r="DD604" t="s">
        <v>1306</v>
      </c>
      <c r="DE604" t="s">
        <v>7090</v>
      </c>
      <c r="DF604" t="s">
        <v>1592</v>
      </c>
      <c r="DG604" t="s">
        <v>1592</v>
      </c>
      <c r="DH604" t="s">
        <v>2334</v>
      </c>
      <c r="DI604" t="e">
        <v>#N/A</v>
      </c>
      <c r="DJ604"/>
      <c r="DK604" t="s">
        <v>2334</v>
      </c>
      <c r="DL604">
        <v>9</v>
      </c>
      <c r="DM604" t="s">
        <v>2315</v>
      </c>
      <c r="DN604" t="s">
        <v>1247</v>
      </c>
      <c r="DO604" t="b">
        <v>1</v>
      </c>
      <c r="DP604" t="b">
        <v>1</v>
      </c>
      <c r="DQ604" t="b">
        <v>0</v>
      </c>
      <c r="DR604" t="b">
        <v>0</v>
      </c>
      <c r="DS604" t="b">
        <v>0</v>
      </c>
      <c r="DT604" t="b">
        <v>0</v>
      </c>
      <c r="DU604" t="b">
        <v>0</v>
      </c>
      <c r="DV604">
        <v>0</v>
      </c>
      <c r="DW604" t="b">
        <v>0</v>
      </c>
      <c r="DX604" t="b">
        <v>0</v>
      </c>
      <c r="DY604" t="b">
        <v>0</v>
      </c>
      <c r="DZ604" t="b">
        <v>0</v>
      </c>
      <c r="EA604" t="b">
        <v>0</v>
      </c>
      <c r="EB604" t="b">
        <v>0</v>
      </c>
      <c r="EC604" t="b">
        <v>0</v>
      </c>
      <c r="ED604" t="b">
        <v>0</v>
      </c>
      <c r="EE604" t="b">
        <v>0</v>
      </c>
      <c r="EF604" t="e" cm="1">
        <v>#N/A</v>
      </c>
      <c r="EG604" t="b">
        <v>0</v>
      </c>
      <c r="EH604" t="b">
        <v>0</v>
      </c>
      <c r="EI604" t="e">
        <v>#N/A</v>
      </c>
      <c r="EJ604" t="e">
        <v>#N/A</v>
      </c>
      <c r="EK604">
        <v>0</v>
      </c>
      <c r="EL604">
        <v>44</v>
      </c>
      <c r="EM604" t="b">
        <v>0</v>
      </c>
    </row>
    <row r="605" spans="1:143" ht="15.75">
      <c r="A605"/>
      <c r="B605" t="s">
        <v>1247</v>
      </c>
      <c r="C605" t="s">
        <v>1759</v>
      </c>
      <c r="D605" t="s">
        <v>7105</v>
      </c>
      <c r="E605" t="s">
        <v>7106</v>
      </c>
      <c r="F605" t="s">
        <v>7107</v>
      </c>
      <c r="G605" t="s">
        <v>7105</v>
      </c>
      <c r="H605" t="s">
        <v>7422</v>
      </c>
      <c r="I605" t="s">
        <v>1287</v>
      </c>
      <c r="J605" t="s">
        <v>7510</v>
      </c>
      <c r="K605" t="s">
        <v>7423</v>
      </c>
      <c r="L605" t="s">
        <v>1939</v>
      </c>
      <c r="M605" t="s">
        <v>2607</v>
      </c>
      <c r="N605"/>
      <c r="O605"/>
      <c r="P605" t="s">
        <v>1247</v>
      </c>
      <c r="Q605" t="s">
        <v>1306</v>
      </c>
      <c r="R605" t="s">
        <v>6582</v>
      </c>
      <c r="S605"/>
      <c r="T605"/>
      <c r="U605" t="s">
        <v>7513</v>
      </c>
      <c r="V605" t="s">
        <v>7109</v>
      </c>
      <c r="W605"/>
      <c r="X605"/>
      <c r="Y605"/>
      <c r="Z605"/>
      <c r="AA605"/>
      <c r="AB605" t="s">
        <v>7117</v>
      </c>
      <c r="AC605"/>
      <c r="AD605"/>
      <c r="AE605"/>
      <c r="AF605"/>
      <c r="AG605"/>
      <c r="AH605"/>
      <c r="AI605"/>
      <c r="AJ605"/>
      <c r="AK605"/>
      <c r="AL605"/>
      <c r="AM605"/>
      <c r="AN605"/>
      <c r="AO605" s="108" t="s">
        <v>43</v>
      </c>
      <c r="AP605" t="s">
        <v>1309</v>
      </c>
      <c r="AQ605">
        <v>50</v>
      </c>
      <c r="AR605" t="e">
        <v>#N/A</v>
      </c>
      <c r="AS605" t="s">
        <v>1759</v>
      </c>
      <c r="AT605" t="e">
        <v>#N/A</v>
      </c>
      <c r="AU605" t="s">
        <v>7106</v>
      </c>
      <c r="AV605" t="s">
        <v>7110</v>
      </c>
      <c r="AW605" t="s">
        <v>7111</v>
      </c>
      <c r="AX605" t="s">
        <v>1934</v>
      </c>
      <c r="AY605" t="s">
        <v>7112</v>
      </c>
      <c r="AZ605" t="s">
        <v>1306</v>
      </c>
      <c r="BA605" t="s">
        <v>7113</v>
      </c>
      <c r="BB605" t="s">
        <v>1287</v>
      </c>
      <c r="BC605" t="s">
        <v>1939</v>
      </c>
      <c r="BD605" t="s">
        <v>7424</v>
      </c>
      <c r="BE605">
        <v>541</v>
      </c>
      <c r="BF605">
        <v>587</v>
      </c>
      <c r="BG605" t="e">
        <v>#N/A</v>
      </c>
      <c r="BH605" t="s">
        <v>1592</v>
      </c>
      <c r="BI605">
        <v>0</v>
      </c>
      <c r="BJ605" t="e" cm="1">
        <v>#N/A</v>
      </c>
      <c r="BK605" t="e" cm="1">
        <v>#N/A</v>
      </c>
      <c r="BL605" t="s">
        <v>7117</v>
      </c>
      <c r="BM605" t="s">
        <v>7511</v>
      </c>
      <c r="BN605" t="s">
        <v>7514</v>
      </c>
      <c r="BO605" t="e" cm="1">
        <v>#N/A</v>
      </c>
      <c r="BP605" t="s">
        <v>7425</v>
      </c>
      <c r="BQ605" t="s">
        <v>7303</v>
      </c>
      <c r="BR605">
        <v>49</v>
      </c>
      <c r="BS605" t="s">
        <v>1892</v>
      </c>
      <c r="BT605" t="s">
        <v>7591</v>
      </c>
      <c r="BU605" t="s">
        <v>7105</v>
      </c>
      <c r="BV605" t="s">
        <v>7110</v>
      </c>
      <c r="BW605" t="s">
        <v>7427</v>
      </c>
      <c r="BX605" t="s">
        <v>1937</v>
      </c>
      <c r="BY605" t="s">
        <v>1592</v>
      </c>
      <c r="BZ605" t="s">
        <v>1937</v>
      </c>
      <c r="CA605" t="s">
        <v>2607</v>
      </c>
      <c r="CB605"/>
      <c r="CC605" t="s">
        <v>998</v>
      </c>
      <c r="CD605" t="s">
        <v>1287</v>
      </c>
      <c r="CE605" t="s">
        <v>7592</v>
      </c>
      <c r="CF605" t="s">
        <v>7593</v>
      </c>
      <c r="CG605" t="s">
        <v>1287</v>
      </c>
      <c r="CH605" t="s">
        <v>1592</v>
      </c>
      <c r="CI605" t="s">
        <v>6582</v>
      </c>
      <c r="CJ605" t="s">
        <v>1247</v>
      </c>
      <c r="CK605"/>
      <c r="CL605"/>
      <c r="CM605" t="s">
        <v>7513</v>
      </c>
      <c r="CN605" t="s">
        <v>7109</v>
      </c>
      <c r="CO605" t="s">
        <v>7513</v>
      </c>
      <c r="CP605" t="s">
        <v>7109</v>
      </c>
      <c r="CQ605" t="s">
        <v>1592</v>
      </c>
      <c r="CR605">
        <v>0</v>
      </c>
      <c r="CS605" t="s">
        <v>1592</v>
      </c>
      <c r="CT605" t="s">
        <v>1592</v>
      </c>
      <c r="CU605" t="e">
        <v>#N/A</v>
      </c>
      <c r="CV605" t="s">
        <v>1592</v>
      </c>
      <c r="CW605" t="s">
        <v>1592</v>
      </c>
      <c r="CX605">
        <v>603</v>
      </c>
      <c r="CY605" t="s">
        <v>7594</v>
      </c>
      <c r="CZ605" t="s">
        <v>1592</v>
      </c>
      <c r="DA605" t="s">
        <v>2313</v>
      </c>
      <c r="DB605" t="s">
        <v>2314</v>
      </c>
      <c r="DC605" t="s">
        <v>7106</v>
      </c>
      <c r="DD605" t="s">
        <v>1306</v>
      </c>
      <c r="DE605" t="s">
        <v>7105</v>
      </c>
      <c r="DF605" t="s">
        <v>1592</v>
      </c>
      <c r="DG605" t="s">
        <v>1592</v>
      </c>
      <c r="DH605" t="s">
        <v>2334</v>
      </c>
      <c r="DI605" t="e">
        <v>#N/A</v>
      </c>
      <c r="DJ605"/>
      <c r="DK605" t="s">
        <v>2334</v>
      </c>
      <c r="DL605">
        <v>9</v>
      </c>
      <c r="DM605" t="s">
        <v>2315</v>
      </c>
      <c r="DN605" t="s">
        <v>1247</v>
      </c>
      <c r="DO605" t="b">
        <v>1</v>
      </c>
      <c r="DP605" t="b">
        <v>1</v>
      </c>
      <c r="DQ605" t="b">
        <v>0</v>
      </c>
      <c r="DR605" t="b">
        <v>0</v>
      </c>
      <c r="DS605" t="b">
        <v>0</v>
      </c>
      <c r="DT605" t="b">
        <v>0</v>
      </c>
      <c r="DU605" t="b">
        <v>0</v>
      </c>
      <c r="DV605">
        <v>0</v>
      </c>
      <c r="DW605" t="b">
        <v>0</v>
      </c>
      <c r="DX605" t="b">
        <v>0</v>
      </c>
      <c r="DY605" t="b">
        <v>0</v>
      </c>
      <c r="DZ605" t="b">
        <v>0</v>
      </c>
      <c r="EA605" t="b">
        <v>0</v>
      </c>
      <c r="EB605" t="b">
        <v>0</v>
      </c>
      <c r="EC605" t="b">
        <v>0</v>
      </c>
      <c r="ED605" t="b">
        <v>0</v>
      </c>
      <c r="EE605" t="b">
        <v>0</v>
      </c>
      <c r="EF605" t="e" cm="1">
        <v>#N/A</v>
      </c>
      <c r="EG605" t="b">
        <v>0</v>
      </c>
      <c r="EH605" t="b">
        <v>0</v>
      </c>
      <c r="EI605" t="e">
        <v>#N/A</v>
      </c>
      <c r="EJ605" t="e">
        <v>#N/A</v>
      </c>
      <c r="EK605">
        <v>0</v>
      </c>
      <c r="EL605">
        <v>45</v>
      </c>
      <c r="EM605" t="b">
        <v>0</v>
      </c>
    </row>
    <row r="606" spans="1:143" ht="15.75">
      <c r="A606"/>
      <c r="B606" t="s">
        <v>1247</v>
      </c>
      <c r="C606" t="s">
        <v>1759</v>
      </c>
      <c r="D606" t="s">
        <v>7120</v>
      </c>
      <c r="E606" t="s">
        <v>7121</v>
      </c>
      <c r="F606" t="s">
        <v>7122</v>
      </c>
      <c r="G606" t="s">
        <v>7120</v>
      </c>
      <c r="H606" t="s">
        <v>7431</v>
      </c>
      <c r="I606" t="s">
        <v>1287</v>
      </c>
      <c r="J606" t="s">
        <v>7510</v>
      </c>
      <c r="K606" t="s">
        <v>7432</v>
      </c>
      <c r="L606" t="s">
        <v>1939</v>
      </c>
      <c r="M606" t="s">
        <v>2607</v>
      </c>
      <c r="N606"/>
      <c r="O606"/>
      <c r="P606" t="s">
        <v>1247</v>
      </c>
      <c r="Q606" t="s">
        <v>1306</v>
      </c>
      <c r="R606" t="s">
        <v>6582</v>
      </c>
      <c r="S606"/>
      <c r="T606"/>
      <c r="U606" t="s">
        <v>7513</v>
      </c>
      <c r="V606" t="s">
        <v>7124</v>
      </c>
      <c r="W606"/>
      <c r="X606"/>
      <c r="Y606"/>
      <c r="Z606"/>
      <c r="AA606"/>
      <c r="AB606" t="s">
        <v>7117</v>
      </c>
      <c r="AC606"/>
      <c r="AD606"/>
      <c r="AE606"/>
      <c r="AF606"/>
      <c r="AG606"/>
      <c r="AH606"/>
      <c r="AI606"/>
      <c r="AJ606"/>
      <c r="AK606"/>
      <c r="AL606"/>
      <c r="AM606"/>
      <c r="AN606"/>
      <c r="AO606" s="108" t="s">
        <v>43</v>
      </c>
      <c r="AP606" t="s">
        <v>1309</v>
      </c>
      <c r="AQ606">
        <v>51</v>
      </c>
      <c r="AR606" t="e">
        <v>#N/A</v>
      </c>
      <c r="AS606" t="s">
        <v>1759</v>
      </c>
      <c r="AT606" t="e">
        <v>#N/A</v>
      </c>
      <c r="AU606" t="s">
        <v>7121</v>
      </c>
      <c r="AV606" t="s">
        <v>7125</v>
      </c>
      <c r="AW606" t="s">
        <v>7126</v>
      </c>
      <c r="AX606" t="s">
        <v>1934</v>
      </c>
      <c r="AY606" t="s">
        <v>7127</v>
      </c>
      <c r="AZ606" t="s">
        <v>1306</v>
      </c>
      <c r="BA606" t="s">
        <v>7128</v>
      </c>
      <c r="BB606" t="s">
        <v>1287</v>
      </c>
      <c r="BC606" t="s">
        <v>1939</v>
      </c>
      <c r="BD606" t="s">
        <v>7433</v>
      </c>
      <c r="BE606">
        <v>542</v>
      </c>
      <c r="BF606">
        <v>587</v>
      </c>
      <c r="BG606" t="e">
        <v>#N/A</v>
      </c>
      <c r="BH606" t="s">
        <v>1592</v>
      </c>
      <c r="BI606">
        <v>0</v>
      </c>
      <c r="BJ606" t="e" cm="1">
        <v>#N/A</v>
      </c>
      <c r="BK606" t="e" cm="1">
        <v>#N/A</v>
      </c>
      <c r="BL606" t="s">
        <v>7117</v>
      </c>
      <c r="BM606" t="s">
        <v>7511</v>
      </c>
      <c r="BN606" t="s">
        <v>7514</v>
      </c>
      <c r="BO606" t="e" cm="1">
        <v>#N/A</v>
      </c>
      <c r="BP606" t="s">
        <v>7434</v>
      </c>
      <c r="BQ606" t="s">
        <v>7303</v>
      </c>
      <c r="BR606">
        <v>50</v>
      </c>
      <c r="BS606" t="s">
        <v>2176</v>
      </c>
      <c r="BT606" t="s">
        <v>7595</v>
      </c>
      <c r="BU606" t="s">
        <v>7120</v>
      </c>
      <c r="BV606" t="s">
        <v>7125</v>
      </c>
      <c r="BW606" t="s">
        <v>7436</v>
      </c>
      <c r="BX606" t="s">
        <v>1937</v>
      </c>
      <c r="BY606" t="s">
        <v>1592</v>
      </c>
      <c r="BZ606" t="s">
        <v>1937</v>
      </c>
      <c r="CA606" t="s">
        <v>2607</v>
      </c>
      <c r="CB606"/>
      <c r="CC606" t="s">
        <v>998</v>
      </c>
      <c r="CD606" t="s">
        <v>1287</v>
      </c>
      <c r="CE606" t="s">
        <v>7596</v>
      </c>
      <c r="CF606" t="s">
        <v>7597</v>
      </c>
      <c r="CG606" t="s">
        <v>1287</v>
      </c>
      <c r="CH606" t="s">
        <v>1592</v>
      </c>
      <c r="CI606" t="s">
        <v>6582</v>
      </c>
      <c r="CJ606" t="s">
        <v>1247</v>
      </c>
      <c r="CK606"/>
      <c r="CL606"/>
      <c r="CM606" t="s">
        <v>7513</v>
      </c>
      <c r="CN606" t="s">
        <v>7124</v>
      </c>
      <c r="CO606" t="s">
        <v>7513</v>
      </c>
      <c r="CP606" t="s">
        <v>7124</v>
      </c>
      <c r="CQ606" t="s">
        <v>1592</v>
      </c>
      <c r="CR606">
        <v>0</v>
      </c>
      <c r="CS606" t="s">
        <v>1592</v>
      </c>
      <c r="CT606" t="s">
        <v>1592</v>
      </c>
      <c r="CU606" t="e">
        <v>#N/A</v>
      </c>
      <c r="CV606" t="s">
        <v>1592</v>
      </c>
      <c r="CW606" t="s">
        <v>1592</v>
      </c>
      <c r="CX606">
        <v>604</v>
      </c>
      <c r="CY606" t="s">
        <v>7598</v>
      </c>
      <c r="CZ606" t="s">
        <v>1592</v>
      </c>
      <c r="DA606" t="s">
        <v>2313</v>
      </c>
      <c r="DB606" t="s">
        <v>2314</v>
      </c>
      <c r="DC606" t="s">
        <v>7121</v>
      </c>
      <c r="DD606" t="s">
        <v>1306</v>
      </c>
      <c r="DE606" t="s">
        <v>7120</v>
      </c>
      <c r="DF606" t="s">
        <v>1592</v>
      </c>
      <c r="DG606" t="s">
        <v>1592</v>
      </c>
      <c r="DH606" t="s">
        <v>2334</v>
      </c>
      <c r="DI606" t="e">
        <v>#N/A</v>
      </c>
      <c r="DJ606"/>
      <c r="DK606" t="s">
        <v>2334</v>
      </c>
      <c r="DL606">
        <v>9</v>
      </c>
      <c r="DM606" t="s">
        <v>2315</v>
      </c>
      <c r="DN606" t="s">
        <v>1247</v>
      </c>
      <c r="DO606" t="b">
        <v>1</v>
      </c>
      <c r="DP606" t="b">
        <v>1</v>
      </c>
      <c r="DQ606" t="b">
        <v>0</v>
      </c>
      <c r="DR606" t="b">
        <v>0</v>
      </c>
      <c r="DS606" t="b">
        <v>0</v>
      </c>
      <c r="DT606" t="b">
        <v>0</v>
      </c>
      <c r="DU606" t="b">
        <v>0</v>
      </c>
      <c r="DV606">
        <v>0</v>
      </c>
      <c r="DW606" t="b">
        <v>0</v>
      </c>
      <c r="DX606" t="b">
        <v>0</v>
      </c>
      <c r="DY606" t="b">
        <v>0</v>
      </c>
      <c r="DZ606" t="b">
        <v>0</v>
      </c>
      <c r="EA606" t="b">
        <v>0</v>
      </c>
      <c r="EB606" t="b">
        <v>0</v>
      </c>
      <c r="EC606" t="b">
        <v>0</v>
      </c>
      <c r="ED606" t="b">
        <v>0</v>
      </c>
      <c r="EE606" t="b">
        <v>0</v>
      </c>
      <c r="EF606" t="e" cm="1">
        <v>#N/A</v>
      </c>
      <c r="EG606" t="b">
        <v>0</v>
      </c>
      <c r="EH606" t="b">
        <v>0</v>
      </c>
      <c r="EI606" t="e">
        <v>#N/A</v>
      </c>
      <c r="EJ606" t="e">
        <v>#N/A</v>
      </c>
      <c r="EK606">
        <v>0</v>
      </c>
      <c r="EL606">
        <v>47</v>
      </c>
      <c r="EM606" t="b">
        <v>0</v>
      </c>
    </row>
    <row r="607" spans="1:143" ht="31.5">
      <c r="A607"/>
      <c r="B607" t="s">
        <v>1247</v>
      </c>
      <c r="C607" t="s">
        <v>1759</v>
      </c>
      <c r="D607" t="s">
        <v>6781</v>
      </c>
      <c r="E607" t="s">
        <v>6782</v>
      </c>
      <c r="F607" t="s">
        <v>6783</v>
      </c>
      <c r="G607" t="s">
        <v>6781</v>
      </c>
      <c r="H607" s="109" t="s">
        <v>6651</v>
      </c>
      <c r="I607" t="s">
        <v>1287</v>
      </c>
      <c r="J607" t="s">
        <v>7510</v>
      </c>
      <c r="K607"/>
      <c r="L607" t="s">
        <v>1939</v>
      </c>
      <c r="M607" t="s">
        <v>2010</v>
      </c>
      <c r="N607"/>
      <c r="O607"/>
      <c r="P607" t="s">
        <v>1247</v>
      </c>
      <c r="Q607" t="s">
        <v>1306</v>
      </c>
      <c r="R607" t="s">
        <v>6582</v>
      </c>
      <c r="S607"/>
      <c r="T607"/>
      <c r="U607" t="s">
        <v>7513</v>
      </c>
      <c r="V607" t="s">
        <v>6785</v>
      </c>
      <c r="W607"/>
      <c r="X607"/>
      <c r="Y607"/>
      <c r="Z607"/>
      <c r="AA607"/>
      <c r="AB607"/>
      <c r="AC607"/>
      <c r="AD607"/>
      <c r="AE607"/>
      <c r="AF607"/>
      <c r="AG607"/>
      <c r="AH607"/>
      <c r="AI607"/>
      <c r="AJ607"/>
      <c r="AK607"/>
      <c r="AL607"/>
      <c r="AM607"/>
      <c r="AN607"/>
      <c r="AO607" s="108" t="s">
        <v>43</v>
      </c>
      <c r="AP607" t="s">
        <v>1309</v>
      </c>
      <c r="AQ607">
        <v>52</v>
      </c>
      <c r="AR607" t="e">
        <v>#N/A</v>
      </c>
      <c r="AS607" t="s">
        <v>1759</v>
      </c>
      <c r="AT607" t="e">
        <v>#N/A</v>
      </c>
      <c r="AU607" t="s">
        <v>6782</v>
      </c>
      <c r="AV607" t="s">
        <v>6786</v>
      </c>
      <c r="AW607" t="s">
        <v>6787</v>
      </c>
      <c r="AX607" t="s">
        <v>1934</v>
      </c>
      <c r="AY607" t="s">
        <v>6788</v>
      </c>
      <c r="AZ607" t="s">
        <v>1306</v>
      </c>
      <c r="BA607" t="s">
        <v>6789</v>
      </c>
      <c r="BB607" t="s">
        <v>1287</v>
      </c>
      <c r="BC607" t="s">
        <v>1939</v>
      </c>
      <c r="BD607" t="s">
        <v>7440</v>
      </c>
      <c r="BE607">
        <v>509</v>
      </c>
      <c r="BF607">
        <v>587</v>
      </c>
      <c r="BG607">
        <v>0</v>
      </c>
      <c r="BH607" t="s">
        <v>1592</v>
      </c>
      <c r="BI607">
        <v>0</v>
      </c>
      <c r="BJ607">
        <v>0</v>
      </c>
      <c r="BK607">
        <v>509</v>
      </c>
      <c r="BL607" t="s">
        <v>6794</v>
      </c>
      <c r="BM607" t="s">
        <v>7511</v>
      </c>
      <c r="BN607" t="s">
        <v>7514</v>
      </c>
      <c r="BO607" t="e" cm="1">
        <v>#N/A</v>
      </c>
      <c r="BP607" t="s">
        <v>1592</v>
      </c>
      <c r="BQ607" t="s">
        <v>7303</v>
      </c>
      <c r="BR607">
        <v>51</v>
      </c>
      <c r="BS607" t="s">
        <v>1755</v>
      </c>
      <c r="BT607" t="s">
        <v>7599</v>
      </c>
      <c r="BU607" t="s">
        <v>6781</v>
      </c>
      <c r="BV607" t="s">
        <v>6786</v>
      </c>
      <c r="BW607" t="s">
        <v>2217</v>
      </c>
      <c r="BX607" t="s">
        <v>1937</v>
      </c>
      <c r="BY607" t="s">
        <v>1592</v>
      </c>
      <c r="BZ607" t="s">
        <v>1937</v>
      </c>
      <c r="CA607" t="s">
        <v>2010</v>
      </c>
      <c r="CB607"/>
      <c r="CC607" t="s">
        <v>998</v>
      </c>
      <c r="CD607" t="s">
        <v>1287</v>
      </c>
      <c r="CE607" t="s">
        <v>7600</v>
      </c>
      <c r="CF607" t="s">
        <v>7601</v>
      </c>
      <c r="CG607" t="s">
        <v>1287</v>
      </c>
      <c r="CH607" t="s">
        <v>1592</v>
      </c>
      <c r="CI607" t="s">
        <v>6582</v>
      </c>
      <c r="CJ607" t="s">
        <v>1247</v>
      </c>
      <c r="CK607"/>
      <c r="CL607"/>
      <c r="CM607" t="s">
        <v>7513</v>
      </c>
      <c r="CN607" t="s">
        <v>6785</v>
      </c>
      <c r="CO607" t="s">
        <v>7513</v>
      </c>
      <c r="CP607" t="s">
        <v>6785</v>
      </c>
      <c r="CQ607" t="s">
        <v>1592</v>
      </c>
      <c r="CR607">
        <v>0</v>
      </c>
      <c r="CS607" t="s">
        <v>1592</v>
      </c>
      <c r="CT607" t="s">
        <v>1592</v>
      </c>
      <c r="CU607" t="s">
        <v>1592</v>
      </c>
      <c r="CV607" t="s">
        <v>1592</v>
      </c>
      <c r="CW607" t="s">
        <v>1592</v>
      </c>
      <c r="CX607">
        <v>605</v>
      </c>
      <c r="CY607" t="s">
        <v>7602</v>
      </c>
      <c r="CZ607" t="s">
        <v>1592</v>
      </c>
      <c r="DA607" t="s">
        <v>2313</v>
      </c>
      <c r="DB607" t="s">
        <v>2314</v>
      </c>
      <c r="DC607" t="s">
        <v>6782</v>
      </c>
      <c r="DD607" t="s">
        <v>1306</v>
      </c>
      <c r="DE607" t="s">
        <v>6781</v>
      </c>
      <c r="DF607" t="s">
        <v>1592</v>
      </c>
      <c r="DG607" t="s">
        <v>1592</v>
      </c>
      <c r="DH607" t="s">
        <v>2334</v>
      </c>
      <c r="DI607" t="e">
        <v>#N/A</v>
      </c>
      <c r="DJ607"/>
      <c r="DK607" t="s">
        <v>2334</v>
      </c>
      <c r="DL607">
        <v>9</v>
      </c>
      <c r="DM607" t="s">
        <v>2315</v>
      </c>
      <c r="DN607" t="s">
        <v>1247</v>
      </c>
      <c r="DO607" t="b">
        <v>1</v>
      </c>
      <c r="DP607" t="b">
        <v>1</v>
      </c>
      <c r="DQ607" t="b">
        <v>0</v>
      </c>
      <c r="DR607" t="b">
        <v>0</v>
      </c>
      <c r="DS607" t="b">
        <v>0</v>
      </c>
      <c r="DT607" t="b">
        <v>0</v>
      </c>
      <c r="DU607" t="b">
        <v>0</v>
      </c>
      <c r="DV607">
        <v>0</v>
      </c>
      <c r="DW607" t="b">
        <v>0</v>
      </c>
      <c r="DX607" t="b">
        <v>0</v>
      </c>
      <c r="DY607" t="b">
        <v>0</v>
      </c>
      <c r="DZ607" t="b">
        <v>0</v>
      </c>
      <c r="EA607" t="b">
        <v>0</v>
      </c>
      <c r="EB607" t="b">
        <v>0</v>
      </c>
      <c r="EC607" t="b">
        <v>0</v>
      </c>
      <c r="ED607" t="b">
        <v>0</v>
      </c>
      <c r="EE607" t="b">
        <v>0</v>
      </c>
      <c r="EF607" t="b" cm="1">
        <v>0</v>
      </c>
      <c r="EG607" t="b">
        <v>0</v>
      </c>
      <c r="EH607" t="b">
        <v>0</v>
      </c>
      <c r="EI607" t="b">
        <v>0</v>
      </c>
      <c r="EJ607" t="s">
        <v>1592</v>
      </c>
      <c r="EK607">
        <v>0</v>
      </c>
      <c r="EL607">
        <v>32</v>
      </c>
      <c r="EM607" t="b">
        <v>0</v>
      </c>
    </row>
    <row r="608" spans="1:143" ht="31.5">
      <c r="A608"/>
      <c r="B608" t="s">
        <v>1247</v>
      </c>
      <c r="C608" t="s">
        <v>1759</v>
      </c>
      <c r="D608" t="s">
        <v>6796</v>
      </c>
      <c r="E608" t="s">
        <v>6797</v>
      </c>
      <c r="F608" t="s">
        <v>6798</v>
      </c>
      <c r="G608" t="s">
        <v>6796</v>
      </c>
      <c r="H608" s="109" t="s">
        <v>6659</v>
      </c>
      <c r="I608" t="s">
        <v>1287</v>
      </c>
      <c r="J608" t="s">
        <v>7510</v>
      </c>
      <c r="K608"/>
      <c r="L608" t="s">
        <v>1939</v>
      </c>
      <c r="M608" t="s">
        <v>2010</v>
      </c>
      <c r="N608"/>
      <c r="O608"/>
      <c r="P608" t="s">
        <v>1247</v>
      </c>
      <c r="Q608" t="s">
        <v>1306</v>
      </c>
      <c r="R608" t="s">
        <v>6582</v>
      </c>
      <c r="S608"/>
      <c r="T608"/>
      <c r="U608" t="s">
        <v>7513</v>
      </c>
      <c r="V608" t="s">
        <v>6800</v>
      </c>
      <c r="W608"/>
      <c r="X608"/>
      <c r="Y608"/>
      <c r="Z608"/>
      <c r="AA608"/>
      <c r="AB608"/>
      <c r="AC608"/>
      <c r="AD608"/>
      <c r="AE608"/>
      <c r="AF608"/>
      <c r="AG608"/>
      <c r="AH608"/>
      <c r="AI608"/>
      <c r="AJ608"/>
      <c r="AK608"/>
      <c r="AL608"/>
      <c r="AM608"/>
      <c r="AN608"/>
      <c r="AO608" s="108" t="s">
        <v>43</v>
      </c>
      <c r="AP608" t="s">
        <v>1309</v>
      </c>
      <c r="AQ608">
        <v>53</v>
      </c>
      <c r="AR608" t="e">
        <v>#N/A</v>
      </c>
      <c r="AS608" t="s">
        <v>1759</v>
      </c>
      <c r="AT608" t="e">
        <v>#N/A</v>
      </c>
      <c r="AU608" t="s">
        <v>6797</v>
      </c>
      <c r="AV608" t="s">
        <v>6801</v>
      </c>
      <c r="AW608" t="s">
        <v>6802</v>
      </c>
      <c r="AX608" t="s">
        <v>1934</v>
      </c>
      <c r="AY608" t="s">
        <v>6803</v>
      </c>
      <c r="AZ608" t="s">
        <v>1306</v>
      </c>
      <c r="BA608" t="s">
        <v>6804</v>
      </c>
      <c r="BB608" t="s">
        <v>1287</v>
      </c>
      <c r="BC608" t="s">
        <v>1939</v>
      </c>
      <c r="BD608" t="s">
        <v>7445</v>
      </c>
      <c r="BE608">
        <v>510</v>
      </c>
      <c r="BF608">
        <v>587</v>
      </c>
      <c r="BG608">
        <v>0</v>
      </c>
      <c r="BH608" t="s">
        <v>1592</v>
      </c>
      <c r="BI608">
        <v>0</v>
      </c>
      <c r="BJ608">
        <v>0</v>
      </c>
      <c r="BK608">
        <v>510</v>
      </c>
      <c r="BL608" t="s">
        <v>6809</v>
      </c>
      <c r="BM608" t="s">
        <v>7511</v>
      </c>
      <c r="BN608" t="s">
        <v>7514</v>
      </c>
      <c r="BO608" t="e" cm="1">
        <v>#N/A</v>
      </c>
      <c r="BP608" t="s">
        <v>1592</v>
      </c>
      <c r="BQ608" t="s">
        <v>7303</v>
      </c>
      <c r="BR608">
        <v>52</v>
      </c>
      <c r="BS608" t="s">
        <v>1760</v>
      </c>
      <c r="BT608" t="s">
        <v>7603</v>
      </c>
      <c r="BU608" t="s">
        <v>6796</v>
      </c>
      <c r="BV608" t="s">
        <v>6801</v>
      </c>
      <c r="BW608" t="s">
        <v>6667</v>
      </c>
      <c r="BX608" t="s">
        <v>1937</v>
      </c>
      <c r="BY608" t="s">
        <v>1592</v>
      </c>
      <c r="BZ608" t="s">
        <v>1937</v>
      </c>
      <c r="CA608" t="s">
        <v>2010</v>
      </c>
      <c r="CB608"/>
      <c r="CC608" t="s">
        <v>998</v>
      </c>
      <c r="CD608" t="s">
        <v>1287</v>
      </c>
      <c r="CE608" t="s">
        <v>7604</v>
      </c>
      <c r="CF608" t="s">
        <v>7605</v>
      </c>
      <c r="CG608" t="s">
        <v>1287</v>
      </c>
      <c r="CH608" t="s">
        <v>1592</v>
      </c>
      <c r="CI608" t="s">
        <v>6582</v>
      </c>
      <c r="CJ608" t="s">
        <v>1247</v>
      </c>
      <c r="CK608"/>
      <c r="CL608"/>
      <c r="CM608" t="s">
        <v>7513</v>
      </c>
      <c r="CN608" t="s">
        <v>6800</v>
      </c>
      <c r="CO608" t="s">
        <v>7513</v>
      </c>
      <c r="CP608" t="s">
        <v>6800</v>
      </c>
      <c r="CQ608" t="s">
        <v>1592</v>
      </c>
      <c r="CR608">
        <v>0</v>
      </c>
      <c r="CS608" t="s">
        <v>1592</v>
      </c>
      <c r="CT608" t="s">
        <v>1592</v>
      </c>
      <c r="CU608" t="s">
        <v>1592</v>
      </c>
      <c r="CV608" t="s">
        <v>1592</v>
      </c>
      <c r="CW608" t="s">
        <v>1592</v>
      </c>
      <c r="CX608">
        <v>606</v>
      </c>
      <c r="CY608" t="s">
        <v>7606</v>
      </c>
      <c r="CZ608" t="s">
        <v>1592</v>
      </c>
      <c r="DA608" t="s">
        <v>2313</v>
      </c>
      <c r="DB608" t="s">
        <v>2314</v>
      </c>
      <c r="DC608" t="s">
        <v>6797</v>
      </c>
      <c r="DD608" t="s">
        <v>1306</v>
      </c>
      <c r="DE608" t="s">
        <v>6796</v>
      </c>
      <c r="DF608" t="s">
        <v>1592</v>
      </c>
      <c r="DG608" t="s">
        <v>1592</v>
      </c>
      <c r="DH608" t="s">
        <v>2334</v>
      </c>
      <c r="DI608" t="e">
        <v>#N/A</v>
      </c>
      <c r="DJ608"/>
      <c r="DK608" t="s">
        <v>2334</v>
      </c>
      <c r="DL608">
        <v>9</v>
      </c>
      <c r="DM608" t="s">
        <v>2315</v>
      </c>
      <c r="DN608" t="s">
        <v>1247</v>
      </c>
      <c r="DO608" t="b">
        <v>1</v>
      </c>
      <c r="DP608" t="b">
        <v>1</v>
      </c>
      <c r="DQ608" t="b">
        <v>0</v>
      </c>
      <c r="DR608" t="b">
        <v>0</v>
      </c>
      <c r="DS608" t="b">
        <v>0</v>
      </c>
      <c r="DT608" t="b">
        <v>0</v>
      </c>
      <c r="DU608" t="b">
        <v>0</v>
      </c>
      <c r="DV608">
        <v>0</v>
      </c>
      <c r="DW608" t="b">
        <v>0</v>
      </c>
      <c r="DX608" t="b">
        <v>0</v>
      </c>
      <c r="DY608" t="b">
        <v>0</v>
      </c>
      <c r="DZ608" t="b">
        <v>0</v>
      </c>
      <c r="EA608" t="b">
        <v>0</v>
      </c>
      <c r="EB608" t="b">
        <v>0</v>
      </c>
      <c r="EC608" t="b">
        <v>0</v>
      </c>
      <c r="ED608" t="b">
        <v>0</v>
      </c>
      <c r="EE608" t="b">
        <v>0</v>
      </c>
      <c r="EF608" t="b" cm="1">
        <v>1</v>
      </c>
      <c r="EG608" t="b">
        <v>0</v>
      </c>
      <c r="EH608" t="b">
        <v>0</v>
      </c>
      <c r="EI608" t="b">
        <v>1</v>
      </c>
      <c r="EJ608" t="s">
        <v>1235</v>
      </c>
      <c r="EK608">
        <v>1</v>
      </c>
      <c r="EL608">
        <v>33</v>
      </c>
      <c r="EM608" t="b">
        <v>0</v>
      </c>
    </row>
    <row r="609" spans="1:143" ht="15.75">
      <c r="A609"/>
      <c r="B609" t="s">
        <v>1247</v>
      </c>
      <c r="C609" t="s">
        <v>1759</v>
      </c>
      <c r="D609" t="s">
        <v>7135</v>
      </c>
      <c r="E609" t="s">
        <v>7136</v>
      </c>
      <c r="F609" t="s">
        <v>7137</v>
      </c>
      <c r="G609" t="s">
        <v>7135</v>
      </c>
      <c r="H609" t="s">
        <v>7450</v>
      </c>
      <c r="I609" t="s">
        <v>1287</v>
      </c>
      <c r="J609" t="s">
        <v>7510</v>
      </c>
      <c r="K609" t="s">
        <v>7451</v>
      </c>
      <c r="L609" t="s">
        <v>1939</v>
      </c>
      <c r="M609" t="s">
        <v>2010</v>
      </c>
      <c r="N609"/>
      <c r="O609"/>
      <c r="P609" t="s">
        <v>1247</v>
      </c>
      <c r="Q609" t="s">
        <v>1306</v>
      </c>
      <c r="R609" t="s">
        <v>6582</v>
      </c>
      <c r="S609"/>
      <c r="T609"/>
      <c r="U609" t="s">
        <v>7513</v>
      </c>
      <c r="V609" t="s">
        <v>7139</v>
      </c>
      <c r="W609"/>
      <c r="X609"/>
      <c r="Y609"/>
      <c r="Z609"/>
      <c r="AA609"/>
      <c r="AB609" t="s">
        <v>7055</v>
      </c>
      <c r="AC609"/>
      <c r="AD609"/>
      <c r="AE609"/>
      <c r="AF609"/>
      <c r="AG609"/>
      <c r="AH609"/>
      <c r="AI609"/>
      <c r="AJ609"/>
      <c r="AK609"/>
      <c r="AL609"/>
      <c r="AM609"/>
      <c r="AN609"/>
      <c r="AO609" s="108" t="s">
        <v>43</v>
      </c>
      <c r="AP609" t="s">
        <v>1309</v>
      </c>
      <c r="AQ609">
        <v>54</v>
      </c>
      <c r="AR609" t="e">
        <v>#N/A</v>
      </c>
      <c r="AS609" t="s">
        <v>1759</v>
      </c>
      <c r="AT609" t="e">
        <v>#N/A</v>
      </c>
      <c r="AU609" t="s">
        <v>7136</v>
      </c>
      <c r="AV609" t="s">
        <v>7140</v>
      </c>
      <c r="AW609" t="s">
        <v>7141</v>
      </c>
      <c r="AX609" t="s">
        <v>1934</v>
      </c>
      <c r="AY609" t="s">
        <v>7142</v>
      </c>
      <c r="AZ609" t="s">
        <v>1306</v>
      </c>
      <c r="BA609" t="s">
        <v>7143</v>
      </c>
      <c r="BB609" t="s">
        <v>1287</v>
      </c>
      <c r="BC609" t="s">
        <v>1939</v>
      </c>
      <c r="BD609" t="s">
        <v>7452</v>
      </c>
      <c r="BE609">
        <v>543</v>
      </c>
      <c r="BF609">
        <v>587</v>
      </c>
      <c r="BG609" t="e">
        <v>#N/A</v>
      </c>
      <c r="BH609" t="s">
        <v>1592</v>
      </c>
      <c r="BI609">
        <v>0</v>
      </c>
      <c r="BJ609" t="e" cm="1">
        <v>#N/A</v>
      </c>
      <c r="BK609" t="e" cm="1">
        <v>#N/A</v>
      </c>
      <c r="BL609" t="s">
        <v>7055</v>
      </c>
      <c r="BM609" t="s">
        <v>7511</v>
      </c>
      <c r="BN609" t="s">
        <v>7514</v>
      </c>
      <c r="BO609" t="e" cm="1">
        <v>#N/A</v>
      </c>
      <c r="BP609" t="s">
        <v>7453</v>
      </c>
      <c r="BQ609" t="s">
        <v>7303</v>
      </c>
      <c r="BR609">
        <v>53</v>
      </c>
      <c r="BS609" t="s">
        <v>1765</v>
      </c>
      <c r="BT609" t="s">
        <v>7607</v>
      </c>
      <c r="BU609" t="s">
        <v>7135</v>
      </c>
      <c r="BV609" t="s">
        <v>7140</v>
      </c>
      <c r="BW609" t="s">
        <v>7455</v>
      </c>
      <c r="BX609" t="s">
        <v>1937</v>
      </c>
      <c r="BY609" t="s">
        <v>1592</v>
      </c>
      <c r="BZ609" t="s">
        <v>1937</v>
      </c>
      <c r="CA609" t="s">
        <v>2010</v>
      </c>
      <c r="CB609"/>
      <c r="CC609" t="s">
        <v>998</v>
      </c>
      <c r="CD609" t="s">
        <v>1287</v>
      </c>
      <c r="CE609" t="s">
        <v>7608</v>
      </c>
      <c r="CF609" t="s">
        <v>7609</v>
      </c>
      <c r="CG609" t="s">
        <v>1287</v>
      </c>
      <c r="CH609" t="s">
        <v>1592</v>
      </c>
      <c r="CI609" t="s">
        <v>6582</v>
      </c>
      <c r="CJ609" t="s">
        <v>1247</v>
      </c>
      <c r="CK609"/>
      <c r="CL609"/>
      <c r="CM609" t="s">
        <v>7513</v>
      </c>
      <c r="CN609" t="s">
        <v>7139</v>
      </c>
      <c r="CO609" t="s">
        <v>7513</v>
      </c>
      <c r="CP609" t="s">
        <v>7139</v>
      </c>
      <c r="CQ609" t="s">
        <v>1592</v>
      </c>
      <c r="CR609">
        <v>0</v>
      </c>
      <c r="CS609" t="s">
        <v>1592</v>
      </c>
      <c r="CT609" t="s">
        <v>1592</v>
      </c>
      <c r="CU609" t="e">
        <v>#N/A</v>
      </c>
      <c r="CV609" t="s">
        <v>1592</v>
      </c>
      <c r="CW609" t="s">
        <v>1592</v>
      </c>
      <c r="CX609">
        <v>607</v>
      </c>
      <c r="CY609" t="s">
        <v>7610</v>
      </c>
      <c r="CZ609" t="s">
        <v>1592</v>
      </c>
      <c r="DA609" t="s">
        <v>2313</v>
      </c>
      <c r="DB609" t="s">
        <v>2314</v>
      </c>
      <c r="DC609" t="s">
        <v>7136</v>
      </c>
      <c r="DD609" t="s">
        <v>1306</v>
      </c>
      <c r="DE609" t="s">
        <v>7135</v>
      </c>
      <c r="DF609" t="s">
        <v>1592</v>
      </c>
      <c r="DG609" t="s">
        <v>1592</v>
      </c>
      <c r="DH609" t="s">
        <v>2334</v>
      </c>
      <c r="DI609" t="e">
        <v>#N/A</v>
      </c>
      <c r="DJ609"/>
      <c r="DK609" t="s">
        <v>2334</v>
      </c>
      <c r="DL609">
        <v>9</v>
      </c>
      <c r="DM609" t="s">
        <v>2315</v>
      </c>
      <c r="DN609" t="s">
        <v>1247</v>
      </c>
      <c r="DO609" t="b">
        <v>1</v>
      </c>
      <c r="DP609" t="b">
        <v>1</v>
      </c>
      <c r="DQ609" t="b">
        <v>0</v>
      </c>
      <c r="DR609" t="b">
        <v>0</v>
      </c>
      <c r="DS609" t="b">
        <v>0</v>
      </c>
      <c r="DT609" t="b">
        <v>0</v>
      </c>
      <c r="DU609" t="b">
        <v>0</v>
      </c>
      <c r="DV609">
        <v>0</v>
      </c>
      <c r="DW609" t="b">
        <v>0</v>
      </c>
      <c r="DX609" t="b">
        <v>0</v>
      </c>
      <c r="DY609" t="b">
        <v>0</v>
      </c>
      <c r="DZ609" t="b">
        <v>0</v>
      </c>
      <c r="EA609" t="b">
        <v>0</v>
      </c>
      <c r="EB609" t="b">
        <v>0</v>
      </c>
      <c r="EC609" t="b">
        <v>0</v>
      </c>
      <c r="ED609" t="b">
        <v>0</v>
      </c>
      <c r="EE609" t="b">
        <v>0</v>
      </c>
      <c r="EF609" t="e" cm="1">
        <v>#N/A</v>
      </c>
      <c r="EG609" t="b">
        <v>0</v>
      </c>
      <c r="EH609" t="b">
        <v>0</v>
      </c>
      <c r="EI609" t="e">
        <v>#N/A</v>
      </c>
      <c r="EJ609" t="e">
        <v>#N/A</v>
      </c>
      <c r="EK609">
        <v>0</v>
      </c>
      <c r="EL609">
        <v>40</v>
      </c>
      <c r="EM609" t="b">
        <v>0</v>
      </c>
    </row>
    <row r="610" spans="1:143" ht="15.75">
      <c r="A610"/>
      <c r="B610" t="s">
        <v>1247</v>
      </c>
      <c r="C610" t="s">
        <v>1759</v>
      </c>
      <c r="D610" t="s">
        <v>7150</v>
      </c>
      <c r="E610" t="s">
        <v>7151</v>
      </c>
      <c r="F610" t="s">
        <v>7152</v>
      </c>
      <c r="G610" t="s">
        <v>7150</v>
      </c>
      <c r="H610" t="s">
        <v>7459</v>
      </c>
      <c r="I610" t="s">
        <v>1287</v>
      </c>
      <c r="J610" t="s">
        <v>7510</v>
      </c>
      <c r="K610" t="s">
        <v>7451</v>
      </c>
      <c r="L610" t="s">
        <v>1939</v>
      </c>
      <c r="M610" t="s">
        <v>2010</v>
      </c>
      <c r="N610"/>
      <c r="O610"/>
      <c r="P610" t="s">
        <v>1247</v>
      </c>
      <c r="Q610" t="s">
        <v>1306</v>
      </c>
      <c r="R610" t="s">
        <v>6582</v>
      </c>
      <c r="S610"/>
      <c r="T610"/>
      <c r="U610" t="s">
        <v>7513</v>
      </c>
      <c r="V610" t="s">
        <v>7154</v>
      </c>
      <c r="W610"/>
      <c r="X610"/>
      <c r="Y610"/>
      <c r="Z610"/>
      <c r="AA610"/>
      <c r="AB610" t="s">
        <v>7055</v>
      </c>
      <c r="AC610"/>
      <c r="AD610"/>
      <c r="AE610"/>
      <c r="AF610"/>
      <c r="AG610"/>
      <c r="AH610"/>
      <c r="AI610"/>
      <c r="AJ610"/>
      <c r="AK610"/>
      <c r="AL610"/>
      <c r="AM610"/>
      <c r="AN610"/>
      <c r="AO610" s="108" t="s">
        <v>43</v>
      </c>
      <c r="AP610" t="s">
        <v>1309</v>
      </c>
      <c r="AQ610">
        <v>55</v>
      </c>
      <c r="AR610" t="e">
        <v>#N/A</v>
      </c>
      <c r="AS610" t="s">
        <v>1759</v>
      </c>
      <c r="AT610" t="e">
        <v>#N/A</v>
      </c>
      <c r="AU610" t="s">
        <v>7151</v>
      </c>
      <c r="AV610" t="s">
        <v>7155</v>
      </c>
      <c r="AW610" t="s">
        <v>7156</v>
      </c>
      <c r="AX610" t="s">
        <v>1934</v>
      </c>
      <c r="AY610" t="s">
        <v>7157</v>
      </c>
      <c r="AZ610" t="s">
        <v>1306</v>
      </c>
      <c r="BA610" t="s">
        <v>7158</v>
      </c>
      <c r="BB610" t="s">
        <v>1287</v>
      </c>
      <c r="BC610" t="s">
        <v>1939</v>
      </c>
      <c r="BD610" t="s">
        <v>7460</v>
      </c>
      <c r="BE610">
        <v>544</v>
      </c>
      <c r="BF610">
        <v>587</v>
      </c>
      <c r="BG610" t="e">
        <v>#N/A</v>
      </c>
      <c r="BH610" t="s">
        <v>1592</v>
      </c>
      <c r="BI610">
        <v>0</v>
      </c>
      <c r="BJ610" t="e" cm="1">
        <v>#N/A</v>
      </c>
      <c r="BK610" t="e" cm="1">
        <v>#N/A</v>
      </c>
      <c r="BL610" t="s">
        <v>7055</v>
      </c>
      <c r="BM610" t="s">
        <v>7511</v>
      </c>
      <c r="BN610" t="s">
        <v>7514</v>
      </c>
      <c r="BO610" t="e" cm="1">
        <v>#N/A</v>
      </c>
      <c r="BP610" t="s">
        <v>7453</v>
      </c>
      <c r="BQ610" t="s">
        <v>7303</v>
      </c>
      <c r="BR610">
        <v>54</v>
      </c>
      <c r="BS610" t="s">
        <v>1771</v>
      </c>
      <c r="BT610" t="s">
        <v>7611</v>
      </c>
      <c r="BU610" t="s">
        <v>7150</v>
      </c>
      <c r="BV610" t="s">
        <v>7155</v>
      </c>
      <c r="BW610" t="s">
        <v>7462</v>
      </c>
      <c r="BX610" t="s">
        <v>1937</v>
      </c>
      <c r="BY610" t="s">
        <v>1592</v>
      </c>
      <c r="BZ610" t="s">
        <v>1937</v>
      </c>
      <c r="CA610" t="s">
        <v>2010</v>
      </c>
      <c r="CB610"/>
      <c r="CC610" t="s">
        <v>998</v>
      </c>
      <c r="CD610" t="s">
        <v>1287</v>
      </c>
      <c r="CE610" t="s">
        <v>7612</v>
      </c>
      <c r="CF610" t="s">
        <v>7613</v>
      </c>
      <c r="CG610" t="s">
        <v>1287</v>
      </c>
      <c r="CH610" t="s">
        <v>1592</v>
      </c>
      <c r="CI610" t="s">
        <v>6582</v>
      </c>
      <c r="CJ610" t="s">
        <v>1247</v>
      </c>
      <c r="CK610"/>
      <c r="CL610"/>
      <c r="CM610" t="s">
        <v>7513</v>
      </c>
      <c r="CN610" t="s">
        <v>7154</v>
      </c>
      <c r="CO610" t="s">
        <v>7513</v>
      </c>
      <c r="CP610" t="s">
        <v>7154</v>
      </c>
      <c r="CQ610" t="s">
        <v>1592</v>
      </c>
      <c r="CR610">
        <v>0</v>
      </c>
      <c r="CS610" t="s">
        <v>1592</v>
      </c>
      <c r="CT610" t="s">
        <v>1592</v>
      </c>
      <c r="CU610" t="e">
        <v>#N/A</v>
      </c>
      <c r="CV610" t="s">
        <v>1592</v>
      </c>
      <c r="CW610" t="s">
        <v>1592</v>
      </c>
      <c r="CX610">
        <v>608</v>
      </c>
      <c r="CY610" t="s">
        <v>7614</v>
      </c>
      <c r="CZ610" t="s">
        <v>1592</v>
      </c>
      <c r="DA610" t="s">
        <v>2313</v>
      </c>
      <c r="DB610" t="s">
        <v>2314</v>
      </c>
      <c r="DC610" t="s">
        <v>7151</v>
      </c>
      <c r="DD610" t="s">
        <v>1306</v>
      </c>
      <c r="DE610" t="s">
        <v>7150</v>
      </c>
      <c r="DF610" t="s">
        <v>1592</v>
      </c>
      <c r="DG610" t="s">
        <v>1592</v>
      </c>
      <c r="DH610" t="s">
        <v>2334</v>
      </c>
      <c r="DI610" t="e">
        <v>#N/A</v>
      </c>
      <c r="DJ610"/>
      <c r="DK610" t="s">
        <v>2334</v>
      </c>
      <c r="DL610">
        <v>9</v>
      </c>
      <c r="DM610" t="s">
        <v>2315</v>
      </c>
      <c r="DN610" t="s">
        <v>1247</v>
      </c>
      <c r="DO610" t="b">
        <v>1</v>
      </c>
      <c r="DP610" t="b">
        <v>1</v>
      </c>
      <c r="DQ610" t="b">
        <v>0</v>
      </c>
      <c r="DR610" t="b">
        <v>0</v>
      </c>
      <c r="DS610" t="b">
        <v>0</v>
      </c>
      <c r="DT610" t="b">
        <v>0</v>
      </c>
      <c r="DU610" t="b">
        <v>0</v>
      </c>
      <c r="DV610">
        <v>0</v>
      </c>
      <c r="DW610" t="b">
        <v>0</v>
      </c>
      <c r="DX610" t="b">
        <v>0</v>
      </c>
      <c r="DY610" t="b">
        <v>0</v>
      </c>
      <c r="DZ610" t="b">
        <v>0</v>
      </c>
      <c r="EA610" t="b">
        <v>0</v>
      </c>
      <c r="EB610" t="b">
        <v>0</v>
      </c>
      <c r="EC610" t="b">
        <v>0</v>
      </c>
      <c r="ED610" t="b">
        <v>0</v>
      </c>
      <c r="EE610" t="b">
        <v>0</v>
      </c>
      <c r="EF610" t="e" cm="1">
        <v>#N/A</v>
      </c>
      <c r="EG610" t="b">
        <v>0</v>
      </c>
      <c r="EH610" t="b">
        <v>0</v>
      </c>
      <c r="EI610" t="e">
        <v>#N/A</v>
      </c>
      <c r="EJ610" t="e">
        <v>#N/A</v>
      </c>
      <c r="EK610">
        <v>0</v>
      </c>
      <c r="EL610">
        <v>42</v>
      </c>
      <c r="EM610" t="b">
        <v>0</v>
      </c>
    </row>
    <row r="611" spans="1:143" ht="15.75">
      <c r="A611"/>
      <c r="B611" t="s">
        <v>1247</v>
      </c>
      <c r="C611" t="s">
        <v>1759</v>
      </c>
      <c r="D611" t="s">
        <v>6954</v>
      </c>
      <c r="E611" t="s">
        <v>6955</v>
      </c>
      <c r="F611" t="s">
        <v>6956</v>
      </c>
      <c r="G611" t="s">
        <v>6954</v>
      </c>
      <c r="H611" t="s">
        <v>7466</v>
      </c>
      <c r="I611" t="s">
        <v>1287</v>
      </c>
      <c r="J611" t="s">
        <v>7510</v>
      </c>
      <c r="K611" t="s">
        <v>7467</v>
      </c>
      <c r="L611" t="s">
        <v>1939</v>
      </c>
      <c r="M611" t="s">
        <v>2607</v>
      </c>
      <c r="N611"/>
      <c r="O611"/>
      <c r="P611" t="s">
        <v>1247</v>
      </c>
      <c r="Q611" t="s">
        <v>1306</v>
      </c>
      <c r="R611" t="s">
        <v>6582</v>
      </c>
      <c r="S611"/>
      <c r="T611"/>
      <c r="U611" t="s">
        <v>7513</v>
      </c>
      <c r="V611" t="s">
        <v>6959</v>
      </c>
      <c r="W611"/>
      <c r="X611"/>
      <c r="Y611"/>
      <c r="Z611"/>
      <c r="AA611"/>
      <c r="AB611" t="s">
        <v>7087</v>
      </c>
      <c r="AC611"/>
      <c r="AD611"/>
      <c r="AE611"/>
      <c r="AF611"/>
      <c r="AG611"/>
      <c r="AH611"/>
      <c r="AI611"/>
      <c r="AJ611"/>
      <c r="AK611"/>
      <c r="AL611"/>
      <c r="AM611"/>
      <c r="AN611"/>
      <c r="AO611" s="108" t="s">
        <v>43</v>
      </c>
      <c r="AP611" t="s">
        <v>1309</v>
      </c>
      <c r="AQ611">
        <v>56</v>
      </c>
      <c r="AR611" t="e">
        <v>#N/A</v>
      </c>
      <c r="AS611" t="s">
        <v>1759</v>
      </c>
      <c r="AT611" t="e">
        <v>#N/A</v>
      </c>
      <c r="AU611" t="s">
        <v>6955</v>
      </c>
      <c r="AV611" t="s">
        <v>6960</v>
      </c>
      <c r="AW611" t="s">
        <v>6961</v>
      </c>
      <c r="AX611" t="s">
        <v>1934</v>
      </c>
      <c r="AY611" t="s">
        <v>6962</v>
      </c>
      <c r="AZ611" t="s">
        <v>1306</v>
      </c>
      <c r="BA611" t="s">
        <v>6963</v>
      </c>
      <c r="BB611" t="s">
        <v>1287</v>
      </c>
      <c r="BC611" t="s">
        <v>1939</v>
      </c>
      <c r="BD611" t="s">
        <v>7468</v>
      </c>
      <c r="BE611">
        <v>528</v>
      </c>
      <c r="BF611">
        <v>587</v>
      </c>
      <c r="BG611" t="e">
        <v>#N/A</v>
      </c>
      <c r="BH611" t="s">
        <v>1592</v>
      </c>
      <c r="BI611">
        <v>0</v>
      </c>
      <c r="BJ611" t="e" cm="1">
        <v>#N/A</v>
      </c>
      <c r="BK611" t="e" cm="1">
        <v>#N/A</v>
      </c>
      <c r="BL611" t="s">
        <v>7087</v>
      </c>
      <c r="BM611" t="s">
        <v>7511</v>
      </c>
      <c r="BN611" t="s">
        <v>7514</v>
      </c>
      <c r="BO611" t="e" cm="1">
        <v>#N/A</v>
      </c>
      <c r="BP611" t="s">
        <v>7469</v>
      </c>
      <c r="BQ611" t="s">
        <v>7303</v>
      </c>
      <c r="BR611">
        <v>55</v>
      </c>
      <c r="BS611" t="s">
        <v>1777</v>
      </c>
      <c r="BT611" t="s">
        <v>7615</v>
      </c>
      <c r="BU611" t="s">
        <v>6954</v>
      </c>
      <c r="BV611" t="s">
        <v>6960</v>
      </c>
      <c r="BW611" t="s">
        <v>7471</v>
      </c>
      <c r="BX611" t="s">
        <v>1937</v>
      </c>
      <c r="BY611" t="s">
        <v>1592</v>
      </c>
      <c r="BZ611" t="s">
        <v>1937</v>
      </c>
      <c r="CA611" t="s">
        <v>2607</v>
      </c>
      <c r="CB611"/>
      <c r="CC611" t="s">
        <v>998</v>
      </c>
      <c r="CD611" t="s">
        <v>1287</v>
      </c>
      <c r="CE611" t="s">
        <v>7616</v>
      </c>
      <c r="CF611" t="s">
        <v>7617</v>
      </c>
      <c r="CG611" t="s">
        <v>1287</v>
      </c>
      <c r="CH611" t="s">
        <v>1592</v>
      </c>
      <c r="CI611" t="s">
        <v>6582</v>
      </c>
      <c r="CJ611" t="s">
        <v>1247</v>
      </c>
      <c r="CK611"/>
      <c r="CL611"/>
      <c r="CM611" t="s">
        <v>7513</v>
      </c>
      <c r="CN611" t="s">
        <v>6959</v>
      </c>
      <c r="CO611" t="s">
        <v>7513</v>
      </c>
      <c r="CP611" t="s">
        <v>6959</v>
      </c>
      <c r="CQ611" t="s">
        <v>1592</v>
      </c>
      <c r="CR611">
        <v>0</v>
      </c>
      <c r="CS611" t="s">
        <v>1592</v>
      </c>
      <c r="CT611" t="s">
        <v>1592</v>
      </c>
      <c r="CU611" t="e">
        <v>#N/A</v>
      </c>
      <c r="CV611" t="s">
        <v>1592</v>
      </c>
      <c r="CW611" t="s">
        <v>1592</v>
      </c>
      <c r="CX611">
        <v>609</v>
      </c>
      <c r="CY611" t="s">
        <v>7618</v>
      </c>
      <c r="CZ611" t="s">
        <v>1592</v>
      </c>
      <c r="DA611" t="s">
        <v>2313</v>
      </c>
      <c r="DB611" t="s">
        <v>2314</v>
      </c>
      <c r="DC611" t="s">
        <v>6955</v>
      </c>
      <c r="DD611" t="s">
        <v>1306</v>
      </c>
      <c r="DE611" t="s">
        <v>6954</v>
      </c>
      <c r="DF611" t="s">
        <v>1592</v>
      </c>
      <c r="DG611" t="s">
        <v>1592</v>
      </c>
      <c r="DH611" t="s">
        <v>2334</v>
      </c>
      <c r="DI611" t="e">
        <v>#N/A</v>
      </c>
      <c r="DJ611"/>
      <c r="DK611" t="s">
        <v>2334</v>
      </c>
      <c r="DL611">
        <v>9</v>
      </c>
      <c r="DM611" t="s">
        <v>2315</v>
      </c>
      <c r="DN611" t="s">
        <v>1247</v>
      </c>
      <c r="DO611" t="b">
        <v>1</v>
      </c>
      <c r="DP611" t="b">
        <v>1</v>
      </c>
      <c r="DQ611" t="b">
        <v>0</v>
      </c>
      <c r="DR611" t="b">
        <v>0</v>
      </c>
      <c r="DS611" t="b">
        <v>0</v>
      </c>
      <c r="DT611" t="b">
        <v>0</v>
      </c>
      <c r="DU611" t="b">
        <v>0</v>
      </c>
      <c r="DV611">
        <v>0</v>
      </c>
      <c r="DW611" t="b">
        <v>0</v>
      </c>
      <c r="DX611" t="b">
        <v>0</v>
      </c>
      <c r="DY611" t="b">
        <v>0</v>
      </c>
      <c r="DZ611" t="b">
        <v>0</v>
      </c>
      <c r="EA611" t="b">
        <v>0</v>
      </c>
      <c r="EB611" t="b">
        <v>0</v>
      </c>
      <c r="EC611" t="b">
        <v>0</v>
      </c>
      <c r="ED611" t="b">
        <v>0</v>
      </c>
      <c r="EE611" t="b">
        <v>0</v>
      </c>
      <c r="EF611" t="e" cm="1">
        <v>#N/A</v>
      </c>
      <c r="EG611" t="b">
        <v>0</v>
      </c>
      <c r="EH611" t="b">
        <v>0</v>
      </c>
      <c r="EI611" t="e">
        <v>#N/A</v>
      </c>
      <c r="EJ611" t="e">
        <v>#N/A</v>
      </c>
      <c r="EK611">
        <v>0</v>
      </c>
      <c r="EL611">
        <v>45</v>
      </c>
      <c r="EM611" t="b">
        <v>0</v>
      </c>
    </row>
    <row r="612" spans="1:143" ht="15.75">
      <c r="A612"/>
      <c r="B612" t="s">
        <v>1247</v>
      </c>
      <c r="C612" t="s">
        <v>1759</v>
      </c>
      <c r="D612" t="s">
        <v>6971</v>
      </c>
      <c r="E612" t="s">
        <v>6972</v>
      </c>
      <c r="F612" t="s">
        <v>6973</v>
      </c>
      <c r="G612" t="s">
        <v>6971</v>
      </c>
      <c r="H612" t="s">
        <v>7475</v>
      </c>
      <c r="I612" t="s">
        <v>1287</v>
      </c>
      <c r="J612" t="s">
        <v>7510</v>
      </c>
      <c r="K612" t="s">
        <v>7467</v>
      </c>
      <c r="L612" t="s">
        <v>1939</v>
      </c>
      <c r="M612" t="s">
        <v>2607</v>
      </c>
      <c r="N612"/>
      <c r="O612"/>
      <c r="P612" t="s">
        <v>1247</v>
      </c>
      <c r="Q612" t="s">
        <v>1306</v>
      </c>
      <c r="R612" t="s">
        <v>6582</v>
      </c>
      <c r="S612"/>
      <c r="T612"/>
      <c r="U612" t="s">
        <v>7513</v>
      </c>
      <c r="V612" t="s">
        <v>6976</v>
      </c>
      <c r="W612"/>
      <c r="X612"/>
      <c r="Y612"/>
      <c r="Z612"/>
      <c r="AA612"/>
      <c r="AB612" t="s">
        <v>7087</v>
      </c>
      <c r="AC612"/>
      <c r="AD612"/>
      <c r="AE612"/>
      <c r="AF612"/>
      <c r="AG612"/>
      <c r="AH612"/>
      <c r="AI612"/>
      <c r="AJ612"/>
      <c r="AK612"/>
      <c r="AL612"/>
      <c r="AM612"/>
      <c r="AN612"/>
      <c r="AO612" s="108" t="s">
        <v>43</v>
      </c>
      <c r="AP612" t="s">
        <v>1309</v>
      </c>
      <c r="AQ612">
        <v>57</v>
      </c>
      <c r="AR612" t="e">
        <v>#N/A</v>
      </c>
      <c r="AS612" t="s">
        <v>1759</v>
      </c>
      <c r="AT612" t="e">
        <v>#N/A</v>
      </c>
      <c r="AU612" t="s">
        <v>6972</v>
      </c>
      <c r="AV612" t="s">
        <v>6977</v>
      </c>
      <c r="AW612" t="s">
        <v>6978</v>
      </c>
      <c r="AX612" t="s">
        <v>1934</v>
      </c>
      <c r="AY612" t="s">
        <v>6979</v>
      </c>
      <c r="AZ612" t="s">
        <v>1306</v>
      </c>
      <c r="BA612" t="s">
        <v>6980</v>
      </c>
      <c r="BB612" t="s">
        <v>1287</v>
      </c>
      <c r="BC612" t="s">
        <v>1939</v>
      </c>
      <c r="BD612" t="s">
        <v>7476</v>
      </c>
      <c r="BE612">
        <v>529</v>
      </c>
      <c r="BF612">
        <v>587</v>
      </c>
      <c r="BG612" t="e">
        <v>#N/A</v>
      </c>
      <c r="BH612" t="s">
        <v>1592</v>
      </c>
      <c r="BI612">
        <v>0</v>
      </c>
      <c r="BJ612" t="e" cm="1">
        <v>#N/A</v>
      </c>
      <c r="BK612" t="e" cm="1">
        <v>#N/A</v>
      </c>
      <c r="BL612" t="s">
        <v>7087</v>
      </c>
      <c r="BM612" t="s">
        <v>7511</v>
      </c>
      <c r="BN612" t="s">
        <v>7514</v>
      </c>
      <c r="BO612" t="e" cm="1">
        <v>#N/A</v>
      </c>
      <c r="BP612" t="s">
        <v>7469</v>
      </c>
      <c r="BQ612" t="s">
        <v>7303</v>
      </c>
      <c r="BR612">
        <v>56</v>
      </c>
      <c r="BS612" t="s">
        <v>1781</v>
      </c>
      <c r="BT612" t="s">
        <v>7619</v>
      </c>
      <c r="BU612" t="s">
        <v>6971</v>
      </c>
      <c r="BV612" t="s">
        <v>6977</v>
      </c>
      <c r="BW612" t="s">
        <v>7478</v>
      </c>
      <c r="BX612" t="s">
        <v>1937</v>
      </c>
      <c r="BY612" t="s">
        <v>1592</v>
      </c>
      <c r="BZ612" t="s">
        <v>1937</v>
      </c>
      <c r="CA612" t="s">
        <v>2607</v>
      </c>
      <c r="CB612"/>
      <c r="CC612" t="s">
        <v>998</v>
      </c>
      <c r="CD612" t="s">
        <v>1287</v>
      </c>
      <c r="CE612" t="s">
        <v>7620</v>
      </c>
      <c r="CF612" t="s">
        <v>7621</v>
      </c>
      <c r="CG612" t="s">
        <v>1287</v>
      </c>
      <c r="CH612" t="s">
        <v>1592</v>
      </c>
      <c r="CI612" t="s">
        <v>6582</v>
      </c>
      <c r="CJ612" t="s">
        <v>1247</v>
      </c>
      <c r="CK612"/>
      <c r="CL612"/>
      <c r="CM612" t="s">
        <v>7513</v>
      </c>
      <c r="CN612" t="s">
        <v>6976</v>
      </c>
      <c r="CO612" t="s">
        <v>7513</v>
      </c>
      <c r="CP612" t="s">
        <v>6976</v>
      </c>
      <c r="CQ612" t="s">
        <v>1592</v>
      </c>
      <c r="CR612">
        <v>0</v>
      </c>
      <c r="CS612" t="s">
        <v>1592</v>
      </c>
      <c r="CT612" t="s">
        <v>1592</v>
      </c>
      <c r="CU612" t="e">
        <v>#N/A</v>
      </c>
      <c r="CV612" t="s">
        <v>1592</v>
      </c>
      <c r="CW612" t="s">
        <v>1592</v>
      </c>
      <c r="CX612">
        <v>610</v>
      </c>
      <c r="CY612" t="s">
        <v>7622</v>
      </c>
      <c r="CZ612" t="s">
        <v>1592</v>
      </c>
      <c r="DA612" t="s">
        <v>2313</v>
      </c>
      <c r="DB612" t="s">
        <v>2314</v>
      </c>
      <c r="DC612" t="s">
        <v>6972</v>
      </c>
      <c r="DD612" t="s">
        <v>1306</v>
      </c>
      <c r="DE612" t="s">
        <v>6971</v>
      </c>
      <c r="DF612" t="s">
        <v>1592</v>
      </c>
      <c r="DG612" t="s">
        <v>1592</v>
      </c>
      <c r="DH612" t="s">
        <v>2334</v>
      </c>
      <c r="DI612" t="e">
        <v>#N/A</v>
      </c>
      <c r="DJ612"/>
      <c r="DK612" t="s">
        <v>2334</v>
      </c>
      <c r="DL612">
        <v>9</v>
      </c>
      <c r="DM612" t="s">
        <v>2315</v>
      </c>
      <c r="DN612" t="s">
        <v>1247</v>
      </c>
      <c r="DO612" t="b">
        <v>1</v>
      </c>
      <c r="DP612" t="b">
        <v>1</v>
      </c>
      <c r="DQ612" t="b">
        <v>0</v>
      </c>
      <c r="DR612" t="b">
        <v>0</v>
      </c>
      <c r="DS612" t="b">
        <v>0</v>
      </c>
      <c r="DT612" t="b">
        <v>0</v>
      </c>
      <c r="DU612" t="b">
        <v>0</v>
      </c>
      <c r="DV612">
        <v>0</v>
      </c>
      <c r="DW612" t="b">
        <v>0</v>
      </c>
      <c r="DX612" t="b">
        <v>0</v>
      </c>
      <c r="DY612" t="b">
        <v>0</v>
      </c>
      <c r="DZ612" t="b">
        <v>0</v>
      </c>
      <c r="EA612" t="b">
        <v>0</v>
      </c>
      <c r="EB612" t="b">
        <v>0</v>
      </c>
      <c r="EC612" t="b">
        <v>0</v>
      </c>
      <c r="ED612" t="b">
        <v>0</v>
      </c>
      <c r="EE612" t="b">
        <v>0</v>
      </c>
      <c r="EF612" t="e" cm="1">
        <v>#N/A</v>
      </c>
      <c r="EG612" t="b">
        <v>0</v>
      </c>
      <c r="EH612" t="b">
        <v>0</v>
      </c>
      <c r="EI612" t="e">
        <v>#N/A</v>
      </c>
      <c r="EJ612" t="e">
        <v>#N/A</v>
      </c>
      <c r="EK612">
        <v>0</v>
      </c>
      <c r="EL612">
        <v>47</v>
      </c>
      <c r="EM612" t="b">
        <v>0</v>
      </c>
    </row>
    <row r="613" spans="1:143" ht="31.5">
      <c r="A613"/>
      <c r="B613" t="s">
        <v>1247</v>
      </c>
      <c r="C613" t="s">
        <v>1759</v>
      </c>
      <c r="D613" t="s">
        <v>2017</v>
      </c>
      <c r="E613" t="s">
        <v>2013</v>
      </c>
      <c r="F613" t="s">
        <v>6650</v>
      </c>
      <c r="G613" t="s">
        <v>2017</v>
      </c>
      <c r="H613" s="109" t="s">
        <v>6651</v>
      </c>
      <c r="I613" t="s">
        <v>1287</v>
      </c>
      <c r="J613" t="s">
        <v>7510</v>
      </c>
      <c r="K613"/>
      <c r="L613" t="s">
        <v>1939</v>
      </c>
      <c r="M613" t="s">
        <v>2010</v>
      </c>
      <c r="N613"/>
      <c r="O613"/>
      <c r="P613" t="s">
        <v>1247</v>
      </c>
      <c r="Q613" t="s">
        <v>1306</v>
      </c>
      <c r="R613" t="s">
        <v>6582</v>
      </c>
      <c r="S613"/>
      <c r="T613"/>
      <c r="U613" t="s">
        <v>7513</v>
      </c>
      <c r="V613" t="s">
        <v>2218</v>
      </c>
      <c r="W613"/>
      <c r="X613"/>
      <c r="Y613"/>
      <c r="Z613"/>
      <c r="AA613"/>
      <c r="AB613"/>
      <c r="AC613"/>
      <c r="AD613"/>
      <c r="AE613"/>
      <c r="AF613"/>
      <c r="AG613"/>
      <c r="AH613"/>
      <c r="AI613"/>
      <c r="AJ613"/>
      <c r="AK613"/>
      <c r="AL613"/>
      <c r="AM613"/>
      <c r="AN613"/>
      <c r="AO613" s="108" t="s">
        <v>43</v>
      </c>
      <c r="AP613" t="s">
        <v>1309</v>
      </c>
      <c r="AQ613">
        <v>58</v>
      </c>
      <c r="AR613" t="e">
        <v>#N/A</v>
      </c>
      <c r="AS613" t="s">
        <v>1759</v>
      </c>
      <c r="AT613" t="e">
        <v>#N/A</v>
      </c>
      <c r="AU613" t="s">
        <v>2013</v>
      </c>
      <c r="AV613" t="s">
        <v>2016</v>
      </c>
      <c r="AW613" t="s">
        <v>2216</v>
      </c>
      <c r="AX613" t="s">
        <v>1934</v>
      </c>
      <c r="AY613" t="s">
        <v>2019</v>
      </c>
      <c r="AZ613" t="s">
        <v>1306</v>
      </c>
      <c r="BA613" t="s">
        <v>6231</v>
      </c>
      <c r="BB613" t="s">
        <v>1287</v>
      </c>
      <c r="BC613" t="s">
        <v>1939</v>
      </c>
      <c r="BD613" t="s">
        <v>6477</v>
      </c>
      <c r="BE613">
        <v>408</v>
      </c>
      <c r="BF613">
        <v>587</v>
      </c>
      <c r="BG613">
        <v>0</v>
      </c>
      <c r="BH613" t="s">
        <v>1592</v>
      </c>
      <c r="BI613">
        <v>0</v>
      </c>
      <c r="BJ613">
        <v>0</v>
      </c>
      <c r="BK613">
        <v>490</v>
      </c>
      <c r="BL613" t="s">
        <v>2021</v>
      </c>
      <c r="BM613" t="s">
        <v>7511</v>
      </c>
      <c r="BN613" t="s">
        <v>7514</v>
      </c>
      <c r="BO613" t="e" cm="1">
        <v>#N/A</v>
      </c>
      <c r="BP613" t="s">
        <v>1592</v>
      </c>
      <c r="BQ613" t="s">
        <v>7303</v>
      </c>
      <c r="BR613">
        <v>57</v>
      </c>
      <c r="BS613" t="s">
        <v>1787</v>
      </c>
      <c r="BT613" t="s">
        <v>7623</v>
      </c>
      <c r="BU613" t="s">
        <v>2017</v>
      </c>
      <c r="BV613" t="s">
        <v>2016</v>
      </c>
      <c r="BW613" t="s">
        <v>2217</v>
      </c>
      <c r="BX613" t="s">
        <v>1937</v>
      </c>
      <c r="BY613" t="s">
        <v>1592</v>
      </c>
      <c r="BZ613" t="s">
        <v>1937</v>
      </c>
      <c r="CA613" t="s">
        <v>2010</v>
      </c>
      <c r="CB613"/>
      <c r="CC613" t="s">
        <v>998</v>
      </c>
      <c r="CD613" t="s">
        <v>1287</v>
      </c>
      <c r="CE613" t="s">
        <v>7624</v>
      </c>
      <c r="CF613" t="s">
        <v>7625</v>
      </c>
      <c r="CG613" t="s">
        <v>1287</v>
      </c>
      <c r="CH613" t="s">
        <v>1592</v>
      </c>
      <c r="CI613" t="s">
        <v>6582</v>
      </c>
      <c r="CJ613" t="s">
        <v>1247</v>
      </c>
      <c r="CK613"/>
      <c r="CL613"/>
      <c r="CM613" t="s">
        <v>7513</v>
      </c>
      <c r="CN613" t="s">
        <v>2218</v>
      </c>
      <c r="CO613" t="s">
        <v>7513</v>
      </c>
      <c r="CP613" t="s">
        <v>2218</v>
      </c>
      <c r="CQ613" t="s">
        <v>1592</v>
      </c>
      <c r="CR613">
        <v>0</v>
      </c>
      <c r="CS613" t="s">
        <v>1592</v>
      </c>
      <c r="CT613" t="s">
        <v>1592</v>
      </c>
      <c r="CU613" t="s">
        <v>1592</v>
      </c>
      <c r="CV613" t="s">
        <v>1592</v>
      </c>
      <c r="CW613" t="s">
        <v>1592</v>
      </c>
      <c r="CX613">
        <v>611</v>
      </c>
      <c r="CY613" t="s">
        <v>7626</v>
      </c>
      <c r="CZ613" t="s">
        <v>1592</v>
      </c>
      <c r="DA613" t="s">
        <v>2313</v>
      </c>
      <c r="DB613" t="s">
        <v>2314</v>
      </c>
      <c r="DC613" t="s">
        <v>2013</v>
      </c>
      <c r="DD613" t="s">
        <v>1306</v>
      </c>
      <c r="DE613" t="s">
        <v>2017</v>
      </c>
      <c r="DF613" t="s">
        <v>1592</v>
      </c>
      <c r="DG613" t="s">
        <v>1592</v>
      </c>
      <c r="DH613" t="s">
        <v>2334</v>
      </c>
      <c r="DI613" t="e">
        <v>#N/A</v>
      </c>
      <c r="DJ613"/>
      <c r="DK613" t="s">
        <v>2334</v>
      </c>
      <c r="DL613">
        <v>9</v>
      </c>
      <c r="DM613" t="s">
        <v>2315</v>
      </c>
      <c r="DN613" t="s">
        <v>1247</v>
      </c>
      <c r="DO613" t="b">
        <v>1</v>
      </c>
      <c r="DP613" t="b">
        <v>1</v>
      </c>
      <c r="DQ613" t="b">
        <v>0</v>
      </c>
      <c r="DR613" t="b">
        <v>0</v>
      </c>
      <c r="DS613" t="b">
        <v>0</v>
      </c>
      <c r="DT613" t="b">
        <v>0</v>
      </c>
      <c r="DU613" t="b">
        <v>0</v>
      </c>
      <c r="DV613">
        <v>0</v>
      </c>
      <c r="DW613" t="b">
        <v>0</v>
      </c>
      <c r="DX613" t="b">
        <v>0</v>
      </c>
      <c r="DY613" t="b">
        <v>0</v>
      </c>
      <c r="DZ613" t="b">
        <v>0</v>
      </c>
      <c r="EA613" t="b">
        <v>0</v>
      </c>
      <c r="EB613" t="b">
        <v>0</v>
      </c>
      <c r="EC613" t="b">
        <v>0</v>
      </c>
      <c r="ED613" t="b">
        <v>0</v>
      </c>
      <c r="EE613" t="b">
        <v>0</v>
      </c>
      <c r="EF613" t="b" cm="1">
        <v>0</v>
      </c>
      <c r="EG613" t="b">
        <v>0</v>
      </c>
      <c r="EH613" t="b">
        <v>0</v>
      </c>
      <c r="EI613" t="b">
        <v>0</v>
      </c>
      <c r="EJ613" t="s">
        <v>1592</v>
      </c>
      <c r="EK613">
        <v>0</v>
      </c>
      <c r="EL613">
        <v>36</v>
      </c>
      <c r="EM613" t="b">
        <v>0</v>
      </c>
    </row>
    <row r="614" spans="1:143" ht="31.5">
      <c r="A614"/>
      <c r="B614" t="s">
        <v>1247</v>
      </c>
      <c r="C614" t="s">
        <v>1759</v>
      </c>
      <c r="D614" t="s">
        <v>6656</v>
      </c>
      <c r="E614" t="s">
        <v>6657</v>
      </c>
      <c r="F614" t="s">
        <v>6658</v>
      </c>
      <c r="G614" t="s">
        <v>6656</v>
      </c>
      <c r="H614" s="109" t="s">
        <v>6659</v>
      </c>
      <c r="I614" t="s">
        <v>1287</v>
      </c>
      <c r="J614" t="s">
        <v>7510</v>
      </c>
      <c r="K614"/>
      <c r="L614" t="s">
        <v>1939</v>
      </c>
      <c r="M614" t="s">
        <v>2010</v>
      </c>
      <c r="N614"/>
      <c r="O614"/>
      <c r="P614" t="s">
        <v>1247</v>
      </c>
      <c r="Q614" t="s">
        <v>1306</v>
      </c>
      <c r="R614" t="s">
        <v>6582</v>
      </c>
      <c r="S614"/>
      <c r="T614"/>
      <c r="U614" t="s">
        <v>7513</v>
      </c>
      <c r="V614" t="s">
        <v>6660</v>
      </c>
      <c r="W614"/>
      <c r="X614"/>
      <c r="Y614"/>
      <c r="Z614"/>
      <c r="AA614"/>
      <c r="AB614"/>
      <c r="AC614"/>
      <c r="AD614"/>
      <c r="AE614"/>
      <c r="AF614"/>
      <c r="AG614"/>
      <c r="AH614"/>
      <c r="AI614"/>
      <c r="AJ614"/>
      <c r="AK614"/>
      <c r="AL614"/>
      <c r="AM614"/>
      <c r="AN614"/>
      <c r="AO614" s="108" t="s">
        <v>43</v>
      </c>
      <c r="AP614" t="s">
        <v>1309</v>
      </c>
      <c r="AQ614">
        <v>59</v>
      </c>
      <c r="AR614" t="e">
        <v>#N/A</v>
      </c>
      <c r="AS614" t="s">
        <v>1759</v>
      </c>
      <c r="AT614" t="e">
        <v>#N/A</v>
      </c>
      <c r="AU614" t="s">
        <v>6657</v>
      </c>
      <c r="AV614" t="s">
        <v>6661</v>
      </c>
      <c r="AW614" t="s">
        <v>6662</v>
      </c>
      <c r="AX614" t="s">
        <v>1934</v>
      </c>
      <c r="AY614" t="s">
        <v>6663</v>
      </c>
      <c r="AZ614" t="s">
        <v>1306</v>
      </c>
      <c r="BA614" t="s">
        <v>6664</v>
      </c>
      <c r="BB614" t="s">
        <v>1287</v>
      </c>
      <c r="BC614" t="s">
        <v>1939</v>
      </c>
      <c r="BD614" t="s">
        <v>7486</v>
      </c>
      <c r="BE614">
        <v>491</v>
      </c>
      <c r="BF614">
        <v>587</v>
      </c>
      <c r="BG614">
        <v>0</v>
      </c>
      <c r="BH614" t="s">
        <v>1592</v>
      </c>
      <c r="BI614">
        <v>0</v>
      </c>
      <c r="BJ614">
        <v>0</v>
      </c>
      <c r="BK614">
        <v>491</v>
      </c>
      <c r="BL614" t="s">
        <v>6669</v>
      </c>
      <c r="BM614" t="s">
        <v>7511</v>
      </c>
      <c r="BN614" t="s">
        <v>7514</v>
      </c>
      <c r="BO614" t="e" cm="1">
        <v>#N/A</v>
      </c>
      <c r="BP614" t="s">
        <v>1592</v>
      </c>
      <c r="BQ614" t="s">
        <v>7303</v>
      </c>
      <c r="BR614">
        <v>58</v>
      </c>
      <c r="BS614" t="s">
        <v>1791</v>
      </c>
      <c r="BT614" t="s">
        <v>7627</v>
      </c>
      <c r="BU614" t="s">
        <v>6656</v>
      </c>
      <c r="BV614" t="s">
        <v>6661</v>
      </c>
      <c r="BW614" t="s">
        <v>6667</v>
      </c>
      <c r="BX614" t="s">
        <v>1937</v>
      </c>
      <c r="BY614" t="s">
        <v>1592</v>
      </c>
      <c r="BZ614" t="s">
        <v>1937</v>
      </c>
      <c r="CA614" t="s">
        <v>2010</v>
      </c>
      <c r="CB614"/>
      <c r="CC614" t="s">
        <v>998</v>
      </c>
      <c r="CD614" t="s">
        <v>1287</v>
      </c>
      <c r="CE614" t="s">
        <v>7628</v>
      </c>
      <c r="CF614" t="s">
        <v>7629</v>
      </c>
      <c r="CG614" t="s">
        <v>1287</v>
      </c>
      <c r="CH614" t="s">
        <v>1592</v>
      </c>
      <c r="CI614" t="s">
        <v>6582</v>
      </c>
      <c r="CJ614" t="s">
        <v>1247</v>
      </c>
      <c r="CK614"/>
      <c r="CL614"/>
      <c r="CM614" t="s">
        <v>7513</v>
      </c>
      <c r="CN614" t="s">
        <v>6660</v>
      </c>
      <c r="CO614" t="s">
        <v>7513</v>
      </c>
      <c r="CP614" t="s">
        <v>6660</v>
      </c>
      <c r="CQ614" t="s">
        <v>1592</v>
      </c>
      <c r="CR614">
        <v>0</v>
      </c>
      <c r="CS614" t="s">
        <v>1592</v>
      </c>
      <c r="CT614" t="s">
        <v>1592</v>
      </c>
      <c r="CU614" t="s">
        <v>1592</v>
      </c>
      <c r="CV614" t="s">
        <v>1592</v>
      </c>
      <c r="CW614" t="s">
        <v>1592</v>
      </c>
      <c r="CX614">
        <v>612</v>
      </c>
      <c r="CY614" t="s">
        <v>7630</v>
      </c>
      <c r="CZ614" t="s">
        <v>1592</v>
      </c>
      <c r="DA614" t="s">
        <v>2313</v>
      </c>
      <c r="DB614" t="s">
        <v>2314</v>
      </c>
      <c r="DC614" t="s">
        <v>6657</v>
      </c>
      <c r="DD614" t="s">
        <v>1306</v>
      </c>
      <c r="DE614" t="s">
        <v>6656</v>
      </c>
      <c r="DF614" t="s">
        <v>1592</v>
      </c>
      <c r="DG614" t="s">
        <v>1592</v>
      </c>
      <c r="DH614" t="s">
        <v>2334</v>
      </c>
      <c r="DI614" t="e">
        <v>#N/A</v>
      </c>
      <c r="DJ614"/>
      <c r="DK614" t="s">
        <v>2334</v>
      </c>
      <c r="DL614">
        <v>9</v>
      </c>
      <c r="DM614" t="s">
        <v>2315</v>
      </c>
      <c r="DN614" t="s">
        <v>1247</v>
      </c>
      <c r="DO614" t="b">
        <v>1</v>
      </c>
      <c r="DP614" t="b">
        <v>1</v>
      </c>
      <c r="DQ614" t="b">
        <v>0</v>
      </c>
      <c r="DR614" t="b">
        <v>0</v>
      </c>
      <c r="DS614" t="b">
        <v>0</v>
      </c>
      <c r="DT614" t="b">
        <v>0</v>
      </c>
      <c r="DU614" t="b">
        <v>0</v>
      </c>
      <c r="DV614">
        <v>0</v>
      </c>
      <c r="DW614" t="b">
        <v>0</v>
      </c>
      <c r="DX614" t="b">
        <v>0</v>
      </c>
      <c r="DY614" t="b">
        <v>0</v>
      </c>
      <c r="DZ614" t="b">
        <v>0</v>
      </c>
      <c r="EA614" t="b">
        <v>0</v>
      </c>
      <c r="EB614" t="b">
        <v>0</v>
      </c>
      <c r="EC614" t="b">
        <v>0</v>
      </c>
      <c r="ED614" t="b">
        <v>0</v>
      </c>
      <c r="EE614" t="b">
        <v>0</v>
      </c>
      <c r="EF614" t="b" cm="1">
        <v>1</v>
      </c>
      <c r="EG614" t="b">
        <v>0</v>
      </c>
      <c r="EH614" t="b">
        <v>0</v>
      </c>
      <c r="EI614" t="b">
        <v>1</v>
      </c>
      <c r="EJ614" t="s">
        <v>1235</v>
      </c>
      <c r="EK614">
        <v>1</v>
      </c>
      <c r="EL614">
        <v>37</v>
      </c>
      <c r="EM614" t="b">
        <v>0</v>
      </c>
    </row>
    <row r="615" spans="1:143" ht="15.75">
      <c r="A615"/>
      <c r="B615" t="s">
        <v>1247</v>
      </c>
      <c r="C615" t="s">
        <v>1759</v>
      </c>
      <c r="D615" t="s">
        <v>7165</v>
      </c>
      <c r="E615" t="s">
        <v>7166</v>
      </c>
      <c r="F615" t="s">
        <v>7167</v>
      </c>
      <c r="G615" t="s">
        <v>7165</v>
      </c>
      <c r="H615" t="s">
        <v>7491</v>
      </c>
      <c r="I615" t="s">
        <v>1287</v>
      </c>
      <c r="J615" t="s">
        <v>7510</v>
      </c>
      <c r="K615" t="s">
        <v>7492</v>
      </c>
      <c r="L615" t="s">
        <v>1939</v>
      </c>
      <c r="M615" t="s">
        <v>2607</v>
      </c>
      <c r="N615"/>
      <c r="O615"/>
      <c r="P615" t="s">
        <v>1247</v>
      </c>
      <c r="Q615" t="s">
        <v>1306</v>
      </c>
      <c r="R615" t="s">
        <v>6582</v>
      </c>
      <c r="S615"/>
      <c r="T615"/>
      <c r="U615" t="s">
        <v>7513</v>
      </c>
      <c r="V615" t="s">
        <v>7170</v>
      </c>
      <c r="W615"/>
      <c r="X615"/>
      <c r="Y615"/>
      <c r="Z615"/>
      <c r="AA615"/>
      <c r="AB615" t="s">
        <v>6968</v>
      </c>
      <c r="AC615"/>
      <c r="AD615"/>
      <c r="AE615"/>
      <c r="AF615"/>
      <c r="AG615"/>
      <c r="AH615"/>
      <c r="AI615"/>
      <c r="AJ615"/>
      <c r="AK615"/>
      <c r="AL615"/>
      <c r="AM615"/>
      <c r="AN615"/>
      <c r="AO615" s="108" t="s">
        <v>43</v>
      </c>
      <c r="AP615" t="s">
        <v>1309</v>
      </c>
      <c r="AQ615">
        <v>60</v>
      </c>
      <c r="AR615" t="e">
        <v>#N/A</v>
      </c>
      <c r="AS615" t="s">
        <v>1759</v>
      </c>
      <c r="AT615" t="e">
        <v>#N/A</v>
      </c>
      <c r="AU615" t="s">
        <v>7166</v>
      </c>
      <c r="AV615" t="s">
        <v>7171</v>
      </c>
      <c r="AW615" t="s">
        <v>7172</v>
      </c>
      <c r="AX615" t="s">
        <v>1934</v>
      </c>
      <c r="AY615" t="s">
        <v>7173</v>
      </c>
      <c r="AZ615" t="s">
        <v>1306</v>
      </c>
      <c r="BA615" t="s">
        <v>7174</v>
      </c>
      <c r="BB615" t="s">
        <v>1287</v>
      </c>
      <c r="BC615" t="s">
        <v>1939</v>
      </c>
      <c r="BD615" t="s">
        <v>7493</v>
      </c>
      <c r="BE615">
        <v>545</v>
      </c>
      <c r="BF615">
        <v>587</v>
      </c>
      <c r="BG615" t="e">
        <v>#N/A</v>
      </c>
      <c r="BH615" t="s">
        <v>1592</v>
      </c>
      <c r="BI615">
        <v>0</v>
      </c>
      <c r="BJ615" t="e" cm="1">
        <v>#N/A</v>
      </c>
      <c r="BK615" t="e" cm="1">
        <v>#N/A</v>
      </c>
      <c r="BL615" t="s">
        <v>6968</v>
      </c>
      <c r="BM615" t="s">
        <v>7511</v>
      </c>
      <c r="BN615" t="s">
        <v>7514</v>
      </c>
      <c r="BO615" t="e" cm="1">
        <v>#N/A</v>
      </c>
      <c r="BP615" t="s">
        <v>7494</v>
      </c>
      <c r="BQ615" t="s">
        <v>7303</v>
      </c>
      <c r="BR615">
        <v>59</v>
      </c>
      <c r="BS615" t="s">
        <v>1795</v>
      </c>
      <c r="BT615" t="s">
        <v>7631</v>
      </c>
      <c r="BU615" t="s">
        <v>7165</v>
      </c>
      <c r="BV615" t="s">
        <v>7171</v>
      </c>
      <c r="BW615" t="s">
        <v>7496</v>
      </c>
      <c r="BX615" t="s">
        <v>1937</v>
      </c>
      <c r="BY615" t="s">
        <v>1592</v>
      </c>
      <c r="BZ615" t="s">
        <v>1937</v>
      </c>
      <c r="CA615" t="s">
        <v>2607</v>
      </c>
      <c r="CB615"/>
      <c r="CC615" t="s">
        <v>998</v>
      </c>
      <c r="CD615" t="s">
        <v>1287</v>
      </c>
      <c r="CE615" t="s">
        <v>7632</v>
      </c>
      <c r="CF615" t="s">
        <v>7633</v>
      </c>
      <c r="CG615" t="s">
        <v>1287</v>
      </c>
      <c r="CH615" t="s">
        <v>1592</v>
      </c>
      <c r="CI615" t="s">
        <v>6582</v>
      </c>
      <c r="CJ615" t="s">
        <v>1247</v>
      </c>
      <c r="CK615"/>
      <c r="CL615"/>
      <c r="CM615" t="s">
        <v>7513</v>
      </c>
      <c r="CN615" t="s">
        <v>7170</v>
      </c>
      <c r="CO615" t="s">
        <v>7513</v>
      </c>
      <c r="CP615" t="s">
        <v>7170</v>
      </c>
      <c r="CQ615" t="s">
        <v>1592</v>
      </c>
      <c r="CR615">
        <v>0</v>
      </c>
      <c r="CS615" t="s">
        <v>1592</v>
      </c>
      <c r="CT615" t="s">
        <v>1592</v>
      </c>
      <c r="CU615" t="e">
        <v>#N/A</v>
      </c>
      <c r="CV615" t="s">
        <v>1592</v>
      </c>
      <c r="CW615" t="s">
        <v>1592</v>
      </c>
      <c r="CX615">
        <v>613</v>
      </c>
      <c r="CY615" t="s">
        <v>7634</v>
      </c>
      <c r="CZ615" t="s">
        <v>1592</v>
      </c>
      <c r="DA615" t="s">
        <v>2313</v>
      </c>
      <c r="DB615" t="s">
        <v>2314</v>
      </c>
      <c r="DC615" t="s">
        <v>7166</v>
      </c>
      <c r="DD615" t="s">
        <v>1306</v>
      </c>
      <c r="DE615" t="s">
        <v>7165</v>
      </c>
      <c r="DF615" t="s">
        <v>1592</v>
      </c>
      <c r="DG615" t="s">
        <v>1592</v>
      </c>
      <c r="DH615" t="s">
        <v>2334</v>
      </c>
      <c r="DI615" t="e">
        <v>#N/A</v>
      </c>
      <c r="DJ615"/>
      <c r="DK615" t="s">
        <v>2334</v>
      </c>
      <c r="DL615">
        <v>9</v>
      </c>
      <c r="DM615" t="s">
        <v>2315</v>
      </c>
      <c r="DN615" t="s">
        <v>1247</v>
      </c>
      <c r="DO615" t="b">
        <v>1</v>
      </c>
      <c r="DP615" t="b">
        <v>1</v>
      </c>
      <c r="DQ615" t="b">
        <v>0</v>
      </c>
      <c r="DR615" t="b">
        <v>0</v>
      </c>
      <c r="DS615" t="b">
        <v>0</v>
      </c>
      <c r="DT615" t="b">
        <v>0</v>
      </c>
      <c r="DU615" t="b">
        <v>0</v>
      </c>
      <c r="DV615">
        <v>0</v>
      </c>
      <c r="DW615" t="b">
        <v>0</v>
      </c>
      <c r="DX615" t="b">
        <v>0</v>
      </c>
      <c r="DY615" t="b">
        <v>0</v>
      </c>
      <c r="DZ615" t="b">
        <v>0</v>
      </c>
      <c r="EA615" t="b">
        <v>0</v>
      </c>
      <c r="EB615" t="b">
        <v>0</v>
      </c>
      <c r="EC615" t="b">
        <v>0</v>
      </c>
      <c r="ED615" t="b">
        <v>0</v>
      </c>
      <c r="EE615" t="b">
        <v>0</v>
      </c>
      <c r="EF615" t="e" cm="1">
        <v>#N/A</v>
      </c>
      <c r="EG615" t="b">
        <v>0</v>
      </c>
      <c r="EH615" t="b">
        <v>0</v>
      </c>
      <c r="EI615" t="e">
        <v>#N/A</v>
      </c>
      <c r="EJ615" t="e">
        <v>#N/A</v>
      </c>
      <c r="EK615">
        <v>0</v>
      </c>
      <c r="EL615">
        <v>38</v>
      </c>
      <c r="EM615" t="b">
        <v>0</v>
      </c>
    </row>
    <row r="616" spans="1:143" ht="15.75">
      <c r="A616"/>
      <c r="B616" t="s">
        <v>1247</v>
      </c>
      <c r="C616" t="s">
        <v>1759</v>
      </c>
      <c r="D616" t="s">
        <v>7182</v>
      </c>
      <c r="E616" t="s">
        <v>7183</v>
      </c>
      <c r="F616" t="s">
        <v>7184</v>
      </c>
      <c r="G616" t="s">
        <v>7182</v>
      </c>
      <c r="H616" t="s">
        <v>7491</v>
      </c>
      <c r="I616" t="s">
        <v>1287</v>
      </c>
      <c r="J616" t="s">
        <v>7510</v>
      </c>
      <c r="K616" t="s">
        <v>7492</v>
      </c>
      <c r="L616" t="s">
        <v>1939</v>
      </c>
      <c r="M616" t="s">
        <v>2607</v>
      </c>
      <c r="N616"/>
      <c r="O616"/>
      <c r="P616" t="s">
        <v>1247</v>
      </c>
      <c r="Q616" t="s">
        <v>1306</v>
      </c>
      <c r="R616" t="s">
        <v>6582</v>
      </c>
      <c r="S616"/>
      <c r="T616"/>
      <c r="U616" t="s">
        <v>7513</v>
      </c>
      <c r="V616" t="s">
        <v>7187</v>
      </c>
      <c r="W616"/>
      <c r="X616"/>
      <c r="Y616"/>
      <c r="Z616"/>
      <c r="AA616"/>
      <c r="AB616" t="s">
        <v>6968</v>
      </c>
      <c r="AC616"/>
      <c r="AD616"/>
      <c r="AE616"/>
      <c r="AF616"/>
      <c r="AG616"/>
      <c r="AH616"/>
      <c r="AI616"/>
      <c r="AJ616"/>
      <c r="AK616"/>
      <c r="AL616"/>
      <c r="AM616"/>
      <c r="AN616"/>
      <c r="AO616" s="108" t="s">
        <v>43</v>
      </c>
      <c r="AP616" t="s">
        <v>1309</v>
      </c>
      <c r="AQ616">
        <v>61</v>
      </c>
      <c r="AR616" t="e">
        <v>#N/A</v>
      </c>
      <c r="AS616" t="s">
        <v>1759</v>
      </c>
      <c r="AT616" t="e">
        <v>#N/A</v>
      </c>
      <c r="AU616" t="s">
        <v>7183</v>
      </c>
      <c r="AV616" t="s">
        <v>7188</v>
      </c>
      <c r="AW616" t="s">
        <v>7189</v>
      </c>
      <c r="AX616" t="s">
        <v>1934</v>
      </c>
      <c r="AY616" t="s">
        <v>7190</v>
      </c>
      <c r="AZ616" t="s">
        <v>1306</v>
      </c>
      <c r="BA616" t="s">
        <v>7191</v>
      </c>
      <c r="BB616" t="s">
        <v>1287</v>
      </c>
      <c r="BC616" t="s">
        <v>1939</v>
      </c>
      <c r="BD616" t="s">
        <v>7500</v>
      </c>
      <c r="BE616">
        <v>546</v>
      </c>
      <c r="BF616">
        <v>587</v>
      </c>
      <c r="BG616" t="e">
        <v>#N/A</v>
      </c>
      <c r="BH616" t="s">
        <v>1592</v>
      </c>
      <c r="BI616">
        <v>0</v>
      </c>
      <c r="BJ616" t="e" cm="1">
        <v>#N/A</v>
      </c>
      <c r="BK616" t="e" cm="1">
        <v>#N/A</v>
      </c>
      <c r="BL616" t="s">
        <v>6968</v>
      </c>
      <c r="BM616" t="s">
        <v>7511</v>
      </c>
      <c r="BN616" t="s">
        <v>7514</v>
      </c>
      <c r="BO616" t="e" cm="1">
        <v>#N/A</v>
      </c>
      <c r="BP616" t="s">
        <v>7494</v>
      </c>
      <c r="BQ616" t="s">
        <v>7303</v>
      </c>
      <c r="BR616">
        <v>60</v>
      </c>
      <c r="BS616" t="s">
        <v>1799</v>
      </c>
      <c r="BT616" t="s">
        <v>7635</v>
      </c>
      <c r="BU616" t="s">
        <v>7182</v>
      </c>
      <c r="BV616" t="s">
        <v>7188</v>
      </c>
      <c r="BW616" t="s">
        <v>7496</v>
      </c>
      <c r="BX616" t="s">
        <v>1937</v>
      </c>
      <c r="BY616" t="s">
        <v>1592</v>
      </c>
      <c r="BZ616" t="s">
        <v>1937</v>
      </c>
      <c r="CA616" t="s">
        <v>2607</v>
      </c>
      <c r="CB616"/>
      <c r="CC616" t="s">
        <v>998</v>
      </c>
      <c r="CD616" t="s">
        <v>1287</v>
      </c>
      <c r="CE616" t="s">
        <v>7636</v>
      </c>
      <c r="CF616" t="s">
        <v>7637</v>
      </c>
      <c r="CG616" t="s">
        <v>1287</v>
      </c>
      <c r="CH616" t="s">
        <v>1592</v>
      </c>
      <c r="CI616" t="s">
        <v>6582</v>
      </c>
      <c r="CJ616" t="s">
        <v>1247</v>
      </c>
      <c r="CK616"/>
      <c r="CL616"/>
      <c r="CM616" t="s">
        <v>7513</v>
      </c>
      <c r="CN616" t="s">
        <v>7187</v>
      </c>
      <c r="CO616" t="s">
        <v>7513</v>
      </c>
      <c r="CP616" t="s">
        <v>7187</v>
      </c>
      <c r="CQ616" t="s">
        <v>1592</v>
      </c>
      <c r="CR616">
        <v>0</v>
      </c>
      <c r="CS616" t="s">
        <v>1592</v>
      </c>
      <c r="CT616" t="s">
        <v>1592</v>
      </c>
      <c r="CU616" t="e">
        <v>#N/A</v>
      </c>
      <c r="CV616" t="s">
        <v>1592</v>
      </c>
      <c r="CW616" t="s">
        <v>1592</v>
      </c>
      <c r="CX616">
        <v>614</v>
      </c>
      <c r="CY616" t="s">
        <v>7638</v>
      </c>
      <c r="CZ616" t="s">
        <v>1592</v>
      </c>
      <c r="DA616" t="s">
        <v>2313</v>
      </c>
      <c r="DB616" t="s">
        <v>2314</v>
      </c>
      <c r="DC616" t="s">
        <v>7183</v>
      </c>
      <c r="DD616" t="s">
        <v>1306</v>
      </c>
      <c r="DE616" t="s">
        <v>7182</v>
      </c>
      <c r="DF616" t="s">
        <v>1592</v>
      </c>
      <c r="DG616" t="s">
        <v>1592</v>
      </c>
      <c r="DH616" t="s">
        <v>2334</v>
      </c>
      <c r="DI616" t="e">
        <v>#N/A</v>
      </c>
      <c r="DJ616"/>
      <c r="DK616" t="s">
        <v>2334</v>
      </c>
      <c r="DL616">
        <v>9</v>
      </c>
      <c r="DM616" t="s">
        <v>2315</v>
      </c>
      <c r="DN616" t="s">
        <v>1247</v>
      </c>
      <c r="DO616" t="b">
        <v>1</v>
      </c>
      <c r="DP616" t="b">
        <v>1</v>
      </c>
      <c r="DQ616" t="b">
        <v>0</v>
      </c>
      <c r="DR616" t="b">
        <v>0</v>
      </c>
      <c r="DS616" t="b">
        <v>0</v>
      </c>
      <c r="DT616" t="b">
        <v>0</v>
      </c>
      <c r="DU616" t="b">
        <v>0</v>
      </c>
      <c r="DV616">
        <v>0</v>
      </c>
      <c r="DW616" t="b">
        <v>0</v>
      </c>
      <c r="DX616" t="b">
        <v>0</v>
      </c>
      <c r="DY616" t="b">
        <v>0</v>
      </c>
      <c r="DZ616" t="b">
        <v>0</v>
      </c>
      <c r="EA616" t="b">
        <v>0</v>
      </c>
      <c r="EB616" t="b">
        <v>0</v>
      </c>
      <c r="EC616" t="b">
        <v>0</v>
      </c>
      <c r="ED616" t="b">
        <v>0</v>
      </c>
      <c r="EE616" t="b">
        <v>0</v>
      </c>
      <c r="EF616" t="e" cm="1">
        <v>#N/A</v>
      </c>
      <c r="EG616" t="b">
        <v>0</v>
      </c>
      <c r="EH616" t="b">
        <v>0</v>
      </c>
      <c r="EI616" t="e">
        <v>#N/A</v>
      </c>
      <c r="EJ616" t="e">
        <v>#N/A</v>
      </c>
      <c r="EK616">
        <v>0</v>
      </c>
      <c r="EL616">
        <v>40</v>
      </c>
      <c r="EM616" t="b">
        <v>0</v>
      </c>
    </row>
    <row r="617" spans="1:143" ht="15.75">
      <c r="A617"/>
      <c r="B617" t="s">
        <v>1247</v>
      </c>
      <c r="C617" t="s">
        <v>1759</v>
      </c>
      <c r="D617" t="s">
        <v>6888</v>
      </c>
      <c r="E617" t="s">
        <v>7639</v>
      </c>
      <c r="F617" t="s">
        <v>6890</v>
      </c>
      <c r="G617" t="s">
        <v>6888</v>
      </c>
      <c r="H617" t="s">
        <v>902</v>
      </c>
      <c r="I617" t="s">
        <v>1242</v>
      </c>
      <c r="J617" t="s">
        <v>7510</v>
      </c>
      <c r="K617" t="s">
        <v>7492</v>
      </c>
      <c r="L617" t="s">
        <v>1939</v>
      </c>
      <c r="M617" t="s">
        <v>1974</v>
      </c>
      <c r="N617"/>
      <c r="O617"/>
      <c r="P617" t="s">
        <v>1247</v>
      </c>
      <c r="Q617" t="s">
        <v>1306</v>
      </c>
      <c r="R617" t="s">
        <v>6582</v>
      </c>
      <c r="S617"/>
      <c r="T617"/>
      <c r="U617" t="s">
        <v>7513</v>
      </c>
      <c r="V617" t="s">
        <v>6891</v>
      </c>
      <c r="W617"/>
      <c r="X617"/>
      <c r="Y617"/>
      <c r="Z617"/>
      <c r="AA617"/>
      <c r="AB617" t="s">
        <v>6898</v>
      </c>
      <c r="AC617"/>
      <c r="AD617"/>
      <c r="AE617"/>
      <c r="AF617"/>
      <c r="AG617"/>
      <c r="AH617"/>
      <c r="AI617"/>
      <c r="AJ617"/>
      <c r="AK617"/>
      <c r="AL617"/>
      <c r="AM617"/>
      <c r="AN617"/>
      <c r="AO617" s="108" t="s">
        <v>43</v>
      </c>
      <c r="AP617" t="s">
        <v>1309</v>
      </c>
      <c r="AQ617">
        <v>62</v>
      </c>
      <c r="AR617" t="e">
        <v>#N/A</v>
      </c>
      <c r="AS617" t="s">
        <v>1759</v>
      </c>
      <c r="AT617" t="e">
        <v>#N/A</v>
      </c>
      <c r="AU617" t="s">
        <v>7639</v>
      </c>
      <c r="AV617" t="s">
        <v>7640</v>
      </c>
      <c r="AW617" t="s">
        <v>6893</v>
      </c>
      <c r="AX617" t="s">
        <v>1934</v>
      </c>
      <c r="AY617" t="s">
        <v>6894</v>
      </c>
      <c r="AZ617" t="s">
        <v>1306</v>
      </c>
      <c r="BA617" t="s">
        <v>7641</v>
      </c>
      <c r="BB617" t="s">
        <v>1242</v>
      </c>
      <c r="BC617" t="s">
        <v>1939</v>
      </c>
      <c r="BD617" t="s">
        <v>7505</v>
      </c>
      <c r="BE617">
        <v>617</v>
      </c>
      <c r="BF617">
        <v>587</v>
      </c>
      <c r="BG617" t="e">
        <v>#N/A</v>
      </c>
      <c r="BH617" t="s">
        <v>1592</v>
      </c>
      <c r="BI617">
        <v>0</v>
      </c>
      <c r="BJ617" t="e" cm="1">
        <v>#N/A</v>
      </c>
      <c r="BK617" t="e" cm="1">
        <v>#N/A</v>
      </c>
      <c r="BL617" t="s">
        <v>6898</v>
      </c>
      <c r="BM617" t="s">
        <v>7511</v>
      </c>
      <c r="BN617" t="s">
        <v>7514</v>
      </c>
      <c r="BO617" t="e" cm="1">
        <v>#N/A</v>
      </c>
      <c r="BP617" t="s">
        <v>7494</v>
      </c>
      <c r="BQ617" t="s">
        <v>7303</v>
      </c>
      <c r="BR617">
        <v>61</v>
      </c>
      <c r="BS617" t="s">
        <v>1803</v>
      </c>
      <c r="BT617" t="s">
        <v>7642</v>
      </c>
      <c r="BU617" t="s">
        <v>6888</v>
      </c>
      <c r="BV617" t="s">
        <v>7640</v>
      </c>
      <c r="BW617" t="s">
        <v>1940</v>
      </c>
      <c r="BX617" t="s">
        <v>1937</v>
      </c>
      <c r="BY617" t="s">
        <v>1592</v>
      </c>
      <c r="BZ617" t="s">
        <v>1937</v>
      </c>
      <c r="CA617" t="s">
        <v>1974</v>
      </c>
      <c r="CB617"/>
      <c r="CC617" t="s">
        <v>998</v>
      </c>
      <c r="CD617" t="s">
        <v>1242</v>
      </c>
      <c r="CE617" t="s">
        <v>7643</v>
      </c>
      <c r="CF617" t="s">
        <v>7644</v>
      </c>
      <c r="CG617" t="s">
        <v>1242</v>
      </c>
      <c r="CH617" t="s">
        <v>1592</v>
      </c>
      <c r="CI617" t="s">
        <v>6582</v>
      </c>
      <c r="CJ617" t="s">
        <v>1247</v>
      </c>
      <c r="CK617"/>
      <c r="CL617"/>
      <c r="CM617" t="s">
        <v>7513</v>
      </c>
      <c r="CN617" t="s">
        <v>6891</v>
      </c>
      <c r="CO617" t="s">
        <v>7513</v>
      </c>
      <c r="CP617" t="s">
        <v>6891</v>
      </c>
      <c r="CQ617" t="s">
        <v>1592</v>
      </c>
      <c r="CR617">
        <v>0</v>
      </c>
      <c r="CS617" t="s">
        <v>1592</v>
      </c>
      <c r="CT617" t="s">
        <v>1592</v>
      </c>
      <c r="CU617" t="e">
        <v>#N/A</v>
      </c>
      <c r="CV617" t="s">
        <v>1592</v>
      </c>
      <c r="CW617" t="s">
        <v>1592</v>
      </c>
      <c r="CX617">
        <v>615</v>
      </c>
      <c r="CY617" t="s">
        <v>7645</v>
      </c>
      <c r="CZ617" t="s">
        <v>1592</v>
      </c>
      <c r="DA617" t="s">
        <v>2313</v>
      </c>
      <c r="DB617" t="s">
        <v>2314</v>
      </c>
      <c r="DC617" t="s">
        <v>7639</v>
      </c>
      <c r="DD617" t="s">
        <v>1306</v>
      </c>
      <c r="DE617" t="s">
        <v>6888</v>
      </c>
      <c r="DF617" t="s">
        <v>1592</v>
      </c>
      <c r="DG617" t="s">
        <v>1592</v>
      </c>
      <c r="DH617" t="s">
        <v>2334</v>
      </c>
      <c r="DI617" t="e">
        <v>#N/A</v>
      </c>
      <c r="DJ617"/>
      <c r="DK617" t="s">
        <v>2334</v>
      </c>
      <c r="DL617">
        <v>9</v>
      </c>
      <c r="DM617" t="s">
        <v>2315</v>
      </c>
      <c r="DN617" t="s">
        <v>1247</v>
      </c>
      <c r="DO617" t="b">
        <v>1</v>
      </c>
      <c r="DP617" t="b">
        <v>1</v>
      </c>
      <c r="DQ617" t="b">
        <v>1</v>
      </c>
      <c r="DR617" t="b">
        <v>0</v>
      </c>
      <c r="DS617" t="b">
        <v>0</v>
      </c>
      <c r="DT617" t="b">
        <v>0</v>
      </c>
      <c r="DU617" t="b">
        <v>0</v>
      </c>
      <c r="DV617">
        <v>0</v>
      </c>
      <c r="DW617" t="b">
        <v>0</v>
      </c>
      <c r="DX617" t="b">
        <v>0</v>
      </c>
      <c r="DY617" t="b">
        <v>0</v>
      </c>
      <c r="DZ617" t="b">
        <v>0</v>
      </c>
      <c r="EA617" t="b">
        <v>0</v>
      </c>
      <c r="EB617" t="b">
        <v>1</v>
      </c>
      <c r="EC617" t="b">
        <v>0</v>
      </c>
      <c r="ED617" t="b">
        <v>0</v>
      </c>
      <c r="EE617" t="b">
        <v>0</v>
      </c>
      <c r="EF617" t="e" cm="1">
        <v>#N/A</v>
      </c>
      <c r="EG617" t="b">
        <v>0</v>
      </c>
      <c r="EH617" t="b">
        <v>0</v>
      </c>
      <c r="EI617" t="e">
        <v>#N/A</v>
      </c>
      <c r="EJ617" t="e">
        <v>#N/A</v>
      </c>
      <c r="EK617">
        <v>0</v>
      </c>
      <c r="EL617">
        <v>21</v>
      </c>
      <c r="EM617" t="b">
        <v>0</v>
      </c>
    </row>
    <row r="618" spans="1:143" ht="15.75">
      <c r="A618"/>
      <c r="B618" t="s">
        <v>1247</v>
      </c>
      <c r="C618" t="s">
        <v>1759</v>
      </c>
      <c r="D618" t="s">
        <v>7646</v>
      </c>
      <c r="E618" t="s">
        <v>7647</v>
      </c>
      <c r="F618" t="s">
        <v>7648</v>
      </c>
      <c r="G618" t="s">
        <v>7646</v>
      </c>
      <c r="H618" t="s">
        <v>902</v>
      </c>
      <c r="I618" t="s">
        <v>1279</v>
      </c>
      <c r="J618"/>
      <c r="K618"/>
      <c r="L618" t="s">
        <v>1939</v>
      </c>
      <c r="M618" t="s">
        <v>902</v>
      </c>
      <c r="N618" t="s">
        <v>902</v>
      </c>
      <c r="O618"/>
      <c r="P618" t="s">
        <v>1247</v>
      </c>
      <c r="Q618" t="s">
        <v>1306</v>
      </c>
      <c r="R618" t="s">
        <v>6582</v>
      </c>
      <c r="S618"/>
      <c r="T618"/>
      <c r="U618" t="s">
        <v>7649</v>
      </c>
      <c r="V618"/>
      <c r="W618"/>
      <c r="X618"/>
      <c r="Y618"/>
      <c r="Z618"/>
      <c r="AA618"/>
      <c r="AB618"/>
      <c r="AC618"/>
      <c r="AD618"/>
      <c r="AE618"/>
      <c r="AF618"/>
      <c r="AG618"/>
      <c r="AH618"/>
      <c r="AI618"/>
      <c r="AJ618"/>
      <c r="AK618"/>
      <c r="AL618"/>
      <c r="AM618"/>
      <c r="AN618"/>
      <c r="AO618" s="108" t="s">
        <v>43</v>
      </c>
      <c r="AP618" t="s">
        <v>1309</v>
      </c>
      <c r="AQ618">
        <v>63</v>
      </c>
      <c r="AR618" t="e">
        <v>#N/A</v>
      </c>
      <c r="AS618" t="s">
        <v>1759</v>
      </c>
      <c r="AT618" t="e">
        <v>#N/A</v>
      </c>
      <c r="AU618" t="s">
        <v>7647</v>
      </c>
      <c r="AV618" t="s">
        <v>7650</v>
      </c>
      <c r="AW618" t="s">
        <v>7651</v>
      </c>
      <c r="AX618" t="s">
        <v>1934</v>
      </c>
      <c r="AY618" t="s">
        <v>7652</v>
      </c>
      <c r="AZ618" t="s">
        <v>1306</v>
      </c>
      <c r="BA618" t="s">
        <v>7653</v>
      </c>
      <c r="BB618" t="s">
        <v>1279</v>
      </c>
      <c r="BC618" t="s">
        <v>1939</v>
      </c>
      <c r="BD618" t="s">
        <v>7654</v>
      </c>
      <c r="BE618">
        <v>618</v>
      </c>
      <c r="BF618">
        <v>0</v>
      </c>
      <c r="BG618">
        <v>0</v>
      </c>
      <c r="BH618" t="s">
        <v>1592</v>
      </c>
      <c r="BI618">
        <v>0</v>
      </c>
      <c r="BJ618">
        <v>0</v>
      </c>
      <c r="BK618">
        <v>0</v>
      </c>
      <c r="BL618" t="s">
        <v>1592</v>
      </c>
      <c r="BM618" t="s">
        <v>1592</v>
      </c>
      <c r="BN618" t="s">
        <v>1592</v>
      </c>
      <c r="BO618" t="s" cm="1">
        <v>1592</v>
      </c>
      <c r="BP618" t="s">
        <v>1592</v>
      </c>
      <c r="BQ618" t="s">
        <v>7303</v>
      </c>
      <c r="BR618">
        <v>62</v>
      </c>
      <c r="BS618" t="s">
        <v>3166</v>
      </c>
      <c r="BT618" t="s">
        <v>7655</v>
      </c>
      <c r="BU618" t="s">
        <v>7646</v>
      </c>
      <c r="BV618" t="s">
        <v>7650</v>
      </c>
      <c r="BW618" t="s">
        <v>1940</v>
      </c>
      <c r="BX618" t="s">
        <v>1940</v>
      </c>
      <c r="BY618" t="s">
        <v>1592</v>
      </c>
      <c r="BZ618" t="s">
        <v>1937</v>
      </c>
      <c r="CA618" t="s">
        <v>902</v>
      </c>
      <c r="CB618"/>
      <c r="CC618" t="s">
        <v>998</v>
      </c>
      <c r="CD618" t="s">
        <v>1279</v>
      </c>
      <c r="CE618" t="s">
        <v>7647</v>
      </c>
      <c r="CF618" t="s">
        <v>7650</v>
      </c>
      <c r="CG618" t="s">
        <v>1279</v>
      </c>
      <c r="CH618" t="s">
        <v>1592</v>
      </c>
      <c r="CI618" t="s">
        <v>6582</v>
      </c>
      <c r="CJ618" t="s">
        <v>1247</v>
      </c>
      <c r="CK618"/>
      <c r="CL618"/>
      <c r="CM618" t="s">
        <v>7649</v>
      </c>
      <c r="CN618" t="s">
        <v>1592</v>
      </c>
      <c r="CO618" t="s">
        <v>7649</v>
      </c>
      <c r="CP618" t="s">
        <v>1592</v>
      </c>
      <c r="CQ618" t="s">
        <v>1592</v>
      </c>
      <c r="CR618">
        <v>0</v>
      </c>
      <c r="CS618" t="s">
        <v>1592</v>
      </c>
      <c r="CT618" t="s">
        <v>1592</v>
      </c>
      <c r="CU618" t="s">
        <v>1592</v>
      </c>
      <c r="CV618" t="s">
        <v>1592</v>
      </c>
      <c r="CW618" t="s">
        <v>1592</v>
      </c>
      <c r="CX618">
        <v>616</v>
      </c>
      <c r="CY618" t="s">
        <v>7656</v>
      </c>
      <c r="CZ618" t="s">
        <v>1592</v>
      </c>
      <c r="DA618" t="s">
        <v>2313</v>
      </c>
      <c r="DB618" t="s">
        <v>2314</v>
      </c>
      <c r="DC618" t="s">
        <v>7647</v>
      </c>
      <c r="DD618" t="s">
        <v>1306</v>
      </c>
      <c r="DE618" t="s">
        <v>7646</v>
      </c>
      <c r="DF618" t="s">
        <v>1592</v>
      </c>
      <c r="DG618" t="s">
        <v>1592</v>
      </c>
      <c r="DH618" t="s">
        <v>2334</v>
      </c>
      <c r="DI618" t="e">
        <v>#N/A</v>
      </c>
      <c r="DJ618"/>
      <c r="DK618" t="s">
        <v>2334</v>
      </c>
      <c r="DL618">
        <v>9</v>
      </c>
      <c r="DM618" t="s">
        <v>2315</v>
      </c>
      <c r="DN618" t="s">
        <v>1247</v>
      </c>
      <c r="DO618" t="b">
        <v>1</v>
      </c>
      <c r="DP618" t="b">
        <v>1</v>
      </c>
      <c r="DQ618" t="b">
        <v>1</v>
      </c>
      <c r="DR618" t="b">
        <v>0</v>
      </c>
      <c r="DS618" t="b">
        <v>0</v>
      </c>
      <c r="DT618" t="b">
        <v>0</v>
      </c>
      <c r="DU618" t="b">
        <v>1</v>
      </c>
      <c r="DV618">
        <v>0</v>
      </c>
      <c r="DW618" t="b">
        <v>0</v>
      </c>
      <c r="DX618" t="b">
        <v>0</v>
      </c>
      <c r="DY618" t="b">
        <v>0</v>
      </c>
      <c r="DZ618" t="b">
        <v>0</v>
      </c>
      <c r="EA618" t="b">
        <v>0</v>
      </c>
      <c r="EB618" t="b">
        <v>0</v>
      </c>
      <c r="EC618" t="b">
        <v>0</v>
      </c>
      <c r="ED618" t="b">
        <v>0</v>
      </c>
      <c r="EE618" t="b">
        <v>0</v>
      </c>
      <c r="EF618" t="b" cm="1">
        <v>0</v>
      </c>
      <c r="EG618" t="b">
        <v>0</v>
      </c>
      <c r="EH618" t="b">
        <v>0</v>
      </c>
      <c r="EI618" t="b">
        <v>0</v>
      </c>
      <c r="EJ618" t="s">
        <v>1592</v>
      </c>
      <c r="EK618">
        <v>0</v>
      </c>
      <c r="EL618">
        <v>34</v>
      </c>
      <c r="EM618" t="b">
        <v>0</v>
      </c>
    </row>
    <row r="619" spans="1:143" ht="63">
      <c r="A619"/>
      <c r="B619" t="s">
        <v>1247</v>
      </c>
      <c r="C619" t="s">
        <v>1759</v>
      </c>
      <c r="D619" t="s">
        <v>1761</v>
      </c>
      <c r="E619" t="s">
        <v>1762</v>
      </c>
      <c r="F619" t="s">
        <v>2187</v>
      </c>
      <c r="G619" t="s">
        <v>1761</v>
      </c>
      <c r="H619" t="s">
        <v>902</v>
      </c>
      <c r="I619" t="s">
        <v>1242</v>
      </c>
      <c r="J619" t="s">
        <v>7646</v>
      </c>
      <c r="K619"/>
      <c r="L619" t="s">
        <v>1939</v>
      </c>
      <c r="M619" t="s">
        <v>1947</v>
      </c>
      <c r="N619" s="109" t="s">
        <v>6592</v>
      </c>
      <c r="O619"/>
      <c r="P619" t="s">
        <v>1247</v>
      </c>
      <c r="Q619" t="s">
        <v>1306</v>
      </c>
      <c r="R619" t="s">
        <v>6582</v>
      </c>
      <c r="S619"/>
      <c r="T619"/>
      <c r="U619" t="s">
        <v>7649</v>
      </c>
      <c r="V619" t="s">
        <v>2187</v>
      </c>
      <c r="W619"/>
      <c r="X619"/>
      <c r="Y619"/>
      <c r="Z619"/>
      <c r="AA619"/>
      <c r="AB619"/>
      <c r="AC619"/>
      <c r="AD619"/>
      <c r="AE619"/>
      <c r="AF619"/>
      <c r="AG619"/>
      <c r="AH619"/>
      <c r="AI619"/>
      <c r="AJ619"/>
      <c r="AK619"/>
      <c r="AL619"/>
      <c r="AM619"/>
      <c r="AN619"/>
      <c r="AO619" s="108" t="s">
        <v>43</v>
      </c>
      <c r="AP619" t="s">
        <v>1309</v>
      </c>
      <c r="AQ619">
        <v>64</v>
      </c>
      <c r="AR619" t="e">
        <v>#N/A</v>
      </c>
      <c r="AS619" t="s">
        <v>1759</v>
      </c>
      <c r="AT619" t="e">
        <v>#N/A</v>
      </c>
      <c r="AU619" t="s">
        <v>1762</v>
      </c>
      <c r="AV619" t="s">
        <v>1945</v>
      </c>
      <c r="AW619" t="s">
        <v>2138</v>
      </c>
      <c r="AX619" t="s">
        <v>1934</v>
      </c>
      <c r="AY619" t="s">
        <v>2186</v>
      </c>
      <c r="AZ619" t="s">
        <v>1306</v>
      </c>
      <c r="BA619" t="s">
        <v>5600</v>
      </c>
      <c r="BB619" t="s">
        <v>1242</v>
      </c>
      <c r="BC619" t="s">
        <v>1939</v>
      </c>
      <c r="BD619" t="s">
        <v>6322</v>
      </c>
      <c r="BE619">
        <v>339</v>
      </c>
      <c r="BF619">
        <v>618</v>
      </c>
      <c r="BG619">
        <v>0</v>
      </c>
      <c r="BH619" t="s">
        <v>1592</v>
      </c>
      <c r="BI619">
        <v>0</v>
      </c>
      <c r="BJ619">
        <v>0</v>
      </c>
      <c r="BK619">
        <v>1055</v>
      </c>
      <c r="BL619" t="s">
        <v>1950</v>
      </c>
      <c r="BM619" t="s">
        <v>7647</v>
      </c>
      <c r="BN619" t="s">
        <v>7650</v>
      </c>
      <c r="BO619" t="e" cm="1">
        <v>#N/A</v>
      </c>
      <c r="BP619" t="s">
        <v>1592</v>
      </c>
      <c r="BQ619" t="s">
        <v>7303</v>
      </c>
      <c r="BR619">
        <v>63</v>
      </c>
      <c r="BS619" t="s">
        <v>1897</v>
      </c>
      <c r="BT619" t="s">
        <v>7657</v>
      </c>
      <c r="BU619" t="s">
        <v>1761</v>
      </c>
      <c r="BV619" t="s">
        <v>1945</v>
      </c>
      <c r="BW619" t="s">
        <v>1940</v>
      </c>
      <c r="BX619" t="s">
        <v>2188</v>
      </c>
      <c r="BY619" t="s">
        <v>1592</v>
      </c>
      <c r="BZ619" t="s">
        <v>1937</v>
      </c>
      <c r="CA619" t="s">
        <v>1947</v>
      </c>
      <c r="CB619"/>
      <c r="CC619" t="s">
        <v>998</v>
      </c>
      <c r="CD619" t="s">
        <v>1242</v>
      </c>
      <c r="CE619" t="s">
        <v>7658</v>
      </c>
      <c r="CF619" t="s">
        <v>7659</v>
      </c>
      <c r="CG619" t="s">
        <v>1242</v>
      </c>
      <c r="CH619" t="s">
        <v>1592</v>
      </c>
      <c r="CI619" t="s">
        <v>6582</v>
      </c>
      <c r="CJ619" t="s">
        <v>1247</v>
      </c>
      <c r="CK619"/>
      <c r="CL619"/>
      <c r="CM619" t="s">
        <v>7649</v>
      </c>
      <c r="CN619" t="s">
        <v>2187</v>
      </c>
      <c r="CO619" t="s">
        <v>7649</v>
      </c>
      <c r="CP619" t="s">
        <v>2187</v>
      </c>
      <c r="CQ619" t="s">
        <v>1592</v>
      </c>
      <c r="CR619">
        <v>0</v>
      </c>
      <c r="CS619" t="s">
        <v>1592</v>
      </c>
      <c r="CT619" t="s">
        <v>1592</v>
      </c>
      <c r="CU619" t="s">
        <v>1592</v>
      </c>
      <c r="CV619" t="s">
        <v>1592</v>
      </c>
      <c r="CW619" t="s">
        <v>1592</v>
      </c>
      <c r="CX619">
        <v>617</v>
      </c>
      <c r="CY619" t="s">
        <v>7660</v>
      </c>
      <c r="CZ619" t="s">
        <v>1592</v>
      </c>
      <c r="DA619" t="s">
        <v>2313</v>
      </c>
      <c r="DB619" t="s">
        <v>2314</v>
      </c>
      <c r="DC619" t="s">
        <v>1762</v>
      </c>
      <c r="DD619" t="s">
        <v>1306</v>
      </c>
      <c r="DE619" t="s">
        <v>1761</v>
      </c>
      <c r="DF619" t="s">
        <v>1592</v>
      </c>
      <c r="DG619" t="s">
        <v>1592</v>
      </c>
      <c r="DH619" t="s">
        <v>2334</v>
      </c>
      <c r="DI619" t="e">
        <v>#N/A</v>
      </c>
      <c r="DJ619"/>
      <c r="DK619" t="s">
        <v>2334</v>
      </c>
      <c r="DL619">
        <v>9</v>
      </c>
      <c r="DM619" t="s">
        <v>2315</v>
      </c>
      <c r="DN619" t="s">
        <v>1247</v>
      </c>
      <c r="DO619" t="b">
        <v>1</v>
      </c>
      <c r="DP619" t="b">
        <v>1</v>
      </c>
      <c r="DQ619" t="b">
        <v>0</v>
      </c>
      <c r="DR619" t="b">
        <v>0</v>
      </c>
      <c r="DS619" t="b">
        <v>0</v>
      </c>
      <c r="DT619" t="b">
        <v>0</v>
      </c>
      <c r="DU619" t="b">
        <v>0</v>
      </c>
      <c r="DV619">
        <v>0</v>
      </c>
      <c r="DW619" t="b">
        <v>0</v>
      </c>
      <c r="DX619" t="b">
        <v>0</v>
      </c>
      <c r="DY619" t="b">
        <v>0</v>
      </c>
      <c r="DZ619" t="b">
        <v>0</v>
      </c>
      <c r="EA619" t="b">
        <v>0</v>
      </c>
      <c r="EB619" t="b">
        <v>0</v>
      </c>
      <c r="EC619" t="b">
        <v>0</v>
      </c>
      <c r="ED619" t="b">
        <v>0</v>
      </c>
      <c r="EE619" t="b">
        <v>0</v>
      </c>
      <c r="EF619" t="b" cm="1">
        <v>0</v>
      </c>
      <c r="EG619" t="b">
        <v>0</v>
      </c>
      <c r="EH619" t="b">
        <v>0</v>
      </c>
      <c r="EI619" t="b">
        <v>0</v>
      </c>
      <c r="EJ619" t="s">
        <v>1592</v>
      </c>
      <c r="EK619">
        <v>0</v>
      </c>
      <c r="EL619">
        <v>7</v>
      </c>
      <c r="EM619" t="b">
        <v>0</v>
      </c>
    </row>
    <row r="620" spans="1:143" ht="31.5">
      <c r="A620"/>
      <c r="B620" t="s">
        <v>1247</v>
      </c>
      <c r="C620" t="s">
        <v>1759</v>
      </c>
      <c r="D620" t="s">
        <v>5617</v>
      </c>
      <c r="E620" t="s">
        <v>5618</v>
      </c>
      <c r="F620" t="s">
        <v>6597</v>
      </c>
      <c r="G620" t="s">
        <v>5617</v>
      </c>
      <c r="H620" t="s">
        <v>902</v>
      </c>
      <c r="I620" t="s">
        <v>1242</v>
      </c>
      <c r="J620" t="s">
        <v>7646</v>
      </c>
      <c r="K620"/>
      <c r="L620" t="s">
        <v>1939</v>
      </c>
      <c r="M620" t="s">
        <v>1947</v>
      </c>
      <c r="N620" s="109" t="s">
        <v>6598</v>
      </c>
      <c r="O620"/>
      <c r="P620" t="s">
        <v>1247</v>
      </c>
      <c r="Q620" t="s">
        <v>1306</v>
      </c>
      <c r="R620" t="s">
        <v>6582</v>
      </c>
      <c r="S620"/>
      <c r="T620"/>
      <c r="U620" t="s">
        <v>7649</v>
      </c>
      <c r="V620" t="s">
        <v>6599</v>
      </c>
      <c r="W620"/>
      <c r="X620"/>
      <c r="Y620"/>
      <c r="Z620"/>
      <c r="AA620"/>
      <c r="AB620"/>
      <c r="AC620"/>
      <c r="AD620"/>
      <c r="AE620"/>
      <c r="AF620"/>
      <c r="AG620"/>
      <c r="AH620"/>
      <c r="AI620"/>
      <c r="AJ620"/>
      <c r="AK620"/>
      <c r="AL620"/>
      <c r="AM620"/>
      <c r="AN620"/>
      <c r="AO620" s="108" t="s">
        <v>43</v>
      </c>
      <c r="AP620" t="s">
        <v>1309</v>
      </c>
      <c r="AQ620">
        <v>65</v>
      </c>
      <c r="AR620" t="e">
        <v>#N/A</v>
      </c>
      <c r="AS620" t="s">
        <v>1759</v>
      </c>
      <c r="AT620" t="e">
        <v>#N/A</v>
      </c>
      <c r="AU620" t="s">
        <v>5618</v>
      </c>
      <c r="AV620" t="s">
        <v>5621</v>
      </c>
      <c r="AW620" t="s">
        <v>6600</v>
      </c>
      <c r="AX620" t="s">
        <v>1934</v>
      </c>
      <c r="AY620" t="s">
        <v>5622</v>
      </c>
      <c r="AZ620" t="s">
        <v>1306</v>
      </c>
      <c r="BA620" t="s">
        <v>5623</v>
      </c>
      <c r="BB620" t="s">
        <v>1242</v>
      </c>
      <c r="BC620" t="s">
        <v>1939</v>
      </c>
      <c r="BD620" t="s">
        <v>6332</v>
      </c>
      <c r="BE620">
        <v>341</v>
      </c>
      <c r="BF620">
        <v>618</v>
      </c>
      <c r="BG620">
        <v>0</v>
      </c>
      <c r="BH620" t="s">
        <v>1592</v>
      </c>
      <c r="BI620">
        <v>0</v>
      </c>
      <c r="BJ620">
        <v>0</v>
      </c>
      <c r="BK620">
        <v>1051</v>
      </c>
      <c r="BL620" t="s">
        <v>5625</v>
      </c>
      <c r="BM620" t="s">
        <v>7647</v>
      </c>
      <c r="BN620" t="s">
        <v>7650</v>
      </c>
      <c r="BO620" t="e" cm="1">
        <v>#N/A</v>
      </c>
      <c r="BP620" t="s">
        <v>1592</v>
      </c>
      <c r="BQ620" t="s">
        <v>7303</v>
      </c>
      <c r="BR620">
        <v>64</v>
      </c>
      <c r="BS620" t="s">
        <v>1898</v>
      </c>
      <c r="BT620" t="s">
        <v>7661</v>
      </c>
      <c r="BU620" t="s">
        <v>5617</v>
      </c>
      <c r="BV620" t="s">
        <v>5621</v>
      </c>
      <c r="BW620" t="s">
        <v>1940</v>
      </c>
      <c r="BX620" t="s">
        <v>6602</v>
      </c>
      <c r="BY620" t="s">
        <v>1592</v>
      </c>
      <c r="BZ620" t="s">
        <v>1937</v>
      </c>
      <c r="CA620" t="s">
        <v>1947</v>
      </c>
      <c r="CB620"/>
      <c r="CC620" t="s">
        <v>998</v>
      </c>
      <c r="CD620" t="s">
        <v>1242</v>
      </c>
      <c r="CE620" t="s">
        <v>7662</v>
      </c>
      <c r="CF620" t="s">
        <v>7663</v>
      </c>
      <c r="CG620" t="s">
        <v>1242</v>
      </c>
      <c r="CH620" t="s">
        <v>1592</v>
      </c>
      <c r="CI620" t="s">
        <v>6582</v>
      </c>
      <c r="CJ620" t="s">
        <v>1247</v>
      </c>
      <c r="CK620"/>
      <c r="CL620"/>
      <c r="CM620" t="s">
        <v>7649</v>
      </c>
      <c r="CN620" t="s">
        <v>6599</v>
      </c>
      <c r="CO620" t="s">
        <v>7649</v>
      </c>
      <c r="CP620" t="s">
        <v>6599</v>
      </c>
      <c r="CQ620" t="s">
        <v>1592</v>
      </c>
      <c r="CR620">
        <v>0</v>
      </c>
      <c r="CS620" t="s">
        <v>1592</v>
      </c>
      <c r="CT620" t="s">
        <v>1592</v>
      </c>
      <c r="CU620" t="s">
        <v>1592</v>
      </c>
      <c r="CV620" t="s">
        <v>1592</v>
      </c>
      <c r="CW620" t="s">
        <v>1592</v>
      </c>
      <c r="CX620">
        <v>618</v>
      </c>
      <c r="CY620" t="s">
        <v>7664</v>
      </c>
      <c r="CZ620" t="s">
        <v>1592</v>
      </c>
      <c r="DA620" t="s">
        <v>2313</v>
      </c>
      <c r="DB620" t="s">
        <v>2314</v>
      </c>
      <c r="DC620" t="s">
        <v>5618</v>
      </c>
      <c r="DD620" t="s">
        <v>1306</v>
      </c>
      <c r="DE620" t="s">
        <v>5617</v>
      </c>
      <c r="DF620" t="s">
        <v>1592</v>
      </c>
      <c r="DG620" t="s">
        <v>1592</v>
      </c>
      <c r="DH620" t="s">
        <v>2334</v>
      </c>
      <c r="DI620" t="e">
        <v>#N/A</v>
      </c>
      <c r="DJ620"/>
      <c r="DK620" t="s">
        <v>2334</v>
      </c>
      <c r="DL620">
        <v>9</v>
      </c>
      <c r="DM620" t="s">
        <v>2315</v>
      </c>
      <c r="DN620" t="s">
        <v>1247</v>
      </c>
      <c r="DO620" t="b">
        <v>1</v>
      </c>
      <c r="DP620" t="b">
        <v>1</v>
      </c>
      <c r="DQ620" t="b">
        <v>0</v>
      </c>
      <c r="DR620" t="b">
        <v>0</v>
      </c>
      <c r="DS620" t="b">
        <v>0</v>
      </c>
      <c r="DT620" t="b">
        <v>0</v>
      </c>
      <c r="DU620" t="b">
        <v>0</v>
      </c>
      <c r="DV620">
        <v>0</v>
      </c>
      <c r="DW620" t="b">
        <v>0</v>
      </c>
      <c r="DX620" t="b">
        <v>0</v>
      </c>
      <c r="DY620" t="b">
        <v>0</v>
      </c>
      <c r="DZ620" t="b">
        <v>0</v>
      </c>
      <c r="EA620" t="b">
        <v>0</v>
      </c>
      <c r="EB620" t="b">
        <v>0</v>
      </c>
      <c r="EC620" t="b">
        <v>0</v>
      </c>
      <c r="ED620" t="b">
        <v>0</v>
      </c>
      <c r="EE620" t="b">
        <v>0</v>
      </c>
      <c r="EF620" t="b" cm="1">
        <v>0</v>
      </c>
      <c r="EG620" t="b">
        <v>0</v>
      </c>
      <c r="EH620" t="b">
        <v>0</v>
      </c>
      <c r="EI620" t="b">
        <v>0</v>
      </c>
      <c r="EJ620" t="s">
        <v>1592</v>
      </c>
      <c r="EK620">
        <v>0</v>
      </c>
      <c r="EL620">
        <v>13</v>
      </c>
      <c r="EM620" t="b">
        <v>0</v>
      </c>
    </row>
    <row r="621" spans="1:143" ht="15.75">
      <c r="A621"/>
      <c r="B621" t="s">
        <v>1247</v>
      </c>
      <c r="C621" t="s">
        <v>1759</v>
      </c>
      <c r="D621" t="s">
        <v>1766</v>
      </c>
      <c r="E621" t="s">
        <v>1767</v>
      </c>
      <c r="F621" t="s">
        <v>6190</v>
      </c>
      <c r="G621" t="s">
        <v>1766</v>
      </c>
      <c r="H621" t="s">
        <v>902</v>
      </c>
      <c r="I621" t="s">
        <v>1242</v>
      </c>
      <c r="J621" t="s">
        <v>7646</v>
      </c>
      <c r="K621"/>
      <c r="L621" t="s">
        <v>1939</v>
      </c>
      <c r="M621" t="s">
        <v>1947</v>
      </c>
      <c r="N621" t="s">
        <v>6606</v>
      </c>
      <c r="O621"/>
      <c r="P621" t="s">
        <v>1247</v>
      </c>
      <c r="Q621" t="s">
        <v>1306</v>
      </c>
      <c r="R621" t="s">
        <v>6582</v>
      </c>
      <c r="S621"/>
      <c r="T621"/>
      <c r="U621" t="s">
        <v>7649</v>
      </c>
      <c r="V621" t="s">
        <v>2192</v>
      </c>
      <c r="W621"/>
      <c r="X621"/>
      <c r="Y621"/>
      <c r="Z621"/>
      <c r="AA621"/>
      <c r="AB621"/>
      <c r="AC621"/>
      <c r="AD621"/>
      <c r="AE621"/>
      <c r="AF621"/>
      <c r="AG621"/>
      <c r="AH621"/>
      <c r="AI621"/>
      <c r="AJ621"/>
      <c r="AK621"/>
      <c r="AL621"/>
      <c r="AM621"/>
      <c r="AN621"/>
      <c r="AO621" s="108" t="s">
        <v>43</v>
      </c>
      <c r="AP621" t="s">
        <v>1309</v>
      </c>
      <c r="AQ621">
        <v>66</v>
      </c>
      <c r="AR621" t="e">
        <v>#N/A</v>
      </c>
      <c r="AS621" t="s">
        <v>1759</v>
      </c>
      <c r="AT621" t="e">
        <v>#N/A</v>
      </c>
      <c r="AU621" t="s">
        <v>1767</v>
      </c>
      <c r="AV621" t="s">
        <v>1953</v>
      </c>
      <c r="AW621" t="s">
        <v>1954</v>
      </c>
      <c r="AX621" t="s">
        <v>1934</v>
      </c>
      <c r="AY621" t="s">
        <v>2191</v>
      </c>
      <c r="AZ621" t="s">
        <v>1306</v>
      </c>
      <c r="BA621" t="s">
        <v>5610</v>
      </c>
      <c r="BB621" t="s">
        <v>1242</v>
      </c>
      <c r="BC621" t="s">
        <v>1939</v>
      </c>
      <c r="BD621" t="s">
        <v>6327</v>
      </c>
      <c r="BE621">
        <v>340</v>
      </c>
      <c r="BF621">
        <v>618</v>
      </c>
      <c r="BG621">
        <v>0</v>
      </c>
      <c r="BH621" t="s">
        <v>1592</v>
      </c>
      <c r="BI621">
        <v>0</v>
      </c>
      <c r="BJ621">
        <v>0</v>
      </c>
      <c r="BK621">
        <v>1036</v>
      </c>
      <c r="BL621" t="s">
        <v>1958</v>
      </c>
      <c r="BM621" t="s">
        <v>7647</v>
      </c>
      <c r="BN621" t="s">
        <v>7650</v>
      </c>
      <c r="BO621" t="e" cm="1">
        <v>#N/A</v>
      </c>
      <c r="BP621" t="s">
        <v>1592</v>
      </c>
      <c r="BQ621" t="s">
        <v>7303</v>
      </c>
      <c r="BR621">
        <v>65</v>
      </c>
      <c r="BS621" t="s">
        <v>1899</v>
      </c>
      <c r="BT621" t="s">
        <v>7665</v>
      </c>
      <c r="BU621" t="s">
        <v>1766</v>
      </c>
      <c r="BV621" t="s">
        <v>1953</v>
      </c>
      <c r="BW621" t="s">
        <v>1940</v>
      </c>
      <c r="BX621" t="s">
        <v>2193</v>
      </c>
      <c r="BY621" t="s">
        <v>1592</v>
      </c>
      <c r="BZ621" t="s">
        <v>1937</v>
      </c>
      <c r="CA621" t="s">
        <v>1947</v>
      </c>
      <c r="CB621"/>
      <c r="CC621" t="s">
        <v>998</v>
      </c>
      <c r="CD621" t="s">
        <v>1242</v>
      </c>
      <c r="CE621" t="s">
        <v>7666</v>
      </c>
      <c r="CF621" t="s">
        <v>7667</v>
      </c>
      <c r="CG621" t="s">
        <v>1242</v>
      </c>
      <c r="CH621" t="s">
        <v>1592</v>
      </c>
      <c r="CI621" t="s">
        <v>6582</v>
      </c>
      <c r="CJ621" t="s">
        <v>1247</v>
      </c>
      <c r="CK621"/>
      <c r="CL621"/>
      <c r="CM621" t="s">
        <v>7649</v>
      </c>
      <c r="CN621" t="s">
        <v>2192</v>
      </c>
      <c r="CO621" t="s">
        <v>7649</v>
      </c>
      <c r="CP621" t="s">
        <v>2192</v>
      </c>
      <c r="CQ621" t="s">
        <v>1592</v>
      </c>
      <c r="CR621">
        <v>0</v>
      </c>
      <c r="CS621" t="s">
        <v>1592</v>
      </c>
      <c r="CT621" t="s">
        <v>1592</v>
      </c>
      <c r="CU621" t="s">
        <v>1592</v>
      </c>
      <c r="CV621" t="s">
        <v>1592</v>
      </c>
      <c r="CW621" t="s">
        <v>1592</v>
      </c>
      <c r="CX621">
        <v>619</v>
      </c>
      <c r="CY621" t="s">
        <v>7668</v>
      </c>
      <c r="CZ621" t="s">
        <v>1592</v>
      </c>
      <c r="DA621" t="s">
        <v>2313</v>
      </c>
      <c r="DB621" t="s">
        <v>2314</v>
      </c>
      <c r="DC621" t="s">
        <v>1767</v>
      </c>
      <c r="DD621" t="s">
        <v>1306</v>
      </c>
      <c r="DE621" t="s">
        <v>1766</v>
      </c>
      <c r="DF621" t="s">
        <v>1592</v>
      </c>
      <c r="DG621" t="s">
        <v>1592</v>
      </c>
      <c r="DH621" t="s">
        <v>2334</v>
      </c>
      <c r="DI621" t="e">
        <v>#N/A</v>
      </c>
      <c r="DJ621"/>
      <c r="DK621" t="s">
        <v>2334</v>
      </c>
      <c r="DL621">
        <v>9</v>
      </c>
      <c r="DM621" t="s">
        <v>2315</v>
      </c>
      <c r="DN621" t="s">
        <v>1247</v>
      </c>
      <c r="DO621" t="b">
        <v>1</v>
      </c>
      <c r="DP621" t="b">
        <v>1</v>
      </c>
      <c r="DQ621" t="b">
        <v>0</v>
      </c>
      <c r="DR621" t="b">
        <v>0</v>
      </c>
      <c r="DS621" t="b">
        <v>0</v>
      </c>
      <c r="DT621" t="b">
        <v>0</v>
      </c>
      <c r="DU621" t="b">
        <v>0</v>
      </c>
      <c r="DV621">
        <v>0</v>
      </c>
      <c r="DW621" t="b">
        <v>0</v>
      </c>
      <c r="DX621" t="b">
        <v>0</v>
      </c>
      <c r="DY621" t="b">
        <v>0</v>
      </c>
      <c r="DZ621" t="b">
        <v>0</v>
      </c>
      <c r="EA621" t="b">
        <v>0</v>
      </c>
      <c r="EB621" t="b">
        <v>0</v>
      </c>
      <c r="EC621" t="b">
        <v>0</v>
      </c>
      <c r="ED621" t="b">
        <v>0</v>
      </c>
      <c r="EE621" t="b">
        <v>0</v>
      </c>
      <c r="EF621" t="b" cm="1">
        <v>0</v>
      </c>
      <c r="EG621" t="b">
        <v>0</v>
      </c>
      <c r="EH621" t="b">
        <v>0</v>
      </c>
      <c r="EI621" t="b">
        <v>0</v>
      </c>
      <c r="EJ621" t="s">
        <v>1592</v>
      </c>
      <c r="EK621">
        <v>0</v>
      </c>
      <c r="EL621">
        <v>13</v>
      </c>
      <c r="EM621" t="b">
        <v>0</v>
      </c>
    </row>
    <row r="622" spans="1:143" ht="15.75">
      <c r="A622"/>
      <c r="B622" t="s">
        <v>1247</v>
      </c>
      <c r="C622" t="s">
        <v>1759</v>
      </c>
      <c r="D622" t="s">
        <v>7669</v>
      </c>
      <c r="E622" t="s">
        <v>7670</v>
      </c>
      <c r="F622" t="s">
        <v>7671</v>
      </c>
      <c r="G622" t="s">
        <v>7669</v>
      </c>
      <c r="H622" t="s">
        <v>902</v>
      </c>
      <c r="I622" t="s">
        <v>1242</v>
      </c>
      <c r="J622" t="s">
        <v>7646</v>
      </c>
      <c r="K622"/>
      <c r="L622" t="s">
        <v>1939</v>
      </c>
      <c r="M622" t="s">
        <v>1974</v>
      </c>
      <c r="N622"/>
      <c r="O622"/>
      <c r="P622" t="s">
        <v>1247</v>
      </c>
      <c r="Q622" t="s">
        <v>1306</v>
      </c>
      <c r="R622" t="s">
        <v>6582</v>
      </c>
      <c r="S622"/>
      <c r="T622"/>
      <c r="U622" t="s">
        <v>7649</v>
      </c>
      <c r="V622" t="s">
        <v>7672</v>
      </c>
      <c r="W622"/>
      <c r="X622"/>
      <c r="Y622"/>
      <c r="Z622"/>
      <c r="AA622"/>
      <c r="AB622" t="s">
        <v>6927</v>
      </c>
      <c r="AC622"/>
      <c r="AD622"/>
      <c r="AE622"/>
      <c r="AF622"/>
      <c r="AG622"/>
      <c r="AH622"/>
      <c r="AI622"/>
      <c r="AJ622"/>
      <c r="AK622"/>
      <c r="AL622"/>
      <c r="AM622"/>
      <c r="AN622"/>
      <c r="AO622" s="108" t="s">
        <v>43</v>
      </c>
      <c r="AP622" t="s">
        <v>1309</v>
      </c>
      <c r="AQ622">
        <v>67</v>
      </c>
      <c r="AR622" t="e">
        <v>#N/A</v>
      </c>
      <c r="AS622" t="s">
        <v>1759</v>
      </c>
      <c r="AT622" t="e">
        <v>#N/A</v>
      </c>
      <c r="AU622" t="s">
        <v>7670</v>
      </c>
      <c r="AV622" t="s">
        <v>7673</v>
      </c>
      <c r="AW622" t="s">
        <v>7674</v>
      </c>
      <c r="AX622" t="s">
        <v>1934</v>
      </c>
      <c r="AY622" t="s">
        <v>7675</v>
      </c>
      <c r="AZ622" t="s">
        <v>1306</v>
      </c>
      <c r="BA622" t="s">
        <v>7676</v>
      </c>
      <c r="BB622" t="s">
        <v>1242</v>
      </c>
      <c r="BC622" t="s">
        <v>1939</v>
      </c>
      <c r="BD622" t="s">
        <v>7677</v>
      </c>
      <c r="BE622">
        <v>622</v>
      </c>
      <c r="BF622">
        <v>618</v>
      </c>
      <c r="BG622">
        <v>0</v>
      </c>
      <c r="BH622" t="s">
        <v>1592</v>
      </c>
      <c r="BI622">
        <v>0</v>
      </c>
      <c r="BJ622" t="e" cm="1">
        <v>#N/A</v>
      </c>
      <c r="BK622" t="e" cm="1">
        <v>#N/A</v>
      </c>
      <c r="BL622" t="s">
        <v>6927</v>
      </c>
      <c r="BM622" t="s">
        <v>7647</v>
      </c>
      <c r="BN622" t="s">
        <v>7650</v>
      </c>
      <c r="BO622" t="e" cm="1">
        <v>#N/A</v>
      </c>
      <c r="BP622" t="s">
        <v>1592</v>
      </c>
      <c r="BQ622" t="s">
        <v>7303</v>
      </c>
      <c r="BR622">
        <v>66</v>
      </c>
      <c r="BS622" t="s">
        <v>1900</v>
      </c>
      <c r="BT622" t="s">
        <v>7678</v>
      </c>
      <c r="BU622" t="s">
        <v>7669</v>
      </c>
      <c r="BV622" t="s">
        <v>7673</v>
      </c>
      <c r="BW622" t="s">
        <v>1940</v>
      </c>
      <c r="BX622" t="s">
        <v>1937</v>
      </c>
      <c r="BY622" t="s">
        <v>1592</v>
      </c>
      <c r="BZ622" t="s">
        <v>1937</v>
      </c>
      <c r="CA622" t="s">
        <v>1974</v>
      </c>
      <c r="CB622"/>
      <c r="CC622" t="s">
        <v>998</v>
      </c>
      <c r="CD622" t="s">
        <v>1242</v>
      </c>
      <c r="CE622" t="s">
        <v>7679</v>
      </c>
      <c r="CF622" t="s">
        <v>7680</v>
      </c>
      <c r="CG622" t="s">
        <v>1242</v>
      </c>
      <c r="CH622" t="s">
        <v>1592</v>
      </c>
      <c r="CI622" t="s">
        <v>6582</v>
      </c>
      <c r="CJ622" t="s">
        <v>1247</v>
      </c>
      <c r="CK622"/>
      <c r="CL622"/>
      <c r="CM622" t="s">
        <v>7649</v>
      </c>
      <c r="CN622" t="s">
        <v>7672</v>
      </c>
      <c r="CO622" t="s">
        <v>7649</v>
      </c>
      <c r="CP622" t="s">
        <v>7672</v>
      </c>
      <c r="CQ622" t="s">
        <v>1592</v>
      </c>
      <c r="CR622">
        <v>0</v>
      </c>
      <c r="CS622" t="s">
        <v>1592</v>
      </c>
      <c r="CT622" t="s">
        <v>1592</v>
      </c>
      <c r="CU622" t="e">
        <v>#N/A</v>
      </c>
      <c r="CV622" t="s">
        <v>1592</v>
      </c>
      <c r="CW622" t="s">
        <v>1592</v>
      </c>
      <c r="CX622">
        <v>620</v>
      </c>
      <c r="CY622" t="s">
        <v>7681</v>
      </c>
      <c r="CZ622" t="s">
        <v>1592</v>
      </c>
      <c r="DA622" t="s">
        <v>2313</v>
      </c>
      <c r="DB622" t="s">
        <v>2314</v>
      </c>
      <c r="DC622" t="s">
        <v>7670</v>
      </c>
      <c r="DD622" t="s">
        <v>1306</v>
      </c>
      <c r="DE622" t="s">
        <v>7669</v>
      </c>
      <c r="DF622" t="s">
        <v>1592</v>
      </c>
      <c r="DG622" t="s">
        <v>1592</v>
      </c>
      <c r="DH622" t="s">
        <v>2334</v>
      </c>
      <c r="DI622" t="e">
        <v>#N/A</v>
      </c>
      <c r="DJ622"/>
      <c r="DK622" t="s">
        <v>2334</v>
      </c>
      <c r="DL622">
        <v>9</v>
      </c>
      <c r="DM622" t="s">
        <v>2315</v>
      </c>
      <c r="DN622" t="s">
        <v>1247</v>
      </c>
      <c r="DO622" t="b">
        <v>1</v>
      </c>
      <c r="DP622" t="b">
        <v>1</v>
      </c>
      <c r="DQ622" t="b">
        <v>1</v>
      </c>
      <c r="DR622" t="b">
        <v>0</v>
      </c>
      <c r="DS622" t="b">
        <v>0</v>
      </c>
      <c r="DT622" t="b">
        <v>0</v>
      </c>
      <c r="DU622" t="b">
        <v>0</v>
      </c>
      <c r="DV622">
        <v>0</v>
      </c>
      <c r="DW622" t="b">
        <v>0</v>
      </c>
      <c r="DX622" t="b">
        <v>0</v>
      </c>
      <c r="DY622" t="b">
        <v>0</v>
      </c>
      <c r="DZ622" t="b">
        <v>0</v>
      </c>
      <c r="EA622" t="b">
        <v>0</v>
      </c>
      <c r="EB622" t="b">
        <v>0</v>
      </c>
      <c r="EC622" t="b">
        <v>0</v>
      </c>
      <c r="ED622" t="b">
        <v>0</v>
      </c>
      <c r="EE622" t="b">
        <v>0</v>
      </c>
      <c r="EF622" t="e" cm="1">
        <v>#N/A</v>
      </c>
      <c r="EG622" t="b">
        <v>0</v>
      </c>
      <c r="EH622" t="b">
        <v>0</v>
      </c>
      <c r="EI622" t="e">
        <v>#N/A</v>
      </c>
      <c r="EJ622" t="e">
        <v>#N/A</v>
      </c>
      <c r="EK622">
        <v>0</v>
      </c>
      <c r="EL622">
        <v>19</v>
      </c>
      <c r="EM622" t="b">
        <v>0</v>
      </c>
    </row>
    <row r="623" spans="1:143" s="119" customFormat="1" ht="126">
      <c r="A623"/>
      <c r="B623" t="s">
        <v>1247</v>
      </c>
      <c r="C623" t="s">
        <v>1759</v>
      </c>
      <c r="D623" t="s">
        <v>7682</v>
      </c>
      <c r="E623" t="s">
        <v>7683</v>
      </c>
      <c r="F623" t="s">
        <v>7684</v>
      </c>
      <c r="G623" t="s">
        <v>7682</v>
      </c>
      <c r="H623" s="109" t="s">
        <v>7685</v>
      </c>
      <c r="I623" t="s">
        <v>1287</v>
      </c>
      <c r="J623" t="s">
        <v>7646</v>
      </c>
      <c r="K623"/>
      <c r="L623" t="s">
        <v>1939</v>
      </c>
      <c r="M623" t="s">
        <v>2010</v>
      </c>
      <c r="N623"/>
      <c r="O623"/>
      <c r="P623" t="s">
        <v>1247</v>
      </c>
      <c r="Q623" t="s">
        <v>1306</v>
      </c>
      <c r="R623" t="s">
        <v>6582</v>
      </c>
      <c r="S623"/>
      <c r="T623"/>
      <c r="U623" t="s">
        <v>7649</v>
      </c>
      <c r="V623" t="s">
        <v>7686</v>
      </c>
      <c r="W623"/>
      <c r="X623"/>
      <c r="Y623"/>
      <c r="Z623"/>
      <c r="AA623"/>
      <c r="AB623" t="s">
        <v>6938</v>
      </c>
      <c r="AC623"/>
      <c r="AD623"/>
      <c r="AE623"/>
      <c r="AF623"/>
      <c r="AG623"/>
      <c r="AH623"/>
      <c r="AI623"/>
      <c r="AJ623"/>
      <c r="AK623"/>
      <c r="AL623"/>
      <c r="AM623"/>
      <c r="AN623"/>
      <c r="AO623" s="108" t="s">
        <v>43</v>
      </c>
      <c r="AP623" t="s">
        <v>1309</v>
      </c>
      <c r="AQ623">
        <v>68</v>
      </c>
      <c r="AR623" t="e">
        <v>#N/A</v>
      </c>
      <c r="AS623" t="s">
        <v>1759</v>
      </c>
      <c r="AT623" t="e">
        <v>#N/A</v>
      </c>
      <c r="AU623" t="s">
        <v>7683</v>
      </c>
      <c r="AV623" t="s">
        <v>7687</v>
      </c>
      <c r="AW623" t="s">
        <v>7688</v>
      </c>
      <c r="AX623" t="s">
        <v>1934</v>
      </c>
      <c r="AY623" t="s">
        <v>7689</v>
      </c>
      <c r="AZ623" t="s">
        <v>1306</v>
      </c>
      <c r="BA623" t="s">
        <v>7690</v>
      </c>
      <c r="BB623" t="s">
        <v>1287</v>
      </c>
      <c r="BC623" t="s">
        <v>1939</v>
      </c>
      <c r="BD623" t="s">
        <v>7691</v>
      </c>
      <c r="BE623">
        <v>623</v>
      </c>
      <c r="BF623">
        <v>618</v>
      </c>
      <c r="BG623">
        <v>0</v>
      </c>
      <c r="BH623" t="s">
        <v>1592</v>
      </c>
      <c r="BI623">
        <v>0</v>
      </c>
      <c r="BJ623" t="e" cm="1">
        <v>#N/A</v>
      </c>
      <c r="BK623" t="e" cm="1">
        <v>#N/A</v>
      </c>
      <c r="BL623" t="s">
        <v>6938</v>
      </c>
      <c r="BM623" t="s">
        <v>7647</v>
      </c>
      <c r="BN623" t="s">
        <v>7650</v>
      </c>
      <c r="BO623" t="e" cm="1">
        <v>#N/A</v>
      </c>
      <c r="BP623" t="s">
        <v>1592</v>
      </c>
      <c r="BQ623" t="s">
        <v>7303</v>
      </c>
      <c r="BR623">
        <v>67</v>
      </c>
      <c r="BS623" t="s">
        <v>1901</v>
      </c>
      <c r="BT623" t="s">
        <v>7692</v>
      </c>
      <c r="BU623" t="s">
        <v>7682</v>
      </c>
      <c r="BV623" t="s">
        <v>7687</v>
      </c>
      <c r="BW623" t="s">
        <v>7693</v>
      </c>
      <c r="BX623" t="s">
        <v>1937</v>
      </c>
      <c r="BY623" t="s">
        <v>1592</v>
      </c>
      <c r="BZ623" t="s">
        <v>1937</v>
      </c>
      <c r="CA623" t="s">
        <v>2010</v>
      </c>
      <c r="CB623"/>
      <c r="CC623" t="s">
        <v>998</v>
      </c>
      <c r="CD623" t="s">
        <v>1287</v>
      </c>
      <c r="CE623" t="s">
        <v>7694</v>
      </c>
      <c r="CF623" t="s">
        <v>7695</v>
      </c>
      <c r="CG623" t="s">
        <v>1287</v>
      </c>
      <c r="CH623" t="s">
        <v>1592</v>
      </c>
      <c r="CI623" t="s">
        <v>6582</v>
      </c>
      <c r="CJ623" t="s">
        <v>1247</v>
      </c>
      <c r="CK623"/>
      <c r="CL623"/>
      <c r="CM623" t="s">
        <v>7649</v>
      </c>
      <c r="CN623" t="s">
        <v>7686</v>
      </c>
      <c r="CO623" t="s">
        <v>7649</v>
      </c>
      <c r="CP623" t="s">
        <v>7686</v>
      </c>
      <c r="CQ623" t="s">
        <v>1592</v>
      </c>
      <c r="CR623">
        <v>0</v>
      </c>
      <c r="CS623" t="s">
        <v>1592</v>
      </c>
      <c r="CT623" t="s">
        <v>1592</v>
      </c>
      <c r="CU623" t="e">
        <v>#N/A</v>
      </c>
      <c r="CV623" t="s">
        <v>1592</v>
      </c>
      <c r="CW623" t="s">
        <v>1592</v>
      </c>
      <c r="CX623">
        <v>621</v>
      </c>
      <c r="CY623" t="s">
        <v>7696</v>
      </c>
      <c r="CZ623" t="s">
        <v>1592</v>
      </c>
      <c r="DA623" t="s">
        <v>2313</v>
      </c>
      <c r="DB623" t="s">
        <v>2314</v>
      </c>
      <c r="DC623" t="s">
        <v>7683</v>
      </c>
      <c r="DD623" t="s">
        <v>1306</v>
      </c>
      <c r="DE623" t="s">
        <v>7682</v>
      </c>
      <c r="DF623" t="s">
        <v>1592</v>
      </c>
      <c r="DG623" t="s">
        <v>1592</v>
      </c>
      <c r="DH623" t="s">
        <v>2334</v>
      </c>
      <c r="DI623" t="e">
        <v>#N/A</v>
      </c>
      <c r="DJ623"/>
      <c r="DK623" t="s">
        <v>2334</v>
      </c>
      <c r="DL623">
        <v>9</v>
      </c>
      <c r="DM623" t="s">
        <v>2315</v>
      </c>
      <c r="DN623" t="s">
        <v>1247</v>
      </c>
      <c r="DO623" t="b">
        <v>1</v>
      </c>
      <c r="DP623" t="b">
        <v>1</v>
      </c>
      <c r="DQ623" t="b">
        <v>1</v>
      </c>
      <c r="DR623" t="b">
        <v>0</v>
      </c>
      <c r="DS623" t="b">
        <v>0</v>
      </c>
      <c r="DT623" t="b">
        <v>0</v>
      </c>
      <c r="DU623" t="b">
        <v>0</v>
      </c>
      <c r="DV623">
        <v>0</v>
      </c>
      <c r="DW623" t="b">
        <v>0</v>
      </c>
      <c r="DX623" t="b">
        <v>0</v>
      </c>
      <c r="DY623" t="b">
        <v>0</v>
      </c>
      <c r="DZ623" t="b">
        <v>0</v>
      </c>
      <c r="EA623" t="b">
        <v>0</v>
      </c>
      <c r="EB623" t="b">
        <v>0</v>
      </c>
      <c r="EC623" t="b">
        <v>0</v>
      </c>
      <c r="ED623" t="b">
        <v>0</v>
      </c>
      <c r="EE623" t="b">
        <v>0</v>
      </c>
      <c r="EF623" t="e" cm="1">
        <v>#N/A</v>
      </c>
      <c r="EG623" t="b">
        <v>0</v>
      </c>
      <c r="EH623" t="b">
        <v>0</v>
      </c>
      <c r="EI623" t="e">
        <v>#N/A</v>
      </c>
      <c r="EJ623" t="e">
        <v>#N/A</v>
      </c>
      <c r="EK623">
        <v>0</v>
      </c>
      <c r="EL623">
        <v>33</v>
      </c>
      <c r="EM623" t="b">
        <v>0</v>
      </c>
    </row>
    <row r="624" spans="1:143" ht="110.25">
      <c r="A624"/>
      <c r="B624" t="s">
        <v>1247</v>
      </c>
      <c r="C624" t="s">
        <v>1759</v>
      </c>
      <c r="D624" t="s">
        <v>7697</v>
      </c>
      <c r="E624" t="s">
        <v>7698</v>
      </c>
      <c r="F624" t="s">
        <v>7699</v>
      </c>
      <c r="G624" t="s">
        <v>7697</v>
      </c>
      <c r="H624" s="109" t="s">
        <v>7700</v>
      </c>
      <c r="I624" t="s">
        <v>1287</v>
      </c>
      <c r="J624" t="s">
        <v>7646</v>
      </c>
      <c r="K624"/>
      <c r="L624" t="s">
        <v>1939</v>
      </c>
      <c r="M624" t="s">
        <v>2010</v>
      </c>
      <c r="N624"/>
      <c r="O624"/>
      <c r="P624" t="s">
        <v>1247</v>
      </c>
      <c r="Q624" t="s">
        <v>1306</v>
      </c>
      <c r="R624" t="s">
        <v>6582</v>
      </c>
      <c r="S624"/>
      <c r="T624"/>
      <c r="U624" t="s">
        <v>7649</v>
      </c>
      <c r="V624" t="s">
        <v>7701</v>
      </c>
      <c r="W624"/>
      <c r="X624"/>
      <c r="Y624"/>
      <c r="Z624"/>
      <c r="AA624"/>
      <c r="AB624" t="s">
        <v>6938</v>
      </c>
      <c r="AC624"/>
      <c r="AD624"/>
      <c r="AE624"/>
      <c r="AF624"/>
      <c r="AG624"/>
      <c r="AH624"/>
      <c r="AI624"/>
      <c r="AJ624"/>
      <c r="AK624"/>
      <c r="AL624"/>
      <c r="AM624"/>
      <c r="AN624"/>
      <c r="AO624" s="108" t="s">
        <v>43</v>
      </c>
      <c r="AP624" t="s">
        <v>1309</v>
      </c>
      <c r="AQ624">
        <v>69</v>
      </c>
      <c r="AR624" t="e">
        <v>#N/A</v>
      </c>
      <c r="AS624" t="s">
        <v>1759</v>
      </c>
      <c r="AT624" t="e">
        <v>#N/A</v>
      </c>
      <c r="AU624" t="s">
        <v>7698</v>
      </c>
      <c r="AV624" t="s">
        <v>7702</v>
      </c>
      <c r="AW624" t="s">
        <v>7703</v>
      </c>
      <c r="AX624" t="s">
        <v>1934</v>
      </c>
      <c r="AY624" t="s">
        <v>7704</v>
      </c>
      <c r="AZ624" t="s">
        <v>1306</v>
      </c>
      <c r="BA624" t="s">
        <v>7705</v>
      </c>
      <c r="BB624" t="s">
        <v>1287</v>
      </c>
      <c r="BC624" t="s">
        <v>1939</v>
      </c>
      <c r="BD624" t="s">
        <v>7706</v>
      </c>
      <c r="BE624">
        <v>624</v>
      </c>
      <c r="BF624">
        <v>618</v>
      </c>
      <c r="BG624">
        <v>0</v>
      </c>
      <c r="BH624" t="s">
        <v>1592</v>
      </c>
      <c r="BI624">
        <v>0</v>
      </c>
      <c r="BJ624" t="e" cm="1">
        <v>#N/A</v>
      </c>
      <c r="BK624" t="e" cm="1">
        <v>#N/A</v>
      </c>
      <c r="BL624" t="s">
        <v>6938</v>
      </c>
      <c r="BM624" t="s">
        <v>7647</v>
      </c>
      <c r="BN624" t="s">
        <v>7650</v>
      </c>
      <c r="BO624" t="e" cm="1">
        <v>#N/A</v>
      </c>
      <c r="BP624" t="s">
        <v>1592</v>
      </c>
      <c r="BQ624" t="s">
        <v>7303</v>
      </c>
      <c r="BR624">
        <v>68</v>
      </c>
      <c r="BS624" t="s">
        <v>1902</v>
      </c>
      <c r="BT624" t="s">
        <v>7707</v>
      </c>
      <c r="BU624" t="s">
        <v>7697</v>
      </c>
      <c r="BV624" t="s">
        <v>7702</v>
      </c>
      <c r="BW624" t="s">
        <v>7708</v>
      </c>
      <c r="BX624" t="s">
        <v>1937</v>
      </c>
      <c r="BY624" t="s">
        <v>1592</v>
      </c>
      <c r="BZ624" t="s">
        <v>1937</v>
      </c>
      <c r="CA624" t="s">
        <v>2010</v>
      </c>
      <c r="CB624"/>
      <c r="CC624" t="s">
        <v>998</v>
      </c>
      <c r="CD624" t="s">
        <v>1287</v>
      </c>
      <c r="CE624" t="s">
        <v>7709</v>
      </c>
      <c r="CF624" t="s">
        <v>7710</v>
      </c>
      <c r="CG624" t="s">
        <v>1287</v>
      </c>
      <c r="CH624" t="s">
        <v>1592</v>
      </c>
      <c r="CI624" t="s">
        <v>6582</v>
      </c>
      <c r="CJ624" t="s">
        <v>1247</v>
      </c>
      <c r="CK624"/>
      <c r="CL624"/>
      <c r="CM624" t="s">
        <v>7649</v>
      </c>
      <c r="CN624" t="s">
        <v>7701</v>
      </c>
      <c r="CO624" t="s">
        <v>7649</v>
      </c>
      <c r="CP624" t="s">
        <v>7701</v>
      </c>
      <c r="CQ624" t="s">
        <v>1592</v>
      </c>
      <c r="CR624">
        <v>0</v>
      </c>
      <c r="CS624" t="s">
        <v>1592</v>
      </c>
      <c r="CT624" t="s">
        <v>1592</v>
      </c>
      <c r="CU624" t="e">
        <v>#N/A</v>
      </c>
      <c r="CV624" t="s">
        <v>1592</v>
      </c>
      <c r="CW624" t="s">
        <v>1592</v>
      </c>
      <c r="CX624">
        <v>622</v>
      </c>
      <c r="CY624" t="s">
        <v>7711</v>
      </c>
      <c r="CZ624" t="s">
        <v>1592</v>
      </c>
      <c r="DA624" t="s">
        <v>2313</v>
      </c>
      <c r="DB624" t="s">
        <v>2314</v>
      </c>
      <c r="DC624" t="s">
        <v>7698</v>
      </c>
      <c r="DD624" t="s">
        <v>1306</v>
      </c>
      <c r="DE624" t="s">
        <v>7697</v>
      </c>
      <c r="DF624" t="s">
        <v>1592</v>
      </c>
      <c r="DG624" t="s">
        <v>1592</v>
      </c>
      <c r="DH624" t="s">
        <v>2334</v>
      </c>
      <c r="DI624" t="e">
        <v>#N/A</v>
      </c>
      <c r="DJ624"/>
      <c r="DK624" t="s">
        <v>2334</v>
      </c>
      <c r="DL624">
        <v>9</v>
      </c>
      <c r="DM624" t="s">
        <v>2315</v>
      </c>
      <c r="DN624" t="s">
        <v>1247</v>
      </c>
      <c r="DO624" t="b">
        <v>1</v>
      </c>
      <c r="DP624" t="b">
        <v>1</v>
      </c>
      <c r="DQ624" t="b">
        <v>1</v>
      </c>
      <c r="DR624" t="b">
        <v>0</v>
      </c>
      <c r="DS624" t="b">
        <v>0</v>
      </c>
      <c r="DT624" t="b">
        <v>0</v>
      </c>
      <c r="DU624" t="b">
        <v>0</v>
      </c>
      <c r="DV624">
        <v>0</v>
      </c>
      <c r="DW624" t="b">
        <v>0</v>
      </c>
      <c r="DX624" t="b">
        <v>0</v>
      </c>
      <c r="DY624" t="b">
        <v>0</v>
      </c>
      <c r="DZ624" t="b">
        <v>0</v>
      </c>
      <c r="EA624" t="b">
        <v>0</v>
      </c>
      <c r="EB624" t="b">
        <v>0</v>
      </c>
      <c r="EC624" t="b">
        <v>0</v>
      </c>
      <c r="ED624" t="b">
        <v>0</v>
      </c>
      <c r="EE624" t="b">
        <v>0</v>
      </c>
      <c r="EF624" t="e" cm="1">
        <v>#N/A</v>
      </c>
      <c r="EG624" t="b">
        <v>0</v>
      </c>
      <c r="EH624" t="b">
        <v>0</v>
      </c>
      <c r="EI624" t="e">
        <v>#N/A</v>
      </c>
      <c r="EJ624" t="e">
        <v>#N/A</v>
      </c>
      <c r="EK624">
        <v>0</v>
      </c>
      <c r="EL624">
        <v>34</v>
      </c>
      <c r="EM624" t="b">
        <v>0</v>
      </c>
    </row>
    <row r="625" spans="1:143" ht="126">
      <c r="A625"/>
      <c r="B625" t="s">
        <v>1247</v>
      </c>
      <c r="C625" t="s">
        <v>1759</v>
      </c>
      <c r="D625" t="s">
        <v>7712</v>
      </c>
      <c r="E625" t="s">
        <v>7713</v>
      </c>
      <c r="F625" t="s">
        <v>7714</v>
      </c>
      <c r="G625" t="s">
        <v>7712</v>
      </c>
      <c r="H625" s="109" t="s">
        <v>7715</v>
      </c>
      <c r="I625" t="s">
        <v>1287</v>
      </c>
      <c r="J625" t="s">
        <v>7646</v>
      </c>
      <c r="K625"/>
      <c r="L625" t="s">
        <v>1939</v>
      </c>
      <c r="M625" t="s">
        <v>2010</v>
      </c>
      <c r="N625"/>
      <c r="O625"/>
      <c r="P625" t="s">
        <v>1247</v>
      </c>
      <c r="Q625" t="s">
        <v>1306</v>
      </c>
      <c r="R625" t="s">
        <v>6582</v>
      </c>
      <c r="S625"/>
      <c r="T625"/>
      <c r="U625" t="s">
        <v>7649</v>
      </c>
      <c r="V625" t="s">
        <v>7716</v>
      </c>
      <c r="W625"/>
      <c r="X625"/>
      <c r="Y625"/>
      <c r="Z625"/>
      <c r="AA625"/>
      <c r="AB625" t="s">
        <v>6730</v>
      </c>
      <c r="AC625"/>
      <c r="AD625"/>
      <c r="AE625"/>
      <c r="AF625"/>
      <c r="AG625"/>
      <c r="AH625"/>
      <c r="AI625"/>
      <c r="AJ625"/>
      <c r="AK625"/>
      <c r="AL625"/>
      <c r="AM625"/>
      <c r="AN625"/>
      <c r="AO625" s="108" t="s">
        <v>43</v>
      </c>
      <c r="AP625" t="s">
        <v>1309</v>
      </c>
      <c r="AQ625">
        <v>70</v>
      </c>
      <c r="AR625" t="e">
        <v>#N/A</v>
      </c>
      <c r="AS625" t="s">
        <v>1759</v>
      </c>
      <c r="AT625" t="e">
        <v>#N/A</v>
      </c>
      <c r="AU625" t="s">
        <v>7713</v>
      </c>
      <c r="AV625" t="s">
        <v>7717</v>
      </c>
      <c r="AW625" t="s">
        <v>7718</v>
      </c>
      <c r="AX625" t="s">
        <v>1934</v>
      </c>
      <c r="AY625" t="s">
        <v>7719</v>
      </c>
      <c r="AZ625" t="s">
        <v>1306</v>
      </c>
      <c r="BA625" t="s">
        <v>7720</v>
      </c>
      <c r="BB625" t="s">
        <v>1287</v>
      </c>
      <c r="BC625" t="s">
        <v>1939</v>
      </c>
      <c r="BD625" t="s">
        <v>7721</v>
      </c>
      <c r="BE625">
        <v>625</v>
      </c>
      <c r="BF625">
        <v>618</v>
      </c>
      <c r="BG625">
        <v>0</v>
      </c>
      <c r="BH625" t="s">
        <v>1592</v>
      </c>
      <c r="BI625">
        <v>0</v>
      </c>
      <c r="BJ625" t="e" cm="1">
        <v>#N/A</v>
      </c>
      <c r="BK625" t="e" cm="1">
        <v>#N/A</v>
      </c>
      <c r="BL625" t="s">
        <v>6730</v>
      </c>
      <c r="BM625" t="s">
        <v>7647</v>
      </c>
      <c r="BN625" t="s">
        <v>7650</v>
      </c>
      <c r="BO625" t="e" cm="1">
        <v>#N/A</v>
      </c>
      <c r="BP625" t="s">
        <v>1592</v>
      </c>
      <c r="BQ625" t="s">
        <v>7303</v>
      </c>
      <c r="BR625">
        <v>69</v>
      </c>
      <c r="BS625" t="s">
        <v>1903</v>
      </c>
      <c r="BT625" t="s">
        <v>7722</v>
      </c>
      <c r="BU625" t="s">
        <v>7712</v>
      </c>
      <c r="BV625" t="s">
        <v>7717</v>
      </c>
      <c r="BW625" t="s">
        <v>7723</v>
      </c>
      <c r="BX625" t="s">
        <v>1937</v>
      </c>
      <c r="BY625" t="s">
        <v>1592</v>
      </c>
      <c r="BZ625" t="s">
        <v>1937</v>
      </c>
      <c r="CA625" t="s">
        <v>2010</v>
      </c>
      <c r="CB625"/>
      <c r="CC625" t="s">
        <v>998</v>
      </c>
      <c r="CD625" t="s">
        <v>1287</v>
      </c>
      <c r="CE625" t="s">
        <v>7724</v>
      </c>
      <c r="CF625" t="s">
        <v>7725</v>
      </c>
      <c r="CG625" t="s">
        <v>1287</v>
      </c>
      <c r="CH625" t="s">
        <v>1592</v>
      </c>
      <c r="CI625" t="s">
        <v>6582</v>
      </c>
      <c r="CJ625" t="s">
        <v>1247</v>
      </c>
      <c r="CK625"/>
      <c r="CL625"/>
      <c r="CM625" t="s">
        <v>7649</v>
      </c>
      <c r="CN625" t="s">
        <v>7716</v>
      </c>
      <c r="CO625" t="s">
        <v>7649</v>
      </c>
      <c r="CP625" t="s">
        <v>7716</v>
      </c>
      <c r="CQ625" t="s">
        <v>1592</v>
      </c>
      <c r="CR625">
        <v>0</v>
      </c>
      <c r="CS625" t="s">
        <v>1592</v>
      </c>
      <c r="CT625" t="s">
        <v>1592</v>
      </c>
      <c r="CU625" t="e">
        <v>#N/A</v>
      </c>
      <c r="CV625" t="s">
        <v>1592</v>
      </c>
      <c r="CW625" t="s">
        <v>1592</v>
      </c>
      <c r="CX625">
        <v>623</v>
      </c>
      <c r="CY625" t="s">
        <v>7726</v>
      </c>
      <c r="CZ625" t="s">
        <v>1592</v>
      </c>
      <c r="DA625" t="s">
        <v>2313</v>
      </c>
      <c r="DB625" t="s">
        <v>2314</v>
      </c>
      <c r="DC625" t="s">
        <v>7713</v>
      </c>
      <c r="DD625" t="s">
        <v>1306</v>
      </c>
      <c r="DE625" t="s">
        <v>7712</v>
      </c>
      <c r="DF625" t="s">
        <v>1592</v>
      </c>
      <c r="DG625" t="s">
        <v>1592</v>
      </c>
      <c r="DH625" t="s">
        <v>2334</v>
      </c>
      <c r="DI625" t="e">
        <v>#N/A</v>
      </c>
      <c r="DJ625"/>
      <c r="DK625" t="s">
        <v>2334</v>
      </c>
      <c r="DL625">
        <v>9</v>
      </c>
      <c r="DM625" t="s">
        <v>2315</v>
      </c>
      <c r="DN625" t="s">
        <v>1247</v>
      </c>
      <c r="DO625" t="b">
        <v>1</v>
      </c>
      <c r="DP625" t="b">
        <v>1</v>
      </c>
      <c r="DQ625" t="b">
        <v>1</v>
      </c>
      <c r="DR625" t="b">
        <v>0</v>
      </c>
      <c r="DS625" t="b">
        <v>0</v>
      </c>
      <c r="DT625" t="b">
        <v>0</v>
      </c>
      <c r="DU625" t="b">
        <v>0</v>
      </c>
      <c r="DV625">
        <v>0</v>
      </c>
      <c r="DW625" t="b">
        <v>0</v>
      </c>
      <c r="DX625" t="b">
        <v>0</v>
      </c>
      <c r="DY625" t="b">
        <v>0</v>
      </c>
      <c r="DZ625" t="b">
        <v>0</v>
      </c>
      <c r="EA625" t="b">
        <v>0</v>
      </c>
      <c r="EB625" t="b">
        <v>0</v>
      </c>
      <c r="EC625" t="b">
        <v>0</v>
      </c>
      <c r="ED625" t="b">
        <v>0</v>
      </c>
      <c r="EE625" t="b">
        <v>0</v>
      </c>
      <c r="EF625" t="e" cm="1">
        <v>#N/A</v>
      </c>
      <c r="EG625" t="b">
        <v>0</v>
      </c>
      <c r="EH625" t="b">
        <v>0</v>
      </c>
      <c r="EI625" t="e">
        <v>#N/A</v>
      </c>
      <c r="EJ625" t="e">
        <v>#N/A</v>
      </c>
      <c r="EK625">
        <v>0</v>
      </c>
      <c r="EL625">
        <v>31</v>
      </c>
      <c r="EM625" t="b">
        <v>0</v>
      </c>
    </row>
    <row r="626" spans="1:143" ht="110.25">
      <c r="A626"/>
      <c r="B626" t="s">
        <v>1247</v>
      </c>
      <c r="C626" t="s">
        <v>1759</v>
      </c>
      <c r="D626" t="s">
        <v>7727</v>
      </c>
      <c r="E626" t="s">
        <v>7728</v>
      </c>
      <c r="F626" t="s">
        <v>7729</v>
      </c>
      <c r="G626" t="s">
        <v>7727</v>
      </c>
      <c r="H626" s="109" t="s">
        <v>7730</v>
      </c>
      <c r="I626" t="s">
        <v>1287</v>
      </c>
      <c r="J626" t="s">
        <v>7646</v>
      </c>
      <c r="K626"/>
      <c r="L626" t="s">
        <v>1939</v>
      </c>
      <c r="M626" t="s">
        <v>2010</v>
      </c>
      <c r="N626"/>
      <c r="O626"/>
      <c r="P626" t="s">
        <v>1247</v>
      </c>
      <c r="Q626" t="s">
        <v>1306</v>
      </c>
      <c r="R626" t="s">
        <v>6582</v>
      </c>
      <c r="S626"/>
      <c r="T626"/>
      <c r="U626" t="s">
        <v>7649</v>
      </c>
      <c r="V626" t="s">
        <v>7731</v>
      </c>
      <c r="W626"/>
      <c r="X626"/>
      <c r="Y626"/>
      <c r="Z626"/>
      <c r="AA626"/>
      <c r="AB626" t="s">
        <v>6730</v>
      </c>
      <c r="AC626"/>
      <c r="AD626"/>
      <c r="AE626"/>
      <c r="AF626"/>
      <c r="AG626"/>
      <c r="AH626"/>
      <c r="AI626"/>
      <c r="AJ626"/>
      <c r="AK626"/>
      <c r="AL626"/>
      <c r="AM626"/>
      <c r="AN626"/>
      <c r="AO626" s="108" t="s">
        <v>43</v>
      </c>
      <c r="AP626" t="s">
        <v>1309</v>
      </c>
      <c r="AQ626">
        <v>71</v>
      </c>
      <c r="AR626" t="e">
        <v>#N/A</v>
      </c>
      <c r="AS626" t="s">
        <v>1759</v>
      </c>
      <c r="AT626" t="e">
        <v>#N/A</v>
      </c>
      <c r="AU626" t="s">
        <v>7728</v>
      </c>
      <c r="AV626" t="s">
        <v>7732</v>
      </c>
      <c r="AW626" t="s">
        <v>7733</v>
      </c>
      <c r="AX626" t="s">
        <v>1934</v>
      </c>
      <c r="AY626" t="s">
        <v>7734</v>
      </c>
      <c r="AZ626" t="s">
        <v>1306</v>
      </c>
      <c r="BA626" t="s">
        <v>7735</v>
      </c>
      <c r="BB626" t="s">
        <v>1287</v>
      </c>
      <c r="BC626" t="s">
        <v>1939</v>
      </c>
      <c r="BD626" t="s">
        <v>7736</v>
      </c>
      <c r="BE626">
        <v>626</v>
      </c>
      <c r="BF626">
        <v>618</v>
      </c>
      <c r="BG626">
        <v>0</v>
      </c>
      <c r="BH626" t="s">
        <v>1592</v>
      </c>
      <c r="BI626">
        <v>0</v>
      </c>
      <c r="BJ626" t="e" cm="1">
        <v>#N/A</v>
      </c>
      <c r="BK626" t="e" cm="1">
        <v>#N/A</v>
      </c>
      <c r="BL626" t="s">
        <v>6730</v>
      </c>
      <c r="BM626" t="s">
        <v>7647</v>
      </c>
      <c r="BN626" t="s">
        <v>7650</v>
      </c>
      <c r="BO626" t="e" cm="1">
        <v>#N/A</v>
      </c>
      <c r="BP626" t="s">
        <v>1592</v>
      </c>
      <c r="BQ626" t="s">
        <v>7303</v>
      </c>
      <c r="BR626">
        <v>70</v>
      </c>
      <c r="BS626" t="s">
        <v>1905</v>
      </c>
      <c r="BT626" t="s">
        <v>7737</v>
      </c>
      <c r="BU626" t="s">
        <v>7727</v>
      </c>
      <c r="BV626" t="s">
        <v>7732</v>
      </c>
      <c r="BW626" t="s">
        <v>7738</v>
      </c>
      <c r="BX626" t="s">
        <v>1937</v>
      </c>
      <c r="BY626" t="s">
        <v>1592</v>
      </c>
      <c r="BZ626" t="s">
        <v>1937</v>
      </c>
      <c r="CA626" t="s">
        <v>2010</v>
      </c>
      <c r="CB626"/>
      <c r="CC626" t="s">
        <v>998</v>
      </c>
      <c r="CD626" t="s">
        <v>1287</v>
      </c>
      <c r="CE626" t="s">
        <v>7739</v>
      </c>
      <c r="CF626" t="s">
        <v>7740</v>
      </c>
      <c r="CG626" t="s">
        <v>1287</v>
      </c>
      <c r="CH626" t="s">
        <v>1592</v>
      </c>
      <c r="CI626" t="s">
        <v>6582</v>
      </c>
      <c r="CJ626" t="s">
        <v>1247</v>
      </c>
      <c r="CK626"/>
      <c r="CL626"/>
      <c r="CM626" t="s">
        <v>7649</v>
      </c>
      <c r="CN626" t="s">
        <v>7731</v>
      </c>
      <c r="CO626" t="s">
        <v>7649</v>
      </c>
      <c r="CP626" t="s">
        <v>7731</v>
      </c>
      <c r="CQ626" t="s">
        <v>1592</v>
      </c>
      <c r="CR626">
        <v>0</v>
      </c>
      <c r="CS626" t="s">
        <v>1592</v>
      </c>
      <c r="CT626" t="s">
        <v>1592</v>
      </c>
      <c r="CU626" t="e">
        <v>#N/A</v>
      </c>
      <c r="CV626" t="s">
        <v>1592</v>
      </c>
      <c r="CW626" t="s">
        <v>1592</v>
      </c>
      <c r="CX626">
        <v>624</v>
      </c>
      <c r="CY626" t="s">
        <v>7741</v>
      </c>
      <c r="CZ626" t="s">
        <v>1592</v>
      </c>
      <c r="DA626" t="s">
        <v>2313</v>
      </c>
      <c r="DB626" t="s">
        <v>2314</v>
      </c>
      <c r="DC626" t="s">
        <v>7728</v>
      </c>
      <c r="DD626" t="s">
        <v>1306</v>
      </c>
      <c r="DE626" t="s">
        <v>7727</v>
      </c>
      <c r="DF626" t="s">
        <v>1592</v>
      </c>
      <c r="DG626" t="s">
        <v>1592</v>
      </c>
      <c r="DH626" t="s">
        <v>2334</v>
      </c>
      <c r="DI626" t="e">
        <v>#N/A</v>
      </c>
      <c r="DJ626"/>
      <c r="DK626" t="s">
        <v>2334</v>
      </c>
      <c r="DL626">
        <v>9</v>
      </c>
      <c r="DM626" t="s">
        <v>2315</v>
      </c>
      <c r="DN626" t="s">
        <v>1247</v>
      </c>
      <c r="DO626" t="b">
        <v>1</v>
      </c>
      <c r="DP626" t="b">
        <v>1</v>
      </c>
      <c r="DQ626" t="b">
        <v>1</v>
      </c>
      <c r="DR626" t="b">
        <v>0</v>
      </c>
      <c r="DS626" t="b">
        <v>0</v>
      </c>
      <c r="DT626" t="b">
        <v>0</v>
      </c>
      <c r="DU626" t="b">
        <v>0</v>
      </c>
      <c r="DV626">
        <v>0</v>
      </c>
      <c r="DW626" t="b">
        <v>0</v>
      </c>
      <c r="DX626" t="b">
        <v>0</v>
      </c>
      <c r="DY626" t="b">
        <v>0</v>
      </c>
      <c r="DZ626" t="b">
        <v>0</v>
      </c>
      <c r="EA626" t="b">
        <v>0</v>
      </c>
      <c r="EB626" t="b">
        <v>0</v>
      </c>
      <c r="EC626" t="b">
        <v>0</v>
      </c>
      <c r="ED626" t="b">
        <v>0</v>
      </c>
      <c r="EE626" t="b">
        <v>0</v>
      </c>
      <c r="EF626" t="e" cm="1">
        <v>#N/A</v>
      </c>
      <c r="EG626" t="b">
        <v>0</v>
      </c>
      <c r="EH626" t="b">
        <v>0</v>
      </c>
      <c r="EI626" t="e">
        <v>#N/A</v>
      </c>
      <c r="EJ626" t="e">
        <v>#N/A</v>
      </c>
      <c r="EK626">
        <v>0</v>
      </c>
      <c r="EL626">
        <v>32</v>
      </c>
      <c r="EM626" t="b">
        <v>0</v>
      </c>
    </row>
    <row r="627" spans="1:143" ht="15.75">
      <c r="A627"/>
      <c r="B627" t="s">
        <v>1247</v>
      </c>
      <c r="C627" t="s">
        <v>1759</v>
      </c>
      <c r="D627" t="s">
        <v>7742</v>
      </c>
      <c r="E627" t="s">
        <v>7743</v>
      </c>
      <c r="F627" t="s">
        <v>7744</v>
      </c>
      <c r="G627" t="s">
        <v>7742</v>
      </c>
      <c r="H627" t="s">
        <v>7745</v>
      </c>
      <c r="I627" t="s">
        <v>1287</v>
      </c>
      <c r="J627" t="s">
        <v>7646</v>
      </c>
      <c r="K627" t="s">
        <v>7746</v>
      </c>
      <c r="L627" t="s">
        <v>1939</v>
      </c>
      <c r="M627" t="s">
        <v>2010</v>
      </c>
      <c r="N627"/>
      <c r="O627"/>
      <c r="P627" t="s">
        <v>1247</v>
      </c>
      <c r="Q627" t="s">
        <v>1306</v>
      </c>
      <c r="R627" t="s">
        <v>6582</v>
      </c>
      <c r="S627"/>
      <c r="T627"/>
      <c r="U627" t="s">
        <v>7649</v>
      </c>
      <c r="V627" t="s">
        <v>7747</v>
      </c>
      <c r="W627"/>
      <c r="X627"/>
      <c r="Y627"/>
      <c r="Z627"/>
      <c r="AA627"/>
      <c r="AB627" t="s">
        <v>7055</v>
      </c>
      <c r="AC627"/>
      <c r="AD627"/>
      <c r="AE627"/>
      <c r="AF627"/>
      <c r="AG627"/>
      <c r="AH627"/>
      <c r="AI627"/>
      <c r="AJ627"/>
      <c r="AK627"/>
      <c r="AL627"/>
      <c r="AM627"/>
      <c r="AN627"/>
      <c r="AO627" s="108" t="s">
        <v>43</v>
      </c>
      <c r="AP627" t="s">
        <v>1309</v>
      </c>
      <c r="AQ627">
        <v>72</v>
      </c>
      <c r="AR627" t="e">
        <v>#N/A</v>
      </c>
      <c r="AS627" t="s">
        <v>1759</v>
      </c>
      <c r="AT627" t="e">
        <v>#N/A</v>
      </c>
      <c r="AU627" t="s">
        <v>7743</v>
      </c>
      <c r="AV627" t="s">
        <v>7748</v>
      </c>
      <c r="AW627" t="s">
        <v>7749</v>
      </c>
      <c r="AX627" t="s">
        <v>1934</v>
      </c>
      <c r="AY627" t="s">
        <v>7750</v>
      </c>
      <c r="AZ627" t="s">
        <v>1306</v>
      </c>
      <c r="BA627" t="s">
        <v>7751</v>
      </c>
      <c r="BB627" t="s">
        <v>1287</v>
      </c>
      <c r="BC627" t="s">
        <v>1939</v>
      </c>
      <c r="BD627" t="s">
        <v>7752</v>
      </c>
      <c r="BE627">
        <v>627</v>
      </c>
      <c r="BF627">
        <v>618</v>
      </c>
      <c r="BG627" t="e">
        <v>#N/A</v>
      </c>
      <c r="BH627" t="s">
        <v>1592</v>
      </c>
      <c r="BI627">
        <v>0</v>
      </c>
      <c r="BJ627" t="e" cm="1">
        <v>#N/A</v>
      </c>
      <c r="BK627" t="e" cm="1">
        <v>#N/A</v>
      </c>
      <c r="BL627" t="s">
        <v>7055</v>
      </c>
      <c r="BM627" t="s">
        <v>7647</v>
      </c>
      <c r="BN627" t="s">
        <v>7650</v>
      </c>
      <c r="BO627" t="e" cm="1">
        <v>#N/A</v>
      </c>
      <c r="BP627" t="s">
        <v>7753</v>
      </c>
      <c r="BQ627" t="s">
        <v>7303</v>
      </c>
      <c r="BR627">
        <v>71</v>
      </c>
      <c r="BS627" t="s">
        <v>4655</v>
      </c>
      <c r="BT627" t="s">
        <v>7754</v>
      </c>
      <c r="BU627" t="s">
        <v>7742</v>
      </c>
      <c r="BV627" t="s">
        <v>7748</v>
      </c>
      <c r="BW627" t="s">
        <v>7755</v>
      </c>
      <c r="BX627" t="s">
        <v>1937</v>
      </c>
      <c r="BY627" t="s">
        <v>1592</v>
      </c>
      <c r="BZ627" t="s">
        <v>1937</v>
      </c>
      <c r="CA627" t="s">
        <v>2010</v>
      </c>
      <c r="CB627"/>
      <c r="CC627" t="s">
        <v>998</v>
      </c>
      <c r="CD627" t="s">
        <v>1287</v>
      </c>
      <c r="CE627" t="s">
        <v>7756</v>
      </c>
      <c r="CF627" t="s">
        <v>7757</v>
      </c>
      <c r="CG627" t="s">
        <v>1287</v>
      </c>
      <c r="CH627" t="s">
        <v>1592</v>
      </c>
      <c r="CI627" t="s">
        <v>6582</v>
      </c>
      <c r="CJ627" t="s">
        <v>1247</v>
      </c>
      <c r="CK627"/>
      <c r="CL627"/>
      <c r="CM627" t="s">
        <v>7649</v>
      </c>
      <c r="CN627" t="s">
        <v>7747</v>
      </c>
      <c r="CO627" t="s">
        <v>7649</v>
      </c>
      <c r="CP627" t="s">
        <v>7747</v>
      </c>
      <c r="CQ627" t="s">
        <v>1592</v>
      </c>
      <c r="CR627">
        <v>0</v>
      </c>
      <c r="CS627" t="s">
        <v>1592</v>
      </c>
      <c r="CT627" t="s">
        <v>1592</v>
      </c>
      <c r="CU627" t="e">
        <v>#N/A</v>
      </c>
      <c r="CV627" t="s">
        <v>1592</v>
      </c>
      <c r="CW627" t="s">
        <v>1592</v>
      </c>
      <c r="CX627">
        <v>625</v>
      </c>
      <c r="CY627" t="s">
        <v>7758</v>
      </c>
      <c r="CZ627" t="s">
        <v>1592</v>
      </c>
      <c r="DA627" t="s">
        <v>2313</v>
      </c>
      <c r="DB627" t="s">
        <v>2314</v>
      </c>
      <c r="DC627" t="s">
        <v>7743</v>
      </c>
      <c r="DD627" t="s">
        <v>1306</v>
      </c>
      <c r="DE627" t="s">
        <v>7742</v>
      </c>
      <c r="DF627" t="s">
        <v>1592</v>
      </c>
      <c r="DG627" t="s">
        <v>1592</v>
      </c>
      <c r="DH627" t="s">
        <v>2334</v>
      </c>
      <c r="DI627" t="e">
        <v>#N/A</v>
      </c>
      <c r="DJ627"/>
      <c r="DK627" t="s">
        <v>2334</v>
      </c>
      <c r="DL627">
        <v>9</v>
      </c>
      <c r="DM627" t="s">
        <v>2315</v>
      </c>
      <c r="DN627" t="s">
        <v>1247</v>
      </c>
      <c r="DO627" t="b">
        <v>1</v>
      </c>
      <c r="DP627" t="b">
        <v>1</v>
      </c>
      <c r="DQ627" t="b">
        <v>1</v>
      </c>
      <c r="DR627" t="b">
        <v>0</v>
      </c>
      <c r="DS627" t="b">
        <v>0</v>
      </c>
      <c r="DT627" t="b">
        <v>0</v>
      </c>
      <c r="DU627" t="b">
        <v>0</v>
      </c>
      <c r="DV627">
        <v>0</v>
      </c>
      <c r="DW627" t="b">
        <v>0</v>
      </c>
      <c r="DX627" t="b">
        <v>0</v>
      </c>
      <c r="DY627" t="b">
        <v>0</v>
      </c>
      <c r="DZ627" t="b">
        <v>0</v>
      </c>
      <c r="EA627" t="b">
        <v>0</v>
      </c>
      <c r="EB627" t="b">
        <v>0</v>
      </c>
      <c r="EC627" t="b">
        <v>0</v>
      </c>
      <c r="ED627" t="b">
        <v>0</v>
      </c>
      <c r="EE627" t="b">
        <v>0</v>
      </c>
      <c r="EF627" t="e" cm="1">
        <v>#N/A</v>
      </c>
      <c r="EG627" t="b">
        <v>0</v>
      </c>
      <c r="EH627" t="b">
        <v>0</v>
      </c>
      <c r="EI627" t="e">
        <v>#N/A</v>
      </c>
      <c r="EJ627" t="e">
        <v>#N/A</v>
      </c>
      <c r="EK627">
        <v>0</v>
      </c>
      <c r="EL627">
        <v>41</v>
      </c>
      <c r="EM627" t="b">
        <v>0</v>
      </c>
    </row>
    <row r="628" spans="1:143" ht="15.75">
      <c r="A628"/>
      <c r="B628" t="s">
        <v>1247</v>
      </c>
      <c r="C628" t="s">
        <v>1759</v>
      </c>
      <c r="D628" t="s">
        <v>7759</v>
      </c>
      <c r="E628" t="s">
        <v>7760</v>
      </c>
      <c r="F628" t="s">
        <v>7761</v>
      </c>
      <c r="G628" t="s">
        <v>7759</v>
      </c>
      <c r="H628" t="s">
        <v>7762</v>
      </c>
      <c r="I628" t="s">
        <v>1287</v>
      </c>
      <c r="J628" t="s">
        <v>7646</v>
      </c>
      <c r="K628" t="s">
        <v>7746</v>
      </c>
      <c r="L628" t="s">
        <v>1939</v>
      </c>
      <c r="M628" t="s">
        <v>2010</v>
      </c>
      <c r="N628"/>
      <c r="O628"/>
      <c r="P628" t="s">
        <v>1247</v>
      </c>
      <c r="Q628" t="s">
        <v>1306</v>
      </c>
      <c r="R628" t="s">
        <v>6582</v>
      </c>
      <c r="S628"/>
      <c r="T628"/>
      <c r="U628" t="s">
        <v>7649</v>
      </c>
      <c r="V628" t="s">
        <v>7763</v>
      </c>
      <c r="W628"/>
      <c r="X628"/>
      <c r="Y628"/>
      <c r="Z628"/>
      <c r="AA628"/>
      <c r="AB628" t="s">
        <v>7072</v>
      </c>
      <c r="AC628"/>
      <c r="AD628"/>
      <c r="AE628"/>
      <c r="AF628"/>
      <c r="AG628"/>
      <c r="AH628"/>
      <c r="AI628"/>
      <c r="AJ628"/>
      <c r="AK628"/>
      <c r="AL628"/>
      <c r="AM628"/>
      <c r="AN628"/>
      <c r="AO628" s="108" t="s">
        <v>43</v>
      </c>
      <c r="AP628" t="s">
        <v>1309</v>
      </c>
      <c r="AQ628">
        <v>73</v>
      </c>
      <c r="AR628" t="e">
        <v>#N/A</v>
      </c>
      <c r="AS628" t="s">
        <v>1759</v>
      </c>
      <c r="AT628" t="e">
        <v>#N/A</v>
      </c>
      <c r="AU628" t="s">
        <v>7760</v>
      </c>
      <c r="AV628" t="s">
        <v>7764</v>
      </c>
      <c r="AW628" t="s">
        <v>7765</v>
      </c>
      <c r="AX628" t="s">
        <v>1934</v>
      </c>
      <c r="AY628" t="s">
        <v>7766</v>
      </c>
      <c r="AZ628" t="s">
        <v>1306</v>
      </c>
      <c r="BA628" t="s">
        <v>7767</v>
      </c>
      <c r="BB628" t="s">
        <v>1287</v>
      </c>
      <c r="BC628" t="s">
        <v>1939</v>
      </c>
      <c r="BD628" t="s">
        <v>7768</v>
      </c>
      <c r="BE628">
        <v>628</v>
      </c>
      <c r="BF628">
        <v>618</v>
      </c>
      <c r="BG628" t="e">
        <v>#N/A</v>
      </c>
      <c r="BH628" t="s">
        <v>1592</v>
      </c>
      <c r="BI628">
        <v>0</v>
      </c>
      <c r="BJ628" t="e" cm="1">
        <v>#N/A</v>
      </c>
      <c r="BK628" t="e" cm="1">
        <v>#N/A</v>
      </c>
      <c r="BL628" t="s">
        <v>7072</v>
      </c>
      <c r="BM628" t="s">
        <v>7647</v>
      </c>
      <c r="BN628" t="s">
        <v>7650</v>
      </c>
      <c r="BO628" t="e" cm="1">
        <v>#N/A</v>
      </c>
      <c r="BP628" t="s">
        <v>7753</v>
      </c>
      <c r="BQ628" t="s">
        <v>7303</v>
      </c>
      <c r="BR628">
        <v>72</v>
      </c>
      <c r="BS628" t="s">
        <v>4667</v>
      </c>
      <c r="BT628" t="s">
        <v>7769</v>
      </c>
      <c r="BU628" t="s">
        <v>7759</v>
      </c>
      <c r="BV628" t="s">
        <v>7764</v>
      </c>
      <c r="BW628" t="s">
        <v>7770</v>
      </c>
      <c r="BX628" t="s">
        <v>1937</v>
      </c>
      <c r="BY628" t="s">
        <v>1592</v>
      </c>
      <c r="BZ628" t="s">
        <v>1937</v>
      </c>
      <c r="CA628" t="s">
        <v>2010</v>
      </c>
      <c r="CB628"/>
      <c r="CC628" t="s">
        <v>998</v>
      </c>
      <c r="CD628" t="s">
        <v>1287</v>
      </c>
      <c r="CE628" t="s">
        <v>7771</v>
      </c>
      <c r="CF628" t="s">
        <v>7772</v>
      </c>
      <c r="CG628" t="s">
        <v>1287</v>
      </c>
      <c r="CH628" t="s">
        <v>1592</v>
      </c>
      <c r="CI628" t="s">
        <v>6582</v>
      </c>
      <c r="CJ628" t="s">
        <v>1247</v>
      </c>
      <c r="CK628"/>
      <c r="CL628"/>
      <c r="CM628" t="s">
        <v>7649</v>
      </c>
      <c r="CN628" t="s">
        <v>7763</v>
      </c>
      <c r="CO628" t="s">
        <v>7649</v>
      </c>
      <c r="CP628" t="s">
        <v>7763</v>
      </c>
      <c r="CQ628" t="s">
        <v>1592</v>
      </c>
      <c r="CR628">
        <v>0</v>
      </c>
      <c r="CS628" t="s">
        <v>1592</v>
      </c>
      <c r="CT628" t="s">
        <v>1592</v>
      </c>
      <c r="CU628" t="e">
        <v>#N/A</v>
      </c>
      <c r="CV628" t="s">
        <v>1592</v>
      </c>
      <c r="CW628" t="s">
        <v>1592</v>
      </c>
      <c r="CX628">
        <v>626</v>
      </c>
      <c r="CY628" t="s">
        <v>7773</v>
      </c>
      <c r="CZ628" t="s">
        <v>1592</v>
      </c>
      <c r="DA628" t="s">
        <v>2313</v>
      </c>
      <c r="DB628" t="s">
        <v>2314</v>
      </c>
      <c r="DC628" t="s">
        <v>7760</v>
      </c>
      <c r="DD628" t="s">
        <v>1306</v>
      </c>
      <c r="DE628" t="s">
        <v>7759</v>
      </c>
      <c r="DF628" t="s">
        <v>1592</v>
      </c>
      <c r="DG628" t="s">
        <v>1592</v>
      </c>
      <c r="DH628" t="s">
        <v>2334</v>
      </c>
      <c r="DI628" t="e">
        <v>#N/A</v>
      </c>
      <c r="DJ628"/>
      <c r="DK628" t="s">
        <v>2334</v>
      </c>
      <c r="DL628">
        <v>9</v>
      </c>
      <c r="DM628" t="s">
        <v>2315</v>
      </c>
      <c r="DN628" t="s">
        <v>1247</v>
      </c>
      <c r="DO628" t="b">
        <v>1</v>
      </c>
      <c r="DP628" t="b">
        <v>1</v>
      </c>
      <c r="DQ628" t="b">
        <v>1</v>
      </c>
      <c r="DR628" t="b">
        <v>0</v>
      </c>
      <c r="DS628" t="b">
        <v>0</v>
      </c>
      <c r="DT628" t="b">
        <v>0</v>
      </c>
      <c r="DU628" t="b">
        <v>0</v>
      </c>
      <c r="DV628">
        <v>0</v>
      </c>
      <c r="DW628" t="b">
        <v>0</v>
      </c>
      <c r="DX628" t="b">
        <v>0</v>
      </c>
      <c r="DY628" t="b">
        <v>0</v>
      </c>
      <c r="DZ628" t="b">
        <v>0</v>
      </c>
      <c r="EA628" t="b">
        <v>0</v>
      </c>
      <c r="EB628" t="b">
        <v>0</v>
      </c>
      <c r="EC628" t="b">
        <v>0</v>
      </c>
      <c r="ED628" t="b">
        <v>0</v>
      </c>
      <c r="EE628" t="b">
        <v>0</v>
      </c>
      <c r="EF628" t="e" cm="1">
        <v>#N/A</v>
      </c>
      <c r="EG628" t="b">
        <v>0</v>
      </c>
      <c r="EH628" t="b">
        <v>0</v>
      </c>
      <c r="EI628" t="e">
        <v>#N/A</v>
      </c>
      <c r="EJ628" t="e">
        <v>#N/A</v>
      </c>
      <c r="EK628">
        <v>0</v>
      </c>
      <c r="EL628">
        <v>42</v>
      </c>
      <c r="EM628" t="b">
        <v>0</v>
      </c>
    </row>
    <row r="629" spans="1:143" ht="15.75">
      <c r="A629"/>
      <c r="B629" t="s">
        <v>1247</v>
      </c>
      <c r="C629" t="s">
        <v>1759</v>
      </c>
      <c r="D629" t="s">
        <v>7774</v>
      </c>
      <c r="E629" t="s">
        <v>7775</v>
      </c>
      <c r="F629" t="s">
        <v>7776</v>
      </c>
      <c r="G629" t="s">
        <v>7774</v>
      </c>
      <c r="H629" t="s">
        <v>7777</v>
      </c>
      <c r="I629" t="s">
        <v>1287</v>
      </c>
      <c r="J629" t="s">
        <v>7646</v>
      </c>
      <c r="K629" t="s">
        <v>7778</v>
      </c>
      <c r="L629" t="s">
        <v>1939</v>
      </c>
      <c r="M629" t="s">
        <v>2607</v>
      </c>
      <c r="N629"/>
      <c r="O629"/>
      <c r="P629" t="s">
        <v>1247</v>
      </c>
      <c r="Q629" t="s">
        <v>1306</v>
      </c>
      <c r="R629" t="s">
        <v>6582</v>
      </c>
      <c r="S629"/>
      <c r="T629"/>
      <c r="U629" t="s">
        <v>7649</v>
      </c>
      <c r="V629" t="s">
        <v>7779</v>
      </c>
      <c r="W629"/>
      <c r="X629"/>
      <c r="Y629"/>
      <c r="Z629"/>
      <c r="AA629"/>
      <c r="AB629" t="s">
        <v>7087</v>
      </c>
      <c r="AC629"/>
      <c r="AD629"/>
      <c r="AE629"/>
      <c r="AF629"/>
      <c r="AG629"/>
      <c r="AH629"/>
      <c r="AI629"/>
      <c r="AJ629"/>
      <c r="AK629"/>
      <c r="AL629"/>
      <c r="AM629"/>
      <c r="AN629"/>
      <c r="AO629" s="108" t="s">
        <v>43</v>
      </c>
      <c r="AP629" t="s">
        <v>1309</v>
      </c>
      <c r="AQ629">
        <v>74</v>
      </c>
      <c r="AR629" t="e">
        <v>#N/A</v>
      </c>
      <c r="AS629" t="s">
        <v>1759</v>
      </c>
      <c r="AT629" t="e">
        <v>#N/A</v>
      </c>
      <c r="AU629" t="s">
        <v>7775</v>
      </c>
      <c r="AV629" t="s">
        <v>7780</v>
      </c>
      <c r="AW629" t="s">
        <v>7781</v>
      </c>
      <c r="AX629" t="s">
        <v>1934</v>
      </c>
      <c r="AY629" t="s">
        <v>7782</v>
      </c>
      <c r="AZ629" t="s">
        <v>1306</v>
      </c>
      <c r="BA629" t="s">
        <v>7783</v>
      </c>
      <c r="BB629" t="s">
        <v>1287</v>
      </c>
      <c r="BC629" t="s">
        <v>1939</v>
      </c>
      <c r="BD629" t="s">
        <v>7784</v>
      </c>
      <c r="BE629">
        <v>629</v>
      </c>
      <c r="BF629">
        <v>618</v>
      </c>
      <c r="BG629" t="e">
        <v>#N/A</v>
      </c>
      <c r="BH629" t="s">
        <v>1592</v>
      </c>
      <c r="BI629">
        <v>0</v>
      </c>
      <c r="BJ629" t="e" cm="1">
        <v>#N/A</v>
      </c>
      <c r="BK629" t="e" cm="1">
        <v>#N/A</v>
      </c>
      <c r="BL629" t="s">
        <v>7087</v>
      </c>
      <c r="BM629" t="s">
        <v>7647</v>
      </c>
      <c r="BN629" t="s">
        <v>7650</v>
      </c>
      <c r="BO629" t="e" cm="1">
        <v>#N/A</v>
      </c>
      <c r="BP629" t="s">
        <v>7785</v>
      </c>
      <c r="BQ629" t="s">
        <v>7303</v>
      </c>
      <c r="BR629">
        <v>73</v>
      </c>
      <c r="BS629" t="s">
        <v>4679</v>
      </c>
      <c r="BT629" t="s">
        <v>7786</v>
      </c>
      <c r="BU629" t="s">
        <v>7774</v>
      </c>
      <c r="BV629" t="s">
        <v>7780</v>
      </c>
      <c r="BW629" t="s">
        <v>7787</v>
      </c>
      <c r="BX629" t="s">
        <v>1937</v>
      </c>
      <c r="BY629" t="s">
        <v>1592</v>
      </c>
      <c r="BZ629" t="s">
        <v>1937</v>
      </c>
      <c r="CA629" t="s">
        <v>2607</v>
      </c>
      <c r="CB629"/>
      <c r="CC629" t="s">
        <v>998</v>
      </c>
      <c r="CD629" t="s">
        <v>1287</v>
      </c>
      <c r="CE629" t="s">
        <v>7788</v>
      </c>
      <c r="CF629" t="s">
        <v>7789</v>
      </c>
      <c r="CG629" t="s">
        <v>1287</v>
      </c>
      <c r="CH629" t="s">
        <v>1592</v>
      </c>
      <c r="CI629" t="s">
        <v>6582</v>
      </c>
      <c r="CJ629" t="s">
        <v>1247</v>
      </c>
      <c r="CK629"/>
      <c r="CL629"/>
      <c r="CM629" t="s">
        <v>7649</v>
      </c>
      <c r="CN629" t="s">
        <v>7779</v>
      </c>
      <c r="CO629" t="s">
        <v>7649</v>
      </c>
      <c r="CP629" t="s">
        <v>7779</v>
      </c>
      <c r="CQ629" t="s">
        <v>1592</v>
      </c>
      <c r="CR629">
        <v>0</v>
      </c>
      <c r="CS629" t="s">
        <v>1592</v>
      </c>
      <c r="CT629" t="s">
        <v>1592</v>
      </c>
      <c r="CU629" t="e">
        <v>#N/A</v>
      </c>
      <c r="CV629" t="s">
        <v>1592</v>
      </c>
      <c r="CW629" t="s">
        <v>1592</v>
      </c>
      <c r="CX629">
        <v>627</v>
      </c>
      <c r="CY629" t="s">
        <v>7790</v>
      </c>
      <c r="CZ629" t="s">
        <v>1592</v>
      </c>
      <c r="DA629" t="s">
        <v>2313</v>
      </c>
      <c r="DB629" t="s">
        <v>2314</v>
      </c>
      <c r="DC629" t="s">
        <v>7775</v>
      </c>
      <c r="DD629" t="s">
        <v>1306</v>
      </c>
      <c r="DE629" t="s">
        <v>7774</v>
      </c>
      <c r="DF629" t="s">
        <v>1592</v>
      </c>
      <c r="DG629" t="s">
        <v>1592</v>
      </c>
      <c r="DH629" t="s">
        <v>2334</v>
      </c>
      <c r="DI629" t="e">
        <v>#N/A</v>
      </c>
      <c r="DJ629"/>
      <c r="DK629" t="s">
        <v>2334</v>
      </c>
      <c r="DL629">
        <v>9</v>
      </c>
      <c r="DM629" t="s">
        <v>2315</v>
      </c>
      <c r="DN629" t="s">
        <v>1247</v>
      </c>
      <c r="DO629" t="b">
        <v>1</v>
      </c>
      <c r="DP629" t="b">
        <v>1</v>
      </c>
      <c r="DQ629" t="b">
        <v>1</v>
      </c>
      <c r="DR629" t="b">
        <v>0</v>
      </c>
      <c r="DS629" t="b">
        <v>0</v>
      </c>
      <c r="DT629" t="b">
        <v>0</v>
      </c>
      <c r="DU629" t="b">
        <v>0</v>
      </c>
      <c r="DV629">
        <v>0</v>
      </c>
      <c r="DW629" t="b">
        <v>0</v>
      </c>
      <c r="DX629" t="b">
        <v>0</v>
      </c>
      <c r="DY629" t="b">
        <v>0</v>
      </c>
      <c r="DZ629" t="b">
        <v>0</v>
      </c>
      <c r="EA629" t="b">
        <v>0</v>
      </c>
      <c r="EB629" t="b">
        <v>0</v>
      </c>
      <c r="EC629" t="b">
        <v>0</v>
      </c>
      <c r="ED629" t="b">
        <v>0</v>
      </c>
      <c r="EE629" t="b">
        <v>0</v>
      </c>
      <c r="EF629" t="e" cm="1">
        <v>#N/A</v>
      </c>
      <c r="EG629" t="b">
        <v>0</v>
      </c>
      <c r="EH629" t="b">
        <v>0</v>
      </c>
      <c r="EI629" t="e">
        <v>#N/A</v>
      </c>
      <c r="EJ629" t="e">
        <v>#N/A</v>
      </c>
      <c r="EK629">
        <v>0</v>
      </c>
      <c r="EL629">
        <v>46</v>
      </c>
      <c r="EM629" t="b">
        <v>0</v>
      </c>
    </row>
    <row r="630" spans="1:143" ht="15.75">
      <c r="A630"/>
      <c r="B630" t="s">
        <v>1247</v>
      </c>
      <c r="C630" t="s">
        <v>1759</v>
      </c>
      <c r="D630" t="s">
        <v>7791</v>
      </c>
      <c r="E630" t="s">
        <v>7792</v>
      </c>
      <c r="F630" t="s">
        <v>7793</v>
      </c>
      <c r="G630" t="s">
        <v>7791</v>
      </c>
      <c r="H630" t="s">
        <v>7794</v>
      </c>
      <c r="I630" t="s">
        <v>1287</v>
      </c>
      <c r="J630" t="s">
        <v>7646</v>
      </c>
      <c r="K630" t="s">
        <v>7778</v>
      </c>
      <c r="L630" t="s">
        <v>1939</v>
      </c>
      <c r="M630" t="s">
        <v>2607</v>
      </c>
      <c r="N630"/>
      <c r="O630"/>
      <c r="P630" t="s">
        <v>1247</v>
      </c>
      <c r="Q630" t="s">
        <v>1306</v>
      </c>
      <c r="R630" t="s">
        <v>6582</v>
      </c>
      <c r="S630"/>
      <c r="T630"/>
      <c r="U630" t="s">
        <v>7649</v>
      </c>
      <c r="V630" t="s">
        <v>7795</v>
      </c>
      <c r="W630"/>
      <c r="X630"/>
      <c r="Y630"/>
      <c r="Z630"/>
      <c r="AA630"/>
      <c r="AB630" t="s">
        <v>7102</v>
      </c>
      <c r="AC630"/>
      <c r="AD630"/>
      <c r="AE630"/>
      <c r="AF630"/>
      <c r="AG630"/>
      <c r="AH630"/>
      <c r="AI630"/>
      <c r="AJ630"/>
      <c r="AK630"/>
      <c r="AL630"/>
      <c r="AM630"/>
      <c r="AN630"/>
      <c r="AO630" s="108" t="s">
        <v>43</v>
      </c>
      <c r="AP630" t="s">
        <v>1309</v>
      </c>
      <c r="AQ630">
        <v>75</v>
      </c>
      <c r="AR630" t="e">
        <v>#N/A</v>
      </c>
      <c r="AS630" t="s">
        <v>1759</v>
      </c>
      <c r="AT630" t="e">
        <v>#N/A</v>
      </c>
      <c r="AU630" t="s">
        <v>7792</v>
      </c>
      <c r="AV630" t="s">
        <v>7796</v>
      </c>
      <c r="AW630" t="s">
        <v>7797</v>
      </c>
      <c r="AX630" t="s">
        <v>1934</v>
      </c>
      <c r="AY630" t="s">
        <v>7798</v>
      </c>
      <c r="AZ630" t="s">
        <v>1306</v>
      </c>
      <c r="BA630" t="s">
        <v>7799</v>
      </c>
      <c r="BB630" t="s">
        <v>1287</v>
      </c>
      <c r="BC630" t="s">
        <v>1939</v>
      </c>
      <c r="BD630" t="s">
        <v>7800</v>
      </c>
      <c r="BE630">
        <v>630</v>
      </c>
      <c r="BF630">
        <v>618</v>
      </c>
      <c r="BG630" t="e">
        <v>#N/A</v>
      </c>
      <c r="BH630" t="s">
        <v>1592</v>
      </c>
      <c r="BI630">
        <v>0</v>
      </c>
      <c r="BJ630" t="e" cm="1">
        <v>#N/A</v>
      </c>
      <c r="BK630" t="e" cm="1">
        <v>#N/A</v>
      </c>
      <c r="BL630" t="s">
        <v>7102</v>
      </c>
      <c r="BM630" t="s">
        <v>7647</v>
      </c>
      <c r="BN630" t="s">
        <v>7650</v>
      </c>
      <c r="BO630" t="e" cm="1">
        <v>#N/A</v>
      </c>
      <c r="BP630" t="s">
        <v>7785</v>
      </c>
      <c r="BQ630" t="s">
        <v>7303</v>
      </c>
      <c r="BR630">
        <v>74</v>
      </c>
      <c r="BS630" t="s">
        <v>5123</v>
      </c>
      <c r="BT630" t="s">
        <v>7801</v>
      </c>
      <c r="BU630" t="s">
        <v>7791</v>
      </c>
      <c r="BV630" t="s">
        <v>7796</v>
      </c>
      <c r="BW630" t="s">
        <v>7802</v>
      </c>
      <c r="BX630" t="s">
        <v>1937</v>
      </c>
      <c r="BY630" t="s">
        <v>1592</v>
      </c>
      <c r="BZ630" t="s">
        <v>1937</v>
      </c>
      <c r="CA630" t="s">
        <v>2607</v>
      </c>
      <c r="CB630"/>
      <c r="CC630" t="s">
        <v>998</v>
      </c>
      <c r="CD630" t="s">
        <v>1287</v>
      </c>
      <c r="CE630" t="s">
        <v>7803</v>
      </c>
      <c r="CF630" t="s">
        <v>7804</v>
      </c>
      <c r="CG630" t="s">
        <v>1287</v>
      </c>
      <c r="CH630" t="s">
        <v>1592</v>
      </c>
      <c r="CI630" t="s">
        <v>6582</v>
      </c>
      <c r="CJ630" t="s">
        <v>1247</v>
      </c>
      <c r="CK630"/>
      <c r="CL630"/>
      <c r="CM630" t="s">
        <v>7649</v>
      </c>
      <c r="CN630" t="s">
        <v>7795</v>
      </c>
      <c r="CO630" t="s">
        <v>7649</v>
      </c>
      <c r="CP630" t="s">
        <v>7795</v>
      </c>
      <c r="CQ630" t="s">
        <v>1592</v>
      </c>
      <c r="CR630">
        <v>0</v>
      </c>
      <c r="CS630" t="s">
        <v>1592</v>
      </c>
      <c r="CT630" t="s">
        <v>1592</v>
      </c>
      <c r="CU630" t="e">
        <v>#N/A</v>
      </c>
      <c r="CV630" t="s">
        <v>1592</v>
      </c>
      <c r="CW630" t="s">
        <v>1592</v>
      </c>
      <c r="CX630">
        <v>628</v>
      </c>
      <c r="CY630" t="s">
        <v>7805</v>
      </c>
      <c r="CZ630" t="s">
        <v>1592</v>
      </c>
      <c r="DA630" t="s">
        <v>2313</v>
      </c>
      <c r="DB630" t="s">
        <v>2314</v>
      </c>
      <c r="DC630" t="s">
        <v>7792</v>
      </c>
      <c r="DD630" t="s">
        <v>1306</v>
      </c>
      <c r="DE630" t="s">
        <v>7791</v>
      </c>
      <c r="DF630" t="s">
        <v>1592</v>
      </c>
      <c r="DG630" t="s">
        <v>1592</v>
      </c>
      <c r="DH630" t="s">
        <v>2334</v>
      </c>
      <c r="DI630" t="e">
        <v>#N/A</v>
      </c>
      <c r="DJ630"/>
      <c r="DK630" t="s">
        <v>2334</v>
      </c>
      <c r="DL630">
        <v>9</v>
      </c>
      <c r="DM630" t="s">
        <v>2315</v>
      </c>
      <c r="DN630" t="s">
        <v>1247</v>
      </c>
      <c r="DO630" t="b">
        <v>1</v>
      </c>
      <c r="DP630" t="b">
        <v>1</v>
      </c>
      <c r="DQ630" t="b">
        <v>1</v>
      </c>
      <c r="DR630" t="b">
        <v>0</v>
      </c>
      <c r="DS630" t="b">
        <v>0</v>
      </c>
      <c r="DT630" t="b">
        <v>0</v>
      </c>
      <c r="DU630" t="b">
        <v>0</v>
      </c>
      <c r="DV630">
        <v>0</v>
      </c>
      <c r="DW630" t="b">
        <v>0</v>
      </c>
      <c r="DX630" t="b">
        <v>0</v>
      </c>
      <c r="DY630" t="b">
        <v>0</v>
      </c>
      <c r="DZ630" t="b">
        <v>0</v>
      </c>
      <c r="EA630" t="b">
        <v>0</v>
      </c>
      <c r="EB630" t="b">
        <v>0</v>
      </c>
      <c r="EC630" t="b">
        <v>0</v>
      </c>
      <c r="ED630" t="b">
        <v>0</v>
      </c>
      <c r="EE630" t="b">
        <v>0</v>
      </c>
      <c r="EF630" t="e" cm="1">
        <v>#N/A</v>
      </c>
      <c r="EG630" t="b">
        <v>0</v>
      </c>
      <c r="EH630" t="b">
        <v>0</v>
      </c>
      <c r="EI630" t="e">
        <v>#N/A</v>
      </c>
      <c r="EJ630" t="e">
        <v>#N/A</v>
      </c>
      <c r="EK630">
        <v>0</v>
      </c>
      <c r="EL630">
        <v>47</v>
      </c>
      <c r="EM630" t="b">
        <v>0</v>
      </c>
    </row>
    <row r="631" spans="1:143" ht="31.5">
      <c r="A631"/>
      <c r="B631" t="s">
        <v>1247</v>
      </c>
      <c r="C631" t="s">
        <v>1759</v>
      </c>
      <c r="D631" t="s">
        <v>7806</v>
      </c>
      <c r="E631" t="s">
        <v>7807</v>
      </c>
      <c r="F631" t="s">
        <v>6783</v>
      </c>
      <c r="G631" t="s">
        <v>7806</v>
      </c>
      <c r="H631" s="109" t="s">
        <v>6651</v>
      </c>
      <c r="I631" t="s">
        <v>1287</v>
      </c>
      <c r="J631" t="s">
        <v>7646</v>
      </c>
      <c r="K631"/>
      <c r="L631" t="s">
        <v>1939</v>
      </c>
      <c r="M631" t="s">
        <v>2010</v>
      </c>
      <c r="N631"/>
      <c r="O631"/>
      <c r="P631" t="s">
        <v>1247</v>
      </c>
      <c r="Q631" t="s">
        <v>1306</v>
      </c>
      <c r="R631" t="s">
        <v>6582</v>
      </c>
      <c r="S631"/>
      <c r="T631"/>
      <c r="U631" t="s">
        <v>7649</v>
      </c>
      <c r="V631" t="s">
        <v>6785</v>
      </c>
      <c r="W631"/>
      <c r="X631"/>
      <c r="Y631"/>
      <c r="Z631"/>
      <c r="AA631"/>
      <c r="AB631" t="s">
        <v>6793</v>
      </c>
      <c r="AC631"/>
      <c r="AD631"/>
      <c r="AE631"/>
      <c r="AF631"/>
      <c r="AG631"/>
      <c r="AH631"/>
      <c r="AI631"/>
      <c r="AJ631"/>
      <c r="AK631"/>
      <c r="AL631"/>
      <c r="AM631"/>
      <c r="AN631"/>
      <c r="AO631" s="108" t="s">
        <v>43</v>
      </c>
      <c r="AP631" t="s">
        <v>1309</v>
      </c>
      <c r="AQ631">
        <v>76</v>
      </c>
      <c r="AR631" t="e">
        <v>#N/A</v>
      </c>
      <c r="AS631" t="s">
        <v>1759</v>
      </c>
      <c r="AT631" t="e">
        <v>#N/A</v>
      </c>
      <c r="AU631" t="s">
        <v>7807</v>
      </c>
      <c r="AV631" t="s">
        <v>7808</v>
      </c>
      <c r="AW631" t="s">
        <v>6787</v>
      </c>
      <c r="AX631" t="s">
        <v>1934</v>
      </c>
      <c r="AY631" t="s">
        <v>7809</v>
      </c>
      <c r="AZ631" t="s">
        <v>1306</v>
      </c>
      <c r="BA631" t="s">
        <v>7810</v>
      </c>
      <c r="BB631" t="s">
        <v>1287</v>
      </c>
      <c r="BC631" t="s">
        <v>1939</v>
      </c>
      <c r="BD631" t="s">
        <v>7811</v>
      </c>
      <c r="BE631">
        <v>631</v>
      </c>
      <c r="BF631">
        <v>618</v>
      </c>
      <c r="BG631">
        <v>0</v>
      </c>
      <c r="BH631" t="s">
        <v>1592</v>
      </c>
      <c r="BI631">
        <v>0</v>
      </c>
      <c r="BJ631" t="e" cm="1">
        <v>#N/A</v>
      </c>
      <c r="BK631" t="e" cm="1">
        <v>#N/A</v>
      </c>
      <c r="BL631" t="s">
        <v>6793</v>
      </c>
      <c r="BM631" t="s">
        <v>7647</v>
      </c>
      <c r="BN631" t="s">
        <v>7650</v>
      </c>
      <c r="BO631" t="e" cm="1">
        <v>#N/A</v>
      </c>
      <c r="BP631" t="s">
        <v>1592</v>
      </c>
      <c r="BQ631" t="s">
        <v>7303</v>
      </c>
      <c r="BR631">
        <v>75</v>
      </c>
      <c r="BS631" t="s">
        <v>5127</v>
      </c>
      <c r="BT631" t="s">
        <v>7812</v>
      </c>
      <c r="BU631" t="s">
        <v>7806</v>
      </c>
      <c r="BV631" t="s">
        <v>7808</v>
      </c>
      <c r="BW631" t="s">
        <v>2217</v>
      </c>
      <c r="BX631" t="s">
        <v>1937</v>
      </c>
      <c r="BY631" t="s">
        <v>1592</v>
      </c>
      <c r="BZ631" t="s">
        <v>1937</v>
      </c>
      <c r="CA631" t="s">
        <v>2010</v>
      </c>
      <c r="CB631"/>
      <c r="CC631" t="s">
        <v>998</v>
      </c>
      <c r="CD631" t="s">
        <v>1287</v>
      </c>
      <c r="CE631" t="s">
        <v>7813</v>
      </c>
      <c r="CF631" t="s">
        <v>7814</v>
      </c>
      <c r="CG631" t="s">
        <v>1287</v>
      </c>
      <c r="CH631" t="s">
        <v>1592</v>
      </c>
      <c r="CI631" t="s">
        <v>6582</v>
      </c>
      <c r="CJ631" t="s">
        <v>1247</v>
      </c>
      <c r="CK631"/>
      <c r="CL631"/>
      <c r="CM631" t="s">
        <v>7649</v>
      </c>
      <c r="CN631" t="s">
        <v>6785</v>
      </c>
      <c r="CO631" t="s">
        <v>7649</v>
      </c>
      <c r="CP631" t="s">
        <v>6785</v>
      </c>
      <c r="CQ631" t="s">
        <v>1592</v>
      </c>
      <c r="CR631">
        <v>0</v>
      </c>
      <c r="CS631" t="s">
        <v>1592</v>
      </c>
      <c r="CT631" t="s">
        <v>1592</v>
      </c>
      <c r="CU631" t="e">
        <v>#N/A</v>
      </c>
      <c r="CV631" t="s">
        <v>1592</v>
      </c>
      <c r="CW631" t="s">
        <v>1592</v>
      </c>
      <c r="CX631">
        <v>629</v>
      </c>
      <c r="CY631" t="s">
        <v>7815</v>
      </c>
      <c r="CZ631" t="s">
        <v>1592</v>
      </c>
      <c r="DA631" t="s">
        <v>2313</v>
      </c>
      <c r="DB631" t="s">
        <v>2314</v>
      </c>
      <c r="DC631" t="s">
        <v>7807</v>
      </c>
      <c r="DD631" t="s">
        <v>1306</v>
      </c>
      <c r="DE631" t="s">
        <v>7806</v>
      </c>
      <c r="DF631" t="s">
        <v>1592</v>
      </c>
      <c r="DG631" t="s">
        <v>1592</v>
      </c>
      <c r="DH631" t="s">
        <v>2334</v>
      </c>
      <c r="DI631" t="e">
        <v>#N/A</v>
      </c>
      <c r="DJ631"/>
      <c r="DK631" t="s">
        <v>2334</v>
      </c>
      <c r="DL631">
        <v>9</v>
      </c>
      <c r="DM631" t="s">
        <v>2315</v>
      </c>
      <c r="DN631" t="s">
        <v>1247</v>
      </c>
      <c r="DO631" t="b">
        <v>1</v>
      </c>
      <c r="DP631" t="b">
        <v>1</v>
      </c>
      <c r="DQ631" t="b">
        <v>1</v>
      </c>
      <c r="DR631" t="b">
        <v>0</v>
      </c>
      <c r="DS631" t="b">
        <v>0</v>
      </c>
      <c r="DT631" t="b">
        <v>0</v>
      </c>
      <c r="DU631" t="b">
        <v>0</v>
      </c>
      <c r="DV631">
        <v>0</v>
      </c>
      <c r="DW631" t="b">
        <v>0</v>
      </c>
      <c r="DX631" t="b">
        <v>0</v>
      </c>
      <c r="DY631" t="b">
        <v>0</v>
      </c>
      <c r="DZ631" t="b">
        <v>0</v>
      </c>
      <c r="EA631" t="b">
        <v>0</v>
      </c>
      <c r="EB631" t="b">
        <v>0</v>
      </c>
      <c r="EC631" t="b">
        <v>0</v>
      </c>
      <c r="ED631" t="b">
        <v>0</v>
      </c>
      <c r="EE631" t="b">
        <v>0</v>
      </c>
      <c r="EF631" t="e" cm="1">
        <v>#N/A</v>
      </c>
      <c r="EG631" t="b">
        <v>0</v>
      </c>
      <c r="EH631" t="b">
        <v>0</v>
      </c>
      <c r="EI631" t="e">
        <v>#N/A</v>
      </c>
      <c r="EJ631" t="e">
        <v>#N/A</v>
      </c>
      <c r="EK631">
        <v>0</v>
      </c>
      <c r="EL631">
        <v>21</v>
      </c>
      <c r="EM631" t="b">
        <v>0</v>
      </c>
    </row>
    <row r="632" spans="1:143" ht="31.5">
      <c r="A632"/>
      <c r="B632" t="s">
        <v>1247</v>
      </c>
      <c r="C632" t="s">
        <v>1759</v>
      </c>
      <c r="D632" t="s">
        <v>7816</v>
      </c>
      <c r="E632" t="s">
        <v>7817</v>
      </c>
      <c r="F632" t="s">
        <v>6798</v>
      </c>
      <c r="G632" t="s">
        <v>7816</v>
      </c>
      <c r="H632" s="109" t="s">
        <v>6651</v>
      </c>
      <c r="I632" t="s">
        <v>1287</v>
      </c>
      <c r="J632" t="s">
        <v>7646</v>
      </c>
      <c r="K632"/>
      <c r="L632" t="s">
        <v>1939</v>
      </c>
      <c r="M632" t="s">
        <v>2010</v>
      </c>
      <c r="N632"/>
      <c r="O632"/>
      <c r="P632" t="s">
        <v>1247</v>
      </c>
      <c r="Q632" t="s">
        <v>1306</v>
      </c>
      <c r="R632" t="s">
        <v>6582</v>
      </c>
      <c r="S632"/>
      <c r="T632"/>
      <c r="U632" t="s">
        <v>7649</v>
      </c>
      <c r="V632" t="s">
        <v>6800</v>
      </c>
      <c r="W632"/>
      <c r="X632"/>
      <c r="Y632"/>
      <c r="Z632"/>
      <c r="AA632"/>
      <c r="AB632" t="s">
        <v>6793</v>
      </c>
      <c r="AC632"/>
      <c r="AD632"/>
      <c r="AE632"/>
      <c r="AF632"/>
      <c r="AG632"/>
      <c r="AH632"/>
      <c r="AI632"/>
      <c r="AJ632"/>
      <c r="AK632"/>
      <c r="AL632"/>
      <c r="AM632"/>
      <c r="AN632"/>
      <c r="AO632" s="108" t="s">
        <v>43</v>
      </c>
      <c r="AP632" t="s">
        <v>1309</v>
      </c>
      <c r="AQ632">
        <v>77</v>
      </c>
      <c r="AR632" t="e">
        <v>#N/A</v>
      </c>
      <c r="AS632" t="s">
        <v>1759</v>
      </c>
      <c r="AT632" t="e">
        <v>#N/A</v>
      </c>
      <c r="AU632" t="s">
        <v>7817</v>
      </c>
      <c r="AV632" t="s">
        <v>7818</v>
      </c>
      <c r="AW632" t="s">
        <v>6802</v>
      </c>
      <c r="AX632" t="s">
        <v>1934</v>
      </c>
      <c r="AY632" t="s">
        <v>7819</v>
      </c>
      <c r="AZ632" t="s">
        <v>1306</v>
      </c>
      <c r="BA632" t="s">
        <v>7820</v>
      </c>
      <c r="BB632" t="s">
        <v>1287</v>
      </c>
      <c r="BC632" t="s">
        <v>1939</v>
      </c>
      <c r="BD632" t="s">
        <v>7821</v>
      </c>
      <c r="BE632">
        <v>632</v>
      </c>
      <c r="BF632">
        <v>618</v>
      </c>
      <c r="BG632">
        <v>0</v>
      </c>
      <c r="BH632" t="s">
        <v>1592</v>
      </c>
      <c r="BI632">
        <v>0</v>
      </c>
      <c r="BJ632" t="e" cm="1">
        <v>#N/A</v>
      </c>
      <c r="BK632" t="e" cm="1">
        <v>#N/A</v>
      </c>
      <c r="BL632" t="s">
        <v>6793</v>
      </c>
      <c r="BM632" t="s">
        <v>7647</v>
      </c>
      <c r="BN632" t="s">
        <v>7650</v>
      </c>
      <c r="BO632" t="e" cm="1">
        <v>#N/A</v>
      </c>
      <c r="BP632" t="s">
        <v>1592</v>
      </c>
      <c r="BQ632" t="s">
        <v>7303</v>
      </c>
      <c r="BR632">
        <v>76</v>
      </c>
      <c r="BS632" t="s">
        <v>5133</v>
      </c>
      <c r="BT632" t="s">
        <v>7822</v>
      </c>
      <c r="BU632" t="s">
        <v>7816</v>
      </c>
      <c r="BV632" t="s">
        <v>7818</v>
      </c>
      <c r="BW632" t="s">
        <v>2217</v>
      </c>
      <c r="BX632" t="s">
        <v>1937</v>
      </c>
      <c r="BY632" t="s">
        <v>1592</v>
      </c>
      <c r="BZ632" t="s">
        <v>1937</v>
      </c>
      <c r="CA632" t="s">
        <v>2010</v>
      </c>
      <c r="CB632"/>
      <c r="CC632" t="s">
        <v>998</v>
      </c>
      <c r="CD632" t="s">
        <v>1287</v>
      </c>
      <c r="CE632" t="s">
        <v>7823</v>
      </c>
      <c r="CF632" t="s">
        <v>7824</v>
      </c>
      <c r="CG632" t="s">
        <v>1287</v>
      </c>
      <c r="CH632" t="s">
        <v>1592</v>
      </c>
      <c r="CI632" t="s">
        <v>6582</v>
      </c>
      <c r="CJ632" t="s">
        <v>1247</v>
      </c>
      <c r="CK632"/>
      <c r="CL632"/>
      <c r="CM632" t="s">
        <v>7649</v>
      </c>
      <c r="CN632" t="s">
        <v>6800</v>
      </c>
      <c r="CO632" t="s">
        <v>7649</v>
      </c>
      <c r="CP632" t="s">
        <v>6800</v>
      </c>
      <c r="CQ632" t="s">
        <v>1592</v>
      </c>
      <c r="CR632">
        <v>0</v>
      </c>
      <c r="CS632" t="s">
        <v>1592</v>
      </c>
      <c r="CT632" t="s">
        <v>1592</v>
      </c>
      <c r="CU632" t="e">
        <v>#N/A</v>
      </c>
      <c r="CV632" t="s">
        <v>1592</v>
      </c>
      <c r="CW632" t="s">
        <v>1592</v>
      </c>
      <c r="CX632">
        <v>630</v>
      </c>
      <c r="CY632" t="s">
        <v>7825</v>
      </c>
      <c r="CZ632" t="s">
        <v>1592</v>
      </c>
      <c r="DA632" t="s">
        <v>2313</v>
      </c>
      <c r="DB632" t="s">
        <v>2314</v>
      </c>
      <c r="DC632" t="s">
        <v>7817</v>
      </c>
      <c r="DD632" t="s">
        <v>1306</v>
      </c>
      <c r="DE632" t="s">
        <v>7816</v>
      </c>
      <c r="DF632" t="s">
        <v>1592</v>
      </c>
      <c r="DG632" t="s">
        <v>1592</v>
      </c>
      <c r="DH632" t="s">
        <v>2334</v>
      </c>
      <c r="DI632" t="e">
        <v>#N/A</v>
      </c>
      <c r="DJ632"/>
      <c r="DK632" t="s">
        <v>2334</v>
      </c>
      <c r="DL632">
        <v>9</v>
      </c>
      <c r="DM632" t="s">
        <v>2315</v>
      </c>
      <c r="DN632" t="s">
        <v>1247</v>
      </c>
      <c r="DO632" t="b">
        <v>1</v>
      </c>
      <c r="DP632" t="b">
        <v>1</v>
      </c>
      <c r="DQ632" t="b">
        <v>1</v>
      </c>
      <c r="DR632" t="b">
        <v>0</v>
      </c>
      <c r="DS632" t="b">
        <v>0</v>
      </c>
      <c r="DT632" t="b">
        <v>0</v>
      </c>
      <c r="DU632" t="b">
        <v>0</v>
      </c>
      <c r="DV632">
        <v>0</v>
      </c>
      <c r="DW632" t="b">
        <v>0</v>
      </c>
      <c r="DX632" t="b">
        <v>0</v>
      </c>
      <c r="DY632" t="b">
        <v>0</v>
      </c>
      <c r="DZ632" t="b">
        <v>0</v>
      </c>
      <c r="EA632" t="b">
        <v>0</v>
      </c>
      <c r="EB632" t="b">
        <v>0</v>
      </c>
      <c r="EC632" t="b">
        <v>0</v>
      </c>
      <c r="ED632" t="b">
        <v>0</v>
      </c>
      <c r="EE632" t="b">
        <v>0</v>
      </c>
      <c r="EF632" t="e" cm="1">
        <v>#N/A</v>
      </c>
      <c r="EG632" t="b">
        <v>0</v>
      </c>
      <c r="EH632" t="b">
        <v>0</v>
      </c>
      <c r="EI632" t="e">
        <v>#N/A</v>
      </c>
      <c r="EJ632" t="e">
        <v>#N/A</v>
      </c>
      <c r="EK632">
        <v>0</v>
      </c>
      <c r="EL632">
        <v>22</v>
      </c>
      <c r="EM632" t="b">
        <v>0</v>
      </c>
    </row>
    <row r="633" spans="1:143" ht="15.75">
      <c r="A633"/>
      <c r="B633" t="s">
        <v>1247</v>
      </c>
      <c r="C633" t="s">
        <v>1759</v>
      </c>
      <c r="D633" t="s">
        <v>7826</v>
      </c>
      <c r="E633" t="s">
        <v>7827</v>
      </c>
      <c r="F633" t="s">
        <v>7828</v>
      </c>
      <c r="G633" t="s">
        <v>7826</v>
      </c>
      <c r="H633" t="s">
        <v>7829</v>
      </c>
      <c r="I633" t="s">
        <v>1287</v>
      </c>
      <c r="J633" t="s">
        <v>7646</v>
      </c>
      <c r="K633" t="s">
        <v>7830</v>
      </c>
      <c r="L633" t="s">
        <v>1939</v>
      </c>
      <c r="M633" t="s">
        <v>2010</v>
      </c>
      <c r="N633"/>
      <c r="O633"/>
      <c r="P633" t="s">
        <v>1247</v>
      </c>
      <c r="Q633" t="s">
        <v>1306</v>
      </c>
      <c r="R633" t="s">
        <v>6582</v>
      </c>
      <c r="S633"/>
      <c r="T633"/>
      <c r="U633" t="s">
        <v>7649</v>
      </c>
      <c r="V633" t="s">
        <v>7831</v>
      </c>
      <c r="W633"/>
      <c r="X633"/>
      <c r="Y633"/>
      <c r="Z633"/>
      <c r="AA633"/>
      <c r="AB633" t="s">
        <v>7147</v>
      </c>
      <c r="AC633"/>
      <c r="AD633"/>
      <c r="AE633"/>
      <c r="AF633"/>
      <c r="AG633"/>
      <c r="AH633"/>
      <c r="AI633"/>
      <c r="AJ633"/>
      <c r="AK633"/>
      <c r="AL633"/>
      <c r="AM633"/>
      <c r="AN633"/>
      <c r="AO633" s="108" t="s">
        <v>43</v>
      </c>
      <c r="AP633" t="s">
        <v>1309</v>
      </c>
      <c r="AQ633">
        <v>78</v>
      </c>
      <c r="AR633" t="e">
        <v>#N/A</v>
      </c>
      <c r="AS633" t="s">
        <v>1759</v>
      </c>
      <c r="AT633" t="e">
        <v>#N/A</v>
      </c>
      <c r="AU633" t="s">
        <v>7827</v>
      </c>
      <c r="AV633" t="s">
        <v>7832</v>
      </c>
      <c r="AW633" t="s">
        <v>7833</v>
      </c>
      <c r="AX633" t="s">
        <v>1934</v>
      </c>
      <c r="AY633" t="s">
        <v>7834</v>
      </c>
      <c r="AZ633" t="s">
        <v>1306</v>
      </c>
      <c r="BA633" t="s">
        <v>7835</v>
      </c>
      <c r="BB633" t="s">
        <v>1287</v>
      </c>
      <c r="BC633" t="s">
        <v>1939</v>
      </c>
      <c r="BD633" t="s">
        <v>7836</v>
      </c>
      <c r="BE633">
        <v>633</v>
      </c>
      <c r="BF633">
        <v>618</v>
      </c>
      <c r="BG633" t="e">
        <v>#N/A</v>
      </c>
      <c r="BH633" t="s">
        <v>1592</v>
      </c>
      <c r="BI633">
        <v>0</v>
      </c>
      <c r="BJ633" t="e" cm="1">
        <v>#N/A</v>
      </c>
      <c r="BK633" t="e" cm="1">
        <v>#N/A</v>
      </c>
      <c r="BL633" t="s">
        <v>7147</v>
      </c>
      <c r="BM633" t="s">
        <v>7647</v>
      </c>
      <c r="BN633" t="s">
        <v>7650</v>
      </c>
      <c r="BO633" t="e" cm="1">
        <v>#N/A</v>
      </c>
      <c r="BP633" t="s">
        <v>7837</v>
      </c>
      <c r="BQ633" t="s">
        <v>7303</v>
      </c>
      <c r="BR633">
        <v>77</v>
      </c>
      <c r="BS633" t="s">
        <v>5139</v>
      </c>
      <c r="BT633" t="s">
        <v>7838</v>
      </c>
      <c r="BU633" t="s">
        <v>7826</v>
      </c>
      <c r="BV633" t="s">
        <v>7832</v>
      </c>
      <c r="BW633" t="s">
        <v>7839</v>
      </c>
      <c r="BX633" t="s">
        <v>1937</v>
      </c>
      <c r="BY633" t="s">
        <v>1592</v>
      </c>
      <c r="BZ633" t="s">
        <v>1937</v>
      </c>
      <c r="CA633" t="s">
        <v>2010</v>
      </c>
      <c r="CB633"/>
      <c r="CC633" t="s">
        <v>998</v>
      </c>
      <c r="CD633" t="s">
        <v>1287</v>
      </c>
      <c r="CE633" t="s">
        <v>7840</v>
      </c>
      <c r="CF633" t="s">
        <v>7841</v>
      </c>
      <c r="CG633" t="s">
        <v>1287</v>
      </c>
      <c r="CH633" t="s">
        <v>1592</v>
      </c>
      <c r="CI633" t="s">
        <v>6582</v>
      </c>
      <c r="CJ633" t="s">
        <v>1247</v>
      </c>
      <c r="CK633"/>
      <c r="CL633"/>
      <c r="CM633" t="s">
        <v>7649</v>
      </c>
      <c r="CN633" t="s">
        <v>7831</v>
      </c>
      <c r="CO633" t="s">
        <v>7649</v>
      </c>
      <c r="CP633" t="s">
        <v>7831</v>
      </c>
      <c r="CQ633" t="s">
        <v>1592</v>
      </c>
      <c r="CR633">
        <v>0</v>
      </c>
      <c r="CS633" t="s">
        <v>1592</v>
      </c>
      <c r="CT633" t="s">
        <v>1592</v>
      </c>
      <c r="CU633" t="e">
        <v>#N/A</v>
      </c>
      <c r="CV633" t="s">
        <v>1592</v>
      </c>
      <c r="CW633" t="s">
        <v>1592</v>
      </c>
      <c r="CX633">
        <v>631</v>
      </c>
      <c r="CY633" t="s">
        <v>7842</v>
      </c>
      <c r="CZ633" t="s">
        <v>1592</v>
      </c>
      <c r="DA633" t="s">
        <v>2313</v>
      </c>
      <c r="DB633" t="s">
        <v>2314</v>
      </c>
      <c r="DC633" t="s">
        <v>7827</v>
      </c>
      <c r="DD633" t="s">
        <v>1306</v>
      </c>
      <c r="DE633" t="s">
        <v>7826</v>
      </c>
      <c r="DF633" t="s">
        <v>1592</v>
      </c>
      <c r="DG633" t="s">
        <v>1592</v>
      </c>
      <c r="DH633" t="s">
        <v>2334</v>
      </c>
      <c r="DI633" t="e">
        <v>#N/A</v>
      </c>
      <c r="DJ633"/>
      <c r="DK633" t="s">
        <v>2334</v>
      </c>
      <c r="DL633">
        <v>9</v>
      </c>
      <c r="DM633" t="s">
        <v>2315</v>
      </c>
      <c r="DN633" t="s">
        <v>1247</v>
      </c>
      <c r="DO633" t="b">
        <v>1</v>
      </c>
      <c r="DP633" t="b">
        <v>1</v>
      </c>
      <c r="DQ633" t="b">
        <v>1</v>
      </c>
      <c r="DR633" t="b">
        <v>0</v>
      </c>
      <c r="DS633" t="b">
        <v>0</v>
      </c>
      <c r="DT633" t="b">
        <v>0</v>
      </c>
      <c r="DU633" t="b">
        <v>0</v>
      </c>
      <c r="DV633">
        <v>0</v>
      </c>
      <c r="DW633" t="b">
        <v>0</v>
      </c>
      <c r="DX633" t="b">
        <v>0</v>
      </c>
      <c r="DY633" t="b">
        <v>0</v>
      </c>
      <c r="DZ633" t="b">
        <v>0</v>
      </c>
      <c r="EA633" t="b">
        <v>0</v>
      </c>
      <c r="EB633" t="b">
        <v>0</v>
      </c>
      <c r="EC633" t="b">
        <v>0</v>
      </c>
      <c r="ED633" t="b">
        <v>0</v>
      </c>
      <c r="EE633" t="b">
        <v>0</v>
      </c>
      <c r="EF633" t="e" cm="1">
        <v>#N/A</v>
      </c>
      <c r="EG633" t="b">
        <v>0</v>
      </c>
      <c r="EH633" t="b">
        <v>0</v>
      </c>
      <c r="EI633" t="e">
        <v>#N/A</v>
      </c>
      <c r="EJ633" t="e">
        <v>#N/A</v>
      </c>
      <c r="EK633">
        <v>0</v>
      </c>
      <c r="EL633">
        <v>35</v>
      </c>
      <c r="EM633" t="b">
        <v>0</v>
      </c>
    </row>
    <row r="634" spans="1:143" ht="15.75">
      <c r="A634"/>
      <c r="B634" t="s">
        <v>1247</v>
      </c>
      <c r="C634" t="s">
        <v>1759</v>
      </c>
      <c r="D634" t="s">
        <v>7843</v>
      </c>
      <c r="E634" t="s">
        <v>7844</v>
      </c>
      <c r="F634" t="s">
        <v>7845</v>
      </c>
      <c r="G634" t="s">
        <v>7843</v>
      </c>
      <c r="H634" t="s">
        <v>7846</v>
      </c>
      <c r="I634" t="s">
        <v>1287</v>
      </c>
      <c r="J634" t="s">
        <v>7646</v>
      </c>
      <c r="K634" t="s">
        <v>7830</v>
      </c>
      <c r="L634" t="s">
        <v>1939</v>
      </c>
      <c r="M634" t="s">
        <v>2010</v>
      </c>
      <c r="N634"/>
      <c r="O634"/>
      <c r="P634" t="s">
        <v>1247</v>
      </c>
      <c r="Q634" t="s">
        <v>1306</v>
      </c>
      <c r="R634" t="s">
        <v>6582</v>
      </c>
      <c r="S634"/>
      <c r="T634"/>
      <c r="U634" t="s">
        <v>7649</v>
      </c>
      <c r="V634" t="s">
        <v>7847</v>
      </c>
      <c r="W634"/>
      <c r="X634"/>
      <c r="Y634"/>
      <c r="Z634"/>
      <c r="AA634"/>
      <c r="AB634" t="s">
        <v>7162</v>
      </c>
      <c r="AC634"/>
      <c r="AD634"/>
      <c r="AE634"/>
      <c r="AF634"/>
      <c r="AG634"/>
      <c r="AH634"/>
      <c r="AI634"/>
      <c r="AJ634"/>
      <c r="AK634"/>
      <c r="AL634"/>
      <c r="AM634"/>
      <c r="AN634"/>
      <c r="AO634" s="108" t="s">
        <v>43</v>
      </c>
      <c r="AP634" t="s">
        <v>1309</v>
      </c>
      <c r="AQ634">
        <v>79</v>
      </c>
      <c r="AR634" t="e">
        <v>#N/A</v>
      </c>
      <c r="AS634" t="s">
        <v>1759</v>
      </c>
      <c r="AT634" t="e">
        <v>#N/A</v>
      </c>
      <c r="AU634" t="s">
        <v>7844</v>
      </c>
      <c r="AV634" t="s">
        <v>7848</v>
      </c>
      <c r="AW634" t="s">
        <v>7849</v>
      </c>
      <c r="AX634" t="s">
        <v>1934</v>
      </c>
      <c r="AY634" t="s">
        <v>7850</v>
      </c>
      <c r="AZ634" t="s">
        <v>1306</v>
      </c>
      <c r="BA634" t="s">
        <v>7851</v>
      </c>
      <c r="BB634" t="s">
        <v>1287</v>
      </c>
      <c r="BC634" t="s">
        <v>1939</v>
      </c>
      <c r="BD634" t="s">
        <v>7852</v>
      </c>
      <c r="BE634">
        <v>634</v>
      </c>
      <c r="BF634">
        <v>618</v>
      </c>
      <c r="BG634" t="e">
        <v>#N/A</v>
      </c>
      <c r="BH634" t="s">
        <v>1592</v>
      </c>
      <c r="BI634">
        <v>0</v>
      </c>
      <c r="BJ634" t="e" cm="1">
        <v>#N/A</v>
      </c>
      <c r="BK634" t="e" cm="1">
        <v>#N/A</v>
      </c>
      <c r="BL634" t="s">
        <v>7162</v>
      </c>
      <c r="BM634" t="s">
        <v>7647</v>
      </c>
      <c r="BN634" t="s">
        <v>7650</v>
      </c>
      <c r="BO634" t="e" cm="1">
        <v>#N/A</v>
      </c>
      <c r="BP634" t="s">
        <v>7837</v>
      </c>
      <c r="BQ634" t="s">
        <v>7303</v>
      </c>
      <c r="BR634">
        <v>78</v>
      </c>
      <c r="BS634" t="s">
        <v>5145</v>
      </c>
      <c r="BT634" t="s">
        <v>7853</v>
      </c>
      <c r="BU634" t="s">
        <v>7843</v>
      </c>
      <c r="BV634" t="s">
        <v>7848</v>
      </c>
      <c r="BW634" t="s">
        <v>7854</v>
      </c>
      <c r="BX634" t="s">
        <v>1937</v>
      </c>
      <c r="BY634" t="s">
        <v>1592</v>
      </c>
      <c r="BZ634" t="s">
        <v>1937</v>
      </c>
      <c r="CA634" t="s">
        <v>2010</v>
      </c>
      <c r="CB634"/>
      <c r="CC634" t="s">
        <v>998</v>
      </c>
      <c r="CD634" t="s">
        <v>1287</v>
      </c>
      <c r="CE634" t="s">
        <v>7855</v>
      </c>
      <c r="CF634" t="s">
        <v>7856</v>
      </c>
      <c r="CG634" t="s">
        <v>1287</v>
      </c>
      <c r="CH634" t="s">
        <v>1592</v>
      </c>
      <c r="CI634" t="s">
        <v>6582</v>
      </c>
      <c r="CJ634" t="s">
        <v>1247</v>
      </c>
      <c r="CK634"/>
      <c r="CL634"/>
      <c r="CM634" t="s">
        <v>7649</v>
      </c>
      <c r="CN634" t="s">
        <v>7847</v>
      </c>
      <c r="CO634" t="s">
        <v>7649</v>
      </c>
      <c r="CP634" t="s">
        <v>7847</v>
      </c>
      <c r="CQ634" t="s">
        <v>1592</v>
      </c>
      <c r="CR634">
        <v>0</v>
      </c>
      <c r="CS634" t="s">
        <v>1592</v>
      </c>
      <c r="CT634" t="s">
        <v>1592</v>
      </c>
      <c r="CU634" t="e">
        <v>#N/A</v>
      </c>
      <c r="CV634" t="s">
        <v>1592</v>
      </c>
      <c r="CW634" t="s">
        <v>1592</v>
      </c>
      <c r="CX634">
        <v>632</v>
      </c>
      <c r="CY634" t="s">
        <v>7857</v>
      </c>
      <c r="CZ634" t="s">
        <v>1592</v>
      </c>
      <c r="DA634" t="s">
        <v>2313</v>
      </c>
      <c r="DB634" t="s">
        <v>2314</v>
      </c>
      <c r="DC634" t="s">
        <v>7844</v>
      </c>
      <c r="DD634" t="s">
        <v>1306</v>
      </c>
      <c r="DE634" t="s">
        <v>7843</v>
      </c>
      <c r="DF634" t="s">
        <v>1592</v>
      </c>
      <c r="DG634" t="s">
        <v>1592</v>
      </c>
      <c r="DH634" t="s">
        <v>2334</v>
      </c>
      <c r="DI634" t="e">
        <v>#N/A</v>
      </c>
      <c r="DJ634"/>
      <c r="DK634" t="s">
        <v>2334</v>
      </c>
      <c r="DL634">
        <v>9</v>
      </c>
      <c r="DM634" t="s">
        <v>2315</v>
      </c>
      <c r="DN634" t="s">
        <v>1247</v>
      </c>
      <c r="DO634" t="b">
        <v>1</v>
      </c>
      <c r="DP634" t="b">
        <v>1</v>
      </c>
      <c r="DQ634" t="b">
        <v>1</v>
      </c>
      <c r="DR634" t="b">
        <v>0</v>
      </c>
      <c r="DS634" t="b">
        <v>0</v>
      </c>
      <c r="DT634" t="b">
        <v>0</v>
      </c>
      <c r="DU634" t="b">
        <v>0</v>
      </c>
      <c r="DV634">
        <v>0</v>
      </c>
      <c r="DW634" t="b">
        <v>0</v>
      </c>
      <c r="DX634" t="b">
        <v>0</v>
      </c>
      <c r="DY634" t="b">
        <v>0</v>
      </c>
      <c r="DZ634" t="b">
        <v>0</v>
      </c>
      <c r="EA634" t="b">
        <v>0</v>
      </c>
      <c r="EB634" t="b">
        <v>0</v>
      </c>
      <c r="EC634" t="b">
        <v>0</v>
      </c>
      <c r="ED634" t="b">
        <v>0</v>
      </c>
      <c r="EE634" t="b">
        <v>0</v>
      </c>
      <c r="EF634" t="e" cm="1">
        <v>#N/A</v>
      </c>
      <c r="EG634" t="b">
        <v>0</v>
      </c>
      <c r="EH634" t="b">
        <v>0</v>
      </c>
      <c r="EI634" t="e">
        <v>#N/A</v>
      </c>
      <c r="EJ634" t="e">
        <v>#N/A</v>
      </c>
      <c r="EK634">
        <v>0</v>
      </c>
      <c r="EL634">
        <v>36</v>
      </c>
      <c r="EM634" t="b">
        <v>0</v>
      </c>
    </row>
    <row r="635" spans="1:143" ht="15.75">
      <c r="A635"/>
      <c r="B635" t="s">
        <v>1247</v>
      </c>
      <c r="C635" t="s">
        <v>1759</v>
      </c>
      <c r="D635" t="s">
        <v>7858</v>
      </c>
      <c r="E635" t="s">
        <v>7859</v>
      </c>
      <c r="F635" t="s">
        <v>7860</v>
      </c>
      <c r="G635" t="s">
        <v>7858</v>
      </c>
      <c r="H635" t="s">
        <v>7861</v>
      </c>
      <c r="I635" t="s">
        <v>1287</v>
      </c>
      <c r="J635" t="s">
        <v>7646</v>
      </c>
      <c r="K635" t="s">
        <v>7830</v>
      </c>
      <c r="L635" t="s">
        <v>1939</v>
      </c>
      <c r="M635" t="s">
        <v>2607</v>
      </c>
      <c r="N635"/>
      <c r="O635"/>
      <c r="P635" t="s">
        <v>1247</v>
      </c>
      <c r="Q635" t="s">
        <v>1306</v>
      </c>
      <c r="R635" t="s">
        <v>6582</v>
      </c>
      <c r="S635"/>
      <c r="T635"/>
      <c r="U635" t="s">
        <v>7649</v>
      </c>
      <c r="V635" t="s">
        <v>7862</v>
      </c>
      <c r="W635"/>
      <c r="X635"/>
      <c r="Y635"/>
      <c r="Z635"/>
      <c r="AA635"/>
      <c r="AB635" t="s">
        <v>6968</v>
      </c>
      <c r="AC635"/>
      <c r="AD635"/>
      <c r="AE635"/>
      <c r="AF635"/>
      <c r="AG635"/>
      <c r="AH635"/>
      <c r="AI635"/>
      <c r="AJ635"/>
      <c r="AK635"/>
      <c r="AL635"/>
      <c r="AM635"/>
      <c r="AN635"/>
      <c r="AO635" s="108" t="s">
        <v>43</v>
      </c>
      <c r="AP635" t="s">
        <v>1309</v>
      </c>
      <c r="AQ635">
        <v>80</v>
      </c>
      <c r="AR635" t="e">
        <v>#N/A</v>
      </c>
      <c r="AS635" t="s">
        <v>1759</v>
      </c>
      <c r="AT635" t="e">
        <v>#N/A</v>
      </c>
      <c r="AU635" t="s">
        <v>7859</v>
      </c>
      <c r="AV635" t="s">
        <v>7863</v>
      </c>
      <c r="AW635" t="s">
        <v>7864</v>
      </c>
      <c r="AX635" t="s">
        <v>1934</v>
      </c>
      <c r="AY635" t="s">
        <v>7865</v>
      </c>
      <c r="AZ635" t="s">
        <v>1306</v>
      </c>
      <c r="BA635" t="s">
        <v>7866</v>
      </c>
      <c r="BB635" t="s">
        <v>1287</v>
      </c>
      <c r="BC635" t="s">
        <v>1939</v>
      </c>
      <c r="BD635" t="s">
        <v>7867</v>
      </c>
      <c r="BE635">
        <v>635</v>
      </c>
      <c r="BF635">
        <v>618</v>
      </c>
      <c r="BG635" t="e">
        <v>#N/A</v>
      </c>
      <c r="BH635" t="s">
        <v>1592</v>
      </c>
      <c r="BI635">
        <v>0</v>
      </c>
      <c r="BJ635" t="e" cm="1">
        <v>#N/A</v>
      </c>
      <c r="BK635" t="e" cm="1">
        <v>#N/A</v>
      </c>
      <c r="BL635" t="s">
        <v>6968</v>
      </c>
      <c r="BM635" t="s">
        <v>7647</v>
      </c>
      <c r="BN635" t="s">
        <v>7650</v>
      </c>
      <c r="BO635" t="e" cm="1">
        <v>#N/A</v>
      </c>
      <c r="BP635" t="s">
        <v>7837</v>
      </c>
      <c r="BQ635" t="s">
        <v>7303</v>
      </c>
      <c r="BR635">
        <v>79</v>
      </c>
      <c r="BS635" t="s">
        <v>5151</v>
      </c>
      <c r="BT635" t="s">
        <v>7868</v>
      </c>
      <c r="BU635" t="s">
        <v>7858</v>
      </c>
      <c r="BV635" t="s">
        <v>7863</v>
      </c>
      <c r="BW635" t="s">
        <v>7869</v>
      </c>
      <c r="BX635" t="s">
        <v>1937</v>
      </c>
      <c r="BY635" t="s">
        <v>1592</v>
      </c>
      <c r="BZ635" t="s">
        <v>1937</v>
      </c>
      <c r="CA635" t="s">
        <v>2607</v>
      </c>
      <c r="CB635"/>
      <c r="CC635" t="s">
        <v>998</v>
      </c>
      <c r="CD635" t="s">
        <v>1287</v>
      </c>
      <c r="CE635" t="s">
        <v>7870</v>
      </c>
      <c r="CF635" t="s">
        <v>7871</v>
      </c>
      <c r="CG635" t="s">
        <v>1287</v>
      </c>
      <c r="CH635" t="s">
        <v>1592</v>
      </c>
      <c r="CI635" t="s">
        <v>6582</v>
      </c>
      <c r="CJ635" t="s">
        <v>1247</v>
      </c>
      <c r="CK635"/>
      <c r="CL635"/>
      <c r="CM635" t="s">
        <v>7649</v>
      </c>
      <c r="CN635" t="s">
        <v>7862</v>
      </c>
      <c r="CO635" t="s">
        <v>7649</v>
      </c>
      <c r="CP635" t="s">
        <v>7862</v>
      </c>
      <c r="CQ635" t="s">
        <v>1592</v>
      </c>
      <c r="CR635">
        <v>0</v>
      </c>
      <c r="CS635" t="s">
        <v>1592</v>
      </c>
      <c r="CT635" t="s">
        <v>1592</v>
      </c>
      <c r="CU635" t="e">
        <v>#N/A</v>
      </c>
      <c r="CV635" t="s">
        <v>1592</v>
      </c>
      <c r="CW635" t="s">
        <v>1592</v>
      </c>
      <c r="CX635">
        <v>633</v>
      </c>
      <c r="CY635" t="s">
        <v>7872</v>
      </c>
      <c r="CZ635" t="s">
        <v>1592</v>
      </c>
      <c r="DA635" t="s">
        <v>2313</v>
      </c>
      <c r="DB635" t="s">
        <v>2314</v>
      </c>
      <c r="DC635" t="s">
        <v>7859</v>
      </c>
      <c r="DD635" t="s">
        <v>1306</v>
      </c>
      <c r="DE635" t="s">
        <v>7858</v>
      </c>
      <c r="DF635" t="s">
        <v>1592</v>
      </c>
      <c r="DG635" t="s">
        <v>1592</v>
      </c>
      <c r="DH635" t="s">
        <v>2334</v>
      </c>
      <c r="DI635" t="e">
        <v>#N/A</v>
      </c>
      <c r="DJ635"/>
      <c r="DK635" t="s">
        <v>2334</v>
      </c>
      <c r="DL635">
        <v>9</v>
      </c>
      <c r="DM635" t="s">
        <v>2315</v>
      </c>
      <c r="DN635" t="s">
        <v>1247</v>
      </c>
      <c r="DO635" t="b">
        <v>1</v>
      </c>
      <c r="DP635" t="b">
        <v>1</v>
      </c>
      <c r="DQ635" t="b">
        <v>1</v>
      </c>
      <c r="DR635" t="b">
        <v>0</v>
      </c>
      <c r="DS635" t="b">
        <v>0</v>
      </c>
      <c r="DT635" t="b">
        <v>0</v>
      </c>
      <c r="DU635" t="b">
        <v>0</v>
      </c>
      <c r="DV635">
        <v>0</v>
      </c>
      <c r="DW635" t="b">
        <v>0</v>
      </c>
      <c r="DX635" t="b">
        <v>0</v>
      </c>
      <c r="DY635" t="b">
        <v>0</v>
      </c>
      <c r="DZ635" t="b">
        <v>0</v>
      </c>
      <c r="EA635" t="b">
        <v>0</v>
      </c>
      <c r="EB635" t="b">
        <v>0</v>
      </c>
      <c r="EC635" t="b">
        <v>0</v>
      </c>
      <c r="ED635" t="b">
        <v>0</v>
      </c>
      <c r="EE635" t="b">
        <v>0</v>
      </c>
      <c r="EF635" t="e" cm="1">
        <v>#N/A</v>
      </c>
      <c r="EG635" t="b">
        <v>0</v>
      </c>
      <c r="EH635" t="b">
        <v>0</v>
      </c>
      <c r="EI635" t="e">
        <v>#N/A</v>
      </c>
      <c r="EJ635" t="e">
        <v>#N/A</v>
      </c>
      <c r="EK635">
        <v>0</v>
      </c>
      <c r="EL635">
        <v>40</v>
      </c>
      <c r="EM635" t="b">
        <v>0</v>
      </c>
    </row>
    <row r="636" spans="1:143" ht="15.75">
      <c r="A636"/>
      <c r="B636" t="s">
        <v>1247</v>
      </c>
      <c r="C636" t="s">
        <v>1759</v>
      </c>
      <c r="D636" t="s">
        <v>7873</v>
      </c>
      <c r="E636" t="s">
        <v>7874</v>
      </c>
      <c r="F636" t="s">
        <v>7875</v>
      </c>
      <c r="G636" t="s">
        <v>7873</v>
      </c>
      <c r="H636" t="s">
        <v>7876</v>
      </c>
      <c r="I636" t="s">
        <v>1287</v>
      </c>
      <c r="J636" t="s">
        <v>7646</v>
      </c>
      <c r="K636" t="s">
        <v>7830</v>
      </c>
      <c r="L636" t="s">
        <v>1939</v>
      </c>
      <c r="M636" t="s">
        <v>2607</v>
      </c>
      <c r="N636"/>
      <c r="O636"/>
      <c r="P636" t="s">
        <v>1247</v>
      </c>
      <c r="Q636" t="s">
        <v>1306</v>
      </c>
      <c r="R636" t="s">
        <v>6582</v>
      </c>
      <c r="S636"/>
      <c r="T636"/>
      <c r="U636" t="s">
        <v>7649</v>
      </c>
      <c r="V636" t="s">
        <v>7877</v>
      </c>
      <c r="W636"/>
      <c r="X636"/>
      <c r="Y636"/>
      <c r="Z636"/>
      <c r="AA636"/>
      <c r="AB636" t="s">
        <v>6985</v>
      </c>
      <c r="AC636"/>
      <c r="AD636"/>
      <c r="AE636"/>
      <c r="AF636"/>
      <c r="AG636"/>
      <c r="AH636"/>
      <c r="AI636"/>
      <c r="AJ636"/>
      <c r="AK636"/>
      <c r="AL636"/>
      <c r="AM636"/>
      <c r="AN636"/>
      <c r="AO636" s="108" t="s">
        <v>43</v>
      </c>
      <c r="AP636" t="s">
        <v>1309</v>
      </c>
      <c r="AQ636">
        <v>81</v>
      </c>
      <c r="AR636" t="e">
        <v>#N/A</v>
      </c>
      <c r="AS636" t="s">
        <v>1759</v>
      </c>
      <c r="AT636" t="e">
        <v>#N/A</v>
      </c>
      <c r="AU636" t="s">
        <v>7874</v>
      </c>
      <c r="AV636" t="s">
        <v>7878</v>
      </c>
      <c r="AW636" t="s">
        <v>7879</v>
      </c>
      <c r="AX636" t="s">
        <v>1934</v>
      </c>
      <c r="AY636" t="s">
        <v>7880</v>
      </c>
      <c r="AZ636" t="s">
        <v>1306</v>
      </c>
      <c r="BA636" t="s">
        <v>7881</v>
      </c>
      <c r="BB636" t="s">
        <v>1287</v>
      </c>
      <c r="BC636" t="s">
        <v>1939</v>
      </c>
      <c r="BD636" t="s">
        <v>7882</v>
      </c>
      <c r="BE636">
        <v>636</v>
      </c>
      <c r="BF636">
        <v>618</v>
      </c>
      <c r="BG636" t="e">
        <v>#N/A</v>
      </c>
      <c r="BH636" t="s">
        <v>1592</v>
      </c>
      <c r="BI636">
        <v>0</v>
      </c>
      <c r="BJ636" t="e" cm="1">
        <v>#N/A</v>
      </c>
      <c r="BK636" t="e" cm="1">
        <v>#N/A</v>
      </c>
      <c r="BL636" t="s">
        <v>6985</v>
      </c>
      <c r="BM636" t="s">
        <v>7647</v>
      </c>
      <c r="BN636" t="s">
        <v>7650</v>
      </c>
      <c r="BO636" t="e" cm="1">
        <v>#N/A</v>
      </c>
      <c r="BP636" t="s">
        <v>7837</v>
      </c>
      <c r="BQ636" t="s">
        <v>7303</v>
      </c>
      <c r="BR636">
        <v>80</v>
      </c>
      <c r="BS636" t="s">
        <v>5157</v>
      </c>
      <c r="BT636" t="s">
        <v>7883</v>
      </c>
      <c r="BU636" t="s">
        <v>7873</v>
      </c>
      <c r="BV636" t="s">
        <v>7878</v>
      </c>
      <c r="BW636" t="s">
        <v>7884</v>
      </c>
      <c r="BX636" t="s">
        <v>1937</v>
      </c>
      <c r="BY636" t="s">
        <v>1592</v>
      </c>
      <c r="BZ636" t="s">
        <v>1937</v>
      </c>
      <c r="CA636" t="s">
        <v>2607</v>
      </c>
      <c r="CB636"/>
      <c r="CC636" t="s">
        <v>998</v>
      </c>
      <c r="CD636" t="s">
        <v>1287</v>
      </c>
      <c r="CE636" t="s">
        <v>7885</v>
      </c>
      <c r="CF636" t="s">
        <v>7886</v>
      </c>
      <c r="CG636" t="s">
        <v>1287</v>
      </c>
      <c r="CH636" t="s">
        <v>1592</v>
      </c>
      <c r="CI636" t="s">
        <v>6582</v>
      </c>
      <c r="CJ636" t="s">
        <v>1247</v>
      </c>
      <c r="CK636"/>
      <c r="CL636"/>
      <c r="CM636" t="s">
        <v>7649</v>
      </c>
      <c r="CN636" t="s">
        <v>7877</v>
      </c>
      <c r="CO636" t="s">
        <v>7649</v>
      </c>
      <c r="CP636" t="s">
        <v>7877</v>
      </c>
      <c r="CQ636" t="s">
        <v>1592</v>
      </c>
      <c r="CR636">
        <v>0</v>
      </c>
      <c r="CS636" t="s">
        <v>1592</v>
      </c>
      <c r="CT636" t="s">
        <v>1592</v>
      </c>
      <c r="CU636" t="e">
        <v>#N/A</v>
      </c>
      <c r="CV636" t="s">
        <v>1592</v>
      </c>
      <c r="CW636" t="s">
        <v>1592</v>
      </c>
      <c r="CX636">
        <v>634</v>
      </c>
      <c r="CY636" t="s">
        <v>7887</v>
      </c>
      <c r="CZ636" t="s">
        <v>1592</v>
      </c>
      <c r="DA636" t="s">
        <v>2313</v>
      </c>
      <c r="DB636" t="s">
        <v>2314</v>
      </c>
      <c r="DC636" t="s">
        <v>7874</v>
      </c>
      <c r="DD636" t="s">
        <v>1306</v>
      </c>
      <c r="DE636" t="s">
        <v>7873</v>
      </c>
      <c r="DF636" t="s">
        <v>1592</v>
      </c>
      <c r="DG636" t="s">
        <v>1592</v>
      </c>
      <c r="DH636" t="s">
        <v>2334</v>
      </c>
      <c r="DI636" t="e">
        <v>#N/A</v>
      </c>
      <c r="DJ636"/>
      <c r="DK636" t="s">
        <v>2334</v>
      </c>
      <c r="DL636">
        <v>9</v>
      </c>
      <c r="DM636" t="s">
        <v>2315</v>
      </c>
      <c r="DN636" t="s">
        <v>1247</v>
      </c>
      <c r="DO636" t="b">
        <v>1</v>
      </c>
      <c r="DP636" t="b">
        <v>1</v>
      </c>
      <c r="DQ636" t="b">
        <v>1</v>
      </c>
      <c r="DR636" t="b">
        <v>0</v>
      </c>
      <c r="DS636" t="b">
        <v>0</v>
      </c>
      <c r="DT636" t="b">
        <v>0</v>
      </c>
      <c r="DU636" t="b">
        <v>0</v>
      </c>
      <c r="DV636">
        <v>0</v>
      </c>
      <c r="DW636" t="b">
        <v>0</v>
      </c>
      <c r="DX636" t="b">
        <v>0</v>
      </c>
      <c r="DY636" t="b">
        <v>0</v>
      </c>
      <c r="DZ636" t="b">
        <v>0</v>
      </c>
      <c r="EA636" t="b">
        <v>0</v>
      </c>
      <c r="EB636" t="b">
        <v>0</v>
      </c>
      <c r="EC636" t="b">
        <v>0</v>
      </c>
      <c r="ED636" t="b">
        <v>0</v>
      </c>
      <c r="EE636" t="b">
        <v>0</v>
      </c>
      <c r="EF636" t="e" cm="1">
        <v>#N/A</v>
      </c>
      <c r="EG636" t="b">
        <v>0</v>
      </c>
      <c r="EH636" t="b">
        <v>0</v>
      </c>
      <c r="EI636" t="e">
        <v>#N/A</v>
      </c>
      <c r="EJ636" t="e">
        <v>#N/A</v>
      </c>
      <c r="EK636">
        <v>0</v>
      </c>
      <c r="EL636">
        <v>41</v>
      </c>
      <c r="EM636" t="b">
        <v>0</v>
      </c>
    </row>
    <row r="637" spans="1:143" ht="15.75">
      <c r="A637"/>
      <c r="B637" t="s">
        <v>1247</v>
      </c>
      <c r="C637" t="s">
        <v>1759</v>
      </c>
      <c r="D637" t="s">
        <v>6888</v>
      </c>
      <c r="E637" t="s">
        <v>7639</v>
      </c>
      <c r="F637" t="s">
        <v>6890</v>
      </c>
      <c r="G637" t="s">
        <v>6888</v>
      </c>
      <c r="H637"/>
      <c r="I637" t="s">
        <v>1287</v>
      </c>
      <c r="J637" t="s">
        <v>7646</v>
      </c>
      <c r="K637" t="s">
        <v>7830</v>
      </c>
      <c r="L637" t="s">
        <v>1939</v>
      </c>
      <c r="M637" t="s">
        <v>2607</v>
      </c>
      <c r="N637"/>
      <c r="O637"/>
      <c r="P637" t="s">
        <v>1247</v>
      </c>
      <c r="Q637" t="s">
        <v>1306</v>
      </c>
      <c r="R637" t="s">
        <v>6582</v>
      </c>
      <c r="S637"/>
      <c r="T637"/>
      <c r="U637" t="s">
        <v>7649</v>
      </c>
      <c r="V637" t="s">
        <v>6891</v>
      </c>
      <c r="W637"/>
      <c r="X637"/>
      <c r="Y637"/>
      <c r="Z637"/>
      <c r="AA637"/>
      <c r="AB637" t="s">
        <v>6968</v>
      </c>
      <c r="AC637"/>
      <c r="AD637"/>
      <c r="AE637"/>
      <c r="AF637"/>
      <c r="AG637"/>
      <c r="AH637"/>
      <c r="AI637"/>
      <c r="AJ637"/>
      <c r="AK637"/>
      <c r="AL637"/>
      <c r="AM637"/>
      <c r="AN637"/>
      <c r="AO637" s="108" t="s">
        <v>43</v>
      </c>
      <c r="AP637" t="s">
        <v>1309</v>
      </c>
      <c r="AQ637">
        <v>82</v>
      </c>
      <c r="AR637" t="e">
        <v>#N/A</v>
      </c>
      <c r="AS637" t="s">
        <v>1759</v>
      </c>
      <c r="AT637" t="e">
        <v>#N/A</v>
      </c>
      <c r="AU637" t="s">
        <v>7639</v>
      </c>
      <c r="AV637" t="s">
        <v>7640</v>
      </c>
      <c r="AW637" t="s">
        <v>6893</v>
      </c>
      <c r="AX637" t="s">
        <v>1934</v>
      </c>
      <c r="AY637" t="s">
        <v>6894</v>
      </c>
      <c r="AZ637" t="s">
        <v>1306</v>
      </c>
      <c r="BA637" t="s">
        <v>7641</v>
      </c>
      <c r="BB637" t="s">
        <v>1287</v>
      </c>
      <c r="BC637" t="s">
        <v>1939</v>
      </c>
      <c r="BD637" t="s">
        <v>7888</v>
      </c>
      <c r="BE637">
        <v>617</v>
      </c>
      <c r="BF637">
        <v>618</v>
      </c>
      <c r="BG637" t="e">
        <v>#N/A</v>
      </c>
      <c r="BH637" t="s">
        <v>1592</v>
      </c>
      <c r="BI637">
        <v>0</v>
      </c>
      <c r="BJ637" t="e" cm="1">
        <v>#N/A</v>
      </c>
      <c r="BK637" t="e" cm="1">
        <v>#N/A</v>
      </c>
      <c r="BL637" t="s">
        <v>6968</v>
      </c>
      <c r="BM637" t="s">
        <v>7647</v>
      </c>
      <c r="BN637" t="s">
        <v>7650</v>
      </c>
      <c r="BO637" t="e" cm="1">
        <v>#N/A</v>
      </c>
      <c r="BP637" t="s">
        <v>7837</v>
      </c>
      <c r="BQ637" t="s">
        <v>7303</v>
      </c>
      <c r="BR637">
        <v>81</v>
      </c>
      <c r="BS637" t="s">
        <v>5169</v>
      </c>
      <c r="BT637" t="s">
        <v>7889</v>
      </c>
      <c r="BU637" t="s">
        <v>6888</v>
      </c>
      <c r="BV637" t="s">
        <v>7640</v>
      </c>
      <c r="BW637" t="s">
        <v>1937</v>
      </c>
      <c r="BX637" t="s">
        <v>1937</v>
      </c>
      <c r="BY637" t="s">
        <v>1592</v>
      </c>
      <c r="BZ637" t="s">
        <v>1937</v>
      </c>
      <c r="CA637" t="s">
        <v>2607</v>
      </c>
      <c r="CB637"/>
      <c r="CC637" t="s">
        <v>998</v>
      </c>
      <c r="CD637" t="s">
        <v>1287</v>
      </c>
      <c r="CE637" t="s">
        <v>7890</v>
      </c>
      <c r="CF637" t="s">
        <v>7891</v>
      </c>
      <c r="CG637" t="s">
        <v>1287</v>
      </c>
      <c r="CH637" t="s">
        <v>1592</v>
      </c>
      <c r="CI637" t="s">
        <v>6582</v>
      </c>
      <c r="CJ637" t="s">
        <v>1247</v>
      </c>
      <c r="CK637"/>
      <c r="CL637"/>
      <c r="CM637" t="s">
        <v>7649</v>
      </c>
      <c r="CN637" t="s">
        <v>6891</v>
      </c>
      <c r="CO637" t="s">
        <v>7649</v>
      </c>
      <c r="CP637" t="s">
        <v>6891</v>
      </c>
      <c r="CQ637" t="s">
        <v>1592</v>
      </c>
      <c r="CR637">
        <v>0</v>
      </c>
      <c r="CS637" t="s">
        <v>1592</v>
      </c>
      <c r="CT637" t="s">
        <v>1592</v>
      </c>
      <c r="CU637" t="e">
        <v>#N/A</v>
      </c>
      <c r="CV637" t="s">
        <v>1592</v>
      </c>
      <c r="CW637" t="s">
        <v>1592</v>
      </c>
      <c r="CX637">
        <v>635</v>
      </c>
      <c r="CY637" t="s">
        <v>7892</v>
      </c>
      <c r="CZ637" t="s">
        <v>1592</v>
      </c>
      <c r="DA637" t="s">
        <v>2313</v>
      </c>
      <c r="DB637" t="s">
        <v>2314</v>
      </c>
      <c r="DC637" t="s">
        <v>7639</v>
      </c>
      <c r="DD637" t="s">
        <v>1306</v>
      </c>
      <c r="DE637" t="s">
        <v>6888</v>
      </c>
      <c r="DF637" t="s">
        <v>1592</v>
      </c>
      <c r="DG637" t="s">
        <v>1592</v>
      </c>
      <c r="DH637" t="s">
        <v>2334</v>
      </c>
      <c r="DI637" t="e">
        <v>#N/A</v>
      </c>
      <c r="DJ637"/>
      <c r="DK637" t="s">
        <v>2334</v>
      </c>
      <c r="DL637">
        <v>9</v>
      </c>
      <c r="DM637" t="s">
        <v>2315</v>
      </c>
      <c r="DN637" t="s">
        <v>1247</v>
      </c>
      <c r="DO637" t="b">
        <v>1</v>
      </c>
      <c r="DP637" t="b">
        <v>1</v>
      </c>
      <c r="DQ637" t="b">
        <v>0</v>
      </c>
      <c r="DR637" t="b">
        <v>0</v>
      </c>
      <c r="DS637" t="b">
        <v>0</v>
      </c>
      <c r="DT637" t="b">
        <v>0</v>
      </c>
      <c r="DU637" t="b">
        <v>0</v>
      </c>
      <c r="DV637">
        <v>0</v>
      </c>
      <c r="DW637" t="b">
        <v>0</v>
      </c>
      <c r="DX637" t="b">
        <v>0</v>
      </c>
      <c r="DY637" t="b">
        <v>0</v>
      </c>
      <c r="DZ637" t="b">
        <v>0</v>
      </c>
      <c r="EA637" t="b">
        <v>0</v>
      </c>
      <c r="EB637" t="b">
        <v>1</v>
      </c>
      <c r="EC637" t="b">
        <v>0</v>
      </c>
      <c r="ED637" t="b">
        <v>0</v>
      </c>
      <c r="EE637" t="b">
        <v>0</v>
      </c>
      <c r="EF637" t="e" cm="1">
        <v>#N/A</v>
      </c>
      <c r="EG637" t="b">
        <v>0</v>
      </c>
      <c r="EH637" t="b">
        <v>0</v>
      </c>
      <c r="EI637" t="e">
        <v>#N/A</v>
      </c>
      <c r="EJ637" t="e">
        <v>#N/A</v>
      </c>
      <c r="EK637">
        <v>0</v>
      </c>
      <c r="EL637">
        <v>21</v>
      </c>
      <c r="EM637" t="b">
        <v>0</v>
      </c>
    </row>
    <row r="638" spans="1:143" ht="15.75">
      <c r="A638"/>
      <c r="B638" t="s">
        <v>1247</v>
      </c>
      <c r="C638" t="s">
        <v>1759</v>
      </c>
      <c r="D638" t="s">
        <v>7893</v>
      </c>
      <c r="E638" t="s">
        <v>7894</v>
      </c>
      <c r="F638" t="s">
        <v>7895</v>
      </c>
      <c r="G638" t="s">
        <v>7893</v>
      </c>
      <c r="H638" t="s">
        <v>902</v>
      </c>
      <c r="I638" t="s">
        <v>1279</v>
      </c>
      <c r="J638"/>
      <c r="K638"/>
      <c r="L638" t="s">
        <v>1939</v>
      </c>
      <c r="M638" t="s">
        <v>902</v>
      </c>
      <c r="N638" t="s">
        <v>902</v>
      </c>
      <c r="O638"/>
      <c r="P638" t="s">
        <v>1247</v>
      </c>
      <c r="Q638" t="s">
        <v>1306</v>
      </c>
      <c r="R638" t="s">
        <v>6582</v>
      </c>
      <c r="S638"/>
      <c r="T638"/>
      <c r="U638" t="s">
        <v>7896</v>
      </c>
      <c r="V638"/>
      <c r="W638"/>
      <c r="X638"/>
      <c r="Y638"/>
      <c r="Z638"/>
      <c r="AA638"/>
      <c r="AB638"/>
      <c r="AC638"/>
      <c r="AD638"/>
      <c r="AE638"/>
      <c r="AF638"/>
      <c r="AG638"/>
      <c r="AH638"/>
      <c r="AI638"/>
      <c r="AJ638"/>
      <c r="AK638"/>
      <c r="AL638"/>
      <c r="AM638"/>
      <c r="AN638"/>
      <c r="AO638" s="108" t="s">
        <v>43</v>
      </c>
      <c r="AP638" t="s">
        <v>1309</v>
      </c>
      <c r="AQ638">
        <v>83</v>
      </c>
      <c r="AR638" t="e">
        <v>#N/A</v>
      </c>
      <c r="AS638" t="s">
        <v>1759</v>
      </c>
      <c r="AT638" t="e">
        <v>#N/A</v>
      </c>
      <c r="AU638" t="s">
        <v>7894</v>
      </c>
      <c r="AV638" t="s">
        <v>7897</v>
      </c>
      <c r="AW638" t="s">
        <v>7898</v>
      </c>
      <c r="AX638" t="s">
        <v>1934</v>
      </c>
      <c r="AY638" t="s">
        <v>7899</v>
      </c>
      <c r="AZ638" t="s">
        <v>1306</v>
      </c>
      <c r="BA638" t="s">
        <v>7900</v>
      </c>
      <c r="BB638" t="s">
        <v>1279</v>
      </c>
      <c r="BC638" t="s">
        <v>1939</v>
      </c>
      <c r="BD638" t="s">
        <v>7901</v>
      </c>
      <c r="BE638">
        <v>638</v>
      </c>
      <c r="BF638">
        <v>0</v>
      </c>
      <c r="BG638">
        <v>0</v>
      </c>
      <c r="BH638" t="s">
        <v>1592</v>
      </c>
      <c r="BI638">
        <v>0</v>
      </c>
      <c r="BJ638">
        <v>0</v>
      </c>
      <c r="BK638">
        <v>0</v>
      </c>
      <c r="BL638" t="s">
        <v>1592</v>
      </c>
      <c r="BM638" t="s">
        <v>1592</v>
      </c>
      <c r="BN638" t="s">
        <v>1592</v>
      </c>
      <c r="BO638" t="s" cm="1">
        <v>1592</v>
      </c>
      <c r="BP638" t="s">
        <v>1592</v>
      </c>
      <c r="BQ638" t="s">
        <v>7303</v>
      </c>
      <c r="BR638">
        <v>82</v>
      </c>
      <c r="BS638" t="s">
        <v>5177</v>
      </c>
      <c r="BT638" t="s">
        <v>7902</v>
      </c>
      <c r="BU638" t="s">
        <v>7893</v>
      </c>
      <c r="BV638" t="s">
        <v>7897</v>
      </c>
      <c r="BW638" t="s">
        <v>1940</v>
      </c>
      <c r="BX638" t="s">
        <v>1940</v>
      </c>
      <c r="BY638" t="s">
        <v>1592</v>
      </c>
      <c r="BZ638" t="s">
        <v>1937</v>
      </c>
      <c r="CA638" t="s">
        <v>902</v>
      </c>
      <c r="CB638"/>
      <c r="CC638" t="s">
        <v>998</v>
      </c>
      <c r="CD638" t="s">
        <v>1279</v>
      </c>
      <c r="CE638" t="s">
        <v>7894</v>
      </c>
      <c r="CF638" t="s">
        <v>7897</v>
      </c>
      <c r="CG638" t="s">
        <v>1279</v>
      </c>
      <c r="CH638" t="s">
        <v>1592</v>
      </c>
      <c r="CI638" t="s">
        <v>6582</v>
      </c>
      <c r="CJ638" t="s">
        <v>1247</v>
      </c>
      <c r="CK638"/>
      <c r="CL638"/>
      <c r="CM638" t="s">
        <v>7896</v>
      </c>
      <c r="CN638" t="s">
        <v>1592</v>
      </c>
      <c r="CO638" t="s">
        <v>7896</v>
      </c>
      <c r="CP638" t="s">
        <v>1592</v>
      </c>
      <c r="CQ638" t="s">
        <v>1592</v>
      </c>
      <c r="CR638">
        <v>0</v>
      </c>
      <c r="CS638" t="s">
        <v>1592</v>
      </c>
      <c r="CT638" t="s">
        <v>1592</v>
      </c>
      <c r="CU638" t="s">
        <v>1592</v>
      </c>
      <c r="CV638" t="s">
        <v>1592</v>
      </c>
      <c r="CW638" t="s">
        <v>1592</v>
      </c>
      <c r="CX638">
        <v>636</v>
      </c>
      <c r="CY638" t="s">
        <v>7903</v>
      </c>
      <c r="CZ638" t="s">
        <v>1592</v>
      </c>
      <c r="DA638" t="s">
        <v>2313</v>
      </c>
      <c r="DB638" t="s">
        <v>2314</v>
      </c>
      <c r="DC638" t="s">
        <v>7894</v>
      </c>
      <c r="DD638" t="s">
        <v>1306</v>
      </c>
      <c r="DE638" t="s">
        <v>7893</v>
      </c>
      <c r="DF638" t="s">
        <v>1592</v>
      </c>
      <c r="DG638" t="s">
        <v>1592</v>
      </c>
      <c r="DH638" t="s">
        <v>2334</v>
      </c>
      <c r="DI638" t="e">
        <v>#N/A</v>
      </c>
      <c r="DJ638"/>
      <c r="DK638" t="s">
        <v>2334</v>
      </c>
      <c r="DL638">
        <v>9</v>
      </c>
      <c r="DM638" t="s">
        <v>2315</v>
      </c>
      <c r="DN638" t="s">
        <v>1247</v>
      </c>
      <c r="DO638" t="b">
        <v>1</v>
      </c>
      <c r="DP638" t="b">
        <v>1</v>
      </c>
      <c r="DQ638" t="b">
        <v>1</v>
      </c>
      <c r="DR638" t="b">
        <v>0</v>
      </c>
      <c r="DS638" t="b">
        <v>0</v>
      </c>
      <c r="DT638" t="b">
        <v>0</v>
      </c>
      <c r="DU638" t="b">
        <v>1</v>
      </c>
      <c r="DV638">
        <v>0</v>
      </c>
      <c r="DW638" t="b">
        <v>0</v>
      </c>
      <c r="DX638" t="b">
        <v>0</v>
      </c>
      <c r="DY638" t="b">
        <v>0</v>
      </c>
      <c r="DZ638" t="b">
        <v>0</v>
      </c>
      <c r="EA638" t="b">
        <v>0</v>
      </c>
      <c r="EB638" t="b">
        <v>0</v>
      </c>
      <c r="EC638" t="b">
        <v>0</v>
      </c>
      <c r="ED638" t="b">
        <v>0</v>
      </c>
      <c r="EE638" t="b">
        <v>0</v>
      </c>
      <c r="EF638" t="b" cm="1">
        <v>0</v>
      </c>
      <c r="EG638" t="b">
        <v>0</v>
      </c>
      <c r="EH638" t="b">
        <v>0</v>
      </c>
      <c r="EI638" t="b">
        <v>0</v>
      </c>
      <c r="EJ638" t="s">
        <v>1592</v>
      </c>
      <c r="EK638">
        <v>0</v>
      </c>
      <c r="EL638">
        <v>27</v>
      </c>
      <c r="EM638" t="b">
        <v>0</v>
      </c>
    </row>
    <row r="639" spans="1:143" ht="63">
      <c r="A639"/>
      <c r="B639" t="s">
        <v>1247</v>
      </c>
      <c r="C639" t="s">
        <v>1759</v>
      </c>
      <c r="D639" t="s">
        <v>1761</v>
      </c>
      <c r="E639" t="s">
        <v>1762</v>
      </c>
      <c r="F639" t="s">
        <v>2187</v>
      </c>
      <c r="G639" t="s">
        <v>1761</v>
      </c>
      <c r="H639" t="s">
        <v>902</v>
      </c>
      <c r="I639" t="s">
        <v>1242</v>
      </c>
      <c r="J639" t="s">
        <v>7893</v>
      </c>
      <c r="K639"/>
      <c r="L639" t="s">
        <v>1939</v>
      </c>
      <c r="M639" t="s">
        <v>1947</v>
      </c>
      <c r="N639" s="109" t="s">
        <v>6592</v>
      </c>
      <c r="O639"/>
      <c r="P639" t="s">
        <v>1247</v>
      </c>
      <c r="Q639" t="s">
        <v>1306</v>
      </c>
      <c r="R639" t="s">
        <v>6582</v>
      </c>
      <c r="S639"/>
      <c r="T639"/>
      <c r="U639" t="s">
        <v>7896</v>
      </c>
      <c r="V639" t="s">
        <v>2187</v>
      </c>
      <c r="W639"/>
      <c r="X639"/>
      <c r="Y639"/>
      <c r="Z639"/>
      <c r="AA639"/>
      <c r="AB639"/>
      <c r="AC639"/>
      <c r="AD639"/>
      <c r="AE639"/>
      <c r="AF639"/>
      <c r="AG639"/>
      <c r="AH639"/>
      <c r="AI639"/>
      <c r="AJ639"/>
      <c r="AK639"/>
      <c r="AL639"/>
      <c r="AM639"/>
      <c r="AN639"/>
      <c r="AO639" s="108" t="s">
        <v>43</v>
      </c>
      <c r="AP639" t="s">
        <v>1309</v>
      </c>
      <c r="AQ639">
        <v>84</v>
      </c>
      <c r="AR639" t="e">
        <v>#N/A</v>
      </c>
      <c r="AS639" t="s">
        <v>1759</v>
      </c>
      <c r="AT639" t="e">
        <v>#N/A</v>
      </c>
      <c r="AU639" t="s">
        <v>1762</v>
      </c>
      <c r="AV639" t="s">
        <v>1945</v>
      </c>
      <c r="AW639" t="s">
        <v>2138</v>
      </c>
      <c r="AX639" t="s">
        <v>1934</v>
      </c>
      <c r="AY639" t="s">
        <v>2186</v>
      </c>
      <c r="AZ639" t="s">
        <v>1306</v>
      </c>
      <c r="BA639" t="s">
        <v>5600</v>
      </c>
      <c r="BB639" t="s">
        <v>1242</v>
      </c>
      <c r="BC639" t="s">
        <v>1939</v>
      </c>
      <c r="BD639" t="s">
        <v>6322</v>
      </c>
      <c r="BE639">
        <v>339</v>
      </c>
      <c r="BF639">
        <v>638</v>
      </c>
      <c r="BG639">
        <v>0</v>
      </c>
      <c r="BH639" t="s">
        <v>1592</v>
      </c>
      <c r="BI639">
        <v>0</v>
      </c>
      <c r="BJ639">
        <v>0</v>
      </c>
      <c r="BK639">
        <v>1055</v>
      </c>
      <c r="BL639" t="s">
        <v>1950</v>
      </c>
      <c r="BM639" t="s">
        <v>7894</v>
      </c>
      <c r="BN639" t="s">
        <v>7897</v>
      </c>
      <c r="BO639" t="e" cm="1">
        <v>#N/A</v>
      </c>
      <c r="BP639" t="s">
        <v>1592</v>
      </c>
      <c r="BQ639" t="s">
        <v>7303</v>
      </c>
      <c r="BR639">
        <v>83</v>
      </c>
      <c r="BS639" t="s">
        <v>5184</v>
      </c>
      <c r="BT639" t="s">
        <v>7904</v>
      </c>
      <c r="BU639" t="s">
        <v>1761</v>
      </c>
      <c r="BV639" t="s">
        <v>1945</v>
      </c>
      <c r="BW639" t="s">
        <v>1940</v>
      </c>
      <c r="BX639" t="s">
        <v>2188</v>
      </c>
      <c r="BY639" t="s">
        <v>1592</v>
      </c>
      <c r="BZ639" t="s">
        <v>1937</v>
      </c>
      <c r="CA639" t="s">
        <v>1947</v>
      </c>
      <c r="CB639"/>
      <c r="CC639" t="s">
        <v>998</v>
      </c>
      <c r="CD639" t="s">
        <v>1242</v>
      </c>
      <c r="CE639" t="s">
        <v>7905</v>
      </c>
      <c r="CF639" t="s">
        <v>7906</v>
      </c>
      <c r="CG639" t="s">
        <v>1242</v>
      </c>
      <c r="CH639" t="s">
        <v>1592</v>
      </c>
      <c r="CI639" t="s">
        <v>6582</v>
      </c>
      <c r="CJ639" t="s">
        <v>1247</v>
      </c>
      <c r="CK639"/>
      <c r="CL639"/>
      <c r="CM639" t="s">
        <v>7896</v>
      </c>
      <c r="CN639" t="s">
        <v>2187</v>
      </c>
      <c r="CO639" t="s">
        <v>7896</v>
      </c>
      <c r="CP639" t="s">
        <v>2187</v>
      </c>
      <c r="CQ639" t="s">
        <v>1592</v>
      </c>
      <c r="CR639">
        <v>0</v>
      </c>
      <c r="CS639" t="s">
        <v>1592</v>
      </c>
      <c r="CT639" t="s">
        <v>1592</v>
      </c>
      <c r="CU639" t="s">
        <v>1592</v>
      </c>
      <c r="CV639" t="s">
        <v>1592</v>
      </c>
      <c r="CW639" t="s">
        <v>1592</v>
      </c>
      <c r="CX639">
        <v>637</v>
      </c>
      <c r="CY639" t="s">
        <v>7907</v>
      </c>
      <c r="CZ639" t="s">
        <v>1592</v>
      </c>
      <c r="DA639" t="s">
        <v>2313</v>
      </c>
      <c r="DB639" t="s">
        <v>2314</v>
      </c>
      <c r="DC639" t="s">
        <v>1762</v>
      </c>
      <c r="DD639" t="s">
        <v>1306</v>
      </c>
      <c r="DE639" t="s">
        <v>1761</v>
      </c>
      <c r="DF639" t="s">
        <v>1592</v>
      </c>
      <c r="DG639" t="s">
        <v>1592</v>
      </c>
      <c r="DH639" t="s">
        <v>2334</v>
      </c>
      <c r="DI639" t="e">
        <v>#N/A</v>
      </c>
      <c r="DJ639"/>
      <c r="DK639" t="s">
        <v>2334</v>
      </c>
      <c r="DL639">
        <v>9</v>
      </c>
      <c r="DM639" t="s">
        <v>2315</v>
      </c>
      <c r="DN639" t="s">
        <v>1247</v>
      </c>
      <c r="DO639" t="b">
        <v>1</v>
      </c>
      <c r="DP639" t="b">
        <v>1</v>
      </c>
      <c r="DQ639" t="b">
        <v>0</v>
      </c>
      <c r="DR639" t="b">
        <v>0</v>
      </c>
      <c r="DS639" t="b">
        <v>0</v>
      </c>
      <c r="DT639" t="b">
        <v>0</v>
      </c>
      <c r="DU639" t="b">
        <v>0</v>
      </c>
      <c r="DV639">
        <v>0</v>
      </c>
      <c r="DW639" t="b">
        <v>0</v>
      </c>
      <c r="DX639" t="b">
        <v>0</v>
      </c>
      <c r="DY639" t="b">
        <v>0</v>
      </c>
      <c r="DZ639" t="b">
        <v>0</v>
      </c>
      <c r="EA639" t="b">
        <v>0</v>
      </c>
      <c r="EB639" t="b">
        <v>0</v>
      </c>
      <c r="EC639" t="b">
        <v>0</v>
      </c>
      <c r="ED639" t="b">
        <v>0</v>
      </c>
      <c r="EE639" t="b">
        <v>0</v>
      </c>
      <c r="EF639" t="b" cm="1">
        <v>0</v>
      </c>
      <c r="EG639" t="b">
        <v>0</v>
      </c>
      <c r="EH639" t="b">
        <v>0</v>
      </c>
      <c r="EI639" t="b">
        <v>0</v>
      </c>
      <c r="EJ639" t="s">
        <v>1592</v>
      </c>
      <c r="EK639">
        <v>0</v>
      </c>
      <c r="EL639">
        <v>7</v>
      </c>
      <c r="EM639" t="b">
        <v>0</v>
      </c>
    </row>
    <row r="640" spans="1:143" ht="31.5">
      <c r="A640"/>
      <c r="B640" t="s">
        <v>1247</v>
      </c>
      <c r="C640" t="s">
        <v>1759</v>
      </c>
      <c r="D640" t="s">
        <v>5617</v>
      </c>
      <c r="E640" t="s">
        <v>5618</v>
      </c>
      <c r="F640" t="s">
        <v>6597</v>
      </c>
      <c r="G640" t="s">
        <v>5617</v>
      </c>
      <c r="H640" t="s">
        <v>902</v>
      </c>
      <c r="I640" t="s">
        <v>1242</v>
      </c>
      <c r="J640" t="s">
        <v>7893</v>
      </c>
      <c r="K640"/>
      <c r="L640" t="s">
        <v>1939</v>
      </c>
      <c r="M640" t="s">
        <v>1947</v>
      </c>
      <c r="N640" s="109" t="s">
        <v>6598</v>
      </c>
      <c r="O640"/>
      <c r="P640" t="s">
        <v>1247</v>
      </c>
      <c r="Q640" t="s">
        <v>1306</v>
      </c>
      <c r="R640" t="s">
        <v>6582</v>
      </c>
      <c r="S640"/>
      <c r="T640"/>
      <c r="U640" t="s">
        <v>7896</v>
      </c>
      <c r="V640" t="s">
        <v>6599</v>
      </c>
      <c r="W640"/>
      <c r="X640"/>
      <c r="Y640"/>
      <c r="Z640"/>
      <c r="AA640"/>
      <c r="AB640"/>
      <c r="AC640"/>
      <c r="AD640"/>
      <c r="AE640"/>
      <c r="AF640"/>
      <c r="AG640"/>
      <c r="AH640"/>
      <c r="AI640"/>
      <c r="AJ640"/>
      <c r="AK640"/>
      <c r="AL640"/>
      <c r="AM640"/>
      <c r="AN640"/>
      <c r="AO640" s="108" t="s">
        <v>43</v>
      </c>
      <c r="AP640" t="s">
        <v>1309</v>
      </c>
      <c r="AQ640">
        <v>85</v>
      </c>
      <c r="AR640" t="e">
        <v>#N/A</v>
      </c>
      <c r="AS640" t="s">
        <v>1759</v>
      </c>
      <c r="AT640" t="e">
        <v>#N/A</v>
      </c>
      <c r="AU640" t="s">
        <v>5618</v>
      </c>
      <c r="AV640" t="s">
        <v>5621</v>
      </c>
      <c r="AW640" t="s">
        <v>6600</v>
      </c>
      <c r="AX640" t="s">
        <v>1934</v>
      </c>
      <c r="AY640" t="s">
        <v>5622</v>
      </c>
      <c r="AZ640" t="s">
        <v>1306</v>
      </c>
      <c r="BA640" t="s">
        <v>5623</v>
      </c>
      <c r="BB640" t="s">
        <v>1242</v>
      </c>
      <c r="BC640" t="s">
        <v>1939</v>
      </c>
      <c r="BD640" t="s">
        <v>6332</v>
      </c>
      <c r="BE640">
        <v>341</v>
      </c>
      <c r="BF640">
        <v>638</v>
      </c>
      <c r="BG640">
        <v>0</v>
      </c>
      <c r="BH640" t="s">
        <v>1592</v>
      </c>
      <c r="BI640">
        <v>0</v>
      </c>
      <c r="BJ640">
        <v>0</v>
      </c>
      <c r="BK640">
        <v>1051</v>
      </c>
      <c r="BL640" t="s">
        <v>5625</v>
      </c>
      <c r="BM640" t="s">
        <v>7894</v>
      </c>
      <c r="BN640" t="s">
        <v>7897</v>
      </c>
      <c r="BO640" t="e" cm="1">
        <v>#N/A</v>
      </c>
      <c r="BP640" t="s">
        <v>1592</v>
      </c>
      <c r="BQ640" t="s">
        <v>7303</v>
      </c>
      <c r="BR640">
        <v>84</v>
      </c>
      <c r="BS640" t="s">
        <v>5190</v>
      </c>
      <c r="BT640" t="s">
        <v>7908</v>
      </c>
      <c r="BU640" t="s">
        <v>5617</v>
      </c>
      <c r="BV640" t="s">
        <v>5621</v>
      </c>
      <c r="BW640" t="s">
        <v>1940</v>
      </c>
      <c r="BX640" t="s">
        <v>6602</v>
      </c>
      <c r="BY640" t="s">
        <v>1592</v>
      </c>
      <c r="BZ640" t="s">
        <v>1937</v>
      </c>
      <c r="CA640" t="s">
        <v>1947</v>
      </c>
      <c r="CB640"/>
      <c r="CC640" t="s">
        <v>998</v>
      </c>
      <c r="CD640" t="s">
        <v>1242</v>
      </c>
      <c r="CE640" t="s">
        <v>7909</v>
      </c>
      <c r="CF640" t="s">
        <v>7910</v>
      </c>
      <c r="CG640" t="s">
        <v>1242</v>
      </c>
      <c r="CH640" t="s">
        <v>1592</v>
      </c>
      <c r="CI640" t="s">
        <v>6582</v>
      </c>
      <c r="CJ640" t="s">
        <v>1247</v>
      </c>
      <c r="CK640"/>
      <c r="CL640"/>
      <c r="CM640" t="s">
        <v>7896</v>
      </c>
      <c r="CN640" t="s">
        <v>6599</v>
      </c>
      <c r="CO640" t="s">
        <v>7896</v>
      </c>
      <c r="CP640" t="s">
        <v>6599</v>
      </c>
      <c r="CQ640" t="s">
        <v>1592</v>
      </c>
      <c r="CR640">
        <v>0</v>
      </c>
      <c r="CS640" t="s">
        <v>1592</v>
      </c>
      <c r="CT640" t="s">
        <v>1592</v>
      </c>
      <c r="CU640" t="s">
        <v>1592</v>
      </c>
      <c r="CV640" t="s">
        <v>1592</v>
      </c>
      <c r="CW640" t="s">
        <v>1592</v>
      </c>
      <c r="CX640">
        <v>638</v>
      </c>
      <c r="CY640" t="s">
        <v>7911</v>
      </c>
      <c r="CZ640" t="s">
        <v>1592</v>
      </c>
      <c r="DA640" t="s">
        <v>2313</v>
      </c>
      <c r="DB640" t="s">
        <v>2314</v>
      </c>
      <c r="DC640" t="s">
        <v>5618</v>
      </c>
      <c r="DD640" t="s">
        <v>1306</v>
      </c>
      <c r="DE640" t="s">
        <v>5617</v>
      </c>
      <c r="DF640" t="s">
        <v>1592</v>
      </c>
      <c r="DG640" t="s">
        <v>1592</v>
      </c>
      <c r="DH640" t="s">
        <v>2334</v>
      </c>
      <c r="DI640" t="e">
        <v>#N/A</v>
      </c>
      <c r="DJ640"/>
      <c r="DK640" t="s">
        <v>2334</v>
      </c>
      <c r="DL640">
        <v>9</v>
      </c>
      <c r="DM640" t="s">
        <v>2315</v>
      </c>
      <c r="DN640" t="s">
        <v>1247</v>
      </c>
      <c r="DO640" t="b">
        <v>1</v>
      </c>
      <c r="DP640" t="b">
        <v>1</v>
      </c>
      <c r="DQ640" t="b">
        <v>0</v>
      </c>
      <c r="DR640" t="b">
        <v>0</v>
      </c>
      <c r="DS640" t="b">
        <v>0</v>
      </c>
      <c r="DT640" t="b">
        <v>0</v>
      </c>
      <c r="DU640" t="b">
        <v>0</v>
      </c>
      <c r="DV640">
        <v>0</v>
      </c>
      <c r="DW640" t="b">
        <v>0</v>
      </c>
      <c r="DX640" t="b">
        <v>0</v>
      </c>
      <c r="DY640" t="b">
        <v>0</v>
      </c>
      <c r="DZ640" t="b">
        <v>0</v>
      </c>
      <c r="EA640" t="b">
        <v>0</v>
      </c>
      <c r="EB640" t="b">
        <v>0</v>
      </c>
      <c r="EC640" t="b">
        <v>0</v>
      </c>
      <c r="ED640" t="b">
        <v>0</v>
      </c>
      <c r="EE640" t="b">
        <v>0</v>
      </c>
      <c r="EF640" t="b" cm="1">
        <v>0</v>
      </c>
      <c r="EG640" t="b">
        <v>0</v>
      </c>
      <c r="EH640" t="b">
        <v>0</v>
      </c>
      <c r="EI640" t="b">
        <v>0</v>
      </c>
      <c r="EJ640" t="s">
        <v>1592</v>
      </c>
      <c r="EK640">
        <v>0</v>
      </c>
      <c r="EL640">
        <v>13</v>
      </c>
      <c r="EM640" t="b">
        <v>0</v>
      </c>
    </row>
    <row r="641" spans="1:143" ht="15.75">
      <c r="A641"/>
      <c r="B641" t="s">
        <v>1247</v>
      </c>
      <c r="C641" t="s">
        <v>1759</v>
      </c>
      <c r="D641" t="s">
        <v>1766</v>
      </c>
      <c r="E641" t="s">
        <v>1767</v>
      </c>
      <c r="F641" t="s">
        <v>6190</v>
      </c>
      <c r="G641" t="s">
        <v>1766</v>
      </c>
      <c r="H641" t="s">
        <v>902</v>
      </c>
      <c r="I641" t="s">
        <v>1242</v>
      </c>
      <c r="J641" t="s">
        <v>7893</v>
      </c>
      <c r="K641"/>
      <c r="L641" t="s">
        <v>1939</v>
      </c>
      <c r="M641" t="s">
        <v>1947</v>
      </c>
      <c r="N641" t="s">
        <v>6606</v>
      </c>
      <c r="O641"/>
      <c r="P641" t="s">
        <v>1247</v>
      </c>
      <c r="Q641" t="s">
        <v>1306</v>
      </c>
      <c r="R641" t="s">
        <v>6582</v>
      </c>
      <c r="S641"/>
      <c r="T641"/>
      <c r="U641" t="s">
        <v>7896</v>
      </c>
      <c r="V641" t="s">
        <v>2192</v>
      </c>
      <c r="W641"/>
      <c r="X641"/>
      <c r="Y641"/>
      <c r="Z641"/>
      <c r="AA641"/>
      <c r="AB641"/>
      <c r="AC641"/>
      <c r="AD641"/>
      <c r="AE641"/>
      <c r="AF641"/>
      <c r="AG641"/>
      <c r="AH641"/>
      <c r="AI641"/>
      <c r="AJ641"/>
      <c r="AK641"/>
      <c r="AL641"/>
      <c r="AM641"/>
      <c r="AN641"/>
      <c r="AO641" s="108" t="s">
        <v>43</v>
      </c>
      <c r="AP641" t="s">
        <v>1309</v>
      </c>
      <c r="AQ641">
        <v>86</v>
      </c>
      <c r="AR641" t="e">
        <v>#N/A</v>
      </c>
      <c r="AS641" t="s">
        <v>1759</v>
      </c>
      <c r="AT641" t="e">
        <v>#N/A</v>
      </c>
      <c r="AU641" t="s">
        <v>1767</v>
      </c>
      <c r="AV641" t="s">
        <v>1953</v>
      </c>
      <c r="AW641" t="s">
        <v>1954</v>
      </c>
      <c r="AX641" t="s">
        <v>1934</v>
      </c>
      <c r="AY641" t="s">
        <v>2191</v>
      </c>
      <c r="AZ641" t="s">
        <v>1306</v>
      </c>
      <c r="BA641" t="s">
        <v>5610</v>
      </c>
      <c r="BB641" t="s">
        <v>1242</v>
      </c>
      <c r="BC641" t="s">
        <v>1939</v>
      </c>
      <c r="BD641" t="s">
        <v>6327</v>
      </c>
      <c r="BE641">
        <v>340</v>
      </c>
      <c r="BF641">
        <v>638</v>
      </c>
      <c r="BG641">
        <v>0</v>
      </c>
      <c r="BH641" t="s">
        <v>1592</v>
      </c>
      <c r="BI641">
        <v>0</v>
      </c>
      <c r="BJ641">
        <v>0</v>
      </c>
      <c r="BK641">
        <v>1036</v>
      </c>
      <c r="BL641" t="s">
        <v>1958</v>
      </c>
      <c r="BM641" t="s">
        <v>7894</v>
      </c>
      <c r="BN641" t="s">
        <v>7897</v>
      </c>
      <c r="BO641" t="e" cm="1">
        <v>#N/A</v>
      </c>
      <c r="BP641" t="s">
        <v>1592</v>
      </c>
      <c r="BQ641" t="s">
        <v>7303</v>
      </c>
      <c r="BR641">
        <v>85</v>
      </c>
      <c r="BS641" t="s">
        <v>5196</v>
      </c>
      <c r="BT641" t="s">
        <v>7912</v>
      </c>
      <c r="BU641" t="s">
        <v>1766</v>
      </c>
      <c r="BV641" t="s">
        <v>1953</v>
      </c>
      <c r="BW641" t="s">
        <v>1940</v>
      </c>
      <c r="BX641" t="s">
        <v>2193</v>
      </c>
      <c r="BY641" t="s">
        <v>1592</v>
      </c>
      <c r="BZ641" t="s">
        <v>1937</v>
      </c>
      <c r="CA641" t="s">
        <v>1947</v>
      </c>
      <c r="CB641"/>
      <c r="CC641" t="s">
        <v>998</v>
      </c>
      <c r="CD641" t="s">
        <v>1242</v>
      </c>
      <c r="CE641" t="s">
        <v>7913</v>
      </c>
      <c r="CF641" t="s">
        <v>7914</v>
      </c>
      <c r="CG641" t="s">
        <v>1242</v>
      </c>
      <c r="CH641" t="s">
        <v>1592</v>
      </c>
      <c r="CI641" t="s">
        <v>6582</v>
      </c>
      <c r="CJ641" t="s">
        <v>1247</v>
      </c>
      <c r="CK641"/>
      <c r="CL641"/>
      <c r="CM641" t="s">
        <v>7896</v>
      </c>
      <c r="CN641" t="s">
        <v>2192</v>
      </c>
      <c r="CO641" t="s">
        <v>7896</v>
      </c>
      <c r="CP641" t="s">
        <v>2192</v>
      </c>
      <c r="CQ641" t="s">
        <v>1592</v>
      </c>
      <c r="CR641">
        <v>0</v>
      </c>
      <c r="CS641" t="s">
        <v>1592</v>
      </c>
      <c r="CT641" t="s">
        <v>1592</v>
      </c>
      <c r="CU641" t="s">
        <v>1592</v>
      </c>
      <c r="CV641" t="s">
        <v>1592</v>
      </c>
      <c r="CW641" t="s">
        <v>1592</v>
      </c>
      <c r="CX641">
        <v>639</v>
      </c>
      <c r="CY641" t="s">
        <v>7915</v>
      </c>
      <c r="CZ641" t="s">
        <v>1592</v>
      </c>
      <c r="DA641" t="s">
        <v>2313</v>
      </c>
      <c r="DB641" t="s">
        <v>2314</v>
      </c>
      <c r="DC641" t="s">
        <v>1767</v>
      </c>
      <c r="DD641" t="s">
        <v>1306</v>
      </c>
      <c r="DE641" t="s">
        <v>1766</v>
      </c>
      <c r="DF641" t="s">
        <v>1592</v>
      </c>
      <c r="DG641" t="s">
        <v>1592</v>
      </c>
      <c r="DH641" t="s">
        <v>2334</v>
      </c>
      <c r="DI641" t="e">
        <v>#N/A</v>
      </c>
      <c r="DJ641"/>
      <c r="DK641" t="s">
        <v>2334</v>
      </c>
      <c r="DL641">
        <v>9</v>
      </c>
      <c r="DM641" t="s">
        <v>2315</v>
      </c>
      <c r="DN641" t="s">
        <v>1247</v>
      </c>
      <c r="DO641" t="b">
        <v>1</v>
      </c>
      <c r="DP641" t="b">
        <v>1</v>
      </c>
      <c r="DQ641" t="b">
        <v>0</v>
      </c>
      <c r="DR641" t="b">
        <v>0</v>
      </c>
      <c r="DS641" t="b">
        <v>0</v>
      </c>
      <c r="DT641" t="b">
        <v>0</v>
      </c>
      <c r="DU641" t="b">
        <v>0</v>
      </c>
      <c r="DV641">
        <v>0</v>
      </c>
      <c r="DW641" t="b">
        <v>0</v>
      </c>
      <c r="DX641" t="b">
        <v>0</v>
      </c>
      <c r="DY641" t="b">
        <v>0</v>
      </c>
      <c r="DZ641" t="b">
        <v>0</v>
      </c>
      <c r="EA641" t="b">
        <v>0</v>
      </c>
      <c r="EB641" t="b">
        <v>0</v>
      </c>
      <c r="EC641" t="b">
        <v>0</v>
      </c>
      <c r="ED641" t="b">
        <v>0</v>
      </c>
      <c r="EE641" t="b">
        <v>0</v>
      </c>
      <c r="EF641" t="b" cm="1">
        <v>0</v>
      </c>
      <c r="EG641" t="b">
        <v>0</v>
      </c>
      <c r="EH641" t="b">
        <v>0</v>
      </c>
      <c r="EI641" t="b">
        <v>0</v>
      </c>
      <c r="EJ641" t="s">
        <v>1592</v>
      </c>
      <c r="EK641">
        <v>0</v>
      </c>
      <c r="EL641">
        <v>13</v>
      </c>
      <c r="EM641" t="b">
        <v>0</v>
      </c>
    </row>
    <row r="642" spans="1:143" ht="15.75">
      <c r="A642"/>
      <c r="B642" t="s">
        <v>1247</v>
      </c>
      <c r="C642" t="s">
        <v>1759</v>
      </c>
      <c r="D642" t="s">
        <v>1772</v>
      </c>
      <c r="E642" t="s">
        <v>1773</v>
      </c>
      <c r="F642" t="s">
        <v>6611</v>
      </c>
      <c r="G642" t="s">
        <v>1772</v>
      </c>
      <c r="H642" t="s">
        <v>902</v>
      </c>
      <c r="I642" t="s">
        <v>1242</v>
      </c>
      <c r="J642" t="s">
        <v>7893</v>
      </c>
      <c r="K642"/>
      <c r="L642" t="s">
        <v>1939</v>
      </c>
      <c r="M642" t="s">
        <v>1947</v>
      </c>
      <c r="N642" t="s">
        <v>7533</v>
      </c>
      <c r="O642"/>
      <c r="P642" t="s">
        <v>1247</v>
      </c>
      <c r="Q642" t="s">
        <v>1306</v>
      </c>
      <c r="R642" t="s">
        <v>6582</v>
      </c>
      <c r="S642"/>
      <c r="T642"/>
      <c r="U642" t="s">
        <v>7896</v>
      </c>
      <c r="V642" t="s">
        <v>6613</v>
      </c>
      <c r="W642"/>
      <c r="X642"/>
      <c r="Y642"/>
      <c r="Z642"/>
      <c r="AA642"/>
      <c r="AB642"/>
      <c r="AC642"/>
      <c r="AD642"/>
      <c r="AE642"/>
      <c r="AF642"/>
      <c r="AG642"/>
      <c r="AH642"/>
      <c r="AI642"/>
      <c r="AJ642"/>
      <c r="AK642"/>
      <c r="AL642"/>
      <c r="AM642"/>
      <c r="AN642"/>
      <c r="AO642" s="108" t="s">
        <v>43</v>
      </c>
      <c r="AP642" t="s">
        <v>1309</v>
      </c>
      <c r="AQ642">
        <v>87</v>
      </c>
      <c r="AR642" t="e">
        <v>#N/A</v>
      </c>
      <c r="AS642" t="s">
        <v>1759</v>
      </c>
      <c r="AT642" t="e">
        <v>#N/A</v>
      </c>
      <c r="AU642" t="s">
        <v>1773</v>
      </c>
      <c r="AV642" t="s">
        <v>5634</v>
      </c>
      <c r="AW642" t="s">
        <v>6614</v>
      </c>
      <c r="AX642" t="s">
        <v>1934</v>
      </c>
      <c r="AY642" t="s">
        <v>6615</v>
      </c>
      <c r="AZ642" t="s">
        <v>1306</v>
      </c>
      <c r="BA642" t="s">
        <v>5636</v>
      </c>
      <c r="BB642" t="s">
        <v>1242</v>
      </c>
      <c r="BC642" t="s">
        <v>1939</v>
      </c>
      <c r="BD642" t="s">
        <v>6337</v>
      </c>
      <c r="BE642">
        <v>342</v>
      </c>
      <c r="BF642">
        <v>638</v>
      </c>
      <c r="BG642">
        <v>0</v>
      </c>
      <c r="BH642" t="s">
        <v>1592</v>
      </c>
      <c r="BI642">
        <v>0</v>
      </c>
      <c r="BJ642">
        <v>0</v>
      </c>
      <c r="BK642">
        <v>1046</v>
      </c>
      <c r="BL642" t="s">
        <v>5638</v>
      </c>
      <c r="BM642" t="s">
        <v>7894</v>
      </c>
      <c r="BN642" t="s">
        <v>7897</v>
      </c>
      <c r="BO642" t="e" cm="1">
        <v>#N/A</v>
      </c>
      <c r="BP642" t="s">
        <v>1592</v>
      </c>
      <c r="BQ642" t="s">
        <v>7303</v>
      </c>
      <c r="BR642">
        <v>86</v>
      </c>
      <c r="BS642" t="s">
        <v>5202</v>
      </c>
      <c r="BT642" t="s">
        <v>7916</v>
      </c>
      <c r="BU642" t="s">
        <v>1772</v>
      </c>
      <c r="BV642" t="s">
        <v>5634</v>
      </c>
      <c r="BW642" t="s">
        <v>1940</v>
      </c>
      <c r="BX642" t="s">
        <v>7535</v>
      </c>
      <c r="BY642" t="s">
        <v>1592</v>
      </c>
      <c r="BZ642" t="s">
        <v>1937</v>
      </c>
      <c r="CA642" t="s">
        <v>1947</v>
      </c>
      <c r="CB642"/>
      <c r="CC642" t="s">
        <v>998</v>
      </c>
      <c r="CD642" t="s">
        <v>1242</v>
      </c>
      <c r="CE642" t="s">
        <v>7917</v>
      </c>
      <c r="CF642" t="s">
        <v>7918</v>
      </c>
      <c r="CG642" t="s">
        <v>1242</v>
      </c>
      <c r="CH642" t="s">
        <v>1592</v>
      </c>
      <c r="CI642" t="s">
        <v>6582</v>
      </c>
      <c r="CJ642" t="s">
        <v>1247</v>
      </c>
      <c r="CK642"/>
      <c r="CL642"/>
      <c r="CM642" t="s">
        <v>7896</v>
      </c>
      <c r="CN642" t="s">
        <v>6613</v>
      </c>
      <c r="CO642" t="s">
        <v>7896</v>
      </c>
      <c r="CP642" t="s">
        <v>6613</v>
      </c>
      <c r="CQ642" t="s">
        <v>1592</v>
      </c>
      <c r="CR642">
        <v>0</v>
      </c>
      <c r="CS642" t="s">
        <v>1592</v>
      </c>
      <c r="CT642" t="s">
        <v>1592</v>
      </c>
      <c r="CU642" t="s">
        <v>1592</v>
      </c>
      <c r="CV642" t="s">
        <v>1592</v>
      </c>
      <c r="CW642" t="s">
        <v>1592</v>
      </c>
      <c r="CX642">
        <v>640</v>
      </c>
      <c r="CY642" t="s">
        <v>7919</v>
      </c>
      <c r="CZ642" t="s">
        <v>1592</v>
      </c>
      <c r="DA642" t="s">
        <v>2313</v>
      </c>
      <c r="DB642" t="s">
        <v>2314</v>
      </c>
      <c r="DC642" t="s">
        <v>1773</v>
      </c>
      <c r="DD642" t="s">
        <v>1306</v>
      </c>
      <c r="DE642" t="s">
        <v>1772</v>
      </c>
      <c r="DF642" t="s">
        <v>1592</v>
      </c>
      <c r="DG642" t="s">
        <v>1592</v>
      </c>
      <c r="DH642" t="s">
        <v>2334</v>
      </c>
      <c r="DI642" t="e">
        <v>#N/A</v>
      </c>
      <c r="DJ642"/>
      <c r="DK642" t="s">
        <v>2334</v>
      </c>
      <c r="DL642">
        <v>9</v>
      </c>
      <c r="DM642" t="s">
        <v>2315</v>
      </c>
      <c r="DN642" t="s">
        <v>1247</v>
      </c>
      <c r="DO642" t="b">
        <v>1</v>
      </c>
      <c r="DP642" t="b">
        <v>1</v>
      </c>
      <c r="DQ642" t="b">
        <v>0</v>
      </c>
      <c r="DR642" t="b">
        <v>0</v>
      </c>
      <c r="DS642" t="b">
        <v>0</v>
      </c>
      <c r="DT642" t="b">
        <v>0</v>
      </c>
      <c r="DU642" t="b">
        <v>0</v>
      </c>
      <c r="DV642">
        <v>0</v>
      </c>
      <c r="DW642" t="b">
        <v>0</v>
      </c>
      <c r="DX642" t="b">
        <v>0</v>
      </c>
      <c r="DY642" t="b">
        <v>0</v>
      </c>
      <c r="DZ642" t="b">
        <v>0</v>
      </c>
      <c r="EA642" t="b">
        <v>0</v>
      </c>
      <c r="EB642" t="b">
        <v>0</v>
      </c>
      <c r="EC642" t="b">
        <v>0</v>
      </c>
      <c r="ED642" t="b">
        <v>0</v>
      </c>
      <c r="EE642" t="b">
        <v>0</v>
      </c>
      <c r="EF642" t="b" cm="1">
        <v>0</v>
      </c>
      <c r="EG642" t="b">
        <v>0</v>
      </c>
      <c r="EH642" t="b">
        <v>0</v>
      </c>
      <c r="EI642" t="b">
        <v>0</v>
      </c>
      <c r="EJ642" t="s">
        <v>1592</v>
      </c>
      <c r="EK642">
        <v>0</v>
      </c>
      <c r="EL642">
        <v>16</v>
      </c>
      <c r="EM642" t="b">
        <v>0</v>
      </c>
    </row>
    <row r="643" spans="1:143" ht="15.75">
      <c r="A643"/>
      <c r="B643" t="s">
        <v>1247</v>
      </c>
      <c r="C643" t="s">
        <v>1759</v>
      </c>
      <c r="D643" t="s">
        <v>7669</v>
      </c>
      <c r="E643" t="s">
        <v>7670</v>
      </c>
      <c r="F643" t="s">
        <v>7671</v>
      </c>
      <c r="G643" t="s">
        <v>7669</v>
      </c>
      <c r="H643" t="s">
        <v>902</v>
      </c>
      <c r="I643" t="s">
        <v>1242</v>
      </c>
      <c r="J643" t="s">
        <v>7893</v>
      </c>
      <c r="K643"/>
      <c r="L643" t="s">
        <v>1939</v>
      </c>
      <c r="M643" t="s">
        <v>1974</v>
      </c>
      <c r="N643"/>
      <c r="O643"/>
      <c r="P643" t="s">
        <v>1247</v>
      </c>
      <c r="Q643" t="s">
        <v>1306</v>
      </c>
      <c r="R643" t="s">
        <v>6582</v>
      </c>
      <c r="S643"/>
      <c r="T643"/>
      <c r="U643" t="s">
        <v>7896</v>
      </c>
      <c r="V643" t="s">
        <v>7672</v>
      </c>
      <c r="W643"/>
      <c r="X643"/>
      <c r="Y643"/>
      <c r="Z643"/>
      <c r="AA643"/>
      <c r="AB643" t="s">
        <v>6927</v>
      </c>
      <c r="AC643"/>
      <c r="AD643"/>
      <c r="AE643"/>
      <c r="AF643"/>
      <c r="AG643"/>
      <c r="AH643"/>
      <c r="AI643"/>
      <c r="AJ643"/>
      <c r="AK643"/>
      <c r="AL643"/>
      <c r="AM643"/>
      <c r="AN643"/>
      <c r="AO643" s="108" t="s">
        <v>43</v>
      </c>
      <c r="AP643" t="s">
        <v>1309</v>
      </c>
      <c r="AQ643">
        <v>88</v>
      </c>
      <c r="AR643" t="e">
        <v>#N/A</v>
      </c>
      <c r="AS643" t="s">
        <v>1759</v>
      </c>
      <c r="AT643" t="e">
        <v>#N/A</v>
      </c>
      <c r="AU643" t="s">
        <v>7670</v>
      </c>
      <c r="AV643" t="s">
        <v>7673</v>
      </c>
      <c r="AW643" t="s">
        <v>7674</v>
      </c>
      <c r="AX643" t="s">
        <v>1934</v>
      </c>
      <c r="AY643" t="s">
        <v>7675</v>
      </c>
      <c r="AZ643" t="s">
        <v>1306</v>
      </c>
      <c r="BA643" t="s">
        <v>7676</v>
      </c>
      <c r="BB643" t="s">
        <v>1242</v>
      </c>
      <c r="BC643" t="s">
        <v>1939</v>
      </c>
      <c r="BD643" t="s">
        <v>7677</v>
      </c>
      <c r="BE643">
        <v>622</v>
      </c>
      <c r="BF643">
        <v>638</v>
      </c>
      <c r="BG643">
        <v>0</v>
      </c>
      <c r="BH643" t="s">
        <v>1592</v>
      </c>
      <c r="BI643">
        <v>0</v>
      </c>
      <c r="BJ643" t="e" cm="1">
        <v>#N/A</v>
      </c>
      <c r="BK643" t="e" cm="1">
        <v>#N/A</v>
      </c>
      <c r="BL643" t="s">
        <v>6927</v>
      </c>
      <c r="BM643" t="s">
        <v>7894</v>
      </c>
      <c r="BN643" t="s">
        <v>7897</v>
      </c>
      <c r="BO643" t="e" cm="1">
        <v>#N/A</v>
      </c>
      <c r="BP643" t="s">
        <v>1592</v>
      </c>
      <c r="BQ643" t="s">
        <v>7303</v>
      </c>
      <c r="BR643">
        <v>87</v>
      </c>
      <c r="BS643" t="s">
        <v>5213</v>
      </c>
      <c r="BT643" t="s">
        <v>7920</v>
      </c>
      <c r="BU643" t="s">
        <v>7669</v>
      </c>
      <c r="BV643" t="s">
        <v>7673</v>
      </c>
      <c r="BW643" t="s">
        <v>1940</v>
      </c>
      <c r="BX643" t="s">
        <v>1937</v>
      </c>
      <c r="BY643" t="s">
        <v>1592</v>
      </c>
      <c r="BZ643" t="s">
        <v>1937</v>
      </c>
      <c r="CA643" t="s">
        <v>1974</v>
      </c>
      <c r="CB643"/>
      <c r="CC643" t="s">
        <v>998</v>
      </c>
      <c r="CD643" t="s">
        <v>1242</v>
      </c>
      <c r="CE643" t="s">
        <v>7921</v>
      </c>
      <c r="CF643" t="s">
        <v>7922</v>
      </c>
      <c r="CG643" t="s">
        <v>1242</v>
      </c>
      <c r="CH643" t="s">
        <v>1592</v>
      </c>
      <c r="CI643" t="s">
        <v>6582</v>
      </c>
      <c r="CJ643" t="s">
        <v>1247</v>
      </c>
      <c r="CK643"/>
      <c r="CL643"/>
      <c r="CM643" t="s">
        <v>7896</v>
      </c>
      <c r="CN643" t="s">
        <v>7672</v>
      </c>
      <c r="CO643" t="s">
        <v>7896</v>
      </c>
      <c r="CP643" t="s">
        <v>7672</v>
      </c>
      <c r="CQ643" t="s">
        <v>1592</v>
      </c>
      <c r="CR643">
        <v>0</v>
      </c>
      <c r="CS643" t="s">
        <v>1592</v>
      </c>
      <c r="CT643" t="s">
        <v>1592</v>
      </c>
      <c r="CU643" t="e">
        <v>#N/A</v>
      </c>
      <c r="CV643" t="s">
        <v>1592</v>
      </c>
      <c r="CW643" t="s">
        <v>1592</v>
      </c>
      <c r="CX643">
        <v>641</v>
      </c>
      <c r="CY643" t="s">
        <v>7923</v>
      </c>
      <c r="CZ643" t="s">
        <v>1592</v>
      </c>
      <c r="DA643" t="s">
        <v>2313</v>
      </c>
      <c r="DB643" t="s">
        <v>2314</v>
      </c>
      <c r="DC643" t="s">
        <v>7670</v>
      </c>
      <c r="DD643" t="s">
        <v>1306</v>
      </c>
      <c r="DE643" t="s">
        <v>7669</v>
      </c>
      <c r="DF643" t="s">
        <v>1592</v>
      </c>
      <c r="DG643" t="s">
        <v>1592</v>
      </c>
      <c r="DH643" t="s">
        <v>2334</v>
      </c>
      <c r="DI643" t="e">
        <v>#N/A</v>
      </c>
      <c r="DJ643"/>
      <c r="DK643" t="s">
        <v>2334</v>
      </c>
      <c r="DL643">
        <v>9</v>
      </c>
      <c r="DM643" t="s">
        <v>2315</v>
      </c>
      <c r="DN643" t="s">
        <v>1247</v>
      </c>
      <c r="DO643" t="b">
        <v>1</v>
      </c>
      <c r="DP643" t="b">
        <v>1</v>
      </c>
      <c r="DQ643" t="b">
        <v>0</v>
      </c>
      <c r="DR643" t="b">
        <v>0</v>
      </c>
      <c r="DS643" t="b">
        <v>0</v>
      </c>
      <c r="DT643" t="b">
        <v>0</v>
      </c>
      <c r="DU643" t="b">
        <v>0</v>
      </c>
      <c r="DV643">
        <v>0</v>
      </c>
      <c r="DW643" t="b">
        <v>0</v>
      </c>
      <c r="DX643" t="b">
        <v>0</v>
      </c>
      <c r="DY643" t="b">
        <v>0</v>
      </c>
      <c r="DZ643" t="b">
        <v>0</v>
      </c>
      <c r="EA643" t="b">
        <v>0</v>
      </c>
      <c r="EB643" t="b">
        <v>0</v>
      </c>
      <c r="EC643" t="b">
        <v>0</v>
      </c>
      <c r="ED643" t="b">
        <v>0</v>
      </c>
      <c r="EE643" t="b">
        <v>0</v>
      </c>
      <c r="EF643" t="e" cm="1">
        <v>#N/A</v>
      </c>
      <c r="EG643" t="b">
        <v>0</v>
      </c>
      <c r="EH643" t="b">
        <v>0</v>
      </c>
      <c r="EI643" t="e">
        <v>#N/A</v>
      </c>
      <c r="EJ643" t="e">
        <v>#N/A</v>
      </c>
      <c r="EK643">
        <v>0</v>
      </c>
      <c r="EL643">
        <v>19</v>
      </c>
      <c r="EM643" t="b">
        <v>0</v>
      </c>
    </row>
    <row r="644" spans="1:143" ht="126">
      <c r="A644"/>
      <c r="B644" t="s">
        <v>1247</v>
      </c>
      <c r="C644" t="s">
        <v>1759</v>
      </c>
      <c r="D644" t="s">
        <v>7682</v>
      </c>
      <c r="E644" t="s">
        <v>7683</v>
      </c>
      <c r="F644" t="s">
        <v>7684</v>
      </c>
      <c r="G644" t="s">
        <v>7682</v>
      </c>
      <c r="H644" s="109" t="s">
        <v>7685</v>
      </c>
      <c r="I644" t="s">
        <v>1287</v>
      </c>
      <c r="J644" t="s">
        <v>7893</v>
      </c>
      <c r="K644"/>
      <c r="L644" t="s">
        <v>1939</v>
      </c>
      <c r="M644" t="s">
        <v>2010</v>
      </c>
      <c r="N644"/>
      <c r="O644"/>
      <c r="P644" t="s">
        <v>1247</v>
      </c>
      <c r="Q644" t="s">
        <v>1306</v>
      </c>
      <c r="R644" t="s">
        <v>6582</v>
      </c>
      <c r="S644"/>
      <c r="T644"/>
      <c r="U644" t="s">
        <v>7896</v>
      </c>
      <c r="V644" t="s">
        <v>7686</v>
      </c>
      <c r="W644"/>
      <c r="X644"/>
      <c r="Y644"/>
      <c r="Z644"/>
      <c r="AA644"/>
      <c r="AB644" t="s">
        <v>6938</v>
      </c>
      <c r="AC644"/>
      <c r="AD644"/>
      <c r="AE644"/>
      <c r="AF644"/>
      <c r="AG644"/>
      <c r="AH644"/>
      <c r="AI644"/>
      <c r="AJ644"/>
      <c r="AK644"/>
      <c r="AL644"/>
      <c r="AM644"/>
      <c r="AN644"/>
      <c r="AO644" s="108" t="s">
        <v>43</v>
      </c>
      <c r="AP644" t="s">
        <v>1309</v>
      </c>
      <c r="AQ644">
        <v>89</v>
      </c>
      <c r="AR644" t="e">
        <v>#N/A</v>
      </c>
      <c r="AS644" t="s">
        <v>1759</v>
      </c>
      <c r="AT644" t="e">
        <v>#N/A</v>
      </c>
      <c r="AU644" t="s">
        <v>7683</v>
      </c>
      <c r="AV644" t="s">
        <v>7687</v>
      </c>
      <c r="AW644" t="s">
        <v>7688</v>
      </c>
      <c r="AX644" t="s">
        <v>1934</v>
      </c>
      <c r="AY644" t="s">
        <v>7689</v>
      </c>
      <c r="AZ644" t="s">
        <v>1306</v>
      </c>
      <c r="BA644" t="s">
        <v>7690</v>
      </c>
      <c r="BB644" t="s">
        <v>1287</v>
      </c>
      <c r="BC644" t="s">
        <v>1939</v>
      </c>
      <c r="BD644" t="s">
        <v>7691</v>
      </c>
      <c r="BE644">
        <v>623</v>
      </c>
      <c r="BF644">
        <v>638</v>
      </c>
      <c r="BG644">
        <v>0</v>
      </c>
      <c r="BH644" t="s">
        <v>1592</v>
      </c>
      <c r="BI644">
        <v>0</v>
      </c>
      <c r="BJ644" t="e" cm="1">
        <v>#N/A</v>
      </c>
      <c r="BK644" t="e" cm="1">
        <v>#N/A</v>
      </c>
      <c r="BL644" t="s">
        <v>6938</v>
      </c>
      <c r="BM644" t="s">
        <v>7894</v>
      </c>
      <c r="BN644" t="s">
        <v>7897</v>
      </c>
      <c r="BO644" t="e" cm="1">
        <v>#N/A</v>
      </c>
      <c r="BP644" t="s">
        <v>1592</v>
      </c>
      <c r="BQ644" t="s">
        <v>7303</v>
      </c>
      <c r="BR644">
        <v>88</v>
      </c>
      <c r="BS644" t="s">
        <v>5216</v>
      </c>
      <c r="BT644" t="s">
        <v>7924</v>
      </c>
      <c r="BU644" t="s">
        <v>7682</v>
      </c>
      <c r="BV644" t="s">
        <v>7687</v>
      </c>
      <c r="BW644" t="s">
        <v>7693</v>
      </c>
      <c r="BX644" t="s">
        <v>1937</v>
      </c>
      <c r="BY644" t="s">
        <v>1592</v>
      </c>
      <c r="BZ644" t="s">
        <v>1937</v>
      </c>
      <c r="CA644" t="s">
        <v>2010</v>
      </c>
      <c r="CB644"/>
      <c r="CC644" t="s">
        <v>998</v>
      </c>
      <c r="CD644" t="s">
        <v>1287</v>
      </c>
      <c r="CE644" t="s">
        <v>7925</v>
      </c>
      <c r="CF644" t="s">
        <v>7926</v>
      </c>
      <c r="CG644" t="s">
        <v>1287</v>
      </c>
      <c r="CH644" t="s">
        <v>1592</v>
      </c>
      <c r="CI644" t="s">
        <v>6582</v>
      </c>
      <c r="CJ644" t="s">
        <v>1247</v>
      </c>
      <c r="CK644"/>
      <c r="CL644"/>
      <c r="CM644" t="s">
        <v>7896</v>
      </c>
      <c r="CN644" t="s">
        <v>7686</v>
      </c>
      <c r="CO644" t="s">
        <v>7896</v>
      </c>
      <c r="CP644" t="s">
        <v>7686</v>
      </c>
      <c r="CQ644" t="s">
        <v>1592</v>
      </c>
      <c r="CR644">
        <v>0</v>
      </c>
      <c r="CS644" t="s">
        <v>1592</v>
      </c>
      <c r="CT644" t="s">
        <v>1592</v>
      </c>
      <c r="CU644" t="e">
        <v>#N/A</v>
      </c>
      <c r="CV644" t="s">
        <v>1592</v>
      </c>
      <c r="CW644" t="s">
        <v>1592</v>
      </c>
      <c r="CX644">
        <v>642</v>
      </c>
      <c r="CY644" t="s">
        <v>7927</v>
      </c>
      <c r="CZ644" t="s">
        <v>1592</v>
      </c>
      <c r="DA644" t="s">
        <v>2313</v>
      </c>
      <c r="DB644" t="s">
        <v>2314</v>
      </c>
      <c r="DC644" t="s">
        <v>7683</v>
      </c>
      <c r="DD644" t="s">
        <v>1306</v>
      </c>
      <c r="DE644" t="s">
        <v>7682</v>
      </c>
      <c r="DF644" t="s">
        <v>1592</v>
      </c>
      <c r="DG644" t="s">
        <v>1592</v>
      </c>
      <c r="DH644" t="s">
        <v>2334</v>
      </c>
      <c r="DI644" t="e">
        <v>#N/A</v>
      </c>
      <c r="DJ644"/>
      <c r="DK644" t="s">
        <v>2334</v>
      </c>
      <c r="DL644">
        <v>9</v>
      </c>
      <c r="DM644" t="s">
        <v>2315</v>
      </c>
      <c r="DN644" t="s">
        <v>1247</v>
      </c>
      <c r="DO644" t="b">
        <v>1</v>
      </c>
      <c r="DP644" t="b">
        <v>1</v>
      </c>
      <c r="DQ644" t="b">
        <v>0</v>
      </c>
      <c r="DR644" t="b">
        <v>0</v>
      </c>
      <c r="DS644" t="b">
        <v>0</v>
      </c>
      <c r="DT644" t="b">
        <v>0</v>
      </c>
      <c r="DU644" t="b">
        <v>0</v>
      </c>
      <c r="DV644">
        <v>0</v>
      </c>
      <c r="DW644" t="b">
        <v>0</v>
      </c>
      <c r="DX644" t="b">
        <v>0</v>
      </c>
      <c r="DY644" t="b">
        <v>0</v>
      </c>
      <c r="DZ644" t="b">
        <v>0</v>
      </c>
      <c r="EA644" t="b">
        <v>0</v>
      </c>
      <c r="EB644" t="b">
        <v>0</v>
      </c>
      <c r="EC644" t="b">
        <v>0</v>
      </c>
      <c r="ED644" t="b">
        <v>0</v>
      </c>
      <c r="EE644" t="b">
        <v>0</v>
      </c>
      <c r="EF644" t="e" cm="1">
        <v>#N/A</v>
      </c>
      <c r="EG644" t="b">
        <v>0</v>
      </c>
      <c r="EH644" t="b">
        <v>0</v>
      </c>
      <c r="EI644" t="e">
        <v>#N/A</v>
      </c>
      <c r="EJ644" t="e">
        <v>#N/A</v>
      </c>
      <c r="EK644">
        <v>0</v>
      </c>
      <c r="EL644">
        <v>33</v>
      </c>
      <c r="EM644" t="b">
        <v>0</v>
      </c>
    </row>
    <row r="645" spans="1:143" ht="110.25">
      <c r="A645"/>
      <c r="B645" t="s">
        <v>1247</v>
      </c>
      <c r="C645" t="s">
        <v>1759</v>
      </c>
      <c r="D645" t="s">
        <v>7697</v>
      </c>
      <c r="E645" t="s">
        <v>7698</v>
      </c>
      <c r="F645" t="s">
        <v>7699</v>
      </c>
      <c r="G645" t="s">
        <v>7697</v>
      </c>
      <c r="H645" s="109" t="s">
        <v>7700</v>
      </c>
      <c r="I645" t="s">
        <v>1287</v>
      </c>
      <c r="J645" t="s">
        <v>7893</v>
      </c>
      <c r="K645"/>
      <c r="L645" t="s">
        <v>1939</v>
      </c>
      <c r="M645" t="s">
        <v>2010</v>
      </c>
      <c r="N645"/>
      <c r="O645"/>
      <c r="P645" t="s">
        <v>1247</v>
      </c>
      <c r="Q645" t="s">
        <v>1306</v>
      </c>
      <c r="R645" t="s">
        <v>6582</v>
      </c>
      <c r="S645"/>
      <c r="T645"/>
      <c r="U645" t="s">
        <v>7896</v>
      </c>
      <c r="V645" t="s">
        <v>7701</v>
      </c>
      <c r="W645"/>
      <c r="X645"/>
      <c r="Y645"/>
      <c r="Z645"/>
      <c r="AA645"/>
      <c r="AB645" t="s">
        <v>6938</v>
      </c>
      <c r="AC645"/>
      <c r="AD645"/>
      <c r="AE645"/>
      <c r="AF645"/>
      <c r="AG645"/>
      <c r="AH645"/>
      <c r="AI645"/>
      <c r="AJ645"/>
      <c r="AK645"/>
      <c r="AL645"/>
      <c r="AM645"/>
      <c r="AN645"/>
      <c r="AO645" s="108" t="s">
        <v>43</v>
      </c>
      <c r="AP645" t="s">
        <v>1309</v>
      </c>
      <c r="AQ645">
        <v>90</v>
      </c>
      <c r="AR645" t="e">
        <v>#N/A</v>
      </c>
      <c r="AS645" t="s">
        <v>1759</v>
      </c>
      <c r="AT645" t="e">
        <v>#N/A</v>
      </c>
      <c r="AU645" t="s">
        <v>7698</v>
      </c>
      <c r="AV645" t="s">
        <v>7702</v>
      </c>
      <c r="AW645" t="s">
        <v>7703</v>
      </c>
      <c r="AX645" t="s">
        <v>1934</v>
      </c>
      <c r="AY645" t="s">
        <v>7704</v>
      </c>
      <c r="AZ645" t="s">
        <v>1306</v>
      </c>
      <c r="BA645" t="s">
        <v>7705</v>
      </c>
      <c r="BB645" t="s">
        <v>1287</v>
      </c>
      <c r="BC645" t="s">
        <v>1939</v>
      </c>
      <c r="BD645" t="s">
        <v>7706</v>
      </c>
      <c r="BE645">
        <v>624</v>
      </c>
      <c r="BF645">
        <v>638</v>
      </c>
      <c r="BG645">
        <v>0</v>
      </c>
      <c r="BH645" t="s">
        <v>1592</v>
      </c>
      <c r="BI645">
        <v>0</v>
      </c>
      <c r="BJ645" t="e" cm="1">
        <v>#N/A</v>
      </c>
      <c r="BK645" t="e" cm="1">
        <v>#N/A</v>
      </c>
      <c r="BL645" t="s">
        <v>6938</v>
      </c>
      <c r="BM645" t="s">
        <v>7894</v>
      </c>
      <c r="BN645" t="s">
        <v>7897</v>
      </c>
      <c r="BO645" t="e" cm="1">
        <v>#N/A</v>
      </c>
      <c r="BP645" t="s">
        <v>1592</v>
      </c>
      <c r="BQ645" t="s">
        <v>7303</v>
      </c>
      <c r="BR645">
        <v>89</v>
      </c>
      <c r="BS645" t="s">
        <v>5222</v>
      </c>
      <c r="BT645" t="s">
        <v>7928</v>
      </c>
      <c r="BU645" t="s">
        <v>7697</v>
      </c>
      <c r="BV645" t="s">
        <v>7702</v>
      </c>
      <c r="BW645" t="s">
        <v>7708</v>
      </c>
      <c r="BX645" t="s">
        <v>1937</v>
      </c>
      <c r="BY645" t="s">
        <v>1592</v>
      </c>
      <c r="BZ645" t="s">
        <v>1937</v>
      </c>
      <c r="CA645" t="s">
        <v>2010</v>
      </c>
      <c r="CB645"/>
      <c r="CC645" t="s">
        <v>998</v>
      </c>
      <c r="CD645" t="s">
        <v>1287</v>
      </c>
      <c r="CE645" t="s">
        <v>7929</v>
      </c>
      <c r="CF645" t="s">
        <v>7930</v>
      </c>
      <c r="CG645" t="s">
        <v>1287</v>
      </c>
      <c r="CH645" t="s">
        <v>1592</v>
      </c>
      <c r="CI645" t="s">
        <v>6582</v>
      </c>
      <c r="CJ645" t="s">
        <v>1247</v>
      </c>
      <c r="CK645"/>
      <c r="CL645"/>
      <c r="CM645" t="s">
        <v>7896</v>
      </c>
      <c r="CN645" t="s">
        <v>7701</v>
      </c>
      <c r="CO645" t="s">
        <v>7896</v>
      </c>
      <c r="CP645" t="s">
        <v>7701</v>
      </c>
      <c r="CQ645" t="s">
        <v>1592</v>
      </c>
      <c r="CR645">
        <v>0</v>
      </c>
      <c r="CS645" t="s">
        <v>1592</v>
      </c>
      <c r="CT645" t="s">
        <v>1592</v>
      </c>
      <c r="CU645" t="e">
        <v>#N/A</v>
      </c>
      <c r="CV645" t="s">
        <v>1592</v>
      </c>
      <c r="CW645" t="s">
        <v>1592</v>
      </c>
      <c r="CX645">
        <v>643</v>
      </c>
      <c r="CY645" t="s">
        <v>7931</v>
      </c>
      <c r="CZ645" t="s">
        <v>1592</v>
      </c>
      <c r="DA645" t="s">
        <v>2313</v>
      </c>
      <c r="DB645" t="s">
        <v>2314</v>
      </c>
      <c r="DC645" t="s">
        <v>7698</v>
      </c>
      <c r="DD645" t="s">
        <v>1306</v>
      </c>
      <c r="DE645" t="s">
        <v>7697</v>
      </c>
      <c r="DF645" t="s">
        <v>1592</v>
      </c>
      <c r="DG645" t="s">
        <v>1592</v>
      </c>
      <c r="DH645" t="s">
        <v>2334</v>
      </c>
      <c r="DI645" t="e">
        <v>#N/A</v>
      </c>
      <c r="DJ645"/>
      <c r="DK645" t="s">
        <v>2334</v>
      </c>
      <c r="DL645">
        <v>9</v>
      </c>
      <c r="DM645" t="s">
        <v>2315</v>
      </c>
      <c r="DN645" t="s">
        <v>1247</v>
      </c>
      <c r="DO645" t="b">
        <v>1</v>
      </c>
      <c r="DP645" t="b">
        <v>1</v>
      </c>
      <c r="DQ645" t="b">
        <v>0</v>
      </c>
      <c r="DR645" t="b">
        <v>0</v>
      </c>
      <c r="DS645" t="b">
        <v>0</v>
      </c>
      <c r="DT645" t="b">
        <v>0</v>
      </c>
      <c r="DU645" t="b">
        <v>0</v>
      </c>
      <c r="DV645">
        <v>0</v>
      </c>
      <c r="DW645" t="b">
        <v>0</v>
      </c>
      <c r="DX645" t="b">
        <v>0</v>
      </c>
      <c r="DY645" t="b">
        <v>0</v>
      </c>
      <c r="DZ645" t="b">
        <v>0</v>
      </c>
      <c r="EA645" t="b">
        <v>0</v>
      </c>
      <c r="EB645" t="b">
        <v>0</v>
      </c>
      <c r="EC645" t="b">
        <v>0</v>
      </c>
      <c r="ED645" t="b">
        <v>0</v>
      </c>
      <c r="EE645" t="b">
        <v>0</v>
      </c>
      <c r="EF645" t="e" cm="1">
        <v>#N/A</v>
      </c>
      <c r="EG645" t="b">
        <v>0</v>
      </c>
      <c r="EH645" t="b">
        <v>0</v>
      </c>
      <c r="EI645" t="e">
        <v>#N/A</v>
      </c>
      <c r="EJ645" t="e">
        <v>#N/A</v>
      </c>
      <c r="EK645">
        <v>0</v>
      </c>
      <c r="EL645">
        <v>34</v>
      </c>
      <c r="EM645" t="b">
        <v>0</v>
      </c>
    </row>
    <row r="646" spans="1:143" ht="126">
      <c r="A646"/>
      <c r="B646" t="s">
        <v>1247</v>
      </c>
      <c r="C646" t="s">
        <v>1759</v>
      </c>
      <c r="D646" t="s">
        <v>7712</v>
      </c>
      <c r="E646" t="s">
        <v>7713</v>
      </c>
      <c r="F646" t="s">
        <v>7714</v>
      </c>
      <c r="G646" t="s">
        <v>7712</v>
      </c>
      <c r="H646" s="109" t="s">
        <v>7715</v>
      </c>
      <c r="I646" t="s">
        <v>1287</v>
      </c>
      <c r="J646" t="s">
        <v>7893</v>
      </c>
      <c r="K646"/>
      <c r="L646" t="s">
        <v>1939</v>
      </c>
      <c r="M646" t="s">
        <v>2010</v>
      </c>
      <c r="N646"/>
      <c r="O646"/>
      <c r="P646" t="s">
        <v>1247</v>
      </c>
      <c r="Q646" t="s">
        <v>1306</v>
      </c>
      <c r="R646" t="s">
        <v>6582</v>
      </c>
      <c r="S646"/>
      <c r="T646"/>
      <c r="U646" t="s">
        <v>7896</v>
      </c>
      <c r="V646" t="s">
        <v>7716</v>
      </c>
      <c r="W646"/>
      <c r="X646"/>
      <c r="Y646"/>
      <c r="Z646"/>
      <c r="AA646"/>
      <c r="AB646" t="s">
        <v>6730</v>
      </c>
      <c r="AC646"/>
      <c r="AD646"/>
      <c r="AE646"/>
      <c r="AF646"/>
      <c r="AG646"/>
      <c r="AH646"/>
      <c r="AI646"/>
      <c r="AJ646"/>
      <c r="AK646"/>
      <c r="AL646"/>
      <c r="AM646"/>
      <c r="AN646"/>
      <c r="AO646" s="108" t="s">
        <v>43</v>
      </c>
      <c r="AP646" t="s">
        <v>1309</v>
      </c>
      <c r="AQ646">
        <v>91</v>
      </c>
      <c r="AR646" t="e">
        <v>#N/A</v>
      </c>
      <c r="AS646" t="s">
        <v>1759</v>
      </c>
      <c r="AT646" t="e">
        <v>#N/A</v>
      </c>
      <c r="AU646" t="s">
        <v>7713</v>
      </c>
      <c r="AV646" t="s">
        <v>7717</v>
      </c>
      <c r="AW646" t="s">
        <v>7718</v>
      </c>
      <c r="AX646" t="s">
        <v>1934</v>
      </c>
      <c r="AY646" t="s">
        <v>7719</v>
      </c>
      <c r="AZ646" t="s">
        <v>1306</v>
      </c>
      <c r="BA646" t="s">
        <v>7720</v>
      </c>
      <c r="BB646" t="s">
        <v>1287</v>
      </c>
      <c r="BC646" t="s">
        <v>1939</v>
      </c>
      <c r="BD646" t="s">
        <v>7721</v>
      </c>
      <c r="BE646">
        <v>625</v>
      </c>
      <c r="BF646">
        <v>638</v>
      </c>
      <c r="BG646">
        <v>0</v>
      </c>
      <c r="BH646" t="s">
        <v>1592</v>
      </c>
      <c r="BI646">
        <v>0</v>
      </c>
      <c r="BJ646" t="e" cm="1">
        <v>#N/A</v>
      </c>
      <c r="BK646" t="e" cm="1">
        <v>#N/A</v>
      </c>
      <c r="BL646" t="s">
        <v>6730</v>
      </c>
      <c r="BM646" t="s">
        <v>7894</v>
      </c>
      <c r="BN646" t="s">
        <v>7897</v>
      </c>
      <c r="BO646" t="e" cm="1">
        <v>#N/A</v>
      </c>
      <c r="BP646" t="s">
        <v>1592</v>
      </c>
      <c r="BQ646" t="s">
        <v>7303</v>
      </c>
      <c r="BR646">
        <v>90</v>
      </c>
      <c r="BS646" t="s">
        <v>5228</v>
      </c>
      <c r="BT646" t="s">
        <v>7932</v>
      </c>
      <c r="BU646" t="s">
        <v>7712</v>
      </c>
      <c r="BV646" t="s">
        <v>7717</v>
      </c>
      <c r="BW646" t="s">
        <v>7723</v>
      </c>
      <c r="BX646" t="s">
        <v>1937</v>
      </c>
      <c r="BY646" t="s">
        <v>1592</v>
      </c>
      <c r="BZ646" t="s">
        <v>1937</v>
      </c>
      <c r="CA646" t="s">
        <v>2010</v>
      </c>
      <c r="CB646"/>
      <c r="CC646" t="s">
        <v>998</v>
      </c>
      <c r="CD646" t="s">
        <v>1287</v>
      </c>
      <c r="CE646" t="s">
        <v>7933</v>
      </c>
      <c r="CF646" t="s">
        <v>7934</v>
      </c>
      <c r="CG646" t="s">
        <v>1287</v>
      </c>
      <c r="CH646" t="s">
        <v>1592</v>
      </c>
      <c r="CI646" t="s">
        <v>6582</v>
      </c>
      <c r="CJ646" t="s">
        <v>1247</v>
      </c>
      <c r="CK646"/>
      <c r="CL646"/>
      <c r="CM646" t="s">
        <v>7896</v>
      </c>
      <c r="CN646" t="s">
        <v>7716</v>
      </c>
      <c r="CO646" t="s">
        <v>7896</v>
      </c>
      <c r="CP646" t="s">
        <v>7716</v>
      </c>
      <c r="CQ646" t="s">
        <v>1592</v>
      </c>
      <c r="CR646">
        <v>0</v>
      </c>
      <c r="CS646" t="s">
        <v>1592</v>
      </c>
      <c r="CT646" t="s">
        <v>1592</v>
      </c>
      <c r="CU646" t="e">
        <v>#N/A</v>
      </c>
      <c r="CV646" t="s">
        <v>1592</v>
      </c>
      <c r="CW646" t="s">
        <v>1592</v>
      </c>
      <c r="CX646">
        <v>644</v>
      </c>
      <c r="CY646" t="s">
        <v>7935</v>
      </c>
      <c r="CZ646" t="s">
        <v>1592</v>
      </c>
      <c r="DA646" t="s">
        <v>2313</v>
      </c>
      <c r="DB646" t="s">
        <v>2314</v>
      </c>
      <c r="DC646" t="s">
        <v>7713</v>
      </c>
      <c r="DD646" t="s">
        <v>1306</v>
      </c>
      <c r="DE646" t="s">
        <v>7712</v>
      </c>
      <c r="DF646" t="s">
        <v>1592</v>
      </c>
      <c r="DG646" t="s">
        <v>1592</v>
      </c>
      <c r="DH646" t="s">
        <v>2334</v>
      </c>
      <c r="DI646" t="e">
        <v>#N/A</v>
      </c>
      <c r="DJ646"/>
      <c r="DK646" t="s">
        <v>2334</v>
      </c>
      <c r="DL646">
        <v>9</v>
      </c>
      <c r="DM646" t="s">
        <v>2315</v>
      </c>
      <c r="DN646" t="s">
        <v>1247</v>
      </c>
      <c r="DO646" t="b">
        <v>1</v>
      </c>
      <c r="DP646" t="b">
        <v>1</v>
      </c>
      <c r="DQ646" t="b">
        <v>0</v>
      </c>
      <c r="DR646" t="b">
        <v>0</v>
      </c>
      <c r="DS646" t="b">
        <v>0</v>
      </c>
      <c r="DT646" t="b">
        <v>0</v>
      </c>
      <c r="DU646" t="b">
        <v>0</v>
      </c>
      <c r="DV646">
        <v>0</v>
      </c>
      <c r="DW646" t="b">
        <v>0</v>
      </c>
      <c r="DX646" t="b">
        <v>0</v>
      </c>
      <c r="DY646" t="b">
        <v>0</v>
      </c>
      <c r="DZ646" t="b">
        <v>0</v>
      </c>
      <c r="EA646" t="b">
        <v>0</v>
      </c>
      <c r="EB646" t="b">
        <v>0</v>
      </c>
      <c r="EC646" t="b">
        <v>0</v>
      </c>
      <c r="ED646" t="b">
        <v>0</v>
      </c>
      <c r="EE646" t="b">
        <v>0</v>
      </c>
      <c r="EF646" t="e" cm="1">
        <v>#N/A</v>
      </c>
      <c r="EG646" t="b">
        <v>0</v>
      </c>
      <c r="EH646" t="b">
        <v>0</v>
      </c>
      <c r="EI646" t="e">
        <v>#N/A</v>
      </c>
      <c r="EJ646" t="e">
        <v>#N/A</v>
      </c>
      <c r="EK646">
        <v>0</v>
      </c>
      <c r="EL646">
        <v>31</v>
      </c>
      <c r="EM646" t="b">
        <v>0</v>
      </c>
    </row>
    <row r="647" spans="1:143" ht="110.25">
      <c r="A647"/>
      <c r="B647" t="s">
        <v>1247</v>
      </c>
      <c r="C647" t="s">
        <v>1759</v>
      </c>
      <c r="D647" t="s">
        <v>7727</v>
      </c>
      <c r="E647" t="s">
        <v>7728</v>
      </c>
      <c r="F647" t="s">
        <v>7729</v>
      </c>
      <c r="G647" t="s">
        <v>7727</v>
      </c>
      <c r="H647" s="109" t="s">
        <v>7730</v>
      </c>
      <c r="I647" t="s">
        <v>1287</v>
      </c>
      <c r="J647" t="s">
        <v>7893</v>
      </c>
      <c r="K647"/>
      <c r="L647" t="s">
        <v>1939</v>
      </c>
      <c r="M647" t="s">
        <v>2010</v>
      </c>
      <c r="N647"/>
      <c r="O647"/>
      <c r="P647" t="s">
        <v>1247</v>
      </c>
      <c r="Q647" t="s">
        <v>1306</v>
      </c>
      <c r="R647" t="s">
        <v>6582</v>
      </c>
      <c r="S647"/>
      <c r="T647"/>
      <c r="U647" t="s">
        <v>7896</v>
      </c>
      <c r="V647" t="s">
        <v>7731</v>
      </c>
      <c r="W647"/>
      <c r="X647"/>
      <c r="Y647"/>
      <c r="Z647"/>
      <c r="AA647"/>
      <c r="AB647" t="s">
        <v>6730</v>
      </c>
      <c r="AC647"/>
      <c r="AD647"/>
      <c r="AE647"/>
      <c r="AF647"/>
      <c r="AG647"/>
      <c r="AH647"/>
      <c r="AI647"/>
      <c r="AJ647"/>
      <c r="AK647"/>
      <c r="AL647"/>
      <c r="AM647"/>
      <c r="AN647"/>
      <c r="AO647" s="108" t="s">
        <v>43</v>
      </c>
      <c r="AP647" t="s">
        <v>1309</v>
      </c>
      <c r="AQ647">
        <v>92</v>
      </c>
      <c r="AR647" t="e">
        <v>#N/A</v>
      </c>
      <c r="AS647" t="s">
        <v>1759</v>
      </c>
      <c r="AT647" t="e">
        <v>#N/A</v>
      </c>
      <c r="AU647" t="s">
        <v>7728</v>
      </c>
      <c r="AV647" t="s">
        <v>7732</v>
      </c>
      <c r="AW647" t="s">
        <v>7733</v>
      </c>
      <c r="AX647" t="s">
        <v>1934</v>
      </c>
      <c r="AY647" t="s">
        <v>7734</v>
      </c>
      <c r="AZ647" t="s">
        <v>1306</v>
      </c>
      <c r="BA647" t="s">
        <v>7735</v>
      </c>
      <c r="BB647" t="s">
        <v>1287</v>
      </c>
      <c r="BC647" t="s">
        <v>1939</v>
      </c>
      <c r="BD647" t="s">
        <v>7736</v>
      </c>
      <c r="BE647">
        <v>626</v>
      </c>
      <c r="BF647">
        <v>638</v>
      </c>
      <c r="BG647">
        <v>0</v>
      </c>
      <c r="BH647" t="s">
        <v>1592</v>
      </c>
      <c r="BI647">
        <v>0</v>
      </c>
      <c r="BJ647" t="e" cm="1">
        <v>#N/A</v>
      </c>
      <c r="BK647" t="e" cm="1">
        <v>#N/A</v>
      </c>
      <c r="BL647" t="s">
        <v>6730</v>
      </c>
      <c r="BM647" t="s">
        <v>7894</v>
      </c>
      <c r="BN647" t="s">
        <v>7897</v>
      </c>
      <c r="BO647" t="e" cm="1">
        <v>#N/A</v>
      </c>
      <c r="BP647" t="s">
        <v>1592</v>
      </c>
      <c r="BQ647" t="s">
        <v>7303</v>
      </c>
      <c r="BR647">
        <v>91</v>
      </c>
      <c r="BS647" t="s">
        <v>5234</v>
      </c>
      <c r="BT647" t="s">
        <v>7936</v>
      </c>
      <c r="BU647" t="s">
        <v>7727</v>
      </c>
      <c r="BV647" t="s">
        <v>7732</v>
      </c>
      <c r="BW647" t="s">
        <v>7738</v>
      </c>
      <c r="BX647" t="s">
        <v>1937</v>
      </c>
      <c r="BY647" t="s">
        <v>1592</v>
      </c>
      <c r="BZ647" t="s">
        <v>1937</v>
      </c>
      <c r="CA647" t="s">
        <v>2010</v>
      </c>
      <c r="CB647"/>
      <c r="CC647" t="s">
        <v>998</v>
      </c>
      <c r="CD647" t="s">
        <v>1287</v>
      </c>
      <c r="CE647" t="s">
        <v>7937</v>
      </c>
      <c r="CF647" t="s">
        <v>7938</v>
      </c>
      <c r="CG647" t="s">
        <v>1287</v>
      </c>
      <c r="CH647" t="s">
        <v>1592</v>
      </c>
      <c r="CI647" t="s">
        <v>6582</v>
      </c>
      <c r="CJ647" t="s">
        <v>1247</v>
      </c>
      <c r="CK647"/>
      <c r="CL647"/>
      <c r="CM647" t="s">
        <v>7896</v>
      </c>
      <c r="CN647" t="s">
        <v>7731</v>
      </c>
      <c r="CO647" t="s">
        <v>7896</v>
      </c>
      <c r="CP647" t="s">
        <v>7731</v>
      </c>
      <c r="CQ647" t="s">
        <v>1592</v>
      </c>
      <c r="CR647">
        <v>0</v>
      </c>
      <c r="CS647" t="s">
        <v>1592</v>
      </c>
      <c r="CT647" t="s">
        <v>1592</v>
      </c>
      <c r="CU647" t="e">
        <v>#N/A</v>
      </c>
      <c r="CV647" t="s">
        <v>1592</v>
      </c>
      <c r="CW647" t="s">
        <v>1592</v>
      </c>
      <c r="CX647">
        <v>645</v>
      </c>
      <c r="CY647" t="s">
        <v>7939</v>
      </c>
      <c r="CZ647" t="s">
        <v>1592</v>
      </c>
      <c r="DA647" t="s">
        <v>2313</v>
      </c>
      <c r="DB647" t="s">
        <v>2314</v>
      </c>
      <c r="DC647" t="s">
        <v>7728</v>
      </c>
      <c r="DD647" t="s">
        <v>1306</v>
      </c>
      <c r="DE647" t="s">
        <v>7727</v>
      </c>
      <c r="DF647" t="s">
        <v>1592</v>
      </c>
      <c r="DG647" t="s">
        <v>1592</v>
      </c>
      <c r="DH647" t="s">
        <v>2334</v>
      </c>
      <c r="DI647" t="e">
        <v>#N/A</v>
      </c>
      <c r="DJ647"/>
      <c r="DK647" t="s">
        <v>2334</v>
      </c>
      <c r="DL647">
        <v>9</v>
      </c>
      <c r="DM647" t="s">
        <v>2315</v>
      </c>
      <c r="DN647" t="s">
        <v>1247</v>
      </c>
      <c r="DO647" t="b">
        <v>1</v>
      </c>
      <c r="DP647" t="b">
        <v>1</v>
      </c>
      <c r="DQ647" t="b">
        <v>0</v>
      </c>
      <c r="DR647" t="b">
        <v>0</v>
      </c>
      <c r="DS647" t="b">
        <v>0</v>
      </c>
      <c r="DT647" t="b">
        <v>0</v>
      </c>
      <c r="DU647" t="b">
        <v>0</v>
      </c>
      <c r="DV647">
        <v>0</v>
      </c>
      <c r="DW647" t="b">
        <v>0</v>
      </c>
      <c r="DX647" t="b">
        <v>0</v>
      </c>
      <c r="DY647" t="b">
        <v>0</v>
      </c>
      <c r="DZ647" t="b">
        <v>0</v>
      </c>
      <c r="EA647" t="b">
        <v>0</v>
      </c>
      <c r="EB647" t="b">
        <v>0</v>
      </c>
      <c r="EC647" t="b">
        <v>0</v>
      </c>
      <c r="ED647" t="b">
        <v>0</v>
      </c>
      <c r="EE647" t="b">
        <v>0</v>
      </c>
      <c r="EF647" t="e" cm="1">
        <v>#N/A</v>
      </c>
      <c r="EG647" t="b">
        <v>0</v>
      </c>
      <c r="EH647" t="b">
        <v>0</v>
      </c>
      <c r="EI647" t="e">
        <v>#N/A</v>
      </c>
      <c r="EJ647" t="e">
        <v>#N/A</v>
      </c>
      <c r="EK647">
        <v>0</v>
      </c>
      <c r="EL647">
        <v>32</v>
      </c>
      <c r="EM647" t="b">
        <v>0</v>
      </c>
    </row>
    <row r="648" spans="1:143" ht="15.75">
      <c r="A648"/>
      <c r="B648" t="s">
        <v>1247</v>
      </c>
      <c r="C648" t="s">
        <v>1759</v>
      </c>
      <c r="D648" t="s">
        <v>7742</v>
      </c>
      <c r="E648" t="s">
        <v>7743</v>
      </c>
      <c r="F648" t="s">
        <v>7744</v>
      </c>
      <c r="G648" t="s">
        <v>7742</v>
      </c>
      <c r="H648" t="s">
        <v>7745</v>
      </c>
      <c r="I648" t="s">
        <v>1287</v>
      </c>
      <c r="J648" t="s">
        <v>7893</v>
      </c>
      <c r="K648" t="s">
        <v>7746</v>
      </c>
      <c r="L648" t="s">
        <v>1939</v>
      </c>
      <c r="M648" t="s">
        <v>2010</v>
      </c>
      <c r="N648"/>
      <c r="O648"/>
      <c r="P648" t="s">
        <v>1247</v>
      </c>
      <c r="Q648" t="s">
        <v>1306</v>
      </c>
      <c r="R648" t="s">
        <v>6582</v>
      </c>
      <c r="S648"/>
      <c r="T648"/>
      <c r="U648" t="s">
        <v>7896</v>
      </c>
      <c r="V648" t="s">
        <v>7747</v>
      </c>
      <c r="W648"/>
      <c r="X648"/>
      <c r="Y648"/>
      <c r="Z648"/>
      <c r="AA648"/>
      <c r="AB648" t="s">
        <v>7055</v>
      </c>
      <c r="AC648"/>
      <c r="AD648"/>
      <c r="AE648"/>
      <c r="AF648"/>
      <c r="AG648"/>
      <c r="AH648"/>
      <c r="AI648"/>
      <c r="AJ648"/>
      <c r="AK648"/>
      <c r="AL648"/>
      <c r="AM648"/>
      <c r="AN648"/>
      <c r="AO648" s="108" t="s">
        <v>43</v>
      </c>
      <c r="AP648" t="s">
        <v>1309</v>
      </c>
      <c r="AQ648">
        <v>93</v>
      </c>
      <c r="AR648" t="e">
        <v>#N/A</v>
      </c>
      <c r="AS648" t="s">
        <v>1759</v>
      </c>
      <c r="AT648" t="e">
        <v>#N/A</v>
      </c>
      <c r="AU648" t="s">
        <v>7743</v>
      </c>
      <c r="AV648" t="s">
        <v>7748</v>
      </c>
      <c r="AW648" t="s">
        <v>7749</v>
      </c>
      <c r="AX648" t="s">
        <v>1934</v>
      </c>
      <c r="AY648" t="s">
        <v>7750</v>
      </c>
      <c r="AZ648" t="s">
        <v>1306</v>
      </c>
      <c r="BA648" t="s">
        <v>7751</v>
      </c>
      <c r="BB648" t="s">
        <v>1287</v>
      </c>
      <c r="BC648" t="s">
        <v>1939</v>
      </c>
      <c r="BD648" t="s">
        <v>7752</v>
      </c>
      <c r="BE648">
        <v>627</v>
      </c>
      <c r="BF648">
        <v>638</v>
      </c>
      <c r="BG648" t="e">
        <v>#N/A</v>
      </c>
      <c r="BH648" t="s">
        <v>1592</v>
      </c>
      <c r="BI648">
        <v>0</v>
      </c>
      <c r="BJ648" t="e" cm="1">
        <v>#N/A</v>
      </c>
      <c r="BK648" t="e" cm="1">
        <v>#N/A</v>
      </c>
      <c r="BL648" t="s">
        <v>7055</v>
      </c>
      <c r="BM648" t="s">
        <v>7894</v>
      </c>
      <c r="BN648" t="s">
        <v>7897</v>
      </c>
      <c r="BO648" t="e" cm="1">
        <v>#N/A</v>
      </c>
      <c r="BP648" t="s">
        <v>7753</v>
      </c>
      <c r="BQ648" t="s">
        <v>7303</v>
      </c>
      <c r="BR648">
        <v>92</v>
      </c>
      <c r="BS648" t="s">
        <v>5240</v>
      </c>
      <c r="BT648" t="s">
        <v>7940</v>
      </c>
      <c r="BU648" t="s">
        <v>7742</v>
      </c>
      <c r="BV648" t="s">
        <v>7748</v>
      </c>
      <c r="BW648" t="s">
        <v>7755</v>
      </c>
      <c r="BX648" t="s">
        <v>1937</v>
      </c>
      <c r="BY648" t="s">
        <v>1592</v>
      </c>
      <c r="BZ648" t="s">
        <v>1937</v>
      </c>
      <c r="CA648" t="s">
        <v>2010</v>
      </c>
      <c r="CB648"/>
      <c r="CC648" t="s">
        <v>998</v>
      </c>
      <c r="CD648" t="s">
        <v>1287</v>
      </c>
      <c r="CE648" t="s">
        <v>7941</v>
      </c>
      <c r="CF648" t="s">
        <v>7942</v>
      </c>
      <c r="CG648" t="s">
        <v>1287</v>
      </c>
      <c r="CH648" t="s">
        <v>1592</v>
      </c>
      <c r="CI648" t="s">
        <v>6582</v>
      </c>
      <c r="CJ648" t="s">
        <v>1247</v>
      </c>
      <c r="CK648"/>
      <c r="CL648"/>
      <c r="CM648" t="s">
        <v>7896</v>
      </c>
      <c r="CN648" t="s">
        <v>7747</v>
      </c>
      <c r="CO648" t="s">
        <v>7896</v>
      </c>
      <c r="CP648" t="s">
        <v>7747</v>
      </c>
      <c r="CQ648" t="s">
        <v>1592</v>
      </c>
      <c r="CR648">
        <v>0</v>
      </c>
      <c r="CS648" t="s">
        <v>1592</v>
      </c>
      <c r="CT648" t="s">
        <v>1592</v>
      </c>
      <c r="CU648" t="e">
        <v>#N/A</v>
      </c>
      <c r="CV648" t="s">
        <v>1592</v>
      </c>
      <c r="CW648" t="s">
        <v>1592</v>
      </c>
      <c r="CX648">
        <v>646</v>
      </c>
      <c r="CY648" t="s">
        <v>7943</v>
      </c>
      <c r="CZ648" t="s">
        <v>1592</v>
      </c>
      <c r="DA648" t="s">
        <v>2313</v>
      </c>
      <c r="DB648" t="s">
        <v>2314</v>
      </c>
      <c r="DC648" t="s">
        <v>7743</v>
      </c>
      <c r="DD648" t="s">
        <v>1306</v>
      </c>
      <c r="DE648" t="s">
        <v>7742</v>
      </c>
      <c r="DF648" t="s">
        <v>1592</v>
      </c>
      <c r="DG648" t="s">
        <v>1592</v>
      </c>
      <c r="DH648" t="s">
        <v>2334</v>
      </c>
      <c r="DI648" t="e">
        <v>#N/A</v>
      </c>
      <c r="DJ648"/>
      <c r="DK648" t="s">
        <v>2334</v>
      </c>
      <c r="DL648">
        <v>9</v>
      </c>
      <c r="DM648" t="s">
        <v>2315</v>
      </c>
      <c r="DN648" t="s">
        <v>1247</v>
      </c>
      <c r="DO648" t="b">
        <v>1</v>
      </c>
      <c r="DP648" t="b">
        <v>1</v>
      </c>
      <c r="DQ648" t="b">
        <v>0</v>
      </c>
      <c r="DR648" t="b">
        <v>0</v>
      </c>
      <c r="DS648" t="b">
        <v>0</v>
      </c>
      <c r="DT648" t="b">
        <v>0</v>
      </c>
      <c r="DU648" t="b">
        <v>0</v>
      </c>
      <c r="DV648">
        <v>0</v>
      </c>
      <c r="DW648" t="b">
        <v>0</v>
      </c>
      <c r="DX648" t="b">
        <v>0</v>
      </c>
      <c r="DY648" t="b">
        <v>0</v>
      </c>
      <c r="DZ648" t="b">
        <v>0</v>
      </c>
      <c r="EA648" t="b">
        <v>0</v>
      </c>
      <c r="EB648" t="b">
        <v>0</v>
      </c>
      <c r="EC648" t="b">
        <v>0</v>
      </c>
      <c r="ED648" t="b">
        <v>0</v>
      </c>
      <c r="EE648" t="b">
        <v>0</v>
      </c>
      <c r="EF648" t="e" cm="1">
        <v>#N/A</v>
      </c>
      <c r="EG648" t="b">
        <v>0</v>
      </c>
      <c r="EH648" t="b">
        <v>0</v>
      </c>
      <c r="EI648" t="e">
        <v>#N/A</v>
      </c>
      <c r="EJ648" t="e">
        <v>#N/A</v>
      </c>
      <c r="EK648">
        <v>0</v>
      </c>
      <c r="EL648">
        <v>41</v>
      </c>
      <c r="EM648" t="b">
        <v>0</v>
      </c>
    </row>
    <row r="649" spans="1:143" ht="15.75">
      <c r="A649"/>
      <c r="B649" t="s">
        <v>1247</v>
      </c>
      <c r="C649" t="s">
        <v>1759</v>
      </c>
      <c r="D649" t="s">
        <v>7759</v>
      </c>
      <c r="E649" t="s">
        <v>7760</v>
      </c>
      <c r="F649" t="s">
        <v>7761</v>
      </c>
      <c r="G649" t="s">
        <v>7759</v>
      </c>
      <c r="H649" t="s">
        <v>7762</v>
      </c>
      <c r="I649" t="s">
        <v>1287</v>
      </c>
      <c r="J649" t="s">
        <v>7893</v>
      </c>
      <c r="K649" t="s">
        <v>7746</v>
      </c>
      <c r="L649" t="s">
        <v>1939</v>
      </c>
      <c r="M649" t="s">
        <v>2010</v>
      </c>
      <c r="N649"/>
      <c r="O649"/>
      <c r="P649" t="s">
        <v>1247</v>
      </c>
      <c r="Q649" t="s">
        <v>1306</v>
      </c>
      <c r="R649" t="s">
        <v>6582</v>
      </c>
      <c r="S649"/>
      <c r="T649"/>
      <c r="U649" t="s">
        <v>7896</v>
      </c>
      <c r="V649" t="s">
        <v>7763</v>
      </c>
      <c r="W649"/>
      <c r="X649"/>
      <c r="Y649"/>
      <c r="Z649"/>
      <c r="AA649"/>
      <c r="AB649" t="s">
        <v>7072</v>
      </c>
      <c r="AC649"/>
      <c r="AD649"/>
      <c r="AE649"/>
      <c r="AF649"/>
      <c r="AG649"/>
      <c r="AH649"/>
      <c r="AI649"/>
      <c r="AJ649"/>
      <c r="AK649"/>
      <c r="AL649"/>
      <c r="AM649"/>
      <c r="AN649"/>
      <c r="AO649" s="108" t="s">
        <v>43</v>
      </c>
      <c r="AP649" t="s">
        <v>1309</v>
      </c>
      <c r="AQ649">
        <v>94</v>
      </c>
      <c r="AR649" t="e">
        <v>#N/A</v>
      </c>
      <c r="AS649" t="s">
        <v>1759</v>
      </c>
      <c r="AT649" t="e">
        <v>#N/A</v>
      </c>
      <c r="AU649" t="s">
        <v>7760</v>
      </c>
      <c r="AV649" t="s">
        <v>7764</v>
      </c>
      <c r="AW649" t="s">
        <v>7765</v>
      </c>
      <c r="AX649" t="s">
        <v>1934</v>
      </c>
      <c r="AY649" t="s">
        <v>7766</v>
      </c>
      <c r="AZ649" t="s">
        <v>1306</v>
      </c>
      <c r="BA649" t="s">
        <v>7767</v>
      </c>
      <c r="BB649" t="s">
        <v>1287</v>
      </c>
      <c r="BC649" t="s">
        <v>1939</v>
      </c>
      <c r="BD649" t="s">
        <v>7768</v>
      </c>
      <c r="BE649">
        <v>628</v>
      </c>
      <c r="BF649">
        <v>638</v>
      </c>
      <c r="BG649" t="e">
        <v>#N/A</v>
      </c>
      <c r="BH649" t="s">
        <v>1592</v>
      </c>
      <c r="BI649">
        <v>0</v>
      </c>
      <c r="BJ649" t="e" cm="1">
        <v>#N/A</v>
      </c>
      <c r="BK649" t="e" cm="1">
        <v>#N/A</v>
      </c>
      <c r="BL649" t="s">
        <v>7072</v>
      </c>
      <c r="BM649" t="s">
        <v>7894</v>
      </c>
      <c r="BN649" t="s">
        <v>7897</v>
      </c>
      <c r="BO649" t="e" cm="1">
        <v>#N/A</v>
      </c>
      <c r="BP649" t="s">
        <v>7753</v>
      </c>
      <c r="BQ649" t="s">
        <v>7303</v>
      </c>
      <c r="BR649">
        <v>93</v>
      </c>
      <c r="BS649" t="s">
        <v>5246</v>
      </c>
      <c r="BT649" t="s">
        <v>7944</v>
      </c>
      <c r="BU649" t="s">
        <v>7759</v>
      </c>
      <c r="BV649" t="s">
        <v>7764</v>
      </c>
      <c r="BW649" t="s">
        <v>7770</v>
      </c>
      <c r="BX649" t="s">
        <v>1937</v>
      </c>
      <c r="BY649" t="s">
        <v>1592</v>
      </c>
      <c r="BZ649" t="s">
        <v>1937</v>
      </c>
      <c r="CA649" t="s">
        <v>2010</v>
      </c>
      <c r="CB649"/>
      <c r="CC649" t="s">
        <v>998</v>
      </c>
      <c r="CD649" t="s">
        <v>1287</v>
      </c>
      <c r="CE649" t="s">
        <v>7945</v>
      </c>
      <c r="CF649" t="s">
        <v>7946</v>
      </c>
      <c r="CG649" t="s">
        <v>1287</v>
      </c>
      <c r="CH649" t="s">
        <v>1592</v>
      </c>
      <c r="CI649" t="s">
        <v>6582</v>
      </c>
      <c r="CJ649" t="s">
        <v>1247</v>
      </c>
      <c r="CK649"/>
      <c r="CL649"/>
      <c r="CM649" t="s">
        <v>7896</v>
      </c>
      <c r="CN649" t="s">
        <v>7763</v>
      </c>
      <c r="CO649" t="s">
        <v>7896</v>
      </c>
      <c r="CP649" t="s">
        <v>7763</v>
      </c>
      <c r="CQ649" t="s">
        <v>1592</v>
      </c>
      <c r="CR649">
        <v>0</v>
      </c>
      <c r="CS649" t="s">
        <v>1592</v>
      </c>
      <c r="CT649" t="s">
        <v>1592</v>
      </c>
      <c r="CU649" t="e">
        <v>#N/A</v>
      </c>
      <c r="CV649" t="s">
        <v>1592</v>
      </c>
      <c r="CW649" t="s">
        <v>1592</v>
      </c>
      <c r="CX649">
        <v>647</v>
      </c>
      <c r="CY649" t="s">
        <v>7947</v>
      </c>
      <c r="CZ649" t="s">
        <v>1592</v>
      </c>
      <c r="DA649" t="s">
        <v>2313</v>
      </c>
      <c r="DB649" t="s">
        <v>2314</v>
      </c>
      <c r="DC649" t="s">
        <v>7760</v>
      </c>
      <c r="DD649" t="s">
        <v>1306</v>
      </c>
      <c r="DE649" t="s">
        <v>7759</v>
      </c>
      <c r="DF649" t="s">
        <v>1592</v>
      </c>
      <c r="DG649" t="s">
        <v>1592</v>
      </c>
      <c r="DH649" t="s">
        <v>2334</v>
      </c>
      <c r="DI649" t="e">
        <v>#N/A</v>
      </c>
      <c r="DJ649"/>
      <c r="DK649" t="s">
        <v>2334</v>
      </c>
      <c r="DL649">
        <v>9</v>
      </c>
      <c r="DM649" t="s">
        <v>2315</v>
      </c>
      <c r="DN649" t="s">
        <v>1247</v>
      </c>
      <c r="DO649" t="b">
        <v>1</v>
      </c>
      <c r="DP649" t="b">
        <v>1</v>
      </c>
      <c r="DQ649" t="b">
        <v>0</v>
      </c>
      <c r="DR649" t="b">
        <v>0</v>
      </c>
      <c r="DS649" t="b">
        <v>0</v>
      </c>
      <c r="DT649" t="b">
        <v>0</v>
      </c>
      <c r="DU649" t="b">
        <v>0</v>
      </c>
      <c r="DV649">
        <v>0</v>
      </c>
      <c r="DW649" t="b">
        <v>0</v>
      </c>
      <c r="DX649" t="b">
        <v>0</v>
      </c>
      <c r="DY649" t="b">
        <v>0</v>
      </c>
      <c r="DZ649" t="b">
        <v>0</v>
      </c>
      <c r="EA649" t="b">
        <v>0</v>
      </c>
      <c r="EB649" t="b">
        <v>0</v>
      </c>
      <c r="EC649" t="b">
        <v>0</v>
      </c>
      <c r="ED649" t="b">
        <v>0</v>
      </c>
      <c r="EE649" t="b">
        <v>0</v>
      </c>
      <c r="EF649" t="e" cm="1">
        <v>#N/A</v>
      </c>
      <c r="EG649" t="b">
        <v>0</v>
      </c>
      <c r="EH649" t="b">
        <v>0</v>
      </c>
      <c r="EI649" t="e">
        <v>#N/A</v>
      </c>
      <c r="EJ649" t="e">
        <v>#N/A</v>
      </c>
      <c r="EK649">
        <v>0</v>
      </c>
      <c r="EL649">
        <v>42</v>
      </c>
      <c r="EM649" t="b">
        <v>0</v>
      </c>
    </row>
    <row r="650" spans="1:143" ht="15.75">
      <c r="A650"/>
      <c r="B650" t="s">
        <v>1247</v>
      </c>
      <c r="C650" t="s">
        <v>1759</v>
      </c>
      <c r="D650" t="s">
        <v>7774</v>
      </c>
      <c r="E650" t="s">
        <v>7775</v>
      </c>
      <c r="F650" t="s">
        <v>7776</v>
      </c>
      <c r="G650" t="s">
        <v>7774</v>
      </c>
      <c r="H650" t="s">
        <v>7777</v>
      </c>
      <c r="I650" t="s">
        <v>1287</v>
      </c>
      <c r="J650" t="s">
        <v>7893</v>
      </c>
      <c r="K650" t="s">
        <v>7778</v>
      </c>
      <c r="L650" t="s">
        <v>1939</v>
      </c>
      <c r="M650" t="s">
        <v>2607</v>
      </c>
      <c r="N650"/>
      <c r="O650"/>
      <c r="P650" t="s">
        <v>1247</v>
      </c>
      <c r="Q650" t="s">
        <v>1306</v>
      </c>
      <c r="R650" t="s">
        <v>6582</v>
      </c>
      <c r="S650"/>
      <c r="T650"/>
      <c r="U650" t="s">
        <v>7896</v>
      </c>
      <c r="V650" t="s">
        <v>7779</v>
      </c>
      <c r="W650"/>
      <c r="X650"/>
      <c r="Y650"/>
      <c r="Z650"/>
      <c r="AA650"/>
      <c r="AB650" t="s">
        <v>7087</v>
      </c>
      <c r="AC650"/>
      <c r="AD650"/>
      <c r="AE650"/>
      <c r="AF650"/>
      <c r="AG650"/>
      <c r="AH650"/>
      <c r="AI650"/>
      <c r="AJ650"/>
      <c r="AK650"/>
      <c r="AL650"/>
      <c r="AM650"/>
      <c r="AN650"/>
      <c r="AO650" s="108" t="s">
        <v>43</v>
      </c>
      <c r="AP650" t="s">
        <v>1309</v>
      </c>
      <c r="AQ650">
        <v>95</v>
      </c>
      <c r="AR650" t="e">
        <v>#N/A</v>
      </c>
      <c r="AS650" t="s">
        <v>1759</v>
      </c>
      <c r="AT650" t="e">
        <v>#N/A</v>
      </c>
      <c r="AU650" t="s">
        <v>7775</v>
      </c>
      <c r="AV650" t="s">
        <v>7780</v>
      </c>
      <c r="AW650" t="s">
        <v>7781</v>
      </c>
      <c r="AX650" t="s">
        <v>1934</v>
      </c>
      <c r="AY650" t="s">
        <v>7782</v>
      </c>
      <c r="AZ650" t="s">
        <v>1306</v>
      </c>
      <c r="BA650" t="s">
        <v>7783</v>
      </c>
      <c r="BB650" t="s">
        <v>1287</v>
      </c>
      <c r="BC650" t="s">
        <v>1939</v>
      </c>
      <c r="BD650" t="s">
        <v>7784</v>
      </c>
      <c r="BE650">
        <v>629</v>
      </c>
      <c r="BF650">
        <v>638</v>
      </c>
      <c r="BG650" t="e">
        <v>#N/A</v>
      </c>
      <c r="BH650" t="s">
        <v>1592</v>
      </c>
      <c r="BI650">
        <v>0</v>
      </c>
      <c r="BJ650" t="e" cm="1">
        <v>#N/A</v>
      </c>
      <c r="BK650" t="e" cm="1">
        <v>#N/A</v>
      </c>
      <c r="BL650" t="s">
        <v>7087</v>
      </c>
      <c r="BM650" t="s">
        <v>7894</v>
      </c>
      <c r="BN650" t="s">
        <v>7897</v>
      </c>
      <c r="BO650" t="e" cm="1">
        <v>#N/A</v>
      </c>
      <c r="BP650" t="s">
        <v>7785</v>
      </c>
      <c r="BQ650" t="s">
        <v>7303</v>
      </c>
      <c r="BR650">
        <v>94</v>
      </c>
      <c r="BS650" t="s">
        <v>5253</v>
      </c>
      <c r="BT650" t="s">
        <v>7948</v>
      </c>
      <c r="BU650" t="s">
        <v>7774</v>
      </c>
      <c r="BV650" t="s">
        <v>7780</v>
      </c>
      <c r="BW650" t="s">
        <v>7787</v>
      </c>
      <c r="BX650" t="s">
        <v>1937</v>
      </c>
      <c r="BY650" t="s">
        <v>1592</v>
      </c>
      <c r="BZ650" t="s">
        <v>1937</v>
      </c>
      <c r="CA650" t="s">
        <v>2607</v>
      </c>
      <c r="CB650"/>
      <c r="CC650" t="s">
        <v>998</v>
      </c>
      <c r="CD650" t="s">
        <v>1287</v>
      </c>
      <c r="CE650" t="s">
        <v>7949</v>
      </c>
      <c r="CF650" t="s">
        <v>7950</v>
      </c>
      <c r="CG650" t="s">
        <v>1287</v>
      </c>
      <c r="CH650" t="s">
        <v>1592</v>
      </c>
      <c r="CI650" t="s">
        <v>6582</v>
      </c>
      <c r="CJ650" t="s">
        <v>1247</v>
      </c>
      <c r="CK650"/>
      <c r="CL650"/>
      <c r="CM650" t="s">
        <v>7896</v>
      </c>
      <c r="CN650" t="s">
        <v>7779</v>
      </c>
      <c r="CO650" t="s">
        <v>7896</v>
      </c>
      <c r="CP650" t="s">
        <v>7779</v>
      </c>
      <c r="CQ650" t="s">
        <v>1592</v>
      </c>
      <c r="CR650">
        <v>0</v>
      </c>
      <c r="CS650" t="s">
        <v>1592</v>
      </c>
      <c r="CT650" t="s">
        <v>1592</v>
      </c>
      <c r="CU650" t="e">
        <v>#N/A</v>
      </c>
      <c r="CV650" t="s">
        <v>1592</v>
      </c>
      <c r="CW650" t="s">
        <v>1592</v>
      </c>
      <c r="CX650">
        <v>648</v>
      </c>
      <c r="CY650" t="s">
        <v>7951</v>
      </c>
      <c r="CZ650" t="s">
        <v>1592</v>
      </c>
      <c r="DA650" t="s">
        <v>2313</v>
      </c>
      <c r="DB650" t="s">
        <v>2314</v>
      </c>
      <c r="DC650" t="s">
        <v>7775</v>
      </c>
      <c r="DD650" t="s">
        <v>1306</v>
      </c>
      <c r="DE650" t="s">
        <v>7774</v>
      </c>
      <c r="DF650" t="s">
        <v>1592</v>
      </c>
      <c r="DG650" t="s">
        <v>1592</v>
      </c>
      <c r="DH650" t="s">
        <v>2334</v>
      </c>
      <c r="DI650" t="e">
        <v>#N/A</v>
      </c>
      <c r="DJ650"/>
      <c r="DK650" t="s">
        <v>2334</v>
      </c>
      <c r="DL650">
        <v>9</v>
      </c>
      <c r="DM650" t="s">
        <v>2315</v>
      </c>
      <c r="DN650" t="s">
        <v>1247</v>
      </c>
      <c r="DO650" t="b">
        <v>1</v>
      </c>
      <c r="DP650" t="b">
        <v>1</v>
      </c>
      <c r="DQ650" t="b">
        <v>0</v>
      </c>
      <c r="DR650" t="b">
        <v>0</v>
      </c>
      <c r="DS650" t="b">
        <v>0</v>
      </c>
      <c r="DT650" t="b">
        <v>0</v>
      </c>
      <c r="DU650" t="b">
        <v>0</v>
      </c>
      <c r="DV650">
        <v>0</v>
      </c>
      <c r="DW650" t="b">
        <v>0</v>
      </c>
      <c r="DX650" t="b">
        <v>0</v>
      </c>
      <c r="DY650" t="b">
        <v>0</v>
      </c>
      <c r="DZ650" t="b">
        <v>0</v>
      </c>
      <c r="EA650" t="b">
        <v>0</v>
      </c>
      <c r="EB650" t="b">
        <v>0</v>
      </c>
      <c r="EC650" t="b">
        <v>0</v>
      </c>
      <c r="ED650" t="b">
        <v>0</v>
      </c>
      <c r="EE650" t="b">
        <v>0</v>
      </c>
      <c r="EF650" t="e" cm="1">
        <v>#N/A</v>
      </c>
      <c r="EG650" t="b">
        <v>0</v>
      </c>
      <c r="EH650" t="b">
        <v>0</v>
      </c>
      <c r="EI650" t="e">
        <v>#N/A</v>
      </c>
      <c r="EJ650" t="e">
        <v>#N/A</v>
      </c>
      <c r="EK650">
        <v>0</v>
      </c>
      <c r="EL650">
        <v>46</v>
      </c>
      <c r="EM650" t="b">
        <v>0</v>
      </c>
    </row>
    <row r="651" spans="1:143" ht="15.75">
      <c r="A651"/>
      <c r="B651" t="s">
        <v>1247</v>
      </c>
      <c r="C651" t="s">
        <v>1759</v>
      </c>
      <c r="D651" t="s">
        <v>7791</v>
      </c>
      <c r="E651" t="s">
        <v>7792</v>
      </c>
      <c r="F651" t="s">
        <v>7793</v>
      </c>
      <c r="G651" t="s">
        <v>7791</v>
      </c>
      <c r="H651" t="s">
        <v>7794</v>
      </c>
      <c r="I651" t="s">
        <v>1287</v>
      </c>
      <c r="J651" t="s">
        <v>7893</v>
      </c>
      <c r="K651" t="s">
        <v>7778</v>
      </c>
      <c r="L651" t="s">
        <v>1939</v>
      </c>
      <c r="M651" t="s">
        <v>2607</v>
      </c>
      <c r="N651"/>
      <c r="O651"/>
      <c r="P651" t="s">
        <v>1247</v>
      </c>
      <c r="Q651" t="s">
        <v>1306</v>
      </c>
      <c r="R651" t="s">
        <v>6582</v>
      </c>
      <c r="S651"/>
      <c r="T651"/>
      <c r="U651" t="s">
        <v>7896</v>
      </c>
      <c r="V651" t="s">
        <v>7795</v>
      </c>
      <c r="W651"/>
      <c r="X651"/>
      <c r="Y651"/>
      <c r="Z651"/>
      <c r="AA651"/>
      <c r="AB651" t="s">
        <v>7102</v>
      </c>
      <c r="AC651"/>
      <c r="AD651"/>
      <c r="AE651"/>
      <c r="AF651"/>
      <c r="AG651"/>
      <c r="AH651"/>
      <c r="AI651"/>
      <c r="AJ651"/>
      <c r="AK651"/>
      <c r="AL651"/>
      <c r="AM651"/>
      <c r="AN651"/>
      <c r="AO651" s="108" t="s">
        <v>43</v>
      </c>
      <c r="AP651" t="s">
        <v>1309</v>
      </c>
      <c r="AQ651">
        <v>96</v>
      </c>
      <c r="AR651" t="e">
        <v>#N/A</v>
      </c>
      <c r="AS651" t="s">
        <v>1759</v>
      </c>
      <c r="AT651" t="e">
        <v>#N/A</v>
      </c>
      <c r="AU651" t="s">
        <v>7792</v>
      </c>
      <c r="AV651" t="s">
        <v>7796</v>
      </c>
      <c r="AW651" t="s">
        <v>7797</v>
      </c>
      <c r="AX651" t="s">
        <v>1934</v>
      </c>
      <c r="AY651" t="s">
        <v>7798</v>
      </c>
      <c r="AZ651" t="s">
        <v>1306</v>
      </c>
      <c r="BA651" t="s">
        <v>7799</v>
      </c>
      <c r="BB651" t="s">
        <v>1287</v>
      </c>
      <c r="BC651" t="s">
        <v>1939</v>
      </c>
      <c r="BD651" t="s">
        <v>7800</v>
      </c>
      <c r="BE651">
        <v>630</v>
      </c>
      <c r="BF651">
        <v>638</v>
      </c>
      <c r="BG651" t="e">
        <v>#N/A</v>
      </c>
      <c r="BH651" t="s">
        <v>1592</v>
      </c>
      <c r="BI651">
        <v>0</v>
      </c>
      <c r="BJ651" t="e" cm="1">
        <v>#N/A</v>
      </c>
      <c r="BK651" t="e" cm="1">
        <v>#N/A</v>
      </c>
      <c r="BL651" t="s">
        <v>7102</v>
      </c>
      <c r="BM651" t="s">
        <v>7894</v>
      </c>
      <c r="BN651" t="s">
        <v>7897</v>
      </c>
      <c r="BO651" t="e" cm="1">
        <v>#N/A</v>
      </c>
      <c r="BP651" t="s">
        <v>7785</v>
      </c>
      <c r="BQ651" t="s">
        <v>7303</v>
      </c>
      <c r="BR651">
        <v>95</v>
      </c>
      <c r="BS651" t="s">
        <v>5260</v>
      </c>
      <c r="BT651" t="s">
        <v>7952</v>
      </c>
      <c r="BU651" t="s">
        <v>7791</v>
      </c>
      <c r="BV651" t="s">
        <v>7796</v>
      </c>
      <c r="BW651" t="s">
        <v>7802</v>
      </c>
      <c r="BX651" t="s">
        <v>1937</v>
      </c>
      <c r="BY651" t="s">
        <v>1592</v>
      </c>
      <c r="BZ651" t="s">
        <v>1937</v>
      </c>
      <c r="CA651" t="s">
        <v>2607</v>
      </c>
      <c r="CB651"/>
      <c r="CC651" t="s">
        <v>998</v>
      </c>
      <c r="CD651" t="s">
        <v>1287</v>
      </c>
      <c r="CE651" t="s">
        <v>7953</v>
      </c>
      <c r="CF651" t="s">
        <v>7954</v>
      </c>
      <c r="CG651" t="s">
        <v>1287</v>
      </c>
      <c r="CH651" t="s">
        <v>1592</v>
      </c>
      <c r="CI651" t="s">
        <v>6582</v>
      </c>
      <c r="CJ651" t="s">
        <v>1247</v>
      </c>
      <c r="CK651"/>
      <c r="CL651"/>
      <c r="CM651" t="s">
        <v>7896</v>
      </c>
      <c r="CN651" t="s">
        <v>7795</v>
      </c>
      <c r="CO651" t="s">
        <v>7896</v>
      </c>
      <c r="CP651" t="s">
        <v>7795</v>
      </c>
      <c r="CQ651" t="s">
        <v>1592</v>
      </c>
      <c r="CR651">
        <v>0</v>
      </c>
      <c r="CS651" t="s">
        <v>1592</v>
      </c>
      <c r="CT651" t="s">
        <v>1592</v>
      </c>
      <c r="CU651" t="e">
        <v>#N/A</v>
      </c>
      <c r="CV651" t="s">
        <v>1592</v>
      </c>
      <c r="CW651" t="s">
        <v>1592</v>
      </c>
      <c r="CX651">
        <v>649</v>
      </c>
      <c r="CY651" t="s">
        <v>7955</v>
      </c>
      <c r="CZ651" t="s">
        <v>1592</v>
      </c>
      <c r="DA651" t="s">
        <v>2313</v>
      </c>
      <c r="DB651" t="s">
        <v>2314</v>
      </c>
      <c r="DC651" t="s">
        <v>7792</v>
      </c>
      <c r="DD651" t="s">
        <v>1306</v>
      </c>
      <c r="DE651" t="s">
        <v>7791</v>
      </c>
      <c r="DF651" t="s">
        <v>1592</v>
      </c>
      <c r="DG651" t="s">
        <v>1592</v>
      </c>
      <c r="DH651" t="s">
        <v>2334</v>
      </c>
      <c r="DI651" t="e">
        <v>#N/A</v>
      </c>
      <c r="DJ651"/>
      <c r="DK651" t="s">
        <v>2334</v>
      </c>
      <c r="DL651">
        <v>9</v>
      </c>
      <c r="DM651" t="s">
        <v>2315</v>
      </c>
      <c r="DN651" t="s">
        <v>1247</v>
      </c>
      <c r="DO651" t="b">
        <v>1</v>
      </c>
      <c r="DP651" t="b">
        <v>1</v>
      </c>
      <c r="DQ651" t="b">
        <v>0</v>
      </c>
      <c r="DR651" t="b">
        <v>0</v>
      </c>
      <c r="DS651" t="b">
        <v>0</v>
      </c>
      <c r="DT651" t="b">
        <v>0</v>
      </c>
      <c r="DU651" t="b">
        <v>0</v>
      </c>
      <c r="DV651">
        <v>0</v>
      </c>
      <c r="DW651" t="b">
        <v>0</v>
      </c>
      <c r="DX651" t="b">
        <v>0</v>
      </c>
      <c r="DY651" t="b">
        <v>0</v>
      </c>
      <c r="DZ651" t="b">
        <v>0</v>
      </c>
      <c r="EA651" t="b">
        <v>0</v>
      </c>
      <c r="EB651" t="b">
        <v>0</v>
      </c>
      <c r="EC651" t="b">
        <v>0</v>
      </c>
      <c r="ED651" t="b">
        <v>0</v>
      </c>
      <c r="EE651" t="b">
        <v>0</v>
      </c>
      <c r="EF651" t="e" cm="1">
        <v>#N/A</v>
      </c>
      <c r="EG651" t="b">
        <v>0</v>
      </c>
      <c r="EH651" t="b">
        <v>0</v>
      </c>
      <c r="EI651" t="e">
        <v>#N/A</v>
      </c>
      <c r="EJ651" t="e">
        <v>#N/A</v>
      </c>
      <c r="EK651">
        <v>0</v>
      </c>
      <c r="EL651">
        <v>47</v>
      </c>
      <c r="EM651" t="b">
        <v>0</v>
      </c>
    </row>
    <row r="652" spans="1:143" ht="31.5">
      <c r="A652"/>
      <c r="B652" t="s">
        <v>1247</v>
      </c>
      <c r="C652" t="s">
        <v>1759</v>
      </c>
      <c r="D652" t="s">
        <v>7806</v>
      </c>
      <c r="E652" t="s">
        <v>7807</v>
      </c>
      <c r="F652" t="s">
        <v>6783</v>
      </c>
      <c r="G652" t="s">
        <v>7806</v>
      </c>
      <c r="H652" s="109" t="s">
        <v>6651</v>
      </c>
      <c r="I652" t="s">
        <v>1287</v>
      </c>
      <c r="J652" t="s">
        <v>7893</v>
      </c>
      <c r="K652"/>
      <c r="L652" t="s">
        <v>1939</v>
      </c>
      <c r="M652" t="s">
        <v>2010</v>
      </c>
      <c r="N652"/>
      <c r="O652"/>
      <c r="P652" t="s">
        <v>1247</v>
      </c>
      <c r="Q652" t="s">
        <v>1306</v>
      </c>
      <c r="R652" t="s">
        <v>6582</v>
      </c>
      <c r="S652"/>
      <c r="T652"/>
      <c r="U652" t="s">
        <v>7896</v>
      </c>
      <c r="V652" t="s">
        <v>6785</v>
      </c>
      <c r="W652"/>
      <c r="X652"/>
      <c r="Y652"/>
      <c r="Z652"/>
      <c r="AA652"/>
      <c r="AB652" t="s">
        <v>6793</v>
      </c>
      <c r="AC652"/>
      <c r="AD652"/>
      <c r="AE652"/>
      <c r="AF652"/>
      <c r="AG652"/>
      <c r="AH652"/>
      <c r="AI652"/>
      <c r="AJ652"/>
      <c r="AK652"/>
      <c r="AL652"/>
      <c r="AM652"/>
      <c r="AN652"/>
      <c r="AO652" s="108" t="s">
        <v>43</v>
      </c>
      <c r="AP652" t="s">
        <v>1309</v>
      </c>
      <c r="AQ652">
        <v>97</v>
      </c>
      <c r="AR652" t="e">
        <v>#N/A</v>
      </c>
      <c r="AS652" t="s">
        <v>1759</v>
      </c>
      <c r="AT652" t="e">
        <v>#N/A</v>
      </c>
      <c r="AU652" t="s">
        <v>7807</v>
      </c>
      <c r="AV652" t="s">
        <v>7808</v>
      </c>
      <c r="AW652" t="s">
        <v>6787</v>
      </c>
      <c r="AX652" t="s">
        <v>1934</v>
      </c>
      <c r="AY652" t="s">
        <v>7809</v>
      </c>
      <c r="AZ652" t="s">
        <v>1306</v>
      </c>
      <c r="BA652" t="s">
        <v>7810</v>
      </c>
      <c r="BB652" t="s">
        <v>1287</v>
      </c>
      <c r="BC652" t="s">
        <v>1939</v>
      </c>
      <c r="BD652" t="s">
        <v>7811</v>
      </c>
      <c r="BE652">
        <v>631</v>
      </c>
      <c r="BF652">
        <v>638</v>
      </c>
      <c r="BG652">
        <v>0</v>
      </c>
      <c r="BH652" t="s">
        <v>1592</v>
      </c>
      <c r="BI652">
        <v>0</v>
      </c>
      <c r="BJ652" t="e" cm="1">
        <v>#N/A</v>
      </c>
      <c r="BK652" t="e" cm="1">
        <v>#N/A</v>
      </c>
      <c r="BL652" t="s">
        <v>6793</v>
      </c>
      <c r="BM652" t="s">
        <v>7894</v>
      </c>
      <c r="BN652" t="s">
        <v>7897</v>
      </c>
      <c r="BO652" t="e" cm="1">
        <v>#N/A</v>
      </c>
      <c r="BP652" t="s">
        <v>1592</v>
      </c>
      <c r="BQ652" t="s">
        <v>7303</v>
      </c>
      <c r="BR652">
        <v>96</v>
      </c>
      <c r="BS652" t="s">
        <v>5263</v>
      </c>
      <c r="BT652" t="s">
        <v>7956</v>
      </c>
      <c r="BU652" t="s">
        <v>7806</v>
      </c>
      <c r="BV652" t="s">
        <v>7808</v>
      </c>
      <c r="BW652" t="s">
        <v>2217</v>
      </c>
      <c r="BX652" t="s">
        <v>1937</v>
      </c>
      <c r="BY652" t="s">
        <v>1592</v>
      </c>
      <c r="BZ652" t="s">
        <v>1937</v>
      </c>
      <c r="CA652" t="s">
        <v>2010</v>
      </c>
      <c r="CB652"/>
      <c r="CC652" t="s">
        <v>998</v>
      </c>
      <c r="CD652" t="s">
        <v>1287</v>
      </c>
      <c r="CE652" t="s">
        <v>7957</v>
      </c>
      <c r="CF652" t="s">
        <v>7958</v>
      </c>
      <c r="CG652" t="s">
        <v>1287</v>
      </c>
      <c r="CH652" t="s">
        <v>1592</v>
      </c>
      <c r="CI652" t="s">
        <v>6582</v>
      </c>
      <c r="CJ652" t="s">
        <v>1247</v>
      </c>
      <c r="CK652"/>
      <c r="CL652"/>
      <c r="CM652" t="s">
        <v>7896</v>
      </c>
      <c r="CN652" t="s">
        <v>6785</v>
      </c>
      <c r="CO652" t="s">
        <v>7896</v>
      </c>
      <c r="CP652" t="s">
        <v>6785</v>
      </c>
      <c r="CQ652" t="s">
        <v>1592</v>
      </c>
      <c r="CR652">
        <v>0</v>
      </c>
      <c r="CS652" t="s">
        <v>1592</v>
      </c>
      <c r="CT652" t="s">
        <v>1592</v>
      </c>
      <c r="CU652" t="e">
        <v>#N/A</v>
      </c>
      <c r="CV652" t="s">
        <v>1592</v>
      </c>
      <c r="CW652" t="s">
        <v>1592</v>
      </c>
      <c r="CX652">
        <v>650</v>
      </c>
      <c r="CY652" t="s">
        <v>7959</v>
      </c>
      <c r="CZ652" t="s">
        <v>1592</v>
      </c>
      <c r="DA652" t="s">
        <v>2313</v>
      </c>
      <c r="DB652" t="s">
        <v>2314</v>
      </c>
      <c r="DC652" t="s">
        <v>7807</v>
      </c>
      <c r="DD652" t="s">
        <v>1306</v>
      </c>
      <c r="DE652" t="s">
        <v>7806</v>
      </c>
      <c r="DF652" t="s">
        <v>1592</v>
      </c>
      <c r="DG652" t="s">
        <v>1592</v>
      </c>
      <c r="DH652" t="s">
        <v>2334</v>
      </c>
      <c r="DI652" t="e">
        <v>#N/A</v>
      </c>
      <c r="DJ652"/>
      <c r="DK652" t="s">
        <v>2334</v>
      </c>
      <c r="DL652">
        <v>9</v>
      </c>
      <c r="DM652" t="s">
        <v>2315</v>
      </c>
      <c r="DN652" t="s">
        <v>1247</v>
      </c>
      <c r="DO652" t="b">
        <v>1</v>
      </c>
      <c r="DP652" t="b">
        <v>1</v>
      </c>
      <c r="DQ652" t="b">
        <v>0</v>
      </c>
      <c r="DR652" t="b">
        <v>0</v>
      </c>
      <c r="DS652" t="b">
        <v>0</v>
      </c>
      <c r="DT652" t="b">
        <v>0</v>
      </c>
      <c r="DU652" t="b">
        <v>0</v>
      </c>
      <c r="DV652">
        <v>0</v>
      </c>
      <c r="DW652" t="b">
        <v>0</v>
      </c>
      <c r="DX652" t="b">
        <v>0</v>
      </c>
      <c r="DY652" t="b">
        <v>0</v>
      </c>
      <c r="DZ652" t="b">
        <v>0</v>
      </c>
      <c r="EA652" t="b">
        <v>0</v>
      </c>
      <c r="EB652" t="b">
        <v>0</v>
      </c>
      <c r="EC652" t="b">
        <v>0</v>
      </c>
      <c r="ED652" t="b">
        <v>0</v>
      </c>
      <c r="EE652" t="b">
        <v>0</v>
      </c>
      <c r="EF652" t="e" cm="1">
        <v>#N/A</v>
      </c>
      <c r="EG652" t="b">
        <v>0</v>
      </c>
      <c r="EH652" t="b">
        <v>0</v>
      </c>
      <c r="EI652" t="e">
        <v>#N/A</v>
      </c>
      <c r="EJ652" t="e">
        <v>#N/A</v>
      </c>
      <c r="EK652">
        <v>0</v>
      </c>
      <c r="EL652">
        <v>21</v>
      </c>
      <c r="EM652" t="b">
        <v>0</v>
      </c>
    </row>
    <row r="653" spans="1:143" ht="31.5">
      <c r="A653"/>
      <c r="B653" t="s">
        <v>1247</v>
      </c>
      <c r="C653" t="s">
        <v>1759</v>
      </c>
      <c r="D653" t="s">
        <v>7816</v>
      </c>
      <c r="E653" t="s">
        <v>7817</v>
      </c>
      <c r="F653" t="s">
        <v>6798</v>
      </c>
      <c r="G653" t="s">
        <v>7816</v>
      </c>
      <c r="H653" s="109" t="s">
        <v>6651</v>
      </c>
      <c r="I653" t="s">
        <v>1287</v>
      </c>
      <c r="J653" t="s">
        <v>7893</v>
      </c>
      <c r="K653"/>
      <c r="L653" t="s">
        <v>1939</v>
      </c>
      <c r="M653" t="s">
        <v>2010</v>
      </c>
      <c r="N653"/>
      <c r="O653"/>
      <c r="P653" t="s">
        <v>1247</v>
      </c>
      <c r="Q653" t="s">
        <v>1306</v>
      </c>
      <c r="R653" t="s">
        <v>6582</v>
      </c>
      <c r="S653"/>
      <c r="T653"/>
      <c r="U653" t="s">
        <v>7896</v>
      </c>
      <c r="V653" t="s">
        <v>6800</v>
      </c>
      <c r="W653"/>
      <c r="X653"/>
      <c r="Y653"/>
      <c r="Z653"/>
      <c r="AA653"/>
      <c r="AB653" t="s">
        <v>6808</v>
      </c>
      <c r="AC653"/>
      <c r="AD653"/>
      <c r="AE653"/>
      <c r="AF653"/>
      <c r="AG653"/>
      <c r="AH653"/>
      <c r="AI653"/>
      <c r="AJ653"/>
      <c r="AK653"/>
      <c r="AL653"/>
      <c r="AM653"/>
      <c r="AN653"/>
      <c r="AO653" s="108" t="s">
        <v>43</v>
      </c>
      <c r="AP653" t="s">
        <v>1309</v>
      </c>
      <c r="AQ653">
        <v>98</v>
      </c>
      <c r="AR653" t="e">
        <v>#N/A</v>
      </c>
      <c r="AS653" t="s">
        <v>1759</v>
      </c>
      <c r="AT653" t="e">
        <v>#N/A</v>
      </c>
      <c r="AU653" t="s">
        <v>7817</v>
      </c>
      <c r="AV653" t="s">
        <v>7818</v>
      </c>
      <c r="AW653" t="s">
        <v>6802</v>
      </c>
      <c r="AX653" t="s">
        <v>1934</v>
      </c>
      <c r="AY653" t="s">
        <v>7819</v>
      </c>
      <c r="AZ653" t="s">
        <v>1306</v>
      </c>
      <c r="BA653" t="s">
        <v>7820</v>
      </c>
      <c r="BB653" t="s">
        <v>1287</v>
      </c>
      <c r="BC653" t="s">
        <v>1939</v>
      </c>
      <c r="BD653" t="s">
        <v>7821</v>
      </c>
      <c r="BE653">
        <v>632</v>
      </c>
      <c r="BF653">
        <v>638</v>
      </c>
      <c r="BG653">
        <v>0</v>
      </c>
      <c r="BH653" t="s">
        <v>1592</v>
      </c>
      <c r="BI653">
        <v>0</v>
      </c>
      <c r="BJ653" t="e" cm="1">
        <v>#N/A</v>
      </c>
      <c r="BK653" t="e" cm="1">
        <v>#N/A</v>
      </c>
      <c r="BL653" t="s">
        <v>6808</v>
      </c>
      <c r="BM653" t="s">
        <v>7894</v>
      </c>
      <c r="BN653" t="s">
        <v>7897</v>
      </c>
      <c r="BO653" t="e" cm="1">
        <v>#N/A</v>
      </c>
      <c r="BP653" t="s">
        <v>1592</v>
      </c>
      <c r="BQ653" t="s">
        <v>7303</v>
      </c>
      <c r="BR653">
        <v>97</v>
      </c>
      <c r="BS653" t="s">
        <v>5267</v>
      </c>
      <c r="BT653" t="s">
        <v>7960</v>
      </c>
      <c r="BU653" t="s">
        <v>7816</v>
      </c>
      <c r="BV653" t="s">
        <v>7818</v>
      </c>
      <c r="BW653" t="s">
        <v>2217</v>
      </c>
      <c r="BX653" t="s">
        <v>1937</v>
      </c>
      <c r="BY653" t="s">
        <v>1592</v>
      </c>
      <c r="BZ653" t="s">
        <v>1937</v>
      </c>
      <c r="CA653" t="s">
        <v>2010</v>
      </c>
      <c r="CB653"/>
      <c r="CC653" t="s">
        <v>998</v>
      </c>
      <c r="CD653" t="s">
        <v>1287</v>
      </c>
      <c r="CE653" t="s">
        <v>7961</v>
      </c>
      <c r="CF653" t="s">
        <v>7962</v>
      </c>
      <c r="CG653" t="s">
        <v>1287</v>
      </c>
      <c r="CH653" t="s">
        <v>1592</v>
      </c>
      <c r="CI653" t="s">
        <v>6582</v>
      </c>
      <c r="CJ653" t="s">
        <v>1247</v>
      </c>
      <c r="CK653"/>
      <c r="CL653"/>
      <c r="CM653" t="s">
        <v>7896</v>
      </c>
      <c r="CN653" t="s">
        <v>6800</v>
      </c>
      <c r="CO653" t="s">
        <v>7896</v>
      </c>
      <c r="CP653" t="s">
        <v>6800</v>
      </c>
      <c r="CQ653" t="s">
        <v>1592</v>
      </c>
      <c r="CR653">
        <v>0</v>
      </c>
      <c r="CS653" t="s">
        <v>1592</v>
      </c>
      <c r="CT653" t="s">
        <v>1592</v>
      </c>
      <c r="CU653" t="e">
        <v>#N/A</v>
      </c>
      <c r="CV653" t="s">
        <v>1592</v>
      </c>
      <c r="CW653" t="s">
        <v>1592</v>
      </c>
      <c r="CX653">
        <v>651</v>
      </c>
      <c r="CY653" t="s">
        <v>7963</v>
      </c>
      <c r="CZ653" t="s">
        <v>1592</v>
      </c>
      <c r="DA653" t="s">
        <v>2313</v>
      </c>
      <c r="DB653" t="s">
        <v>2314</v>
      </c>
      <c r="DC653" t="s">
        <v>7817</v>
      </c>
      <c r="DD653" t="s">
        <v>1306</v>
      </c>
      <c r="DE653" t="s">
        <v>7816</v>
      </c>
      <c r="DF653" t="s">
        <v>1592</v>
      </c>
      <c r="DG653" t="s">
        <v>1592</v>
      </c>
      <c r="DH653" t="s">
        <v>2334</v>
      </c>
      <c r="DI653" t="e">
        <v>#N/A</v>
      </c>
      <c r="DJ653"/>
      <c r="DK653" t="s">
        <v>2334</v>
      </c>
      <c r="DL653">
        <v>9</v>
      </c>
      <c r="DM653" t="s">
        <v>2315</v>
      </c>
      <c r="DN653" t="s">
        <v>1247</v>
      </c>
      <c r="DO653" t="b">
        <v>1</v>
      </c>
      <c r="DP653" t="b">
        <v>1</v>
      </c>
      <c r="DQ653" t="b">
        <v>0</v>
      </c>
      <c r="DR653" t="b">
        <v>0</v>
      </c>
      <c r="DS653" t="b">
        <v>0</v>
      </c>
      <c r="DT653" t="b">
        <v>0</v>
      </c>
      <c r="DU653" t="b">
        <v>0</v>
      </c>
      <c r="DV653">
        <v>0</v>
      </c>
      <c r="DW653" t="b">
        <v>0</v>
      </c>
      <c r="DX653" t="b">
        <v>0</v>
      </c>
      <c r="DY653" t="b">
        <v>0</v>
      </c>
      <c r="DZ653" t="b">
        <v>0</v>
      </c>
      <c r="EA653" t="b">
        <v>0</v>
      </c>
      <c r="EB653" t="b">
        <v>0</v>
      </c>
      <c r="EC653" t="b">
        <v>0</v>
      </c>
      <c r="ED653" t="b">
        <v>0</v>
      </c>
      <c r="EE653" t="b">
        <v>0</v>
      </c>
      <c r="EF653" t="e" cm="1">
        <v>#N/A</v>
      </c>
      <c r="EG653" t="b">
        <v>0</v>
      </c>
      <c r="EH653" t="b">
        <v>0</v>
      </c>
      <c r="EI653" t="e">
        <v>#N/A</v>
      </c>
      <c r="EJ653" t="e">
        <v>#N/A</v>
      </c>
      <c r="EK653">
        <v>0</v>
      </c>
      <c r="EL653">
        <v>22</v>
      </c>
      <c r="EM653" t="b">
        <v>0</v>
      </c>
    </row>
    <row r="654" spans="1:143" ht="15.75">
      <c r="A654"/>
      <c r="B654" t="s">
        <v>1247</v>
      </c>
      <c r="C654" t="s">
        <v>1759</v>
      </c>
      <c r="D654" t="s">
        <v>7826</v>
      </c>
      <c r="E654" t="s">
        <v>7827</v>
      </c>
      <c r="F654" t="s">
        <v>7828</v>
      </c>
      <c r="G654" t="s">
        <v>7826</v>
      </c>
      <c r="H654" t="s">
        <v>7829</v>
      </c>
      <c r="I654" t="s">
        <v>1287</v>
      </c>
      <c r="J654" t="s">
        <v>7893</v>
      </c>
      <c r="K654" t="s">
        <v>7830</v>
      </c>
      <c r="L654" t="s">
        <v>1939</v>
      </c>
      <c r="M654" t="s">
        <v>2010</v>
      </c>
      <c r="N654"/>
      <c r="O654"/>
      <c r="P654" t="s">
        <v>1247</v>
      </c>
      <c r="Q654" t="s">
        <v>1306</v>
      </c>
      <c r="R654" t="s">
        <v>6582</v>
      </c>
      <c r="S654"/>
      <c r="T654"/>
      <c r="U654" t="s">
        <v>7896</v>
      </c>
      <c r="V654" t="s">
        <v>7831</v>
      </c>
      <c r="W654"/>
      <c r="X654"/>
      <c r="Y654"/>
      <c r="Z654"/>
      <c r="AA654"/>
      <c r="AB654" t="s">
        <v>7147</v>
      </c>
      <c r="AC654"/>
      <c r="AD654"/>
      <c r="AE654"/>
      <c r="AF654"/>
      <c r="AG654"/>
      <c r="AH654"/>
      <c r="AI654"/>
      <c r="AJ654"/>
      <c r="AK654"/>
      <c r="AL654"/>
      <c r="AM654"/>
      <c r="AN654"/>
      <c r="AO654" s="108" t="s">
        <v>43</v>
      </c>
      <c r="AP654" t="s">
        <v>1309</v>
      </c>
      <c r="AQ654">
        <v>99</v>
      </c>
      <c r="AR654" t="e">
        <v>#N/A</v>
      </c>
      <c r="AS654" t="s">
        <v>1759</v>
      </c>
      <c r="AT654" t="e">
        <v>#N/A</v>
      </c>
      <c r="AU654" t="s">
        <v>7827</v>
      </c>
      <c r="AV654" t="s">
        <v>7832</v>
      </c>
      <c r="AW654" t="s">
        <v>7833</v>
      </c>
      <c r="AX654" t="s">
        <v>1934</v>
      </c>
      <c r="AY654" t="s">
        <v>7834</v>
      </c>
      <c r="AZ654" t="s">
        <v>1306</v>
      </c>
      <c r="BA654" t="s">
        <v>7835</v>
      </c>
      <c r="BB654" t="s">
        <v>1287</v>
      </c>
      <c r="BC654" t="s">
        <v>1939</v>
      </c>
      <c r="BD654" t="s">
        <v>7836</v>
      </c>
      <c r="BE654">
        <v>633</v>
      </c>
      <c r="BF654">
        <v>638</v>
      </c>
      <c r="BG654" t="e">
        <v>#N/A</v>
      </c>
      <c r="BH654" t="s">
        <v>1592</v>
      </c>
      <c r="BI654">
        <v>0</v>
      </c>
      <c r="BJ654" t="e" cm="1">
        <v>#N/A</v>
      </c>
      <c r="BK654" t="e" cm="1">
        <v>#N/A</v>
      </c>
      <c r="BL654" t="s">
        <v>7147</v>
      </c>
      <c r="BM654" t="s">
        <v>7894</v>
      </c>
      <c r="BN654" t="s">
        <v>7897</v>
      </c>
      <c r="BO654" t="e" cm="1">
        <v>#N/A</v>
      </c>
      <c r="BP654" t="s">
        <v>7837</v>
      </c>
      <c r="BQ654" t="s">
        <v>7303</v>
      </c>
      <c r="BR654">
        <v>98</v>
      </c>
      <c r="BS654" t="s">
        <v>5271</v>
      </c>
      <c r="BT654" t="s">
        <v>7964</v>
      </c>
      <c r="BU654" t="s">
        <v>7826</v>
      </c>
      <c r="BV654" t="s">
        <v>7832</v>
      </c>
      <c r="BW654" t="s">
        <v>7839</v>
      </c>
      <c r="BX654" t="s">
        <v>1937</v>
      </c>
      <c r="BY654" t="s">
        <v>1592</v>
      </c>
      <c r="BZ654" t="s">
        <v>1937</v>
      </c>
      <c r="CA654" t="s">
        <v>2010</v>
      </c>
      <c r="CB654"/>
      <c r="CC654" t="s">
        <v>998</v>
      </c>
      <c r="CD654" t="s">
        <v>1287</v>
      </c>
      <c r="CE654" t="s">
        <v>7965</v>
      </c>
      <c r="CF654" t="s">
        <v>7966</v>
      </c>
      <c r="CG654" t="s">
        <v>1287</v>
      </c>
      <c r="CH654" t="s">
        <v>1592</v>
      </c>
      <c r="CI654" t="s">
        <v>6582</v>
      </c>
      <c r="CJ654" t="s">
        <v>1247</v>
      </c>
      <c r="CK654"/>
      <c r="CL654"/>
      <c r="CM654" t="s">
        <v>7896</v>
      </c>
      <c r="CN654" t="s">
        <v>7831</v>
      </c>
      <c r="CO654" t="s">
        <v>7896</v>
      </c>
      <c r="CP654" t="s">
        <v>7831</v>
      </c>
      <c r="CQ654" t="s">
        <v>1592</v>
      </c>
      <c r="CR654">
        <v>0</v>
      </c>
      <c r="CS654" t="s">
        <v>1592</v>
      </c>
      <c r="CT654" t="s">
        <v>1592</v>
      </c>
      <c r="CU654" t="e">
        <v>#N/A</v>
      </c>
      <c r="CV654" t="s">
        <v>1592</v>
      </c>
      <c r="CW654" t="s">
        <v>1592</v>
      </c>
      <c r="CX654">
        <v>652</v>
      </c>
      <c r="CY654" t="s">
        <v>7967</v>
      </c>
      <c r="CZ654" t="s">
        <v>1592</v>
      </c>
      <c r="DA654" t="s">
        <v>2313</v>
      </c>
      <c r="DB654" t="s">
        <v>2314</v>
      </c>
      <c r="DC654" t="s">
        <v>7827</v>
      </c>
      <c r="DD654" t="s">
        <v>1306</v>
      </c>
      <c r="DE654" t="s">
        <v>7826</v>
      </c>
      <c r="DF654" t="s">
        <v>1592</v>
      </c>
      <c r="DG654" t="s">
        <v>1592</v>
      </c>
      <c r="DH654" t="s">
        <v>2334</v>
      </c>
      <c r="DI654" t="e">
        <v>#N/A</v>
      </c>
      <c r="DJ654"/>
      <c r="DK654" t="s">
        <v>2334</v>
      </c>
      <c r="DL654">
        <v>9</v>
      </c>
      <c r="DM654" t="s">
        <v>2315</v>
      </c>
      <c r="DN654" t="s">
        <v>1247</v>
      </c>
      <c r="DO654" t="b">
        <v>1</v>
      </c>
      <c r="DP654" t="b">
        <v>1</v>
      </c>
      <c r="DQ654" t="b">
        <v>0</v>
      </c>
      <c r="DR654" t="b">
        <v>0</v>
      </c>
      <c r="DS654" t="b">
        <v>0</v>
      </c>
      <c r="DT654" t="b">
        <v>0</v>
      </c>
      <c r="DU654" t="b">
        <v>0</v>
      </c>
      <c r="DV654">
        <v>0</v>
      </c>
      <c r="DW654" t="b">
        <v>0</v>
      </c>
      <c r="DX654" t="b">
        <v>0</v>
      </c>
      <c r="DY654" t="b">
        <v>0</v>
      </c>
      <c r="DZ654" t="b">
        <v>0</v>
      </c>
      <c r="EA654" t="b">
        <v>0</v>
      </c>
      <c r="EB654" t="b">
        <v>0</v>
      </c>
      <c r="EC654" t="b">
        <v>0</v>
      </c>
      <c r="ED654" t="b">
        <v>0</v>
      </c>
      <c r="EE654" t="b">
        <v>0</v>
      </c>
      <c r="EF654" t="e" cm="1">
        <v>#N/A</v>
      </c>
      <c r="EG654" t="b">
        <v>0</v>
      </c>
      <c r="EH654" t="b">
        <v>0</v>
      </c>
      <c r="EI654" t="e">
        <v>#N/A</v>
      </c>
      <c r="EJ654" t="e">
        <v>#N/A</v>
      </c>
      <c r="EK654">
        <v>0</v>
      </c>
      <c r="EL654">
        <v>35</v>
      </c>
      <c r="EM654" t="b">
        <v>0</v>
      </c>
    </row>
    <row r="655" spans="1:143" ht="15.75">
      <c r="A655"/>
      <c r="B655" t="s">
        <v>1247</v>
      </c>
      <c r="C655" t="s">
        <v>1759</v>
      </c>
      <c r="D655" t="s">
        <v>7843</v>
      </c>
      <c r="E655" t="s">
        <v>7844</v>
      </c>
      <c r="F655" t="s">
        <v>7845</v>
      </c>
      <c r="G655" t="s">
        <v>7843</v>
      </c>
      <c r="H655" t="s">
        <v>7846</v>
      </c>
      <c r="I655" t="s">
        <v>1287</v>
      </c>
      <c r="J655" t="s">
        <v>7893</v>
      </c>
      <c r="K655" t="s">
        <v>7830</v>
      </c>
      <c r="L655" t="s">
        <v>1939</v>
      </c>
      <c r="M655" t="s">
        <v>2010</v>
      </c>
      <c r="N655"/>
      <c r="O655"/>
      <c r="P655" t="s">
        <v>1247</v>
      </c>
      <c r="Q655" t="s">
        <v>1306</v>
      </c>
      <c r="R655" t="s">
        <v>6582</v>
      </c>
      <c r="S655"/>
      <c r="T655"/>
      <c r="U655" t="s">
        <v>7896</v>
      </c>
      <c r="V655" t="s">
        <v>7847</v>
      </c>
      <c r="W655"/>
      <c r="X655"/>
      <c r="Y655"/>
      <c r="Z655"/>
      <c r="AA655"/>
      <c r="AB655" t="s">
        <v>7162</v>
      </c>
      <c r="AC655"/>
      <c r="AD655"/>
      <c r="AE655"/>
      <c r="AF655"/>
      <c r="AG655"/>
      <c r="AH655"/>
      <c r="AI655"/>
      <c r="AJ655"/>
      <c r="AK655"/>
      <c r="AL655"/>
      <c r="AM655"/>
      <c r="AN655"/>
      <c r="AO655" s="108" t="s">
        <v>43</v>
      </c>
      <c r="AP655" t="s">
        <v>1309</v>
      </c>
      <c r="AQ655">
        <v>100</v>
      </c>
      <c r="AR655" t="e">
        <v>#N/A</v>
      </c>
      <c r="AS655" t="s">
        <v>1759</v>
      </c>
      <c r="AT655" t="e">
        <v>#N/A</v>
      </c>
      <c r="AU655" t="s">
        <v>7844</v>
      </c>
      <c r="AV655" t="s">
        <v>7848</v>
      </c>
      <c r="AW655" t="s">
        <v>7849</v>
      </c>
      <c r="AX655" t="s">
        <v>1934</v>
      </c>
      <c r="AY655" t="s">
        <v>7850</v>
      </c>
      <c r="AZ655" t="s">
        <v>1306</v>
      </c>
      <c r="BA655" t="s">
        <v>7851</v>
      </c>
      <c r="BB655" t="s">
        <v>1287</v>
      </c>
      <c r="BC655" t="s">
        <v>1939</v>
      </c>
      <c r="BD655" t="s">
        <v>7852</v>
      </c>
      <c r="BE655">
        <v>634</v>
      </c>
      <c r="BF655">
        <v>638</v>
      </c>
      <c r="BG655" t="e">
        <v>#N/A</v>
      </c>
      <c r="BH655" t="s">
        <v>1592</v>
      </c>
      <c r="BI655">
        <v>0</v>
      </c>
      <c r="BJ655" t="e" cm="1">
        <v>#N/A</v>
      </c>
      <c r="BK655" t="e" cm="1">
        <v>#N/A</v>
      </c>
      <c r="BL655" t="s">
        <v>7162</v>
      </c>
      <c r="BM655" t="s">
        <v>7894</v>
      </c>
      <c r="BN655" t="s">
        <v>7897</v>
      </c>
      <c r="BO655" t="e" cm="1">
        <v>#N/A</v>
      </c>
      <c r="BP655" t="s">
        <v>7837</v>
      </c>
      <c r="BQ655" t="s">
        <v>7303</v>
      </c>
      <c r="BR655">
        <v>99</v>
      </c>
      <c r="BS655" t="s">
        <v>5275</v>
      </c>
      <c r="BT655" t="s">
        <v>7968</v>
      </c>
      <c r="BU655" t="s">
        <v>7843</v>
      </c>
      <c r="BV655" t="s">
        <v>7848</v>
      </c>
      <c r="BW655" t="s">
        <v>7854</v>
      </c>
      <c r="BX655" t="s">
        <v>1937</v>
      </c>
      <c r="BY655" t="s">
        <v>1592</v>
      </c>
      <c r="BZ655" t="s">
        <v>1937</v>
      </c>
      <c r="CA655" t="s">
        <v>2010</v>
      </c>
      <c r="CB655"/>
      <c r="CC655" t="s">
        <v>998</v>
      </c>
      <c r="CD655" t="s">
        <v>1287</v>
      </c>
      <c r="CE655" t="s">
        <v>7969</v>
      </c>
      <c r="CF655" t="s">
        <v>7970</v>
      </c>
      <c r="CG655" t="s">
        <v>1287</v>
      </c>
      <c r="CH655" t="s">
        <v>1592</v>
      </c>
      <c r="CI655" t="s">
        <v>6582</v>
      </c>
      <c r="CJ655" t="s">
        <v>1247</v>
      </c>
      <c r="CK655"/>
      <c r="CL655"/>
      <c r="CM655" t="s">
        <v>7896</v>
      </c>
      <c r="CN655" t="s">
        <v>7847</v>
      </c>
      <c r="CO655" t="s">
        <v>7896</v>
      </c>
      <c r="CP655" t="s">
        <v>7847</v>
      </c>
      <c r="CQ655" t="s">
        <v>1592</v>
      </c>
      <c r="CR655">
        <v>0</v>
      </c>
      <c r="CS655" t="s">
        <v>1592</v>
      </c>
      <c r="CT655" t="s">
        <v>1592</v>
      </c>
      <c r="CU655" t="e">
        <v>#N/A</v>
      </c>
      <c r="CV655" t="s">
        <v>1592</v>
      </c>
      <c r="CW655" t="s">
        <v>1592</v>
      </c>
      <c r="CX655">
        <v>653</v>
      </c>
      <c r="CY655" t="s">
        <v>7971</v>
      </c>
      <c r="CZ655" t="s">
        <v>1592</v>
      </c>
      <c r="DA655" t="s">
        <v>2313</v>
      </c>
      <c r="DB655" t="s">
        <v>2314</v>
      </c>
      <c r="DC655" t="s">
        <v>7844</v>
      </c>
      <c r="DD655" t="s">
        <v>1306</v>
      </c>
      <c r="DE655" t="s">
        <v>7843</v>
      </c>
      <c r="DF655" t="s">
        <v>1592</v>
      </c>
      <c r="DG655" t="s">
        <v>1592</v>
      </c>
      <c r="DH655" t="s">
        <v>2334</v>
      </c>
      <c r="DI655" t="e">
        <v>#N/A</v>
      </c>
      <c r="DJ655"/>
      <c r="DK655" t="s">
        <v>2334</v>
      </c>
      <c r="DL655">
        <v>9</v>
      </c>
      <c r="DM655" t="s">
        <v>2315</v>
      </c>
      <c r="DN655" t="s">
        <v>1247</v>
      </c>
      <c r="DO655" t="b">
        <v>1</v>
      </c>
      <c r="DP655" t="b">
        <v>1</v>
      </c>
      <c r="DQ655" t="b">
        <v>0</v>
      </c>
      <c r="DR655" t="b">
        <v>0</v>
      </c>
      <c r="DS655" t="b">
        <v>0</v>
      </c>
      <c r="DT655" t="b">
        <v>0</v>
      </c>
      <c r="DU655" t="b">
        <v>0</v>
      </c>
      <c r="DV655">
        <v>0</v>
      </c>
      <c r="DW655" t="b">
        <v>0</v>
      </c>
      <c r="DX655" t="b">
        <v>0</v>
      </c>
      <c r="DY655" t="b">
        <v>0</v>
      </c>
      <c r="DZ655" t="b">
        <v>0</v>
      </c>
      <c r="EA655" t="b">
        <v>0</v>
      </c>
      <c r="EB655" t="b">
        <v>0</v>
      </c>
      <c r="EC655" t="b">
        <v>0</v>
      </c>
      <c r="ED655" t="b">
        <v>0</v>
      </c>
      <c r="EE655" t="b">
        <v>0</v>
      </c>
      <c r="EF655" t="e" cm="1">
        <v>#N/A</v>
      </c>
      <c r="EG655" t="b">
        <v>0</v>
      </c>
      <c r="EH655" t="b">
        <v>0</v>
      </c>
      <c r="EI655" t="e">
        <v>#N/A</v>
      </c>
      <c r="EJ655" t="e">
        <v>#N/A</v>
      </c>
      <c r="EK655">
        <v>0</v>
      </c>
      <c r="EL655">
        <v>36</v>
      </c>
      <c r="EM655" t="b">
        <v>0</v>
      </c>
    </row>
    <row r="656" spans="1:143" ht="15.75">
      <c r="A656"/>
      <c r="B656" t="s">
        <v>1247</v>
      </c>
      <c r="C656" t="s">
        <v>1759</v>
      </c>
      <c r="D656" t="s">
        <v>7858</v>
      </c>
      <c r="E656" t="s">
        <v>7859</v>
      </c>
      <c r="F656" t="s">
        <v>7860</v>
      </c>
      <c r="G656" t="s">
        <v>7858</v>
      </c>
      <c r="H656" t="s">
        <v>7861</v>
      </c>
      <c r="I656" t="s">
        <v>1287</v>
      </c>
      <c r="J656" t="s">
        <v>7893</v>
      </c>
      <c r="K656" t="s">
        <v>7830</v>
      </c>
      <c r="L656" t="s">
        <v>1939</v>
      </c>
      <c r="M656" t="s">
        <v>2607</v>
      </c>
      <c r="N656"/>
      <c r="O656"/>
      <c r="P656" t="s">
        <v>1247</v>
      </c>
      <c r="Q656" t="s">
        <v>1306</v>
      </c>
      <c r="R656" t="s">
        <v>6582</v>
      </c>
      <c r="S656"/>
      <c r="T656"/>
      <c r="U656" t="s">
        <v>7896</v>
      </c>
      <c r="V656" t="s">
        <v>7862</v>
      </c>
      <c r="W656"/>
      <c r="X656"/>
      <c r="Y656"/>
      <c r="Z656"/>
      <c r="AA656"/>
      <c r="AB656" t="s">
        <v>6968</v>
      </c>
      <c r="AC656"/>
      <c r="AD656"/>
      <c r="AE656"/>
      <c r="AF656"/>
      <c r="AG656"/>
      <c r="AH656"/>
      <c r="AI656"/>
      <c r="AJ656"/>
      <c r="AK656"/>
      <c r="AL656"/>
      <c r="AM656"/>
      <c r="AN656"/>
      <c r="AO656" s="108" t="s">
        <v>43</v>
      </c>
      <c r="AP656" t="s">
        <v>1309</v>
      </c>
      <c r="AQ656">
        <v>101</v>
      </c>
      <c r="AR656" t="e">
        <v>#N/A</v>
      </c>
      <c r="AS656" t="s">
        <v>1759</v>
      </c>
      <c r="AT656" t="e">
        <v>#N/A</v>
      </c>
      <c r="AU656" t="s">
        <v>7859</v>
      </c>
      <c r="AV656" t="s">
        <v>7863</v>
      </c>
      <c r="AW656" t="s">
        <v>7864</v>
      </c>
      <c r="AX656" t="s">
        <v>1934</v>
      </c>
      <c r="AY656" t="s">
        <v>7865</v>
      </c>
      <c r="AZ656" t="s">
        <v>1306</v>
      </c>
      <c r="BA656" t="s">
        <v>7866</v>
      </c>
      <c r="BB656" t="s">
        <v>1287</v>
      </c>
      <c r="BC656" t="s">
        <v>1939</v>
      </c>
      <c r="BD656" t="s">
        <v>7867</v>
      </c>
      <c r="BE656">
        <v>635</v>
      </c>
      <c r="BF656">
        <v>638</v>
      </c>
      <c r="BG656" t="e">
        <v>#N/A</v>
      </c>
      <c r="BH656" t="s">
        <v>1592</v>
      </c>
      <c r="BI656">
        <v>0</v>
      </c>
      <c r="BJ656" t="e" cm="1">
        <v>#N/A</v>
      </c>
      <c r="BK656" t="e" cm="1">
        <v>#N/A</v>
      </c>
      <c r="BL656" t="s">
        <v>6968</v>
      </c>
      <c r="BM656" t="s">
        <v>7894</v>
      </c>
      <c r="BN656" t="s">
        <v>7897</v>
      </c>
      <c r="BO656" t="e" cm="1">
        <v>#N/A</v>
      </c>
      <c r="BP656" t="s">
        <v>7837</v>
      </c>
      <c r="BQ656" t="s">
        <v>7303</v>
      </c>
      <c r="BR656">
        <v>100</v>
      </c>
      <c r="BS656" t="s">
        <v>5279</v>
      </c>
      <c r="BT656" t="s">
        <v>7972</v>
      </c>
      <c r="BU656" t="s">
        <v>7858</v>
      </c>
      <c r="BV656" t="s">
        <v>7863</v>
      </c>
      <c r="BW656" t="s">
        <v>7869</v>
      </c>
      <c r="BX656" t="s">
        <v>1937</v>
      </c>
      <c r="BY656" t="s">
        <v>1592</v>
      </c>
      <c r="BZ656" t="s">
        <v>1937</v>
      </c>
      <c r="CA656" t="s">
        <v>2607</v>
      </c>
      <c r="CB656"/>
      <c r="CC656" t="s">
        <v>998</v>
      </c>
      <c r="CD656" t="s">
        <v>1287</v>
      </c>
      <c r="CE656" t="s">
        <v>7973</v>
      </c>
      <c r="CF656" t="s">
        <v>7974</v>
      </c>
      <c r="CG656" t="s">
        <v>1287</v>
      </c>
      <c r="CH656" t="s">
        <v>1592</v>
      </c>
      <c r="CI656" t="s">
        <v>6582</v>
      </c>
      <c r="CJ656" t="s">
        <v>1247</v>
      </c>
      <c r="CK656"/>
      <c r="CL656"/>
      <c r="CM656" t="s">
        <v>7896</v>
      </c>
      <c r="CN656" t="s">
        <v>7862</v>
      </c>
      <c r="CO656" t="s">
        <v>7896</v>
      </c>
      <c r="CP656" t="s">
        <v>7862</v>
      </c>
      <c r="CQ656" t="s">
        <v>1592</v>
      </c>
      <c r="CR656">
        <v>0</v>
      </c>
      <c r="CS656" t="s">
        <v>1592</v>
      </c>
      <c r="CT656" t="s">
        <v>1592</v>
      </c>
      <c r="CU656" t="e">
        <v>#N/A</v>
      </c>
      <c r="CV656" t="s">
        <v>1592</v>
      </c>
      <c r="CW656" t="s">
        <v>1592</v>
      </c>
      <c r="CX656">
        <v>654</v>
      </c>
      <c r="CY656" t="s">
        <v>7975</v>
      </c>
      <c r="CZ656" t="s">
        <v>1592</v>
      </c>
      <c r="DA656" t="s">
        <v>2313</v>
      </c>
      <c r="DB656" t="s">
        <v>2314</v>
      </c>
      <c r="DC656" t="s">
        <v>7859</v>
      </c>
      <c r="DD656" t="s">
        <v>1306</v>
      </c>
      <c r="DE656" t="s">
        <v>7858</v>
      </c>
      <c r="DF656" t="s">
        <v>1592</v>
      </c>
      <c r="DG656" t="s">
        <v>1592</v>
      </c>
      <c r="DH656" t="s">
        <v>2334</v>
      </c>
      <c r="DI656" t="e">
        <v>#N/A</v>
      </c>
      <c r="DJ656"/>
      <c r="DK656" t="s">
        <v>2334</v>
      </c>
      <c r="DL656">
        <v>9</v>
      </c>
      <c r="DM656" t="s">
        <v>2315</v>
      </c>
      <c r="DN656" t="s">
        <v>1247</v>
      </c>
      <c r="DO656" t="b">
        <v>1</v>
      </c>
      <c r="DP656" t="b">
        <v>1</v>
      </c>
      <c r="DQ656" t="b">
        <v>0</v>
      </c>
      <c r="DR656" t="b">
        <v>0</v>
      </c>
      <c r="DS656" t="b">
        <v>0</v>
      </c>
      <c r="DT656" t="b">
        <v>0</v>
      </c>
      <c r="DU656" t="b">
        <v>0</v>
      </c>
      <c r="DV656">
        <v>0</v>
      </c>
      <c r="DW656" t="b">
        <v>0</v>
      </c>
      <c r="DX656" t="b">
        <v>0</v>
      </c>
      <c r="DY656" t="b">
        <v>0</v>
      </c>
      <c r="DZ656" t="b">
        <v>0</v>
      </c>
      <c r="EA656" t="b">
        <v>0</v>
      </c>
      <c r="EB656" t="b">
        <v>0</v>
      </c>
      <c r="EC656" t="b">
        <v>0</v>
      </c>
      <c r="ED656" t="b">
        <v>0</v>
      </c>
      <c r="EE656" t="b">
        <v>0</v>
      </c>
      <c r="EF656" t="e" cm="1">
        <v>#N/A</v>
      </c>
      <c r="EG656" t="b">
        <v>0</v>
      </c>
      <c r="EH656" t="b">
        <v>0</v>
      </c>
      <c r="EI656" t="e">
        <v>#N/A</v>
      </c>
      <c r="EJ656" t="e">
        <v>#N/A</v>
      </c>
      <c r="EK656">
        <v>0</v>
      </c>
      <c r="EL656">
        <v>40</v>
      </c>
      <c r="EM656" t="b">
        <v>0</v>
      </c>
    </row>
    <row r="657" spans="1:143" ht="15.75">
      <c r="A657"/>
      <c r="B657" t="s">
        <v>1247</v>
      </c>
      <c r="C657" t="s">
        <v>1759</v>
      </c>
      <c r="D657" t="s">
        <v>7873</v>
      </c>
      <c r="E657" t="s">
        <v>7874</v>
      </c>
      <c r="F657" t="s">
        <v>7875</v>
      </c>
      <c r="G657" t="s">
        <v>7873</v>
      </c>
      <c r="H657" t="s">
        <v>7876</v>
      </c>
      <c r="I657" t="s">
        <v>1287</v>
      </c>
      <c r="J657" t="s">
        <v>7893</v>
      </c>
      <c r="K657" t="s">
        <v>7830</v>
      </c>
      <c r="L657" t="s">
        <v>1939</v>
      </c>
      <c r="M657" t="s">
        <v>2607</v>
      </c>
      <c r="N657"/>
      <c r="O657"/>
      <c r="P657" t="s">
        <v>1247</v>
      </c>
      <c r="Q657" t="s">
        <v>1306</v>
      </c>
      <c r="R657" t="s">
        <v>6582</v>
      </c>
      <c r="S657"/>
      <c r="T657"/>
      <c r="U657" t="s">
        <v>7896</v>
      </c>
      <c r="V657" t="s">
        <v>7877</v>
      </c>
      <c r="W657"/>
      <c r="X657"/>
      <c r="Y657"/>
      <c r="Z657"/>
      <c r="AA657"/>
      <c r="AB657" t="s">
        <v>6985</v>
      </c>
      <c r="AC657"/>
      <c r="AD657"/>
      <c r="AE657"/>
      <c r="AF657"/>
      <c r="AG657"/>
      <c r="AH657"/>
      <c r="AI657"/>
      <c r="AJ657"/>
      <c r="AK657"/>
      <c r="AL657"/>
      <c r="AM657"/>
      <c r="AN657"/>
      <c r="AO657" s="108" t="s">
        <v>43</v>
      </c>
      <c r="AP657" t="s">
        <v>1309</v>
      </c>
      <c r="AQ657">
        <v>102</v>
      </c>
      <c r="AR657" t="e">
        <v>#N/A</v>
      </c>
      <c r="AS657" t="s">
        <v>1759</v>
      </c>
      <c r="AT657" t="e">
        <v>#N/A</v>
      </c>
      <c r="AU657" t="s">
        <v>7874</v>
      </c>
      <c r="AV657" t="s">
        <v>7878</v>
      </c>
      <c r="AW657" t="s">
        <v>7879</v>
      </c>
      <c r="AX657" t="s">
        <v>1934</v>
      </c>
      <c r="AY657" t="s">
        <v>7880</v>
      </c>
      <c r="AZ657" t="s">
        <v>1306</v>
      </c>
      <c r="BA657" t="s">
        <v>7881</v>
      </c>
      <c r="BB657" t="s">
        <v>1287</v>
      </c>
      <c r="BC657" t="s">
        <v>1939</v>
      </c>
      <c r="BD657" t="s">
        <v>7882</v>
      </c>
      <c r="BE657">
        <v>636</v>
      </c>
      <c r="BF657">
        <v>638</v>
      </c>
      <c r="BG657" t="e">
        <v>#N/A</v>
      </c>
      <c r="BH657" t="s">
        <v>1592</v>
      </c>
      <c r="BI657">
        <v>0</v>
      </c>
      <c r="BJ657" t="e" cm="1">
        <v>#N/A</v>
      </c>
      <c r="BK657" t="e" cm="1">
        <v>#N/A</v>
      </c>
      <c r="BL657" t="s">
        <v>6985</v>
      </c>
      <c r="BM657" t="s">
        <v>7894</v>
      </c>
      <c r="BN657" t="s">
        <v>7897</v>
      </c>
      <c r="BO657" t="e" cm="1">
        <v>#N/A</v>
      </c>
      <c r="BP657" t="s">
        <v>7837</v>
      </c>
      <c r="BQ657" t="s">
        <v>7303</v>
      </c>
      <c r="BR657">
        <v>101</v>
      </c>
      <c r="BS657" t="s">
        <v>5283</v>
      </c>
      <c r="BT657" t="s">
        <v>7976</v>
      </c>
      <c r="BU657" t="s">
        <v>7873</v>
      </c>
      <c r="BV657" t="s">
        <v>7878</v>
      </c>
      <c r="BW657" t="s">
        <v>7884</v>
      </c>
      <c r="BX657" t="s">
        <v>1937</v>
      </c>
      <c r="BY657" t="s">
        <v>1592</v>
      </c>
      <c r="BZ657" t="s">
        <v>1937</v>
      </c>
      <c r="CA657" t="s">
        <v>2607</v>
      </c>
      <c r="CB657"/>
      <c r="CC657" t="s">
        <v>998</v>
      </c>
      <c r="CD657" t="s">
        <v>1287</v>
      </c>
      <c r="CE657" t="s">
        <v>7977</v>
      </c>
      <c r="CF657" t="s">
        <v>7978</v>
      </c>
      <c r="CG657" t="s">
        <v>1287</v>
      </c>
      <c r="CH657" t="s">
        <v>1592</v>
      </c>
      <c r="CI657" t="s">
        <v>6582</v>
      </c>
      <c r="CJ657" t="s">
        <v>1247</v>
      </c>
      <c r="CK657"/>
      <c r="CL657"/>
      <c r="CM657" t="s">
        <v>7896</v>
      </c>
      <c r="CN657" t="s">
        <v>7877</v>
      </c>
      <c r="CO657" t="s">
        <v>7896</v>
      </c>
      <c r="CP657" t="s">
        <v>7877</v>
      </c>
      <c r="CQ657" t="s">
        <v>1592</v>
      </c>
      <c r="CR657">
        <v>0</v>
      </c>
      <c r="CS657" t="s">
        <v>1592</v>
      </c>
      <c r="CT657" t="s">
        <v>1592</v>
      </c>
      <c r="CU657" t="e">
        <v>#N/A</v>
      </c>
      <c r="CV657" t="s">
        <v>1592</v>
      </c>
      <c r="CW657" t="s">
        <v>1592</v>
      </c>
      <c r="CX657">
        <v>655</v>
      </c>
      <c r="CY657" t="s">
        <v>7979</v>
      </c>
      <c r="CZ657" t="s">
        <v>1592</v>
      </c>
      <c r="DA657" t="s">
        <v>2313</v>
      </c>
      <c r="DB657" t="s">
        <v>2314</v>
      </c>
      <c r="DC657" t="s">
        <v>7874</v>
      </c>
      <c r="DD657" t="s">
        <v>1306</v>
      </c>
      <c r="DE657" t="s">
        <v>7873</v>
      </c>
      <c r="DF657" t="s">
        <v>1592</v>
      </c>
      <c r="DG657" t="s">
        <v>1592</v>
      </c>
      <c r="DH657" t="s">
        <v>2334</v>
      </c>
      <c r="DI657" t="e">
        <v>#N/A</v>
      </c>
      <c r="DJ657"/>
      <c r="DK657" t="s">
        <v>2334</v>
      </c>
      <c r="DL657">
        <v>9</v>
      </c>
      <c r="DM657" t="s">
        <v>2315</v>
      </c>
      <c r="DN657" t="s">
        <v>1247</v>
      </c>
      <c r="DO657" t="b">
        <v>1</v>
      </c>
      <c r="DP657" t="b">
        <v>1</v>
      </c>
      <c r="DQ657" t="b">
        <v>0</v>
      </c>
      <c r="DR657" t="b">
        <v>0</v>
      </c>
      <c r="DS657" t="b">
        <v>0</v>
      </c>
      <c r="DT657" t="b">
        <v>0</v>
      </c>
      <c r="DU657" t="b">
        <v>0</v>
      </c>
      <c r="DV657">
        <v>0</v>
      </c>
      <c r="DW657" t="b">
        <v>0</v>
      </c>
      <c r="DX657" t="b">
        <v>0</v>
      </c>
      <c r="DY657" t="b">
        <v>0</v>
      </c>
      <c r="DZ657" t="b">
        <v>0</v>
      </c>
      <c r="EA657" t="b">
        <v>0</v>
      </c>
      <c r="EB657" t="b">
        <v>0</v>
      </c>
      <c r="EC657" t="b">
        <v>0</v>
      </c>
      <c r="ED657" t="b">
        <v>0</v>
      </c>
      <c r="EE657" t="b">
        <v>0</v>
      </c>
      <c r="EF657" t="e" cm="1">
        <v>#N/A</v>
      </c>
      <c r="EG657" t="b">
        <v>0</v>
      </c>
      <c r="EH657" t="b">
        <v>0</v>
      </c>
      <c r="EI657" t="e">
        <v>#N/A</v>
      </c>
      <c r="EJ657" t="e">
        <v>#N/A</v>
      </c>
      <c r="EK657">
        <v>0</v>
      </c>
      <c r="EL657">
        <v>41</v>
      </c>
      <c r="EM657" t="b">
        <v>0</v>
      </c>
    </row>
    <row r="658" spans="1:143" ht="15.75">
      <c r="A658"/>
      <c r="B658" t="s">
        <v>1247</v>
      </c>
      <c r="C658" t="s">
        <v>1759</v>
      </c>
      <c r="D658" t="s">
        <v>6888</v>
      </c>
      <c r="E658" t="s">
        <v>7639</v>
      </c>
      <c r="F658" t="s">
        <v>6890</v>
      </c>
      <c r="G658" t="s">
        <v>6888</v>
      </c>
      <c r="H658"/>
      <c r="I658" t="s">
        <v>1287</v>
      </c>
      <c r="J658" t="s">
        <v>7893</v>
      </c>
      <c r="K658" t="s">
        <v>7830</v>
      </c>
      <c r="L658" t="s">
        <v>1939</v>
      </c>
      <c r="M658" t="s">
        <v>2607</v>
      </c>
      <c r="N658"/>
      <c r="O658"/>
      <c r="P658" t="s">
        <v>1247</v>
      </c>
      <c r="Q658" t="s">
        <v>1306</v>
      </c>
      <c r="R658" t="s">
        <v>6582</v>
      </c>
      <c r="S658"/>
      <c r="T658"/>
      <c r="U658" t="s">
        <v>7896</v>
      </c>
      <c r="V658" t="s">
        <v>6891</v>
      </c>
      <c r="W658"/>
      <c r="X658"/>
      <c r="Y658"/>
      <c r="Z658"/>
      <c r="AA658"/>
      <c r="AB658" t="s">
        <v>6968</v>
      </c>
      <c r="AC658"/>
      <c r="AD658"/>
      <c r="AE658"/>
      <c r="AF658"/>
      <c r="AG658"/>
      <c r="AH658"/>
      <c r="AI658"/>
      <c r="AJ658"/>
      <c r="AK658"/>
      <c r="AL658"/>
      <c r="AM658"/>
      <c r="AN658"/>
      <c r="AO658" s="108" t="s">
        <v>43</v>
      </c>
      <c r="AP658" t="s">
        <v>1309</v>
      </c>
      <c r="AQ658">
        <v>103</v>
      </c>
      <c r="AR658" t="e">
        <v>#N/A</v>
      </c>
      <c r="AS658" t="s">
        <v>1759</v>
      </c>
      <c r="AT658" t="e">
        <v>#N/A</v>
      </c>
      <c r="AU658" t="s">
        <v>7639</v>
      </c>
      <c r="AV658" t="s">
        <v>7640</v>
      </c>
      <c r="AW658" t="s">
        <v>6893</v>
      </c>
      <c r="AX658" t="s">
        <v>1934</v>
      </c>
      <c r="AY658" t="s">
        <v>6894</v>
      </c>
      <c r="AZ658" t="s">
        <v>1306</v>
      </c>
      <c r="BA658" t="s">
        <v>7641</v>
      </c>
      <c r="BB658" t="s">
        <v>1287</v>
      </c>
      <c r="BC658" t="s">
        <v>1939</v>
      </c>
      <c r="BD658" t="s">
        <v>7888</v>
      </c>
      <c r="BE658">
        <v>617</v>
      </c>
      <c r="BF658">
        <v>638</v>
      </c>
      <c r="BG658" t="e">
        <v>#N/A</v>
      </c>
      <c r="BH658" t="s">
        <v>1592</v>
      </c>
      <c r="BI658">
        <v>0</v>
      </c>
      <c r="BJ658" t="e" cm="1">
        <v>#N/A</v>
      </c>
      <c r="BK658" t="e" cm="1">
        <v>#N/A</v>
      </c>
      <c r="BL658" t="s">
        <v>6968</v>
      </c>
      <c r="BM658" t="s">
        <v>7894</v>
      </c>
      <c r="BN658" t="s">
        <v>7897</v>
      </c>
      <c r="BO658" t="e" cm="1">
        <v>#N/A</v>
      </c>
      <c r="BP658" t="s">
        <v>7837</v>
      </c>
      <c r="BQ658" t="s">
        <v>7303</v>
      </c>
      <c r="BR658">
        <v>102</v>
      </c>
      <c r="BS658" t="s">
        <v>5287</v>
      </c>
      <c r="BT658" t="s">
        <v>7980</v>
      </c>
      <c r="BU658" t="s">
        <v>6888</v>
      </c>
      <c r="BV658" t="s">
        <v>7640</v>
      </c>
      <c r="BW658" t="s">
        <v>1937</v>
      </c>
      <c r="BX658" t="s">
        <v>1937</v>
      </c>
      <c r="BY658" t="s">
        <v>1592</v>
      </c>
      <c r="BZ658" t="s">
        <v>1937</v>
      </c>
      <c r="CA658" t="s">
        <v>2607</v>
      </c>
      <c r="CB658"/>
      <c r="CC658" t="s">
        <v>998</v>
      </c>
      <c r="CD658" t="s">
        <v>1287</v>
      </c>
      <c r="CE658" t="s">
        <v>7981</v>
      </c>
      <c r="CF658" t="s">
        <v>7982</v>
      </c>
      <c r="CG658" t="s">
        <v>1287</v>
      </c>
      <c r="CH658" t="s">
        <v>1592</v>
      </c>
      <c r="CI658" t="s">
        <v>6582</v>
      </c>
      <c r="CJ658" t="s">
        <v>1247</v>
      </c>
      <c r="CK658"/>
      <c r="CL658"/>
      <c r="CM658" t="s">
        <v>7896</v>
      </c>
      <c r="CN658" t="s">
        <v>6891</v>
      </c>
      <c r="CO658" t="s">
        <v>7896</v>
      </c>
      <c r="CP658" t="s">
        <v>6891</v>
      </c>
      <c r="CQ658" t="s">
        <v>1592</v>
      </c>
      <c r="CR658">
        <v>0</v>
      </c>
      <c r="CS658" t="s">
        <v>1592</v>
      </c>
      <c r="CT658" t="s">
        <v>1592</v>
      </c>
      <c r="CU658" t="e">
        <v>#N/A</v>
      </c>
      <c r="CV658" t="s">
        <v>1592</v>
      </c>
      <c r="CW658" t="s">
        <v>1592</v>
      </c>
      <c r="CX658">
        <v>656</v>
      </c>
      <c r="CY658" t="s">
        <v>7983</v>
      </c>
      <c r="CZ658" t="s">
        <v>1592</v>
      </c>
      <c r="DA658" t="s">
        <v>2313</v>
      </c>
      <c r="DB658" t="s">
        <v>2314</v>
      </c>
      <c r="DC658" t="s">
        <v>7639</v>
      </c>
      <c r="DD658" t="s">
        <v>1306</v>
      </c>
      <c r="DE658" t="s">
        <v>6888</v>
      </c>
      <c r="DF658" t="s">
        <v>1592</v>
      </c>
      <c r="DG658" t="s">
        <v>1592</v>
      </c>
      <c r="DH658" t="s">
        <v>2334</v>
      </c>
      <c r="DI658" t="e">
        <v>#N/A</v>
      </c>
      <c r="DJ658"/>
      <c r="DK658" t="s">
        <v>2334</v>
      </c>
      <c r="DL658">
        <v>9</v>
      </c>
      <c r="DM658" t="s">
        <v>2315</v>
      </c>
      <c r="DN658" t="s">
        <v>1247</v>
      </c>
      <c r="DO658" t="b">
        <v>1</v>
      </c>
      <c r="DP658" t="b">
        <v>1</v>
      </c>
      <c r="DQ658" t="b">
        <v>0</v>
      </c>
      <c r="DR658" t="b">
        <v>0</v>
      </c>
      <c r="DS658" t="b">
        <v>0</v>
      </c>
      <c r="DT658" t="b">
        <v>0</v>
      </c>
      <c r="DU658" t="b">
        <v>0</v>
      </c>
      <c r="DV658">
        <v>0</v>
      </c>
      <c r="DW658" t="b">
        <v>0</v>
      </c>
      <c r="DX658" t="b">
        <v>0</v>
      </c>
      <c r="DY658" t="b">
        <v>0</v>
      </c>
      <c r="DZ658" t="b">
        <v>0</v>
      </c>
      <c r="EA658" t="b">
        <v>0</v>
      </c>
      <c r="EB658" t="b">
        <v>1</v>
      </c>
      <c r="EC658" t="b">
        <v>0</v>
      </c>
      <c r="ED658" t="b">
        <v>0</v>
      </c>
      <c r="EE658" t="b">
        <v>0</v>
      </c>
      <c r="EF658" t="e" cm="1">
        <v>#N/A</v>
      </c>
      <c r="EG658" t="b">
        <v>0</v>
      </c>
      <c r="EH658" t="b">
        <v>0</v>
      </c>
      <c r="EI658" t="e">
        <v>#N/A</v>
      </c>
      <c r="EJ658" t="e">
        <v>#N/A</v>
      </c>
      <c r="EK658">
        <v>0</v>
      </c>
      <c r="EL658">
        <v>21</v>
      </c>
      <c r="EM658" t="b">
        <v>0</v>
      </c>
    </row>
    <row r="659" spans="1:143" ht="15.75">
      <c r="A659"/>
      <c r="B659" t="s">
        <v>1247</v>
      </c>
      <c r="C659" t="s">
        <v>1759</v>
      </c>
      <c r="D659" t="s">
        <v>7984</v>
      </c>
      <c r="E659" t="s">
        <v>7985</v>
      </c>
      <c r="F659" t="s">
        <v>7986</v>
      </c>
      <c r="G659" t="s">
        <v>7984</v>
      </c>
      <c r="H659" t="s">
        <v>902</v>
      </c>
      <c r="I659" t="s">
        <v>1279</v>
      </c>
      <c r="J659"/>
      <c r="K659"/>
      <c r="L659" t="s">
        <v>1939</v>
      </c>
      <c r="M659" t="s">
        <v>902</v>
      </c>
      <c r="N659" t="s">
        <v>902</v>
      </c>
      <c r="O659"/>
      <c r="P659" t="s">
        <v>1247</v>
      </c>
      <c r="Q659" t="s">
        <v>1306</v>
      </c>
      <c r="R659" t="s">
        <v>6582</v>
      </c>
      <c r="S659"/>
      <c r="T659"/>
      <c r="U659" t="s">
        <v>7987</v>
      </c>
      <c r="V659"/>
      <c r="W659"/>
      <c r="X659"/>
      <c r="Y659"/>
      <c r="Z659"/>
      <c r="AA659"/>
      <c r="AB659"/>
      <c r="AC659"/>
      <c r="AD659"/>
      <c r="AE659"/>
      <c r="AF659"/>
      <c r="AG659"/>
      <c r="AH659"/>
      <c r="AI659"/>
      <c r="AJ659"/>
      <c r="AK659"/>
      <c r="AL659"/>
      <c r="AM659"/>
      <c r="AN659"/>
      <c r="AO659" s="108" t="s">
        <v>43</v>
      </c>
      <c r="AP659" t="s">
        <v>1309</v>
      </c>
      <c r="AQ659">
        <v>104</v>
      </c>
      <c r="AR659" t="e">
        <v>#N/A</v>
      </c>
      <c r="AS659" t="s">
        <v>1759</v>
      </c>
      <c r="AT659" t="e">
        <v>#N/A</v>
      </c>
      <c r="AU659" t="s">
        <v>7985</v>
      </c>
      <c r="AV659" t="s">
        <v>7988</v>
      </c>
      <c r="AW659" t="s">
        <v>7989</v>
      </c>
      <c r="AX659" t="s">
        <v>1934</v>
      </c>
      <c r="AY659" t="s">
        <v>7990</v>
      </c>
      <c r="AZ659" t="s">
        <v>1306</v>
      </c>
      <c r="BA659" t="s">
        <v>7991</v>
      </c>
      <c r="BB659" t="s">
        <v>1279</v>
      </c>
      <c r="BC659" t="s">
        <v>1939</v>
      </c>
      <c r="BD659" t="s">
        <v>7992</v>
      </c>
      <c r="BE659">
        <v>659</v>
      </c>
      <c r="BF659">
        <v>0</v>
      </c>
      <c r="BG659">
        <v>0</v>
      </c>
      <c r="BH659" t="s">
        <v>1592</v>
      </c>
      <c r="BI659">
        <v>0</v>
      </c>
      <c r="BJ659">
        <v>0</v>
      </c>
      <c r="BK659">
        <v>0</v>
      </c>
      <c r="BL659" t="s">
        <v>1592</v>
      </c>
      <c r="BM659" t="s">
        <v>1592</v>
      </c>
      <c r="BN659" t="s">
        <v>1592</v>
      </c>
      <c r="BO659" t="s" cm="1">
        <v>1592</v>
      </c>
      <c r="BP659" t="s">
        <v>1592</v>
      </c>
      <c r="BQ659" t="s">
        <v>7303</v>
      </c>
      <c r="BR659">
        <v>103</v>
      </c>
      <c r="BS659" t="s">
        <v>5291</v>
      </c>
      <c r="BT659" t="s">
        <v>7993</v>
      </c>
      <c r="BU659" t="s">
        <v>7984</v>
      </c>
      <c r="BV659" t="s">
        <v>7988</v>
      </c>
      <c r="BW659" t="s">
        <v>1940</v>
      </c>
      <c r="BX659" t="s">
        <v>1940</v>
      </c>
      <c r="BY659" t="s">
        <v>1592</v>
      </c>
      <c r="BZ659" t="s">
        <v>1937</v>
      </c>
      <c r="CA659" t="s">
        <v>902</v>
      </c>
      <c r="CB659"/>
      <c r="CC659" t="s">
        <v>998</v>
      </c>
      <c r="CD659" t="s">
        <v>1279</v>
      </c>
      <c r="CE659" t="s">
        <v>7985</v>
      </c>
      <c r="CF659" t="s">
        <v>7988</v>
      </c>
      <c r="CG659" t="s">
        <v>1279</v>
      </c>
      <c r="CH659" t="s">
        <v>1592</v>
      </c>
      <c r="CI659" t="s">
        <v>6582</v>
      </c>
      <c r="CJ659" t="s">
        <v>1247</v>
      </c>
      <c r="CK659"/>
      <c r="CL659"/>
      <c r="CM659" t="s">
        <v>7987</v>
      </c>
      <c r="CN659" t="s">
        <v>1592</v>
      </c>
      <c r="CO659" t="s">
        <v>7987</v>
      </c>
      <c r="CP659" t="s">
        <v>1592</v>
      </c>
      <c r="CQ659" t="s">
        <v>1592</v>
      </c>
      <c r="CR659">
        <v>0</v>
      </c>
      <c r="CS659" t="s">
        <v>1592</v>
      </c>
      <c r="CT659" t="s">
        <v>1592</v>
      </c>
      <c r="CU659" t="s">
        <v>1592</v>
      </c>
      <c r="CV659" t="s">
        <v>1592</v>
      </c>
      <c r="CW659" t="s">
        <v>1592</v>
      </c>
      <c r="CX659">
        <v>657</v>
      </c>
      <c r="CY659" t="s">
        <v>7994</v>
      </c>
      <c r="CZ659" t="s">
        <v>1592</v>
      </c>
      <c r="DA659" t="s">
        <v>2313</v>
      </c>
      <c r="DB659" t="s">
        <v>2314</v>
      </c>
      <c r="DC659" t="s">
        <v>7985</v>
      </c>
      <c r="DD659" t="s">
        <v>1306</v>
      </c>
      <c r="DE659" t="s">
        <v>7984</v>
      </c>
      <c r="DF659" t="s">
        <v>1592</v>
      </c>
      <c r="DG659" t="s">
        <v>1592</v>
      </c>
      <c r="DH659" t="s">
        <v>2334</v>
      </c>
      <c r="DI659" t="e">
        <v>#N/A</v>
      </c>
      <c r="DJ659"/>
      <c r="DK659" t="s">
        <v>2334</v>
      </c>
      <c r="DL659">
        <v>9</v>
      </c>
      <c r="DM659" t="s">
        <v>2315</v>
      </c>
      <c r="DN659" t="s">
        <v>1247</v>
      </c>
      <c r="DO659" t="b">
        <v>1</v>
      </c>
      <c r="DP659" t="b">
        <v>1</v>
      </c>
      <c r="DQ659" t="b">
        <v>1</v>
      </c>
      <c r="DR659" t="b">
        <v>0</v>
      </c>
      <c r="DS659" t="b">
        <v>0</v>
      </c>
      <c r="DT659" t="b">
        <v>0</v>
      </c>
      <c r="DU659" t="b">
        <v>1</v>
      </c>
      <c r="DV659">
        <v>0</v>
      </c>
      <c r="DW659" t="b">
        <v>0</v>
      </c>
      <c r="DX659" t="b">
        <v>0</v>
      </c>
      <c r="DY659" t="b">
        <v>0</v>
      </c>
      <c r="DZ659" t="b">
        <v>0</v>
      </c>
      <c r="EA659" t="b">
        <v>0</v>
      </c>
      <c r="EB659" t="b">
        <v>0</v>
      </c>
      <c r="EC659" t="b">
        <v>0</v>
      </c>
      <c r="ED659" t="b">
        <v>0</v>
      </c>
      <c r="EE659" t="b">
        <v>0</v>
      </c>
      <c r="EF659" t="b" cm="1">
        <v>0</v>
      </c>
      <c r="EG659" t="b">
        <v>0</v>
      </c>
      <c r="EH659" t="b">
        <v>0</v>
      </c>
      <c r="EI659" t="b">
        <v>0</v>
      </c>
      <c r="EJ659" t="s">
        <v>1592</v>
      </c>
      <c r="EK659">
        <v>0</v>
      </c>
      <c r="EL659">
        <v>31</v>
      </c>
      <c r="EM659" t="b">
        <v>0</v>
      </c>
    </row>
    <row r="660" spans="1:143" ht="63">
      <c r="A660"/>
      <c r="B660" t="s">
        <v>1247</v>
      </c>
      <c r="C660" t="s">
        <v>1759</v>
      </c>
      <c r="D660" t="s">
        <v>1761</v>
      </c>
      <c r="E660" t="s">
        <v>1762</v>
      </c>
      <c r="F660" t="s">
        <v>2187</v>
      </c>
      <c r="G660" t="s">
        <v>1761</v>
      </c>
      <c r="H660" t="s">
        <v>902</v>
      </c>
      <c r="I660" t="s">
        <v>1242</v>
      </c>
      <c r="J660" t="s">
        <v>7984</v>
      </c>
      <c r="K660"/>
      <c r="L660" t="s">
        <v>1939</v>
      </c>
      <c r="M660" t="s">
        <v>1947</v>
      </c>
      <c r="N660" s="109" t="s">
        <v>6592</v>
      </c>
      <c r="O660"/>
      <c r="P660" t="s">
        <v>1247</v>
      </c>
      <c r="Q660" t="s">
        <v>1306</v>
      </c>
      <c r="R660" t="s">
        <v>6582</v>
      </c>
      <c r="S660"/>
      <c r="T660"/>
      <c r="U660" t="s">
        <v>7987</v>
      </c>
      <c r="V660" t="s">
        <v>2187</v>
      </c>
      <c r="W660"/>
      <c r="X660"/>
      <c r="Y660"/>
      <c r="Z660"/>
      <c r="AA660"/>
      <c r="AB660"/>
      <c r="AC660"/>
      <c r="AD660"/>
      <c r="AE660"/>
      <c r="AF660"/>
      <c r="AG660"/>
      <c r="AH660"/>
      <c r="AI660"/>
      <c r="AJ660"/>
      <c r="AK660"/>
      <c r="AL660"/>
      <c r="AM660"/>
      <c r="AN660"/>
      <c r="AO660" s="108" t="s">
        <v>43</v>
      </c>
      <c r="AP660" t="s">
        <v>1309</v>
      </c>
      <c r="AQ660">
        <v>105</v>
      </c>
      <c r="AR660" t="e">
        <v>#N/A</v>
      </c>
      <c r="AS660" t="s">
        <v>1759</v>
      </c>
      <c r="AT660" t="e">
        <v>#N/A</v>
      </c>
      <c r="AU660" t="s">
        <v>1762</v>
      </c>
      <c r="AV660" t="s">
        <v>1945</v>
      </c>
      <c r="AW660" t="s">
        <v>2138</v>
      </c>
      <c r="AX660" t="s">
        <v>1934</v>
      </c>
      <c r="AY660" t="s">
        <v>2186</v>
      </c>
      <c r="AZ660" t="s">
        <v>1306</v>
      </c>
      <c r="BA660" t="s">
        <v>5600</v>
      </c>
      <c r="BB660" t="s">
        <v>1242</v>
      </c>
      <c r="BC660" t="s">
        <v>1939</v>
      </c>
      <c r="BD660" t="s">
        <v>6322</v>
      </c>
      <c r="BE660">
        <v>339</v>
      </c>
      <c r="BF660">
        <v>659</v>
      </c>
      <c r="BG660">
        <v>0</v>
      </c>
      <c r="BH660" t="s">
        <v>1592</v>
      </c>
      <c r="BI660">
        <v>0</v>
      </c>
      <c r="BJ660">
        <v>0</v>
      </c>
      <c r="BK660">
        <v>1055</v>
      </c>
      <c r="BL660" t="s">
        <v>1950</v>
      </c>
      <c r="BM660" t="s">
        <v>7985</v>
      </c>
      <c r="BN660" t="s">
        <v>7988</v>
      </c>
      <c r="BO660" t="e" cm="1">
        <v>#N/A</v>
      </c>
      <c r="BP660" t="s">
        <v>1592</v>
      </c>
      <c r="BQ660" t="s">
        <v>7303</v>
      </c>
      <c r="BR660">
        <v>104</v>
      </c>
      <c r="BS660" t="s">
        <v>5297</v>
      </c>
      <c r="BT660" t="s">
        <v>7995</v>
      </c>
      <c r="BU660" t="s">
        <v>1761</v>
      </c>
      <c r="BV660" t="s">
        <v>1945</v>
      </c>
      <c r="BW660" t="s">
        <v>1940</v>
      </c>
      <c r="BX660" t="s">
        <v>2188</v>
      </c>
      <c r="BY660" t="s">
        <v>1592</v>
      </c>
      <c r="BZ660" t="s">
        <v>1937</v>
      </c>
      <c r="CA660" t="s">
        <v>1947</v>
      </c>
      <c r="CB660"/>
      <c r="CC660" t="s">
        <v>998</v>
      </c>
      <c r="CD660" t="s">
        <v>1242</v>
      </c>
      <c r="CE660" t="s">
        <v>7996</v>
      </c>
      <c r="CF660" t="s">
        <v>7997</v>
      </c>
      <c r="CG660" t="s">
        <v>1242</v>
      </c>
      <c r="CH660" t="s">
        <v>1592</v>
      </c>
      <c r="CI660" t="s">
        <v>6582</v>
      </c>
      <c r="CJ660" t="s">
        <v>1247</v>
      </c>
      <c r="CK660"/>
      <c r="CL660"/>
      <c r="CM660" t="s">
        <v>7987</v>
      </c>
      <c r="CN660" t="s">
        <v>2187</v>
      </c>
      <c r="CO660" t="s">
        <v>7987</v>
      </c>
      <c r="CP660" t="s">
        <v>2187</v>
      </c>
      <c r="CQ660" t="s">
        <v>1592</v>
      </c>
      <c r="CR660">
        <v>0</v>
      </c>
      <c r="CS660" t="s">
        <v>1592</v>
      </c>
      <c r="CT660" t="s">
        <v>1592</v>
      </c>
      <c r="CU660" t="s">
        <v>1592</v>
      </c>
      <c r="CV660" t="s">
        <v>1592</v>
      </c>
      <c r="CW660" t="s">
        <v>1592</v>
      </c>
      <c r="CX660">
        <v>658</v>
      </c>
      <c r="CY660" t="s">
        <v>7998</v>
      </c>
      <c r="CZ660" t="s">
        <v>1592</v>
      </c>
      <c r="DA660" t="s">
        <v>2313</v>
      </c>
      <c r="DB660" t="s">
        <v>2314</v>
      </c>
      <c r="DC660" t="s">
        <v>1762</v>
      </c>
      <c r="DD660" t="s">
        <v>1306</v>
      </c>
      <c r="DE660" t="s">
        <v>1761</v>
      </c>
      <c r="DF660" t="s">
        <v>1592</v>
      </c>
      <c r="DG660" t="s">
        <v>1592</v>
      </c>
      <c r="DH660" t="s">
        <v>2334</v>
      </c>
      <c r="DI660" t="e">
        <v>#N/A</v>
      </c>
      <c r="DJ660"/>
      <c r="DK660" t="s">
        <v>2334</v>
      </c>
      <c r="DL660">
        <v>9</v>
      </c>
      <c r="DM660" t="s">
        <v>2315</v>
      </c>
      <c r="DN660" t="s">
        <v>1247</v>
      </c>
      <c r="DO660" t="b">
        <v>1</v>
      </c>
      <c r="DP660" t="b">
        <v>1</v>
      </c>
      <c r="DQ660" t="b">
        <v>0</v>
      </c>
      <c r="DR660" t="b">
        <v>0</v>
      </c>
      <c r="DS660" t="b">
        <v>0</v>
      </c>
      <c r="DT660" t="b">
        <v>0</v>
      </c>
      <c r="DU660" t="b">
        <v>0</v>
      </c>
      <c r="DV660">
        <v>0</v>
      </c>
      <c r="DW660" t="b">
        <v>0</v>
      </c>
      <c r="DX660" t="b">
        <v>0</v>
      </c>
      <c r="DY660" t="b">
        <v>0</v>
      </c>
      <c r="DZ660" t="b">
        <v>0</v>
      </c>
      <c r="EA660" t="b">
        <v>0</v>
      </c>
      <c r="EB660" t="b">
        <v>0</v>
      </c>
      <c r="EC660" t="b">
        <v>0</v>
      </c>
      <c r="ED660" t="b">
        <v>0</v>
      </c>
      <c r="EE660" t="b">
        <v>0</v>
      </c>
      <c r="EF660" t="b" cm="1">
        <v>0</v>
      </c>
      <c r="EG660" t="b">
        <v>0</v>
      </c>
      <c r="EH660" t="b">
        <v>0</v>
      </c>
      <c r="EI660" t="b">
        <v>0</v>
      </c>
      <c r="EJ660" t="s">
        <v>1592</v>
      </c>
      <c r="EK660">
        <v>0</v>
      </c>
      <c r="EL660">
        <v>7</v>
      </c>
      <c r="EM660" t="b">
        <v>0</v>
      </c>
    </row>
    <row r="661" spans="1:143" ht="31.5">
      <c r="A661"/>
      <c r="B661" t="s">
        <v>1247</v>
      </c>
      <c r="C661" t="s">
        <v>1759</v>
      </c>
      <c r="D661" t="s">
        <v>5617</v>
      </c>
      <c r="E661" t="s">
        <v>5618</v>
      </c>
      <c r="F661" t="s">
        <v>6597</v>
      </c>
      <c r="G661" t="s">
        <v>5617</v>
      </c>
      <c r="H661" t="s">
        <v>902</v>
      </c>
      <c r="I661" t="s">
        <v>1242</v>
      </c>
      <c r="J661" t="s">
        <v>7984</v>
      </c>
      <c r="K661"/>
      <c r="L661" t="s">
        <v>1939</v>
      </c>
      <c r="M661" t="s">
        <v>1947</v>
      </c>
      <c r="N661" s="109" t="s">
        <v>6598</v>
      </c>
      <c r="O661"/>
      <c r="P661" t="s">
        <v>1247</v>
      </c>
      <c r="Q661" t="s">
        <v>1306</v>
      </c>
      <c r="R661" t="s">
        <v>6582</v>
      </c>
      <c r="S661"/>
      <c r="T661"/>
      <c r="U661" t="s">
        <v>7987</v>
      </c>
      <c r="V661" t="s">
        <v>6599</v>
      </c>
      <c r="W661"/>
      <c r="X661"/>
      <c r="Y661"/>
      <c r="Z661"/>
      <c r="AA661"/>
      <c r="AB661"/>
      <c r="AC661"/>
      <c r="AD661"/>
      <c r="AE661"/>
      <c r="AF661"/>
      <c r="AG661"/>
      <c r="AH661"/>
      <c r="AI661"/>
      <c r="AJ661"/>
      <c r="AK661"/>
      <c r="AL661"/>
      <c r="AM661"/>
      <c r="AN661"/>
      <c r="AO661" s="108" t="s">
        <v>43</v>
      </c>
      <c r="AP661" t="s">
        <v>1309</v>
      </c>
      <c r="AQ661">
        <v>106</v>
      </c>
      <c r="AR661" t="e">
        <v>#N/A</v>
      </c>
      <c r="AS661" t="s">
        <v>1759</v>
      </c>
      <c r="AT661" t="e">
        <v>#N/A</v>
      </c>
      <c r="AU661" t="s">
        <v>5618</v>
      </c>
      <c r="AV661" t="s">
        <v>5621</v>
      </c>
      <c r="AW661" t="s">
        <v>6600</v>
      </c>
      <c r="AX661" t="s">
        <v>1934</v>
      </c>
      <c r="AY661" t="s">
        <v>5622</v>
      </c>
      <c r="AZ661" t="s">
        <v>1306</v>
      </c>
      <c r="BA661" t="s">
        <v>5623</v>
      </c>
      <c r="BB661" t="s">
        <v>1242</v>
      </c>
      <c r="BC661" t="s">
        <v>1939</v>
      </c>
      <c r="BD661" t="s">
        <v>6332</v>
      </c>
      <c r="BE661">
        <v>341</v>
      </c>
      <c r="BF661">
        <v>659</v>
      </c>
      <c r="BG661">
        <v>0</v>
      </c>
      <c r="BH661" t="s">
        <v>1592</v>
      </c>
      <c r="BI661">
        <v>0</v>
      </c>
      <c r="BJ661">
        <v>0</v>
      </c>
      <c r="BK661">
        <v>1051</v>
      </c>
      <c r="BL661" t="s">
        <v>5625</v>
      </c>
      <c r="BM661" t="s">
        <v>7985</v>
      </c>
      <c r="BN661" t="s">
        <v>7988</v>
      </c>
      <c r="BO661" t="e" cm="1">
        <v>#N/A</v>
      </c>
      <c r="BP661" t="s">
        <v>1592</v>
      </c>
      <c r="BQ661" t="s">
        <v>7303</v>
      </c>
      <c r="BR661">
        <v>105</v>
      </c>
      <c r="BS661" t="s">
        <v>5300</v>
      </c>
      <c r="BT661" t="s">
        <v>7999</v>
      </c>
      <c r="BU661" t="s">
        <v>5617</v>
      </c>
      <c r="BV661" t="s">
        <v>5621</v>
      </c>
      <c r="BW661" t="s">
        <v>1940</v>
      </c>
      <c r="BX661" t="s">
        <v>6602</v>
      </c>
      <c r="BY661" t="s">
        <v>1592</v>
      </c>
      <c r="BZ661" t="s">
        <v>1937</v>
      </c>
      <c r="CA661" t="s">
        <v>1947</v>
      </c>
      <c r="CB661"/>
      <c r="CC661" t="s">
        <v>998</v>
      </c>
      <c r="CD661" t="s">
        <v>1242</v>
      </c>
      <c r="CE661" t="s">
        <v>8000</v>
      </c>
      <c r="CF661" t="s">
        <v>8001</v>
      </c>
      <c r="CG661" t="s">
        <v>1242</v>
      </c>
      <c r="CH661" t="s">
        <v>1592</v>
      </c>
      <c r="CI661" t="s">
        <v>6582</v>
      </c>
      <c r="CJ661" t="s">
        <v>1247</v>
      </c>
      <c r="CK661"/>
      <c r="CL661"/>
      <c r="CM661" t="s">
        <v>7987</v>
      </c>
      <c r="CN661" t="s">
        <v>6599</v>
      </c>
      <c r="CO661" t="s">
        <v>7987</v>
      </c>
      <c r="CP661" t="s">
        <v>6599</v>
      </c>
      <c r="CQ661" t="s">
        <v>1592</v>
      </c>
      <c r="CR661">
        <v>0</v>
      </c>
      <c r="CS661" t="s">
        <v>1592</v>
      </c>
      <c r="CT661" t="s">
        <v>1592</v>
      </c>
      <c r="CU661" t="s">
        <v>1592</v>
      </c>
      <c r="CV661" t="s">
        <v>1592</v>
      </c>
      <c r="CW661" t="s">
        <v>1592</v>
      </c>
      <c r="CX661">
        <v>659</v>
      </c>
      <c r="CY661" t="s">
        <v>8002</v>
      </c>
      <c r="CZ661" t="s">
        <v>1592</v>
      </c>
      <c r="DA661" t="s">
        <v>2313</v>
      </c>
      <c r="DB661" t="s">
        <v>2314</v>
      </c>
      <c r="DC661" t="s">
        <v>5618</v>
      </c>
      <c r="DD661" t="s">
        <v>1306</v>
      </c>
      <c r="DE661" t="s">
        <v>5617</v>
      </c>
      <c r="DF661" t="s">
        <v>1592</v>
      </c>
      <c r="DG661" t="s">
        <v>1592</v>
      </c>
      <c r="DH661" t="s">
        <v>2334</v>
      </c>
      <c r="DI661" t="e">
        <v>#N/A</v>
      </c>
      <c r="DJ661"/>
      <c r="DK661" t="s">
        <v>2334</v>
      </c>
      <c r="DL661">
        <v>9</v>
      </c>
      <c r="DM661" t="s">
        <v>2315</v>
      </c>
      <c r="DN661" t="s">
        <v>1247</v>
      </c>
      <c r="DO661" t="b">
        <v>1</v>
      </c>
      <c r="DP661" t="b">
        <v>1</v>
      </c>
      <c r="DQ661" t="b">
        <v>0</v>
      </c>
      <c r="DR661" t="b">
        <v>0</v>
      </c>
      <c r="DS661" t="b">
        <v>0</v>
      </c>
      <c r="DT661" t="b">
        <v>0</v>
      </c>
      <c r="DU661" t="b">
        <v>0</v>
      </c>
      <c r="DV661">
        <v>0</v>
      </c>
      <c r="DW661" t="b">
        <v>0</v>
      </c>
      <c r="DX661" t="b">
        <v>0</v>
      </c>
      <c r="DY661" t="b">
        <v>0</v>
      </c>
      <c r="DZ661" t="b">
        <v>0</v>
      </c>
      <c r="EA661" t="b">
        <v>0</v>
      </c>
      <c r="EB661" t="b">
        <v>0</v>
      </c>
      <c r="EC661" t="b">
        <v>0</v>
      </c>
      <c r="ED661" t="b">
        <v>0</v>
      </c>
      <c r="EE661" t="b">
        <v>0</v>
      </c>
      <c r="EF661" t="b" cm="1">
        <v>0</v>
      </c>
      <c r="EG661" t="b">
        <v>0</v>
      </c>
      <c r="EH661" t="b">
        <v>0</v>
      </c>
      <c r="EI661" t="b">
        <v>0</v>
      </c>
      <c r="EJ661" t="s">
        <v>1592</v>
      </c>
      <c r="EK661">
        <v>0</v>
      </c>
      <c r="EL661">
        <v>13</v>
      </c>
      <c r="EM661" t="b">
        <v>0</v>
      </c>
    </row>
    <row r="662" spans="1:143" ht="15.75">
      <c r="A662"/>
      <c r="B662" t="s">
        <v>1247</v>
      </c>
      <c r="C662" t="s">
        <v>1759</v>
      </c>
      <c r="D662" t="s">
        <v>1766</v>
      </c>
      <c r="E662" t="s">
        <v>1767</v>
      </c>
      <c r="F662" t="s">
        <v>6190</v>
      </c>
      <c r="G662" t="s">
        <v>1766</v>
      </c>
      <c r="H662" t="s">
        <v>902</v>
      </c>
      <c r="I662" t="s">
        <v>1242</v>
      </c>
      <c r="J662" t="s">
        <v>7984</v>
      </c>
      <c r="K662"/>
      <c r="L662" t="s">
        <v>1939</v>
      </c>
      <c r="M662" t="s">
        <v>1947</v>
      </c>
      <c r="N662" t="s">
        <v>6606</v>
      </c>
      <c r="O662"/>
      <c r="P662" t="s">
        <v>1247</v>
      </c>
      <c r="Q662" t="s">
        <v>1306</v>
      </c>
      <c r="R662" t="s">
        <v>6582</v>
      </c>
      <c r="S662"/>
      <c r="T662"/>
      <c r="U662" t="s">
        <v>7987</v>
      </c>
      <c r="V662" t="s">
        <v>2192</v>
      </c>
      <c r="W662"/>
      <c r="X662"/>
      <c r="Y662"/>
      <c r="Z662"/>
      <c r="AA662"/>
      <c r="AB662"/>
      <c r="AC662"/>
      <c r="AD662"/>
      <c r="AE662"/>
      <c r="AF662"/>
      <c r="AG662"/>
      <c r="AH662"/>
      <c r="AI662"/>
      <c r="AJ662"/>
      <c r="AK662"/>
      <c r="AL662"/>
      <c r="AM662"/>
      <c r="AN662"/>
      <c r="AO662" s="108" t="s">
        <v>43</v>
      </c>
      <c r="AP662" t="s">
        <v>1309</v>
      </c>
      <c r="AQ662">
        <v>107</v>
      </c>
      <c r="AR662" t="e">
        <v>#N/A</v>
      </c>
      <c r="AS662" t="s">
        <v>1759</v>
      </c>
      <c r="AT662" t="e">
        <v>#N/A</v>
      </c>
      <c r="AU662" t="s">
        <v>1767</v>
      </c>
      <c r="AV662" t="s">
        <v>1953</v>
      </c>
      <c r="AW662" t="s">
        <v>1954</v>
      </c>
      <c r="AX662" t="s">
        <v>1934</v>
      </c>
      <c r="AY662" t="s">
        <v>2191</v>
      </c>
      <c r="AZ662" t="s">
        <v>1306</v>
      </c>
      <c r="BA662" t="s">
        <v>5610</v>
      </c>
      <c r="BB662" t="s">
        <v>1242</v>
      </c>
      <c r="BC662" t="s">
        <v>1939</v>
      </c>
      <c r="BD662" t="s">
        <v>6327</v>
      </c>
      <c r="BE662">
        <v>340</v>
      </c>
      <c r="BF662">
        <v>659</v>
      </c>
      <c r="BG662">
        <v>0</v>
      </c>
      <c r="BH662" t="s">
        <v>1592</v>
      </c>
      <c r="BI662">
        <v>0</v>
      </c>
      <c r="BJ662">
        <v>0</v>
      </c>
      <c r="BK662">
        <v>1036</v>
      </c>
      <c r="BL662" t="s">
        <v>1958</v>
      </c>
      <c r="BM662" t="s">
        <v>7985</v>
      </c>
      <c r="BN662" t="s">
        <v>7988</v>
      </c>
      <c r="BO662" t="e" cm="1">
        <v>#N/A</v>
      </c>
      <c r="BP662" t="s">
        <v>1592</v>
      </c>
      <c r="BQ662" t="s">
        <v>7303</v>
      </c>
      <c r="BR662">
        <v>106</v>
      </c>
      <c r="BS662" t="s">
        <v>5303</v>
      </c>
      <c r="BT662" t="s">
        <v>8003</v>
      </c>
      <c r="BU662" t="s">
        <v>1766</v>
      </c>
      <c r="BV662" t="s">
        <v>1953</v>
      </c>
      <c r="BW662" t="s">
        <v>1940</v>
      </c>
      <c r="BX662" t="s">
        <v>2193</v>
      </c>
      <c r="BY662" t="s">
        <v>1592</v>
      </c>
      <c r="BZ662" t="s">
        <v>1937</v>
      </c>
      <c r="CA662" t="s">
        <v>1947</v>
      </c>
      <c r="CB662"/>
      <c r="CC662" t="s">
        <v>998</v>
      </c>
      <c r="CD662" t="s">
        <v>1242</v>
      </c>
      <c r="CE662" t="s">
        <v>8004</v>
      </c>
      <c r="CF662" t="s">
        <v>8005</v>
      </c>
      <c r="CG662" t="s">
        <v>1242</v>
      </c>
      <c r="CH662" t="s">
        <v>1592</v>
      </c>
      <c r="CI662" t="s">
        <v>6582</v>
      </c>
      <c r="CJ662" t="s">
        <v>1247</v>
      </c>
      <c r="CK662"/>
      <c r="CL662"/>
      <c r="CM662" t="s">
        <v>7987</v>
      </c>
      <c r="CN662" t="s">
        <v>2192</v>
      </c>
      <c r="CO662" t="s">
        <v>7987</v>
      </c>
      <c r="CP662" t="s">
        <v>2192</v>
      </c>
      <c r="CQ662" t="s">
        <v>1592</v>
      </c>
      <c r="CR662">
        <v>0</v>
      </c>
      <c r="CS662" t="s">
        <v>1592</v>
      </c>
      <c r="CT662" t="s">
        <v>1592</v>
      </c>
      <c r="CU662" t="s">
        <v>1592</v>
      </c>
      <c r="CV662" t="s">
        <v>1592</v>
      </c>
      <c r="CW662" t="s">
        <v>1592</v>
      </c>
      <c r="CX662">
        <v>660</v>
      </c>
      <c r="CY662" t="s">
        <v>8006</v>
      </c>
      <c r="CZ662" t="s">
        <v>1592</v>
      </c>
      <c r="DA662" t="s">
        <v>2313</v>
      </c>
      <c r="DB662" t="s">
        <v>2314</v>
      </c>
      <c r="DC662" t="s">
        <v>1767</v>
      </c>
      <c r="DD662" t="s">
        <v>1306</v>
      </c>
      <c r="DE662" t="s">
        <v>1766</v>
      </c>
      <c r="DF662" t="s">
        <v>1592</v>
      </c>
      <c r="DG662" t="s">
        <v>1592</v>
      </c>
      <c r="DH662" t="s">
        <v>2334</v>
      </c>
      <c r="DI662" t="e">
        <v>#N/A</v>
      </c>
      <c r="DJ662"/>
      <c r="DK662" t="s">
        <v>2334</v>
      </c>
      <c r="DL662">
        <v>9</v>
      </c>
      <c r="DM662" t="s">
        <v>2315</v>
      </c>
      <c r="DN662" t="s">
        <v>1247</v>
      </c>
      <c r="DO662" t="b">
        <v>1</v>
      </c>
      <c r="DP662" t="b">
        <v>1</v>
      </c>
      <c r="DQ662" t="b">
        <v>0</v>
      </c>
      <c r="DR662" t="b">
        <v>0</v>
      </c>
      <c r="DS662" t="b">
        <v>0</v>
      </c>
      <c r="DT662" t="b">
        <v>0</v>
      </c>
      <c r="DU662" t="b">
        <v>0</v>
      </c>
      <c r="DV662">
        <v>0</v>
      </c>
      <c r="DW662" t="b">
        <v>0</v>
      </c>
      <c r="DX662" t="b">
        <v>0</v>
      </c>
      <c r="DY662" t="b">
        <v>0</v>
      </c>
      <c r="DZ662" t="b">
        <v>0</v>
      </c>
      <c r="EA662" t="b">
        <v>0</v>
      </c>
      <c r="EB662" t="b">
        <v>0</v>
      </c>
      <c r="EC662" t="b">
        <v>0</v>
      </c>
      <c r="ED662" t="b">
        <v>0</v>
      </c>
      <c r="EE662" t="b">
        <v>0</v>
      </c>
      <c r="EF662" t="b" cm="1">
        <v>0</v>
      </c>
      <c r="EG662" t="b">
        <v>0</v>
      </c>
      <c r="EH662" t="b">
        <v>0</v>
      </c>
      <c r="EI662" t="b">
        <v>0</v>
      </c>
      <c r="EJ662" t="s">
        <v>1592</v>
      </c>
      <c r="EK662">
        <v>0</v>
      </c>
      <c r="EL662">
        <v>13</v>
      </c>
      <c r="EM662" t="b">
        <v>0</v>
      </c>
    </row>
    <row r="663" spans="1:143" ht="15.75">
      <c r="A663"/>
      <c r="B663" t="s">
        <v>1247</v>
      </c>
      <c r="C663" t="s">
        <v>1759</v>
      </c>
      <c r="D663" t="s">
        <v>7669</v>
      </c>
      <c r="E663" t="s">
        <v>7670</v>
      </c>
      <c r="F663" t="s">
        <v>7671</v>
      </c>
      <c r="G663" t="s">
        <v>7669</v>
      </c>
      <c r="H663" t="s">
        <v>902</v>
      </c>
      <c r="I663" t="s">
        <v>1242</v>
      </c>
      <c r="J663" t="s">
        <v>7984</v>
      </c>
      <c r="K663"/>
      <c r="L663" t="s">
        <v>1939</v>
      </c>
      <c r="M663" t="s">
        <v>1974</v>
      </c>
      <c r="N663"/>
      <c r="O663"/>
      <c r="P663" t="s">
        <v>1247</v>
      </c>
      <c r="Q663" t="s">
        <v>1306</v>
      </c>
      <c r="R663" t="s">
        <v>6582</v>
      </c>
      <c r="S663"/>
      <c r="T663"/>
      <c r="U663" t="s">
        <v>7987</v>
      </c>
      <c r="V663" t="s">
        <v>7672</v>
      </c>
      <c r="W663"/>
      <c r="X663"/>
      <c r="Y663"/>
      <c r="Z663"/>
      <c r="AA663"/>
      <c r="AB663" t="s">
        <v>6927</v>
      </c>
      <c r="AC663"/>
      <c r="AD663"/>
      <c r="AE663"/>
      <c r="AF663"/>
      <c r="AG663"/>
      <c r="AH663"/>
      <c r="AI663"/>
      <c r="AJ663"/>
      <c r="AK663"/>
      <c r="AL663"/>
      <c r="AM663"/>
      <c r="AN663"/>
      <c r="AO663" s="108" t="s">
        <v>43</v>
      </c>
      <c r="AP663" t="s">
        <v>1309</v>
      </c>
      <c r="AQ663">
        <v>108</v>
      </c>
      <c r="AR663" t="e">
        <v>#N/A</v>
      </c>
      <c r="AS663" t="s">
        <v>1759</v>
      </c>
      <c r="AT663" t="e">
        <v>#N/A</v>
      </c>
      <c r="AU663" t="s">
        <v>7670</v>
      </c>
      <c r="AV663" t="s">
        <v>7673</v>
      </c>
      <c r="AW663" t="s">
        <v>7674</v>
      </c>
      <c r="AX663" t="s">
        <v>1934</v>
      </c>
      <c r="AY663" t="s">
        <v>7675</v>
      </c>
      <c r="AZ663" t="s">
        <v>1306</v>
      </c>
      <c r="BA663" t="s">
        <v>7676</v>
      </c>
      <c r="BB663" t="s">
        <v>1242</v>
      </c>
      <c r="BC663" t="s">
        <v>1939</v>
      </c>
      <c r="BD663" t="s">
        <v>7677</v>
      </c>
      <c r="BE663">
        <v>622</v>
      </c>
      <c r="BF663">
        <v>659</v>
      </c>
      <c r="BG663">
        <v>0</v>
      </c>
      <c r="BH663" t="s">
        <v>1592</v>
      </c>
      <c r="BI663">
        <v>0</v>
      </c>
      <c r="BJ663" t="e" cm="1">
        <v>#N/A</v>
      </c>
      <c r="BK663" t="e" cm="1">
        <v>#N/A</v>
      </c>
      <c r="BL663" t="s">
        <v>6927</v>
      </c>
      <c r="BM663" t="s">
        <v>7985</v>
      </c>
      <c r="BN663" t="s">
        <v>7988</v>
      </c>
      <c r="BO663" t="e" cm="1">
        <v>#N/A</v>
      </c>
      <c r="BP663" t="s">
        <v>1592</v>
      </c>
      <c r="BQ663" t="s">
        <v>7303</v>
      </c>
      <c r="BR663">
        <v>107</v>
      </c>
      <c r="BS663" t="s">
        <v>5308</v>
      </c>
      <c r="BT663" t="s">
        <v>8007</v>
      </c>
      <c r="BU663" t="s">
        <v>7669</v>
      </c>
      <c r="BV663" t="s">
        <v>7673</v>
      </c>
      <c r="BW663" t="s">
        <v>1940</v>
      </c>
      <c r="BX663" t="s">
        <v>1937</v>
      </c>
      <c r="BY663" t="s">
        <v>1592</v>
      </c>
      <c r="BZ663" t="s">
        <v>1937</v>
      </c>
      <c r="CA663" t="s">
        <v>1974</v>
      </c>
      <c r="CB663"/>
      <c r="CC663" t="s">
        <v>998</v>
      </c>
      <c r="CD663" t="s">
        <v>1242</v>
      </c>
      <c r="CE663" t="s">
        <v>8008</v>
      </c>
      <c r="CF663" t="s">
        <v>8009</v>
      </c>
      <c r="CG663" t="s">
        <v>1242</v>
      </c>
      <c r="CH663" t="s">
        <v>1592</v>
      </c>
      <c r="CI663" t="s">
        <v>6582</v>
      </c>
      <c r="CJ663" t="s">
        <v>1247</v>
      </c>
      <c r="CK663"/>
      <c r="CL663"/>
      <c r="CM663" t="s">
        <v>7987</v>
      </c>
      <c r="CN663" t="s">
        <v>7672</v>
      </c>
      <c r="CO663" t="s">
        <v>7987</v>
      </c>
      <c r="CP663" t="s">
        <v>7672</v>
      </c>
      <c r="CQ663" t="s">
        <v>1592</v>
      </c>
      <c r="CR663">
        <v>0</v>
      </c>
      <c r="CS663" t="s">
        <v>1592</v>
      </c>
      <c r="CT663" t="s">
        <v>1592</v>
      </c>
      <c r="CU663" t="e">
        <v>#N/A</v>
      </c>
      <c r="CV663" t="s">
        <v>1592</v>
      </c>
      <c r="CW663" t="s">
        <v>1592</v>
      </c>
      <c r="CX663">
        <v>661</v>
      </c>
      <c r="CY663" t="s">
        <v>8010</v>
      </c>
      <c r="CZ663" t="s">
        <v>1592</v>
      </c>
      <c r="DA663" t="s">
        <v>2313</v>
      </c>
      <c r="DB663" t="s">
        <v>2314</v>
      </c>
      <c r="DC663" t="s">
        <v>7670</v>
      </c>
      <c r="DD663" t="s">
        <v>1306</v>
      </c>
      <c r="DE663" t="s">
        <v>7669</v>
      </c>
      <c r="DF663" t="s">
        <v>1592</v>
      </c>
      <c r="DG663" t="s">
        <v>1592</v>
      </c>
      <c r="DH663" t="s">
        <v>2334</v>
      </c>
      <c r="DI663" t="e">
        <v>#N/A</v>
      </c>
      <c r="DJ663"/>
      <c r="DK663" t="s">
        <v>2334</v>
      </c>
      <c r="DL663">
        <v>9</v>
      </c>
      <c r="DM663" t="s">
        <v>2315</v>
      </c>
      <c r="DN663" t="s">
        <v>1247</v>
      </c>
      <c r="DO663" t="b">
        <v>1</v>
      </c>
      <c r="DP663" t="b">
        <v>1</v>
      </c>
      <c r="DQ663" t="b">
        <v>0</v>
      </c>
      <c r="DR663" t="b">
        <v>0</v>
      </c>
      <c r="DS663" t="b">
        <v>0</v>
      </c>
      <c r="DT663" t="b">
        <v>0</v>
      </c>
      <c r="DU663" t="b">
        <v>0</v>
      </c>
      <c r="DV663">
        <v>0</v>
      </c>
      <c r="DW663" t="b">
        <v>0</v>
      </c>
      <c r="DX663" t="b">
        <v>0</v>
      </c>
      <c r="DY663" t="b">
        <v>0</v>
      </c>
      <c r="DZ663" t="b">
        <v>0</v>
      </c>
      <c r="EA663" t="b">
        <v>0</v>
      </c>
      <c r="EB663" t="b">
        <v>0</v>
      </c>
      <c r="EC663" t="b">
        <v>0</v>
      </c>
      <c r="ED663" t="b">
        <v>0</v>
      </c>
      <c r="EE663" t="b">
        <v>0</v>
      </c>
      <c r="EF663" t="e" cm="1">
        <v>#N/A</v>
      </c>
      <c r="EG663" t="b">
        <v>0</v>
      </c>
      <c r="EH663" t="b">
        <v>0</v>
      </c>
      <c r="EI663" t="e">
        <v>#N/A</v>
      </c>
      <c r="EJ663" t="e">
        <v>#N/A</v>
      </c>
      <c r="EK663">
        <v>0</v>
      </c>
      <c r="EL663">
        <v>19</v>
      </c>
      <c r="EM663" t="b">
        <v>0</v>
      </c>
    </row>
    <row r="664" spans="1:143" ht="78.75">
      <c r="A664"/>
      <c r="B664" t="s">
        <v>1247</v>
      </c>
      <c r="C664" t="s">
        <v>1759</v>
      </c>
      <c r="D664" t="s">
        <v>8011</v>
      </c>
      <c r="E664" t="s">
        <v>8012</v>
      </c>
      <c r="F664" t="s">
        <v>8013</v>
      </c>
      <c r="G664" t="s">
        <v>8011</v>
      </c>
      <c r="H664" s="109" t="s">
        <v>8014</v>
      </c>
      <c r="I664" t="s">
        <v>1287</v>
      </c>
      <c r="J664" t="s">
        <v>7984</v>
      </c>
      <c r="K664"/>
      <c r="L664" t="s">
        <v>1939</v>
      </c>
      <c r="M664" t="s">
        <v>2010</v>
      </c>
      <c r="N664"/>
      <c r="O664"/>
      <c r="P664" t="s">
        <v>1247</v>
      </c>
      <c r="Q664" t="s">
        <v>1306</v>
      </c>
      <c r="R664" t="s">
        <v>6582</v>
      </c>
      <c r="S664"/>
      <c r="T664"/>
      <c r="U664" t="s">
        <v>7987</v>
      </c>
      <c r="V664" t="s">
        <v>8015</v>
      </c>
      <c r="W664"/>
      <c r="X664"/>
      <c r="Y664"/>
      <c r="Z664"/>
      <c r="AA664"/>
      <c r="AB664" t="s">
        <v>6938</v>
      </c>
      <c r="AC664"/>
      <c r="AD664"/>
      <c r="AE664"/>
      <c r="AF664"/>
      <c r="AG664"/>
      <c r="AH664"/>
      <c r="AI664"/>
      <c r="AJ664"/>
      <c r="AK664"/>
      <c r="AL664"/>
      <c r="AM664"/>
      <c r="AN664"/>
      <c r="AO664" s="108" t="s">
        <v>43</v>
      </c>
      <c r="AP664" t="s">
        <v>1309</v>
      </c>
      <c r="AQ664">
        <v>109</v>
      </c>
      <c r="AR664" t="e">
        <v>#N/A</v>
      </c>
      <c r="AS664" t="s">
        <v>1759</v>
      </c>
      <c r="AT664" t="e">
        <v>#N/A</v>
      </c>
      <c r="AU664" t="s">
        <v>8012</v>
      </c>
      <c r="AV664" t="s">
        <v>8016</v>
      </c>
      <c r="AW664" t="s">
        <v>8017</v>
      </c>
      <c r="AX664" t="s">
        <v>1934</v>
      </c>
      <c r="AY664" t="s">
        <v>8018</v>
      </c>
      <c r="AZ664" t="s">
        <v>1306</v>
      </c>
      <c r="BA664" t="s">
        <v>8019</v>
      </c>
      <c r="BB664" t="s">
        <v>1287</v>
      </c>
      <c r="BC664" t="s">
        <v>1939</v>
      </c>
      <c r="BD664" t="s">
        <v>8020</v>
      </c>
      <c r="BE664">
        <v>664</v>
      </c>
      <c r="BF664">
        <v>659</v>
      </c>
      <c r="BG664">
        <v>0</v>
      </c>
      <c r="BH664" t="s">
        <v>1592</v>
      </c>
      <c r="BI664">
        <v>0</v>
      </c>
      <c r="BJ664" t="e" cm="1">
        <v>#N/A</v>
      </c>
      <c r="BK664" t="e" cm="1">
        <v>#N/A</v>
      </c>
      <c r="BL664" t="s">
        <v>6938</v>
      </c>
      <c r="BM664" t="s">
        <v>7985</v>
      </c>
      <c r="BN664" t="s">
        <v>7988</v>
      </c>
      <c r="BO664" t="e" cm="1">
        <v>#N/A</v>
      </c>
      <c r="BP664" t="s">
        <v>1592</v>
      </c>
      <c r="BQ664" t="s">
        <v>7303</v>
      </c>
      <c r="BR664">
        <v>108</v>
      </c>
      <c r="BS664" t="s">
        <v>5314</v>
      </c>
      <c r="BT664" t="s">
        <v>8021</v>
      </c>
      <c r="BU664" t="s">
        <v>8011</v>
      </c>
      <c r="BV664" t="s">
        <v>8016</v>
      </c>
      <c r="BW664" t="s">
        <v>8022</v>
      </c>
      <c r="BX664" t="s">
        <v>1937</v>
      </c>
      <c r="BY664" t="s">
        <v>1592</v>
      </c>
      <c r="BZ664" t="s">
        <v>1937</v>
      </c>
      <c r="CA664" t="s">
        <v>2010</v>
      </c>
      <c r="CB664"/>
      <c r="CC664" t="s">
        <v>998</v>
      </c>
      <c r="CD664" t="s">
        <v>1287</v>
      </c>
      <c r="CE664" t="s">
        <v>8023</v>
      </c>
      <c r="CF664" t="s">
        <v>8024</v>
      </c>
      <c r="CG664" t="s">
        <v>1287</v>
      </c>
      <c r="CH664" t="s">
        <v>1592</v>
      </c>
      <c r="CI664" t="s">
        <v>6582</v>
      </c>
      <c r="CJ664" t="s">
        <v>1247</v>
      </c>
      <c r="CK664"/>
      <c r="CL664"/>
      <c r="CM664" t="s">
        <v>7987</v>
      </c>
      <c r="CN664" t="s">
        <v>8015</v>
      </c>
      <c r="CO664" t="s">
        <v>7987</v>
      </c>
      <c r="CP664" t="s">
        <v>8015</v>
      </c>
      <c r="CQ664" t="s">
        <v>1592</v>
      </c>
      <c r="CR664">
        <v>0</v>
      </c>
      <c r="CS664" t="s">
        <v>1592</v>
      </c>
      <c r="CT664" t="s">
        <v>1592</v>
      </c>
      <c r="CU664" t="e">
        <v>#N/A</v>
      </c>
      <c r="CV664" t="s">
        <v>1592</v>
      </c>
      <c r="CW664" t="s">
        <v>1592</v>
      </c>
      <c r="CX664">
        <v>662</v>
      </c>
      <c r="CY664" t="s">
        <v>8025</v>
      </c>
      <c r="CZ664" t="s">
        <v>1592</v>
      </c>
      <c r="DA664" t="s">
        <v>2313</v>
      </c>
      <c r="DB664" t="s">
        <v>2314</v>
      </c>
      <c r="DC664" t="s">
        <v>8012</v>
      </c>
      <c r="DD664" t="s">
        <v>1306</v>
      </c>
      <c r="DE664" t="s">
        <v>8011</v>
      </c>
      <c r="DF664" t="s">
        <v>1592</v>
      </c>
      <c r="DG664" t="s">
        <v>1592</v>
      </c>
      <c r="DH664" t="s">
        <v>2334</v>
      </c>
      <c r="DI664" t="e">
        <v>#N/A</v>
      </c>
      <c r="DJ664"/>
      <c r="DK664" t="s">
        <v>2334</v>
      </c>
      <c r="DL664">
        <v>9</v>
      </c>
      <c r="DM664" t="s">
        <v>2315</v>
      </c>
      <c r="DN664" t="s">
        <v>1247</v>
      </c>
      <c r="DO664" t="b">
        <v>1</v>
      </c>
      <c r="DP664" t="b">
        <v>1</v>
      </c>
      <c r="DQ664" t="b">
        <v>1</v>
      </c>
      <c r="DR664" t="b">
        <v>0</v>
      </c>
      <c r="DS664" t="b">
        <v>0</v>
      </c>
      <c r="DT664" t="b">
        <v>0</v>
      </c>
      <c r="DU664" t="b">
        <v>0</v>
      </c>
      <c r="DV664">
        <v>0</v>
      </c>
      <c r="DW664" t="b">
        <v>0</v>
      </c>
      <c r="DX664" t="b">
        <v>0</v>
      </c>
      <c r="DY664" t="b">
        <v>0</v>
      </c>
      <c r="DZ664" t="b">
        <v>0</v>
      </c>
      <c r="EA664" t="b">
        <v>0</v>
      </c>
      <c r="EB664" t="b">
        <v>0</v>
      </c>
      <c r="EC664" t="b">
        <v>0</v>
      </c>
      <c r="ED664" t="b">
        <v>0</v>
      </c>
      <c r="EE664" t="b">
        <v>0</v>
      </c>
      <c r="EF664" t="e" cm="1">
        <v>#N/A</v>
      </c>
      <c r="EG664" t="b">
        <v>0</v>
      </c>
      <c r="EH664" t="b">
        <v>0</v>
      </c>
      <c r="EI664" t="e">
        <v>#N/A</v>
      </c>
      <c r="EJ664" t="e">
        <v>#N/A</v>
      </c>
      <c r="EK664">
        <v>0</v>
      </c>
      <c r="EL664">
        <v>27</v>
      </c>
      <c r="EM664" t="b">
        <v>0</v>
      </c>
    </row>
    <row r="665" spans="1:143" ht="63">
      <c r="A665"/>
      <c r="B665" t="s">
        <v>1247</v>
      </c>
      <c r="C665" t="s">
        <v>1759</v>
      </c>
      <c r="D665" t="s">
        <v>8026</v>
      </c>
      <c r="E665" t="s">
        <v>8027</v>
      </c>
      <c r="F665" t="s">
        <v>8028</v>
      </c>
      <c r="G665" t="s">
        <v>8026</v>
      </c>
      <c r="H665" s="109" t="s">
        <v>8029</v>
      </c>
      <c r="I665" t="s">
        <v>1287</v>
      </c>
      <c r="J665" t="s">
        <v>7984</v>
      </c>
      <c r="K665"/>
      <c r="L665" t="s">
        <v>1939</v>
      </c>
      <c r="M665" t="s">
        <v>2010</v>
      </c>
      <c r="N665"/>
      <c r="O665"/>
      <c r="P665" t="s">
        <v>1247</v>
      </c>
      <c r="Q665" t="s">
        <v>1306</v>
      </c>
      <c r="R665" t="s">
        <v>6582</v>
      </c>
      <c r="S665"/>
      <c r="T665"/>
      <c r="U665" t="s">
        <v>7987</v>
      </c>
      <c r="V665" t="s">
        <v>8030</v>
      </c>
      <c r="W665"/>
      <c r="X665"/>
      <c r="Y665"/>
      <c r="Z665"/>
      <c r="AA665"/>
      <c r="AB665" t="s">
        <v>6951</v>
      </c>
      <c r="AC665"/>
      <c r="AD665"/>
      <c r="AE665"/>
      <c r="AF665"/>
      <c r="AG665"/>
      <c r="AH665"/>
      <c r="AI665"/>
      <c r="AJ665"/>
      <c r="AK665"/>
      <c r="AL665"/>
      <c r="AM665"/>
      <c r="AN665"/>
      <c r="AO665" s="108" t="s">
        <v>43</v>
      </c>
      <c r="AP665" t="s">
        <v>1309</v>
      </c>
      <c r="AQ665">
        <v>110</v>
      </c>
      <c r="AR665" t="e">
        <v>#N/A</v>
      </c>
      <c r="AS665" t="s">
        <v>1759</v>
      </c>
      <c r="AT665" t="e">
        <v>#N/A</v>
      </c>
      <c r="AU665" t="s">
        <v>8027</v>
      </c>
      <c r="AV665" t="s">
        <v>8031</v>
      </c>
      <c r="AW665" t="s">
        <v>8032</v>
      </c>
      <c r="AX665" t="s">
        <v>1934</v>
      </c>
      <c r="AY665" t="s">
        <v>8033</v>
      </c>
      <c r="AZ665" t="s">
        <v>1306</v>
      </c>
      <c r="BA665" t="s">
        <v>8034</v>
      </c>
      <c r="BB665" t="s">
        <v>1287</v>
      </c>
      <c r="BC665" t="s">
        <v>1939</v>
      </c>
      <c r="BD665" t="s">
        <v>8035</v>
      </c>
      <c r="BE665">
        <v>665</v>
      </c>
      <c r="BF665">
        <v>659</v>
      </c>
      <c r="BG665">
        <v>0</v>
      </c>
      <c r="BH665" t="s">
        <v>1592</v>
      </c>
      <c r="BI665">
        <v>0</v>
      </c>
      <c r="BJ665" t="e" cm="1">
        <v>#N/A</v>
      </c>
      <c r="BK665" t="e" cm="1">
        <v>#N/A</v>
      </c>
      <c r="BL665" t="s">
        <v>6951</v>
      </c>
      <c r="BM665" t="s">
        <v>7985</v>
      </c>
      <c r="BN665" t="s">
        <v>7988</v>
      </c>
      <c r="BO665" t="e" cm="1">
        <v>#N/A</v>
      </c>
      <c r="BP665" t="s">
        <v>1592</v>
      </c>
      <c r="BQ665" t="s">
        <v>7303</v>
      </c>
      <c r="BR665">
        <v>109</v>
      </c>
      <c r="BS665" t="s">
        <v>5324</v>
      </c>
      <c r="BT665" t="s">
        <v>8036</v>
      </c>
      <c r="BU665" t="s">
        <v>8026</v>
      </c>
      <c r="BV665" t="s">
        <v>8031</v>
      </c>
      <c r="BW665" t="s">
        <v>8037</v>
      </c>
      <c r="BX665" t="s">
        <v>1937</v>
      </c>
      <c r="BY665" t="s">
        <v>1592</v>
      </c>
      <c r="BZ665" t="s">
        <v>1937</v>
      </c>
      <c r="CA665" t="s">
        <v>2010</v>
      </c>
      <c r="CB665"/>
      <c r="CC665" t="s">
        <v>998</v>
      </c>
      <c r="CD665" t="s">
        <v>1287</v>
      </c>
      <c r="CE665" t="s">
        <v>8038</v>
      </c>
      <c r="CF665" t="s">
        <v>8039</v>
      </c>
      <c r="CG665" t="s">
        <v>1287</v>
      </c>
      <c r="CH665" t="s">
        <v>1592</v>
      </c>
      <c r="CI665" t="s">
        <v>6582</v>
      </c>
      <c r="CJ665" t="s">
        <v>1247</v>
      </c>
      <c r="CK665"/>
      <c r="CL665"/>
      <c r="CM665" t="s">
        <v>7987</v>
      </c>
      <c r="CN665" t="s">
        <v>8030</v>
      </c>
      <c r="CO665" t="s">
        <v>7987</v>
      </c>
      <c r="CP665" t="s">
        <v>8030</v>
      </c>
      <c r="CQ665" t="s">
        <v>1592</v>
      </c>
      <c r="CR665">
        <v>0</v>
      </c>
      <c r="CS665" t="s">
        <v>1592</v>
      </c>
      <c r="CT665" t="s">
        <v>1592</v>
      </c>
      <c r="CU665" t="e">
        <v>#N/A</v>
      </c>
      <c r="CV665" t="s">
        <v>1592</v>
      </c>
      <c r="CW665" t="s">
        <v>1592</v>
      </c>
      <c r="CX665">
        <v>663</v>
      </c>
      <c r="CY665" t="s">
        <v>8040</v>
      </c>
      <c r="CZ665" t="s">
        <v>1592</v>
      </c>
      <c r="DA665" t="s">
        <v>2313</v>
      </c>
      <c r="DB665" t="s">
        <v>2314</v>
      </c>
      <c r="DC665" t="s">
        <v>8027</v>
      </c>
      <c r="DD665" t="s">
        <v>1306</v>
      </c>
      <c r="DE665" t="s">
        <v>8026</v>
      </c>
      <c r="DF665" t="s">
        <v>1592</v>
      </c>
      <c r="DG665" t="s">
        <v>1592</v>
      </c>
      <c r="DH665" t="s">
        <v>2334</v>
      </c>
      <c r="DI665" t="e">
        <v>#N/A</v>
      </c>
      <c r="DJ665"/>
      <c r="DK665" t="s">
        <v>2334</v>
      </c>
      <c r="DL665">
        <v>9</v>
      </c>
      <c r="DM665" t="s">
        <v>2315</v>
      </c>
      <c r="DN665" t="s">
        <v>1247</v>
      </c>
      <c r="DO665" t="b">
        <v>1</v>
      </c>
      <c r="DP665" t="b">
        <v>1</v>
      </c>
      <c r="DQ665" t="b">
        <v>1</v>
      </c>
      <c r="DR665" t="b">
        <v>0</v>
      </c>
      <c r="DS665" t="b">
        <v>0</v>
      </c>
      <c r="DT665" t="b">
        <v>0</v>
      </c>
      <c r="DU665" t="b">
        <v>0</v>
      </c>
      <c r="DV665">
        <v>0</v>
      </c>
      <c r="DW665" t="b">
        <v>0</v>
      </c>
      <c r="DX665" t="b">
        <v>0</v>
      </c>
      <c r="DY665" t="b">
        <v>0</v>
      </c>
      <c r="DZ665" t="b">
        <v>0</v>
      </c>
      <c r="EA665" t="b">
        <v>0</v>
      </c>
      <c r="EB665" t="b">
        <v>0</v>
      </c>
      <c r="EC665" t="b">
        <v>0</v>
      </c>
      <c r="ED665" t="b">
        <v>0</v>
      </c>
      <c r="EE665" t="b">
        <v>0</v>
      </c>
      <c r="EF665" t="e" cm="1">
        <v>#N/A</v>
      </c>
      <c r="EG665" t="b">
        <v>0</v>
      </c>
      <c r="EH665" t="b">
        <v>0</v>
      </c>
      <c r="EI665" t="e">
        <v>#N/A</v>
      </c>
      <c r="EJ665" t="e">
        <v>#N/A</v>
      </c>
      <c r="EK665">
        <v>0</v>
      </c>
      <c r="EL665">
        <v>28</v>
      </c>
      <c r="EM665" t="b">
        <v>0</v>
      </c>
    </row>
    <row r="666" spans="1:143" ht="78.75">
      <c r="A666"/>
      <c r="B666" t="s">
        <v>1247</v>
      </c>
      <c r="C666" t="s">
        <v>1759</v>
      </c>
      <c r="D666" t="s">
        <v>8041</v>
      </c>
      <c r="E666" t="s">
        <v>8042</v>
      </c>
      <c r="F666" t="s">
        <v>8043</v>
      </c>
      <c r="G666" t="s">
        <v>8041</v>
      </c>
      <c r="H666" s="109" t="s">
        <v>8044</v>
      </c>
      <c r="I666" t="s">
        <v>1287</v>
      </c>
      <c r="J666" t="s">
        <v>7984</v>
      </c>
      <c r="K666"/>
      <c r="L666" t="s">
        <v>1939</v>
      </c>
      <c r="M666" t="s">
        <v>2010</v>
      </c>
      <c r="N666"/>
      <c r="O666"/>
      <c r="P666" t="s">
        <v>1247</v>
      </c>
      <c r="Q666" t="s">
        <v>1306</v>
      </c>
      <c r="R666" t="s">
        <v>6582</v>
      </c>
      <c r="S666"/>
      <c r="T666"/>
      <c r="U666" t="s">
        <v>7987</v>
      </c>
      <c r="V666" t="s">
        <v>8045</v>
      </c>
      <c r="W666"/>
      <c r="X666"/>
      <c r="Y666"/>
      <c r="Z666"/>
      <c r="AA666"/>
      <c r="AB666" t="s">
        <v>6730</v>
      </c>
      <c r="AC666"/>
      <c r="AD666"/>
      <c r="AE666"/>
      <c r="AF666"/>
      <c r="AG666"/>
      <c r="AH666"/>
      <c r="AI666"/>
      <c r="AJ666"/>
      <c r="AK666"/>
      <c r="AL666"/>
      <c r="AM666"/>
      <c r="AN666"/>
      <c r="AO666" s="108" t="s">
        <v>43</v>
      </c>
      <c r="AP666" t="s">
        <v>1309</v>
      </c>
      <c r="AQ666">
        <v>111</v>
      </c>
      <c r="AR666" t="e">
        <v>#N/A</v>
      </c>
      <c r="AS666" t="s">
        <v>1759</v>
      </c>
      <c r="AT666" t="e">
        <v>#N/A</v>
      </c>
      <c r="AU666" t="s">
        <v>8042</v>
      </c>
      <c r="AV666" t="s">
        <v>8046</v>
      </c>
      <c r="AW666" t="s">
        <v>8047</v>
      </c>
      <c r="AX666" t="s">
        <v>1934</v>
      </c>
      <c r="AY666" t="s">
        <v>8048</v>
      </c>
      <c r="AZ666" t="s">
        <v>1306</v>
      </c>
      <c r="BA666" t="s">
        <v>8049</v>
      </c>
      <c r="BB666" t="s">
        <v>1287</v>
      </c>
      <c r="BC666" t="s">
        <v>1939</v>
      </c>
      <c r="BD666" t="s">
        <v>8050</v>
      </c>
      <c r="BE666">
        <v>666</v>
      </c>
      <c r="BF666">
        <v>659</v>
      </c>
      <c r="BG666">
        <v>0</v>
      </c>
      <c r="BH666" t="s">
        <v>1592</v>
      </c>
      <c r="BI666">
        <v>0</v>
      </c>
      <c r="BJ666" t="e" cm="1">
        <v>#N/A</v>
      </c>
      <c r="BK666" t="e" cm="1">
        <v>#N/A</v>
      </c>
      <c r="BL666" t="s">
        <v>6730</v>
      </c>
      <c r="BM666" t="s">
        <v>7985</v>
      </c>
      <c r="BN666" t="s">
        <v>7988</v>
      </c>
      <c r="BO666" t="e" cm="1">
        <v>#N/A</v>
      </c>
      <c r="BP666" t="s">
        <v>1592</v>
      </c>
      <c r="BQ666" t="s">
        <v>7303</v>
      </c>
      <c r="BR666">
        <v>110</v>
      </c>
      <c r="BS666" t="s">
        <v>5334</v>
      </c>
      <c r="BT666" t="s">
        <v>8051</v>
      </c>
      <c r="BU666" t="s">
        <v>8041</v>
      </c>
      <c r="BV666" t="s">
        <v>8046</v>
      </c>
      <c r="BW666" t="s">
        <v>8052</v>
      </c>
      <c r="BX666" t="s">
        <v>1937</v>
      </c>
      <c r="BY666" t="s">
        <v>1592</v>
      </c>
      <c r="BZ666" t="s">
        <v>1937</v>
      </c>
      <c r="CA666" t="s">
        <v>2010</v>
      </c>
      <c r="CB666"/>
      <c r="CC666" t="s">
        <v>998</v>
      </c>
      <c r="CD666" t="s">
        <v>1287</v>
      </c>
      <c r="CE666" t="s">
        <v>8053</v>
      </c>
      <c r="CF666" t="s">
        <v>8054</v>
      </c>
      <c r="CG666" t="s">
        <v>1287</v>
      </c>
      <c r="CH666" t="s">
        <v>1592</v>
      </c>
      <c r="CI666" t="s">
        <v>6582</v>
      </c>
      <c r="CJ666" t="s">
        <v>1247</v>
      </c>
      <c r="CK666"/>
      <c r="CL666"/>
      <c r="CM666" t="s">
        <v>7987</v>
      </c>
      <c r="CN666" t="s">
        <v>8045</v>
      </c>
      <c r="CO666" t="s">
        <v>7987</v>
      </c>
      <c r="CP666" t="s">
        <v>8045</v>
      </c>
      <c r="CQ666" t="s">
        <v>1592</v>
      </c>
      <c r="CR666">
        <v>0</v>
      </c>
      <c r="CS666" t="s">
        <v>1592</v>
      </c>
      <c r="CT666" t="s">
        <v>1592</v>
      </c>
      <c r="CU666" t="e">
        <v>#N/A</v>
      </c>
      <c r="CV666" t="s">
        <v>1592</v>
      </c>
      <c r="CW666" t="s">
        <v>1592</v>
      </c>
      <c r="CX666">
        <v>664</v>
      </c>
      <c r="CY666" t="s">
        <v>8055</v>
      </c>
      <c r="CZ666" t="s">
        <v>1592</v>
      </c>
      <c r="DA666" t="s">
        <v>2313</v>
      </c>
      <c r="DB666" t="s">
        <v>2314</v>
      </c>
      <c r="DC666" t="s">
        <v>8042</v>
      </c>
      <c r="DD666" t="s">
        <v>1306</v>
      </c>
      <c r="DE666" t="s">
        <v>8041</v>
      </c>
      <c r="DF666" t="s">
        <v>1592</v>
      </c>
      <c r="DG666" t="s">
        <v>1592</v>
      </c>
      <c r="DH666" t="s">
        <v>2334</v>
      </c>
      <c r="DI666" t="e">
        <v>#N/A</v>
      </c>
      <c r="DJ666"/>
      <c r="DK666" t="s">
        <v>2334</v>
      </c>
      <c r="DL666">
        <v>9</v>
      </c>
      <c r="DM666" t="s">
        <v>2315</v>
      </c>
      <c r="DN666" t="s">
        <v>1247</v>
      </c>
      <c r="DO666" t="b">
        <v>1</v>
      </c>
      <c r="DP666" t="b">
        <v>1</v>
      </c>
      <c r="DQ666" t="b">
        <v>1</v>
      </c>
      <c r="DR666" t="b">
        <v>0</v>
      </c>
      <c r="DS666" t="b">
        <v>0</v>
      </c>
      <c r="DT666" t="b">
        <v>0</v>
      </c>
      <c r="DU666" t="b">
        <v>0</v>
      </c>
      <c r="DV666">
        <v>0</v>
      </c>
      <c r="DW666" t="b">
        <v>0</v>
      </c>
      <c r="DX666" t="b">
        <v>0</v>
      </c>
      <c r="DY666" t="b">
        <v>0</v>
      </c>
      <c r="DZ666" t="b">
        <v>0</v>
      </c>
      <c r="EA666" t="b">
        <v>0</v>
      </c>
      <c r="EB666" t="b">
        <v>0</v>
      </c>
      <c r="EC666" t="b">
        <v>0</v>
      </c>
      <c r="ED666" t="b">
        <v>0</v>
      </c>
      <c r="EE666" t="b">
        <v>0</v>
      </c>
      <c r="EF666" t="e" cm="1">
        <v>#N/A</v>
      </c>
      <c r="EG666" t="b">
        <v>0</v>
      </c>
      <c r="EH666" t="b">
        <v>0</v>
      </c>
      <c r="EI666" t="e">
        <v>#N/A</v>
      </c>
      <c r="EJ666" t="e">
        <v>#N/A</v>
      </c>
      <c r="EK666">
        <v>0</v>
      </c>
      <c r="EL666">
        <v>37</v>
      </c>
      <c r="EM666" t="b">
        <v>0</v>
      </c>
    </row>
    <row r="667" spans="1:143" ht="78.75">
      <c r="A667"/>
      <c r="B667" t="s">
        <v>1247</v>
      </c>
      <c r="C667" t="s">
        <v>1759</v>
      </c>
      <c r="D667" t="s">
        <v>8056</v>
      </c>
      <c r="E667" t="s">
        <v>8057</v>
      </c>
      <c r="F667" t="s">
        <v>8058</v>
      </c>
      <c r="G667" t="s">
        <v>8056</v>
      </c>
      <c r="H667" s="109" t="s">
        <v>8059</v>
      </c>
      <c r="I667" t="s">
        <v>1287</v>
      </c>
      <c r="J667" t="s">
        <v>7984</v>
      </c>
      <c r="K667"/>
      <c r="L667" t="s">
        <v>1939</v>
      </c>
      <c r="M667" t="s">
        <v>2010</v>
      </c>
      <c r="N667"/>
      <c r="O667"/>
      <c r="P667" t="s">
        <v>1247</v>
      </c>
      <c r="Q667" t="s">
        <v>1306</v>
      </c>
      <c r="R667" t="s">
        <v>6582</v>
      </c>
      <c r="S667"/>
      <c r="T667"/>
      <c r="U667" t="s">
        <v>7987</v>
      </c>
      <c r="V667" t="s">
        <v>8060</v>
      </c>
      <c r="W667"/>
      <c r="X667"/>
      <c r="Y667"/>
      <c r="Z667"/>
      <c r="AA667"/>
      <c r="AB667" t="s">
        <v>6743</v>
      </c>
      <c r="AC667"/>
      <c r="AD667"/>
      <c r="AE667"/>
      <c r="AF667"/>
      <c r="AG667"/>
      <c r="AH667"/>
      <c r="AI667"/>
      <c r="AJ667"/>
      <c r="AK667"/>
      <c r="AL667"/>
      <c r="AM667"/>
      <c r="AN667"/>
      <c r="AO667" s="108" t="s">
        <v>43</v>
      </c>
      <c r="AP667" t="s">
        <v>1309</v>
      </c>
      <c r="AQ667">
        <v>112</v>
      </c>
      <c r="AR667" t="e">
        <v>#N/A</v>
      </c>
      <c r="AS667" t="s">
        <v>1759</v>
      </c>
      <c r="AT667" t="e">
        <v>#N/A</v>
      </c>
      <c r="AU667" t="s">
        <v>8057</v>
      </c>
      <c r="AV667" t="s">
        <v>8061</v>
      </c>
      <c r="AW667" t="s">
        <v>8062</v>
      </c>
      <c r="AX667" t="s">
        <v>1934</v>
      </c>
      <c r="AY667" t="s">
        <v>8063</v>
      </c>
      <c r="AZ667" t="s">
        <v>1306</v>
      </c>
      <c r="BA667" t="s">
        <v>8064</v>
      </c>
      <c r="BB667" t="s">
        <v>1287</v>
      </c>
      <c r="BC667" t="s">
        <v>1939</v>
      </c>
      <c r="BD667" t="s">
        <v>8065</v>
      </c>
      <c r="BE667">
        <v>667</v>
      </c>
      <c r="BF667">
        <v>659</v>
      </c>
      <c r="BG667">
        <v>0</v>
      </c>
      <c r="BH667" t="s">
        <v>1592</v>
      </c>
      <c r="BI667">
        <v>0</v>
      </c>
      <c r="BJ667" t="e" cm="1">
        <v>#N/A</v>
      </c>
      <c r="BK667" t="e" cm="1">
        <v>#N/A</v>
      </c>
      <c r="BL667" t="s">
        <v>6743</v>
      </c>
      <c r="BM667" t="s">
        <v>7985</v>
      </c>
      <c r="BN667" t="s">
        <v>7988</v>
      </c>
      <c r="BO667" t="e" cm="1">
        <v>#N/A</v>
      </c>
      <c r="BP667" t="s">
        <v>1592</v>
      </c>
      <c r="BQ667" t="s">
        <v>7303</v>
      </c>
      <c r="BR667">
        <v>111</v>
      </c>
      <c r="BS667" t="s">
        <v>5344</v>
      </c>
      <c r="BT667" t="s">
        <v>8066</v>
      </c>
      <c r="BU667" t="s">
        <v>8056</v>
      </c>
      <c r="BV667" t="s">
        <v>8061</v>
      </c>
      <c r="BW667" t="s">
        <v>8067</v>
      </c>
      <c r="BX667" t="s">
        <v>1937</v>
      </c>
      <c r="BY667" t="s">
        <v>1592</v>
      </c>
      <c r="BZ667" t="s">
        <v>1937</v>
      </c>
      <c r="CA667" t="s">
        <v>2010</v>
      </c>
      <c r="CB667"/>
      <c r="CC667" t="s">
        <v>998</v>
      </c>
      <c r="CD667" t="s">
        <v>1287</v>
      </c>
      <c r="CE667" t="s">
        <v>8068</v>
      </c>
      <c r="CF667" t="s">
        <v>8069</v>
      </c>
      <c r="CG667" t="s">
        <v>1287</v>
      </c>
      <c r="CH667" t="s">
        <v>1592</v>
      </c>
      <c r="CI667" t="s">
        <v>6582</v>
      </c>
      <c r="CJ667" t="s">
        <v>1247</v>
      </c>
      <c r="CK667"/>
      <c r="CL667"/>
      <c r="CM667" t="s">
        <v>7987</v>
      </c>
      <c r="CN667" t="s">
        <v>8060</v>
      </c>
      <c r="CO667" t="s">
        <v>7987</v>
      </c>
      <c r="CP667" t="s">
        <v>8060</v>
      </c>
      <c r="CQ667" t="s">
        <v>1592</v>
      </c>
      <c r="CR667">
        <v>0</v>
      </c>
      <c r="CS667" t="s">
        <v>1592</v>
      </c>
      <c r="CT667" t="s">
        <v>1592</v>
      </c>
      <c r="CU667" t="e">
        <v>#N/A</v>
      </c>
      <c r="CV667" t="s">
        <v>1592</v>
      </c>
      <c r="CW667" t="s">
        <v>1592</v>
      </c>
      <c r="CX667">
        <v>665</v>
      </c>
      <c r="CY667" t="s">
        <v>8070</v>
      </c>
      <c r="CZ667" t="s">
        <v>1592</v>
      </c>
      <c r="DA667" t="s">
        <v>2313</v>
      </c>
      <c r="DB667" t="s">
        <v>2314</v>
      </c>
      <c r="DC667" t="s">
        <v>8057</v>
      </c>
      <c r="DD667" t="s">
        <v>1306</v>
      </c>
      <c r="DE667" t="s">
        <v>8056</v>
      </c>
      <c r="DF667" t="s">
        <v>1592</v>
      </c>
      <c r="DG667" t="s">
        <v>1592</v>
      </c>
      <c r="DH667" t="s">
        <v>2334</v>
      </c>
      <c r="DI667" t="e">
        <v>#N/A</v>
      </c>
      <c r="DJ667"/>
      <c r="DK667" t="s">
        <v>2334</v>
      </c>
      <c r="DL667">
        <v>9</v>
      </c>
      <c r="DM667" t="s">
        <v>2315</v>
      </c>
      <c r="DN667" t="s">
        <v>1247</v>
      </c>
      <c r="DO667" t="b">
        <v>1</v>
      </c>
      <c r="DP667" t="b">
        <v>1</v>
      </c>
      <c r="DQ667" t="b">
        <v>1</v>
      </c>
      <c r="DR667" t="b">
        <v>0</v>
      </c>
      <c r="DS667" t="b">
        <v>0</v>
      </c>
      <c r="DT667" t="b">
        <v>0</v>
      </c>
      <c r="DU667" t="b">
        <v>0</v>
      </c>
      <c r="DV667">
        <v>0</v>
      </c>
      <c r="DW667" t="b">
        <v>0</v>
      </c>
      <c r="DX667" t="b">
        <v>0</v>
      </c>
      <c r="DY667" t="b">
        <v>0</v>
      </c>
      <c r="DZ667" t="b">
        <v>0</v>
      </c>
      <c r="EA667" t="b">
        <v>0</v>
      </c>
      <c r="EB667" t="b">
        <v>0</v>
      </c>
      <c r="EC667" t="b">
        <v>0</v>
      </c>
      <c r="ED667" t="b">
        <v>0</v>
      </c>
      <c r="EE667" t="b">
        <v>0</v>
      </c>
      <c r="EF667" t="e" cm="1">
        <v>#N/A</v>
      </c>
      <c r="EG667" t="b">
        <v>0</v>
      </c>
      <c r="EH667" t="b">
        <v>0</v>
      </c>
      <c r="EI667" t="e">
        <v>#N/A</v>
      </c>
      <c r="EJ667" t="e">
        <v>#N/A</v>
      </c>
      <c r="EK667">
        <v>0</v>
      </c>
      <c r="EL667">
        <v>38</v>
      </c>
      <c r="EM667" t="b">
        <v>0</v>
      </c>
    </row>
    <row r="668" spans="1:143" ht="15.75">
      <c r="A668"/>
      <c r="B668" t="s">
        <v>1247</v>
      </c>
      <c r="C668" t="s">
        <v>1759</v>
      </c>
      <c r="D668" t="s">
        <v>8071</v>
      </c>
      <c r="E668" t="s">
        <v>8072</v>
      </c>
      <c r="F668" t="s">
        <v>8073</v>
      </c>
      <c r="G668" t="s">
        <v>8071</v>
      </c>
      <c r="H668" t="s">
        <v>8074</v>
      </c>
      <c r="I668" t="s">
        <v>1287</v>
      </c>
      <c r="J668" t="s">
        <v>7984</v>
      </c>
      <c r="K668" t="s">
        <v>8075</v>
      </c>
      <c r="L668" t="s">
        <v>1939</v>
      </c>
      <c r="M668" t="s">
        <v>2010</v>
      </c>
      <c r="N668"/>
      <c r="O668"/>
      <c r="P668" t="s">
        <v>1247</v>
      </c>
      <c r="Q668" t="s">
        <v>1306</v>
      </c>
      <c r="R668" t="s">
        <v>6582</v>
      </c>
      <c r="S668"/>
      <c r="T668"/>
      <c r="U668" t="s">
        <v>7987</v>
      </c>
      <c r="V668" t="s">
        <v>8076</v>
      </c>
      <c r="W668"/>
      <c r="X668"/>
      <c r="Y668"/>
      <c r="Z668"/>
      <c r="AA668"/>
      <c r="AB668" t="s">
        <v>7055</v>
      </c>
      <c r="AC668"/>
      <c r="AD668"/>
      <c r="AE668"/>
      <c r="AF668"/>
      <c r="AG668"/>
      <c r="AH668"/>
      <c r="AI668"/>
      <c r="AJ668"/>
      <c r="AK668"/>
      <c r="AL668"/>
      <c r="AM668"/>
      <c r="AN668"/>
      <c r="AO668" s="108" t="s">
        <v>43</v>
      </c>
      <c r="AP668" t="s">
        <v>1309</v>
      </c>
      <c r="AQ668">
        <v>113</v>
      </c>
      <c r="AR668" t="e">
        <v>#N/A</v>
      </c>
      <c r="AS668" t="s">
        <v>1759</v>
      </c>
      <c r="AT668" t="e">
        <v>#N/A</v>
      </c>
      <c r="AU668" t="s">
        <v>8072</v>
      </c>
      <c r="AV668" t="s">
        <v>8077</v>
      </c>
      <c r="AW668" t="s">
        <v>8078</v>
      </c>
      <c r="AX668" t="s">
        <v>1934</v>
      </c>
      <c r="AY668" t="s">
        <v>8079</v>
      </c>
      <c r="AZ668" t="s">
        <v>1306</v>
      </c>
      <c r="BA668" t="s">
        <v>8080</v>
      </c>
      <c r="BB668" t="s">
        <v>1287</v>
      </c>
      <c r="BC668" t="s">
        <v>1939</v>
      </c>
      <c r="BD668" t="s">
        <v>8081</v>
      </c>
      <c r="BE668">
        <v>668</v>
      </c>
      <c r="BF668">
        <v>659</v>
      </c>
      <c r="BG668" t="e">
        <v>#N/A</v>
      </c>
      <c r="BH668" t="s">
        <v>1592</v>
      </c>
      <c r="BI668">
        <v>0</v>
      </c>
      <c r="BJ668" t="e" cm="1">
        <v>#N/A</v>
      </c>
      <c r="BK668" t="e" cm="1">
        <v>#N/A</v>
      </c>
      <c r="BL668" t="s">
        <v>7055</v>
      </c>
      <c r="BM668" t="s">
        <v>7985</v>
      </c>
      <c r="BN668" t="s">
        <v>7988</v>
      </c>
      <c r="BO668" t="e" cm="1">
        <v>#N/A</v>
      </c>
      <c r="BP668" t="s">
        <v>8082</v>
      </c>
      <c r="BQ668" t="s">
        <v>7303</v>
      </c>
      <c r="BR668">
        <v>112</v>
      </c>
      <c r="BS668" t="s">
        <v>5356</v>
      </c>
      <c r="BT668" t="s">
        <v>8083</v>
      </c>
      <c r="BU668" t="s">
        <v>8071</v>
      </c>
      <c r="BV668" t="s">
        <v>8077</v>
      </c>
      <c r="BW668" t="s">
        <v>8084</v>
      </c>
      <c r="BX668" t="s">
        <v>1937</v>
      </c>
      <c r="BY668" t="s">
        <v>1592</v>
      </c>
      <c r="BZ668" t="s">
        <v>1937</v>
      </c>
      <c r="CA668" t="s">
        <v>2010</v>
      </c>
      <c r="CB668"/>
      <c r="CC668" t="s">
        <v>998</v>
      </c>
      <c r="CD668" t="s">
        <v>1287</v>
      </c>
      <c r="CE668" t="s">
        <v>8085</v>
      </c>
      <c r="CF668" t="s">
        <v>8086</v>
      </c>
      <c r="CG668" t="s">
        <v>1287</v>
      </c>
      <c r="CH668" t="s">
        <v>1592</v>
      </c>
      <c r="CI668" t="s">
        <v>6582</v>
      </c>
      <c r="CJ668" t="s">
        <v>1247</v>
      </c>
      <c r="CK668"/>
      <c r="CL668"/>
      <c r="CM668" t="s">
        <v>7987</v>
      </c>
      <c r="CN668" t="s">
        <v>8076</v>
      </c>
      <c r="CO668" t="s">
        <v>7987</v>
      </c>
      <c r="CP668" t="s">
        <v>8076</v>
      </c>
      <c r="CQ668" t="s">
        <v>1592</v>
      </c>
      <c r="CR668">
        <v>0</v>
      </c>
      <c r="CS668" t="s">
        <v>1592</v>
      </c>
      <c r="CT668" t="s">
        <v>1592</v>
      </c>
      <c r="CU668" t="e">
        <v>#N/A</v>
      </c>
      <c r="CV668" t="s">
        <v>1592</v>
      </c>
      <c r="CW668" t="s">
        <v>1592</v>
      </c>
      <c r="CX668">
        <v>666</v>
      </c>
      <c r="CY668" t="s">
        <v>8087</v>
      </c>
      <c r="CZ668" t="s">
        <v>1592</v>
      </c>
      <c r="DA668" t="s">
        <v>2313</v>
      </c>
      <c r="DB668" t="s">
        <v>2314</v>
      </c>
      <c r="DC668" t="s">
        <v>8072</v>
      </c>
      <c r="DD668" t="s">
        <v>1306</v>
      </c>
      <c r="DE668" t="s">
        <v>8071</v>
      </c>
      <c r="DF668" t="s">
        <v>1592</v>
      </c>
      <c r="DG668" t="s">
        <v>1592</v>
      </c>
      <c r="DH668" t="s">
        <v>2334</v>
      </c>
      <c r="DI668" t="e">
        <v>#N/A</v>
      </c>
      <c r="DJ668"/>
      <c r="DK668" t="s">
        <v>2334</v>
      </c>
      <c r="DL668">
        <v>9</v>
      </c>
      <c r="DM668" t="s">
        <v>2315</v>
      </c>
      <c r="DN668" t="s">
        <v>1247</v>
      </c>
      <c r="DO668" t="b">
        <v>1</v>
      </c>
      <c r="DP668" t="b">
        <v>1</v>
      </c>
      <c r="DQ668" t="b">
        <v>1</v>
      </c>
      <c r="DR668" t="b">
        <v>0</v>
      </c>
      <c r="DS668" t="b">
        <v>0</v>
      </c>
      <c r="DT668" t="b">
        <v>0</v>
      </c>
      <c r="DU668" t="b">
        <v>0</v>
      </c>
      <c r="DV668">
        <v>0</v>
      </c>
      <c r="DW668" t="b">
        <v>0</v>
      </c>
      <c r="DX668" t="b">
        <v>0</v>
      </c>
      <c r="DY668" t="b">
        <v>0</v>
      </c>
      <c r="DZ668" t="b">
        <v>0</v>
      </c>
      <c r="EA668" t="b">
        <v>0</v>
      </c>
      <c r="EB668" t="b">
        <v>0</v>
      </c>
      <c r="EC668" t="b">
        <v>0</v>
      </c>
      <c r="ED668" t="b">
        <v>0</v>
      </c>
      <c r="EE668" t="b">
        <v>0</v>
      </c>
      <c r="EF668" t="e" cm="1">
        <v>#N/A</v>
      </c>
      <c r="EG668" t="b">
        <v>0</v>
      </c>
      <c r="EH668" t="b">
        <v>0</v>
      </c>
      <c r="EI668" t="e">
        <v>#N/A</v>
      </c>
      <c r="EJ668" t="e">
        <v>#N/A</v>
      </c>
      <c r="EK668">
        <v>0</v>
      </c>
      <c r="EL668">
        <v>42</v>
      </c>
      <c r="EM668" t="b">
        <v>0</v>
      </c>
    </row>
    <row r="669" spans="1:143" ht="15.75">
      <c r="A669"/>
      <c r="B669" t="s">
        <v>1247</v>
      </c>
      <c r="C669" t="s">
        <v>1759</v>
      </c>
      <c r="D669" t="s">
        <v>8088</v>
      </c>
      <c r="E669" t="s">
        <v>8089</v>
      </c>
      <c r="F669" t="s">
        <v>8090</v>
      </c>
      <c r="G669" t="s">
        <v>8088</v>
      </c>
      <c r="H669" t="s">
        <v>8091</v>
      </c>
      <c r="I669" t="s">
        <v>1287</v>
      </c>
      <c r="J669" t="s">
        <v>7984</v>
      </c>
      <c r="K669" t="s">
        <v>8092</v>
      </c>
      <c r="L669" t="s">
        <v>1939</v>
      </c>
      <c r="M669" t="s">
        <v>2010</v>
      </c>
      <c r="N669"/>
      <c r="O669"/>
      <c r="P669" t="s">
        <v>1247</v>
      </c>
      <c r="Q669" t="s">
        <v>1306</v>
      </c>
      <c r="R669" t="s">
        <v>6582</v>
      </c>
      <c r="S669"/>
      <c r="T669"/>
      <c r="U669" t="s">
        <v>7987</v>
      </c>
      <c r="V669" t="s">
        <v>8093</v>
      </c>
      <c r="W669"/>
      <c r="X669"/>
      <c r="Y669"/>
      <c r="Z669"/>
      <c r="AA669"/>
      <c r="AB669" t="s">
        <v>7072</v>
      </c>
      <c r="AC669"/>
      <c r="AD669"/>
      <c r="AE669"/>
      <c r="AF669"/>
      <c r="AG669"/>
      <c r="AH669"/>
      <c r="AI669"/>
      <c r="AJ669"/>
      <c r="AK669"/>
      <c r="AL669"/>
      <c r="AM669"/>
      <c r="AN669"/>
      <c r="AO669" s="108" t="s">
        <v>43</v>
      </c>
      <c r="AP669" t="s">
        <v>1309</v>
      </c>
      <c r="AQ669">
        <v>114</v>
      </c>
      <c r="AR669" t="e">
        <v>#N/A</v>
      </c>
      <c r="AS669" t="s">
        <v>1759</v>
      </c>
      <c r="AT669" t="e">
        <v>#N/A</v>
      </c>
      <c r="AU669" t="s">
        <v>8089</v>
      </c>
      <c r="AV669" t="s">
        <v>8094</v>
      </c>
      <c r="AW669" t="s">
        <v>8095</v>
      </c>
      <c r="AX669" t="s">
        <v>1934</v>
      </c>
      <c r="AY669" t="s">
        <v>8096</v>
      </c>
      <c r="AZ669" t="s">
        <v>1306</v>
      </c>
      <c r="BA669" t="s">
        <v>8097</v>
      </c>
      <c r="BB669" t="s">
        <v>1287</v>
      </c>
      <c r="BC669" t="s">
        <v>1939</v>
      </c>
      <c r="BD669" t="s">
        <v>8098</v>
      </c>
      <c r="BE669">
        <v>669</v>
      </c>
      <c r="BF669">
        <v>659</v>
      </c>
      <c r="BG669" t="e">
        <v>#N/A</v>
      </c>
      <c r="BH669" t="s">
        <v>1592</v>
      </c>
      <c r="BI669">
        <v>0</v>
      </c>
      <c r="BJ669" t="e" cm="1">
        <v>#N/A</v>
      </c>
      <c r="BK669" t="e" cm="1">
        <v>#N/A</v>
      </c>
      <c r="BL669" t="s">
        <v>7072</v>
      </c>
      <c r="BM669" t="s">
        <v>7985</v>
      </c>
      <c r="BN669" t="s">
        <v>7988</v>
      </c>
      <c r="BO669" t="e" cm="1">
        <v>#N/A</v>
      </c>
      <c r="BP669" t="s">
        <v>8099</v>
      </c>
      <c r="BQ669" t="s">
        <v>7303</v>
      </c>
      <c r="BR669">
        <v>113</v>
      </c>
      <c r="BS669" t="s">
        <v>8100</v>
      </c>
      <c r="BT669" t="s">
        <v>8101</v>
      </c>
      <c r="BU669" t="s">
        <v>8088</v>
      </c>
      <c r="BV669" t="s">
        <v>8094</v>
      </c>
      <c r="BW669" t="s">
        <v>8102</v>
      </c>
      <c r="BX669" t="s">
        <v>1937</v>
      </c>
      <c r="BY669" t="s">
        <v>1592</v>
      </c>
      <c r="BZ669" t="s">
        <v>1937</v>
      </c>
      <c r="CA669" t="s">
        <v>2010</v>
      </c>
      <c r="CB669"/>
      <c r="CC669" t="s">
        <v>998</v>
      </c>
      <c r="CD669" t="s">
        <v>1287</v>
      </c>
      <c r="CE669" t="s">
        <v>8103</v>
      </c>
      <c r="CF669" t="s">
        <v>8104</v>
      </c>
      <c r="CG669" t="s">
        <v>1287</v>
      </c>
      <c r="CH669" t="s">
        <v>1592</v>
      </c>
      <c r="CI669" t="s">
        <v>6582</v>
      </c>
      <c r="CJ669" t="s">
        <v>1247</v>
      </c>
      <c r="CK669"/>
      <c r="CL669"/>
      <c r="CM669" t="s">
        <v>7987</v>
      </c>
      <c r="CN669" t="s">
        <v>8093</v>
      </c>
      <c r="CO669" t="s">
        <v>7987</v>
      </c>
      <c r="CP669" t="s">
        <v>8093</v>
      </c>
      <c r="CQ669" t="s">
        <v>1592</v>
      </c>
      <c r="CR669">
        <v>0</v>
      </c>
      <c r="CS669" t="s">
        <v>1592</v>
      </c>
      <c r="CT669" t="s">
        <v>1592</v>
      </c>
      <c r="CU669" t="e">
        <v>#N/A</v>
      </c>
      <c r="CV669" t="s">
        <v>1592</v>
      </c>
      <c r="CW669" t="s">
        <v>1592</v>
      </c>
      <c r="CX669">
        <v>667</v>
      </c>
      <c r="CY669" t="s">
        <v>8105</v>
      </c>
      <c r="CZ669" t="s">
        <v>1592</v>
      </c>
      <c r="DA669" t="s">
        <v>2313</v>
      </c>
      <c r="DB669" t="s">
        <v>2314</v>
      </c>
      <c r="DC669" t="s">
        <v>8089</v>
      </c>
      <c r="DD669" t="s">
        <v>1306</v>
      </c>
      <c r="DE669" t="s">
        <v>8088</v>
      </c>
      <c r="DF669" t="s">
        <v>1592</v>
      </c>
      <c r="DG669" t="s">
        <v>1592</v>
      </c>
      <c r="DH669" t="s">
        <v>2334</v>
      </c>
      <c r="DI669" t="e">
        <v>#N/A</v>
      </c>
      <c r="DJ669"/>
      <c r="DK669" t="s">
        <v>2334</v>
      </c>
      <c r="DL669">
        <v>9</v>
      </c>
      <c r="DM669" t="s">
        <v>2315</v>
      </c>
      <c r="DN669" t="s">
        <v>1247</v>
      </c>
      <c r="DO669" t="b">
        <v>1</v>
      </c>
      <c r="DP669" t="b">
        <v>1</v>
      </c>
      <c r="DQ669" t="b">
        <v>1</v>
      </c>
      <c r="DR669" t="b">
        <v>0</v>
      </c>
      <c r="DS669" t="b">
        <v>0</v>
      </c>
      <c r="DT669" t="b">
        <v>0</v>
      </c>
      <c r="DU669" t="b">
        <v>0</v>
      </c>
      <c r="DV669">
        <v>0</v>
      </c>
      <c r="DW669" t="b">
        <v>0</v>
      </c>
      <c r="DX669" t="b">
        <v>0</v>
      </c>
      <c r="DY669" t="b">
        <v>0</v>
      </c>
      <c r="DZ669" t="b">
        <v>0</v>
      </c>
      <c r="EA669" t="b">
        <v>0</v>
      </c>
      <c r="EB669" t="b">
        <v>0</v>
      </c>
      <c r="EC669" t="b">
        <v>0</v>
      </c>
      <c r="ED669" t="b">
        <v>0</v>
      </c>
      <c r="EE669" t="b">
        <v>0</v>
      </c>
      <c r="EF669" t="e" cm="1">
        <v>#N/A</v>
      </c>
      <c r="EG669" t="b">
        <v>0</v>
      </c>
      <c r="EH669" t="b">
        <v>0</v>
      </c>
      <c r="EI669" t="e">
        <v>#N/A</v>
      </c>
      <c r="EJ669" t="e">
        <v>#N/A</v>
      </c>
      <c r="EK669">
        <v>0</v>
      </c>
      <c r="EL669">
        <v>42</v>
      </c>
      <c r="EM669" t="b">
        <v>0</v>
      </c>
    </row>
    <row r="670" spans="1:143" ht="15.75">
      <c r="A670"/>
      <c r="B670" t="s">
        <v>1247</v>
      </c>
      <c r="C670" t="s">
        <v>1759</v>
      </c>
      <c r="D670" t="s">
        <v>8106</v>
      </c>
      <c r="E670" t="s">
        <v>8107</v>
      </c>
      <c r="F670" t="s">
        <v>8108</v>
      </c>
      <c r="G670" t="s">
        <v>8106</v>
      </c>
      <c r="H670" t="s">
        <v>8109</v>
      </c>
      <c r="I670" t="s">
        <v>1287</v>
      </c>
      <c r="J670" t="s">
        <v>7984</v>
      </c>
      <c r="K670" t="s">
        <v>8075</v>
      </c>
      <c r="L670" t="s">
        <v>1939</v>
      </c>
      <c r="M670" t="s">
        <v>2607</v>
      </c>
      <c r="N670"/>
      <c r="O670"/>
      <c r="P670" t="s">
        <v>1247</v>
      </c>
      <c r="Q670" t="s">
        <v>1306</v>
      </c>
      <c r="R670" t="s">
        <v>6582</v>
      </c>
      <c r="S670"/>
      <c r="T670"/>
      <c r="U670" t="s">
        <v>7987</v>
      </c>
      <c r="V670" t="s">
        <v>8110</v>
      </c>
      <c r="W670"/>
      <c r="X670"/>
      <c r="Y670"/>
      <c r="Z670"/>
      <c r="AA670"/>
      <c r="AB670" t="s">
        <v>7055</v>
      </c>
      <c r="AC670"/>
      <c r="AD670"/>
      <c r="AE670"/>
      <c r="AF670"/>
      <c r="AG670"/>
      <c r="AH670"/>
      <c r="AI670"/>
      <c r="AJ670"/>
      <c r="AK670"/>
      <c r="AL670"/>
      <c r="AM670"/>
      <c r="AN670"/>
      <c r="AO670" s="108" t="s">
        <v>43</v>
      </c>
      <c r="AP670" t="s">
        <v>1309</v>
      </c>
      <c r="AQ670">
        <v>115</v>
      </c>
      <c r="AR670" t="e">
        <v>#N/A</v>
      </c>
      <c r="AS670" t="s">
        <v>1759</v>
      </c>
      <c r="AT670" t="e">
        <v>#N/A</v>
      </c>
      <c r="AU670" t="s">
        <v>8107</v>
      </c>
      <c r="AV670" t="s">
        <v>8111</v>
      </c>
      <c r="AW670" t="s">
        <v>8112</v>
      </c>
      <c r="AX670" t="s">
        <v>1934</v>
      </c>
      <c r="AY670" t="s">
        <v>8113</v>
      </c>
      <c r="AZ670" t="s">
        <v>1306</v>
      </c>
      <c r="BA670" t="s">
        <v>8114</v>
      </c>
      <c r="BB670" t="s">
        <v>1287</v>
      </c>
      <c r="BC670" t="s">
        <v>1939</v>
      </c>
      <c r="BD670" t="s">
        <v>8115</v>
      </c>
      <c r="BE670">
        <v>670</v>
      </c>
      <c r="BF670">
        <v>659</v>
      </c>
      <c r="BG670" t="e">
        <v>#N/A</v>
      </c>
      <c r="BH670" t="s">
        <v>1592</v>
      </c>
      <c r="BI670">
        <v>0</v>
      </c>
      <c r="BJ670" t="e" cm="1">
        <v>#N/A</v>
      </c>
      <c r="BK670" t="e" cm="1">
        <v>#N/A</v>
      </c>
      <c r="BL670" t="s">
        <v>7055</v>
      </c>
      <c r="BM670" t="s">
        <v>7985</v>
      </c>
      <c r="BN670" t="s">
        <v>7988</v>
      </c>
      <c r="BO670" t="e" cm="1">
        <v>#N/A</v>
      </c>
      <c r="BP670" t="s">
        <v>8082</v>
      </c>
      <c r="BQ670" t="s">
        <v>7303</v>
      </c>
      <c r="BR670">
        <v>114</v>
      </c>
      <c r="BS670" t="s">
        <v>8116</v>
      </c>
      <c r="BT670" t="s">
        <v>8117</v>
      </c>
      <c r="BU670" t="s">
        <v>8106</v>
      </c>
      <c r="BV670" t="s">
        <v>8111</v>
      </c>
      <c r="BW670" t="s">
        <v>8118</v>
      </c>
      <c r="BX670" t="s">
        <v>1937</v>
      </c>
      <c r="BY670" t="s">
        <v>1592</v>
      </c>
      <c r="BZ670" t="s">
        <v>1937</v>
      </c>
      <c r="CA670" t="s">
        <v>2607</v>
      </c>
      <c r="CB670"/>
      <c r="CC670" t="s">
        <v>998</v>
      </c>
      <c r="CD670" t="s">
        <v>1287</v>
      </c>
      <c r="CE670" t="s">
        <v>8119</v>
      </c>
      <c r="CF670" t="s">
        <v>8120</v>
      </c>
      <c r="CG670" t="s">
        <v>1287</v>
      </c>
      <c r="CH670" t="s">
        <v>1592</v>
      </c>
      <c r="CI670" t="s">
        <v>6582</v>
      </c>
      <c r="CJ670" t="s">
        <v>1247</v>
      </c>
      <c r="CK670"/>
      <c r="CL670"/>
      <c r="CM670" t="s">
        <v>7987</v>
      </c>
      <c r="CN670" t="s">
        <v>8110</v>
      </c>
      <c r="CO670" t="s">
        <v>7987</v>
      </c>
      <c r="CP670" t="s">
        <v>8110</v>
      </c>
      <c r="CQ670" t="s">
        <v>1592</v>
      </c>
      <c r="CR670">
        <v>0</v>
      </c>
      <c r="CS670" t="s">
        <v>1592</v>
      </c>
      <c r="CT670" t="s">
        <v>1592</v>
      </c>
      <c r="CU670" t="e">
        <v>#N/A</v>
      </c>
      <c r="CV670" t="s">
        <v>1592</v>
      </c>
      <c r="CW670" t="s">
        <v>1592</v>
      </c>
      <c r="CX670">
        <v>668</v>
      </c>
      <c r="CY670" t="s">
        <v>8121</v>
      </c>
      <c r="CZ670" t="s">
        <v>1592</v>
      </c>
      <c r="DA670" t="s">
        <v>2313</v>
      </c>
      <c r="DB670" t="s">
        <v>2314</v>
      </c>
      <c r="DC670" t="s">
        <v>8107</v>
      </c>
      <c r="DD670" t="s">
        <v>1306</v>
      </c>
      <c r="DE670" t="s">
        <v>8106</v>
      </c>
      <c r="DF670" t="s">
        <v>1592</v>
      </c>
      <c r="DG670" t="s">
        <v>1592</v>
      </c>
      <c r="DH670" t="s">
        <v>2334</v>
      </c>
      <c r="DI670" t="e">
        <v>#N/A</v>
      </c>
      <c r="DJ670"/>
      <c r="DK670" t="s">
        <v>2334</v>
      </c>
      <c r="DL670">
        <v>9</v>
      </c>
      <c r="DM670" t="s">
        <v>2315</v>
      </c>
      <c r="DN670" t="s">
        <v>1247</v>
      </c>
      <c r="DO670" t="b">
        <v>1</v>
      </c>
      <c r="DP670" t="b">
        <v>1</v>
      </c>
      <c r="DQ670" t="b">
        <v>1</v>
      </c>
      <c r="DR670" t="b">
        <v>0</v>
      </c>
      <c r="DS670" t="b">
        <v>0</v>
      </c>
      <c r="DT670" t="b">
        <v>0</v>
      </c>
      <c r="DU670" t="b">
        <v>0</v>
      </c>
      <c r="DV670">
        <v>0</v>
      </c>
      <c r="DW670" t="b">
        <v>0</v>
      </c>
      <c r="DX670" t="b">
        <v>0</v>
      </c>
      <c r="DY670" t="b">
        <v>0</v>
      </c>
      <c r="DZ670" t="b">
        <v>0</v>
      </c>
      <c r="EA670" t="b">
        <v>0</v>
      </c>
      <c r="EB670" t="b">
        <v>0</v>
      </c>
      <c r="EC670" t="b">
        <v>0</v>
      </c>
      <c r="ED670" t="b">
        <v>0</v>
      </c>
      <c r="EE670" t="b">
        <v>0</v>
      </c>
      <c r="EF670" t="e" cm="1">
        <v>#N/A</v>
      </c>
      <c r="EG670" t="b">
        <v>0</v>
      </c>
      <c r="EH670" t="b">
        <v>0</v>
      </c>
      <c r="EI670" t="e">
        <v>#N/A</v>
      </c>
      <c r="EJ670" t="e">
        <v>#N/A</v>
      </c>
      <c r="EK670">
        <v>0</v>
      </c>
      <c r="EL670">
        <v>47</v>
      </c>
      <c r="EM670" t="b">
        <v>0</v>
      </c>
    </row>
    <row r="671" spans="1:143" ht="15.75">
      <c r="A671"/>
      <c r="B671" t="s">
        <v>1247</v>
      </c>
      <c r="C671" t="s">
        <v>1759</v>
      </c>
      <c r="D671" t="s">
        <v>8122</v>
      </c>
      <c r="E671" t="s">
        <v>8123</v>
      </c>
      <c r="F671" t="s">
        <v>8124</v>
      </c>
      <c r="G671" t="s">
        <v>8122</v>
      </c>
      <c r="H671" t="s">
        <v>8125</v>
      </c>
      <c r="I671" t="s">
        <v>1287</v>
      </c>
      <c r="J671" t="s">
        <v>7984</v>
      </c>
      <c r="K671" t="s">
        <v>8092</v>
      </c>
      <c r="L671" t="s">
        <v>1939</v>
      </c>
      <c r="M671" t="s">
        <v>2607</v>
      </c>
      <c r="N671"/>
      <c r="O671"/>
      <c r="P671" t="s">
        <v>1247</v>
      </c>
      <c r="Q671" t="s">
        <v>1306</v>
      </c>
      <c r="R671" t="s">
        <v>6582</v>
      </c>
      <c r="S671"/>
      <c r="T671"/>
      <c r="U671" t="s">
        <v>7987</v>
      </c>
      <c r="V671" t="s">
        <v>8126</v>
      </c>
      <c r="W671"/>
      <c r="X671"/>
      <c r="Y671"/>
      <c r="Z671"/>
      <c r="AA671"/>
      <c r="AB671" t="s">
        <v>7102</v>
      </c>
      <c r="AC671"/>
      <c r="AD671"/>
      <c r="AE671"/>
      <c r="AF671"/>
      <c r="AG671"/>
      <c r="AH671"/>
      <c r="AI671"/>
      <c r="AJ671"/>
      <c r="AK671"/>
      <c r="AL671"/>
      <c r="AM671"/>
      <c r="AN671"/>
      <c r="AO671" s="108" t="s">
        <v>43</v>
      </c>
      <c r="AP671" t="s">
        <v>1309</v>
      </c>
      <c r="AQ671">
        <v>116</v>
      </c>
      <c r="AR671" t="e">
        <v>#N/A</v>
      </c>
      <c r="AS671" t="s">
        <v>1759</v>
      </c>
      <c r="AT671" t="e">
        <v>#N/A</v>
      </c>
      <c r="AU671" t="s">
        <v>8123</v>
      </c>
      <c r="AV671" t="s">
        <v>8127</v>
      </c>
      <c r="AW671" t="s">
        <v>8128</v>
      </c>
      <c r="AX671" t="s">
        <v>1934</v>
      </c>
      <c r="AY671" t="s">
        <v>8129</v>
      </c>
      <c r="AZ671" t="s">
        <v>1306</v>
      </c>
      <c r="BA671" t="s">
        <v>8130</v>
      </c>
      <c r="BB671" t="s">
        <v>1287</v>
      </c>
      <c r="BC671" t="s">
        <v>1939</v>
      </c>
      <c r="BD671" t="s">
        <v>8131</v>
      </c>
      <c r="BE671">
        <v>671</v>
      </c>
      <c r="BF671">
        <v>659</v>
      </c>
      <c r="BG671" t="e">
        <v>#N/A</v>
      </c>
      <c r="BH671" t="s">
        <v>1592</v>
      </c>
      <c r="BI671">
        <v>0</v>
      </c>
      <c r="BJ671" t="e" cm="1">
        <v>#N/A</v>
      </c>
      <c r="BK671" t="e" cm="1">
        <v>#N/A</v>
      </c>
      <c r="BL671" t="s">
        <v>7102</v>
      </c>
      <c r="BM671" t="s">
        <v>7985</v>
      </c>
      <c r="BN671" t="s">
        <v>7988</v>
      </c>
      <c r="BO671" t="e" cm="1">
        <v>#N/A</v>
      </c>
      <c r="BP671" t="s">
        <v>8099</v>
      </c>
      <c r="BQ671" t="s">
        <v>7303</v>
      </c>
      <c r="BR671">
        <v>115</v>
      </c>
      <c r="BS671" t="s">
        <v>8132</v>
      </c>
      <c r="BT671" t="s">
        <v>8133</v>
      </c>
      <c r="BU671" t="s">
        <v>8122</v>
      </c>
      <c r="BV671" t="s">
        <v>8127</v>
      </c>
      <c r="BW671" t="s">
        <v>8134</v>
      </c>
      <c r="BX671" t="s">
        <v>1937</v>
      </c>
      <c r="BY671" t="s">
        <v>1592</v>
      </c>
      <c r="BZ671" t="s">
        <v>1937</v>
      </c>
      <c r="CA671" t="s">
        <v>2607</v>
      </c>
      <c r="CB671"/>
      <c r="CC671" t="s">
        <v>998</v>
      </c>
      <c r="CD671" t="s">
        <v>1287</v>
      </c>
      <c r="CE671" t="s">
        <v>8135</v>
      </c>
      <c r="CF671" t="s">
        <v>8136</v>
      </c>
      <c r="CG671" t="s">
        <v>1287</v>
      </c>
      <c r="CH671" t="s">
        <v>1592</v>
      </c>
      <c r="CI671" t="s">
        <v>6582</v>
      </c>
      <c r="CJ671" t="s">
        <v>1247</v>
      </c>
      <c r="CK671"/>
      <c r="CL671"/>
      <c r="CM671" t="s">
        <v>7987</v>
      </c>
      <c r="CN671" t="s">
        <v>8126</v>
      </c>
      <c r="CO671" t="s">
        <v>7987</v>
      </c>
      <c r="CP671" t="s">
        <v>8126</v>
      </c>
      <c r="CQ671" t="s">
        <v>1592</v>
      </c>
      <c r="CR671">
        <v>0</v>
      </c>
      <c r="CS671" t="s">
        <v>1592</v>
      </c>
      <c r="CT671" t="s">
        <v>1592</v>
      </c>
      <c r="CU671" t="e">
        <v>#N/A</v>
      </c>
      <c r="CV671" t="s">
        <v>1592</v>
      </c>
      <c r="CW671" t="s">
        <v>1592</v>
      </c>
      <c r="CX671">
        <v>669</v>
      </c>
      <c r="CY671" t="s">
        <v>8137</v>
      </c>
      <c r="CZ671" t="s">
        <v>1592</v>
      </c>
      <c r="DA671" t="s">
        <v>2313</v>
      </c>
      <c r="DB671" t="s">
        <v>2314</v>
      </c>
      <c r="DC671" t="s">
        <v>8123</v>
      </c>
      <c r="DD671" t="s">
        <v>1306</v>
      </c>
      <c r="DE671" t="s">
        <v>8122</v>
      </c>
      <c r="DF671" t="s">
        <v>1592</v>
      </c>
      <c r="DG671" t="s">
        <v>1592</v>
      </c>
      <c r="DH671" t="s">
        <v>2334</v>
      </c>
      <c r="DI671" t="e">
        <v>#N/A</v>
      </c>
      <c r="DJ671"/>
      <c r="DK671" t="s">
        <v>2334</v>
      </c>
      <c r="DL671">
        <v>9</v>
      </c>
      <c r="DM671" t="s">
        <v>2315</v>
      </c>
      <c r="DN671" t="s">
        <v>1247</v>
      </c>
      <c r="DO671" t="b">
        <v>1</v>
      </c>
      <c r="DP671" t="b">
        <v>1</v>
      </c>
      <c r="DQ671" t="b">
        <v>1</v>
      </c>
      <c r="DR671" t="b">
        <v>0</v>
      </c>
      <c r="DS671" t="b">
        <v>0</v>
      </c>
      <c r="DT671" t="b">
        <v>0</v>
      </c>
      <c r="DU671" t="b">
        <v>0</v>
      </c>
      <c r="DV671">
        <v>0</v>
      </c>
      <c r="DW671" t="b">
        <v>0</v>
      </c>
      <c r="DX671" t="b">
        <v>0</v>
      </c>
      <c r="DY671" t="b">
        <v>0</v>
      </c>
      <c r="DZ671" t="b">
        <v>0</v>
      </c>
      <c r="EA671" t="b">
        <v>0</v>
      </c>
      <c r="EB671" t="b">
        <v>0</v>
      </c>
      <c r="EC671" t="b">
        <v>0</v>
      </c>
      <c r="ED671" t="b">
        <v>0</v>
      </c>
      <c r="EE671" t="b">
        <v>0</v>
      </c>
      <c r="EF671" t="e" cm="1">
        <v>#N/A</v>
      </c>
      <c r="EG671" t="b">
        <v>0</v>
      </c>
      <c r="EH671" t="b">
        <v>0</v>
      </c>
      <c r="EI671" t="e">
        <v>#N/A</v>
      </c>
      <c r="EJ671" t="e">
        <v>#N/A</v>
      </c>
      <c r="EK671">
        <v>0</v>
      </c>
      <c r="EL671">
        <v>47</v>
      </c>
      <c r="EM671" t="b">
        <v>0</v>
      </c>
    </row>
    <row r="672" spans="1:143" ht="31.5">
      <c r="A672"/>
      <c r="B672" t="s">
        <v>1247</v>
      </c>
      <c r="C672" t="s">
        <v>1759</v>
      </c>
      <c r="D672" t="s">
        <v>8138</v>
      </c>
      <c r="E672" t="s">
        <v>8139</v>
      </c>
      <c r="F672" t="s">
        <v>8140</v>
      </c>
      <c r="G672" t="s">
        <v>8138</v>
      </c>
      <c r="H672" s="109" t="s">
        <v>6651</v>
      </c>
      <c r="I672" t="s">
        <v>1287</v>
      </c>
      <c r="J672" t="s">
        <v>7984</v>
      </c>
      <c r="K672"/>
      <c r="L672" t="s">
        <v>1939</v>
      </c>
      <c r="M672" t="s">
        <v>2010</v>
      </c>
      <c r="N672"/>
      <c r="O672"/>
      <c r="P672" t="s">
        <v>1247</v>
      </c>
      <c r="Q672" t="s">
        <v>1306</v>
      </c>
      <c r="R672" t="s">
        <v>6582</v>
      </c>
      <c r="S672"/>
      <c r="T672"/>
      <c r="U672" t="s">
        <v>7987</v>
      </c>
      <c r="V672" t="s">
        <v>8141</v>
      </c>
      <c r="W672"/>
      <c r="X672"/>
      <c r="Y672"/>
      <c r="Z672"/>
      <c r="AA672"/>
      <c r="AB672" t="s">
        <v>6793</v>
      </c>
      <c r="AC672"/>
      <c r="AD672"/>
      <c r="AE672"/>
      <c r="AF672"/>
      <c r="AG672"/>
      <c r="AH672"/>
      <c r="AI672"/>
      <c r="AJ672"/>
      <c r="AK672"/>
      <c r="AL672"/>
      <c r="AM672"/>
      <c r="AN672"/>
      <c r="AO672" s="108" t="s">
        <v>43</v>
      </c>
      <c r="AP672" t="s">
        <v>1309</v>
      </c>
      <c r="AQ672">
        <v>117</v>
      </c>
      <c r="AR672" t="e">
        <v>#N/A</v>
      </c>
      <c r="AS672" t="s">
        <v>1759</v>
      </c>
      <c r="AT672" t="e">
        <v>#N/A</v>
      </c>
      <c r="AU672" t="s">
        <v>8139</v>
      </c>
      <c r="AV672" t="s">
        <v>8142</v>
      </c>
      <c r="AW672" t="s">
        <v>8143</v>
      </c>
      <c r="AX672" t="s">
        <v>1934</v>
      </c>
      <c r="AY672" t="s">
        <v>8144</v>
      </c>
      <c r="AZ672" t="s">
        <v>1306</v>
      </c>
      <c r="BA672" t="s">
        <v>8145</v>
      </c>
      <c r="BB672" t="s">
        <v>1287</v>
      </c>
      <c r="BC672" t="s">
        <v>1939</v>
      </c>
      <c r="BD672" t="s">
        <v>8146</v>
      </c>
      <c r="BE672">
        <v>672</v>
      </c>
      <c r="BF672">
        <v>659</v>
      </c>
      <c r="BG672">
        <v>0</v>
      </c>
      <c r="BH672" t="s">
        <v>1592</v>
      </c>
      <c r="BI672">
        <v>0</v>
      </c>
      <c r="BJ672" t="e" cm="1">
        <v>#N/A</v>
      </c>
      <c r="BK672" t="e" cm="1">
        <v>#N/A</v>
      </c>
      <c r="BL672" t="s">
        <v>6793</v>
      </c>
      <c r="BM672" t="s">
        <v>7985</v>
      </c>
      <c r="BN672" t="s">
        <v>7988</v>
      </c>
      <c r="BO672" t="e" cm="1">
        <v>#N/A</v>
      </c>
      <c r="BP672" t="s">
        <v>1592</v>
      </c>
      <c r="BQ672" t="s">
        <v>7303</v>
      </c>
      <c r="BR672">
        <v>116</v>
      </c>
      <c r="BS672" t="s">
        <v>8147</v>
      </c>
      <c r="BT672" t="s">
        <v>8148</v>
      </c>
      <c r="BU672" t="s">
        <v>8138</v>
      </c>
      <c r="BV672" t="s">
        <v>8142</v>
      </c>
      <c r="BW672" t="s">
        <v>2217</v>
      </c>
      <c r="BX672" t="s">
        <v>1937</v>
      </c>
      <c r="BY672" t="s">
        <v>1592</v>
      </c>
      <c r="BZ672" t="s">
        <v>1937</v>
      </c>
      <c r="CA672" t="s">
        <v>2010</v>
      </c>
      <c r="CB672"/>
      <c r="CC672" t="s">
        <v>998</v>
      </c>
      <c r="CD672" t="s">
        <v>1287</v>
      </c>
      <c r="CE672" t="s">
        <v>8149</v>
      </c>
      <c r="CF672" t="s">
        <v>8150</v>
      </c>
      <c r="CG672" t="s">
        <v>1287</v>
      </c>
      <c r="CH672" t="s">
        <v>1592</v>
      </c>
      <c r="CI672" t="s">
        <v>6582</v>
      </c>
      <c r="CJ672" t="s">
        <v>1247</v>
      </c>
      <c r="CK672"/>
      <c r="CL672"/>
      <c r="CM672" t="s">
        <v>7987</v>
      </c>
      <c r="CN672" t="s">
        <v>8141</v>
      </c>
      <c r="CO672" t="s">
        <v>7987</v>
      </c>
      <c r="CP672" t="s">
        <v>8141</v>
      </c>
      <c r="CQ672" t="s">
        <v>1592</v>
      </c>
      <c r="CR672">
        <v>0</v>
      </c>
      <c r="CS672" t="s">
        <v>1592</v>
      </c>
      <c r="CT672" t="s">
        <v>1592</v>
      </c>
      <c r="CU672" t="e">
        <v>#N/A</v>
      </c>
      <c r="CV672" t="s">
        <v>1592</v>
      </c>
      <c r="CW672" t="s">
        <v>1592</v>
      </c>
      <c r="CX672">
        <v>670</v>
      </c>
      <c r="CY672" t="s">
        <v>8151</v>
      </c>
      <c r="CZ672" t="s">
        <v>1592</v>
      </c>
      <c r="DA672" t="s">
        <v>2313</v>
      </c>
      <c r="DB672" t="s">
        <v>2314</v>
      </c>
      <c r="DC672" t="s">
        <v>8139</v>
      </c>
      <c r="DD672" t="s">
        <v>1306</v>
      </c>
      <c r="DE672" t="s">
        <v>8138</v>
      </c>
      <c r="DF672" t="s">
        <v>1592</v>
      </c>
      <c r="DG672" t="s">
        <v>1592</v>
      </c>
      <c r="DH672" t="s">
        <v>2334</v>
      </c>
      <c r="DI672" t="e">
        <v>#N/A</v>
      </c>
      <c r="DJ672"/>
      <c r="DK672" t="s">
        <v>2334</v>
      </c>
      <c r="DL672">
        <v>9</v>
      </c>
      <c r="DM672" t="s">
        <v>2315</v>
      </c>
      <c r="DN672" t="s">
        <v>1247</v>
      </c>
      <c r="DO672" t="b">
        <v>1</v>
      </c>
      <c r="DP672" t="b">
        <v>1</v>
      </c>
      <c r="DQ672" t="b">
        <v>1</v>
      </c>
      <c r="DR672" t="b">
        <v>0</v>
      </c>
      <c r="DS672" t="b">
        <v>0</v>
      </c>
      <c r="DT672" t="b">
        <v>0</v>
      </c>
      <c r="DU672" t="b">
        <v>0</v>
      </c>
      <c r="DV672">
        <v>0</v>
      </c>
      <c r="DW672" t="b">
        <v>0</v>
      </c>
      <c r="DX672" t="b">
        <v>0</v>
      </c>
      <c r="DY672" t="b">
        <v>0</v>
      </c>
      <c r="DZ672" t="b">
        <v>0</v>
      </c>
      <c r="EA672" t="b">
        <v>0</v>
      </c>
      <c r="EB672" t="b">
        <v>0</v>
      </c>
      <c r="EC672" t="b">
        <v>0</v>
      </c>
      <c r="ED672" t="b">
        <v>0</v>
      </c>
      <c r="EE672" t="b">
        <v>0</v>
      </c>
      <c r="EF672" t="e" cm="1">
        <v>#N/A</v>
      </c>
      <c r="EG672" t="b">
        <v>0</v>
      </c>
      <c r="EH672" t="b">
        <v>0</v>
      </c>
      <c r="EI672" t="e">
        <v>#N/A</v>
      </c>
      <c r="EJ672" t="e">
        <v>#N/A</v>
      </c>
      <c r="EK672">
        <v>0</v>
      </c>
      <c r="EL672">
        <v>27</v>
      </c>
      <c r="EM672" t="b">
        <v>0</v>
      </c>
    </row>
    <row r="673" spans="1:143" ht="31.5">
      <c r="A673"/>
      <c r="B673" t="s">
        <v>1247</v>
      </c>
      <c r="C673" t="s">
        <v>1759</v>
      </c>
      <c r="D673" t="s">
        <v>8152</v>
      </c>
      <c r="E673" t="s">
        <v>8153</v>
      </c>
      <c r="F673" t="s">
        <v>8154</v>
      </c>
      <c r="G673" t="s">
        <v>8152</v>
      </c>
      <c r="H673" s="109" t="s">
        <v>6659</v>
      </c>
      <c r="I673" t="s">
        <v>1287</v>
      </c>
      <c r="J673" t="s">
        <v>7984</v>
      </c>
      <c r="K673"/>
      <c r="L673" t="s">
        <v>1939</v>
      </c>
      <c r="M673" t="s">
        <v>2010</v>
      </c>
      <c r="N673"/>
      <c r="O673"/>
      <c r="P673" t="s">
        <v>1247</v>
      </c>
      <c r="Q673" t="s">
        <v>1306</v>
      </c>
      <c r="R673" t="s">
        <v>6582</v>
      </c>
      <c r="S673"/>
      <c r="T673"/>
      <c r="U673" t="s">
        <v>7987</v>
      </c>
      <c r="V673" t="s">
        <v>8155</v>
      </c>
      <c r="W673"/>
      <c r="X673"/>
      <c r="Y673"/>
      <c r="Z673"/>
      <c r="AA673"/>
      <c r="AB673" t="s">
        <v>6808</v>
      </c>
      <c r="AC673"/>
      <c r="AD673"/>
      <c r="AE673"/>
      <c r="AF673"/>
      <c r="AG673"/>
      <c r="AH673"/>
      <c r="AI673"/>
      <c r="AJ673"/>
      <c r="AK673"/>
      <c r="AL673"/>
      <c r="AM673"/>
      <c r="AN673"/>
      <c r="AO673" s="108" t="s">
        <v>43</v>
      </c>
      <c r="AP673" t="s">
        <v>1309</v>
      </c>
      <c r="AQ673">
        <v>118</v>
      </c>
      <c r="AR673" t="e">
        <v>#N/A</v>
      </c>
      <c r="AS673" t="s">
        <v>1759</v>
      </c>
      <c r="AT673" t="e">
        <v>#N/A</v>
      </c>
      <c r="AU673" t="s">
        <v>8153</v>
      </c>
      <c r="AV673" t="s">
        <v>8156</v>
      </c>
      <c r="AW673" t="s">
        <v>8157</v>
      </c>
      <c r="AX673" t="s">
        <v>1934</v>
      </c>
      <c r="AY673" t="s">
        <v>8158</v>
      </c>
      <c r="AZ673" t="s">
        <v>1306</v>
      </c>
      <c r="BA673" t="s">
        <v>8159</v>
      </c>
      <c r="BB673" t="s">
        <v>1287</v>
      </c>
      <c r="BC673" t="s">
        <v>1939</v>
      </c>
      <c r="BD673" t="s">
        <v>8160</v>
      </c>
      <c r="BE673">
        <v>673</v>
      </c>
      <c r="BF673">
        <v>659</v>
      </c>
      <c r="BG673">
        <v>0</v>
      </c>
      <c r="BH673" t="s">
        <v>1592</v>
      </c>
      <c r="BI673">
        <v>0</v>
      </c>
      <c r="BJ673" t="e" cm="1">
        <v>#N/A</v>
      </c>
      <c r="BK673" t="e" cm="1">
        <v>#N/A</v>
      </c>
      <c r="BL673" t="s">
        <v>6808</v>
      </c>
      <c r="BM673" t="s">
        <v>7985</v>
      </c>
      <c r="BN673" t="s">
        <v>7988</v>
      </c>
      <c r="BO673" t="e" cm="1">
        <v>#N/A</v>
      </c>
      <c r="BP673" t="s">
        <v>1592</v>
      </c>
      <c r="BQ673" t="s">
        <v>7303</v>
      </c>
      <c r="BR673">
        <v>117</v>
      </c>
      <c r="BS673" t="s">
        <v>8161</v>
      </c>
      <c r="BT673" t="s">
        <v>8162</v>
      </c>
      <c r="BU673" t="s">
        <v>8152</v>
      </c>
      <c r="BV673" t="s">
        <v>8156</v>
      </c>
      <c r="BW673" t="s">
        <v>6667</v>
      </c>
      <c r="BX673" t="s">
        <v>1937</v>
      </c>
      <c r="BY673" t="s">
        <v>1592</v>
      </c>
      <c r="BZ673" t="s">
        <v>1937</v>
      </c>
      <c r="CA673" t="s">
        <v>2010</v>
      </c>
      <c r="CB673"/>
      <c r="CC673" t="s">
        <v>998</v>
      </c>
      <c r="CD673" t="s">
        <v>1287</v>
      </c>
      <c r="CE673" t="s">
        <v>8163</v>
      </c>
      <c r="CF673" t="s">
        <v>8164</v>
      </c>
      <c r="CG673" t="s">
        <v>1287</v>
      </c>
      <c r="CH673" t="s">
        <v>1592</v>
      </c>
      <c r="CI673" t="s">
        <v>6582</v>
      </c>
      <c r="CJ673" t="s">
        <v>1247</v>
      </c>
      <c r="CK673"/>
      <c r="CL673"/>
      <c r="CM673" t="s">
        <v>7987</v>
      </c>
      <c r="CN673" t="s">
        <v>8155</v>
      </c>
      <c r="CO673" t="s">
        <v>7987</v>
      </c>
      <c r="CP673" t="s">
        <v>8155</v>
      </c>
      <c r="CQ673" t="s">
        <v>1592</v>
      </c>
      <c r="CR673">
        <v>0</v>
      </c>
      <c r="CS673" t="s">
        <v>1592</v>
      </c>
      <c r="CT673" t="s">
        <v>1592</v>
      </c>
      <c r="CU673" t="e">
        <v>#N/A</v>
      </c>
      <c r="CV673" t="s">
        <v>1592</v>
      </c>
      <c r="CW673" t="s">
        <v>1592</v>
      </c>
      <c r="CX673">
        <v>671</v>
      </c>
      <c r="CY673" t="s">
        <v>8165</v>
      </c>
      <c r="CZ673" t="s">
        <v>1592</v>
      </c>
      <c r="DA673" t="s">
        <v>2313</v>
      </c>
      <c r="DB673" t="s">
        <v>2314</v>
      </c>
      <c r="DC673" t="s">
        <v>8153</v>
      </c>
      <c r="DD673" t="s">
        <v>1306</v>
      </c>
      <c r="DE673" t="s">
        <v>8152</v>
      </c>
      <c r="DF673" t="s">
        <v>1592</v>
      </c>
      <c r="DG673" t="s">
        <v>1592</v>
      </c>
      <c r="DH673" t="s">
        <v>2334</v>
      </c>
      <c r="DI673" t="e">
        <v>#N/A</v>
      </c>
      <c r="DJ673"/>
      <c r="DK673" t="s">
        <v>2334</v>
      </c>
      <c r="DL673">
        <v>9</v>
      </c>
      <c r="DM673" t="s">
        <v>2315</v>
      </c>
      <c r="DN673" t="s">
        <v>1247</v>
      </c>
      <c r="DO673" t="b">
        <v>1</v>
      </c>
      <c r="DP673" t="b">
        <v>1</v>
      </c>
      <c r="DQ673" t="b">
        <v>1</v>
      </c>
      <c r="DR673" t="b">
        <v>0</v>
      </c>
      <c r="DS673" t="b">
        <v>0</v>
      </c>
      <c r="DT673" t="b">
        <v>0</v>
      </c>
      <c r="DU673" t="b">
        <v>0</v>
      </c>
      <c r="DV673">
        <v>0</v>
      </c>
      <c r="DW673" t="b">
        <v>0</v>
      </c>
      <c r="DX673" t="b">
        <v>0</v>
      </c>
      <c r="DY673" t="b">
        <v>0</v>
      </c>
      <c r="DZ673" t="b">
        <v>0</v>
      </c>
      <c r="EA673" t="b">
        <v>0</v>
      </c>
      <c r="EB673" t="b">
        <v>0</v>
      </c>
      <c r="EC673" t="b">
        <v>0</v>
      </c>
      <c r="ED673" t="b">
        <v>0</v>
      </c>
      <c r="EE673" t="b">
        <v>0</v>
      </c>
      <c r="EF673" t="e" cm="1">
        <v>#N/A</v>
      </c>
      <c r="EG673" t="b">
        <v>0</v>
      </c>
      <c r="EH673" t="b">
        <v>0</v>
      </c>
      <c r="EI673" t="e">
        <v>#N/A</v>
      </c>
      <c r="EJ673" t="e">
        <v>#N/A</v>
      </c>
      <c r="EK673">
        <v>0</v>
      </c>
      <c r="EL673">
        <v>28</v>
      </c>
      <c r="EM673" t="b">
        <v>0</v>
      </c>
    </row>
    <row r="674" spans="1:143" ht="15.75">
      <c r="A674"/>
      <c r="B674" t="s">
        <v>1247</v>
      </c>
      <c r="C674" t="s">
        <v>1759</v>
      </c>
      <c r="D674" t="s">
        <v>8166</v>
      </c>
      <c r="E674" t="s">
        <v>8167</v>
      </c>
      <c r="F674" t="s">
        <v>8168</v>
      </c>
      <c r="G674" t="s">
        <v>8166</v>
      </c>
      <c r="H674" t="s">
        <v>8169</v>
      </c>
      <c r="I674" t="s">
        <v>1287</v>
      </c>
      <c r="J674" t="s">
        <v>7984</v>
      </c>
      <c r="K674" t="s">
        <v>8170</v>
      </c>
      <c r="L674" t="s">
        <v>1939</v>
      </c>
      <c r="M674" t="s">
        <v>2010</v>
      </c>
      <c r="N674"/>
      <c r="O674"/>
      <c r="P674" t="s">
        <v>1247</v>
      </c>
      <c r="Q674" t="s">
        <v>1306</v>
      </c>
      <c r="R674" t="s">
        <v>6582</v>
      </c>
      <c r="S674"/>
      <c r="T674"/>
      <c r="U674" t="s">
        <v>7987</v>
      </c>
      <c r="V674" t="s">
        <v>8171</v>
      </c>
      <c r="W674"/>
      <c r="X674"/>
      <c r="Y674"/>
      <c r="Z674"/>
      <c r="AA674"/>
      <c r="AB674" t="s">
        <v>7147</v>
      </c>
      <c r="AC674"/>
      <c r="AD674"/>
      <c r="AE674"/>
      <c r="AF674"/>
      <c r="AG674"/>
      <c r="AH674"/>
      <c r="AI674"/>
      <c r="AJ674"/>
      <c r="AK674"/>
      <c r="AL674"/>
      <c r="AM674"/>
      <c r="AN674"/>
      <c r="AO674" s="108" t="s">
        <v>43</v>
      </c>
      <c r="AP674" t="s">
        <v>1309</v>
      </c>
      <c r="AQ674">
        <v>119</v>
      </c>
      <c r="AR674" t="e">
        <v>#N/A</v>
      </c>
      <c r="AS674" t="s">
        <v>1759</v>
      </c>
      <c r="AT674" t="e">
        <v>#N/A</v>
      </c>
      <c r="AU674" t="s">
        <v>8167</v>
      </c>
      <c r="AV674" t="s">
        <v>8172</v>
      </c>
      <c r="AW674" t="s">
        <v>8173</v>
      </c>
      <c r="AX674" t="s">
        <v>1934</v>
      </c>
      <c r="AY674" t="s">
        <v>8174</v>
      </c>
      <c r="AZ674" t="s">
        <v>1306</v>
      </c>
      <c r="BA674" t="s">
        <v>8175</v>
      </c>
      <c r="BB674" t="s">
        <v>1287</v>
      </c>
      <c r="BC674" t="s">
        <v>1939</v>
      </c>
      <c r="BD674" t="s">
        <v>8176</v>
      </c>
      <c r="BE674">
        <v>674</v>
      </c>
      <c r="BF674">
        <v>659</v>
      </c>
      <c r="BG674" t="e">
        <v>#N/A</v>
      </c>
      <c r="BH674" t="s">
        <v>1592</v>
      </c>
      <c r="BI674">
        <v>0</v>
      </c>
      <c r="BJ674" t="e" cm="1">
        <v>#N/A</v>
      </c>
      <c r="BK674" t="e" cm="1">
        <v>#N/A</v>
      </c>
      <c r="BL674" t="s">
        <v>7147</v>
      </c>
      <c r="BM674" t="s">
        <v>7985</v>
      </c>
      <c r="BN674" t="s">
        <v>7988</v>
      </c>
      <c r="BO674" t="e" cm="1">
        <v>#N/A</v>
      </c>
      <c r="BP674" t="s">
        <v>8177</v>
      </c>
      <c r="BQ674" t="s">
        <v>7303</v>
      </c>
      <c r="BR674">
        <v>118</v>
      </c>
      <c r="BS674" t="s">
        <v>8178</v>
      </c>
      <c r="BT674" t="s">
        <v>8179</v>
      </c>
      <c r="BU674" t="s">
        <v>8166</v>
      </c>
      <c r="BV674" t="s">
        <v>8172</v>
      </c>
      <c r="BW674" t="s">
        <v>8180</v>
      </c>
      <c r="BX674" t="s">
        <v>1937</v>
      </c>
      <c r="BY674" t="s">
        <v>1592</v>
      </c>
      <c r="BZ674" t="s">
        <v>1937</v>
      </c>
      <c r="CA674" t="s">
        <v>2010</v>
      </c>
      <c r="CB674"/>
      <c r="CC674" t="s">
        <v>998</v>
      </c>
      <c r="CD674" t="s">
        <v>1287</v>
      </c>
      <c r="CE674" t="s">
        <v>8181</v>
      </c>
      <c r="CF674" t="s">
        <v>8182</v>
      </c>
      <c r="CG674" t="s">
        <v>1287</v>
      </c>
      <c r="CH674" t="s">
        <v>1592</v>
      </c>
      <c r="CI674" t="s">
        <v>6582</v>
      </c>
      <c r="CJ674" t="s">
        <v>1247</v>
      </c>
      <c r="CK674"/>
      <c r="CL674"/>
      <c r="CM674" t="s">
        <v>7987</v>
      </c>
      <c r="CN674" t="s">
        <v>8171</v>
      </c>
      <c r="CO674" t="s">
        <v>7987</v>
      </c>
      <c r="CP674" t="s">
        <v>8171</v>
      </c>
      <c r="CQ674" t="s">
        <v>1592</v>
      </c>
      <c r="CR674">
        <v>0</v>
      </c>
      <c r="CS674" t="s">
        <v>1592</v>
      </c>
      <c r="CT674" t="s">
        <v>1592</v>
      </c>
      <c r="CU674" t="e">
        <v>#N/A</v>
      </c>
      <c r="CV674" t="s">
        <v>1592</v>
      </c>
      <c r="CW674" t="s">
        <v>1592</v>
      </c>
      <c r="CX674">
        <v>672</v>
      </c>
      <c r="CY674" t="s">
        <v>8183</v>
      </c>
      <c r="CZ674" t="s">
        <v>1592</v>
      </c>
      <c r="DA674" t="s">
        <v>2313</v>
      </c>
      <c r="DB674" t="s">
        <v>2314</v>
      </c>
      <c r="DC674" t="s">
        <v>8167</v>
      </c>
      <c r="DD674" t="s">
        <v>1306</v>
      </c>
      <c r="DE674" t="s">
        <v>8166</v>
      </c>
      <c r="DF674" t="s">
        <v>1592</v>
      </c>
      <c r="DG674" t="s">
        <v>1592</v>
      </c>
      <c r="DH674" t="s">
        <v>2334</v>
      </c>
      <c r="DI674" t="e">
        <v>#N/A</v>
      </c>
      <c r="DJ674"/>
      <c r="DK674" t="s">
        <v>2334</v>
      </c>
      <c r="DL674">
        <v>9</v>
      </c>
      <c r="DM674" t="s">
        <v>2315</v>
      </c>
      <c r="DN674" t="s">
        <v>1247</v>
      </c>
      <c r="DO674" t="b">
        <v>1</v>
      </c>
      <c r="DP674" t="b">
        <v>1</v>
      </c>
      <c r="DQ674" t="b">
        <v>1</v>
      </c>
      <c r="DR674" t="b">
        <v>0</v>
      </c>
      <c r="DS674" t="b">
        <v>0</v>
      </c>
      <c r="DT674" t="b">
        <v>0</v>
      </c>
      <c r="DU674" t="b">
        <v>0</v>
      </c>
      <c r="DV674">
        <v>0</v>
      </c>
      <c r="DW674" t="b">
        <v>0</v>
      </c>
      <c r="DX674" t="b">
        <v>0</v>
      </c>
      <c r="DY674" t="b">
        <v>0</v>
      </c>
      <c r="DZ674" t="b">
        <v>0</v>
      </c>
      <c r="EA674" t="b">
        <v>0</v>
      </c>
      <c r="EB674" t="b">
        <v>0</v>
      </c>
      <c r="EC674" t="b">
        <v>0</v>
      </c>
      <c r="ED674" t="b">
        <v>0</v>
      </c>
      <c r="EE674" t="b">
        <v>0</v>
      </c>
      <c r="EF674" t="e" cm="1">
        <v>#N/A</v>
      </c>
      <c r="EG674" t="b">
        <v>0</v>
      </c>
      <c r="EH674" t="b">
        <v>0</v>
      </c>
      <c r="EI674" t="e">
        <v>#N/A</v>
      </c>
      <c r="EJ674" t="e">
        <v>#N/A</v>
      </c>
      <c r="EK674">
        <v>0</v>
      </c>
      <c r="EL674">
        <v>36</v>
      </c>
      <c r="EM674" t="b">
        <v>0</v>
      </c>
    </row>
    <row r="675" spans="1:143" ht="15.75">
      <c r="A675"/>
      <c r="B675" t="s">
        <v>1247</v>
      </c>
      <c r="C675" t="s">
        <v>1759</v>
      </c>
      <c r="D675" t="s">
        <v>8184</v>
      </c>
      <c r="E675" t="s">
        <v>8185</v>
      </c>
      <c r="F675" t="s">
        <v>8186</v>
      </c>
      <c r="G675" t="s">
        <v>8184</v>
      </c>
      <c r="H675" t="s">
        <v>8187</v>
      </c>
      <c r="I675" t="s">
        <v>1287</v>
      </c>
      <c r="J675" t="s">
        <v>7984</v>
      </c>
      <c r="K675" t="s">
        <v>8188</v>
      </c>
      <c r="L675" t="s">
        <v>1939</v>
      </c>
      <c r="M675" t="s">
        <v>2010</v>
      </c>
      <c r="N675"/>
      <c r="O675"/>
      <c r="P675" t="s">
        <v>1247</v>
      </c>
      <c r="Q675" t="s">
        <v>1306</v>
      </c>
      <c r="R675" t="s">
        <v>6582</v>
      </c>
      <c r="S675"/>
      <c r="T675"/>
      <c r="U675" t="s">
        <v>7987</v>
      </c>
      <c r="V675" t="s">
        <v>8189</v>
      </c>
      <c r="W675"/>
      <c r="X675"/>
      <c r="Y675"/>
      <c r="Z675"/>
      <c r="AA675"/>
      <c r="AB675" t="s">
        <v>7162</v>
      </c>
      <c r="AC675"/>
      <c r="AD675"/>
      <c r="AE675"/>
      <c r="AF675"/>
      <c r="AG675"/>
      <c r="AH675"/>
      <c r="AI675"/>
      <c r="AJ675"/>
      <c r="AK675"/>
      <c r="AL675"/>
      <c r="AM675"/>
      <c r="AN675"/>
      <c r="AO675" s="108" t="s">
        <v>43</v>
      </c>
      <c r="AP675" t="s">
        <v>1309</v>
      </c>
      <c r="AQ675">
        <v>120</v>
      </c>
      <c r="AR675" t="e">
        <v>#N/A</v>
      </c>
      <c r="AS675" t="s">
        <v>1759</v>
      </c>
      <c r="AT675" t="e">
        <v>#N/A</v>
      </c>
      <c r="AU675" t="s">
        <v>8185</v>
      </c>
      <c r="AV675" t="s">
        <v>8190</v>
      </c>
      <c r="AW675" t="s">
        <v>8191</v>
      </c>
      <c r="AX675" t="s">
        <v>1934</v>
      </c>
      <c r="AY675" t="s">
        <v>8192</v>
      </c>
      <c r="AZ675" t="s">
        <v>1306</v>
      </c>
      <c r="BA675" t="s">
        <v>8193</v>
      </c>
      <c r="BB675" t="s">
        <v>1287</v>
      </c>
      <c r="BC675" t="s">
        <v>1939</v>
      </c>
      <c r="BD675" t="s">
        <v>8194</v>
      </c>
      <c r="BE675">
        <v>675</v>
      </c>
      <c r="BF675">
        <v>659</v>
      </c>
      <c r="BG675" t="e">
        <v>#N/A</v>
      </c>
      <c r="BH675" t="s">
        <v>1592</v>
      </c>
      <c r="BI675">
        <v>0</v>
      </c>
      <c r="BJ675" t="e" cm="1">
        <v>#N/A</v>
      </c>
      <c r="BK675" t="e" cm="1">
        <v>#N/A</v>
      </c>
      <c r="BL675" t="s">
        <v>7162</v>
      </c>
      <c r="BM675" t="s">
        <v>7985</v>
      </c>
      <c r="BN675" t="s">
        <v>7988</v>
      </c>
      <c r="BO675" t="e" cm="1">
        <v>#N/A</v>
      </c>
      <c r="BP675" t="s">
        <v>8195</v>
      </c>
      <c r="BQ675" t="s">
        <v>7303</v>
      </c>
      <c r="BR675">
        <v>119</v>
      </c>
      <c r="BS675" t="s">
        <v>8196</v>
      </c>
      <c r="BT675" t="s">
        <v>8197</v>
      </c>
      <c r="BU675" t="s">
        <v>8184</v>
      </c>
      <c r="BV675" t="s">
        <v>8190</v>
      </c>
      <c r="BW675" t="s">
        <v>8198</v>
      </c>
      <c r="BX675" t="s">
        <v>1937</v>
      </c>
      <c r="BY675" t="s">
        <v>1592</v>
      </c>
      <c r="BZ675" t="s">
        <v>1937</v>
      </c>
      <c r="CA675" t="s">
        <v>2010</v>
      </c>
      <c r="CB675"/>
      <c r="CC675" t="s">
        <v>998</v>
      </c>
      <c r="CD675" t="s">
        <v>1287</v>
      </c>
      <c r="CE675" t="s">
        <v>8199</v>
      </c>
      <c r="CF675" t="s">
        <v>8200</v>
      </c>
      <c r="CG675" t="s">
        <v>1287</v>
      </c>
      <c r="CH675" t="s">
        <v>1592</v>
      </c>
      <c r="CI675" t="s">
        <v>6582</v>
      </c>
      <c r="CJ675" t="s">
        <v>1247</v>
      </c>
      <c r="CK675"/>
      <c r="CL675"/>
      <c r="CM675" t="s">
        <v>7987</v>
      </c>
      <c r="CN675" t="s">
        <v>8189</v>
      </c>
      <c r="CO675" t="s">
        <v>7987</v>
      </c>
      <c r="CP675" t="s">
        <v>8189</v>
      </c>
      <c r="CQ675" t="s">
        <v>1592</v>
      </c>
      <c r="CR675">
        <v>0</v>
      </c>
      <c r="CS675" t="s">
        <v>1592</v>
      </c>
      <c r="CT675" t="s">
        <v>1592</v>
      </c>
      <c r="CU675" t="e">
        <v>#N/A</v>
      </c>
      <c r="CV675" t="s">
        <v>1592</v>
      </c>
      <c r="CW675" t="s">
        <v>1592</v>
      </c>
      <c r="CX675">
        <v>673</v>
      </c>
      <c r="CY675" t="s">
        <v>8201</v>
      </c>
      <c r="CZ675" t="s">
        <v>1592</v>
      </c>
      <c r="DA675" t="s">
        <v>2313</v>
      </c>
      <c r="DB675" t="s">
        <v>2314</v>
      </c>
      <c r="DC675" t="s">
        <v>8185</v>
      </c>
      <c r="DD675" t="s">
        <v>1306</v>
      </c>
      <c r="DE675" t="s">
        <v>8184</v>
      </c>
      <c r="DF675" t="s">
        <v>1592</v>
      </c>
      <c r="DG675" t="s">
        <v>1592</v>
      </c>
      <c r="DH675" t="s">
        <v>2334</v>
      </c>
      <c r="DI675" t="e">
        <v>#N/A</v>
      </c>
      <c r="DJ675"/>
      <c r="DK675" t="s">
        <v>2334</v>
      </c>
      <c r="DL675">
        <v>9</v>
      </c>
      <c r="DM675" t="s">
        <v>2315</v>
      </c>
      <c r="DN675" t="s">
        <v>1247</v>
      </c>
      <c r="DO675" t="b">
        <v>1</v>
      </c>
      <c r="DP675" t="b">
        <v>1</v>
      </c>
      <c r="DQ675" t="b">
        <v>1</v>
      </c>
      <c r="DR675" t="b">
        <v>0</v>
      </c>
      <c r="DS675" t="b">
        <v>0</v>
      </c>
      <c r="DT675" t="b">
        <v>0</v>
      </c>
      <c r="DU675" t="b">
        <v>0</v>
      </c>
      <c r="DV675">
        <v>0</v>
      </c>
      <c r="DW675" t="b">
        <v>0</v>
      </c>
      <c r="DX675" t="b">
        <v>0</v>
      </c>
      <c r="DY675" t="b">
        <v>0</v>
      </c>
      <c r="DZ675" t="b">
        <v>0</v>
      </c>
      <c r="EA675" t="b">
        <v>0</v>
      </c>
      <c r="EB675" t="b">
        <v>0</v>
      </c>
      <c r="EC675" t="b">
        <v>0</v>
      </c>
      <c r="ED675" t="b">
        <v>0</v>
      </c>
      <c r="EE675" t="b">
        <v>0</v>
      </c>
      <c r="EF675" t="e" cm="1">
        <v>#N/A</v>
      </c>
      <c r="EG675" t="b">
        <v>0</v>
      </c>
      <c r="EH675" t="b">
        <v>0</v>
      </c>
      <c r="EI675" t="e">
        <v>#N/A</v>
      </c>
      <c r="EJ675" t="e">
        <v>#N/A</v>
      </c>
      <c r="EK675">
        <v>0</v>
      </c>
      <c r="EL675">
        <v>43</v>
      </c>
      <c r="EM675" t="b">
        <v>0</v>
      </c>
    </row>
    <row r="676" spans="1:143" ht="15.75">
      <c r="A676"/>
      <c r="B676" t="s">
        <v>1247</v>
      </c>
      <c r="C676" t="s">
        <v>1759</v>
      </c>
      <c r="D676" t="s">
        <v>8202</v>
      </c>
      <c r="E676" t="s">
        <v>8203</v>
      </c>
      <c r="F676" t="s">
        <v>8204</v>
      </c>
      <c r="G676" t="s">
        <v>8202</v>
      </c>
      <c r="H676" t="s">
        <v>8205</v>
      </c>
      <c r="I676" t="s">
        <v>1287</v>
      </c>
      <c r="J676" t="s">
        <v>7984</v>
      </c>
      <c r="K676" t="s">
        <v>8170</v>
      </c>
      <c r="L676" t="s">
        <v>1939</v>
      </c>
      <c r="M676" t="s">
        <v>2607</v>
      </c>
      <c r="N676"/>
      <c r="O676"/>
      <c r="P676" t="s">
        <v>1247</v>
      </c>
      <c r="Q676" t="s">
        <v>1306</v>
      </c>
      <c r="R676" t="s">
        <v>6582</v>
      </c>
      <c r="S676"/>
      <c r="T676"/>
      <c r="U676" t="s">
        <v>7987</v>
      </c>
      <c r="V676" t="s">
        <v>8206</v>
      </c>
      <c r="W676"/>
      <c r="X676"/>
      <c r="Y676"/>
      <c r="Z676"/>
      <c r="AA676"/>
      <c r="AB676" t="s">
        <v>6968</v>
      </c>
      <c r="AC676"/>
      <c r="AD676"/>
      <c r="AE676"/>
      <c r="AF676"/>
      <c r="AG676"/>
      <c r="AH676"/>
      <c r="AI676"/>
      <c r="AJ676"/>
      <c r="AK676"/>
      <c r="AL676"/>
      <c r="AM676"/>
      <c r="AN676"/>
      <c r="AO676" s="108" t="s">
        <v>43</v>
      </c>
      <c r="AP676" t="s">
        <v>1309</v>
      </c>
      <c r="AQ676">
        <v>121</v>
      </c>
      <c r="AR676" t="e">
        <v>#N/A</v>
      </c>
      <c r="AS676" t="s">
        <v>1759</v>
      </c>
      <c r="AT676" t="e">
        <v>#N/A</v>
      </c>
      <c r="AU676" t="s">
        <v>8203</v>
      </c>
      <c r="AV676" t="s">
        <v>8207</v>
      </c>
      <c r="AW676" t="s">
        <v>8208</v>
      </c>
      <c r="AX676" t="s">
        <v>1934</v>
      </c>
      <c r="AY676" t="s">
        <v>8209</v>
      </c>
      <c r="AZ676" t="s">
        <v>1306</v>
      </c>
      <c r="BA676" t="s">
        <v>8210</v>
      </c>
      <c r="BB676" t="s">
        <v>1287</v>
      </c>
      <c r="BC676" t="s">
        <v>1939</v>
      </c>
      <c r="BD676" t="s">
        <v>8211</v>
      </c>
      <c r="BE676">
        <v>676</v>
      </c>
      <c r="BF676">
        <v>659</v>
      </c>
      <c r="BG676" t="e">
        <v>#N/A</v>
      </c>
      <c r="BH676" t="s">
        <v>1592</v>
      </c>
      <c r="BI676">
        <v>0</v>
      </c>
      <c r="BJ676" t="e" cm="1">
        <v>#N/A</v>
      </c>
      <c r="BK676" t="e" cm="1">
        <v>#N/A</v>
      </c>
      <c r="BL676" t="s">
        <v>6968</v>
      </c>
      <c r="BM676" t="s">
        <v>7985</v>
      </c>
      <c r="BN676" t="s">
        <v>7988</v>
      </c>
      <c r="BO676" t="e" cm="1">
        <v>#N/A</v>
      </c>
      <c r="BP676" t="s">
        <v>8177</v>
      </c>
      <c r="BQ676" t="s">
        <v>7303</v>
      </c>
      <c r="BR676">
        <v>120</v>
      </c>
      <c r="BS676" t="s">
        <v>8212</v>
      </c>
      <c r="BT676" t="s">
        <v>8213</v>
      </c>
      <c r="BU676" t="s">
        <v>8202</v>
      </c>
      <c r="BV676" t="s">
        <v>8207</v>
      </c>
      <c r="BW676" t="s">
        <v>8214</v>
      </c>
      <c r="BX676" t="s">
        <v>1937</v>
      </c>
      <c r="BY676" t="s">
        <v>1592</v>
      </c>
      <c r="BZ676" t="s">
        <v>1937</v>
      </c>
      <c r="CA676" t="s">
        <v>2607</v>
      </c>
      <c r="CB676"/>
      <c r="CC676" t="s">
        <v>998</v>
      </c>
      <c r="CD676" t="s">
        <v>1287</v>
      </c>
      <c r="CE676" t="s">
        <v>8215</v>
      </c>
      <c r="CF676" t="s">
        <v>8216</v>
      </c>
      <c r="CG676" t="s">
        <v>1287</v>
      </c>
      <c r="CH676" t="s">
        <v>1592</v>
      </c>
      <c r="CI676" t="s">
        <v>6582</v>
      </c>
      <c r="CJ676" t="s">
        <v>1247</v>
      </c>
      <c r="CK676"/>
      <c r="CL676"/>
      <c r="CM676" t="s">
        <v>7987</v>
      </c>
      <c r="CN676" t="s">
        <v>8206</v>
      </c>
      <c r="CO676" t="s">
        <v>7987</v>
      </c>
      <c r="CP676" t="s">
        <v>8206</v>
      </c>
      <c r="CQ676" t="s">
        <v>1592</v>
      </c>
      <c r="CR676">
        <v>0</v>
      </c>
      <c r="CS676" t="s">
        <v>1592</v>
      </c>
      <c r="CT676" t="s">
        <v>1592</v>
      </c>
      <c r="CU676" t="e">
        <v>#N/A</v>
      </c>
      <c r="CV676" t="s">
        <v>1592</v>
      </c>
      <c r="CW676" t="s">
        <v>1592</v>
      </c>
      <c r="CX676">
        <v>674</v>
      </c>
      <c r="CY676" t="s">
        <v>8217</v>
      </c>
      <c r="CZ676" t="s">
        <v>1592</v>
      </c>
      <c r="DA676" t="s">
        <v>2313</v>
      </c>
      <c r="DB676" t="s">
        <v>2314</v>
      </c>
      <c r="DC676" t="s">
        <v>8203</v>
      </c>
      <c r="DD676" t="s">
        <v>1306</v>
      </c>
      <c r="DE676" t="s">
        <v>8202</v>
      </c>
      <c r="DF676" t="s">
        <v>1592</v>
      </c>
      <c r="DG676" t="s">
        <v>1592</v>
      </c>
      <c r="DH676" t="s">
        <v>2334</v>
      </c>
      <c r="DI676" t="e">
        <v>#N/A</v>
      </c>
      <c r="DJ676"/>
      <c r="DK676" t="s">
        <v>2334</v>
      </c>
      <c r="DL676">
        <v>9</v>
      </c>
      <c r="DM676" t="s">
        <v>2315</v>
      </c>
      <c r="DN676" t="s">
        <v>1247</v>
      </c>
      <c r="DO676" t="b">
        <v>1</v>
      </c>
      <c r="DP676" t="b">
        <v>1</v>
      </c>
      <c r="DQ676" t="b">
        <v>1</v>
      </c>
      <c r="DR676" t="b">
        <v>0</v>
      </c>
      <c r="DS676" t="b">
        <v>0</v>
      </c>
      <c r="DT676" t="b">
        <v>0</v>
      </c>
      <c r="DU676" t="b">
        <v>0</v>
      </c>
      <c r="DV676">
        <v>0</v>
      </c>
      <c r="DW676" t="b">
        <v>0</v>
      </c>
      <c r="DX676" t="b">
        <v>0</v>
      </c>
      <c r="DY676" t="b">
        <v>0</v>
      </c>
      <c r="DZ676" t="b">
        <v>0</v>
      </c>
      <c r="EA676" t="b">
        <v>0</v>
      </c>
      <c r="EB676" t="b">
        <v>0</v>
      </c>
      <c r="EC676" t="b">
        <v>0</v>
      </c>
      <c r="ED676" t="b">
        <v>0</v>
      </c>
      <c r="EE676" t="b">
        <v>0</v>
      </c>
      <c r="EF676" t="e" cm="1">
        <v>#N/A</v>
      </c>
      <c r="EG676" t="b">
        <v>0</v>
      </c>
      <c r="EH676" t="b">
        <v>0</v>
      </c>
      <c r="EI676" t="e">
        <v>#N/A</v>
      </c>
      <c r="EJ676" t="e">
        <v>#N/A</v>
      </c>
      <c r="EK676">
        <v>0</v>
      </c>
      <c r="EL676">
        <v>41</v>
      </c>
      <c r="EM676" t="b">
        <v>0</v>
      </c>
    </row>
    <row r="677" spans="1:143" ht="15.75">
      <c r="A677"/>
      <c r="B677" t="s">
        <v>1247</v>
      </c>
      <c r="C677" t="s">
        <v>1759</v>
      </c>
      <c r="D677" t="s">
        <v>8218</v>
      </c>
      <c r="E677" t="s">
        <v>8219</v>
      </c>
      <c r="F677" t="s">
        <v>8220</v>
      </c>
      <c r="G677" t="s">
        <v>8218</v>
      </c>
      <c r="H677" t="s">
        <v>8221</v>
      </c>
      <c r="I677" t="s">
        <v>1287</v>
      </c>
      <c r="J677" t="s">
        <v>7984</v>
      </c>
      <c r="K677" t="s">
        <v>8188</v>
      </c>
      <c r="L677" t="s">
        <v>1939</v>
      </c>
      <c r="M677" t="s">
        <v>2607</v>
      </c>
      <c r="N677"/>
      <c r="O677"/>
      <c r="P677" t="s">
        <v>1247</v>
      </c>
      <c r="Q677" t="s">
        <v>1306</v>
      </c>
      <c r="R677" t="s">
        <v>6582</v>
      </c>
      <c r="S677"/>
      <c r="T677"/>
      <c r="U677" t="s">
        <v>7987</v>
      </c>
      <c r="V677" t="s">
        <v>8222</v>
      </c>
      <c r="W677"/>
      <c r="X677"/>
      <c r="Y677"/>
      <c r="Z677"/>
      <c r="AA677"/>
      <c r="AB677" t="s">
        <v>6985</v>
      </c>
      <c r="AC677"/>
      <c r="AD677"/>
      <c r="AE677"/>
      <c r="AF677"/>
      <c r="AG677"/>
      <c r="AH677"/>
      <c r="AI677"/>
      <c r="AJ677"/>
      <c r="AK677"/>
      <c r="AL677"/>
      <c r="AM677"/>
      <c r="AN677"/>
      <c r="AO677" s="108" t="s">
        <v>43</v>
      </c>
      <c r="AP677" t="s">
        <v>1309</v>
      </c>
      <c r="AQ677">
        <v>122</v>
      </c>
      <c r="AR677" t="e">
        <v>#N/A</v>
      </c>
      <c r="AS677" t="s">
        <v>1759</v>
      </c>
      <c r="AT677" t="e">
        <v>#N/A</v>
      </c>
      <c r="AU677" t="s">
        <v>8219</v>
      </c>
      <c r="AV677" t="s">
        <v>8223</v>
      </c>
      <c r="AW677" t="s">
        <v>8224</v>
      </c>
      <c r="AX677" t="s">
        <v>1934</v>
      </c>
      <c r="AY677" t="s">
        <v>8225</v>
      </c>
      <c r="AZ677" t="s">
        <v>1306</v>
      </c>
      <c r="BA677" t="s">
        <v>8226</v>
      </c>
      <c r="BB677" t="s">
        <v>1287</v>
      </c>
      <c r="BC677" t="s">
        <v>1939</v>
      </c>
      <c r="BD677" t="s">
        <v>8227</v>
      </c>
      <c r="BE677">
        <v>677</v>
      </c>
      <c r="BF677">
        <v>659</v>
      </c>
      <c r="BG677" t="e">
        <v>#N/A</v>
      </c>
      <c r="BH677" t="s">
        <v>1592</v>
      </c>
      <c r="BI677">
        <v>0</v>
      </c>
      <c r="BJ677" t="e" cm="1">
        <v>#N/A</v>
      </c>
      <c r="BK677" t="e" cm="1">
        <v>#N/A</v>
      </c>
      <c r="BL677" t="s">
        <v>6985</v>
      </c>
      <c r="BM677" t="s">
        <v>7985</v>
      </c>
      <c r="BN677" t="s">
        <v>7988</v>
      </c>
      <c r="BO677" t="e" cm="1">
        <v>#N/A</v>
      </c>
      <c r="BP677" t="s">
        <v>8195</v>
      </c>
      <c r="BQ677" t="s">
        <v>7303</v>
      </c>
      <c r="BR677">
        <v>121</v>
      </c>
      <c r="BS677" t="s">
        <v>8228</v>
      </c>
      <c r="BT677" t="s">
        <v>8229</v>
      </c>
      <c r="BU677" t="s">
        <v>8218</v>
      </c>
      <c r="BV677" t="s">
        <v>8223</v>
      </c>
      <c r="BW677" t="s">
        <v>8230</v>
      </c>
      <c r="BX677" t="s">
        <v>1937</v>
      </c>
      <c r="BY677" t="s">
        <v>1592</v>
      </c>
      <c r="BZ677" t="s">
        <v>1937</v>
      </c>
      <c r="CA677" t="s">
        <v>2607</v>
      </c>
      <c r="CB677"/>
      <c r="CC677" t="s">
        <v>998</v>
      </c>
      <c r="CD677" t="s">
        <v>1287</v>
      </c>
      <c r="CE677" t="s">
        <v>8231</v>
      </c>
      <c r="CF677" t="s">
        <v>8232</v>
      </c>
      <c r="CG677" t="s">
        <v>1287</v>
      </c>
      <c r="CH677" t="s">
        <v>1592</v>
      </c>
      <c r="CI677" t="s">
        <v>6582</v>
      </c>
      <c r="CJ677" t="s">
        <v>1247</v>
      </c>
      <c r="CK677"/>
      <c r="CL677"/>
      <c r="CM677" t="s">
        <v>7987</v>
      </c>
      <c r="CN677" t="s">
        <v>8222</v>
      </c>
      <c r="CO677" t="s">
        <v>7987</v>
      </c>
      <c r="CP677" t="s">
        <v>8222</v>
      </c>
      <c r="CQ677" t="s">
        <v>1592</v>
      </c>
      <c r="CR677">
        <v>0</v>
      </c>
      <c r="CS677" t="s">
        <v>1592</v>
      </c>
      <c r="CT677" t="s">
        <v>1592</v>
      </c>
      <c r="CU677" t="e">
        <v>#N/A</v>
      </c>
      <c r="CV677" t="s">
        <v>1592</v>
      </c>
      <c r="CW677" t="s">
        <v>1592</v>
      </c>
      <c r="CX677">
        <v>675</v>
      </c>
      <c r="CY677" t="s">
        <v>8233</v>
      </c>
      <c r="CZ677" t="s">
        <v>1592</v>
      </c>
      <c r="DA677" t="s">
        <v>2313</v>
      </c>
      <c r="DB677" t="s">
        <v>2314</v>
      </c>
      <c r="DC677" t="s">
        <v>8219</v>
      </c>
      <c r="DD677" t="s">
        <v>1306</v>
      </c>
      <c r="DE677" t="s">
        <v>8218</v>
      </c>
      <c r="DF677" t="s">
        <v>1592</v>
      </c>
      <c r="DG677" t="s">
        <v>1592</v>
      </c>
      <c r="DH677" t="s">
        <v>2334</v>
      </c>
      <c r="DI677" t="e">
        <v>#N/A</v>
      </c>
      <c r="DJ677"/>
      <c r="DK677" t="s">
        <v>2334</v>
      </c>
      <c r="DL677">
        <v>9</v>
      </c>
      <c r="DM677" t="s">
        <v>2315</v>
      </c>
      <c r="DN677" t="s">
        <v>1247</v>
      </c>
      <c r="DO677" t="b">
        <v>1</v>
      </c>
      <c r="DP677" t="b">
        <v>1</v>
      </c>
      <c r="DQ677" t="b">
        <v>1</v>
      </c>
      <c r="DR677" t="b">
        <v>0</v>
      </c>
      <c r="DS677" t="b">
        <v>0</v>
      </c>
      <c r="DT677" t="b">
        <v>0</v>
      </c>
      <c r="DU677" t="b">
        <v>0</v>
      </c>
      <c r="DV677">
        <v>0</v>
      </c>
      <c r="DW677" t="b">
        <v>0</v>
      </c>
      <c r="DX677" t="b">
        <v>0</v>
      </c>
      <c r="DY677" t="b">
        <v>0</v>
      </c>
      <c r="DZ677" t="b">
        <v>0</v>
      </c>
      <c r="EA677" t="b">
        <v>0</v>
      </c>
      <c r="EB677" t="b">
        <v>0</v>
      </c>
      <c r="EC677" t="b">
        <v>0</v>
      </c>
      <c r="ED677" t="b">
        <v>0</v>
      </c>
      <c r="EE677" t="b">
        <v>0</v>
      </c>
      <c r="EF677" t="e" cm="1">
        <v>#N/A</v>
      </c>
      <c r="EG677" t="b">
        <v>0</v>
      </c>
      <c r="EH677" t="b">
        <v>0</v>
      </c>
      <c r="EI677" t="e">
        <v>#N/A</v>
      </c>
      <c r="EJ677" t="e">
        <v>#N/A</v>
      </c>
      <c r="EK677">
        <v>0</v>
      </c>
      <c r="EL677">
        <v>48</v>
      </c>
      <c r="EM677" t="b">
        <v>0</v>
      </c>
    </row>
    <row r="678" spans="1:143" ht="15.75">
      <c r="A678"/>
      <c r="B678" t="s">
        <v>1247</v>
      </c>
      <c r="C678" t="s">
        <v>1759</v>
      </c>
      <c r="D678" t="s">
        <v>6888</v>
      </c>
      <c r="E678" t="s">
        <v>7639</v>
      </c>
      <c r="F678" t="s">
        <v>6890</v>
      </c>
      <c r="G678" t="s">
        <v>6888</v>
      </c>
      <c r="H678"/>
      <c r="I678" t="s">
        <v>1287</v>
      </c>
      <c r="J678" t="s">
        <v>7984</v>
      </c>
      <c r="K678" t="s">
        <v>8188</v>
      </c>
      <c r="L678" t="s">
        <v>1939</v>
      </c>
      <c r="M678" t="s">
        <v>2607</v>
      </c>
      <c r="N678"/>
      <c r="O678"/>
      <c r="P678" t="s">
        <v>1247</v>
      </c>
      <c r="Q678" t="s">
        <v>1306</v>
      </c>
      <c r="R678" t="s">
        <v>6582</v>
      </c>
      <c r="S678"/>
      <c r="T678"/>
      <c r="U678" t="s">
        <v>7987</v>
      </c>
      <c r="V678" t="s">
        <v>6891</v>
      </c>
      <c r="W678"/>
      <c r="X678"/>
      <c r="Y678"/>
      <c r="Z678"/>
      <c r="AA678"/>
      <c r="AB678" t="s">
        <v>6985</v>
      </c>
      <c r="AC678"/>
      <c r="AD678"/>
      <c r="AE678"/>
      <c r="AF678"/>
      <c r="AG678"/>
      <c r="AH678"/>
      <c r="AI678"/>
      <c r="AJ678"/>
      <c r="AK678"/>
      <c r="AL678"/>
      <c r="AM678"/>
      <c r="AN678"/>
      <c r="AO678" s="108" t="s">
        <v>43</v>
      </c>
      <c r="AP678" t="s">
        <v>1309</v>
      </c>
      <c r="AQ678">
        <v>123</v>
      </c>
      <c r="AR678" t="e">
        <v>#N/A</v>
      </c>
      <c r="AS678" t="s">
        <v>1759</v>
      </c>
      <c r="AT678" t="e">
        <v>#N/A</v>
      </c>
      <c r="AU678" t="s">
        <v>7639</v>
      </c>
      <c r="AV678" t="s">
        <v>7640</v>
      </c>
      <c r="AW678" t="s">
        <v>6893</v>
      </c>
      <c r="AX678" t="s">
        <v>1934</v>
      </c>
      <c r="AY678" t="s">
        <v>6894</v>
      </c>
      <c r="AZ678" t="s">
        <v>1306</v>
      </c>
      <c r="BA678" t="s">
        <v>7641</v>
      </c>
      <c r="BB678" t="s">
        <v>1287</v>
      </c>
      <c r="BC678" t="s">
        <v>1939</v>
      </c>
      <c r="BD678" t="s">
        <v>7888</v>
      </c>
      <c r="BE678">
        <v>617</v>
      </c>
      <c r="BF678">
        <v>659</v>
      </c>
      <c r="BG678" t="e">
        <v>#N/A</v>
      </c>
      <c r="BH678" t="s">
        <v>1592</v>
      </c>
      <c r="BI678">
        <v>0</v>
      </c>
      <c r="BJ678" t="e" cm="1">
        <v>#N/A</v>
      </c>
      <c r="BK678" t="e" cm="1">
        <v>#N/A</v>
      </c>
      <c r="BL678" t="s">
        <v>6985</v>
      </c>
      <c r="BM678" t="s">
        <v>7985</v>
      </c>
      <c r="BN678" t="s">
        <v>7988</v>
      </c>
      <c r="BO678" t="e" cm="1">
        <v>#N/A</v>
      </c>
      <c r="BP678" t="s">
        <v>8195</v>
      </c>
      <c r="BQ678" t="s">
        <v>7303</v>
      </c>
      <c r="BR678">
        <v>122</v>
      </c>
      <c r="BS678" t="s">
        <v>8234</v>
      </c>
      <c r="BT678" t="s">
        <v>8235</v>
      </c>
      <c r="BU678" t="s">
        <v>6888</v>
      </c>
      <c r="BV678" t="s">
        <v>7640</v>
      </c>
      <c r="BW678" t="s">
        <v>1937</v>
      </c>
      <c r="BX678" t="s">
        <v>1937</v>
      </c>
      <c r="BY678" t="s">
        <v>1592</v>
      </c>
      <c r="BZ678" t="s">
        <v>1937</v>
      </c>
      <c r="CA678" t="s">
        <v>2607</v>
      </c>
      <c r="CB678"/>
      <c r="CC678" t="s">
        <v>998</v>
      </c>
      <c r="CD678" t="s">
        <v>1287</v>
      </c>
      <c r="CE678" t="s">
        <v>8236</v>
      </c>
      <c r="CF678" t="s">
        <v>8237</v>
      </c>
      <c r="CG678" t="s">
        <v>1287</v>
      </c>
      <c r="CH678" t="s">
        <v>1592</v>
      </c>
      <c r="CI678" t="s">
        <v>6582</v>
      </c>
      <c r="CJ678" t="s">
        <v>1247</v>
      </c>
      <c r="CK678"/>
      <c r="CL678"/>
      <c r="CM678" t="s">
        <v>7987</v>
      </c>
      <c r="CN678" t="s">
        <v>6891</v>
      </c>
      <c r="CO678" t="s">
        <v>7987</v>
      </c>
      <c r="CP678" t="s">
        <v>6891</v>
      </c>
      <c r="CQ678" t="s">
        <v>1592</v>
      </c>
      <c r="CR678">
        <v>0</v>
      </c>
      <c r="CS678" t="s">
        <v>1592</v>
      </c>
      <c r="CT678" t="s">
        <v>1592</v>
      </c>
      <c r="CU678" t="e">
        <v>#N/A</v>
      </c>
      <c r="CV678" t="s">
        <v>1592</v>
      </c>
      <c r="CW678" t="s">
        <v>1592</v>
      </c>
      <c r="CX678">
        <v>676</v>
      </c>
      <c r="CY678" t="s">
        <v>8238</v>
      </c>
      <c r="CZ678" t="s">
        <v>1592</v>
      </c>
      <c r="DA678" t="s">
        <v>2313</v>
      </c>
      <c r="DB678" t="s">
        <v>2314</v>
      </c>
      <c r="DC678" t="s">
        <v>7639</v>
      </c>
      <c r="DD678" t="s">
        <v>1306</v>
      </c>
      <c r="DE678" t="s">
        <v>6888</v>
      </c>
      <c r="DF678" t="s">
        <v>1592</v>
      </c>
      <c r="DG678" t="s">
        <v>1592</v>
      </c>
      <c r="DH678" t="s">
        <v>2334</v>
      </c>
      <c r="DI678" t="e">
        <v>#N/A</v>
      </c>
      <c r="DJ678"/>
      <c r="DK678" t="s">
        <v>2334</v>
      </c>
      <c r="DL678">
        <v>9</v>
      </c>
      <c r="DM678" t="s">
        <v>2315</v>
      </c>
      <c r="DN678" t="s">
        <v>1247</v>
      </c>
      <c r="DO678" t="b">
        <v>1</v>
      </c>
      <c r="DP678" t="b">
        <v>1</v>
      </c>
      <c r="DQ678" t="b">
        <v>0</v>
      </c>
      <c r="DR678" t="b">
        <v>0</v>
      </c>
      <c r="DS678" t="b">
        <v>0</v>
      </c>
      <c r="DT678" t="b">
        <v>0</v>
      </c>
      <c r="DU678" t="b">
        <v>0</v>
      </c>
      <c r="DV678">
        <v>0</v>
      </c>
      <c r="DW678" t="b">
        <v>0</v>
      </c>
      <c r="DX678" t="b">
        <v>0</v>
      </c>
      <c r="DY678" t="b">
        <v>0</v>
      </c>
      <c r="DZ678" t="b">
        <v>0</v>
      </c>
      <c r="EA678" t="b">
        <v>0</v>
      </c>
      <c r="EB678" t="b">
        <v>1</v>
      </c>
      <c r="EC678" t="b">
        <v>0</v>
      </c>
      <c r="ED678" t="b">
        <v>0</v>
      </c>
      <c r="EE678" t="b">
        <v>0</v>
      </c>
      <c r="EF678" t="e" cm="1">
        <v>#N/A</v>
      </c>
      <c r="EG678" t="b">
        <v>0</v>
      </c>
      <c r="EH678" t="b">
        <v>0</v>
      </c>
      <c r="EI678" t="e">
        <v>#N/A</v>
      </c>
      <c r="EJ678" t="e">
        <v>#N/A</v>
      </c>
      <c r="EK678">
        <v>0</v>
      </c>
      <c r="EL678">
        <v>21</v>
      </c>
      <c r="EM678" t="b">
        <v>0</v>
      </c>
    </row>
    <row r="679" spans="1:143" ht="15.75">
      <c r="A679"/>
      <c r="B679" t="s">
        <v>1247</v>
      </c>
      <c r="C679" t="s">
        <v>1759</v>
      </c>
      <c r="D679" t="s">
        <v>8239</v>
      </c>
      <c r="E679" t="s">
        <v>8240</v>
      </c>
      <c r="F679" t="s">
        <v>8241</v>
      </c>
      <c r="G679" t="s">
        <v>8239</v>
      </c>
      <c r="H679" t="s">
        <v>902</v>
      </c>
      <c r="I679" t="s">
        <v>1279</v>
      </c>
      <c r="J679"/>
      <c r="K679"/>
      <c r="L679" t="s">
        <v>1939</v>
      </c>
      <c r="M679" t="s">
        <v>902</v>
      </c>
      <c r="N679" t="s">
        <v>902</v>
      </c>
      <c r="O679"/>
      <c r="P679" t="s">
        <v>1247</v>
      </c>
      <c r="Q679" t="s">
        <v>1306</v>
      </c>
      <c r="R679" t="s">
        <v>6582</v>
      </c>
      <c r="S679"/>
      <c r="T679"/>
      <c r="U679" t="s">
        <v>8242</v>
      </c>
      <c r="V679"/>
      <c r="W679"/>
      <c r="X679"/>
      <c r="Y679"/>
      <c r="Z679"/>
      <c r="AA679"/>
      <c r="AB679"/>
      <c r="AC679"/>
      <c r="AD679"/>
      <c r="AE679"/>
      <c r="AF679"/>
      <c r="AG679"/>
      <c r="AH679"/>
      <c r="AI679"/>
      <c r="AJ679"/>
      <c r="AK679"/>
      <c r="AL679"/>
      <c r="AM679"/>
      <c r="AN679"/>
      <c r="AO679" s="108" t="s">
        <v>43</v>
      </c>
      <c r="AP679" t="s">
        <v>1309</v>
      </c>
      <c r="AQ679">
        <v>124</v>
      </c>
      <c r="AR679" t="e">
        <v>#N/A</v>
      </c>
      <c r="AS679" t="s">
        <v>1759</v>
      </c>
      <c r="AT679" t="e">
        <v>#N/A</v>
      </c>
      <c r="AU679" t="s">
        <v>8240</v>
      </c>
      <c r="AV679" t="s">
        <v>8243</v>
      </c>
      <c r="AW679" t="s">
        <v>8244</v>
      </c>
      <c r="AX679" t="s">
        <v>1934</v>
      </c>
      <c r="AY679" t="s">
        <v>8245</v>
      </c>
      <c r="AZ679" t="s">
        <v>1306</v>
      </c>
      <c r="BA679" t="s">
        <v>8246</v>
      </c>
      <c r="BB679" t="s">
        <v>1279</v>
      </c>
      <c r="BC679" t="s">
        <v>1939</v>
      </c>
      <c r="BD679" t="s">
        <v>8247</v>
      </c>
      <c r="BE679">
        <v>679</v>
      </c>
      <c r="BF679">
        <v>0</v>
      </c>
      <c r="BG679">
        <v>0</v>
      </c>
      <c r="BH679" t="s">
        <v>1592</v>
      </c>
      <c r="BI679">
        <v>0</v>
      </c>
      <c r="BJ679">
        <v>0</v>
      </c>
      <c r="BK679">
        <v>0</v>
      </c>
      <c r="BL679" t="s">
        <v>1592</v>
      </c>
      <c r="BM679" t="s">
        <v>1592</v>
      </c>
      <c r="BN679" t="s">
        <v>1592</v>
      </c>
      <c r="BO679" t="s" cm="1">
        <v>1592</v>
      </c>
      <c r="BP679" t="s">
        <v>1592</v>
      </c>
      <c r="BQ679" t="s">
        <v>7303</v>
      </c>
      <c r="BR679">
        <v>123</v>
      </c>
      <c r="BS679" t="s">
        <v>8248</v>
      </c>
      <c r="BT679" t="s">
        <v>8249</v>
      </c>
      <c r="BU679" t="s">
        <v>8239</v>
      </c>
      <c r="BV679" t="s">
        <v>8243</v>
      </c>
      <c r="BW679" t="s">
        <v>1940</v>
      </c>
      <c r="BX679" t="s">
        <v>1940</v>
      </c>
      <c r="BY679" t="s">
        <v>1592</v>
      </c>
      <c r="BZ679" t="s">
        <v>1937</v>
      </c>
      <c r="CA679" t="s">
        <v>902</v>
      </c>
      <c r="CB679"/>
      <c r="CC679" t="s">
        <v>998</v>
      </c>
      <c r="CD679" t="s">
        <v>1279</v>
      </c>
      <c r="CE679" t="s">
        <v>8240</v>
      </c>
      <c r="CF679" t="s">
        <v>8243</v>
      </c>
      <c r="CG679" t="s">
        <v>1279</v>
      </c>
      <c r="CH679" t="s">
        <v>1592</v>
      </c>
      <c r="CI679" t="s">
        <v>6582</v>
      </c>
      <c r="CJ679" t="s">
        <v>1247</v>
      </c>
      <c r="CK679"/>
      <c r="CL679"/>
      <c r="CM679" t="s">
        <v>8242</v>
      </c>
      <c r="CN679" t="s">
        <v>1592</v>
      </c>
      <c r="CO679" t="s">
        <v>8242</v>
      </c>
      <c r="CP679" t="s">
        <v>1592</v>
      </c>
      <c r="CQ679" t="s">
        <v>1592</v>
      </c>
      <c r="CR679">
        <v>0</v>
      </c>
      <c r="CS679" t="s">
        <v>1592</v>
      </c>
      <c r="CT679" t="s">
        <v>1592</v>
      </c>
      <c r="CU679" t="s">
        <v>1592</v>
      </c>
      <c r="CV679" t="s">
        <v>1592</v>
      </c>
      <c r="CW679" t="s">
        <v>1592</v>
      </c>
      <c r="CX679">
        <v>677</v>
      </c>
      <c r="CY679" t="s">
        <v>8250</v>
      </c>
      <c r="CZ679" t="s">
        <v>1592</v>
      </c>
      <c r="DA679" t="s">
        <v>2313</v>
      </c>
      <c r="DB679" t="s">
        <v>2314</v>
      </c>
      <c r="DC679" t="s">
        <v>8240</v>
      </c>
      <c r="DD679" t="s">
        <v>1306</v>
      </c>
      <c r="DE679" t="s">
        <v>8239</v>
      </c>
      <c r="DF679" t="s">
        <v>1592</v>
      </c>
      <c r="DG679" t="s">
        <v>1592</v>
      </c>
      <c r="DH679" t="s">
        <v>2334</v>
      </c>
      <c r="DI679" t="e">
        <v>#N/A</v>
      </c>
      <c r="DJ679"/>
      <c r="DK679" t="s">
        <v>2334</v>
      </c>
      <c r="DL679">
        <v>9</v>
      </c>
      <c r="DM679" t="s">
        <v>2315</v>
      </c>
      <c r="DN679" t="s">
        <v>1247</v>
      </c>
      <c r="DO679" t="b">
        <v>1</v>
      </c>
      <c r="DP679" t="b">
        <v>1</v>
      </c>
      <c r="DQ679" t="b">
        <v>1</v>
      </c>
      <c r="DR679" t="b">
        <v>0</v>
      </c>
      <c r="DS679" t="b">
        <v>0</v>
      </c>
      <c r="DT679" t="b">
        <v>0</v>
      </c>
      <c r="DU679" t="b">
        <v>1</v>
      </c>
      <c r="DV679">
        <v>0</v>
      </c>
      <c r="DW679" t="b">
        <v>0</v>
      </c>
      <c r="DX679" t="b">
        <v>0</v>
      </c>
      <c r="DY679" t="b">
        <v>0</v>
      </c>
      <c r="DZ679" t="b">
        <v>0</v>
      </c>
      <c r="EA679" t="b">
        <v>0</v>
      </c>
      <c r="EB679" t="b">
        <v>0</v>
      </c>
      <c r="EC679" t="b">
        <v>0</v>
      </c>
      <c r="ED679" t="b">
        <v>0</v>
      </c>
      <c r="EE679" t="b">
        <v>0</v>
      </c>
      <c r="EF679" t="b" cm="1">
        <v>0</v>
      </c>
      <c r="EG679" t="b">
        <v>0</v>
      </c>
      <c r="EH679" t="b">
        <v>0</v>
      </c>
      <c r="EI679" t="b">
        <v>0</v>
      </c>
      <c r="EJ679" t="s">
        <v>1592</v>
      </c>
      <c r="EK679">
        <v>0</v>
      </c>
      <c r="EL679">
        <v>24</v>
      </c>
      <c r="EM679" t="b">
        <v>0</v>
      </c>
    </row>
    <row r="680" spans="1:143" ht="63">
      <c r="A680"/>
      <c r="B680" t="s">
        <v>1247</v>
      </c>
      <c r="C680" t="s">
        <v>1759</v>
      </c>
      <c r="D680" t="s">
        <v>1761</v>
      </c>
      <c r="E680" t="s">
        <v>1762</v>
      </c>
      <c r="F680" t="s">
        <v>2187</v>
      </c>
      <c r="G680" t="s">
        <v>1761</v>
      </c>
      <c r="H680" t="s">
        <v>902</v>
      </c>
      <c r="I680" t="s">
        <v>1242</v>
      </c>
      <c r="J680" t="s">
        <v>8239</v>
      </c>
      <c r="K680"/>
      <c r="L680" t="s">
        <v>1939</v>
      </c>
      <c r="M680" t="s">
        <v>1947</v>
      </c>
      <c r="N680" s="109" t="s">
        <v>6592</v>
      </c>
      <c r="O680"/>
      <c r="P680" t="s">
        <v>1247</v>
      </c>
      <c r="Q680" t="s">
        <v>1306</v>
      </c>
      <c r="R680" t="s">
        <v>6582</v>
      </c>
      <c r="S680"/>
      <c r="T680"/>
      <c r="U680" t="s">
        <v>8242</v>
      </c>
      <c r="V680" t="s">
        <v>2187</v>
      </c>
      <c r="W680"/>
      <c r="X680"/>
      <c r="Y680"/>
      <c r="Z680"/>
      <c r="AA680"/>
      <c r="AB680"/>
      <c r="AC680"/>
      <c r="AD680"/>
      <c r="AE680"/>
      <c r="AF680"/>
      <c r="AG680"/>
      <c r="AH680"/>
      <c r="AI680"/>
      <c r="AJ680"/>
      <c r="AK680"/>
      <c r="AL680"/>
      <c r="AM680"/>
      <c r="AN680"/>
      <c r="AO680" s="108" t="s">
        <v>43</v>
      </c>
      <c r="AP680" t="s">
        <v>1309</v>
      </c>
      <c r="AQ680">
        <v>125</v>
      </c>
      <c r="AR680" t="e">
        <v>#N/A</v>
      </c>
      <c r="AS680" t="s">
        <v>1759</v>
      </c>
      <c r="AT680" t="e">
        <v>#N/A</v>
      </c>
      <c r="AU680" t="s">
        <v>1762</v>
      </c>
      <c r="AV680" t="s">
        <v>1945</v>
      </c>
      <c r="AW680" t="s">
        <v>2138</v>
      </c>
      <c r="AX680" t="s">
        <v>1934</v>
      </c>
      <c r="AY680" t="s">
        <v>2186</v>
      </c>
      <c r="AZ680" t="s">
        <v>1306</v>
      </c>
      <c r="BA680" t="s">
        <v>5600</v>
      </c>
      <c r="BB680" t="s">
        <v>1242</v>
      </c>
      <c r="BC680" t="s">
        <v>1939</v>
      </c>
      <c r="BD680" t="s">
        <v>6322</v>
      </c>
      <c r="BE680">
        <v>339</v>
      </c>
      <c r="BF680">
        <v>679</v>
      </c>
      <c r="BG680">
        <v>0</v>
      </c>
      <c r="BH680" t="s">
        <v>1592</v>
      </c>
      <c r="BI680">
        <v>0</v>
      </c>
      <c r="BJ680">
        <v>0</v>
      </c>
      <c r="BK680">
        <v>1055</v>
      </c>
      <c r="BL680" t="s">
        <v>1950</v>
      </c>
      <c r="BM680" t="s">
        <v>8240</v>
      </c>
      <c r="BN680" t="s">
        <v>8243</v>
      </c>
      <c r="BO680" t="e" cm="1">
        <v>#N/A</v>
      </c>
      <c r="BP680" t="s">
        <v>1592</v>
      </c>
      <c r="BQ680" t="s">
        <v>7303</v>
      </c>
      <c r="BR680">
        <v>124</v>
      </c>
      <c r="BS680" t="s">
        <v>8251</v>
      </c>
      <c r="BT680" t="s">
        <v>8252</v>
      </c>
      <c r="BU680" t="s">
        <v>1761</v>
      </c>
      <c r="BV680" t="s">
        <v>1945</v>
      </c>
      <c r="BW680" t="s">
        <v>1940</v>
      </c>
      <c r="BX680" t="s">
        <v>2188</v>
      </c>
      <c r="BY680" t="s">
        <v>1592</v>
      </c>
      <c r="BZ680" t="s">
        <v>1937</v>
      </c>
      <c r="CA680" t="s">
        <v>1947</v>
      </c>
      <c r="CB680"/>
      <c r="CC680" t="s">
        <v>998</v>
      </c>
      <c r="CD680" t="s">
        <v>1242</v>
      </c>
      <c r="CE680" t="s">
        <v>8253</v>
      </c>
      <c r="CF680" t="s">
        <v>8254</v>
      </c>
      <c r="CG680" t="s">
        <v>1242</v>
      </c>
      <c r="CH680" t="s">
        <v>1592</v>
      </c>
      <c r="CI680" t="s">
        <v>6582</v>
      </c>
      <c r="CJ680" t="s">
        <v>1247</v>
      </c>
      <c r="CK680"/>
      <c r="CL680"/>
      <c r="CM680" t="s">
        <v>8242</v>
      </c>
      <c r="CN680" t="s">
        <v>2187</v>
      </c>
      <c r="CO680" t="s">
        <v>8242</v>
      </c>
      <c r="CP680" t="s">
        <v>2187</v>
      </c>
      <c r="CQ680" t="s">
        <v>1592</v>
      </c>
      <c r="CR680">
        <v>0</v>
      </c>
      <c r="CS680" t="s">
        <v>1592</v>
      </c>
      <c r="CT680" t="s">
        <v>1592</v>
      </c>
      <c r="CU680" t="s">
        <v>1592</v>
      </c>
      <c r="CV680" t="s">
        <v>1592</v>
      </c>
      <c r="CW680" t="s">
        <v>1592</v>
      </c>
      <c r="CX680">
        <v>678</v>
      </c>
      <c r="CY680" t="s">
        <v>8255</v>
      </c>
      <c r="CZ680" t="s">
        <v>1592</v>
      </c>
      <c r="DA680" t="s">
        <v>2313</v>
      </c>
      <c r="DB680" t="s">
        <v>2314</v>
      </c>
      <c r="DC680" t="s">
        <v>1762</v>
      </c>
      <c r="DD680" t="s">
        <v>1306</v>
      </c>
      <c r="DE680" t="s">
        <v>1761</v>
      </c>
      <c r="DF680" t="s">
        <v>1592</v>
      </c>
      <c r="DG680" t="s">
        <v>1592</v>
      </c>
      <c r="DH680" t="s">
        <v>2334</v>
      </c>
      <c r="DI680" t="e">
        <v>#N/A</v>
      </c>
      <c r="DJ680"/>
      <c r="DK680" t="s">
        <v>2334</v>
      </c>
      <c r="DL680">
        <v>9</v>
      </c>
      <c r="DM680" t="s">
        <v>2315</v>
      </c>
      <c r="DN680" t="s">
        <v>1247</v>
      </c>
      <c r="DO680" t="b">
        <v>1</v>
      </c>
      <c r="DP680" t="b">
        <v>1</v>
      </c>
      <c r="DQ680" t="b">
        <v>0</v>
      </c>
      <c r="DR680" t="b">
        <v>0</v>
      </c>
      <c r="DS680" t="b">
        <v>0</v>
      </c>
      <c r="DT680" t="b">
        <v>0</v>
      </c>
      <c r="DU680" t="b">
        <v>0</v>
      </c>
      <c r="DV680">
        <v>0</v>
      </c>
      <c r="DW680" t="b">
        <v>0</v>
      </c>
      <c r="DX680" t="b">
        <v>0</v>
      </c>
      <c r="DY680" t="b">
        <v>0</v>
      </c>
      <c r="DZ680" t="b">
        <v>0</v>
      </c>
      <c r="EA680" t="b">
        <v>0</v>
      </c>
      <c r="EB680" t="b">
        <v>0</v>
      </c>
      <c r="EC680" t="b">
        <v>0</v>
      </c>
      <c r="ED680" t="b">
        <v>0</v>
      </c>
      <c r="EE680" t="b">
        <v>0</v>
      </c>
      <c r="EF680" t="b" cm="1">
        <v>0</v>
      </c>
      <c r="EG680" t="b">
        <v>0</v>
      </c>
      <c r="EH680" t="b">
        <v>0</v>
      </c>
      <c r="EI680" t="b">
        <v>0</v>
      </c>
      <c r="EJ680" t="s">
        <v>1592</v>
      </c>
      <c r="EK680">
        <v>0</v>
      </c>
      <c r="EL680">
        <v>7</v>
      </c>
      <c r="EM680" t="b">
        <v>0</v>
      </c>
    </row>
    <row r="681" spans="1:143" ht="31.5">
      <c r="A681"/>
      <c r="B681" t="s">
        <v>1247</v>
      </c>
      <c r="C681" t="s">
        <v>1759</v>
      </c>
      <c r="D681" t="s">
        <v>5617</v>
      </c>
      <c r="E681" t="s">
        <v>5618</v>
      </c>
      <c r="F681" t="s">
        <v>6597</v>
      </c>
      <c r="G681" t="s">
        <v>5617</v>
      </c>
      <c r="H681" t="s">
        <v>902</v>
      </c>
      <c r="I681" t="s">
        <v>1242</v>
      </c>
      <c r="J681" t="s">
        <v>8239</v>
      </c>
      <c r="K681"/>
      <c r="L681" t="s">
        <v>1939</v>
      </c>
      <c r="M681" t="s">
        <v>1947</v>
      </c>
      <c r="N681" s="109" t="s">
        <v>6598</v>
      </c>
      <c r="O681"/>
      <c r="P681" t="s">
        <v>1247</v>
      </c>
      <c r="Q681" t="s">
        <v>1306</v>
      </c>
      <c r="R681" t="s">
        <v>6582</v>
      </c>
      <c r="S681"/>
      <c r="T681"/>
      <c r="U681" t="s">
        <v>8242</v>
      </c>
      <c r="V681" t="s">
        <v>6599</v>
      </c>
      <c r="W681"/>
      <c r="X681"/>
      <c r="Y681"/>
      <c r="Z681"/>
      <c r="AA681"/>
      <c r="AB681"/>
      <c r="AC681"/>
      <c r="AD681"/>
      <c r="AE681"/>
      <c r="AF681"/>
      <c r="AG681"/>
      <c r="AH681"/>
      <c r="AI681"/>
      <c r="AJ681"/>
      <c r="AK681"/>
      <c r="AL681"/>
      <c r="AM681"/>
      <c r="AN681"/>
      <c r="AO681" s="108" t="s">
        <v>43</v>
      </c>
      <c r="AP681" t="s">
        <v>1309</v>
      </c>
      <c r="AQ681">
        <v>126</v>
      </c>
      <c r="AR681" t="e">
        <v>#N/A</v>
      </c>
      <c r="AS681" t="s">
        <v>1759</v>
      </c>
      <c r="AT681" t="e">
        <v>#N/A</v>
      </c>
      <c r="AU681" t="s">
        <v>5618</v>
      </c>
      <c r="AV681" t="s">
        <v>5621</v>
      </c>
      <c r="AW681" t="s">
        <v>6600</v>
      </c>
      <c r="AX681" t="s">
        <v>1934</v>
      </c>
      <c r="AY681" t="s">
        <v>5622</v>
      </c>
      <c r="AZ681" t="s">
        <v>1306</v>
      </c>
      <c r="BA681" t="s">
        <v>5623</v>
      </c>
      <c r="BB681" t="s">
        <v>1242</v>
      </c>
      <c r="BC681" t="s">
        <v>1939</v>
      </c>
      <c r="BD681" t="s">
        <v>6332</v>
      </c>
      <c r="BE681">
        <v>341</v>
      </c>
      <c r="BF681">
        <v>679</v>
      </c>
      <c r="BG681">
        <v>0</v>
      </c>
      <c r="BH681" t="s">
        <v>1592</v>
      </c>
      <c r="BI681">
        <v>0</v>
      </c>
      <c r="BJ681">
        <v>0</v>
      </c>
      <c r="BK681">
        <v>1051</v>
      </c>
      <c r="BL681" t="s">
        <v>5625</v>
      </c>
      <c r="BM681" t="s">
        <v>8240</v>
      </c>
      <c r="BN681" t="s">
        <v>8243</v>
      </c>
      <c r="BO681" t="e" cm="1">
        <v>#N/A</v>
      </c>
      <c r="BP681" t="s">
        <v>1592</v>
      </c>
      <c r="BQ681" t="s">
        <v>7303</v>
      </c>
      <c r="BR681">
        <v>125</v>
      </c>
      <c r="BS681" t="s">
        <v>8256</v>
      </c>
      <c r="BT681" t="s">
        <v>8257</v>
      </c>
      <c r="BU681" t="s">
        <v>5617</v>
      </c>
      <c r="BV681" t="s">
        <v>5621</v>
      </c>
      <c r="BW681" t="s">
        <v>1940</v>
      </c>
      <c r="BX681" t="s">
        <v>6602</v>
      </c>
      <c r="BY681" t="s">
        <v>1592</v>
      </c>
      <c r="BZ681" t="s">
        <v>1937</v>
      </c>
      <c r="CA681" t="s">
        <v>1947</v>
      </c>
      <c r="CB681"/>
      <c r="CC681" t="s">
        <v>998</v>
      </c>
      <c r="CD681" t="s">
        <v>1242</v>
      </c>
      <c r="CE681" t="s">
        <v>8258</v>
      </c>
      <c r="CF681" t="s">
        <v>8259</v>
      </c>
      <c r="CG681" t="s">
        <v>1242</v>
      </c>
      <c r="CH681" t="s">
        <v>1592</v>
      </c>
      <c r="CI681" t="s">
        <v>6582</v>
      </c>
      <c r="CJ681" t="s">
        <v>1247</v>
      </c>
      <c r="CK681"/>
      <c r="CL681"/>
      <c r="CM681" t="s">
        <v>8242</v>
      </c>
      <c r="CN681" t="s">
        <v>6599</v>
      </c>
      <c r="CO681" t="s">
        <v>8242</v>
      </c>
      <c r="CP681" t="s">
        <v>6599</v>
      </c>
      <c r="CQ681" t="s">
        <v>1592</v>
      </c>
      <c r="CR681">
        <v>0</v>
      </c>
      <c r="CS681" t="s">
        <v>1592</v>
      </c>
      <c r="CT681" t="s">
        <v>1592</v>
      </c>
      <c r="CU681" t="s">
        <v>1592</v>
      </c>
      <c r="CV681" t="s">
        <v>1592</v>
      </c>
      <c r="CW681" t="s">
        <v>1592</v>
      </c>
      <c r="CX681">
        <v>679</v>
      </c>
      <c r="CY681" t="s">
        <v>8260</v>
      </c>
      <c r="CZ681" t="s">
        <v>1592</v>
      </c>
      <c r="DA681" t="s">
        <v>2313</v>
      </c>
      <c r="DB681" t="s">
        <v>2314</v>
      </c>
      <c r="DC681" t="s">
        <v>5618</v>
      </c>
      <c r="DD681" t="s">
        <v>1306</v>
      </c>
      <c r="DE681" t="s">
        <v>5617</v>
      </c>
      <c r="DF681" t="s">
        <v>1592</v>
      </c>
      <c r="DG681" t="s">
        <v>1592</v>
      </c>
      <c r="DH681" t="s">
        <v>2334</v>
      </c>
      <c r="DI681" t="e">
        <v>#N/A</v>
      </c>
      <c r="DJ681"/>
      <c r="DK681" t="s">
        <v>2334</v>
      </c>
      <c r="DL681">
        <v>9</v>
      </c>
      <c r="DM681" t="s">
        <v>2315</v>
      </c>
      <c r="DN681" t="s">
        <v>1247</v>
      </c>
      <c r="DO681" t="b">
        <v>1</v>
      </c>
      <c r="DP681" t="b">
        <v>1</v>
      </c>
      <c r="DQ681" t="b">
        <v>0</v>
      </c>
      <c r="DR681" t="b">
        <v>0</v>
      </c>
      <c r="DS681" t="b">
        <v>0</v>
      </c>
      <c r="DT681" t="b">
        <v>0</v>
      </c>
      <c r="DU681" t="b">
        <v>0</v>
      </c>
      <c r="DV681">
        <v>0</v>
      </c>
      <c r="DW681" t="b">
        <v>0</v>
      </c>
      <c r="DX681" t="b">
        <v>0</v>
      </c>
      <c r="DY681" t="b">
        <v>0</v>
      </c>
      <c r="DZ681" t="b">
        <v>0</v>
      </c>
      <c r="EA681" t="b">
        <v>0</v>
      </c>
      <c r="EB681" t="b">
        <v>0</v>
      </c>
      <c r="EC681" t="b">
        <v>0</v>
      </c>
      <c r="ED681" t="b">
        <v>0</v>
      </c>
      <c r="EE681" t="b">
        <v>0</v>
      </c>
      <c r="EF681" t="b" cm="1">
        <v>0</v>
      </c>
      <c r="EG681" t="b">
        <v>0</v>
      </c>
      <c r="EH681" t="b">
        <v>0</v>
      </c>
      <c r="EI681" t="b">
        <v>0</v>
      </c>
      <c r="EJ681" t="s">
        <v>1592</v>
      </c>
      <c r="EK681">
        <v>0</v>
      </c>
      <c r="EL681">
        <v>13</v>
      </c>
      <c r="EM681" t="b">
        <v>0</v>
      </c>
    </row>
    <row r="682" spans="1:143" ht="15.75">
      <c r="A682"/>
      <c r="B682" t="s">
        <v>1247</v>
      </c>
      <c r="C682" t="s">
        <v>1759</v>
      </c>
      <c r="D682" t="s">
        <v>1766</v>
      </c>
      <c r="E682" t="s">
        <v>1767</v>
      </c>
      <c r="F682" t="s">
        <v>6190</v>
      </c>
      <c r="G682" t="s">
        <v>1766</v>
      </c>
      <c r="H682" t="s">
        <v>902</v>
      </c>
      <c r="I682" t="s">
        <v>1242</v>
      </c>
      <c r="J682" t="s">
        <v>8239</v>
      </c>
      <c r="K682"/>
      <c r="L682" t="s">
        <v>1939</v>
      </c>
      <c r="M682" t="s">
        <v>1947</v>
      </c>
      <c r="N682" t="s">
        <v>6606</v>
      </c>
      <c r="O682"/>
      <c r="P682" t="s">
        <v>1247</v>
      </c>
      <c r="Q682" t="s">
        <v>1306</v>
      </c>
      <c r="R682" t="s">
        <v>6582</v>
      </c>
      <c r="S682"/>
      <c r="T682"/>
      <c r="U682" t="s">
        <v>8242</v>
      </c>
      <c r="V682" t="s">
        <v>2192</v>
      </c>
      <c r="W682"/>
      <c r="X682"/>
      <c r="Y682"/>
      <c r="Z682"/>
      <c r="AA682"/>
      <c r="AB682"/>
      <c r="AC682"/>
      <c r="AD682"/>
      <c r="AE682"/>
      <c r="AF682"/>
      <c r="AG682"/>
      <c r="AH682"/>
      <c r="AI682"/>
      <c r="AJ682"/>
      <c r="AK682"/>
      <c r="AL682"/>
      <c r="AM682"/>
      <c r="AN682"/>
      <c r="AO682" s="108" t="s">
        <v>43</v>
      </c>
      <c r="AP682" t="s">
        <v>1309</v>
      </c>
      <c r="AQ682">
        <v>127</v>
      </c>
      <c r="AR682" t="e">
        <v>#N/A</v>
      </c>
      <c r="AS682" t="s">
        <v>1759</v>
      </c>
      <c r="AT682" t="e">
        <v>#N/A</v>
      </c>
      <c r="AU682" t="s">
        <v>1767</v>
      </c>
      <c r="AV682" t="s">
        <v>1953</v>
      </c>
      <c r="AW682" t="s">
        <v>1954</v>
      </c>
      <c r="AX682" t="s">
        <v>1934</v>
      </c>
      <c r="AY682" t="s">
        <v>2191</v>
      </c>
      <c r="AZ682" t="s">
        <v>1306</v>
      </c>
      <c r="BA682" t="s">
        <v>5610</v>
      </c>
      <c r="BB682" t="s">
        <v>1242</v>
      </c>
      <c r="BC682" t="s">
        <v>1939</v>
      </c>
      <c r="BD682" t="s">
        <v>6327</v>
      </c>
      <c r="BE682">
        <v>340</v>
      </c>
      <c r="BF682">
        <v>679</v>
      </c>
      <c r="BG682">
        <v>0</v>
      </c>
      <c r="BH682" t="s">
        <v>1592</v>
      </c>
      <c r="BI682">
        <v>0</v>
      </c>
      <c r="BJ682">
        <v>0</v>
      </c>
      <c r="BK682">
        <v>1036</v>
      </c>
      <c r="BL682" t="s">
        <v>1958</v>
      </c>
      <c r="BM682" t="s">
        <v>8240</v>
      </c>
      <c r="BN682" t="s">
        <v>8243</v>
      </c>
      <c r="BO682" t="e" cm="1">
        <v>#N/A</v>
      </c>
      <c r="BP682" t="s">
        <v>1592</v>
      </c>
      <c r="BQ682" t="s">
        <v>7303</v>
      </c>
      <c r="BR682">
        <v>126</v>
      </c>
      <c r="BS682" t="s">
        <v>8261</v>
      </c>
      <c r="BT682" t="s">
        <v>8262</v>
      </c>
      <c r="BU682" t="s">
        <v>1766</v>
      </c>
      <c r="BV682" t="s">
        <v>1953</v>
      </c>
      <c r="BW682" t="s">
        <v>1940</v>
      </c>
      <c r="BX682" t="s">
        <v>2193</v>
      </c>
      <c r="BY682" t="s">
        <v>1592</v>
      </c>
      <c r="BZ682" t="s">
        <v>1937</v>
      </c>
      <c r="CA682" t="s">
        <v>1947</v>
      </c>
      <c r="CB682"/>
      <c r="CC682" t="s">
        <v>998</v>
      </c>
      <c r="CD682" t="s">
        <v>1242</v>
      </c>
      <c r="CE682" t="s">
        <v>8263</v>
      </c>
      <c r="CF682" t="s">
        <v>8264</v>
      </c>
      <c r="CG682" t="s">
        <v>1242</v>
      </c>
      <c r="CH682" t="s">
        <v>1592</v>
      </c>
      <c r="CI682" t="s">
        <v>6582</v>
      </c>
      <c r="CJ682" t="s">
        <v>1247</v>
      </c>
      <c r="CK682"/>
      <c r="CL682"/>
      <c r="CM682" t="s">
        <v>8242</v>
      </c>
      <c r="CN682" t="s">
        <v>2192</v>
      </c>
      <c r="CO682" t="s">
        <v>8242</v>
      </c>
      <c r="CP682" t="s">
        <v>2192</v>
      </c>
      <c r="CQ682" t="s">
        <v>1592</v>
      </c>
      <c r="CR682">
        <v>0</v>
      </c>
      <c r="CS682" t="s">
        <v>1592</v>
      </c>
      <c r="CT682" t="s">
        <v>1592</v>
      </c>
      <c r="CU682" t="s">
        <v>1592</v>
      </c>
      <c r="CV682" t="s">
        <v>1592</v>
      </c>
      <c r="CW682" t="s">
        <v>1592</v>
      </c>
      <c r="CX682">
        <v>680</v>
      </c>
      <c r="CY682" t="s">
        <v>8265</v>
      </c>
      <c r="CZ682" t="s">
        <v>1592</v>
      </c>
      <c r="DA682" t="s">
        <v>2313</v>
      </c>
      <c r="DB682" t="s">
        <v>2314</v>
      </c>
      <c r="DC682" t="s">
        <v>1767</v>
      </c>
      <c r="DD682" t="s">
        <v>1306</v>
      </c>
      <c r="DE682" t="s">
        <v>1766</v>
      </c>
      <c r="DF682" t="s">
        <v>1592</v>
      </c>
      <c r="DG682" t="s">
        <v>1592</v>
      </c>
      <c r="DH682" t="s">
        <v>2334</v>
      </c>
      <c r="DI682" t="e">
        <v>#N/A</v>
      </c>
      <c r="DJ682"/>
      <c r="DK682" t="s">
        <v>2334</v>
      </c>
      <c r="DL682">
        <v>9</v>
      </c>
      <c r="DM682" t="s">
        <v>2315</v>
      </c>
      <c r="DN682" t="s">
        <v>1247</v>
      </c>
      <c r="DO682" t="b">
        <v>1</v>
      </c>
      <c r="DP682" t="b">
        <v>1</v>
      </c>
      <c r="DQ682" t="b">
        <v>0</v>
      </c>
      <c r="DR682" t="b">
        <v>0</v>
      </c>
      <c r="DS682" t="b">
        <v>0</v>
      </c>
      <c r="DT682" t="b">
        <v>0</v>
      </c>
      <c r="DU682" t="b">
        <v>0</v>
      </c>
      <c r="DV682">
        <v>0</v>
      </c>
      <c r="DW682" t="b">
        <v>0</v>
      </c>
      <c r="DX682" t="b">
        <v>0</v>
      </c>
      <c r="DY682" t="b">
        <v>0</v>
      </c>
      <c r="DZ682" t="b">
        <v>0</v>
      </c>
      <c r="EA682" t="b">
        <v>0</v>
      </c>
      <c r="EB682" t="b">
        <v>0</v>
      </c>
      <c r="EC682" t="b">
        <v>0</v>
      </c>
      <c r="ED682" t="b">
        <v>0</v>
      </c>
      <c r="EE682" t="b">
        <v>0</v>
      </c>
      <c r="EF682" t="b" cm="1">
        <v>0</v>
      </c>
      <c r="EG682" t="b">
        <v>0</v>
      </c>
      <c r="EH682" t="b">
        <v>0</v>
      </c>
      <c r="EI682" t="b">
        <v>0</v>
      </c>
      <c r="EJ682" t="s">
        <v>1592</v>
      </c>
      <c r="EK682">
        <v>0</v>
      </c>
      <c r="EL682">
        <v>13</v>
      </c>
      <c r="EM682" t="b">
        <v>0</v>
      </c>
    </row>
    <row r="683" spans="1:143" ht="15.75">
      <c r="A683"/>
      <c r="B683" t="s">
        <v>1247</v>
      </c>
      <c r="C683" t="s">
        <v>1759</v>
      </c>
      <c r="D683" t="s">
        <v>1772</v>
      </c>
      <c r="E683" t="s">
        <v>1773</v>
      </c>
      <c r="F683" t="s">
        <v>6611</v>
      </c>
      <c r="G683" t="s">
        <v>1772</v>
      </c>
      <c r="H683" t="s">
        <v>902</v>
      </c>
      <c r="I683" t="s">
        <v>1242</v>
      </c>
      <c r="J683" t="s">
        <v>8239</v>
      </c>
      <c r="K683"/>
      <c r="L683" t="s">
        <v>1939</v>
      </c>
      <c r="M683" t="s">
        <v>1947</v>
      </c>
      <c r="N683" t="s">
        <v>7533</v>
      </c>
      <c r="O683"/>
      <c r="P683" t="s">
        <v>1247</v>
      </c>
      <c r="Q683" t="s">
        <v>1306</v>
      </c>
      <c r="R683" t="s">
        <v>6582</v>
      </c>
      <c r="S683"/>
      <c r="T683"/>
      <c r="U683" t="s">
        <v>8242</v>
      </c>
      <c r="V683" t="s">
        <v>6613</v>
      </c>
      <c r="W683"/>
      <c r="X683"/>
      <c r="Y683"/>
      <c r="Z683"/>
      <c r="AA683"/>
      <c r="AB683"/>
      <c r="AC683"/>
      <c r="AD683"/>
      <c r="AE683"/>
      <c r="AF683"/>
      <c r="AG683"/>
      <c r="AH683"/>
      <c r="AI683"/>
      <c r="AJ683"/>
      <c r="AK683"/>
      <c r="AL683"/>
      <c r="AM683"/>
      <c r="AN683"/>
      <c r="AO683" s="108" t="s">
        <v>43</v>
      </c>
      <c r="AP683" t="s">
        <v>1309</v>
      </c>
      <c r="AQ683">
        <v>128</v>
      </c>
      <c r="AR683" t="e">
        <v>#N/A</v>
      </c>
      <c r="AS683" t="s">
        <v>1759</v>
      </c>
      <c r="AT683" t="e">
        <v>#N/A</v>
      </c>
      <c r="AU683" t="s">
        <v>1773</v>
      </c>
      <c r="AV683" t="s">
        <v>5634</v>
      </c>
      <c r="AW683" t="s">
        <v>6614</v>
      </c>
      <c r="AX683" t="s">
        <v>1934</v>
      </c>
      <c r="AY683" t="s">
        <v>6615</v>
      </c>
      <c r="AZ683" t="s">
        <v>1306</v>
      </c>
      <c r="BA683" t="s">
        <v>5636</v>
      </c>
      <c r="BB683" t="s">
        <v>1242</v>
      </c>
      <c r="BC683" t="s">
        <v>1939</v>
      </c>
      <c r="BD683" t="s">
        <v>6337</v>
      </c>
      <c r="BE683">
        <v>342</v>
      </c>
      <c r="BF683">
        <v>679</v>
      </c>
      <c r="BG683">
        <v>0</v>
      </c>
      <c r="BH683" t="s">
        <v>1592</v>
      </c>
      <c r="BI683">
        <v>0</v>
      </c>
      <c r="BJ683">
        <v>0</v>
      </c>
      <c r="BK683">
        <v>1046</v>
      </c>
      <c r="BL683" t="s">
        <v>5638</v>
      </c>
      <c r="BM683" t="s">
        <v>8240</v>
      </c>
      <c r="BN683" t="s">
        <v>8243</v>
      </c>
      <c r="BO683" t="e" cm="1">
        <v>#N/A</v>
      </c>
      <c r="BP683" t="s">
        <v>1592</v>
      </c>
      <c r="BQ683" t="s">
        <v>7303</v>
      </c>
      <c r="BR683">
        <v>127</v>
      </c>
      <c r="BS683" t="s">
        <v>8266</v>
      </c>
      <c r="BT683" t="s">
        <v>8267</v>
      </c>
      <c r="BU683" t="s">
        <v>1772</v>
      </c>
      <c r="BV683" t="s">
        <v>5634</v>
      </c>
      <c r="BW683" t="s">
        <v>1940</v>
      </c>
      <c r="BX683" t="s">
        <v>7535</v>
      </c>
      <c r="BY683" t="s">
        <v>1592</v>
      </c>
      <c r="BZ683" t="s">
        <v>1937</v>
      </c>
      <c r="CA683" t="s">
        <v>1947</v>
      </c>
      <c r="CB683"/>
      <c r="CC683" t="s">
        <v>998</v>
      </c>
      <c r="CD683" t="s">
        <v>1242</v>
      </c>
      <c r="CE683" t="s">
        <v>8268</v>
      </c>
      <c r="CF683" t="s">
        <v>8269</v>
      </c>
      <c r="CG683" t="s">
        <v>1242</v>
      </c>
      <c r="CH683" t="s">
        <v>1592</v>
      </c>
      <c r="CI683" t="s">
        <v>6582</v>
      </c>
      <c r="CJ683" t="s">
        <v>1247</v>
      </c>
      <c r="CK683"/>
      <c r="CL683"/>
      <c r="CM683" t="s">
        <v>8242</v>
      </c>
      <c r="CN683" t="s">
        <v>6613</v>
      </c>
      <c r="CO683" t="s">
        <v>8242</v>
      </c>
      <c r="CP683" t="s">
        <v>6613</v>
      </c>
      <c r="CQ683" t="s">
        <v>1592</v>
      </c>
      <c r="CR683">
        <v>0</v>
      </c>
      <c r="CS683" t="s">
        <v>1592</v>
      </c>
      <c r="CT683" t="s">
        <v>1592</v>
      </c>
      <c r="CU683" t="s">
        <v>1592</v>
      </c>
      <c r="CV683" t="s">
        <v>1592</v>
      </c>
      <c r="CW683" t="s">
        <v>1592</v>
      </c>
      <c r="CX683">
        <v>681</v>
      </c>
      <c r="CY683" t="s">
        <v>8270</v>
      </c>
      <c r="CZ683" t="s">
        <v>1592</v>
      </c>
      <c r="DA683" t="s">
        <v>2313</v>
      </c>
      <c r="DB683" t="s">
        <v>2314</v>
      </c>
      <c r="DC683" t="s">
        <v>1773</v>
      </c>
      <c r="DD683" t="s">
        <v>1306</v>
      </c>
      <c r="DE683" t="s">
        <v>1772</v>
      </c>
      <c r="DF683" t="s">
        <v>1592</v>
      </c>
      <c r="DG683" t="s">
        <v>1592</v>
      </c>
      <c r="DH683" t="s">
        <v>2334</v>
      </c>
      <c r="DI683" t="e">
        <v>#N/A</v>
      </c>
      <c r="DJ683"/>
      <c r="DK683" t="s">
        <v>2334</v>
      </c>
      <c r="DL683">
        <v>9</v>
      </c>
      <c r="DM683" t="s">
        <v>2315</v>
      </c>
      <c r="DN683" t="s">
        <v>1247</v>
      </c>
      <c r="DO683" t="b">
        <v>1</v>
      </c>
      <c r="DP683" t="b">
        <v>1</v>
      </c>
      <c r="DQ683" t="b">
        <v>0</v>
      </c>
      <c r="DR683" t="b">
        <v>0</v>
      </c>
      <c r="DS683" t="b">
        <v>0</v>
      </c>
      <c r="DT683" t="b">
        <v>0</v>
      </c>
      <c r="DU683" t="b">
        <v>0</v>
      </c>
      <c r="DV683">
        <v>0</v>
      </c>
      <c r="DW683" t="b">
        <v>0</v>
      </c>
      <c r="DX683" t="b">
        <v>0</v>
      </c>
      <c r="DY683" t="b">
        <v>0</v>
      </c>
      <c r="DZ683" t="b">
        <v>0</v>
      </c>
      <c r="EA683" t="b">
        <v>0</v>
      </c>
      <c r="EB683" t="b">
        <v>0</v>
      </c>
      <c r="EC683" t="b">
        <v>0</v>
      </c>
      <c r="ED683" t="b">
        <v>0</v>
      </c>
      <c r="EE683" t="b">
        <v>0</v>
      </c>
      <c r="EF683" t="b" cm="1">
        <v>0</v>
      </c>
      <c r="EG683" t="b">
        <v>0</v>
      </c>
      <c r="EH683" t="b">
        <v>0</v>
      </c>
      <c r="EI683" t="b">
        <v>0</v>
      </c>
      <c r="EJ683" t="s">
        <v>1592</v>
      </c>
      <c r="EK683">
        <v>0</v>
      </c>
      <c r="EL683">
        <v>16</v>
      </c>
      <c r="EM683" t="b">
        <v>0</v>
      </c>
    </row>
    <row r="684" spans="1:143" ht="15.75">
      <c r="A684"/>
      <c r="B684" t="s">
        <v>1247</v>
      </c>
      <c r="C684" t="s">
        <v>1759</v>
      </c>
      <c r="D684" t="s">
        <v>7669</v>
      </c>
      <c r="E684" t="s">
        <v>7670</v>
      </c>
      <c r="F684" t="s">
        <v>7671</v>
      </c>
      <c r="G684" t="s">
        <v>7669</v>
      </c>
      <c r="H684" t="s">
        <v>902</v>
      </c>
      <c r="I684" t="s">
        <v>1242</v>
      </c>
      <c r="J684" t="s">
        <v>8239</v>
      </c>
      <c r="K684"/>
      <c r="L684" t="s">
        <v>1939</v>
      </c>
      <c r="M684" t="s">
        <v>1974</v>
      </c>
      <c r="N684"/>
      <c r="O684"/>
      <c r="P684" t="s">
        <v>1247</v>
      </c>
      <c r="Q684" t="s">
        <v>1306</v>
      </c>
      <c r="R684" t="s">
        <v>6582</v>
      </c>
      <c r="S684"/>
      <c r="T684"/>
      <c r="U684" t="s">
        <v>8242</v>
      </c>
      <c r="V684" t="s">
        <v>7672</v>
      </c>
      <c r="W684"/>
      <c r="X684"/>
      <c r="Y684"/>
      <c r="Z684"/>
      <c r="AA684"/>
      <c r="AB684" t="s">
        <v>6927</v>
      </c>
      <c r="AC684"/>
      <c r="AD684"/>
      <c r="AE684"/>
      <c r="AF684"/>
      <c r="AG684"/>
      <c r="AH684"/>
      <c r="AI684"/>
      <c r="AJ684"/>
      <c r="AK684"/>
      <c r="AL684"/>
      <c r="AM684"/>
      <c r="AN684"/>
      <c r="AO684" s="108" t="s">
        <v>43</v>
      </c>
      <c r="AP684" t="s">
        <v>1309</v>
      </c>
      <c r="AQ684">
        <v>129</v>
      </c>
      <c r="AR684" t="e">
        <v>#N/A</v>
      </c>
      <c r="AS684" t="s">
        <v>1759</v>
      </c>
      <c r="AT684" t="e">
        <v>#N/A</v>
      </c>
      <c r="AU684" t="s">
        <v>7670</v>
      </c>
      <c r="AV684" t="s">
        <v>7673</v>
      </c>
      <c r="AW684" t="s">
        <v>7674</v>
      </c>
      <c r="AX684" t="s">
        <v>1934</v>
      </c>
      <c r="AY684" t="s">
        <v>7675</v>
      </c>
      <c r="AZ684" t="s">
        <v>1306</v>
      </c>
      <c r="BA684" t="s">
        <v>7676</v>
      </c>
      <c r="BB684" t="s">
        <v>1242</v>
      </c>
      <c r="BC684" t="s">
        <v>1939</v>
      </c>
      <c r="BD684" t="s">
        <v>7677</v>
      </c>
      <c r="BE684">
        <v>622</v>
      </c>
      <c r="BF684">
        <v>679</v>
      </c>
      <c r="BG684">
        <v>0</v>
      </c>
      <c r="BH684" t="s">
        <v>1592</v>
      </c>
      <c r="BI684">
        <v>0</v>
      </c>
      <c r="BJ684" t="e" cm="1">
        <v>#N/A</v>
      </c>
      <c r="BK684" t="e" cm="1">
        <v>#N/A</v>
      </c>
      <c r="BL684" t="s">
        <v>6927</v>
      </c>
      <c r="BM684" t="s">
        <v>8240</v>
      </c>
      <c r="BN684" t="s">
        <v>8243</v>
      </c>
      <c r="BO684" t="e" cm="1">
        <v>#N/A</v>
      </c>
      <c r="BP684" t="s">
        <v>1592</v>
      </c>
      <c r="BQ684" t="s">
        <v>7303</v>
      </c>
      <c r="BR684">
        <v>128</v>
      </c>
      <c r="BS684" t="s">
        <v>8271</v>
      </c>
      <c r="BT684" t="s">
        <v>8272</v>
      </c>
      <c r="BU684" t="s">
        <v>7669</v>
      </c>
      <c r="BV684" t="s">
        <v>7673</v>
      </c>
      <c r="BW684" t="s">
        <v>1940</v>
      </c>
      <c r="BX684" t="s">
        <v>1937</v>
      </c>
      <c r="BY684" t="s">
        <v>1592</v>
      </c>
      <c r="BZ684" t="s">
        <v>1937</v>
      </c>
      <c r="CA684" t="s">
        <v>1974</v>
      </c>
      <c r="CB684"/>
      <c r="CC684" t="s">
        <v>998</v>
      </c>
      <c r="CD684" t="s">
        <v>1242</v>
      </c>
      <c r="CE684" t="s">
        <v>8273</v>
      </c>
      <c r="CF684" t="s">
        <v>8274</v>
      </c>
      <c r="CG684" t="s">
        <v>1242</v>
      </c>
      <c r="CH684" t="s">
        <v>1592</v>
      </c>
      <c r="CI684" t="s">
        <v>6582</v>
      </c>
      <c r="CJ684" t="s">
        <v>1247</v>
      </c>
      <c r="CK684"/>
      <c r="CL684"/>
      <c r="CM684" t="s">
        <v>8242</v>
      </c>
      <c r="CN684" t="s">
        <v>7672</v>
      </c>
      <c r="CO684" t="s">
        <v>8242</v>
      </c>
      <c r="CP684" t="s">
        <v>7672</v>
      </c>
      <c r="CQ684" t="s">
        <v>1592</v>
      </c>
      <c r="CR684">
        <v>0</v>
      </c>
      <c r="CS684" t="s">
        <v>1592</v>
      </c>
      <c r="CT684" t="s">
        <v>1592</v>
      </c>
      <c r="CU684" t="e">
        <v>#N/A</v>
      </c>
      <c r="CV684" t="s">
        <v>1592</v>
      </c>
      <c r="CW684" t="s">
        <v>1592</v>
      </c>
      <c r="CX684">
        <v>682</v>
      </c>
      <c r="CY684" t="s">
        <v>8275</v>
      </c>
      <c r="CZ684" t="s">
        <v>1592</v>
      </c>
      <c r="DA684" t="s">
        <v>2313</v>
      </c>
      <c r="DB684" t="s">
        <v>2314</v>
      </c>
      <c r="DC684" t="s">
        <v>7670</v>
      </c>
      <c r="DD684" t="s">
        <v>1306</v>
      </c>
      <c r="DE684" t="s">
        <v>7669</v>
      </c>
      <c r="DF684" t="s">
        <v>1592</v>
      </c>
      <c r="DG684" t="s">
        <v>1592</v>
      </c>
      <c r="DH684" t="s">
        <v>2334</v>
      </c>
      <c r="DI684" t="e">
        <v>#N/A</v>
      </c>
      <c r="DJ684"/>
      <c r="DK684" t="s">
        <v>2334</v>
      </c>
      <c r="DL684">
        <v>9</v>
      </c>
      <c r="DM684" t="s">
        <v>2315</v>
      </c>
      <c r="DN684" t="s">
        <v>1247</v>
      </c>
      <c r="DO684" t="b">
        <v>1</v>
      </c>
      <c r="DP684" t="b">
        <v>1</v>
      </c>
      <c r="DQ684" t="b">
        <v>0</v>
      </c>
      <c r="DR684" t="b">
        <v>0</v>
      </c>
      <c r="DS684" t="b">
        <v>0</v>
      </c>
      <c r="DT684" t="b">
        <v>0</v>
      </c>
      <c r="DU684" t="b">
        <v>0</v>
      </c>
      <c r="DV684">
        <v>0</v>
      </c>
      <c r="DW684" t="b">
        <v>0</v>
      </c>
      <c r="DX684" t="b">
        <v>0</v>
      </c>
      <c r="DY684" t="b">
        <v>0</v>
      </c>
      <c r="DZ684" t="b">
        <v>0</v>
      </c>
      <c r="EA684" t="b">
        <v>0</v>
      </c>
      <c r="EB684" t="b">
        <v>0</v>
      </c>
      <c r="EC684" t="b">
        <v>0</v>
      </c>
      <c r="ED684" t="b">
        <v>0</v>
      </c>
      <c r="EE684" t="b">
        <v>0</v>
      </c>
      <c r="EF684" t="e" cm="1">
        <v>#N/A</v>
      </c>
      <c r="EG684" t="b">
        <v>0</v>
      </c>
      <c r="EH684" t="b">
        <v>0</v>
      </c>
      <c r="EI684" t="e">
        <v>#N/A</v>
      </c>
      <c r="EJ684" t="e">
        <v>#N/A</v>
      </c>
      <c r="EK684">
        <v>0</v>
      </c>
      <c r="EL684">
        <v>19</v>
      </c>
      <c r="EM684" t="b">
        <v>0</v>
      </c>
    </row>
    <row r="685" spans="1:143" ht="78.75">
      <c r="A685"/>
      <c r="B685" t="s">
        <v>1247</v>
      </c>
      <c r="C685" t="s">
        <v>1759</v>
      </c>
      <c r="D685" t="s">
        <v>8011</v>
      </c>
      <c r="E685" t="s">
        <v>8012</v>
      </c>
      <c r="F685" t="s">
        <v>8013</v>
      </c>
      <c r="G685" t="s">
        <v>8011</v>
      </c>
      <c r="H685" s="109" t="s">
        <v>8014</v>
      </c>
      <c r="I685" t="s">
        <v>1287</v>
      </c>
      <c r="J685" t="s">
        <v>8239</v>
      </c>
      <c r="K685"/>
      <c r="L685" t="s">
        <v>1939</v>
      </c>
      <c r="M685" t="s">
        <v>2010</v>
      </c>
      <c r="N685"/>
      <c r="O685"/>
      <c r="P685" t="s">
        <v>1247</v>
      </c>
      <c r="Q685" t="s">
        <v>1306</v>
      </c>
      <c r="R685" t="s">
        <v>6582</v>
      </c>
      <c r="S685"/>
      <c r="T685"/>
      <c r="U685" t="s">
        <v>8242</v>
      </c>
      <c r="V685" t="s">
        <v>8015</v>
      </c>
      <c r="W685"/>
      <c r="X685"/>
      <c r="Y685"/>
      <c r="Z685"/>
      <c r="AA685"/>
      <c r="AB685" t="s">
        <v>6938</v>
      </c>
      <c r="AC685"/>
      <c r="AD685"/>
      <c r="AE685"/>
      <c r="AF685"/>
      <c r="AG685"/>
      <c r="AH685"/>
      <c r="AI685"/>
      <c r="AJ685"/>
      <c r="AK685"/>
      <c r="AL685"/>
      <c r="AM685"/>
      <c r="AN685"/>
      <c r="AO685" s="108" t="s">
        <v>43</v>
      </c>
      <c r="AP685" t="s">
        <v>1309</v>
      </c>
      <c r="AQ685">
        <v>130</v>
      </c>
      <c r="AR685" t="e">
        <v>#N/A</v>
      </c>
      <c r="AS685" t="s">
        <v>1759</v>
      </c>
      <c r="AT685" t="e">
        <v>#N/A</v>
      </c>
      <c r="AU685" t="s">
        <v>8012</v>
      </c>
      <c r="AV685" t="s">
        <v>8016</v>
      </c>
      <c r="AW685" t="s">
        <v>8017</v>
      </c>
      <c r="AX685" t="s">
        <v>1934</v>
      </c>
      <c r="AY685" t="s">
        <v>8018</v>
      </c>
      <c r="AZ685" t="s">
        <v>1306</v>
      </c>
      <c r="BA685" t="s">
        <v>8019</v>
      </c>
      <c r="BB685" t="s">
        <v>1287</v>
      </c>
      <c r="BC685" t="s">
        <v>1939</v>
      </c>
      <c r="BD685" t="s">
        <v>8020</v>
      </c>
      <c r="BE685">
        <v>664</v>
      </c>
      <c r="BF685">
        <v>679</v>
      </c>
      <c r="BG685">
        <v>0</v>
      </c>
      <c r="BH685" t="s">
        <v>1592</v>
      </c>
      <c r="BI685">
        <v>0</v>
      </c>
      <c r="BJ685" t="e" cm="1">
        <v>#N/A</v>
      </c>
      <c r="BK685" t="e" cm="1">
        <v>#N/A</v>
      </c>
      <c r="BL685" t="s">
        <v>6938</v>
      </c>
      <c r="BM685" t="s">
        <v>8240</v>
      </c>
      <c r="BN685" t="s">
        <v>8243</v>
      </c>
      <c r="BO685" t="e" cm="1">
        <v>#N/A</v>
      </c>
      <c r="BP685" t="s">
        <v>1592</v>
      </c>
      <c r="BQ685" t="s">
        <v>7303</v>
      </c>
      <c r="BR685">
        <v>129</v>
      </c>
      <c r="BS685" t="s">
        <v>8276</v>
      </c>
      <c r="BT685" t="s">
        <v>8277</v>
      </c>
      <c r="BU685" t="s">
        <v>8011</v>
      </c>
      <c r="BV685" t="s">
        <v>8016</v>
      </c>
      <c r="BW685" t="s">
        <v>8022</v>
      </c>
      <c r="BX685" t="s">
        <v>1937</v>
      </c>
      <c r="BY685" t="s">
        <v>1592</v>
      </c>
      <c r="BZ685" t="s">
        <v>1937</v>
      </c>
      <c r="CA685" t="s">
        <v>2010</v>
      </c>
      <c r="CB685"/>
      <c r="CC685" t="s">
        <v>998</v>
      </c>
      <c r="CD685" t="s">
        <v>1287</v>
      </c>
      <c r="CE685" t="s">
        <v>8278</v>
      </c>
      <c r="CF685" t="s">
        <v>8279</v>
      </c>
      <c r="CG685" t="s">
        <v>1287</v>
      </c>
      <c r="CH685" t="s">
        <v>1592</v>
      </c>
      <c r="CI685" t="s">
        <v>6582</v>
      </c>
      <c r="CJ685" t="s">
        <v>1247</v>
      </c>
      <c r="CK685"/>
      <c r="CL685"/>
      <c r="CM685" t="s">
        <v>8242</v>
      </c>
      <c r="CN685" t="s">
        <v>8015</v>
      </c>
      <c r="CO685" t="s">
        <v>8242</v>
      </c>
      <c r="CP685" t="s">
        <v>8015</v>
      </c>
      <c r="CQ685" t="s">
        <v>1592</v>
      </c>
      <c r="CR685">
        <v>0</v>
      </c>
      <c r="CS685" t="s">
        <v>1592</v>
      </c>
      <c r="CT685" t="s">
        <v>1592</v>
      </c>
      <c r="CU685" t="e">
        <v>#N/A</v>
      </c>
      <c r="CV685" t="s">
        <v>1592</v>
      </c>
      <c r="CW685" t="s">
        <v>1592</v>
      </c>
      <c r="CX685">
        <v>683</v>
      </c>
      <c r="CY685" t="s">
        <v>8280</v>
      </c>
      <c r="CZ685" t="s">
        <v>1592</v>
      </c>
      <c r="DA685" t="s">
        <v>2313</v>
      </c>
      <c r="DB685" t="s">
        <v>2314</v>
      </c>
      <c r="DC685" t="s">
        <v>8012</v>
      </c>
      <c r="DD685" t="s">
        <v>1306</v>
      </c>
      <c r="DE685" t="s">
        <v>8011</v>
      </c>
      <c r="DF685" t="s">
        <v>1592</v>
      </c>
      <c r="DG685" t="s">
        <v>1592</v>
      </c>
      <c r="DH685" t="s">
        <v>2334</v>
      </c>
      <c r="DI685" t="e">
        <v>#N/A</v>
      </c>
      <c r="DJ685"/>
      <c r="DK685" t="s">
        <v>2334</v>
      </c>
      <c r="DL685">
        <v>9</v>
      </c>
      <c r="DM685" t="s">
        <v>2315</v>
      </c>
      <c r="DN685" t="s">
        <v>1247</v>
      </c>
      <c r="DO685" t="b">
        <v>1</v>
      </c>
      <c r="DP685" t="b">
        <v>1</v>
      </c>
      <c r="DQ685" t="b">
        <v>0</v>
      </c>
      <c r="DR685" t="b">
        <v>0</v>
      </c>
      <c r="DS685" t="b">
        <v>0</v>
      </c>
      <c r="DT685" t="b">
        <v>0</v>
      </c>
      <c r="DU685" t="b">
        <v>0</v>
      </c>
      <c r="DV685">
        <v>0</v>
      </c>
      <c r="DW685" t="b">
        <v>0</v>
      </c>
      <c r="DX685" t="b">
        <v>0</v>
      </c>
      <c r="DY685" t="b">
        <v>0</v>
      </c>
      <c r="DZ685" t="b">
        <v>0</v>
      </c>
      <c r="EA685" t="b">
        <v>0</v>
      </c>
      <c r="EB685" t="b">
        <v>0</v>
      </c>
      <c r="EC685" t="b">
        <v>0</v>
      </c>
      <c r="ED685" t="b">
        <v>0</v>
      </c>
      <c r="EE685" t="b">
        <v>0</v>
      </c>
      <c r="EF685" t="e" cm="1">
        <v>#N/A</v>
      </c>
      <c r="EG685" t="b">
        <v>0</v>
      </c>
      <c r="EH685" t="b">
        <v>0</v>
      </c>
      <c r="EI685" t="e">
        <v>#N/A</v>
      </c>
      <c r="EJ685" t="e">
        <v>#N/A</v>
      </c>
      <c r="EK685">
        <v>0</v>
      </c>
      <c r="EL685">
        <v>27</v>
      </c>
      <c r="EM685" t="b">
        <v>0</v>
      </c>
    </row>
    <row r="686" spans="1:143" ht="63">
      <c r="A686"/>
      <c r="B686" t="s">
        <v>1247</v>
      </c>
      <c r="C686" t="s">
        <v>1759</v>
      </c>
      <c r="D686" t="s">
        <v>8026</v>
      </c>
      <c r="E686" t="s">
        <v>8027</v>
      </c>
      <c r="F686" t="s">
        <v>8028</v>
      </c>
      <c r="G686" t="s">
        <v>8026</v>
      </c>
      <c r="H686" s="109" t="s">
        <v>8029</v>
      </c>
      <c r="I686" t="s">
        <v>1287</v>
      </c>
      <c r="J686" t="s">
        <v>8239</v>
      </c>
      <c r="K686"/>
      <c r="L686" t="s">
        <v>1939</v>
      </c>
      <c r="M686" t="s">
        <v>2010</v>
      </c>
      <c r="N686"/>
      <c r="O686"/>
      <c r="P686" t="s">
        <v>1247</v>
      </c>
      <c r="Q686" t="s">
        <v>1306</v>
      </c>
      <c r="R686" t="s">
        <v>6582</v>
      </c>
      <c r="S686"/>
      <c r="T686"/>
      <c r="U686" t="s">
        <v>8242</v>
      </c>
      <c r="V686" t="s">
        <v>8030</v>
      </c>
      <c r="W686"/>
      <c r="X686"/>
      <c r="Y686"/>
      <c r="Z686"/>
      <c r="AA686"/>
      <c r="AB686" t="s">
        <v>6951</v>
      </c>
      <c r="AC686"/>
      <c r="AD686"/>
      <c r="AE686"/>
      <c r="AF686"/>
      <c r="AG686"/>
      <c r="AH686"/>
      <c r="AI686"/>
      <c r="AJ686"/>
      <c r="AK686"/>
      <c r="AL686"/>
      <c r="AM686"/>
      <c r="AN686"/>
      <c r="AO686" s="108" t="s">
        <v>43</v>
      </c>
      <c r="AP686" t="s">
        <v>1309</v>
      </c>
      <c r="AQ686">
        <v>131</v>
      </c>
      <c r="AR686" t="e">
        <v>#N/A</v>
      </c>
      <c r="AS686" t="s">
        <v>1759</v>
      </c>
      <c r="AT686" t="e">
        <v>#N/A</v>
      </c>
      <c r="AU686" t="s">
        <v>8027</v>
      </c>
      <c r="AV686" t="s">
        <v>8031</v>
      </c>
      <c r="AW686" t="s">
        <v>8032</v>
      </c>
      <c r="AX686" t="s">
        <v>1934</v>
      </c>
      <c r="AY686" t="s">
        <v>8033</v>
      </c>
      <c r="AZ686" t="s">
        <v>1306</v>
      </c>
      <c r="BA686" t="s">
        <v>8034</v>
      </c>
      <c r="BB686" t="s">
        <v>1287</v>
      </c>
      <c r="BC686" t="s">
        <v>1939</v>
      </c>
      <c r="BD686" t="s">
        <v>8035</v>
      </c>
      <c r="BE686">
        <v>665</v>
      </c>
      <c r="BF686">
        <v>679</v>
      </c>
      <c r="BG686">
        <v>0</v>
      </c>
      <c r="BH686" t="s">
        <v>1592</v>
      </c>
      <c r="BI686">
        <v>0</v>
      </c>
      <c r="BJ686" t="e" cm="1">
        <v>#N/A</v>
      </c>
      <c r="BK686" t="e" cm="1">
        <v>#N/A</v>
      </c>
      <c r="BL686" t="s">
        <v>6951</v>
      </c>
      <c r="BM686" t="s">
        <v>8240</v>
      </c>
      <c r="BN686" t="s">
        <v>8243</v>
      </c>
      <c r="BO686" t="e" cm="1">
        <v>#N/A</v>
      </c>
      <c r="BP686" t="s">
        <v>1592</v>
      </c>
      <c r="BQ686" t="s">
        <v>7303</v>
      </c>
      <c r="BR686">
        <v>130</v>
      </c>
      <c r="BS686" t="s">
        <v>8281</v>
      </c>
      <c r="BT686" t="s">
        <v>8282</v>
      </c>
      <c r="BU686" t="s">
        <v>8026</v>
      </c>
      <c r="BV686" t="s">
        <v>8031</v>
      </c>
      <c r="BW686" t="s">
        <v>8037</v>
      </c>
      <c r="BX686" t="s">
        <v>1937</v>
      </c>
      <c r="BY686" t="s">
        <v>1592</v>
      </c>
      <c r="BZ686" t="s">
        <v>1937</v>
      </c>
      <c r="CA686" t="s">
        <v>2010</v>
      </c>
      <c r="CB686"/>
      <c r="CC686" t="s">
        <v>998</v>
      </c>
      <c r="CD686" t="s">
        <v>1287</v>
      </c>
      <c r="CE686" t="s">
        <v>8283</v>
      </c>
      <c r="CF686" t="s">
        <v>8284</v>
      </c>
      <c r="CG686" t="s">
        <v>1287</v>
      </c>
      <c r="CH686" t="s">
        <v>1592</v>
      </c>
      <c r="CI686" t="s">
        <v>6582</v>
      </c>
      <c r="CJ686" t="s">
        <v>1247</v>
      </c>
      <c r="CK686"/>
      <c r="CL686"/>
      <c r="CM686" t="s">
        <v>8242</v>
      </c>
      <c r="CN686" t="s">
        <v>8030</v>
      </c>
      <c r="CO686" t="s">
        <v>8242</v>
      </c>
      <c r="CP686" t="s">
        <v>8030</v>
      </c>
      <c r="CQ686" t="s">
        <v>1592</v>
      </c>
      <c r="CR686">
        <v>0</v>
      </c>
      <c r="CS686" t="s">
        <v>1592</v>
      </c>
      <c r="CT686" t="s">
        <v>1592</v>
      </c>
      <c r="CU686" t="e">
        <v>#N/A</v>
      </c>
      <c r="CV686" t="s">
        <v>1592</v>
      </c>
      <c r="CW686" t="s">
        <v>1592</v>
      </c>
      <c r="CX686">
        <v>684</v>
      </c>
      <c r="CY686" t="s">
        <v>8285</v>
      </c>
      <c r="CZ686" t="s">
        <v>1592</v>
      </c>
      <c r="DA686" t="s">
        <v>2313</v>
      </c>
      <c r="DB686" t="s">
        <v>2314</v>
      </c>
      <c r="DC686" t="s">
        <v>8027</v>
      </c>
      <c r="DD686" t="s">
        <v>1306</v>
      </c>
      <c r="DE686" t="s">
        <v>8026</v>
      </c>
      <c r="DF686" t="s">
        <v>1592</v>
      </c>
      <c r="DG686" t="s">
        <v>1592</v>
      </c>
      <c r="DH686" t="s">
        <v>2334</v>
      </c>
      <c r="DI686" t="e">
        <v>#N/A</v>
      </c>
      <c r="DJ686"/>
      <c r="DK686" t="s">
        <v>2334</v>
      </c>
      <c r="DL686">
        <v>9</v>
      </c>
      <c r="DM686" t="s">
        <v>2315</v>
      </c>
      <c r="DN686" t="s">
        <v>1247</v>
      </c>
      <c r="DO686" t="b">
        <v>1</v>
      </c>
      <c r="DP686" t="b">
        <v>1</v>
      </c>
      <c r="DQ686" t="b">
        <v>0</v>
      </c>
      <c r="DR686" t="b">
        <v>0</v>
      </c>
      <c r="DS686" t="b">
        <v>0</v>
      </c>
      <c r="DT686" t="b">
        <v>0</v>
      </c>
      <c r="DU686" t="b">
        <v>0</v>
      </c>
      <c r="DV686">
        <v>0</v>
      </c>
      <c r="DW686" t="b">
        <v>0</v>
      </c>
      <c r="DX686" t="b">
        <v>0</v>
      </c>
      <c r="DY686" t="b">
        <v>0</v>
      </c>
      <c r="DZ686" t="b">
        <v>0</v>
      </c>
      <c r="EA686" t="b">
        <v>0</v>
      </c>
      <c r="EB686" t="b">
        <v>0</v>
      </c>
      <c r="EC686" t="b">
        <v>0</v>
      </c>
      <c r="ED686" t="b">
        <v>0</v>
      </c>
      <c r="EE686" t="b">
        <v>0</v>
      </c>
      <c r="EF686" t="e" cm="1">
        <v>#N/A</v>
      </c>
      <c r="EG686" t="b">
        <v>0</v>
      </c>
      <c r="EH686" t="b">
        <v>0</v>
      </c>
      <c r="EI686" t="e">
        <v>#N/A</v>
      </c>
      <c r="EJ686" t="e">
        <v>#N/A</v>
      </c>
      <c r="EK686">
        <v>0</v>
      </c>
      <c r="EL686">
        <v>28</v>
      </c>
      <c r="EM686" t="b">
        <v>0</v>
      </c>
    </row>
    <row r="687" spans="1:143" ht="78.75">
      <c r="A687"/>
      <c r="B687" t="s">
        <v>1247</v>
      </c>
      <c r="C687" t="s">
        <v>1759</v>
      </c>
      <c r="D687" t="s">
        <v>8041</v>
      </c>
      <c r="E687" t="s">
        <v>8042</v>
      </c>
      <c r="F687" t="s">
        <v>8043</v>
      </c>
      <c r="G687" t="s">
        <v>8041</v>
      </c>
      <c r="H687" s="109" t="s">
        <v>8044</v>
      </c>
      <c r="I687" t="s">
        <v>1287</v>
      </c>
      <c r="J687" t="s">
        <v>8239</v>
      </c>
      <c r="K687"/>
      <c r="L687" t="s">
        <v>1939</v>
      </c>
      <c r="M687" t="s">
        <v>2010</v>
      </c>
      <c r="N687"/>
      <c r="O687"/>
      <c r="P687" t="s">
        <v>1247</v>
      </c>
      <c r="Q687" t="s">
        <v>1306</v>
      </c>
      <c r="R687" t="s">
        <v>6582</v>
      </c>
      <c r="S687"/>
      <c r="T687"/>
      <c r="U687" t="s">
        <v>8242</v>
      </c>
      <c r="V687" t="s">
        <v>8045</v>
      </c>
      <c r="W687"/>
      <c r="X687"/>
      <c r="Y687"/>
      <c r="Z687"/>
      <c r="AA687"/>
      <c r="AB687" t="s">
        <v>6730</v>
      </c>
      <c r="AC687"/>
      <c r="AD687"/>
      <c r="AE687"/>
      <c r="AF687"/>
      <c r="AG687"/>
      <c r="AH687"/>
      <c r="AI687"/>
      <c r="AJ687"/>
      <c r="AK687"/>
      <c r="AL687"/>
      <c r="AM687"/>
      <c r="AN687"/>
      <c r="AO687" s="108" t="s">
        <v>43</v>
      </c>
      <c r="AP687" t="s">
        <v>1309</v>
      </c>
      <c r="AQ687">
        <v>132</v>
      </c>
      <c r="AR687" t="e">
        <v>#N/A</v>
      </c>
      <c r="AS687" t="s">
        <v>1759</v>
      </c>
      <c r="AT687" t="e">
        <v>#N/A</v>
      </c>
      <c r="AU687" t="s">
        <v>8042</v>
      </c>
      <c r="AV687" t="s">
        <v>8046</v>
      </c>
      <c r="AW687" t="s">
        <v>8047</v>
      </c>
      <c r="AX687" t="s">
        <v>1934</v>
      </c>
      <c r="AY687" t="s">
        <v>8048</v>
      </c>
      <c r="AZ687" t="s">
        <v>1306</v>
      </c>
      <c r="BA687" t="s">
        <v>8049</v>
      </c>
      <c r="BB687" t="s">
        <v>1287</v>
      </c>
      <c r="BC687" t="s">
        <v>1939</v>
      </c>
      <c r="BD687" t="s">
        <v>8050</v>
      </c>
      <c r="BE687">
        <v>666</v>
      </c>
      <c r="BF687">
        <v>679</v>
      </c>
      <c r="BG687">
        <v>0</v>
      </c>
      <c r="BH687" t="s">
        <v>1592</v>
      </c>
      <c r="BI687">
        <v>0</v>
      </c>
      <c r="BJ687" t="e" cm="1">
        <v>#N/A</v>
      </c>
      <c r="BK687" t="e" cm="1">
        <v>#N/A</v>
      </c>
      <c r="BL687" t="s">
        <v>6730</v>
      </c>
      <c r="BM687" t="s">
        <v>8240</v>
      </c>
      <c r="BN687" t="s">
        <v>8243</v>
      </c>
      <c r="BO687" t="e" cm="1">
        <v>#N/A</v>
      </c>
      <c r="BP687" t="s">
        <v>1592</v>
      </c>
      <c r="BQ687" t="s">
        <v>7303</v>
      </c>
      <c r="BR687">
        <v>131</v>
      </c>
      <c r="BS687" t="s">
        <v>8286</v>
      </c>
      <c r="BT687" t="s">
        <v>8287</v>
      </c>
      <c r="BU687" t="s">
        <v>8041</v>
      </c>
      <c r="BV687" t="s">
        <v>8046</v>
      </c>
      <c r="BW687" t="s">
        <v>8052</v>
      </c>
      <c r="BX687" t="s">
        <v>1937</v>
      </c>
      <c r="BY687" t="s">
        <v>1592</v>
      </c>
      <c r="BZ687" t="s">
        <v>1937</v>
      </c>
      <c r="CA687" t="s">
        <v>2010</v>
      </c>
      <c r="CB687"/>
      <c r="CC687" t="s">
        <v>998</v>
      </c>
      <c r="CD687" t="s">
        <v>1287</v>
      </c>
      <c r="CE687" t="s">
        <v>8288</v>
      </c>
      <c r="CF687" t="s">
        <v>8289</v>
      </c>
      <c r="CG687" t="s">
        <v>1287</v>
      </c>
      <c r="CH687" t="s">
        <v>1592</v>
      </c>
      <c r="CI687" t="s">
        <v>6582</v>
      </c>
      <c r="CJ687" t="s">
        <v>1247</v>
      </c>
      <c r="CK687"/>
      <c r="CL687"/>
      <c r="CM687" t="s">
        <v>8242</v>
      </c>
      <c r="CN687" t="s">
        <v>8045</v>
      </c>
      <c r="CO687" t="s">
        <v>8242</v>
      </c>
      <c r="CP687" t="s">
        <v>8045</v>
      </c>
      <c r="CQ687" t="s">
        <v>1592</v>
      </c>
      <c r="CR687">
        <v>0</v>
      </c>
      <c r="CS687" t="s">
        <v>1592</v>
      </c>
      <c r="CT687" t="s">
        <v>1592</v>
      </c>
      <c r="CU687" t="e">
        <v>#N/A</v>
      </c>
      <c r="CV687" t="s">
        <v>1592</v>
      </c>
      <c r="CW687" t="s">
        <v>1592</v>
      </c>
      <c r="CX687">
        <v>685</v>
      </c>
      <c r="CY687" t="s">
        <v>8290</v>
      </c>
      <c r="CZ687" t="s">
        <v>1592</v>
      </c>
      <c r="DA687" t="s">
        <v>2313</v>
      </c>
      <c r="DB687" t="s">
        <v>2314</v>
      </c>
      <c r="DC687" t="s">
        <v>8042</v>
      </c>
      <c r="DD687" t="s">
        <v>1306</v>
      </c>
      <c r="DE687" t="s">
        <v>8041</v>
      </c>
      <c r="DF687" t="s">
        <v>1592</v>
      </c>
      <c r="DG687" t="s">
        <v>1592</v>
      </c>
      <c r="DH687" t="s">
        <v>2334</v>
      </c>
      <c r="DI687" t="e">
        <v>#N/A</v>
      </c>
      <c r="DJ687"/>
      <c r="DK687" t="s">
        <v>2334</v>
      </c>
      <c r="DL687">
        <v>9</v>
      </c>
      <c r="DM687" t="s">
        <v>2315</v>
      </c>
      <c r="DN687" t="s">
        <v>1247</v>
      </c>
      <c r="DO687" t="b">
        <v>1</v>
      </c>
      <c r="DP687" t="b">
        <v>1</v>
      </c>
      <c r="DQ687" t="b">
        <v>0</v>
      </c>
      <c r="DR687" t="b">
        <v>0</v>
      </c>
      <c r="DS687" t="b">
        <v>0</v>
      </c>
      <c r="DT687" t="b">
        <v>0</v>
      </c>
      <c r="DU687" t="b">
        <v>0</v>
      </c>
      <c r="DV687">
        <v>0</v>
      </c>
      <c r="DW687" t="b">
        <v>0</v>
      </c>
      <c r="DX687" t="b">
        <v>0</v>
      </c>
      <c r="DY687" t="b">
        <v>0</v>
      </c>
      <c r="DZ687" t="b">
        <v>0</v>
      </c>
      <c r="EA687" t="b">
        <v>0</v>
      </c>
      <c r="EB687" t="b">
        <v>0</v>
      </c>
      <c r="EC687" t="b">
        <v>0</v>
      </c>
      <c r="ED687" t="b">
        <v>0</v>
      </c>
      <c r="EE687" t="b">
        <v>0</v>
      </c>
      <c r="EF687" t="e" cm="1">
        <v>#N/A</v>
      </c>
      <c r="EG687" t="b">
        <v>0</v>
      </c>
      <c r="EH687" t="b">
        <v>0</v>
      </c>
      <c r="EI687" t="e">
        <v>#N/A</v>
      </c>
      <c r="EJ687" t="e">
        <v>#N/A</v>
      </c>
      <c r="EK687">
        <v>0</v>
      </c>
      <c r="EL687">
        <v>37</v>
      </c>
      <c r="EM687" t="b">
        <v>0</v>
      </c>
    </row>
    <row r="688" spans="1:143" ht="78.75">
      <c r="A688"/>
      <c r="B688" t="s">
        <v>1247</v>
      </c>
      <c r="C688" t="s">
        <v>1759</v>
      </c>
      <c r="D688" t="s">
        <v>8056</v>
      </c>
      <c r="E688" t="s">
        <v>8057</v>
      </c>
      <c r="F688" t="s">
        <v>8058</v>
      </c>
      <c r="G688" t="s">
        <v>8056</v>
      </c>
      <c r="H688" s="109" t="s">
        <v>8059</v>
      </c>
      <c r="I688" t="s">
        <v>1287</v>
      </c>
      <c r="J688" t="s">
        <v>8239</v>
      </c>
      <c r="K688"/>
      <c r="L688" t="s">
        <v>1939</v>
      </c>
      <c r="M688" t="s">
        <v>2010</v>
      </c>
      <c r="N688"/>
      <c r="O688"/>
      <c r="P688" t="s">
        <v>1247</v>
      </c>
      <c r="Q688" t="s">
        <v>1306</v>
      </c>
      <c r="R688" t="s">
        <v>6582</v>
      </c>
      <c r="S688"/>
      <c r="T688"/>
      <c r="U688" t="s">
        <v>8242</v>
      </c>
      <c r="V688" t="s">
        <v>8060</v>
      </c>
      <c r="W688"/>
      <c r="X688"/>
      <c r="Y688"/>
      <c r="Z688"/>
      <c r="AA688"/>
      <c r="AB688" t="s">
        <v>6743</v>
      </c>
      <c r="AC688"/>
      <c r="AD688"/>
      <c r="AE688"/>
      <c r="AF688"/>
      <c r="AG688"/>
      <c r="AH688"/>
      <c r="AI688"/>
      <c r="AJ688"/>
      <c r="AK688"/>
      <c r="AL688"/>
      <c r="AM688"/>
      <c r="AN688"/>
      <c r="AO688" s="108" t="s">
        <v>43</v>
      </c>
      <c r="AP688" t="s">
        <v>1309</v>
      </c>
      <c r="AQ688">
        <v>133</v>
      </c>
      <c r="AR688" t="e">
        <v>#N/A</v>
      </c>
      <c r="AS688" t="s">
        <v>1759</v>
      </c>
      <c r="AT688" t="e">
        <v>#N/A</v>
      </c>
      <c r="AU688" t="s">
        <v>8057</v>
      </c>
      <c r="AV688" t="s">
        <v>8061</v>
      </c>
      <c r="AW688" t="s">
        <v>8062</v>
      </c>
      <c r="AX688" t="s">
        <v>1934</v>
      </c>
      <c r="AY688" t="s">
        <v>8063</v>
      </c>
      <c r="AZ688" t="s">
        <v>1306</v>
      </c>
      <c r="BA688" t="s">
        <v>8064</v>
      </c>
      <c r="BB688" t="s">
        <v>1287</v>
      </c>
      <c r="BC688" t="s">
        <v>1939</v>
      </c>
      <c r="BD688" t="s">
        <v>8065</v>
      </c>
      <c r="BE688">
        <v>667</v>
      </c>
      <c r="BF688">
        <v>679</v>
      </c>
      <c r="BG688">
        <v>0</v>
      </c>
      <c r="BH688" t="s">
        <v>1592</v>
      </c>
      <c r="BI688">
        <v>0</v>
      </c>
      <c r="BJ688" t="e" cm="1">
        <v>#N/A</v>
      </c>
      <c r="BK688" t="e" cm="1">
        <v>#N/A</v>
      </c>
      <c r="BL688" t="s">
        <v>6743</v>
      </c>
      <c r="BM688" t="s">
        <v>8240</v>
      </c>
      <c r="BN688" t="s">
        <v>8243</v>
      </c>
      <c r="BO688" t="e" cm="1">
        <v>#N/A</v>
      </c>
      <c r="BP688" t="s">
        <v>1592</v>
      </c>
      <c r="BQ688" t="s">
        <v>7303</v>
      </c>
      <c r="BR688">
        <v>132</v>
      </c>
      <c r="BS688" t="s">
        <v>8291</v>
      </c>
      <c r="BT688" t="s">
        <v>8292</v>
      </c>
      <c r="BU688" t="s">
        <v>8056</v>
      </c>
      <c r="BV688" t="s">
        <v>8061</v>
      </c>
      <c r="BW688" t="s">
        <v>8067</v>
      </c>
      <c r="BX688" t="s">
        <v>1937</v>
      </c>
      <c r="BY688" t="s">
        <v>1592</v>
      </c>
      <c r="BZ688" t="s">
        <v>1937</v>
      </c>
      <c r="CA688" t="s">
        <v>2010</v>
      </c>
      <c r="CB688"/>
      <c r="CC688" t="s">
        <v>998</v>
      </c>
      <c r="CD688" t="s">
        <v>1287</v>
      </c>
      <c r="CE688" t="s">
        <v>8293</v>
      </c>
      <c r="CF688" t="s">
        <v>8294</v>
      </c>
      <c r="CG688" t="s">
        <v>1287</v>
      </c>
      <c r="CH688" t="s">
        <v>1592</v>
      </c>
      <c r="CI688" t="s">
        <v>6582</v>
      </c>
      <c r="CJ688" t="s">
        <v>1247</v>
      </c>
      <c r="CK688"/>
      <c r="CL688"/>
      <c r="CM688" t="s">
        <v>8242</v>
      </c>
      <c r="CN688" t="s">
        <v>8060</v>
      </c>
      <c r="CO688" t="s">
        <v>8242</v>
      </c>
      <c r="CP688" t="s">
        <v>8060</v>
      </c>
      <c r="CQ688" t="s">
        <v>1592</v>
      </c>
      <c r="CR688">
        <v>0</v>
      </c>
      <c r="CS688" t="s">
        <v>1592</v>
      </c>
      <c r="CT688" t="s">
        <v>1592</v>
      </c>
      <c r="CU688" t="e">
        <v>#N/A</v>
      </c>
      <c r="CV688" t="s">
        <v>1592</v>
      </c>
      <c r="CW688" t="s">
        <v>1592</v>
      </c>
      <c r="CX688">
        <v>686</v>
      </c>
      <c r="CY688" t="s">
        <v>8295</v>
      </c>
      <c r="CZ688" t="s">
        <v>1592</v>
      </c>
      <c r="DA688" t="s">
        <v>2313</v>
      </c>
      <c r="DB688" t="s">
        <v>2314</v>
      </c>
      <c r="DC688" t="s">
        <v>8057</v>
      </c>
      <c r="DD688" t="s">
        <v>1306</v>
      </c>
      <c r="DE688" t="s">
        <v>8056</v>
      </c>
      <c r="DF688" t="s">
        <v>1592</v>
      </c>
      <c r="DG688" t="s">
        <v>1592</v>
      </c>
      <c r="DH688" t="s">
        <v>2334</v>
      </c>
      <c r="DI688" t="e">
        <v>#N/A</v>
      </c>
      <c r="DJ688"/>
      <c r="DK688" t="s">
        <v>2334</v>
      </c>
      <c r="DL688">
        <v>9</v>
      </c>
      <c r="DM688" t="s">
        <v>2315</v>
      </c>
      <c r="DN688" t="s">
        <v>1247</v>
      </c>
      <c r="DO688" t="b">
        <v>1</v>
      </c>
      <c r="DP688" t="b">
        <v>1</v>
      </c>
      <c r="DQ688" t="b">
        <v>0</v>
      </c>
      <c r="DR688" t="b">
        <v>0</v>
      </c>
      <c r="DS688" t="b">
        <v>0</v>
      </c>
      <c r="DT688" t="b">
        <v>0</v>
      </c>
      <c r="DU688" t="b">
        <v>0</v>
      </c>
      <c r="DV688">
        <v>0</v>
      </c>
      <c r="DW688" t="b">
        <v>0</v>
      </c>
      <c r="DX688" t="b">
        <v>0</v>
      </c>
      <c r="DY688" t="b">
        <v>0</v>
      </c>
      <c r="DZ688" t="b">
        <v>0</v>
      </c>
      <c r="EA688" t="b">
        <v>0</v>
      </c>
      <c r="EB688" t="b">
        <v>0</v>
      </c>
      <c r="EC688" t="b">
        <v>0</v>
      </c>
      <c r="ED688" t="b">
        <v>0</v>
      </c>
      <c r="EE688" t="b">
        <v>0</v>
      </c>
      <c r="EF688" t="e" cm="1">
        <v>#N/A</v>
      </c>
      <c r="EG688" t="b">
        <v>0</v>
      </c>
      <c r="EH688" t="b">
        <v>0</v>
      </c>
      <c r="EI688" t="e">
        <v>#N/A</v>
      </c>
      <c r="EJ688" t="e">
        <v>#N/A</v>
      </c>
      <c r="EK688">
        <v>0</v>
      </c>
      <c r="EL688">
        <v>38</v>
      </c>
      <c r="EM688" t="b">
        <v>0</v>
      </c>
    </row>
    <row r="689" spans="1:143" ht="15.75">
      <c r="A689"/>
      <c r="B689" t="s">
        <v>1247</v>
      </c>
      <c r="C689" t="s">
        <v>1759</v>
      </c>
      <c r="D689" t="s">
        <v>8071</v>
      </c>
      <c r="E689" t="s">
        <v>8072</v>
      </c>
      <c r="F689" t="s">
        <v>8073</v>
      </c>
      <c r="G689" t="s">
        <v>8071</v>
      </c>
      <c r="H689" t="s">
        <v>8074</v>
      </c>
      <c r="I689" t="s">
        <v>1287</v>
      </c>
      <c r="J689" t="s">
        <v>8239</v>
      </c>
      <c r="K689" t="s">
        <v>8075</v>
      </c>
      <c r="L689" t="s">
        <v>1939</v>
      </c>
      <c r="M689" t="s">
        <v>2010</v>
      </c>
      <c r="N689"/>
      <c r="O689"/>
      <c r="P689" t="s">
        <v>1247</v>
      </c>
      <c r="Q689" t="s">
        <v>1306</v>
      </c>
      <c r="R689" t="s">
        <v>6582</v>
      </c>
      <c r="S689"/>
      <c r="T689"/>
      <c r="U689" t="s">
        <v>8242</v>
      </c>
      <c r="V689" t="s">
        <v>8076</v>
      </c>
      <c r="W689"/>
      <c r="X689"/>
      <c r="Y689"/>
      <c r="Z689"/>
      <c r="AA689"/>
      <c r="AB689" t="s">
        <v>7055</v>
      </c>
      <c r="AC689"/>
      <c r="AD689"/>
      <c r="AE689"/>
      <c r="AF689"/>
      <c r="AG689"/>
      <c r="AH689"/>
      <c r="AI689"/>
      <c r="AJ689"/>
      <c r="AK689"/>
      <c r="AL689"/>
      <c r="AM689"/>
      <c r="AN689"/>
      <c r="AO689" s="108" t="s">
        <v>43</v>
      </c>
      <c r="AP689" t="s">
        <v>1309</v>
      </c>
      <c r="AQ689">
        <v>134</v>
      </c>
      <c r="AR689" t="e">
        <v>#N/A</v>
      </c>
      <c r="AS689" t="s">
        <v>1759</v>
      </c>
      <c r="AT689" t="e">
        <v>#N/A</v>
      </c>
      <c r="AU689" t="s">
        <v>8072</v>
      </c>
      <c r="AV689" t="s">
        <v>8077</v>
      </c>
      <c r="AW689" t="s">
        <v>8078</v>
      </c>
      <c r="AX689" t="s">
        <v>1934</v>
      </c>
      <c r="AY689" t="s">
        <v>8079</v>
      </c>
      <c r="AZ689" t="s">
        <v>1306</v>
      </c>
      <c r="BA689" t="s">
        <v>8080</v>
      </c>
      <c r="BB689" t="s">
        <v>1287</v>
      </c>
      <c r="BC689" t="s">
        <v>1939</v>
      </c>
      <c r="BD689" t="s">
        <v>8081</v>
      </c>
      <c r="BE689">
        <v>668</v>
      </c>
      <c r="BF689">
        <v>679</v>
      </c>
      <c r="BG689" t="e">
        <v>#N/A</v>
      </c>
      <c r="BH689" t="s">
        <v>1592</v>
      </c>
      <c r="BI689">
        <v>0</v>
      </c>
      <c r="BJ689" t="e" cm="1">
        <v>#N/A</v>
      </c>
      <c r="BK689" t="e" cm="1">
        <v>#N/A</v>
      </c>
      <c r="BL689" t="s">
        <v>7055</v>
      </c>
      <c r="BM689" t="s">
        <v>8240</v>
      </c>
      <c r="BN689" t="s">
        <v>8243</v>
      </c>
      <c r="BO689" t="e" cm="1">
        <v>#N/A</v>
      </c>
      <c r="BP689" t="s">
        <v>8082</v>
      </c>
      <c r="BQ689" t="s">
        <v>7303</v>
      </c>
      <c r="BR689">
        <v>133</v>
      </c>
      <c r="BS689" t="s">
        <v>8296</v>
      </c>
      <c r="BT689" t="s">
        <v>8297</v>
      </c>
      <c r="BU689" t="s">
        <v>8071</v>
      </c>
      <c r="BV689" t="s">
        <v>8077</v>
      </c>
      <c r="BW689" t="s">
        <v>8084</v>
      </c>
      <c r="BX689" t="s">
        <v>1937</v>
      </c>
      <c r="BY689" t="s">
        <v>1592</v>
      </c>
      <c r="BZ689" t="s">
        <v>1937</v>
      </c>
      <c r="CA689" t="s">
        <v>2010</v>
      </c>
      <c r="CB689"/>
      <c r="CC689" t="s">
        <v>998</v>
      </c>
      <c r="CD689" t="s">
        <v>1287</v>
      </c>
      <c r="CE689" t="s">
        <v>8298</v>
      </c>
      <c r="CF689" t="s">
        <v>8299</v>
      </c>
      <c r="CG689" t="s">
        <v>1287</v>
      </c>
      <c r="CH689" t="s">
        <v>1592</v>
      </c>
      <c r="CI689" t="s">
        <v>6582</v>
      </c>
      <c r="CJ689" t="s">
        <v>1247</v>
      </c>
      <c r="CK689"/>
      <c r="CL689"/>
      <c r="CM689" t="s">
        <v>8242</v>
      </c>
      <c r="CN689" t="s">
        <v>8076</v>
      </c>
      <c r="CO689" t="s">
        <v>8242</v>
      </c>
      <c r="CP689" t="s">
        <v>8076</v>
      </c>
      <c r="CQ689" t="s">
        <v>1592</v>
      </c>
      <c r="CR689">
        <v>0</v>
      </c>
      <c r="CS689" t="s">
        <v>1592</v>
      </c>
      <c r="CT689" t="s">
        <v>1592</v>
      </c>
      <c r="CU689" t="e">
        <v>#N/A</v>
      </c>
      <c r="CV689" t="s">
        <v>1592</v>
      </c>
      <c r="CW689" t="s">
        <v>1592</v>
      </c>
      <c r="CX689">
        <v>687</v>
      </c>
      <c r="CY689" t="s">
        <v>8300</v>
      </c>
      <c r="CZ689" t="s">
        <v>1592</v>
      </c>
      <c r="DA689" t="s">
        <v>2313</v>
      </c>
      <c r="DB689" t="s">
        <v>2314</v>
      </c>
      <c r="DC689" t="s">
        <v>8072</v>
      </c>
      <c r="DD689" t="s">
        <v>1306</v>
      </c>
      <c r="DE689" t="s">
        <v>8071</v>
      </c>
      <c r="DF689" t="s">
        <v>1592</v>
      </c>
      <c r="DG689" t="s">
        <v>1592</v>
      </c>
      <c r="DH689" t="s">
        <v>2334</v>
      </c>
      <c r="DI689" t="e">
        <v>#N/A</v>
      </c>
      <c r="DJ689"/>
      <c r="DK689" t="s">
        <v>2334</v>
      </c>
      <c r="DL689">
        <v>9</v>
      </c>
      <c r="DM689" t="s">
        <v>2315</v>
      </c>
      <c r="DN689" t="s">
        <v>1247</v>
      </c>
      <c r="DO689" t="b">
        <v>1</v>
      </c>
      <c r="DP689" t="b">
        <v>1</v>
      </c>
      <c r="DQ689" t="b">
        <v>0</v>
      </c>
      <c r="DR689" t="b">
        <v>0</v>
      </c>
      <c r="DS689" t="b">
        <v>0</v>
      </c>
      <c r="DT689" t="b">
        <v>0</v>
      </c>
      <c r="DU689" t="b">
        <v>0</v>
      </c>
      <c r="DV689">
        <v>0</v>
      </c>
      <c r="DW689" t="b">
        <v>0</v>
      </c>
      <c r="DX689" t="b">
        <v>0</v>
      </c>
      <c r="DY689" t="b">
        <v>0</v>
      </c>
      <c r="DZ689" t="b">
        <v>0</v>
      </c>
      <c r="EA689" t="b">
        <v>0</v>
      </c>
      <c r="EB689" t="b">
        <v>0</v>
      </c>
      <c r="EC689" t="b">
        <v>0</v>
      </c>
      <c r="ED689" t="b">
        <v>0</v>
      </c>
      <c r="EE689" t="b">
        <v>0</v>
      </c>
      <c r="EF689" t="e" cm="1">
        <v>#N/A</v>
      </c>
      <c r="EG689" t="b">
        <v>0</v>
      </c>
      <c r="EH689" t="b">
        <v>0</v>
      </c>
      <c r="EI689" t="e">
        <v>#N/A</v>
      </c>
      <c r="EJ689" t="e">
        <v>#N/A</v>
      </c>
      <c r="EK689">
        <v>0</v>
      </c>
      <c r="EL689">
        <v>42</v>
      </c>
      <c r="EM689" t="b">
        <v>0</v>
      </c>
    </row>
    <row r="690" spans="1:143" ht="15.75">
      <c r="A690"/>
      <c r="B690" t="s">
        <v>1247</v>
      </c>
      <c r="C690" t="s">
        <v>1759</v>
      </c>
      <c r="D690" t="s">
        <v>8088</v>
      </c>
      <c r="E690" t="s">
        <v>8089</v>
      </c>
      <c r="F690" t="s">
        <v>8090</v>
      </c>
      <c r="G690" t="s">
        <v>8088</v>
      </c>
      <c r="H690" t="s">
        <v>8091</v>
      </c>
      <c r="I690" t="s">
        <v>1287</v>
      </c>
      <c r="J690" t="s">
        <v>8239</v>
      </c>
      <c r="K690" t="s">
        <v>8092</v>
      </c>
      <c r="L690" t="s">
        <v>1939</v>
      </c>
      <c r="M690" t="s">
        <v>2010</v>
      </c>
      <c r="N690"/>
      <c r="O690"/>
      <c r="P690" t="s">
        <v>1247</v>
      </c>
      <c r="Q690" t="s">
        <v>1306</v>
      </c>
      <c r="R690" t="s">
        <v>6582</v>
      </c>
      <c r="S690"/>
      <c r="T690"/>
      <c r="U690" t="s">
        <v>8242</v>
      </c>
      <c r="V690" t="s">
        <v>8093</v>
      </c>
      <c r="W690"/>
      <c r="X690"/>
      <c r="Y690"/>
      <c r="Z690"/>
      <c r="AA690"/>
      <c r="AB690" t="s">
        <v>7072</v>
      </c>
      <c r="AC690"/>
      <c r="AD690"/>
      <c r="AE690"/>
      <c r="AF690"/>
      <c r="AG690"/>
      <c r="AH690"/>
      <c r="AI690"/>
      <c r="AJ690"/>
      <c r="AK690"/>
      <c r="AL690"/>
      <c r="AM690"/>
      <c r="AN690"/>
      <c r="AO690" s="108" t="s">
        <v>43</v>
      </c>
      <c r="AP690" t="s">
        <v>1309</v>
      </c>
      <c r="AQ690">
        <v>135</v>
      </c>
      <c r="AR690" t="e">
        <v>#N/A</v>
      </c>
      <c r="AS690" t="s">
        <v>1759</v>
      </c>
      <c r="AT690" t="e">
        <v>#N/A</v>
      </c>
      <c r="AU690" t="s">
        <v>8089</v>
      </c>
      <c r="AV690" t="s">
        <v>8094</v>
      </c>
      <c r="AW690" t="s">
        <v>8095</v>
      </c>
      <c r="AX690" t="s">
        <v>1934</v>
      </c>
      <c r="AY690" t="s">
        <v>8096</v>
      </c>
      <c r="AZ690" t="s">
        <v>1306</v>
      </c>
      <c r="BA690" t="s">
        <v>8097</v>
      </c>
      <c r="BB690" t="s">
        <v>1287</v>
      </c>
      <c r="BC690" t="s">
        <v>1939</v>
      </c>
      <c r="BD690" t="s">
        <v>8098</v>
      </c>
      <c r="BE690">
        <v>669</v>
      </c>
      <c r="BF690">
        <v>679</v>
      </c>
      <c r="BG690" t="e">
        <v>#N/A</v>
      </c>
      <c r="BH690" t="s">
        <v>1592</v>
      </c>
      <c r="BI690">
        <v>0</v>
      </c>
      <c r="BJ690" t="e" cm="1">
        <v>#N/A</v>
      </c>
      <c r="BK690" t="e" cm="1">
        <v>#N/A</v>
      </c>
      <c r="BL690" t="s">
        <v>7072</v>
      </c>
      <c r="BM690" t="s">
        <v>8240</v>
      </c>
      <c r="BN690" t="s">
        <v>8243</v>
      </c>
      <c r="BO690" t="e" cm="1">
        <v>#N/A</v>
      </c>
      <c r="BP690" t="s">
        <v>8099</v>
      </c>
      <c r="BQ690" t="s">
        <v>7303</v>
      </c>
      <c r="BR690">
        <v>134</v>
      </c>
      <c r="BS690" t="s">
        <v>8301</v>
      </c>
      <c r="BT690" t="s">
        <v>8302</v>
      </c>
      <c r="BU690" t="s">
        <v>8088</v>
      </c>
      <c r="BV690" t="s">
        <v>8094</v>
      </c>
      <c r="BW690" t="s">
        <v>8102</v>
      </c>
      <c r="BX690" t="s">
        <v>1937</v>
      </c>
      <c r="BY690" t="s">
        <v>1592</v>
      </c>
      <c r="BZ690" t="s">
        <v>1937</v>
      </c>
      <c r="CA690" t="s">
        <v>2010</v>
      </c>
      <c r="CB690"/>
      <c r="CC690" t="s">
        <v>998</v>
      </c>
      <c r="CD690" t="s">
        <v>1287</v>
      </c>
      <c r="CE690" t="s">
        <v>8303</v>
      </c>
      <c r="CF690" t="s">
        <v>8304</v>
      </c>
      <c r="CG690" t="s">
        <v>1287</v>
      </c>
      <c r="CH690" t="s">
        <v>1592</v>
      </c>
      <c r="CI690" t="s">
        <v>6582</v>
      </c>
      <c r="CJ690" t="s">
        <v>1247</v>
      </c>
      <c r="CK690"/>
      <c r="CL690"/>
      <c r="CM690" t="s">
        <v>8242</v>
      </c>
      <c r="CN690" t="s">
        <v>8093</v>
      </c>
      <c r="CO690" t="s">
        <v>8242</v>
      </c>
      <c r="CP690" t="s">
        <v>8093</v>
      </c>
      <c r="CQ690" t="s">
        <v>1592</v>
      </c>
      <c r="CR690">
        <v>0</v>
      </c>
      <c r="CS690" t="s">
        <v>1592</v>
      </c>
      <c r="CT690" t="s">
        <v>1592</v>
      </c>
      <c r="CU690" t="e">
        <v>#N/A</v>
      </c>
      <c r="CV690" t="s">
        <v>1592</v>
      </c>
      <c r="CW690" t="s">
        <v>1592</v>
      </c>
      <c r="CX690">
        <v>688</v>
      </c>
      <c r="CY690" t="s">
        <v>8305</v>
      </c>
      <c r="CZ690" t="s">
        <v>1592</v>
      </c>
      <c r="DA690" t="s">
        <v>2313</v>
      </c>
      <c r="DB690" t="s">
        <v>2314</v>
      </c>
      <c r="DC690" t="s">
        <v>8089</v>
      </c>
      <c r="DD690" t="s">
        <v>1306</v>
      </c>
      <c r="DE690" t="s">
        <v>8088</v>
      </c>
      <c r="DF690" t="s">
        <v>1592</v>
      </c>
      <c r="DG690" t="s">
        <v>1592</v>
      </c>
      <c r="DH690" t="s">
        <v>2334</v>
      </c>
      <c r="DI690" t="e">
        <v>#N/A</v>
      </c>
      <c r="DJ690"/>
      <c r="DK690" t="s">
        <v>2334</v>
      </c>
      <c r="DL690">
        <v>9</v>
      </c>
      <c r="DM690" t="s">
        <v>2315</v>
      </c>
      <c r="DN690" t="s">
        <v>1247</v>
      </c>
      <c r="DO690" t="b">
        <v>1</v>
      </c>
      <c r="DP690" t="b">
        <v>1</v>
      </c>
      <c r="DQ690" t="b">
        <v>0</v>
      </c>
      <c r="DR690" t="b">
        <v>0</v>
      </c>
      <c r="DS690" t="b">
        <v>0</v>
      </c>
      <c r="DT690" t="b">
        <v>0</v>
      </c>
      <c r="DU690" t="b">
        <v>0</v>
      </c>
      <c r="DV690">
        <v>0</v>
      </c>
      <c r="DW690" t="b">
        <v>0</v>
      </c>
      <c r="DX690" t="b">
        <v>0</v>
      </c>
      <c r="DY690" t="b">
        <v>0</v>
      </c>
      <c r="DZ690" t="b">
        <v>0</v>
      </c>
      <c r="EA690" t="b">
        <v>0</v>
      </c>
      <c r="EB690" t="b">
        <v>0</v>
      </c>
      <c r="EC690" t="b">
        <v>0</v>
      </c>
      <c r="ED690" t="b">
        <v>0</v>
      </c>
      <c r="EE690" t="b">
        <v>0</v>
      </c>
      <c r="EF690" t="e" cm="1">
        <v>#N/A</v>
      </c>
      <c r="EG690" t="b">
        <v>0</v>
      </c>
      <c r="EH690" t="b">
        <v>0</v>
      </c>
      <c r="EI690" t="e">
        <v>#N/A</v>
      </c>
      <c r="EJ690" t="e">
        <v>#N/A</v>
      </c>
      <c r="EK690">
        <v>0</v>
      </c>
      <c r="EL690">
        <v>42</v>
      </c>
      <c r="EM690" t="b">
        <v>0</v>
      </c>
    </row>
    <row r="691" spans="1:143" ht="15.75">
      <c r="A691"/>
      <c r="B691" t="s">
        <v>1247</v>
      </c>
      <c r="C691" t="s">
        <v>1759</v>
      </c>
      <c r="D691" t="s">
        <v>8106</v>
      </c>
      <c r="E691" t="s">
        <v>8107</v>
      </c>
      <c r="F691" t="s">
        <v>8108</v>
      </c>
      <c r="G691" t="s">
        <v>8106</v>
      </c>
      <c r="H691" t="s">
        <v>8109</v>
      </c>
      <c r="I691" t="s">
        <v>1287</v>
      </c>
      <c r="J691" t="s">
        <v>8239</v>
      </c>
      <c r="K691" t="s">
        <v>8075</v>
      </c>
      <c r="L691" t="s">
        <v>1939</v>
      </c>
      <c r="M691" t="s">
        <v>2607</v>
      </c>
      <c r="N691"/>
      <c r="O691"/>
      <c r="P691" t="s">
        <v>1247</v>
      </c>
      <c r="Q691" t="s">
        <v>1306</v>
      </c>
      <c r="R691" t="s">
        <v>6582</v>
      </c>
      <c r="S691"/>
      <c r="T691"/>
      <c r="U691" t="s">
        <v>8242</v>
      </c>
      <c r="V691" t="s">
        <v>8110</v>
      </c>
      <c r="W691"/>
      <c r="X691"/>
      <c r="Y691"/>
      <c r="Z691"/>
      <c r="AA691"/>
      <c r="AB691" t="s">
        <v>7055</v>
      </c>
      <c r="AC691"/>
      <c r="AD691"/>
      <c r="AE691"/>
      <c r="AF691"/>
      <c r="AG691"/>
      <c r="AH691"/>
      <c r="AI691"/>
      <c r="AJ691"/>
      <c r="AK691"/>
      <c r="AL691"/>
      <c r="AM691"/>
      <c r="AN691"/>
      <c r="AO691" s="108" t="s">
        <v>43</v>
      </c>
      <c r="AP691" t="s">
        <v>1309</v>
      </c>
      <c r="AQ691">
        <v>136</v>
      </c>
      <c r="AR691" t="e">
        <v>#N/A</v>
      </c>
      <c r="AS691" t="s">
        <v>1759</v>
      </c>
      <c r="AT691" t="e">
        <v>#N/A</v>
      </c>
      <c r="AU691" t="s">
        <v>8107</v>
      </c>
      <c r="AV691" t="s">
        <v>8111</v>
      </c>
      <c r="AW691" t="s">
        <v>8112</v>
      </c>
      <c r="AX691" t="s">
        <v>1934</v>
      </c>
      <c r="AY691" t="s">
        <v>8113</v>
      </c>
      <c r="AZ691" t="s">
        <v>1306</v>
      </c>
      <c r="BA691" t="s">
        <v>8114</v>
      </c>
      <c r="BB691" t="s">
        <v>1287</v>
      </c>
      <c r="BC691" t="s">
        <v>1939</v>
      </c>
      <c r="BD691" t="s">
        <v>8115</v>
      </c>
      <c r="BE691">
        <v>670</v>
      </c>
      <c r="BF691">
        <v>679</v>
      </c>
      <c r="BG691" t="e">
        <v>#N/A</v>
      </c>
      <c r="BH691" t="s">
        <v>1592</v>
      </c>
      <c r="BI691">
        <v>0</v>
      </c>
      <c r="BJ691" t="e" cm="1">
        <v>#N/A</v>
      </c>
      <c r="BK691" t="e" cm="1">
        <v>#N/A</v>
      </c>
      <c r="BL691" t="s">
        <v>7055</v>
      </c>
      <c r="BM691" t="s">
        <v>8240</v>
      </c>
      <c r="BN691" t="s">
        <v>8243</v>
      </c>
      <c r="BO691" t="e" cm="1">
        <v>#N/A</v>
      </c>
      <c r="BP691" t="s">
        <v>8082</v>
      </c>
      <c r="BQ691" t="s">
        <v>7303</v>
      </c>
      <c r="BR691">
        <v>135</v>
      </c>
      <c r="BS691" t="s">
        <v>8306</v>
      </c>
      <c r="BT691" t="s">
        <v>8307</v>
      </c>
      <c r="BU691" t="s">
        <v>8106</v>
      </c>
      <c r="BV691" t="s">
        <v>8111</v>
      </c>
      <c r="BW691" t="s">
        <v>8118</v>
      </c>
      <c r="BX691" t="s">
        <v>1937</v>
      </c>
      <c r="BY691" t="s">
        <v>1592</v>
      </c>
      <c r="BZ691" t="s">
        <v>1937</v>
      </c>
      <c r="CA691" t="s">
        <v>2607</v>
      </c>
      <c r="CB691"/>
      <c r="CC691" t="s">
        <v>998</v>
      </c>
      <c r="CD691" t="s">
        <v>1287</v>
      </c>
      <c r="CE691" t="s">
        <v>8308</v>
      </c>
      <c r="CF691" t="s">
        <v>8309</v>
      </c>
      <c r="CG691" t="s">
        <v>1287</v>
      </c>
      <c r="CH691" t="s">
        <v>1592</v>
      </c>
      <c r="CI691" t="s">
        <v>6582</v>
      </c>
      <c r="CJ691" t="s">
        <v>1247</v>
      </c>
      <c r="CK691"/>
      <c r="CL691"/>
      <c r="CM691" t="s">
        <v>8242</v>
      </c>
      <c r="CN691" t="s">
        <v>8110</v>
      </c>
      <c r="CO691" t="s">
        <v>8242</v>
      </c>
      <c r="CP691" t="s">
        <v>8110</v>
      </c>
      <c r="CQ691" t="s">
        <v>1592</v>
      </c>
      <c r="CR691">
        <v>0</v>
      </c>
      <c r="CS691" t="s">
        <v>1592</v>
      </c>
      <c r="CT691" t="s">
        <v>1592</v>
      </c>
      <c r="CU691" t="e">
        <v>#N/A</v>
      </c>
      <c r="CV691" t="s">
        <v>1592</v>
      </c>
      <c r="CW691" t="s">
        <v>1592</v>
      </c>
      <c r="CX691">
        <v>689</v>
      </c>
      <c r="CY691" t="s">
        <v>8310</v>
      </c>
      <c r="CZ691" t="s">
        <v>1592</v>
      </c>
      <c r="DA691" t="s">
        <v>2313</v>
      </c>
      <c r="DB691" t="s">
        <v>2314</v>
      </c>
      <c r="DC691" t="s">
        <v>8107</v>
      </c>
      <c r="DD691" t="s">
        <v>1306</v>
      </c>
      <c r="DE691" t="s">
        <v>8106</v>
      </c>
      <c r="DF691" t="s">
        <v>1592</v>
      </c>
      <c r="DG691" t="s">
        <v>1592</v>
      </c>
      <c r="DH691" t="s">
        <v>2334</v>
      </c>
      <c r="DI691" t="e">
        <v>#N/A</v>
      </c>
      <c r="DJ691"/>
      <c r="DK691" t="s">
        <v>2334</v>
      </c>
      <c r="DL691">
        <v>9</v>
      </c>
      <c r="DM691" t="s">
        <v>2315</v>
      </c>
      <c r="DN691" t="s">
        <v>1247</v>
      </c>
      <c r="DO691" t="b">
        <v>1</v>
      </c>
      <c r="DP691" t="b">
        <v>1</v>
      </c>
      <c r="DQ691" t="b">
        <v>0</v>
      </c>
      <c r="DR691" t="b">
        <v>0</v>
      </c>
      <c r="DS691" t="b">
        <v>0</v>
      </c>
      <c r="DT691" t="b">
        <v>0</v>
      </c>
      <c r="DU691" t="b">
        <v>0</v>
      </c>
      <c r="DV691">
        <v>0</v>
      </c>
      <c r="DW691" t="b">
        <v>0</v>
      </c>
      <c r="DX691" t="b">
        <v>0</v>
      </c>
      <c r="DY691" t="b">
        <v>0</v>
      </c>
      <c r="DZ691" t="b">
        <v>0</v>
      </c>
      <c r="EA691" t="b">
        <v>0</v>
      </c>
      <c r="EB691" t="b">
        <v>0</v>
      </c>
      <c r="EC691" t="b">
        <v>0</v>
      </c>
      <c r="ED691" t="b">
        <v>0</v>
      </c>
      <c r="EE691" t="b">
        <v>0</v>
      </c>
      <c r="EF691" t="e" cm="1">
        <v>#N/A</v>
      </c>
      <c r="EG691" t="b">
        <v>0</v>
      </c>
      <c r="EH691" t="b">
        <v>0</v>
      </c>
      <c r="EI691" t="e">
        <v>#N/A</v>
      </c>
      <c r="EJ691" t="e">
        <v>#N/A</v>
      </c>
      <c r="EK691">
        <v>0</v>
      </c>
      <c r="EL691">
        <v>47</v>
      </c>
      <c r="EM691" t="b">
        <v>0</v>
      </c>
    </row>
    <row r="692" spans="1:143" ht="15.75">
      <c r="A692"/>
      <c r="B692" t="s">
        <v>1247</v>
      </c>
      <c r="C692" t="s">
        <v>1759</v>
      </c>
      <c r="D692" t="s">
        <v>8122</v>
      </c>
      <c r="E692" t="s">
        <v>8123</v>
      </c>
      <c r="F692" t="s">
        <v>8124</v>
      </c>
      <c r="G692" t="s">
        <v>8122</v>
      </c>
      <c r="H692" t="s">
        <v>8125</v>
      </c>
      <c r="I692" t="s">
        <v>1287</v>
      </c>
      <c r="J692" t="s">
        <v>8239</v>
      </c>
      <c r="K692" t="s">
        <v>8092</v>
      </c>
      <c r="L692" t="s">
        <v>1939</v>
      </c>
      <c r="M692" t="s">
        <v>2607</v>
      </c>
      <c r="N692"/>
      <c r="O692"/>
      <c r="P692" t="s">
        <v>1247</v>
      </c>
      <c r="Q692" t="s">
        <v>1306</v>
      </c>
      <c r="R692" t="s">
        <v>6582</v>
      </c>
      <c r="S692"/>
      <c r="T692"/>
      <c r="U692" t="s">
        <v>8242</v>
      </c>
      <c r="V692" t="s">
        <v>8126</v>
      </c>
      <c r="W692"/>
      <c r="X692"/>
      <c r="Y692"/>
      <c r="Z692"/>
      <c r="AA692"/>
      <c r="AB692" t="s">
        <v>7102</v>
      </c>
      <c r="AC692"/>
      <c r="AD692"/>
      <c r="AE692"/>
      <c r="AF692"/>
      <c r="AG692"/>
      <c r="AH692"/>
      <c r="AI692"/>
      <c r="AJ692"/>
      <c r="AK692"/>
      <c r="AL692"/>
      <c r="AM692"/>
      <c r="AN692"/>
      <c r="AO692" s="108" t="s">
        <v>43</v>
      </c>
      <c r="AP692" t="s">
        <v>1309</v>
      </c>
      <c r="AQ692">
        <v>137</v>
      </c>
      <c r="AR692" t="e">
        <v>#N/A</v>
      </c>
      <c r="AS692" t="s">
        <v>1759</v>
      </c>
      <c r="AT692" t="e">
        <v>#N/A</v>
      </c>
      <c r="AU692" t="s">
        <v>8123</v>
      </c>
      <c r="AV692" t="s">
        <v>8127</v>
      </c>
      <c r="AW692" t="s">
        <v>8128</v>
      </c>
      <c r="AX692" t="s">
        <v>1934</v>
      </c>
      <c r="AY692" t="s">
        <v>8129</v>
      </c>
      <c r="AZ692" t="s">
        <v>1306</v>
      </c>
      <c r="BA692" t="s">
        <v>8130</v>
      </c>
      <c r="BB692" t="s">
        <v>1287</v>
      </c>
      <c r="BC692" t="s">
        <v>1939</v>
      </c>
      <c r="BD692" t="s">
        <v>8131</v>
      </c>
      <c r="BE692">
        <v>671</v>
      </c>
      <c r="BF692">
        <v>679</v>
      </c>
      <c r="BG692" t="e">
        <v>#N/A</v>
      </c>
      <c r="BH692" t="s">
        <v>1592</v>
      </c>
      <c r="BI692">
        <v>0</v>
      </c>
      <c r="BJ692" t="e" cm="1">
        <v>#N/A</v>
      </c>
      <c r="BK692" t="e" cm="1">
        <v>#N/A</v>
      </c>
      <c r="BL692" t="s">
        <v>7102</v>
      </c>
      <c r="BM692" t="s">
        <v>8240</v>
      </c>
      <c r="BN692" t="s">
        <v>8243</v>
      </c>
      <c r="BO692" t="e" cm="1">
        <v>#N/A</v>
      </c>
      <c r="BP692" t="s">
        <v>8099</v>
      </c>
      <c r="BQ692" t="s">
        <v>7303</v>
      </c>
      <c r="BR692">
        <v>136</v>
      </c>
      <c r="BS692" t="s">
        <v>8311</v>
      </c>
      <c r="BT692" t="s">
        <v>8312</v>
      </c>
      <c r="BU692" t="s">
        <v>8122</v>
      </c>
      <c r="BV692" t="s">
        <v>8127</v>
      </c>
      <c r="BW692" t="s">
        <v>8134</v>
      </c>
      <c r="BX692" t="s">
        <v>1937</v>
      </c>
      <c r="BY692" t="s">
        <v>1592</v>
      </c>
      <c r="BZ692" t="s">
        <v>1937</v>
      </c>
      <c r="CA692" t="s">
        <v>2607</v>
      </c>
      <c r="CB692"/>
      <c r="CC692" t="s">
        <v>998</v>
      </c>
      <c r="CD692" t="s">
        <v>1287</v>
      </c>
      <c r="CE692" t="s">
        <v>8313</v>
      </c>
      <c r="CF692" t="s">
        <v>8314</v>
      </c>
      <c r="CG692" t="s">
        <v>1287</v>
      </c>
      <c r="CH692" t="s">
        <v>1592</v>
      </c>
      <c r="CI692" t="s">
        <v>6582</v>
      </c>
      <c r="CJ692" t="s">
        <v>1247</v>
      </c>
      <c r="CK692"/>
      <c r="CL692"/>
      <c r="CM692" t="s">
        <v>8242</v>
      </c>
      <c r="CN692" t="s">
        <v>8126</v>
      </c>
      <c r="CO692" t="s">
        <v>8242</v>
      </c>
      <c r="CP692" t="s">
        <v>8126</v>
      </c>
      <c r="CQ692" t="s">
        <v>1592</v>
      </c>
      <c r="CR692">
        <v>0</v>
      </c>
      <c r="CS692" t="s">
        <v>1592</v>
      </c>
      <c r="CT692" t="s">
        <v>1592</v>
      </c>
      <c r="CU692" t="e">
        <v>#N/A</v>
      </c>
      <c r="CV692" t="s">
        <v>1592</v>
      </c>
      <c r="CW692" t="s">
        <v>1592</v>
      </c>
      <c r="CX692">
        <v>690</v>
      </c>
      <c r="CY692" t="s">
        <v>8315</v>
      </c>
      <c r="CZ692" t="s">
        <v>1592</v>
      </c>
      <c r="DA692" t="s">
        <v>2313</v>
      </c>
      <c r="DB692" t="s">
        <v>2314</v>
      </c>
      <c r="DC692" t="s">
        <v>8123</v>
      </c>
      <c r="DD692" t="s">
        <v>1306</v>
      </c>
      <c r="DE692" t="s">
        <v>8122</v>
      </c>
      <c r="DF692" t="s">
        <v>1592</v>
      </c>
      <c r="DG692" t="s">
        <v>1592</v>
      </c>
      <c r="DH692" t="s">
        <v>2334</v>
      </c>
      <c r="DI692" t="e">
        <v>#N/A</v>
      </c>
      <c r="DJ692"/>
      <c r="DK692" t="s">
        <v>2334</v>
      </c>
      <c r="DL692">
        <v>9</v>
      </c>
      <c r="DM692" t="s">
        <v>2315</v>
      </c>
      <c r="DN692" t="s">
        <v>1247</v>
      </c>
      <c r="DO692" t="b">
        <v>1</v>
      </c>
      <c r="DP692" t="b">
        <v>1</v>
      </c>
      <c r="DQ692" t="b">
        <v>0</v>
      </c>
      <c r="DR692" t="b">
        <v>0</v>
      </c>
      <c r="DS692" t="b">
        <v>0</v>
      </c>
      <c r="DT692" t="b">
        <v>0</v>
      </c>
      <c r="DU692" t="b">
        <v>0</v>
      </c>
      <c r="DV692">
        <v>0</v>
      </c>
      <c r="DW692" t="b">
        <v>0</v>
      </c>
      <c r="DX692" t="b">
        <v>0</v>
      </c>
      <c r="DY692" t="b">
        <v>0</v>
      </c>
      <c r="DZ692" t="b">
        <v>0</v>
      </c>
      <c r="EA692" t="b">
        <v>0</v>
      </c>
      <c r="EB692" t="b">
        <v>0</v>
      </c>
      <c r="EC692" t="b">
        <v>0</v>
      </c>
      <c r="ED692" t="b">
        <v>0</v>
      </c>
      <c r="EE692" t="b">
        <v>0</v>
      </c>
      <c r="EF692" t="e" cm="1">
        <v>#N/A</v>
      </c>
      <c r="EG692" t="b">
        <v>0</v>
      </c>
      <c r="EH692" t="b">
        <v>0</v>
      </c>
      <c r="EI692" t="e">
        <v>#N/A</v>
      </c>
      <c r="EJ692" t="e">
        <v>#N/A</v>
      </c>
      <c r="EK692">
        <v>0</v>
      </c>
      <c r="EL692">
        <v>47</v>
      </c>
      <c r="EM692" t="b">
        <v>0</v>
      </c>
    </row>
    <row r="693" spans="1:143" ht="31.5">
      <c r="A693"/>
      <c r="B693" t="s">
        <v>1247</v>
      </c>
      <c r="C693" t="s">
        <v>1759</v>
      </c>
      <c r="D693" t="s">
        <v>8138</v>
      </c>
      <c r="E693" t="s">
        <v>8139</v>
      </c>
      <c r="F693" t="s">
        <v>8140</v>
      </c>
      <c r="G693" t="s">
        <v>8138</v>
      </c>
      <c r="H693" s="109" t="s">
        <v>6651</v>
      </c>
      <c r="I693" t="s">
        <v>1287</v>
      </c>
      <c r="J693" t="s">
        <v>8239</v>
      </c>
      <c r="K693"/>
      <c r="L693" t="s">
        <v>1939</v>
      </c>
      <c r="M693" t="s">
        <v>2010</v>
      </c>
      <c r="N693"/>
      <c r="O693"/>
      <c r="P693" t="s">
        <v>1247</v>
      </c>
      <c r="Q693" t="s">
        <v>1306</v>
      </c>
      <c r="R693" t="s">
        <v>6582</v>
      </c>
      <c r="S693"/>
      <c r="T693"/>
      <c r="U693" t="s">
        <v>8242</v>
      </c>
      <c r="V693" t="s">
        <v>8141</v>
      </c>
      <c r="W693"/>
      <c r="X693"/>
      <c r="Y693"/>
      <c r="Z693"/>
      <c r="AA693"/>
      <c r="AB693" t="s">
        <v>6793</v>
      </c>
      <c r="AC693"/>
      <c r="AD693"/>
      <c r="AE693"/>
      <c r="AF693"/>
      <c r="AG693"/>
      <c r="AH693"/>
      <c r="AI693"/>
      <c r="AJ693"/>
      <c r="AK693"/>
      <c r="AL693"/>
      <c r="AM693"/>
      <c r="AN693"/>
      <c r="AO693" s="108" t="s">
        <v>43</v>
      </c>
      <c r="AP693" t="s">
        <v>1309</v>
      </c>
      <c r="AQ693">
        <v>138</v>
      </c>
      <c r="AR693" t="e">
        <v>#N/A</v>
      </c>
      <c r="AS693" t="s">
        <v>1759</v>
      </c>
      <c r="AT693" t="e">
        <v>#N/A</v>
      </c>
      <c r="AU693" t="s">
        <v>8139</v>
      </c>
      <c r="AV693" t="s">
        <v>8142</v>
      </c>
      <c r="AW693" t="s">
        <v>8143</v>
      </c>
      <c r="AX693" t="s">
        <v>1934</v>
      </c>
      <c r="AY693" t="s">
        <v>8144</v>
      </c>
      <c r="AZ693" t="s">
        <v>1306</v>
      </c>
      <c r="BA693" t="s">
        <v>8145</v>
      </c>
      <c r="BB693" t="s">
        <v>1287</v>
      </c>
      <c r="BC693" t="s">
        <v>1939</v>
      </c>
      <c r="BD693" t="s">
        <v>8146</v>
      </c>
      <c r="BE693">
        <v>672</v>
      </c>
      <c r="BF693">
        <v>679</v>
      </c>
      <c r="BG693">
        <v>0</v>
      </c>
      <c r="BH693" t="s">
        <v>1592</v>
      </c>
      <c r="BI693">
        <v>0</v>
      </c>
      <c r="BJ693" t="e" cm="1">
        <v>#N/A</v>
      </c>
      <c r="BK693" t="e" cm="1">
        <v>#N/A</v>
      </c>
      <c r="BL693" t="s">
        <v>6793</v>
      </c>
      <c r="BM693" t="s">
        <v>8240</v>
      </c>
      <c r="BN693" t="s">
        <v>8243</v>
      </c>
      <c r="BO693" t="e" cm="1">
        <v>#N/A</v>
      </c>
      <c r="BP693" t="s">
        <v>1592</v>
      </c>
      <c r="BQ693" t="s">
        <v>7303</v>
      </c>
      <c r="BR693">
        <v>137</v>
      </c>
      <c r="BS693" t="s">
        <v>8316</v>
      </c>
      <c r="BT693" t="s">
        <v>8317</v>
      </c>
      <c r="BU693" t="s">
        <v>8138</v>
      </c>
      <c r="BV693" t="s">
        <v>8142</v>
      </c>
      <c r="BW693" t="s">
        <v>2217</v>
      </c>
      <c r="BX693" t="s">
        <v>1937</v>
      </c>
      <c r="BY693" t="s">
        <v>1592</v>
      </c>
      <c r="BZ693" t="s">
        <v>1937</v>
      </c>
      <c r="CA693" t="s">
        <v>2010</v>
      </c>
      <c r="CB693"/>
      <c r="CC693" t="s">
        <v>998</v>
      </c>
      <c r="CD693" t="s">
        <v>1287</v>
      </c>
      <c r="CE693" t="s">
        <v>8318</v>
      </c>
      <c r="CF693" t="s">
        <v>8319</v>
      </c>
      <c r="CG693" t="s">
        <v>1287</v>
      </c>
      <c r="CH693" t="s">
        <v>1592</v>
      </c>
      <c r="CI693" t="s">
        <v>6582</v>
      </c>
      <c r="CJ693" t="s">
        <v>1247</v>
      </c>
      <c r="CK693"/>
      <c r="CL693"/>
      <c r="CM693" t="s">
        <v>8242</v>
      </c>
      <c r="CN693" t="s">
        <v>8141</v>
      </c>
      <c r="CO693" t="s">
        <v>8242</v>
      </c>
      <c r="CP693" t="s">
        <v>8141</v>
      </c>
      <c r="CQ693" t="s">
        <v>1592</v>
      </c>
      <c r="CR693">
        <v>0</v>
      </c>
      <c r="CS693" t="s">
        <v>1592</v>
      </c>
      <c r="CT693" t="s">
        <v>1592</v>
      </c>
      <c r="CU693" t="e">
        <v>#N/A</v>
      </c>
      <c r="CV693" t="s">
        <v>1592</v>
      </c>
      <c r="CW693" t="s">
        <v>1592</v>
      </c>
      <c r="CX693">
        <v>691</v>
      </c>
      <c r="CY693" t="s">
        <v>8320</v>
      </c>
      <c r="CZ693" t="s">
        <v>1592</v>
      </c>
      <c r="DA693" t="s">
        <v>2313</v>
      </c>
      <c r="DB693" t="s">
        <v>2314</v>
      </c>
      <c r="DC693" t="s">
        <v>8139</v>
      </c>
      <c r="DD693" t="s">
        <v>1306</v>
      </c>
      <c r="DE693" t="s">
        <v>8138</v>
      </c>
      <c r="DF693" t="s">
        <v>1592</v>
      </c>
      <c r="DG693" t="s">
        <v>1592</v>
      </c>
      <c r="DH693" t="s">
        <v>2334</v>
      </c>
      <c r="DI693" t="e">
        <v>#N/A</v>
      </c>
      <c r="DJ693"/>
      <c r="DK693" t="s">
        <v>2334</v>
      </c>
      <c r="DL693">
        <v>9</v>
      </c>
      <c r="DM693" t="s">
        <v>2315</v>
      </c>
      <c r="DN693" t="s">
        <v>1247</v>
      </c>
      <c r="DO693" t="b">
        <v>1</v>
      </c>
      <c r="DP693" t="b">
        <v>1</v>
      </c>
      <c r="DQ693" t="b">
        <v>0</v>
      </c>
      <c r="DR693" t="b">
        <v>0</v>
      </c>
      <c r="DS693" t="b">
        <v>0</v>
      </c>
      <c r="DT693" t="b">
        <v>0</v>
      </c>
      <c r="DU693" t="b">
        <v>0</v>
      </c>
      <c r="DV693">
        <v>0</v>
      </c>
      <c r="DW693" t="b">
        <v>0</v>
      </c>
      <c r="DX693" t="b">
        <v>0</v>
      </c>
      <c r="DY693" t="b">
        <v>0</v>
      </c>
      <c r="DZ693" t="b">
        <v>0</v>
      </c>
      <c r="EA693" t="b">
        <v>0</v>
      </c>
      <c r="EB693" t="b">
        <v>0</v>
      </c>
      <c r="EC693" t="b">
        <v>0</v>
      </c>
      <c r="ED693" t="b">
        <v>0</v>
      </c>
      <c r="EE693" t="b">
        <v>0</v>
      </c>
      <c r="EF693" t="e" cm="1">
        <v>#N/A</v>
      </c>
      <c r="EG693" t="b">
        <v>0</v>
      </c>
      <c r="EH693" t="b">
        <v>0</v>
      </c>
      <c r="EI693" t="e">
        <v>#N/A</v>
      </c>
      <c r="EJ693" t="e">
        <v>#N/A</v>
      </c>
      <c r="EK693">
        <v>0</v>
      </c>
      <c r="EL693">
        <v>27</v>
      </c>
      <c r="EM693" t="b">
        <v>0</v>
      </c>
    </row>
    <row r="694" spans="1:143" ht="31.5">
      <c r="A694"/>
      <c r="B694" t="s">
        <v>1247</v>
      </c>
      <c r="C694" t="s">
        <v>1759</v>
      </c>
      <c r="D694" t="s">
        <v>8152</v>
      </c>
      <c r="E694" t="s">
        <v>8153</v>
      </c>
      <c r="F694" t="s">
        <v>8154</v>
      </c>
      <c r="G694" t="s">
        <v>8152</v>
      </c>
      <c r="H694" s="109" t="s">
        <v>6659</v>
      </c>
      <c r="I694" t="s">
        <v>1287</v>
      </c>
      <c r="J694" t="s">
        <v>8239</v>
      </c>
      <c r="K694"/>
      <c r="L694" t="s">
        <v>1939</v>
      </c>
      <c r="M694" t="s">
        <v>2010</v>
      </c>
      <c r="N694"/>
      <c r="O694"/>
      <c r="P694" t="s">
        <v>1247</v>
      </c>
      <c r="Q694" t="s">
        <v>1306</v>
      </c>
      <c r="R694" t="s">
        <v>6582</v>
      </c>
      <c r="S694"/>
      <c r="T694"/>
      <c r="U694" t="s">
        <v>8242</v>
      </c>
      <c r="V694" t="s">
        <v>8155</v>
      </c>
      <c r="W694"/>
      <c r="X694"/>
      <c r="Y694"/>
      <c r="Z694"/>
      <c r="AA694"/>
      <c r="AB694" t="s">
        <v>6808</v>
      </c>
      <c r="AC694"/>
      <c r="AD694"/>
      <c r="AE694"/>
      <c r="AF694"/>
      <c r="AG694"/>
      <c r="AH694"/>
      <c r="AI694"/>
      <c r="AJ694"/>
      <c r="AK694"/>
      <c r="AL694"/>
      <c r="AM694"/>
      <c r="AN694"/>
      <c r="AO694" s="108" t="s">
        <v>43</v>
      </c>
      <c r="AP694" t="s">
        <v>1309</v>
      </c>
      <c r="AQ694">
        <v>139</v>
      </c>
      <c r="AR694" t="e">
        <v>#N/A</v>
      </c>
      <c r="AS694" t="s">
        <v>1759</v>
      </c>
      <c r="AT694" t="e">
        <v>#N/A</v>
      </c>
      <c r="AU694" t="s">
        <v>8153</v>
      </c>
      <c r="AV694" t="s">
        <v>8156</v>
      </c>
      <c r="AW694" t="s">
        <v>8157</v>
      </c>
      <c r="AX694" t="s">
        <v>1934</v>
      </c>
      <c r="AY694" t="s">
        <v>8158</v>
      </c>
      <c r="AZ694" t="s">
        <v>1306</v>
      </c>
      <c r="BA694" t="s">
        <v>8159</v>
      </c>
      <c r="BB694" t="s">
        <v>1287</v>
      </c>
      <c r="BC694" t="s">
        <v>1939</v>
      </c>
      <c r="BD694" t="s">
        <v>8160</v>
      </c>
      <c r="BE694">
        <v>673</v>
      </c>
      <c r="BF694">
        <v>679</v>
      </c>
      <c r="BG694">
        <v>0</v>
      </c>
      <c r="BH694" t="s">
        <v>1592</v>
      </c>
      <c r="BI694">
        <v>0</v>
      </c>
      <c r="BJ694" t="e" cm="1">
        <v>#N/A</v>
      </c>
      <c r="BK694" t="e" cm="1">
        <v>#N/A</v>
      </c>
      <c r="BL694" t="s">
        <v>6808</v>
      </c>
      <c r="BM694" t="s">
        <v>8240</v>
      </c>
      <c r="BN694" t="s">
        <v>8243</v>
      </c>
      <c r="BO694" t="e" cm="1">
        <v>#N/A</v>
      </c>
      <c r="BP694" t="s">
        <v>1592</v>
      </c>
      <c r="BQ694" t="s">
        <v>7303</v>
      </c>
      <c r="BR694">
        <v>138</v>
      </c>
      <c r="BS694" t="s">
        <v>8321</v>
      </c>
      <c r="BT694" t="s">
        <v>8322</v>
      </c>
      <c r="BU694" t="s">
        <v>8152</v>
      </c>
      <c r="BV694" t="s">
        <v>8156</v>
      </c>
      <c r="BW694" t="s">
        <v>6667</v>
      </c>
      <c r="BX694" t="s">
        <v>1937</v>
      </c>
      <c r="BY694" t="s">
        <v>1592</v>
      </c>
      <c r="BZ694" t="s">
        <v>1937</v>
      </c>
      <c r="CA694" t="s">
        <v>2010</v>
      </c>
      <c r="CB694"/>
      <c r="CC694" t="s">
        <v>998</v>
      </c>
      <c r="CD694" t="s">
        <v>1287</v>
      </c>
      <c r="CE694" t="s">
        <v>8323</v>
      </c>
      <c r="CF694" t="s">
        <v>8324</v>
      </c>
      <c r="CG694" t="s">
        <v>1287</v>
      </c>
      <c r="CH694" t="s">
        <v>1592</v>
      </c>
      <c r="CI694" t="s">
        <v>6582</v>
      </c>
      <c r="CJ694" t="s">
        <v>1247</v>
      </c>
      <c r="CK694"/>
      <c r="CL694"/>
      <c r="CM694" t="s">
        <v>8242</v>
      </c>
      <c r="CN694" t="s">
        <v>8155</v>
      </c>
      <c r="CO694" t="s">
        <v>8242</v>
      </c>
      <c r="CP694" t="s">
        <v>8155</v>
      </c>
      <c r="CQ694" t="s">
        <v>1592</v>
      </c>
      <c r="CR694">
        <v>0</v>
      </c>
      <c r="CS694" t="s">
        <v>1592</v>
      </c>
      <c r="CT694" t="s">
        <v>1592</v>
      </c>
      <c r="CU694" t="e">
        <v>#N/A</v>
      </c>
      <c r="CV694" t="s">
        <v>1592</v>
      </c>
      <c r="CW694" t="s">
        <v>1592</v>
      </c>
      <c r="CX694">
        <v>692</v>
      </c>
      <c r="CY694" t="s">
        <v>8325</v>
      </c>
      <c r="CZ694" t="s">
        <v>1592</v>
      </c>
      <c r="DA694" t="s">
        <v>2313</v>
      </c>
      <c r="DB694" t="s">
        <v>2314</v>
      </c>
      <c r="DC694" t="s">
        <v>8153</v>
      </c>
      <c r="DD694" t="s">
        <v>1306</v>
      </c>
      <c r="DE694" t="s">
        <v>8152</v>
      </c>
      <c r="DF694" t="s">
        <v>1592</v>
      </c>
      <c r="DG694" t="s">
        <v>1592</v>
      </c>
      <c r="DH694" t="s">
        <v>2334</v>
      </c>
      <c r="DI694" t="e">
        <v>#N/A</v>
      </c>
      <c r="DJ694"/>
      <c r="DK694" t="s">
        <v>2334</v>
      </c>
      <c r="DL694">
        <v>9</v>
      </c>
      <c r="DM694" t="s">
        <v>2315</v>
      </c>
      <c r="DN694" t="s">
        <v>1247</v>
      </c>
      <c r="DO694" t="b">
        <v>1</v>
      </c>
      <c r="DP694" t="b">
        <v>1</v>
      </c>
      <c r="DQ694" t="b">
        <v>0</v>
      </c>
      <c r="DR694" t="b">
        <v>0</v>
      </c>
      <c r="DS694" t="b">
        <v>0</v>
      </c>
      <c r="DT694" t="b">
        <v>0</v>
      </c>
      <c r="DU694" t="b">
        <v>0</v>
      </c>
      <c r="DV694">
        <v>0</v>
      </c>
      <c r="DW694" t="b">
        <v>0</v>
      </c>
      <c r="DX694" t="b">
        <v>0</v>
      </c>
      <c r="DY694" t="b">
        <v>0</v>
      </c>
      <c r="DZ694" t="b">
        <v>0</v>
      </c>
      <c r="EA694" t="b">
        <v>0</v>
      </c>
      <c r="EB694" t="b">
        <v>0</v>
      </c>
      <c r="EC694" t="b">
        <v>0</v>
      </c>
      <c r="ED694" t="b">
        <v>0</v>
      </c>
      <c r="EE694" t="b">
        <v>0</v>
      </c>
      <c r="EF694" t="e" cm="1">
        <v>#N/A</v>
      </c>
      <c r="EG694" t="b">
        <v>0</v>
      </c>
      <c r="EH694" t="b">
        <v>0</v>
      </c>
      <c r="EI694" t="e">
        <v>#N/A</v>
      </c>
      <c r="EJ694" t="e">
        <v>#N/A</v>
      </c>
      <c r="EK694">
        <v>0</v>
      </c>
      <c r="EL694">
        <v>28</v>
      </c>
      <c r="EM694" t="b">
        <v>0</v>
      </c>
    </row>
    <row r="695" spans="1:143" ht="15.75">
      <c r="A695"/>
      <c r="B695" t="s">
        <v>1247</v>
      </c>
      <c r="C695" t="s">
        <v>1759</v>
      </c>
      <c r="D695" t="s">
        <v>8166</v>
      </c>
      <c r="E695" t="s">
        <v>8167</v>
      </c>
      <c r="F695" t="s">
        <v>8168</v>
      </c>
      <c r="G695" t="s">
        <v>8166</v>
      </c>
      <c r="H695" t="s">
        <v>8169</v>
      </c>
      <c r="I695" t="s">
        <v>1287</v>
      </c>
      <c r="J695" t="s">
        <v>8239</v>
      </c>
      <c r="K695" t="s">
        <v>8170</v>
      </c>
      <c r="L695" t="s">
        <v>1939</v>
      </c>
      <c r="M695" t="s">
        <v>2010</v>
      </c>
      <c r="N695"/>
      <c r="O695"/>
      <c r="P695" t="s">
        <v>1247</v>
      </c>
      <c r="Q695" t="s">
        <v>1306</v>
      </c>
      <c r="R695" t="s">
        <v>6582</v>
      </c>
      <c r="S695"/>
      <c r="T695"/>
      <c r="U695" t="s">
        <v>8242</v>
      </c>
      <c r="V695" t="s">
        <v>8171</v>
      </c>
      <c r="W695"/>
      <c r="X695"/>
      <c r="Y695"/>
      <c r="Z695"/>
      <c r="AA695"/>
      <c r="AB695" t="s">
        <v>7147</v>
      </c>
      <c r="AC695"/>
      <c r="AD695"/>
      <c r="AE695"/>
      <c r="AF695"/>
      <c r="AG695"/>
      <c r="AH695"/>
      <c r="AI695"/>
      <c r="AJ695"/>
      <c r="AK695"/>
      <c r="AL695"/>
      <c r="AM695"/>
      <c r="AN695"/>
      <c r="AO695" s="108" t="s">
        <v>43</v>
      </c>
      <c r="AP695" t="s">
        <v>1309</v>
      </c>
      <c r="AQ695">
        <v>140</v>
      </c>
      <c r="AR695" t="e">
        <v>#N/A</v>
      </c>
      <c r="AS695" t="s">
        <v>1759</v>
      </c>
      <c r="AT695" t="e">
        <v>#N/A</v>
      </c>
      <c r="AU695" t="s">
        <v>8167</v>
      </c>
      <c r="AV695" t="s">
        <v>8172</v>
      </c>
      <c r="AW695" t="s">
        <v>8173</v>
      </c>
      <c r="AX695" t="s">
        <v>1934</v>
      </c>
      <c r="AY695" t="s">
        <v>8174</v>
      </c>
      <c r="AZ695" t="s">
        <v>1306</v>
      </c>
      <c r="BA695" t="s">
        <v>8175</v>
      </c>
      <c r="BB695" t="s">
        <v>1287</v>
      </c>
      <c r="BC695" t="s">
        <v>1939</v>
      </c>
      <c r="BD695" t="s">
        <v>8176</v>
      </c>
      <c r="BE695">
        <v>674</v>
      </c>
      <c r="BF695">
        <v>679</v>
      </c>
      <c r="BG695" t="e">
        <v>#N/A</v>
      </c>
      <c r="BH695" t="s">
        <v>1592</v>
      </c>
      <c r="BI695">
        <v>0</v>
      </c>
      <c r="BJ695" t="e" cm="1">
        <v>#N/A</v>
      </c>
      <c r="BK695" t="e" cm="1">
        <v>#N/A</v>
      </c>
      <c r="BL695" t="s">
        <v>7147</v>
      </c>
      <c r="BM695" t="s">
        <v>8240</v>
      </c>
      <c r="BN695" t="s">
        <v>8243</v>
      </c>
      <c r="BO695" t="e" cm="1">
        <v>#N/A</v>
      </c>
      <c r="BP695" t="s">
        <v>8177</v>
      </c>
      <c r="BQ695" t="s">
        <v>7303</v>
      </c>
      <c r="BR695">
        <v>139</v>
      </c>
      <c r="BS695" t="s">
        <v>8326</v>
      </c>
      <c r="BT695" t="s">
        <v>8327</v>
      </c>
      <c r="BU695" t="s">
        <v>8166</v>
      </c>
      <c r="BV695" t="s">
        <v>8172</v>
      </c>
      <c r="BW695" t="s">
        <v>8180</v>
      </c>
      <c r="BX695" t="s">
        <v>1937</v>
      </c>
      <c r="BY695" t="s">
        <v>1592</v>
      </c>
      <c r="BZ695" t="s">
        <v>1937</v>
      </c>
      <c r="CA695" t="s">
        <v>2010</v>
      </c>
      <c r="CB695"/>
      <c r="CC695" t="s">
        <v>998</v>
      </c>
      <c r="CD695" t="s">
        <v>1287</v>
      </c>
      <c r="CE695" t="s">
        <v>8328</v>
      </c>
      <c r="CF695" t="s">
        <v>8329</v>
      </c>
      <c r="CG695" t="s">
        <v>1287</v>
      </c>
      <c r="CH695" t="s">
        <v>1592</v>
      </c>
      <c r="CI695" t="s">
        <v>6582</v>
      </c>
      <c r="CJ695" t="s">
        <v>1247</v>
      </c>
      <c r="CK695"/>
      <c r="CL695"/>
      <c r="CM695" t="s">
        <v>8242</v>
      </c>
      <c r="CN695" t="s">
        <v>8171</v>
      </c>
      <c r="CO695" t="s">
        <v>8242</v>
      </c>
      <c r="CP695" t="s">
        <v>8171</v>
      </c>
      <c r="CQ695" t="s">
        <v>1592</v>
      </c>
      <c r="CR695">
        <v>0</v>
      </c>
      <c r="CS695" t="s">
        <v>1592</v>
      </c>
      <c r="CT695" t="s">
        <v>1592</v>
      </c>
      <c r="CU695" t="e">
        <v>#N/A</v>
      </c>
      <c r="CV695" t="s">
        <v>1592</v>
      </c>
      <c r="CW695" t="s">
        <v>1592</v>
      </c>
      <c r="CX695">
        <v>693</v>
      </c>
      <c r="CY695" t="s">
        <v>8330</v>
      </c>
      <c r="CZ695" t="s">
        <v>1592</v>
      </c>
      <c r="DA695" t="s">
        <v>2313</v>
      </c>
      <c r="DB695" t="s">
        <v>2314</v>
      </c>
      <c r="DC695" t="s">
        <v>8167</v>
      </c>
      <c r="DD695" t="s">
        <v>1306</v>
      </c>
      <c r="DE695" t="s">
        <v>8166</v>
      </c>
      <c r="DF695" t="s">
        <v>1592</v>
      </c>
      <c r="DG695" t="s">
        <v>1592</v>
      </c>
      <c r="DH695" t="s">
        <v>2334</v>
      </c>
      <c r="DI695" t="e">
        <v>#N/A</v>
      </c>
      <c r="DJ695"/>
      <c r="DK695" t="s">
        <v>2334</v>
      </c>
      <c r="DL695">
        <v>9</v>
      </c>
      <c r="DM695" t="s">
        <v>2315</v>
      </c>
      <c r="DN695" t="s">
        <v>1247</v>
      </c>
      <c r="DO695" t="b">
        <v>1</v>
      </c>
      <c r="DP695" t="b">
        <v>1</v>
      </c>
      <c r="DQ695" t="b">
        <v>0</v>
      </c>
      <c r="DR695" t="b">
        <v>0</v>
      </c>
      <c r="DS695" t="b">
        <v>0</v>
      </c>
      <c r="DT695" t="b">
        <v>0</v>
      </c>
      <c r="DU695" t="b">
        <v>0</v>
      </c>
      <c r="DV695">
        <v>0</v>
      </c>
      <c r="DW695" t="b">
        <v>0</v>
      </c>
      <c r="DX695" t="b">
        <v>0</v>
      </c>
      <c r="DY695" t="b">
        <v>0</v>
      </c>
      <c r="DZ695" t="b">
        <v>0</v>
      </c>
      <c r="EA695" t="b">
        <v>0</v>
      </c>
      <c r="EB695" t="b">
        <v>0</v>
      </c>
      <c r="EC695" t="b">
        <v>0</v>
      </c>
      <c r="ED695" t="b">
        <v>0</v>
      </c>
      <c r="EE695" t="b">
        <v>0</v>
      </c>
      <c r="EF695" t="e" cm="1">
        <v>#N/A</v>
      </c>
      <c r="EG695" t="b">
        <v>0</v>
      </c>
      <c r="EH695" t="b">
        <v>0</v>
      </c>
      <c r="EI695" t="e">
        <v>#N/A</v>
      </c>
      <c r="EJ695" t="e">
        <v>#N/A</v>
      </c>
      <c r="EK695">
        <v>0</v>
      </c>
      <c r="EL695">
        <v>36</v>
      </c>
      <c r="EM695" t="b">
        <v>0</v>
      </c>
    </row>
    <row r="696" spans="1:143" ht="15.75">
      <c r="A696"/>
      <c r="B696" t="s">
        <v>1247</v>
      </c>
      <c r="C696" t="s">
        <v>1759</v>
      </c>
      <c r="D696" t="s">
        <v>8184</v>
      </c>
      <c r="E696" t="s">
        <v>8185</v>
      </c>
      <c r="F696" t="s">
        <v>8186</v>
      </c>
      <c r="G696" t="s">
        <v>8184</v>
      </c>
      <c r="H696" t="s">
        <v>8187</v>
      </c>
      <c r="I696" t="s">
        <v>1287</v>
      </c>
      <c r="J696" t="s">
        <v>8239</v>
      </c>
      <c r="K696" t="s">
        <v>8188</v>
      </c>
      <c r="L696" t="s">
        <v>1939</v>
      </c>
      <c r="M696" t="s">
        <v>2010</v>
      </c>
      <c r="N696"/>
      <c r="O696"/>
      <c r="P696" t="s">
        <v>1247</v>
      </c>
      <c r="Q696" t="s">
        <v>1306</v>
      </c>
      <c r="R696" t="s">
        <v>6582</v>
      </c>
      <c r="S696"/>
      <c r="T696"/>
      <c r="U696" t="s">
        <v>8242</v>
      </c>
      <c r="V696" t="s">
        <v>8189</v>
      </c>
      <c r="W696"/>
      <c r="X696"/>
      <c r="Y696"/>
      <c r="Z696"/>
      <c r="AA696"/>
      <c r="AB696" t="s">
        <v>7162</v>
      </c>
      <c r="AC696"/>
      <c r="AD696"/>
      <c r="AE696"/>
      <c r="AF696"/>
      <c r="AG696"/>
      <c r="AH696"/>
      <c r="AI696"/>
      <c r="AJ696"/>
      <c r="AK696"/>
      <c r="AL696"/>
      <c r="AM696"/>
      <c r="AN696"/>
      <c r="AO696" s="108" t="s">
        <v>43</v>
      </c>
      <c r="AP696" t="s">
        <v>1309</v>
      </c>
      <c r="AQ696">
        <v>141</v>
      </c>
      <c r="AR696" t="e">
        <v>#N/A</v>
      </c>
      <c r="AS696" t="s">
        <v>1759</v>
      </c>
      <c r="AT696" t="e">
        <v>#N/A</v>
      </c>
      <c r="AU696" t="s">
        <v>8185</v>
      </c>
      <c r="AV696" t="s">
        <v>8190</v>
      </c>
      <c r="AW696" t="s">
        <v>8191</v>
      </c>
      <c r="AX696" t="s">
        <v>1934</v>
      </c>
      <c r="AY696" t="s">
        <v>8192</v>
      </c>
      <c r="AZ696" t="s">
        <v>1306</v>
      </c>
      <c r="BA696" t="s">
        <v>8193</v>
      </c>
      <c r="BB696" t="s">
        <v>1287</v>
      </c>
      <c r="BC696" t="s">
        <v>1939</v>
      </c>
      <c r="BD696" t="s">
        <v>8194</v>
      </c>
      <c r="BE696">
        <v>675</v>
      </c>
      <c r="BF696">
        <v>679</v>
      </c>
      <c r="BG696" t="e">
        <v>#N/A</v>
      </c>
      <c r="BH696" t="s">
        <v>1592</v>
      </c>
      <c r="BI696">
        <v>0</v>
      </c>
      <c r="BJ696" t="e" cm="1">
        <v>#N/A</v>
      </c>
      <c r="BK696" t="e" cm="1">
        <v>#N/A</v>
      </c>
      <c r="BL696" t="s">
        <v>7162</v>
      </c>
      <c r="BM696" t="s">
        <v>8240</v>
      </c>
      <c r="BN696" t="s">
        <v>8243</v>
      </c>
      <c r="BO696" t="e" cm="1">
        <v>#N/A</v>
      </c>
      <c r="BP696" t="s">
        <v>8195</v>
      </c>
      <c r="BQ696" t="s">
        <v>7303</v>
      </c>
      <c r="BR696">
        <v>140</v>
      </c>
      <c r="BS696" t="s">
        <v>8331</v>
      </c>
      <c r="BT696" t="s">
        <v>8332</v>
      </c>
      <c r="BU696" t="s">
        <v>8184</v>
      </c>
      <c r="BV696" t="s">
        <v>8190</v>
      </c>
      <c r="BW696" t="s">
        <v>8198</v>
      </c>
      <c r="BX696" t="s">
        <v>1937</v>
      </c>
      <c r="BY696" t="s">
        <v>1592</v>
      </c>
      <c r="BZ696" t="s">
        <v>1937</v>
      </c>
      <c r="CA696" t="s">
        <v>2010</v>
      </c>
      <c r="CB696"/>
      <c r="CC696" t="s">
        <v>998</v>
      </c>
      <c r="CD696" t="s">
        <v>1287</v>
      </c>
      <c r="CE696" t="s">
        <v>8333</v>
      </c>
      <c r="CF696" t="s">
        <v>8334</v>
      </c>
      <c r="CG696" t="s">
        <v>1287</v>
      </c>
      <c r="CH696" t="s">
        <v>1592</v>
      </c>
      <c r="CI696" t="s">
        <v>6582</v>
      </c>
      <c r="CJ696" t="s">
        <v>1247</v>
      </c>
      <c r="CK696"/>
      <c r="CL696"/>
      <c r="CM696" t="s">
        <v>8242</v>
      </c>
      <c r="CN696" t="s">
        <v>8189</v>
      </c>
      <c r="CO696" t="s">
        <v>8242</v>
      </c>
      <c r="CP696" t="s">
        <v>8189</v>
      </c>
      <c r="CQ696" t="s">
        <v>1592</v>
      </c>
      <c r="CR696">
        <v>0</v>
      </c>
      <c r="CS696" t="s">
        <v>1592</v>
      </c>
      <c r="CT696" t="s">
        <v>1592</v>
      </c>
      <c r="CU696" t="e">
        <v>#N/A</v>
      </c>
      <c r="CV696" t="s">
        <v>1592</v>
      </c>
      <c r="CW696" t="s">
        <v>1592</v>
      </c>
      <c r="CX696">
        <v>694</v>
      </c>
      <c r="CY696" t="s">
        <v>8335</v>
      </c>
      <c r="CZ696" t="s">
        <v>1592</v>
      </c>
      <c r="DA696" t="s">
        <v>2313</v>
      </c>
      <c r="DB696" t="s">
        <v>2314</v>
      </c>
      <c r="DC696" t="s">
        <v>8185</v>
      </c>
      <c r="DD696" t="s">
        <v>1306</v>
      </c>
      <c r="DE696" t="s">
        <v>8184</v>
      </c>
      <c r="DF696" t="s">
        <v>1592</v>
      </c>
      <c r="DG696" t="s">
        <v>1592</v>
      </c>
      <c r="DH696" t="s">
        <v>2334</v>
      </c>
      <c r="DI696" t="e">
        <v>#N/A</v>
      </c>
      <c r="DJ696"/>
      <c r="DK696" t="s">
        <v>2334</v>
      </c>
      <c r="DL696">
        <v>9</v>
      </c>
      <c r="DM696" t="s">
        <v>2315</v>
      </c>
      <c r="DN696" t="s">
        <v>1247</v>
      </c>
      <c r="DO696" t="b">
        <v>1</v>
      </c>
      <c r="DP696" t="b">
        <v>1</v>
      </c>
      <c r="DQ696" t="b">
        <v>0</v>
      </c>
      <c r="DR696" t="b">
        <v>0</v>
      </c>
      <c r="DS696" t="b">
        <v>0</v>
      </c>
      <c r="DT696" t="b">
        <v>0</v>
      </c>
      <c r="DU696" t="b">
        <v>0</v>
      </c>
      <c r="DV696">
        <v>0</v>
      </c>
      <c r="DW696" t="b">
        <v>0</v>
      </c>
      <c r="DX696" t="b">
        <v>0</v>
      </c>
      <c r="DY696" t="b">
        <v>0</v>
      </c>
      <c r="DZ696" t="b">
        <v>0</v>
      </c>
      <c r="EA696" t="b">
        <v>0</v>
      </c>
      <c r="EB696" t="b">
        <v>0</v>
      </c>
      <c r="EC696" t="b">
        <v>0</v>
      </c>
      <c r="ED696" t="b">
        <v>0</v>
      </c>
      <c r="EE696" t="b">
        <v>0</v>
      </c>
      <c r="EF696" t="e" cm="1">
        <v>#N/A</v>
      </c>
      <c r="EG696" t="b">
        <v>0</v>
      </c>
      <c r="EH696" t="b">
        <v>0</v>
      </c>
      <c r="EI696" t="e">
        <v>#N/A</v>
      </c>
      <c r="EJ696" t="e">
        <v>#N/A</v>
      </c>
      <c r="EK696">
        <v>0</v>
      </c>
      <c r="EL696">
        <v>43</v>
      </c>
      <c r="EM696" t="b">
        <v>0</v>
      </c>
    </row>
    <row r="697" spans="1:143" ht="15.75">
      <c r="A697"/>
      <c r="B697" t="s">
        <v>1247</v>
      </c>
      <c r="C697" t="s">
        <v>1759</v>
      </c>
      <c r="D697" t="s">
        <v>8202</v>
      </c>
      <c r="E697" t="s">
        <v>8203</v>
      </c>
      <c r="F697" t="s">
        <v>8204</v>
      </c>
      <c r="G697" t="s">
        <v>8202</v>
      </c>
      <c r="H697" t="s">
        <v>8205</v>
      </c>
      <c r="I697" t="s">
        <v>1287</v>
      </c>
      <c r="J697" t="s">
        <v>8239</v>
      </c>
      <c r="K697" t="s">
        <v>8170</v>
      </c>
      <c r="L697" t="s">
        <v>1939</v>
      </c>
      <c r="M697" t="s">
        <v>2607</v>
      </c>
      <c r="N697"/>
      <c r="O697"/>
      <c r="P697" t="s">
        <v>1247</v>
      </c>
      <c r="Q697" t="s">
        <v>1306</v>
      </c>
      <c r="R697" t="s">
        <v>6582</v>
      </c>
      <c r="S697"/>
      <c r="T697"/>
      <c r="U697" t="s">
        <v>8242</v>
      </c>
      <c r="V697" t="s">
        <v>8206</v>
      </c>
      <c r="W697"/>
      <c r="X697"/>
      <c r="Y697"/>
      <c r="Z697"/>
      <c r="AA697"/>
      <c r="AB697" t="s">
        <v>6968</v>
      </c>
      <c r="AC697"/>
      <c r="AD697"/>
      <c r="AE697"/>
      <c r="AF697"/>
      <c r="AG697"/>
      <c r="AH697"/>
      <c r="AI697"/>
      <c r="AJ697"/>
      <c r="AK697"/>
      <c r="AL697"/>
      <c r="AM697"/>
      <c r="AN697"/>
      <c r="AO697" s="108" t="s">
        <v>43</v>
      </c>
      <c r="AP697" t="s">
        <v>1309</v>
      </c>
      <c r="AQ697">
        <v>142</v>
      </c>
      <c r="AR697" t="e">
        <v>#N/A</v>
      </c>
      <c r="AS697" t="s">
        <v>1759</v>
      </c>
      <c r="AT697" t="e">
        <v>#N/A</v>
      </c>
      <c r="AU697" t="s">
        <v>8203</v>
      </c>
      <c r="AV697" t="s">
        <v>8207</v>
      </c>
      <c r="AW697" t="s">
        <v>8208</v>
      </c>
      <c r="AX697" t="s">
        <v>1934</v>
      </c>
      <c r="AY697" t="s">
        <v>8209</v>
      </c>
      <c r="AZ697" t="s">
        <v>1306</v>
      </c>
      <c r="BA697" t="s">
        <v>8210</v>
      </c>
      <c r="BB697" t="s">
        <v>1287</v>
      </c>
      <c r="BC697" t="s">
        <v>1939</v>
      </c>
      <c r="BD697" t="s">
        <v>8211</v>
      </c>
      <c r="BE697">
        <v>676</v>
      </c>
      <c r="BF697">
        <v>679</v>
      </c>
      <c r="BG697" t="e">
        <v>#N/A</v>
      </c>
      <c r="BH697" t="s">
        <v>1592</v>
      </c>
      <c r="BI697">
        <v>0</v>
      </c>
      <c r="BJ697" t="e" cm="1">
        <v>#N/A</v>
      </c>
      <c r="BK697" t="e" cm="1">
        <v>#N/A</v>
      </c>
      <c r="BL697" t="s">
        <v>6968</v>
      </c>
      <c r="BM697" t="s">
        <v>8240</v>
      </c>
      <c r="BN697" t="s">
        <v>8243</v>
      </c>
      <c r="BO697" t="e" cm="1">
        <v>#N/A</v>
      </c>
      <c r="BP697" t="s">
        <v>8177</v>
      </c>
      <c r="BQ697" t="s">
        <v>7303</v>
      </c>
      <c r="BR697">
        <v>141</v>
      </c>
      <c r="BS697" t="s">
        <v>8336</v>
      </c>
      <c r="BT697" t="s">
        <v>8337</v>
      </c>
      <c r="BU697" t="s">
        <v>8202</v>
      </c>
      <c r="BV697" t="s">
        <v>8207</v>
      </c>
      <c r="BW697" t="s">
        <v>8214</v>
      </c>
      <c r="BX697" t="s">
        <v>1937</v>
      </c>
      <c r="BY697" t="s">
        <v>1592</v>
      </c>
      <c r="BZ697" t="s">
        <v>1937</v>
      </c>
      <c r="CA697" t="s">
        <v>2607</v>
      </c>
      <c r="CB697"/>
      <c r="CC697" t="s">
        <v>998</v>
      </c>
      <c r="CD697" t="s">
        <v>1287</v>
      </c>
      <c r="CE697" t="s">
        <v>8338</v>
      </c>
      <c r="CF697" t="s">
        <v>8339</v>
      </c>
      <c r="CG697" t="s">
        <v>1287</v>
      </c>
      <c r="CH697" t="s">
        <v>1592</v>
      </c>
      <c r="CI697" t="s">
        <v>6582</v>
      </c>
      <c r="CJ697" t="s">
        <v>1247</v>
      </c>
      <c r="CK697"/>
      <c r="CL697"/>
      <c r="CM697" t="s">
        <v>8242</v>
      </c>
      <c r="CN697" t="s">
        <v>8206</v>
      </c>
      <c r="CO697" t="s">
        <v>8242</v>
      </c>
      <c r="CP697" t="s">
        <v>8206</v>
      </c>
      <c r="CQ697" t="s">
        <v>1592</v>
      </c>
      <c r="CR697">
        <v>0</v>
      </c>
      <c r="CS697" t="s">
        <v>1592</v>
      </c>
      <c r="CT697" t="s">
        <v>1592</v>
      </c>
      <c r="CU697" t="e">
        <v>#N/A</v>
      </c>
      <c r="CV697" t="s">
        <v>1592</v>
      </c>
      <c r="CW697" t="s">
        <v>1592</v>
      </c>
      <c r="CX697">
        <v>695</v>
      </c>
      <c r="CY697" t="s">
        <v>8340</v>
      </c>
      <c r="CZ697" t="s">
        <v>1592</v>
      </c>
      <c r="DA697" t="s">
        <v>2313</v>
      </c>
      <c r="DB697" t="s">
        <v>2314</v>
      </c>
      <c r="DC697" t="s">
        <v>8203</v>
      </c>
      <c r="DD697" t="s">
        <v>1306</v>
      </c>
      <c r="DE697" t="s">
        <v>8202</v>
      </c>
      <c r="DF697" t="s">
        <v>1592</v>
      </c>
      <c r="DG697" t="s">
        <v>1592</v>
      </c>
      <c r="DH697" t="s">
        <v>2334</v>
      </c>
      <c r="DI697" t="e">
        <v>#N/A</v>
      </c>
      <c r="DJ697"/>
      <c r="DK697" t="s">
        <v>2334</v>
      </c>
      <c r="DL697">
        <v>9</v>
      </c>
      <c r="DM697" t="s">
        <v>2315</v>
      </c>
      <c r="DN697" t="s">
        <v>1247</v>
      </c>
      <c r="DO697" t="b">
        <v>1</v>
      </c>
      <c r="DP697" t="b">
        <v>1</v>
      </c>
      <c r="DQ697" t="b">
        <v>0</v>
      </c>
      <c r="DR697" t="b">
        <v>0</v>
      </c>
      <c r="DS697" t="b">
        <v>0</v>
      </c>
      <c r="DT697" t="b">
        <v>0</v>
      </c>
      <c r="DU697" t="b">
        <v>0</v>
      </c>
      <c r="DV697">
        <v>0</v>
      </c>
      <c r="DW697" t="b">
        <v>0</v>
      </c>
      <c r="DX697" t="b">
        <v>0</v>
      </c>
      <c r="DY697" t="b">
        <v>0</v>
      </c>
      <c r="DZ697" t="b">
        <v>0</v>
      </c>
      <c r="EA697" t="b">
        <v>0</v>
      </c>
      <c r="EB697" t="b">
        <v>0</v>
      </c>
      <c r="EC697" t="b">
        <v>0</v>
      </c>
      <c r="ED697" t="b">
        <v>0</v>
      </c>
      <c r="EE697" t="b">
        <v>0</v>
      </c>
      <c r="EF697" t="e" cm="1">
        <v>#N/A</v>
      </c>
      <c r="EG697" t="b">
        <v>0</v>
      </c>
      <c r="EH697" t="b">
        <v>0</v>
      </c>
      <c r="EI697" t="e">
        <v>#N/A</v>
      </c>
      <c r="EJ697" t="e">
        <v>#N/A</v>
      </c>
      <c r="EK697">
        <v>0</v>
      </c>
      <c r="EL697">
        <v>41</v>
      </c>
      <c r="EM697" t="b">
        <v>0</v>
      </c>
    </row>
    <row r="698" spans="1:143" ht="15.75">
      <c r="A698"/>
      <c r="B698" t="s">
        <v>1247</v>
      </c>
      <c r="C698" t="s">
        <v>1759</v>
      </c>
      <c r="D698" t="s">
        <v>8218</v>
      </c>
      <c r="E698" t="s">
        <v>8219</v>
      </c>
      <c r="F698" t="s">
        <v>8220</v>
      </c>
      <c r="G698" t="s">
        <v>8218</v>
      </c>
      <c r="H698" t="s">
        <v>8221</v>
      </c>
      <c r="I698" t="s">
        <v>1287</v>
      </c>
      <c r="J698" t="s">
        <v>8239</v>
      </c>
      <c r="K698" t="s">
        <v>8188</v>
      </c>
      <c r="L698" t="s">
        <v>1939</v>
      </c>
      <c r="M698" t="s">
        <v>2607</v>
      </c>
      <c r="N698"/>
      <c r="O698"/>
      <c r="P698" t="s">
        <v>1247</v>
      </c>
      <c r="Q698" t="s">
        <v>1306</v>
      </c>
      <c r="R698" t="s">
        <v>6582</v>
      </c>
      <c r="S698"/>
      <c r="T698"/>
      <c r="U698" t="s">
        <v>8242</v>
      </c>
      <c r="V698" t="s">
        <v>8222</v>
      </c>
      <c r="W698"/>
      <c r="X698"/>
      <c r="Y698"/>
      <c r="Z698"/>
      <c r="AA698"/>
      <c r="AB698" t="s">
        <v>6985</v>
      </c>
      <c r="AC698"/>
      <c r="AD698"/>
      <c r="AE698"/>
      <c r="AF698"/>
      <c r="AG698"/>
      <c r="AH698"/>
      <c r="AI698"/>
      <c r="AJ698"/>
      <c r="AK698"/>
      <c r="AL698"/>
      <c r="AM698"/>
      <c r="AN698"/>
      <c r="AO698" s="108" t="s">
        <v>43</v>
      </c>
      <c r="AP698" t="s">
        <v>1309</v>
      </c>
      <c r="AQ698">
        <v>143</v>
      </c>
      <c r="AR698" t="e">
        <v>#N/A</v>
      </c>
      <c r="AS698" t="s">
        <v>1759</v>
      </c>
      <c r="AT698" t="e">
        <v>#N/A</v>
      </c>
      <c r="AU698" t="s">
        <v>8219</v>
      </c>
      <c r="AV698" t="s">
        <v>8223</v>
      </c>
      <c r="AW698" t="s">
        <v>8224</v>
      </c>
      <c r="AX698" t="s">
        <v>1934</v>
      </c>
      <c r="AY698" t="s">
        <v>8225</v>
      </c>
      <c r="AZ698" t="s">
        <v>1306</v>
      </c>
      <c r="BA698" t="s">
        <v>8226</v>
      </c>
      <c r="BB698" t="s">
        <v>1287</v>
      </c>
      <c r="BC698" t="s">
        <v>1939</v>
      </c>
      <c r="BD698" t="s">
        <v>8227</v>
      </c>
      <c r="BE698">
        <v>677</v>
      </c>
      <c r="BF698">
        <v>679</v>
      </c>
      <c r="BG698" t="e">
        <v>#N/A</v>
      </c>
      <c r="BH698" t="s">
        <v>1592</v>
      </c>
      <c r="BI698">
        <v>0</v>
      </c>
      <c r="BJ698" t="e" cm="1">
        <v>#N/A</v>
      </c>
      <c r="BK698" t="e" cm="1">
        <v>#N/A</v>
      </c>
      <c r="BL698" t="s">
        <v>6985</v>
      </c>
      <c r="BM698" t="s">
        <v>8240</v>
      </c>
      <c r="BN698" t="s">
        <v>8243</v>
      </c>
      <c r="BO698" t="e" cm="1">
        <v>#N/A</v>
      </c>
      <c r="BP698" t="s">
        <v>8195</v>
      </c>
      <c r="BQ698" t="s">
        <v>7303</v>
      </c>
      <c r="BR698">
        <v>142</v>
      </c>
      <c r="BS698" t="s">
        <v>8341</v>
      </c>
      <c r="BT698" t="s">
        <v>8342</v>
      </c>
      <c r="BU698" t="s">
        <v>8218</v>
      </c>
      <c r="BV698" t="s">
        <v>8223</v>
      </c>
      <c r="BW698" t="s">
        <v>8230</v>
      </c>
      <c r="BX698" t="s">
        <v>1937</v>
      </c>
      <c r="BY698" t="s">
        <v>1592</v>
      </c>
      <c r="BZ698" t="s">
        <v>1937</v>
      </c>
      <c r="CA698" t="s">
        <v>2607</v>
      </c>
      <c r="CB698"/>
      <c r="CC698" t="s">
        <v>998</v>
      </c>
      <c r="CD698" t="s">
        <v>1287</v>
      </c>
      <c r="CE698" t="s">
        <v>8343</v>
      </c>
      <c r="CF698" t="s">
        <v>8344</v>
      </c>
      <c r="CG698" t="s">
        <v>1287</v>
      </c>
      <c r="CH698" t="s">
        <v>1592</v>
      </c>
      <c r="CI698" t="s">
        <v>6582</v>
      </c>
      <c r="CJ698" t="s">
        <v>1247</v>
      </c>
      <c r="CK698"/>
      <c r="CL698"/>
      <c r="CM698" t="s">
        <v>8242</v>
      </c>
      <c r="CN698" t="s">
        <v>8222</v>
      </c>
      <c r="CO698" t="s">
        <v>8242</v>
      </c>
      <c r="CP698" t="s">
        <v>8222</v>
      </c>
      <c r="CQ698" t="s">
        <v>1592</v>
      </c>
      <c r="CR698">
        <v>0</v>
      </c>
      <c r="CS698" t="s">
        <v>1592</v>
      </c>
      <c r="CT698" t="s">
        <v>1592</v>
      </c>
      <c r="CU698" t="e">
        <v>#N/A</v>
      </c>
      <c r="CV698" t="s">
        <v>1592</v>
      </c>
      <c r="CW698" t="s">
        <v>1592</v>
      </c>
      <c r="CX698">
        <v>696</v>
      </c>
      <c r="CY698" t="s">
        <v>8345</v>
      </c>
      <c r="CZ698" t="s">
        <v>1592</v>
      </c>
      <c r="DA698" t="s">
        <v>2313</v>
      </c>
      <c r="DB698" t="s">
        <v>2314</v>
      </c>
      <c r="DC698" t="s">
        <v>8219</v>
      </c>
      <c r="DD698" t="s">
        <v>1306</v>
      </c>
      <c r="DE698" t="s">
        <v>8218</v>
      </c>
      <c r="DF698" t="s">
        <v>1592</v>
      </c>
      <c r="DG698" t="s">
        <v>1592</v>
      </c>
      <c r="DH698" t="s">
        <v>2334</v>
      </c>
      <c r="DI698" t="e">
        <v>#N/A</v>
      </c>
      <c r="DJ698"/>
      <c r="DK698" t="s">
        <v>2334</v>
      </c>
      <c r="DL698">
        <v>9</v>
      </c>
      <c r="DM698" t="s">
        <v>2315</v>
      </c>
      <c r="DN698" t="s">
        <v>1247</v>
      </c>
      <c r="DO698" t="b">
        <v>1</v>
      </c>
      <c r="DP698" t="b">
        <v>1</v>
      </c>
      <c r="DQ698" t="b">
        <v>0</v>
      </c>
      <c r="DR698" t="b">
        <v>0</v>
      </c>
      <c r="DS698" t="b">
        <v>0</v>
      </c>
      <c r="DT698" t="b">
        <v>0</v>
      </c>
      <c r="DU698" t="b">
        <v>0</v>
      </c>
      <c r="DV698">
        <v>0</v>
      </c>
      <c r="DW698" t="b">
        <v>0</v>
      </c>
      <c r="DX698" t="b">
        <v>0</v>
      </c>
      <c r="DY698" t="b">
        <v>0</v>
      </c>
      <c r="DZ698" t="b">
        <v>0</v>
      </c>
      <c r="EA698" t="b">
        <v>0</v>
      </c>
      <c r="EB698" t="b">
        <v>0</v>
      </c>
      <c r="EC698" t="b">
        <v>0</v>
      </c>
      <c r="ED698" t="b">
        <v>0</v>
      </c>
      <c r="EE698" t="b">
        <v>0</v>
      </c>
      <c r="EF698" t="e" cm="1">
        <v>#N/A</v>
      </c>
      <c r="EG698" t="b">
        <v>0</v>
      </c>
      <c r="EH698" t="b">
        <v>0</v>
      </c>
      <c r="EI698" t="e">
        <v>#N/A</v>
      </c>
      <c r="EJ698" t="e">
        <v>#N/A</v>
      </c>
      <c r="EK698">
        <v>0</v>
      </c>
      <c r="EL698">
        <v>48</v>
      </c>
      <c r="EM698" t="b">
        <v>0</v>
      </c>
    </row>
    <row r="699" spans="1:143" ht="15.75">
      <c r="A699"/>
      <c r="B699" t="s">
        <v>1247</v>
      </c>
      <c r="C699" t="s">
        <v>1759</v>
      </c>
      <c r="D699" t="s">
        <v>6888</v>
      </c>
      <c r="E699" t="s">
        <v>7639</v>
      </c>
      <c r="F699" t="s">
        <v>6890</v>
      </c>
      <c r="G699" t="s">
        <v>6888</v>
      </c>
      <c r="H699"/>
      <c r="I699" t="s">
        <v>1287</v>
      </c>
      <c r="J699" t="s">
        <v>8239</v>
      </c>
      <c r="K699" t="s">
        <v>8188</v>
      </c>
      <c r="L699" t="s">
        <v>1939</v>
      </c>
      <c r="M699" t="s">
        <v>2607</v>
      </c>
      <c r="N699"/>
      <c r="O699"/>
      <c r="P699" t="s">
        <v>1247</v>
      </c>
      <c r="Q699" t="s">
        <v>1306</v>
      </c>
      <c r="R699" t="s">
        <v>6582</v>
      </c>
      <c r="S699"/>
      <c r="T699"/>
      <c r="U699" t="s">
        <v>8242</v>
      </c>
      <c r="V699" t="s">
        <v>6891</v>
      </c>
      <c r="W699"/>
      <c r="X699"/>
      <c r="Y699"/>
      <c r="Z699"/>
      <c r="AA699"/>
      <c r="AB699"/>
      <c r="AC699"/>
      <c r="AD699"/>
      <c r="AE699"/>
      <c r="AF699"/>
      <c r="AG699"/>
      <c r="AH699"/>
      <c r="AI699"/>
      <c r="AJ699"/>
      <c r="AK699"/>
      <c r="AL699"/>
      <c r="AM699"/>
      <c r="AN699"/>
      <c r="AO699" s="108" t="s">
        <v>43</v>
      </c>
      <c r="AP699" t="s">
        <v>1309</v>
      </c>
      <c r="AQ699">
        <v>144</v>
      </c>
      <c r="AR699" t="e">
        <v>#N/A</v>
      </c>
      <c r="AS699" t="s">
        <v>1759</v>
      </c>
      <c r="AT699" t="e">
        <v>#N/A</v>
      </c>
      <c r="AU699" t="s">
        <v>7639</v>
      </c>
      <c r="AV699" t="s">
        <v>7640</v>
      </c>
      <c r="AW699" t="s">
        <v>6893</v>
      </c>
      <c r="AX699" t="s">
        <v>1934</v>
      </c>
      <c r="AY699" t="s">
        <v>6894</v>
      </c>
      <c r="AZ699" t="s">
        <v>1306</v>
      </c>
      <c r="BA699" t="s">
        <v>7641</v>
      </c>
      <c r="BB699" t="s">
        <v>1287</v>
      </c>
      <c r="BC699" t="s">
        <v>1939</v>
      </c>
      <c r="BD699" t="s">
        <v>7888</v>
      </c>
      <c r="BE699">
        <v>617</v>
      </c>
      <c r="BF699">
        <v>679</v>
      </c>
      <c r="BG699" t="e">
        <v>#N/A</v>
      </c>
      <c r="BH699" t="s">
        <v>1592</v>
      </c>
      <c r="BI699">
        <v>0</v>
      </c>
      <c r="BJ699">
        <v>0</v>
      </c>
      <c r="BK699" t="e" cm="1">
        <v>#N/A</v>
      </c>
      <c r="BL699" t="s">
        <v>1592</v>
      </c>
      <c r="BM699" t="s">
        <v>8240</v>
      </c>
      <c r="BN699" t="s">
        <v>8243</v>
      </c>
      <c r="BO699" t="e" cm="1">
        <v>#N/A</v>
      </c>
      <c r="BP699" t="s">
        <v>8195</v>
      </c>
      <c r="BQ699" t="s">
        <v>7303</v>
      </c>
      <c r="BR699">
        <v>143</v>
      </c>
      <c r="BS699" t="s">
        <v>8346</v>
      </c>
      <c r="BT699" t="s">
        <v>8347</v>
      </c>
      <c r="BU699" t="s">
        <v>6888</v>
      </c>
      <c r="BV699" t="s">
        <v>7640</v>
      </c>
      <c r="BW699" t="s">
        <v>1937</v>
      </c>
      <c r="BX699" t="s">
        <v>1937</v>
      </c>
      <c r="BY699" t="s">
        <v>1592</v>
      </c>
      <c r="BZ699" t="s">
        <v>1937</v>
      </c>
      <c r="CA699" t="s">
        <v>2607</v>
      </c>
      <c r="CB699"/>
      <c r="CC699" t="s">
        <v>998</v>
      </c>
      <c r="CD699" t="s">
        <v>1287</v>
      </c>
      <c r="CE699" t="s">
        <v>8348</v>
      </c>
      <c r="CF699" t="s">
        <v>8349</v>
      </c>
      <c r="CG699" t="s">
        <v>1287</v>
      </c>
      <c r="CH699" t="s">
        <v>1592</v>
      </c>
      <c r="CI699" t="s">
        <v>6582</v>
      </c>
      <c r="CJ699" t="s">
        <v>1247</v>
      </c>
      <c r="CK699"/>
      <c r="CL699"/>
      <c r="CM699" t="s">
        <v>8242</v>
      </c>
      <c r="CN699" t="s">
        <v>6891</v>
      </c>
      <c r="CO699" t="s">
        <v>8242</v>
      </c>
      <c r="CP699" t="s">
        <v>6891</v>
      </c>
      <c r="CQ699" t="s">
        <v>1592</v>
      </c>
      <c r="CR699">
        <v>0</v>
      </c>
      <c r="CS699" t="s">
        <v>1592</v>
      </c>
      <c r="CT699" t="s">
        <v>1592</v>
      </c>
      <c r="CU699" t="e">
        <v>#N/A</v>
      </c>
      <c r="CV699" t="s">
        <v>1592</v>
      </c>
      <c r="CW699" t="s">
        <v>1592</v>
      </c>
      <c r="CX699">
        <v>697</v>
      </c>
      <c r="CY699" t="s">
        <v>8350</v>
      </c>
      <c r="CZ699" t="s">
        <v>1592</v>
      </c>
      <c r="DA699" t="s">
        <v>2313</v>
      </c>
      <c r="DB699" t="s">
        <v>2314</v>
      </c>
      <c r="DC699" t="s">
        <v>7639</v>
      </c>
      <c r="DD699" t="s">
        <v>1306</v>
      </c>
      <c r="DE699" t="s">
        <v>6888</v>
      </c>
      <c r="DF699" t="s">
        <v>1592</v>
      </c>
      <c r="DG699" t="s">
        <v>1592</v>
      </c>
      <c r="DH699" t="s">
        <v>2334</v>
      </c>
      <c r="DI699" t="e">
        <v>#N/A</v>
      </c>
      <c r="DJ699"/>
      <c r="DK699" t="s">
        <v>2334</v>
      </c>
      <c r="DL699">
        <v>9</v>
      </c>
      <c r="DM699" t="s">
        <v>2315</v>
      </c>
      <c r="DN699" t="s">
        <v>1247</v>
      </c>
      <c r="DO699" t="b">
        <v>1</v>
      </c>
      <c r="DP699" t="b">
        <v>1</v>
      </c>
      <c r="DQ699" t="b">
        <v>0</v>
      </c>
      <c r="DR699" t="b">
        <v>0</v>
      </c>
      <c r="DS699" t="b">
        <v>0</v>
      </c>
      <c r="DT699" t="b">
        <v>0</v>
      </c>
      <c r="DU699" t="b">
        <v>0</v>
      </c>
      <c r="DV699">
        <v>0</v>
      </c>
      <c r="DW699" t="b">
        <v>0</v>
      </c>
      <c r="DX699" t="b">
        <v>0</v>
      </c>
      <c r="DY699" t="b">
        <v>0</v>
      </c>
      <c r="DZ699" t="b">
        <v>1</v>
      </c>
      <c r="EA699" t="b">
        <v>0</v>
      </c>
      <c r="EB699" t="b">
        <v>1</v>
      </c>
      <c r="EC699" t="b">
        <v>0</v>
      </c>
      <c r="ED699" t="b">
        <v>0</v>
      </c>
      <c r="EE699" t="b">
        <v>0</v>
      </c>
      <c r="EF699" t="e" cm="1">
        <v>#N/A</v>
      </c>
      <c r="EG699" t="b">
        <v>0</v>
      </c>
      <c r="EH699" t="b">
        <v>0</v>
      </c>
      <c r="EI699" t="e">
        <v>#N/A</v>
      </c>
      <c r="EJ699" t="e">
        <v>#N/A</v>
      </c>
      <c r="EK699">
        <v>0</v>
      </c>
      <c r="EL699">
        <v>21</v>
      </c>
      <c r="EM699" t="b">
        <v>0</v>
      </c>
    </row>
    <row r="700" spans="1:143" ht="15.75">
      <c r="A700"/>
      <c r="B700" t="s">
        <v>1247</v>
      </c>
      <c r="C700" t="s">
        <v>1759</v>
      </c>
      <c r="D700" t="s">
        <v>8351</v>
      </c>
      <c r="E700" t="s">
        <v>8352</v>
      </c>
      <c r="F700" t="s">
        <v>8353</v>
      </c>
      <c r="G700" t="s">
        <v>8351</v>
      </c>
      <c r="H700" t="s">
        <v>902</v>
      </c>
      <c r="I700" t="s">
        <v>1279</v>
      </c>
      <c r="J700"/>
      <c r="K700"/>
      <c r="L700" t="s">
        <v>1939</v>
      </c>
      <c r="M700" t="s">
        <v>902</v>
      </c>
      <c r="N700" t="s">
        <v>902</v>
      </c>
      <c r="O700"/>
      <c r="P700" t="s">
        <v>1247</v>
      </c>
      <c r="Q700" t="s">
        <v>1306</v>
      </c>
      <c r="R700" t="s">
        <v>6582</v>
      </c>
      <c r="S700"/>
      <c r="T700"/>
      <c r="U700" t="s">
        <v>8354</v>
      </c>
      <c r="V700"/>
      <c r="W700"/>
      <c r="X700"/>
      <c r="Y700"/>
      <c r="Z700"/>
      <c r="AA700"/>
      <c r="AB700"/>
      <c r="AC700"/>
      <c r="AD700"/>
      <c r="AE700"/>
      <c r="AF700"/>
      <c r="AG700"/>
      <c r="AH700"/>
      <c r="AI700"/>
      <c r="AJ700"/>
      <c r="AK700"/>
      <c r="AL700"/>
      <c r="AM700"/>
      <c r="AN700"/>
      <c r="AO700" s="108" t="s">
        <v>43</v>
      </c>
      <c r="AP700" t="s">
        <v>1309</v>
      </c>
      <c r="AQ700">
        <v>145</v>
      </c>
      <c r="AR700" t="e">
        <v>#N/A</v>
      </c>
      <c r="AS700" t="s">
        <v>1759</v>
      </c>
      <c r="AT700" t="e">
        <v>#N/A</v>
      </c>
      <c r="AU700" t="s">
        <v>8352</v>
      </c>
      <c r="AV700" t="s">
        <v>8355</v>
      </c>
      <c r="AW700" t="s">
        <v>8356</v>
      </c>
      <c r="AX700" t="s">
        <v>1934</v>
      </c>
      <c r="AY700" t="s">
        <v>8357</v>
      </c>
      <c r="AZ700" t="s">
        <v>1306</v>
      </c>
      <c r="BA700" t="s">
        <v>8358</v>
      </c>
      <c r="BB700" t="s">
        <v>1279</v>
      </c>
      <c r="BC700" t="s">
        <v>1939</v>
      </c>
      <c r="BD700" t="s">
        <v>8359</v>
      </c>
      <c r="BE700">
        <v>700</v>
      </c>
      <c r="BF700">
        <v>0</v>
      </c>
      <c r="BG700">
        <v>0</v>
      </c>
      <c r="BH700" t="s">
        <v>1592</v>
      </c>
      <c r="BI700">
        <v>0</v>
      </c>
      <c r="BJ700">
        <v>0</v>
      </c>
      <c r="BK700">
        <v>0</v>
      </c>
      <c r="BL700" t="s">
        <v>1592</v>
      </c>
      <c r="BM700" t="s">
        <v>1592</v>
      </c>
      <c r="BN700" t="s">
        <v>1592</v>
      </c>
      <c r="BO700" t="s" cm="1">
        <v>1592</v>
      </c>
      <c r="BP700" t="s">
        <v>1592</v>
      </c>
      <c r="BQ700" t="s">
        <v>7303</v>
      </c>
      <c r="BR700">
        <v>144</v>
      </c>
      <c r="BS700" t="s">
        <v>8360</v>
      </c>
      <c r="BT700" t="s">
        <v>8361</v>
      </c>
      <c r="BU700" t="s">
        <v>8351</v>
      </c>
      <c r="BV700" t="s">
        <v>8355</v>
      </c>
      <c r="BW700" t="s">
        <v>1940</v>
      </c>
      <c r="BX700" t="s">
        <v>1940</v>
      </c>
      <c r="BY700" t="s">
        <v>1592</v>
      </c>
      <c r="BZ700" t="s">
        <v>1937</v>
      </c>
      <c r="CA700" t="s">
        <v>902</v>
      </c>
      <c r="CB700"/>
      <c r="CC700" t="s">
        <v>998</v>
      </c>
      <c r="CD700" t="s">
        <v>1279</v>
      </c>
      <c r="CE700" t="s">
        <v>8352</v>
      </c>
      <c r="CF700" t="s">
        <v>8355</v>
      </c>
      <c r="CG700" t="s">
        <v>1279</v>
      </c>
      <c r="CH700" t="s">
        <v>1592</v>
      </c>
      <c r="CI700" t="s">
        <v>6582</v>
      </c>
      <c r="CJ700" t="s">
        <v>1247</v>
      </c>
      <c r="CK700"/>
      <c r="CL700"/>
      <c r="CM700" t="s">
        <v>8354</v>
      </c>
      <c r="CN700" t="s">
        <v>1592</v>
      </c>
      <c r="CO700" t="s">
        <v>8354</v>
      </c>
      <c r="CP700" t="s">
        <v>1592</v>
      </c>
      <c r="CQ700" t="s">
        <v>1592</v>
      </c>
      <c r="CR700">
        <v>0</v>
      </c>
      <c r="CS700" t="s">
        <v>1592</v>
      </c>
      <c r="CT700" t="s">
        <v>1592</v>
      </c>
      <c r="CU700" t="s">
        <v>1592</v>
      </c>
      <c r="CV700" t="s">
        <v>1592</v>
      </c>
      <c r="CW700" t="s">
        <v>1592</v>
      </c>
      <c r="CX700">
        <v>698</v>
      </c>
      <c r="CY700" t="s">
        <v>8362</v>
      </c>
      <c r="CZ700" t="s">
        <v>1592</v>
      </c>
      <c r="DA700" t="s">
        <v>2313</v>
      </c>
      <c r="DB700" t="s">
        <v>2314</v>
      </c>
      <c r="DC700" t="s">
        <v>8352</v>
      </c>
      <c r="DD700" t="s">
        <v>1306</v>
      </c>
      <c r="DE700" t="s">
        <v>8351</v>
      </c>
      <c r="DF700" t="s">
        <v>1592</v>
      </c>
      <c r="DG700" t="s">
        <v>1592</v>
      </c>
      <c r="DH700" t="s">
        <v>2334</v>
      </c>
      <c r="DI700" t="e">
        <v>#N/A</v>
      </c>
      <c r="DJ700"/>
      <c r="DK700" t="s">
        <v>2334</v>
      </c>
      <c r="DL700">
        <v>9</v>
      </c>
      <c r="DM700" t="s">
        <v>2315</v>
      </c>
      <c r="DN700" t="s">
        <v>1247</v>
      </c>
      <c r="DO700" t="b">
        <v>1</v>
      </c>
      <c r="DP700" t="b">
        <v>1</v>
      </c>
      <c r="DQ700" t="b">
        <v>1</v>
      </c>
      <c r="DR700" t="b">
        <v>0</v>
      </c>
      <c r="DS700" t="b">
        <v>0</v>
      </c>
      <c r="DT700" t="b">
        <v>0</v>
      </c>
      <c r="DU700" t="b">
        <v>1</v>
      </c>
      <c r="DV700">
        <v>0</v>
      </c>
      <c r="DW700" t="b">
        <v>0</v>
      </c>
      <c r="DX700" t="b">
        <v>0</v>
      </c>
      <c r="DY700" t="b">
        <v>0</v>
      </c>
      <c r="DZ700" t="b">
        <v>0</v>
      </c>
      <c r="EA700" t="b">
        <v>0</v>
      </c>
      <c r="EB700" t="b">
        <v>0</v>
      </c>
      <c r="EC700" t="b">
        <v>0</v>
      </c>
      <c r="ED700" t="b">
        <v>0</v>
      </c>
      <c r="EE700" t="b">
        <v>0</v>
      </c>
      <c r="EF700" t="b" cm="1">
        <v>0</v>
      </c>
      <c r="EG700" t="b">
        <v>0</v>
      </c>
      <c r="EH700" t="b">
        <v>0</v>
      </c>
      <c r="EI700" t="b">
        <v>0</v>
      </c>
      <c r="EJ700" t="s">
        <v>1592</v>
      </c>
      <c r="EK700">
        <v>0</v>
      </c>
      <c r="EL700">
        <v>47</v>
      </c>
      <c r="EM700" t="b">
        <v>0</v>
      </c>
    </row>
    <row r="701" spans="1:143" ht="63">
      <c r="A701"/>
      <c r="B701" t="s">
        <v>1247</v>
      </c>
      <c r="C701" t="s">
        <v>1759</v>
      </c>
      <c r="D701" t="s">
        <v>1761</v>
      </c>
      <c r="E701" t="s">
        <v>1762</v>
      </c>
      <c r="F701" t="s">
        <v>2187</v>
      </c>
      <c r="G701" t="s">
        <v>1761</v>
      </c>
      <c r="H701" t="s">
        <v>902</v>
      </c>
      <c r="I701" t="s">
        <v>1242</v>
      </c>
      <c r="J701" t="s">
        <v>8351</v>
      </c>
      <c r="K701"/>
      <c r="L701" t="s">
        <v>1939</v>
      </c>
      <c r="M701" t="s">
        <v>1947</v>
      </c>
      <c r="N701" s="109" t="s">
        <v>6592</v>
      </c>
      <c r="O701"/>
      <c r="P701" t="s">
        <v>1247</v>
      </c>
      <c r="Q701" t="s">
        <v>1306</v>
      </c>
      <c r="R701" t="s">
        <v>6582</v>
      </c>
      <c r="S701"/>
      <c r="T701"/>
      <c r="U701" t="s">
        <v>8354</v>
      </c>
      <c r="V701" t="s">
        <v>2187</v>
      </c>
      <c r="W701"/>
      <c r="X701"/>
      <c r="Y701"/>
      <c r="Z701"/>
      <c r="AA701"/>
      <c r="AB701"/>
      <c r="AC701"/>
      <c r="AD701"/>
      <c r="AE701"/>
      <c r="AF701"/>
      <c r="AG701"/>
      <c r="AH701"/>
      <c r="AI701"/>
      <c r="AJ701"/>
      <c r="AK701"/>
      <c r="AL701"/>
      <c r="AM701"/>
      <c r="AN701"/>
      <c r="AO701" s="108" t="s">
        <v>43</v>
      </c>
      <c r="AP701" t="s">
        <v>1309</v>
      </c>
      <c r="AQ701">
        <v>146</v>
      </c>
      <c r="AR701" t="e">
        <v>#N/A</v>
      </c>
      <c r="AS701" t="s">
        <v>1759</v>
      </c>
      <c r="AT701" t="e">
        <v>#N/A</v>
      </c>
      <c r="AU701" t="s">
        <v>1762</v>
      </c>
      <c r="AV701" t="s">
        <v>1945</v>
      </c>
      <c r="AW701" t="s">
        <v>2138</v>
      </c>
      <c r="AX701" t="s">
        <v>1934</v>
      </c>
      <c r="AY701" t="s">
        <v>2186</v>
      </c>
      <c r="AZ701" t="s">
        <v>1306</v>
      </c>
      <c r="BA701" t="s">
        <v>5600</v>
      </c>
      <c r="BB701" t="s">
        <v>1242</v>
      </c>
      <c r="BC701" t="s">
        <v>1939</v>
      </c>
      <c r="BD701" t="s">
        <v>6322</v>
      </c>
      <c r="BE701">
        <v>339</v>
      </c>
      <c r="BF701">
        <v>700</v>
      </c>
      <c r="BG701">
        <v>0</v>
      </c>
      <c r="BH701" t="s">
        <v>1592</v>
      </c>
      <c r="BI701">
        <v>0</v>
      </c>
      <c r="BJ701">
        <v>0</v>
      </c>
      <c r="BK701">
        <v>1055</v>
      </c>
      <c r="BL701" t="s">
        <v>1950</v>
      </c>
      <c r="BM701" t="s">
        <v>8352</v>
      </c>
      <c r="BN701" t="s">
        <v>8355</v>
      </c>
      <c r="BO701" t="e" cm="1">
        <v>#N/A</v>
      </c>
      <c r="BP701" t="s">
        <v>1592</v>
      </c>
      <c r="BQ701" t="s">
        <v>7303</v>
      </c>
      <c r="BR701">
        <v>145</v>
      </c>
      <c r="BS701" t="s">
        <v>8363</v>
      </c>
      <c r="BT701" t="s">
        <v>8364</v>
      </c>
      <c r="BU701" t="s">
        <v>1761</v>
      </c>
      <c r="BV701" t="s">
        <v>1945</v>
      </c>
      <c r="BW701" t="s">
        <v>1940</v>
      </c>
      <c r="BX701" t="s">
        <v>2188</v>
      </c>
      <c r="BY701" t="s">
        <v>1592</v>
      </c>
      <c r="BZ701" t="s">
        <v>1937</v>
      </c>
      <c r="CA701" t="s">
        <v>1947</v>
      </c>
      <c r="CB701"/>
      <c r="CC701" t="s">
        <v>998</v>
      </c>
      <c r="CD701" t="s">
        <v>1242</v>
      </c>
      <c r="CE701" t="s">
        <v>8365</v>
      </c>
      <c r="CF701" t="s">
        <v>8366</v>
      </c>
      <c r="CG701" t="s">
        <v>1242</v>
      </c>
      <c r="CH701" t="s">
        <v>1592</v>
      </c>
      <c r="CI701" t="s">
        <v>6582</v>
      </c>
      <c r="CJ701" t="s">
        <v>1247</v>
      </c>
      <c r="CK701"/>
      <c r="CL701"/>
      <c r="CM701" t="s">
        <v>8354</v>
      </c>
      <c r="CN701" t="s">
        <v>2187</v>
      </c>
      <c r="CO701" t="s">
        <v>8354</v>
      </c>
      <c r="CP701" t="s">
        <v>2187</v>
      </c>
      <c r="CQ701" t="s">
        <v>1592</v>
      </c>
      <c r="CR701">
        <v>0</v>
      </c>
      <c r="CS701" t="s">
        <v>1592</v>
      </c>
      <c r="CT701" t="s">
        <v>1592</v>
      </c>
      <c r="CU701" t="s">
        <v>1592</v>
      </c>
      <c r="CV701" t="s">
        <v>1592</v>
      </c>
      <c r="CW701" t="s">
        <v>1592</v>
      </c>
      <c r="CX701">
        <v>699</v>
      </c>
      <c r="CY701" t="s">
        <v>8367</v>
      </c>
      <c r="CZ701" t="s">
        <v>1592</v>
      </c>
      <c r="DA701" t="s">
        <v>2313</v>
      </c>
      <c r="DB701" t="s">
        <v>2314</v>
      </c>
      <c r="DC701" t="s">
        <v>1762</v>
      </c>
      <c r="DD701" t="s">
        <v>1306</v>
      </c>
      <c r="DE701" t="s">
        <v>1761</v>
      </c>
      <c r="DF701" t="s">
        <v>1592</v>
      </c>
      <c r="DG701" t="s">
        <v>1592</v>
      </c>
      <c r="DH701" t="s">
        <v>2334</v>
      </c>
      <c r="DI701" t="e">
        <v>#N/A</v>
      </c>
      <c r="DJ701"/>
      <c r="DK701" t="s">
        <v>2334</v>
      </c>
      <c r="DL701">
        <v>9</v>
      </c>
      <c r="DM701" t="s">
        <v>2315</v>
      </c>
      <c r="DN701" t="s">
        <v>1247</v>
      </c>
      <c r="DO701" t="b">
        <v>1</v>
      </c>
      <c r="DP701" t="b">
        <v>1</v>
      </c>
      <c r="DQ701" t="b">
        <v>0</v>
      </c>
      <c r="DR701" t="b">
        <v>0</v>
      </c>
      <c r="DS701" t="b">
        <v>0</v>
      </c>
      <c r="DT701" t="b">
        <v>0</v>
      </c>
      <c r="DU701" t="b">
        <v>0</v>
      </c>
      <c r="DV701">
        <v>0</v>
      </c>
      <c r="DW701" t="b">
        <v>0</v>
      </c>
      <c r="DX701" t="b">
        <v>0</v>
      </c>
      <c r="DY701" t="b">
        <v>0</v>
      </c>
      <c r="DZ701" t="b">
        <v>0</v>
      </c>
      <c r="EA701" t="b">
        <v>0</v>
      </c>
      <c r="EB701" t="b">
        <v>0</v>
      </c>
      <c r="EC701" t="b">
        <v>0</v>
      </c>
      <c r="ED701" t="b">
        <v>0</v>
      </c>
      <c r="EE701" t="b">
        <v>0</v>
      </c>
      <c r="EF701" t="b" cm="1">
        <v>0</v>
      </c>
      <c r="EG701" t="b">
        <v>0</v>
      </c>
      <c r="EH701" t="b">
        <v>0</v>
      </c>
      <c r="EI701" t="b">
        <v>0</v>
      </c>
      <c r="EJ701" t="s">
        <v>1592</v>
      </c>
      <c r="EK701">
        <v>0</v>
      </c>
      <c r="EL701">
        <v>7</v>
      </c>
      <c r="EM701" t="b">
        <v>0</v>
      </c>
    </row>
    <row r="702" spans="1:143" ht="31.5">
      <c r="A702"/>
      <c r="B702" t="s">
        <v>1247</v>
      </c>
      <c r="C702" t="s">
        <v>1759</v>
      </c>
      <c r="D702" t="s">
        <v>5617</v>
      </c>
      <c r="E702" t="s">
        <v>5618</v>
      </c>
      <c r="F702" t="s">
        <v>6597</v>
      </c>
      <c r="G702" t="s">
        <v>5617</v>
      </c>
      <c r="H702" t="s">
        <v>902</v>
      </c>
      <c r="I702" t="s">
        <v>1242</v>
      </c>
      <c r="J702" t="s">
        <v>8351</v>
      </c>
      <c r="K702"/>
      <c r="L702" t="s">
        <v>1939</v>
      </c>
      <c r="M702" t="s">
        <v>1947</v>
      </c>
      <c r="N702" s="109" t="s">
        <v>6598</v>
      </c>
      <c r="O702"/>
      <c r="P702" t="s">
        <v>1247</v>
      </c>
      <c r="Q702" t="s">
        <v>1306</v>
      </c>
      <c r="R702" t="s">
        <v>6582</v>
      </c>
      <c r="S702"/>
      <c r="T702"/>
      <c r="U702" t="s">
        <v>8354</v>
      </c>
      <c r="V702" t="s">
        <v>6599</v>
      </c>
      <c r="W702"/>
      <c r="X702"/>
      <c r="Y702"/>
      <c r="Z702"/>
      <c r="AA702"/>
      <c r="AB702"/>
      <c r="AC702"/>
      <c r="AD702"/>
      <c r="AE702"/>
      <c r="AF702"/>
      <c r="AG702"/>
      <c r="AH702"/>
      <c r="AI702"/>
      <c r="AJ702"/>
      <c r="AK702"/>
      <c r="AL702"/>
      <c r="AM702"/>
      <c r="AN702"/>
      <c r="AO702" s="108" t="s">
        <v>43</v>
      </c>
      <c r="AP702" t="s">
        <v>1309</v>
      </c>
      <c r="AQ702">
        <v>147</v>
      </c>
      <c r="AR702" t="e">
        <v>#N/A</v>
      </c>
      <c r="AS702" t="s">
        <v>1759</v>
      </c>
      <c r="AT702" t="e">
        <v>#N/A</v>
      </c>
      <c r="AU702" t="s">
        <v>5618</v>
      </c>
      <c r="AV702" t="s">
        <v>5621</v>
      </c>
      <c r="AW702" t="s">
        <v>6600</v>
      </c>
      <c r="AX702" t="s">
        <v>1934</v>
      </c>
      <c r="AY702" t="s">
        <v>5622</v>
      </c>
      <c r="AZ702" t="s">
        <v>1306</v>
      </c>
      <c r="BA702" t="s">
        <v>5623</v>
      </c>
      <c r="BB702" t="s">
        <v>1242</v>
      </c>
      <c r="BC702" t="s">
        <v>1939</v>
      </c>
      <c r="BD702" t="s">
        <v>6332</v>
      </c>
      <c r="BE702">
        <v>341</v>
      </c>
      <c r="BF702">
        <v>700</v>
      </c>
      <c r="BG702">
        <v>0</v>
      </c>
      <c r="BH702" t="s">
        <v>1592</v>
      </c>
      <c r="BI702">
        <v>0</v>
      </c>
      <c r="BJ702">
        <v>0</v>
      </c>
      <c r="BK702">
        <v>1051</v>
      </c>
      <c r="BL702" t="s">
        <v>5625</v>
      </c>
      <c r="BM702" t="s">
        <v>8352</v>
      </c>
      <c r="BN702" t="s">
        <v>8355</v>
      </c>
      <c r="BO702" t="e" cm="1">
        <v>#N/A</v>
      </c>
      <c r="BP702" t="s">
        <v>1592</v>
      </c>
      <c r="BQ702" t="s">
        <v>7303</v>
      </c>
      <c r="BR702">
        <v>146</v>
      </c>
      <c r="BS702" t="s">
        <v>8368</v>
      </c>
      <c r="BT702" t="s">
        <v>8369</v>
      </c>
      <c r="BU702" t="s">
        <v>5617</v>
      </c>
      <c r="BV702" t="s">
        <v>5621</v>
      </c>
      <c r="BW702" t="s">
        <v>1940</v>
      </c>
      <c r="BX702" t="s">
        <v>6602</v>
      </c>
      <c r="BY702" t="s">
        <v>1592</v>
      </c>
      <c r="BZ702" t="s">
        <v>1937</v>
      </c>
      <c r="CA702" t="s">
        <v>1947</v>
      </c>
      <c r="CB702"/>
      <c r="CC702" t="s">
        <v>998</v>
      </c>
      <c r="CD702" t="s">
        <v>1242</v>
      </c>
      <c r="CE702" t="s">
        <v>8370</v>
      </c>
      <c r="CF702" t="s">
        <v>8371</v>
      </c>
      <c r="CG702" t="s">
        <v>1242</v>
      </c>
      <c r="CH702" t="s">
        <v>1592</v>
      </c>
      <c r="CI702" t="s">
        <v>6582</v>
      </c>
      <c r="CJ702" t="s">
        <v>1247</v>
      </c>
      <c r="CK702"/>
      <c r="CL702"/>
      <c r="CM702" t="s">
        <v>8354</v>
      </c>
      <c r="CN702" t="s">
        <v>6599</v>
      </c>
      <c r="CO702" t="s">
        <v>8354</v>
      </c>
      <c r="CP702" t="s">
        <v>6599</v>
      </c>
      <c r="CQ702" t="s">
        <v>1592</v>
      </c>
      <c r="CR702">
        <v>0</v>
      </c>
      <c r="CS702" t="s">
        <v>1592</v>
      </c>
      <c r="CT702" t="s">
        <v>1592</v>
      </c>
      <c r="CU702" t="s">
        <v>1592</v>
      </c>
      <c r="CV702" t="s">
        <v>1592</v>
      </c>
      <c r="CW702" t="s">
        <v>1592</v>
      </c>
      <c r="CX702">
        <v>700</v>
      </c>
      <c r="CY702" t="s">
        <v>8372</v>
      </c>
      <c r="CZ702" t="s">
        <v>1592</v>
      </c>
      <c r="DA702" t="s">
        <v>2313</v>
      </c>
      <c r="DB702" t="s">
        <v>2314</v>
      </c>
      <c r="DC702" t="s">
        <v>5618</v>
      </c>
      <c r="DD702" t="s">
        <v>1306</v>
      </c>
      <c r="DE702" t="s">
        <v>5617</v>
      </c>
      <c r="DF702" t="s">
        <v>1592</v>
      </c>
      <c r="DG702" t="s">
        <v>1592</v>
      </c>
      <c r="DH702" t="s">
        <v>2334</v>
      </c>
      <c r="DI702" t="e">
        <v>#N/A</v>
      </c>
      <c r="DJ702"/>
      <c r="DK702" t="s">
        <v>2334</v>
      </c>
      <c r="DL702">
        <v>9</v>
      </c>
      <c r="DM702" t="s">
        <v>2315</v>
      </c>
      <c r="DN702" t="s">
        <v>1247</v>
      </c>
      <c r="DO702" t="b">
        <v>1</v>
      </c>
      <c r="DP702" t="b">
        <v>1</v>
      </c>
      <c r="DQ702" t="b">
        <v>0</v>
      </c>
      <c r="DR702" t="b">
        <v>0</v>
      </c>
      <c r="DS702" t="b">
        <v>0</v>
      </c>
      <c r="DT702" t="b">
        <v>0</v>
      </c>
      <c r="DU702" t="b">
        <v>0</v>
      </c>
      <c r="DV702">
        <v>0</v>
      </c>
      <c r="DW702" t="b">
        <v>0</v>
      </c>
      <c r="DX702" t="b">
        <v>0</v>
      </c>
      <c r="DY702" t="b">
        <v>0</v>
      </c>
      <c r="DZ702" t="b">
        <v>0</v>
      </c>
      <c r="EA702" t="b">
        <v>0</v>
      </c>
      <c r="EB702" t="b">
        <v>0</v>
      </c>
      <c r="EC702" t="b">
        <v>0</v>
      </c>
      <c r="ED702" t="b">
        <v>0</v>
      </c>
      <c r="EE702" t="b">
        <v>0</v>
      </c>
      <c r="EF702" t="b" cm="1">
        <v>0</v>
      </c>
      <c r="EG702" t="b">
        <v>0</v>
      </c>
      <c r="EH702" t="b">
        <v>0</v>
      </c>
      <c r="EI702" t="b">
        <v>0</v>
      </c>
      <c r="EJ702" t="s">
        <v>1592</v>
      </c>
      <c r="EK702">
        <v>0</v>
      </c>
      <c r="EL702">
        <v>13</v>
      </c>
      <c r="EM702" t="b">
        <v>0</v>
      </c>
    </row>
    <row r="703" spans="1:143" ht="15.75">
      <c r="A703"/>
      <c r="B703" t="s">
        <v>1247</v>
      </c>
      <c r="C703" t="s">
        <v>1759</v>
      </c>
      <c r="D703" t="s">
        <v>1766</v>
      </c>
      <c r="E703" t="s">
        <v>1767</v>
      </c>
      <c r="F703" t="s">
        <v>6190</v>
      </c>
      <c r="G703" t="s">
        <v>1766</v>
      </c>
      <c r="H703" t="s">
        <v>902</v>
      </c>
      <c r="I703" t="s">
        <v>1242</v>
      </c>
      <c r="J703" t="s">
        <v>8351</v>
      </c>
      <c r="K703"/>
      <c r="L703" t="s">
        <v>1939</v>
      </c>
      <c r="M703" t="s">
        <v>1947</v>
      </c>
      <c r="N703" t="s">
        <v>6606</v>
      </c>
      <c r="O703"/>
      <c r="P703" t="s">
        <v>1247</v>
      </c>
      <c r="Q703" t="s">
        <v>1306</v>
      </c>
      <c r="R703" t="s">
        <v>6582</v>
      </c>
      <c r="S703"/>
      <c r="T703"/>
      <c r="U703" t="s">
        <v>8354</v>
      </c>
      <c r="V703" t="s">
        <v>2192</v>
      </c>
      <c r="W703"/>
      <c r="X703"/>
      <c r="Y703"/>
      <c r="Z703"/>
      <c r="AA703"/>
      <c r="AB703"/>
      <c r="AC703"/>
      <c r="AD703"/>
      <c r="AE703"/>
      <c r="AF703"/>
      <c r="AG703"/>
      <c r="AH703"/>
      <c r="AI703"/>
      <c r="AJ703"/>
      <c r="AK703"/>
      <c r="AL703"/>
      <c r="AM703"/>
      <c r="AN703"/>
      <c r="AO703" s="108" t="s">
        <v>43</v>
      </c>
      <c r="AP703" t="s">
        <v>1309</v>
      </c>
      <c r="AQ703">
        <v>148</v>
      </c>
      <c r="AR703" t="e">
        <v>#N/A</v>
      </c>
      <c r="AS703" t="s">
        <v>1759</v>
      </c>
      <c r="AT703" t="e">
        <v>#N/A</v>
      </c>
      <c r="AU703" t="s">
        <v>1767</v>
      </c>
      <c r="AV703" t="s">
        <v>1953</v>
      </c>
      <c r="AW703" t="s">
        <v>1954</v>
      </c>
      <c r="AX703" t="s">
        <v>1934</v>
      </c>
      <c r="AY703" t="s">
        <v>2191</v>
      </c>
      <c r="AZ703" t="s">
        <v>1306</v>
      </c>
      <c r="BA703" t="s">
        <v>5610</v>
      </c>
      <c r="BB703" t="s">
        <v>1242</v>
      </c>
      <c r="BC703" t="s">
        <v>1939</v>
      </c>
      <c r="BD703" t="s">
        <v>6327</v>
      </c>
      <c r="BE703">
        <v>340</v>
      </c>
      <c r="BF703">
        <v>700</v>
      </c>
      <c r="BG703">
        <v>0</v>
      </c>
      <c r="BH703" t="s">
        <v>1592</v>
      </c>
      <c r="BI703">
        <v>0</v>
      </c>
      <c r="BJ703">
        <v>0</v>
      </c>
      <c r="BK703">
        <v>1036</v>
      </c>
      <c r="BL703" t="s">
        <v>1958</v>
      </c>
      <c r="BM703" t="s">
        <v>8352</v>
      </c>
      <c r="BN703" t="s">
        <v>8355</v>
      </c>
      <c r="BO703" t="e" cm="1">
        <v>#N/A</v>
      </c>
      <c r="BP703" t="s">
        <v>1592</v>
      </c>
      <c r="BQ703" t="s">
        <v>7303</v>
      </c>
      <c r="BR703">
        <v>147</v>
      </c>
      <c r="BS703" t="s">
        <v>8373</v>
      </c>
      <c r="BT703" t="s">
        <v>8374</v>
      </c>
      <c r="BU703" t="s">
        <v>1766</v>
      </c>
      <c r="BV703" t="s">
        <v>1953</v>
      </c>
      <c r="BW703" t="s">
        <v>1940</v>
      </c>
      <c r="BX703" t="s">
        <v>2193</v>
      </c>
      <c r="BY703" t="s">
        <v>1592</v>
      </c>
      <c r="BZ703" t="s">
        <v>1937</v>
      </c>
      <c r="CA703" t="s">
        <v>1947</v>
      </c>
      <c r="CB703"/>
      <c r="CC703" t="s">
        <v>998</v>
      </c>
      <c r="CD703" t="s">
        <v>1242</v>
      </c>
      <c r="CE703" t="s">
        <v>8375</v>
      </c>
      <c r="CF703" t="s">
        <v>8376</v>
      </c>
      <c r="CG703" t="s">
        <v>1242</v>
      </c>
      <c r="CH703" t="s">
        <v>1592</v>
      </c>
      <c r="CI703" t="s">
        <v>6582</v>
      </c>
      <c r="CJ703" t="s">
        <v>1247</v>
      </c>
      <c r="CK703"/>
      <c r="CL703"/>
      <c r="CM703" t="s">
        <v>8354</v>
      </c>
      <c r="CN703" t="s">
        <v>2192</v>
      </c>
      <c r="CO703" t="s">
        <v>8354</v>
      </c>
      <c r="CP703" t="s">
        <v>2192</v>
      </c>
      <c r="CQ703" t="s">
        <v>1592</v>
      </c>
      <c r="CR703">
        <v>0</v>
      </c>
      <c r="CS703" t="s">
        <v>1592</v>
      </c>
      <c r="CT703" t="s">
        <v>1592</v>
      </c>
      <c r="CU703" t="s">
        <v>1592</v>
      </c>
      <c r="CV703" t="s">
        <v>1592</v>
      </c>
      <c r="CW703" t="s">
        <v>1592</v>
      </c>
      <c r="CX703">
        <v>701</v>
      </c>
      <c r="CY703" t="s">
        <v>8377</v>
      </c>
      <c r="CZ703" t="s">
        <v>1592</v>
      </c>
      <c r="DA703" t="s">
        <v>2313</v>
      </c>
      <c r="DB703" t="s">
        <v>2314</v>
      </c>
      <c r="DC703" t="s">
        <v>1767</v>
      </c>
      <c r="DD703" t="s">
        <v>1306</v>
      </c>
      <c r="DE703" t="s">
        <v>1766</v>
      </c>
      <c r="DF703" t="s">
        <v>1592</v>
      </c>
      <c r="DG703" t="s">
        <v>1592</v>
      </c>
      <c r="DH703" t="s">
        <v>2334</v>
      </c>
      <c r="DI703" t="e">
        <v>#N/A</v>
      </c>
      <c r="DJ703"/>
      <c r="DK703" t="s">
        <v>2334</v>
      </c>
      <c r="DL703">
        <v>9</v>
      </c>
      <c r="DM703" t="s">
        <v>2315</v>
      </c>
      <c r="DN703" t="s">
        <v>1247</v>
      </c>
      <c r="DO703" t="b">
        <v>1</v>
      </c>
      <c r="DP703" t="b">
        <v>1</v>
      </c>
      <c r="DQ703" t="b">
        <v>0</v>
      </c>
      <c r="DR703" t="b">
        <v>0</v>
      </c>
      <c r="DS703" t="b">
        <v>0</v>
      </c>
      <c r="DT703" t="b">
        <v>0</v>
      </c>
      <c r="DU703" t="b">
        <v>0</v>
      </c>
      <c r="DV703">
        <v>0</v>
      </c>
      <c r="DW703" t="b">
        <v>0</v>
      </c>
      <c r="DX703" t="b">
        <v>0</v>
      </c>
      <c r="DY703" t="b">
        <v>0</v>
      </c>
      <c r="DZ703" t="b">
        <v>0</v>
      </c>
      <c r="EA703" t="b">
        <v>0</v>
      </c>
      <c r="EB703" t="b">
        <v>0</v>
      </c>
      <c r="EC703" t="b">
        <v>0</v>
      </c>
      <c r="ED703" t="b">
        <v>0</v>
      </c>
      <c r="EE703" t="b">
        <v>0</v>
      </c>
      <c r="EF703" t="b" cm="1">
        <v>0</v>
      </c>
      <c r="EG703" t="b">
        <v>0</v>
      </c>
      <c r="EH703" t="b">
        <v>0</v>
      </c>
      <c r="EI703" t="b">
        <v>0</v>
      </c>
      <c r="EJ703" t="s">
        <v>1592</v>
      </c>
      <c r="EK703">
        <v>0</v>
      </c>
      <c r="EL703">
        <v>13</v>
      </c>
      <c r="EM703" t="b">
        <v>0</v>
      </c>
    </row>
    <row r="704" spans="1:143" ht="15.75">
      <c r="A704"/>
      <c r="B704" t="s">
        <v>1247</v>
      </c>
      <c r="C704" t="s">
        <v>1759</v>
      </c>
      <c r="D704" t="s">
        <v>7669</v>
      </c>
      <c r="E704" t="s">
        <v>7670</v>
      </c>
      <c r="F704" t="s">
        <v>7671</v>
      </c>
      <c r="G704" t="s">
        <v>7669</v>
      </c>
      <c r="H704" t="s">
        <v>902</v>
      </c>
      <c r="I704" t="s">
        <v>1242</v>
      </c>
      <c r="J704" t="s">
        <v>8351</v>
      </c>
      <c r="K704"/>
      <c r="L704" t="s">
        <v>1939</v>
      </c>
      <c r="M704" t="s">
        <v>1974</v>
      </c>
      <c r="N704"/>
      <c r="O704"/>
      <c r="P704" t="s">
        <v>1247</v>
      </c>
      <c r="Q704" t="s">
        <v>1306</v>
      </c>
      <c r="R704" t="s">
        <v>6582</v>
      </c>
      <c r="S704"/>
      <c r="T704"/>
      <c r="U704" t="s">
        <v>8354</v>
      </c>
      <c r="V704" t="s">
        <v>7672</v>
      </c>
      <c r="W704"/>
      <c r="X704"/>
      <c r="Y704"/>
      <c r="Z704"/>
      <c r="AA704"/>
      <c r="AB704" t="s">
        <v>6927</v>
      </c>
      <c r="AC704"/>
      <c r="AD704"/>
      <c r="AE704"/>
      <c r="AF704"/>
      <c r="AG704"/>
      <c r="AH704"/>
      <c r="AI704"/>
      <c r="AJ704"/>
      <c r="AK704"/>
      <c r="AL704"/>
      <c r="AM704"/>
      <c r="AN704"/>
      <c r="AO704" s="108" t="s">
        <v>43</v>
      </c>
      <c r="AP704" t="s">
        <v>1309</v>
      </c>
      <c r="AQ704">
        <v>149</v>
      </c>
      <c r="AR704" t="e">
        <v>#N/A</v>
      </c>
      <c r="AS704" t="s">
        <v>1759</v>
      </c>
      <c r="AT704" t="e">
        <v>#N/A</v>
      </c>
      <c r="AU704" t="s">
        <v>7670</v>
      </c>
      <c r="AV704" t="s">
        <v>7673</v>
      </c>
      <c r="AW704" t="s">
        <v>7674</v>
      </c>
      <c r="AX704" t="s">
        <v>1934</v>
      </c>
      <c r="AY704" t="s">
        <v>7675</v>
      </c>
      <c r="AZ704" t="s">
        <v>1306</v>
      </c>
      <c r="BA704" t="s">
        <v>7676</v>
      </c>
      <c r="BB704" t="s">
        <v>1242</v>
      </c>
      <c r="BC704" t="s">
        <v>1939</v>
      </c>
      <c r="BD704" t="s">
        <v>7677</v>
      </c>
      <c r="BE704">
        <v>622</v>
      </c>
      <c r="BF704">
        <v>700</v>
      </c>
      <c r="BG704">
        <v>0</v>
      </c>
      <c r="BH704" t="s">
        <v>1592</v>
      </c>
      <c r="BI704">
        <v>0</v>
      </c>
      <c r="BJ704" t="e" cm="1">
        <v>#N/A</v>
      </c>
      <c r="BK704" t="e" cm="1">
        <v>#N/A</v>
      </c>
      <c r="BL704" t="s">
        <v>6927</v>
      </c>
      <c r="BM704" t="s">
        <v>8352</v>
      </c>
      <c r="BN704" t="s">
        <v>8355</v>
      </c>
      <c r="BO704" t="e" cm="1">
        <v>#N/A</v>
      </c>
      <c r="BP704" t="s">
        <v>1592</v>
      </c>
      <c r="BQ704" t="s">
        <v>7303</v>
      </c>
      <c r="BR704">
        <v>148</v>
      </c>
      <c r="BS704" t="s">
        <v>8378</v>
      </c>
      <c r="BT704" t="s">
        <v>8379</v>
      </c>
      <c r="BU704" t="s">
        <v>7669</v>
      </c>
      <c r="BV704" t="s">
        <v>7673</v>
      </c>
      <c r="BW704" t="s">
        <v>1940</v>
      </c>
      <c r="BX704" t="s">
        <v>1937</v>
      </c>
      <c r="BY704" t="s">
        <v>1592</v>
      </c>
      <c r="BZ704" t="s">
        <v>1937</v>
      </c>
      <c r="CA704" t="s">
        <v>1974</v>
      </c>
      <c r="CB704"/>
      <c r="CC704" t="s">
        <v>998</v>
      </c>
      <c r="CD704" t="s">
        <v>1242</v>
      </c>
      <c r="CE704" t="s">
        <v>8380</v>
      </c>
      <c r="CF704" t="s">
        <v>8381</v>
      </c>
      <c r="CG704" t="s">
        <v>1242</v>
      </c>
      <c r="CH704" t="s">
        <v>1592</v>
      </c>
      <c r="CI704" t="s">
        <v>6582</v>
      </c>
      <c r="CJ704" t="s">
        <v>1247</v>
      </c>
      <c r="CK704"/>
      <c r="CL704"/>
      <c r="CM704" t="s">
        <v>8354</v>
      </c>
      <c r="CN704" t="s">
        <v>7672</v>
      </c>
      <c r="CO704" t="s">
        <v>8354</v>
      </c>
      <c r="CP704" t="s">
        <v>7672</v>
      </c>
      <c r="CQ704" t="s">
        <v>1592</v>
      </c>
      <c r="CR704">
        <v>0</v>
      </c>
      <c r="CS704" t="s">
        <v>1592</v>
      </c>
      <c r="CT704" t="s">
        <v>1592</v>
      </c>
      <c r="CU704" t="e">
        <v>#N/A</v>
      </c>
      <c r="CV704" t="s">
        <v>1592</v>
      </c>
      <c r="CW704" t="s">
        <v>1592</v>
      </c>
      <c r="CX704">
        <v>702</v>
      </c>
      <c r="CY704" t="s">
        <v>8382</v>
      </c>
      <c r="CZ704" t="s">
        <v>1592</v>
      </c>
      <c r="DA704" t="s">
        <v>2313</v>
      </c>
      <c r="DB704" t="s">
        <v>2314</v>
      </c>
      <c r="DC704" t="s">
        <v>7670</v>
      </c>
      <c r="DD704" t="s">
        <v>1306</v>
      </c>
      <c r="DE704" t="s">
        <v>7669</v>
      </c>
      <c r="DF704" t="s">
        <v>1592</v>
      </c>
      <c r="DG704" t="s">
        <v>1592</v>
      </c>
      <c r="DH704" t="s">
        <v>2334</v>
      </c>
      <c r="DI704" t="e">
        <v>#N/A</v>
      </c>
      <c r="DJ704"/>
      <c r="DK704" t="s">
        <v>2334</v>
      </c>
      <c r="DL704">
        <v>9</v>
      </c>
      <c r="DM704" t="s">
        <v>2315</v>
      </c>
      <c r="DN704" t="s">
        <v>1247</v>
      </c>
      <c r="DO704" t="b">
        <v>1</v>
      </c>
      <c r="DP704" t="b">
        <v>1</v>
      </c>
      <c r="DQ704" t="b">
        <v>0</v>
      </c>
      <c r="DR704" t="b">
        <v>0</v>
      </c>
      <c r="DS704" t="b">
        <v>0</v>
      </c>
      <c r="DT704" t="b">
        <v>0</v>
      </c>
      <c r="DU704" t="b">
        <v>0</v>
      </c>
      <c r="DV704">
        <v>0</v>
      </c>
      <c r="DW704" t="b">
        <v>0</v>
      </c>
      <c r="DX704" t="b">
        <v>0</v>
      </c>
      <c r="DY704" t="b">
        <v>0</v>
      </c>
      <c r="DZ704" t="b">
        <v>0</v>
      </c>
      <c r="EA704" t="b">
        <v>0</v>
      </c>
      <c r="EB704" t="b">
        <v>0</v>
      </c>
      <c r="EC704" t="b">
        <v>0</v>
      </c>
      <c r="ED704" t="b">
        <v>0</v>
      </c>
      <c r="EE704" t="b">
        <v>0</v>
      </c>
      <c r="EF704" t="e" cm="1">
        <v>#N/A</v>
      </c>
      <c r="EG704" t="b">
        <v>0</v>
      </c>
      <c r="EH704" t="b">
        <v>0</v>
      </c>
      <c r="EI704" t="e">
        <v>#N/A</v>
      </c>
      <c r="EJ704" t="e">
        <v>#N/A</v>
      </c>
      <c r="EK704">
        <v>0</v>
      </c>
      <c r="EL704">
        <v>19</v>
      </c>
      <c r="EM704" t="b">
        <v>0</v>
      </c>
    </row>
    <row r="705" spans="1:143" ht="173.25">
      <c r="A705"/>
      <c r="B705" t="s">
        <v>1247</v>
      </c>
      <c r="C705" t="s">
        <v>1759</v>
      </c>
      <c r="D705" t="s">
        <v>8383</v>
      </c>
      <c r="E705" t="s">
        <v>8384</v>
      </c>
      <c r="F705" t="s">
        <v>7684</v>
      </c>
      <c r="G705" t="s">
        <v>8383</v>
      </c>
      <c r="H705" s="109" t="s">
        <v>8385</v>
      </c>
      <c r="I705" t="s">
        <v>1287</v>
      </c>
      <c r="J705" t="s">
        <v>8351</v>
      </c>
      <c r="K705"/>
      <c r="L705" t="s">
        <v>1939</v>
      </c>
      <c r="M705" t="s">
        <v>2010</v>
      </c>
      <c r="N705"/>
      <c r="O705"/>
      <c r="P705" t="s">
        <v>1247</v>
      </c>
      <c r="Q705" t="s">
        <v>1306</v>
      </c>
      <c r="R705" t="s">
        <v>6582</v>
      </c>
      <c r="S705"/>
      <c r="T705"/>
      <c r="U705" t="s">
        <v>8354</v>
      </c>
      <c r="V705" t="s">
        <v>8386</v>
      </c>
      <c r="W705"/>
      <c r="X705"/>
      <c r="Y705"/>
      <c r="Z705"/>
      <c r="AA705"/>
      <c r="AB705" t="s">
        <v>6938</v>
      </c>
      <c r="AC705"/>
      <c r="AD705"/>
      <c r="AE705"/>
      <c r="AF705"/>
      <c r="AG705"/>
      <c r="AH705"/>
      <c r="AI705"/>
      <c r="AJ705"/>
      <c r="AK705"/>
      <c r="AL705"/>
      <c r="AM705"/>
      <c r="AN705"/>
      <c r="AO705" s="108" t="s">
        <v>43</v>
      </c>
      <c r="AP705" t="s">
        <v>1309</v>
      </c>
      <c r="AQ705">
        <v>150</v>
      </c>
      <c r="AR705" t="e">
        <v>#N/A</v>
      </c>
      <c r="AS705" t="s">
        <v>1759</v>
      </c>
      <c r="AT705" t="e">
        <v>#N/A</v>
      </c>
      <c r="AU705" t="s">
        <v>8384</v>
      </c>
      <c r="AV705" t="s">
        <v>8387</v>
      </c>
      <c r="AW705" t="s">
        <v>7688</v>
      </c>
      <c r="AX705" t="s">
        <v>1934</v>
      </c>
      <c r="AY705" t="s">
        <v>8388</v>
      </c>
      <c r="AZ705" t="s">
        <v>1306</v>
      </c>
      <c r="BA705" t="s">
        <v>8389</v>
      </c>
      <c r="BB705" t="s">
        <v>1287</v>
      </c>
      <c r="BC705" t="s">
        <v>1939</v>
      </c>
      <c r="BD705" t="s">
        <v>8390</v>
      </c>
      <c r="BE705">
        <v>705</v>
      </c>
      <c r="BF705">
        <v>700</v>
      </c>
      <c r="BG705">
        <v>0</v>
      </c>
      <c r="BH705" t="s">
        <v>1592</v>
      </c>
      <c r="BI705">
        <v>0</v>
      </c>
      <c r="BJ705" t="e" cm="1">
        <v>#N/A</v>
      </c>
      <c r="BK705" t="e" cm="1">
        <v>#N/A</v>
      </c>
      <c r="BL705" t="s">
        <v>6938</v>
      </c>
      <c r="BM705" t="s">
        <v>8352</v>
      </c>
      <c r="BN705" t="s">
        <v>8355</v>
      </c>
      <c r="BO705" t="e" cm="1">
        <v>#N/A</v>
      </c>
      <c r="BP705" t="s">
        <v>1592</v>
      </c>
      <c r="BQ705" t="s">
        <v>7303</v>
      </c>
      <c r="BR705">
        <v>149</v>
      </c>
      <c r="BS705" t="s">
        <v>8391</v>
      </c>
      <c r="BT705" t="s">
        <v>8392</v>
      </c>
      <c r="BU705" t="s">
        <v>8383</v>
      </c>
      <c r="BV705" t="s">
        <v>8387</v>
      </c>
      <c r="BW705" t="s">
        <v>8393</v>
      </c>
      <c r="BX705" t="s">
        <v>1937</v>
      </c>
      <c r="BY705" t="s">
        <v>1592</v>
      </c>
      <c r="BZ705" t="s">
        <v>1937</v>
      </c>
      <c r="CA705" t="s">
        <v>2010</v>
      </c>
      <c r="CB705"/>
      <c r="CC705" t="s">
        <v>998</v>
      </c>
      <c r="CD705" t="s">
        <v>1287</v>
      </c>
      <c r="CE705" t="s">
        <v>8394</v>
      </c>
      <c r="CF705" t="s">
        <v>8395</v>
      </c>
      <c r="CG705" t="s">
        <v>1287</v>
      </c>
      <c r="CH705" t="s">
        <v>1592</v>
      </c>
      <c r="CI705" t="s">
        <v>6582</v>
      </c>
      <c r="CJ705" t="s">
        <v>1247</v>
      </c>
      <c r="CK705"/>
      <c r="CL705"/>
      <c r="CM705" t="s">
        <v>8354</v>
      </c>
      <c r="CN705" t="s">
        <v>8386</v>
      </c>
      <c r="CO705" t="s">
        <v>8354</v>
      </c>
      <c r="CP705" t="s">
        <v>8386</v>
      </c>
      <c r="CQ705" t="s">
        <v>1592</v>
      </c>
      <c r="CR705">
        <v>0</v>
      </c>
      <c r="CS705" t="s">
        <v>1592</v>
      </c>
      <c r="CT705" t="s">
        <v>1592</v>
      </c>
      <c r="CU705" t="e">
        <v>#N/A</v>
      </c>
      <c r="CV705" t="s">
        <v>1592</v>
      </c>
      <c r="CW705" t="s">
        <v>1592</v>
      </c>
      <c r="CX705">
        <v>703</v>
      </c>
      <c r="CY705" t="s">
        <v>8396</v>
      </c>
      <c r="CZ705" t="s">
        <v>1592</v>
      </c>
      <c r="DA705" t="s">
        <v>2313</v>
      </c>
      <c r="DB705" t="s">
        <v>2314</v>
      </c>
      <c r="DC705" t="s">
        <v>8384</v>
      </c>
      <c r="DD705" t="s">
        <v>1306</v>
      </c>
      <c r="DE705" t="s">
        <v>8383</v>
      </c>
      <c r="DF705" t="s">
        <v>1592</v>
      </c>
      <c r="DG705" t="s">
        <v>1592</v>
      </c>
      <c r="DH705" t="s">
        <v>2334</v>
      </c>
      <c r="DI705" t="e">
        <v>#N/A</v>
      </c>
      <c r="DJ705"/>
      <c r="DK705" t="s">
        <v>2334</v>
      </c>
      <c r="DL705">
        <v>9</v>
      </c>
      <c r="DM705" t="s">
        <v>2315</v>
      </c>
      <c r="DN705" t="s">
        <v>1247</v>
      </c>
      <c r="DO705" t="b">
        <v>1</v>
      </c>
      <c r="DP705" t="b">
        <v>1</v>
      </c>
      <c r="DQ705" t="b">
        <v>1</v>
      </c>
      <c r="DR705" t="b">
        <v>0</v>
      </c>
      <c r="DS705" t="b">
        <v>0</v>
      </c>
      <c r="DT705" t="b">
        <v>0</v>
      </c>
      <c r="DU705" t="b">
        <v>0</v>
      </c>
      <c r="DV705">
        <v>0</v>
      </c>
      <c r="DW705" t="b">
        <v>0</v>
      </c>
      <c r="DX705" t="b">
        <v>0</v>
      </c>
      <c r="DY705" t="b">
        <v>0</v>
      </c>
      <c r="DZ705" t="b">
        <v>0</v>
      </c>
      <c r="EA705" t="b">
        <v>0</v>
      </c>
      <c r="EB705" t="b">
        <v>0</v>
      </c>
      <c r="EC705" t="b">
        <v>0</v>
      </c>
      <c r="ED705" t="b">
        <v>0</v>
      </c>
      <c r="EE705" t="b">
        <v>0</v>
      </c>
      <c r="EF705" t="e" cm="1">
        <v>#N/A</v>
      </c>
      <c r="EG705" t="b">
        <v>0</v>
      </c>
      <c r="EH705" t="b">
        <v>0</v>
      </c>
      <c r="EI705" t="e">
        <v>#N/A</v>
      </c>
      <c r="EJ705" t="e">
        <v>#N/A</v>
      </c>
      <c r="EK705">
        <v>0</v>
      </c>
      <c r="EL705">
        <v>21</v>
      </c>
      <c r="EM705" t="b">
        <v>0</v>
      </c>
    </row>
    <row r="706" spans="1:143" ht="173.25">
      <c r="A706"/>
      <c r="B706" t="s">
        <v>1247</v>
      </c>
      <c r="C706" t="s">
        <v>1759</v>
      </c>
      <c r="D706" t="s">
        <v>8397</v>
      </c>
      <c r="E706" t="s">
        <v>8398</v>
      </c>
      <c r="F706" t="s">
        <v>7699</v>
      </c>
      <c r="G706" t="s">
        <v>8397</v>
      </c>
      <c r="H706" s="109" t="s">
        <v>8399</v>
      </c>
      <c r="I706" t="s">
        <v>1287</v>
      </c>
      <c r="J706" t="s">
        <v>8351</v>
      </c>
      <c r="K706"/>
      <c r="L706" t="s">
        <v>1939</v>
      </c>
      <c r="M706" t="s">
        <v>2010</v>
      </c>
      <c r="N706"/>
      <c r="O706"/>
      <c r="P706" t="s">
        <v>1247</v>
      </c>
      <c r="Q706" t="s">
        <v>1306</v>
      </c>
      <c r="R706" t="s">
        <v>6582</v>
      </c>
      <c r="S706"/>
      <c r="T706"/>
      <c r="U706" t="s">
        <v>8354</v>
      </c>
      <c r="V706" t="s">
        <v>8400</v>
      </c>
      <c r="W706"/>
      <c r="X706"/>
      <c r="Y706"/>
      <c r="Z706"/>
      <c r="AA706"/>
      <c r="AB706" t="s">
        <v>6951</v>
      </c>
      <c r="AC706"/>
      <c r="AD706"/>
      <c r="AE706"/>
      <c r="AF706"/>
      <c r="AG706"/>
      <c r="AH706"/>
      <c r="AI706"/>
      <c r="AJ706"/>
      <c r="AK706"/>
      <c r="AL706"/>
      <c r="AM706"/>
      <c r="AN706"/>
      <c r="AO706" s="108" t="s">
        <v>43</v>
      </c>
      <c r="AP706" t="s">
        <v>1309</v>
      </c>
      <c r="AQ706">
        <v>151</v>
      </c>
      <c r="AR706" t="e">
        <v>#N/A</v>
      </c>
      <c r="AS706" t="s">
        <v>1759</v>
      </c>
      <c r="AT706" t="e">
        <v>#N/A</v>
      </c>
      <c r="AU706" t="s">
        <v>8398</v>
      </c>
      <c r="AV706" t="s">
        <v>8401</v>
      </c>
      <c r="AW706" t="s">
        <v>7703</v>
      </c>
      <c r="AX706" t="s">
        <v>1934</v>
      </c>
      <c r="AY706" t="s">
        <v>8402</v>
      </c>
      <c r="AZ706" t="s">
        <v>1306</v>
      </c>
      <c r="BA706" t="s">
        <v>8403</v>
      </c>
      <c r="BB706" t="s">
        <v>1287</v>
      </c>
      <c r="BC706" t="s">
        <v>1939</v>
      </c>
      <c r="BD706" t="s">
        <v>8404</v>
      </c>
      <c r="BE706">
        <v>706</v>
      </c>
      <c r="BF706">
        <v>700</v>
      </c>
      <c r="BG706">
        <v>0</v>
      </c>
      <c r="BH706" t="s">
        <v>1592</v>
      </c>
      <c r="BI706">
        <v>0</v>
      </c>
      <c r="BJ706" t="e" cm="1">
        <v>#N/A</v>
      </c>
      <c r="BK706" t="e" cm="1">
        <v>#N/A</v>
      </c>
      <c r="BL706" t="s">
        <v>6951</v>
      </c>
      <c r="BM706" t="s">
        <v>8352</v>
      </c>
      <c r="BN706" t="s">
        <v>8355</v>
      </c>
      <c r="BO706" t="e" cm="1">
        <v>#N/A</v>
      </c>
      <c r="BP706" t="s">
        <v>1592</v>
      </c>
      <c r="BQ706" t="s">
        <v>7303</v>
      </c>
      <c r="BR706">
        <v>150</v>
      </c>
      <c r="BS706" t="s">
        <v>8405</v>
      </c>
      <c r="BT706" t="s">
        <v>8406</v>
      </c>
      <c r="BU706" t="s">
        <v>8397</v>
      </c>
      <c r="BV706" t="s">
        <v>8401</v>
      </c>
      <c r="BW706" t="s">
        <v>8407</v>
      </c>
      <c r="BX706" t="s">
        <v>1937</v>
      </c>
      <c r="BY706" t="s">
        <v>1592</v>
      </c>
      <c r="BZ706" t="s">
        <v>1937</v>
      </c>
      <c r="CA706" t="s">
        <v>2010</v>
      </c>
      <c r="CB706"/>
      <c r="CC706" t="s">
        <v>998</v>
      </c>
      <c r="CD706" t="s">
        <v>1287</v>
      </c>
      <c r="CE706" t="s">
        <v>8408</v>
      </c>
      <c r="CF706" t="s">
        <v>8409</v>
      </c>
      <c r="CG706" t="s">
        <v>1287</v>
      </c>
      <c r="CH706" t="s">
        <v>1592</v>
      </c>
      <c r="CI706" t="s">
        <v>6582</v>
      </c>
      <c r="CJ706" t="s">
        <v>1247</v>
      </c>
      <c r="CK706"/>
      <c r="CL706"/>
      <c r="CM706" t="s">
        <v>8354</v>
      </c>
      <c r="CN706" t="s">
        <v>8400</v>
      </c>
      <c r="CO706" t="s">
        <v>8354</v>
      </c>
      <c r="CP706" t="s">
        <v>8400</v>
      </c>
      <c r="CQ706" t="s">
        <v>1592</v>
      </c>
      <c r="CR706">
        <v>0</v>
      </c>
      <c r="CS706" t="s">
        <v>1592</v>
      </c>
      <c r="CT706" t="s">
        <v>1592</v>
      </c>
      <c r="CU706" t="e">
        <v>#N/A</v>
      </c>
      <c r="CV706" t="s">
        <v>1592</v>
      </c>
      <c r="CW706" t="s">
        <v>1592</v>
      </c>
      <c r="CX706">
        <v>704</v>
      </c>
      <c r="CY706" t="s">
        <v>8410</v>
      </c>
      <c r="CZ706" t="s">
        <v>1592</v>
      </c>
      <c r="DA706" t="s">
        <v>2313</v>
      </c>
      <c r="DB706" t="s">
        <v>2314</v>
      </c>
      <c r="DC706" t="s">
        <v>8398</v>
      </c>
      <c r="DD706" t="s">
        <v>1306</v>
      </c>
      <c r="DE706" t="s">
        <v>8397</v>
      </c>
      <c r="DF706" t="s">
        <v>1592</v>
      </c>
      <c r="DG706" t="s">
        <v>1592</v>
      </c>
      <c r="DH706" t="s">
        <v>2334</v>
      </c>
      <c r="DI706" t="e">
        <v>#N/A</v>
      </c>
      <c r="DJ706"/>
      <c r="DK706" t="s">
        <v>2334</v>
      </c>
      <c r="DL706">
        <v>9</v>
      </c>
      <c r="DM706" t="s">
        <v>2315</v>
      </c>
      <c r="DN706" t="s">
        <v>1247</v>
      </c>
      <c r="DO706" t="b">
        <v>1</v>
      </c>
      <c r="DP706" t="b">
        <v>1</v>
      </c>
      <c r="DQ706" t="b">
        <v>1</v>
      </c>
      <c r="DR706" t="b">
        <v>0</v>
      </c>
      <c r="DS706" t="b">
        <v>0</v>
      </c>
      <c r="DT706" t="b">
        <v>0</v>
      </c>
      <c r="DU706" t="b">
        <v>0</v>
      </c>
      <c r="DV706">
        <v>0</v>
      </c>
      <c r="DW706" t="b">
        <v>0</v>
      </c>
      <c r="DX706" t="b">
        <v>0</v>
      </c>
      <c r="DY706" t="b">
        <v>0</v>
      </c>
      <c r="DZ706" t="b">
        <v>0</v>
      </c>
      <c r="EA706" t="b">
        <v>0</v>
      </c>
      <c r="EB706" t="b">
        <v>0</v>
      </c>
      <c r="EC706" t="b">
        <v>0</v>
      </c>
      <c r="ED706" t="b">
        <v>0</v>
      </c>
      <c r="EE706" t="b">
        <v>0</v>
      </c>
      <c r="EF706" t="e" cm="1">
        <v>#N/A</v>
      </c>
      <c r="EG706" t="b">
        <v>0</v>
      </c>
      <c r="EH706" t="b">
        <v>0</v>
      </c>
      <c r="EI706" t="e">
        <v>#N/A</v>
      </c>
      <c r="EJ706" t="e">
        <v>#N/A</v>
      </c>
      <c r="EK706">
        <v>0</v>
      </c>
      <c r="EL706">
        <v>22</v>
      </c>
      <c r="EM706" t="b">
        <v>0</v>
      </c>
    </row>
    <row r="707" spans="1:143" ht="141.75">
      <c r="A707"/>
      <c r="B707" t="s">
        <v>1247</v>
      </c>
      <c r="C707" t="s">
        <v>1759</v>
      </c>
      <c r="D707" t="s">
        <v>7236</v>
      </c>
      <c r="E707" t="s">
        <v>7237</v>
      </c>
      <c r="F707" t="s">
        <v>7238</v>
      </c>
      <c r="G707" t="s">
        <v>7236</v>
      </c>
      <c r="H707" s="109" t="s">
        <v>8411</v>
      </c>
      <c r="I707" t="s">
        <v>1287</v>
      </c>
      <c r="J707" t="s">
        <v>8351</v>
      </c>
      <c r="K707" t="s">
        <v>8394</v>
      </c>
      <c r="L707" t="s">
        <v>1939</v>
      </c>
      <c r="M707" t="s">
        <v>2010</v>
      </c>
      <c r="N707"/>
      <c r="O707"/>
      <c r="P707" t="s">
        <v>1247</v>
      </c>
      <c r="Q707" t="s">
        <v>1306</v>
      </c>
      <c r="R707" t="s">
        <v>6582</v>
      </c>
      <c r="S707"/>
      <c r="T707"/>
      <c r="U707" t="s">
        <v>8354</v>
      </c>
      <c r="V707" t="s">
        <v>8412</v>
      </c>
      <c r="W707"/>
      <c r="X707"/>
      <c r="Y707"/>
      <c r="Z707"/>
      <c r="AA707"/>
      <c r="AB707" t="s">
        <v>7248</v>
      </c>
      <c r="AC707"/>
      <c r="AD707"/>
      <c r="AE707"/>
      <c r="AF707"/>
      <c r="AG707"/>
      <c r="AH707"/>
      <c r="AI707"/>
      <c r="AJ707"/>
      <c r="AK707"/>
      <c r="AL707"/>
      <c r="AM707"/>
      <c r="AN707"/>
      <c r="AO707" s="108" t="s">
        <v>43</v>
      </c>
      <c r="AP707" t="s">
        <v>1309</v>
      </c>
      <c r="AQ707">
        <v>152</v>
      </c>
      <c r="AR707" t="e">
        <v>#N/A</v>
      </c>
      <c r="AS707" t="s">
        <v>1759</v>
      </c>
      <c r="AT707" t="e">
        <v>#N/A</v>
      </c>
      <c r="AU707" t="s">
        <v>7237</v>
      </c>
      <c r="AV707" t="s">
        <v>7241</v>
      </c>
      <c r="AW707" t="s">
        <v>7242</v>
      </c>
      <c r="AX707" t="s">
        <v>1934</v>
      </c>
      <c r="AY707" t="s">
        <v>7243</v>
      </c>
      <c r="AZ707" t="s">
        <v>1306</v>
      </c>
      <c r="BA707" t="s">
        <v>7244</v>
      </c>
      <c r="BB707" t="s">
        <v>1287</v>
      </c>
      <c r="BC707" t="s">
        <v>1939</v>
      </c>
      <c r="BD707" t="s">
        <v>8413</v>
      </c>
      <c r="BE707">
        <v>553</v>
      </c>
      <c r="BF707">
        <v>700</v>
      </c>
      <c r="BG707" t="e">
        <v>#N/A</v>
      </c>
      <c r="BH707" t="s">
        <v>1592</v>
      </c>
      <c r="BI707">
        <v>0</v>
      </c>
      <c r="BJ707" t="e" cm="1">
        <v>#N/A</v>
      </c>
      <c r="BK707" t="e" cm="1">
        <v>#N/A</v>
      </c>
      <c r="BL707" t="s">
        <v>7248</v>
      </c>
      <c r="BM707" t="s">
        <v>8352</v>
      </c>
      <c r="BN707" t="s">
        <v>8355</v>
      </c>
      <c r="BO707" t="e" cm="1">
        <v>#N/A</v>
      </c>
      <c r="BP707" t="s">
        <v>8395</v>
      </c>
      <c r="BQ707" t="s">
        <v>7303</v>
      </c>
      <c r="BR707">
        <v>151</v>
      </c>
      <c r="BS707" t="s">
        <v>8414</v>
      </c>
      <c r="BT707" t="s">
        <v>8415</v>
      </c>
      <c r="BU707" t="s">
        <v>7236</v>
      </c>
      <c r="BV707" t="s">
        <v>7241</v>
      </c>
      <c r="BW707" t="s">
        <v>8416</v>
      </c>
      <c r="BX707" t="s">
        <v>1937</v>
      </c>
      <c r="BY707" t="s">
        <v>1592</v>
      </c>
      <c r="BZ707" t="s">
        <v>1937</v>
      </c>
      <c r="CA707" t="s">
        <v>2010</v>
      </c>
      <c r="CB707"/>
      <c r="CC707" t="s">
        <v>998</v>
      </c>
      <c r="CD707" t="s">
        <v>1287</v>
      </c>
      <c r="CE707" t="s">
        <v>8417</v>
      </c>
      <c r="CF707" t="s">
        <v>8418</v>
      </c>
      <c r="CG707" t="s">
        <v>1287</v>
      </c>
      <c r="CH707" t="s">
        <v>1592</v>
      </c>
      <c r="CI707" t="s">
        <v>6582</v>
      </c>
      <c r="CJ707" t="s">
        <v>1247</v>
      </c>
      <c r="CK707"/>
      <c r="CL707"/>
      <c r="CM707" t="s">
        <v>8354</v>
      </c>
      <c r="CN707" t="s">
        <v>8412</v>
      </c>
      <c r="CO707" t="s">
        <v>8354</v>
      </c>
      <c r="CP707" t="s">
        <v>8412</v>
      </c>
      <c r="CQ707" t="s">
        <v>1592</v>
      </c>
      <c r="CR707">
        <v>0</v>
      </c>
      <c r="CS707" t="s">
        <v>1592</v>
      </c>
      <c r="CT707" t="s">
        <v>1592</v>
      </c>
      <c r="CU707" t="e">
        <v>#N/A</v>
      </c>
      <c r="CV707" t="s">
        <v>1592</v>
      </c>
      <c r="CW707" t="s">
        <v>1592</v>
      </c>
      <c r="CX707">
        <v>705</v>
      </c>
      <c r="CY707" t="s">
        <v>8419</v>
      </c>
      <c r="CZ707" t="s">
        <v>1592</v>
      </c>
      <c r="DA707" t="s">
        <v>2313</v>
      </c>
      <c r="DB707" t="s">
        <v>2314</v>
      </c>
      <c r="DC707" t="s">
        <v>7237</v>
      </c>
      <c r="DD707" t="s">
        <v>1306</v>
      </c>
      <c r="DE707" t="s">
        <v>7236</v>
      </c>
      <c r="DF707" t="s">
        <v>1592</v>
      </c>
      <c r="DG707" t="s">
        <v>1592</v>
      </c>
      <c r="DH707" t="s">
        <v>2334</v>
      </c>
      <c r="DI707" t="e">
        <v>#N/A</v>
      </c>
      <c r="DJ707"/>
      <c r="DK707" t="s">
        <v>2334</v>
      </c>
      <c r="DL707">
        <v>9</v>
      </c>
      <c r="DM707" t="s">
        <v>2315</v>
      </c>
      <c r="DN707" t="s">
        <v>1247</v>
      </c>
      <c r="DO707" t="b">
        <v>1</v>
      </c>
      <c r="DP707" t="b">
        <v>1</v>
      </c>
      <c r="DQ707" t="b">
        <v>0</v>
      </c>
      <c r="DR707" t="b">
        <v>0</v>
      </c>
      <c r="DS707" t="b">
        <v>0</v>
      </c>
      <c r="DT707" t="b">
        <v>0</v>
      </c>
      <c r="DU707" t="b">
        <v>0</v>
      </c>
      <c r="DV707">
        <v>0</v>
      </c>
      <c r="DW707" t="b">
        <v>0</v>
      </c>
      <c r="DX707" t="b">
        <v>0</v>
      </c>
      <c r="DY707" t="b">
        <v>0</v>
      </c>
      <c r="DZ707" t="b">
        <v>0</v>
      </c>
      <c r="EA707" t="b">
        <v>0</v>
      </c>
      <c r="EB707" t="b">
        <v>0</v>
      </c>
      <c r="EC707" t="b">
        <v>0</v>
      </c>
      <c r="ED707" t="b">
        <v>0</v>
      </c>
      <c r="EE707" t="b">
        <v>0</v>
      </c>
      <c r="EF707" t="e" cm="1">
        <v>#N/A</v>
      </c>
      <c r="EG707" t="b">
        <v>0</v>
      </c>
      <c r="EH707" t="b">
        <v>0</v>
      </c>
      <c r="EI707" t="e">
        <v>#N/A</v>
      </c>
      <c r="EJ707" t="e">
        <v>#N/A</v>
      </c>
      <c r="EK707">
        <v>0</v>
      </c>
      <c r="EL707">
        <v>33</v>
      </c>
      <c r="EM707" t="b">
        <v>0</v>
      </c>
    </row>
    <row r="708" spans="1:143" ht="141.75">
      <c r="A708"/>
      <c r="B708" t="s">
        <v>1247</v>
      </c>
      <c r="C708" t="s">
        <v>1759</v>
      </c>
      <c r="D708" t="s">
        <v>7251</v>
      </c>
      <c r="E708" t="s">
        <v>7252</v>
      </c>
      <c r="F708" t="s">
        <v>7253</v>
      </c>
      <c r="G708" t="s">
        <v>7251</v>
      </c>
      <c r="H708" s="109" t="s">
        <v>8420</v>
      </c>
      <c r="I708" t="s">
        <v>1287</v>
      </c>
      <c r="J708" t="s">
        <v>8351</v>
      </c>
      <c r="K708" t="s">
        <v>8408</v>
      </c>
      <c r="L708" t="s">
        <v>1939</v>
      </c>
      <c r="M708" t="s">
        <v>2010</v>
      </c>
      <c r="N708"/>
      <c r="O708"/>
      <c r="P708" t="s">
        <v>1247</v>
      </c>
      <c r="Q708" t="s">
        <v>1306</v>
      </c>
      <c r="R708" t="s">
        <v>6582</v>
      </c>
      <c r="S708"/>
      <c r="T708"/>
      <c r="U708" t="s">
        <v>8354</v>
      </c>
      <c r="V708" t="s">
        <v>8421</v>
      </c>
      <c r="W708"/>
      <c r="X708"/>
      <c r="Y708"/>
      <c r="Z708"/>
      <c r="AA708"/>
      <c r="AB708" t="s">
        <v>7263</v>
      </c>
      <c r="AC708"/>
      <c r="AD708"/>
      <c r="AE708"/>
      <c r="AF708"/>
      <c r="AG708"/>
      <c r="AH708"/>
      <c r="AI708"/>
      <c r="AJ708"/>
      <c r="AK708"/>
      <c r="AL708"/>
      <c r="AM708"/>
      <c r="AN708"/>
      <c r="AO708" s="108" t="s">
        <v>43</v>
      </c>
      <c r="AP708" t="s">
        <v>1309</v>
      </c>
      <c r="AQ708">
        <v>153</v>
      </c>
      <c r="AR708" t="e">
        <v>#N/A</v>
      </c>
      <c r="AS708" t="s">
        <v>1759</v>
      </c>
      <c r="AT708" t="e">
        <v>#N/A</v>
      </c>
      <c r="AU708" t="s">
        <v>7252</v>
      </c>
      <c r="AV708" t="s">
        <v>7256</v>
      </c>
      <c r="AW708" t="s">
        <v>7257</v>
      </c>
      <c r="AX708" t="s">
        <v>1934</v>
      </c>
      <c r="AY708" t="s">
        <v>7258</v>
      </c>
      <c r="AZ708" t="s">
        <v>1306</v>
      </c>
      <c r="BA708" t="s">
        <v>7259</v>
      </c>
      <c r="BB708" t="s">
        <v>1287</v>
      </c>
      <c r="BC708" t="s">
        <v>1939</v>
      </c>
      <c r="BD708" t="s">
        <v>8422</v>
      </c>
      <c r="BE708">
        <v>554</v>
      </c>
      <c r="BF708">
        <v>700</v>
      </c>
      <c r="BG708" t="e">
        <v>#N/A</v>
      </c>
      <c r="BH708" t="s">
        <v>1592</v>
      </c>
      <c r="BI708">
        <v>0</v>
      </c>
      <c r="BJ708" t="e" cm="1">
        <v>#N/A</v>
      </c>
      <c r="BK708" t="e" cm="1">
        <v>#N/A</v>
      </c>
      <c r="BL708" t="s">
        <v>7263</v>
      </c>
      <c r="BM708" t="s">
        <v>8352</v>
      </c>
      <c r="BN708" t="s">
        <v>8355</v>
      </c>
      <c r="BO708" t="e" cm="1">
        <v>#N/A</v>
      </c>
      <c r="BP708" t="s">
        <v>8409</v>
      </c>
      <c r="BQ708" t="s">
        <v>7303</v>
      </c>
      <c r="BR708">
        <v>152</v>
      </c>
      <c r="BS708" t="s">
        <v>8423</v>
      </c>
      <c r="BT708" t="s">
        <v>8424</v>
      </c>
      <c r="BU708" t="s">
        <v>7251</v>
      </c>
      <c r="BV708" t="s">
        <v>7256</v>
      </c>
      <c r="BW708" t="s">
        <v>8425</v>
      </c>
      <c r="BX708" t="s">
        <v>1937</v>
      </c>
      <c r="BY708" t="s">
        <v>1592</v>
      </c>
      <c r="BZ708" t="s">
        <v>1937</v>
      </c>
      <c r="CA708" t="s">
        <v>2010</v>
      </c>
      <c r="CB708"/>
      <c r="CC708" t="s">
        <v>998</v>
      </c>
      <c r="CD708" t="s">
        <v>1287</v>
      </c>
      <c r="CE708" t="s">
        <v>8426</v>
      </c>
      <c r="CF708" t="s">
        <v>8427</v>
      </c>
      <c r="CG708" t="s">
        <v>1287</v>
      </c>
      <c r="CH708" t="s">
        <v>1592</v>
      </c>
      <c r="CI708" t="s">
        <v>6582</v>
      </c>
      <c r="CJ708" t="s">
        <v>1247</v>
      </c>
      <c r="CK708"/>
      <c r="CL708"/>
      <c r="CM708" t="s">
        <v>8354</v>
      </c>
      <c r="CN708" t="s">
        <v>8421</v>
      </c>
      <c r="CO708" t="s">
        <v>8354</v>
      </c>
      <c r="CP708" t="s">
        <v>8421</v>
      </c>
      <c r="CQ708" t="s">
        <v>1592</v>
      </c>
      <c r="CR708">
        <v>0</v>
      </c>
      <c r="CS708" t="s">
        <v>1592</v>
      </c>
      <c r="CT708" t="s">
        <v>1592</v>
      </c>
      <c r="CU708" t="e">
        <v>#N/A</v>
      </c>
      <c r="CV708" t="s">
        <v>1592</v>
      </c>
      <c r="CW708" t="s">
        <v>1592</v>
      </c>
      <c r="CX708">
        <v>706</v>
      </c>
      <c r="CY708" t="s">
        <v>8428</v>
      </c>
      <c r="CZ708" t="s">
        <v>1592</v>
      </c>
      <c r="DA708" t="s">
        <v>2313</v>
      </c>
      <c r="DB708" t="s">
        <v>2314</v>
      </c>
      <c r="DC708" t="s">
        <v>7252</v>
      </c>
      <c r="DD708" t="s">
        <v>1306</v>
      </c>
      <c r="DE708" t="s">
        <v>7251</v>
      </c>
      <c r="DF708" t="s">
        <v>1592</v>
      </c>
      <c r="DG708" t="s">
        <v>1592</v>
      </c>
      <c r="DH708" t="s">
        <v>2334</v>
      </c>
      <c r="DI708" t="e">
        <v>#N/A</v>
      </c>
      <c r="DJ708"/>
      <c r="DK708" t="s">
        <v>2334</v>
      </c>
      <c r="DL708">
        <v>9</v>
      </c>
      <c r="DM708" t="s">
        <v>2315</v>
      </c>
      <c r="DN708" t="s">
        <v>1247</v>
      </c>
      <c r="DO708" t="b">
        <v>1</v>
      </c>
      <c r="DP708" t="b">
        <v>1</v>
      </c>
      <c r="DQ708" t="b">
        <v>0</v>
      </c>
      <c r="DR708" t="b">
        <v>0</v>
      </c>
      <c r="DS708" t="b">
        <v>0</v>
      </c>
      <c r="DT708" t="b">
        <v>0</v>
      </c>
      <c r="DU708" t="b">
        <v>0</v>
      </c>
      <c r="DV708">
        <v>0</v>
      </c>
      <c r="DW708" t="b">
        <v>0</v>
      </c>
      <c r="DX708" t="b">
        <v>0</v>
      </c>
      <c r="DY708" t="b">
        <v>0</v>
      </c>
      <c r="DZ708" t="b">
        <v>0</v>
      </c>
      <c r="EA708" t="b">
        <v>0</v>
      </c>
      <c r="EB708" t="b">
        <v>0</v>
      </c>
      <c r="EC708" t="b">
        <v>0</v>
      </c>
      <c r="ED708" t="b">
        <v>0</v>
      </c>
      <c r="EE708" t="b">
        <v>0</v>
      </c>
      <c r="EF708" t="e" cm="1">
        <v>#N/A</v>
      </c>
      <c r="EG708" t="b">
        <v>0</v>
      </c>
      <c r="EH708" t="b">
        <v>0</v>
      </c>
      <c r="EI708" t="e">
        <v>#N/A</v>
      </c>
      <c r="EJ708" t="e">
        <v>#N/A</v>
      </c>
      <c r="EK708">
        <v>0</v>
      </c>
      <c r="EL708">
        <v>34</v>
      </c>
      <c r="EM708" t="b">
        <v>0</v>
      </c>
    </row>
    <row r="709" spans="1:143" ht="141.75">
      <c r="A709"/>
      <c r="B709" t="s">
        <v>1247</v>
      </c>
      <c r="C709" t="s">
        <v>1759</v>
      </c>
      <c r="D709" t="s">
        <v>7266</v>
      </c>
      <c r="E709" t="s">
        <v>7267</v>
      </c>
      <c r="F709" t="s">
        <v>7201</v>
      </c>
      <c r="G709" t="s">
        <v>7266</v>
      </c>
      <c r="H709" s="109" t="s">
        <v>8429</v>
      </c>
      <c r="I709" t="s">
        <v>1287</v>
      </c>
      <c r="J709" t="s">
        <v>8351</v>
      </c>
      <c r="K709" t="s">
        <v>8394</v>
      </c>
      <c r="L709" t="s">
        <v>1939</v>
      </c>
      <c r="M709" t="s">
        <v>2607</v>
      </c>
      <c r="N709"/>
      <c r="O709"/>
      <c r="P709" t="s">
        <v>1247</v>
      </c>
      <c r="Q709" t="s">
        <v>1306</v>
      </c>
      <c r="R709" t="s">
        <v>6582</v>
      </c>
      <c r="S709"/>
      <c r="T709"/>
      <c r="U709" t="s">
        <v>8354</v>
      </c>
      <c r="V709" t="s">
        <v>7269</v>
      </c>
      <c r="W709"/>
      <c r="X709"/>
      <c r="Y709"/>
      <c r="Z709"/>
      <c r="AA709"/>
      <c r="AB709" t="s">
        <v>7276</v>
      </c>
      <c r="AC709"/>
      <c r="AD709"/>
      <c r="AE709"/>
      <c r="AF709"/>
      <c r="AG709"/>
      <c r="AH709"/>
      <c r="AI709"/>
      <c r="AJ709"/>
      <c r="AK709"/>
      <c r="AL709"/>
      <c r="AM709"/>
      <c r="AN709"/>
      <c r="AO709" s="108" t="s">
        <v>43</v>
      </c>
      <c r="AP709" t="s">
        <v>1309</v>
      </c>
      <c r="AQ709">
        <v>154</v>
      </c>
      <c r="AR709" t="e">
        <v>#N/A</v>
      </c>
      <c r="AS709" t="s">
        <v>1759</v>
      </c>
      <c r="AT709" t="e">
        <v>#N/A</v>
      </c>
      <c r="AU709" t="s">
        <v>7267</v>
      </c>
      <c r="AV709" t="s">
        <v>7270</v>
      </c>
      <c r="AW709" t="s">
        <v>7204</v>
      </c>
      <c r="AX709" t="s">
        <v>1934</v>
      </c>
      <c r="AY709" t="s">
        <v>7271</v>
      </c>
      <c r="AZ709" t="s">
        <v>1306</v>
      </c>
      <c r="BA709" t="s">
        <v>7272</v>
      </c>
      <c r="BB709" t="s">
        <v>1287</v>
      </c>
      <c r="BC709" t="s">
        <v>1939</v>
      </c>
      <c r="BD709" t="s">
        <v>8430</v>
      </c>
      <c r="BE709">
        <v>555</v>
      </c>
      <c r="BF709">
        <v>700</v>
      </c>
      <c r="BG709" t="e">
        <v>#N/A</v>
      </c>
      <c r="BH709" t="s">
        <v>1592</v>
      </c>
      <c r="BI709">
        <v>0</v>
      </c>
      <c r="BJ709" t="e" cm="1">
        <v>#N/A</v>
      </c>
      <c r="BK709" t="e" cm="1">
        <v>#N/A</v>
      </c>
      <c r="BL709" t="s">
        <v>7276</v>
      </c>
      <c r="BM709" t="s">
        <v>8352</v>
      </c>
      <c r="BN709" t="s">
        <v>8355</v>
      </c>
      <c r="BO709" t="e" cm="1">
        <v>#N/A</v>
      </c>
      <c r="BP709" t="s">
        <v>8395</v>
      </c>
      <c r="BQ709" t="s">
        <v>7303</v>
      </c>
      <c r="BR709">
        <v>153</v>
      </c>
      <c r="BS709" t="s">
        <v>8431</v>
      </c>
      <c r="BT709" t="s">
        <v>8432</v>
      </c>
      <c r="BU709" t="s">
        <v>7266</v>
      </c>
      <c r="BV709" t="s">
        <v>7270</v>
      </c>
      <c r="BW709" t="s">
        <v>8433</v>
      </c>
      <c r="BX709" t="s">
        <v>1937</v>
      </c>
      <c r="BY709" t="s">
        <v>1592</v>
      </c>
      <c r="BZ709" t="s">
        <v>1937</v>
      </c>
      <c r="CA709" t="s">
        <v>2607</v>
      </c>
      <c r="CB709"/>
      <c r="CC709" t="s">
        <v>998</v>
      </c>
      <c r="CD709" t="s">
        <v>1287</v>
      </c>
      <c r="CE709" t="s">
        <v>8434</v>
      </c>
      <c r="CF709" t="s">
        <v>8435</v>
      </c>
      <c r="CG709" t="s">
        <v>1287</v>
      </c>
      <c r="CH709" t="s">
        <v>1592</v>
      </c>
      <c r="CI709" t="s">
        <v>6582</v>
      </c>
      <c r="CJ709" t="s">
        <v>1247</v>
      </c>
      <c r="CK709"/>
      <c r="CL709"/>
      <c r="CM709" t="s">
        <v>8354</v>
      </c>
      <c r="CN709" t="s">
        <v>7269</v>
      </c>
      <c r="CO709" t="s">
        <v>8354</v>
      </c>
      <c r="CP709" t="s">
        <v>7269</v>
      </c>
      <c r="CQ709" t="s">
        <v>1592</v>
      </c>
      <c r="CR709">
        <v>0</v>
      </c>
      <c r="CS709" t="s">
        <v>1592</v>
      </c>
      <c r="CT709" t="s">
        <v>1592</v>
      </c>
      <c r="CU709" t="e">
        <v>#N/A</v>
      </c>
      <c r="CV709" t="s">
        <v>1592</v>
      </c>
      <c r="CW709" t="s">
        <v>1592</v>
      </c>
      <c r="CX709">
        <v>707</v>
      </c>
      <c r="CY709" t="s">
        <v>8436</v>
      </c>
      <c r="CZ709" t="s">
        <v>1592</v>
      </c>
      <c r="DA709" t="s">
        <v>2313</v>
      </c>
      <c r="DB709" t="s">
        <v>2314</v>
      </c>
      <c r="DC709" t="s">
        <v>7267</v>
      </c>
      <c r="DD709" t="s">
        <v>1306</v>
      </c>
      <c r="DE709" t="s">
        <v>7266</v>
      </c>
      <c r="DF709" t="s">
        <v>1592</v>
      </c>
      <c r="DG709" t="s">
        <v>1592</v>
      </c>
      <c r="DH709" t="s">
        <v>2334</v>
      </c>
      <c r="DI709" t="e">
        <v>#N/A</v>
      </c>
      <c r="DJ709"/>
      <c r="DK709" t="s">
        <v>2334</v>
      </c>
      <c r="DL709">
        <v>9</v>
      </c>
      <c r="DM709" t="s">
        <v>2315</v>
      </c>
      <c r="DN709" t="s">
        <v>1247</v>
      </c>
      <c r="DO709" t="b">
        <v>1</v>
      </c>
      <c r="DP709" t="b">
        <v>1</v>
      </c>
      <c r="DQ709" t="b">
        <v>0</v>
      </c>
      <c r="DR709" t="b">
        <v>0</v>
      </c>
      <c r="DS709" t="b">
        <v>0</v>
      </c>
      <c r="DT709" t="b">
        <v>0</v>
      </c>
      <c r="DU709" t="b">
        <v>0</v>
      </c>
      <c r="DV709">
        <v>0</v>
      </c>
      <c r="DW709" t="b">
        <v>0</v>
      </c>
      <c r="DX709" t="b">
        <v>0</v>
      </c>
      <c r="DY709" t="b">
        <v>0</v>
      </c>
      <c r="DZ709" t="b">
        <v>0</v>
      </c>
      <c r="EA709" t="b">
        <v>0</v>
      </c>
      <c r="EB709" t="b">
        <v>0</v>
      </c>
      <c r="EC709" t="b">
        <v>0</v>
      </c>
      <c r="ED709" t="b">
        <v>0</v>
      </c>
      <c r="EE709" t="b">
        <v>0</v>
      </c>
      <c r="EF709" t="e" cm="1">
        <v>#N/A</v>
      </c>
      <c r="EG709" t="b">
        <v>0</v>
      </c>
      <c r="EH709" t="b">
        <v>0</v>
      </c>
      <c r="EI709" t="e">
        <v>#N/A</v>
      </c>
      <c r="EJ709" t="e">
        <v>#N/A</v>
      </c>
      <c r="EK709">
        <v>0</v>
      </c>
      <c r="EL709">
        <v>39</v>
      </c>
      <c r="EM709" t="b">
        <v>0</v>
      </c>
    </row>
    <row r="710" spans="1:143" ht="141.75">
      <c r="A710"/>
      <c r="B710" t="s">
        <v>1247</v>
      </c>
      <c r="C710" t="s">
        <v>1759</v>
      </c>
      <c r="D710" t="s">
        <v>7279</v>
      </c>
      <c r="E710" t="s">
        <v>7280</v>
      </c>
      <c r="F710" t="s">
        <v>7281</v>
      </c>
      <c r="G710" t="s">
        <v>7279</v>
      </c>
      <c r="H710" s="109" t="s">
        <v>8437</v>
      </c>
      <c r="I710" t="s">
        <v>1287</v>
      </c>
      <c r="J710" t="s">
        <v>8351</v>
      </c>
      <c r="K710" t="s">
        <v>8408</v>
      </c>
      <c r="L710" t="s">
        <v>1939</v>
      </c>
      <c r="M710" t="s">
        <v>2607</v>
      </c>
      <c r="N710"/>
      <c r="O710"/>
      <c r="P710" t="s">
        <v>1247</v>
      </c>
      <c r="Q710" t="s">
        <v>1306</v>
      </c>
      <c r="R710" t="s">
        <v>6582</v>
      </c>
      <c r="S710"/>
      <c r="T710"/>
      <c r="U710" t="s">
        <v>8354</v>
      </c>
      <c r="V710" t="s">
        <v>7283</v>
      </c>
      <c r="W710"/>
      <c r="X710"/>
      <c r="Y710"/>
      <c r="Z710"/>
      <c r="AA710"/>
      <c r="AB710" t="s">
        <v>7291</v>
      </c>
      <c r="AC710"/>
      <c r="AD710"/>
      <c r="AE710"/>
      <c r="AF710"/>
      <c r="AG710"/>
      <c r="AH710"/>
      <c r="AI710"/>
      <c r="AJ710"/>
      <c r="AK710"/>
      <c r="AL710"/>
      <c r="AM710"/>
      <c r="AN710"/>
      <c r="AO710" s="108" t="s">
        <v>43</v>
      </c>
      <c r="AP710" t="s">
        <v>1309</v>
      </c>
      <c r="AQ710">
        <v>155</v>
      </c>
      <c r="AR710" t="e">
        <v>#N/A</v>
      </c>
      <c r="AS710" t="s">
        <v>1759</v>
      </c>
      <c r="AT710" t="e">
        <v>#N/A</v>
      </c>
      <c r="AU710" t="s">
        <v>7280</v>
      </c>
      <c r="AV710" t="s">
        <v>7284</v>
      </c>
      <c r="AW710" t="s">
        <v>7285</v>
      </c>
      <c r="AX710" t="s">
        <v>1934</v>
      </c>
      <c r="AY710" t="s">
        <v>7286</v>
      </c>
      <c r="AZ710" t="s">
        <v>1306</v>
      </c>
      <c r="BA710" t="s">
        <v>7287</v>
      </c>
      <c r="BB710" t="s">
        <v>1287</v>
      </c>
      <c r="BC710" t="s">
        <v>1939</v>
      </c>
      <c r="BD710" t="s">
        <v>8438</v>
      </c>
      <c r="BE710">
        <v>556</v>
      </c>
      <c r="BF710">
        <v>700</v>
      </c>
      <c r="BG710" t="e">
        <v>#N/A</v>
      </c>
      <c r="BH710" t="s">
        <v>1592</v>
      </c>
      <c r="BI710">
        <v>0</v>
      </c>
      <c r="BJ710" t="e" cm="1">
        <v>#N/A</v>
      </c>
      <c r="BK710" t="e" cm="1">
        <v>#N/A</v>
      </c>
      <c r="BL710" t="s">
        <v>7291</v>
      </c>
      <c r="BM710" t="s">
        <v>8352</v>
      </c>
      <c r="BN710" t="s">
        <v>8355</v>
      </c>
      <c r="BO710" t="e" cm="1">
        <v>#N/A</v>
      </c>
      <c r="BP710" t="s">
        <v>8409</v>
      </c>
      <c r="BQ710" t="s">
        <v>7303</v>
      </c>
      <c r="BR710">
        <v>154</v>
      </c>
      <c r="BS710" t="s">
        <v>8439</v>
      </c>
      <c r="BT710" t="s">
        <v>8440</v>
      </c>
      <c r="BU710" t="s">
        <v>7279</v>
      </c>
      <c r="BV710" t="s">
        <v>7284</v>
      </c>
      <c r="BW710" t="s">
        <v>8441</v>
      </c>
      <c r="BX710" t="s">
        <v>1937</v>
      </c>
      <c r="BY710" t="s">
        <v>1592</v>
      </c>
      <c r="BZ710" t="s">
        <v>1937</v>
      </c>
      <c r="CA710" t="s">
        <v>2607</v>
      </c>
      <c r="CB710"/>
      <c r="CC710" t="s">
        <v>998</v>
      </c>
      <c r="CD710" t="s">
        <v>1287</v>
      </c>
      <c r="CE710" t="s">
        <v>8442</v>
      </c>
      <c r="CF710" t="s">
        <v>8443</v>
      </c>
      <c r="CG710" t="s">
        <v>1287</v>
      </c>
      <c r="CH710" t="s">
        <v>1592</v>
      </c>
      <c r="CI710" t="s">
        <v>6582</v>
      </c>
      <c r="CJ710" t="s">
        <v>1247</v>
      </c>
      <c r="CK710"/>
      <c r="CL710"/>
      <c r="CM710" t="s">
        <v>8354</v>
      </c>
      <c r="CN710" t="s">
        <v>7283</v>
      </c>
      <c r="CO710" t="s">
        <v>8354</v>
      </c>
      <c r="CP710" t="s">
        <v>7283</v>
      </c>
      <c r="CQ710" t="s">
        <v>1592</v>
      </c>
      <c r="CR710">
        <v>0</v>
      </c>
      <c r="CS710" t="s">
        <v>1592</v>
      </c>
      <c r="CT710" t="s">
        <v>1592</v>
      </c>
      <c r="CU710" t="e">
        <v>#N/A</v>
      </c>
      <c r="CV710" t="s">
        <v>1592</v>
      </c>
      <c r="CW710" t="s">
        <v>1592</v>
      </c>
      <c r="CX710">
        <v>708</v>
      </c>
      <c r="CY710" t="s">
        <v>8444</v>
      </c>
      <c r="CZ710" t="s">
        <v>1592</v>
      </c>
      <c r="DA710" t="s">
        <v>2313</v>
      </c>
      <c r="DB710" t="s">
        <v>2314</v>
      </c>
      <c r="DC710" t="s">
        <v>7280</v>
      </c>
      <c r="DD710" t="s">
        <v>1306</v>
      </c>
      <c r="DE710" t="s">
        <v>7279</v>
      </c>
      <c r="DF710" t="s">
        <v>1592</v>
      </c>
      <c r="DG710" t="s">
        <v>1592</v>
      </c>
      <c r="DH710" t="s">
        <v>2334</v>
      </c>
      <c r="DI710" t="e">
        <v>#N/A</v>
      </c>
      <c r="DJ710"/>
      <c r="DK710" t="s">
        <v>2334</v>
      </c>
      <c r="DL710">
        <v>9</v>
      </c>
      <c r="DM710" t="s">
        <v>2315</v>
      </c>
      <c r="DN710" t="s">
        <v>1247</v>
      </c>
      <c r="DO710" t="b">
        <v>1</v>
      </c>
      <c r="DP710" t="b">
        <v>1</v>
      </c>
      <c r="DQ710" t="b">
        <v>0</v>
      </c>
      <c r="DR710" t="b">
        <v>0</v>
      </c>
      <c r="DS710" t="b">
        <v>0</v>
      </c>
      <c r="DT710" t="b">
        <v>0</v>
      </c>
      <c r="DU710" t="b">
        <v>0</v>
      </c>
      <c r="DV710">
        <v>0</v>
      </c>
      <c r="DW710" t="b">
        <v>0</v>
      </c>
      <c r="DX710" t="b">
        <v>0</v>
      </c>
      <c r="DY710" t="b">
        <v>0</v>
      </c>
      <c r="DZ710" t="b">
        <v>0</v>
      </c>
      <c r="EA710" t="b">
        <v>0</v>
      </c>
      <c r="EB710" t="b">
        <v>0</v>
      </c>
      <c r="EC710" t="b">
        <v>0</v>
      </c>
      <c r="ED710" t="b">
        <v>0</v>
      </c>
      <c r="EE710" t="b">
        <v>0</v>
      </c>
      <c r="EF710" t="e" cm="1">
        <v>#N/A</v>
      </c>
      <c r="EG710" t="b">
        <v>0</v>
      </c>
      <c r="EH710" t="b">
        <v>0</v>
      </c>
      <c r="EI710" t="e">
        <v>#N/A</v>
      </c>
      <c r="EJ710" t="e">
        <v>#N/A</v>
      </c>
      <c r="EK710">
        <v>0</v>
      </c>
      <c r="EL710">
        <v>40</v>
      </c>
      <c r="EM710" t="b">
        <v>0</v>
      </c>
    </row>
    <row r="711" spans="1:143" ht="15.75">
      <c r="A711"/>
      <c r="B711" t="s">
        <v>1247</v>
      </c>
      <c r="C711" t="s">
        <v>1759</v>
      </c>
      <c r="D711" t="s">
        <v>8445</v>
      </c>
      <c r="E711" t="s">
        <v>8446</v>
      </c>
      <c r="F711" t="s">
        <v>8447</v>
      </c>
      <c r="G711" t="s">
        <v>8445</v>
      </c>
      <c r="H711" t="s">
        <v>902</v>
      </c>
      <c r="I711" t="s">
        <v>1279</v>
      </c>
      <c r="J711"/>
      <c r="K711"/>
      <c r="L711" t="s">
        <v>1939</v>
      </c>
      <c r="M711" t="s">
        <v>902</v>
      </c>
      <c r="N711" t="s">
        <v>902</v>
      </c>
      <c r="O711"/>
      <c r="P711" t="s">
        <v>1247</v>
      </c>
      <c r="Q711" t="s">
        <v>1306</v>
      </c>
      <c r="R711" t="s">
        <v>6582</v>
      </c>
      <c r="S711"/>
      <c r="T711"/>
      <c r="U711" t="s">
        <v>8448</v>
      </c>
      <c r="V711"/>
      <c r="W711"/>
      <c r="X711"/>
      <c r="Y711"/>
      <c r="Z711"/>
      <c r="AA711"/>
      <c r="AB711"/>
      <c r="AC711"/>
      <c r="AD711"/>
      <c r="AE711"/>
      <c r="AF711"/>
      <c r="AG711"/>
      <c r="AH711"/>
      <c r="AI711"/>
      <c r="AJ711"/>
      <c r="AK711"/>
      <c r="AL711"/>
      <c r="AM711"/>
      <c r="AN711"/>
      <c r="AO711" s="108" t="s">
        <v>43</v>
      </c>
      <c r="AP711" t="s">
        <v>1309</v>
      </c>
      <c r="AQ711">
        <v>156</v>
      </c>
      <c r="AR711" t="e">
        <v>#N/A</v>
      </c>
      <c r="AS711" t="s">
        <v>1759</v>
      </c>
      <c r="AT711" t="e">
        <v>#N/A</v>
      </c>
      <c r="AU711" t="s">
        <v>8446</v>
      </c>
      <c r="AV711" t="s">
        <v>8449</v>
      </c>
      <c r="AW711" t="s">
        <v>8450</v>
      </c>
      <c r="AX711" t="s">
        <v>1934</v>
      </c>
      <c r="AY711" t="s">
        <v>8451</v>
      </c>
      <c r="AZ711" t="s">
        <v>1306</v>
      </c>
      <c r="BA711" t="s">
        <v>8452</v>
      </c>
      <c r="BB711" t="s">
        <v>1279</v>
      </c>
      <c r="BC711" t="s">
        <v>1939</v>
      </c>
      <c r="BD711" t="s">
        <v>8453</v>
      </c>
      <c r="BE711">
        <v>711</v>
      </c>
      <c r="BF711">
        <v>0</v>
      </c>
      <c r="BG711">
        <v>0</v>
      </c>
      <c r="BH711" t="s">
        <v>1592</v>
      </c>
      <c r="BI711">
        <v>0</v>
      </c>
      <c r="BJ711">
        <v>0</v>
      </c>
      <c r="BK711">
        <v>0</v>
      </c>
      <c r="BL711" t="s">
        <v>1592</v>
      </c>
      <c r="BM711" t="s">
        <v>1592</v>
      </c>
      <c r="BN711" t="s">
        <v>1592</v>
      </c>
      <c r="BO711" t="s" cm="1">
        <v>1592</v>
      </c>
      <c r="BP711" t="s">
        <v>1592</v>
      </c>
      <c r="BQ711" t="s">
        <v>7303</v>
      </c>
      <c r="BR711">
        <v>155</v>
      </c>
      <c r="BS711" t="s">
        <v>8454</v>
      </c>
      <c r="BT711" t="s">
        <v>8455</v>
      </c>
      <c r="BU711" t="s">
        <v>8445</v>
      </c>
      <c r="BV711" t="s">
        <v>8449</v>
      </c>
      <c r="BW711" t="s">
        <v>1940</v>
      </c>
      <c r="BX711" t="s">
        <v>1940</v>
      </c>
      <c r="BY711" t="s">
        <v>1592</v>
      </c>
      <c r="BZ711" t="s">
        <v>1937</v>
      </c>
      <c r="CA711" t="s">
        <v>902</v>
      </c>
      <c r="CB711"/>
      <c r="CC711" t="s">
        <v>998</v>
      </c>
      <c r="CD711" t="s">
        <v>1279</v>
      </c>
      <c r="CE711" t="s">
        <v>8446</v>
      </c>
      <c r="CF711" t="s">
        <v>8449</v>
      </c>
      <c r="CG711" t="s">
        <v>1279</v>
      </c>
      <c r="CH711" t="s">
        <v>1592</v>
      </c>
      <c r="CI711" t="s">
        <v>6582</v>
      </c>
      <c r="CJ711" t="s">
        <v>1247</v>
      </c>
      <c r="CK711"/>
      <c r="CL711"/>
      <c r="CM711" t="s">
        <v>8448</v>
      </c>
      <c r="CN711" t="s">
        <v>1592</v>
      </c>
      <c r="CO711" t="s">
        <v>8448</v>
      </c>
      <c r="CP711" t="s">
        <v>1592</v>
      </c>
      <c r="CQ711" t="s">
        <v>1592</v>
      </c>
      <c r="CR711">
        <v>0</v>
      </c>
      <c r="CS711" t="s">
        <v>1592</v>
      </c>
      <c r="CT711" t="s">
        <v>1592</v>
      </c>
      <c r="CU711" t="s">
        <v>1592</v>
      </c>
      <c r="CV711" t="s">
        <v>1592</v>
      </c>
      <c r="CW711" t="s">
        <v>1592</v>
      </c>
      <c r="CX711">
        <v>709</v>
      </c>
      <c r="CY711" t="s">
        <v>8456</v>
      </c>
      <c r="CZ711" t="s">
        <v>1592</v>
      </c>
      <c r="DA711" t="s">
        <v>2313</v>
      </c>
      <c r="DB711" t="s">
        <v>2314</v>
      </c>
      <c r="DC711" t="s">
        <v>8446</v>
      </c>
      <c r="DD711" t="s">
        <v>1306</v>
      </c>
      <c r="DE711" t="s">
        <v>8445</v>
      </c>
      <c r="DF711" t="s">
        <v>1592</v>
      </c>
      <c r="DG711" t="s">
        <v>1592</v>
      </c>
      <c r="DH711" t="s">
        <v>2334</v>
      </c>
      <c r="DI711" t="e">
        <v>#N/A</v>
      </c>
      <c r="DJ711"/>
      <c r="DK711" t="s">
        <v>2334</v>
      </c>
      <c r="DL711">
        <v>9</v>
      </c>
      <c r="DM711" t="s">
        <v>2315</v>
      </c>
      <c r="DN711" t="s">
        <v>1247</v>
      </c>
      <c r="DO711" t="b">
        <v>1</v>
      </c>
      <c r="DP711" t="b">
        <v>1</v>
      </c>
      <c r="DQ711" t="b">
        <v>1</v>
      </c>
      <c r="DR711" t="b">
        <v>0</v>
      </c>
      <c r="DS711" t="b">
        <v>0</v>
      </c>
      <c r="DT711" t="b">
        <v>0</v>
      </c>
      <c r="DU711" t="b">
        <v>1</v>
      </c>
      <c r="DV711">
        <v>0</v>
      </c>
      <c r="DW711" t="b">
        <v>0</v>
      </c>
      <c r="DX711" t="b">
        <v>0</v>
      </c>
      <c r="DY711" t="b">
        <v>0</v>
      </c>
      <c r="DZ711" t="b">
        <v>0</v>
      </c>
      <c r="EA711" t="b">
        <v>0</v>
      </c>
      <c r="EB711" t="b">
        <v>0</v>
      </c>
      <c r="EC711" t="b">
        <v>0</v>
      </c>
      <c r="ED711" t="b">
        <v>0</v>
      </c>
      <c r="EE711" t="b">
        <v>0</v>
      </c>
      <c r="EF711" t="b" cm="1">
        <v>0</v>
      </c>
      <c r="EG711" t="b">
        <v>0</v>
      </c>
      <c r="EH711" t="b">
        <v>0</v>
      </c>
      <c r="EI711" t="b">
        <v>0</v>
      </c>
      <c r="EJ711" t="s">
        <v>1592</v>
      </c>
      <c r="EK711">
        <v>0</v>
      </c>
      <c r="EL711">
        <v>40</v>
      </c>
      <c r="EM711" t="b">
        <v>0</v>
      </c>
    </row>
    <row r="712" spans="1:143" ht="63">
      <c r="A712"/>
      <c r="B712" t="s">
        <v>1247</v>
      </c>
      <c r="C712" t="s">
        <v>1759</v>
      </c>
      <c r="D712" t="s">
        <v>1761</v>
      </c>
      <c r="E712" t="s">
        <v>1762</v>
      </c>
      <c r="F712" t="s">
        <v>2187</v>
      </c>
      <c r="G712" t="s">
        <v>1761</v>
      </c>
      <c r="H712" t="s">
        <v>902</v>
      </c>
      <c r="I712" t="s">
        <v>1242</v>
      </c>
      <c r="J712" t="s">
        <v>8445</v>
      </c>
      <c r="K712"/>
      <c r="L712" t="s">
        <v>1939</v>
      </c>
      <c r="M712" t="s">
        <v>1947</v>
      </c>
      <c r="N712" s="109" t="s">
        <v>6592</v>
      </c>
      <c r="O712"/>
      <c r="P712" t="s">
        <v>1247</v>
      </c>
      <c r="Q712" t="s">
        <v>1306</v>
      </c>
      <c r="R712" t="s">
        <v>6582</v>
      </c>
      <c r="S712"/>
      <c r="T712"/>
      <c r="U712" t="s">
        <v>8448</v>
      </c>
      <c r="V712" t="s">
        <v>2187</v>
      </c>
      <c r="W712"/>
      <c r="X712"/>
      <c r="Y712"/>
      <c r="Z712"/>
      <c r="AA712"/>
      <c r="AB712"/>
      <c r="AC712"/>
      <c r="AD712"/>
      <c r="AE712"/>
      <c r="AF712"/>
      <c r="AG712"/>
      <c r="AH712"/>
      <c r="AI712"/>
      <c r="AJ712"/>
      <c r="AK712"/>
      <c r="AL712"/>
      <c r="AM712"/>
      <c r="AN712"/>
      <c r="AO712" s="108" t="s">
        <v>43</v>
      </c>
      <c r="AP712" t="s">
        <v>1309</v>
      </c>
      <c r="AQ712">
        <v>157</v>
      </c>
      <c r="AR712" t="e">
        <v>#N/A</v>
      </c>
      <c r="AS712" t="s">
        <v>1759</v>
      </c>
      <c r="AT712" t="e">
        <v>#N/A</v>
      </c>
      <c r="AU712" t="s">
        <v>1762</v>
      </c>
      <c r="AV712" t="s">
        <v>1945</v>
      </c>
      <c r="AW712" t="s">
        <v>2138</v>
      </c>
      <c r="AX712" t="s">
        <v>1934</v>
      </c>
      <c r="AY712" t="s">
        <v>2186</v>
      </c>
      <c r="AZ712" t="s">
        <v>1306</v>
      </c>
      <c r="BA712" t="s">
        <v>5600</v>
      </c>
      <c r="BB712" t="s">
        <v>1242</v>
      </c>
      <c r="BC712" t="s">
        <v>1939</v>
      </c>
      <c r="BD712" t="s">
        <v>6322</v>
      </c>
      <c r="BE712">
        <v>339</v>
      </c>
      <c r="BF712">
        <v>711</v>
      </c>
      <c r="BG712">
        <v>0</v>
      </c>
      <c r="BH712" t="s">
        <v>1592</v>
      </c>
      <c r="BI712">
        <v>0</v>
      </c>
      <c r="BJ712">
        <v>0</v>
      </c>
      <c r="BK712">
        <v>1055</v>
      </c>
      <c r="BL712" t="s">
        <v>1950</v>
      </c>
      <c r="BM712" t="s">
        <v>8446</v>
      </c>
      <c r="BN712" t="s">
        <v>8449</v>
      </c>
      <c r="BO712" t="e" cm="1">
        <v>#N/A</v>
      </c>
      <c r="BP712" t="s">
        <v>1592</v>
      </c>
      <c r="BQ712" t="s">
        <v>7303</v>
      </c>
      <c r="BR712">
        <v>156</v>
      </c>
      <c r="BS712" t="s">
        <v>8457</v>
      </c>
      <c r="BT712" t="s">
        <v>8458</v>
      </c>
      <c r="BU712" t="s">
        <v>1761</v>
      </c>
      <c r="BV712" t="s">
        <v>1945</v>
      </c>
      <c r="BW712" t="s">
        <v>1940</v>
      </c>
      <c r="BX712" t="s">
        <v>2188</v>
      </c>
      <c r="BY712" t="s">
        <v>1592</v>
      </c>
      <c r="BZ712" t="s">
        <v>1937</v>
      </c>
      <c r="CA712" t="s">
        <v>1947</v>
      </c>
      <c r="CB712"/>
      <c r="CC712" t="s">
        <v>998</v>
      </c>
      <c r="CD712" t="s">
        <v>1242</v>
      </c>
      <c r="CE712" t="s">
        <v>8459</v>
      </c>
      <c r="CF712" t="s">
        <v>8460</v>
      </c>
      <c r="CG712" t="s">
        <v>1242</v>
      </c>
      <c r="CH712" t="s">
        <v>1592</v>
      </c>
      <c r="CI712" t="s">
        <v>6582</v>
      </c>
      <c r="CJ712" t="s">
        <v>1247</v>
      </c>
      <c r="CK712"/>
      <c r="CL712"/>
      <c r="CM712" t="s">
        <v>8448</v>
      </c>
      <c r="CN712" t="s">
        <v>2187</v>
      </c>
      <c r="CO712" t="s">
        <v>8448</v>
      </c>
      <c r="CP712" t="s">
        <v>2187</v>
      </c>
      <c r="CQ712" t="s">
        <v>1592</v>
      </c>
      <c r="CR712">
        <v>0</v>
      </c>
      <c r="CS712" t="s">
        <v>1592</v>
      </c>
      <c r="CT712" t="s">
        <v>1592</v>
      </c>
      <c r="CU712" t="s">
        <v>1592</v>
      </c>
      <c r="CV712" t="s">
        <v>1592</v>
      </c>
      <c r="CW712" t="s">
        <v>1592</v>
      </c>
      <c r="CX712">
        <v>710</v>
      </c>
      <c r="CY712" t="s">
        <v>8461</v>
      </c>
      <c r="CZ712" t="s">
        <v>1592</v>
      </c>
      <c r="DA712" t="s">
        <v>2313</v>
      </c>
      <c r="DB712" t="s">
        <v>2314</v>
      </c>
      <c r="DC712" t="s">
        <v>1762</v>
      </c>
      <c r="DD712" t="s">
        <v>1306</v>
      </c>
      <c r="DE712" t="s">
        <v>1761</v>
      </c>
      <c r="DF712" t="s">
        <v>1592</v>
      </c>
      <c r="DG712" t="s">
        <v>1592</v>
      </c>
      <c r="DH712" t="s">
        <v>2334</v>
      </c>
      <c r="DI712" t="e">
        <v>#N/A</v>
      </c>
      <c r="DJ712"/>
      <c r="DK712" t="s">
        <v>2334</v>
      </c>
      <c r="DL712">
        <v>9</v>
      </c>
      <c r="DM712" t="s">
        <v>2315</v>
      </c>
      <c r="DN712" t="s">
        <v>1247</v>
      </c>
      <c r="DO712" t="b">
        <v>1</v>
      </c>
      <c r="DP712" t="b">
        <v>1</v>
      </c>
      <c r="DQ712" t="b">
        <v>0</v>
      </c>
      <c r="DR712" t="b">
        <v>0</v>
      </c>
      <c r="DS712" t="b">
        <v>0</v>
      </c>
      <c r="DT712" t="b">
        <v>0</v>
      </c>
      <c r="DU712" t="b">
        <v>0</v>
      </c>
      <c r="DV712">
        <v>0</v>
      </c>
      <c r="DW712" t="b">
        <v>0</v>
      </c>
      <c r="DX712" t="b">
        <v>0</v>
      </c>
      <c r="DY712" t="b">
        <v>0</v>
      </c>
      <c r="DZ712" t="b">
        <v>0</v>
      </c>
      <c r="EA712" t="b">
        <v>0</v>
      </c>
      <c r="EB712" t="b">
        <v>0</v>
      </c>
      <c r="EC712" t="b">
        <v>0</v>
      </c>
      <c r="ED712" t="b">
        <v>0</v>
      </c>
      <c r="EE712" t="b">
        <v>0</v>
      </c>
      <c r="EF712" t="b" cm="1">
        <v>0</v>
      </c>
      <c r="EG712" t="b">
        <v>0</v>
      </c>
      <c r="EH712" t="b">
        <v>0</v>
      </c>
      <c r="EI712" t="b">
        <v>0</v>
      </c>
      <c r="EJ712" t="s">
        <v>1592</v>
      </c>
      <c r="EK712">
        <v>0</v>
      </c>
      <c r="EL712">
        <v>7</v>
      </c>
      <c r="EM712" t="b">
        <v>0</v>
      </c>
    </row>
    <row r="713" spans="1:143" ht="31.5">
      <c r="A713"/>
      <c r="B713" t="s">
        <v>1247</v>
      </c>
      <c r="C713" t="s">
        <v>1759</v>
      </c>
      <c r="D713" t="s">
        <v>5617</v>
      </c>
      <c r="E713" t="s">
        <v>5618</v>
      </c>
      <c r="F713" t="s">
        <v>6597</v>
      </c>
      <c r="G713" t="s">
        <v>5617</v>
      </c>
      <c r="H713" t="s">
        <v>902</v>
      </c>
      <c r="I713" t="s">
        <v>1242</v>
      </c>
      <c r="J713" t="s">
        <v>8445</v>
      </c>
      <c r="K713"/>
      <c r="L713" t="s">
        <v>1939</v>
      </c>
      <c r="M713" t="s">
        <v>1947</v>
      </c>
      <c r="N713" s="109" t="s">
        <v>6598</v>
      </c>
      <c r="O713"/>
      <c r="P713" t="s">
        <v>1247</v>
      </c>
      <c r="Q713" t="s">
        <v>1306</v>
      </c>
      <c r="R713" t="s">
        <v>6582</v>
      </c>
      <c r="S713"/>
      <c r="T713"/>
      <c r="U713" t="s">
        <v>8448</v>
      </c>
      <c r="V713" t="s">
        <v>6599</v>
      </c>
      <c r="W713"/>
      <c r="X713"/>
      <c r="Y713"/>
      <c r="Z713"/>
      <c r="AA713"/>
      <c r="AB713"/>
      <c r="AC713"/>
      <c r="AD713"/>
      <c r="AE713"/>
      <c r="AF713"/>
      <c r="AG713"/>
      <c r="AH713"/>
      <c r="AI713"/>
      <c r="AJ713"/>
      <c r="AK713"/>
      <c r="AL713"/>
      <c r="AM713"/>
      <c r="AN713"/>
      <c r="AO713" s="108" t="s">
        <v>43</v>
      </c>
      <c r="AP713" t="s">
        <v>1309</v>
      </c>
      <c r="AQ713">
        <v>158</v>
      </c>
      <c r="AR713" t="e">
        <v>#N/A</v>
      </c>
      <c r="AS713" t="s">
        <v>1759</v>
      </c>
      <c r="AT713" t="e">
        <v>#N/A</v>
      </c>
      <c r="AU713" t="s">
        <v>5618</v>
      </c>
      <c r="AV713" t="s">
        <v>5621</v>
      </c>
      <c r="AW713" t="s">
        <v>6600</v>
      </c>
      <c r="AX713" t="s">
        <v>1934</v>
      </c>
      <c r="AY713" t="s">
        <v>5622</v>
      </c>
      <c r="AZ713" t="s">
        <v>1306</v>
      </c>
      <c r="BA713" t="s">
        <v>5623</v>
      </c>
      <c r="BB713" t="s">
        <v>1242</v>
      </c>
      <c r="BC713" t="s">
        <v>1939</v>
      </c>
      <c r="BD713" t="s">
        <v>6332</v>
      </c>
      <c r="BE713">
        <v>341</v>
      </c>
      <c r="BF713">
        <v>711</v>
      </c>
      <c r="BG713">
        <v>0</v>
      </c>
      <c r="BH713" t="s">
        <v>1592</v>
      </c>
      <c r="BI713">
        <v>0</v>
      </c>
      <c r="BJ713">
        <v>0</v>
      </c>
      <c r="BK713">
        <v>1051</v>
      </c>
      <c r="BL713" t="s">
        <v>5625</v>
      </c>
      <c r="BM713" t="s">
        <v>8446</v>
      </c>
      <c r="BN713" t="s">
        <v>8449</v>
      </c>
      <c r="BO713" t="e" cm="1">
        <v>#N/A</v>
      </c>
      <c r="BP713" t="s">
        <v>1592</v>
      </c>
      <c r="BQ713" t="s">
        <v>7303</v>
      </c>
      <c r="BR713">
        <v>157</v>
      </c>
      <c r="BS713" t="s">
        <v>8462</v>
      </c>
      <c r="BT713" t="s">
        <v>8463</v>
      </c>
      <c r="BU713" t="s">
        <v>5617</v>
      </c>
      <c r="BV713" t="s">
        <v>5621</v>
      </c>
      <c r="BW713" t="s">
        <v>1940</v>
      </c>
      <c r="BX713" t="s">
        <v>6602</v>
      </c>
      <c r="BY713" t="s">
        <v>1592</v>
      </c>
      <c r="BZ713" t="s">
        <v>1937</v>
      </c>
      <c r="CA713" t="s">
        <v>1947</v>
      </c>
      <c r="CB713"/>
      <c r="CC713" t="s">
        <v>998</v>
      </c>
      <c r="CD713" t="s">
        <v>1242</v>
      </c>
      <c r="CE713" t="s">
        <v>8464</v>
      </c>
      <c r="CF713" t="s">
        <v>8465</v>
      </c>
      <c r="CG713" t="s">
        <v>1242</v>
      </c>
      <c r="CH713" t="s">
        <v>1592</v>
      </c>
      <c r="CI713" t="s">
        <v>6582</v>
      </c>
      <c r="CJ713" t="s">
        <v>1247</v>
      </c>
      <c r="CK713"/>
      <c r="CL713"/>
      <c r="CM713" t="s">
        <v>8448</v>
      </c>
      <c r="CN713" t="s">
        <v>6599</v>
      </c>
      <c r="CO713" t="s">
        <v>8448</v>
      </c>
      <c r="CP713" t="s">
        <v>6599</v>
      </c>
      <c r="CQ713" t="s">
        <v>1592</v>
      </c>
      <c r="CR713">
        <v>0</v>
      </c>
      <c r="CS713" t="s">
        <v>1592</v>
      </c>
      <c r="CT713" t="s">
        <v>1592</v>
      </c>
      <c r="CU713" t="s">
        <v>1592</v>
      </c>
      <c r="CV713" t="s">
        <v>1592</v>
      </c>
      <c r="CW713" t="s">
        <v>1592</v>
      </c>
      <c r="CX713">
        <v>711</v>
      </c>
      <c r="CY713" t="s">
        <v>8466</v>
      </c>
      <c r="CZ713" t="s">
        <v>1592</v>
      </c>
      <c r="DA713" t="s">
        <v>2313</v>
      </c>
      <c r="DB713" t="s">
        <v>2314</v>
      </c>
      <c r="DC713" t="s">
        <v>5618</v>
      </c>
      <c r="DD713" t="s">
        <v>1306</v>
      </c>
      <c r="DE713" t="s">
        <v>5617</v>
      </c>
      <c r="DF713" t="s">
        <v>1592</v>
      </c>
      <c r="DG713" t="s">
        <v>1592</v>
      </c>
      <c r="DH713" t="s">
        <v>2334</v>
      </c>
      <c r="DI713" t="e">
        <v>#N/A</v>
      </c>
      <c r="DJ713"/>
      <c r="DK713" t="s">
        <v>2334</v>
      </c>
      <c r="DL713">
        <v>9</v>
      </c>
      <c r="DM713" t="s">
        <v>2315</v>
      </c>
      <c r="DN713" t="s">
        <v>1247</v>
      </c>
      <c r="DO713" t="b">
        <v>1</v>
      </c>
      <c r="DP713" t="b">
        <v>1</v>
      </c>
      <c r="DQ713" t="b">
        <v>0</v>
      </c>
      <c r="DR713" t="b">
        <v>0</v>
      </c>
      <c r="DS713" t="b">
        <v>0</v>
      </c>
      <c r="DT713" t="b">
        <v>0</v>
      </c>
      <c r="DU713" t="b">
        <v>0</v>
      </c>
      <c r="DV713">
        <v>0</v>
      </c>
      <c r="DW713" t="b">
        <v>0</v>
      </c>
      <c r="DX713" t="b">
        <v>0</v>
      </c>
      <c r="DY713" t="b">
        <v>0</v>
      </c>
      <c r="DZ713" t="b">
        <v>0</v>
      </c>
      <c r="EA713" t="b">
        <v>0</v>
      </c>
      <c r="EB713" t="b">
        <v>0</v>
      </c>
      <c r="EC713" t="b">
        <v>0</v>
      </c>
      <c r="ED713" t="b">
        <v>0</v>
      </c>
      <c r="EE713" t="b">
        <v>0</v>
      </c>
      <c r="EF713" t="b" cm="1">
        <v>0</v>
      </c>
      <c r="EG713" t="b">
        <v>0</v>
      </c>
      <c r="EH713" t="b">
        <v>0</v>
      </c>
      <c r="EI713" t="b">
        <v>0</v>
      </c>
      <c r="EJ713" t="s">
        <v>1592</v>
      </c>
      <c r="EK713">
        <v>0</v>
      </c>
      <c r="EL713">
        <v>13</v>
      </c>
      <c r="EM713" t="b">
        <v>0</v>
      </c>
    </row>
    <row r="714" spans="1:143" ht="15.75">
      <c r="A714"/>
      <c r="B714" t="s">
        <v>1247</v>
      </c>
      <c r="C714" t="s">
        <v>1759</v>
      </c>
      <c r="D714" t="s">
        <v>1766</v>
      </c>
      <c r="E714" t="s">
        <v>1767</v>
      </c>
      <c r="F714" t="s">
        <v>6190</v>
      </c>
      <c r="G714" t="s">
        <v>1766</v>
      </c>
      <c r="H714" t="s">
        <v>902</v>
      </c>
      <c r="I714" t="s">
        <v>1242</v>
      </c>
      <c r="J714" t="s">
        <v>8445</v>
      </c>
      <c r="K714"/>
      <c r="L714" t="s">
        <v>1939</v>
      </c>
      <c r="M714" t="s">
        <v>1947</v>
      </c>
      <c r="N714" t="s">
        <v>6606</v>
      </c>
      <c r="O714"/>
      <c r="P714" t="s">
        <v>1247</v>
      </c>
      <c r="Q714" t="s">
        <v>1306</v>
      </c>
      <c r="R714" t="s">
        <v>6582</v>
      </c>
      <c r="S714"/>
      <c r="T714"/>
      <c r="U714" t="s">
        <v>8448</v>
      </c>
      <c r="V714" t="s">
        <v>2192</v>
      </c>
      <c r="W714"/>
      <c r="X714"/>
      <c r="Y714"/>
      <c r="Z714"/>
      <c r="AA714"/>
      <c r="AB714"/>
      <c r="AC714"/>
      <c r="AD714"/>
      <c r="AE714"/>
      <c r="AF714"/>
      <c r="AG714"/>
      <c r="AH714"/>
      <c r="AI714"/>
      <c r="AJ714"/>
      <c r="AK714"/>
      <c r="AL714"/>
      <c r="AM714"/>
      <c r="AN714"/>
      <c r="AO714" s="108" t="s">
        <v>43</v>
      </c>
      <c r="AP714" t="s">
        <v>1309</v>
      </c>
      <c r="AQ714">
        <v>159</v>
      </c>
      <c r="AR714" t="e">
        <v>#N/A</v>
      </c>
      <c r="AS714" t="s">
        <v>1759</v>
      </c>
      <c r="AT714" t="e">
        <v>#N/A</v>
      </c>
      <c r="AU714" t="s">
        <v>1767</v>
      </c>
      <c r="AV714" t="s">
        <v>1953</v>
      </c>
      <c r="AW714" t="s">
        <v>1954</v>
      </c>
      <c r="AX714" t="s">
        <v>1934</v>
      </c>
      <c r="AY714" t="s">
        <v>2191</v>
      </c>
      <c r="AZ714" t="s">
        <v>1306</v>
      </c>
      <c r="BA714" t="s">
        <v>5610</v>
      </c>
      <c r="BB714" t="s">
        <v>1242</v>
      </c>
      <c r="BC714" t="s">
        <v>1939</v>
      </c>
      <c r="BD714" t="s">
        <v>6327</v>
      </c>
      <c r="BE714">
        <v>340</v>
      </c>
      <c r="BF714">
        <v>711</v>
      </c>
      <c r="BG714">
        <v>0</v>
      </c>
      <c r="BH714" t="s">
        <v>1592</v>
      </c>
      <c r="BI714">
        <v>0</v>
      </c>
      <c r="BJ714">
        <v>0</v>
      </c>
      <c r="BK714">
        <v>1036</v>
      </c>
      <c r="BL714" t="s">
        <v>1958</v>
      </c>
      <c r="BM714" t="s">
        <v>8446</v>
      </c>
      <c r="BN714" t="s">
        <v>8449</v>
      </c>
      <c r="BO714" t="e" cm="1">
        <v>#N/A</v>
      </c>
      <c r="BP714" t="s">
        <v>1592</v>
      </c>
      <c r="BQ714" t="s">
        <v>7303</v>
      </c>
      <c r="BR714">
        <v>158</v>
      </c>
      <c r="BS714" t="s">
        <v>8467</v>
      </c>
      <c r="BT714" t="s">
        <v>8468</v>
      </c>
      <c r="BU714" t="s">
        <v>1766</v>
      </c>
      <c r="BV714" t="s">
        <v>1953</v>
      </c>
      <c r="BW714" t="s">
        <v>1940</v>
      </c>
      <c r="BX714" t="s">
        <v>2193</v>
      </c>
      <c r="BY714" t="s">
        <v>1592</v>
      </c>
      <c r="BZ714" t="s">
        <v>1937</v>
      </c>
      <c r="CA714" t="s">
        <v>1947</v>
      </c>
      <c r="CB714"/>
      <c r="CC714" t="s">
        <v>998</v>
      </c>
      <c r="CD714" t="s">
        <v>1242</v>
      </c>
      <c r="CE714" t="s">
        <v>8469</v>
      </c>
      <c r="CF714" t="s">
        <v>8470</v>
      </c>
      <c r="CG714" t="s">
        <v>1242</v>
      </c>
      <c r="CH714" t="s">
        <v>1592</v>
      </c>
      <c r="CI714" t="s">
        <v>6582</v>
      </c>
      <c r="CJ714" t="s">
        <v>1247</v>
      </c>
      <c r="CK714"/>
      <c r="CL714"/>
      <c r="CM714" t="s">
        <v>8448</v>
      </c>
      <c r="CN714" t="s">
        <v>2192</v>
      </c>
      <c r="CO714" t="s">
        <v>8448</v>
      </c>
      <c r="CP714" t="s">
        <v>2192</v>
      </c>
      <c r="CQ714" t="s">
        <v>1592</v>
      </c>
      <c r="CR714">
        <v>0</v>
      </c>
      <c r="CS714" t="s">
        <v>1592</v>
      </c>
      <c r="CT714" t="s">
        <v>1592</v>
      </c>
      <c r="CU714" t="s">
        <v>1592</v>
      </c>
      <c r="CV714" t="s">
        <v>1592</v>
      </c>
      <c r="CW714" t="s">
        <v>1592</v>
      </c>
      <c r="CX714">
        <v>712</v>
      </c>
      <c r="CY714" t="s">
        <v>8471</v>
      </c>
      <c r="CZ714" t="s">
        <v>1592</v>
      </c>
      <c r="DA714" t="s">
        <v>2313</v>
      </c>
      <c r="DB714" t="s">
        <v>2314</v>
      </c>
      <c r="DC714" t="s">
        <v>1767</v>
      </c>
      <c r="DD714" t="s">
        <v>1306</v>
      </c>
      <c r="DE714" t="s">
        <v>1766</v>
      </c>
      <c r="DF714" t="s">
        <v>1592</v>
      </c>
      <c r="DG714" t="s">
        <v>1592</v>
      </c>
      <c r="DH714" t="s">
        <v>2334</v>
      </c>
      <c r="DI714" t="e">
        <v>#N/A</v>
      </c>
      <c r="DJ714"/>
      <c r="DK714" t="s">
        <v>2334</v>
      </c>
      <c r="DL714">
        <v>9</v>
      </c>
      <c r="DM714" t="s">
        <v>2315</v>
      </c>
      <c r="DN714" t="s">
        <v>1247</v>
      </c>
      <c r="DO714" t="b">
        <v>1</v>
      </c>
      <c r="DP714" t="b">
        <v>1</v>
      </c>
      <c r="DQ714" t="b">
        <v>0</v>
      </c>
      <c r="DR714" t="b">
        <v>0</v>
      </c>
      <c r="DS714" t="b">
        <v>0</v>
      </c>
      <c r="DT714" t="b">
        <v>0</v>
      </c>
      <c r="DU714" t="b">
        <v>0</v>
      </c>
      <c r="DV714">
        <v>0</v>
      </c>
      <c r="DW714" t="b">
        <v>0</v>
      </c>
      <c r="DX714" t="b">
        <v>0</v>
      </c>
      <c r="DY714" t="b">
        <v>0</v>
      </c>
      <c r="DZ714" t="b">
        <v>0</v>
      </c>
      <c r="EA714" t="b">
        <v>0</v>
      </c>
      <c r="EB714" t="b">
        <v>0</v>
      </c>
      <c r="EC714" t="b">
        <v>0</v>
      </c>
      <c r="ED714" t="b">
        <v>0</v>
      </c>
      <c r="EE714" t="b">
        <v>0</v>
      </c>
      <c r="EF714" t="b" cm="1">
        <v>0</v>
      </c>
      <c r="EG714" t="b">
        <v>0</v>
      </c>
      <c r="EH714" t="b">
        <v>0</v>
      </c>
      <c r="EI714" t="b">
        <v>0</v>
      </c>
      <c r="EJ714" t="s">
        <v>1592</v>
      </c>
      <c r="EK714">
        <v>0</v>
      </c>
      <c r="EL714">
        <v>13</v>
      </c>
      <c r="EM714" t="b">
        <v>0</v>
      </c>
    </row>
    <row r="715" spans="1:143" ht="15.75">
      <c r="A715"/>
      <c r="B715" t="s">
        <v>1247</v>
      </c>
      <c r="C715" t="s">
        <v>1759</v>
      </c>
      <c r="D715" t="s">
        <v>1772</v>
      </c>
      <c r="E715" t="s">
        <v>1773</v>
      </c>
      <c r="F715" t="s">
        <v>6611</v>
      </c>
      <c r="G715" t="s">
        <v>1772</v>
      </c>
      <c r="H715" t="s">
        <v>902</v>
      </c>
      <c r="I715" t="s">
        <v>1242</v>
      </c>
      <c r="J715" t="s">
        <v>8445</v>
      </c>
      <c r="K715"/>
      <c r="L715" t="s">
        <v>1939</v>
      </c>
      <c r="M715" t="s">
        <v>1947</v>
      </c>
      <c r="N715" t="s">
        <v>7533</v>
      </c>
      <c r="O715"/>
      <c r="P715" t="s">
        <v>1247</v>
      </c>
      <c r="Q715" t="s">
        <v>1306</v>
      </c>
      <c r="R715" t="s">
        <v>6582</v>
      </c>
      <c r="S715"/>
      <c r="T715"/>
      <c r="U715" t="s">
        <v>8448</v>
      </c>
      <c r="V715" t="s">
        <v>6613</v>
      </c>
      <c r="W715"/>
      <c r="X715"/>
      <c r="Y715"/>
      <c r="Z715"/>
      <c r="AA715"/>
      <c r="AB715"/>
      <c r="AC715"/>
      <c r="AD715"/>
      <c r="AE715"/>
      <c r="AF715"/>
      <c r="AG715"/>
      <c r="AH715"/>
      <c r="AI715"/>
      <c r="AJ715"/>
      <c r="AK715"/>
      <c r="AL715"/>
      <c r="AM715"/>
      <c r="AN715"/>
      <c r="AO715" s="108" t="s">
        <v>43</v>
      </c>
      <c r="AP715" t="s">
        <v>1309</v>
      </c>
      <c r="AQ715">
        <v>160</v>
      </c>
      <c r="AR715" t="e">
        <v>#N/A</v>
      </c>
      <c r="AS715" t="s">
        <v>1759</v>
      </c>
      <c r="AT715" t="e">
        <v>#N/A</v>
      </c>
      <c r="AU715" t="s">
        <v>1773</v>
      </c>
      <c r="AV715" t="s">
        <v>5634</v>
      </c>
      <c r="AW715" t="s">
        <v>6614</v>
      </c>
      <c r="AX715" t="s">
        <v>1934</v>
      </c>
      <c r="AY715" t="s">
        <v>6615</v>
      </c>
      <c r="AZ715" t="s">
        <v>1306</v>
      </c>
      <c r="BA715" t="s">
        <v>5636</v>
      </c>
      <c r="BB715" t="s">
        <v>1242</v>
      </c>
      <c r="BC715" t="s">
        <v>1939</v>
      </c>
      <c r="BD715" t="s">
        <v>6337</v>
      </c>
      <c r="BE715">
        <v>342</v>
      </c>
      <c r="BF715">
        <v>711</v>
      </c>
      <c r="BG715">
        <v>0</v>
      </c>
      <c r="BH715" t="s">
        <v>1592</v>
      </c>
      <c r="BI715">
        <v>0</v>
      </c>
      <c r="BJ715">
        <v>0</v>
      </c>
      <c r="BK715">
        <v>1046</v>
      </c>
      <c r="BL715" t="s">
        <v>5638</v>
      </c>
      <c r="BM715" t="s">
        <v>8446</v>
      </c>
      <c r="BN715" t="s">
        <v>8449</v>
      </c>
      <c r="BO715" t="e" cm="1">
        <v>#N/A</v>
      </c>
      <c r="BP715" t="s">
        <v>1592</v>
      </c>
      <c r="BQ715" t="s">
        <v>7303</v>
      </c>
      <c r="BR715">
        <v>159</v>
      </c>
      <c r="BS715" t="s">
        <v>8472</v>
      </c>
      <c r="BT715" t="s">
        <v>8473</v>
      </c>
      <c r="BU715" t="s">
        <v>1772</v>
      </c>
      <c r="BV715" t="s">
        <v>5634</v>
      </c>
      <c r="BW715" t="s">
        <v>1940</v>
      </c>
      <c r="BX715" t="s">
        <v>7535</v>
      </c>
      <c r="BY715" t="s">
        <v>1592</v>
      </c>
      <c r="BZ715" t="s">
        <v>1937</v>
      </c>
      <c r="CA715" t="s">
        <v>1947</v>
      </c>
      <c r="CB715"/>
      <c r="CC715" t="s">
        <v>998</v>
      </c>
      <c r="CD715" t="s">
        <v>1242</v>
      </c>
      <c r="CE715" t="s">
        <v>8474</v>
      </c>
      <c r="CF715" t="s">
        <v>8475</v>
      </c>
      <c r="CG715" t="s">
        <v>1242</v>
      </c>
      <c r="CH715" t="s">
        <v>1592</v>
      </c>
      <c r="CI715" t="s">
        <v>6582</v>
      </c>
      <c r="CJ715" t="s">
        <v>1247</v>
      </c>
      <c r="CK715"/>
      <c r="CL715"/>
      <c r="CM715" t="s">
        <v>8448</v>
      </c>
      <c r="CN715" t="s">
        <v>6613</v>
      </c>
      <c r="CO715" t="s">
        <v>8448</v>
      </c>
      <c r="CP715" t="s">
        <v>6613</v>
      </c>
      <c r="CQ715" t="s">
        <v>1592</v>
      </c>
      <c r="CR715">
        <v>0</v>
      </c>
      <c r="CS715" t="s">
        <v>1592</v>
      </c>
      <c r="CT715" t="s">
        <v>1592</v>
      </c>
      <c r="CU715" t="s">
        <v>1592</v>
      </c>
      <c r="CV715" t="s">
        <v>1592</v>
      </c>
      <c r="CW715" t="s">
        <v>1592</v>
      </c>
      <c r="CX715">
        <v>713</v>
      </c>
      <c r="CY715" t="s">
        <v>8476</v>
      </c>
      <c r="CZ715" t="s">
        <v>1592</v>
      </c>
      <c r="DA715" t="s">
        <v>2313</v>
      </c>
      <c r="DB715" t="s">
        <v>2314</v>
      </c>
      <c r="DC715" t="s">
        <v>1773</v>
      </c>
      <c r="DD715" t="s">
        <v>1306</v>
      </c>
      <c r="DE715" t="s">
        <v>1772</v>
      </c>
      <c r="DF715" t="s">
        <v>1592</v>
      </c>
      <c r="DG715" t="s">
        <v>1592</v>
      </c>
      <c r="DH715" t="s">
        <v>2334</v>
      </c>
      <c r="DI715" t="e">
        <v>#N/A</v>
      </c>
      <c r="DJ715"/>
      <c r="DK715" t="s">
        <v>2334</v>
      </c>
      <c r="DL715">
        <v>9</v>
      </c>
      <c r="DM715" t="s">
        <v>2315</v>
      </c>
      <c r="DN715" t="s">
        <v>1247</v>
      </c>
      <c r="DO715" t="b">
        <v>1</v>
      </c>
      <c r="DP715" t="b">
        <v>1</v>
      </c>
      <c r="DQ715" t="b">
        <v>0</v>
      </c>
      <c r="DR715" t="b">
        <v>0</v>
      </c>
      <c r="DS715" t="b">
        <v>0</v>
      </c>
      <c r="DT715" t="b">
        <v>0</v>
      </c>
      <c r="DU715" t="b">
        <v>0</v>
      </c>
      <c r="DV715">
        <v>0</v>
      </c>
      <c r="DW715" t="b">
        <v>0</v>
      </c>
      <c r="DX715" t="b">
        <v>0</v>
      </c>
      <c r="DY715" t="b">
        <v>0</v>
      </c>
      <c r="DZ715" t="b">
        <v>0</v>
      </c>
      <c r="EA715" t="b">
        <v>0</v>
      </c>
      <c r="EB715" t="b">
        <v>0</v>
      </c>
      <c r="EC715" t="b">
        <v>0</v>
      </c>
      <c r="ED715" t="b">
        <v>0</v>
      </c>
      <c r="EE715" t="b">
        <v>0</v>
      </c>
      <c r="EF715" t="b" cm="1">
        <v>0</v>
      </c>
      <c r="EG715" t="b">
        <v>0</v>
      </c>
      <c r="EH715" t="b">
        <v>0</v>
      </c>
      <c r="EI715" t="b">
        <v>0</v>
      </c>
      <c r="EJ715" t="s">
        <v>1592</v>
      </c>
      <c r="EK715">
        <v>0</v>
      </c>
      <c r="EL715">
        <v>16</v>
      </c>
      <c r="EM715" t="b">
        <v>0</v>
      </c>
    </row>
    <row r="716" spans="1:143" ht="15.75">
      <c r="A716"/>
      <c r="B716" t="s">
        <v>1247</v>
      </c>
      <c r="C716" t="s">
        <v>1759</v>
      </c>
      <c r="D716" t="s">
        <v>7669</v>
      </c>
      <c r="E716" t="s">
        <v>7670</v>
      </c>
      <c r="F716" t="s">
        <v>7671</v>
      </c>
      <c r="G716" t="s">
        <v>7669</v>
      </c>
      <c r="H716" t="s">
        <v>902</v>
      </c>
      <c r="I716" t="s">
        <v>1242</v>
      </c>
      <c r="J716" t="s">
        <v>8445</v>
      </c>
      <c r="K716"/>
      <c r="L716" t="s">
        <v>1939</v>
      </c>
      <c r="M716" t="s">
        <v>1974</v>
      </c>
      <c r="N716"/>
      <c r="O716"/>
      <c r="P716" t="s">
        <v>1247</v>
      </c>
      <c r="Q716" t="s">
        <v>1306</v>
      </c>
      <c r="R716" t="s">
        <v>6582</v>
      </c>
      <c r="S716"/>
      <c r="T716"/>
      <c r="U716" t="s">
        <v>8448</v>
      </c>
      <c r="V716" t="s">
        <v>7672</v>
      </c>
      <c r="W716"/>
      <c r="X716"/>
      <c r="Y716"/>
      <c r="Z716"/>
      <c r="AA716"/>
      <c r="AB716" t="s">
        <v>6927</v>
      </c>
      <c r="AC716"/>
      <c r="AD716"/>
      <c r="AE716"/>
      <c r="AF716"/>
      <c r="AG716"/>
      <c r="AH716"/>
      <c r="AI716"/>
      <c r="AJ716"/>
      <c r="AK716"/>
      <c r="AL716"/>
      <c r="AM716"/>
      <c r="AN716"/>
      <c r="AO716" s="108" t="s">
        <v>43</v>
      </c>
      <c r="AP716" t="s">
        <v>1309</v>
      </c>
      <c r="AQ716">
        <v>161</v>
      </c>
      <c r="AR716" t="e">
        <v>#N/A</v>
      </c>
      <c r="AS716" t="s">
        <v>1759</v>
      </c>
      <c r="AT716" t="e">
        <v>#N/A</v>
      </c>
      <c r="AU716" t="s">
        <v>7670</v>
      </c>
      <c r="AV716" t="s">
        <v>7673</v>
      </c>
      <c r="AW716" t="s">
        <v>7674</v>
      </c>
      <c r="AX716" t="s">
        <v>1934</v>
      </c>
      <c r="AY716" t="s">
        <v>7675</v>
      </c>
      <c r="AZ716" t="s">
        <v>1306</v>
      </c>
      <c r="BA716" t="s">
        <v>7676</v>
      </c>
      <c r="BB716" t="s">
        <v>1242</v>
      </c>
      <c r="BC716" t="s">
        <v>1939</v>
      </c>
      <c r="BD716" t="s">
        <v>7677</v>
      </c>
      <c r="BE716">
        <v>622</v>
      </c>
      <c r="BF716">
        <v>711</v>
      </c>
      <c r="BG716">
        <v>0</v>
      </c>
      <c r="BH716" t="s">
        <v>1592</v>
      </c>
      <c r="BI716">
        <v>0</v>
      </c>
      <c r="BJ716" t="e" cm="1">
        <v>#N/A</v>
      </c>
      <c r="BK716" t="e" cm="1">
        <v>#N/A</v>
      </c>
      <c r="BL716" t="s">
        <v>6927</v>
      </c>
      <c r="BM716" t="s">
        <v>8446</v>
      </c>
      <c r="BN716" t="s">
        <v>8449</v>
      </c>
      <c r="BO716" t="e" cm="1">
        <v>#N/A</v>
      </c>
      <c r="BP716" t="s">
        <v>1592</v>
      </c>
      <c r="BQ716" t="s">
        <v>7303</v>
      </c>
      <c r="BR716">
        <v>160</v>
      </c>
      <c r="BS716" t="s">
        <v>8477</v>
      </c>
      <c r="BT716" t="s">
        <v>8478</v>
      </c>
      <c r="BU716" t="s">
        <v>7669</v>
      </c>
      <c r="BV716" t="s">
        <v>7673</v>
      </c>
      <c r="BW716" t="s">
        <v>1940</v>
      </c>
      <c r="BX716" t="s">
        <v>1937</v>
      </c>
      <c r="BY716" t="s">
        <v>1592</v>
      </c>
      <c r="BZ716" t="s">
        <v>1937</v>
      </c>
      <c r="CA716" t="s">
        <v>1974</v>
      </c>
      <c r="CB716"/>
      <c r="CC716" t="s">
        <v>998</v>
      </c>
      <c r="CD716" t="s">
        <v>1242</v>
      </c>
      <c r="CE716" t="s">
        <v>8479</v>
      </c>
      <c r="CF716" t="s">
        <v>8480</v>
      </c>
      <c r="CG716" t="s">
        <v>1242</v>
      </c>
      <c r="CH716" t="s">
        <v>1592</v>
      </c>
      <c r="CI716" t="s">
        <v>6582</v>
      </c>
      <c r="CJ716" t="s">
        <v>1247</v>
      </c>
      <c r="CK716"/>
      <c r="CL716"/>
      <c r="CM716" t="s">
        <v>8448</v>
      </c>
      <c r="CN716" t="s">
        <v>7672</v>
      </c>
      <c r="CO716" t="s">
        <v>8448</v>
      </c>
      <c r="CP716" t="s">
        <v>7672</v>
      </c>
      <c r="CQ716" t="s">
        <v>1592</v>
      </c>
      <c r="CR716">
        <v>0</v>
      </c>
      <c r="CS716" t="s">
        <v>1592</v>
      </c>
      <c r="CT716" t="s">
        <v>1592</v>
      </c>
      <c r="CU716" t="e">
        <v>#N/A</v>
      </c>
      <c r="CV716" t="s">
        <v>1592</v>
      </c>
      <c r="CW716" t="s">
        <v>1592</v>
      </c>
      <c r="CX716">
        <v>714</v>
      </c>
      <c r="CY716" t="s">
        <v>8481</v>
      </c>
      <c r="CZ716" t="s">
        <v>1592</v>
      </c>
      <c r="DA716" t="s">
        <v>2313</v>
      </c>
      <c r="DB716" t="s">
        <v>2314</v>
      </c>
      <c r="DC716" t="s">
        <v>7670</v>
      </c>
      <c r="DD716" t="s">
        <v>1306</v>
      </c>
      <c r="DE716" t="s">
        <v>7669</v>
      </c>
      <c r="DF716" t="s">
        <v>1592</v>
      </c>
      <c r="DG716" t="s">
        <v>1592</v>
      </c>
      <c r="DH716" t="s">
        <v>2334</v>
      </c>
      <c r="DI716" t="e">
        <v>#N/A</v>
      </c>
      <c r="DJ716"/>
      <c r="DK716" t="s">
        <v>2334</v>
      </c>
      <c r="DL716">
        <v>9</v>
      </c>
      <c r="DM716" t="s">
        <v>2315</v>
      </c>
      <c r="DN716" t="s">
        <v>1247</v>
      </c>
      <c r="DO716" t="b">
        <v>1</v>
      </c>
      <c r="DP716" t="b">
        <v>1</v>
      </c>
      <c r="DQ716" t="b">
        <v>0</v>
      </c>
      <c r="DR716" t="b">
        <v>0</v>
      </c>
      <c r="DS716" t="b">
        <v>0</v>
      </c>
      <c r="DT716" t="b">
        <v>0</v>
      </c>
      <c r="DU716" t="b">
        <v>0</v>
      </c>
      <c r="DV716">
        <v>0</v>
      </c>
      <c r="DW716" t="b">
        <v>0</v>
      </c>
      <c r="DX716" t="b">
        <v>0</v>
      </c>
      <c r="DY716" t="b">
        <v>0</v>
      </c>
      <c r="DZ716" t="b">
        <v>0</v>
      </c>
      <c r="EA716" t="b">
        <v>0</v>
      </c>
      <c r="EB716" t="b">
        <v>0</v>
      </c>
      <c r="EC716" t="b">
        <v>0</v>
      </c>
      <c r="ED716" t="b">
        <v>0</v>
      </c>
      <c r="EE716" t="b">
        <v>0</v>
      </c>
      <c r="EF716" t="e" cm="1">
        <v>#N/A</v>
      </c>
      <c r="EG716" t="b">
        <v>0</v>
      </c>
      <c r="EH716" t="b">
        <v>0</v>
      </c>
      <c r="EI716" t="e">
        <v>#N/A</v>
      </c>
      <c r="EJ716" t="e">
        <v>#N/A</v>
      </c>
      <c r="EK716">
        <v>0</v>
      </c>
      <c r="EL716">
        <v>19</v>
      </c>
      <c r="EM716" t="b">
        <v>0</v>
      </c>
    </row>
    <row r="717" spans="1:143" ht="141.75">
      <c r="A717"/>
      <c r="B717" t="s">
        <v>1247</v>
      </c>
      <c r="C717" t="s">
        <v>1759</v>
      </c>
      <c r="D717" t="s">
        <v>8383</v>
      </c>
      <c r="E717" t="s">
        <v>8384</v>
      </c>
      <c r="F717" t="s">
        <v>7684</v>
      </c>
      <c r="G717" t="s">
        <v>8383</v>
      </c>
      <c r="H717" s="109" t="s">
        <v>8482</v>
      </c>
      <c r="I717" t="s">
        <v>1287</v>
      </c>
      <c r="J717" t="s">
        <v>8445</v>
      </c>
      <c r="K717"/>
      <c r="L717" t="s">
        <v>1939</v>
      </c>
      <c r="M717" t="s">
        <v>2010</v>
      </c>
      <c r="N717"/>
      <c r="O717"/>
      <c r="P717" t="s">
        <v>1247</v>
      </c>
      <c r="Q717" t="s">
        <v>1306</v>
      </c>
      <c r="R717" t="s">
        <v>6582</v>
      </c>
      <c r="S717"/>
      <c r="T717"/>
      <c r="U717" t="s">
        <v>8448</v>
      </c>
      <c r="V717" t="s">
        <v>8386</v>
      </c>
      <c r="W717"/>
      <c r="X717"/>
      <c r="Y717"/>
      <c r="Z717"/>
      <c r="AA717"/>
      <c r="AB717" t="s">
        <v>6938</v>
      </c>
      <c r="AC717"/>
      <c r="AD717"/>
      <c r="AE717"/>
      <c r="AF717"/>
      <c r="AG717"/>
      <c r="AH717"/>
      <c r="AI717"/>
      <c r="AJ717"/>
      <c r="AK717"/>
      <c r="AL717"/>
      <c r="AM717"/>
      <c r="AN717"/>
      <c r="AO717" s="108" t="s">
        <v>43</v>
      </c>
      <c r="AP717" t="s">
        <v>1309</v>
      </c>
      <c r="AQ717">
        <v>162</v>
      </c>
      <c r="AR717" t="e">
        <v>#N/A</v>
      </c>
      <c r="AS717" t="s">
        <v>1759</v>
      </c>
      <c r="AT717" t="e">
        <v>#N/A</v>
      </c>
      <c r="AU717" t="s">
        <v>8384</v>
      </c>
      <c r="AV717" t="s">
        <v>8387</v>
      </c>
      <c r="AW717" t="s">
        <v>7688</v>
      </c>
      <c r="AX717" t="s">
        <v>1934</v>
      </c>
      <c r="AY717" t="s">
        <v>8388</v>
      </c>
      <c r="AZ717" t="s">
        <v>1306</v>
      </c>
      <c r="BA717" t="s">
        <v>8389</v>
      </c>
      <c r="BB717" t="s">
        <v>1287</v>
      </c>
      <c r="BC717" t="s">
        <v>1939</v>
      </c>
      <c r="BD717" t="s">
        <v>8390</v>
      </c>
      <c r="BE717">
        <v>705</v>
      </c>
      <c r="BF717">
        <v>711</v>
      </c>
      <c r="BG717">
        <v>0</v>
      </c>
      <c r="BH717" t="s">
        <v>1592</v>
      </c>
      <c r="BI717">
        <v>0</v>
      </c>
      <c r="BJ717" t="e" cm="1">
        <v>#N/A</v>
      </c>
      <c r="BK717" t="e" cm="1">
        <v>#N/A</v>
      </c>
      <c r="BL717" t="s">
        <v>6938</v>
      </c>
      <c r="BM717" t="s">
        <v>8446</v>
      </c>
      <c r="BN717" t="s">
        <v>8449</v>
      </c>
      <c r="BO717" t="e" cm="1">
        <v>#N/A</v>
      </c>
      <c r="BP717" t="s">
        <v>1592</v>
      </c>
      <c r="BQ717" t="s">
        <v>7303</v>
      </c>
      <c r="BR717">
        <v>161</v>
      </c>
      <c r="BS717" t="s">
        <v>8483</v>
      </c>
      <c r="BT717" t="s">
        <v>8484</v>
      </c>
      <c r="BU717" t="s">
        <v>8383</v>
      </c>
      <c r="BV717" t="s">
        <v>8387</v>
      </c>
      <c r="BW717" t="s">
        <v>8485</v>
      </c>
      <c r="BX717" t="s">
        <v>1937</v>
      </c>
      <c r="BY717" t="s">
        <v>1592</v>
      </c>
      <c r="BZ717" t="s">
        <v>1937</v>
      </c>
      <c r="CA717" t="s">
        <v>2010</v>
      </c>
      <c r="CB717"/>
      <c r="CC717" t="s">
        <v>998</v>
      </c>
      <c r="CD717" t="s">
        <v>1287</v>
      </c>
      <c r="CE717" t="s">
        <v>8486</v>
      </c>
      <c r="CF717" t="s">
        <v>8487</v>
      </c>
      <c r="CG717" t="s">
        <v>1287</v>
      </c>
      <c r="CH717" t="s">
        <v>1592</v>
      </c>
      <c r="CI717" t="s">
        <v>6582</v>
      </c>
      <c r="CJ717" t="s">
        <v>1247</v>
      </c>
      <c r="CK717"/>
      <c r="CL717"/>
      <c r="CM717" t="s">
        <v>8448</v>
      </c>
      <c r="CN717" t="s">
        <v>8386</v>
      </c>
      <c r="CO717" t="s">
        <v>8448</v>
      </c>
      <c r="CP717" t="s">
        <v>8386</v>
      </c>
      <c r="CQ717" t="s">
        <v>1592</v>
      </c>
      <c r="CR717">
        <v>0</v>
      </c>
      <c r="CS717" t="s">
        <v>1592</v>
      </c>
      <c r="CT717" t="s">
        <v>1592</v>
      </c>
      <c r="CU717" t="e">
        <v>#N/A</v>
      </c>
      <c r="CV717" t="s">
        <v>1592</v>
      </c>
      <c r="CW717" t="s">
        <v>1592</v>
      </c>
      <c r="CX717">
        <v>715</v>
      </c>
      <c r="CY717" t="s">
        <v>8488</v>
      </c>
      <c r="CZ717" t="s">
        <v>1592</v>
      </c>
      <c r="DA717" t="s">
        <v>2313</v>
      </c>
      <c r="DB717" t="s">
        <v>2314</v>
      </c>
      <c r="DC717" t="s">
        <v>8384</v>
      </c>
      <c r="DD717" t="s">
        <v>1306</v>
      </c>
      <c r="DE717" t="s">
        <v>8383</v>
      </c>
      <c r="DF717" t="s">
        <v>1592</v>
      </c>
      <c r="DG717" t="s">
        <v>1592</v>
      </c>
      <c r="DH717" t="s">
        <v>2334</v>
      </c>
      <c r="DI717" t="e">
        <v>#N/A</v>
      </c>
      <c r="DJ717"/>
      <c r="DK717" t="s">
        <v>2334</v>
      </c>
      <c r="DL717">
        <v>9</v>
      </c>
      <c r="DM717" t="s">
        <v>2315</v>
      </c>
      <c r="DN717" t="s">
        <v>1247</v>
      </c>
      <c r="DO717" t="b">
        <v>1</v>
      </c>
      <c r="DP717" t="b">
        <v>1</v>
      </c>
      <c r="DQ717" t="b">
        <v>0</v>
      </c>
      <c r="DR717" t="b">
        <v>0</v>
      </c>
      <c r="DS717" t="b">
        <v>0</v>
      </c>
      <c r="DT717" t="b">
        <v>0</v>
      </c>
      <c r="DU717" t="b">
        <v>0</v>
      </c>
      <c r="DV717">
        <v>0</v>
      </c>
      <c r="DW717" t="b">
        <v>0</v>
      </c>
      <c r="DX717" t="b">
        <v>0</v>
      </c>
      <c r="DY717" t="b">
        <v>0</v>
      </c>
      <c r="DZ717" t="b">
        <v>0</v>
      </c>
      <c r="EA717" t="b">
        <v>0</v>
      </c>
      <c r="EB717" t="b">
        <v>0</v>
      </c>
      <c r="EC717" t="b">
        <v>0</v>
      </c>
      <c r="ED717" t="b">
        <v>0</v>
      </c>
      <c r="EE717" t="b">
        <v>0</v>
      </c>
      <c r="EF717" t="e" cm="1">
        <v>#N/A</v>
      </c>
      <c r="EG717" t="b">
        <v>0</v>
      </c>
      <c r="EH717" t="b">
        <v>0</v>
      </c>
      <c r="EI717" t="e">
        <v>#N/A</v>
      </c>
      <c r="EJ717" t="e">
        <v>#N/A</v>
      </c>
      <c r="EK717">
        <v>0</v>
      </c>
      <c r="EL717">
        <v>21</v>
      </c>
      <c r="EM717" t="b">
        <v>0</v>
      </c>
    </row>
    <row r="718" spans="1:143" ht="173.25">
      <c r="A718"/>
      <c r="B718" t="s">
        <v>1247</v>
      </c>
      <c r="C718" t="s">
        <v>1759</v>
      </c>
      <c r="D718" t="s">
        <v>8397</v>
      </c>
      <c r="E718" t="s">
        <v>8398</v>
      </c>
      <c r="F718" t="s">
        <v>7699</v>
      </c>
      <c r="G718" t="s">
        <v>8397</v>
      </c>
      <c r="H718" s="109" t="s">
        <v>8399</v>
      </c>
      <c r="I718" t="s">
        <v>1287</v>
      </c>
      <c r="J718" t="s">
        <v>8445</v>
      </c>
      <c r="K718"/>
      <c r="L718" t="s">
        <v>1939</v>
      </c>
      <c r="M718" t="s">
        <v>2010</v>
      </c>
      <c r="N718"/>
      <c r="O718"/>
      <c r="P718" t="s">
        <v>1247</v>
      </c>
      <c r="Q718" t="s">
        <v>1306</v>
      </c>
      <c r="R718" t="s">
        <v>6582</v>
      </c>
      <c r="S718"/>
      <c r="T718"/>
      <c r="U718" t="s">
        <v>8448</v>
      </c>
      <c r="V718" t="s">
        <v>8400</v>
      </c>
      <c r="W718"/>
      <c r="X718"/>
      <c r="Y718"/>
      <c r="Z718"/>
      <c r="AA718"/>
      <c r="AB718" t="s">
        <v>6951</v>
      </c>
      <c r="AC718"/>
      <c r="AD718"/>
      <c r="AE718"/>
      <c r="AF718"/>
      <c r="AG718"/>
      <c r="AH718"/>
      <c r="AI718"/>
      <c r="AJ718"/>
      <c r="AK718"/>
      <c r="AL718"/>
      <c r="AM718"/>
      <c r="AN718"/>
      <c r="AO718" s="108" t="s">
        <v>43</v>
      </c>
      <c r="AP718" t="s">
        <v>1309</v>
      </c>
      <c r="AQ718">
        <v>163</v>
      </c>
      <c r="AR718" t="e">
        <v>#N/A</v>
      </c>
      <c r="AS718" t="s">
        <v>1759</v>
      </c>
      <c r="AT718" t="e">
        <v>#N/A</v>
      </c>
      <c r="AU718" t="s">
        <v>8398</v>
      </c>
      <c r="AV718" t="s">
        <v>8401</v>
      </c>
      <c r="AW718" t="s">
        <v>7703</v>
      </c>
      <c r="AX718" t="s">
        <v>1934</v>
      </c>
      <c r="AY718" t="s">
        <v>8402</v>
      </c>
      <c r="AZ718" t="s">
        <v>1306</v>
      </c>
      <c r="BA718" t="s">
        <v>8403</v>
      </c>
      <c r="BB718" t="s">
        <v>1287</v>
      </c>
      <c r="BC718" t="s">
        <v>1939</v>
      </c>
      <c r="BD718" t="s">
        <v>8404</v>
      </c>
      <c r="BE718">
        <v>706</v>
      </c>
      <c r="BF718">
        <v>711</v>
      </c>
      <c r="BG718">
        <v>0</v>
      </c>
      <c r="BH718" t="s">
        <v>1592</v>
      </c>
      <c r="BI718">
        <v>0</v>
      </c>
      <c r="BJ718" t="e" cm="1">
        <v>#N/A</v>
      </c>
      <c r="BK718" t="e" cm="1">
        <v>#N/A</v>
      </c>
      <c r="BL718" t="s">
        <v>6951</v>
      </c>
      <c r="BM718" t="s">
        <v>8446</v>
      </c>
      <c r="BN718" t="s">
        <v>8449</v>
      </c>
      <c r="BO718" t="e" cm="1">
        <v>#N/A</v>
      </c>
      <c r="BP718" t="s">
        <v>1592</v>
      </c>
      <c r="BQ718" t="s">
        <v>7303</v>
      </c>
      <c r="BR718">
        <v>162</v>
      </c>
      <c r="BS718" t="s">
        <v>8489</v>
      </c>
      <c r="BT718" t="s">
        <v>8490</v>
      </c>
      <c r="BU718" t="s">
        <v>8397</v>
      </c>
      <c r="BV718" t="s">
        <v>8401</v>
      </c>
      <c r="BW718" t="s">
        <v>8407</v>
      </c>
      <c r="BX718" t="s">
        <v>1937</v>
      </c>
      <c r="BY718" t="s">
        <v>1592</v>
      </c>
      <c r="BZ718" t="s">
        <v>1937</v>
      </c>
      <c r="CA718" t="s">
        <v>2010</v>
      </c>
      <c r="CB718"/>
      <c r="CC718" t="s">
        <v>998</v>
      </c>
      <c r="CD718" t="s">
        <v>1287</v>
      </c>
      <c r="CE718" t="s">
        <v>8491</v>
      </c>
      <c r="CF718" t="s">
        <v>8492</v>
      </c>
      <c r="CG718" t="s">
        <v>1287</v>
      </c>
      <c r="CH718" t="s">
        <v>1592</v>
      </c>
      <c r="CI718" t="s">
        <v>6582</v>
      </c>
      <c r="CJ718" t="s">
        <v>1247</v>
      </c>
      <c r="CK718"/>
      <c r="CL718"/>
      <c r="CM718" t="s">
        <v>8448</v>
      </c>
      <c r="CN718" t="s">
        <v>8400</v>
      </c>
      <c r="CO718" t="s">
        <v>8448</v>
      </c>
      <c r="CP718" t="s">
        <v>8400</v>
      </c>
      <c r="CQ718" t="s">
        <v>1592</v>
      </c>
      <c r="CR718">
        <v>0</v>
      </c>
      <c r="CS718" t="s">
        <v>1592</v>
      </c>
      <c r="CT718" t="s">
        <v>1592</v>
      </c>
      <c r="CU718" t="e">
        <v>#N/A</v>
      </c>
      <c r="CV718" t="s">
        <v>1592</v>
      </c>
      <c r="CW718" t="s">
        <v>1592</v>
      </c>
      <c r="CX718">
        <v>716</v>
      </c>
      <c r="CY718" t="s">
        <v>8493</v>
      </c>
      <c r="CZ718" t="s">
        <v>1592</v>
      </c>
      <c r="DA718" t="s">
        <v>2313</v>
      </c>
      <c r="DB718" t="s">
        <v>2314</v>
      </c>
      <c r="DC718" t="s">
        <v>8398</v>
      </c>
      <c r="DD718" t="s">
        <v>1306</v>
      </c>
      <c r="DE718" t="s">
        <v>8397</v>
      </c>
      <c r="DF718" t="s">
        <v>1592</v>
      </c>
      <c r="DG718" t="s">
        <v>1592</v>
      </c>
      <c r="DH718" t="s">
        <v>2334</v>
      </c>
      <c r="DI718" t="e">
        <v>#N/A</v>
      </c>
      <c r="DJ718"/>
      <c r="DK718" t="s">
        <v>2334</v>
      </c>
      <c r="DL718">
        <v>9</v>
      </c>
      <c r="DM718" t="s">
        <v>2315</v>
      </c>
      <c r="DN718" t="s">
        <v>1247</v>
      </c>
      <c r="DO718" t="b">
        <v>1</v>
      </c>
      <c r="DP718" t="b">
        <v>1</v>
      </c>
      <c r="DQ718" t="b">
        <v>0</v>
      </c>
      <c r="DR718" t="b">
        <v>0</v>
      </c>
      <c r="DS718" t="b">
        <v>0</v>
      </c>
      <c r="DT718" t="b">
        <v>0</v>
      </c>
      <c r="DU718" t="b">
        <v>0</v>
      </c>
      <c r="DV718">
        <v>0</v>
      </c>
      <c r="DW718" t="b">
        <v>0</v>
      </c>
      <c r="DX718" t="b">
        <v>0</v>
      </c>
      <c r="DY718" t="b">
        <v>0</v>
      </c>
      <c r="DZ718" t="b">
        <v>0</v>
      </c>
      <c r="EA718" t="b">
        <v>0</v>
      </c>
      <c r="EB718" t="b">
        <v>0</v>
      </c>
      <c r="EC718" t="b">
        <v>0</v>
      </c>
      <c r="ED718" t="b">
        <v>0</v>
      </c>
      <c r="EE718" t="b">
        <v>0</v>
      </c>
      <c r="EF718" t="e" cm="1">
        <v>#N/A</v>
      </c>
      <c r="EG718" t="b">
        <v>0</v>
      </c>
      <c r="EH718" t="b">
        <v>0</v>
      </c>
      <c r="EI718" t="e">
        <v>#N/A</v>
      </c>
      <c r="EJ718" t="e">
        <v>#N/A</v>
      </c>
      <c r="EK718">
        <v>0</v>
      </c>
      <c r="EL718">
        <v>22</v>
      </c>
      <c r="EM718" t="b">
        <v>0</v>
      </c>
    </row>
    <row r="719" spans="1:143" ht="141.75">
      <c r="A719"/>
      <c r="B719" t="s">
        <v>1247</v>
      </c>
      <c r="C719" t="s">
        <v>1759</v>
      </c>
      <c r="D719" t="s">
        <v>7236</v>
      </c>
      <c r="E719" t="s">
        <v>7237</v>
      </c>
      <c r="F719" t="s">
        <v>7238</v>
      </c>
      <c r="G719" t="s">
        <v>7236</v>
      </c>
      <c r="H719" s="109" t="s">
        <v>8411</v>
      </c>
      <c r="I719" t="s">
        <v>1287</v>
      </c>
      <c r="J719" t="s">
        <v>8445</v>
      </c>
      <c r="K719" t="s">
        <v>8394</v>
      </c>
      <c r="L719" t="s">
        <v>1939</v>
      </c>
      <c r="M719" t="s">
        <v>2010</v>
      </c>
      <c r="N719"/>
      <c r="O719"/>
      <c r="P719" t="s">
        <v>1247</v>
      </c>
      <c r="Q719" t="s">
        <v>1306</v>
      </c>
      <c r="R719" t="s">
        <v>6582</v>
      </c>
      <c r="S719"/>
      <c r="T719"/>
      <c r="U719" t="s">
        <v>8448</v>
      </c>
      <c r="V719" t="s">
        <v>8412</v>
      </c>
      <c r="W719"/>
      <c r="X719"/>
      <c r="Y719"/>
      <c r="Z719"/>
      <c r="AA719"/>
      <c r="AB719" t="s">
        <v>7248</v>
      </c>
      <c r="AC719"/>
      <c r="AD719"/>
      <c r="AE719"/>
      <c r="AF719"/>
      <c r="AG719"/>
      <c r="AH719"/>
      <c r="AI719"/>
      <c r="AJ719"/>
      <c r="AK719"/>
      <c r="AL719"/>
      <c r="AM719"/>
      <c r="AN719"/>
      <c r="AO719" s="108" t="s">
        <v>43</v>
      </c>
      <c r="AP719" t="s">
        <v>1309</v>
      </c>
      <c r="AQ719">
        <v>164</v>
      </c>
      <c r="AR719" t="e">
        <v>#N/A</v>
      </c>
      <c r="AS719" t="s">
        <v>1759</v>
      </c>
      <c r="AT719" t="e">
        <v>#N/A</v>
      </c>
      <c r="AU719" t="s">
        <v>7237</v>
      </c>
      <c r="AV719" t="s">
        <v>7241</v>
      </c>
      <c r="AW719" t="s">
        <v>7242</v>
      </c>
      <c r="AX719" t="s">
        <v>1934</v>
      </c>
      <c r="AY719" t="s">
        <v>7243</v>
      </c>
      <c r="AZ719" t="s">
        <v>1306</v>
      </c>
      <c r="BA719" t="s">
        <v>7244</v>
      </c>
      <c r="BB719" t="s">
        <v>1287</v>
      </c>
      <c r="BC719" t="s">
        <v>1939</v>
      </c>
      <c r="BD719" t="s">
        <v>8413</v>
      </c>
      <c r="BE719">
        <v>553</v>
      </c>
      <c r="BF719">
        <v>711</v>
      </c>
      <c r="BG719" t="e">
        <v>#N/A</v>
      </c>
      <c r="BH719" t="s">
        <v>1592</v>
      </c>
      <c r="BI719">
        <v>0</v>
      </c>
      <c r="BJ719" t="e" cm="1">
        <v>#N/A</v>
      </c>
      <c r="BK719" t="e" cm="1">
        <v>#N/A</v>
      </c>
      <c r="BL719" t="s">
        <v>7248</v>
      </c>
      <c r="BM719" t="s">
        <v>8446</v>
      </c>
      <c r="BN719" t="s">
        <v>8449</v>
      </c>
      <c r="BO719" t="e" cm="1">
        <v>#N/A</v>
      </c>
      <c r="BP719" t="s">
        <v>8395</v>
      </c>
      <c r="BQ719" t="s">
        <v>7303</v>
      </c>
      <c r="BR719">
        <v>163</v>
      </c>
      <c r="BS719" t="s">
        <v>8494</v>
      </c>
      <c r="BT719" t="s">
        <v>8495</v>
      </c>
      <c r="BU719" t="s">
        <v>7236</v>
      </c>
      <c r="BV719" t="s">
        <v>7241</v>
      </c>
      <c r="BW719" t="s">
        <v>8416</v>
      </c>
      <c r="BX719" t="s">
        <v>1937</v>
      </c>
      <c r="BY719" t="s">
        <v>1592</v>
      </c>
      <c r="BZ719" t="s">
        <v>1937</v>
      </c>
      <c r="CA719" t="s">
        <v>2010</v>
      </c>
      <c r="CB719"/>
      <c r="CC719" t="s">
        <v>998</v>
      </c>
      <c r="CD719" t="s">
        <v>1287</v>
      </c>
      <c r="CE719" t="s">
        <v>8496</v>
      </c>
      <c r="CF719" t="s">
        <v>8497</v>
      </c>
      <c r="CG719" t="s">
        <v>1287</v>
      </c>
      <c r="CH719" t="s">
        <v>1592</v>
      </c>
      <c r="CI719" t="s">
        <v>6582</v>
      </c>
      <c r="CJ719" t="s">
        <v>1247</v>
      </c>
      <c r="CK719"/>
      <c r="CL719"/>
      <c r="CM719" t="s">
        <v>8448</v>
      </c>
      <c r="CN719" t="s">
        <v>8412</v>
      </c>
      <c r="CO719" t="s">
        <v>8448</v>
      </c>
      <c r="CP719" t="s">
        <v>8412</v>
      </c>
      <c r="CQ719" t="s">
        <v>1592</v>
      </c>
      <c r="CR719">
        <v>0</v>
      </c>
      <c r="CS719" t="s">
        <v>1592</v>
      </c>
      <c r="CT719" t="s">
        <v>1592</v>
      </c>
      <c r="CU719" t="e">
        <v>#N/A</v>
      </c>
      <c r="CV719" t="s">
        <v>1592</v>
      </c>
      <c r="CW719" t="s">
        <v>1592</v>
      </c>
      <c r="CX719">
        <v>717</v>
      </c>
      <c r="CY719" t="s">
        <v>8498</v>
      </c>
      <c r="CZ719" t="s">
        <v>1592</v>
      </c>
      <c r="DA719" t="s">
        <v>2313</v>
      </c>
      <c r="DB719" t="s">
        <v>2314</v>
      </c>
      <c r="DC719" t="s">
        <v>7237</v>
      </c>
      <c r="DD719" t="s">
        <v>1306</v>
      </c>
      <c r="DE719" t="s">
        <v>7236</v>
      </c>
      <c r="DF719" t="s">
        <v>1592</v>
      </c>
      <c r="DG719" t="s">
        <v>1592</v>
      </c>
      <c r="DH719" t="s">
        <v>2334</v>
      </c>
      <c r="DI719" t="e">
        <v>#N/A</v>
      </c>
      <c r="DJ719"/>
      <c r="DK719" t="s">
        <v>2334</v>
      </c>
      <c r="DL719">
        <v>9</v>
      </c>
      <c r="DM719" t="s">
        <v>2315</v>
      </c>
      <c r="DN719" t="s">
        <v>1247</v>
      </c>
      <c r="DO719" t="b">
        <v>1</v>
      </c>
      <c r="DP719" t="b">
        <v>1</v>
      </c>
      <c r="DQ719" t="b">
        <v>0</v>
      </c>
      <c r="DR719" t="b">
        <v>0</v>
      </c>
      <c r="DS719" t="b">
        <v>0</v>
      </c>
      <c r="DT719" t="b">
        <v>0</v>
      </c>
      <c r="DU719" t="b">
        <v>0</v>
      </c>
      <c r="DV719">
        <v>0</v>
      </c>
      <c r="DW719" t="b">
        <v>0</v>
      </c>
      <c r="DX719" t="b">
        <v>0</v>
      </c>
      <c r="DY719" t="b">
        <v>0</v>
      </c>
      <c r="DZ719" t="b">
        <v>0</v>
      </c>
      <c r="EA719" t="b">
        <v>0</v>
      </c>
      <c r="EB719" t="b">
        <v>0</v>
      </c>
      <c r="EC719" t="b">
        <v>0</v>
      </c>
      <c r="ED719" t="b">
        <v>0</v>
      </c>
      <c r="EE719" t="b">
        <v>0</v>
      </c>
      <c r="EF719" t="e" cm="1">
        <v>#N/A</v>
      </c>
      <c r="EG719" t="b">
        <v>0</v>
      </c>
      <c r="EH719" t="b">
        <v>0</v>
      </c>
      <c r="EI719" t="e">
        <v>#N/A</v>
      </c>
      <c r="EJ719" t="e">
        <v>#N/A</v>
      </c>
      <c r="EK719">
        <v>0</v>
      </c>
      <c r="EL719">
        <v>33</v>
      </c>
      <c r="EM719" t="b">
        <v>0</v>
      </c>
    </row>
    <row r="720" spans="1:143" ht="141.75">
      <c r="A720"/>
      <c r="B720" t="s">
        <v>1247</v>
      </c>
      <c r="C720" t="s">
        <v>1759</v>
      </c>
      <c r="D720" t="s">
        <v>7251</v>
      </c>
      <c r="E720" t="s">
        <v>7252</v>
      </c>
      <c r="F720" t="s">
        <v>7253</v>
      </c>
      <c r="G720" t="s">
        <v>7251</v>
      </c>
      <c r="H720" s="109" t="s">
        <v>8420</v>
      </c>
      <c r="I720" t="s">
        <v>1287</v>
      </c>
      <c r="J720" t="s">
        <v>8445</v>
      </c>
      <c r="K720" t="s">
        <v>8491</v>
      </c>
      <c r="L720" t="s">
        <v>1939</v>
      </c>
      <c r="M720" t="s">
        <v>2010</v>
      </c>
      <c r="N720"/>
      <c r="O720"/>
      <c r="P720" t="s">
        <v>1247</v>
      </c>
      <c r="Q720" t="s">
        <v>1306</v>
      </c>
      <c r="R720" t="s">
        <v>6582</v>
      </c>
      <c r="S720"/>
      <c r="T720"/>
      <c r="U720" t="s">
        <v>8448</v>
      </c>
      <c r="V720" t="s">
        <v>8421</v>
      </c>
      <c r="W720"/>
      <c r="X720"/>
      <c r="Y720"/>
      <c r="Z720"/>
      <c r="AA720"/>
      <c r="AB720" t="s">
        <v>7263</v>
      </c>
      <c r="AC720"/>
      <c r="AD720"/>
      <c r="AE720"/>
      <c r="AF720"/>
      <c r="AG720"/>
      <c r="AH720"/>
      <c r="AI720"/>
      <c r="AJ720"/>
      <c r="AK720"/>
      <c r="AL720"/>
      <c r="AM720"/>
      <c r="AN720"/>
      <c r="AO720" s="108" t="s">
        <v>43</v>
      </c>
      <c r="AP720" t="s">
        <v>1309</v>
      </c>
      <c r="AQ720">
        <v>165</v>
      </c>
      <c r="AR720" t="e">
        <v>#N/A</v>
      </c>
      <c r="AS720" t="s">
        <v>1759</v>
      </c>
      <c r="AT720" t="e">
        <v>#N/A</v>
      </c>
      <c r="AU720" t="s">
        <v>7252</v>
      </c>
      <c r="AV720" t="s">
        <v>7256</v>
      </c>
      <c r="AW720" t="s">
        <v>7257</v>
      </c>
      <c r="AX720" t="s">
        <v>1934</v>
      </c>
      <c r="AY720" t="s">
        <v>7258</v>
      </c>
      <c r="AZ720" t="s">
        <v>1306</v>
      </c>
      <c r="BA720" t="s">
        <v>7259</v>
      </c>
      <c r="BB720" t="s">
        <v>1287</v>
      </c>
      <c r="BC720" t="s">
        <v>1939</v>
      </c>
      <c r="BD720" t="s">
        <v>8422</v>
      </c>
      <c r="BE720">
        <v>554</v>
      </c>
      <c r="BF720">
        <v>711</v>
      </c>
      <c r="BG720" t="e">
        <v>#N/A</v>
      </c>
      <c r="BH720" t="s">
        <v>1592</v>
      </c>
      <c r="BI720">
        <v>0</v>
      </c>
      <c r="BJ720" t="e" cm="1">
        <v>#N/A</v>
      </c>
      <c r="BK720" t="e" cm="1">
        <v>#N/A</v>
      </c>
      <c r="BL720" t="s">
        <v>7263</v>
      </c>
      <c r="BM720" t="s">
        <v>8446</v>
      </c>
      <c r="BN720" t="s">
        <v>8449</v>
      </c>
      <c r="BO720" t="e" cm="1">
        <v>#N/A</v>
      </c>
      <c r="BP720" t="s">
        <v>8492</v>
      </c>
      <c r="BQ720" t="s">
        <v>7303</v>
      </c>
      <c r="BR720">
        <v>164</v>
      </c>
      <c r="BS720" t="s">
        <v>8499</v>
      </c>
      <c r="BT720" t="s">
        <v>8500</v>
      </c>
      <c r="BU720" t="s">
        <v>7251</v>
      </c>
      <c r="BV720" t="s">
        <v>7256</v>
      </c>
      <c r="BW720" t="s">
        <v>8425</v>
      </c>
      <c r="BX720" t="s">
        <v>1937</v>
      </c>
      <c r="BY720" t="s">
        <v>1592</v>
      </c>
      <c r="BZ720" t="s">
        <v>1937</v>
      </c>
      <c r="CA720" t="s">
        <v>2010</v>
      </c>
      <c r="CB720"/>
      <c r="CC720" t="s">
        <v>998</v>
      </c>
      <c r="CD720" t="s">
        <v>1287</v>
      </c>
      <c r="CE720" t="s">
        <v>8501</v>
      </c>
      <c r="CF720" t="s">
        <v>8502</v>
      </c>
      <c r="CG720" t="s">
        <v>1287</v>
      </c>
      <c r="CH720" t="s">
        <v>1592</v>
      </c>
      <c r="CI720" t="s">
        <v>6582</v>
      </c>
      <c r="CJ720" t="s">
        <v>1247</v>
      </c>
      <c r="CK720"/>
      <c r="CL720"/>
      <c r="CM720" t="s">
        <v>8448</v>
      </c>
      <c r="CN720" t="s">
        <v>8421</v>
      </c>
      <c r="CO720" t="s">
        <v>8448</v>
      </c>
      <c r="CP720" t="s">
        <v>8421</v>
      </c>
      <c r="CQ720" t="s">
        <v>1592</v>
      </c>
      <c r="CR720">
        <v>0</v>
      </c>
      <c r="CS720" t="s">
        <v>1592</v>
      </c>
      <c r="CT720" t="s">
        <v>1592</v>
      </c>
      <c r="CU720" t="e">
        <v>#N/A</v>
      </c>
      <c r="CV720" t="s">
        <v>1592</v>
      </c>
      <c r="CW720" t="s">
        <v>1592</v>
      </c>
      <c r="CX720">
        <v>718</v>
      </c>
      <c r="CY720" t="s">
        <v>8503</v>
      </c>
      <c r="CZ720" t="s">
        <v>1592</v>
      </c>
      <c r="DA720" t="s">
        <v>2313</v>
      </c>
      <c r="DB720" t="s">
        <v>2314</v>
      </c>
      <c r="DC720" t="s">
        <v>7252</v>
      </c>
      <c r="DD720" t="s">
        <v>1306</v>
      </c>
      <c r="DE720" t="s">
        <v>7251</v>
      </c>
      <c r="DF720" t="s">
        <v>1592</v>
      </c>
      <c r="DG720" t="s">
        <v>1592</v>
      </c>
      <c r="DH720" t="s">
        <v>2334</v>
      </c>
      <c r="DI720" t="e">
        <v>#N/A</v>
      </c>
      <c r="DJ720"/>
      <c r="DK720" t="s">
        <v>2334</v>
      </c>
      <c r="DL720">
        <v>9</v>
      </c>
      <c r="DM720" t="s">
        <v>2315</v>
      </c>
      <c r="DN720" t="s">
        <v>1247</v>
      </c>
      <c r="DO720" t="b">
        <v>1</v>
      </c>
      <c r="DP720" t="b">
        <v>1</v>
      </c>
      <c r="DQ720" t="b">
        <v>0</v>
      </c>
      <c r="DR720" t="b">
        <v>0</v>
      </c>
      <c r="DS720" t="b">
        <v>0</v>
      </c>
      <c r="DT720" t="b">
        <v>0</v>
      </c>
      <c r="DU720" t="b">
        <v>0</v>
      </c>
      <c r="DV720">
        <v>0</v>
      </c>
      <c r="DW720" t="b">
        <v>0</v>
      </c>
      <c r="DX720" t="b">
        <v>0</v>
      </c>
      <c r="DY720" t="b">
        <v>0</v>
      </c>
      <c r="DZ720" t="b">
        <v>0</v>
      </c>
      <c r="EA720" t="b">
        <v>0</v>
      </c>
      <c r="EB720" t="b">
        <v>0</v>
      </c>
      <c r="EC720" t="b">
        <v>0</v>
      </c>
      <c r="ED720" t="b">
        <v>0</v>
      </c>
      <c r="EE720" t="b">
        <v>0</v>
      </c>
      <c r="EF720" t="e" cm="1">
        <v>#N/A</v>
      </c>
      <c r="EG720" t="b">
        <v>0</v>
      </c>
      <c r="EH720" t="b">
        <v>0</v>
      </c>
      <c r="EI720" t="e">
        <v>#N/A</v>
      </c>
      <c r="EJ720" t="e">
        <v>#N/A</v>
      </c>
      <c r="EK720">
        <v>0</v>
      </c>
      <c r="EL720">
        <v>34</v>
      </c>
      <c r="EM720" t="b">
        <v>0</v>
      </c>
    </row>
    <row r="721" spans="1:143" ht="141.75">
      <c r="A721"/>
      <c r="B721" t="s">
        <v>1247</v>
      </c>
      <c r="C721" t="s">
        <v>1759</v>
      </c>
      <c r="D721" t="s">
        <v>7266</v>
      </c>
      <c r="E721" t="s">
        <v>7267</v>
      </c>
      <c r="F721" t="s">
        <v>7201</v>
      </c>
      <c r="G721" t="s">
        <v>7266</v>
      </c>
      <c r="H721" s="109" t="s">
        <v>8429</v>
      </c>
      <c r="I721" t="s">
        <v>1287</v>
      </c>
      <c r="J721" t="s">
        <v>8445</v>
      </c>
      <c r="K721" t="s">
        <v>8394</v>
      </c>
      <c r="L721" t="s">
        <v>1939</v>
      </c>
      <c r="M721" t="s">
        <v>2607</v>
      </c>
      <c r="N721"/>
      <c r="O721"/>
      <c r="P721" t="s">
        <v>1247</v>
      </c>
      <c r="Q721" t="s">
        <v>1306</v>
      </c>
      <c r="R721" t="s">
        <v>6582</v>
      </c>
      <c r="S721"/>
      <c r="T721"/>
      <c r="U721" t="s">
        <v>8448</v>
      </c>
      <c r="V721" t="s">
        <v>7269</v>
      </c>
      <c r="W721"/>
      <c r="X721"/>
      <c r="Y721"/>
      <c r="Z721"/>
      <c r="AA721"/>
      <c r="AB721" t="s">
        <v>7276</v>
      </c>
      <c r="AC721"/>
      <c r="AD721"/>
      <c r="AE721"/>
      <c r="AF721"/>
      <c r="AG721"/>
      <c r="AH721"/>
      <c r="AI721"/>
      <c r="AJ721"/>
      <c r="AK721"/>
      <c r="AL721"/>
      <c r="AM721"/>
      <c r="AN721"/>
      <c r="AO721" s="108" t="s">
        <v>43</v>
      </c>
      <c r="AP721" t="s">
        <v>1309</v>
      </c>
      <c r="AQ721">
        <v>166</v>
      </c>
      <c r="AR721" t="e">
        <v>#N/A</v>
      </c>
      <c r="AS721" t="s">
        <v>1759</v>
      </c>
      <c r="AT721" t="e">
        <v>#N/A</v>
      </c>
      <c r="AU721" t="s">
        <v>7267</v>
      </c>
      <c r="AV721" t="s">
        <v>7270</v>
      </c>
      <c r="AW721" t="s">
        <v>7204</v>
      </c>
      <c r="AX721" t="s">
        <v>1934</v>
      </c>
      <c r="AY721" t="s">
        <v>7271</v>
      </c>
      <c r="AZ721" t="s">
        <v>1306</v>
      </c>
      <c r="BA721" t="s">
        <v>7272</v>
      </c>
      <c r="BB721" t="s">
        <v>1287</v>
      </c>
      <c r="BC721" t="s">
        <v>1939</v>
      </c>
      <c r="BD721" t="s">
        <v>8430</v>
      </c>
      <c r="BE721">
        <v>555</v>
      </c>
      <c r="BF721">
        <v>711</v>
      </c>
      <c r="BG721" t="e">
        <v>#N/A</v>
      </c>
      <c r="BH721" t="s">
        <v>1592</v>
      </c>
      <c r="BI721">
        <v>0</v>
      </c>
      <c r="BJ721" t="e" cm="1">
        <v>#N/A</v>
      </c>
      <c r="BK721" t="e" cm="1">
        <v>#N/A</v>
      </c>
      <c r="BL721" t="s">
        <v>7276</v>
      </c>
      <c r="BM721" t="s">
        <v>8446</v>
      </c>
      <c r="BN721" t="s">
        <v>8449</v>
      </c>
      <c r="BO721" t="e" cm="1">
        <v>#N/A</v>
      </c>
      <c r="BP721" t="s">
        <v>8395</v>
      </c>
      <c r="BQ721" t="s">
        <v>7303</v>
      </c>
      <c r="BR721">
        <v>165</v>
      </c>
      <c r="BS721" t="s">
        <v>8504</v>
      </c>
      <c r="BT721" t="s">
        <v>8505</v>
      </c>
      <c r="BU721" t="s">
        <v>7266</v>
      </c>
      <c r="BV721" t="s">
        <v>7270</v>
      </c>
      <c r="BW721" t="s">
        <v>8433</v>
      </c>
      <c r="BX721" t="s">
        <v>1937</v>
      </c>
      <c r="BY721" t="s">
        <v>1592</v>
      </c>
      <c r="BZ721" t="s">
        <v>1937</v>
      </c>
      <c r="CA721" t="s">
        <v>2607</v>
      </c>
      <c r="CB721"/>
      <c r="CC721" t="s">
        <v>998</v>
      </c>
      <c r="CD721" t="s">
        <v>1287</v>
      </c>
      <c r="CE721" t="s">
        <v>8506</v>
      </c>
      <c r="CF721" t="s">
        <v>8507</v>
      </c>
      <c r="CG721" t="s">
        <v>1287</v>
      </c>
      <c r="CH721" t="s">
        <v>1592</v>
      </c>
      <c r="CI721" t="s">
        <v>6582</v>
      </c>
      <c r="CJ721" t="s">
        <v>1247</v>
      </c>
      <c r="CK721"/>
      <c r="CL721"/>
      <c r="CM721" t="s">
        <v>8448</v>
      </c>
      <c r="CN721" t="s">
        <v>7269</v>
      </c>
      <c r="CO721" t="s">
        <v>8448</v>
      </c>
      <c r="CP721" t="s">
        <v>7269</v>
      </c>
      <c r="CQ721" t="s">
        <v>1592</v>
      </c>
      <c r="CR721">
        <v>0</v>
      </c>
      <c r="CS721" t="s">
        <v>1592</v>
      </c>
      <c r="CT721" t="s">
        <v>1592</v>
      </c>
      <c r="CU721" t="e">
        <v>#N/A</v>
      </c>
      <c r="CV721" t="s">
        <v>1592</v>
      </c>
      <c r="CW721" t="s">
        <v>1592</v>
      </c>
      <c r="CX721">
        <v>719</v>
      </c>
      <c r="CY721" t="s">
        <v>8508</v>
      </c>
      <c r="CZ721" t="s">
        <v>1592</v>
      </c>
      <c r="DA721" t="s">
        <v>2313</v>
      </c>
      <c r="DB721" t="s">
        <v>2314</v>
      </c>
      <c r="DC721" t="s">
        <v>7267</v>
      </c>
      <c r="DD721" t="s">
        <v>1306</v>
      </c>
      <c r="DE721" t="s">
        <v>7266</v>
      </c>
      <c r="DF721" t="s">
        <v>1592</v>
      </c>
      <c r="DG721" t="s">
        <v>1592</v>
      </c>
      <c r="DH721" t="s">
        <v>2334</v>
      </c>
      <c r="DI721" t="e">
        <v>#N/A</v>
      </c>
      <c r="DJ721"/>
      <c r="DK721" t="s">
        <v>2334</v>
      </c>
      <c r="DL721">
        <v>9</v>
      </c>
      <c r="DM721" t="s">
        <v>2315</v>
      </c>
      <c r="DN721" t="s">
        <v>1247</v>
      </c>
      <c r="DO721" t="b">
        <v>1</v>
      </c>
      <c r="DP721" t="b">
        <v>1</v>
      </c>
      <c r="DQ721" t="b">
        <v>0</v>
      </c>
      <c r="DR721" t="b">
        <v>0</v>
      </c>
      <c r="DS721" t="b">
        <v>0</v>
      </c>
      <c r="DT721" t="b">
        <v>0</v>
      </c>
      <c r="DU721" t="b">
        <v>0</v>
      </c>
      <c r="DV721">
        <v>0</v>
      </c>
      <c r="DW721" t="b">
        <v>0</v>
      </c>
      <c r="DX721" t="b">
        <v>0</v>
      </c>
      <c r="DY721" t="b">
        <v>0</v>
      </c>
      <c r="DZ721" t="b">
        <v>0</v>
      </c>
      <c r="EA721" t="b">
        <v>0</v>
      </c>
      <c r="EB721" t="b">
        <v>0</v>
      </c>
      <c r="EC721" t="b">
        <v>0</v>
      </c>
      <c r="ED721" t="b">
        <v>0</v>
      </c>
      <c r="EE721" t="b">
        <v>0</v>
      </c>
      <c r="EF721" t="e" cm="1">
        <v>#N/A</v>
      </c>
      <c r="EG721" t="b">
        <v>0</v>
      </c>
      <c r="EH721" t="b">
        <v>0</v>
      </c>
      <c r="EI721" t="e">
        <v>#N/A</v>
      </c>
      <c r="EJ721" t="e">
        <v>#N/A</v>
      </c>
      <c r="EK721">
        <v>0</v>
      </c>
      <c r="EL721">
        <v>39</v>
      </c>
      <c r="EM721" t="b">
        <v>0</v>
      </c>
    </row>
    <row r="722" spans="1:143" ht="141.75">
      <c r="A722"/>
      <c r="B722" t="s">
        <v>1247</v>
      </c>
      <c r="C722" t="s">
        <v>1759</v>
      </c>
      <c r="D722" t="s">
        <v>7279</v>
      </c>
      <c r="E722" t="s">
        <v>7280</v>
      </c>
      <c r="F722" t="s">
        <v>7281</v>
      </c>
      <c r="G722" t="s">
        <v>7279</v>
      </c>
      <c r="H722" s="109" t="s">
        <v>8437</v>
      </c>
      <c r="I722" t="s">
        <v>1287</v>
      </c>
      <c r="J722" t="s">
        <v>8445</v>
      </c>
      <c r="K722" t="s">
        <v>8491</v>
      </c>
      <c r="L722" t="s">
        <v>1939</v>
      </c>
      <c r="M722" t="s">
        <v>2607</v>
      </c>
      <c r="N722"/>
      <c r="O722"/>
      <c r="P722" t="s">
        <v>1247</v>
      </c>
      <c r="Q722" t="s">
        <v>1306</v>
      </c>
      <c r="R722" t="s">
        <v>6582</v>
      </c>
      <c r="S722"/>
      <c r="T722"/>
      <c r="U722" t="s">
        <v>8448</v>
      </c>
      <c r="V722" t="s">
        <v>7283</v>
      </c>
      <c r="W722"/>
      <c r="X722"/>
      <c r="Y722"/>
      <c r="Z722"/>
      <c r="AA722"/>
      <c r="AB722" t="s">
        <v>7291</v>
      </c>
      <c r="AC722"/>
      <c r="AD722"/>
      <c r="AE722"/>
      <c r="AF722"/>
      <c r="AG722"/>
      <c r="AH722"/>
      <c r="AI722"/>
      <c r="AJ722"/>
      <c r="AK722"/>
      <c r="AL722"/>
      <c r="AM722"/>
      <c r="AN722"/>
      <c r="AO722" s="108" t="s">
        <v>43</v>
      </c>
      <c r="AP722" t="s">
        <v>1309</v>
      </c>
      <c r="AQ722">
        <v>167</v>
      </c>
      <c r="AR722" t="e">
        <v>#N/A</v>
      </c>
      <c r="AS722" t="s">
        <v>1759</v>
      </c>
      <c r="AT722" t="e">
        <v>#N/A</v>
      </c>
      <c r="AU722" t="s">
        <v>7280</v>
      </c>
      <c r="AV722" t="s">
        <v>7284</v>
      </c>
      <c r="AW722" t="s">
        <v>7285</v>
      </c>
      <c r="AX722" t="s">
        <v>1934</v>
      </c>
      <c r="AY722" t="s">
        <v>7286</v>
      </c>
      <c r="AZ722" t="s">
        <v>1306</v>
      </c>
      <c r="BA722" t="s">
        <v>7287</v>
      </c>
      <c r="BB722" t="s">
        <v>1287</v>
      </c>
      <c r="BC722" t="s">
        <v>1939</v>
      </c>
      <c r="BD722" t="s">
        <v>8438</v>
      </c>
      <c r="BE722">
        <v>556</v>
      </c>
      <c r="BF722">
        <v>711</v>
      </c>
      <c r="BG722" t="e">
        <v>#N/A</v>
      </c>
      <c r="BH722" t="s">
        <v>1592</v>
      </c>
      <c r="BI722">
        <v>0</v>
      </c>
      <c r="BJ722" t="e" cm="1">
        <v>#N/A</v>
      </c>
      <c r="BK722" t="e" cm="1">
        <v>#N/A</v>
      </c>
      <c r="BL722" t="s">
        <v>7291</v>
      </c>
      <c r="BM722" t="s">
        <v>8446</v>
      </c>
      <c r="BN722" t="s">
        <v>8449</v>
      </c>
      <c r="BO722" t="e" cm="1">
        <v>#N/A</v>
      </c>
      <c r="BP722" t="s">
        <v>8492</v>
      </c>
      <c r="BQ722" t="s">
        <v>7303</v>
      </c>
      <c r="BR722">
        <v>166</v>
      </c>
      <c r="BS722" t="s">
        <v>8509</v>
      </c>
      <c r="BT722" t="s">
        <v>8510</v>
      </c>
      <c r="BU722" t="s">
        <v>7279</v>
      </c>
      <c r="BV722" t="s">
        <v>7284</v>
      </c>
      <c r="BW722" t="s">
        <v>8441</v>
      </c>
      <c r="BX722" t="s">
        <v>1937</v>
      </c>
      <c r="BY722" t="s">
        <v>1592</v>
      </c>
      <c r="BZ722" t="s">
        <v>1937</v>
      </c>
      <c r="CA722" t="s">
        <v>2607</v>
      </c>
      <c r="CB722"/>
      <c r="CC722" t="s">
        <v>998</v>
      </c>
      <c r="CD722" t="s">
        <v>1287</v>
      </c>
      <c r="CE722" t="s">
        <v>8511</v>
      </c>
      <c r="CF722" t="s">
        <v>8512</v>
      </c>
      <c r="CG722" t="s">
        <v>1287</v>
      </c>
      <c r="CH722" t="s">
        <v>1592</v>
      </c>
      <c r="CI722" t="s">
        <v>6582</v>
      </c>
      <c r="CJ722" t="s">
        <v>1247</v>
      </c>
      <c r="CK722"/>
      <c r="CL722"/>
      <c r="CM722" t="s">
        <v>8448</v>
      </c>
      <c r="CN722" t="s">
        <v>7283</v>
      </c>
      <c r="CO722" t="s">
        <v>8448</v>
      </c>
      <c r="CP722" t="s">
        <v>7283</v>
      </c>
      <c r="CQ722" t="s">
        <v>1592</v>
      </c>
      <c r="CR722">
        <v>0</v>
      </c>
      <c r="CS722" t="s">
        <v>1592</v>
      </c>
      <c r="CT722" t="s">
        <v>1592</v>
      </c>
      <c r="CU722" t="e">
        <v>#N/A</v>
      </c>
      <c r="CV722" t="s">
        <v>1592</v>
      </c>
      <c r="CW722" t="s">
        <v>1592</v>
      </c>
      <c r="CX722">
        <v>720</v>
      </c>
      <c r="CY722" t="s">
        <v>8513</v>
      </c>
      <c r="CZ722" t="s">
        <v>1592</v>
      </c>
      <c r="DA722" t="s">
        <v>2313</v>
      </c>
      <c r="DB722" t="s">
        <v>2314</v>
      </c>
      <c r="DC722" t="s">
        <v>7280</v>
      </c>
      <c r="DD722" t="s">
        <v>1306</v>
      </c>
      <c r="DE722" t="s">
        <v>7279</v>
      </c>
      <c r="DF722" t="s">
        <v>1592</v>
      </c>
      <c r="DG722" t="s">
        <v>1592</v>
      </c>
      <c r="DH722" t="s">
        <v>2334</v>
      </c>
      <c r="DI722" t="e">
        <v>#N/A</v>
      </c>
      <c r="DJ722"/>
      <c r="DK722" t="s">
        <v>2334</v>
      </c>
      <c r="DL722">
        <v>9</v>
      </c>
      <c r="DM722" t="s">
        <v>2315</v>
      </c>
      <c r="DN722" t="s">
        <v>1247</v>
      </c>
      <c r="DO722" t="b">
        <v>1</v>
      </c>
      <c r="DP722" t="b">
        <v>1</v>
      </c>
      <c r="DQ722" t="b">
        <v>0</v>
      </c>
      <c r="DR722" t="b">
        <v>0</v>
      </c>
      <c r="DS722" t="b">
        <v>0</v>
      </c>
      <c r="DT722" t="b">
        <v>0</v>
      </c>
      <c r="DU722" t="b">
        <v>0</v>
      </c>
      <c r="DV722">
        <v>0</v>
      </c>
      <c r="DW722" t="b">
        <v>0</v>
      </c>
      <c r="DX722" t="b">
        <v>0</v>
      </c>
      <c r="DY722" t="b">
        <v>0</v>
      </c>
      <c r="DZ722" t="b">
        <v>0</v>
      </c>
      <c r="EA722" t="b">
        <v>0</v>
      </c>
      <c r="EB722" t="b">
        <v>0</v>
      </c>
      <c r="EC722" t="b">
        <v>0</v>
      </c>
      <c r="ED722" t="b">
        <v>0</v>
      </c>
      <c r="EE722" t="b">
        <v>0</v>
      </c>
      <c r="EF722" t="e" cm="1">
        <v>#N/A</v>
      </c>
      <c r="EG722" t="b">
        <v>0</v>
      </c>
      <c r="EH722" t="b">
        <v>0</v>
      </c>
      <c r="EI722" t="e">
        <v>#N/A</v>
      </c>
      <c r="EJ722" t="e">
        <v>#N/A</v>
      </c>
      <c r="EK722">
        <v>0</v>
      </c>
      <c r="EL722">
        <v>40</v>
      </c>
      <c r="EM722" t="b">
        <v>0</v>
      </c>
    </row>
    <row r="723" spans="1:143" ht="15.75">
      <c r="A723"/>
      <c r="B723" t="s">
        <v>1255</v>
      </c>
      <c r="C723" t="s">
        <v>1739</v>
      </c>
      <c r="D723" t="s">
        <v>8514</v>
      </c>
      <c r="E723" t="s">
        <v>8515</v>
      </c>
      <c r="F723" t="s">
        <v>8516</v>
      </c>
      <c r="G723" t="s">
        <v>8517</v>
      </c>
      <c r="H723" t="s">
        <v>8518</v>
      </c>
      <c r="I723" t="s">
        <v>1279</v>
      </c>
      <c r="J723"/>
      <c r="K723"/>
      <c r="L723" t="s">
        <v>5118</v>
      </c>
      <c r="M723"/>
      <c r="N723"/>
      <c r="O723" t="s">
        <v>1243</v>
      </c>
      <c r="P723" t="s">
        <v>1255</v>
      </c>
      <c r="Q723" t="s">
        <v>1311</v>
      </c>
      <c r="R723" t="s">
        <v>8519</v>
      </c>
      <c r="S723"/>
      <c r="T723" t="s">
        <v>8520</v>
      </c>
      <c r="U723" t="s">
        <v>8521</v>
      </c>
      <c r="V723"/>
      <c r="W723"/>
      <c r="X723"/>
      <c r="Y723" t="s">
        <v>1311</v>
      </c>
      <c r="Z723" t="s">
        <v>8518</v>
      </c>
      <c r="AA723"/>
      <c r="AB723"/>
      <c r="AC723" t="s">
        <v>8522</v>
      </c>
      <c r="AD723"/>
      <c r="AE723"/>
      <c r="AF723"/>
      <c r="AG723"/>
      <c r="AH723"/>
      <c r="AI723"/>
      <c r="AJ723"/>
      <c r="AK723"/>
      <c r="AL723"/>
      <c r="AM723"/>
      <c r="AN723"/>
      <c r="AO723" s="108" t="s">
        <v>43</v>
      </c>
      <c r="AP723" t="s">
        <v>1241</v>
      </c>
      <c r="AQ723">
        <v>2</v>
      </c>
      <c r="AR723" t="e">
        <v>#N/A</v>
      </c>
      <c r="AS723" t="s">
        <v>1739</v>
      </c>
      <c r="AT723" t="e">
        <v>#N/A</v>
      </c>
      <c r="AU723" t="s">
        <v>8515</v>
      </c>
      <c r="AV723" t="s">
        <v>8523</v>
      </c>
      <c r="AW723" t="s">
        <v>8524</v>
      </c>
      <c r="AX723" t="s">
        <v>1934</v>
      </c>
      <c r="AY723" t="s">
        <v>8525</v>
      </c>
      <c r="AZ723" t="s">
        <v>1311</v>
      </c>
      <c r="BA723" t="s">
        <v>8526</v>
      </c>
      <c r="BB723" t="s">
        <v>1279</v>
      </c>
      <c r="BC723" t="s">
        <v>5118</v>
      </c>
      <c r="BD723" t="s">
        <v>8527</v>
      </c>
      <c r="BE723">
        <v>723</v>
      </c>
      <c r="BF723">
        <v>0</v>
      </c>
      <c r="BG723">
        <v>0</v>
      </c>
      <c r="BH723" t="s">
        <v>1592</v>
      </c>
      <c r="BI723">
        <v>0</v>
      </c>
      <c r="BJ723">
        <v>0</v>
      </c>
      <c r="BK723">
        <v>0</v>
      </c>
      <c r="BL723" t="s">
        <v>1592</v>
      </c>
      <c r="BM723" t="s">
        <v>1592</v>
      </c>
      <c r="BN723" t="s">
        <v>1592</v>
      </c>
      <c r="BO723" t="s" cm="1">
        <v>1592</v>
      </c>
      <c r="BP723" t="s">
        <v>1592</v>
      </c>
      <c r="BQ723" t="s">
        <v>1243</v>
      </c>
      <c r="BR723">
        <v>1</v>
      </c>
      <c r="BS723" t="s">
        <v>1931</v>
      </c>
      <c r="BT723" t="s">
        <v>8528</v>
      </c>
      <c r="BU723" t="s">
        <v>8514</v>
      </c>
      <c r="BV723" t="s">
        <v>8523</v>
      </c>
      <c r="BW723" t="s">
        <v>8529</v>
      </c>
      <c r="BX723" t="s">
        <v>1937</v>
      </c>
      <c r="BY723" t="s">
        <v>8520</v>
      </c>
      <c r="BZ723" t="s">
        <v>8530</v>
      </c>
      <c r="CA723" t="s">
        <v>1592</v>
      </c>
      <c r="CB723"/>
      <c r="CC723" t="s">
        <v>998</v>
      </c>
      <c r="CD723" t="s">
        <v>1279</v>
      </c>
      <c r="CE723" t="s">
        <v>8515</v>
      </c>
      <c r="CF723" t="s">
        <v>8523</v>
      </c>
      <c r="CG723" t="s">
        <v>1279</v>
      </c>
      <c r="CH723" t="s">
        <v>1592</v>
      </c>
      <c r="CI723" t="s">
        <v>8519</v>
      </c>
      <c r="CJ723" t="s">
        <v>1255</v>
      </c>
      <c r="CK723"/>
      <c r="CL723"/>
      <c r="CM723" t="s">
        <v>8521</v>
      </c>
      <c r="CN723" t="s">
        <v>1592</v>
      </c>
      <c r="CO723" t="s">
        <v>8521</v>
      </c>
      <c r="CP723" t="s">
        <v>1592</v>
      </c>
      <c r="CQ723" t="s">
        <v>1592</v>
      </c>
      <c r="CR723">
        <v>8</v>
      </c>
      <c r="CS723" t="s">
        <v>1243</v>
      </c>
      <c r="CT723" t="s">
        <v>1243</v>
      </c>
      <c r="CU723" t="s">
        <v>1243</v>
      </c>
      <c r="CV723" t="s">
        <v>1592</v>
      </c>
      <c r="CW723" t="s">
        <v>1592</v>
      </c>
      <c r="CX723">
        <v>721</v>
      </c>
      <c r="CY723" t="s">
        <v>8531</v>
      </c>
      <c r="CZ723" t="s">
        <v>1592</v>
      </c>
      <c r="DA723" t="s">
        <v>2313</v>
      </c>
      <c r="DB723" t="s">
        <v>2314</v>
      </c>
      <c r="DC723" t="s">
        <v>8515</v>
      </c>
      <c r="DD723" t="s">
        <v>1311</v>
      </c>
      <c r="DE723" t="s">
        <v>8517</v>
      </c>
      <c r="DF723" t="s">
        <v>8520</v>
      </c>
      <c r="DG723" t="s">
        <v>8520</v>
      </c>
      <c r="DH723" t="s">
        <v>8532</v>
      </c>
      <c r="DI723" t="e">
        <v>#N/A</v>
      </c>
      <c r="DJ723"/>
      <c r="DK723" t="s">
        <v>8532</v>
      </c>
      <c r="DL723">
        <v>9</v>
      </c>
      <c r="DM723" t="s">
        <v>2315</v>
      </c>
      <c r="DN723" t="s">
        <v>1255</v>
      </c>
      <c r="DO723" t="b">
        <v>1</v>
      </c>
      <c r="DP723" t="b">
        <v>1</v>
      </c>
      <c r="DQ723" t="b">
        <v>1</v>
      </c>
      <c r="DR723" t="b">
        <v>1</v>
      </c>
      <c r="DS723" t="b">
        <v>1</v>
      </c>
      <c r="DT723" t="b">
        <v>0</v>
      </c>
      <c r="DU723" t="b">
        <v>1</v>
      </c>
      <c r="DV723">
        <v>0</v>
      </c>
      <c r="DW723" t="b">
        <v>0</v>
      </c>
      <c r="DX723" t="b">
        <v>0</v>
      </c>
      <c r="DY723" t="b">
        <v>0</v>
      </c>
      <c r="DZ723" t="b">
        <v>0</v>
      </c>
      <c r="EA723" t="b">
        <v>0</v>
      </c>
      <c r="EB723" t="b">
        <v>0</v>
      </c>
      <c r="EC723" t="b">
        <v>0</v>
      </c>
      <c r="ED723" t="b">
        <v>0</v>
      </c>
      <c r="EE723" t="b">
        <v>0</v>
      </c>
      <c r="EF723" t="b" cm="1">
        <v>0</v>
      </c>
      <c r="EG723" t="b">
        <v>0</v>
      </c>
      <c r="EH723" t="b">
        <v>0</v>
      </c>
      <c r="EI723" t="b">
        <v>0</v>
      </c>
      <c r="EJ723" t="s">
        <v>1592</v>
      </c>
      <c r="EK723">
        <v>0</v>
      </c>
      <c r="EL723">
        <v>39</v>
      </c>
      <c r="EM723" t="b">
        <v>0</v>
      </c>
    </row>
    <row r="724" spans="1:143" ht="141.75">
      <c r="A724"/>
      <c r="B724" t="s">
        <v>1255</v>
      </c>
      <c r="C724" t="s">
        <v>1739</v>
      </c>
      <c r="D724" t="s">
        <v>2072</v>
      </c>
      <c r="E724" t="s">
        <v>2068</v>
      </c>
      <c r="F724" t="s">
        <v>8533</v>
      </c>
      <c r="G724" s="109" t="s">
        <v>8534</v>
      </c>
      <c r="H724" s="109" t="s">
        <v>6268</v>
      </c>
      <c r="I724" t="s">
        <v>1242</v>
      </c>
      <c r="J724" t="s">
        <v>8514</v>
      </c>
      <c r="K724"/>
      <c r="L724" t="s">
        <v>1939</v>
      </c>
      <c r="M724" t="s">
        <v>1947</v>
      </c>
      <c r="N724" s="109" t="s">
        <v>6268</v>
      </c>
      <c r="O724" t="s">
        <v>1243</v>
      </c>
      <c r="P724" t="s">
        <v>8535</v>
      </c>
      <c r="Q724" t="s">
        <v>1311</v>
      </c>
      <c r="R724" t="s">
        <v>8519</v>
      </c>
      <c r="S724"/>
      <c r="T724" t="s">
        <v>8536</v>
      </c>
      <c r="U724" t="s">
        <v>8521</v>
      </c>
      <c r="V724" t="s">
        <v>2075</v>
      </c>
      <c r="W724"/>
      <c r="X724"/>
      <c r="Y724" t="s">
        <v>1311</v>
      </c>
      <c r="Z724" s="109" t="s">
        <v>6268</v>
      </c>
      <c r="AA724"/>
      <c r="AB724"/>
      <c r="AC724" t="s">
        <v>8522</v>
      </c>
      <c r="AD724" t="s">
        <v>8537</v>
      </c>
      <c r="AE724"/>
      <c r="AF724"/>
      <c r="AG724"/>
      <c r="AH724"/>
      <c r="AI724"/>
      <c r="AJ724"/>
      <c r="AK724"/>
      <c r="AL724"/>
      <c r="AM724"/>
      <c r="AN724"/>
      <c r="AO724" s="108" t="s">
        <v>43</v>
      </c>
      <c r="AP724" t="s">
        <v>1241</v>
      </c>
      <c r="AQ724">
        <v>3</v>
      </c>
      <c r="AR724" t="e">
        <v>#N/A</v>
      </c>
      <c r="AS724" t="s">
        <v>1739</v>
      </c>
      <c r="AT724" t="e">
        <v>#N/A</v>
      </c>
      <c r="AU724" t="s">
        <v>2068</v>
      </c>
      <c r="AV724" t="s">
        <v>2071</v>
      </c>
      <c r="AW724" t="s">
        <v>8538</v>
      </c>
      <c r="AX724" t="s">
        <v>1934</v>
      </c>
      <c r="AY724" t="s">
        <v>8539</v>
      </c>
      <c r="AZ724" t="s">
        <v>1311</v>
      </c>
      <c r="BA724" t="s">
        <v>6269</v>
      </c>
      <c r="BB724" t="s">
        <v>1242</v>
      </c>
      <c r="BC724" t="s">
        <v>1939</v>
      </c>
      <c r="BD724" t="s">
        <v>8540</v>
      </c>
      <c r="BE724">
        <v>418</v>
      </c>
      <c r="BF724">
        <v>723</v>
      </c>
      <c r="BG724">
        <v>0</v>
      </c>
      <c r="BH724" t="s">
        <v>1592</v>
      </c>
      <c r="BI724">
        <v>0</v>
      </c>
      <c r="BJ724">
        <v>0</v>
      </c>
      <c r="BK724">
        <v>476</v>
      </c>
      <c r="BL724" t="s">
        <v>2076</v>
      </c>
      <c r="BM724" t="s">
        <v>8515</v>
      </c>
      <c r="BN724" t="s">
        <v>8523</v>
      </c>
      <c r="BO724" t="e" cm="1">
        <v>#N/A</v>
      </c>
      <c r="BP724" t="s">
        <v>1592</v>
      </c>
      <c r="BQ724" t="s">
        <v>1243</v>
      </c>
      <c r="BR724">
        <v>2</v>
      </c>
      <c r="BS724" t="s">
        <v>1841</v>
      </c>
      <c r="BT724" t="s">
        <v>8541</v>
      </c>
      <c r="BU724" t="s">
        <v>2072</v>
      </c>
      <c r="BV724" t="s">
        <v>2071</v>
      </c>
      <c r="BW724" t="s">
        <v>2074</v>
      </c>
      <c r="BX724" t="s">
        <v>2074</v>
      </c>
      <c r="BY724" t="s">
        <v>8536</v>
      </c>
      <c r="BZ724" t="s">
        <v>8542</v>
      </c>
      <c r="CA724" t="s">
        <v>1947</v>
      </c>
      <c r="CB724"/>
      <c r="CC724" t="s">
        <v>998</v>
      </c>
      <c r="CD724" t="s">
        <v>1242</v>
      </c>
      <c r="CE724" t="s">
        <v>8543</v>
      </c>
      <c r="CF724" t="s">
        <v>8544</v>
      </c>
      <c r="CG724" t="s">
        <v>1242</v>
      </c>
      <c r="CH724" t="s">
        <v>1592</v>
      </c>
      <c r="CI724" t="s">
        <v>8519</v>
      </c>
      <c r="CJ724" t="s">
        <v>1255</v>
      </c>
      <c r="CK724"/>
      <c r="CL724"/>
      <c r="CM724" t="s">
        <v>8521</v>
      </c>
      <c r="CN724" t="s">
        <v>2075</v>
      </c>
      <c r="CO724" t="s">
        <v>8521</v>
      </c>
      <c r="CP724" t="s">
        <v>2075</v>
      </c>
      <c r="CQ724" t="s">
        <v>1592</v>
      </c>
      <c r="CR724">
        <v>8</v>
      </c>
      <c r="CS724" t="s">
        <v>1243</v>
      </c>
      <c r="CT724" t="s">
        <v>1243</v>
      </c>
      <c r="CU724" t="s">
        <v>1592</v>
      </c>
      <c r="CV724" t="s">
        <v>1592</v>
      </c>
      <c r="CW724" t="s">
        <v>1592</v>
      </c>
      <c r="CX724">
        <v>722</v>
      </c>
      <c r="CY724" t="s">
        <v>8545</v>
      </c>
      <c r="CZ724" t="s">
        <v>1592</v>
      </c>
      <c r="DA724" t="s">
        <v>2313</v>
      </c>
      <c r="DB724" t="s">
        <v>2314</v>
      </c>
      <c r="DC724" t="s">
        <v>2068</v>
      </c>
      <c r="DD724" t="s">
        <v>1311</v>
      </c>
      <c r="DE724" t="s">
        <v>8534</v>
      </c>
      <c r="DF724" t="s">
        <v>8536</v>
      </c>
      <c r="DG724" t="s">
        <v>8536</v>
      </c>
      <c r="DH724" t="s">
        <v>8546</v>
      </c>
      <c r="DI724" t="e">
        <v>#N/A</v>
      </c>
      <c r="DJ724"/>
      <c r="DK724" t="s">
        <v>8546</v>
      </c>
      <c r="DL724">
        <v>9</v>
      </c>
      <c r="DM724" t="s">
        <v>2315</v>
      </c>
      <c r="DN724" t="s">
        <v>1255</v>
      </c>
      <c r="DO724" t="b">
        <v>1</v>
      </c>
      <c r="DP724" t="b">
        <v>1</v>
      </c>
      <c r="DQ724" t="b">
        <v>0</v>
      </c>
      <c r="DR724" t="b">
        <v>1</v>
      </c>
      <c r="DS724" t="b">
        <v>1</v>
      </c>
      <c r="DT724" t="b">
        <v>0</v>
      </c>
      <c r="DU724" t="b">
        <v>0</v>
      </c>
      <c r="DV724">
        <v>0</v>
      </c>
      <c r="DW724" t="b">
        <v>0</v>
      </c>
      <c r="DX724" t="b">
        <v>0</v>
      </c>
      <c r="DY724" t="b">
        <v>0</v>
      </c>
      <c r="DZ724" t="b">
        <v>0</v>
      </c>
      <c r="EA724" t="b">
        <v>0</v>
      </c>
      <c r="EB724" t="b">
        <v>0</v>
      </c>
      <c r="EC724" t="b">
        <v>0</v>
      </c>
      <c r="ED724" t="b">
        <v>0</v>
      </c>
      <c r="EE724" t="b">
        <v>0</v>
      </c>
      <c r="EF724" t="b" cm="1">
        <v>0</v>
      </c>
      <c r="EG724" t="b">
        <v>0</v>
      </c>
      <c r="EH724" t="b">
        <v>0</v>
      </c>
      <c r="EI724" t="b">
        <v>0</v>
      </c>
      <c r="EJ724" t="s">
        <v>1592</v>
      </c>
      <c r="EK724">
        <v>0</v>
      </c>
      <c r="EL724">
        <v>10</v>
      </c>
      <c r="EM724" t="b">
        <v>0</v>
      </c>
    </row>
    <row r="725" spans="1:143" ht="110.25">
      <c r="A725"/>
      <c r="B725" t="s">
        <v>1255</v>
      </c>
      <c r="C725" t="s">
        <v>1739</v>
      </c>
      <c r="D725" t="s">
        <v>1766</v>
      </c>
      <c r="E725" t="s">
        <v>1767</v>
      </c>
      <c r="F725" t="s">
        <v>8547</v>
      </c>
      <c r="G725" s="109" t="s">
        <v>8548</v>
      </c>
      <c r="H725" t="s">
        <v>8549</v>
      </c>
      <c r="I725" t="s">
        <v>1242</v>
      </c>
      <c r="J725" t="s">
        <v>8514</v>
      </c>
      <c r="K725"/>
      <c r="L725" t="s">
        <v>5118</v>
      </c>
      <c r="M725" t="s">
        <v>1947</v>
      </c>
      <c r="N725" t="s">
        <v>8550</v>
      </c>
      <c r="O725" t="s">
        <v>1243</v>
      </c>
      <c r="P725" t="s">
        <v>2187</v>
      </c>
      <c r="Q725" t="s">
        <v>1311</v>
      </c>
      <c r="R725" t="s">
        <v>8519</v>
      </c>
      <c r="S725"/>
      <c r="T725" t="s">
        <v>8520</v>
      </c>
      <c r="U725" t="s">
        <v>8521</v>
      </c>
      <c r="V725" t="s">
        <v>1956</v>
      </c>
      <c r="W725"/>
      <c r="X725"/>
      <c r="Y725" t="s">
        <v>1311</v>
      </c>
      <c r="Z725" t="s">
        <v>8549</v>
      </c>
      <c r="AA725"/>
      <c r="AB725"/>
      <c r="AC725" t="s">
        <v>8551</v>
      </c>
      <c r="AD725" t="s">
        <v>8550</v>
      </c>
      <c r="AE725"/>
      <c r="AF725"/>
      <c r="AG725"/>
      <c r="AH725"/>
      <c r="AI725"/>
      <c r="AJ725"/>
      <c r="AK725"/>
      <c r="AL725"/>
      <c r="AM725"/>
      <c r="AN725"/>
      <c r="AO725" s="108" t="s">
        <v>43</v>
      </c>
      <c r="AP725" t="s">
        <v>1241</v>
      </c>
      <c r="AQ725">
        <v>4</v>
      </c>
      <c r="AR725" t="e">
        <v>#N/A</v>
      </c>
      <c r="AS725" t="s">
        <v>1739</v>
      </c>
      <c r="AT725" t="e">
        <v>#N/A</v>
      </c>
      <c r="AU725" t="s">
        <v>1767</v>
      </c>
      <c r="AV725" t="s">
        <v>1953</v>
      </c>
      <c r="AW725" t="s">
        <v>8552</v>
      </c>
      <c r="AX725" t="s">
        <v>1934</v>
      </c>
      <c r="AY725" t="s">
        <v>8553</v>
      </c>
      <c r="AZ725" t="s">
        <v>1311</v>
      </c>
      <c r="BA725" t="s">
        <v>5610</v>
      </c>
      <c r="BB725" t="s">
        <v>1242</v>
      </c>
      <c r="BC725" t="s">
        <v>5118</v>
      </c>
      <c r="BD725" t="s">
        <v>6327</v>
      </c>
      <c r="BE725">
        <v>340</v>
      </c>
      <c r="BF725">
        <v>723</v>
      </c>
      <c r="BG725">
        <v>0</v>
      </c>
      <c r="BH725" t="s">
        <v>1592</v>
      </c>
      <c r="BI725">
        <v>0</v>
      </c>
      <c r="BJ725">
        <v>0</v>
      </c>
      <c r="BK725">
        <v>1036</v>
      </c>
      <c r="BL725" t="s">
        <v>1958</v>
      </c>
      <c r="BM725" t="s">
        <v>8515</v>
      </c>
      <c r="BN725" t="s">
        <v>8523</v>
      </c>
      <c r="BO725" t="e" cm="1">
        <v>#N/A</v>
      </c>
      <c r="BP725" t="s">
        <v>1592</v>
      </c>
      <c r="BQ725" t="s">
        <v>1243</v>
      </c>
      <c r="BR725">
        <v>3</v>
      </c>
      <c r="BS725" t="s">
        <v>1842</v>
      </c>
      <c r="BT725" t="s">
        <v>8554</v>
      </c>
      <c r="BU725" t="s">
        <v>1766</v>
      </c>
      <c r="BV725" t="s">
        <v>1953</v>
      </c>
      <c r="BW725" t="s">
        <v>8555</v>
      </c>
      <c r="BX725" t="s">
        <v>8556</v>
      </c>
      <c r="BY725" t="s">
        <v>8520</v>
      </c>
      <c r="BZ725" t="s">
        <v>8555</v>
      </c>
      <c r="CA725" t="s">
        <v>1947</v>
      </c>
      <c r="CB725"/>
      <c r="CC725" t="s">
        <v>998</v>
      </c>
      <c r="CD725" t="s">
        <v>1242</v>
      </c>
      <c r="CE725" t="s">
        <v>8557</v>
      </c>
      <c r="CF725" t="s">
        <v>8558</v>
      </c>
      <c r="CG725" t="s">
        <v>1242</v>
      </c>
      <c r="CH725" t="s">
        <v>1592</v>
      </c>
      <c r="CI725" t="s">
        <v>8519</v>
      </c>
      <c r="CJ725" t="s">
        <v>1255</v>
      </c>
      <c r="CK725"/>
      <c r="CL725"/>
      <c r="CM725" t="s">
        <v>8521</v>
      </c>
      <c r="CN725" t="s">
        <v>1956</v>
      </c>
      <c r="CO725" t="s">
        <v>8521</v>
      </c>
      <c r="CP725" t="s">
        <v>1956</v>
      </c>
      <c r="CQ725" t="s">
        <v>1592</v>
      </c>
      <c r="CR725">
        <v>8</v>
      </c>
      <c r="CS725" t="s">
        <v>1243</v>
      </c>
      <c r="CT725" t="s">
        <v>1243</v>
      </c>
      <c r="CU725" t="s">
        <v>1592</v>
      </c>
      <c r="CV725" t="s">
        <v>1592</v>
      </c>
      <c r="CW725" t="s">
        <v>1592</v>
      </c>
      <c r="CX725">
        <v>723</v>
      </c>
      <c r="CY725" t="s">
        <v>8559</v>
      </c>
      <c r="CZ725" t="s">
        <v>1592</v>
      </c>
      <c r="DA725" t="s">
        <v>2313</v>
      </c>
      <c r="DB725" t="s">
        <v>2314</v>
      </c>
      <c r="DC725" t="s">
        <v>1767</v>
      </c>
      <c r="DD725" t="s">
        <v>1311</v>
      </c>
      <c r="DE725" t="s">
        <v>8548</v>
      </c>
      <c r="DF725" t="s">
        <v>8520</v>
      </c>
      <c r="DG725" t="s">
        <v>8520</v>
      </c>
      <c r="DH725" t="s">
        <v>8532</v>
      </c>
      <c r="DI725" t="e">
        <v>#N/A</v>
      </c>
      <c r="DJ725"/>
      <c r="DK725" t="s">
        <v>8532</v>
      </c>
      <c r="DL725">
        <v>9</v>
      </c>
      <c r="DM725" t="s">
        <v>2315</v>
      </c>
      <c r="DN725" t="s">
        <v>1255</v>
      </c>
      <c r="DO725" t="b">
        <v>1</v>
      </c>
      <c r="DP725" t="b">
        <v>1</v>
      </c>
      <c r="DQ725" t="b">
        <v>0</v>
      </c>
      <c r="DR725" t="b">
        <v>0</v>
      </c>
      <c r="DS725" t="b">
        <v>0</v>
      </c>
      <c r="DT725" t="b">
        <v>0</v>
      </c>
      <c r="DU725" t="b">
        <v>0</v>
      </c>
      <c r="DV725">
        <v>0</v>
      </c>
      <c r="DW725" t="b">
        <v>0</v>
      </c>
      <c r="DX725" t="b">
        <v>0</v>
      </c>
      <c r="DY725" t="b">
        <v>0</v>
      </c>
      <c r="DZ725" t="b">
        <v>0</v>
      </c>
      <c r="EA725" t="b">
        <v>0</v>
      </c>
      <c r="EB725" t="b">
        <v>0</v>
      </c>
      <c r="EC725" t="b">
        <v>0</v>
      </c>
      <c r="ED725" t="b">
        <v>0</v>
      </c>
      <c r="EE725" t="b">
        <v>0</v>
      </c>
      <c r="EF725" t="b" cm="1">
        <v>0</v>
      </c>
      <c r="EG725" t="b">
        <v>0</v>
      </c>
      <c r="EH725" t="b">
        <v>0</v>
      </c>
      <c r="EI725" t="b">
        <v>0</v>
      </c>
      <c r="EJ725" t="s">
        <v>1592</v>
      </c>
      <c r="EK725">
        <v>0</v>
      </c>
      <c r="EL725">
        <v>13</v>
      </c>
      <c r="EM725" t="b">
        <v>0</v>
      </c>
    </row>
    <row r="726" spans="1:143" ht="236.25">
      <c r="A726"/>
      <c r="B726" t="s">
        <v>1255</v>
      </c>
      <c r="C726" t="s">
        <v>1739</v>
      </c>
      <c r="D726" t="s">
        <v>8560</v>
      </c>
      <c r="E726" t="s">
        <v>8561</v>
      </c>
      <c r="F726" t="s">
        <v>8562</v>
      </c>
      <c r="G726" t="s">
        <v>8563</v>
      </c>
      <c r="H726" s="109" t="s">
        <v>8564</v>
      </c>
      <c r="I726" t="s">
        <v>1242</v>
      </c>
      <c r="J726" t="s">
        <v>8514</v>
      </c>
      <c r="K726"/>
      <c r="L726" t="s">
        <v>5118</v>
      </c>
      <c r="M726" t="s">
        <v>1947</v>
      </c>
      <c r="N726" t="s">
        <v>8565</v>
      </c>
      <c r="O726" t="s">
        <v>1243</v>
      </c>
      <c r="P726" t="s">
        <v>2187</v>
      </c>
      <c r="Q726" t="s">
        <v>1311</v>
      </c>
      <c r="R726" t="s">
        <v>8519</v>
      </c>
      <c r="S726"/>
      <c r="T726" t="s">
        <v>8520</v>
      </c>
      <c r="U726" t="s">
        <v>8521</v>
      </c>
      <c r="V726" t="s">
        <v>8566</v>
      </c>
      <c r="W726"/>
      <c r="X726"/>
      <c r="Y726" t="s">
        <v>1311</v>
      </c>
      <c r="Z726" s="109" t="s">
        <v>8564</v>
      </c>
      <c r="AA726"/>
      <c r="AB726"/>
      <c r="AC726" t="s">
        <v>8567</v>
      </c>
      <c r="AD726"/>
      <c r="AE726"/>
      <c r="AF726"/>
      <c r="AG726"/>
      <c r="AH726"/>
      <c r="AI726"/>
      <c r="AJ726"/>
      <c r="AK726"/>
      <c r="AL726"/>
      <c r="AM726"/>
      <c r="AN726"/>
      <c r="AO726" s="108" t="s">
        <v>43</v>
      </c>
      <c r="AP726" t="s">
        <v>1241</v>
      </c>
      <c r="AQ726">
        <v>5</v>
      </c>
      <c r="AR726" t="e">
        <v>#N/A</v>
      </c>
      <c r="AS726" t="s">
        <v>1739</v>
      </c>
      <c r="AT726" t="e">
        <v>#N/A</v>
      </c>
      <c r="AU726" t="s">
        <v>8561</v>
      </c>
      <c r="AV726" t="s">
        <v>8568</v>
      </c>
      <c r="AW726" t="s">
        <v>8569</v>
      </c>
      <c r="AX726" t="s">
        <v>1934</v>
      </c>
      <c r="AY726" t="s">
        <v>8570</v>
      </c>
      <c r="AZ726" t="s">
        <v>1311</v>
      </c>
      <c r="BA726" t="s">
        <v>8571</v>
      </c>
      <c r="BB726" t="s">
        <v>1242</v>
      </c>
      <c r="BC726" t="s">
        <v>5118</v>
      </c>
      <c r="BD726" t="s">
        <v>8572</v>
      </c>
      <c r="BE726">
        <v>726</v>
      </c>
      <c r="BF726">
        <v>723</v>
      </c>
      <c r="BG726">
        <v>0</v>
      </c>
      <c r="BH726" t="s">
        <v>1592</v>
      </c>
      <c r="BI726">
        <v>0</v>
      </c>
      <c r="BJ726">
        <v>0</v>
      </c>
      <c r="BK726">
        <v>908</v>
      </c>
      <c r="BL726" t="s">
        <v>8573</v>
      </c>
      <c r="BM726" t="s">
        <v>8515</v>
      </c>
      <c r="BN726" t="s">
        <v>8523</v>
      </c>
      <c r="BO726" t="e" cm="1">
        <v>#N/A</v>
      </c>
      <c r="BP726" t="s">
        <v>1592</v>
      </c>
      <c r="BQ726" t="s">
        <v>1243</v>
      </c>
      <c r="BR726">
        <v>4</v>
      </c>
      <c r="BS726" t="s">
        <v>1843</v>
      </c>
      <c r="BT726" t="s">
        <v>8574</v>
      </c>
      <c r="BU726" t="s">
        <v>8560</v>
      </c>
      <c r="BV726" t="s">
        <v>8568</v>
      </c>
      <c r="BW726" t="s">
        <v>8575</v>
      </c>
      <c r="BX726" t="s">
        <v>8576</v>
      </c>
      <c r="BY726" t="s">
        <v>8520</v>
      </c>
      <c r="BZ726" t="s">
        <v>8575</v>
      </c>
      <c r="CA726" t="s">
        <v>1947</v>
      </c>
      <c r="CB726"/>
      <c r="CC726" t="s">
        <v>998</v>
      </c>
      <c r="CD726" t="s">
        <v>1242</v>
      </c>
      <c r="CE726" t="s">
        <v>8577</v>
      </c>
      <c r="CF726" t="s">
        <v>8578</v>
      </c>
      <c r="CG726" t="s">
        <v>1242</v>
      </c>
      <c r="CH726" t="s">
        <v>1592</v>
      </c>
      <c r="CI726" t="s">
        <v>8519</v>
      </c>
      <c r="CJ726" t="s">
        <v>1255</v>
      </c>
      <c r="CK726"/>
      <c r="CL726"/>
      <c r="CM726" t="s">
        <v>8521</v>
      </c>
      <c r="CN726" t="s">
        <v>8566</v>
      </c>
      <c r="CO726" t="s">
        <v>8521</v>
      </c>
      <c r="CP726" t="s">
        <v>8566</v>
      </c>
      <c r="CQ726" t="s">
        <v>1592</v>
      </c>
      <c r="CR726">
        <v>8</v>
      </c>
      <c r="CS726" t="s">
        <v>1243</v>
      </c>
      <c r="CT726" t="s">
        <v>1243</v>
      </c>
      <c r="CU726" t="s">
        <v>1243</v>
      </c>
      <c r="CV726" t="s">
        <v>1592</v>
      </c>
      <c r="CW726" t="s">
        <v>1592</v>
      </c>
      <c r="CX726">
        <v>724</v>
      </c>
      <c r="CY726" t="s">
        <v>8579</v>
      </c>
      <c r="CZ726" t="s">
        <v>1592</v>
      </c>
      <c r="DA726" t="s">
        <v>2313</v>
      </c>
      <c r="DB726" t="s">
        <v>2314</v>
      </c>
      <c r="DC726" t="s">
        <v>8561</v>
      </c>
      <c r="DD726" t="s">
        <v>1311</v>
      </c>
      <c r="DE726" t="s">
        <v>8563</v>
      </c>
      <c r="DF726" t="s">
        <v>8520</v>
      </c>
      <c r="DG726" t="s">
        <v>8520</v>
      </c>
      <c r="DH726" t="s">
        <v>8532</v>
      </c>
      <c r="DI726" t="e">
        <v>#N/A</v>
      </c>
      <c r="DJ726"/>
      <c r="DK726" t="s">
        <v>8532</v>
      </c>
      <c r="DL726">
        <v>9</v>
      </c>
      <c r="DM726" t="s">
        <v>2315</v>
      </c>
      <c r="DN726" t="s">
        <v>1255</v>
      </c>
      <c r="DO726" t="b">
        <v>1</v>
      </c>
      <c r="DP726" t="b">
        <v>1</v>
      </c>
      <c r="DQ726" t="b">
        <v>1</v>
      </c>
      <c r="DR726" t="b">
        <v>0</v>
      </c>
      <c r="DS726" t="b">
        <v>0</v>
      </c>
      <c r="DT726" t="b">
        <v>0</v>
      </c>
      <c r="DU726" t="b">
        <v>0</v>
      </c>
      <c r="DV726">
        <v>0</v>
      </c>
      <c r="DW726" t="b">
        <v>0</v>
      </c>
      <c r="DX726" t="b">
        <v>0</v>
      </c>
      <c r="DY726" t="b">
        <v>0</v>
      </c>
      <c r="DZ726" t="b">
        <v>0</v>
      </c>
      <c r="EA726" t="b">
        <v>0</v>
      </c>
      <c r="EB726" t="b">
        <v>0</v>
      </c>
      <c r="EC726" t="b">
        <v>0</v>
      </c>
      <c r="ED726" t="b">
        <v>0</v>
      </c>
      <c r="EE726" t="b">
        <v>0</v>
      </c>
      <c r="EF726" t="b" cm="1">
        <v>0</v>
      </c>
      <c r="EG726" t="b">
        <v>0</v>
      </c>
      <c r="EH726" t="b">
        <v>0</v>
      </c>
      <c r="EI726" t="b">
        <v>0</v>
      </c>
      <c r="EJ726" t="s">
        <v>1592</v>
      </c>
      <c r="EK726">
        <v>0</v>
      </c>
      <c r="EL726">
        <v>15</v>
      </c>
      <c r="EM726" t="b">
        <v>0</v>
      </c>
    </row>
    <row r="727" spans="1:143" ht="15.75">
      <c r="A727"/>
      <c r="B727" t="s">
        <v>1255</v>
      </c>
      <c r="C727" t="s">
        <v>1739</v>
      </c>
      <c r="D727" t="s">
        <v>8580</v>
      </c>
      <c r="E727" t="s">
        <v>8581</v>
      </c>
      <c r="F727" t="s">
        <v>8582</v>
      </c>
      <c r="G727" t="s">
        <v>8583</v>
      </c>
      <c r="H727" t="s">
        <v>8584</v>
      </c>
      <c r="I727" t="s">
        <v>1242</v>
      </c>
      <c r="J727" t="s">
        <v>8514</v>
      </c>
      <c r="K727"/>
      <c r="L727" t="s">
        <v>1939</v>
      </c>
      <c r="M727" t="s">
        <v>1947</v>
      </c>
      <c r="N727" t="s">
        <v>8585</v>
      </c>
      <c r="O727" t="s">
        <v>1243</v>
      </c>
      <c r="P727" t="s">
        <v>1255</v>
      </c>
      <c r="Q727" t="s">
        <v>1311</v>
      </c>
      <c r="R727" t="s">
        <v>8519</v>
      </c>
      <c r="S727"/>
      <c r="T727" t="s">
        <v>8586</v>
      </c>
      <c r="U727" t="s">
        <v>8521</v>
      </c>
      <c r="V727" t="s">
        <v>8587</v>
      </c>
      <c r="W727"/>
      <c r="X727"/>
      <c r="Y727" t="s">
        <v>1311</v>
      </c>
      <c r="Z727" t="s">
        <v>8584</v>
      </c>
      <c r="AA727"/>
      <c r="AB727"/>
      <c r="AC727" t="s">
        <v>8567</v>
      </c>
      <c r="AD727"/>
      <c r="AE727"/>
      <c r="AF727"/>
      <c r="AG727"/>
      <c r="AH727"/>
      <c r="AI727"/>
      <c r="AJ727"/>
      <c r="AK727"/>
      <c r="AL727"/>
      <c r="AM727"/>
      <c r="AN727"/>
      <c r="AO727" s="108" t="s">
        <v>43</v>
      </c>
      <c r="AP727" t="s">
        <v>1241</v>
      </c>
      <c r="AQ727">
        <v>6</v>
      </c>
      <c r="AR727" t="e">
        <v>#N/A</v>
      </c>
      <c r="AS727" t="s">
        <v>1739</v>
      </c>
      <c r="AT727" t="e">
        <v>#N/A</v>
      </c>
      <c r="AU727" t="s">
        <v>8581</v>
      </c>
      <c r="AV727" t="s">
        <v>8588</v>
      </c>
      <c r="AW727" t="s">
        <v>8589</v>
      </c>
      <c r="AX727" t="s">
        <v>1934</v>
      </c>
      <c r="AY727" t="s">
        <v>8590</v>
      </c>
      <c r="AZ727" t="s">
        <v>1311</v>
      </c>
      <c r="BA727" t="s">
        <v>8591</v>
      </c>
      <c r="BB727" t="s">
        <v>1242</v>
      </c>
      <c r="BC727" t="s">
        <v>1939</v>
      </c>
      <c r="BD727" t="s">
        <v>8592</v>
      </c>
      <c r="BE727">
        <v>727</v>
      </c>
      <c r="BF727">
        <v>723</v>
      </c>
      <c r="BG727">
        <v>0</v>
      </c>
      <c r="BH727" t="s">
        <v>1592</v>
      </c>
      <c r="BI727">
        <v>0</v>
      </c>
      <c r="BJ727">
        <v>0</v>
      </c>
      <c r="BK727">
        <v>909</v>
      </c>
      <c r="BL727" t="s">
        <v>8593</v>
      </c>
      <c r="BM727" t="s">
        <v>8515</v>
      </c>
      <c r="BN727" t="s">
        <v>8523</v>
      </c>
      <c r="BO727" t="e" cm="1">
        <v>#N/A</v>
      </c>
      <c r="BP727" t="s">
        <v>1592</v>
      </c>
      <c r="BQ727" t="s">
        <v>1243</v>
      </c>
      <c r="BR727">
        <v>5</v>
      </c>
      <c r="BS727" t="s">
        <v>1844</v>
      </c>
      <c r="BT727" t="s">
        <v>8594</v>
      </c>
      <c r="BU727" t="s">
        <v>8580</v>
      </c>
      <c r="BV727" t="s">
        <v>8588</v>
      </c>
      <c r="BW727" t="s">
        <v>8595</v>
      </c>
      <c r="BX727" t="s">
        <v>8596</v>
      </c>
      <c r="BY727" t="s">
        <v>8586</v>
      </c>
      <c r="BZ727" t="s">
        <v>8595</v>
      </c>
      <c r="CA727" t="s">
        <v>1947</v>
      </c>
      <c r="CB727"/>
      <c r="CC727" t="s">
        <v>998</v>
      </c>
      <c r="CD727" t="s">
        <v>1242</v>
      </c>
      <c r="CE727" t="s">
        <v>8597</v>
      </c>
      <c r="CF727" t="s">
        <v>8598</v>
      </c>
      <c r="CG727" t="s">
        <v>1242</v>
      </c>
      <c r="CH727" t="s">
        <v>1592</v>
      </c>
      <c r="CI727" t="s">
        <v>8519</v>
      </c>
      <c r="CJ727" t="s">
        <v>1255</v>
      </c>
      <c r="CK727"/>
      <c r="CL727"/>
      <c r="CM727" t="s">
        <v>8521</v>
      </c>
      <c r="CN727" t="s">
        <v>8587</v>
      </c>
      <c r="CO727" t="s">
        <v>8521</v>
      </c>
      <c r="CP727" t="s">
        <v>8587</v>
      </c>
      <c r="CQ727" t="s">
        <v>1592</v>
      </c>
      <c r="CR727">
        <v>8</v>
      </c>
      <c r="CS727" t="s">
        <v>1243</v>
      </c>
      <c r="CT727" t="s">
        <v>1243</v>
      </c>
      <c r="CU727" t="s">
        <v>1243</v>
      </c>
      <c r="CV727" t="s">
        <v>1592</v>
      </c>
      <c r="CW727" t="s">
        <v>1592</v>
      </c>
      <c r="CX727">
        <v>725</v>
      </c>
      <c r="CY727" t="s">
        <v>8599</v>
      </c>
      <c r="CZ727" t="s">
        <v>1592</v>
      </c>
      <c r="DA727" t="s">
        <v>2313</v>
      </c>
      <c r="DB727" t="s">
        <v>2314</v>
      </c>
      <c r="DC727" t="s">
        <v>8581</v>
      </c>
      <c r="DD727" t="s">
        <v>1311</v>
      </c>
      <c r="DE727" t="s">
        <v>8583</v>
      </c>
      <c r="DF727" t="s">
        <v>8586</v>
      </c>
      <c r="DG727" t="s">
        <v>8586</v>
      </c>
      <c r="DH727" t="s">
        <v>8600</v>
      </c>
      <c r="DI727" t="e">
        <v>#N/A</v>
      </c>
      <c r="DJ727"/>
      <c r="DK727" t="s">
        <v>8600</v>
      </c>
      <c r="DL727">
        <v>9</v>
      </c>
      <c r="DM727" t="s">
        <v>2315</v>
      </c>
      <c r="DN727" t="s">
        <v>1255</v>
      </c>
      <c r="DO727" t="b">
        <v>1</v>
      </c>
      <c r="DP727" t="b">
        <v>1</v>
      </c>
      <c r="DQ727" t="b">
        <v>1</v>
      </c>
      <c r="DR727" t="b">
        <v>1</v>
      </c>
      <c r="DS727" t="b">
        <v>1</v>
      </c>
      <c r="DT727" t="b">
        <v>0</v>
      </c>
      <c r="DU727" t="b">
        <v>0</v>
      </c>
      <c r="DV727">
        <v>0</v>
      </c>
      <c r="DW727" t="b">
        <v>0</v>
      </c>
      <c r="DX727" t="b">
        <v>0</v>
      </c>
      <c r="DY727" t="b">
        <v>0</v>
      </c>
      <c r="DZ727" t="b">
        <v>0</v>
      </c>
      <c r="EA727" t="b">
        <v>0</v>
      </c>
      <c r="EB727" t="b">
        <v>0</v>
      </c>
      <c r="EC727" t="b">
        <v>0</v>
      </c>
      <c r="ED727" t="b">
        <v>0</v>
      </c>
      <c r="EE727" t="b">
        <v>0</v>
      </c>
      <c r="EF727" t="b" cm="1">
        <v>0</v>
      </c>
      <c r="EG727" t="b">
        <v>0</v>
      </c>
      <c r="EH727" t="b">
        <v>0</v>
      </c>
      <c r="EI727" t="b">
        <v>0</v>
      </c>
      <c r="EJ727" t="s">
        <v>1592</v>
      </c>
      <c r="EK727">
        <v>0</v>
      </c>
      <c r="EL727">
        <v>14</v>
      </c>
      <c r="EM727" t="b">
        <v>0</v>
      </c>
    </row>
    <row r="728" spans="1:143" ht="126">
      <c r="A728"/>
      <c r="B728" t="s">
        <v>1255</v>
      </c>
      <c r="C728" t="s">
        <v>1739</v>
      </c>
      <c r="D728" t="s">
        <v>8601</v>
      </c>
      <c r="E728" t="s">
        <v>8602</v>
      </c>
      <c r="F728" t="s">
        <v>8603</v>
      </c>
      <c r="G728" t="s">
        <v>8604</v>
      </c>
      <c r="H728" t="s">
        <v>8605</v>
      </c>
      <c r="I728" t="s">
        <v>1242</v>
      </c>
      <c r="J728" t="s">
        <v>8514</v>
      </c>
      <c r="K728"/>
      <c r="L728" t="s">
        <v>1939</v>
      </c>
      <c r="M728" t="s">
        <v>1947</v>
      </c>
      <c r="N728" s="109" t="s">
        <v>8606</v>
      </c>
      <c r="O728" t="s">
        <v>1243</v>
      </c>
      <c r="P728" t="s">
        <v>8607</v>
      </c>
      <c r="Q728" t="s">
        <v>1311</v>
      </c>
      <c r="R728" t="s">
        <v>8519</v>
      </c>
      <c r="S728"/>
      <c r="T728" t="s">
        <v>8586</v>
      </c>
      <c r="U728" t="s">
        <v>8521</v>
      </c>
      <c r="V728" t="s">
        <v>8608</v>
      </c>
      <c r="W728"/>
      <c r="X728"/>
      <c r="Y728" t="s">
        <v>1311</v>
      </c>
      <c r="Z728" t="s">
        <v>8605</v>
      </c>
      <c r="AA728"/>
      <c r="AB728"/>
      <c r="AC728" s="109" t="s">
        <v>8609</v>
      </c>
      <c r="AD728" t="s">
        <v>8610</v>
      </c>
      <c r="AE728"/>
      <c r="AF728"/>
      <c r="AG728"/>
      <c r="AH728"/>
      <c r="AI728"/>
      <c r="AJ728"/>
      <c r="AK728"/>
      <c r="AL728"/>
      <c r="AM728"/>
      <c r="AN728"/>
      <c r="AO728" s="108" t="s">
        <v>43</v>
      </c>
      <c r="AP728" t="s">
        <v>1241</v>
      </c>
      <c r="AQ728">
        <v>7</v>
      </c>
      <c r="AR728" t="e">
        <v>#N/A</v>
      </c>
      <c r="AS728" t="s">
        <v>1739</v>
      </c>
      <c r="AT728" t="e">
        <v>#N/A</v>
      </c>
      <c r="AU728" t="s">
        <v>8602</v>
      </c>
      <c r="AV728" t="s">
        <v>8611</v>
      </c>
      <c r="AW728" t="s">
        <v>8612</v>
      </c>
      <c r="AX728" t="s">
        <v>1934</v>
      </c>
      <c r="AY728" t="s">
        <v>8613</v>
      </c>
      <c r="AZ728" t="s">
        <v>1311</v>
      </c>
      <c r="BA728" t="s">
        <v>8614</v>
      </c>
      <c r="BB728" t="s">
        <v>1242</v>
      </c>
      <c r="BC728" t="s">
        <v>1939</v>
      </c>
      <c r="BD728" t="s">
        <v>8615</v>
      </c>
      <c r="BE728">
        <v>728</v>
      </c>
      <c r="BF728">
        <v>723</v>
      </c>
      <c r="BG728">
        <v>0</v>
      </c>
      <c r="BH728" t="s">
        <v>1592</v>
      </c>
      <c r="BI728">
        <v>0</v>
      </c>
      <c r="BJ728">
        <v>0</v>
      </c>
      <c r="BK728">
        <v>910</v>
      </c>
      <c r="BL728" t="s">
        <v>8616</v>
      </c>
      <c r="BM728" t="s">
        <v>8515</v>
      </c>
      <c r="BN728" t="s">
        <v>8523</v>
      </c>
      <c r="BO728" t="e" cm="1">
        <v>#N/A</v>
      </c>
      <c r="BP728" t="s">
        <v>1592</v>
      </c>
      <c r="BQ728" t="s">
        <v>1243</v>
      </c>
      <c r="BR728">
        <v>6</v>
      </c>
      <c r="BS728" t="s">
        <v>1845</v>
      </c>
      <c r="BT728" t="s">
        <v>8617</v>
      </c>
      <c r="BU728" t="s">
        <v>8601</v>
      </c>
      <c r="BV728" t="s">
        <v>8611</v>
      </c>
      <c r="BW728" t="s">
        <v>8618</v>
      </c>
      <c r="BX728" t="s">
        <v>8619</v>
      </c>
      <c r="BY728" t="s">
        <v>8586</v>
      </c>
      <c r="BZ728" t="s">
        <v>8618</v>
      </c>
      <c r="CA728" t="s">
        <v>1947</v>
      </c>
      <c r="CB728"/>
      <c r="CC728" t="s">
        <v>998</v>
      </c>
      <c r="CD728" t="s">
        <v>1242</v>
      </c>
      <c r="CE728" t="s">
        <v>8620</v>
      </c>
      <c r="CF728" t="s">
        <v>8621</v>
      </c>
      <c r="CG728" t="s">
        <v>1242</v>
      </c>
      <c r="CH728" t="s">
        <v>1592</v>
      </c>
      <c r="CI728" t="s">
        <v>8519</v>
      </c>
      <c r="CJ728" t="s">
        <v>1255</v>
      </c>
      <c r="CK728"/>
      <c r="CL728"/>
      <c r="CM728" t="s">
        <v>8521</v>
      </c>
      <c r="CN728" t="s">
        <v>8608</v>
      </c>
      <c r="CO728" t="s">
        <v>8521</v>
      </c>
      <c r="CP728" t="s">
        <v>8608</v>
      </c>
      <c r="CQ728" t="s">
        <v>1592</v>
      </c>
      <c r="CR728">
        <v>8</v>
      </c>
      <c r="CS728" t="s">
        <v>1243</v>
      </c>
      <c r="CT728" t="s">
        <v>1243</v>
      </c>
      <c r="CU728" t="s">
        <v>1243</v>
      </c>
      <c r="CV728" t="s">
        <v>1592</v>
      </c>
      <c r="CW728" t="s">
        <v>1592</v>
      </c>
      <c r="CX728">
        <v>726</v>
      </c>
      <c r="CY728" t="s">
        <v>8622</v>
      </c>
      <c r="CZ728" t="s">
        <v>1592</v>
      </c>
      <c r="DA728" t="s">
        <v>2313</v>
      </c>
      <c r="DB728" t="s">
        <v>2314</v>
      </c>
      <c r="DC728" t="s">
        <v>8602</v>
      </c>
      <c r="DD728" t="s">
        <v>1311</v>
      </c>
      <c r="DE728" t="s">
        <v>8604</v>
      </c>
      <c r="DF728" t="s">
        <v>8586</v>
      </c>
      <c r="DG728" t="s">
        <v>8586</v>
      </c>
      <c r="DH728" t="s">
        <v>8600</v>
      </c>
      <c r="DI728" t="e">
        <v>#N/A</v>
      </c>
      <c r="DJ728"/>
      <c r="DK728" t="s">
        <v>8600</v>
      </c>
      <c r="DL728">
        <v>9</v>
      </c>
      <c r="DM728" t="s">
        <v>2315</v>
      </c>
      <c r="DN728" t="s">
        <v>1255</v>
      </c>
      <c r="DO728" t="b">
        <v>1</v>
      </c>
      <c r="DP728" t="b">
        <v>1</v>
      </c>
      <c r="DQ728" t="b">
        <v>1</v>
      </c>
      <c r="DR728" t="b">
        <v>0</v>
      </c>
      <c r="DS728" t="b">
        <v>0</v>
      </c>
      <c r="DT728" t="b">
        <v>0</v>
      </c>
      <c r="DU728" t="b">
        <v>0</v>
      </c>
      <c r="DV728">
        <v>0</v>
      </c>
      <c r="DW728" t="b">
        <v>0</v>
      </c>
      <c r="DX728" t="b">
        <v>0</v>
      </c>
      <c r="DY728" t="b">
        <v>0</v>
      </c>
      <c r="DZ728" t="b">
        <v>0</v>
      </c>
      <c r="EA728" t="b">
        <v>0</v>
      </c>
      <c r="EB728" t="b">
        <v>0</v>
      </c>
      <c r="EC728" t="b">
        <v>0</v>
      </c>
      <c r="ED728" t="b">
        <v>0</v>
      </c>
      <c r="EE728" t="b">
        <v>0</v>
      </c>
      <c r="EF728" t="b" cm="1">
        <v>0</v>
      </c>
      <c r="EG728" t="b">
        <v>0</v>
      </c>
      <c r="EH728" t="b">
        <v>0</v>
      </c>
      <c r="EI728" t="b">
        <v>0</v>
      </c>
      <c r="EJ728" t="s">
        <v>1592</v>
      </c>
      <c r="EK728">
        <v>0</v>
      </c>
      <c r="EL728">
        <v>14</v>
      </c>
      <c r="EM728" t="b">
        <v>0</v>
      </c>
    </row>
    <row r="729" spans="1:143" ht="47.25">
      <c r="A729"/>
      <c r="B729" t="s">
        <v>1255</v>
      </c>
      <c r="C729" t="s">
        <v>1739</v>
      </c>
      <c r="D729" t="s">
        <v>8623</v>
      </c>
      <c r="E729" t="s">
        <v>8624</v>
      </c>
      <c r="F729"/>
      <c r="G729" t="s">
        <v>8625</v>
      </c>
      <c r="H729" s="109" t="s">
        <v>8626</v>
      </c>
      <c r="I729" t="s">
        <v>1242</v>
      </c>
      <c r="J729" t="s">
        <v>8514</v>
      </c>
      <c r="K729"/>
      <c r="L729" t="s">
        <v>1939</v>
      </c>
      <c r="M729" t="s">
        <v>1947</v>
      </c>
      <c r="N729" t="s">
        <v>8627</v>
      </c>
      <c r="O729" t="s">
        <v>1243</v>
      </c>
      <c r="P729" t="s">
        <v>8607</v>
      </c>
      <c r="Q729" t="s">
        <v>1311</v>
      </c>
      <c r="R729" t="s">
        <v>8519</v>
      </c>
      <c r="S729"/>
      <c r="T729" t="s">
        <v>8586</v>
      </c>
      <c r="U729" t="s">
        <v>8521</v>
      </c>
      <c r="V729" t="s">
        <v>8628</v>
      </c>
      <c r="W729"/>
      <c r="X729"/>
      <c r="Y729" t="s">
        <v>1311</v>
      </c>
      <c r="Z729" t="s">
        <v>8629</v>
      </c>
      <c r="AA729"/>
      <c r="AB729"/>
      <c r="AC729" s="109" t="s">
        <v>8630</v>
      </c>
      <c r="AD729"/>
      <c r="AE729"/>
      <c r="AF729"/>
      <c r="AG729"/>
      <c r="AH729"/>
      <c r="AI729"/>
      <c r="AJ729"/>
      <c r="AK729"/>
      <c r="AL729"/>
      <c r="AM729"/>
      <c r="AN729"/>
      <c r="AO729" s="108" t="s">
        <v>43</v>
      </c>
      <c r="AP729" t="s">
        <v>1241</v>
      </c>
      <c r="AQ729">
        <v>8</v>
      </c>
      <c r="AR729" t="e">
        <v>#N/A</v>
      </c>
      <c r="AS729" t="s">
        <v>1739</v>
      </c>
      <c r="AT729" t="e">
        <v>#N/A</v>
      </c>
      <c r="AU729" t="s">
        <v>8624</v>
      </c>
      <c r="AV729" t="s">
        <v>8631</v>
      </c>
      <c r="AW729" t="s">
        <v>1937</v>
      </c>
      <c r="AX729" t="s">
        <v>1934</v>
      </c>
      <c r="AY729" t="s">
        <v>8632</v>
      </c>
      <c r="AZ729" t="s">
        <v>1311</v>
      </c>
      <c r="BA729" t="s">
        <v>8633</v>
      </c>
      <c r="BB729" t="s">
        <v>1242</v>
      </c>
      <c r="BC729" t="s">
        <v>1939</v>
      </c>
      <c r="BD729" t="s">
        <v>8634</v>
      </c>
      <c r="BE729">
        <v>729</v>
      </c>
      <c r="BF729">
        <v>723</v>
      </c>
      <c r="BG729">
        <v>0</v>
      </c>
      <c r="BH729" t="s">
        <v>1592</v>
      </c>
      <c r="BI729">
        <v>0</v>
      </c>
      <c r="BJ729">
        <v>0</v>
      </c>
      <c r="BK729">
        <v>912</v>
      </c>
      <c r="BL729" t="s">
        <v>8635</v>
      </c>
      <c r="BM729" t="s">
        <v>8515</v>
      </c>
      <c r="BN729" t="s">
        <v>8523</v>
      </c>
      <c r="BO729" t="e" cm="1">
        <v>#N/A</v>
      </c>
      <c r="BP729" t="s">
        <v>1592</v>
      </c>
      <c r="BQ729" t="s">
        <v>1243</v>
      </c>
      <c r="BR729">
        <v>7</v>
      </c>
      <c r="BS729" t="s">
        <v>1847</v>
      </c>
      <c r="BT729" t="s">
        <v>8636</v>
      </c>
      <c r="BU729" t="s">
        <v>8623</v>
      </c>
      <c r="BV729" t="s">
        <v>8631</v>
      </c>
      <c r="BW729" t="s">
        <v>8637</v>
      </c>
      <c r="BX729" t="s">
        <v>8638</v>
      </c>
      <c r="BY729" t="s">
        <v>8586</v>
      </c>
      <c r="BZ729" t="s">
        <v>8639</v>
      </c>
      <c r="CA729" t="s">
        <v>1947</v>
      </c>
      <c r="CB729"/>
      <c r="CC729" t="s">
        <v>998</v>
      </c>
      <c r="CD729" t="s">
        <v>1242</v>
      </c>
      <c r="CE729" t="s">
        <v>8640</v>
      </c>
      <c r="CF729" t="s">
        <v>8641</v>
      </c>
      <c r="CG729" t="s">
        <v>1242</v>
      </c>
      <c r="CH729" t="s">
        <v>1592</v>
      </c>
      <c r="CI729" t="s">
        <v>8519</v>
      </c>
      <c r="CJ729" t="s">
        <v>1255</v>
      </c>
      <c r="CK729"/>
      <c r="CL729"/>
      <c r="CM729" t="s">
        <v>8521</v>
      </c>
      <c r="CN729" t="s">
        <v>8628</v>
      </c>
      <c r="CO729" t="s">
        <v>8521</v>
      </c>
      <c r="CP729" t="s">
        <v>8628</v>
      </c>
      <c r="CQ729" t="s">
        <v>1592</v>
      </c>
      <c r="CR729">
        <v>8</v>
      </c>
      <c r="CS729" t="s">
        <v>1243</v>
      </c>
      <c r="CT729" t="s">
        <v>1243</v>
      </c>
      <c r="CU729" t="s">
        <v>1243</v>
      </c>
      <c r="CV729" t="s">
        <v>1592</v>
      </c>
      <c r="CW729" t="s">
        <v>1592</v>
      </c>
      <c r="CX729">
        <v>727</v>
      </c>
      <c r="CY729" t="s">
        <v>8642</v>
      </c>
      <c r="CZ729" t="s">
        <v>1592</v>
      </c>
      <c r="DA729" t="s">
        <v>2313</v>
      </c>
      <c r="DB729" t="s">
        <v>2314</v>
      </c>
      <c r="DC729" t="s">
        <v>8624</v>
      </c>
      <c r="DD729" t="s">
        <v>1311</v>
      </c>
      <c r="DE729" t="s">
        <v>8625</v>
      </c>
      <c r="DF729" t="s">
        <v>8586</v>
      </c>
      <c r="DG729" t="s">
        <v>8586</v>
      </c>
      <c r="DH729" t="s">
        <v>8600</v>
      </c>
      <c r="DI729" t="e">
        <v>#N/A</v>
      </c>
      <c r="DJ729"/>
      <c r="DK729" t="s">
        <v>8600</v>
      </c>
      <c r="DL729">
        <v>9</v>
      </c>
      <c r="DM729" t="s">
        <v>2315</v>
      </c>
      <c r="DN729" t="s">
        <v>1255</v>
      </c>
      <c r="DO729" t="b">
        <v>1</v>
      </c>
      <c r="DP729" t="b">
        <v>1</v>
      </c>
      <c r="DQ729" t="b">
        <v>1</v>
      </c>
      <c r="DR729" t="b">
        <v>0</v>
      </c>
      <c r="DS729" t="b">
        <v>0</v>
      </c>
      <c r="DT729" t="b">
        <v>0</v>
      </c>
      <c r="DU729" t="b">
        <v>0</v>
      </c>
      <c r="DV729">
        <v>0</v>
      </c>
      <c r="DW729" t="b">
        <v>0</v>
      </c>
      <c r="DX729" t="b">
        <v>0</v>
      </c>
      <c r="DY729" t="b">
        <v>0</v>
      </c>
      <c r="DZ729" t="b">
        <v>0</v>
      </c>
      <c r="EA729" t="b">
        <v>0</v>
      </c>
      <c r="EB729" t="b">
        <v>0</v>
      </c>
      <c r="EC729" t="b">
        <v>0</v>
      </c>
      <c r="ED729" t="b">
        <v>0</v>
      </c>
      <c r="EE729" t="b">
        <v>0</v>
      </c>
      <c r="EF729" t="b" cm="1">
        <v>0</v>
      </c>
      <c r="EG729" t="b">
        <v>0</v>
      </c>
      <c r="EH729" t="b">
        <v>0</v>
      </c>
      <c r="EI729" t="b">
        <v>0</v>
      </c>
      <c r="EJ729" t="s">
        <v>1592</v>
      </c>
      <c r="EK729">
        <v>0</v>
      </c>
      <c r="EL729">
        <v>19</v>
      </c>
      <c r="EM729" t="b">
        <v>0</v>
      </c>
    </row>
    <row r="730" spans="1:143" ht="15.75">
      <c r="A730"/>
      <c r="B730" t="s">
        <v>1255</v>
      </c>
      <c r="C730" t="s">
        <v>1739</v>
      </c>
      <c r="D730" t="s">
        <v>8643</v>
      </c>
      <c r="E730" t="s">
        <v>8644</v>
      </c>
      <c r="F730" t="s">
        <v>8645</v>
      </c>
      <c r="G730" t="s">
        <v>8646</v>
      </c>
      <c r="H730" t="s">
        <v>8647</v>
      </c>
      <c r="I730" t="s">
        <v>1242</v>
      </c>
      <c r="J730" t="s">
        <v>8514</v>
      </c>
      <c r="K730"/>
      <c r="L730" t="s">
        <v>1939</v>
      </c>
      <c r="M730" t="s">
        <v>1947</v>
      </c>
      <c r="N730" t="s">
        <v>8648</v>
      </c>
      <c r="O730" t="s">
        <v>1243</v>
      </c>
      <c r="P730" t="s">
        <v>1255</v>
      </c>
      <c r="Q730" t="s">
        <v>1311</v>
      </c>
      <c r="R730" t="s">
        <v>8519</v>
      </c>
      <c r="S730"/>
      <c r="T730" t="s">
        <v>8586</v>
      </c>
      <c r="U730" t="s">
        <v>8521</v>
      </c>
      <c r="V730" t="s">
        <v>8649</v>
      </c>
      <c r="W730"/>
      <c r="X730"/>
      <c r="Y730" t="s">
        <v>1311</v>
      </c>
      <c r="Z730" t="s">
        <v>8647</v>
      </c>
      <c r="AA730"/>
      <c r="AB730"/>
      <c r="AC730" t="s">
        <v>8650</v>
      </c>
      <c r="AD730"/>
      <c r="AE730"/>
      <c r="AF730"/>
      <c r="AG730"/>
      <c r="AH730"/>
      <c r="AI730"/>
      <c r="AJ730"/>
      <c r="AK730"/>
      <c r="AL730"/>
      <c r="AM730"/>
      <c r="AN730"/>
      <c r="AO730" s="108" t="s">
        <v>43</v>
      </c>
      <c r="AP730" t="s">
        <v>1241</v>
      </c>
      <c r="AQ730">
        <v>9</v>
      </c>
      <c r="AR730" t="e">
        <v>#N/A</v>
      </c>
      <c r="AS730" t="s">
        <v>1739</v>
      </c>
      <c r="AT730" t="e">
        <v>#N/A</v>
      </c>
      <c r="AU730" t="s">
        <v>8644</v>
      </c>
      <c r="AV730" t="s">
        <v>8651</v>
      </c>
      <c r="AW730" t="s">
        <v>8652</v>
      </c>
      <c r="AX730" t="s">
        <v>1934</v>
      </c>
      <c r="AY730" t="s">
        <v>8653</v>
      </c>
      <c r="AZ730" t="s">
        <v>1311</v>
      </c>
      <c r="BA730" t="s">
        <v>8654</v>
      </c>
      <c r="BB730" t="s">
        <v>1242</v>
      </c>
      <c r="BC730" t="s">
        <v>1939</v>
      </c>
      <c r="BD730" t="s">
        <v>8655</v>
      </c>
      <c r="BE730">
        <v>730</v>
      </c>
      <c r="BF730">
        <v>723</v>
      </c>
      <c r="BG730">
        <v>0</v>
      </c>
      <c r="BH730" t="s">
        <v>1592</v>
      </c>
      <c r="BI730">
        <v>0</v>
      </c>
      <c r="BJ730">
        <v>0</v>
      </c>
      <c r="BK730">
        <v>913</v>
      </c>
      <c r="BL730" t="s">
        <v>8656</v>
      </c>
      <c r="BM730" t="s">
        <v>8515</v>
      </c>
      <c r="BN730" t="s">
        <v>8523</v>
      </c>
      <c r="BO730" t="e" cm="1">
        <v>#N/A</v>
      </c>
      <c r="BP730" t="s">
        <v>1592</v>
      </c>
      <c r="BQ730" t="s">
        <v>1243</v>
      </c>
      <c r="BR730">
        <v>8</v>
      </c>
      <c r="BS730" t="s">
        <v>1848</v>
      </c>
      <c r="BT730" t="s">
        <v>8657</v>
      </c>
      <c r="BU730" t="s">
        <v>8643</v>
      </c>
      <c r="BV730" t="s">
        <v>8651</v>
      </c>
      <c r="BW730" t="s">
        <v>8658</v>
      </c>
      <c r="BX730" t="s">
        <v>8659</v>
      </c>
      <c r="BY730" t="s">
        <v>8586</v>
      </c>
      <c r="BZ730" t="s">
        <v>8658</v>
      </c>
      <c r="CA730" t="s">
        <v>1947</v>
      </c>
      <c r="CB730"/>
      <c r="CC730" t="s">
        <v>998</v>
      </c>
      <c r="CD730" t="s">
        <v>1242</v>
      </c>
      <c r="CE730" t="s">
        <v>8660</v>
      </c>
      <c r="CF730" t="s">
        <v>8661</v>
      </c>
      <c r="CG730" t="s">
        <v>1242</v>
      </c>
      <c r="CH730" t="s">
        <v>1592</v>
      </c>
      <c r="CI730" t="s">
        <v>8519</v>
      </c>
      <c r="CJ730" t="s">
        <v>1255</v>
      </c>
      <c r="CK730"/>
      <c r="CL730"/>
      <c r="CM730" t="s">
        <v>8521</v>
      </c>
      <c r="CN730" t="s">
        <v>8649</v>
      </c>
      <c r="CO730" t="s">
        <v>8521</v>
      </c>
      <c r="CP730" t="s">
        <v>8649</v>
      </c>
      <c r="CQ730" t="s">
        <v>1592</v>
      </c>
      <c r="CR730">
        <v>8</v>
      </c>
      <c r="CS730" t="s">
        <v>1243</v>
      </c>
      <c r="CT730" t="s">
        <v>1243</v>
      </c>
      <c r="CU730" t="s">
        <v>1243</v>
      </c>
      <c r="CV730" t="s">
        <v>1592</v>
      </c>
      <c r="CW730" t="s">
        <v>1592</v>
      </c>
      <c r="CX730">
        <v>728</v>
      </c>
      <c r="CY730" t="s">
        <v>8662</v>
      </c>
      <c r="CZ730" t="s">
        <v>1592</v>
      </c>
      <c r="DA730" t="s">
        <v>2313</v>
      </c>
      <c r="DB730" t="s">
        <v>2314</v>
      </c>
      <c r="DC730" t="s">
        <v>8644</v>
      </c>
      <c r="DD730" t="s">
        <v>1311</v>
      </c>
      <c r="DE730" t="s">
        <v>8646</v>
      </c>
      <c r="DF730" t="s">
        <v>8586</v>
      </c>
      <c r="DG730" t="s">
        <v>8586</v>
      </c>
      <c r="DH730" t="s">
        <v>8600</v>
      </c>
      <c r="DI730" t="e">
        <v>#N/A</v>
      </c>
      <c r="DJ730"/>
      <c r="DK730" t="s">
        <v>8600</v>
      </c>
      <c r="DL730">
        <v>9</v>
      </c>
      <c r="DM730" t="s">
        <v>2315</v>
      </c>
      <c r="DN730" t="s">
        <v>1255</v>
      </c>
      <c r="DO730" t="b">
        <v>1</v>
      </c>
      <c r="DP730" t="b">
        <v>1</v>
      </c>
      <c r="DQ730" t="b">
        <v>1</v>
      </c>
      <c r="DR730" t="b">
        <v>0</v>
      </c>
      <c r="DS730" t="b">
        <v>0</v>
      </c>
      <c r="DT730" t="b">
        <v>0</v>
      </c>
      <c r="DU730" t="b">
        <v>0</v>
      </c>
      <c r="DV730">
        <v>0</v>
      </c>
      <c r="DW730" t="b">
        <v>0</v>
      </c>
      <c r="DX730" t="b">
        <v>0</v>
      </c>
      <c r="DY730" t="b">
        <v>0</v>
      </c>
      <c r="DZ730" t="b">
        <v>0</v>
      </c>
      <c r="EA730" t="b">
        <v>0</v>
      </c>
      <c r="EB730" t="b">
        <v>0</v>
      </c>
      <c r="EC730" t="b">
        <v>0</v>
      </c>
      <c r="ED730" t="b">
        <v>0</v>
      </c>
      <c r="EE730" t="b">
        <v>0</v>
      </c>
      <c r="EF730" t="b" cm="1">
        <v>0</v>
      </c>
      <c r="EG730" t="b">
        <v>0</v>
      </c>
      <c r="EH730" t="b">
        <v>0</v>
      </c>
      <c r="EI730" t="b">
        <v>0</v>
      </c>
      <c r="EJ730" t="s">
        <v>1592</v>
      </c>
      <c r="EK730">
        <v>0</v>
      </c>
      <c r="EL730">
        <v>13</v>
      </c>
      <c r="EM730" t="b">
        <v>0</v>
      </c>
    </row>
    <row r="731" spans="1:143" ht="15.75">
      <c r="A731"/>
      <c r="B731" t="s">
        <v>1255</v>
      </c>
      <c r="C731" t="s">
        <v>1739</v>
      </c>
      <c r="D731" t="s">
        <v>8663</v>
      </c>
      <c r="E731" t="s">
        <v>8664</v>
      </c>
      <c r="F731" t="s">
        <v>8663</v>
      </c>
      <c r="G731" t="s">
        <v>8665</v>
      </c>
      <c r="H731" t="s">
        <v>8666</v>
      </c>
      <c r="I731" t="s">
        <v>1242</v>
      </c>
      <c r="J731" t="s">
        <v>8514</v>
      </c>
      <c r="K731"/>
      <c r="L731" t="s">
        <v>1939</v>
      </c>
      <c r="M731" t="s">
        <v>1974</v>
      </c>
      <c r="N731" t="s">
        <v>8667</v>
      </c>
      <c r="O731" t="s">
        <v>1243</v>
      </c>
      <c r="P731" t="s">
        <v>1255</v>
      </c>
      <c r="Q731" t="s">
        <v>1311</v>
      </c>
      <c r="R731" t="s">
        <v>8519</v>
      </c>
      <c r="S731"/>
      <c r="T731" t="s">
        <v>8520</v>
      </c>
      <c r="U731" t="s">
        <v>8521</v>
      </c>
      <c r="V731" t="s">
        <v>8668</v>
      </c>
      <c r="W731"/>
      <c r="X731"/>
      <c r="Y731" t="s">
        <v>1311</v>
      </c>
      <c r="Z731" t="s">
        <v>8666</v>
      </c>
      <c r="AA731"/>
      <c r="AB731"/>
      <c r="AC731" t="s">
        <v>8669</v>
      </c>
      <c r="AD731" t="s">
        <v>8670</v>
      </c>
      <c r="AE731"/>
      <c r="AF731"/>
      <c r="AG731"/>
      <c r="AH731"/>
      <c r="AI731"/>
      <c r="AJ731"/>
      <c r="AK731"/>
      <c r="AL731"/>
      <c r="AM731"/>
      <c r="AN731"/>
      <c r="AO731" s="108" t="s">
        <v>43</v>
      </c>
      <c r="AP731" t="s">
        <v>1241</v>
      </c>
      <c r="AQ731">
        <v>10</v>
      </c>
      <c r="AR731" t="e">
        <v>#N/A</v>
      </c>
      <c r="AS731" t="s">
        <v>1739</v>
      </c>
      <c r="AT731" t="e">
        <v>#N/A</v>
      </c>
      <c r="AU731" t="s">
        <v>8664</v>
      </c>
      <c r="AV731" t="s">
        <v>8671</v>
      </c>
      <c r="AW731" t="s">
        <v>8672</v>
      </c>
      <c r="AX731" t="s">
        <v>1934</v>
      </c>
      <c r="AY731" t="s">
        <v>8673</v>
      </c>
      <c r="AZ731" t="s">
        <v>1311</v>
      </c>
      <c r="BA731" t="s">
        <v>8674</v>
      </c>
      <c r="BB731" t="s">
        <v>1242</v>
      </c>
      <c r="BC731" t="s">
        <v>1939</v>
      </c>
      <c r="BD731" t="s">
        <v>8675</v>
      </c>
      <c r="BE731">
        <v>731</v>
      </c>
      <c r="BF731">
        <v>723</v>
      </c>
      <c r="BG731">
        <v>0</v>
      </c>
      <c r="BH731" t="s">
        <v>1592</v>
      </c>
      <c r="BI731">
        <v>0</v>
      </c>
      <c r="BJ731">
        <v>0</v>
      </c>
      <c r="BK731" t="e" cm="1">
        <v>#N/A</v>
      </c>
      <c r="BL731" t="s">
        <v>1592</v>
      </c>
      <c r="BM731" t="s">
        <v>8515</v>
      </c>
      <c r="BN731" t="s">
        <v>8523</v>
      </c>
      <c r="BO731" t="e" cm="1">
        <v>#N/A</v>
      </c>
      <c r="BP731" t="s">
        <v>1592</v>
      </c>
      <c r="BQ731" t="s">
        <v>1243</v>
      </c>
      <c r="BR731">
        <v>9</v>
      </c>
      <c r="BS731" t="s">
        <v>1852</v>
      </c>
      <c r="BT731" t="s">
        <v>8676</v>
      </c>
      <c r="BU731" t="s">
        <v>8663</v>
      </c>
      <c r="BV731" t="s">
        <v>8671</v>
      </c>
      <c r="BW731" t="s">
        <v>8677</v>
      </c>
      <c r="BX731" t="s">
        <v>8678</v>
      </c>
      <c r="BY731" t="s">
        <v>8520</v>
      </c>
      <c r="BZ731" t="s">
        <v>8677</v>
      </c>
      <c r="CA731" t="s">
        <v>1974</v>
      </c>
      <c r="CB731"/>
      <c r="CC731" t="s">
        <v>998</v>
      </c>
      <c r="CD731" t="s">
        <v>1242</v>
      </c>
      <c r="CE731" t="s">
        <v>8679</v>
      </c>
      <c r="CF731" t="s">
        <v>8680</v>
      </c>
      <c r="CG731" t="s">
        <v>1242</v>
      </c>
      <c r="CH731" t="s">
        <v>1592</v>
      </c>
      <c r="CI731" t="s">
        <v>8519</v>
      </c>
      <c r="CJ731" t="s">
        <v>1255</v>
      </c>
      <c r="CK731"/>
      <c r="CL731"/>
      <c r="CM731" t="s">
        <v>8521</v>
      </c>
      <c r="CN731" t="s">
        <v>8668</v>
      </c>
      <c r="CO731" t="s">
        <v>8521</v>
      </c>
      <c r="CP731" t="s">
        <v>8668</v>
      </c>
      <c r="CQ731" t="s">
        <v>1592</v>
      </c>
      <c r="CR731">
        <v>8</v>
      </c>
      <c r="CS731" t="s">
        <v>1243</v>
      </c>
      <c r="CT731" t="s">
        <v>1243</v>
      </c>
      <c r="CU731" t="e">
        <v>#N/A</v>
      </c>
      <c r="CV731" t="s">
        <v>1592</v>
      </c>
      <c r="CW731" t="s">
        <v>1592</v>
      </c>
      <c r="CX731">
        <v>729</v>
      </c>
      <c r="CY731" t="s">
        <v>8681</v>
      </c>
      <c r="CZ731" t="s">
        <v>1592</v>
      </c>
      <c r="DA731" t="s">
        <v>2313</v>
      </c>
      <c r="DB731" t="s">
        <v>2314</v>
      </c>
      <c r="DC731" t="s">
        <v>8664</v>
      </c>
      <c r="DD731" t="s">
        <v>1311</v>
      </c>
      <c r="DE731" t="s">
        <v>8665</v>
      </c>
      <c r="DF731" t="s">
        <v>8520</v>
      </c>
      <c r="DG731" t="s">
        <v>8520</v>
      </c>
      <c r="DH731" t="s">
        <v>8532</v>
      </c>
      <c r="DI731" t="e">
        <v>#N/A</v>
      </c>
      <c r="DJ731"/>
      <c r="DK731" t="s">
        <v>8532</v>
      </c>
      <c r="DL731">
        <v>9</v>
      </c>
      <c r="DM731" t="s">
        <v>2315</v>
      </c>
      <c r="DN731" t="s">
        <v>1255</v>
      </c>
      <c r="DO731" t="b">
        <v>1</v>
      </c>
      <c r="DP731" t="b">
        <v>1</v>
      </c>
      <c r="DQ731" t="b">
        <v>1</v>
      </c>
      <c r="DR731" t="b">
        <v>0</v>
      </c>
      <c r="DS731" t="b">
        <v>0</v>
      </c>
      <c r="DT731" t="b">
        <v>0</v>
      </c>
      <c r="DU731" t="b">
        <v>0</v>
      </c>
      <c r="DV731">
        <v>0</v>
      </c>
      <c r="DW731" t="b">
        <v>0</v>
      </c>
      <c r="DX731" t="b">
        <v>0</v>
      </c>
      <c r="DY731" t="b">
        <v>0</v>
      </c>
      <c r="DZ731" t="b">
        <v>1</v>
      </c>
      <c r="EA731" t="b">
        <v>0</v>
      </c>
      <c r="EB731" t="b">
        <v>0</v>
      </c>
      <c r="EC731" t="b">
        <v>0</v>
      </c>
      <c r="ED731" t="b">
        <v>0</v>
      </c>
      <c r="EE731" t="b">
        <v>0</v>
      </c>
      <c r="EF731" t="e" cm="1">
        <v>#N/A</v>
      </c>
      <c r="EG731" t="b">
        <v>0</v>
      </c>
      <c r="EH731" t="b">
        <v>0</v>
      </c>
      <c r="EI731" t="e">
        <v>#N/A</v>
      </c>
      <c r="EJ731" t="e">
        <v>#N/A</v>
      </c>
      <c r="EK731">
        <v>0</v>
      </c>
      <c r="EL731">
        <v>15</v>
      </c>
      <c r="EM731" t="b">
        <v>0</v>
      </c>
    </row>
    <row r="732" spans="1:143" ht="15.75">
      <c r="A732"/>
      <c r="B732" t="s">
        <v>1255</v>
      </c>
      <c r="C732" t="s">
        <v>1739</v>
      </c>
      <c r="D732" t="s">
        <v>8682</v>
      </c>
      <c r="E732" t="s">
        <v>8683</v>
      </c>
      <c r="F732" t="s">
        <v>8682</v>
      </c>
      <c r="G732"/>
      <c r="H732"/>
      <c r="I732" t="s">
        <v>1242</v>
      </c>
      <c r="J732" t="s">
        <v>8514</v>
      </c>
      <c r="K732"/>
      <c r="L732" t="s">
        <v>1939</v>
      </c>
      <c r="M732" t="s">
        <v>1974</v>
      </c>
      <c r="N732" t="s">
        <v>8667</v>
      </c>
      <c r="O732" t="s">
        <v>1243</v>
      </c>
      <c r="P732" t="s">
        <v>1255</v>
      </c>
      <c r="Q732" t="s">
        <v>1311</v>
      </c>
      <c r="R732" t="s">
        <v>8519</v>
      </c>
      <c r="S732"/>
      <c r="T732"/>
      <c r="U732" t="s">
        <v>8521</v>
      </c>
      <c r="V732" t="s">
        <v>8684</v>
      </c>
      <c r="W732"/>
      <c r="X732"/>
      <c r="Y732" t="s">
        <v>1311</v>
      </c>
      <c r="Z732" t="s">
        <v>8666</v>
      </c>
      <c r="AA732"/>
      <c r="AB732"/>
      <c r="AC732"/>
      <c r="AD732"/>
      <c r="AE732"/>
      <c r="AF732"/>
      <c r="AG732"/>
      <c r="AH732"/>
      <c r="AI732"/>
      <c r="AJ732"/>
      <c r="AK732"/>
      <c r="AL732"/>
      <c r="AM732"/>
      <c r="AN732"/>
      <c r="AO732" s="108" t="s">
        <v>43</v>
      </c>
      <c r="AP732" t="s">
        <v>1241</v>
      </c>
      <c r="AQ732">
        <v>11</v>
      </c>
      <c r="AR732" t="e">
        <v>#N/A</v>
      </c>
      <c r="AS732" t="s">
        <v>1739</v>
      </c>
      <c r="AT732" t="e">
        <v>#N/A</v>
      </c>
      <c r="AU732" t="s">
        <v>8683</v>
      </c>
      <c r="AV732" t="s">
        <v>8685</v>
      </c>
      <c r="AW732" t="s">
        <v>8686</v>
      </c>
      <c r="AX732" t="s">
        <v>1934</v>
      </c>
      <c r="AY732" t="s">
        <v>1937</v>
      </c>
      <c r="AZ732" t="s">
        <v>1311</v>
      </c>
      <c r="BA732" t="s">
        <v>8687</v>
      </c>
      <c r="BB732" t="s">
        <v>1242</v>
      </c>
      <c r="BC732" t="s">
        <v>1939</v>
      </c>
      <c r="BD732" t="s">
        <v>8688</v>
      </c>
      <c r="BE732">
        <v>732</v>
      </c>
      <c r="BF732">
        <v>723</v>
      </c>
      <c r="BG732">
        <v>0</v>
      </c>
      <c r="BH732" t="s">
        <v>1592</v>
      </c>
      <c r="BI732">
        <v>0</v>
      </c>
      <c r="BJ732">
        <v>0</v>
      </c>
      <c r="BK732">
        <v>837</v>
      </c>
      <c r="BL732" t="s">
        <v>8689</v>
      </c>
      <c r="BM732" t="s">
        <v>8515</v>
      </c>
      <c r="BN732" t="s">
        <v>8523</v>
      </c>
      <c r="BO732" t="e" cm="1">
        <v>#N/A</v>
      </c>
      <c r="BP732" t="s">
        <v>1592</v>
      </c>
      <c r="BQ732" t="s">
        <v>1243</v>
      </c>
      <c r="BR732">
        <v>10</v>
      </c>
      <c r="BS732" t="s">
        <v>1856</v>
      </c>
      <c r="BT732" t="s">
        <v>8690</v>
      </c>
      <c r="BU732" t="s">
        <v>8682</v>
      </c>
      <c r="BV732" t="s">
        <v>8685</v>
      </c>
      <c r="BW732" t="s">
        <v>1937</v>
      </c>
      <c r="BX732" t="s">
        <v>8678</v>
      </c>
      <c r="BY732" t="s">
        <v>1592</v>
      </c>
      <c r="BZ732" t="s">
        <v>8677</v>
      </c>
      <c r="CA732" t="s">
        <v>1974</v>
      </c>
      <c r="CB732"/>
      <c r="CC732" t="s">
        <v>998</v>
      </c>
      <c r="CD732" t="s">
        <v>1242</v>
      </c>
      <c r="CE732" t="s">
        <v>8691</v>
      </c>
      <c r="CF732" t="s">
        <v>8692</v>
      </c>
      <c r="CG732" t="s">
        <v>1242</v>
      </c>
      <c r="CH732" t="s">
        <v>1592</v>
      </c>
      <c r="CI732" t="s">
        <v>8519</v>
      </c>
      <c r="CJ732" t="s">
        <v>1255</v>
      </c>
      <c r="CK732"/>
      <c r="CL732"/>
      <c r="CM732" t="s">
        <v>8521</v>
      </c>
      <c r="CN732" t="s">
        <v>8684</v>
      </c>
      <c r="CO732" t="s">
        <v>8521</v>
      </c>
      <c r="CP732" t="s">
        <v>8684</v>
      </c>
      <c r="CQ732" t="s">
        <v>1592</v>
      </c>
      <c r="CR732">
        <v>8</v>
      </c>
      <c r="CS732" t="s">
        <v>1243</v>
      </c>
      <c r="CT732" t="s">
        <v>1243</v>
      </c>
      <c r="CU732" t="s">
        <v>1243</v>
      </c>
      <c r="CV732" t="s">
        <v>1592</v>
      </c>
      <c r="CW732" t="s">
        <v>1592</v>
      </c>
      <c r="CX732">
        <v>730</v>
      </c>
      <c r="CY732" t="s">
        <v>8693</v>
      </c>
      <c r="CZ732" t="s">
        <v>1592</v>
      </c>
      <c r="DA732" t="s">
        <v>2313</v>
      </c>
      <c r="DB732" t="s">
        <v>2314</v>
      </c>
      <c r="DC732" t="s">
        <v>8683</v>
      </c>
      <c r="DD732" t="s">
        <v>1311</v>
      </c>
      <c r="DE732">
        <v>0</v>
      </c>
      <c r="DF732" t="s">
        <v>1592</v>
      </c>
      <c r="DG732" t="s">
        <v>1592</v>
      </c>
      <c r="DH732" t="s">
        <v>2334</v>
      </c>
      <c r="DI732" t="e">
        <v>#N/A</v>
      </c>
      <c r="DJ732"/>
      <c r="DK732" t="s">
        <v>2334</v>
      </c>
      <c r="DL732">
        <v>9</v>
      </c>
      <c r="DM732" t="s">
        <v>2315</v>
      </c>
      <c r="DN732" t="s">
        <v>1255</v>
      </c>
      <c r="DO732" t="b">
        <v>1</v>
      </c>
      <c r="DP732" t="b">
        <v>1</v>
      </c>
      <c r="DQ732" t="b">
        <v>1</v>
      </c>
      <c r="DR732" t="b">
        <v>0</v>
      </c>
      <c r="DS732" t="b">
        <v>0</v>
      </c>
      <c r="DT732" t="b">
        <v>0</v>
      </c>
      <c r="DU732" t="b">
        <v>0</v>
      </c>
      <c r="DV732">
        <v>0</v>
      </c>
      <c r="DW732" t="b">
        <v>0</v>
      </c>
      <c r="DX732" t="b">
        <v>0</v>
      </c>
      <c r="DY732" t="b">
        <v>0</v>
      </c>
      <c r="DZ732" t="b">
        <v>0</v>
      </c>
      <c r="EA732" t="b">
        <v>0</v>
      </c>
      <c r="EB732" t="b">
        <v>0</v>
      </c>
      <c r="EC732" t="b">
        <v>0</v>
      </c>
      <c r="ED732" t="b">
        <v>0</v>
      </c>
      <c r="EE732" t="b">
        <v>0</v>
      </c>
      <c r="EF732" t="b" cm="1">
        <v>0</v>
      </c>
      <c r="EG732" t="b">
        <v>0</v>
      </c>
      <c r="EH732" t="b">
        <v>0</v>
      </c>
      <c r="EI732" t="b">
        <v>0</v>
      </c>
      <c r="EJ732" t="s">
        <v>1592</v>
      </c>
      <c r="EK732">
        <v>0</v>
      </c>
      <c r="EL732">
        <v>18</v>
      </c>
      <c r="EM732" t="b">
        <v>0</v>
      </c>
    </row>
    <row r="733" spans="1:143" ht="15.75">
      <c r="A733"/>
      <c r="B733" t="s">
        <v>1255</v>
      </c>
      <c r="C733" t="s">
        <v>1739</v>
      </c>
      <c r="D733" t="s">
        <v>8694</v>
      </c>
      <c r="E733" t="s">
        <v>8695</v>
      </c>
      <c r="F733" t="s">
        <v>8696</v>
      </c>
      <c r="G733" t="s">
        <v>8697</v>
      </c>
      <c r="H733" t="s">
        <v>8698</v>
      </c>
      <c r="I733" t="s">
        <v>1242</v>
      </c>
      <c r="J733" t="s">
        <v>8514</v>
      </c>
      <c r="K733"/>
      <c r="L733" t="s">
        <v>5118</v>
      </c>
      <c r="M733" t="s">
        <v>1947</v>
      </c>
      <c r="N733" t="s">
        <v>8699</v>
      </c>
      <c r="O733" t="s">
        <v>1243</v>
      </c>
      <c r="P733" t="s">
        <v>1255</v>
      </c>
      <c r="Q733" t="s">
        <v>1311</v>
      </c>
      <c r="R733" t="s">
        <v>8519</v>
      </c>
      <c r="S733"/>
      <c r="T733" t="s">
        <v>8700</v>
      </c>
      <c r="U733" t="s">
        <v>8521</v>
      </c>
      <c r="V733" t="s">
        <v>8701</v>
      </c>
      <c r="W733"/>
      <c r="X733"/>
      <c r="Y733"/>
      <c r="Z733" t="s">
        <v>8698</v>
      </c>
      <c r="AA733"/>
      <c r="AB733"/>
      <c r="AC733" t="s">
        <v>8702</v>
      </c>
      <c r="AD733" t="s">
        <v>8703</v>
      </c>
      <c r="AE733"/>
      <c r="AF733"/>
      <c r="AG733"/>
      <c r="AH733"/>
      <c r="AI733"/>
      <c r="AJ733"/>
      <c r="AK733"/>
      <c r="AL733"/>
      <c r="AM733"/>
      <c r="AN733"/>
      <c r="AO733" s="108" t="s">
        <v>43</v>
      </c>
      <c r="AP733" t="s">
        <v>1241</v>
      </c>
      <c r="AQ733">
        <v>12</v>
      </c>
      <c r="AR733" t="e">
        <v>#N/A</v>
      </c>
      <c r="AS733" t="s">
        <v>1739</v>
      </c>
      <c r="AT733" t="e">
        <v>#N/A</v>
      </c>
      <c r="AU733" t="s">
        <v>8695</v>
      </c>
      <c r="AV733" t="s">
        <v>8704</v>
      </c>
      <c r="AW733" t="s">
        <v>8705</v>
      </c>
      <c r="AX733" t="s">
        <v>1934</v>
      </c>
      <c r="AY733" t="s">
        <v>8706</v>
      </c>
      <c r="AZ733" t="s">
        <v>1311</v>
      </c>
      <c r="BA733" t="s">
        <v>8707</v>
      </c>
      <c r="BB733" t="s">
        <v>1242</v>
      </c>
      <c r="BC733" t="s">
        <v>5118</v>
      </c>
      <c r="BD733" t="s">
        <v>8708</v>
      </c>
      <c r="BE733">
        <v>733</v>
      </c>
      <c r="BF733">
        <v>723</v>
      </c>
      <c r="BG733">
        <v>0</v>
      </c>
      <c r="BH733" t="s">
        <v>1592</v>
      </c>
      <c r="BI733">
        <v>0</v>
      </c>
      <c r="BJ733">
        <v>0</v>
      </c>
      <c r="BK733">
        <v>849</v>
      </c>
      <c r="BL733" t="s">
        <v>8709</v>
      </c>
      <c r="BM733" t="s">
        <v>8515</v>
      </c>
      <c r="BN733" t="s">
        <v>8523</v>
      </c>
      <c r="BO733" t="e" cm="1">
        <v>#N/A</v>
      </c>
      <c r="BP733" t="s">
        <v>1592</v>
      </c>
      <c r="BQ733" t="s">
        <v>1243</v>
      </c>
      <c r="BR733">
        <v>11</v>
      </c>
      <c r="BS733" t="s">
        <v>1860</v>
      </c>
      <c r="BT733" t="s">
        <v>8710</v>
      </c>
      <c r="BU733" t="s">
        <v>8694</v>
      </c>
      <c r="BV733" t="s">
        <v>8704</v>
      </c>
      <c r="BW733" t="s">
        <v>8711</v>
      </c>
      <c r="BX733" t="s">
        <v>8712</v>
      </c>
      <c r="BY733" t="s">
        <v>8700</v>
      </c>
      <c r="BZ733" t="s">
        <v>8713</v>
      </c>
      <c r="CA733" t="s">
        <v>1947</v>
      </c>
      <c r="CB733"/>
      <c r="CC733" t="s">
        <v>998</v>
      </c>
      <c r="CD733" t="s">
        <v>1242</v>
      </c>
      <c r="CE733" t="s">
        <v>8714</v>
      </c>
      <c r="CF733" t="s">
        <v>8715</v>
      </c>
      <c r="CG733" t="s">
        <v>1242</v>
      </c>
      <c r="CH733" t="s">
        <v>1592</v>
      </c>
      <c r="CI733" t="s">
        <v>8519</v>
      </c>
      <c r="CJ733" t="s">
        <v>1255</v>
      </c>
      <c r="CK733"/>
      <c r="CL733"/>
      <c r="CM733" t="s">
        <v>8521</v>
      </c>
      <c r="CN733" t="s">
        <v>8701</v>
      </c>
      <c r="CO733" t="s">
        <v>8521</v>
      </c>
      <c r="CP733" t="s">
        <v>8701</v>
      </c>
      <c r="CQ733" t="s">
        <v>1592</v>
      </c>
      <c r="CR733">
        <v>8</v>
      </c>
      <c r="CS733" t="s">
        <v>1243</v>
      </c>
      <c r="CT733" t="s">
        <v>1243</v>
      </c>
      <c r="CU733" t="s">
        <v>1243</v>
      </c>
      <c r="CV733" t="s">
        <v>1592</v>
      </c>
      <c r="CW733" t="s">
        <v>1592</v>
      </c>
      <c r="CX733">
        <v>731</v>
      </c>
      <c r="CY733" t="s">
        <v>8716</v>
      </c>
      <c r="CZ733" t="s">
        <v>1592</v>
      </c>
      <c r="DA733" t="s">
        <v>2313</v>
      </c>
      <c r="DB733" t="s">
        <v>2314</v>
      </c>
      <c r="DC733" t="s">
        <v>8695</v>
      </c>
      <c r="DD733" t="s">
        <v>1311</v>
      </c>
      <c r="DE733" t="s">
        <v>8697</v>
      </c>
      <c r="DF733" t="s">
        <v>8700</v>
      </c>
      <c r="DG733" t="s">
        <v>8700</v>
      </c>
      <c r="DH733" t="s">
        <v>8717</v>
      </c>
      <c r="DI733" t="e">
        <v>#N/A</v>
      </c>
      <c r="DJ733"/>
      <c r="DK733" t="s">
        <v>8717</v>
      </c>
      <c r="DL733">
        <v>9</v>
      </c>
      <c r="DM733" t="s">
        <v>2315</v>
      </c>
      <c r="DN733" t="s">
        <v>1255</v>
      </c>
      <c r="DO733" t="b">
        <v>1</v>
      </c>
      <c r="DP733" t="b">
        <v>1</v>
      </c>
      <c r="DQ733" t="b">
        <v>1</v>
      </c>
      <c r="DR733" t="b">
        <v>1</v>
      </c>
      <c r="DS733" t="b">
        <v>1</v>
      </c>
      <c r="DT733" t="b">
        <v>0</v>
      </c>
      <c r="DU733" t="b">
        <v>0</v>
      </c>
      <c r="DV733">
        <v>0</v>
      </c>
      <c r="DW733" t="b">
        <v>0</v>
      </c>
      <c r="DX733" t="b">
        <v>0</v>
      </c>
      <c r="DY733" t="b">
        <v>0</v>
      </c>
      <c r="DZ733" t="b">
        <v>0</v>
      </c>
      <c r="EA733" t="b">
        <v>0</v>
      </c>
      <c r="EB733" t="b">
        <v>0</v>
      </c>
      <c r="EC733" t="b">
        <v>0</v>
      </c>
      <c r="ED733" t="b">
        <v>0</v>
      </c>
      <c r="EE733" t="b">
        <v>0</v>
      </c>
      <c r="EF733" t="b" cm="1">
        <v>0</v>
      </c>
      <c r="EG733" t="b">
        <v>0</v>
      </c>
      <c r="EH733" t="b">
        <v>0</v>
      </c>
      <c r="EI733" t="b">
        <v>0</v>
      </c>
      <c r="EJ733" t="s">
        <v>1592</v>
      </c>
      <c r="EK733">
        <v>0</v>
      </c>
      <c r="EL733">
        <v>8</v>
      </c>
      <c r="EM733" t="b">
        <v>0</v>
      </c>
    </row>
    <row r="734" spans="1:143" ht="15.75">
      <c r="A734"/>
      <c r="B734" t="s">
        <v>1255</v>
      </c>
      <c r="C734" t="s">
        <v>1739</v>
      </c>
      <c r="D734" t="s">
        <v>8718</v>
      </c>
      <c r="E734" t="s">
        <v>8719</v>
      </c>
      <c r="F734"/>
      <c r="G734" t="s">
        <v>8720</v>
      </c>
      <c r="H734" t="s">
        <v>8721</v>
      </c>
      <c r="I734" t="s">
        <v>1242</v>
      </c>
      <c r="J734" t="s">
        <v>8514</v>
      </c>
      <c r="K734"/>
      <c r="L734" t="s">
        <v>5588</v>
      </c>
      <c r="M734" t="s">
        <v>1947</v>
      </c>
      <c r="N734" t="s">
        <v>8722</v>
      </c>
      <c r="O734" t="s">
        <v>1243</v>
      </c>
      <c r="P734" t="s">
        <v>1255</v>
      </c>
      <c r="Q734" t="s">
        <v>1311</v>
      </c>
      <c r="R734" t="s">
        <v>8519</v>
      </c>
      <c r="S734"/>
      <c r="T734" t="s">
        <v>8700</v>
      </c>
      <c r="U734" t="s">
        <v>8521</v>
      </c>
      <c r="V734" t="s">
        <v>8723</v>
      </c>
      <c r="W734"/>
      <c r="X734"/>
      <c r="Y734" t="s">
        <v>1311</v>
      </c>
      <c r="Z734" t="s">
        <v>8721</v>
      </c>
      <c r="AA734"/>
      <c r="AB734"/>
      <c r="AC734" t="s">
        <v>8669</v>
      </c>
      <c r="AD734" t="s">
        <v>8724</v>
      </c>
      <c r="AE734"/>
      <c r="AF734"/>
      <c r="AG734"/>
      <c r="AH734"/>
      <c r="AI734"/>
      <c r="AJ734"/>
      <c r="AK734"/>
      <c r="AL734"/>
      <c r="AM734"/>
      <c r="AN734"/>
      <c r="AO734" s="108" t="s">
        <v>43</v>
      </c>
      <c r="AP734" t="s">
        <v>1241</v>
      </c>
      <c r="AQ734">
        <v>13</v>
      </c>
      <c r="AR734" t="e">
        <v>#N/A</v>
      </c>
      <c r="AS734" t="s">
        <v>1739</v>
      </c>
      <c r="AT734" t="e">
        <v>#N/A</v>
      </c>
      <c r="AU734" t="s">
        <v>8719</v>
      </c>
      <c r="AV734" t="s">
        <v>8725</v>
      </c>
      <c r="AW734" t="s">
        <v>1937</v>
      </c>
      <c r="AX734" t="s">
        <v>1934</v>
      </c>
      <c r="AY734" t="s">
        <v>8726</v>
      </c>
      <c r="AZ734" t="s">
        <v>1311</v>
      </c>
      <c r="BA734" t="s">
        <v>8727</v>
      </c>
      <c r="BB734" t="s">
        <v>1242</v>
      </c>
      <c r="BC734" t="s">
        <v>5118</v>
      </c>
      <c r="BD734" t="s">
        <v>8728</v>
      </c>
      <c r="BE734">
        <v>734</v>
      </c>
      <c r="BF734">
        <v>723</v>
      </c>
      <c r="BG734">
        <v>0</v>
      </c>
      <c r="BH734" t="s">
        <v>1592</v>
      </c>
      <c r="BI734">
        <v>0</v>
      </c>
      <c r="BJ734">
        <v>0</v>
      </c>
      <c r="BK734">
        <v>846</v>
      </c>
      <c r="BL734" t="s">
        <v>8729</v>
      </c>
      <c r="BM734" t="s">
        <v>8515</v>
      </c>
      <c r="BN734" t="s">
        <v>8523</v>
      </c>
      <c r="BO734" t="e" cm="1">
        <v>#N/A</v>
      </c>
      <c r="BP734" t="s">
        <v>1592</v>
      </c>
      <c r="BQ734" t="s">
        <v>1243</v>
      </c>
      <c r="BR734">
        <v>12</v>
      </c>
      <c r="BS734" t="s">
        <v>1864</v>
      </c>
      <c r="BT734" t="s">
        <v>8730</v>
      </c>
      <c r="BU734" t="s">
        <v>8718</v>
      </c>
      <c r="BV734" t="s">
        <v>8725</v>
      </c>
      <c r="BW734" t="s">
        <v>8731</v>
      </c>
      <c r="BX734" t="s">
        <v>8732</v>
      </c>
      <c r="BY734" t="s">
        <v>8700</v>
      </c>
      <c r="BZ734" t="s">
        <v>8731</v>
      </c>
      <c r="CA734" t="s">
        <v>1947</v>
      </c>
      <c r="CB734"/>
      <c r="CC734" t="s">
        <v>998</v>
      </c>
      <c r="CD734" t="s">
        <v>1242</v>
      </c>
      <c r="CE734" t="s">
        <v>8733</v>
      </c>
      <c r="CF734" t="s">
        <v>8734</v>
      </c>
      <c r="CG734" t="s">
        <v>1242</v>
      </c>
      <c r="CH734" t="s">
        <v>1592</v>
      </c>
      <c r="CI734" t="s">
        <v>8519</v>
      </c>
      <c r="CJ734" t="s">
        <v>1255</v>
      </c>
      <c r="CK734"/>
      <c r="CL734"/>
      <c r="CM734" t="s">
        <v>8521</v>
      </c>
      <c r="CN734" t="s">
        <v>8723</v>
      </c>
      <c r="CO734" t="s">
        <v>8521</v>
      </c>
      <c r="CP734" t="s">
        <v>8723</v>
      </c>
      <c r="CQ734" t="s">
        <v>1592</v>
      </c>
      <c r="CR734">
        <v>8</v>
      </c>
      <c r="CS734" t="s">
        <v>1243</v>
      </c>
      <c r="CT734" t="s">
        <v>1243</v>
      </c>
      <c r="CU734" t="s">
        <v>1243</v>
      </c>
      <c r="CV734" t="s">
        <v>1592</v>
      </c>
      <c r="CW734" t="s">
        <v>1592</v>
      </c>
      <c r="CX734">
        <v>732</v>
      </c>
      <c r="CY734" t="s">
        <v>8735</v>
      </c>
      <c r="CZ734" t="s">
        <v>1592</v>
      </c>
      <c r="DA734" t="s">
        <v>2313</v>
      </c>
      <c r="DB734" t="s">
        <v>2314</v>
      </c>
      <c r="DC734" t="s">
        <v>8719</v>
      </c>
      <c r="DD734" t="s">
        <v>1311</v>
      </c>
      <c r="DE734" t="s">
        <v>8720</v>
      </c>
      <c r="DF734" t="s">
        <v>8700</v>
      </c>
      <c r="DG734" t="s">
        <v>8700</v>
      </c>
      <c r="DH734" t="s">
        <v>8717</v>
      </c>
      <c r="DI734" t="e">
        <v>#N/A</v>
      </c>
      <c r="DJ734"/>
      <c r="DK734" t="s">
        <v>8717</v>
      </c>
      <c r="DL734">
        <v>9</v>
      </c>
      <c r="DM734" t="s">
        <v>2315</v>
      </c>
      <c r="DN734" t="s">
        <v>1255</v>
      </c>
      <c r="DO734" t="b">
        <v>1</v>
      </c>
      <c r="DP734" t="b">
        <v>1</v>
      </c>
      <c r="DQ734" t="b">
        <v>1</v>
      </c>
      <c r="DR734" t="b">
        <v>0</v>
      </c>
      <c r="DS734" t="b">
        <v>0</v>
      </c>
      <c r="DT734" t="b">
        <v>0</v>
      </c>
      <c r="DU734" t="b">
        <v>0</v>
      </c>
      <c r="DV734">
        <v>0</v>
      </c>
      <c r="DW734" t="b">
        <v>0</v>
      </c>
      <c r="DX734" t="b">
        <v>0</v>
      </c>
      <c r="DY734" t="b">
        <v>0</v>
      </c>
      <c r="DZ734" t="b">
        <v>0</v>
      </c>
      <c r="EA734" t="b">
        <v>0</v>
      </c>
      <c r="EB734" t="b">
        <v>0</v>
      </c>
      <c r="EC734" t="b">
        <v>0</v>
      </c>
      <c r="ED734" t="b">
        <v>0</v>
      </c>
      <c r="EE734" t="b">
        <v>0</v>
      </c>
      <c r="EF734" t="b" cm="1">
        <v>0</v>
      </c>
      <c r="EG734" t="b">
        <v>0</v>
      </c>
      <c r="EH734" t="b">
        <v>0</v>
      </c>
      <c r="EI734" t="b">
        <v>0</v>
      </c>
      <c r="EJ734" t="s">
        <v>1592</v>
      </c>
      <c r="EK734">
        <v>0</v>
      </c>
      <c r="EL734">
        <v>11</v>
      </c>
      <c r="EM734" t="b">
        <v>0</v>
      </c>
    </row>
    <row r="735" spans="1:143" ht="15.75">
      <c r="A735"/>
      <c r="B735" t="s">
        <v>1255</v>
      </c>
      <c r="C735" t="s">
        <v>1739</v>
      </c>
      <c r="D735" t="s">
        <v>8736</v>
      </c>
      <c r="E735" t="s">
        <v>8737</v>
      </c>
      <c r="F735"/>
      <c r="G735" t="s">
        <v>8738</v>
      </c>
      <c r="H735" t="s">
        <v>8721</v>
      </c>
      <c r="I735" t="s">
        <v>1242</v>
      </c>
      <c r="J735" t="s">
        <v>8514</v>
      </c>
      <c r="K735"/>
      <c r="L735" t="s">
        <v>5588</v>
      </c>
      <c r="M735" t="s">
        <v>1965</v>
      </c>
      <c r="N735" t="s">
        <v>8722</v>
      </c>
      <c r="O735" t="s">
        <v>1243</v>
      </c>
      <c r="P735" t="s">
        <v>1255</v>
      </c>
      <c r="Q735" t="s">
        <v>1311</v>
      </c>
      <c r="R735" t="s">
        <v>8519</v>
      </c>
      <c r="S735"/>
      <c r="T735" t="s">
        <v>8700</v>
      </c>
      <c r="U735" t="s">
        <v>8521</v>
      </c>
      <c r="V735" t="s">
        <v>8739</v>
      </c>
      <c r="W735"/>
      <c r="X735"/>
      <c r="Y735" t="s">
        <v>1311</v>
      </c>
      <c r="Z735" t="s">
        <v>8721</v>
      </c>
      <c r="AA735"/>
      <c r="AB735"/>
      <c r="AC735" t="s">
        <v>8669</v>
      </c>
      <c r="AD735" t="s">
        <v>8724</v>
      </c>
      <c r="AE735"/>
      <c r="AF735"/>
      <c r="AG735"/>
      <c r="AH735"/>
      <c r="AI735"/>
      <c r="AJ735"/>
      <c r="AK735"/>
      <c r="AL735"/>
      <c r="AM735"/>
      <c r="AN735"/>
      <c r="AO735" s="108" t="s">
        <v>43</v>
      </c>
      <c r="AP735" t="s">
        <v>1241</v>
      </c>
      <c r="AQ735">
        <v>14</v>
      </c>
      <c r="AR735" t="e">
        <v>#N/A</v>
      </c>
      <c r="AS735" t="s">
        <v>1739</v>
      </c>
      <c r="AT735" t="e">
        <v>#N/A</v>
      </c>
      <c r="AU735" t="s">
        <v>8737</v>
      </c>
      <c r="AV735" t="s">
        <v>8740</v>
      </c>
      <c r="AW735" t="s">
        <v>1937</v>
      </c>
      <c r="AX735" t="s">
        <v>1934</v>
      </c>
      <c r="AY735" t="s">
        <v>8741</v>
      </c>
      <c r="AZ735" t="s">
        <v>1311</v>
      </c>
      <c r="BA735" t="s">
        <v>8742</v>
      </c>
      <c r="BB735" t="s">
        <v>1242</v>
      </c>
      <c r="BC735" t="s">
        <v>5118</v>
      </c>
      <c r="BD735" t="s">
        <v>8743</v>
      </c>
      <c r="BE735">
        <v>735</v>
      </c>
      <c r="BF735">
        <v>723</v>
      </c>
      <c r="BG735">
        <v>0</v>
      </c>
      <c r="BH735" t="s">
        <v>1592</v>
      </c>
      <c r="BI735">
        <v>0</v>
      </c>
      <c r="BJ735">
        <v>0</v>
      </c>
      <c r="BK735">
        <v>847</v>
      </c>
      <c r="BL735" t="s">
        <v>8744</v>
      </c>
      <c r="BM735" t="s">
        <v>8515</v>
      </c>
      <c r="BN735" t="s">
        <v>8523</v>
      </c>
      <c r="BO735" t="e" cm="1">
        <v>#N/A</v>
      </c>
      <c r="BP735" t="s">
        <v>1592</v>
      </c>
      <c r="BQ735" t="s">
        <v>1243</v>
      </c>
      <c r="BR735">
        <v>13</v>
      </c>
      <c r="BS735" t="s">
        <v>2039</v>
      </c>
      <c r="BT735" t="s">
        <v>8745</v>
      </c>
      <c r="BU735" t="s">
        <v>8736</v>
      </c>
      <c r="BV735" t="s">
        <v>8740</v>
      </c>
      <c r="BW735" t="s">
        <v>8731</v>
      </c>
      <c r="BX735" t="s">
        <v>8732</v>
      </c>
      <c r="BY735" t="s">
        <v>8700</v>
      </c>
      <c r="BZ735" t="s">
        <v>8731</v>
      </c>
      <c r="CA735" t="s">
        <v>1965</v>
      </c>
      <c r="CB735"/>
      <c r="CC735" t="s">
        <v>998</v>
      </c>
      <c r="CD735" t="s">
        <v>1242</v>
      </c>
      <c r="CE735" t="s">
        <v>8746</v>
      </c>
      <c r="CF735" t="s">
        <v>8747</v>
      </c>
      <c r="CG735" t="s">
        <v>1242</v>
      </c>
      <c r="CH735" t="s">
        <v>1592</v>
      </c>
      <c r="CI735" t="s">
        <v>8519</v>
      </c>
      <c r="CJ735" t="s">
        <v>1255</v>
      </c>
      <c r="CK735"/>
      <c r="CL735"/>
      <c r="CM735" t="s">
        <v>8521</v>
      </c>
      <c r="CN735" t="s">
        <v>8739</v>
      </c>
      <c r="CO735" t="s">
        <v>8521</v>
      </c>
      <c r="CP735" t="s">
        <v>8739</v>
      </c>
      <c r="CQ735" t="s">
        <v>1592</v>
      </c>
      <c r="CR735">
        <v>8</v>
      </c>
      <c r="CS735" t="s">
        <v>1243</v>
      </c>
      <c r="CT735" t="s">
        <v>1243</v>
      </c>
      <c r="CU735" t="s">
        <v>1243</v>
      </c>
      <c r="CV735" t="s">
        <v>1592</v>
      </c>
      <c r="CW735" t="s">
        <v>1592</v>
      </c>
      <c r="CX735">
        <v>733</v>
      </c>
      <c r="CY735" t="s">
        <v>8748</v>
      </c>
      <c r="CZ735" t="s">
        <v>1592</v>
      </c>
      <c r="DA735" t="s">
        <v>2313</v>
      </c>
      <c r="DB735" t="s">
        <v>2314</v>
      </c>
      <c r="DC735" t="s">
        <v>8737</v>
      </c>
      <c r="DD735" t="s">
        <v>1311</v>
      </c>
      <c r="DE735" t="s">
        <v>8738</v>
      </c>
      <c r="DF735" t="s">
        <v>8700</v>
      </c>
      <c r="DG735" t="s">
        <v>8700</v>
      </c>
      <c r="DH735" t="s">
        <v>8717</v>
      </c>
      <c r="DI735" t="e">
        <v>#N/A</v>
      </c>
      <c r="DJ735"/>
      <c r="DK735" t="s">
        <v>8717</v>
      </c>
      <c r="DL735">
        <v>9</v>
      </c>
      <c r="DM735" t="s">
        <v>2315</v>
      </c>
      <c r="DN735" t="s">
        <v>1255</v>
      </c>
      <c r="DO735" t="b">
        <v>1</v>
      </c>
      <c r="DP735" t="b">
        <v>1</v>
      </c>
      <c r="DQ735" t="b">
        <v>1</v>
      </c>
      <c r="DR735" t="b">
        <v>0</v>
      </c>
      <c r="DS735" t="b">
        <v>0</v>
      </c>
      <c r="DT735" t="b">
        <v>0</v>
      </c>
      <c r="DU735" t="b">
        <v>0</v>
      </c>
      <c r="DV735">
        <v>0</v>
      </c>
      <c r="DW735" t="b">
        <v>0</v>
      </c>
      <c r="DX735" t="b">
        <v>0</v>
      </c>
      <c r="DY735" t="b">
        <v>0</v>
      </c>
      <c r="DZ735" t="b">
        <v>0</v>
      </c>
      <c r="EA735" t="b">
        <v>0</v>
      </c>
      <c r="EB735" t="b">
        <v>0</v>
      </c>
      <c r="EC735" t="b">
        <v>0</v>
      </c>
      <c r="ED735" t="b">
        <v>0</v>
      </c>
      <c r="EE735" t="b">
        <v>0</v>
      </c>
      <c r="EF735" t="b" cm="1">
        <v>0</v>
      </c>
      <c r="EG735" t="b">
        <v>0</v>
      </c>
      <c r="EH735" t="b">
        <v>0</v>
      </c>
      <c r="EI735" t="b">
        <v>0</v>
      </c>
      <c r="EJ735" t="s">
        <v>1592</v>
      </c>
      <c r="EK735">
        <v>0</v>
      </c>
      <c r="EL735">
        <v>11</v>
      </c>
      <c r="EM735" t="b">
        <v>0</v>
      </c>
    </row>
    <row r="736" spans="1:143" ht="15.75">
      <c r="A736"/>
      <c r="B736" t="s">
        <v>1255</v>
      </c>
      <c r="C736" t="s">
        <v>1739</v>
      </c>
      <c r="D736" t="s">
        <v>8749</v>
      </c>
      <c r="E736" t="s">
        <v>8750</v>
      </c>
      <c r="F736"/>
      <c r="G736" t="s">
        <v>8751</v>
      </c>
      <c r="H736" t="s">
        <v>8752</v>
      </c>
      <c r="I736" t="s">
        <v>1287</v>
      </c>
      <c r="J736" t="s">
        <v>8514</v>
      </c>
      <c r="K736"/>
      <c r="L736" t="s">
        <v>5118</v>
      </c>
      <c r="M736" t="s">
        <v>2010</v>
      </c>
      <c r="N736"/>
      <c r="O736" t="s">
        <v>1243</v>
      </c>
      <c r="P736" t="s">
        <v>1255</v>
      </c>
      <c r="Q736" t="s">
        <v>1311</v>
      </c>
      <c r="R736" t="s">
        <v>8519</v>
      </c>
      <c r="S736"/>
      <c r="T736" t="s">
        <v>8520</v>
      </c>
      <c r="U736" t="s">
        <v>8521</v>
      </c>
      <c r="V736" t="s">
        <v>8753</v>
      </c>
      <c r="W736"/>
      <c r="X736"/>
      <c r="Y736" t="s">
        <v>1311</v>
      </c>
      <c r="Z736"/>
      <c r="AA736"/>
      <c r="AB736"/>
      <c r="AC736" t="s">
        <v>8669</v>
      </c>
      <c r="AD736"/>
      <c r="AE736"/>
      <c r="AF736"/>
      <c r="AG736"/>
      <c r="AH736"/>
      <c r="AI736"/>
      <c r="AJ736"/>
      <c r="AK736"/>
      <c r="AL736"/>
      <c r="AM736"/>
      <c r="AN736"/>
      <c r="AO736" s="108" t="s">
        <v>43</v>
      </c>
      <c r="AP736" t="s">
        <v>1241</v>
      </c>
      <c r="AQ736">
        <v>15</v>
      </c>
      <c r="AR736" t="e">
        <v>#N/A</v>
      </c>
      <c r="AS736" t="s">
        <v>1739</v>
      </c>
      <c r="AT736" t="e">
        <v>#N/A</v>
      </c>
      <c r="AU736" t="s">
        <v>8750</v>
      </c>
      <c r="AV736" t="s">
        <v>8754</v>
      </c>
      <c r="AW736" t="s">
        <v>1937</v>
      </c>
      <c r="AX736" t="s">
        <v>1934</v>
      </c>
      <c r="AY736" t="s">
        <v>8755</v>
      </c>
      <c r="AZ736" t="s">
        <v>1311</v>
      </c>
      <c r="BA736" t="s">
        <v>8756</v>
      </c>
      <c r="BB736" t="s">
        <v>1287</v>
      </c>
      <c r="BC736" t="s">
        <v>5118</v>
      </c>
      <c r="BD736" t="s">
        <v>8757</v>
      </c>
      <c r="BE736">
        <v>736</v>
      </c>
      <c r="BF736">
        <v>723</v>
      </c>
      <c r="BG736">
        <v>0</v>
      </c>
      <c r="BH736" t="s">
        <v>1592</v>
      </c>
      <c r="BI736">
        <v>0</v>
      </c>
      <c r="BJ736">
        <v>0</v>
      </c>
      <c r="BK736">
        <v>843</v>
      </c>
      <c r="BL736" t="s">
        <v>8758</v>
      </c>
      <c r="BM736" t="s">
        <v>8515</v>
      </c>
      <c r="BN736" t="s">
        <v>8523</v>
      </c>
      <c r="BO736" t="e" cm="1">
        <v>#N/A</v>
      </c>
      <c r="BP736" t="s">
        <v>1592</v>
      </c>
      <c r="BQ736" t="s">
        <v>1243</v>
      </c>
      <c r="BR736">
        <v>14</v>
      </c>
      <c r="BS736" t="s">
        <v>1910</v>
      </c>
      <c r="BT736" t="s">
        <v>8759</v>
      </c>
      <c r="BU736" t="s">
        <v>8749</v>
      </c>
      <c r="BV736" t="s">
        <v>8754</v>
      </c>
      <c r="BW736" t="s">
        <v>8760</v>
      </c>
      <c r="BX736" t="s">
        <v>1937</v>
      </c>
      <c r="BY736" t="s">
        <v>8520</v>
      </c>
      <c r="BZ736" t="s">
        <v>1937</v>
      </c>
      <c r="CA736" t="s">
        <v>2010</v>
      </c>
      <c r="CB736"/>
      <c r="CC736" t="s">
        <v>998</v>
      </c>
      <c r="CD736" t="s">
        <v>1287</v>
      </c>
      <c r="CE736" t="s">
        <v>8761</v>
      </c>
      <c r="CF736" t="s">
        <v>8762</v>
      </c>
      <c r="CG736" t="s">
        <v>1287</v>
      </c>
      <c r="CH736" t="s">
        <v>1592</v>
      </c>
      <c r="CI736" t="s">
        <v>8519</v>
      </c>
      <c r="CJ736" t="s">
        <v>1255</v>
      </c>
      <c r="CK736"/>
      <c r="CL736"/>
      <c r="CM736" t="s">
        <v>8521</v>
      </c>
      <c r="CN736" t="s">
        <v>8753</v>
      </c>
      <c r="CO736" t="s">
        <v>8521</v>
      </c>
      <c r="CP736" t="s">
        <v>8753</v>
      </c>
      <c r="CQ736" t="s">
        <v>1592</v>
      </c>
      <c r="CR736">
        <v>8</v>
      </c>
      <c r="CS736" t="s">
        <v>1243</v>
      </c>
      <c r="CT736" t="s">
        <v>1243</v>
      </c>
      <c r="CU736" t="s">
        <v>1243</v>
      </c>
      <c r="CV736" t="s">
        <v>1592</v>
      </c>
      <c r="CW736" t="s">
        <v>1592</v>
      </c>
      <c r="CX736">
        <v>734</v>
      </c>
      <c r="CY736" t="s">
        <v>8763</v>
      </c>
      <c r="CZ736" t="s">
        <v>1592</v>
      </c>
      <c r="DA736" t="s">
        <v>2313</v>
      </c>
      <c r="DB736" t="s">
        <v>2314</v>
      </c>
      <c r="DC736" t="s">
        <v>8750</v>
      </c>
      <c r="DD736" t="s">
        <v>1311</v>
      </c>
      <c r="DE736" t="s">
        <v>8751</v>
      </c>
      <c r="DF736" t="s">
        <v>8520</v>
      </c>
      <c r="DG736" t="s">
        <v>8520</v>
      </c>
      <c r="DH736" t="s">
        <v>8532</v>
      </c>
      <c r="DI736" t="e">
        <v>#N/A</v>
      </c>
      <c r="DJ736"/>
      <c r="DK736" t="s">
        <v>8532</v>
      </c>
      <c r="DL736">
        <v>9</v>
      </c>
      <c r="DM736" t="s">
        <v>2315</v>
      </c>
      <c r="DN736" t="s">
        <v>1255</v>
      </c>
      <c r="DO736" t="b">
        <v>1</v>
      </c>
      <c r="DP736" t="b">
        <v>1</v>
      </c>
      <c r="DQ736" t="b">
        <v>1</v>
      </c>
      <c r="DR736" t="b">
        <v>0</v>
      </c>
      <c r="DS736" t="b">
        <v>0</v>
      </c>
      <c r="DT736" t="b">
        <v>0</v>
      </c>
      <c r="DU736" t="b">
        <v>0</v>
      </c>
      <c r="DV736">
        <v>0</v>
      </c>
      <c r="DW736" t="b">
        <v>0</v>
      </c>
      <c r="DX736" t="b">
        <v>0</v>
      </c>
      <c r="DY736" t="b">
        <v>0</v>
      </c>
      <c r="DZ736" t="b">
        <v>0</v>
      </c>
      <c r="EA736" t="b">
        <v>0</v>
      </c>
      <c r="EB736" t="b">
        <v>0</v>
      </c>
      <c r="EC736" t="b">
        <v>0</v>
      </c>
      <c r="ED736" t="b">
        <v>0</v>
      </c>
      <c r="EE736" t="b">
        <v>0</v>
      </c>
      <c r="EF736" t="b" cm="1">
        <v>0</v>
      </c>
      <c r="EG736" t="b">
        <v>0</v>
      </c>
      <c r="EH736" t="b">
        <v>0</v>
      </c>
      <c r="EI736" t="b">
        <v>0</v>
      </c>
      <c r="EJ736" t="s">
        <v>1592</v>
      </c>
      <c r="EK736">
        <v>0</v>
      </c>
      <c r="EL736">
        <v>15</v>
      </c>
      <c r="EM736" t="b">
        <v>0</v>
      </c>
    </row>
    <row r="737" spans="1:143" ht="15.75">
      <c r="A737"/>
      <c r="B737" t="s">
        <v>1255</v>
      </c>
      <c r="C737" t="s">
        <v>1739</v>
      </c>
      <c r="D737" t="s">
        <v>8764</v>
      </c>
      <c r="E737" t="s">
        <v>8765</v>
      </c>
      <c r="F737" t="s">
        <v>8766</v>
      </c>
      <c r="G737" t="s">
        <v>8767</v>
      </c>
      <c r="H737" t="s">
        <v>8768</v>
      </c>
      <c r="I737" t="s">
        <v>1287</v>
      </c>
      <c r="J737" t="s">
        <v>8514</v>
      </c>
      <c r="K737"/>
      <c r="L737" t="s">
        <v>5118</v>
      </c>
      <c r="M737" t="s">
        <v>2010</v>
      </c>
      <c r="N737"/>
      <c r="O737" t="s">
        <v>1243</v>
      </c>
      <c r="P737" t="s">
        <v>1255</v>
      </c>
      <c r="Q737" t="s">
        <v>1311</v>
      </c>
      <c r="R737" t="s">
        <v>8519</v>
      </c>
      <c r="S737"/>
      <c r="T737" t="s">
        <v>8520</v>
      </c>
      <c r="U737" t="s">
        <v>8521</v>
      </c>
      <c r="V737" t="s">
        <v>8769</v>
      </c>
      <c r="W737"/>
      <c r="X737"/>
      <c r="Y737" t="s">
        <v>1311</v>
      </c>
      <c r="Z737"/>
      <c r="AA737"/>
      <c r="AB737"/>
      <c r="AC737" t="s">
        <v>8669</v>
      </c>
      <c r="AD737"/>
      <c r="AE737"/>
      <c r="AF737"/>
      <c r="AG737"/>
      <c r="AH737"/>
      <c r="AI737"/>
      <c r="AJ737"/>
      <c r="AK737"/>
      <c r="AL737"/>
      <c r="AM737"/>
      <c r="AN737"/>
      <c r="AO737" s="108" t="s">
        <v>43</v>
      </c>
      <c r="AP737" t="s">
        <v>1241</v>
      </c>
      <c r="AQ737">
        <v>16</v>
      </c>
      <c r="AR737" t="e">
        <v>#N/A</v>
      </c>
      <c r="AS737" t="s">
        <v>1739</v>
      </c>
      <c r="AT737" t="e">
        <v>#N/A</v>
      </c>
      <c r="AU737" t="s">
        <v>8765</v>
      </c>
      <c r="AV737" t="s">
        <v>8770</v>
      </c>
      <c r="AW737" t="s">
        <v>8771</v>
      </c>
      <c r="AX737" t="s">
        <v>1934</v>
      </c>
      <c r="AY737" t="s">
        <v>8772</v>
      </c>
      <c r="AZ737" t="s">
        <v>1311</v>
      </c>
      <c r="BA737" t="s">
        <v>8773</v>
      </c>
      <c r="BB737" t="s">
        <v>1287</v>
      </c>
      <c r="BC737" t="s">
        <v>5118</v>
      </c>
      <c r="BD737" t="s">
        <v>8774</v>
      </c>
      <c r="BE737">
        <v>737</v>
      </c>
      <c r="BF737">
        <v>723</v>
      </c>
      <c r="BG737">
        <v>0</v>
      </c>
      <c r="BH737" t="s">
        <v>1592</v>
      </c>
      <c r="BI737">
        <v>0</v>
      </c>
      <c r="BJ737">
        <v>0</v>
      </c>
      <c r="BK737">
        <v>844</v>
      </c>
      <c r="BL737" t="s">
        <v>8775</v>
      </c>
      <c r="BM737" t="s">
        <v>8515</v>
      </c>
      <c r="BN737" t="s">
        <v>8523</v>
      </c>
      <c r="BO737" t="e" cm="1">
        <v>#N/A</v>
      </c>
      <c r="BP737" t="s">
        <v>1592</v>
      </c>
      <c r="BQ737" t="s">
        <v>1243</v>
      </c>
      <c r="BR737">
        <v>15</v>
      </c>
      <c r="BS737" t="s">
        <v>1914</v>
      </c>
      <c r="BT737" t="s">
        <v>8776</v>
      </c>
      <c r="BU737" t="s">
        <v>8764</v>
      </c>
      <c r="BV737" t="s">
        <v>8770</v>
      </c>
      <c r="BW737" t="s">
        <v>8777</v>
      </c>
      <c r="BX737" t="s">
        <v>1937</v>
      </c>
      <c r="BY737" t="s">
        <v>8520</v>
      </c>
      <c r="BZ737" t="s">
        <v>1937</v>
      </c>
      <c r="CA737" t="s">
        <v>2010</v>
      </c>
      <c r="CB737"/>
      <c r="CC737" t="s">
        <v>998</v>
      </c>
      <c r="CD737" t="s">
        <v>1287</v>
      </c>
      <c r="CE737" t="s">
        <v>8778</v>
      </c>
      <c r="CF737" t="s">
        <v>8779</v>
      </c>
      <c r="CG737" t="s">
        <v>1287</v>
      </c>
      <c r="CH737" t="s">
        <v>1592</v>
      </c>
      <c r="CI737" t="s">
        <v>8519</v>
      </c>
      <c r="CJ737" t="s">
        <v>1255</v>
      </c>
      <c r="CK737"/>
      <c r="CL737"/>
      <c r="CM737" t="s">
        <v>8521</v>
      </c>
      <c r="CN737" t="s">
        <v>8769</v>
      </c>
      <c r="CO737" t="s">
        <v>8521</v>
      </c>
      <c r="CP737" t="s">
        <v>8769</v>
      </c>
      <c r="CQ737" t="s">
        <v>1592</v>
      </c>
      <c r="CR737">
        <v>8</v>
      </c>
      <c r="CS737" t="s">
        <v>1243</v>
      </c>
      <c r="CT737" t="s">
        <v>1243</v>
      </c>
      <c r="CU737" t="s">
        <v>1243</v>
      </c>
      <c r="CV737" t="s">
        <v>1592</v>
      </c>
      <c r="CW737" t="s">
        <v>1592</v>
      </c>
      <c r="CX737">
        <v>735</v>
      </c>
      <c r="CY737" t="s">
        <v>8780</v>
      </c>
      <c r="CZ737" t="s">
        <v>1592</v>
      </c>
      <c r="DA737" t="s">
        <v>2313</v>
      </c>
      <c r="DB737" t="s">
        <v>2314</v>
      </c>
      <c r="DC737" t="s">
        <v>8765</v>
      </c>
      <c r="DD737" t="s">
        <v>1311</v>
      </c>
      <c r="DE737" t="s">
        <v>8767</v>
      </c>
      <c r="DF737" t="s">
        <v>8520</v>
      </c>
      <c r="DG737" t="s">
        <v>8520</v>
      </c>
      <c r="DH737" t="s">
        <v>8532</v>
      </c>
      <c r="DI737" t="e">
        <v>#N/A</v>
      </c>
      <c r="DJ737"/>
      <c r="DK737" t="s">
        <v>8532</v>
      </c>
      <c r="DL737">
        <v>9</v>
      </c>
      <c r="DM737" t="s">
        <v>2315</v>
      </c>
      <c r="DN737" t="s">
        <v>1255</v>
      </c>
      <c r="DO737" t="b">
        <v>1</v>
      </c>
      <c r="DP737" t="b">
        <v>1</v>
      </c>
      <c r="DQ737" t="b">
        <v>1</v>
      </c>
      <c r="DR737" t="b">
        <v>0</v>
      </c>
      <c r="DS737" t="b">
        <v>0</v>
      </c>
      <c r="DT737" t="b">
        <v>0</v>
      </c>
      <c r="DU737" t="b">
        <v>0</v>
      </c>
      <c r="DV737">
        <v>0</v>
      </c>
      <c r="DW737" t="b">
        <v>0</v>
      </c>
      <c r="DX737" t="b">
        <v>0</v>
      </c>
      <c r="DY737" t="b">
        <v>0</v>
      </c>
      <c r="DZ737" t="b">
        <v>0</v>
      </c>
      <c r="EA737" t="b">
        <v>0</v>
      </c>
      <c r="EB737" t="b">
        <v>0</v>
      </c>
      <c r="EC737" t="b">
        <v>0</v>
      </c>
      <c r="ED737" t="b">
        <v>0</v>
      </c>
      <c r="EE737" t="b">
        <v>0</v>
      </c>
      <c r="EF737" t="b" cm="1">
        <v>0</v>
      </c>
      <c r="EG737" t="b">
        <v>0</v>
      </c>
      <c r="EH737" t="b">
        <v>0</v>
      </c>
      <c r="EI737" t="b">
        <v>0</v>
      </c>
      <c r="EJ737" t="s">
        <v>1592</v>
      </c>
      <c r="EK737">
        <v>0</v>
      </c>
      <c r="EL737">
        <v>11</v>
      </c>
      <c r="EM737" t="b">
        <v>0</v>
      </c>
    </row>
    <row r="738" spans="1:143" ht="15.75">
      <c r="A738"/>
      <c r="B738" t="s">
        <v>1255</v>
      </c>
      <c r="C738" t="s">
        <v>1739</v>
      </c>
      <c r="D738" t="s">
        <v>8781</v>
      </c>
      <c r="E738" t="s">
        <v>8782</v>
      </c>
      <c r="F738" t="s">
        <v>8783</v>
      </c>
      <c r="G738" t="s">
        <v>8784</v>
      </c>
      <c r="H738" t="s">
        <v>8785</v>
      </c>
      <c r="I738" t="s">
        <v>1279</v>
      </c>
      <c r="J738"/>
      <c r="K738"/>
      <c r="L738" t="s">
        <v>3872</v>
      </c>
      <c r="M738" t="s">
        <v>2031</v>
      </c>
      <c r="N738"/>
      <c r="O738" t="s">
        <v>1243</v>
      </c>
      <c r="P738" t="s">
        <v>1255</v>
      </c>
      <c r="Q738" t="s">
        <v>1311</v>
      </c>
      <c r="R738" t="s">
        <v>8519</v>
      </c>
      <c r="S738"/>
      <c r="T738" t="s">
        <v>8536</v>
      </c>
      <c r="U738" t="s">
        <v>8786</v>
      </c>
      <c r="V738"/>
      <c r="W738"/>
      <c r="X738"/>
      <c r="Y738" t="s">
        <v>1311</v>
      </c>
      <c r="Z738" t="s">
        <v>8785</v>
      </c>
      <c r="AA738"/>
      <c r="AB738"/>
      <c r="AC738" t="s">
        <v>8522</v>
      </c>
      <c r="AD738"/>
      <c r="AE738"/>
      <c r="AF738"/>
      <c r="AG738"/>
      <c r="AH738"/>
      <c r="AI738"/>
      <c r="AJ738"/>
      <c r="AK738"/>
      <c r="AL738"/>
      <c r="AM738"/>
      <c r="AN738"/>
      <c r="AO738" s="108" t="s">
        <v>43</v>
      </c>
      <c r="AP738" t="s">
        <v>1241</v>
      </c>
      <c r="AQ738">
        <v>17</v>
      </c>
      <c r="AR738" t="e">
        <v>#N/A</v>
      </c>
      <c r="AS738" t="s">
        <v>1739</v>
      </c>
      <c r="AT738" t="e">
        <v>#N/A</v>
      </c>
      <c r="AU738" t="s">
        <v>8782</v>
      </c>
      <c r="AV738" t="s">
        <v>8787</v>
      </c>
      <c r="AW738" t="s">
        <v>8788</v>
      </c>
      <c r="AX738" t="s">
        <v>1934</v>
      </c>
      <c r="AY738" t="s">
        <v>8789</v>
      </c>
      <c r="AZ738" t="s">
        <v>1311</v>
      </c>
      <c r="BA738" t="s">
        <v>8790</v>
      </c>
      <c r="BB738" t="s">
        <v>1279</v>
      </c>
      <c r="BC738" t="s">
        <v>3872</v>
      </c>
      <c r="BD738" t="s">
        <v>8791</v>
      </c>
      <c r="BE738">
        <v>738</v>
      </c>
      <c r="BF738">
        <v>0</v>
      </c>
      <c r="BG738">
        <v>0</v>
      </c>
      <c r="BH738" t="s">
        <v>1592</v>
      </c>
      <c r="BI738">
        <v>0</v>
      </c>
      <c r="BJ738">
        <v>0</v>
      </c>
      <c r="BK738">
        <v>0</v>
      </c>
      <c r="BL738" t="s">
        <v>1592</v>
      </c>
      <c r="BM738" t="s">
        <v>1592</v>
      </c>
      <c r="BN738" t="s">
        <v>1592</v>
      </c>
      <c r="BO738" t="s" cm="1">
        <v>1592</v>
      </c>
      <c r="BP738" t="s">
        <v>1592</v>
      </c>
      <c r="BQ738" t="s">
        <v>1243</v>
      </c>
      <c r="BR738">
        <v>16</v>
      </c>
      <c r="BS738" t="s">
        <v>1915</v>
      </c>
      <c r="BT738" t="s">
        <v>8792</v>
      </c>
      <c r="BU738" t="s">
        <v>8781</v>
      </c>
      <c r="BV738" t="s">
        <v>8787</v>
      </c>
      <c r="BW738" t="s">
        <v>8793</v>
      </c>
      <c r="BX738" t="s">
        <v>1937</v>
      </c>
      <c r="BY738" t="s">
        <v>8536</v>
      </c>
      <c r="BZ738" t="s">
        <v>8793</v>
      </c>
      <c r="CA738" t="s">
        <v>2031</v>
      </c>
      <c r="CB738"/>
      <c r="CC738" t="s">
        <v>998</v>
      </c>
      <c r="CD738" t="s">
        <v>1279</v>
      </c>
      <c r="CE738" t="s">
        <v>8782</v>
      </c>
      <c r="CF738" t="s">
        <v>8787</v>
      </c>
      <c r="CG738" t="s">
        <v>1279</v>
      </c>
      <c r="CH738" t="s">
        <v>1592</v>
      </c>
      <c r="CI738" t="s">
        <v>8519</v>
      </c>
      <c r="CJ738" t="s">
        <v>1255</v>
      </c>
      <c r="CK738"/>
      <c r="CL738"/>
      <c r="CM738" t="s">
        <v>8786</v>
      </c>
      <c r="CN738" t="s">
        <v>1592</v>
      </c>
      <c r="CO738" t="s">
        <v>8786</v>
      </c>
      <c r="CP738" t="s">
        <v>1592</v>
      </c>
      <c r="CQ738" t="s">
        <v>1592</v>
      </c>
      <c r="CR738">
        <v>8</v>
      </c>
      <c r="CS738" t="s">
        <v>1243</v>
      </c>
      <c r="CT738" t="s">
        <v>1243</v>
      </c>
      <c r="CU738" t="s">
        <v>1243</v>
      </c>
      <c r="CV738" t="s">
        <v>1592</v>
      </c>
      <c r="CW738" t="s">
        <v>1592</v>
      </c>
      <c r="CX738">
        <v>736</v>
      </c>
      <c r="CY738" t="s">
        <v>8794</v>
      </c>
      <c r="CZ738" t="s">
        <v>1592</v>
      </c>
      <c r="DA738" t="s">
        <v>2313</v>
      </c>
      <c r="DB738" t="s">
        <v>2314</v>
      </c>
      <c r="DC738" t="s">
        <v>8782</v>
      </c>
      <c r="DD738" t="s">
        <v>1311</v>
      </c>
      <c r="DE738" t="s">
        <v>8784</v>
      </c>
      <c r="DF738" t="s">
        <v>8536</v>
      </c>
      <c r="DG738" t="s">
        <v>8536</v>
      </c>
      <c r="DH738" t="s">
        <v>8546</v>
      </c>
      <c r="DI738" t="e">
        <v>#N/A</v>
      </c>
      <c r="DJ738"/>
      <c r="DK738" t="s">
        <v>8546</v>
      </c>
      <c r="DL738">
        <v>9</v>
      </c>
      <c r="DM738" t="s">
        <v>2315</v>
      </c>
      <c r="DN738" t="s">
        <v>1255</v>
      </c>
      <c r="DO738" t="b">
        <v>1</v>
      </c>
      <c r="DP738" t="b">
        <v>1</v>
      </c>
      <c r="DQ738" t="b">
        <v>1</v>
      </c>
      <c r="DR738" t="b">
        <v>0</v>
      </c>
      <c r="DS738" t="b">
        <v>0</v>
      </c>
      <c r="DT738" t="b">
        <v>0</v>
      </c>
      <c r="DU738" t="b">
        <v>1</v>
      </c>
      <c r="DV738">
        <v>0</v>
      </c>
      <c r="DW738" t="b">
        <v>0</v>
      </c>
      <c r="DX738" t="b">
        <v>0</v>
      </c>
      <c r="DY738" t="b">
        <v>0</v>
      </c>
      <c r="DZ738" t="b">
        <v>0</v>
      </c>
      <c r="EA738" t="b">
        <v>0</v>
      </c>
      <c r="EB738" t="b">
        <v>0</v>
      </c>
      <c r="EC738" t="b">
        <v>0</v>
      </c>
      <c r="ED738" t="b">
        <v>0</v>
      </c>
      <c r="EE738" t="b">
        <v>0</v>
      </c>
      <c r="EF738" t="b" cm="1">
        <v>0</v>
      </c>
      <c r="EG738" t="b">
        <v>0</v>
      </c>
      <c r="EH738" t="b">
        <v>0</v>
      </c>
      <c r="EI738" t="b">
        <v>0</v>
      </c>
      <c r="EJ738" t="s">
        <v>1592</v>
      </c>
      <c r="EK738">
        <v>0</v>
      </c>
      <c r="EL738">
        <v>17</v>
      </c>
      <c r="EM738" t="b">
        <v>0</v>
      </c>
    </row>
    <row r="739" spans="1:143" ht="15.75">
      <c r="A739"/>
      <c r="B739" t="s">
        <v>1255</v>
      </c>
      <c r="C739" t="s">
        <v>1739</v>
      </c>
      <c r="D739" t="s">
        <v>8795</v>
      </c>
      <c r="E739" t="s">
        <v>8796</v>
      </c>
      <c r="F739" t="s">
        <v>8795</v>
      </c>
      <c r="G739" t="s">
        <v>8795</v>
      </c>
      <c r="H739" t="s">
        <v>8797</v>
      </c>
      <c r="I739" t="s">
        <v>1242</v>
      </c>
      <c r="J739" t="s">
        <v>8781</v>
      </c>
      <c r="K739"/>
      <c r="L739" t="s">
        <v>1939</v>
      </c>
      <c r="M739" t="s">
        <v>1974</v>
      </c>
      <c r="N739" t="s">
        <v>8798</v>
      </c>
      <c r="O739" t="s">
        <v>1243</v>
      </c>
      <c r="P739" t="s">
        <v>1255</v>
      </c>
      <c r="Q739" t="s">
        <v>1311</v>
      </c>
      <c r="R739" t="s">
        <v>8519</v>
      </c>
      <c r="S739"/>
      <c r="T739" t="s">
        <v>8586</v>
      </c>
      <c r="U739" t="s">
        <v>8786</v>
      </c>
      <c r="V739" t="s">
        <v>8799</v>
      </c>
      <c r="W739"/>
      <c r="X739"/>
      <c r="Y739" t="s">
        <v>1311</v>
      </c>
      <c r="Z739" t="s">
        <v>8584</v>
      </c>
      <c r="AA739"/>
      <c r="AB739"/>
      <c r="AC739" t="s">
        <v>8567</v>
      </c>
      <c r="AD739"/>
      <c r="AE739"/>
      <c r="AF739"/>
      <c r="AG739"/>
      <c r="AH739"/>
      <c r="AI739"/>
      <c r="AJ739"/>
      <c r="AK739"/>
      <c r="AL739"/>
      <c r="AM739"/>
      <c r="AN739"/>
      <c r="AO739" s="108" t="s">
        <v>43</v>
      </c>
      <c r="AP739" t="s">
        <v>1241</v>
      </c>
      <c r="AQ739">
        <v>18</v>
      </c>
      <c r="AR739" t="e">
        <v>#N/A</v>
      </c>
      <c r="AS739" t="s">
        <v>1739</v>
      </c>
      <c r="AT739" t="e">
        <v>#N/A</v>
      </c>
      <c r="AU739" t="s">
        <v>8796</v>
      </c>
      <c r="AV739" t="s">
        <v>8800</v>
      </c>
      <c r="AW739" t="s">
        <v>8801</v>
      </c>
      <c r="AX739" t="s">
        <v>1934</v>
      </c>
      <c r="AY739" t="s">
        <v>8801</v>
      </c>
      <c r="AZ739" t="s">
        <v>1311</v>
      </c>
      <c r="BA739" t="s">
        <v>8802</v>
      </c>
      <c r="BB739" t="s">
        <v>1242</v>
      </c>
      <c r="BC739" t="s">
        <v>1939</v>
      </c>
      <c r="BD739" t="s">
        <v>8803</v>
      </c>
      <c r="BE739">
        <v>739</v>
      </c>
      <c r="BF739">
        <v>738</v>
      </c>
      <c r="BG739">
        <v>0</v>
      </c>
      <c r="BH739" t="s">
        <v>1592</v>
      </c>
      <c r="BI739">
        <v>0</v>
      </c>
      <c r="BJ739">
        <v>0</v>
      </c>
      <c r="BK739" t="e" cm="1">
        <v>#N/A</v>
      </c>
      <c r="BL739" t="s">
        <v>1592</v>
      </c>
      <c r="BM739" t="s">
        <v>8782</v>
      </c>
      <c r="BN739" t="s">
        <v>8787</v>
      </c>
      <c r="BO739" t="e" cm="1">
        <v>#N/A</v>
      </c>
      <c r="BP739" t="s">
        <v>1592</v>
      </c>
      <c r="BQ739" t="s">
        <v>1243</v>
      </c>
      <c r="BR739">
        <v>17</v>
      </c>
      <c r="BS739" t="s">
        <v>1919</v>
      </c>
      <c r="BT739" t="s">
        <v>8804</v>
      </c>
      <c r="BU739" t="s">
        <v>8795</v>
      </c>
      <c r="BV739" t="s">
        <v>8800</v>
      </c>
      <c r="BW739" t="s">
        <v>8805</v>
      </c>
      <c r="BX739" t="s">
        <v>8806</v>
      </c>
      <c r="BY739" t="s">
        <v>8586</v>
      </c>
      <c r="BZ739" t="s">
        <v>8595</v>
      </c>
      <c r="CA739" t="s">
        <v>1974</v>
      </c>
      <c r="CB739"/>
      <c r="CC739" t="s">
        <v>998</v>
      </c>
      <c r="CD739" t="s">
        <v>1242</v>
      </c>
      <c r="CE739" t="s">
        <v>8807</v>
      </c>
      <c r="CF739" t="s">
        <v>8808</v>
      </c>
      <c r="CG739" t="s">
        <v>1242</v>
      </c>
      <c r="CH739" t="s">
        <v>1592</v>
      </c>
      <c r="CI739" t="s">
        <v>8519</v>
      </c>
      <c r="CJ739" t="s">
        <v>1255</v>
      </c>
      <c r="CK739"/>
      <c r="CL739"/>
      <c r="CM739" t="s">
        <v>8786</v>
      </c>
      <c r="CN739" t="s">
        <v>8799</v>
      </c>
      <c r="CO739" t="s">
        <v>8786</v>
      </c>
      <c r="CP739" t="s">
        <v>8799</v>
      </c>
      <c r="CQ739" t="s">
        <v>1592</v>
      </c>
      <c r="CR739">
        <v>8</v>
      </c>
      <c r="CS739" t="s">
        <v>1243</v>
      </c>
      <c r="CT739" t="s">
        <v>1243</v>
      </c>
      <c r="CU739" t="e">
        <v>#N/A</v>
      </c>
      <c r="CV739" t="s">
        <v>1592</v>
      </c>
      <c r="CW739" t="s">
        <v>1592</v>
      </c>
      <c r="CX739">
        <v>737</v>
      </c>
      <c r="CY739" t="s">
        <v>8809</v>
      </c>
      <c r="CZ739" t="s">
        <v>1592</v>
      </c>
      <c r="DA739" t="s">
        <v>2313</v>
      </c>
      <c r="DB739" t="s">
        <v>2314</v>
      </c>
      <c r="DC739" t="s">
        <v>8796</v>
      </c>
      <c r="DD739" t="s">
        <v>1311</v>
      </c>
      <c r="DE739" t="s">
        <v>8795</v>
      </c>
      <c r="DF739" t="s">
        <v>8586</v>
      </c>
      <c r="DG739" t="s">
        <v>8586</v>
      </c>
      <c r="DH739" t="s">
        <v>8600</v>
      </c>
      <c r="DI739" t="e">
        <v>#N/A</v>
      </c>
      <c r="DJ739"/>
      <c r="DK739" t="s">
        <v>8600</v>
      </c>
      <c r="DL739">
        <v>9</v>
      </c>
      <c r="DM739" t="s">
        <v>2315</v>
      </c>
      <c r="DN739" t="s">
        <v>1255</v>
      </c>
      <c r="DO739" t="b">
        <v>1</v>
      </c>
      <c r="DP739" t="b">
        <v>1</v>
      </c>
      <c r="DQ739" t="b">
        <v>1</v>
      </c>
      <c r="DR739" t="b">
        <v>0</v>
      </c>
      <c r="DS739" t="b">
        <v>0</v>
      </c>
      <c r="DT739" t="b">
        <v>0</v>
      </c>
      <c r="DU739" t="b">
        <v>0</v>
      </c>
      <c r="DV739">
        <v>0</v>
      </c>
      <c r="DW739" t="b">
        <v>0</v>
      </c>
      <c r="DX739" t="b">
        <v>0</v>
      </c>
      <c r="DY739" t="b">
        <v>0</v>
      </c>
      <c r="DZ739" t="b">
        <v>1</v>
      </c>
      <c r="EA739" t="b">
        <v>0</v>
      </c>
      <c r="EB739" t="b">
        <v>0</v>
      </c>
      <c r="EC739" t="b">
        <v>0</v>
      </c>
      <c r="ED739" t="b">
        <v>0</v>
      </c>
      <c r="EE739" t="b">
        <v>0</v>
      </c>
      <c r="EF739" t="e" cm="1">
        <v>#N/A</v>
      </c>
      <c r="EG739" t="b">
        <v>0</v>
      </c>
      <c r="EH739" t="b">
        <v>0</v>
      </c>
      <c r="EI739" t="e">
        <v>#N/A</v>
      </c>
      <c r="EJ739" t="e">
        <v>#N/A</v>
      </c>
      <c r="EK739">
        <v>0</v>
      </c>
      <c r="EL739">
        <v>23</v>
      </c>
      <c r="EM739" t="b">
        <v>0</v>
      </c>
    </row>
    <row r="740" spans="1:143" ht="141.75">
      <c r="A740"/>
      <c r="B740" t="s">
        <v>1255</v>
      </c>
      <c r="C740" t="s">
        <v>1739</v>
      </c>
      <c r="D740" t="s">
        <v>2072</v>
      </c>
      <c r="E740" t="s">
        <v>2068</v>
      </c>
      <c r="F740" t="s">
        <v>8533</v>
      </c>
      <c r="G740" s="109" t="s">
        <v>8534</v>
      </c>
      <c r="H740" s="109" t="s">
        <v>6268</v>
      </c>
      <c r="I740" t="s">
        <v>1242</v>
      </c>
      <c r="J740" t="s">
        <v>8781</v>
      </c>
      <c r="K740"/>
      <c r="L740" t="s">
        <v>1939</v>
      </c>
      <c r="M740" t="s">
        <v>1947</v>
      </c>
      <c r="N740" s="109" t="s">
        <v>6268</v>
      </c>
      <c r="O740" t="s">
        <v>1243</v>
      </c>
      <c r="P740" t="s">
        <v>8535</v>
      </c>
      <c r="Q740" t="s">
        <v>1311</v>
      </c>
      <c r="R740" t="s">
        <v>8519</v>
      </c>
      <c r="S740"/>
      <c r="T740" t="s">
        <v>8536</v>
      </c>
      <c r="U740" t="s">
        <v>8786</v>
      </c>
      <c r="V740" t="s">
        <v>2075</v>
      </c>
      <c r="W740"/>
      <c r="X740"/>
      <c r="Y740" t="s">
        <v>1311</v>
      </c>
      <c r="Z740" s="109" t="s">
        <v>6268</v>
      </c>
      <c r="AA740"/>
      <c r="AB740"/>
      <c r="AC740" t="s">
        <v>8522</v>
      </c>
      <c r="AD740" t="s">
        <v>8537</v>
      </c>
      <c r="AE740"/>
      <c r="AF740"/>
      <c r="AG740"/>
      <c r="AH740"/>
      <c r="AI740"/>
      <c r="AJ740"/>
      <c r="AK740"/>
      <c r="AL740"/>
      <c r="AM740"/>
      <c r="AN740"/>
      <c r="AO740" s="108" t="s">
        <v>43</v>
      </c>
      <c r="AP740" t="s">
        <v>1241</v>
      </c>
      <c r="AQ740">
        <v>19</v>
      </c>
      <c r="AR740" t="e">
        <v>#N/A</v>
      </c>
      <c r="AS740" t="s">
        <v>1739</v>
      </c>
      <c r="AT740" t="e">
        <v>#N/A</v>
      </c>
      <c r="AU740" t="s">
        <v>2068</v>
      </c>
      <c r="AV740" t="s">
        <v>2071</v>
      </c>
      <c r="AW740" t="s">
        <v>8538</v>
      </c>
      <c r="AX740" t="s">
        <v>1934</v>
      </c>
      <c r="AY740" t="s">
        <v>8539</v>
      </c>
      <c r="AZ740" t="s">
        <v>1311</v>
      </c>
      <c r="BA740" t="s">
        <v>6269</v>
      </c>
      <c r="BB740" t="s">
        <v>1242</v>
      </c>
      <c r="BC740" t="s">
        <v>1939</v>
      </c>
      <c r="BD740" t="s">
        <v>8540</v>
      </c>
      <c r="BE740">
        <v>418</v>
      </c>
      <c r="BF740">
        <v>738</v>
      </c>
      <c r="BG740">
        <v>0</v>
      </c>
      <c r="BH740" t="s">
        <v>1592</v>
      </c>
      <c r="BI740">
        <v>0</v>
      </c>
      <c r="BJ740">
        <v>0</v>
      </c>
      <c r="BK740">
        <v>476</v>
      </c>
      <c r="BL740" t="s">
        <v>2076</v>
      </c>
      <c r="BM740" t="s">
        <v>8782</v>
      </c>
      <c r="BN740" t="s">
        <v>8787</v>
      </c>
      <c r="BO740" t="e" cm="1">
        <v>#N/A</v>
      </c>
      <c r="BP740" t="s">
        <v>1592</v>
      </c>
      <c r="BQ740" t="s">
        <v>1243</v>
      </c>
      <c r="BR740">
        <v>18</v>
      </c>
      <c r="BS740" t="s">
        <v>2063</v>
      </c>
      <c r="BT740" t="s">
        <v>8810</v>
      </c>
      <c r="BU740" t="s">
        <v>2072</v>
      </c>
      <c r="BV740" t="s">
        <v>2071</v>
      </c>
      <c r="BW740" t="s">
        <v>2074</v>
      </c>
      <c r="BX740" t="s">
        <v>2074</v>
      </c>
      <c r="BY740" t="s">
        <v>8536</v>
      </c>
      <c r="BZ740" t="s">
        <v>8542</v>
      </c>
      <c r="CA740" t="s">
        <v>1947</v>
      </c>
      <c r="CB740"/>
      <c r="CC740" t="s">
        <v>998</v>
      </c>
      <c r="CD740" t="s">
        <v>1242</v>
      </c>
      <c r="CE740" t="s">
        <v>8811</v>
      </c>
      <c r="CF740" t="s">
        <v>8812</v>
      </c>
      <c r="CG740" t="s">
        <v>1242</v>
      </c>
      <c r="CH740" t="s">
        <v>1592</v>
      </c>
      <c r="CI740" t="s">
        <v>8519</v>
      </c>
      <c r="CJ740" t="s">
        <v>1255</v>
      </c>
      <c r="CK740"/>
      <c r="CL740"/>
      <c r="CM740" t="s">
        <v>8786</v>
      </c>
      <c r="CN740" t="s">
        <v>2075</v>
      </c>
      <c r="CO740" t="s">
        <v>8786</v>
      </c>
      <c r="CP740" t="s">
        <v>2075</v>
      </c>
      <c r="CQ740" t="s">
        <v>1592</v>
      </c>
      <c r="CR740">
        <v>8</v>
      </c>
      <c r="CS740" t="s">
        <v>1243</v>
      </c>
      <c r="CT740" t="s">
        <v>1243</v>
      </c>
      <c r="CU740" t="s">
        <v>1592</v>
      </c>
      <c r="CV740" t="s">
        <v>1592</v>
      </c>
      <c r="CW740" t="s">
        <v>1592</v>
      </c>
      <c r="CX740">
        <v>738</v>
      </c>
      <c r="CY740" t="s">
        <v>8813</v>
      </c>
      <c r="CZ740" t="s">
        <v>1592</v>
      </c>
      <c r="DA740" t="s">
        <v>2313</v>
      </c>
      <c r="DB740" t="s">
        <v>2314</v>
      </c>
      <c r="DC740" t="s">
        <v>2068</v>
      </c>
      <c r="DD740" t="s">
        <v>1311</v>
      </c>
      <c r="DE740" t="s">
        <v>8534</v>
      </c>
      <c r="DF740" t="s">
        <v>8536</v>
      </c>
      <c r="DG740" t="s">
        <v>8536</v>
      </c>
      <c r="DH740" t="s">
        <v>8546</v>
      </c>
      <c r="DI740" t="e">
        <v>#N/A</v>
      </c>
      <c r="DJ740"/>
      <c r="DK740" t="s">
        <v>8546</v>
      </c>
      <c r="DL740">
        <v>9</v>
      </c>
      <c r="DM740" t="s">
        <v>2315</v>
      </c>
      <c r="DN740" t="s">
        <v>1255</v>
      </c>
      <c r="DO740" t="b">
        <v>1</v>
      </c>
      <c r="DP740" t="b">
        <v>1</v>
      </c>
      <c r="DQ740" t="b">
        <v>0</v>
      </c>
      <c r="DR740" t="b">
        <v>0</v>
      </c>
      <c r="DS740" t="b">
        <v>0</v>
      </c>
      <c r="DT740" t="b">
        <v>0</v>
      </c>
      <c r="DU740" t="b">
        <v>0</v>
      </c>
      <c r="DV740">
        <v>0</v>
      </c>
      <c r="DW740" t="b">
        <v>0</v>
      </c>
      <c r="DX740" t="b">
        <v>0</v>
      </c>
      <c r="DY740" t="b">
        <v>0</v>
      </c>
      <c r="DZ740" t="b">
        <v>0</v>
      </c>
      <c r="EA740" t="b">
        <v>0</v>
      </c>
      <c r="EB740" t="b">
        <v>0</v>
      </c>
      <c r="EC740" t="b">
        <v>0</v>
      </c>
      <c r="ED740" t="b">
        <v>0</v>
      </c>
      <c r="EE740" t="b">
        <v>0</v>
      </c>
      <c r="EF740" t="b" cm="1">
        <v>0</v>
      </c>
      <c r="EG740" t="b">
        <v>0</v>
      </c>
      <c r="EH740" t="b">
        <v>0</v>
      </c>
      <c r="EI740" t="b">
        <v>0</v>
      </c>
      <c r="EJ740" t="s">
        <v>1592</v>
      </c>
      <c r="EK740">
        <v>0</v>
      </c>
      <c r="EL740">
        <v>10</v>
      </c>
      <c r="EM740" t="b">
        <v>0</v>
      </c>
    </row>
    <row r="741" spans="1:143" ht="110.25">
      <c r="A741"/>
      <c r="B741" t="s">
        <v>1255</v>
      </c>
      <c r="C741" t="s">
        <v>1739</v>
      </c>
      <c r="D741" t="s">
        <v>1766</v>
      </c>
      <c r="E741" t="s">
        <v>1767</v>
      </c>
      <c r="F741" t="s">
        <v>8547</v>
      </c>
      <c r="G741" s="109" t="s">
        <v>8548</v>
      </c>
      <c r="H741" t="s">
        <v>8549</v>
      </c>
      <c r="I741" t="s">
        <v>1242</v>
      </c>
      <c r="J741" t="s">
        <v>8781</v>
      </c>
      <c r="K741"/>
      <c r="L741" t="s">
        <v>5118</v>
      </c>
      <c r="M741" t="s">
        <v>1947</v>
      </c>
      <c r="N741" t="s">
        <v>8550</v>
      </c>
      <c r="O741" t="s">
        <v>1243</v>
      </c>
      <c r="P741" t="s">
        <v>2187</v>
      </c>
      <c r="Q741" t="s">
        <v>1311</v>
      </c>
      <c r="R741" t="s">
        <v>8519</v>
      </c>
      <c r="S741"/>
      <c r="T741" t="s">
        <v>8520</v>
      </c>
      <c r="U741" t="s">
        <v>8786</v>
      </c>
      <c r="V741" t="s">
        <v>1956</v>
      </c>
      <c r="W741"/>
      <c r="X741"/>
      <c r="Y741" t="s">
        <v>1311</v>
      </c>
      <c r="Z741" t="s">
        <v>8549</v>
      </c>
      <c r="AA741"/>
      <c r="AB741"/>
      <c r="AC741" t="s">
        <v>8551</v>
      </c>
      <c r="AD741" t="s">
        <v>8550</v>
      </c>
      <c r="AE741"/>
      <c r="AF741"/>
      <c r="AG741"/>
      <c r="AH741"/>
      <c r="AI741"/>
      <c r="AJ741"/>
      <c r="AK741"/>
      <c r="AL741"/>
      <c r="AM741"/>
      <c r="AN741"/>
      <c r="AO741" s="108" t="s">
        <v>43</v>
      </c>
      <c r="AP741" t="s">
        <v>1241</v>
      </c>
      <c r="AQ741">
        <v>20</v>
      </c>
      <c r="AR741" t="e">
        <v>#N/A</v>
      </c>
      <c r="AS741" t="s">
        <v>1739</v>
      </c>
      <c r="AT741" t="e">
        <v>#N/A</v>
      </c>
      <c r="AU741" t="s">
        <v>1767</v>
      </c>
      <c r="AV741" t="s">
        <v>1953</v>
      </c>
      <c r="AW741" t="s">
        <v>8552</v>
      </c>
      <c r="AX741" t="s">
        <v>1934</v>
      </c>
      <c r="AY741" t="s">
        <v>8553</v>
      </c>
      <c r="AZ741" t="s">
        <v>1311</v>
      </c>
      <c r="BA741" t="s">
        <v>5610</v>
      </c>
      <c r="BB741" t="s">
        <v>1242</v>
      </c>
      <c r="BC741" t="s">
        <v>5118</v>
      </c>
      <c r="BD741" t="s">
        <v>6327</v>
      </c>
      <c r="BE741">
        <v>340</v>
      </c>
      <c r="BF741">
        <v>738</v>
      </c>
      <c r="BG741">
        <v>0</v>
      </c>
      <c r="BH741" t="s">
        <v>1592</v>
      </c>
      <c r="BI741">
        <v>0</v>
      </c>
      <c r="BJ741">
        <v>0</v>
      </c>
      <c r="BK741">
        <v>1036</v>
      </c>
      <c r="BL741" t="s">
        <v>1958</v>
      </c>
      <c r="BM741" t="s">
        <v>8782</v>
      </c>
      <c r="BN741" t="s">
        <v>8787</v>
      </c>
      <c r="BO741" t="e" cm="1">
        <v>#N/A</v>
      </c>
      <c r="BP741" t="s">
        <v>1592</v>
      </c>
      <c r="BQ741" t="s">
        <v>1243</v>
      </c>
      <c r="BR741">
        <v>19</v>
      </c>
      <c r="BS741" t="s">
        <v>1869</v>
      </c>
      <c r="BT741" t="s">
        <v>8814</v>
      </c>
      <c r="BU741" t="s">
        <v>1766</v>
      </c>
      <c r="BV741" t="s">
        <v>1953</v>
      </c>
      <c r="BW741" t="s">
        <v>8555</v>
      </c>
      <c r="BX741" t="s">
        <v>8556</v>
      </c>
      <c r="BY741" t="s">
        <v>8520</v>
      </c>
      <c r="BZ741" t="s">
        <v>8555</v>
      </c>
      <c r="CA741" t="s">
        <v>1947</v>
      </c>
      <c r="CB741"/>
      <c r="CC741" t="s">
        <v>998</v>
      </c>
      <c r="CD741" t="s">
        <v>1242</v>
      </c>
      <c r="CE741" t="s">
        <v>8815</v>
      </c>
      <c r="CF741" t="s">
        <v>8816</v>
      </c>
      <c r="CG741" t="s">
        <v>1242</v>
      </c>
      <c r="CH741" t="s">
        <v>1592</v>
      </c>
      <c r="CI741" t="s">
        <v>8519</v>
      </c>
      <c r="CJ741" t="s">
        <v>1255</v>
      </c>
      <c r="CK741"/>
      <c r="CL741"/>
      <c r="CM741" t="s">
        <v>8786</v>
      </c>
      <c r="CN741" t="s">
        <v>1956</v>
      </c>
      <c r="CO741" t="s">
        <v>8786</v>
      </c>
      <c r="CP741" t="s">
        <v>1956</v>
      </c>
      <c r="CQ741" t="s">
        <v>1592</v>
      </c>
      <c r="CR741">
        <v>8</v>
      </c>
      <c r="CS741" t="s">
        <v>1243</v>
      </c>
      <c r="CT741" t="s">
        <v>1243</v>
      </c>
      <c r="CU741" t="s">
        <v>1592</v>
      </c>
      <c r="CV741" t="s">
        <v>1592</v>
      </c>
      <c r="CW741" t="s">
        <v>1592</v>
      </c>
      <c r="CX741">
        <v>739</v>
      </c>
      <c r="CY741" t="s">
        <v>8817</v>
      </c>
      <c r="CZ741" t="s">
        <v>1592</v>
      </c>
      <c r="DA741" t="s">
        <v>2313</v>
      </c>
      <c r="DB741" t="s">
        <v>2314</v>
      </c>
      <c r="DC741" t="s">
        <v>1767</v>
      </c>
      <c r="DD741" t="s">
        <v>1311</v>
      </c>
      <c r="DE741" t="s">
        <v>8548</v>
      </c>
      <c r="DF741" t="s">
        <v>8520</v>
      </c>
      <c r="DG741" t="s">
        <v>8520</v>
      </c>
      <c r="DH741" t="s">
        <v>8532</v>
      </c>
      <c r="DI741" t="e">
        <v>#N/A</v>
      </c>
      <c r="DJ741"/>
      <c r="DK741" t="s">
        <v>8532</v>
      </c>
      <c r="DL741">
        <v>9</v>
      </c>
      <c r="DM741" t="s">
        <v>2315</v>
      </c>
      <c r="DN741" t="s">
        <v>1255</v>
      </c>
      <c r="DO741" t="b">
        <v>1</v>
      </c>
      <c r="DP741" t="b">
        <v>1</v>
      </c>
      <c r="DQ741" t="b">
        <v>0</v>
      </c>
      <c r="DR741" t="b">
        <v>0</v>
      </c>
      <c r="DS741" t="b">
        <v>0</v>
      </c>
      <c r="DT741" t="b">
        <v>0</v>
      </c>
      <c r="DU741" t="b">
        <v>0</v>
      </c>
      <c r="DV741">
        <v>0</v>
      </c>
      <c r="DW741" t="b">
        <v>0</v>
      </c>
      <c r="DX741" t="b">
        <v>0</v>
      </c>
      <c r="DY741" t="b">
        <v>0</v>
      </c>
      <c r="DZ741" t="b">
        <v>0</v>
      </c>
      <c r="EA741" t="b">
        <v>0</v>
      </c>
      <c r="EB741" t="b">
        <v>0</v>
      </c>
      <c r="EC741" t="b">
        <v>0</v>
      </c>
      <c r="ED741" t="b">
        <v>0</v>
      </c>
      <c r="EE741" t="b">
        <v>0</v>
      </c>
      <c r="EF741" t="b" cm="1">
        <v>0</v>
      </c>
      <c r="EG741" t="b">
        <v>0</v>
      </c>
      <c r="EH741" t="b">
        <v>0</v>
      </c>
      <c r="EI741" t="b">
        <v>0</v>
      </c>
      <c r="EJ741" t="s">
        <v>1592</v>
      </c>
      <c r="EK741">
        <v>0</v>
      </c>
      <c r="EL741">
        <v>13</v>
      </c>
      <c r="EM741" t="b">
        <v>0</v>
      </c>
    </row>
    <row r="742" spans="1:143" ht="236.25">
      <c r="A742"/>
      <c r="B742" t="s">
        <v>1255</v>
      </c>
      <c r="C742" t="s">
        <v>1739</v>
      </c>
      <c r="D742" t="s">
        <v>8560</v>
      </c>
      <c r="E742" t="s">
        <v>8561</v>
      </c>
      <c r="F742" t="s">
        <v>8562</v>
      </c>
      <c r="G742" t="s">
        <v>8563</v>
      </c>
      <c r="H742" s="109" t="s">
        <v>8564</v>
      </c>
      <c r="I742" t="s">
        <v>1242</v>
      </c>
      <c r="J742" t="s">
        <v>8781</v>
      </c>
      <c r="K742"/>
      <c r="L742" t="s">
        <v>5118</v>
      </c>
      <c r="M742" t="s">
        <v>1947</v>
      </c>
      <c r="N742" t="s">
        <v>8565</v>
      </c>
      <c r="O742" t="s">
        <v>1243</v>
      </c>
      <c r="P742" t="s">
        <v>2187</v>
      </c>
      <c r="Q742" t="s">
        <v>1311</v>
      </c>
      <c r="R742" t="s">
        <v>8519</v>
      </c>
      <c r="S742"/>
      <c r="T742" t="s">
        <v>8520</v>
      </c>
      <c r="U742" t="s">
        <v>8786</v>
      </c>
      <c r="V742" t="s">
        <v>8566</v>
      </c>
      <c r="W742"/>
      <c r="X742"/>
      <c r="Y742" t="s">
        <v>1311</v>
      </c>
      <c r="Z742" s="109" t="s">
        <v>8564</v>
      </c>
      <c r="AA742"/>
      <c r="AB742"/>
      <c r="AC742" t="s">
        <v>8567</v>
      </c>
      <c r="AD742"/>
      <c r="AE742"/>
      <c r="AF742"/>
      <c r="AG742"/>
      <c r="AH742"/>
      <c r="AI742"/>
      <c r="AJ742"/>
      <c r="AK742"/>
      <c r="AL742"/>
      <c r="AM742"/>
      <c r="AN742"/>
      <c r="AO742" s="108" t="s">
        <v>43</v>
      </c>
      <c r="AP742" t="s">
        <v>1241</v>
      </c>
      <c r="AQ742">
        <v>21</v>
      </c>
      <c r="AR742" t="e">
        <v>#N/A</v>
      </c>
      <c r="AS742" t="s">
        <v>1739</v>
      </c>
      <c r="AT742" t="e">
        <v>#N/A</v>
      </c>
      <c r="AU742" t="s">
        <v>8561</v>
      </c>
      <c r="AV742" t="s">
        <v>8568</v>
      </c>
      <c r="AW742" t="s">
        <v>8569</v>
      </c>
      <c r="AX742" t="s">
        <v>1934</v>
      </c>
      <c r="AY742" t="s">
        <v>8570</v>
      </c>
      <c r="AZ742" t="s">
        <v>1311</v>
      </c>
      <c r="BA742" t="s">
        <v>8571</v>
      </c>
      <c r="BB742" t="s">
        <v>1242</v>
      </c>
      <c r="BC742" t="s">
        <v>5118</v>
      </c>
      <c r="BD742" t="s">
        <v>8572</v>
      </c>
      <c r="BE742">
        <v>726</v>
      </c>
      <c r="BF742">
        <v>738</v>
      </c>
      <c r="BG742">
        <v>0</v>
      </c>
      <c r="BH742" t="s">
        <v>1592</v>
      </c>
      <c r="BI742">
        <v>0</v>
      </c>
      <c r="BJ742">
        <v>0</v>
      </c>
      <c r="BK742">
        <v>908</v>
      </c>
      <c r="BL742" t="s">
        <v>8573</v>
      </c>
      <c r="BM742" t="s">
        <v>8782</v>
      </c>
      <c r="BN742" t="s">
        <v>8787</v>
      </c>
      <c r="BO742" t="e" cm="1">
        <v>#N/A</v>
      </c>
      <c r="BP742" t="s">
        <v>1592</v>
      </c>
      <c r="BQ742" t="s">
        <v>1243</v>
      </c>
      <c r="BR742">
        <v>20</v>
      </c>
      <c r="BS742" t="s">
        <v>1870</v>
      </c>
      <c r="BT742" t="s">
        <v>8818</v>
      </c>
      <c r="BU742" t="s">
        <v>8560</v>
      </c>
      <c r="BV742" t="s">
        <v>8568</v>
      </c>
      <c r="BW742" t="s">
        <v>8575</v>
      </c>
      <c r="BX742" t="s">
        <v>8576</v>
      </c>
      <c r="BY742" t="s">
        <v>8520</v>
      </c>
      <c r="BZ742" t="s">
        <v>8575</v>
      </c>
      <c r="CA742" t="s">
        <v>1947</v>
      </c>
      <c r="CB742"/>
      <c r="CC742" t="s">
        <v>998</v>
      </c>
      <c r="CD742" t="s">
        <v>1242</v>
      </c>
      <c r="CE742" t="s">
        <v>8819</v>
      </c>
      <c r="CF742" t="s">
        <v>8820</v>
      </c>
      <c r="CG742" t="s">
        <v>1242</v>
      </c>
      <c r="CH742" t="s">
        <v>1592</v>
      </c>
      <c r="CI742" t="s">
        <v>8519</v>
      </c>
      <c r="CJ742" t="s">
        <v>1255</v>
      </c>
      <c r="CK742"/>
      <c r="CL742"/>
      <c r="CM742" t="s">
        <v>8786</v>
      </c>
      <c r="CN742" t="s">
        <v>8566</v>
      </c>
      <c r="CO742" t="s">
        <v>8786</v>
      </c>
      <c r="CP742" t="s">
        <v>8566</v>
      </c>
      <c r="CQ742" t="s">
        <v>1592</v>
      </c>
      <c r="CR742">
        <v>8</v>
      </c>
      <c r="CS742" t="s">
        <v>1243</v>
      </c>
      <c r="CT742" t="s">
        <v>1243</v>
      </c>
      <c r="CU742" t="s">
        <v>1243</v>
      </c>
      <c r="CV742" t="s">
        <v>1592</v>
      </c>
      <c r="CW742" t="s">
        <v>1592</v>
      </c>
      <c r="CX742">
        <v>740</v>
      </c>
      <c r="CY742" t="s">
        <v>8821</v>
      </c>
      <c r="CZ742" t="s">
        <v>1592</v>
      </c>
      <c r="DA742" t="s">
        <v>2313</v>
      </c>
      <c r="DB742" t="s">
        <v>2314</v>
      </c>
      <c r="DC742" t="s">
        <v>8561</v>
      </c>
      <c r="DD742" t="s">
        <v>1311</v>
      </c>
      <c r="DE742" t="s">
        <v>8563</v>
      </c>
      <c r="DF742" t="s">
        <v>8520</v>
      </c>
      <c r="DG742" t="s">
        <v>8520</v>
      </c>
      <c r="DH742" t="s">
        <v>8532</v>
      </c>
      <c r="DI742" t="e">
        <v>#N/A</v>
      </c>
      <c r="DJ742"/>
      <c r="DK742" t="s">
        <v>8532</v>
      </c>
      <c r="DL742">
        <v>9</v>
      </c>
      <c r="DM742" t="s">
        <v>2315</v>
      </c>
      <c r="DN742" t="s">
        <v>1255</v>
      </c>
      <c r="DO742" t="b">
        <v>1</v>
      </c>
      <c r="DP742" t="b">
        <v>1</v>
      </c>
      <c r="DQ742" t="b">
        <v>0</v>
      </c>
      <c r="DR742" t="b">
        <v>0</v>
      </c>
      <c r="DS742" t="b">
        <v>0</v>
      </c>
      <c r="DT742" t="b">
        <v>0</v>
      </c>
      <c r="DU742" t="b">
        <v>0</v>
      </c>
      <c r="DV742">
        <v>0</v>
      </c>
      <c r="DW742" t="b">
        <v>0</v>
      </c>
      <c r="DX742" t="b">
        <v>0</v>
      </c>
      <c r="DY742" t="b">
        <v>0</v>
      </c>
      <c r="DZ742" t="b">
        <v>0</v>
      </c>
      <c r="EA742" t="b">
        <v>0</v>
      </c>
      <c r="EB742" t="b">
        <v>0</v>
      </c>
      <c r="EC742" t="b">
        <v>0</v>
      </c>
      <c r="ED742" t="b">
        <v>0</v>
      </c>
      <c r="EE742" t="b">
        <v>0</v>
      </c>
      <c r="EF742" t="b" cm="1">
        <v>0</v>
      </c>
      <c r="EG742" t="b">
        <v>0</v>
      </c>
      <c r="EH742" t="b">
        <v>0</v>
      </c>
      <c r="EI742" t="b">
        <v>0</v>
      </c>
      <c r="EJ742" t="s">
        <v>1592</v>
      </c>
      <c r="EK742">
        <v>0</v>
      </c>
      <c r="EL742">
        <v>15</v>
      </c>
      <c r="EM742" t="b">
        <v>0</v>
      </c>
    </row>
    <row r="743" spans="1:143" ht="15.75">
      <c r="A743"/>
      <c r="B743" t="s">
        <v>1255</v>
      </c>
      <c r="C743" t="s">
        <v>1739</v>
      </c>
      <c r="D743" t="s">
        <v>8580</v>
      </c>
      <c r="E743" t="s">
        <v>8581</v>
      </c>
      <c r="F743" t="s">
        <v>8582</v>
      </c>
      <c r="G743" t="s">
        <v>8583</v>
      </c>
      <c r="H743" t="s">
        <v>8584</v>
      </c>
      <c r="I743" t="s">
        <v>1242</v>
      </c>
      <c r="J743" t="s">
        <v>8781</v>
      </c>
      <c r="K743"/>
      <c r="L743" t="s">
        <v>1939</v>
      </c>
      <c r="M743" t="s">
        <v>1947</v>
      </c>
      <c r="N743" t="s">
        <v>8585</v>
      </c>
      <c r="O743" t="s">
        <v>1243</v>
      </c>
      <c r="P743" t="s">
        <v>1255</v>
      </c>
      <c r="Q743" t="s">
        <v>1311</v>
      </c>
      <c r="R743" t="s">
        <v>8519</v>
      </c>
      <c r="S743"/>
      <c r="T743" t="s">
        <v>8586</v>
      </c>
      <c r="U743" t="s">
        <v>8786</v>
      </c>
      <c r="V743" t="s">
        <v>8587</v>
      </c>
      <c r="W743"/>
      <c r="X743"/>
      <c r="Y743" t="s">
        <v>1311</v>
      </c>
      <c r="Z743" t="s">
        <v>8584</v>
      </c>
      <c r="AA743"/>
      <c r="AB743"/>
      <c r="AC743" t="s">
        <v>8567</v>
      </c>
      <c r="AD743"/>
      <c r="AE743"/>
      <c r="AF743"/>
      <c r="AG743"/>
      <c r="AH743"/>
      <c r="AI743"/>
      <c r="AJ743"/>
      <c r="AK743"/>
      <c r="AL743"/>
      <c r="AM743"/>
      <c r="AN743"/>
      <c r="AO743" s="108" t="s">
        <v>43</v>
      </c>
      <c r="AP743" t="s">
        <v>1241</v>
      </c>
      <c r="AQ743">
        <v>22</v>
      </c>
      <c r="AR743" t="e">
        <v>#N/A</v>
      </c>
      <c r="AS743" t="s">
        <v>1739</v>
      </c>
      <c r="AT743" t="e">
        <v>#N/A</v>
      </c>
      <c r="AU743" t="s">
        <v>8581</v>
      </c>
      <c r="AV743" t="s">
        <v>8588</v>
      </c>
      <c r="AW743" t="s">
        <v>8589</v>
      </c>
      <c r="AX743" t="s">
        <v>1934</v>
      </c>
      <c r="AY743" t="s">
        <v>8590</v>
      </c>
      <c r="AZ743" t="s">
        <v>1311</v>
      </c>
      <c r="BA743" t="s">
        <v>8591</v>
      </c>
      <c r="BB743" t="s">
        <v>1242</v>
      </c>
      <c r="BC743" t="s">
        <v>1939</v>
      </c>
      <c r="BD743" t="s">
        <v>8592</v>
      </c>
      <c r="BE743">
        <v>727</v>
      </c>
      <c r="BF743">
        <v>738</v>
      </c>
      <c r="BG743">
        <v>0</v>
      </c>
      <c r="BH743" t="s">
        <v>1592</v>
      </c>
      <c r="BI743">
        <v>0</v>
      </c>
      <c r="BJ743">
        <v>0</v>
      </c>
      <c r="BK743">
        <v>909</v>
      </c>
      <c r="BL743" t="s">
        <v>8593</v>
      </c>
      <c r="BM743" t="s">
        <v>8782</v>
      </c>
      <c r="BN743" t="s">
        <v>8787</v>
      </c>
      <c r="BO743" t="e" cm="1">
        <v>#N/A</v>
      </c>
      <c r="BP743" t="s">
        <v>1592</v>
      </c>
      <c r="BQ743" t="s">
        <v>1243</v>
      </c>
      <c r="BR743">
        <v>21</v>
      </c>
      <c r="BS743" t="s">
        <v>1871</v>
      </c>
      <c r="BT743" t="s">
        <v>8822</v>
      </c>
      <c r="BU743" t="s">
        <v>8580</v>
      </c>
      <c r="BV743" t="s">
        <v>8588</v>
      </c>
      <c r="BW743" t="s">
        <v>8595</v>
      </c>
      <c r="BX743" t="s">
        <v>8596</v>
      </c>
      <c r="BY743" t="s">
        <v>8586</v>
      </c>
      <c r="BZ743" t="s">
        <v>8595</v>
      </c>
      <c r="CA743" t="s">
        <v>1947</v>
      </c>
      <c r="CB743"/>
      <c r="CC743" t="s">
        <v>998</v>
      </c>
      <c r="CD743" t="s">
        <v>1242</v>
      </c>
      <c r="CE743" t="s">
        <v>8823</v>
      </c>
      <c r="CF743" t="s">
        <v>8824</v>
      </c>
      <c r="CG743" t="s">
        <v>1242</v>
      </c>
      <c r="CH743" t="s">
        <v>1592</v>
      </c>
      <c r="CI743" t="s">
        <v>8519</v>
      </c>
      <c r="CJ743" t="s">
        <v>1255</v>
      </c>
      <c r="CK743"/>
      <c r="CL743"/>
      <c r="CM743" t="s">
        <v>8786</v>
      </c>
      <c r="CN743" t="s">
        <v>8587</v>
      </c>
      <c r="CO743" t="s">
        <v>8786</v>
      </c>
      <c r="CP743" t="s">
        <v>8587</v>
      </c>
      <c r="CQ743" t="s">
        <v>1592</v>
      </c>
      <c r="CR743">
        <v>8</v>
      </c>
      <c r="CS743" t="s">
        <v>1243</v>
      </c>
      <c r="CT743" t="s">
        <v>1243</v>
      </c>
      <c r="CU743" t="s">
        <v>1243</v>
      </c>
      <c r="CV743" t="s">
        <v>1592</v>
      </c>
      <c r="CW743" t="s">
        <v>1592</v>
      </c>
      <c r="CX743">
        <v>741</v>
      </c>
      <c r="CY743" t="s">
        <v>8825</v>
      </c>
      <c r="CZ743" t="s">
        <v>1592</v>
      </c>
      <c r="DA743" t="s">
        <v>2313</v>
      </c>
      <c r="DB743" t="s">
        <v>2314</v>
      </c>
      <c r="DC743" t="s">
        <v>8581</v>
      </c>
      <c r="DD743" t="s">
        <v>1311</v>
      </c>
      <c r="DE743" t="s">
        <v>8583</v>
      </c>
      <c r="DF743" t="s">
        <v>8586</v>
      </c>
      <c r="DG743" t="s">
        <v>8586</v>
      </c>
      <c r="DH743" t="s">
        <v>8600</v>
      </c>
      <c r="DI743" t="e">
        <v>#N/A</v>
      </c>
      <c r="DJ743"/>
      <c r="DK743" t="s">
        <v>8600</v>
      </c>
      <c r="DL743">
        <v>9</v>
      </c>
      <c r="DM743" t="s">
        <v>2315</v>
      </c>
      <c r="DN743" t="s">
        <v>1255</v>
      </c>
      <c r="DO743" t="b">
        <v>1</v>
      </c>
      <c r="DP743" t="b">
        <v>1</v>
      </c>
      <c r="DQ743" t="b">
        <v>0</v>
      </c>
      <c r="DR743" t="b">
        <v>0</v>
      </c>
      <c r="DS743" t="b">
        <v>0</v>
      </c>
      <c r="DT743" t="b">
        <v>0</v>
      </c>
      <c r="DU743" t="b">
        <v>0</v>
      </c>
      <c r="DV743">
        <v>0</v>
      </c>
      <c r="DW743" t="b">
        <v>0</v>
      </c>
      <c r="DX743" t="b">
        <v>0</v>
      </c>
      <c r="DY743" t="b">
        <v>0</v>
      </c>
      <c r="DZ743" t="b">
        <v>0</v>
      </c>
      <c r="EA743" t="b">
        <v>0</v>
      </c>
      <c r="EB743" t="b">
        <v>0</v>
      </c>
      <c r="EC743" t="b">
        <v>0</v>
      </c>
      <c r="ED743" t="b">
        <v>0</v>
      </c>
      <c r="EE743" t="b">
        <v>0</v>
      </c>
      <c r="EF743" t="b" cm="1">
        <v>0</v>
      </c>
      <c r="EG743" t="b">
        <v>0</v>
      </c>
      <c r="EH743" t="b">
        <v>0</v>
      </c>
      <c r="EI743" t="b">
        <v>0</v>
      </c>
      <c r="EJ743" t="s">
        <v>1592</v>
      </c>
      <c r="EK743">
        <v>0</v>
      </c>
      <c r="EL743">
        <v>14</v>
      </c>
      <c r="EM743" t="b">
        <v>0</v>
      </c>
    </row>
    <row r="744" spans="1:143" ht="126">
      <c r="A744"/>
      <c r="B744" t="s">
        <v>1255</v>
      </c>
      <c r="C744" t="s">
        <v>1739</v>
      </c>
      <c r="D744" t="s">
        <v>8601</v>
      </c>
      <c r="E744" t="s">
        <v>8602</v>
      </c>
      <c r="F744" t="s">
        <v>8603</v>
      </c>
      <c r="G744" t="s">
        <v>8604</v>
      </c>
      <c r="H744" t="s">
        <v>8605</v>
      </c>
      <c r="I744" t="s">
        <v>1242</v>
      </c>
      <c r="J744" t="s">
        <v>8781</v>
      </c>
      <c r="K744"/>
      <c r="L744" t="s">
        <v>1939</v>
      </c>
      <c r="M744" t="s">
        <v>1947</v>
      </c>
      <c r="N744" s="109" t="s">
        <v>8606</v>
      </c>
      <c r="O744" t="s">
        <v>1243</v>
      </c>
      <c r="P744" t="s">
        <v>8607</v>
      </c>
      <c r="Q744" t="s">
        <v>1311</v>
      </c>
      <c r="R744" t="s">
        <v>8519</v>
      </c>
      <c r="S744"/>
      <c r="T744" t="s">
        <v>8586</v>
      </c>
      <c r="U744" t="s">
        <v>8786</v>
      </c>
      <c r="V744" t="s">
        <v>8608</v>
      </c>
      <c r="W744"/>
      <c r="X744"/>
      <c r="Y744" t="s">
        <v>1311</v>
      </c>
      <c r="Z744" t="s">
        <v>8605</v>
      </c>
      <c r="AA744"/>
      <c r="AB744"/>
      <c r="AC744" s="109" t="s">
        <v>8609</v>
      </c>
      <c r="AD744" t="s">
        <v>8610</v>
      </c>
      <c r="AE744"/>
      <c r="AF744"/>
      <c r="AG744"/>
      <c r="AH744"/>
      <c r="AI744"/>
      <c r="AJ744"/>
      <c r="AK744"/>
      <c r="AL744"/>
      <c r="AM744"/>
      <c r="AN744"/>
      <c r="AO744" s="108" t="s">
        <v>43</v>
      </c>
      <c r="AP744" t="s">
        <v>1241</v>
      </c>
      <c r="AQ744">
        <v>23</v>
      </c>
      <c r="AR744" t="e">
        <v>#N/A</v>
      </c>
      <c r="AS744" t="s">
        <v>1739</v>
      </c>
      <c r="AT744" t="e">
        <v>#N/A</v>
      </c>
      <c r="AU744" t="s">
        <v>8602</v>
      </c>
      <c r="AV744" t="s">
        <v>8611</v>
      </c>
      <c r="AW744" t="s">
        <v>8612</v>
      </c>
      <c r="AX744" t="s">
        <v>1934</v>
      </c>
      <c r="AY744" t="s">
        <v>8613</v>
      </c>
      <c r="AZ744" t="s">
        <v>1311</v>
      </c>
      <c r="BA744" t="s">
        <v>8614</v>
      </c>
      <c r="BB744" t="s">
        <v>1242</v>
      </c>
      <c r="BC744" t="s">
        <v>1939</v>
      </c>
      <c r="BD744" t="s">
        <v>8615</v>
      </c>
      <c r="BE744">
        <v>728</v>
      </c>
      <c r="BF744">
        <v>738</v>
      </c>
      <c r="BG744">
        <v>0</v>
      </c>
      <c r="BH744" t="s">
        <v>1592</v>
      </c>
      <c r="BI744">
        <v>0</v>
      </c>
      <c r="BJ744">
        <v>0</v>
      </c>
      <c r="BK744">
        <v>910</v>
      </c>
      <c r="BL744" t="s">
        <v>8616</v>
      </c>
      <c r="BM744" t="s">
        <v>8782</v>
      </c>
      <c r="BN744" t="s">
        <v>8787</v>
      </c>
      <c r="BO744" t="e" cm="1">
        <v>#N/A</v>
      </c>
      <c r="BP744" t="s">
        <v>1592</v>
      </c>
      <c r="BQ744" t="s">
        <v>1243</v>
      </c>
      <c r="BR744">
        <v>22</v>
      </c>
      <c r="BS744" t="s">
        <v>1872</v>
      </c>
      <c r="BT744" t="s">
        <v>8826</v>
      </c>
      <c r="BU744" t="s">
        <v>8601</v>
      </c>
      <c r="BV744" t="s">
        <v>8611</v>
      </c>
      <c r="BW744" t="s">
        <v>8618</v>
      </c>
      <c r="BX744" t="s">
        <v>8619</v>
      </c>
      <c r="BY744" t="s">
        <v>8586</v>
      </c>
      <c r="BZ744" t="s">
        <v>8618</v>
      </c>
      <c r="CA744" t="s">
        <v>1947</v>
      </c>
      <c r="CB744"/>
      <c r="CC744" t="s">
        <v>998</v>
      </c>
      <c r="CD744" t="s">
        <v>1242</v>
      </c>
      <c r="CE744" t="s">
        <v>8827</v>
      </c>
      <c r="CF744" t="s">
        <v>8828</v>
      </c>
      <c r="CG744" t="s">
        <v>1242</v>
      </c>
      <c r="CH744" t="s">
        <v>1592</v>
      </c>
      <c r="CI744" t="s">
        <v>8519</v>
      </c>
      <c r="CJ744" t="s">
        <v>1255</v>
      </c>
      <c r="CK744"/>
      <c r="CL744"/>
      <c r="CM744" t="s">
        <v>8786</v>
      </c>
      <c r="CN744" t="s">
        <v>8608</v>
      </c>
      <c r="CO744" t="s">
        <v>8786</v>
      </c>
      <c r="CP744" t="s">
        <v>8608</v>
      </c>
      <c r="CQ744" t="s">
        <v>1592</v>
      </c>
      <c r="CR744">
        <v>8</v>
      </c>
      <c r="CS744" t="s">
        <v>1243</v>
      </c>
      <c r="CT744" t="s">
        <v>1243</v>
      </c>
      <c r="CU744" t="s">
        <v>1243</v>
      </c>
      <c r="CV744" t="s">
        <v>1592</v>
      </c>
      <c r="CW744" t="s">
        <v>1592</v>
      </c>
      <c r="CX744">
        <v>742</v>
      </c>
      <c r="CY744" t="s">
        <v>8829</v>
      </c>
      <c r="CZ744" t="s">
        <v>1592</v>
      </c>
      <c r="DA744" t="s">
        <v>2313</v>
      </c>
      <c r="DB744" t="s">
        <v>2314</v>
      </c>
      <c r="DC744" t="s">
        <v>8602</v>
      </c>
      <c r="DD744" t="s">
        <v>1311</v>
      </c>
      <c r="DE744" t="s">
        <v>8604</v>
      </c>
      <c r="DF744" t="s">
        <v>8586</v>
      </c>
      <c r="DG744" t="s">
        <v>8586</v>
      </c>
      <c r="DH744" t="s">
        <v>8600</v>
      </c>
      <c r="DI744" t="e">
        <v>#N/A</v>
      </c>
      <c r="DJ744"/>
      <c r="DK744" t="s">
        <v>8600</v>
      </c>
      <c r="DL744">
        <v>9</v>
      </c>
      <c r="DM744" t="s">
        <v>2315</v>
      </c>
      <c r="DN744" t="s">
        <v>1255</v>
      </c>
      <c r="DO744" t="b">
        <v>1</v>
      </c>
      <c r="DP744" t="b">
        <v>1</v>
      </c>
      <c r="DQ744" t="b">
        <v>0</v>
      </c>
      <c r="DR744" t="b">
        <v>0</v>
      </c>
      <c r="DS744" t="b">
        <v>0</v>
      </c>
      <c r="DT744" t="b">
        <v>0</v>
      </c>
      <c r="DU744" t="b">
        <v>0</v>
      </c>
      <c r="DV744">
        <v>0</v>
      </c>
      <c r="DW744" t="b">
        <v>0</v>
      </c>
      <c r="DX744" t="b">
        <v>0</v>
      </c>
      <c r="DY744" t="b">
        <v>0</v>
      </c>
      <c r="DZ744" t="b">
        <v>0</v>
      </c>
      <c r="EA744" t="b">
        <v>0</v>
      </c>
      <c r="EB744" t="b">
        <v>0</v>
      </c>
      <c r="EC744" t="b">
        <v>0</v>
      </c>
      <c r="ED744" t="b">
        <v>0</v>
      </c>
      <c r="EE744" t="b">
        <v>0</v>
      </c>
      <c r="EF744" t="b" cm="1">
        <v>0</v>
      </c>
      <c r="EG744" t="b">
        <v>0</v>
      </c>
      <c r="EH744" t="b">
        <v>0</v>
      </c>
      <c r="EI744" t="b">
        <v>0</v>
      </c>
      <c r="EJ744" t="s">
        <v>1592</v>
      </c>
      <c r="EK744">
        <v>0</v>
      </c>
      <c r="EL744">
        <v>14</v>
      </c>
      <c r="EM744" t="b">
        <v>0</v>
      </c>
    </row>
    <row r="745" spans="1:143" ht="47.25">
      <c r="A745"/>
      <c r="B745" t="s">
        <v>1255</v>
      </c>
      <c r="C745" t="s">
        <v>1739</v>
      </c>
      <c r="D745" t="s">
        <v>8623</v>
      </c>
      <c r="E745" t="s">
        <v>8624</v>
      </c>
      <c r="F745"/>
      <c r="G745" t="s">
        <v>8625</v>
      </c>
      <c r="H745" s="109" t="s">
        <v>8626</v>
      </c>
      <c r="I745" t="s">
        <v>1242</v>
      </c>
      <c r="J745" t="s">
        <v>8781</v>
      </c>
      <c r="K745"/>
      <c r="L745" t="s">
        <v>1939</v>
      </c>
      <c r="M745" t="s">
        <v>1947</v>
      </c>
      <c r="N745" t="s">
        <v>8627</v>
      </c>
      <c r="O745" t="s">
        <v>1243</v>
      </c>
      <c r="P745" t="s">
        <v>8607</v>
      </c>
      <c r="Q745" t="s">
        <v>1311</v>
      </c>
      <c r="R745" t="s">
        <v>8519</v>
      </c>
      <c r="S745"/>
      <c r="T745" t="s">
        <v>8586</v>
      </c>
      <c r="U745" t="s">
        <v>8786</v>
      </c>
      <c r="V745" t="s">
        <v>8628</v>
      </c>
      <c r="W745"/>
      <c r="X745"/>
      <c r="Y745" t="s">
        <v>1311</v>
      </c>
      <c r="Z745" t="s">
        <v>8629</v>
      </c>
      <c r="AA745"/>
      <c r="AB745"/>
      <c r="AC745" s="109" t="s">
        <v>8630</v>
      </c>
      <c r="AD745"/>
      <c r="AE745"/>
      <c r="AF745"/>
      <c r="AG745"/>
      <c r="AH745"/>
      <c r="AI745"/>
      <c r="AJ745"/>
      <c r="AK745"/>
      <c r="AL745"/>
      <c r="AM745"/>
      <c r="AN745"/>
      <c r="AO745" s="108" t="s">
        <v>43</v>
      </c>
      <c r="AP745" t="s">
        <v>1241</v>
      </c>
      <c r="AQ745">
        <v>24</v>
      </c>
      <c r="AR745" t="e">
        <v>#N/A</v>
      </c>
      <c r="AS745" t="s">
        <v>1739</v>
      </c>
      <c r="AT745" t="e">
        <v>#N/A</v>
      </c>
      <c r="AU745" t="s">
        <v>8624</v>
      </c>
      <c r="AV745" t="s">
        <v>8631</v>
      </c>
      <c r="AW745" t="s">
        <v>1937</v>
      </c>
      <c r="AX745" t="s">
        <v>1934</v>
      </c>
      <c r="AY745" t="s">
        <v>8632</v>
      </c>
      <c r="AZ745" t="s">
        <v>1311</v>
      </c>
      <c r="BA745" t="s">
        <v>8633</v>
      </c>
      <c r="BB745" t="s">
        <v>1242</v>
      </c>
      <c r="BC745" t="s">
        <v>1939</v>
      </c>
      <c r="BD745" t="s">
        <v>8634</v>
      </c>
      <c r="BE745">
        <v>729</v>
      </c>
      <c r="BF745">
        <v>738</v>
      </c>
      <c r="BG745">
        <v>0</v>
      </c>
      <c r="BH745" t="s">
        <v>1592</v>
      </c>
      <c r="BI745">
        <v>0</v>
      </c>
      <c r="BJ745">
        <v>0</v>
      </c>
      <c r="BK745">
        <v>912</v>
      </c>
      <c r="BL745" t="s">
        <v>8635</v>
      </c>
      <c r="BM745" t="s">
        <v>8782</v>
      </c>
      <c r="BN745" t="s">
        <v>8787</v>
      </c>
      <c r="BO745" t="e" cm="1">
        <v>#N/A</v>
      </c>
      <c r="BP745" t="s">
        <v>1592</v>
      </c>
      <c r="BQ745" t="s">
        <v>1243</v>
      </c>
      <c r="BR745">
        <v>23</v>
      </c>
      <c r="BS745" t="s">
        <v>1873</v>
      </c>
      <c r="BT745" t="s">
        <v>8830</v>
      </c>
      <c r="BU745" t="s">
        <v>8623</v>
      </c>
      <c r="BV745" t="s">
        <v>8631</v>
      </c>
      <c r="BW745" t="s">
        <v>8637</v>
      </c>
      <c r="BX745" t="s">
        <v>8638</v>
      </c>
      <c r="BY745" t="s">
        <v>8586</v>
      </c>
      <c r="BZ745" t="s">
        <v>8639</v>
      </c>
      <c r="CA745" t="s">
        <v>1947</v>
      </c>
      <c r="CB745"/>
      <c r="CC745" t="s">
        <v>998</v>
      </c>
      <c r="CD745" t="s">
        <v>1242</v>
      </c>
      <c r="CE745" t="s">
        <v>8831</v>
      </c>
      <c r="CF745" t="s">
        <v>8832</v>
      </c>
      <c r="CG745" t="s">
        <v>1242</v>
      </c>
      <c r="CH745" t="s">
        <v>1592</v>
      </c>
      <c r="CI745" t="s">
        <v>8519</v>
      </c>
      <c r="CJ745" t="s">
        <v>1255</v>
      </c>
      <c r="CK745"/>
      <c r="CL745"/>
      <c r="CM745" t="s">
        <v>8786</v>
      </c>
      <c r="CN745" t="s">
        <v>8628</v>
      </c>
      <c r="CO745" t="s">
        <v>8786</v>
      </c>
      <c r="CP745" t="s">
        <v>8628</v>
      </c>
      <c r="CQ745" t="s">
        <v>1592</v>
      </c>
      <c r="CR745">
        <v>8</v>
      </c>
      <c r="CS745" t="s">
        <v>1243</v>
      </c>
      <c r="CT745" t="s">
        <v>1243</v>
      </c>
      <c r="CU745" t="s">
        <v>1243</v>
      </c>
      <c r="CV745" t="s">
        <v>1592</v>
      </c>
      <c r="CW745" t="s">
        <v>1592</v>
      </c>
      <c r="CX745">
        <v>743</v>
      </c>
      <c r="CY745" t="s">
        <v>8833</v>
      </c>
      <c r="CZ745" t="s">
        <v>1592</v>
      </c>
      <c r="DA745" t="s">
        <v>2313</v>
      </c>
      <c r="DB745" t="s">
        <v>2314</v>
      </c>
      <c r="DC745" t="s">
        <v>8624</v>
      </c>
      <c r="DD745" t="s">
        <v>1311</v>
      </c>
      <c r="DE745" t="s">
        <v>8625</v>
      </c>
      <c r="DF745" t="s">
        <v>8586</v>
      </c>
      <c r="DG745" t="s">
        <v>8586</v>
      </c>
      <c r="DH745" t="s">
        <v>8600</v>
      </c>
      <c r="DI745" t="e">
        <v>#N/A</v>
      </c>
      <c r="DJ745"/>
      <c r="DK745" t="s">
        <v>8600</v>
      </c>
      <c r="DL745">
        <v>9</v>
      </c>
      <c r="DM745" t="s">
        <v>2315</v>
      </c>
      <c r="DN745" t="s">
        <v>1255</v>
      </c>
      <c r="DO745" t="b">
        <v>1</v>
      </c>
      <c r="DP745" t="b">
        <v>1</v>
      </c>
      <c r="DQ745" t="b">
        <v>0</v>
      </c>
      <c r="DR745" t="b">
        <v>0</v>
      </c>
      <c r="DS745" t="b">
        <v>0</v>
      </c>
      <c r="DT745" t="b">
        <v>0</v>
      </c>
      <c r="DU745" t="b">
        <v>0</v>
      </c>
      <c r="DV745">
        <v>0</v>
      </c>
      <c r="DW745" t="b">
        <v>0</v>
      </c>
      <c r="DX745" t="b">
        <v>0</v>
      </c>
      <c r="DY745" t="b">
        <v>0</v>
      </c>
      <c r="DZ745" t="b">
        <v>0</v>
      </c>
      <c r="EA745" t="b">
        <v>0</v>
      </c>
      <c r="EB745" t="b">
        <v>0</v>
      </c>
      <c r="EC745" t="b">
        <v>0</v>
      </c>
      <c r="ED745" t="b">
        <v>0</v>
      </c>
      <c r="EE745" t="b">
        <v>0</v>
      </c>
      <c r="EF745" t="b" cm="1">
        <v>0</v>
      </c>
      <c r="EG745" t="b">
        <v>0</v>
      </c>
      <c r="EH745" t="b">
        <v>0</v>
      </c>
      <c r="EI745" t="b">
        <v>0</v>
      </c>
      <c r="EJ745" t="s">
        <v>1592</v>
      </c>
      <c r="EK745">
        <v>0</v>
      </c>
      <c r="EL745">
        <v>19</v>
      </c>
      <c r="EM745" t="b">
        <v>0</v>
      </c>
    </row>
    <row r="746" spans="1:143" s="119" customFormat="1" ht="15.75">
      <c r="A746"/>
      <c r="B746" t="s">
        <v>1255</v>
      </c>
      <c r="C746" t="s">
        <v>1739</v>
      </c>
      <c r="D746" t="s">
        <v>8694</v>
      </c>
      <c r="E746" t="s">
        <v>8695</v>
      </c>
      <c r="F746" t="s">
        <v>8696</v>
      </c>
      <c r="G746" t="s">
        <v>8697</v>
      </c>
      <c r="H746" t="s">
        <v>8698</v>
      </c>
      <c r="I746" t="s">
        <v>1242</v>
      </c>
      <c r="J746" t="s">
        <v>8781</v>
      </c>
      <c r="K746"/>
      <c r="L746" t="s">
        <v>5118</v>
      </c>
      <c r="M746" t="s">
        <v>1947</v>
      </c>
      <c r="N746" t="s">
        <v>8699</v>
      </c>
      <c r="O746" t="s">
        <v>1243</v>
      </c>
      <c r="P746" t="s">
        <v>1255</v>
      </c>
      <c r="Q746" t="s">
        <v>1311</v>
      </c>
      <c r="R746" t="s">
        <v>8519</v>
      </c>
      <c r="S746"/>
      <c r="T746" t="s">
        <v>8700</v>
      </c>
      <c r="U746" t="s">
        <v>8786</v>
      </c>
      <c r="V746" t="s">
        <v>8701</v>
      </c>
      <c r="W746"/>
      <c r="X746"/>
      <c r="Y746" t="s">
        <v>1311</v>
      </c>
      <c r="Z746" t="s">
        <v>8698</v>
      </c>
      <c r="AA746"/>
      <c r="AB746"/>
      <c r="AC746" t="s">
        <v>8702</v>
      </c>
      <c r="AD746" t="s">
        <v>8703</v>
      </c>
      <c r="AE746"/>
      <c r="AF746"/>
      <c r="AG746"/>
      <c r="AH746"/>
      <c r="AI746"/>
      <c r="AJ746"/>
      <c r="AK746"/>
      <c r="AL746"/>
      <c r="AM746"/>
      <c r="AN746"/>
      <c r="AO746" s="108" t="s">
        <v>43</v>
      </c>
      <c r="AP746" t="s">
        <v>1241</v>
      </c>
      <c r="AQ746">
        <v>25</v>
      </c>
      <c r="AR746" t="e">
        <v>#N/A</v>
      </c>
      <c r="AS746" t="s">
        <v>1739</v>
      </c>
      <c r="AT746" t="e">
        <v>#N/A</v>
      </c>
      <c r="AU746" t="s">
        <v>8695</v>
      </c>
      <c r="AV746" t="s">
        <v>8704</v>
      </c>
      <c r="AW746" t="s">
        <v>8705</v>
      </c>
      <c r="AX746" t="s">
        <v>1934</v>
      </c>
      <c r="AY746" t="s">
        <v>8706</v>
      </c>
      <c r="AZ746" t="s">
        <v>1311</v>
      </c>
      <c r="BA746" t="s">
        <v>8707</v>
      </c>
      <c r="BB746" t="s">
        <v>1242</v>
      </c>
      <c r="BC746" t="s">
        <v>5118</v>
      </c>
      <c r="BD746" t="s">
        <v>8708</v>
      </c>
      <c r="BE746">
        <v>733</v>
      </c>
      <c r="BF746">
        <v>738</v>
      </c>
      <c r="BG746">
        <v>0</v>
      </c>
      <c r="BH746" t="s">
        <v>1592</v>
      </c>
      <c r="BI746">
        <v>0</v>
      </c>
      <c r="BJ746">
        <v>0</v>
      </c>
      <c r="BK746">
        <v>849</v>
      </c>
      <c r="BL746" t="s">
        <v>8709</v>
      </c>
      <c r="BM746" t="s">
        <v>8782</v>
      </c>
      <c r="BN746" t="s">
        <v>8787</v>
      </c>
      <c r="BO746" t="e" cm="1">
        <v>#N/A</v>
      </c>
      <c r="BP746" t="s">
        <v>1592</v>
      </c>
      <c r="BQ746" t="s">
        <v>1243</v>
      </c>
      <c r="BR746">
        <v>24</v>
      </c>
      <c r="BS746" t="s">
        <v>1874</v>
      </c>
      <c r="BT746" t="s">
        <v>8834</v>
      </c>
      <c r="BU746" t="s">
        <v>8694</v>
      </c>
      <c r="BV746" t="s">
        <v>8704</v>
      </c>
      <c r="BW746" t="s">
        <v>8711</v>
      </c>
      <c r="BX746" t="s">
        <v>8712</v>
      </c>
      <c r="BY746" t="s">
        <v>8700</v>
      </c>
      <c r="BZ746" t="s">
        <v>8713</v>
      </c>
      <c r="CA746" t="s">
        <v>1947</v>
      </c>
      <c r="CB746"/>
      <c r="CC746" t="s">
        <v>998</v>
      </c>
      <c r="CD746" t="s">
        <v>1242</v>
      </c>
      <c r="CE746" t="s">
        <v>8835</v>
      </c>
      <c r="CF746" t="s">
        <v>8836</v>
      </c>
      <c r="CG746" t="s">
        <v>1242</v>
      </c>
      <c r="CH746" t="s">
        <v>1592</v>
      </c>
      <c r="CI746" t="s">
        <v>8519</v>
      </c>
      <c r="CJ746" t="s">
        <v>1255</v>
      </c>
      <c r="CK746"/>
      <c r="CL746"/>
      <c r="CM746" t="s">
        <v>8786</v>
      </c>
      <c r="CN746" t="s">
        <v>8701</v>
      </c>
      <c r="CO746" t="s">
        <v>8786</v>
      </c>
      <c r="CP746" t="s">
        <v>8701</v>
      </c>
      <c r="CQ746" t="s">
        <v>1592</v>
      </c>
      <c r="CR746">
        <v>8</v>
      </c>
      <c r="CS746" t="s">
        <v>1243</v>
      </c>
      <c r="CT746" t="s">
        <v>1243</v>
      </c>
      <c r="CU746" t="s">
        <v>1243</v>
      </c>
      <c r="CV746" t="s">
        <v>1592</v>
      </c>
      <c r="CW746" t="s">
        <v>1592</v>
      </c>
      <c r="CX746">
        <v>744</v>
      </c>
      <c r="CY746" t="s">
        <v>8837</v>
      </c>
      <c r="CZ746" t="s">
        <v>1592</v>
      </c>
      <c r="DA746" t="s">
        <v>2313</v>
      </c>
      <c r="DB746" t="s">
        <v>2314</v>
      </c>
      <c r="DC746" t="s">
        <v>8695</v>
      </c>
      <c r="DD746" t="s">
        <v>1311</v>
      </c>
      <c r="DE746" t="s">
        <v>8697</v>
      </c>
      <c r="DF746" t="s">
        <v>8700</v>
      </c>
      <c r="DG746" t="s">
        <v>8700</v>
      </c>
      <c r="DH746" t="s">
        <v>8717</v>
      </c>
      <c r="DI746" t="e">
        <v>#N/A</v>
      </c>
      <c r="DJ746"/>
      <c r="DK746" t="s">
        <v>8717</v>
      </c>
      <c r="DL746">
        <v>9</v>
      </c>
      <c r="DM746" t="s">
        <v>2315</v>
      </c>
      <c r="DN746" t="s">
        <v>1255</v>
      </c>
      <c r="DO746" t="b">
        <v>1</v>
      </c>
      <c r="DP746" t="b">
        <v>1</v>
      </c>
      <c r="DQ746" t="b">
        <v>0</v>
      </c>
      <c r="DR746" t="b">
        <v>0</v>
      </c>
      <c r="DS746" t="b">
        <v>0</v>
      </c>
      <c r="DT746" t="b">
        <v>0</v>
      </c>
      <c r="DU746" t="b">
        <v>0</v>
      </c>
      <c r="DV746">
        <v>0</v>
      </c>
      <c r="DW746" t="b">
        <v>0</v>
      </c>
      <c r="DX746" t="b">
        <v>0</v>
      </c>
      <c r="DY746" t="b">
        <v>0</v>
      </c>
      <c r="DZ746" t="b">
        <v>0</v>
      </c>
      <c r="EA746" t="b">
        <v>0</v>
      </c>
      <c r="EB746" t="b">
        <v>0</v>
      </c>
      <c r="EC746" t="b">
        <v>0</v>
      </c>
      <c r="ED746" t="b">
        <v>0</v>
      </c>
      <c r="EE746" t="b">
        <v>0</v>
      </c>
      <c r="EF746" t="b" cm="1">
        <v>0</v>
      </c>
      <c r="EG746" t="b">
        <v>0</v>
      </c>
      <c r="EH746" t="b">
        <v>0</v>
      </c>
      <c r="EI746" t="b">
        <v>0</v>
      </c>
      <c r="EJ746" t="s">
        <v>1592</v>
      </c>
      <c r="EK746">
        <v>0</v>
      </c>
      <c r="EL746">
        <v>8</v>
      </c>
      <c r="EM746" t="b">
        <v>0</v>
      </c>
    </row>
    <row r="747" spans="1:143" ht="15.75">
      <c r="A747"/>
      <c r="B747" t="s">
        <v>1255</v>
      </c>
      <c r="C747" t="s">
        <v>1739</v>
      </c>
      <c r="D747" t="s">
        <v>8718</v>
      </c>
      <c r="E747" t="s">
        <v>8719</v>
      </c>
      <c r="F747"/>
      <c r="G747" t="s">
        <v>8720</v>
      </c>
      <c r="H747" t="s">
        <v>8721</v>
      </c>
      <c r="I747" t="s">
        <v>1242</v>
      </c>
      <c r="J747" t="s">
        <v>8781</v>
      </c>
      <c r="K747"/>
      <c r="L747" t="s">
        <v>5588</v>
      </c>
      <c r="M747" t="s">
        <v>1947</v>
      </c>
      <c r="N747" t="s">
        <v>8722</v>
      </c>
      <c r="O747" t="s">
        <v>1243</v>
      </c>
      <c r="P747" t="s">
        <v>1255</v>
      </c>
      <c r="Q747" t="s">
        <v>1311</v>
      </c>
      <c r="R747" t="s">
        <v>8519</v>
      </c>
      <c r="S747"/>
      <c r="T747" t="s">
        <v>8700</v>
      </c>
      <c r="U747" t="s">
        <v>8786</v>
      </c>
      <c r="V747" t="s">
        <v>8723</v>
      </c>
      <c r="W747"/>
      <c r="X747"/>
      <c r="Y747" t="s">
        <v>1311</v>
      </c>
      <c r="Z747" t="s">
        <v>8721</v>
      </c>
      <c r="AA747"/>
      <c r="AB747"/>
      <c r="AC747" t="s">
        <v>8669</v>
      </c>
      <c r="AD747" t="s">
        <v>8724</v>
      </c>
      <c r="AE747"/>
      <c r="AF747"/>
      <c r="AG747"/>
      <c r="AH747"/>
      <c r="AI747"/>
      <c r="AJ747"/>
      <c r="AK747"/>
      <c r="AL747"/>
      <c r="AM747"/>
      <c r="AN747"/>
      <c r="AO747" s="108" t="s">
        <v>43</v>
      </c>
      <c r="AP747" t="s">
        <v>1241</v>
      </c>
      <c r="AQ747">
        <v>26</v>
      </c>
      <c r="AR747" t="e">
        <v>#N/A</v>
      </c>
      <c r="AS747" t="s">
        <v>1739</v>
      </c>
      <c r="AT747" t="e">
        <v>#N/A</v>
      </c>
      <c r="AU747" t="s">
        <v>8719</v>
      </c>
      <c r="AV747" t="s">
        <v>8725</v>
      </c>
      <c r="AW747" t="s">
        <v>1937</v>
      </c>
      <c r="AX747" t="s">
        <v>1934</v>
      </c>
      <c r="AY747" t="s">
        <v>8726</v>
      </c>
      <c r="AZ747" t="s">
        <v>1311</v>
      </c>
      <c r="BA747" t="s">
        <v>8727</v>
      </c>
      <c r="BB747" t="s">
        <v>1242</v>
      </c>
      <c r="BC747" t="s">
        <v>5118</v>
      </c>
      <c r="BD747" t="s">
        <v>8728</v>
      </c>
      <c r="BE747">
        <v>734</v>
      </c>
      <c r="BF747">
        <v>738</v>
      </c>
      <c r="BG747">
        <v>0</v>
      </c>
      <c r="BH747" t="s">
        <v>1592</v>
      </c>
      <c r="BI747">
        <v>0</v>
      </c>
      <c r="BJ747">
        <v>0</v>
      </c>
      <c r="BK747">
        <v>846</v>
      </c>
      <c r="BL747" t="s">
        <v>8729</v>
      </c>
      <c r="BM747" t="s">
        <v>8782</v>
      </c>
      <c r="BN747" t="s">
        <v>8787</v>
      </c>
      <c r="BO747" t="e" cm="1">
        <v>#N/A</v>
      </c>
      <c r="BP747" t="s">
        <v>1592</v>
      </c>
      <c r="BQ747" t="s">
        <v>1243</v>
      </c>
      <c r="BR747">
        <v>25</v>
      </c>
      <c r="BS747" t="s">
        <v>1877</v>
      </c>
      <c r="BT747" t="s">
        <v>8838</v>
      </c>
      <c r="BU747" t="s">
        <v>8718</v>
      </c>
      <c r="BV747" t="s">
        <v>8725</v>
      </c>
      <c r="BW747" t="s">
        <v>8731</v>
      </c>
      <c r="BX747" t="s">
        <v>8732</v>
      </c>
      <c r="BY747" t="s">
        <v>8700</v>
      </c>
      <c r="BZ747" t="s">
        <v>8731</v>
      </c>
      <c r="CA747" t="s">
        <v>1947</v>
      </c>
      <c r="CB747"/>
      <c r="CC747" t="s">
        <v>998</v>
      </c>
      <c r="CD747" t="s">
        <v>1242</v>
      </c>
      <c r="CE747" t="s">
        <v>8839</v>
      </c>
      <c r="CF747" t="s">
        <v>8840</v>
      </c>
      <c r="CG747" t="s">
        <v>1242</v>
      </c>
      <c r="CH747" t="s">
        <v>1592</v>
      </c>
      <c r="CI747" t="s">
        <v>8519</v>
      </c>
      <c r="CJ747" t="s">
        <v>1255</v>
      </c>
      <c r="CK747"/>
      <c r="CL747"/>
      <c r="CM747" t="s">
        <v>8786</v>
      </c>
      <c r="CN747" t="s">
        <v>8723</v>
      </c>
      <c r="CO747" t="s">
        <v>8786</v>
      </c>
      <c r="CP747" t="s">
        <v>8723</v>
      </c>
      <c r="CQ747" t="s">
        <v>1592</v>
      </c>
      <c r="CR747">
        <v>8</v>
      </c>
      <c r="CS747" t="s">
        <v>1243</v>
      </c>
      <c r="CT747" t="s">
        <v>1243</v>
      </c>
      <c r="CU747" t="s">
        <v>1243</v>
      </c>
      <c r="CV747" t="s">
        <v>1592</v>
      </c>
      <c r="CW747" t="s">
        <v>1592</v>
      </c>
      <c r="CX747">
        <v>745</v>
      </c>
      <c r="CY747" t="s">
        <v>8841</v>
      </c>
      <c r="CZ747" t="s">
        <v>1592</v>
      </c>
      <c r="DA747" t="s">
        <v>2313</v>
      </c>
      <c r="DB747" t="s">
        <v>2314</v>
      </c>
      <c r="DC747" t="s">
        <v>8719</v>
      </c>
      <c r="DD747" t="s">
        <v>1311</v>
      </c>
      <c r="DE747" t="s">
        <v>8720</v>
      </c>
      <c r="DF747" t="s">
        <v>8700</v>
      </c>
      <c r="DG747" t="s">
        <v>8700</v>
      </c>
      <c r="DH747" t="s">
        <v>8717</v>
      </c>
      <c r="DI747" t="e">
        <v>#N/A</v>
      </c>
      <c r="DJ747"/>
      <c r="DK747" t="s">
        <v>8717</v>
      </c>
      <c r="DL747">
        <v>9</v>
      </c>
      <c r="DM747" t="s">
        <v>2315</v>
      </c>
      <c r="DN747" t="s">
        <v>1255</v>
      </c>
      <c r="DO747" t="b">
        <v>1</v>
      </c>
      <c r="DP747" t="b">
        <v>1</v>
      </c>
      <c r="DQ747" t="b">
        <v>0</v>
      </c>
      <c r="DR747" t="b">
        <v>0</v>
      </c>
      <c r="DS747" t="b">
        <v>0</v>
      </c>
      <c r="DT747" t="b">
        <v>0</v>
      </c>
      <c r="DU747" t="b">
        <v>0</v>
      </c>
      <c r="DV747">
        <v>0</v>
      </c>
      <c r="DW747" t="b">
        <v>0</v>
      </c>
      <c r="DX747" t="b">
        <v>0</v>
      </c>
      <c r="DY747" t="b">
        <v>0</v>
      </c>
      <c r="DZ747" t="b">
        <v>0</v>
      </c>
      <c r="EA747" t="b">
        <v>0</v>
      </c>
      <c r="EB747" t="b">
        <v>0</v>
      </c>
      <c r="EC747" t="b">
        <v>0</v>
      </c>
      <c r="ED747" t="b">
        <v>0</v>
      </c>
      <c r="EE747" t="b">
        <v>0</v>
      </c>
      <c r="EF747" t="b" cm="1">
        <v>0</v>
      </c>
      <c r="EG747" t="b">
        <v>0</v>
      </c>
      <c r="EH747" t="b">
        <v>0</v>
      </c>
      <c r="EI747" t="b">
        <v>0</v>
      </c>
      <c r="EJ747" t="s">
        <v>1592</v>
      </c>
      <c r="EK747">
        <v>0</v>
      </c>
      <c r="EL747">
        <v>11</v>
      </c>
      <c r="EM747" t="b">
        <v>0</v>
      </c>
    </row>
    <row r="748" spans="1:143" ht="15.75">
      <c r="A748"/>
      <c r="B748" t="s">
        <v>1255</v>
      </c>
      <c r="C748" t="s">
        <v>1739</v>
      </c>
      <c r="D748" t="s">
        <v>8736</v>
      </c>
      <c r="E748" t="s">
        <v>8737</v>
      </c>
      <c r="F748"/>
      <c r="G748" t="s">
        <v>8738</v>
      </c>
      <c r="H748" t="s">
        <v>8721</v>
      </c>
      <c r="I748" t="s">
        <v>1242</v>
      </c>
      <c r="J748" t="s">
        <v>8781</v>
      </c>
      <c r="K748"/>
      <c r="L748" t="s">
        <v>5588</v>
      </c>
      <c r="M748" t="s">
        <v>1965</v>
      </c>
      <c r="N748" t="s">
        <v>8722</v>
      </c>
      <c r="O748" t="s">
        <v>1243</v>
      </c>
      <c r="P748" t="s">
        <v>1255</v>
      </c>
      <c r="Q748" t="s">
        <v>1311</v>
      </c>
      <c r="R748" t="s">
        <v>8519</v>
      </c>
      <c r="S748"/>
      <c r="T748" t="s">
        <v>8700</v>
      </c>
      <c r="U748" t="s">
        <v>8786</v>
      </c>
      <c r="V748" t="s">
        <v>8739</v>
      </c>
      <c r="W748"/>
      <c r="X748"/>
      <c r="Y748" t="s">
        <v>1311</v>
      </c>
      <c r="Z748" t="s">
        <v>8721</v>
      </c>
      <c r="AA748"/>
      <c r="AB748"/>
      <c r="AC748" t="s">
        <v>8669</v>
      </c>
      <c r="AD748" t="s">
        <v>8724</v>
      </c>
      <c r="AE748"/>
      <c r="AF748"/>
      <c r="AG748"/>
      <c r="AH748"/>
      <c r="AI748"/>
      <c r="AJ748"/>
      <c r="AK748"/>
      <c r="AL748"/>
      <c r="AM748"/>
      <c r="AN748"/>
      <c r="AO748" s="108" t="s">
        <v>43</v>
      </c>
      <c r="AP748" t="s">
        <v>1241</v>
      </c>
      <c r="AQ748">
        <v>27</v>
      </c>
      <c r="AR748" t="e">
        <v>#N/A</v>
      </c>
      <c r="AS748" t="s">
        <v>1739</v>
      </c>
      <c r="AT748" t="e">
        <v>#N/A</v>
      </c>
      <c r="AU748" t="s">
        <v>8737</v>
      </c>
      <c r="AV748" t="s">
        <v>8740</v>
      </c>
      <c r="AW748" t="s">
        <v>1937</v>
      </c>
      <c r="AX748" t="s">
        <v>1934</v>
      </c>
      <c r="AY748" t="s">
        <v>8741</v>
      </c>
      <c r="AZ748" t="s">
        <v>1311</v>
      </c>
      <c r="BA748" t="s">
        <v>8742</v>
      </c>
      <c r="BB748" t="s">
        <v>1242</v>
      </c>
      <c r="BC748" t="s">
        <v>5118</v>
      </c>
      <c r="BD748" t="s">
        <v>8743</v>
      </c>
      <c r="BE748">
        <v>735</v>
      </c>
      <c r="BF748">
        <v>738</v>
      </c>
      <c r="BG748">
        <v>0</v>
      </c>
      <c r="BH748" t="s">
        <v>1592</v>
      </c>
      <c r="BI748">
        <v>0</v>
      </c>
      <c r="BJ748">
        <v>0</v>
      </c>
      <c r="BK748">
        <v>847</v>
      </c>
      <c r="BL748" t="s">
        <v>8744</v>
      </c>
      <c r="BM748" t="s">
        <v>8782</v>
      </c>
      <c r="BN748" t="s">
        <v>8787</v>
      </c>
      <c r="BO748" t="e" cm="1">
        <v>#N/A</v>
      </c>
      <c r="BP748" t="s">
        <v>1592</v>
      </c>
      <c r="BQ748" t="s">
        <v>1243</v>
      </c>
      <c r="BR748">
        <v>26</v>
      </c>
      <c r="BS748" t="s">
        <v>2087</v>
      </c>
      <c r="BT748" t="s">
        <v>8842</v>
      </c>
      <c r="BU748" t="s">
        <v>8736</v>
      </c>
      <c r="BV748" t="s">
        <v>8740</v>
      </c>
      <c r="BW748" t="s">
        <v>8731</v>
      </c>
      <c r="BX748" t="s">
        <v>8732</v>
      </c>
      <c r="BY748" t="s">
        <v>8700</v>
      </c>
      <c r="BZ748" t="s">
        <v>8731</v>
      </c>
      <c r="CA748" t="s">
        <v>1965</v>
      </c>
      <c r="CB748"/>
      <c r="CC748" t="s">
        <v>998</v>
      </c>
      <c r="CD748" t="s">
        <v>1242</v>
      </c>
      <c r="CE748" t="s">
        <v>8843</v>
      </c>
      <c r="CF748" t="s">
        <v>8844</v>
      </c>
      <c r="CG748" t="s">
        <v>1242</v>
      </c>
      <c r="CH748" t="s">
        <v>1592</v>
      </c>
      <c r="CI748" t="s">
        <v>8519</v>
      </c>
      <c r="CJ748" t="s">
        <v>1255</v>
      </c>
      <c r="CK748"/>
      <c r="CL748"/>
      <c r="CM748" t="s">
        <v>8786</v>
      </c>
      <c r="CN748" t="s">
        <v>8739</v>
      </c>
      <c r="CO748" t="s">
        <v>8786</v>
      </c>
      <c r="CP748" t="s">
        <v>8739</v>
      </c>
      <c r="CQ748" t="s">
        <v>1592</v>
      </c>
      <c r="CR748">
        <v>8</v>
      </c>
      <c r="CS748" t="s">
        <v>1243</v>
      </c>
      <c r="CT748" t="s">
        <v>1243</v>
      </c>
      <c r="CU748" t="s">
        <v>1243</v>
      </c>
      <c r="CV748" t="s">
        <v>1592</v>
      </c>
      <c r="CW748" t="s">
        <v>1592</v>
      </c>
      <c r="CX748">
        <v>746</v>
      </c>
      <c r="CY748" t="s">
        <v>8845</v>
      </c>
      <c r="CZ748" t="s">
        <v>1592</v>
      </c>
      <c r="DA748" t="s">
        <v>2313</v>
      </c>
      <c r="DB748" t="s">
        <v>2314</v>
      </c>
      <c r="DC748" t="s">
        <v>8737</v>
      </c>
      <c r="DD748" t="s">
        <v>1311</v>
      </c>
      <c r="DE748" t="s">
        <v>8738</v>
      </c>
      <c r="DF748" t="s">
        <v>8700</v>
      </c>
      <c r="DG748" t="s">
        <v>8700</v>
      </c>
      <c r="DH748" t="s">
        <v>8717</v>
      </c>
      <c r="DI748" t="e">
        <v>#N/A</v>
      </c>
      <c r="DJ748"/>
      <c r="DK748" t="s">
        <v>8717</v>
      </c>
      <c r="DL748">
        <v>9</v>
      </c>
      <c r="DM748" t="s">
        <v>2315</v>
      </c>
      <c r="DN748" t="s">
        <v>1255</v>
      </c>
      <c r="DO748" t="b">
        <v>1</v>
      </c>
      <c r="DP748" t="b">
        <v>1</v>
      </c>
      <c r="DQ748" t="b">
        <v>0</v>
      </c>
      <c r="DR748" t="b">
        <v>0</v>
      </c>
      <c r="DS748" t="b">
        <v>0</v>
      </c>
      <c r="DT748" t="b">
        <v>0</v>
      </c>
      <c r="DU748" t="b">
        <v>0</v>
      </c>
      <c r="DV748">
        <v>0</v>
      </c>
      <c r="DW748" t="b">
        <v>0</v>
      </c>
      <c r="DX748" t="b">
        <v>0</v>
      </c>
      <c r="DY748" t="b">
        <v>0</v>
      </c>
      <c r="DZ748" t="b">
        <v>0</v>
      </c>
      <c r="EA748" t="b">
        <v>0</v>
      </c>
      <c r="EB748" t="b">
        <v>0</v>
      </c>
      <c r="EC748" t="b">
        <v>0</v>
      </c>
      <c r="ED748" t="b">
        <v>0</v>
      </c>
      <c r="EE748" t="b">
        <v>0</v>
      </c>
      <c r="EF748" t="b" cm="1">
        <v>0</v>
      </c>
      <c r="EG748" t="b">
        <v>0</v>
      </c>
      <c r="EH748" t="b">
        <v>0</v>
      </c>
      <c r="EI748" t="b">
        <v>0</v>
      </c>
      <c r="EJ748" t="s">
        <v>1592</v>
      </c>
      <c r="EK748">
        <v>0</v>
      </c>
      <c r="EL748">
        <v>11</v>
      </c>
      <c r="EM748" t="b">
        <v>0</v>
      </c>
    </row>
    <row r="749" spans="1:143" ht="126">
      <c r="A749"/>
      <c r="B749" t="s">
        <v>1255</v>
      </c>
      <c r="C749" t="s">
        <v>1739</v>
      </c>
      <c r="D749" t="s">
        <v>8846</v>
      </c>
      <c r="E749" t="s">
        <v>8847</v>
      </c>
      <c r="F749" t="s">
        <v>8848</v>
      </c>
      <c r="G749" s="109" t="s">
        <v>8849</v>
      </c>
      <c r="H749" t="s">
        <v>8850</v>
      </c>
      <c r="I749" t="s">
        <v>1287</v>
      </c>
      <c r="J749" t="s">
        <v>8781</v>
      </c>
      <c r="K749"/>
      <c r="L749" t="s">
        <v>5588</v>
      </c>
      <c r="M749" t="s">
        <v>2031</v>
      </c>
      <c r="N749"/>
      <c r="O749" t="s">
        <v>1243</v>
      </c>
      <c r="P749" t="s">
        <v>8851</v>
      </c>
      <c r="Q749" t="s">
        <v>1311</v>
      </c>
      <c r="R749" t="s">
        <v>8519</v>
      </c>
      <c r="S749"/>
      <c r="T749" t="s">
        <v>8852</v>
      </c>
      <c r="U749" t="s">
        <v>8786</v>
      </c>
      <c r="V749" t="s">
        <v>8853</v>
      </c>
      <c r="W749"/>
      <c r="X749"/>
      <c r="Y749" t="s">
        <v>1311</v>
      </c>
      <c r="Z749" t="s">
        <v>8850</v>
      </c>
      <c r="AA749"/>
      <c r="AB749"/>
      <c r="AC749" t="s">
        <v>8854</v>
      </c>
      <c r="AD749" t="s">
        <v>8855</v>
      </c>
      <c r="AE749"/>
      <c r="AF749"/>
      <c r="AG749"/>
      <c r="AH749"/>
      <c r="AI749"/>
      <c r="AJ749"/>
      <c r="AK749"/>
      <c r="AL749"/>
      <c r="AM749"/>
      <c r="AN749"/>
      <c r="AO749" s="108" t="s">
        <v>43</v>
      </c>
      <c r="AP749" t="s">
        <v>1241</v>
      </c>
      <c r="AQ749">
        <v>28</v>
      </c>
      <c r="AR749" t="e">
        <v>#N/A</v>
      </c>
      <c r="AS749" t="s">
        <v>1739</v>
      </c>
      <c r="AT749" t="e">
        <v>#N/A</v>
      </c>
      <c r="AU749" t="s">
        <v>8847</v>
      </c>
      <c r="AV749" t="s">
        <v>8856</v>
      </c>
      <c r="AW749" t="s">
        <v>8857</v>
      </c>
      <c r="AX749" t="s">
        <v>1934</v>
      </c>
      <c r="AY749" t="s">
        <v>8858</v>
      </c>
      <c r="AZ749" t="s">
        <v>1311</v>
      </c>
      <c r="BA749" t="s">
        <v>8859</v>
      </c>
      <c r="BB749" t="s">
        <v>1287</v>
      </c>
      <c r="BC749" t="s">
        <v>5118</v>
      </c>
      <c r="BD749" t="s">
        <v>8860</v>
      </c>
      <c r="BE749">
        <v>749</v>
      </c>
      <c r="BF749">
        <v>738</v>
      </c>
      <c r="BG749">
        <v>0</v>
      </c>
      <c r="BH749" t="s">
        <v>1592</v>
      </c>
      <c r="BI749">
        <v>0</v>
      </c>
      <c r="BJ749">
        <v>0</v>
      </c>
      <c r="BK749">
        <v>853</v>
      </c>
      <c r="BL749" t="s">
        <v>8861</v>
      </c>
      <c r="BM749" t="s">
        <v>8782</v>
      </c>
      <c r="BN749" t="s">
        <v>8787</v>
      </c>
      <c r="BO749" t="e" cm="1">
        <v>#N/A</v>
      </c>
      <c r="BP749" t="s">
        <v>1592</v>
      </c>
      <c r="BQ749" t="s">
        <v>1243</v>
      </c>
      <c r="BR749">
        <v>27</v>
      </c>
      <c r="BS749" t="s">
        <v>1808</v>
      </c>
      <c r="BT749" t="s">
        <v>8862</v>
      </c>
      <c r="BU749" t="s">
        <v>8846</v>
      </c>
      <c r="BV749" t="s">
        <v>8856</v>
      </c>
      <c r="BW749" t="s">
        <v>8863</v>
      </c>
      <c r="BX749" t="s">
        <v>1937</v>
      </c>
      <c r="BY749" t="s">
        <v>8852</v>
      </c>
      <c r="BZ749" t="s">
        <v>8863</v>
      </c>
      <c r="CA749" t="s">
        <v>2031</v>
      </c>
      <c r="CB749"/>
      <c r="CC749" t="s">
        <v>998</v>
      </c>
      <c r="CD749" t="s">
        <v>1287</v>
      </c>
      <c r="CE749" t="s">
        <v>8864</v>
      </c>
      <c r="CF749" t="s">
        <v>8865</v>
      </c>
      <c r="CG749" t="s">
        <v>1287</v>
      </c>
      <c r="CH749" t="s">
        <v>1592</v>
      </c>
      <c r="CI749" t="s">
        <v>8519</v>
      </c>
      <c r="CJ749" t="s">
        <v>1255</v>
      </c>
      <c r="CK749"/>
      <c r="CL749"/>
      <c r="CM749" t="s">
        <v>8786</v>
      </c>
      <c r="CN749" t="s">
        <v>8853</v>
      </c>
      <c r="CO749" t="s">
        <v>8786</v>
      </c>
      <c r="CP749" t="s">
        <v>8853</v>
      </c>
      <c r="CQ749" t="s">
        <v>1592</v>
      </c>
      <c r="CR749">
        <v>8</v>
      </c>
      <c r="CS749" t="s">
        <v>1243</v>
      </c>
      <c r="CT749" t="s">
        <v>1243</v>
      </c>
      <c r="CU749" t="s">
        <v>1243</v>
      </c>
      <c r="CV749" t="s">
        <v>1592</v>
      </c>
      <c r="CW749" t="s">
        <v>1592</v>
      </c>
      <c r="CX749">
        <v>747</v>
      </c>
      <c r="CY749" t="s">
        <v>8866</v>
      </c>
      <c r="CZ749" t="s">
        <v>1592</v>
      </c>
      <c r="DA749" t="s">
        <v>2313</v>
      </c>
      <c r="DB749" t="s">
        <v>2314</v>
      </c>
      <c r="DC749" t="s">
        <v>8847</v>
      </c>
      <c r="DD749" t="s">
        <v>1311</v>
      </c>
      <c r="DE749" t="s">
        <v>8849</v>
      </c>
      <c r="DF749" t="s">
        <v>8852</v>
      </c>
      <c r="DG749" t="s">
        <v>8867</v>
      </c>
      <c r="DH749" t="s">
        <v>8868</v>
      </c>
      <c r="DI749" t="e">
        <v>#N/A</v>
      </c>
      <c r="DJ749"/>
      <c r="DK749" t="s">
        <v>8868</v>
      </c>
      <c r="DL749">
        <v>9</v>
      </c>
      <c r="DM749" t="s">
        <v>2315</v>
      </c>
      <c r="DN749" t="s">
        <v>1255</v>
      </c>
      <c r="DO749" t="b">
        <v>1</v>
      </c>
      <c r="DP749" t="b">
        <v>1</v>
      </c>
      <c r="DQ749" t="b">
        <v>1</v>
      </c>
      <c r="DR749" t="b">
        <v>1</v>
      </c>
      <c r="DS749" t="b">
        <v>1</v>
      </c>
      <c r="DT749" t="b">
        <v>0</v>
      </c>
      <c r="DU749" t="b">
        <v>0</v>
      </c>
      <c r="DV749">
        <v>0</v>
      </c>
      <c r="DW749" t="b">
        <v>0</v>
      </c>
      <c r="DX749" t="b">
        <v>0</v>
      </c>
      <c r="DY749" t="b">
        <v>0</v>
      </c>
      <c r="DZ749" t="b">
        <v>0</v>
      </c>
      <c r="EA749" t="b">
        <v>0</v>
      </c>
      <c r="EB749" t="b">
        <v>0</v>
      </c>
      <c r="EC749" t="b">
        <v>0</v>
      </c>
      <c r="ED749" t="b">
        <v>0</v>
      </c>
      <c r="EE749" t="b">
        <v>0</v>
      </c>
      <c r="EF749" t="b" cm="1">
        <v>0</v>
      </c>
      <c r="EG749" t="b">
        <v>0</v>
      </c>
      <c r="EH749" t="b">
        <v>0</v>
      </c>
      <c r="EI749" t="b">
        <v>0</v>
      </c>
      <c r="EJ749" t="s">
        <v>1592</v>
      </c>
      <c r="EK749">
        <v>0</v>
      </c>
      <c r="EL749">
        <v>13</v>
      </c>
      <c r="EM749" t="b">
        <v>0</v>
      </c>
    </row>
    <row r="750" spans="1:143" ht="110.25">
      <c r="A750"/>
      <c r="B750" t="s">
        <v>1255</v>
      </c>
      <c r="C750" t="s">
        <v>1739</v>
      </c>
      <c r="D750" t="s">
        <v>8869</v>
      </c>
      <c r="E750" t="s">
        <v>8870</v>
      </c>
      <c r="F750" t="s">
        <v>8871</v>
      </c>
      <c r="G750" s="109" t="s">
        <v>8872</v>
      </c>
      <c r="H750" t="s">
        <v>8873</v>
      </c>
      <c r="I750" t="s">
        <v>1287</v>
      </c>
      <c r="J750" t="s">
        <v>8781</v>
      </c>
      <c r="K750"/>
      <c r="L750" t="s">
        <v>5588</v>
      </c>
      <c r="M750" t="s">
        <v>2031</v>
      </c>
      <c r="N750"/>
      <c r="O750" t="s">
        <v>1243</v>
      </c>
      <c r="P750" t="s">
        <v>1255</v>
      </c>
      <c r="Q750" t="s">
        <v>1311</v>
      </c>
      <c r="R750" t="s">
        <v>8519</v>
      </c>
      <c r="S750"/>
      <c r="T750" t="s">
        <v>8852</v>
      </c>
      <c r="U750" t="s">
        <v>8786</v>
      </c>
      <c r="V750" t="s">
        <v>8874</v>
      </c>
      <c r="W750"/>
      <c r="X750"/>
      <c r="Y750" t="s">
        <v>1311</v>
      </c>
      <c r="Z750" t="s">
        <v>8875</v>
      </c>
      <c r="AA750"/>
      <c r="AB750"/>
      <c r="AC750" t="s">
        <v>8876</v>
      </c>
      <c r="AD750"/>
      <c r="AE750"/>
      <c r="AF750"/>
      <c r="AG750"/>
      <c r="AH750"/>
      <c r="AI750"/>
      <c r="AJ750"/>
      <c r="AK750"/>
      <c r="AL750"/>
      <c r="AM750"/>
      <c r="AN750"/>
      <c r="AO750" s="108" t="s">
        <v>43</v>
      </c>
      <c r="AP750" t="s">
        <v>1241</v>
      </c>
      <c r="AQ750">
        <v>29</v>
      </c>
      <c r="AR750" t="e">
        <v>#N/A</v>
      </c>
      <c r="AS750" t="s">
        <v>1739</v>
      </c>
      <c r="AT750" t="e">
        <v>#N/A</v>
      </c>
      <c r="AU750" t="s">
        <v>8870</v>
      </c>
      <c r="AV750" t="s">
        <v>8877</v>
      </c>
      <c r="AW750" t="s">
        <v>8878</v>
      </c>
      <c r="AX750" t="s">
        <v>1934</v>
      </c>
      <c r="AY750" t="s">
        <v>8879</v>
      </c>
      <c r="AZ750" t="s">
        <v>1311</v>
      </c>
      <c r="BA750" t="s">
        <v>8880</v>
      </c>
      <c r="BB750" t="s">
        <v>1287</v>
      </c>
      <c r="BC750" t="s">
        <v>5118</v>
      </c>
      <c r="BD750" t="s">
        <v>8881</v>
      </c>
      <c r="BE750">
        <v>750</v>
      </c>
      <c r="BF750">
        <v>738</v>
      </c>
      <c r="BG750">
        <v>0</v>
      </c>
      <c r="BH750" t="s">
        <v>1592</v>
      </c>
      <c r="BI750">
        <v>0</v>
      </c>
      <c r="BJ750">
        <v>0</v>
      </c>
      <c r="BK750">
        <v>854</v>
      </c>
      <c r="BL750" t="s">
        <v>8882</v>
      </c>
      <c r="BM750" t="s">
        <v>8782</v>
      </c>
      <c r="BN750" t="s">
        <v>8787</v>
      </c>
      <c r="BO750" t="e" cm="1">
        <v>#N/A</v>
      </c>
      <c r="BP750" t="s">
        <v>1592</v>
      </c>
      <c r="BQ750" t="s">
        <v>1243</v>
      </c>
      <c r="BR750">
        <v>28</v>
      </c>
      <c r="BS750" t="s">
        <v>1810</v>
      </c>
      <c r="BT750" t="s">
        <v>8883</v>
      </c>
      <c r="BU750" t="s">
        <v>8869</v>
      </c>
      <c r="BV750" t="s">
        <v>8877</v>
      </c>
      <c r="BW750" t="s">
        <v>8884</v>
      </c>
      <c r="BX750" t="s">
        <v>1937</v>
      </c>
      <c r="BY750" t="s">
        <v>8852</v>
      </c>
      <c r="BZ750" t="s">
        <v>8885</v>
      </c>
      <c r="CA750" t="s">
        <v>2031</v>
      </c>
      <c r="CB750"/>
      <c r="CC750" t="s">
        <v>998</v>
      </c>
      <c r="CD750" t="s">
        <v>1287</v>
      </c>
      <c r="CE750" t="s">
        <v>8886</v>
      </c>
      <c r="CF750" t="s">
        <v>8887</v>
      </c>
      <c r="CG750" t="s">
        <v>1287</v>
      </c>
      <c r="CH750" t="s">
        <v>1592</v>
      </c>
      <c r="CI750" t="s">
        <v>8519</v>
      </c>
      <c r="CJ750" t="s">
        <v>1255</v>
      </c>
      <c r="CK750"/>
      <c r="CL750"/>
      <c r="CM750" t="s">
        <v>8786</v>
      </c>
      <c r="CN750" t="s">
        <v>8874</v>
      </c>
      <c r="CO750" t="s">
        <v>8786</v>
      </c>
      <c r="CP750" t="s">
        <v>8874</v>
      </c>
      <c r="CQ750" t="s">
        <v>1592</v>
      </c>
      <c r="CR750">
        <v>8</v>
      </c>
      <c r="CS750" t="s">
        <v>1243</v>
      </c>
      <c r="CT750" t="s">
        <v>1243</v>
      </c>
      <c r="CU750" t="s">
        <v>1243</v>
      </c>
      <c r="CV750" t="s">
        <v>1592</v>
      </c>
      <c r="CW750" t="s">
        <v>1592</v>
      </c>
      <c r="CX750">
        <v>748</v>
      </c>
      <c r="CY750" t="s">
        <v>8888</v>
      </c>
      <c r="CZ750" t="s">
        <v>1592</v>
      </c>
      <c r="DA750" t="s">
        <v>2313</v>
      </c>
      <c r="DB750" t="s">
        <v>2314</v>
      </c>
      <c r="DC750" t="s">
        <v>8870</v>
      </c>
      <c r="DD750" t="s">
        <v>1311</v>
      </c>
      <c r="DE750" t="s">
        <v>8872</v>
      </c>
      <c r="DF750" t="s">
        <v>8852</v>
      </c>
      <c r="DG750" t="s">
        <v>8867</v>
      </c>
      <c r="DH750" t="s">
        <v>8868</v>
      </c>
      <c r="DI750" t="e">
        <v>#N/A</v>
      </c>
      <c r="DJ750"/>
      <c r="DK750" t="s">
        <v>8868</v>
      </c>
      <c r="DL750">
        <v>9</v>
      </c>
      <c r="DM750" t="s">
        <v>2315</v>
      </c>
      <c r="DN750" t="s">
        <v>1255</v>
      </c>
      <c r="DO750" t="b">
        <v>1</v>
      </c>
      <c r="DP750" t="b">
        <v>1</v>
      </c>
      <c r="DQ750" t="b">
        <v>1</v>
      </c>
      <c r="DR750" t="b">
        <v>0</v>
      </c>
      <c r="DS750" t="b">
        <v>0</v>
      </c>
      <c r="DT750" t="b">
        <v>0</v>
      </c>
      <c r="DU750" t="b">
        <v>0</v>
      </c>
      <c r="DV750">
        <v>0</v>
      </c>
      <c r="DW750" t="b">
        <v>0</v>
      </c>
      <c r="DX750" t="b">
        <v>0</v>
      </c>
      <c r="DY750" t="b">
        <v>0</v>
      </c>
      <c r="DZ750" t="b">
        <v>0</v>
      </c>
      <c r="EA750" t="b">
        <v>0</v>
      </c>
      <c r="EB750" t="b">
        <v>0</v>
      </c>
      <c r="EC750" t="b">
        <v>0</v>
      </c>
      <c r="ED750" t="b">
        <v>0</v>
      </c>
      <c r="EE750" t="b">
        <v>0</v>
      </c>
      <c r="EF750" t="b" cm="1">
        <v>0</v>
      </c>
      <c r="EG750" t="b">
        <v>0</v>
      </c>
      <c r="EH750" t="b">
        <v>0</v>
      </c>
      <c r="EI750" t="b">
        <v>0</v>
      </c>
      <c r="EJ750" t="s">
        <v>1592</v>
      </c>
      <c r="EK750">
        <v>0</v>
      </c>
      <c r="EL750">
        <v>10</v>
      </c>
      <c r="EM750" t="b">
        <v>0</v>
      </c>
    </row>
    <row r="751" spans="1:143" ht="126">
      <c r="A751"/>
      <c r="B751" t="s">
        <v>1255</v>
      </c>
      <c r="C751" t="s">
        <v>1739</v>
      </c>
      <c r="D751" t="s">
        <v>8889</v>
      </c>
      <c r="E751" t="s">
        <v>8890</v>
      </c>
      <c r="F751" t="s">
        <v>8891</v>
      </c>
      <c r="G751" s="109" t="s">
        <v>8892</v>
      </c>
      <c r="H751" t="s">
        <v>8850</v>
      </c>
      <c r="I751" t="s">
        <v>1287</v>
      </c>
      <c r="J751" t="s">
        <v>8781</v>
      </c>
      <c r="K751"/>
      <c r="L751" t="s">
        <v>5588</v>
      </c>
      <c r="M751" t="s">
        <v>2031</v>
      </c>
      <c r="N751"/>
      <c r="O751" t="s">
        <v>1243</v>
      </c>
      <c r="P751" t="s">
        <v>1255</v>
      </c>
      <c r="Q751" t="s">
        <v>1311</v>
      </c>
      <c r="R751" t="s">
        <v>8519</v>
      </c>
      <c r="S751"/>
      <c r="T751" t="s">
        <v>8852</v>
      </c>
      <c r="U751" t="s">
        <v>8786</v>
      </c>
      <c r="V751" t="s">
        <v>8893</v>
      </c>
      <c r="W751"/>
      <c r="X751"/>
      <c r="Y751" t="s">
        <v>1311</v>
      </c>
      <c r="Z751" t="s">
        <v>8850</v>
      </c>
      <c r="AA751"/>
      <c r="AB751"/>
      <c r="AC751" t="s">
        <v>8854</v>
      </c>
      <c r="AD751" t="s">
        <v>8894</v>
      </c>
      <c r="AE751"/>
      <c r="AF751"/>
      <c r="AG751"/>
      <c r="AH751"/>
      <c r="AI751"/>
      <c r="AJ751"/>
      <c r="AK751"/>
      <c r="AL751"/>
      <c r="AM751"/>
      <c r="AN751"/>
      <c r="AO751" s="108" t="s">
        <v>43</v>
      </c>
      <c r="AP751" t="s">
        <v>1241</v>
      </c>
      <c r="AQ751">
        <v>30</v>
      </c>
      <c r="AR751" t="e">
        <v>#N/A</v>
      </c>
      <c r="AS751" t="s">
        <v>1739</v>
      </c>
      <c r="AT751" t="e">
        <v>#N/A</v>
      </c>
      <c r="AU751" t="s">
        <v>8890</v>
      </c>
      <c r="AV751" t="s">
        <v>8895</v>
      </c>
      <c r="AW751" t="s">
        <v>8896</v>
      </c>
      <c r="AX751" t="s">
        <v>1934</v>
      </c>
      <c r="AY751" t="s">
        <v>8897</v>
      </c>
      <c r="AZ751" t="s">
        <v>1311</v>
      </c>
      <c r="BA751" t="s">
        <v>8898</v>
      </c>
      <c r="BB751" t="s">
        <v>1287</v>
      </c>
      <c r="BC751" t="s">
        <v>5118</v>
      </c>
      <c r="BD751" t="s">
        <v>8899</v>
      </c>
      <c r="BE751">
        <v>751</v>
      </c>
      <c r="BF751">
        <v>738</v>
      </c>
      <c r="BG751">
        <v>0</v>
      </c>
      <c r="BH751" t="s">
        <v>1592</v>
      </c>
      <c r="BI751">
        <v>0</v>
      </c>
      <c r="BJ751">
        <v>0</v>
      </c>
      <c r="BK751">
        <v>855</v>
      </c>
      <c r="BL751" t="s">
        <v>8900</v>
      </c>
      <c r="BM751" t="s">
        <v>8782</v>
      </c>
      <c r="BN751" t="s">
        <v>8787</v>
      </c>
      <c r="BO751" t="e" cm="1">
        <v>#N/A</v>
      </c>
      <c r="BP751" t="s">
        <v>1592</v>
      </c>
      <c r="BQ751" t="s">
        <v>1243</v>
      </c>
      <c r="BR751">
        <v>29</v>
      </c>
      <c r="BS751" t="s">
        <v>1811</v>
      </c>
      <c r="BT751" t="s">
        <v>8901</v>
      </c>
      <c r="BU751" t="s">
        <v>8889</v>
      </c>
      <c r="BV751" t="s">
        <v>8895</v>
      </c>
      <c r="BW751" t="s">
        <v>8863</v>
      </c>
      <c r="BX751" t="s">
        <v>1937</v>
      </c>
      <c r="BY751" t="s">
        <v>8852</v>
      </c>
      <c r="BZ751" t="s">
        <v>8863</v>
      </c>
      <c r="CA751" t="s">
        <v>2031</v>
      </c>
      <c r="CB751"/>
      <c r="CC751" t="s">
        <v>998</v>
      </c>
      <c r="CD751" t="s">
        <v>1287</v>
      </c>
      <c r="CE751" t="s">
        <v>8902</v>
      </c>
      <c r="CF751" t="s">
        <v>8903</v>
      </c>
      <c r="CG751" t="s">
        <v>1287</v>
      </c>
      <c r="CH751" t="s">
        <v>1592</v>
      </c>
      <c r="CI751" t="s">
        <v>8519</v>
      </c>
      <c r="CJ751" t="s">
        <v>1255</v>
      </c>
      <c r="CK751"/>
      <c r="CL751"/>
      <c r="CM751" t="s">
        <v>8786</v>
      </c>
      <c r="CN751" t="s">
        <v>8893</v>
      </c>
      <c r="CO751" t="s">
        <v>8786</v>
      </c>
      <c r="CP751" t="s">
        <v>8893</v>
      </c>
      <c r="CQ751" t="s">
        <v>1592</v>
      </c>
      <c r="CR751">
        <v>8</v>
      </c>
      <c r="CS751" t="s">
        <v>1243</v>
      </c>
      <c r="CT751" t="s">
        <v>1243</v>
      </c>
      <c r="CU751" t="s">
        <v>1243</v>
      </c>
      <c r="CV751" t="s">
        <v>1592</v>
      </c>
      <c r="CW751" t="s">
        <v>1592</v>
      </c>
      <c r="CX751">
        <v>749</v>
      </c>
      <c r="CY751" t="s">
        <v>8904</v>
      </c>
      <c r="CZ751" t="s">
        <v>1592</v>
      </c>
      <c r="DA751" t="s">
        <v>2313</v>
      </c>
      <c r="DB751" t="s">
        <v>2314</v>
      </c>
      <c r="DC751" t="s">
        <v>8890</v>
      </c>
      <c r="DD751" t="s">
        <v>1311</v>
      </c>
      <c r="DE751" t="s">
        <v>8892</v>
      </c>
      <c r="DF751" t="s">
        <v>8852</v>
      </c>
      <c r="DG751" t="s">
        <v>8867</v>
      </c>
      <c r="DH751" t="s">
        <v>8868</v>
      </c>
      <c r="DI751" t="e">
        <v>#N/A</v>
      </c>
      <c r="DJ751"/>
      <c r="DK751" t="s">
        <v>8868</v>
      </c>
      <c r="DL751">
        <v>9</v>
      </c>
      <c r="DM751" t="s">
        <v>2315</v>
      </c>
      <c r="DN751" t="s">
        <v>1255</v>
      </c>
      <c r="DO751" t="b">
        <v>1</v>
      </c>
      <c r="DP751" t="b">
        <v>1</v>
      </c>
      <c r="DQ751" t="b">
        <v>1</v>
      </c>
      <c r="DR751" t="b">
        <v>0</v>
      </c>
      <c r="DS751" t="b">
        <v>0</v>
      </c>
      <c r="DT751" t="b">
        <v>0</v>
      </c>
      <c r="DU751" t="b">
        <v>0</v>
      </c>
      <c r="DV751">
        <v>0</v>
      </c>
      <c r="DW751" t="b">
        <v>0</v>
      </c>
      <c r="DX751" t="b">
        <v>0</v>
      </c>
      <c r="DY751" t="b">
        <v>0</v>
      </c>
      <c r="DZ751" t="b">
        <v>0</v>
      </c>
      <c r="EA751" t="b">
        <v>0</v>
      </c>
      <c r="EB751" t="b">
        <v>0</v>
      </c>
      <c r="EC751" t="b">
        <v>0</v>
      </c>
      <c r="ED751" t="b">
        <v>0</v>
      </c>
      <c r="EE751" t="b">
        <v>0</v>
      </c>
      <c r="EF751" t="b" cm="1">
        <v>0</v>
      </c>
      <c r="EG751" t="b">
        <v>0</v>
      </c>
      <c r="EH751" t="b">
        <v>0</v>
      </c>
      <c r="EI751" t="b">
        <v>0</v>
      </c>
      <c r="EJ751" t="s">
        <v>1592</v>
      </c>
      <c r="EK751">
        <v>0</v>
      </c>
      <c r="EL751">
        <v>14</v>
      </c>
      <c r="EM751" t="b">
        <v>0</v>
      </c>
    </row>
    <row r="752" spans="1:143" ht="409.5">
      <c r="A752"/>
      <c r="B752" t="s">
        <v>1255</v>
      </c>
      <c r="C752" t="s">
        <v>1739</v>
      </c>
      <c r="D752" t="s">
        <v>8905</v>
      </c>
      <c r="E752" t="s">
        <v>8906</v>
      </c>
      <c r="F752" t="s">
        <v>8907</v>
      </c>
      <c r="G752" s="109" t="s">
        <v>8908</v>
      </c>
      <c r="H752" s="109" t="s">
        <v>8909</v>
      </c>
      <c r="I752" t="s">
        <v>1287</v>
      </c>
      <c r="J752" t="s">
        <v>8781</v>
      </c>
      <c r="K752"/>
      <c r="L752" t="s">
        <v>5588</v>
      </c>
      <c r="M752" t="s">
        <v>2031</v>
      </c>
      <c r="N752"/>
      <c r="O752" t="s">
        <v>1243</v>
      </c>
      <c r="P752" t="s">
        <v>1255</v>
      </c>
      <c r="Q752" t="s">
        <v>1311</v>
      </c>
      <c r="R752" t="s">
        <v>8519</v>
      </c>
      <c r="S752"/>
      <c r="T752" t="s">
        <v>8567</v>
      </c>
      <c r="U752" t="s">
        <v>8786</v>
      </c>
      <c r="V752" t="s">
        <v>8910</v>
      </c>
      <c r="W752"/>
      <c r="X752"/>
      <c r="Y752" t="s">
        <v>1311</v>
      </c>
      <c r="Z752" s="109" t="s">
        <v>8911</v>
      </c>
      <c r="AA752"/>
      <c r="AB752"/>
      <c r="AC752" t="s">
        <v>8912</v>
      </c>
      <c r="AD752"/>
      <c r="AE752"/>
      <c r="AF752"/>
      <c r="AG752"/>
      <c r="AH752"/>
      <c r="AI752"/>
      <c r="AJ752"/>
      <c r="AK752"/>
      <c r="AL752"/>
      <c r="AM752"/>
      <c r="AN752"/>
      <c r="AO752" s="108" t="s">
        <v>43</v>
      </c>
      <c r="AP752" t="s">
        <v>1241</v>
      </c>
      <c r="AQ752">
        <v>31</v>
      </c>
      <c r="AR752" t="e">
        <v>#N/A</v>
      </c>
      <c r="AS752" t="s">
        <v>1739</v>
      </c>
      <c r="AT752" t="e">
        <v>#N/A</v>
      </c>
      <c r="AU752" t="s">
        <v>8906</v>
      </c>
      <c r="AV752" t="s">
        <v>8913</v>
      </c>
      <c r="AW752" t="s">
        <v>8914</v>
      </c>
      <c r="AX752" t="s">
        <v>1934</v>
      </c>
      <c r="AY752" t="s">
        <v>8915</v>
      </c>
      <c r="AZ752" t="s">
        <v>1311</v>
      </c>
      <c r="BA752" t="s">
        <v>8916</v>
      </c>
      <c r="BB752" t="s">
        <v>1287</v>
      </c>
      <c r="BC752" t="s">
        <v>5118</v>
      </c>
      <c r="BD752" t="s">
        <v>8917</v>
      </c>
      <c r="BE752">
        <v>752</v>
      </c>
      <c r="BF752">
        <v>738</v>
      </c>
      <c r="BG752">
        <v>0</v>
      </c>
      <c r="BH752" t="s">
        <v>1592</v>
      </c>
      <c r="BI752">
        <v>0</v>
      </c>
      <c r="BJ752">
        <v>0</v>
      </c>
      <c r="BK752">
        <v>856</v>
      </c>
      <c r="BL752" t="s">
        <v>8918</v>
      </c>
      <c r="BM752" t="s">
        <v>8782</v>
      </c>
      <c r="BN752" t="s">
        <v>8787</v>
      </c>
      <c r="BO752" t="e" cm="1">
        <v>#N/A</v>
      </c>
      <c r="BP752" t="s">
        <v>1592</v>
      </c>
      <c r="BQ752" t="s">
        <v>1243</v>
      </c>
      <c r="BR752">
        <v>30</v>
      </c>
      <c r="BS752" t="s">
        <v>1813</v>
      </c>
      <c r="BT752" t="s">
        <v>8919</v>
      </c>
      <c r="BU752" t="s">
        <v>8905</v>
      </c>
      <c r="BV752" t="s">
        <v>8913</v>
      </c>
      <c r="BW752" t="s">
        <v>8920</v>
      </c>
      <c r="BX752" t="s">
        <v>1937</v>
      </c>
      <c r="BY752" t="s">
        <v>8567</v>
      </c>
      <c r="BZ752" t="s">
        <v>8921</v>
      </c>
      <c r="CA752" t="s">
        <v>2031</v>
      </c>
      <c r="CB752"/>
      <c r="CC752" t="s">
        <v>998</v>
      </c>
      <c r="CD752" t="s">
        <v>1287</v>
      </c>
      <c r="CE752" t="s">
        <v>8922</v>
      </c>
      <c r="CF752" t="s">
        <v>8923</v>
      </c>
      <c r="CG752" t="s">
        <v>1287</v>
      </c>
      <c r="CH752" t="s">
        <v>1592</v>
      </c>
      <c r="CI752" t="s">
        <v>8519</v>
      </c>
      <c r="CJ752" t="s">
        <v>1255</v>
      </c>
      <c r="CK752"/>
      <c r="CL752"/>
      <c r="CM752" t="s">
        <v>8786</v>
      </c>
      <c r="CN752" t="s">
        <v>8910</v>
      </c>
      <c r="CO752" t="s">
        <v>8786</v>
      </c>
      <c r="CP752" t="s">
        <v>8910</v>
      </c>
      <c r="CQ752" t="s">
        <v>1592</v>
      </c>
      <c r="CR752">
        <v>8</v>
      </c>
      <c r="CS752" t="s">
        <v>1243</v>
      </c>
      <c r="CT752" t="s">
        <v>1243</v>
      </c>
      <c r="CU752" t="s">
        <v>1243</v>
      </c>
      <c r="CV752" t="s">
        <v>1592</v>
      </c>
      <c r="CW752" t="s">
        <v>1592</v>
      </c>
      <c r="CX752">
        <v>750</v>
      </c>
      <c r="CY752" t="s">
        <v>8924</v>
      </c>
      <c r="CZ752" t="s">
        <v>1592</v>
      </c>
      <c r="DA752" t="s">
        <v>2313</v>
      </c>
      <c r="DB752" t="s">
        <v>2314</v>
      </c>
      <c r="DC752" t="s">
        <v>8906</v>
      </c>
      <c r="DD752" t="s">
        <v>1311</v>
      </c>
      <c r="DE752" t="s">
        <v>8908</v>
      </c>
      <c r="DF752" t="s">
        <v>8567</v>
      </c>
      <c r="DG752" t="s">
        <v>8567</v>
      </c>
      <c r="DH752" t="s">
        <v>8925</v>
      </c>
      <c r="DI752" t="e">
        <v>#N/A</v>
      </c>
      <c r="DJ752"/>
      <c r="DK752" t="s">
        <v>8925</v>
      </c>
      <c r="DL752">
        <v>9</v>
      </c>
      <c r="DM752" t="s">
        <v>2315</v>
      </c>
      <c r="DN752" t="s">
        <v>1255</v>
      </c>
      <c r="DO752" t="b">
        <v>1</v>
      </c>
      <c r="DP752" t="b">
        <v>1</v>
      </c>
      <c r="DQ752" t="b">
        <v>1</v>
      </c>
      <c r="DR752" t="b">
        <v>1</v>
      </c>
      <c r="DS752" t="b">
        <v>1</v>
      </c>
      <c r="DT752" t="b">
        <v>0</v>
      </c>
      <c r="DU752" t="b">
        <v>0</v>
      </c>
      <c r="DV752">
        <v>0</v>
      </c>
      <c r="DW752" t="b">
        <v>0</v>
      </c>
      <c r="DX752" t="b">
        <v>0</v>
      </c>
      <c r="DY752" t="b">
        <v>0</v>
      </c>
      <c r="DZ752" t="b">
        <v>0</v>
      </c>
      <c r="EA752" t="b">
        <v>0</v>
      </c>
      <c r="EB752" t="b">
        <v>0</v>
      </c>
      <c r="EC752" t="b">
        <v>0</v>
      </c>
      <c r="ED752" t="b">
        <v>0</v>
      </c>
      <c r="EE752" t="b">
        <v>0</v>
      </c>
      <c r="EF752" t="b" cm="1">
        <v>0</v>
      </c>
      <c r="EG752" t="b">
        <v>0</v>
      </c>
      <c r="EH752" t="b">
        <v>0</v>
      </c>
      <c r="EI752" t="b">
        <v>0</v>
      </c>
      <c r="EJ752" t="s">
        <v>1592</v>
      </c>
      <c r="EK752">
        <v>0</v>
      </c>
      <c r="EL752">
        <v>20</v>
      </c>
      <c r="EM752" t="b">
        <v>0</v>
      </c>
    </row>
    <row r="753" spans="1:143" ht="78.75">
      <c r="A753"/>
      <c r="B753" t="s">
        <v>1255</v>
      </c>
      <c r="C753" t="s">
        <v>1739</v>
      </c>
      <c r="D753" t="s">
        <v>8926</v>
      </c>
      <c r="E753" t="s">
        <v>8927</v>
      </c>
      <c r="F753" t="s">
        <v>8928</v>
      </c>
      <c r="G753" s="109" t="s">
        <v>8929</v>
      </c>
      <c r="H753" t="s">
        <v>8930</v>
      </c>
      <c r="I753" t="s">
        <v>1287</v>
      </c>
      <c r="J753" t="s">
        <v>8781</v>
      </c>
      <c r="K753"/>
      <c r="L753" t="s">
        <v>5118</v>
      </c>
      <c r="M753" t="s">
        <v>2031</v>
      </c>
      <c r="N753"/>
      <c r="O753" t="s">
        <v>1243</v>
      </c>
      <c r="P753" t="s">
        <v>1255</v>
      </c>
      <c r="Q753" t="s">
        <v>1311</v>
      </c>
      <c r="R753" t="s">
        <v>8519</v>
      </c>
      <c r="S753"/>
      <c r="T753" t="s">
        <v>8931</v>
      </c>
      <c r="U753" t="s">
        <v>8786</v>
      </c>
      <c r="V753" t="s">
        <v>8932</v>
      </c>
      <c r="W753"/>
      <c r="X753"/>
      <c r="Y753" t="s">
        <v>1311</v>
      </c>
      <c r="Z753"/>
      <c r="AA753"/>
      <c r="AB753"/>
      <c r="AC753"/>
      <c r="AD753"/>
      <c r="AE753"/>
      <c r="AF753"/>
      <c r="AG753"/>
      <c r="AH753"/>
      <c r="AI753"/>
      <c r="AJ753"/>
      <c r="AK753"/>
      <c r="AL753"/>
      <c r="AM753"/>
      <c r="AN753"/>
      <c r="AO753" s="108" t="s">
        <v>43</v>
      </c>
      <c r="AP753" t="s">
        <v>1241</v>
      </c>
      <c r="AQ753">
        <v>32</v>
      </c>
      <c r="AR753" t="e">
        <v>#N/A</v>
      </c>
      <c r="AS753" t="s">
        <v>1739</v>
      </c>
      <c r="AT753" t="e">
        <v>#N/A</v>
      </c>
      <c r="AU753" t="s">
        <v>8927</v>
      </c>
      <c r="AV753" t="s">
        <v>8933</v>
      </c>
      <c r="AW753" t="s">
        <v>8934</v>
      </c>
      <c r="AX753" t="s">
        <v>1934</v>
      </c>
      <c r="AY753" t="s">
        <v>8935</v>
      </c>
      <c r="AZ753" t="s">
        <v>1311</v>
      </c>
      <c r="BA753" t="s">
        <v>8936</v>
      </c>
      <c r="BB753" t="s">
        <v>1287</v>
      </c>
      <c r="BC753" t="s">
        <v>5118</v>
      </c>
      <c r="BD753" t="s">
        <v>8937</v>
      </c>
      <c r="BE753">
        <v>753</v>
      </c>
      <c r="BF753">
        <v>738</v>
      </c>
      <c r="BG753">
        <v>0</v>
      </c>
      <c r="BH753" t="s">
        <v>1592</v>
      </c>
      <c r="BI753">
        <v>0</v>
      </c>
      <c r="BJ753">
        <v>0</v>
      </c>
      <c r="BK753">
        <v>857</v>
      </c>
      <c r="BL753" t="s">
        <v>8938</v>
      </c>
      <c r="BM753" t="s">
        <v>8782</v>
      </c>
      <c r="BN753" t="s">
        <v>8787</v>
      </c>
      <c r="BO753" t="e" cm="1">
        <v>#N/A</v>
      </c>
      <c r="BP753" t="s">
        <v>1592</v>
      </c>
      <c r="BQ753" t="s">
        <v>1243</v>
      </c>
      <c r="BR753">
        <v>31</v>
      </c>
      <c r="BS753" t="s">
        <v>1814</v>
      </c>
      <c r="BT753" t="s">
        <v>8939</v>
      </c>
      <c r="BU753" t="s">
        <v>8926</v>
      </c>
      <c r="BV753" t="s">
        <v>8933</v>
      </c>
      <c r="BW753" t="s">
        <v>8940</v>
      </c>
      <c r="BX753" t="s">
        <v>1937</v>
      </c>
      <c r="BY753" t="s">
        <v>8931</v>
      </c>
      <c r="BZ753" t="s">
        <v>1937</v>
      </c>
      <c r="CA753" t="s">
        <v>2031</v>
      </c>
      <c r="CB753"/>
      <c r="CC753" t="s">
        <v>998</v>
      </c>
      <c r="CD753" t="s">
        <v>1287</v>
      </c>
      <c r="CE753" t="s">
        <v>8941</v>
      </c>
      <c r="CF753" t="s">
        <v>8942</v>
      </c>
      <c r="CG753" t="s">
        <v>1287</v>
      </c>
      <c r="CH753" t="s">
        <v>1592</v>
      </c>
      <c r="CI753" t="s">
        <v>8519</v>
      </c>
      <c r="CJ753" t="s">
        <v>1255</v>
      </c>
      <c r="CK753"/>
      <c r="CL753"/>
      <c r="CM753" t="s">
        <v>8786</v>
      </c>
      <c r="CN753" t="s">
        <v>8932</v>
      </c>
      <c r="CO753" t="s">
        <v>8786</v>
      </c>
      <c r="CP753" t="s">
        <v>8932</v>
      </c>
      <c r="CQ753" t="s">
        <v>1592</v>
      </c>
      <c r="CR753">
        <v>8</v>
      </c>
      <c r="CS753" t="s">
        <v>1243</v>
      </c>
      <c r="CT753" t="s">
        <v>1243</v>
      </c>
      <c r="CU753" t="s">
        <v>1243</v>
      </c>
      <c r="CV753" t="s">
        <v>1592</v>
      </c>
      <c r="CW753" t="s">
        <v>1592</v>
      </c>
      <c r="CX753">
        <v>751</v>
      </c>
      <c r="CY753" t="s">
        <v>8943</v>
      </c>
      <c r="CZ753" t="s">
        <v>1592</v>
      </c>
      <c r="DA753" t="s">
        <v>2313</v>
      </c>
      <c r="DB753" t="s">
        <v>2314</v>
      </c>
      <c r="DC753" t="s">
        <v>8927</v>
      </c>
      <c r="DD753" t="s">
        <v>1311</v>
      </c>
      <c r="DE753" t="s">
        <v>8929</v>
      </c>
      <c r="DF753" t="s">
        <v>8931</v>
      </c>
      <c r="DG753" t="s">
        <v>8931</v>
      </c>
      <c r="DH753" t="s">
        <v>8944</v>
      </c>
      <c r="DI753" t="e">
        <v>#N/A</v>
      </c>
      <c r="DJ753"/>
      <c r="DK753" t="s">
        <v>8944</v>
      </c>
      <c r="DL753">
        <v>9</v>
      </c>
      <c r="DM753" t="s">
        <v>2315</v>
      </c>
      <c r="DN753" t="s">
        <v>1255</v>
      </c>
      <c r="DO753" t="b">
        <v>1</v>
      </c>
      <c r="DP753" t="b">
        <v>1</v>
      </c>
      <c r="DQ753" t="b">
        <v>1</v>
      </c>
      <c r="DR753" t="b">
        <v>1</v>
      </c>
      <c r="DS753" t="b">
        <v>1</v>
      </c>
      <c r="DT753" t="b">
        <v>0</v>
      </c>
      <c r="DU753" t="b">
        <v>0</v>
      </c>
      <c r="DV753">
        <v>0</v>
      </c>
      <c r="DW753" t="b">
        <v>0</v>
      </c>
      <c r="DX753" t="b">
        <v>0</v>
      </c>
      <c r="DY753" t="b">
        <v>0</v>
      </c>
      <c r="DZ753" t="b">
        <v>0</v>
      </c>
      <c r="EA753" t="b">
        <v>0</v>
      </c>
      <c r="EB753" t="b">
        <v>0</v>
      </c>
      <c r="EC753" t="b">
        <v>0</v>
      </c>
      <c r="ED753" t="b">
        <v>0</v>
      </c>
      <c r="EE753" t="b">
        <v>0</v>
      </c>
      <c r="EF753" t="b" cm="1">
        <v>0</v>
      </c>
      <c r="EG753" t="b">
        <v>0</v>
      </c>
      <c r="EH753" t="b">
        <v>0</v>
      </c>
      <c r="EI753" t="b">
        <v>0</v>
      </c>
      <c r="EJ753" t="s">
        <v>1592</v>
      </c>
      <c r="EK753">
        <v>0</v>
      </c>
      <c r="EL753">
        <v>20</v>
      </c>
      <c r="EM753" t="b">
        <v>0</v>
      </c>
    </row>
    <row r="754" spans="1:143" ht="409.5">
      <c r="A754"/>
      <c r="B754" t="s">
        <v>1255</v>
      </c>
      <c r="C754" t="s">
        <v>1739</v>
      </c>
      <c r="D754" t="s">
        <v>8945</v>
      </c>
      <c r="E754" t="s">
        <v>8946</v>
      </c>
      <c r="F754" t="s">
        <v>8947</v>
      </c>
      <c r="G754" s="109" t="s">
        <v>8948</v>
      </c>
      <c r="H754" s="109" t="s">
        <v>8949</v>
      </c>
      <c r="I754" t="s">
        <v>1287</v>
      </c>
      <c r="J754" t="s">
        <v>8781</v>
      </c>
      <c r="K754"/>
      <c r="L754" t="s">
        <v>5118</v>
      </c>
      <c r="M754" t="s">
        <v>2031</v>
      </c>
      <c r="N754"/>
      <c r="O754" t="s">
        <v>1243</v>
      </c>
      <c r="P754" t="s">
        <v>1255</v>
      </c>
      <c r="Q754" t="s">
        <v>1311</v>
      </c>
      <c r="R754" t="s">
        <v>8519</v>
      </c>
      <c r="S754"/>
      <c r="T754" t="s">
        <v>8931</v>
      </c>
      <c r="U754" t="s">
        <v>8786</v>
      </c>
      <c r="V754" t="s">
        <v>8950</v>
      </c>
      <c r="W754"/>
      <c r="X754"/>
      <c r="Y754" t="s">
        <v>1311</v>
      </c>
      <c r="Z754" s="109" t="s">
        <v>8949</v>
      </c>
      <c r="AA754"/>
      <c r="AB754"/>
      <c r="AC754" t="s">
        <v>8951</v>
      </c>
      <c r="AD754" s="109" t="s">
        <v>8952</v>
      </c>
      <c r="AE754"/>
      <c r="AF754"/>
      <c r="AG754"/>
      <c r="AH754"/>
      <c r="AI754"/>
      <c r="AJ754"/>
      <c r="AK754"/>
      <c r="AL754"/>
      <c r="AM754"/>
      <c r="AN754"/>
      <c r="AO754" s="108" t="s">
        <v>43</v>
      </c>
      <c r="AP754" t="s">
        <v>1241</v>
      </c>
      <c r="AQ754">
        <v>33</v>
      </c>
      <c r="AR754" t="e">
        <v>#N/A</v>
      </c>
      <c r="AS754" t="s">
        <v>1739</v>
      </c>
      <c r="AT754" t="e">
        <v>#N/A</v>
      </c>
      <c r="AU754" t="s">
        <v>8946</v>
      </c>
      <c r="AV754" t="s">
        <v>8953</v>
      </c>
      <c r="AW754" t="s">
        <v>8954</v>
      </c>
      <c r="AX754" t="s">
        <v>1934</v>
      </c>
      <c r="AY754" t="s">
        <v>8955</v>
      </c>
      <c r="AZ754" t="s">
        <v>1311</v>
      </c>
      <c r="BA754" t="s">
        <v>8956</v>
      </c>
      <c r="BB754" t="s">
        <v>1287</v>
      </c>
      <c r="BC754" t="s">
        <v>5118</v>
      </c>
      <c r="BD754" t="s">
        <v>8957</v>
      </c>
      <c r="BE754">
        <v>754</v>
      </c>
      <c r="BF754">
        <v>738</v>
      </c>
      <c r="BG754">
        <v>0</v>
      </c>
      <c r="BH754" t="s">
        <v>1592</v>
      </c>
      <c r="BI754">
        <v>0</v>
      </c>
      <c r="BJ754">
        <v>0</v>
      </c>
      <c r="BK754">
        <v>858</v>
      </c>
      <c r="BL754" t="s">
        <v>8958</v>
      </c>
      <c r="BM754" t="s">
        <v>8782</v>
      </c>
      <c r="BN754" t="s">
        <v>8787</v>
      </c>
      <c r="BO754" t="e" cm="1">
        <v>#N/A</v>
      </c>
      <c r="BP754" t="s">
        <v>1592</v>
      </c>
      <c r="BQ754" t="s">
        <v>1243</v>
      </c>
      <c r="BR754">
        <v>32</v>
      </c>
      <c r="BS754" t="s">
        <v>1816</v>
      </c>
      <c r="BT754" t="s">
        <v>8959</v>
      </c>
      <c r="BU754" t="s">
        <v>8945</v>
      </c>
      <c r="BV754" t="s">
        <v>8953</v>
      </c>
      <c r="BW754" t="s">
        <v>8960</v>
      </c>
      <c r="BX754" t="s">
        <v>1937</v>
      </c>
      <c r="BY754" t="s">
        <v>8931</v>
      </c>
      <c r="BZ754" t="s">
        <v>8960</v>
      </c>
      <c r="CA754" t="s">
        <v>2031</v>
      </c>
      <c r="CB754"/>
      <c r="CC754" t="s">
        <v>998</v>
      </c>
      <c r="CD754" t="s">
        <v>1287</v>
      </c>
      <c r="CE754" t="s">
        <v>8961</v>
      </c>
      <c r="CF754" t="s">
        <v>8962</v>
      </c>
      <c r="CG754" t="s">
        <v>1287</v>
      </c>
      <c r="CH754" t="s">
        <v>1592</v>
      </c>
      <c r="CI754" t="s">
        <v>8519</v>
      </c>
      <c r="CJ754" t="s">
        <v>1255</v>
      </c>
      <c r="CK754"/>
      <c r="CL754"/>
      <c r="CM754" t="s">
        <v>8786</v>
      </c>
      <c r="CN754" t="s">
        <v>8950</v>
      </c>
      <c r="CO754" t="s">
        <v>8786</v>
      </c>
      <c r="CP754" t="s">
        <v>8950</v>
      </c>
      <c r="CQ754" t="s">
        <v>1592</v>
      </c>
      <c r="CR754">
        <v>8</v>
      </c>
      <c r="CS754" t="s">
        <v>1243</v>
      </c>
      <c r="CT754" t="s">
        <v>1243</v>
      </c>
      <c r="CU754" t="s">
        <v>1243</v>
      </c>
      <c r="CV754" t="s">
        <v>1592</v>
      </c>
      <c r="CW754" t="s">
        <v>1592</v>
      </c>
      <c r="CX754">
        <v>752</v>
      </c>
      <c r="CY754" t="s">
        <v>8963</v>
      </c>
      <c r="CZ754" t="s">
        <v>1592</v>
      </c>
      <c r="DA754" t="s">
        <v>2313</v>
      </c>
      <c r="DB754" t="s">
        <v>2314</v>
      </c>
      <c r="DC754" t="s">
        <v>8946</v>
      </c>
      <c r="DD754" t="s">
        <v>1311</v>
      </c>
      <c r="DE754" t="s">
        <v>8948</v>
      </c>
      <c r="DF754" t="s">
        <v>8931</v>
      </c>
      <c r="DG754" t="s">
        <v>8931</v>
      </c>
      <c r="DH754" t="s">
        <v>8944</v>
      </c>
      <c r="DI754" t="e">
        <v>#N/A</v>
      </c>
      <c r="DJ754"/>
      <c r="DK754" t="s">
        <v>8944</v>
      </c>
      <c r="DL754">
        <v>9</v>
      </c>
      <c r="DM754" t="s">
        <v>2315</v>
      </c>
      <c r="DN754" t="s">
        <v>1255</v>
      </c>
      <c r="DO754" t="b">
        <v>1</v>
      </c>
      <c r="DP754" t="b">
        <v>1</v>
      </c>
      <c r="DQ754" t="b">
        <v>1</v>
      </c>
      <c r="DR754" t="b">
        <v>0</v>
      </c>
      <c r="DS754" t="b">
        <v>0</v>
      </c>
      <c r="DT754" t="b">
        <v>0</v>
      </c>
      <c r="DU754" t="b">
        <v>0</v>
      </c>
      <c r="DV754">
        <v>0</v>
      </c>
      <c r="DW754" t="b">
        <v>0</v>
      </c>
      <c r="DX754" t="b">
        <v>0</v>
      </c>
      <c r="DY754" t="b">
        <v>0</v>
      </c>
      <c r="DZ754" t="b">
        <v>0</v>
      </c>
      <c r="EA754" t="b">
        <v>0</v>
      </c>
      <c r="EB754" t="b">
        <v>0</v>
      </c>
      <c r="EC754" t="b">
        <v>0</v>
      </c>
      <c r="ED754" t="b">
        <v>0</v>
      </c>
      <c r="EE754" t="b">
        <v>0</v>
      </c>
      <c r="EF754" t="b" cm="1">
        <v>0</v>
      </c>
      <c r="EG754" t="b">
        <v>0</v>
      </c>
      <c r="EH754" t="b">
        <v>0</v>
      </c>
      <c r="EI754" t="b">
        <v>0</v>
      </c>
      <c r="EJ754" t="s">
        <v>1592</v>
      </c>
      <c r="EK754">
        <v>0</v>
      </c>
      <c r="EL754">
        <v>20</v>
      </c>
      <c r="EM754" t="b">
        <v>0</v>
      </c>
    </row>
    <row r="755" spans="1:143" ht="94.5">
      <c r="A755"/>
      <c r="B755" t="s">
        <v>1255</v>
      </c>
      <c r="C755" t="s">
        <v>1739</v>
      </c>
      <c r="D755" t="s">
        <v>8964</v>
      </c>
      <c r="E755" t="s">
        <v>8965</v>
      </c>
      <c r="F755" t="s">
        <v>8966</v>
      </c>
      <c r="G755" s="109" t="s">
        <v>8967</v>
      </c>
      <c r="H755" s="109" t="s">
        <v>8967</v>
      </c>
      <c r="I755" t="s">
        <v>1287</v>
      </c>
      <c r="J755" t="s">
        <v>8781</v>
      </c>
      <c r="K755"/>
      <c r="L755" t="s">
        <v>3872</v>
      </c>
      <c r="M755" t="s">
        <v>2031</v>
      </c>
      <c r="N755"/>
      <c r="O755" t="s">
        <v>1243</v>
      </c>
      <c r="P755" t="s">
        <v>1255</v>
      </c>
      <c r="Q755" t="s">
        <v>1311</v>
      </c>
      <c r="R755" t="s">
        <v>8519</v>
      </c>
      <c r="S755"/>
      <c r="T755" t="s">
        <v>8567</v>
      </c>
      <c r="U755" t="s">
        <v>8786</v>
      </c>
      <c r="V755" t="s">
        <v>8968</v>
      </c>
      <c r="W755"/>
      <c r="X755"/>
      <c r="Y755" t="s">
        <v>1311</v>
      </c>
      <c r="Z755"/>
      <c r="AA755"/>
      <c r="AB755"/>
      <c r="AC755" t="s">
        <v>8567</v>
      </c>
      <c r="AD755"/>
      <c r="AE755"/>
      <c r="AF755"/>
      <c r="AG755"/>
      <c r="AH755"/>
      <c r="AI755"/>
      <c r="AJ755"/>
      <c r="AK755"/>
      <c r="AL755"/>
      <c r="AM755"/>
      <c r="AN755"/>
      <c r="AO755" s="108" t="s">
        <v>43</v>
      </c>
      <c r="AP755" t="s">
        <v>1241</v>
      </c>
      <c r="AQ755">
        <v>34</v>
      </c>
      <c r="AR755" t="e">
        <v>#N/A</v>
      </c>
      <c r="AS755" t="s">
        <v>1739</v>
      </c>
      <c r="AT755" t="e">
        <v>#N/A</v>
      </c>
      <c r="AU755" t="s">
        <v>8965</v>
      </c>
      <c r="AV755" t="s">
        <v>8969</v>
      </c>
      <c r="AW755" t="s">
        <v>8970</v>
      </c>
      <c r="AX755" t="s">
        <v>1934</v>
      </c>
      <c r="AY755" t="s">
        <v>8971</v>
      </c>
      <c r="AZ755" t="s">
        <v>1311</v>
      </c>
      <c r="BA755" t="s">
        <v>8972</v>
      </c>
      <c r="BB755" t="s">
        <v>1287</v>
      </c>
      <c r="BC755" t="s">
        <v>3872</v>
      </c>
      <c r="BD755" t="s">
        <v>8973</v>
      </c>
      <c r="BE755">
        <v>755</v>
      </c>
      <c r="BF755">
        <v>738</v>
      </c>
      <c r="BG755">
        <v>0</v>
      </c>
      <c r="BH755" t="s">
        <v>1592</v>
      </c>
      <c r="BI755">
        <v>0</v>
      </c>
      <c r="BJ755">
        <v>0</v>
      </c>
      <c r="BK755">
        <v>859</v>
      </c>
      <c r="BL755" t="s">
        <v>8974</v>
      </c>
      <c r="BM755" t="s">
        <v>8782</v>
      </c>
      <c r="BN755" t="s">
        <v>8787</v>
      </c>
      <c r="BO755" t="e" cm="1">
        <v>#N/A</v>
      </c>
      <c r="BP755" t="s">
        <v>1592</v>
      </c>
      <c r="BQ755" t="s">
        <v>1243</v>
      </c>
      <c r="BR755">
        <v>33</v>
      </c>
      <c r="BS755" t="s">
        <v>1817</v>
      </c>
      <c r="BT755" t="s">
        <v>8975</v>
      </c>
      <c r="BU755" t="s">
        <v>8964</v>
      </c>
      <c r="BV755" t="s">
        <v>8969</v>
      </c>
      <c r="BW755" t="s">
        <v>8971</v>
      </c>
      <c r="BX755" t="s">
        <v>1937</v>
      </c>
      <c r="BY755" t="s">
        <v>8567</v>
      </c>
      <c r="BZ755" t="s">
        <v>1937</v>
      </c>
      <c r="CA755" t="s">
        <v>2031</v>
      </c>
      <c r="CB755"/>
      <c r="CC755" t="s">
        <v>998</v>
      </c>
      <c r="CD755" t="s">
        <v>1287</v>
      </c>
      <c r="CE755" t="s">
        <v>8976</v>
      </c>
      <c r="CF755" t="s">
        <v>8977</v>
      </c>
      <c r="CG755" t="s">
        <v>1287</v>
      </c>
      <c r="CH755" t="s">
        <v>1592</v>
      </c>
      <c r="CI755" t="s">
        <v>8519</v>
      </c>
      <c r="CJ755" t="s">
        <v>1255</v>
      </c>
      <c r="CK755"/>
      <c r="CL755"/>
      <c r="CM755" t="s">
        <v>8786</v>
      </c>
      <c r="CN755" t="s">
        <v>8968</v>
      </c>
      <c r="CO755" t="s">
        <v>8786</v>
      </c>
      <c r="CP755" t="s">
        <v>8968</v>
      </c>
      <c r="CQ755" t="s">
        <v>1592</v>
      </c>
      <c r="CR755">
        <v>8</v>
      </c>
      <c r="CS755" t="s">
        <v>1243</v>
      </c>
      <c r="CT755" t="s">
        <v>1243</v>
      </c>
      <c r="CU755" t="s">
        <v>1243</v>
      </c>
      <c r="CV755" t="s">
        <v>1592</v>
      </c>
      <c r="CW755" t="s">
        <v>1592</v>
      </c>
      <c r="CX755">
        <v>753</v>
      </c>
      <c r="CY755" t="s">
        <v>8978</v>
      </c>
      <c r="CZ755" t="s">
        <v>1592</v>
      </c>
      <c r="DA755" t="s">
        <v>2313</v>
      </c>
      <c r="DB755" t="s">
        <v>2314</v>
      </c>
      <c r="DC755" t="s">
        <v>8965</v>
      </c>
      <c r="DD755" t="s">
        <v>1311</v>
      </c>
      <c r="DE755" t="s">
        <v>8967</v>
      </c>
      <c r="DF755" t="s">
        <v>8567</v>
      </c>
      <c r="DG755" t="s">
        <v>8567</v>
      </c>
      <c r="DH755" t="s">
        <v>8925</v>
      </c>
      <c r="DI755" t="e">
        <v>#N/A</v>
      </c>
      <c r="DJ755"/>
      <c r="DK755" t="s">
        <v>8925</v>
      </c>
      <c r="DL755">
        <v>9</v>
      </c>
      <c r="DM755" t="s">
        <v>2315</v>
      </c>
      <c r="DN755" t="s">
        <v>1255</v>
      </c>
      <c r="DO755" t="b">
        <v>1</v>
      </c>
      <c r="DP755" t="b">
        <v>1</v>
      </c>
      <c r="DQ755" t="b">
        <v>1</v>
      </c>
      <c r="DR755" t="b">
        <v>0</v>
      </c>
      <c r="DS755" t="b">
        <v>0</v>
      </c>
      <c r="DT755" t="b">
        <v>0</v>
      </c>
      <c r="DU755" t="b">
        <v>0</v>
      </c>
      <c r="DV755">
        <v>0</v>
      </c>
      <c r="DW755" t="b">
        <v>0</v>
      </c>
      <c r="DX755" t="b">
        <v>0</v>
      </c>
      <c r="DY755" t="b">
        <v>0</v>
      </c>
      <c r="DZ755" t="b">
        <v>0</v>
      </c>
      <c r="EA755" t="b">
        <v>0</v>
      </c>
      <c r="EB755" t="b">
        <v>0</v>
      </c>
      <c r="EC755" t="b">
        <v>0</v>
      </c>
      <c r="ED755" t="b">
        <v>0</v>
      </c>
      <c r="EE755" t="b">
        <v>0</v>
      </c>
      <c r="EF755" t="b" cm="1">
        <v>0</v>
      </c>
      <c r="EG755" t="b">
        <v>0</v>
      </c>
      <c r="EH755" t="b">
        <v>0</v>
      </c>
      <c r="EI755" t="b">
        <v>0</v>
      </c>
      <c r="EJ755" t="s">
        <v>1592</v>
      </c>
      <c r="EK755">
        <v>0</v>
      </c>
      <c r="EL755">
        <v>21</v>
      </c>
      <c r="EM755" t="b">
        <v>0</v>
      </c>
    </row>
    <row r="756" spans="1:143" ht="110.25">
      <c r="A756"/>
      <c r="B756" t="s">
        <v>1255</v>
      </c>
      <c r="C756" t="s">
        <v>1739</v>
      </c>
      <c r="D756" t="s">
        <v>8979</v>
      </c>
      <c r="E756" t="s">
        <v>8980</v>
      </c>
      <c r="F756" t="s">
        <v>8981</v>
      </c>
      <c r="G756" s="109" t="s">
        <v>8982</v>
      </c>
      <c r="H756" s="109" t="s">
        <v>8982</v>
      </c>
      <c r="I756" t="s">
        <v>1287</v>
      </c>
      <c r="J756" t="s">
        <v>8781</v>
      </c>
      <c r="K756"/>
      <c r="L756" t="s">
        <v>3872</v>
      </c>
      <c r="M756" t="s">
        <v>2031</v>
      </c>
      <c r="N756"/>
      <c r="O756" t="s">
        <v>1243</v>
      </c>
      <c r="P756" t="s">
        <v>1255</v>
      </c>
      <c r="Q756" t="s">
        <v>1311</v>
      </c>
      <c r="R756" t="s">
        <v>8519</v>
      </c>
      <c r="S756"/>
      <c r="T756" t="s">
        <v>8567</v>
      </c>
      <c r="U756" t="s">
        <v>8786</v>
      </c>
      <c r="V756" t="s">
        <v>8983</v>
      </c>
      <c r="W756"/>
      <c r="X756"/>
      <c r="Y756" t="s">
        <v>1311</v>
      </c>
      <c r="Z756"/>
      <c r="AA756"/>
      <c r="AB756"/>
      <c r="AC756" t="s">
        <v>8567</v>
      </c>
      <c r="AD756"/>
      <c r="AE756"/>
      <c r="AF756"/>
      <c r="AG756"/>
      <c r="AH756"/>
      <c r="AI756"/>
      <c r="AJ756"/>
      <c r="AK756"/>
      <c r="AL756"/>
      <c r="AM756"/>
      <c r="AN756"/>
      <c r="AO756" s="108" t="s">
        <v>43</v>
      </c>
      <c r="AP756" t="s">
        <v>1241</v>
      </c>
      <c r="AQ756">
        <v>35</v>
      </c>
      <c r="AR756" t="e">
        <v>#N/A</v>
      </c>
      <c r="AS756" t="s">
        <v>1739</v>
      </c>
      <c r="AT756" t="e">
        <v>#N/A</v>
      </c>
      <c r="AU756" t="s">
        <v>8980</v>
      </c>
      <c r="AV756" t="s">
        <v>8984</v>
      </c>
      <c r="AW756" t="s">
        <v>8985</v>
      </c>
      <c r="AX756" t="s">
        <v>1934</v>
      </c>
      <c r="AY756" t="s">
        <v>8986</v>
      </c>
      <c r="AZ756" t="s">
        <v>1311</v>
      </c>
      <c r="BA756" t="s">
        <v>8987</v>
      </c>
      <c r="BB756" t="s">
        <v>1287</v>
      </c>
      <c r="BC756" t="s">
        <v>3872</v>
      </c>
      <c r="BD756" t="s">
        <v>8988</v>
      </c>
      <c r="BE756">
        <v>756</v>
      </c>
      <c r="BF756">
        <v>738</v>
      </c>
      <c r="BG756">
        <v>0</v>
      </c>
      <c r="BH756" t="s">
        <v>1592</v>
      </c>
      <c r="BI756">
        <v>0</v>
      </c>
      <c r="BJ756">
        <v>0</v>
      </c>
      <c r="BK756">
        <v>860</v>
      </c>
      <c r="BL756" t="s">
        <v>8989</v>
      </c>
      <c r="BM756" t="s">
        <v>8782</v>
      </c>
      <c r="BN756" t="s">
        <v>8787</v>
      </c>
      <c r="BO756" t="e" cm="1">
        <v>#N/A</v>
      </c>
      <c r="BP756" t="s">
        <v>1592</v>
      </c>
      <c r="BQ756" t="s">
        <v>1243</v>
      </c>
      <c r="BR756">
        <v>34</v>
      </c>
      <c r="BS756" t="s">
        <v>1819</v>
      </c>
      <c r="BT756" t="s">
        <v>8990</v>
      </c>
      <c r="BU756" t="s">
        <v>8979</v>
      </c>
      <c r="BV756" t="s">
        <v>8984</v>
      </c>
      <c r="BW756" t="s">
        <v>8986</v>
      </c>
      <c r="BX756" t="s">
        <v>1937</v>
      </c>
      <c r="BY756" t="s">
        <v>8567</v>
      </c>
      <c r="BZ756" t="s">
        <v>1937</v>
      </c>
      <c r="CA756" t="s">
        <v>2031</v>
      </c>
      <c r="CB756"/>
      <c r="CC756" t="s">
        <v>998</v>
      </c>
      <c r="CD756" t="s">
        <v>1287</v>
      </c>
      <c r="CE756" t="s">
        <v>8991</v>
      </c>
      <c r="CF756" t="s">
        <v>8992</v>
      </c>
      <c r="CG756" t="s">
        <v>1287</v>
      </c>
      <c r="CH756" t="s">
        <v>1592</v>
      </c>
      <c r="CI756" t="s">
        <v>8519</v>
      </c>
      <c r="CJ756" t="s">
        <v>1255</v>
      </c>
      <c r="CK756"/>
      <c r="CL756"/>
      <c r="CM756" t="s">
        <v>8786</v>
      </c>
      <c r="CN756" t="s">
        <v>8983</v>
      </c>
      <c r="CO756" t="s">
        <v>8786</v>
      </c>
      <c r="CP756" t="s">
        <v>8983</v>
      </c>
      <c r="CQ756" t="s">
        <v>1592</v>
      </c>
      <c r="CR756">
        <v>8</v>
      </c>
      <c r="CS756" t="s">
        <v>1243</v>
      </c>
      <c r="CT756" t="s">
        <v>1243</v>
      </c>
      <c r="CU756" t="s">
        <v>1243</v>
      </c>
      <c r="CV756" t="s">
        <v>1592</v>
      </c>
      <c r="CW756" t="s">
        <v>1592</v>
      </c>
      <c r="CX756">
        <v>754</v>
      </c>
      <c r="CY756" t="s">
        <v>8993</v>
      </c>
      <c r="CZ756" t="s">
        <v>1592</v>
      </c>
      <c r="DA756" t="s">
        <v>2313</v>
      </c>
      <c r="DB756" t="s">
        <v>2314</v>
      </c>
      <c r="DC756" t="s">
        <v>8980</v>
      </c>
      <c r="DD756" t="s">
        <v>1311</v>
      </c>
      <c r="DE756" t="s">
        <v>8982</v>
      </c>
      <c r="DF756" t="s">
        <v>8567</v>
      </c>
      <c r="DG756" t="s">
        <v>8567</v>
      </c>
      <c r="DH756" t="s">
        <v>8925</v>
      </c>
      <c r="DI756" t="e">
        <v>#N/A</v>
      </c>
      <c r="DJ756"/>
      <c r="DK756" t="s">
        <v>8925</v>
      </c>
      <c r="DL756">
        <v>9</v>
      </c>
      <c r="DM756" t="s">
        <v>2315</v>
      </c>
      <c r="DN756" t="s">
        <v>1255</v>
      </c>
      <c r="DO756" t="b">
        <v>1</v>
      </c>
      <c r="DP756" t="b">
        <v>1</v>
      </c>
      <c r="DQ756" t="b">
        <v>1</v>
      </c>
      <c r="DR756" t="b">
        <v>0</v>
      </c>
      <c r="DS756" t="b">
        <v>0</v>
      </c>
      <c r="DT756" t="b">
        <v>0</v>
      </c>
      <c r="DU756" t="b">
        <v>0</v>
      </c>
      <c r="DV756">
        <v>0</v>
      </c>
      <c r="DW756" t="b">
        <v>0</v>
      </c>
      <c r="DX756" t="b">
        <v>0</v>
      </c>
      <c r="DY756" t="b">
        <v>0</v>
      </c>
      <c r="DZ756" t="b">
        <v>0</v>
      </c>
      <c r="EA756" t="b">
        <v>0</v>
      </c>
      <c r="EB756" t="b">
        <v>0</v>
      </c>
      <c r="EC756" t="b">
        <v>0</v>
      </c>
      <c r="ED756" t="b">
        <v>0</v>
      </c>
      <c r="EE756" t="b">
        <v>0</v>
      </c>
      <c r="EF756" t="b" cm="1">
        <v>0</v>
      </c>
      <c r="EG756" t="b">
        <v>0</v>
      </c>
      <c r="EH756" t="b">
        <v>0</v>
      </c>
      <c r="EI756" t="b">
        <v>0</v>
      </c>
      <c r="EJ756" t="s">
        <v>1592</v>
      </c>
      <c r="EK756">
        <v>0</v>
      </c>
      <c r="EL756">
        <v>12</v>
      </c>
      <c r="EM756" t="b">
        <v>0</v>
      </c>
    </row>
    <row r="757" spans="1:143" ht="110.25">
      <c r="A757"/>
      <c r="B757" t="s">
        <v>1255</v>
      </c>
      <c r="C757" t="s">
        <v>1739</v>
      </c>
      <c r="D757" t="s">
        <v>8994</v>
      </c>
      <c r="E757" t="s">
        <v>8995</v>
      </c>
      <c r="F757" t="s">
        <v>8996</v>
      </c>
      <c r="G757" s="109" t="s">
        <v>8997</v>
      </c>
      <c r="H757" s="109" t="s">
        <v>8997</v>
      </c>
      <c r="I757" t="s">
        <v>1287</v>
      </c>
      <c r="J757" t="s">
        <v>8781</v>
      </c>
      <c r="K757"/>
      <c r="L757" t="s">
        <v>3872</v>
      </c>
      <c r="M757" t="s">
        <v>2031</v>
      </c>
      <c r="N757"/>
      <c r="O757" t="s">
        <v>1243</v>
      </c>
      <c r="P757" t="s">
        <v>1255</v>
      </c>
      <c r="Q757" t="s">
        <v>1311</v>
      </c>
      <c r="R757" t="s">
        <v>8519</v>
      </c>
      <c r="S757"/>
      <c r="T757" t="s">
        <v>8567</v>
      </c>
      <c r="U757" t="s">
        <v>8786</v>
      </c>
      <c r="V757" t="s">
        <v>8998</v>
      </c>
      <c r="W757"/>
      <c r="X757"/>
      <c r="Y757" t="s">
        <v>1311</v>
      </c>
      <c r="Z757"/>
      <c r="AA757"/>
      <c r="AB757"/>
      <c r="AC757" t="s">
        <v>8567</v>
      </c>
      <c r="AD757"/>
      <c r="AE757"/>
      <c r="AF757"/>
      <c r="AG757"/>
      <c r="AH757"/>
      <c r="AI757"/>
      <c r="AJ757"/>
      <c r="AK757"/>
      <c r="AL757"/>
      <c r="AM757"/>
      <c r="AN757"/>
      <c r="AO757" s="108" t="s">
        <v>43</v>
      </c>
      <c r="AP757" t="s">
        <v>1241</v>
      </c>
      <c r="AQ757">
        <v>36</v>
      </c>
      <c r="AR757" t="e">
        <v>#N/A</v>
      </c>
      <c r="AS757" t="s">
        <v>1739</v>
      </c>
      <c r="AT757" t="e">
        <v>#N/A</v>
      </c>
      <c r="AU757" t="s">
        <v>8995</v>
      </c>
      <c r="AV757" t="s">
        <v>8999</v>
      </c>
      <c r="AW757" t="s">
        <v>9000</v>
      </c>
      <c r="AX757" t="s">
        <v>1934</v>
      </c>
      <c r="AY757" t="s">
        <v>9001</v>
      </c>
      <c r="AZ757" t="s">
        <v>1311</v>
      </c>
      <c r="BA757" t="s">
        <v>9002</v>
      </c>
      <c r="BB757" t="s">
        <v>1287</v>
      </c>
      <c r="BC757" t="s">
        <v>3872</v>
      </c>
      <c r="BD757" t="s">
        <v>9003</v>
      </c>
      <c r="BE757">
        <v>757</v>
      </c>
      <c r="BF757">
        <v>738</v>
      </c>
      <c r="BG757">
        <v>0</v>
      </c>
      <c r="BH757" t="s">
        <v>1592</v>
      </c>
      <c r="BI757">
        <v>0</v>
      </c>
      <c r="BJ757">
        <v>0</v>
      </c>
      <c r="BK757">
        <v>861</v>
      </c>
      <c r="BL757" t="s">
        <v>9004</v>
      </c>
      <c r="BM757" t="s">
        <v>8782</v>
      </c>
      <c r="BN757" t="s">
        <v>8787</v>
      </c>
      <c r="BO757" t="e" cm="1">
        <v>#N/A</v>
      </c>
      <c r="BP757" t="s">
        <v>1592</v>
      </c>
      <c r="BQ757" t="s">
        <v>1243</v>
      </c>
      <c r="BR757">
        <v>35</v>
      </c>
      <c r="BS757" t="s">
        <v>1823</v>
      </c>
      <c r="BT757" t="s">
        <v>9005</v>
      </c>
      <c r="BU757" t="s">
        <v>8994</v>
      </c>
      <c r="BV757" t="s">
        <v>8999</v>
      </c>
      <c r="BW757" t="s">
        <v>9001</v>
      </c>
      <c r="BX757" t="s">
        <v>1937</v>
      </c>
      <c r="BY757" t="s">
        <v>8567</v>
      </c>
      <c r="BZ757" t="s">
        <v>1937</v>
      </c>
      <c r="CA757" t="s">
        <v>2031</v>
      </c>
      <c r="CB757"/>
      <c r="CC757" t="s">
        <v>998</v>
      </c>
      <c r="CD757" t="s">
        <v>1287</v>
      </c>
      <c r="CE757" t="s">
        <v>9006</v>
      </c>
      <c r="CF757" t="s">
        <v>9007</v>
      </c>
      <c r="CG757" t="s">
        <v>1287</v>
      </c>
      <c r="CH757" t="s">
        <v>1592</v>
      </c>
      <c r="CI757" t="s">
        <v>8519</v>
      </c>
      <c r="CJ757" t="s">
        <v>1255</v>
      </c>
      <c r="CK757"/>
      <c r="CL757"/>
      <c r="CM757" t="s">
        <v>8786</v>
      </c>
      <c r="CN757" t="s">
        <v>8998</v>
      </c>
      <c r="CO757" t="s">
        <v>8786</v>
      </c>
      <c r="CP757" t="s">
        <v>8998</v>
      </c>
      <c r="CQ757" t="s">
        <v>1592</v>
      </c>
      <c r="CR757">
        <v>8</v>
      </c>
      <c r="CS757" t="s">
        <v>1243</v>
      </c>
      <c r="CT757" t="s">
        <v>1243</v>
      </c>
      <c r="CU757" t="s">
        <v>1243</v>
      </c>
      <c r="CV757" t="s">
        <v>1592</v>
      </c>
      <c r="CW757" t="s">
        <v>1592</v>
      </c>
      <c r="CX757">
        <v>755</v>
      </c>
      <c r="CY757" t="s">
        <v>9008</v>
      </c>
      <c r="CZ757" t="s">
        <v>1592</v>
      </c>
      <c r="DA757" t="s">
        <v>2313</v>
      </c>
      <c r="DB757" t="s">
        <v>2314</v>
      </c>
      <c r="DC757" t="s">
        <v>8995</v>
      </c>
      <c r="DD757" t="s">
        <v>1311</v>
      </c>
      <c r="DE757" t="s">
        <v>8997</v>
      </c>
      <c r="DF757" t="s">
        <v>8567</v>
      </c>
      <c r="DG757" t="s">
        <v>8567</v>
      </c>
      <c r="DH757" t="s">
        <v>8925</v>
      </c>
      <c r="DI757" t="e">
        <v>#N/A</v>
      </c>
      <c r="DJ757"/>
      <c r="DK757" t="s">
        <v>8925</v>
      </c>
      <c r="DL757">
        <v>9</v>
      </c>
      <c r="DM757" t="s">
        <v>2315</v>
      </c>
      <c r="DN757" t="s">
        <v>1255</v>
      </c>
      <c r="DO757" t="b">
        <v>1</v>
      </c>
      <c r="DP757" t="b">
        <v>1</v>
      </c>
      <c r="DQ757" t="b">
        <v>1</v>
      </c>
      <c r="DR757" t="b">
        <v>0</v>
      </c>
      <c r="DS757" t="b">
        <v>0</v>
      </c>
      <c r="DT757" t="b">
        <v>0</v>
      </c>
      <c r="DU757" t="b">
        <v>0</v>
      </c>
      <c r="DV757">
        <v>0</v>
      </c>
      <c r="DW757" t="b">
        <v>0</v>
      </c>
      <c r="DX757" t="b">
        <v>0</v>
      </c>
      <c r="DY757" t="b">
        <v>0</v>
      </c>
      <c r="DZ757" t="b">
        <v>0</v>
      </c>
      <c r="EA757" t="b">
        <v>0</v>
      </c>
      <c r="EB757" t="b">
        <v>0</v>
      </c>
      <c r="EC757" t="b">
        <v>0</v>
      </c>
      <c r="ED757" t="b">
        <v>0</v>
      </c>
      <c r="EE757" t="b">
        <v>0</v>
      </c>
      <c r="EF757" t="b" cm="1">
        <v>0</v>
      </c>
      <c r="EG757" t="b">
        <v>0</v>
      </c>
      <c r="EH757" t="b">
        <v>0</v>
      </c>
      <c r="EI757" t="b">
        <v>0</v>
      </c>
      <c r="EJ757" t="s">
        <v>1592</v>
      </c>
      <c r="EK757">
        <v>0</v>
      </c>
      <c r="EL757">
        <v>12</v>
      </c>
      <c r="EM757" t="b">
        <v>0</v>
      </c>
    </row>
    <row r="758" spans="1:143" ht="15.75">
      <c r="A758"/>
      <c r="B758" t="s">
        <v>1255</v>
      </c>
      <c r="C758" t="s">
        <v>1739</v>
      </c>
      <c r="D758" t="s">
        <v>8749</v>
      </c>
      <c r="E758" t="s">
        <v>8750</v>
      </c>
      <c r="F758"/>
      <c r="G758" t="s">
        <v>9009</v>
      </c>
      <c r="H758" t="s">
        <v>8752</v>
      </c>
      <c r="I758" t="s">
        <v>1287</v>
      </c>
      <c r="J758" t="s">
        <v>8781</v>
      </c>
      <c r="K758"/>
      <c r="L758" t="s">
        <v>3872</v>
      </c>
      <c r="M758" t="s">
        <v>2010</v>
      </c>
      <c r="N758"/>
      <c r="O758" t="s">
        <v>1243</v>
      </c>
      <c r="P758" t="s">
        <v>1255</v>
      </c>
      <c r="Q758" t="s">
        <v>1311</v>
      </c>
      <c r="R758" t="s">
        <v>8519</v>
      </c>
      <c r="S758"/>
      <c r="T758" t="s">
        <v>8567</v>
      </c>
      <c r="U758" t="s">
        <v>8786</v>
      </c>
      <c r="V758" t="s">
        <v>8753</v>
      </c>
      <c r="W758"/>
      <c r="X758"/>
      <c r="Y758" t="s">
        <v>1311</v>
      </c>
      <c r="Z758"/>
      <c r="AA758"/>
      <c r="AB758"/>
      <c r="AC758" t="s">
        <v>8567</v>
      </c>
      <c r="AD758"/>
      <c r="AE758"/>
      <c r="AF758"/>
      <c r="AG758"/>
      <c r="AH758"/>
      <c r="AI758"/>
      <c r="AJ758"/>
      <c r="AK758"/>
      <c r="AL758"/>
      <c r="AM758"/>
      <c r="AN758"/>
      <c r="AO758" s="108" t="s">
        <v>43</v>
      </c>
      <c r="AP758" t="s">
        <v>1241</v>
      </c>
      <c r="AQ758">
        <v>37</v>
      </c>
      <c r="AR758" t="e">
        <v>#N/A</v>
      </c>
      <c r="AS758" t="s">
        <v>1739</v>
      </c>
      <c r="AT758" t="e">
        <v>#N/A</v>
      </c>
      <c r="AU758" t="s">
        <v>8750</v>
      </c>
      <c r="AV758" t="s">
        <v>8754</v>
      </c>
      <c r="AW758" t="s">
        <v>1937</v>
      </c>
      <c r="AX758" t="s">
        <v>1934</v>
      </c>
      <c r="AY758" t="s">
        <v>9010</v>
      </c>
      <c r="AZ758" t="s">
        <v>1311</v>
      </c>
      <c r="BA758" t="s">
        <v>8756</v>
      </c>
      <c r="BB758" t="s">
        <v>1287</v>
      </c>
      <c r="BC758" t="s">
        <v>3872</v>
      </c>
      <c r="BD758" t="s">
        <v>8757</v>
      </c>
      <c r="BE758">
        <v>736</v>
      </c>
      <c r="BF758">
        <v>738</v>
      </c>
      <c r="BG758">
        <v>0</v>
      </c>
      <c r="BH758" t="s">
        <v>1592</v>
      </c>
      <c r="BI758">
        <v>0</v>
      </c>
      <c r="BJ758">
        <v>0</v>
      </c>
      <c r="BK758">
        <v>843</v>
      </c>
      <c r="BL758" t="s">
        <v>8758</v>
      </c>
      <c r="BM758" t="s">
        <v>8782</v>
      </c>
      <c r="BN758" t="s">
        <v>8787</v>
      </c>
      <c r="BO758" t="e" cm="1">
        <v>#N/A</v>
      </c>
      <c r="BP758" t="s">
        <v>1592</v>
      </c>
      <c r="BQ758" t="s">
        <v>1243</v>
      </c>
      <c r="BR758">
        <v>36</v>
      </c>
      <c r="BS758" t="s">
        <v>1824</v>
      </c>
      <c r="BT758" t="s">
        <v>9011</v>
      </c>
      <c r="BU758" t="s">
        <v>8749</v>
      </c>
      <c r="BV758" t="s">
        <v>8754</v>
      </c>
      <c r="BW758" t="s">
        <v>8760</v>
      </c>
      <c r="BX758" t="s">
        <v>1937</v>
      </c>
      <c r="BY758" t="s">
        <v>8567</v>
      </c>
      <c r="BZ758" t="s">
        <v>1937</v>
      </c>
      <c r="CA758" t="s">
        <v>2010</v>
      </c>
      <c r="CB758"/>
      <c r="CC758" t="s">
        <v>998</v>
      </c>
      <c r="CD758" t="s">
        <v>1287</v>
      </c>
      <c r="CE758" t="s">
        <v>9012</v>
      </c>
      <c r="CF758" t="s">
        <v>9013</v>
      </c>
      <c r="CG758" t="s">
        <v>1287</v>
      </c>
      <c r="CH758" t="s">
        <v>1592</v>
      </c>
      <c r="CI758" t="s">
        <v>8519</v>
      </c>
      <c r="CJ758" t="s">
        <v>1255</v>
      </c>
      <c r="CK758"/>
      <c r="CL758"/>
      <c r="CM758" t="s">
        <v>8786</v>
      </c>
      <c r="CN758" t="s">
        <v>8753</v>
      </c>
      <c r="CO758" t="s">
        <v>8786</v>
      </c>
      <c r="CP758" t="s">
        <v>8753</v>
      </c>
      <c r="CQ758" t="s">
        <v>1592</v>
      </c>
      <c r="CR758">
        <v>8</v>
      </c>
      <c r="CS758" t="s">
        <v>1243</v>
      </c>
      <c r="CT758" t="s">
        <v>1243</v>
      </c>
      <c r="CU758" t="s">
        <v>1243</v>
      </c>
      <c r="CV758" t="s">
        <v>1592</v>
      </c>
      <c r="CW758" t="s">
        <v>1592</v>
      </c>
      <c r="CX758">
        <v>756</v>
      </c>
      <c r="CY758" t="s">
        <v>9014</v>
      </c>
      <c r="CZ758" t="s">
        <v>1592</v>
      </c>
      <c r="DA758" t="s">
        <v>2313</v>
      </c>
      <c r="DB758" t="s">
        <v>2314</v>
      </c>
      <c r="DC758" t="s">
        <v>8750</v>
      </c>
      <c r="DD758" t="s">
        <v>1311</v>
      </c>
      <c r="DE758" t="s">
        <v>9009</v>
      </c>
      <c r="DF758" t="s">
        <v>8567</v>
      </c>
      <c r="DG758" t="s">
        <v>8567</v>
      </c>
      <c r="DH758" t="s">
        <v>8925</v>
      </c>
      <c r="DI758" t="e">
        <v>#N/A</v>
      </c>
      <c r="DJ758"/>
      <c r="DK758" t="s">
        <v>8925</v>
      </c>
      <c r="DL758">
        <v>9</v>
      </c>
      <c r="DM758" t="s">
        <v>2315</v>
      </c>
      <c r="DN758" t="s">
        <v>1255</v>
      </c>
      <c r="DO758" t="b">
        <v>1</v>
      </c>
      <c r="DP758" t="b">
        <v>1</v>
      </c>
      <c r="DQ758" t="b">
        <v>0</v>
      </c>
      <c r="DR758" t="b">
        <v>0</v>
      </c>
      <c r="DS758" t="b">
        <v>0</v>
      </c>
      <c r="DT758" t="b">
        <v>0</v>
      </c>
      <c r="DU758" t="b">
        <v>0</v>
      </c>
      <c r="DV758">
        <v>0</v>
      </c>
      <c r="DW758" t="b">
        <v>0</v>
      </c>
      <c r="DX758" t="b">
        <v>0</v>
      </c>
      <c r="DY758" t="b">
        <v>0</v>
      </c>
      <c r="DZ758" t="b">
        <v>0</v>
      </c>
      <c r="EA758" t="b">
        <v>0</v>
      </c>
      <c r="EB758" t="b">
        <v>0</v>
      </c>
      <c r="EC758" t="b">
        <v>0</v>
      </c>
      <c r="ED758" t="b">
        <v>0</v>
      </c>
      <c r="EE758" t="b">
        <v>0</v>
      </c>
      <c r="EF758" t="b" cm="1">
        <v>0</v>
      </c>
      <c r="EG758" t="b">
        <v>0</v>
      </c>
      <c r="EH758" t="b">
        <v>0</v>
      </c>
      <c r="EI758" t="b">
        <v>0</v>
      </c>
      <c r="EJ758" t="s">
        <v>1592</v>
      </c>
      <c r="EK758">
        <v>0</v>
      </c>
      <c r="EL758">
        <v>15</v>
      </c>
      <c r="EM758" t="b">
        <v>0</v>
      </c>
    </row>
    <row r="759" spans="1:143" ht="15.75">
      <c r="A759"/>
      <c r="B759" t="s">
        <v>1255</v>
      </c>
      <c r="C759" t="s">
        <v>1739</v>
      </c>
      <c r="D759" t="s">
        <v>9015</v>
      </c>
      <c r="E759" t="s">
        <v>9016</v>
      </c>
      <c r="F759"/>
      <c r="G759" t="s">
        <v>9015</v>
      </c>
      <c r="H759" t="s">
        <v>9017</v>
      </c>
      <c r="I759" t="s">
        <v>1287</v>
      </c>
      <c r="J759" t="s">
        <v>8781</v>
      </c>
      <c r="K759"/>
      <c r="L759" t="s">
        <v>3872</v>
      </c>
      <c r="M759" t="s">
        <v>1965</v>
      </c>
      <c r="N759"/>
      <c r="O759" t="s">
        <v>1243</v>
      </c>
      <c r="P759" t="s">
        <v>1255</v>
      </c>
      <c r="Q759" t="s">
        <v>1311</v>
      </c>
      <c r="R759" t="s">
        <v>8519</v>
      </c>
      <c r="S759"/>
      <c r="T759" t="s">
        <v>8567</v>
      </c>
      <c r="U759" t="s">
        <v>8786</v>
      </c>
      <c r="V759" t="s">
        <v>9018</v>
      </c>
      <c r="W759"/>
      <c r="X759"/>
      <c r="Y759" t="s">
        <v>1311</v>
      </c>
      <c r="Z759"/>
      <c r="AA759"/>
      <c r="AB759"/>
      <c r="AC759" t="s">
        <v>8567</v>
      </c>
      <c r="AD759"/>
      <c r="AE759"/>
      <c r="AF759"/>
      <c r="AG759"/>
      <c r="AH759"/>
      <c r="AI759"/>
      <c r="AJ759"/>
      <c r="AK759"/>
      <c r="AL759"/>
      <c r="AM759"/>
      <c r="AN759"/>
      <c r="AO759" s="108" t="s">
        <v>43</v>
      </c>
      <c r="AP759" t="s">
        <v>1241</v>
      </c>
      <c r="AQ759">
        <v>38</v>
      </c>
      <c r="AR759" t="e">
        <v>#N/A</v>
      </c>
      <c r="AS759" t="s">
        <v>1739</v>
      </c>
      <c r="AT759" t="e">
        <v>#N/A</v>
      </c>
      <c r="AU759" t="s">
        <v>9016</v>
      </c>
      <c r="AV759" t="s">
        <v>9019</v>
      </c>
      <c r="AW759" t="s">
        <v>1937</v>
      </c>
      <c r="AX759" t="s">
        <v>1934</v>
      </c>
      <c r="AY759" t="s">
        <v>9020</v>
      </c>
      <c r="AZ759" t="s">
        <v>1311</v>
      </c>
      <c r="BA759" t="s">
        <v>9021</v>
      </c>
      <c r="BB759" t="s">
        <v>1287</v>
      </c>
      <c r="BC759" t="s">
        <v>3872</v>
      </c>
      <c r="BD759" t="s">
        <v>9022</v>
      </c>
      <c r="BE759">
        <v>759</v>
      </c>
      <c r="BF759">
        <v>738</v>
      </c>
      <c r="BG759">
        <v>0</v>
      </c>
      <c r="BH759" t="s">
        <v>1592</v>
      </c>
      <c r="BI759">
        <v>0</v>
      </c>
      <c r="BJ759">
        <v>0</v>
      </c>
      <c r="BK759">
        <v>862</v>
      </c>
      <c r="BL759" t="s">
        <v>9023</v>
      </c>
      <c r="BM759" t="s">
        <v>8782</v>
      </c>
      <c r="BN759" t="s">
        <v>8787</v>
      </c>
      <c r="BO759" t="e" cm="1">
        <v>#N/A</v>
      </c>
      <c r="BP759" t="s">
        <v>1592</v>
      </c>
      <c r="BQ759" t="s">
        <v>1243</v>
      </c>
      <c r="BR759">
        <v>37</v>
      </c>
      <c r="BS759" t="s">
        <v>1828</v>
      </c>
      <c r="BT759" t="s">
        <v>9024</v>
      </c>
      <c r="BU759" t="s">
        <v>9015</v>
      </c>
      <c r="BV759" t="s">
        <v>9019</v>
      </c>
      <c r="BW759" t="s">
        <v>9025</v>
      </c>
      <c r="BX759" t="s">
        <v>1937</v>
      </c>
      <c r="BY759" t="s">
        <v>8567</v>
      </c>
      <c r="BZ759" t="s">
        <v>1937</v>
      </c>
      <c r="CA759" t="s">
        <v>1965</v>
      </c>
      <c r="CB759"/>
      <c r="CC759" t="s">
        <v>998</v>
      </c>
      <c r="CD759" t="s">
        <v>1287</v>
      </c>
      <c r="CE759" t="s">
        <v>9026</v>
      </c>
      <c r="CF759" t="s">
        <v>9027</v>
      </c>
      <c r="CG759" t="s">
        <v>1287</v>
      </c>
      <c r="CH759" t="s">
        <v>1592</v>
      </c>
      <c r="CI759" t="s">
        <v>8519</v>
      </c>
      <c r="CJ759" t="s">
        <v>1255</v>
      </c>
      <c r="CK759"/>
      <c r="CL759"/>
      <c r="CM759" t="s">
        <v>8786</v>
      </c>
      <c r="CN759" t="s">
        <v>9018</v>
      </c>
      <c r="CO759" t="s">
        <v>8786</v>
      </c>
      <c r="CP759" t="s">
        <v>9018</v>
      </c>
      <c r="CQ759" t="s">
        <v>1592</v>
      </c>
      <c r="CR759">
        <v>8</v>
      </c>
      <c r="CS759" t="s">
        <v>1243</v>
      </c>
      <c r="CT759" t="s">
        <v>1243</v>
      </c>
      <c r="CU759" t="s">
        <v>1243</v>
      </c>
      <c r="CV759" t="s">
        <v>1592</v>
      </c>
      <c r="CW759" t="s">
        <v>1592</v>
      </c>
      <c r="CX759">
        <v>757</v>
      </c>
      <c r="CY759" t="s">
        <v>9028</v>
      </c>
      <c r="CZ759" t="s">
        <v>1592</v>
      </c>
      <c r="DA759" t="s">
        <v>2313</v>
      </c>
      <c r="DB759" t="s">
        <v>2314</v>
      </c>
      <c r="DC759" t="s">
        <v>9016</v>
      </c>
      <c r="DD759" t="s">
        <v>1311</v>
      </c>
      <c r="DE759" t="s">
        <v>9015</v>
      </c>
      <c r="DF759" t="s">
        <v>8567</v>
      </c>
      <c r="DG759" t="s">
        <v>8567</v>
      </c>
      <c r="DH759" t="s">
        <v>8925</v>
      </c>
      <c r="DI759" t="e">
        <v>#N/A</v>
      </c>
      <c r="DJ759"/>
      <c r="DK759" t="s">
        <v>8925</v>
      </c>
      <c r="DL759">
        <v>9</v>
      </c>
      <c r="DM759" t="s">
        <v>2315</v>
      </c>
      <c r="DN759" t="s">
        <v>1255</v>
      </c>
      <c r="DO759" t="b">
        <v>1</v>
      </c>
      <c r="DP759" t="b">
        <v>1</v>
      </c>
      <c r="DQ759" t="b">
        <v>1</v>
      </c>
      <c r="DR759" t="b">
        <v>0</v>
      </c>
      <c r="DS759" t="b">
        <v>0</v>
      </c>
      <c r="DT759" t="b">
        <v>0</v>
      </c>
      <c r="DU759" t="b">
        <v>0</v>
      </c>
      <c r="DV759">
        <v>0</v>
      </c>
      <c r="DW759" t="b">
        <v>0</v>
      </c>
      <c r="DX759" t="b">
        <v>0</v>
      </c>
      <c r="DY759" t="b">
        <v>0</v>
      </c>
      <c r="DZ759" t="b">
        <v>0</v>
      </c>
      <c r="EA759" t="b">
        <v>0</v>
      </c>
      <c r="EB759" t="b">
        <v>0</v>
      </c>
      <c r="EC759" t="b">
        <v>0</v>
      </c>
      <c r="ED759" t="b">
        <v>0</v>
      </c>
      <c r="EE759" t="b">
        <v>0</v>
      </c>
      <c r="EF759" t="b" cm="1">
        <v>0</v>
      </c>
      <c r="EG759" t="b">
        <v>0</v>
      </c>
      <c r="EH759" t="b">
        <v>0</v>
      </c>
      <c r="EI759" t="b">
        <v>0</v>
      </c>
      <c r="EJ759" t="s">
        <v>1592</v>
      </c>
      <c r="EK759">
        <v>0</v>
      </c>
      <c r="EL759">
        <v>21</v>
      </c>
      <c r="EM759" t="b">
        <v>0</v>
      </c>
    </row>
    <row r="760" spans="1:143" ht="15.75">
      <c r="A760"/>
      <c r="B760" t="s">
        <v>1255</v>
      </c>
      <c r="C760" t="s">
        <v>1739</v>
      </c>
      <c r="D760" t="s">
        <v>8643</v>
      </c>
      <c r="E760" t="s">
        <v>8644</v>
      </c>
      <c r="F760" t="s">
        <v>8645</v>
      </c>
      <c r="G760" t="s">
        <v>8646</v>
      </c>
      <c r="H760" t="s">
        <v>8647</v>
      </c>
      <c r="I760" t="s">
        <v>1242</v>
      </c>
      <c r="J760" t="s">
        <v>8781</v>
      </c>
      <c r="K760"/>
      <c r="L760" t="s">
        <v>1939</v>
      </c>
      <c r="M760" t="s">
        <v>1947</v>
      </c>
      <c r="N760" t="s">
        <v>8648</v>
      </c>
      <c r="O760" t="s">
        <v>1243</v>
      </c>
      <c r="P760" t="s">
        <v>1255</v>
      </c>
      <c r="Q760" t="s">
        <v>1311</v>
      </c>
      <c r="R760" t="s">
        <v>8519</v>
      </c>
      <c r="S760"/>
      <c r="T760" t="s">
        <v>8586</v>
      </c>
      <c r="U760" t="s">
        <v>8786</v>
      </c>
      <c r="V760" t="s">
        <v>8649</v>
      </c>
      <c r="W760"/>
      <c r="X760"/>
      <c r="Y760" t="s">
        <v>1311</v>
      </c>
      <c r="Z760" t="s">
        <v>8647</v>
      </c>
      <c r="AA760"/>
      <c r="AB760"/>
      <c r="AC760" t="s">
        <v>8650</v>
      </c>
      <c r="AD760"/>
      <c r="AE760"/>
      <c r="AF760"/>
      <c r="AG760"/>
      <c r="AH760"/>
      <c r="AI760"/>
      <c r="AJ760"/>
      <c r="AK760"/>
      <c r="AL760"/>
      <c r="AM760"/>
      <c r="AN760"/>
      <c r="AO760" s="108" t="s">
        <v>43</v>
      </c>
      <c r="AP760" t="s">
        <v>1241</v>
      </c>
      <c r="AQ760">
        <v>39</v>
      </c>
      <c r="AR760" t="e">
        <v>#N/A</v>
      </c>
      <c r="AS760" t="s">
        <v>1739</v>
      </c>
      <c r="AT760" t="e">
        <v>#N/A</v>
      </c>
      <c r="AU760" t="s">
        <v>8644</v>
      </c>
      <c r="AV760" t="s">
        <v>8651</v>
      </c>
      <c r="AW760" t="s">
        <v>8652</v>
      </c>
      <c r="AX760" t="s">
        <v>1934</v>
      </c>
      <c r="AY760" t="s">
        <v>8653</v>
      </c>
      <c r="AZ760" t="s">
        <v>1311</v>
      </c>
      <c r="BA760" t="s">
        <v>8654</v>
      </c>
      <c r="BB760" t="s">
        <v>1242</v>
      </c>
      <c r="BC760" t="s">
        <v>1939</v>
      </c>
      <c r="BD760" t="s">
        <v>8655</v>
      </c>
      <c r="BE760">
        <v>730</v>
      </c>
      <c r="BF760">
        <v>738</v>
      </c>
      <c r="BG760">
        <v>0</v>
      </c>
      <c r="BH760" t="s">
        <v>1592</v>
      </c>
      <c r="BI760">
        <v>0</v>
      </c>
      <c r="BJ760">
        <v>0</v>
      </c>
      <c r="BK760">
        <v>913</v>
      </c>
      <c r="BL760" t="s">
        <v>8656</v>
      </c>
      <c r="BM760" t="s">
        <v>8782</v>
      </c>
      <c r="BN760" t="s">
        <v>8787</v>
      </c>
      <c r="BO760" t="e" cm="1">
        <v>#N/A</v>
      </c>
      <c r="BP760" t="s">
        <v>1592</v>
      </c>
      <c r="BQ760" t="s">
        <v>1243</v>
      </c>
      <c r="BR760">
        <v>38</v>
      </c>
      <c r="BS760" t="s">
        <v>1832</v>
      </c>
      <c r="BT760" t="s">
        <v>9029</v>
      </c>
      <c r="BU760" t="s">
        <v>8643</v>
      </c>
      <c r="BV760" t="s">
        <v>8651</v>
      </c>
      <c r="BW760" t="s">
        <v>8658</v>
      </c>
      <c r="BX760" t="s">
        <v>8659</v>
      </c>
      <c r="BY760" t="s">
        <v>8586</v>
      </c>
      <c r="BZ760" t="s">
        <v>8658</v>
      </c>
      <c r="CA760" t="s">
        <v>1947</v>
      </c>
      <c r="CB760"/>
      <c r="CC760" t="s">
        <v>998</v>
      </c>
      <c r="CD760" t="s">
        <v>1242</v>
      </c>
      <c r="CE760" t="s">
        <v>9030</v>
      </c>
      <c r="CF760" t="s">
        <v>9031</v>
      </c>
      <c r="CG760" t="s">
        <v>1242</v>
      </c>
      <c r="CH760" t="s">
        <v>1592</v>
      </c>
      <c r="CI760" t="s">
        <v>8519</v>
      </c>
      <c r="CJ760" t="s">
        <v>1255</v>
      </c>
      <c r="CK760"/>
      <c r="CL760"/>
      <c r="CM760" t="s">
        <v>8786</v>
      </c>
      <c r="CN760" t="s">
        <v>8649</v>
      </c>
      <c r="CO760" t="s">
        <v>8786</v>
      </c>
      <c r="CP760" t="s">
        <v>8649</v>
      </c>
      <c r="CQ760" t="s">
        <v>1592</v>
      </c>
      <c r="CR760">
        <v>8</v>
      </c>
      <c r="CS760" t="s">
        <v>1243</v>
      </c>
      <c r="CT760" t="s">
        <v>1243</v>
      </c>
      <c r="CU760" t="s">
        <v>1243</v>
      </c>
      <c r="CV760" t="s">
        <v>1592</v>
      </c>
      <c r="CW760" t="s">
        <v>1592</v>
      </c>
      <c r="CX760">
        <v>758</v>
      </c>
      <c r="CY760" t="s">
        <v>9032</v>
      </c>
      <c r="CZ760" t="s">
        <v>1592</v>
      </c>
      <c r="DA760" t="s">
        <v>2313</v>
      </c>
      <c r="DB760" t="s">
        <v>2314</v>
      </c>
      <c r="DC760" t="s">
        <v>8644</v>
      </c>
      <c r="DD760" t="s">
        <v>1311</v>
      </c>
      <c r="DE760" t="s">
        <v>8646</v>
      </c>
      <c r="DF760" t="s">
        <v>8586</v>
      </c>
      <c r="DG760" t="s">
        <v>8586</v>
      </c>
      <c r="DH760" t="s">
        <v>8600</v>
      </c>
      <c r="DI760" t="e">
        <v>#N/A</v>
      </c>
      <c r="DJ760"/>
      <c r="DK760" t="s">
        <v>8600</v>
      </c>
      <c r="DL760">
        <v>9</v>
      </c>
      <c r="DM760" t="s">
        <v>2315</v>
      </c>
      <c r="DN760" t="s">
        <v>1255</v>
      </c>
      <c r="DO760" t="b">
        <v>1</v>
      </c>
      <c r="DP760" t="b">
        <v>1</v>
      </c>
      <c r="DQ760" t="b">
        <v>0</v>
      </c>
      <c r="DR760" t="b">
        <v>0</v>
      </c>
      <c r="DS760" t="b">
        <v>0</v>
      </c>
      <c r="DT760" t="b">
        <v>0</v>
      </c>
      <c r="DU760" t="b">
        <v>0</v>
      </c>
      <c r="DV760">
        <v>0</v>
      </c>
      <c r="DW760" t="b">
        <v>0</v>
      </c>
      <c r="DX760" t="b">
        <v>0</v>
      </c>
      <c r="DY760" t="b">
        <v>0</v>
      </c>
      <c r="DZ760" t="b">
        <v>0</v>
      </c>
      <c r="EA760" t="b">
        <v>0</v>
      </c>
      <c r="EB760" t="b">
        <v>0</v>
      </c>
      <c r="EC760" t="b">
        <v>0</v>
      </c>
      <c r="ED760" t="b">
        <v>0</v>
      </c>
      <c r="EE760" t="b">
        <v>0</v>
      </c>
      <c r="EF760" t="b" cm="1">
        <v>0</v>
      </c>
      <c r="EG760" t="b">
        <v>0</v>
      </c>
      <c r="EH760" t="b">
        <v>0</v>
      </c>
      <c r="EI760" t="b">
        <v>0</v>
      </c>
      <c r="EJ760" t="s">
        <v>1592</v>
      </c>
      <c r="EK760">
        <v>0</v>
      </c>
      <c r="EL760">
        <v>13</v>
      </c>
      <c r="EM760" t="b">
        <v>0</v>
      </c>
    </row>
    <row r="761" spans="1:143" ht="15.75">
      <c r="A761"/>
      <c r="B761" t="s">
        <v>1255</v>
      </c>
      <c r="C761" t="s">
        <v>1739</v>
      </c>
      <c r="D761" t="s">
        <v>9033</v>
      </c>
      <c r="E761" t="s">
        <v>9034</v>
      </c>
      <c r="F761"/>
      <c r="G761" t="s">
        <v>9035</v>
      </c>
      <c r="H761" t="s">
        <v>9036</v>
      </c>
      <c r="I761" t="s">
        <v>1279</v>
      </c>
      <c r="J761"/>
      <c r="K761"/>
      <c r="L761" t="s">
        <v>3872</v>
      </c>
      <c r="M761" t="s">
        <v>2607</v>
      </c>
      <c r="N761"/>
      <c r="O761" t="s">
        <v>1243</v>
      </c>
      <c r="P761" t="s">
        <v>1255</v>
      </c>
      <c r="Q761" t="s">
        <v>1311</v>
      </c>
      <c r="R761" t="s">
        <v>9037</v>
      </c>
      <c r="S761"/>
      <c r="T761" t="s">
        <v>8536</v>
      </c>
      <c r="U761" t="s">
        <v>9038</v>
      </c>
      <c r="V761"/>
      <c r="W761"/>
      <c r="X761"/>
      <c r="Y761" t="s">
        <v>1311</v>
      </c>
      <c r="Z761" t="s">
        <v>9039</v>
      </c>
      <c r="AA761"/>
      <c r="AB761"/>
      <c r="AC761"/>
      <c r="AD761"/>
      <c r="AE761"/>
      <c r="AF761"/>
      <c r="AG761"/>
      <c r="AH761"/>
      <c r="AI761"/>
      <c r="AJ761"/>
      <c r="AK761"/>
      <c r="AL761"/>
      <c r="AM761"/>
      <c r="AN761"/>
      <c r="AO761" s="108" t="s">
        <v>43</v>
      </c>
      <c r="AP761" t="s">
        <v>1241</v>
      </c>
      <c r="AQ761">
        <v>40</v>
      </c>
      <c r="AR761" t="e">
        <v>#N/A</v>
      </c>
      <c r="AS761" t="s">
        <v>1739</v>
      </c>
      <c r="AT761" t="e">
        <v>#N/A</v>
      </c>
      <c r="AU761" t="s">
        <v>9034</v>
      </c>
      <c r="AV761" t="s">
        <v>9040</v>
      </c>
      <c r="AW761" t="s">
        <v>1937</v>
      </c>
      <c r="AX761" t="s">
        <v>1934</v>
      </c>
      <c r="AY761" t="s">
        <v>9041</v>
      </c>
      <c r="AZ761" t="s">
        <v>1311</v>
      </c>
      <c r="BA761" t="s">
        <v>9042</v>
      </c>
      <c r="BB761" t="s">
        <v>1279</v>
      </c>
      <c r="BC761" t="s">
        <v>3872</v>
      </c>
      <c r="BD761" t="s">
        <v>9043</v>
      </c>
      <c r="BE761">
        <v>761</v>
      </c>
      <c r="BF761">
        <v>0</v>
      </c>
      <c r="BG761">
        <v>0</v>
      </c>
      <c r="BH761" t="s">
        <v>1592</v>
      </c>
      <c r="BI761">
        <v>0</v>
      </c>
      <c r="BJ761">
        <v>0</v>
      </c>
      <c r="BK761">
        <v>0</v>
      </c>
      <c r="BL761" t="s">
        <v>1592</v>
      </c>
      <c r="BM761" t="s">
        <v>1592</v>
      </c>
      <c r="BN761" t="s">
        <v>1592</v>
      </c>
      <c r="BO761" t="s" cm="1">
        <v>1592</v>
      </c>
      <c r="BP761" t="s">
        <v>1592</v>
      </c>
      <c r="BQ761" t="s">
        <v>1243</v>
      </c>
      <c r="BR761">
        <v>39</v>
      </c>
      <c r="BS761" t="s">
        <v>1836</v>
      </c>
      <c r="BT761" t="s">
        <v>9044</v>
      </c>
      <c r="BU761" t="s">
        <v>9033</v>
      </c>
      <c r="BV761" t="s">
        <v>9040</v>
      </c>
      <c r="BW761" t="s">
        <v>9045</v>
      </c>
      <c r="BX761" t="s">
        <v>1937</v>
      </c>
      <c r="BY761" t="s">
        <v>8536</v>
      </c>
      <c r="BZ761" t="s">
        <v>9046</v>
      </c>
      <c r="CA761" t="s">
        <v>2607</v>
      </c>
      <c r="CB761"/>
      <c r="CC761" t="s">
        <v>998</v>
      </c>
      <c r="CD761" t="s">
        <v>1279</v>
      </c>
      <c r="CE761" t="s">
        <v>9034</v>
      </c>
      <c r="CF761" t="s">
        <v>9040</v>
      </c>
      <c r="CG761" t="s">
        <v>1279</v>
      </c>
      <c r="CH761" t="s">
        <v>1592</v>
      </c>
      <c r="CI761" t="s">
        <v>9037</v>
      </c>
      <c r="CJ761" t="s">
        <v>1255</v>
      </c>
      <c r="CK761"/>
      <c r="CL761"/>
      <c r="CM761" t="s">
        <v>9038</v>
      </c>
      <c r="CN761" t="s">
        <v>1592</v>
      </c>
      <c r="CO761" t="s">
        <v>9038</v>
      </c>
      <c r="CP761" t="s">
        <v>1592</v>
      </c>
      <c r="CQ761" t="s">
        <v>1592</v>
      </c>
      <c r="CR761">
        <v>8</v>
      </c>
      <c r="CS761" t="s">
        <v>1243</v>
      </c>
      <c r="CT761" t="s">
        <v>1243</v>
      </c>
      <c r="CU761" t="s">
        <v>1243</v>
      </c>
      <c r="CV761" t="s">
        <v>1592</v>
      </c>
      <c r="CW761" t="s">
        <v>1592</v>
      </c>
      <c r="CX761">
        <v>759</v>
      </c>
      <c r="CY761" t="s">
        <v>9047</v>
      </c>
      <c r="CZ761" t="s">
        <v>1592</v>
      </c>
      <c r="DA761" t="s">
        <v>2313</v>
      </c>
      <c r="DB761" t="s">
        <v>2314</v>
      </c>
      <c r="DC761" t="s">
        <v>9034</v>
      </c>
      <c r="DD761" t="s">
        <v>1311</v>
      </c>
      <c r="DE761" t="s">
        <v>9035</v>
      </c>
      <c r="DF761" t="s">
        <v>8536</v>
      </c>
      <c r="DG761" t="s">
        <v>8536</v>
      </c>
      <c r="DH761" t="s">
        <v>8546</v>
      </c>
      <c r="DI761" t="e">
        <v>#N/A</v>
      </c>
      <c r="DJ761"/>
      <c r="DK761" t="s">
        <v>8546</v>
      </c>
      <c r="DL761">
        <v>9</v>
      </c>
      <c r="DM761" t="s">
        <v>2315</v>
      </c>
      <c r="DN761" t="s">
        <v>1255</v>
      </c>
      <c r="DO761" t="b">
        <v>1</v>
      </c>
      <c r="DP761" t="b">
        <v>1</v>
      </c>
      <c r="DQ761" t="b">
        <v>1</v>
      </c>
      <c r="DR761" t="b">
        <v>0</v>
      </c>
      <c r="DS761" t="b">
        <v>0</v>
      </c>
      <c r="DT761" t="b">
        <v>0</v>
      </c>
      <c r="DU761" t="b">
        <v>1</v>
      </c>
      <c r="DV761">
        <v>0</v>
      </c>
      <c r="DW761" t="b">
        <v>0</v>
      </c>
      <c r="DX761" t="b">
        <v>0</v>
      </c>
      <c r="DY761" t="b">
        <v>0</v>
      </c>
      <c r="DZ761" t="b">
        <v>0</v>
      </c>
      <c r="EA761" t="b">
        <v>0</v>
      </c>
      <c r="EB761" t="b">
        <v>0</v>
      </c>
      <c r="EC761" t="b">
        <v>0</v>
      </c>
      <c r="ED761" t="b">
        <v>0</v>
      </c>
      <c r="EE761" t="b">
        <v>0</v>
      </c>
      <c r="EF761" t="b" cm="1">
        <v>0</v>
      </c>
      <c r="EG761" t="b">
        <v>0</v>
      </c>
      <c r="EH761" t="b">
        <v>0</v>
      </c>
      <c r="EI761" t="b">
        <v>0</v>
      </c>
      <c r="EJ761" t="s">
        <v>1592</v>
      </c>
      <c r="EK761">
        <v>0</v>
      </c>
      <c r="EL761">
        <v>35</v>
      </c>
      <c r="EM761" t="b">
        <v>0</v>
      </c>
    </row>
    <row r="762" spans="1:143" ht="15.75">
      <c r="A762"/>
      <c r="B762" t="s">
        <v>1255</v>
      </c>
      <c r="C762" t="s">
        <v>1739</v>
      </c>
      <c r="D762" t="s">
        <v>9048</v>
      </c>
      <c r="E762" t="s">
        <v>9049</v>
      </c>
      <c r="F762" t="s">
        <v>9048</v>
      </c>
      <c r="G762" t="s">
        <v>9048</v>
      </c>
      <c r="H762"/>
      <c r="I762" t="s">
        <v>1242</v>
      </c>
      <c r="J762" t="s">
        <v>9033</v>
      </c>
      <c r="K762"/>
      <c r="L762" t="s">
        <v>1939</v>
      </c>
      <c r="M762" t="s">
        <v>1974</v>
      </c>
      <c r="N762" t="s">
        <v>8798</v>
      </c>
      <c r="O762" t="s">
        <v>1243</v>
      </c>
      <c r="P762" t="s">
        <v>1255</v>
      </c>
      <c r="Q762" t="s">
        <v>1311</v>
      </c>
      <c r="R762" t="s">
        <v>8519</v>
      </c>
      <c r="S762"/>
      <c r="T762" t="s">
        <v>8586</v>
      </c>
      <c r="U762" t="s">
        <v>9038</v>
      </c>
      <c r="V762" t="s">
        <v>9050</v>
      </c>
      <c r="W762"/>
      <c r="X762"/>
      <c r="Y762" t="s">
        <v>1311</v>
      </c>
      <c r="Z762"/>
      <c r="AA762"/>
      <c r="AB762"/>
      <c r="AC762" t="s">
        <v>8567</v>
      </c>
      <c r="AD762"/>
      <c r="AE762"/>
      <c r="AF762"/>
      <c r="AG762"/>
      <c r="AH762"/>
      <c r="AI762"/>
      <c r="AJ762"/>
      <c r="AK762"/>
      <c r="AL762"/>
      <c r="AM762"/>
      <c r="AN762"/>
      <c r="AO762" s="108" t="s">
        <v>43</v>
      </c>
      <c r="AP762" t="s">
        <v>1241</v>
      </c>
      <c r="AQ762">
        <v>41</v>
      </c>
      <c r="AR762" t="e">
        <v>#N/A</v>
      </c>
      <c r="AS762" t="s">
        <v>1739</v>
      </c>
      <c r="AT762" t="e">
        <v>#N/A</v>
      </c>
      <c r="AU762" t="s">
        <v>9049</v>
      </c>
      <c r="AV762" t="s">
        <v>9051</v>
      </c>
      <c r="AW762" t="s">
        <v>9052</v>
      </c>
      <c r="AX762" t="s">
        <v>1934</v>
      </c>
      <c r="AY762" t="s">
        <v>9052</v>
      </c>
      <c r="AZ762" t="s">
        <v>1311</v>
      </c>
      <c r="BA762" t="s">
        <v>9053</v>
      </c>
      <c r="BB762" t="s">
        <v>1242</v>
      </c>
      <c r="BC762" t="s">
        <v>1939</v>
      </c>
      <c r="BD762" t="s">
        <v>9054</v>
      </c>
      <c r="BE762">
        <v>762</v>
      </c>
      <c r="BF762">
        <v>761</v>
      </c>
      <c r="BG762">
        <v>0</v>
      </c>
      <c r="BH762" t="s">
        <v>1592</v>
      </c>
      <c r="BI762">
        <v>0</v>
      </c>
      <c r="BJ762">
        <v>0</v>
      </c>
      <c r="BK762" t="e" cm="1">
        <v>#N/A</v>
      </c>
      <c r="BL762" t="s">
        <v>1592</v>
      </c>
      <c r="BM762" t="s">
        <v>9034</v>
      </c>
      <c r="BN762" t="s">
        <v>9040</v>
      </c>
      <c r="BO762" t="e" cm="1">
        <v>#N/A</v>
      </c>
      <c r="BP762" t="s">
        <v>1592</v>
      </c>
      <c r="BQ762" t="s">
        <v>1243</v>
      </c>
      <c r="BR762">
        <v>40</v>
      </c>
      <c r="BS762" t="s">
        <v>2151</v>
      </c>
      <c r="BT762" t="s">
        <v>9055</v>
      </c>
      <c r="BU762" t="s">
        <v>9048</v>
      </c>
      <c r="BV762" t="s">
        <v>9051</v>
      </c>
      <c r="BW762" t="s">
        <v>1937</v>
      </c>
      <c r="BX762" t="s">
        <v>8806</v>
      </c>
      <c r="BY762" t="s">
        <v>8586</v>
      </c>
      <c r="BZ762" t="s">
        <v>1937</v>
      </c>
      <c r="CA762" t="s">
        <v>1974</v>
      </c>
      <c r="CB762"/>
      <c r="CC762" t="s">
        <v>998</v>
      </c>
      <c r="CD762" t="s">
        <v>1242</v>
      </c>
      <c r="CE762" t="s">
        <v>9056</v>
      </c>
      <c r="CF762" t="s">
        <v>9057</v>
      </c>
      <c r="CG762" t="s">
        <v>1242</v>
      </c>
      <c r="CH762" t="s">
        <v>1592</v>
      </c>
      <c r="CI762" t="s">
        <v>8519</v>
      </c>
      <c r="CJ762" t="s">
        <v>1255</v>
      </c>
      <c r="CK762"/>
      <c r="CL762"/>
      <c r="CM762" t="s">
        <v>9038</v>
      </c>
      <c r="CN762" t="s">
        <v>9050</v>
      </c>
      <c r="CO762" t="s">
        <v>9038</v>
      </c>
      <c r="CP762" t="s">
        <v>9050</v>
      </c>
      <c r="CQ762" t="s">
        <v>1592</v>
      </c>
      <c r="CR762">
        <v>8</v>
      </c>
      <c r="CS762" t="s">
        <v>1243</v>
      </c>
      <c r="CT762" t="s">
        <v>1243</v>
      </c>
      <c r="CU762" t="e">
        <v>#N/A</v>
      </c>
      <c r="CV762" t="s">
        <v>1592</v>
      </c>
      <c r="CW762" t="s">
        <v>1592</v>
      </c>
      <c r="CX762">
        <v>760</v>
      </c>
      <c r="CY762" t="s">
        <v>9058</v>
      </c>
      <c r="CZ762" t="s">
        <v>1592</v>
      </c>
      <c r="DA762" t="s">
        <v>2313</v>
      </c>
      <c r="DB762" t="s">
        <v>2314</v>
      </c>
      <c r="DC762" t="s">
        <v>9049</v>
      </c>
      <c r="DD762" t="s">
        <v>1311</v>
      </c>
      <c r="DE762" t="s">
        <v>9048</v>
      </c>
      <c r="DF762" t="s">
        <v>8586</v>
      </c>
      <c r="DG762" t="s">
        <v>8586</v>
      </c>
      <c r="DH762" t="s">
        <v>8600</v>
      </c>
      <c r="DI762" t="e">
        <v>#N/A</v>
      </c>
      <c r="DJ762"/>
      <c r="DK762" t="s">
        <v>8600</v>
      </c>
      <c r="DL762">
        <v>9</v>
      </c>
      <c r="DM762" t="s">
        <v>2315</v>
      </c>
      <c r="DN762" t="s">
        <v>1255</v>
      </c>
      <c r="DO762" t="b">
        <v>1</v>
      </c>
      <c r="DP762" t="b">
        <v>1</v>
      </c>
      <c r="DQ762" t="b">
        <v>1</v>
      </c>
      <c r="DR762" t="b">
        <v>0</v>
      </c>
      <c r="DS762" t="b">
        <v>0</v>
      </c>
      <c r="DT762" t="b">
        <v>0</v>
      </c>
      <c r="DU762" t="b">
        <v>0</v>
      </c>
      <c r="DV762">
        <v>0</v>
      </c>
      <c r="DW762" t="b">
        <v>0</v>
      </c>
      <c r="DX762" t="b">
        <v>0</v>
      </c>
      <c r="DY762" t="b">
        <v>0</v>
      </c>
      <c r="DZ762" t="b">
        <v>1</v>
      </c>
      <c r="EA762" t="b">
        <v>0</v>
      </c>
      <c r="EB762" t="b">
        <v>0</v>
      </c>
      <c r="EC762" t="b">
        <v>0</v>
      </c>
      <c r="ED762" t="b">
        <v>0</v>
      </c>
      <c r="EE762" t="b">
        <v>0</v>
      </c>
      <c r="EF762" t="e" cm="1">
        <v>#N/A</v>
      </c>
      <c r="EG762" t="b">
        <v>0</v>
      </c>
      <c r="EH762" t="b">
        <v>0</v>
      </c>
      <c r="EI762" t="e">
        <v>#N/A</v>
      </c>
      <c r="EJ762" t="e">
        <v>#N/A</v>
      </c>
      <c r="EK762">
        <v>0</v>
      </c>
      <c r="EL762">
        <v>23</v>
      </c>
      <c r="EM762" t="b">
        <v>0</v>
      </c>
    </row>
    <row r="763" spans="1:143" ht="141.75">
      <c r="A763"/>
      <c r="B763" t="s">
        <v>1255</v>
      </c>
      <c r="C763" t="s">
        <v>1739</v>
      </c>
      <c r="D763" t="s">
        <v>2072</v>
      </c>
      <c r="E763" t="s">
        <v>2068</v>
      </c>
      <c r="F763" t="s">
        <v>8533</v>
      </c>
      <c r="G763" s="109" t="s">
        <v>8534</v>
      </c>
      <c r="H763" s="109" t="s">
        <v>6268</v>
      </c>
      <c r="I763" t="s">
        <v>1242</v>
      </c>
      <c r="J763" t="s">
        <v>9033</v>
      </c>
      <c r="K763"/>
      <c r="L763" t="s">
        <v>1939</v>
      </c>
      <c r="M763" t="s">
        <v>1947</v>
      </c>
      <c r="N763" s="109" t="s">
        <v>6268</v>
      </c>
      <c r="O763" t="s">
        <v>1243</v>
      </c>
      <c r="P763" t="s">
        <v>8535</v>
      </c>
      <c r="Q763" t="s">
        <v>1311</v>
      </c>
      <c r="R763" t="s">
        <v>8519</v>
      </c>
      <c r="S763"/>
      <c r="T763" t="s">
        <v>8536</v>
      </c>
      <c r="U763" t="s">
        <v>9038</v>
      </c>
      <c r="V763" t="s">
        <v>2075</v>
      </c>
      <c r="W763"/>
      <c r="X763"/>
      <c r="Y763" t="s">
        <v>1311</v>
      </c>
      <c r="Z763" s="109" t="s">
        <v>6268</v>
      </c>
      <c r="AA763"/>
      <c r="AB763"/>
      <c r="AC763" t="s">
        <v>8522</v>
      </c>
      <c r="AD763" t="s">
        <v>8537</v>
      </c>
      <c r="AE763"/>
      <c r="AF763"/>
      <c r="AG763"/>
      <c r="AH763"/>
      <c r="AI763"/>
      <c r="AJ763"/>
      <c r="AK763"/>
      <c r="AL763"/>
      <c r="AM763"/>
      <c r="AN763"/>
      <c r="AO763" s="108" t="s">
        <v>43</v>
      </c>
      <c r="AP763" t="s">
        <v>1241</v>
      </c>
      <c r="AQ763">
        <v>42</v>
      </c>
      <c r="AR763" t="e">
        <v>#N/A</v>
      </c>
      <c r="AS763" t="s">
        <v>1739</v>
      </c>
      <c r="AT763" t="e">
        <v>#N/A</v>
      </c>
      <c r="AU763" t="s">
        <v>2068</v>
      </c>
      <c r="AV763" t="s">
        <v>2071</v>
      </c>
      <c r="AW763" t="s">
        <v>8538</v>
      </c>
      <c r="AX763" t="s">
        <v>1934</v>
      </c>
      <c r="AY763" t="s">
        <v>8539</v>
      </c>
      <c r="AZ763" t="s">
        <v>1311</v>
      </c>
      <c r="BA763" t="s">
        <v>6269</v>
      </c>
      <c r="BB763" t="s">
        <v>1242</v>
      </c>
      <c r="BC763" t="s">
        <v>1939</v>
      </c>
      <c r="BD763" t="s">
        <v>8540</v>
      </c>
      <c r="BE763">
        <v>418</v>
      </c>
      <c r="BF763">
        <v>761</v>
      </c>
      <c r="BG763">
        <v>0</v>
      </c>
      <c r="BH763" t="s">
        <v>1592</v>
      </c>
      <c r="BI763">
        <v>0</v>
      </c>
      <c r="BJ763">
        <v>0</v>
      </c>
      <c r="BK763">
        <v>476</v>
      </c>
      <c r="BL763" t="s">
        <v>2076</v>
      </c>
      <c r="BM763" t="s">
        <v>9034</v>
      </c>
      <c r="BN763" t="s">
        <v>9040</v>
      </c>
      <c r="BO763" t="e" cm="1">
        <v>#N/A</v>
      </c>
      <c r="BP763" t="s">
        <v>1592</v>
      </c>
      <c r="BQ763" t="s">
        <v>1243</v>
      </c>
      <c r="BR763">
        <v>41</v>
      </c>
      <c r="BS763" t="s">
        <v>1881</v>
      </c>
      <c r="BT763" t="s">
        <v>9059</v>
      </c>
      <c r="BU763" t="s">
        <v>2072</v>
      </c>
      <c r="BV763" t="s">
        <v>2071</v>
      </c>
      <c r="BW763" t="s">
        <v>2074</v>
      </c>
      <c r="BX763" t="s">
        <v>2074</v>
      </c>
      <c r="BY763" t="s">
        <v>8536</v>
      </c>
      <c r="BZ763" t="s">
        <v>8542</v>
      </c>
      <c r="CA763" t="s">
        <v>1947</v>
      </c>
      <c r="CB763"/>
      <c r="CC763" t="s">
        <v>998</v>
      </c>
      <c r="CD763" t="s">
        <v>1242</v>
      </c>
      <c r="CE763" t="s">
        <v>9060</v>
      </c>
      <c r="CF763" t="s">
        <v>9061</v>
      </c>
      <c r="CG763" t="s">
        <v>1242</v>
      </c>
      <c r="CH763" t="s">
        <v>1592</v>
      </c>
      <c r="CI763" t="s">
        <v>8519</v>
      </c>
      <c r="CJ763" t="s">
        <v>1255</v>
      </c>
      <c r="CK763"/>
      <c r="CL763"/>
      <c r="CM763" t="s">
        <v>9038</v>
      </c>
      <c r="CN763" t="s">
        <v>2075</v>
      </c>
      <c r="CO763" t="s">
        <v>9038</v>
      </c>
      <c r="CP763" t="s">
        <v>2075</v>
      </c>
      <c r="CQ763" t="s">
        <v>1592</v>
      </c>
      <c r="CR763">
        <v>8</v>
      </c>
      <c r="CS763" t="s">
        <v>1243</v>
      </c>
      <c r="CT763" t="s">
        <v>1243</v>
      </c>
      <c r="CU763" t="s">
        <v>1592</v>
      </c>
      <c r="CV763" t="s">
        <v>1592</v>
      </c>
      <c r="CW763" t="s">
        <v>1592</v>
      </c>
      <c r="CX763">
        <v>761</v>
      </c>
      <c r="CY763" t="s">
        <v>9062</v>
      </c>
      <c r="CZ763" t="s">
        <v>1592</v>
      </c>
      <c r="DA763" t="s">
        <v>2313</v>
      </c>
      <c r="DB763" t="s">
        <v>2314</v>
      </c>
      <c r="DC763" t="s">
        <v>2068</v>
      </c>
      <c r="DD763" t="s">
        <v>1311</v>
      </c>
      <c r="DE763" t="s">
        <v>8534</v>
      </c>
      <c r="DF763" t="s">
        <v>8536</v>
      </c>
      <c r="DG763" t="s">
        <v>8536</v>
      </c>
      <c r="DH763" t="s">
        <v>8546</v>
      </c>
      <c r="DI763" t="e">
        <v>#N/A</v>
      </c>
      <c r="DJ763"/>
      <c r="DK763" t="s">
        <v>8546</v>
      </c>
      <c r="DL763">
        <v>9</v>
      </c>
      <c r="DM763" t="s">
        <v>2315</v>
      </c>
      <c r="DN763" t="s">
        <v>1255</v>
      </c>
      <c r="DO763" t="b">
        <v>1</v>
      </c>
      <c r="DP763" t="b">
        <v>1</v>
      </c>
      <c r="DQ763" t="b">
        <v>0</v>
      </c>
      <c r="DR763" t="b">
        <v>0</v>
      </c>
      <c r="DS763" t="b">
        <v>0</v>
      </c>
      <c r="DT763" t="b">
        <v>0</v>
      </c>
      <c r="DU763" t="b">
        <v>0</v>
      </c>
      <c r="DV763">
        <v>0</v>
      </c>
      <c r="DW763" t="b">
        <v>0</v>
      </c>
      <c r="DX763" t="b">
        <v>0</v>
      </c>
      <c r="DY763" t="b">
        <v>0</v>
      </c>
      <c r="DZ763" t="b">
        <v>0</v>
      </c>
      <c r="EA763" t="b">
        <v>0</v>
      </c>
      <c r="EB763" t="b">
        <v>0</v>
      </c>
      <c r="EC763" t="b">
        <v>0</v>
      </c>
      <c r="ED763" t="b">
        <v>0</v>
      </c>
      <c r="EE763" t="b">
        <v>0</v>
      </c>
      <c r="EF763" t="b" cm="1">
        <v>0</v>
      </c>
      <c r="EG763" t="b">
        <v>0</v>
      </c>
      <c r="EH763" t="b">
        <v>0</v>
      </c>
      <c r="EI763" t="b">
        <v>0</v>
      </c>
      <c r="EJ763" t="s">
        <v>1592</v>
      </c>
      <c r="EK763">
        <v>0</v>
      </c>
      <c r="EL763">
        <v>10</v>
      </c>
      <c r="EM763" t="b">
        <v>0</v>
      </c>
    </row>
    <row r="764" spans="1:143" ht="15.75">
      <c r="A764"/>
      <c r="B764" t="s">
        <v>1255</v>
      </c>
      <c r="C764" t="s">
        <v>1739</v>
      </c>
      <c r="D764" t="s">
        <v>9063</v>
      </c>
      <c r="E764" t="s">
        <v>9064</v>
      </c>
      <c r="F764" t="s">
        <v>9065</v>
      </c>
      <c r="G764" t="s">
        <v>9063</v>
      </c>
      <c r="H764" t="s">
        <v>9066</v>
      </c>
      <c r="I764" t="s">
        <v>1242</v>
      </c>
      <c r="J764" t="s">
        <v>9033</v>
      </c>
      <c r="K764"/>
      <c r="L764" t="s">
        <v>5588</v>
      </c>
      <c r="M764" t="s">
        <v>1947</v>
      </c>
      <c r="N764" t="s">
        <v>9067</v>
      </c>
      <c r="O764" t="s">
        <v>1243</v>
      </c>
      <c r="P764" t="s">
        <v>1255</v>
      </c>
      <c r="Q764" t="s">
        <v>1311</v>
      </c>
      <c r="R764" t="s">
        <v>9068</v>
      </c>
      <c r="S764"/>
      <c r="T764" t="s">
        <v>8700</v>
      </c>
      <c r="U764" t="s">
        <v>9038</v>
      </c>
      <c r="V764" t="s">
        <v>9069</v>
      </c>
      <c r="W764"/>
      <c r="X764"/>
      <c r="Y764" t="s">
        <v>1311</v>
      </c>
      <c r="Z764"/>
      <c r="AA764"/>
      <c r="AB764"/>
      <c r="AC764" t="s">
        <v>9070</v>
      </c>
      <c r="AD764"/>
      <c r="AE764"/>
      <c r="AF764"/>
      <c r="AG764"/>
      <c r="AH764"/>
      <c r="AI764"/>
      <c r="AJ764"/>
      <c r="AK764"/>
      <c r="AL764"/>
      <c r="AM764"/>
      <c r="AN764"/>
      <c r="AO764" s="108" t="s">
        <v>43</v>
      </c>
      <c r="AP764" t="s">
        <v>1241</v>
      </c>
      <c r="AQ764">
        <v>43</v>
      </c>
      <c r="AR764" t="e">
        <v>#N/A</v>
      </c>
      <c r="AS764" t="s">
        <v>1739</v>
      </c>
      <c r="AT764" t="e">
        <v>#N/A</v>
      </c>
      <c r="AU764" t="s">
        <v>9064</v>
      </c>
      <c r="AV764" t="s">
        <v>9071</v>
      </c>
      <c r="AW764" t="s">
        <v>9072</v>
      </c>
      <c r="AX764" t="s">
        <v>1934</v>
      </c>
      <c r="AY764" t="s">
        <v>9073</v>
      </c>
      <c r="AZ764" t="s">
        <v>1311</v>
      </c>
      <c r="BA764" t="s">
        <v>9074</v>
      </c>
      <c r="BB764" t="s">
        <v>1242</v>
      </c>
      <c r="BC764" t="s">
        <v>5118</v>
      </c>
      <c r="BD764" t="s">
        <v>9075</v>
      </c>
      <c r="BE764">
        <v>764</v>
      </c>
      <c r="BF764">
        <v>761</v>
      </c>
      <c r="BG764">
        <v>0</v>
      </c>
      <c r="BH764" t="s">
        <v>1592</v>
      </c>
      <c r="BI764">
        <v>0</v>
      </c>
      <c r="BJ764">
        <v>0</v>
      </c>
      <c r="BK764">
        <v>903</v>
      </c>
      <c r="BL764" t="s">
        <v>9076</v>
      </c>
      <c r="BM764" t="s">
        <v>9034</v>
      </c>
      <c r="BN764" t="s">
        <v>9040</v>
      </c>
      <c r="BO764" t="e" cm="1">
        <v>#N/A</v>
      </c>
      <c r="BP764" t="s">
        <v>1592</v>
      </c>
      <c r="BQ764" t="s">
        <v>1243</v>
      </c>
      <c r="BR764">
        <v>42</v>
      </c>
      <c r="BS764" t="s">
        <v>1882</v>
      </c>
      <c r="BT764" t="s">
        <v>9077</v>
      </c>
      <c r="BU764" t="s">
        <v>9063</v>
      </c>
      <c r="BV764" t="s">
        <v>9071</v>
      </c>
      <c r="BW764" t="s">
        <v>9078</v>
      </c>
      <c r="BX764" t="s">
        <v>9079</v>
      </c>
      <c r="BY764" t="s">
        <v>8700</v>
      </c>
      <c r="BZ764" t="s">
        <v>1937</v>
      </c>
      <c r="CA764" t="s">
        <v>1947</v>
      </c>
      <c r="CB764"/>
      <c r="CC764" t="s">
        <v>998</v>
      </c>
      <c r="CD764" t="s">
        <v>1242</v>
      </c>
      <c r="CE764" t="s">
        <v>9080</v>
      </c>
      <c r="CF764" t="s">
        <v>9081</v>
      </c>
      <c r="CG764" t="s">
        <v>1242</v>
      </c>
      <c r="CH764" t="s">
        <v>1592</v>
      </c>
      <c r="CI764" t="s">
        <v>9068</v>
      </c>
      <c r="CJ764" t="s">
        <v>1255</v>
      </c>
      <c r="CK764"/>
      <c r="CL764"/>
      <c r="CM764" t="s">
        <v>9038</v>
      </c>
      <c r="CN764" t="s">
        <v>9069</v>
      </c>
      <c r="CO764" t="s">
        <v>9038</v>
      </c>
      <c r="CP764" t="s">
        <v>9069</v>
      </c>
      <c r="CQ764" t="s">
        <v>1592</v>
      </c>
      <c r="CR764">
        <v>8</v>
      </c>
      <c r="CS764" t="s">
        <v>1243</v>
      </c>
      <c r="CT764" t="s">
        <v>1243</v>
      </c>
      <c r="CU764" t="s">
        <v>1243</v>
      </c>
      <c r="CV764" t="s">
        <v>1592</v>
      </c>
      <c r="CW764" t="s">
        <v>1592</v>
      </c>
      <c r="CX764">
        <v>762</v>
      </c>
      <c r="CY764" t="s">
        <v>9082</v>
      </c>
      <c r="CZ764" t="s">
        <v>1592</v>
      </c>
      <c r="DA764" t="s">
        <v>2313</v>
      </c>
      <c r="DB764" t="s">
        <v>2314</v>
      </c>
      <c r="DC764" t="s">
        <v>9064</v>
      </c>
      <c r="DD764" t="s">
        <v>1311</v>
      </c>
      <c r="DE764" t="s">
        <v>9063</v>
      </c>
      <c r="DF764" t="s">
        <v>8700</v>
      </c>
      <c r="DG764" t="s">
        <v>8700</v>
      </c>
      <c r="DH764" t="s">
        <v>8717</v>
      </c>
      <c r="DI764" t="e">
        <v>#N/A</v>
      </c>
      <c r="DJ764"/>
      <c r="DK764" t="s">
        <v>8717</v>
      </c>
      <c r="DL764">
        <v>9</v>
      </c>
      <c r="DM764" t="s">
        <v>2315</v>
      </c>
      <c r="DN764" t="s">
        <v>1255</v>
      </c>
      <c r="DO764" t="b">
        <v>1</v>
      </c>
      <c r="DP764" t="b">
        <v>1</v>
      </c>
      <c r="DQ764" t="b">
        <v>1</v>
      </c>
      <c r="DR764" t="b">
        <v>0</v>
      </c>
      <c r="DS764" t="b">
        <v>0</v>
      </c>
      <c r="DT764" t="b">
        <v>0</v>
      </c>
      <c r="DU764" t="b">
        <v>0</v>
      </c>
      <c r="DV764">
        <v>0</v>
      </c>
      <c r="DW764" t="b">
        <v>0</v>
      </c>
      <c r="DX764" t="b">
        <v>0</v>
      </c>
      <c r="DY764" t="b">
        <v>0</v>
      </c>
      <c r="DZ764" t="b">
        <v>0</v>
      </c>
      <c r="EA764" t="b">
        <v>0</v>
      </c>
      <c r="EB764" t="b">
        <v>0</v>
      </c>
      <c r="EC764" t="b">
        <v>0</v>
      </c>
      <c r="ED764" t="b">
        <v>0</v>
      </c>
      <c r="EE764" t="b">
        <v>0</v>
      </c>
      <c r="EF764" t="b" cm="1">
        <v>0</v>
      </c>
      <c r="EG764" t="b">
        <v>0</v>
      </c>
      <c r="EH764" t="b">
        <v>0</v>
      </c>
      <c r="EI764" t="b">
        <v>0</v>
      </c>
      <c r="EJ764" t="s">
        <v>1592</v>
      </c>
      <c r="EK764">
        <v>0</v>
      </c>
      <c r="EL764">
        <v>15</v>
      </c>
      <c r="EM764" t="b">
        <v>0</v>
      </c>
    </row>
    <row r="765" spans="1:143" ht="15.75">
      <c r="A765"/>
      <c r="B765" t="s">
        <v>1255</v>
      </c>
      <c r="C765" t="s">
        <v>1739</v>
      </c>
      <c r="D765" t="s">
        <v>9083</v>
      </c>
      <c r="E765" t="s">
        <v>9084</v>
      </c>
      <c r="F765" t="s">
        <v>9085</v>
      </c>
      <c r="G765" t="s">
        <v>9083</v>
      </c>
      <c r="H765" t="s">
        <v>9083</v>
      </c>
      <c r="I765" t="s">
        <v>1242</v>
      </c>
      <c r="J765" t="s">
        <v>9033</v>
      </c>
      <c r="K765"/>
      <c r="L765" t="s">
        <v>5118</v>
      </c>
      <c r="M765" t="s">
        <v>1947</v>
      </c>
      <c r="N765" t="s">
        <v>9086</v>
      </c>
      <c r="O765" t="s">
        <v>1243</v>
      </c>
      <c r="P765" t="s">
        <v>1255</v>
      </c>
      <c r="Q765" t="s">
        <v>1311</v>
      </c>
      <c r="R765" t="s">
        <v>9068</v>
      </c>
      <c r="S765"/>
      <c r="T765" t="s">
        <v>8700</v>
      </c>
      <c r="U765" t="s">
        <v>9038</v>
      </c>
      <c r="V765" t="s">
        <v>9087</v>
      </c>
      <c r="W765"/>
      <c r="X765"/>
      <c r="Y765" t="s">
        <v>1311</v>
      </c>
      <c r="Z765"/>
      <c r="AA765"/>
      <c r="AB765"/>
      <c r="AC765" t="s">
        <v>9070</v>
      </c>
      <c r="AD765"/>
      <c r="AE765"/>
      <c r="AF765"/>
      <c r="AG765"/>
      <c r="AH765"/>
      <c r="AI765"/>
      <c r="AJ765"/>
      <c r="AK765"/>
      <c r="AL765"/>
      <c r="AM765"/>
      <c r="AN765"/>
      <c r="AO765" s="108" t="s">
        <v>43</v>
      </c>
      <c r="AP765" t="s">
        <v>1241</v>
      </c>
      <c r="AQ765">
        <v>44</v>
      </c>
      <c r="AR765" t="e">
        <v>#N/A</v>
      </c>
      <c r="AS765" t="s">
        <v>1739</v>
      </c>
      <c r="AT765" t="e">
        <v>#N/A</v>
      </c>
      <c r="AU765" t="s">
        <v>9084</v>
      </c>
      <c r="AV765" t="s">
        <v>9088</v>
      </c>
      <c r="AW765" t="s">
        <v>9089</v>
      </c>
      <c r="AX765" t="s">
        <v>1934</v>
      </c>
      <c r="AY765" t="s">
        <v>9090</v>
      </c>
      <c r="AZ765" t="s">
        <v>1311</v>
      </c>
      <c r="BA765" t="s">
        <v>9091</v>
      </c>
      <c r="BB765" t="s">
        <v>1242</v>
      </c>
      <c r="BC765" t="s">
        <v>5118</v>
      </c>
      <c r="BD765" t="s">
        <v>9092</v>
      </c>
      <c r="BE765">
        <v>765</v>
      </c>
      <c r="BF765">
        <v>761</v>
      </c>
      <c r="BG765">
        <v>0</v>
      </c>
      <c r="BH765" t="s">
        <v>1592</v>
      </c>
      <c r="BI765">
        <v>0</v>
      </c>
      <c r="BJ765">
        <v>0</v>
      </c>
      <c r="BK765">
        <v>904</v>
      </c>
      <c r="BL765" t="s">
        <v>9093</v>
      </c>
      <c r="BM765" t="s">
        <v>9034</v>
      </c>
      <c r="BN765" t="s">
        <v>9040</v>
      </c>
      <c r="BO765" t="e" cm="1">
        <v>#N/A</v>
      </c>
      <c r="BP765" t="s">
        <v>1592</v>
      </c>
      <c r="BQ765" t="s">
        <v>1243</v>
      </c>
      <c r="BR765">
        <v>43</v>
      </c>
      <c r="BS765" t="s">
        <v>1883</v>
      </c>
      <c r="BT765" t="s">
        <v>9094</v>
      </c>
      <c r="BU765" t="s">
        <v>9083</v>
      </c>
      <c r="BV765" t="s">
        <v>9088</v>
      </c>
      <c r="BW765" t="s">
        <v>9090</v>
      </c>
      <c r="BX765" t="s">
        <v>9095</v>
      </c>
      <c r="BY765" t="s">
        <v>8700</v>
      </c>
      <c r="BZ765" t="s">
        <v>1937</v>
      </c>
      <c r="CA765" t="s">
        <v>1947</v>
      </c>
      <c r="CB765"/>
      <c r="CC765" t="s">
        <v>998</v>
      </c>
      <c r="CD765" t="s">
        <v>1242</v>
      </c>
      <c r="CE765" t="s">
        <v>9096</v>
      </c>
      <c r="CF765" t="s">
        <v>9097</v>
      </c>
      <c r="CG765" t="s">
        <v>1242</v>
      </c>
      <c r="CH765" t="s">
        <v>1592</v>
      </c>
      <c r="CI765" t="s">
        <v>9068</v>
      </c>
      <c r="CJ765" t="s">
        <v>1255</v>
      </c>
      <c r="CK765"/>
      <c r="CL765"/>
      <c r="CM765" t="s">
        <v>9038</v>
      </c>
      <c r="CN765" t="s">
        <v>9087</v>
      </c>
      <c r="CO765" t="s">
        <v>9038</v>
      </c>
      <c r="CP765" t="s">
        <v>9087</v>
      </c>
      <c r="CQ765" t="s">
        <v>1592</v>
      </c>
      <c r="CR765">
        <v>8</v>
      </c>
      <c r="CS765" t="s">
        <v>1243</v>
      </c>
      <c r="CT765" t="s">
        <v>1243</v>
      </c>
      <c r="CU765" t="s">
        <v>1243</v>
      </c>
      <c r="CV765" t="s">
        <v>1592</v>
      </c>
      <c r="CW765" t="s">
        <v>1592</v>
      </c>
      <c r="CX765">
        <v>763</v>
      </c>
      <c r="CY765" t="s">
        <v>9098</v>
      </c>
      <c r="CZ765" t="s">
        <v>1592</v>
      </c>
      <c r="DA765" t="s">
        <v>2313</v>
      </c>
      <c r="DB765" t="s">
        <v>2314</v>
      </c>
      <c r="DC765" t="s">
        <v>9084</v>
      </c>
      <c r="DD765" t="s">
        <v>1311</v>
      </c>
      <c r="DE765" t="s">
        <v>9083</v>
      </c>
      <c r="DF765" t="s">
        <v>8700</v>
      </c>
      <c r="DG765" t="s">
        <v>8700</v>
      </c>
      <c r="DH765" t="s">
        <v>8717</v>
      </c>
      <c r="DI765" t="e">
        <v>#N/A</v>
      </c>
      <c r="DJ765"/>
      <c r="DK765" t="s">
        <v>8717</v>
      </c>
      <c r="DL765">
        <v>9</v>
      </c>
      <c r="DM765" t="s">
        <v>2315</v>
      </c>
      <c r="DN765" t="s">
        <v>1255</v>
      </c>
      <c r="DO765" t="b">
        <v>1</v>
      </c>
      <c r="DP765" t="b">
        <v>1</v>
      </c>
      <c r="DQ765" t="b">
        <v>1</v>
      </c>
      <c r="DR765" t="b">
        <v>0</v>
      </c>
      <c r="DS765" t="b">
        <v>0</v>
      </c>
      <c r="DT765" t="b">
        <v>0</v>
      </c>
      <c r="DU765" t="b">
        <v>0</v>
      </c>
      <c r="DV765">
        <v>0</v>
      </c>
      <c r="DW765" t="b">
        <v>0</v>
      </c>
      <c r="DX765" t="b">
        <v>0</v>
      </c>
      <c r="DY765" t="b">
        <v>0</v>
      </c>
      <c r="DZ765" t="b">
        <v>0</v>
      </c>
      <c r="EA765" t="b">
        <v>0</v>
      </c>
      <c r="EB765" t="b">
        <v>0</v>
      </c>
      <c r="EC765" t="b">
        <v>0</v>
      </c>
      <c r="ED765" t="b">
        <v>0</v>
      </c>
      <c r="EE765" t="b">
        <v>0</v>
      </c>
      <c r="EF765" t="b" cm="1">
        <v>0</v>
      </c>
      <c r="EG765" t="b">
        <v>0</v>
      </c>
      <c r="EH765" t="b">
        <v>0</v>
      </c>
      <c r="EI765" t="b">
        <v>0</v>
      </c>
      <c r="EJ765" t="s">
        <v>1592</v>
      </c>
      <c r="EK765">
        <v>0</v>
      </c>
      <c r="EL765">
        <v>16</v>
      </c>
      <c r="EM765" t="b">
        <v>0</v>
      </c>
    </row>
    <row r="766" spans="1:143" ht="15.75">
      <c r="A766"/>
      <c r="B766" t="s">
        <v>1255</v>
      </c>
      <c r="C766" t="s">
        <v>1739</v>
      </c>
      <c r="D766" t="s">
        <v>8718</v>
      </c>
      <c r="E766" t="s">
        <v>8719</v>
      </c>
      <c r="F766"/>
      <c r="G766" t="s">
        <v>8720</v>
      </c>
      <c r="H766" t="s">
        <v>8721</v>
      </c>
      <c r="I766" t="s">
        <v>1242</v>
      </c>
      <c r="J766" t="s">
        <v>9033</v>
      </c>
      <c r="K766"/>
      <c r="L766" t="s">
        <v>5588</v>
      </c>
      <c r="M766" t="s">
        <v>1947</v>
      </c>
      <c r="N766" t="s">
        <v>8722</v>
      </c>
      <c r="O766" t="s">
        <v>1243</v>
      </c>
      <c r="P766" t="s">
        <v>1255</v>
      </c>
      <c r="Q766" t="s">
        <v>1311</v>
      </c>
      <c r="R766" t="s">
        <v>8519</v>
      </c>
      <c r="S766"/>
      <c r="T766" t="s">
        <v>8700</v>
      </c>
      <c r="U766" t="s">
        <v>9038</v>
      </c>
      <c r="V766" t="s">
        <v>8723</v>
      </c>
      <c r="W766"/>
      <c r="X766"/>
      <c r="Y766" t="s">
        <v>1311</v>
      </c>
      <c r="Z766"/>
      <c r="AA766"/>
      <c r="AB766"/>
      <c r="AC766" t="s">
        <v>8669</v>
      </c>
      <c r="AD766" t="s">
        <v>8724</v>
      </c>
      <c r="AE766"/>
      <c r="AF766"/>
      <c r="AG766"/>
      <c r="AH766"/>
      <c r="AI766"/>
      <c r="AJ766"/>
      <c r="AK766"/>
      <c r="AL766"/>
      <c r="AM766"/>
      <c r="AN766"/>
      <c r="AO766" s="108" t="s">
        <v>43</v>
      </c>
      <c r="AP766" t="s">
        <v>1241</v>
      </c>
      <c r="AQ766">
        <v>45</v>
      </c>
      <c r="AR766" t="e">
        <v>#N/A</v>
      </c>
      <c r="AS766" t="s">
        <v>1739</v>
      </c>
      <c r="AT766" t="e">
        <v>#N/A</v>
      </c>
      <c r="AU766" t="s">
        <v>8719</v>
      </c>
      <c r="AV766" t="s">
        <v>8725</v>
      </c>
      <c r="AW766" t="s">
        <v>1937</v>
      </c>
      <c r="AX766" t="s">
        <v>1934</v>
      </c>
      <c r="AY766" t="s">
        <v>8726</v>
      </c>
      <c r="AZ766" t="s">
        <v>1311</v>
      </c>
      <c r="BA766" t="s">
        <v>8727</v>
      </c>
      <c r="BB766" t="s">
        <v>1242</v>
      </c>
      <c r="BC766" t="s">
        <v>5118</v>
      </c>
      <c r="BD766" t="s">
        <v>8728</v>
      </c>
      <c r="BE766">
        <v>734</v>
      </c>
      <c r="BF766">
        <v>761</v>
      </c>
      <c r="BG766">
        <v>0</v>
      </c>
      <c r="BH766" t="s">
        <v>1592</v>
      </c>
      <c r="BI766">
        <v>0</v>
      </c>
      <c r="BJ766">
        <v>0</v>
      </c>
      <c r="BK766">
        <v>846</v>
      </c>
      <c r="BL766" t="s">
        <v>8729</v>
      </c>
      <c r="BM766" t="s">
        <v>9034</v>
      </c>
      <c r="BN766" t="s">
        <v>9040</v>
      </c>
      <c r="BO766" t="e" cm="1">
        <v>#N/A</v>
      </c>
      <c r="BP766" t="s">
        <v>1592</v>
      </c>
      <c r="BQ766" t="s">
        <v>1243</v>
      </c>
      <c r="BR766">
        <v>44</v>
      </c>
      <c r="BS766" t="s">
        <v>1884</v>
      </c>
      <c r="BT766" t="s">
        <v>9099</v>
      </c>
      <c r="BU766" t="s">
        <v>8718</v>
      </c>
      <c r="BV766" t="s">
        <v>8725</v>
      </c>
      <c r="BW766" t="s">
        <v>8731</v>
      </c>
      <c r="BX766" t="s">
        <v>8732</v>
      </c>
      <c r="BY766" t="s">
        <v>8700</v>
      </c>
      <c r="BZ766" t="s">
        <v>1937</v>
      </c>
      <c r="CA766" t="s">
        <v>1947</v>
      </c>
      <c r="CB766"/>
      <c r="CC766" t="s">
        <v>998</v>
      </c>
      <c r="CD766" t="s">
        <v>1242</v>
      </c>
      <c r="CE766" t="s">
        <v>9100</v>
      </c>
      <c r="CF766" t="s">
        <v>9101</v>
      </c>
      <c r="CG766" t="s">
        <v>1242</v>
      </c>
      <c r="CH766" t="s">
        <v>1592</v>
      </c>
      <c r="CI766" t="s">
        <v>8519</v>
      </c>
      <c r="CJ766" t="s">
        <v>1255</v>
      </c>
      <c r="CK766"/>
      <c r="CL766"/>
      <c r="CM766" t="s">
        <v>9038</v>
      </c>
      <c r="CN766" t="s">
        <v>8723</v>
      </c>
      <c r="CO766" t="s">
        <v>9038</v>
      </c>
      <c r="CP766" t="s">
        <v>8723</v>
      </c>
      <c r="CQ766" t="s">
        <v>1592</v>
      </c>
      <c r="CR766">
        <v>8</v>
      </c>
      <c r="CS766" t="s">
        <v>1243</v>
      </c>
      <c r="CT766" t="s">
        <v>1243</v>
      </c>
      <c r="CU766" t="s">
        <v>1243</v>
      </c>
      <c r="CV766" t="s">
        <v>1592</v>
      </c>
      <c r="CW766" t="s">
        <v>1592</v>
      </c>
      <c r="CX766">
        <v>764</v>
      </c>
      <c r="CY766" t="s">
        <v>9102</v>
      </c>
      <c r="CZ766" t="s">
        <v>1592</v>
      </c>
      <c r="DA766" t="s">
        <v>2313</v>
      </c>
      <c r="DB766" t="s">
        <v>2314</v>
      </c>
      <c r="DC766" t="s">
        <v>8719</v>
      </c>
      <c r="DD766" t="s">
        <v>1311</v>
      </c>
      <c r="DE766" t="s">
        <v>8720</v>
      </c>
      <c r="DF766" t="s">
        <v>8700</v>
      </c>
      <c r="DG766" t="s">
        <v>8700</v>
      </c>
      <c r="DH766" t="s">
        <v>8717</v>
      </c>
      <c r="DI766" t="e">
        <v>#N/A</v>
      </c>
      <c r="DJ766"/>
      <c r="DK766" t="s">
        <v>8717</v>
      </c>
      <c r="DL766">
        <v>9</v>
      </c>
      <c r="DM766" t="s">
        <v>2315</v>
      </c>
      <c r="DN766" t="s">
        <v>1255</v>
      </c>
      <c r="DO766" t="b">
        <v>1</v>
      </c>
      <c r="DP766" t="b">
        <v>1</v>
      </c>
      <c r="DQ766" t="b">
        <v>0</v>
      </c>
      <c r="DR766" t="b">
        <v>0</v>
      </c>
      <c r="DS766" t="b">
        <v>0</v>
      </c>
      <c r="DT766" t="b">
        <v>0</v>
      </c>
      <c r="DU766" t="b">
        <v>0</v>
      </c>
      <c r="DV766">
        <v>0</v>
      </c>
      <c r="DW766" t="b">
        <v>0</v>
      </c>
      <c r="DX766" t="b">
        <v>0</v>
      </c>
      <c r="DY766" t="b">
        <v>0</v>
      </c>
      <c r="DZ766" t="b">
        <v>0</v>
      </c>
      <c r="EA766" t="b">
        <v>0</v>
      </c>
      <c r="EB766" t="b">
        <v>0</v>
      </c>
      <c r="EC766" t="b">
        <v>0</v>
      </c>
      <c r="ED766" t="b">
        <v>0</v>
      </c>
      <c r="EE766" t="b">
        <v>0</v>
      </c>
      <c r="EF766" t="b" cm="1">
        <v>0</v>
      </c>
      <c r="EG766" t="b">
        <v>0</v>
      </c>
      <c r="EH766" t="b">
        <v>0</v>
      </c>
      <c r="EI766" t="b">
        <v>0</v>
      </c>
      <c r="EJ766" t="s">
        <v>1592</v>
      </c>
      <c r="EK766">
        <v>0</v>
      </c>
      <c r="EL766">
        <v>11</v>
      </c>
      <c r="EM766" t="b">
        <v>0</v>
      </c>
    </row>
    <row r="767" spans="1:143" ht="15.75">
      <c r="A767"/>
      <c r="B767" t="s">
        <v>1255</v>
      </c>
      <c r="C767" t="s">
        <v>1739</v>
      </c>
      <c r="D767" t="s">
        <v>8736</v>
      </c>
      <c r="E767" t="s">
        <v>8737</v>
      </c>
      <c r="F767"/>
      <c r="G767" t="s">
        <v>8738</v>
      </c>
      <c r="H767" t="s">
        <v>8721</v>
      </c>
      <c r="I767" t="s">
        <v>1242</v>
      </c>
      <c r="J767" t="s">
        <v>9033</v>
      </c>
      <c r="K767"/>
      <c r="L767" t="s">
        <v>5588</v>
      </c>
      <c r="M767" t="s">
        <v>1965</v>
      </c>
      <c r="N767" t="s">
        <v>8722</v>
      </c>
      <c r="O767" t="s">
        <v>1243</v>
      </c>
      <c r="P767" t="s">
        <v>1255</v>
      </c>
      <c r="Q767" t="s">
        <v>1311</v>
      </c>
      <c r="R767" t="s">
        <v>8519</v>
      </c>
      <c r="S767"/>
      <c r="T767" t="s">
        <v>8700</v>
      </c>
      <c r="U767" t="s">
        <v>9038</v>
      </c>
      <c r="V767" t="s">
        <v>8739</v>
      </c>
      <c r="W767"/>
      <c r="X767"/>
      <c r="Y767" t="s">
        <v>1311</v>
      </c>
      <c r="Z767"/>
      <c r="AA767"/>
      <c r="AB767"/>
      <c r="AC767" t="s">
        <v>8669</v>
      </c>
      <c r="AD767" t="s">
        <v>8724</v>
      </c>
      <c r="AE767"/>
      <c r="AF767"/>
      <c r="AG767"/>
      <c r="AH767"/>
      <c r="AI767"/>
      <c r="AJ767"/>
      <c r="AK767"/>
      <c r="AL767"/>
      <c r="AM767"/>
      <c r="AN767"/>
      <c r="AO767" s="108" t="s">
        <v>43</v>
      </c>
      <c r="AP767" t="s">
        <v>1241</v>
      </c>
      <c r="AQ767">
        <v>46</v>
      </c>
      <c r="AR767" t="e">
        <v>#N/A</v>
      </c>
      <c r="AS767" t="s">
        <v>1739</v>
      </c>
      <c r="AT767" t="e">
        <v>#N/A</v>
      </c>
      <c r="AU767" t="s">
        <v>8737</v>
      </c>
      <c r="AV767" t="s">
        <v>8740</v>
      </c>
      <c r="AW767" t="s">
        <v>1937</v>
      </c>
      <c r="AX767" t="s">
        <v>1934</v>
      </c>
      <c r="AY767" t="s">
        <v>8741</v>
      </c>
      <c r="AZ767" t="s">
        <v>1311</v>
      </c>
      <c r="BA767" t="s">
        <v>8742</v>
      </c>
      <c r="BB767" t="s">
        <v>1242</v>
      </c>
      <c r="BC767" t="s">
        <v>5118</v>
      </c>
      <c r="BD767" t="s">
        <v>8743</v>
      </c>
      <c r="BE767">
        <v>735</v>
      </c>
      <c r="BF767">
        <v>761</v>
      </c>
      <c r="BG767">
        <v>0</v>
      </c>
      <c r="BH767" t="s">
        <v>1592</v>
      </c>
      <c r="BI767">
        <v>0</v>
      </c>
      <c r="BJ767">
        <v>0</v>
      </c>
      <c r="BK767">
        <v>847</v>
      </c>
      <c r="BL767" t="s">
        <v>8744</v>
      </c>
      <c r="BM767" t="s">
        <v>9034</v>
      </c>
      <c r="BN767" t="s">
        <v>9040</v>
      </c>
      <c r="BO767" t="e" cm="1">
        <v>#N/A</v>
      </c>
      <c r="BP767" t="s">
        <v>1592</v>
      </c>
      <c r="BQ767" t="s">
        <v>1243</v>
      </c>
      <c r="BR767">
        <v>45</v>
      </c>
      <c r="BS767" t="s">
        <v>1885</v>
      </c>
      <c r="BT767" t="s">
        <v>9103</v>
      </c>
      <c r="BU767" t="s">
        <v>8736</v>
      </c>
      <c r="BV767" t="s">
        <v>8740</v>
      </c>
      <c r="BW767" t="s">
        <v>8731</v>
      </c>
      <c r="BX767" t="s">
        <v>8732</v>
      </c>
      <c r="BY767" t="s">
        <v>8700</v>
      </c>
      <c r="BZ767" t="s">
        <v>1937</v>
      </c>
      <c r="CA767" t="s">
        <v>1965</v>
      </c>
      <c r="CB767"/>
      <c r="CC767" t="s">
        <v>998</v>
      </c>
      <c r="CD767" t="s">
        <v>1242</v>
      </c>
      <c r="CE767" t="s">
        <v>9104</v>
      </c>
      <c r="CF767" t="s">
        <v>9105</v>
      </c>
      <c r="CG767" t="s">
        <v>1242</v>
      </c>
      <c r="CH767" t="s">
        <v>1592</v>
      </c>
      <c r="CI767" t="s">
        <v>8519</v>
      </c>
      <c r="CJ767" t="s">
        <v>1255</v>
      </c>
      <c r="CK767"/>
      <c r="CL767"/>
      <c r="CM767" t="s">
        <v>9038</v>
      </c>
      <c r="CN767" t="s">
        <v>8739</v>
      </c>
      <c r="CO767" t="s">
        <v>9038</v>
      </c>
      <c r="CP767" t="s">
        <v>8739</v>
      </c>
      <c r="CQ767" t="s">
        <v>1592</v>
      </c>
      <c r="CR767">
        <v>8</v>
      </c>
      <c r="CS767" t="s">
        <v>1243</v>
      </c>
      <c r="CT767" t="s">
        <v>1243</v>
      </c>
      <c r="CU767" t="s">
        <v>1243</v>
      </c>
      <c r="CV767" t="s">
        <v>1592</v>
      </c>
      <c r="CW767" t="s">
        <v>1592</v>
      </c>
      <c r="CX767">
        <v>765</v>
      </c>
      <c r="CY767" t="s">
        <v>9106</v>
      </c>
      <c r="CZ767" t="s">
        <v>1592</v>
      </c>
      <c r="DA767" t="s">
        <v>2313</v>
      </c>
      <c r="DB767" t="s">
        <v>2314</v>
      </c>
      <c r="DC767" t="s">
        <v>8737</v>
      </c>
      <c r="DD767" t="s">
        <v>1311</v>
      </c>
      <c r="DE767" t="s">
        <v>8738</v>
      </c>
      <c r="DF767" t="s">
        <v>8700</v>
      </c>
      <c r="DG767" t="s">
        <v>8700</v>
      </c>
      <c r="DH767" t="s">
        <v>8717</v>
      </c>
      <c r="DI767" t="e">
        <v>#N/A</v>
      </c>
      <c r="DJ767"/>
      <c r="DK767" t="s">
        <v>8717</v>
      </c>
      <c r="DL767">
        <v>9</v>
      </c>
      <c r="DM767" t="s">
        <v>2315</v>
      </c>
      <c r="DN767" t="s">
        <v>1255</v>
      </c>
      <c r="DO767" t="b">
        <v>1</v>
      </c>
      <c r="DP767" t="b">
        <v>1</v>
      </c>
      <c r="DQ767" t="b">
        <v>0</v>
      </c>
      <c r="DR767" t="b">
        <v>0</v>
      </c>
      <c r="DS767" t="b">
        <v>0</v>
      </c>
      <c r="DT767" t="b">
        <v>0</v>
      </c>
      <c r="DU767" t="b">
        <v>0</v>
      </c>
      <c r="DV767">
        <v>0</v>
      </c>
      <c r="DW767" t="b">
        <v>0</v>
      </c>
      <c r="DX767" t="b">
        <v>0</v>
      </c>
      <c r="DY767" t="b">
        <v>0</v>
      </c>
      <c r="DZ767" t="b">
        <v>0</v>
      </c>
      <c r="EA767" t="b">
        <v>0</v>
      </c>
      <c r="EB767" t="b">
        <v>0</v>
      </c>
      <c r="EC767" t="b">
        <v>0</v>
      </c>
      <c r="ED767" t="b">
        <v>0</v>
      </c>
      <c r="EE767" t="b">
        <v>0</v>
      </c>
      <c r="EF767" t="b" cm="1">
        <v>0</v>
      </c>
      <c r="EG767" t="b">
        <v>0</v>
      </c>
      <c r="EH767" t="b">
        <v>0</v>
      </c>
      <c r="EI767" t="b">
        <v>0</v>
      </c>
      <c r="EJ767" t="s">
        <v>1592</v>
      </c>
      <c r="EK767">
        <v>0</v>
      </c>
      <c r="EL767">
        <v>11</v>
      </c>
      <c r="EM767" t="b">
        <v>0</v>
      </c>
    </row>
    <row r="768" spans="1:143" ht="15.75">
      <c r="A768"/>
      <c r="B768" t="s">
        <v>1255</v>
      </c>
      <c r="C768" t="s">
        <v>1739</v>
      </c>
      <c r="D768" t="s">
        <v>9107</v>
      </c>
      <c r="E768" t="s">
        <v>9108</v>
      </c>
      <c r="F768" t="s">
        <v>9109</v>
      </c>
      <c r="G768" t="s">
        <v>9110</v>
      </c>
      <c r="H768" t="s">
        <v>9111</v>
      </c>
      <c r="I768" t="s">
        <v>1287</v>
      </c>
      <c r="J768" t="s">
        <v>9033</v>
      </c>
      <c r="K768"/>
      <c r="L768" t="s">
        <v>3872</v>
      </c>
      <c r="M768" t="s">
        <v>2031</v>
      </c>
      <c r="N768"/>
      <c r="O768" t="s">
        <v>1243</v>
      </c>
      <c r="P768" t="s">
        <v>1255</v>
      </c>
      <c r="Q768" t="s">
        <v>1311</v>
      </c>
      <c r="R768" t="s">
        <v>9037</v>
      </c>
      <c r="S768"/>
      <c r="T768" t="s">
        <v>8536</v>
      </c>
      <c r="U768" t="s">
        <v>9038</v>
      </c>
      <c r="V768" t="s">
        <v>9112</v>
      </c>
      <c r="W768"/>
      <c r="X768"/>
      <c r="Y768" t="s">
        <v>1311</v>
      </c>
      <c r="Z768" t="s">
        <v>9113</v>
      </c>
      <c r="AA768"/>
      <c r="AB768"/>
      <c r="AC768"/>
      <c r="AD768"/>
      <c r="AE768"/>
      <c r="AF768"/>
      <c r="AG768"/>
      <c r="AH768"/>
      <c r="AI768"/>
      <c r="AJ768"/>
      <c r="AK768"/>
      <c r="AL768"/>
      <c r="AM768"/>
      <c r="AN768"/>
      <c r="AO768" s="108" t="s">
        <v>43</v>
      </c>
      <c r="AP768" t="s">
        <v>1241</v>
      </c>
      <c r="AQ768">
        <v>47</v>
      </c>
      <c r="AR768" t="e">
        <v>#N/A</v>
      </c>
      <c r="AS768" t="s">
        <v>1739</v>
      </c>
      <c r="AT768" t="e">
        <v>#N/A</v>
      </c>
      <c r="AU768" t="s">
        <v>9108</v>
      </c>
      <c r="AV768" t="s">
        <v>9114</v>
      </c>
      <c r="AW768" t="s">
        <v>9115</v>
      </c>
      <c r="AX768" t="s">
        <v>1934</v>
      </c>
      <c r="AY768" t="s">
        <v>9116</v>
      </c>
      <c r="AZ768" t="s">
        <v>1311</v>
      </c>
      <c r="BA768" t="s">
        <v>9117</v>
      </c>
      <c r="BB768" t="s">
        <v>1287</v>
      </c>
      <c r="BC768" t="s">
        <v>3872</v>
      </c>
      <c r="BD768" t="s">
        <v>9118</v>
      </c>
      <c r="BE768">
        <v>768</v>
      </c>
      <c r="BF768">
        <v>761</v>
      </c>
      <c r="BG768">
        <v>0</v>
      </c>
      <c r="BH768" t="s">
        <v>1592</v>
      </c>
      <c r="BI768">
        <v>0</v>
      </c>
      <c r="BJ768">
        <v>0</v>
      </c>
      <c r="BK768">
        <v>870</v>
      </c>
      <c r="BL768" t="s">
        <v>9119</v>
      </c>
      <c r="BM768" t="s">
        <v>9034</v>
      </c>
      <c r="BN768" t="s">
        <v>9040</v>
      </c>
      <c r="BO768" t="e" cm="1">
        <v>#N/A</v>
      </c>
      <c r="BP768" t="s">
        <v>1592</v>
      </c>
      <c r="BQ768" t="s">
        <v>1243</v>
      </c>
      <c r="BR768">
        <v>46</v>
      </c>
      <c r="BS768" t="s">
        <v>1886</v>
      </c>
      <c r="BT768" t="s">
        <v>9120</v>
      </c>
      <c r="BU768" t="s">
        <v>9107</v>
      </c>
      <c r="BV768" t="s">
        <v>9114</v>
      </c>
      <c r="BW768" t="s">
        <v>9121</v>
      </c>
      <c r="BX768" t="s">
        <v>1937</v>
      </c>
      <c r="BY768" t="s">
        <v>8536</v>
      </c>
      <c r="BZ768" t="s">
        <v>9122</v>
      </c>
      <c r="CA768" t="s">
        <v>2031</v>
      </c>
      <c r="CB768"/>
      <c r="CC768" t="s">
        <v>998</v>
      </c>
      <c r="CD768" t="s">
        <v>1287</v>
      </c>
      <c r="CE768" t="s">
        <v>9123</v>
      </c>
      <c r="CF768" t="s">
        <v>9124</v>
      </c>
      <c r="CG768" t="s">
        <v>1287</v>
      </c>
      <c r="CH768" t="s">
        <v>1592</v>
      </c>
      <c r="CI768" t="s">
        <v>9037</v>
      </c>
      <c r="CJ768" t="s">
        <v>1255</v>
      </c>
      <c r="CK768"/>
      <c r="CL768"/>
      <c r="CM768" t="s">
        <v>9038</v>
      </c>
      <c r="CN768" t="s">
        <v>9112</v>
      </c>
      <c r="CO768" t="s">
        <v>9038</v>
      </c>
      <c r="CP768" t="s">
        <v>9112</v>
      </c>
      <c r="CQ768" t="s">
        <v>1592</v>
      </c>
      <c r="CR768">
        <v>8</v>
      </c>
      <c r="CS768" t="s">
        <v>1243</v>
      </c>
      <c r="CT768" t="s">
        <v>1243</v>
      </c>
      <c r="CU768" t="s">
        <v>1243</v>
      </c>
      <c r="CV768" t="s">
        <v>1592</v>
      </c>
      <c r="CW768" t="s">
        <v>1592</v>
      </c>
      <c r="CX768">
        <v>766</v>
      </c>
      <c r="CY768" t="s">
        <v>9125</v>
      </c>
      <c r="CZ768" t="s">
        <v>1592</v>
      </c>
      <c r="DA768" t="s">
        <v>2313</v>
      </c>
      <c r="DB768" t="s">
        <v>2314</v>
      </c>
      <c r="DC768" t="s">
        <v>9108</v>
      </c>
      <c r="DD768" t="s">
        <v>1311</v>
      </c>
      <c r="DE768" t="s">
        <v>9110</v>
      </c>
      <c r="DF768" t="s">
        <v>8536</v>
      </c>
      <c r="DG768" t="s">
        <v>8536</v>
      </c>
      <c r="DH768" t="s">
        <v>8546</v>
      </c>
      <c r="DI768" t="e">
        <v>#N/A</v>
      </c>
      <c r="DJ768"/>
      <c r="DK768" t="s">
        <v>8546</v>
      </c>
      <c r="DL768">
        <v>9</v>
      </c>
      <c r="DM768" t="s">
        <v>2315</v>
      </c>
      <c r="DN768" t="s">
        <v>1255</v>
      </c>
      <c r="DO768" t="b">
        <v>1</v>
      </c>
      <c r="DP768" t="b">
        <v>1</v>
      </c>
      <c r="DQ768" t="b">
        <v>1</v>
      </c>
      <c r="DR768" t="b">
        <v>0</v>
      </c>
      <c r="DS768" t="b">
        <v>0</v>
      </c>
      <c r="DT768" t="b">
        <v>0</v>
      </c>
      <c r="DU768" t="b">
        <v>0</v>
      </c>
      <c r="DV768">
        <v>0</v>
      </c>
      <c r="DW768" t="b">
        <v>0</v>
      </c>
      <c r="DX768" t="b">
        <v>0</v>
      </c>
      <c r="DY768" t="b">
        <v>0</v>
      </c>
      <c r="DZ768" t="b">
        <v>0</v>
      </c>
      <c r="EA768" t="b">
        <v>0</v>
      </c>
      <c r="EB768" t="b">
        <v>0</v>
      </c>
      <c r="EC768" t="b">
        <v>0</v>
      </c>
      <c r="ED768" t="b">
        <v>0</v>
      </c>
      <c r="EE768" t="b">
        <v>0</v>
      </c>
      <c r="EF768" t="b" cm="1">
        <v>0</v>
      </c>
      <c r="EG768" t="b">
        <v>0</v>
      </c>
      <c r="EH768" t="b">
        <v>0</v>
      </c>
      <c r="EI768" t="b">
        <v>0</v>
      </c>
      <c r="EJ768" t="s">
        <v>1592</v>
      </c>
      <c r="EK768">
        <v>0</v>
      </c>
      <c r="EL768">
        <v>16</v>
      </c>
      <c r="EM768" t="b">
        <v>0</v>
      </c>
    </row>
    <row r="769" spans="1:143" ht="15.75">
      <c r="A769"/>
      <c r="B769" t="s">
        <v>1255</v>
      </c>
      <c r="C769" t="s">
        <v>1739</v>
      </c>
      <c r="D769" t="s">
        <v>9126</v>
      </c>
      <c r="E769" t="s">
        <v>9127</v>
      </c>
      <c r="F769" t="s">
        <v>8766</v>
      </c>
      <c r="G769" t="s">
        <v>9128</v>
      </c>
      <c r="H769" t="s">
        <v>8768</v>
      </c>
      <c r="I769" t="s">
        <v>1287</v>
      </c>
      <c r="J769" t="s">
        <v>9033</v>
      </c>
      <c r="K769"/>
      <c r="L769" t="s">
        <v>3872</v>
      </c>
      <c r="M769" t="s">
        <v>2031</v>
      </c>
      <c r="N769"/>
      <c r="O769" t="s">
        <v>1243</v>
      </c>
      <c r="P769" t="s">
        <v>1255</v>
      </c>
      <c r="Q769" t="s">
        <v>1311</v>
      </c>
      <c r="R769" t="s">
        <v>9037</v>
      </c>
      <c r="S769"/>
      <c r="T769" t="s">
        <v>8536</v>
      </c>
      <c r="U769" t="s">
        <v>9038</v>
      </c>
      <c r="V769" t="s">
        <v>9129</v>
      </c>
      <c r="W769"/>
      <c r="X769"/>
      <c r="Y769" t="s">
        <v>1311</v>
      </c>
      <c r="Z769" t="s">
        <v>9113</v>
      </c>
      <c r="AA769"/>
      <c r="AB769"/>
      <c r="AC769"/>
      <c r="AD769"/>
      <c r="AE769"/>
      <c r="AF769"/>
      <c r="AG769"/>
      <c r="AH769"/>
      <c r="AI769"/>
      <c r="AJ769"/>
      <c r="AK769"/>
      <c r="AL769"/>
      <c r="AM769"/>
      <c r="AN769"/>
      <c r="AO769" s="108" t="s">
        <v>43</v>
      </c>
      <c r="AP769" t="s">
        <v>1241</v>
      </c>
      <c r="AQ769">
        <v>48</v>
      </c>
      <c r="AR769" t="e">
        <v>#N/A</v>
      </c>
      <c r="AS769" t="s">
        <v>1739</v>
      </c>
      <c r="AT769" t="e">
        <v>#N/A</v>
      </c>
      <c r="AU769" t="s">
        <v>9127</v>
      </c>
      <c r="AV769" t="s">
        <v>9130</v>
      </c>
      <c r="AW769" t="s">
        <v>8771</v>
      </c>
      <c r="AX769" t="s">
        <v>1934</v>
      </c>
      <c r="AY769" t="s">
        <v>9131</v>
      </c>
      <c r="AZ769" t="s">
        <v>1311</v>
      </c>
      <c r="BA769" t="s">
        <v>9132</v>
      </c>
      <c r="BB769" t="s">
        <v>1287</v>
      </c>
      <c r="BC769" t="s">
        <v>3872</v>
      </c>
      <c r="BD769" t="s">
        <v>9133</v>
      </c>
      <c r="BE769">
        <v>769</v>
      </c>
      <c r="BF769">
        <v>761</v>
      </c>
      <c r="BG769">
        <v>0</v>
      </c>
      <c r="BH769" t="s">
        <v>1592</v>
      </c>
      <c r="BI769">
        <v>0</v>
      </c>
      <c r="BJ769">
        <v>0</v>
      </c>
      <c r="BK769">
        <v>871</v>
      </c>
      <c r="BL769" t="s">
        <v>9134</v>
      </c>
      <c r="BM769" t="s">
        <v>9034</v>
      </c>
      <c r="BN769" t="s">
        <v>9040</v>
      </c>
      <c r="BO769" t="e" cm="1">
        <v>#N/A</v>
      </c>
      <c r="BP769" t="s">
        <v>1592</v>
      </c>
      <c r="BQ769" t="s">
        <v>1243</v>
      </c>
      <c r="BR769">
        <v>47</v>
      </c>
      <c r="BS769" t="s">
        <v>1887</v>
      </c>
      <c r="BT769" t="s">
        <v>9135</v>
      </c>
      <c r="BU769" t="s">
        <v>9126</v>
      </c>
      <c r="BV769" t="s">
        <v>9130</v>
      </c>
      <c r="BW769" t="s">
        <v>8777</v>
      </c>
      <c r="BX769" t="s">
        <v>1937</v>
      </c>
      <c r="BY769" t="s">
        <v>8536</v>
      </c>
      <c r="BZ769" t="s">
        <v>9122</v>
      </c>
      <c r="CA769" t="s">
        <v>2031</v>
      </c>
      <c r="CB769"/>
      <c r="CC769" t="s">
        <v>998</v>
      </c>
      <c r="CD769" t="s">
        <v>1287</v>
      </c>
      <c r="CE769" t="s">
        <v>9136</v>
      </c>
      <c r="CF769" t="s">
        <v>9137</v>
      </c>
      <c r="CG769" t="s">
        <v>1287</v>
      </c>
      <c r="CH769" t="s">
        <v>1592</v>
      </c>
      <c r="CI769" t="s">
        <v>9037</v>
      </c>
      <c r="CJ769" t="s">
        <v>1255</v>
      </c>
      <c r="CK769"/>
      <c r="CL769"/>
      <c r="CM769" t="s">
        <v>9038</v>
      </c>
      <c r="CN769" t="s">
        <v>9129</v>
      </c>
      <c r="CO769" t="s">
        <v>9038</v>
      </c>
      <c r="CP769" t="s">
        <v>9129</v>
      </c>
      <c r="CQ769" t="s">
        <v>1592</v>
      </c>
      <c r="CR769">
        <v>8</v>
      </c>
      <c r="CS769" t="s">
        <v>1243</v>
      </c>
      <c r="CT769" t="s">
        <v>1243</v>
      </c>
      <c r="CU769" t="s">
        <v>1243</v>
      </c>
      <c r="CV769" t="s">
        <v>1592</v>
      </c>
      <c r="CW769" t="s">
        <v>1592</v>
      </c>
      <c r="CX769">
        <v>767</v>
      </c>
      <c r="CY769" t="s">
        <v>9138</v>
      </c>
      <c r="CZ769" t="s">
        <v>1592</v>
      </c>
      <c r="DA769" t="s">
        <v>2313</v>
      </c>
      <c r="DB769" t="s">
        <v>2314</v>
      </c>
      <c r="DC769" t="s">
        <v>9127</v>
      </c>
      <c r="DD769" t="s">
        <v>1311</v>
      </c>
      <c r="DE769" t="s">
        <v>9128</v>
      </c>
      <c r="DF769" t="s">
        <v>8536</v>
      </c>
      <c r="DG769" t="s">
        <v>8536</v>
      </c>
      <c r="DH769" t="s">
        <v>8546</v>
      </c>
      <c r="DI769" t="e">
        <v>#N/A</v>
      </c>
      <c r="DJ769"/>
      <c r="DK769" t="s">
        <v>8546</v>
      </c>
      <c r="DL769">
        <v>9</v>
      </c>
      <c r="DM769" t="s">
        <v>2315</v>
      </c>
      <c r="DN769" t="s">
        <v>1255</v>
      </c>
      <c r="DO769" t="b">
        <v>1</v>
      </c>
      <c r="DP769" t="b">
        <v>1</v>
      </c>
      <c r="DQ769" t="b">
        <v>1</v>
      </c>
      <c r="DR769" t="b">
        <v>0</v>
      </c>
      <c r="DS769" t="b">
        <v>0</v>
      </c>
      <c r="DT769" t="b">
        <v>0</v>
      </c>
      <c r="DU769" t="b">
        <v>0</v>
      </c>
      <c r="DV769">
        <v>0</v>
      </c>
      <c r="DW769" t="b">
        <v>0</v>
      </c>
      <c r="DX769" t="b">
        <v>0</v>
      </c>
      <c r="DY769" t="b">
        <v>0</v>
      </c>
      <c r="DZ769" t="b">
        <v>0</v>
      </c>
      <c r="EA769" t="b">
        <v>0</v>
      </c>
      <c r="EB769" t="b">
        <v>0</v>
      </c>
      <c r="EC769" t="b">
        <v>0</v>
      </c>
      <c r="ED769" t="b">
        <v>0</v>
      </c>
      <c r="EE769" t="b">
        <v>0</v>
      </c>
      <c r="EF769" t="b" cm="1">
        <v>0</v>
      </c>
      <c r="EG769" t="b">
        <v>0</v>
      </c>
      <c r="EH769" t="b">
        <v>0</v>
      </c>
      <c r="EI769" t="b">
        <v>0</v>
      </c>
      <c r="EJ769" t="s">
        <v>1592</v>
      </c>
      <c r="EK769">
        <v>0</v>
      </c>
      <c r="EL769">
        <v>15</v>
      </c>
      <c r="EM769" t="b">
        <v>0</v>
      </c>
    </row>
    <row r="770" spans="1:143" ht="15.75">
      <c r="A770"/>
      <c r="B770" t="s">
        <v>1255</v>
      </c>
      <c r="C770" t="s">
        <v>1739</v>
      </c>
      <c r="D770" t="s">
        <v>9139</v>
      </c>
      <c r="E770" t="s">
        <v>9140</v>
      </c>
      <c r="F770"/>
      <c r="G770" t="s">
        <v>9141</v>
      </c>
      <c r="H770" t="s">
        <v>9111</v>
      </c>
      <c r="I770" t="s">
        <v>1287</v>
      </c>
      <c r="J770" t="s">
        <v>9033</v>
      </c>
      <c r="K770"/>
      <c r="L770" t="s">
        <v>3872</v>
      </c>
      <c r="M770" t="s">
        <v>2031</v>
      </c>
      <c r="N770"/>
      <c r="O770" t="s">
        <v>1243</v>
      </c>
      <c r="P770" t="s">
        <v>1255</v>
      </c>
      <c r="Q770" t="s">
        <v>1311</v>
      </c>
      <c r="R770" t="s">
        <v>9142</v>
      </c>
      <c r="S770"/>
      <c r="T770" t="s">
        <v>8536</v>
      </c>
      <c r="U770" t="s">
        <v>9038</v>
      </c>
      <c r="V770" t="s">
        <v>9143</v>
      </c>
      <c r="W770"/>
      <c r="X770"/>
      <c r="Y770" t="s">
        <v>1311</v>
      </c>
      <c r="Z770" t="s">
        <v>9113</v>
      </c>
      <c r="AA770"/>
      <c r="AB770"/>
      <c r="AC770"/>
      <c r="AD770"/>
      <c r="AE770"/>
      <c r="AF770"/>
      <c r="AG770"/>
      <c r="AH770"/>
      <c r="AI770"/>
      <c r="AJ770"/>
      <c r="AK770"/>
      <c r="AL770"/>
      <c r="AM770"/>
      <c r="AN770"/>
      <c r="AO770" s="108" t="s">
        <v>43</v>
      </c>
      <c r="AP770" t="s">
        <v>1241</v>
      </c>
      <c r="AQ770">
        <v>49</v>
      </c>
      <c r="AR770" t="e">
        <v>#N/A</v>
      </c>
      <c r="AS770" t="s">
        <v>1739</v>
      </c>
      <c r="AT770" t="e">
        <v>#N/A</v>
      </c>
      <c r="AU770" t="s">
        <v>9140</v>
      </c>
      <c r="AV770" t="s">
        <v>9144</v>
      </c>
      <c r="AW770" t="s">
        <v>1937</v>
      </c>
      <c r="AX770" t="s">
        <v>1934</v>
      </c>
      <c r="AY770" t="s">
        <v>9145</v>
      </c>
      <c r="AZ770" t="s">
        <v>1311</v>
      </c>
      <c r="BA770" t="s">
        <v>9146</v>
      </c>
      <c r="BB770" t="s">
        <v>1287</v>
      </c>
      <c r="BC770" t="s">
        <v>3872</v>
      </c>
      <c r="BD770" t="s">
        <v>9147</v>
      </c>
      <c r="BE770">
        <v>770</v>
      </c>
      <c r="BF770">
        <v>761</v>
      </c>
      <c r="BG770">
        <v>0</v>
      </c>
      <c r="BH770" t="s">
        <v>1592</v>
      </c>
      <c r="BI770">
        <v>0</v>
      </c>
      <c r="BJ770">
        <v>0</v>
      </c>
      <c r="BK770" t="e" cm="1">
        <v>#N/A</v>
      </c>
      <c r="BL770" t="s">
        <v>1592</v>
      </c>
      <c r="BM770" t="s">
        <v>9034</v>
      </c>
      <c r="BN770" t="s">
        <v>9040</v>
      </c>
      <c r="BO770" t="e" cm="1">
        <v>#N/A</v>
      </c>
      <c r="BP770" t="s">
        <v>1592</v>
      </c>
      <c r="BQ770" t="s">
        <v>1243</v>
      </c>
      <c r="BR770">
        <v>48</v>
      </c>
      <c r="BS770" t="s">
        <v>1888</v>
      </c>
      <c r="BT770" t="s">
        <v>9148</v>
      </c>
      <c r="BU770" t="s">
        <v>9139</v>
      </c>
      <c r="BV770" t="s">
        <v>9144</v>
      </c>
      <c r="BW770" t="s">
        <v>9121</v>
      </c>
      <c r="BX770" t="s">
        <v>1937</v>
      </c>
      <c r="BY770" t="s">
        <v>8536</v>
      </c>
      <c r="BZ770" t="s">
        <v>9122</v>
      </c>
      <c r="CA770" t="s">
        <v>2031</v>
      </c>
      <c r="CB770"/>
      <c r="CC770" t="s">
        <v>998</v>
      </c>
      <c r="CD770" t="s">
        <v>1287</v>
      </c>
      <c r="CE770" t="s">
        <v>9149</v>
      </c>
      <c r="CF770" t="s">
        <v>9150</v>
      </c>
      <c r="CG770" t="s">
        <v>1287</v>
      </c>
      <c r="CH770" t="s">
        <v>1592</v>
      </c>
      <c r="CI770" t="s">
        <v>9142</v>
      </c>
      <c r="CJ770" t="s">
        <v>1255</v>
      </c>
      <c r="CK770"/>
      <c r="CL770"/>
      <c r="CM770" t="s">
        <v>9038</v>
      </c>
      <c r="CN770" t="s">
        <v>9143</v>
      </c>
      <c r="CO770" t="s">
        <v>9038</v>
      </c>
      <c r="CP770" t="s">
        <v>9143</v>
      </c>
      <c r="CQ770" t="s">
        <v>1592</v>
      </c>
      <c r="CR770">
        <v>8</v>
      </c>
      <c r="CS770" t="s">
        <v>1243</v>
      </c>
      <c r="CT770" t="s">
        <v>1243</v>
      </c>
      <c r="CU770" t="e">
        <v>#N/A</v>
      </c>
      <c r="CV770" t="s">
        <v>1592</v>
      </c>
      <c r="CW770" t="s">
        <v>1592</v>
      </c>
      <c r="CX770">
        <v>768</v>
      </c>
      <c r="CY770" t="s">
        <v>9151</v>
      </c>
      <c r="CZ770" t="s">
        <v>1592</v>
      </c>
      <c r="DA770" t="s">
        <v>2313</v>
      </c>
      <c r="DB770" t="s">
        <v>2314</v>
      </c>
      <c r="DC770" t="s">
        <v>9140</v>
      </c>
      <c r="DD770" t="s">
        <v>1311</v>
      </c>
      <c r="DE770" t="s">
        <v>9141</v>
      </c>
      <c r="DF770" t="s">
        <v>8536</v>
      </c>
      <c r="DG770" t="s">
        <v>8536</v>
      </c>
      <c r="DH770" t="s">
        <v>8546</v>
      </c>
      <c r="DI770" t="e">
        <v>#N/A</v>
      </c>
      <c r="DJ770"/>
      <c r="DK770" t="s">
        <v>8546</v>
      </c>
      <c r="DL770">
        <v>9</v>
      </c>
      <c r="DM770" t="s">
        <v>2315</v>
      </c>
      <c r="DN770" t="s">
        <v>1255</v>
      </c>
      <c r="DO770" t="b">
        <v>1</v>
      </c>
      <c r="DP770" t="b">
        <v>1</v>
      </c>
      <c r="DQ770" t="b">
        <v>1</v>
      </c>
      <c r="DR770" t="b">
        <v>0</v>
      </c>
      <c r="DS770" t="b">
        <v>0</v>
      </c>
      <c r="DT770" t="b">
        <v>0</v>
      </c>
      <c r="DU770" t="b">
        <v>0</v>
      </c>
      <c r="DV770">
        <v>0</v>
      </c>
      <c r="DW770" t="b">
        <v>0</v>
      </c>
      <c r="DX770" t="b">
        <v>0</v>
      </c>
      <c r="DY770" t="b">
        <v>0</v>
      </c>
      <c r="DZ770" t="b">
        <v>1</v>
      </c>
      <c r="EA770" t="b">
        <v>0</v>
      </c>
      <c r="EB770" t="b">
        <v>0</v>
      </c>
      <c r="EC770" t="b">
        <v>0</v>
      </c>
      <c r="ED770" t="b">
        <v>0</v>
      </c>
      <c r="EE770" t="b">
        <v>0</v>
      </c>
      <c r="EF770" t="e" cm="1">
        <v>#N/A</v>
      </c>
      <c r="EG770" t="b">
        <v>0</v>
      </c>
      <c r="EH770" t="b">
        <v>0</v>
      </c>
      <c r="EI770" t="e">
        <v>#N/A</v>
      </c>
      <c r="EJ770" t="e">
        <v>#N/A</v>
      </c>
      <c r="EK770">
        <v>0</v>
      </c>
      <c r="EL770">
        <v>22</v>
      </c>
      <c r="EM770" t="b">
        <v>0</v>
      </c>
    </row>
    <row r="771" spans="1:143" ht="15.75">
      <c r="A771"/>
      <c r="B771" t="s">
        <v>1255</v>
      </c>
      <c r="C771" t="s">
        <v>1739</v>
      </c>
      <c r="D771" t="s">
        <v>9152</v>
      </c>
      <c r="E771" t="s">
        <v>9153</v>
      </c>
      <c r="F771"/>
      <c r="G771" t="s">
        <v>9154</v>
      </c>
      <c r="H771" t="s">
        <v>8768</v>
      </c>
      <c r="I771" t="s">
        <v>1287</v>
      </c>
      <c r="J771" t="s">
        <v>9033</v>
      </c>
      <c r="K771"/>
      <c r="L771" t="s">
        <v>3872</v>
      </c>
      <c r="M771" t="s">
        <v>2031</v>
      </c>
      <c r="N771"/>
      <c r="O771" t="s">
        <v>1243</v>
      </c>
      <c r="P771" t="s">
        <v>1255</v>
      </c>
      <c r="Q771" t="s">
        <v>1311</v>
      </c>
      <c r="R771" t="s">
        <v>9142</v>
      </c>
      <c r="S771"/>
      <c r="T771" t="s">
        <v>8536</v>
      </c>
      <c r="U771" t="s">
        <v>9038</v>
      </c>
      <c r="V771" t="s">
        <v>9155</v>
      </c>
      <c r="W771"/>
      <c r="X771"/>
      <c r="Y771" t="s">
        <v>1311</v>
      </c>
      <c r="Z771" t="s">
        <v>9113</v>
      </c>
      <c r="AA771"/>
      <c r="AB771"/>
      <c r="AC771"/>
      <c r="AD771"/>
      <c r="AE771"/>
      <c r="AF771"/>
      <c r="AG771"/>
      <c r="AH771"/>
      <c r="AI771"/>
      <c r="AJ771"/>
      <c r="AK771"/>
      <c r="AL771"/>
      <c r="AM771"/>
      <c r="AN771"/>
      <c r="AO771" s="108" t="s">
        <v>43</v>
      </c>
      <c r="AP771" t="s">
        <v>1241</v>
      </c>
      <c r="AQ771">
        <v>50</v>
      </c>
      <c r="AR771" t="e">
        <v>#N/A</v>
      </c>
      <c r="AS771" t="s">
        <v>1739</v>
      </c>
      <c r="AT771" t="e">
        <v>#N/A</v>
      </c>
      <c r="AU771" t="s">
        <v>9153</v>
      </c>
      <c r="AV771" t="s">
        <v>9156</v>
      </c>
      <c r="AW771" t="s">
        <v>1937</v>
      </c>
      <c r="AX771" t="s">
        <v>1934</v>
      </c>
      <c r="AY771" t="s">
        <v>9157</v>
      </c>
      <c r="AZ771" t="s">
        <v>1311</v>
      </c>
      <c r="BA771" t="s">
        <v>9158</v>
      </c>
      <c r="BB771" t="s">
        <v>1287</v>
      </c>
      <c r="BC771" t="s">
        <v>3872</v>
      </c>
      <c r="BD771" t="s">
        <v>9159</v>
      </c>
      <c r="BE771">
        <v>771</v>
      </c>
      <c r="BF771">
        <v>761</v>
      </c>
      <c r="BG771">
        <v>0</v>
      </c>
      <c r="BH771" t="s">
        <v>1592</v>
      </c>
      <c r="BI771">
        <v>0</v>
      </c>
      <c r="BJ771">
        <v>0</v>
      </c>
      <c r="BK771" t="e" cm="1">
        <v>#N/A</v>
      </c>
      <c r="BL771" t="s">
        <v>1592</v>
      </c>
      <c r="BM771" t="s">
        <v>9034</v>
      </c>
      <c r="BN771" t="s">
        <v>9040</v>
      </c>
      <c r="BO771" t="e" cm="1">
        <v>#N/A</v>
      </c>
      <c r="BP771" t="s">
        <v>1592</v>
      </c>
      <c r="BQ771" t="s">
        <v>1243</v>
      </c>
      <c r="BR771">
        <v>49</v>
      </c>
      <c r="BS771" t="s">
        <v>1892</v>
      </c>
      <c r="BT771" t="s">
        <v>9160</v>
      </c>
      <c r="BU771" t="s">
        <v>9152</v>
      </c>
      <c r="BV771" t="s">
        <v>9156</v>
      </c>
      <c r="BW771" t="s">
        <v>8777</v>
      </c>
      <c r="BX771" t="s">
        <v>1937</v>
      </c>
      <c r="BY771" t="s">
        <v>8536</v>
      </c>
      <c r="BZ771" t="s">
        <v>9122</v>
      </c>
      <c r="CA771" t="s">
        <v>2031</v>
      </c>
      <c r="CB771"/>
      <c r="CC771" t="s">
        <v>998</v>
      </c>
      <c r="CD771" t="s">
        <v>1287</v>
      </c>
      <c r="CE771" t="s">
        <v>9161</v>
      </c>
      <c r="CF771" t="s">
        <v>9162</v>
      </c>
      <c r="CG771" t="s">
        <v>1287</v>
      </c>
      <c r="CH771" t="s">
        <v>1592</v>
      </c>
      <c r="CI771" t="s">
        <v>9142</v>
      </c>
      <c r="CJ771" t="s">
        <v>1255</v>
      </c>
      <c r="CK771"/>
      <c r="CL771"/>
      <c r="CM771" t="s">
        <v>9038</v>
      </c>
      <c r="CN771" t="s">
        <v>9155</v>
      </c>
      <c r="CO771" t="s">
        <v>9038</v>
      </c>
      <c r="CP771" t="s">
        <v>9155</v>
      </c>
      <c r="CQ771" t="s">
        <v>1592</v>
      </c>
      <c r="CR771">
        <v>8</v>
      </c>
      <c r="CS771" t="s">
        <v>1243</v>
      </c>
      <c r="CT771" t="s">
        <v>1243</v>
      </c>
      <c r="CU771" t="e">
        <v>#N/A</v>
      </c>
      <c r="CV771" t="s">
        <v>1592</v>
      </c>
      <c r="CW771" t="s">
        <v>1592</v>
      </c>
      <c r="CX771">
        <v>769</v>
      </c>
      <c r="CY771" t="s">
        <v>9163</v>
      </c>
      <c r="CZ771" t="s">
        <v>1592</v>
      </c>
      <c r="DA771" t="s">
        <v>2313</v>
      </c>
      <c r="DB771" t="s">
        <v>2314</v>
      </c>
      <c r="DC771" t="s">
        <v>9153</v>
      </c>
      <c r="DD771" t="s">
        <v>1311</v>
      </c>
      <c r="DE771" t="s">
        <v>9154</v>
      </c>
      <c r="DF771" t="s">
        <v>8536</v>
      </c>
      <c r="DG771" t="s">
        <v>8536</v>
      </c>
      <c r="DH771" t="s">
        <v>8546</v>
      </c>
      <c r="DI771" t="e">
        <v>#N/A</v>
      </c>
      <c r="DJ771"/>
      <c r="DK771" t="s">
        <v>8546</v>
      </c>
      <c r="DL771">
        <v>9</v>
      </c>
      <c r="DM771" t="s">
        <v>2315</v>
      </c>
      <c r="DN771" t="s">
        <v>1255</v>
      </c>
      <c r="DO771" t="b">
        <v>1</v>
      </c>
      <c r="DP771" t="b">
        <v>1</v>
      </c>
      <c r="DQ771" t="b">
        <v>1</v>
      </c>
      <c r="DR771" t="b">
        <v>0</v>
      </c>
      <c r="DS771" t="b">
        <v>0</v>
      </c>
      <c r="DT771" t="b">
        <v>0</v>
      </c>
      <c r="DU771" t="b">
        <v>0</v>
      </c>
      <c r="DV771">
        <v>0</v>
      </c>
      <c r="DW771" t="b">
        <v>0</v>
      </c>
      <c r="DX771" t="b">
        <v>0</v>
      </c>
      <c r="DY771" t="b">
        <v>0</v>
      </c>
      <c r="DZ771" t="b">
        <v>1</v>
      </c>
      <c r="EA771" t="b">
        <v>0</v>
      </c>
      <c r="EB771" t="b">
        <v>0</v>
      </c>
      <c r="EC771" t="b">
        <v>0</v>
      </c>
      <c r="ED771" t="b">
        <v>0</v>
      </c>
      <c r="EE771" t="b">
        <v>0</v>
      </c>
      <c r="EF771" t="e" cm="1">
        <v>#N/A</v>
      </c>
      <c r="EG771" t="b">
        <v>0</v>
      </c>
      <c r="EH771" t="b">
        <v>0</v>
      </c>
      <c r="EI771" t="e">
        <v>#N/A</v>
      </c>
      <c r="EJ771" t="e">
        <v>#N/A</v>
      </c>
      <c r="EK771">
        <v>0</v>
      </c>
      <c r="EL771">
        <v>21</v>
      </c>
      <c r="EM771" t="b">
        <v>0</v>
      </c>
    </row>
    <row r="772" spans="1:143" ht="15.75">
      <c r="A772"/>
      <c r="B772" t="s">
        <v>1255</v>
      </c>
      <c r="C772" t="s">
        <v>1739</v>
      </c>
      <c r="D772" t="s">
        <v>9164</v>
      </c>
      <c r="E772" t="s">
        <v>9165</v>
      </c>
      <c r="F772"/>
      <c r="G772" t="s">
        <v>9166</v>
      </c>
      <c r="H772" t="s">
        <v>9167</v>
      </c>
      <c r="I772" t="s">
        <v>1287</v>
      </c>
      <c r="J772" t="s">
        <v>9033</v>
      </c>
      <c r="K772"/>
      <c r="L772" t="s">
        <v>3872</v>
      </c>
      <c r="M772" t="s">
        <v>2607</v>
      </c>
      <c r="N772"/>
      <c r="O772" t="s">
        <v>1243</v>
      </c>
      <c r="P772" t="s">
        <v>1255</v>
      </c>
      <c r="Q772" t="s">
        <v>1311</v>
      </c>
      <c r="R772" t="s">
        <v>9037</v>
      </c>
      <c r="S772"/>
      <c r="T772" t="s">
        <v>8536</v>
      </c>
      <c r="U772" t="s">
        <v>9038</v>
      </c>
      <c r="V772" t="s">
        <v>9168</v>
      </c>
      <c r="W772"/>
      <c r="X772"/>
      <c r="Y772" t="s">
        <v>1311</v>
      </c>
      <c r="Z772" t="s">
        <v>9169</v>
      </c>
      <c r="AA772"/>
      <c r="AB772"/>
      <c r="AC772"/>
      <c r="AD772"/>
      <c r="AE772"/>
      <c r="AF772"/>
      <c r="AG772"/>
      <c r="AH772"/>
      <c r="AI772"/>
      <c r="AJ772"/>
      <c r="AK772"/>
      <c r="AL772"/>
      <c r="AM772"/>
      <c r="AN772"/>
      <c r="AO772" s="108" t="s">
        <v>43</v>
      </c>
      <c r="AP772" t="s">
        <v>1241</v>
      </c>
      <c r="AQ772">
        <v>51</v>
      </c>
      <c r="AR772" t="e">
        <v>#N/A</v>
      </c>
      <c r="AS772" t="s">
        <v>1739</v>
      </c>
      <c r="AT772" t="e">
        <v>#N/A</v>
      </c>
      <c r="AU772" t="s">
        <v>9165</v>
      </c>
      <c r="AV772" t="s">
        <v>9170</v>
      </c>
      <c r="AW772" t="s">
        <v>1937</v>
      </c>
      <c r="AX772" t="s">
        <v>1934</v>
      </c>
      <c r="AY772" t="s">
        <v>9171</v>
      </c>
      <c r="AZ772" t="s">
        <v>1311</v>
      </c>
      <c r="BA772" t="s">
        <v>9172</v>
      </c>
      <c r="BB772" t="s">
        <v>1287</v>
      </c>
      <c r="BC772" t="s">
        <v>3872</v>
      </c>
      <c r="BD772" t="s">
        <v>9173</v>
      </c>
      <c r="BE772">
        <v>772</v>
      </c>
      <c r="BF772">
        <v>761</v>
      </c>
      <c r="BG772">
        <v>0</v>
      </c>
      <c r="BH772" t="s">
        <v>1592</v>
      </c>
      <c r="BI772">
        <v>0</v>
      </c>
      <c r="BJ772">
        <v>0</v>
      </c>
      <c r="BK772">
        <v>872</v>
      </c>
      <c r="BL772" t="s">
        <v>9174</v>
      </c>
      <c r="BM772" t="s">
        <v>9034</v>
      </c>
      <c r="BN772" t="s">
        <v>9040</v>
      </c>
      <c r="BO772" t="e" cm="1">
        <v>#N/A</v>
      </c>
      <c r="BP772" t="s">
        <v>1592</v>
      </c>
      <c r="BQ772" t="s">
        <v>1243</v>
      </c>
      <c r="BR772">
        <v>50</v>
      </c>
      <c r="BS772" t="s">
        <v>2176</v>
      </c>
      <c r="BT772" t="s">
        <v>9175</v>
      </c>
      <c r="BU772" t="s">
        <v>9164</v>
      </c>
      <c r="BV772" t="s">
        <v>9170</v>
      </c>
      <c r="BW772" t="s">
        <v>9176</v>
      </c>
      <c r="BX772" t="s">
        <v>1937</v>
      </c>
      <c r="BY772" t="s">
        <v>8536</v>
      </c>
      <c r="BZ772" t="s">
        <v>9177</v>
      </c>
      <c r="CA772" t="s">
        <v>2607</v>
      </c>
      <c r="CB772"/>
      <c r="CC772" t="s">
        <v>998</v>
      </c>
      <c r="CD772" t="s">
        <v>1287</v>
      </c>
      <c r="CE772" t="s">
        <v>9178</v>
      </c>
      <c r="CF772" t="s">
        <v>9179</v>
      </c>
      <c r="CG772" t="s">
        <v>1287</v>
      </c>
      <c r="CH772" t="s">
        <v>1592</v>
      </c>
      <c r="CI772" t="s">
        <v>9037</v>
      </c>
      <c r="CJ772" t="s">
        <v>1255</v>
      </c>
      <c r="CK772"/>
      <c r="CL772"/>
      <c r="CM772" t="s">
        <v>9038</v>
      </c>
      <c r="CN772" t="s">
        <v>9168</v>
      </c>
      <c r="CO772" t="s">
        <v>9038</v>
      </c>
      <c r="CP772" t="s">
        <v>9168</v>
      </c>
      <c r="CQ772" t="s">
        <v>1592</v>
      </c>
      <c r="CR772">
        <v>8</v>
      </c>
      <c r="CS772" t="s">
        <v>1243</v>
      </c>
      <c r="CT772" t="s">
        <v>1243</v>
      </c>
      <c r="CU772" t="s">
        <v>1243</v>
      </c>
      <c r="CV772" t="s">
        <v>1592</v>
      </c>
      <c r="CW772" t="s">
        <v>1592</v>
      </c>
      <c r="CX772">
        <v>770</v>
      </c>
      <c r="CY772" t="s">
        <v>9180</v>
      </c>
      <c r="CZ772" t="s">
        <v>1592</v>
      </c>
      <c r="DA772" t="s">
        <v>2313</v>
      </c>
      <c r="DB772" t="s">
        <v>2314</v>
      </c>
      <c r="DC772" t="s">
        <v>9165</v>
      </c>
      <c r="DD772" t="s">
        <v>1311</v>
      </c>
      <c r="DE772" t="s">
        <v>9166</v>
      </c>
      <c r="DF772" t="s">
        <v>8536</v>
      </c>
      <c r="DG772" t="s">
        <v>8536</v>
      </c>
      <c r="DH772" t="s">
        <v>8546</v>
      </c>
      <c r="DI772" t="e">
        <v>#N/A</v>
      </c>
      <c r="DJ772"/>
      <c r="DK772" t="s">
        <v>8546</v>
      </c>
      <c r="DL772">
        <v>9</v>
      </c>
      <c r="DM772" t="s">
        <v>2315</v>
      </c>
      <c r="DN772" t="s">
        <v>1255</v>
      </c>
      <c r="DO772" t="b">
        <v>1</v>
      </c>
      <c r="DP772" t="b">
        <v>1</v>
      </c>
      <c r="DQ772" t="b">
        <v>1</v>
      </c>
      <c r="DR772" t="b">
        <v>0</v>
      </c>
      <c r="DS772" t="b">
        <v>0</v>
      </c>
      <c r="DT772" t="b">
        <v>0</v>
      </c>
      <c r="DU772" t="b">
        <v>0</v>
      </c>
      <c r="DV772">
        <v>0</v>
      </c>
      <c r="DW772" t="b">
        <v>0</v>
      </c>
      <c r="DX772" t="b">
        <v>0</v>
      </c>
      <c r="DY772" t="b">
        <v>0</v>
      </c>
      <c r="DZ772" t="b">
        <v>0</v>
      </c>
      <c r="EA772" t="b">
        <v>0</v>
      </c>
      <c r="EB772" t="b">
        <v>0</v>
      </c>
      <c r="EC772" t="b">
        <v>0</v>
      </c>
      <c r="ED772" t="b">
        <v>0</v>
      </c>
      <c r="EE772" t="b">
        <v>0</v>
      </c>
      <c r="EF772" t="b" cm="1">
        <v>0</v>
      </c>
      <c r="EG772" t="b">
        <v>0</v>
      </c>
      <c r="EH772" t="b">
        <v>0</v>
      </c>
      <c r="EI772" t="b">
        <v>0</v>
      </c>
      <c r="EJ772" t="s">
        <v>1592</v>
      </c>
      <c r="EK772">
        <v>0</v>
      </c>
      <c r="EL772">
        <v>13</v>
      </c>
      <c r="EM772" t="b">
        <v>0</v>
      </c>
    </row>
    <row r="773" spans="1:143" ht="15.75">
      <c r="A773"/>
      <c r="B773" t="s">
        <v>1255</v>
      </c>
      <c r="C773" t="s">
        <v>1739</v>
      </c>
      <c r="D773" t="s">
        <v>9181</v>
      </c>
      <c r="E773" t="s">
        <v>9182</v>
      </c>
      <c r="F773" t="s">
        <v>9183</v>
      </c>
      <c r="G773" t="s">
        <v>9181</v>
      </c>
      <c r="H773" t="s">
        <v>9181</v>
      </c>
      <c r="I773" t="s">
        <v>1279</v>
      </c>
      <c r="J773"/>
      <c r="K773"/>
      <c r="L773" t="s">
        <v>3872</v>
      </c>
      <c r="M773" t="s">
        <v>1947</v>
      </c>
      <c r="N773"/>
      <c r="O773" t="s">
        <v>1243</v>
      </c>
      <c r="P773" t="s">
        <v>1255</v>
      </c>
      <c r="Q773" t="s">
        <v>1311</v>
      </c>
      <c r="R773" t="s">
        <v>9037</v>
      </c>
      <c r="S773"/>
      <c r="T773" t="s">
        <v>8536</v>
      </c>
      <c r="U773" t="s">
        <v>9184</v>
      </c>
      <c r="V773"/>
      <c r="W773"/>
      <c r="X773"/>
      <c r="Y773" t="s">
        <v>1311</v>
      </c>
      <c r="Z773"/>
      <c r="AA773"/>
      <c r="AB773"/>
      <c r="AC773"/>
      <c r="AD773"/>
      <c r="AE773"/>
      <c r="AF773"/>
      <c r="AG773"/>
      <c r="AH773"/>
      <c r="AI773"/>
      <c r="AJ773"/>
      <c r="AK773"/>
      <c r="AL773"/>
      <c r="AM773"/>
      <c r="AN773"/>
      <c r="AO773" s="108" t="s">
        <v>43</v>
      </c>
      <c r="AP773" t="s">
        <v>1241</v>
      </c>
      <c r="AQ773">
        <v>52</v>
      </c>
      <c r="AR773" t="e">
        <v>#N/A</v>
      </c>
      <c r="AS773" t="s">
        <v>1739</v>
      </c>
      <c r="AT773" t="e">
        <v>#N/A</v>
      </c>
      <c r="AU773" t="s">
        <v>9182</v>
      </c>
      <c r="AV773" t="s">
        <v>9185</v>
      </c>
      <c r="AW773" t="s">
        <v>9186</v>
      </c>
      <c r="AX773" t="s">
        <v>1934</v>
      </c>
      <c r="AY773" t="s">
        <v>9187</v>
      </c>
      <c r="AZ773" t="s">
        <v>1311</v>
      </c>
      <c r="BA773" t="s">
        <v>9188</v>
      </c>
      <c r="BB773" t="s">
        <v>1279</v>
      </c>
      <c r="BC773" t="s">
        <v>3872</v>
      </c>
      <c r="BD773" t="s">
        <v>9189</v>
      </c>
      <c r="BE773">
        <v>773</v>
      </c>
      <c r="BF773">
        <v>0</v>
      </c>
      <c r="BG773">
        <v>0</v>
      </c>
      <c r="BH773" t="s">
        <v>1592</v>
      </c>
      <c r="BI773">
        <v>0</v>
      </c>
      <c r="BJ773">
        <v>0</v>
      </c>
      <c r="BK773">
        <v>0</v>
      </c>
      <c r="BL773" t="s">
        <v>1592</v>
      </c>
      <c r="BM773" t="s">
        <v>1592</v>
      </c>
      <c r="BN773" t="s">
        <v>1592</v>
      </c>
      <c r="BO773" t="s" cm="1">
        <v>1592</v>
      </c>
      <c r="BP773" t="s">
        <v>1592</v>
      </c>
      <c r="BQ773" t="s">
        <v>1243</v>
      </c>
      <c r="BR773">
        <v>51</v>
      </c>
      <c r="BS773" t="s">
        <v>1755</v>
      </c>
      <c r="BT773" t="s">
        <v>9190</v>
      </c>
      <c r="BU773" t="s">
        <v>9181</v>
      </c>
      <c r="BV773" t="s">
        <v>9185</v>
      </c>
      <c r="BW773" t="s">
        <v>9187</v>
      </c>
      <c r="BX773" t="s">
        <v>1937</v>
      </c>
      <c r="BY773" t="s">
        <v>8536</v>
      </c>
      <c r="BZ773" t="s">
        <v>1937</v>
      </c>
      <c r="CA773" t="s">
        <v>1947</v>
      </c>
      <c r="CB773"/>
      <c r="CC773" t="s">
        <v>998</v>
      </c>
      <c r="CD773" t="s">
        <v>1279</v>
      </c>
      <c r="CE773" t="s">
        <v>9182</v>
      </c>
      <c r="CF773" t="s">
        <v>9185</v>
      </c>
      <c r="CG773" t="s">
        <v>1279</v>
      </c>
      <c r="CH773" t="s">
        <v>1592</v>
      </c>
      <c r="CI773" t="s">
        <v>9037</v>
      </c>
      <c r="CJ773" t="s">
        <v>1255</v>
      </c>
      <c r="CK773"/>
      <c r="CL773"/>
      <c r="CM773" t="s">
        <v>9184</v>
      </c>
      <c r="CN773" t="s">
        <v>1592</v>
      </c>
      <c r="CO773" t="s">
        <v>9184</v>
      </c>
      <c r="CP773" t="s">
        <v>1592</v>
      </c>
      <c r="CQ773" t="s">
        <v>1592</v>
      </c>
      <c r="CR773">
        <v>8</v>
      </c>
      <c r="CS773" t="s">
        <v>1243</v>
      </c>
      <c r="CT773" t="s">
        <v>1243</v>
      </c>
      <c r="CU773" t="s">
        <v>1243</v>
      </c>
      <c r="CV773" t="s">
        <v>1592</v>
      </c>
      <c r="CW773" t="s">
        <v>1592</v>
      </c>
      <c r="CX773">
        <v>771</v>
      </c>
      <c r="CY773" t="s">
        <v>9191</v>
      </c>
      <c r="CZ773" t="s">
        <v>1592</v>
      </c>
      <c r="DA773" t="s">
        <v>2313</v>
      </c>
      <c r="DB773" t="s">
        <v>2314</v>
      </c>
      <c r="DC773" t="s">
        <v>9182</v>
      </c>
      <c r="DD773" t="s">
        <v>1311</v>
      </c>
      <c r="DE773" t="s">
        <v>9181</v>
      </c>
      <c r="DF773" t="s">
        <v>8536</v>
      </c>
      <c r="DG773" t="s">
        <v>8536</v>
      </c>
      <c r="DH773" t="s">
        <v>8546</v>
      </c>
      <c r="DI773" t="e">
        <v>#N/A</v>
      </c>
      <c r="DJ773"/>
      <c r="DK773" t="s">
        <v>8546</v>
      </c>
      <c r="DL773">
        <v>9</v>
      </c>
      <c r="DM773" t="s">
        <v>2315</v>
      </c>
      <c r="DN773" t="s">
        <v>1255</v>
      </c>
      <c r="DO773" t="b">
        <v>1</v>
      </c>
      <c r="DP773" t="b">
        <v>1</v>
      </c>
      <c r="DQ773" t="b">
        <v>1</v>
      </c>
      <c r="DR773" t="b">
        <v>0</v>
      </c>
      <c r="DS773" t="b">
        <v>0</v>
      </c>
      <c r="DT773" t="b">
        <v>0</v>
      </c>
      <c r="DU773" t="b">
        <v>1</v>
      </c>
      <c r="DV773">
        <v>0</v>
      </c>
      <c r="DW773" t="b">
        <v>0</v>
      </c>
      <c r="DX773" t="b">
        <v>0</v>
      </c>
      <c r="DY773" t="b">
        <v>0</v>
      </c>
      <c r="DZ773" t="b">
        <v>0</v>
      </c>
      <c r="EA773" t="b">
        <v>0</v>
      </c>
      <c r="EB773" t="b">
        <v>0</v>
      </c>
      <c r="EC773" t="b">
        <v>0</v>
      </c>
      <c r="ED773" t="b">
        <v>0</v>
      </c>
      <c r="EE773" t="b">
        <v>0</v>
      </c>
      <c r="EF773" t="b" cm="1">
        <v>0</v>
      </c>
      <c r="EG773" t="b">
        <v>0</v>
      </c>
      <c r="EH773" t="b">
        <v>0</v>
      </c>
      <c r="EI773" t="b">
        <v>0</v>
      </c>
      <c r="EJ773" t="s">
        <v>1592</v>
      </c>
      <c r="EK773">
        <v>0</v>
      </c>
      <c r="EL773">
        <v>19</v>
      </c>
      <c r="EM773" t="b">
        <v>0</v>
      </c>
    </row>
    <row r="774" spans="1:143" ht="15.75">
      <c r="A774"/>
      <c r="B774" t="s">
        <v>1255</v>
      </c>
      <c r="C774" t="s">
        <v>1739</v>
      </c>
      <c r="D774" t="s">
        <v>9048</v>
      </c>
      <c r="E774" t="s">
        <v>9049</v>
      </c>
      <c r="F774" t="s">
        <v>9048</v>
      </c>
      <c r="G774" t="s">
        <v>9048</v>
      </c>
      <c r="H774"/>
      <c r="I774" t="s">
        <v>1242</v>
      </c>
      <c r="J774" t="s">
        <v>9181</v>
      </c>
      <c r="K774"/>
      <c r="L774" t="s">
        <v>1939</v>
      </c>
      <c r="M774" t="s">
        <v>1974</v>
      </c>
      <c r="N774" t="s">
        <v>8798</v>
      </c>
      <c r="O774" t="s">
        <v>1243</v>
      </c>
      <c r="P774" t="s">
        <v>1255</v>
      </c>
      <c r="Q774" t="s">
        <v>1311</v>
      </c>
      <c r="R774" t="s">
        <v>8519</v>
      </c>
      <c r="S774"/>
      <c r="T774" t="s">
        <v>8586</v>
      </c>
      <c r="U774" t="s">
        <v>9184</v>
      </c>
      <c r="V774" t="s">
        <v>9050</v>
      </c>
      <c r="W774"/>
      <c r="X774"/>
      <c r="Y774" t="s">
        <v>1311</v>
      </c>
      <c r="Z774"/>
      <c r="AA774"/>
      <c r="AB774"/>
      <c r="AC774" t="s">
        <v>8567</v>
      </c>
      <c r="AD774"/>
      <c r="AE774"/>
      <c r="AF774"/>
      <c r="AG774"/>
      <c r="AH774"/>
      <c r="AI774"/>
      <c r="AJ774"/>
      <c r="AK774"/>
      <c r="AL774"/>
      <c r="AM774"/>
      <c r="AN774"/>
      <c r="AO774" s="108" t="s">
        <v>43</v>
      </c>
      <c r="AP774" t="s">
        <v>1241</v>
      </c>
      <c r="AQ774">
        <v>53</v>
      </c>
      <c r="AR774" t="e">
        <v>#N/A</v>
      </c>
      <c r="AS774" t="s">
        <v>1739</v>
      </c>
      <c r="AT774" t="e">
        <v>#N/A</v>
      </c>
      <c r="AU774" t="s">
        <v>9049</v>
      </c>
      <c r="AV774" t="s">
        <v>9051</v>
      </c>
      <c r="AW774" t="s">
        <v>9052</v>
      </c>
      <c r="AX774" t="s">
        <v>1934</v>
      </c>
      <c r="AY774" t="s">
        <v>9052</v>
      </c>
      <c r="AZ774" t="s">
        <v>1311</v>
      </c>
      <c r="BA774" t="s">
        <v>9053</v>
      </c>
      <c r="BB774" t="s">
        <v>1242</v>
      </c>
      <c r="BC774" t="s">
        <v>1939</v>
      </c>
      <c r="BD774" t="s">
        <v>9054</v>
      </c>
      <c r="BE774">
        <v>762</v>
      </c>
      <c r="BF774">
        <v>773</v>
      </c>
      <c r="BG774">
        <v>0</v>
      </c>
      <c r="BH774" t="s">
        <v>1592</v>
      </c>
      <c r="BI774">
        <v>0</v>
      </c>
      <c r="BJ774">
        <v>0</v>
      </c>
      <c r="BK774" t="e" cm="1">
        <v>#N/A</v>
      </c>
      <c r="BL774" t="s">
        <v>1592</v>
      </c>
      <c r="BM774" t="s">
        <v>9182</v>
      </c>
      <c r="BN774" t="s">
        <v>9185</v>
      </c>
      <c r="BO774" t="e" cm="1">
        <v>#N/A</v>
      </c>
      <c r="BP774" t="s">
        <v>1592</v>
      </c>
      <c r="BQ774" t="s">
        <v>1243</v>
      </c>
      <c r="BR774">
        <v>52</v>
      </c>
      <c r="BS774" t="s">
        <v>1760</v>
      </c>
      <c r="BT774" t="s">
        <v>9192</v>
      </c>
      <c r="BU774" t="s">
        <v>9048</v>
      </c>
      <c r="BV774" t="s">
        <v>9051</v>
      </c>
      <c r="BW774" t="s">
        <v>1937</v>
      </c>
      <c r="BX774" t="s">
        <v>8806</v>
      </c>
      <c r="BY774" t="s">
        <v>8586</v>
      </c>
      <c r="BZ774" t="s">
        <v>1937</v>
      </c>
      <c r="CA774" t="s">
        <v>1974</v>
      </c>
      <c r="CB774"/>
      <c r="CC774" t="s">
        <v>998</v>
      </c>
      <c r="CD774" t="s">
        <v>1242</v>
      </c>
      <c r="CE774" t="s">
        <v>9193</v>
      </c>
      <c r="CF774" t="s">
        <v>9194</v>
      </c>
      <c r="CG774" t="s">
        <v>1242</v>
      </c>
      <c r="CH774" t="s">
        <v>1592</v>
      </c>
      <c r="CI774" t="s">
        <v>8519</v>
      </c>
      <c r="CJ774" t="s">
        <v>1255</v>
      </c>
      <c r="CK774"/>
      <c r="CL774"/>
      <c r="CM774" t="s">
        <v>9184</v>
      </c>
      <c r="CN774" t="s">
        <v>9050</v>
      </c>
      <c r="CO774" t="s">
        <v>9184</v>
      </c>
      <c r="CP774" t="s">
        <v>9050</v>
      </c>
      <c r="CQ774" t="s">
        <v>1592</v>
      </c>
      <c r="CR774">
        <v>8</v>
      </c>
      <c r="CS774" t="s">
        <v>1243</v>
      </c>
      <c r="CT774" t="s">
        <v>1243</v>
      </c>
      <c r="CU774" t="e">
        <v>#N/A</v>
      </c>
      <c r="CV774" t="s">
        <v>1592</v>
      </c>
      <c r="CW774" t="s">
        <v>1592</v>
      </c>
      <c r="CX774">
        <v>772</v>
      </c>
      <c r="CY774" t="s">
        <v>9195</v>
      </c>
      <c r="CZ774" t="s">
        <v>1592</v>
      </c>
      <c r="DA774" t="s">
        <v>2313</v>
      </c>
      <c r="DB774" t="s">
        <v>2314</v>
      </c>
      <c r="DC774" t="s">
        <v>9049</v>
      </c>
      <c r="DD774" t="s">
        <v>1311</v>
      </c>
      <c r="DE774" t="s">
        <v>9048</v>
      </c>
      <c r="DF774" t="s">
        <v>8586</v>
      </c>
      <c r="DG774" t="s">
        <v>8586</v>
      </c>
      <c r="DH774" t="s">
        <v>8600</v>
      </c>
      <c r="DI774" t="e">
        <v>#N/A</v>
      </c>
      <c r="DJ774"/>
      <c r="DK774" t="s">
        <v>8600</v>
      </c>
      <c r="DL774">
        <v>9</v>
      </c>
      <c r="DM774" t="s">
        <v>2315</v>
      </c>
      <c r="DN774" t="s">
        <v>1255</v>
      </c>
      <c r="DO774" t="b">
        <v>1</v>
      </c>
      <c r="DP774" t="b">
        <v>1</v>
      </c>
      <c r="DQ774" t="b">
        <v>0</v>
      </c>
      <c r="DR774" t="b">
        <v>0</v>
      </c>
      <c r="DS774" t="b">
        <v>0</v>
      </c>
      <c r="DT774" t="b">
        <v>0</v>
      </c>
      <c r="DU774" t="b">
        <v>0</v>
      </c>
      <c r="DV774">
        <v>0</v>
      </c>
      <c r="DW774" t="b">
        <v>0</v>
      </c>
      <c r="DX774" t="b">
        <v>0</v>
      </c>
      <c r="DY774" t="b">
        <v>0</v>
      </c>
      <c r="DZ774" t="b">
        <v>1</v>
      </c>
      <c r="EA774" t="b">
        <v>0</v>
      </c>
      <c r="EB774" t="b">
        <v>0</v>
      </c>
      <c r="EC774" t="b">
        <v>0</v>
      </c>
      <c r="ED774" t="b">
        <v>0</v>
      </c>
      <c r="EE774" t="b">
        <v>0</v>
      </c>
      <c r="EF774" t="e" cm="1">
        <v>#N/A</v>
      </c>
      <c r="EG774" t="b">
        <v>0</v>
      </c>
      <c r="EH774" t="b">
        <v>0</v>
      </c>
      <c r="EI774" t="e">
        <v>#N/A</v>
      </c>
      <c r="EJ774" t="e">
        <v>#N/A</v>
      </c>
      <c r="EK774">
        <v>0</v>
      </c>
      <c r="EL774">
        <v>23</v>
      </c>
      <c r="EM774" t="b">
        <v>0</v>
      </c>
    </row>
    <row r="775" spans="1:143" ht="15.75">
      <c r="A775"/>
      <c r="B775" t="s">
        <v>1255</v>
      </c>
      <c r="C775" t="s">
        <v>1739</v>
      </c>
      <c r="D775" t="s">
        <v>8718</v>
      </c>
      <c r="E775" t="s">
        <v>8719</v>
      </c>
      <c r="F775"/>
      <c r="G775" t="s">
        <v>8720</v>
      </c>
      <c r="H775" t="s">
        <v>8721</v>
      </c>
      <c r="I775" t="s">
        <v>1242</v>
      </c>
      <c r="J775" t="s">
        <v>9181</v>
      </c>
      <c r="K775"/>
      <c r="L775" t="s">
        <v>5588</v>
      </c>
      <c r="M775" t="s">
        <v>1947</v>
      </c>
      <c r="N775" t="s">
        <v>8722</v>
      </c>
      <c r="O775" t="s">
        <v>1243</v>
      </c>
      <c r="P775" t="s">
        <v>1255</v>
      </c>
      <c r="Q775" t="s">
        <v>1311</v>
      </c>
      <c r="R775" t="s">
        <v>8519</v>
      </c>
      <c r="S775"/>
      <c r="T775" t="s">
        <v>8700</v>
      </c>
      <c r="U775" t="s">
        <v>9184</v>
      </c>
      <c r="V775" t="s">
        <v>8723</v>
      </c>
      <c r="W775"/>
      <c r="X775"/>
      <c r="Y775" t="s">
        <v>1311</v>
      </c>
      <c r="Z775"/>
      <c r="AA775"/>
      <c r="AB775"/>
      <c r="AC775" t="s">
        <v>8669</v>
      </c>
      <c r="AD775" t="s">
        <v>8724</v>
      </c>
      <c r="AE775"/>
      <c r="AF775"/>
      <c r="AG775"/>
      <c r="AH775"/>
      <c r="AI775"/>
      <c r="AJ775"/>
      <c r="AK775"/>
      <c r="AL775"/>
      <c r="AM775"/>
      <c r="AN775"/>
      <c r="AO775" s="108" t="s">
        <v>43</v>
      </c>
      <c r="AP775" t="s">
        <v>1241</v>
      </c>
      <c r="AQ775">
        <v>54</v>
      </c>
      <c r="AR775" t="e">
        <v>#N/A</v>
      </c>
      <c r="AS775" t="s">
        <v>1739</v>
      </c>
      <c r="AT775" t="e">
        <v>#N/A</v>
      </c>
      <c r="AU775" t="s">
        <v>8719</v>
      </c>
      <c r="AV775" t="s">
        <v>8725</v>
      </c>
      <c r="AW775" t="s">
        <v>1937</v>
      </c>
      <c r="AX775" t="s">
        <v>1934</v>
      </c>
      <c r="AY775" t="s">
        <v>8726</v>
      </c>
      <c r="AZ775" t="s">
        <v>1311</v>
      </c>
      <c r="BA775" t="s">
        <v>8727</v>
      </c>
      <c r="BB775" t="s">
        <v>1242</v>
      </c>
      <c r="BC775" t="s">
        <v>5118</v>
      </c>
      <c r="BD775" t="s">
        <v>8728</v>
      </c>
      <c r="BE775">
        <v>734</v>
      </c>
      <c r="BF775">
        <v>773</v>
      </c>
      <c r="BG775">
        <v>0</v>
      </c>
      <c r="BH775" t="s">
        <v>1592</v>
      </c>
      <c r="BI775">
        <v>0</v>
      </c>
      <c r="BJ775">
        <v>0</v>
      </c>
      <c r="BK775">
        <v>846</v>
      </c>
      <c r="BL775" t="s">
        <v>8729</v>
      </c>
      <c r="BM775" t="s">
        <v>9182</v>
      </c>
      <c r="BN775" t="s">
        <v>9185</v>
      </c>
      <c r="BO775" t="e" cm="1">
        <v>#N/A</v>
      </c>
      <c r="BP775" t="s">
        <v>1592</v>
      </c>
      <c r="BQ775" t="s">
        <v>1243</v>
      </c>
      <c r="BR775">
        <v>53</v>
      </c>
      <c r="BS775" t="s">
        <v>1765</v>
      </c>
      <c r="BT775" t="s">
        <v>9196</v>
      </c>
      <c r="BU775" t="s">
        <v>8718</v>
      </c>
      <c r="BV775" t="s">
        <v>8725</v>
      </c>
      <c r="BW775" t="s">
        <v>8731</v>
      </c>
      <c r="BX775" t="s">
        <v>8732</v>
      </c>
      <c r="BY775" t="s">
        <v>8700</v>
      </c>
      <c r="BZ775" t="s">
        <v>1937</v>
      </c>
      <c r="CA775" t="s">
        <v>1947</v>
      </c>
      <c r="CB775"/>
      <c r="CC775" t="s">
        <v>998</v>
      </c>
      <c r="CD775" t="s">
        <v>1242</v>
      </c>
      <c r="CE775" t="s">
        <v>9197</v>
      </c>
      <c r="CF775" t="s">
        <v>9198</v>
      </c>
      <c r="CG775" t="s">
        <v>1242</v>
      </c>
      <c r="CH775" t="s">
        <v>1592</v>
      </c>
      <c r="CI775" t="s">
        <v>8519</v>
      </c>
      <c r="CJ775" t="s">
        <v>1255</v>
      </c>
      <c r="CK775"/>
      <c r="CL775"/>
      <c r="CM775" t="s">
        <v>9184</v>
      </c>
      <c r="CN775" t="s">
        <v>8723</v>
      </c>
      <c r="CO775" t="s">
        <v>9184</v>
      </c>
      <c r="CP775" t="s">
        <v>8723</v>
      </c>
      <c r="CQ775" t="s">
        <v>1592</v>
      </c>
      <c r="CR775">
        <v>8</v>
      </c>
      <c r="CS775" t="s">
        <v>1243</v>
      </c>
      <c r="CT775" t="s">
        <v>1243</v>
      </c>
      <c r="CU775" t="s">
        <v>1243</v>
      </c>
      <c r="CV775" t="s">
        <v>1592</v>
      </c>
      <c r="CW775" t="s">
        <v>1592</v>
      </c>
      <c r="CX775">
        <v>773</v>
      </c>
      <c r="CY775" t="s">
        <v>9199</v>
      </c>
      <c r="CZ775" t="s">
        <v>1592</v>
      </c>
      <c r="DA775" t="s">
        <v>2313</v>
      </c>
      <c r="DB775" t="s">
        <v>2314</v>
      </c>
      <c r="DC775" t="s">
        <v>8719</v>
      </c>
      <c r="DD775" t="s">
        <v>1311</v>
      </c>
      <c r="DE775" t="s">
        <v>8720</v>
      </c>
      <c r="DF775" t="s">
        <v>8700</v>
      </c>
      <c r="DG775" t="s">
        <v>8700</v>
      </c>
      <c r="DH775" t="s">
        <v>8717</v>
      </c>
      <c r="DI775" t="e">
        <v>#N/A</v>
      </c>
      <c r="DJ775"/>
      <c r="DK775" t="s">
        <v>8717</v>
      </c>
      <c r="DL775">
        <v>9</v>
      </c>
      <c r="DM775" t="s">
        <v>2315</v>
      </c>
      <c r="DN775" t="s">
        <v>1255</v>
      </c>
      <c r="DO775" t="b">
        <v>1</v>
      </c>
      <c r="DP775" t="b">
        <v>1</v>
      </c>
      <c r="DQ775" t="b">
        <v>0</v>
      </c>
      <c r="DR775" t="b">
        <v>0</v>
      </c>
      <c r="DS775" t="b">
        <v>0</v>
      </c>
      <c r="DT775" t="b">
        <v>0</v>
      </c>
      <c r="DU775" t="b">
        <v>0</v>
      </c>
      <c r="DV775">
        <v>0</v>
      </c>
      <c r="DW775" t="b">
        <v>0</v>
      </c>
      <c r="DX775" t="b">
        <v>0</v>
      </c>
      <c r="DY775" t="b">
        <v>0</v>
      </c>
      <c r="DZ775" t="b">
        <v>0</v>
      </c>
      <c r="EA775" t="b">
        <v>0</v>
      </c>
      <c r="EB775" t="b">
        <v>0</v>
      </c>
      <c r="EC775" t="b">
        <v>0</v>
      </c>
      <c r="ED775" t="b">
        <v>0</v>
      </c>
      <c r="EE775" t="b">
        <v>0</v>
      </c>
      <c r="EF775" t="b" cm="1">
        <v>0</v>
      </c>
      <c r="EG775" t="b">
        <v>0</v>
      </c>
      <c r="EH775" t="b">
        <v>0</v>
      </c>
      <c r="EI775" t="b">
        <v>0</v>
      </c>
      <c r="EJ775" t="s">
        <v>1592</v>
      </c>
      <c r="EK775">
        <v>0</v>
      </c>
      <c r="EL775">
        <v>11</v>
      </c>
      <c r="EM775" t="b">
        <v>0</v>
      </c>
    </row>
    <row r="776" spans="1:143" ht="15.75">
      <c r="A776"/>
      <c r="B776" t="s">
        <v>1255</v>
      </c>
      <c r="C776" t="s">
        <v>1739</v>
      </c>
      <c r="D776" t="s">
        <v>8736</v>
      </c>
      <c r="E776" t="s">
        <v>8737</v>
      </c>
      <c r="F776"/>
      <c r="G776" t="s">
        <v>8738</v>
      </c>
      <c r="H776" t="s">
        <v>8721</v>
      </c>
      <c r="I776" t="s">
        <v>1242</v>
      </c>
      <c r="J776" t="s">
        <v>9181</v>
      </c>
      <c r="K776"/>
      <c r="L776" t="s">
        <v>5588</v>
      </c>
      <c r="M776" t="s">
        <v>1965</v>
      </c>
      <c r="N776" t="s">
        <v>8722</v>
      </c>
      <c r="O776" t="s">
        <v>1243</v>
      </c>
      <c r="P776" t="s">
        <v>1255</v>
      </c>
      <c r="Q776" t="s">
        <v>1311</v>
      </c>
      <c r="R776" t="s">
        <v>8519</v>
      </c>
      <c r="S776"/>
      <c r="T776" t="s">
        <v>8700</v>
      </c>
      <c r="U776" t="s">
        <v>9184</v>
      </c>
      <c r="V776" t="s">
        <v>8739</v>
      </c>
      <c r="W776"/>
      <c r="X776"/>
      <c r="Y776" t="s">
        <v>1311</v>
      </c>
      <c r="Z776"/>
      <c r="AA776"/>
      <c r="AB776"/>
      <c r="AC776" t="s">
        <v>8669</v>
      </c>
      <c r="AD776" t="s">
        <v>8724</v>
      </c>
      <c r="AE776"/>
      <c r="AF776"/>
      <c r="AG776"/>
      <c r="AH776"/>
      <c r="AI776"/>
      <c r="AJ776"/>
      <c r="AK776"/>
      <c r="AL776"/>
      <c r="AM776"/>
      <c r="AN776"/>
      <c r="AO776" s="108" t="s">
        <v>43</v>
      </c>
      <c r="AP776" t="s">
        <v>1241</v>
      </c>
      <c r="AQ776">
        <v>55</v>
      </c>
      <c r="AR776" t="e">
        <v>#N/A</v>
      </c>
      <c r="AS776" t="s">
        <v>1739</v>
      </c>
      <c r="AT776" t="e">
        <v>#N/A</v>
      </c>
      <c r="AU776" t="s">
        <v>8737</v>
      </c>
      <c r="AV776" t="s">
        <v>8740</v>
      </c>
      <c r="AW776" t="s">
        <v>1937</v>
      </c>
      <c r="AX776" t="s">
        <v>1934</v>
      </c>
      <c r="AY776" t="s">
        <v>8741</v>
      </c>
      <c r="AZ776" t="s">
        <v>1311</v>
      </c>
      <c r="BA776" t="s">
        <v>8742</v>
      </c>
      <c r="BB776" t="s">
        <v>1242</v>
      </c>
      <c r="BC776" t="s">
        <v>5118</v>
      </c>
      <c r="BD776" t="s">
        <v>8743</v>
      </c>
      <c r="BE776">
        <v>735</v>
      </c>
      <c r="BF776">
        <v>773</v>
      </c>
      <c r="BG776">
        <v>0</v>
      </c>
      <c r="BH776" t="s">
        <v>1592</v>
      </c>
      <c r="BI776">
        <v>0</v>
      </c>
      <c r="BJ776">
        <v>0</v>
      </c>
      <c r="BK776">
        <v>847</v>
      </c>
      <c r="BL776" t="s">
        <v>8744</v>
      </c>
      <c r="BM776" t="s">
        <v>9182</v>
      </c>
      <c r="BN776" t="s">
        <v>9185</v>
      </c>
      <c r="BO776" t="e" cm="1">
        <v>#N/A</v>
      </c>
      <c r="BP776" t="s">
        <v>1592</v>
      </c>
      <c r="BQ776" t="s">
        <v>1243</v>
      </c>
      <c r="BR776">
        <v>54</v>
      </c>
      <c r="BS776" t="s">
        <v>1771</v>
      </c>
      <c r="BT776" t="s">
        <v>9200</v>
      </c>
      <c r="BU776" t="s">
        <v>8736</v>
      </c>
      <c r="BV776" t="s">
        <v>8740</v>
      </c>
      <c r="BW776" t="s">
        <v>8731</v>
      </c>
      <c r="BX776" t="s">
        <v>8732</v>
      </c>
      <c r="BY776" t="s">
        <v>8700</v>
      </c>
      <c r="BZ776" t="s">
        <v>1937</v>
      </c>
      <c r="CA776" t="s">
        <v>1965</v>
      </c>
      <c r="CB776"/>
      <c r="CC776" t="s">
        <v>998</v>
      </c>
      <c r="CD776" t="s">
        <v>1242</v>
      </c>
      <c r="CE776" t="s">
        <v>9201</v>
      </c>
      <c r="CF776" t="s">
        <v>9202</v>
      </c>
      <c r="CG776" t="s">
        <v>1242</v>
      </c>
      <c r="CH776" t="s">
        <v>1592</v>
      </c>
      <c r="CI776" t="s">
        <v>8519</v>
      </c>
      <c r="CJ776" t="s">
        <v>1255</v>
      </c>
      <c r="CK776"/>
      <c r="CL776"/>
      <c r="CM776" t="s">
        <v>9184</v>
      </c>
      <c r="CN776" t="s">
        <v>8739</v>
      </c>
      <c r="CO776" t="s">
        <v>9184</v>
      </c>
      <c r="CP776" t="s">
        <v>8739</v>
      </c>
      <c r="CQ776" t="s">
        <v>1592</v>
      </c>
      <c r="CR776">
        <v>8</v>
      </c>
      <c r="CS776" t="s">
        <v>1243</v>
      </c>
      <c r="CT776" t="s">
        <v>1243</v>
      </c>
      <c r="CU776" t="s">
        <v>1243</v>
      </c>
      <c r="CV776" t="s">
        <v>1592</v>
      </c>
      <c r="CW776" t="s">
        <v>1592</v>
      </c>
      <c r="CX776">
        <v>774</v>
      </c>
      <c r="CY776" t="s">
        <v>9203</v>
      </c>
      <c r="CZ776" t="s">
        <v>1592</v>
      </c>
      <c r="DA776" t="s">
        <v>2313</v>
      </c>
      <c r="DB776" t="s">
        <v>2314</v>
      </c>
      <c r="DC776" t="s">
        <v>8737</v>
      </c>
      <c r="DD776" t="s">
        <v>1311</v>
      </c>
      <c r="DE776" t="s">
        <v>8738</v>
      </c>
      <c r="DF776" t="s">
        <v>8700</v>
      </c>
      <c r="DG776" t="s">
        <v>8700</v>
      </c>
      <c r="DH776" t="s">
        <v>8717</v>
      </c>
      <c r="DI776" t="e">
        <v>#N/A</v>
      </c>
      <c r="DJ776"/>
      <c r="DK776" t="s">
        <v>8717</v>
      </c>
      <c r="DL776">
        <v>9</v>
      </c>
      <c r="DM776" t="s">
        <v>2315</v>
      </c>
      <c r="DN776" t="s">
        <v>1255</v>
      </c>
      <c r="DO776" t="b">
        <v>1</v>
      </c>
      <c r="DP776" t="b">
        <v>1</v>
      </c>
      <c r="DQ776" t="b">
        <v>0</v>
      </c>
      <c r="DR776" t="b">
        <v>0</v>
      </c>
      <c r="DS776" t="b">
        <v>0</v>
      </c>
      <c r="DT776" t="b">
        <v>0</v>
      </c>
      <c r="DU776" t="b">
        <v>0</v>
      </c>
      <c r="DV776">
        <v>0</v>
      </c>
      <c r="DW776" t="b">
        <v>0</v>
      </c>
      <c r="DX776" t="b">
        <v>0</v>
      </c>
      <c r="DY776" t="b">
        <v>0</v>
      </c>
      <c r="DZ776" t="b">
        <v>0</v>
      </c>
      <c r="EA776" t="b">
        <v>0</v>
      </c>
      <c r="EB776" t="b">
        <v>0</v>
      </c>
      <c r="EC776" t="b">
        <v>0</v>
      </c>
      <c r="ED776" t="b">
        <v>0</v>
      </c>
      <c r="EE776" t="b">
        <v>0</v>
      </c>
      <c r="EF776" t="b" cm="1">
        <v>0</v>
      </c>
      <c r="EG776" t="b">
        <v>0</v>
      </c>
      <c r="EH776" t="b">
        <v>0</v>
      </c>
      <c r="EI776" t="b">
        <v>0</v>
      </c>
      <c r="EJ776" t="s">
        <v>1592</v>
      </c>
      <c r="EK776">
        <v>0</v>
      </c>
      <c r="EL776">
        <v>11</v>
      </c>
      <c r="EM776" t="b">
        <v>0</v>
      </c>
    </row>
    <row r="777" spans="1:143" ht="15.75">
      <c r="A777"/>
      <c r="B777" t="s">
        <v>1255</v>
      </c>
      <c r="C777" t="s">
        <v>1739</v>
      </c>
      <c r="D777" t="s">
        <v>9107</v>
      </c>
      <c r="E777" t="s">
        <v>9108</v>
      </c>
      <c r="F777" t="s">
        <v>9109</v>
      </c>
      <c r="G777" t="s">
        <v>9110</v>
      </c>
      <c r="H777" t="s">
        <v>9111</v>
      </c>
      <c r="I777" t="s">
        <v>1287</v>
      </c>
      <c r="J777" t="s">
        <v>9181</v>
      </c>
      <c r="K777"/>
      <c r="L777" t="s">
        <v>3872</v>
      </c>
      <c r="M777" t="s">
        <v>2031</v>
      </c>
      <c r="N777"/>
      <c r="O777" t="s">
        <v>1243</v>
      </c>
      <c r="P777" t="s">
        <v>1255</v>
      </c>
      <c r="Q777" t="s">
        <v>1311</v>
      </c>
      <c r="R777" t="s">
        <v>9142</v>
      </c>
      <c r="S777"/>
      <c r="T777" t="s">
        <v>8536</v>
      </c>
      <c r="U777" t="s">
        <v>9184</v>
      </c>
      <c r="V777" t="s">
        <v>9112</v>
      </c>
      <c r="W777"/>
      <c r="X777"/>
      <c r="Y777" t="s">
        <v>1311</v>
      </c>
      <c r="Z777" t="s">
        <v>9113</v>
      </c>
      <c r="AA777"/>
      <c r="AB777"/>
      <c r="AC777"/>
      <c r="AD777"/>
      <c r="AE777"/>
      <c r="AF777"/>
      <c r="AG777"/>
      <c r="AH777"/>
      <c r="AI777"/>
      <c r="AJ777"/>
      <c r="AK777"/>
      <c r="AL777"/>
      <c r="AM777"/>
      <c r="AN777"/>
      <c r="AO777" s="108" t="s">
        <v>43</v>
      </c>
      <c r="AP777" t="s">
        <v>1241</v>
      </c>
      <c r="AQ777">
        <v>56</v>
      </c>
      <c r="AR777" t="e">
        <v>#N/A</v>
      </c>
      <c r="AS777" t="s">
        <v>1739</v>
      </c>
      <c r="AT777" t="e">
        <v>#N/A</v>
      </c>
      <c r="AU777" t="s">
        <v>9108</v>
      </c>
      <c r="AV777" t="s">
        <v>9114</v>
      </c>
      <c r="AW777" t="s">
        <v>9115</v>
      </c>
      <c r="AX777" t="s">
        <v>1934</v>
      </c>
      <c r="AY777" t="s">
        <v>9116</v>
      </c>
      <c r="AZ777" t="s">
        <v>1311</v>
      </c>
      <c r="BA777" t="s">
        <v>9117</v>
      </c>
      <c r="BB777" t="s">
        <v>1287</v>
      </c>
      <c r="BC777" t="s">
        <v>3872</v>
      </c>
      <c r="BD777" t="s">
        <v>9118</v>
      </c>
      <c r="BE777">
        <v>768</v>
      </c>
      <c r="BF777">
        <v>773</v>
      </c>
      <c r="BG777">
        <v>0</v>
      </c>
      <c r="BH777" t="s">
        <v>1592</v>
      </c>
      <c r="BI777">
        <v>0</v>
      </c>
      <c r="BJ777">
        <v>0</v>
      </c>
      <c r="BK777">
        <v>870</v>
      </c>
      <c r="BL777" t="s">
        <v>9119</v>
      </c>
      <c r="BM777" t="s">
        <v>9182</v>
      </c>
      <c r="BN777" t="s">
        <v>9185</v>
      </c>
      <c r="BO777" t="e" cm="1">
        <v>#N/A</v>
      </c>
      <c r="BP777" t="s">
        <v>1592</v>
      </c>
      <c r="BQ777" t="s">
        <v>1243</v>
      </c>
      <c r="BR777">
        <v>55</v>
      </c>
      <c r="BS777" t="s">
        <v>1777</v>
      </c>
      <c r="BT777" t="s">
        <v>9204</v>
      </c>
      <c r="BU777" t="s">
        <v>9107</v>
      </c>
      <c r="BV777" t="s">
        <v>9114</v>
      </c>
      <c r="BW777" t="s">
        <v>9121</v>
      </c>
      <c r="BX777" t="s">
        <v>1937</v>
      </c>
      <c r="BY777" t="s">
        <v>8536</v>
      </c>
      <c r="BZ777" t="s">
        <v>9122</v>
      </c>
      <c r="CA777" t="s">
        <v>2031</v>
      </c>
      <c r="CB777"/>
      <c r="CC777" t="s">
        <v>998</v>
      </c>
      <c r="CD777" t="s">
        <v>1287</v>
      </c>
      <c r="CE777" t="s">
        <v>9205</v>
      </c>
      <c r="CF777" t="s">
        <v>9206</v>
      </c>
      <c r="CG777" t="s">
        <v>1287</v>
      </c>
      <c r="CH777" t="s">
        <v>1592</v>
      </c>
      <c r="CI777" t="s">
        <v>9142</v>
      </c>
      <c r="CJ777" t="s">
        <v>1255</v>
      </c>
      <c r="CK777"/>
      <c r="CL777"/>
      <c r="CM777" t="s">
        <v>9184</v>
      </c>
      <c r="CN777" t="s">
        <v>9112</v>
      </c>
      <c r="CO777" t="s">
        <v>9184</v>
      </c>
      <c r="CP777" t="s">
        <v>9112</v>
      </c>
      <c r="CQ777" t="s">
        <v>1592</v>
      </c>
      <c r="CR777">
        <v>8</v>
      </c>
      <c r="CS777" t="s">
        <v>1243</v>
      </c>
      <c r="CT777" t="s">
        <v>1243</v>
      </c>
      <c r="CU777" t="s">
        <v>1243</v>
      </c>
      <c r="CV777" t="s">
        <v>1592</v>
      </c>
      <c r="CW777" t="s">
        <v>1592</v>
      </c>
      <c r="CX777">
        <v>775</v>
      </c>
      <c r="CY777" t="s">
        <v>9207</v>
      </c>
      <c r="CZ777" t="s">
        <v>1592</v>
      </c>
      <c r="DA777" t="s">
        <v>2313</v>
      </c>
      <c r="DB777" t="s">
        <v>2314</v>
      </c>
      <c r="DC777" t="s">
        <v>9108</v>
      </c>
      <c r="DD777" t="s">
        <v>1311</v>
      </c>
      <c r="DE777" t="s">
        <v>9110</v>
      </c>
      <c r="DF777" t="s">
        <v>8536</v>
      </c>
      <c r="DG777" t="s">
        <v>8536</v>
      </c>
      <c r="DH777" t="s">
        <v>8546</v>
      </c>
      <c r="DI777" t="e">
        <v>#N/A</v>
      </c>
      <c r="DJ777"/>
      <c r="DK777" t="s">
        <v>8546</v>
      </c>
      <c r="DL777">
        <v>9</v>
      </c>
      <c r="DM777" t="s">
        <v>2315</v>
      </c>
      <c r="DN777" t="s">
        <v>1255</v>
      </c>
      <c r="DO777" t="b">
        <v>1</v>
      </c>
      <c r="DP777" t="b">
        <v>1</v>
      </c>
      <c r="DQ777" t="b">
        <v>0</v>
      </c>
      <c r="DR777" t="b">
        <v>0</v>
      </c>
      <c r="DS777" t="b">
        <v>0</v>
      </c>
      <c r="DT777" t="b">
        <v>0</v>
      </c>
      <c r="DU777" t="b">
        <v>0</v>
      </c>
      <c r="DV777">
        <v>0</v>
      </c>
      <c r="DW777" t="b">
        <v>0</v>
      </c>
      <c r="DX777" t="b">
        <v>0</v>
      </c>
      <c r="DY777" t="b">
        <v>0</v>
      </c>
      <c r="DZ777" t="b">
        <v>0</v>
      </c>
      <c r="EA777" t="b">
        <v>0</v>
      </c>
      <c r="EB777" t="b">
        <v>0</v>
      </c>
      <c r="EC777" t="b">
        <v>0</v>
      </c>
      <c r="ED777" t="b">
        <v>0</v>
      </c>
      <c r="EE777" t="b">
        <v>0</v>
      </c>
      <c r="EF777" t="b" cm="1">
        <v>0</v>
      </c>
      <c r="EG777" t="b">
        <v>0</v>
      </c>
      <c r="EH777" t="b">
        <v>0</v>
      </c>
      <c r="EI777" t="b">
        <v>0</v>
      </c>
      <c r="EJ777" t="s">
        <v>1592</v>
      </c>
      <c r="EK777">
        <v>0</v>
      </c>
      <c r="EL777">
        <v>16</v>
      </c>
      <c r="EM777" t="b">
        <v>0</v>
      </c>
    </row>
    <row r="778" spans="1:143" ht="15.75">
      <c r="A778"/>
      <c r="B778" t="s">
        <v>1255</v>
      </c>
      <c r="C778" t="s">
        <v>1739</v>
      </c>
      <c r="D778" t="s">
        <v>9126</v>
      </c>
      <c r="E778" t="s">
        <v>9127</v>
      </c>
      <c r="F778" t="s">
        <v>8766</v>
      </c>
      <c r="G778" t="s">
        <v>9128</v>
      </c>
      <c r="H778" t="s">
        <v>8768</v>
      </c>
      <c r="I778" t="s">
        <v>1287</v>
      </c>
      <c r="J778" t="s">
        <v>9181</v>
      </c>
      <c r="K778"/>
      <c r="L778" t="s">
        <v>3872</v>
      </c>
      <c r="M778" t="s">
        <v>2031</v>
      </c>
      <c r="N778"/>
      <c r="O778" t="s">
        <v>1243</v>
      </c>
      <c r="P778" t="s">
        <v>1255</v>
      </c>
      <c r="Q778" t="s">
        <v>1311</v>
      </c>
      <c r="R778" t="s">
        <v>9142</v>
      </c>
      <c r="S778"/>
      <c r="T778" t="s">
        <v>8536</v>
      </c>
      <c r="U778" t="s">
        <v>9184</v>
      </c>
      <c r="V778" t="s">
        <v>9129</v>
      </c>
      <c r="W778"/>
      <c r="X778"/>
      <c r="Y778" t="s">
        <v>1311</v>
      </c>
      <c r="Z778" t="s">
        <v>9113</v>
      </c>
      <c r="AA778"/>
      <c r="AB778"/>
      <c r="AC778"/>
      <c r="AD778"/>
      <c r="AE778"/>
      <c r="AF778"/>
      <c r="AG778"/>
      <c r="AH778"/>
      <c r="AI778"/>
      <c r="AJ778"/>
      <c r="AK778"/>
      <c r="AL778"/>
      <c r="AM778"/>
      <c r="AN778"/>
      <c r="AO778" s="108" t="s">
        <v>43</v>
      </c>
      <c r="AP778" t="s">
        <v>1241</v>
      </c>
      <c r="AQ778">
        <v>57</v>
      </c>
      <c r="AR778" t="e">
        <v>#N/A</v>
      </c>
      <c r="AS778" t="s">
        <v>1739</v>
      </c>
      <c r="AT778" t="e">
        <v>#N/A</v>
      </c>
      <c r="AU778" t="s">
        <v>9127</v>
      </c>
      <c r="AV778" t="s">
        <v>9130</v>
      </c>
      <c r="AW778" t="s">
        <v>8771</v>
      </c>
      <c r="AX778" t="s">
        <v>1934</v>
      </c>
      <c r="AY778" t="s">
        <v>9131</v>
      </c>
      <c r="AZ778" t="s">
        <v>1311</v>
      </c>
      <c r="BA778" t="s">
        <v>9132</v>
      </c>
      <c r="BB778" t="s">
        <v>1287</v>
      </c>
      <c r="BC778" t="s">
        <v>3872</v>
      </c>
      <c r="BD778" t="s">
        <v>9133</v>
      </c>
      <c r="BE778">
        <v>769</v>
      </c>
      <c r="BF778">
        <v>773</v>
      </c>
      <c r="BG778">
        <v>0</v>
      </c>
      <c r="BH778" t="s">
        <v>1592</v>
      </c>
      <c r="BI778">
        <v>0</v>
      </c>
      <c r="BJ778">
        <v>0</v>
      </c>
      <c r="BK778">
        <v>871</v>
      </c>
      <c r="BL778" t="s">
        <v>9134</v>
      </c>
      <c r="BM778" t="s">
        <v>9182</v>
      </c>
      <c r="BN778" t="s">
        <v>9185</v>
      </c>
      <c r="BO778" t="e" cm="1">
        <v>#N/A</v>
      </c>
      <c r="BP778" t="s">
        <v>1592</v>
      </c>
      <c r="BQ778" t="s">
        <v>1243</v>
      </c>
      <c r="BR778">
        <v>56</v>
      </c>
      <c r="BS778" t="s">
        <v>1781</v>
      </c>
      <c r="BT778" t="s">
        <v>9208</v>
      </c>
      <c r="BU778" t="s">
        <v>9126</v>
      </c>
      <c r="BV778" t="s">
        <v>9130</v>
      </c>
      <c r="BW778" t="s">
        <v>8777</v>
      </c>
      <c r="BX778" t="s">
        <v>1937</v>
      </c>
      <c r="BY778" t="s">
        <v>8536</v>
      </c>
      <c r="BZ778" t="s">
        <v>9122</v>
      </c>
      <c r="CA778" t="s">
        <v>2031</v>
      </c>
      <c r="CB778"/>
      <c r="CC778" t="s">
        <v>998</v>
      </c>
      <c r="CD778" t="s">
        <v>1287</v>
      </c>
      <c r="CE778" t="s">
        <v>9209</v>
      </c>
      <c r="CF778" t="s">
        <v>9210</v>
      </c>
      <c r="CG778" t="s">
        <v>1287</v>
      </c>
      <c r="CH778" t="s">
        <v>1592</v>
      </c>
      <c r="CI778" t="s">
        <v>9142</v>
      </c>
      <c r="CJ778" t="s">
        <v>1255</v>
      </c>
      <c r="CK778"/>
      <c r="CL778"/>
      <c r="CM778" t="s">
        <v>9184</v>
      </c>
      <c r="CN778" t="s">
        <v>9129</v>
      </c>
      <c r="CO778" t="s">
        <v>9184</v>
      </c>
      <c r="CP778" t="s">
        <v>9129</v>
      </c>
      <c r="CQ778" t="s">
        <v>1592</v>
      </c>
      <c r="CR778">
        <v>8</v>
      </c>
      <c r="CS778" t="s">
        <v>1243</v>
      </c>
      <c r="CT778" t="s">
        <v>1243</v>
      </c>
      <c r="CU778" t="s">
        <v>1243</v>
      </c>
      <c r="CV778" t="s">
        <v>1592</v>
      </c>
      <c r="CW778" t="s">
        <v>1592</v>
      </c>
      <c r="CX778">
        <v>776</v>
      </c>
      <c r="CY778" t="s">
        <v>9211</v>
      </c>
      <c r="CZ778" t="s">
        <v>1592</v>
      </c>
      <c r="DA778" t="s">
        <v>2313</v>
      </c>
      <c r="DB778" t="s">
        <v>2314</v>
      </c>
      <c r="DC778" t="s">
        <v>9127</v>
      </c>
      <c r="DD778" t="s">
        <v>1311</v>
      </c>
      <c r="DE778" t="s">
        <v>9128</v>
      </c>
      <c r="DF778" t="s">
        <v>8536</v>
      </c>
      <c r="DG778" t="s">
        <v>8536</v>
      </c>
      <c r="DH778" t="s">
        <v>8546</v>
      </c>
      <c r="DI778" t="e">
        <v>#N/A</v>
      </c>
      <c r="DJ778"/>
      <c r="DK778" t="s">
        <v>8546</v>
      </c>
      <c r="DL778">
        <v>9</v>
      </c>
      <c r="DM778" t="s">
        <v>2315</v>
      </c>
      <c r="DN778" t="s">
        <v>1255</v>
      </c>
      <c r="DO778" t="b">
        <v>1</v>
      </c>
      <c r="DP778" t="b">
        <v>1</v>
      </c>
      <c r="DQ778" t="b">
        <v>0</v>
      </c>
      <c r="DR778" t="b">
        <v>0</v>
      </c>
      <c r="DS778" t="b">
        <v>0</v>
      </c>
      <c r="DT778" t="b">
        <v>0</v>
      </c>
      <c r="DU778" t="b">
        <v>0</v>
      </c>
      <c r="DV778">
        <v>0</v>
      </c>
      <c r="DW778" t="b">
        <v>0</v>
      </c>
      <c r="DX778" t="b">
        <v>0</v>
      </c>
      <c r="DY778" t="b">
        <v>0</v>
      </c>
      <c r="DZ778" t="b">
        <v>0</v>
      </c>
      <c r="EA778" t="b">
        <v>0</v>
      </c>
      <c r="EB778" t="b">
        <v>0</v>
      </c>
      <c r="EC778" t="b">
        <v>0</v>
      </c>
      <c r="ED778" t="b">
        <v>0</v>
      </c>
      <c r="EE778" t="b">
        <v>0</v>
      </c>
      <c r="EF778" t="b" cm="1">
        <v>0</v>
      </c>
      <c r="EG778" t="b">
        <v>0</v>
      </c>
      <c r="EH778" t="b">
        <v>0</v>
      </c>
      <c r="EI778" t="b">
        <v>0</v>
      </c>
      <c r="EJ778" t="s">
        <v>1592</v>
      </c>
      <c r="EK778">
        <v>0</v>
      </c>
      <c r="EL778">
        <v>15</v>
      </c>
      <c r="EM778" t="b">
        <v>0</v>
      </c>
    </row>
    <row r="779" spans="1:143" ht="15.75">
      <c r="A779"/>
      <c r="B779" t="s">
        <v>1255</v>
      </c>
      <c r="C779" t="s">
        <v>1739</v>
      </c>
      <c r="D779" t="s">
        <v>9139</v>
      </c>
      <c r="E779" t="s">
        <v>9140</v>
      </c>
      <c r="F779"/>
      <c r="G779" t="s">
        <v>9141</v>
      </c>
      <c r="H779" t="s">
        <v>9111</v>
      </c>
      <c r="I779" t="s">
        <v>1287</v>
      </c>
      <c r="J779" t="s">
        <v>9181</v>
      </c>
      <c r="K779"/>
      <c r="L779" t="s">
        <v>3872</v>
      </c>
      <c r="M779" t="s">
        <v>2031</v>
      </c>
      <c r="N779"/>
      <c r="O779" t="s">
        <v>1243</v>
      </c>
      <c r="P779" t="s">
        <v>1255</v>
      </c>
      <c r="Q779" t="s">
        <v>1311</v>
      </c>
      <c r="R779" t="s">
        <v>9142</v>
      </c>
      <c r="S779"/>
      <c r="T779" t="s">
        <v>8536</v>
      </c>
      <c r="U779" t="s">
        <v>9184</v>
      </c>
      <c r="V779" t="s">
        <v>9143</v>
      </c>
      <c r="W779"/>
      <c r="X779"/>
      <c r="Y779" t="s">
        <v>1311</v>
      </c>
      <c r="Z779" t="s">
        <v>9113</v>
      </c>
      <c r="AA779"/>
      <c r="AB779"/>
      <c r="AC779"/>
      <c r="AD779"/>
      <c r="AE779"/>
      <c r="AF779"/>
      <c r="AG779"/>
      <c r="AH779"/>
      <c r="AI779"/>
      <c r="AJ779"/>
      <c r="AK779"/>
      <c r="AL779"/>
      <c r="AM779"/>
      <c r="AN779"/>
      <c r="AO779" s="108" t="s">
        <v>43</v>
      </c>
      <c r="AP779" t="s">
        <v>1241</v>
      </c>
      <c r="AQ779">
        <v>58</v>
      </c>
      <c r="AR779" t="e">
        <v>#N/A</v>
      </c>
      <c r="AS779" t="s">
        <v>1739</v>
      </c>
      <c r="AT779" t="e">
        <v>#N/A</v>
      </c>
      <c r="AU779" t="s">
        <v>9140</v>
      </c>
      <c r="AV779" t="s">
        <v>9144</v>
      </c>
      <c r="AW779" t="s">
        <v>1937</v>
      </c>
      <c r="AX779" t="s">
        <v>1934</v>
      </c>
      <c r="AY779" t="s">
        <v>9145</v>
      </c>
      <c r="AZ779" t="s">
        <v>1311</v>
      </c>
      <c r="BA779" t="s">
        <v>9146</v>
      </c>
      <c r="BB779" t="s">
        <v>1287</v>
      </c>
      <c r="BC779" t="s">
        <v>3872</v>
      </c>
      <c r="BD779" t="s">
        <v>9147</v>
      </c>
      <c r="BE779">
        <v>770</v>
      </c>
      <c r="BF779">
        <v>773</v>
      </c>
      <c r="BG779">
        <v>0</v>
      </c>
      <c r="BH779" t="s">
        <v>1592</v>
      </c>
      <c r="BI779">
        <v>0</v>
      </c>
      <c r="BJ779">
        <v>0</v>
      </c>
      <c r="BK779" t="e" cm="1">
        <v>#N/A</v>
      </c>
      <c r="BL779" t="s">
        <v>1592</v>
      </c>
      <c r="BM779" t="s">
        <v>9182</v>
      </c>
      <c r="BN779" t="s">
        <v>9185</v>
      </c>
      <c r="BO779" t="e" cm="1">
        <v>#N/A</v>
      </c>
      <c r="BP779" t="s">
        <v>1592</v>
      </c>
      <c r="BQ779" t="s">
        <v>1243</v>
      </c>
      <c r="BR779">
        <v>57</v>
      </c>
      <c r="BS779" t="s">
        <v>1787</v>
      </c>
      <c r="BT779" t="s">
        <v>9212</v>
      </c>
      <c r="BU779" t="s">
        <v>9139</v>
      </c>
      <c r="BV779" t="s">
        <v>9144</v>
      </c>
      <c r="BW779" t="s">
        <v>9121</v>
      </c>
      <c r="BX779" t="s">
        <v>1937</v>
      </c>
      <c r="BY779" t="s">
        <v>8536</v>
      </c>
      <c r="BZ779" t="s">
        <v>9122</v>
      </c>
      <c r="CA779" t="s">
        <v>2031</v>
      </c>
      <c r="CB779"/>
      <c r="CC779" t="s">
        <v>998</v>
      </c>
      <c r="CD779" t="s">
        <v>1287</v>
      </c>
      <c r="CE779" t="s">
        <v>9213</v>
      </c>
      <c r="CF779" t="s">
        <v>9214</v>
      </c>
      <c r="CG779" t="s">
        <v>1287</v>
      </c>
      <c r="CH779" t="s">
        <v>1592</v>
      </c>
      <c r="CI779" t="s">
        <v>9142</v>
      </c>
      <c r="CJ779" t="s">
        <v>1255</v>
      </c>
      <c r="CK779"/>
      <c r="CL779"/>
      <c r="CM779" t="s">
        <v>9184</v>
      </c>
      <c r="CN779" t="s">
        <v>9143</v>
      </c>
      <c r="CO779" t="s">
        <v>9184</v>
      </c>
      <c r="CP779" t="s">
        <v>9143</v>
      </c>
      <c r="CQ779" t="s">
        <v>1592</v>
      </c>
      <c r="CR779">
        <v>8</v>
      </c>
      <c r="CS779" t="s">
        <v>1243</v>
      </c>
      <c r="CT779" t="s">
        <v>1243</v>
      </c>
      <c r="CU779" t="e">
        <v>#N/A</v>
      </c>
      <c r="CV779" t="s">
        <v>1592</v>
      </c>
      <c r="CW779" t="s">
        <v>1592</v>
      </c>
      <c r="CX779">
        <v>777</v>
      </c>
      <c r="CY779" t="s">
        <v>9215</v>
      </c>
      <c r="CZ779" t="s">
        <v>1592</v>
      </c>
      <c r="DA779" t="s">
        <v>2313</v>
      </c>
      <c r="DB779" t="s">
        <v>2314</v>
      </c>
      <c r="DC779" t="s">
        <v>9140</v>
      </c>
      <c r="DD779" t="s">
        <v>1311</v>
      </c>
      <c r="DE779" t="s">
        <v>9141</v>
      </c>
      <c r="DF779" t="s">
        <v>8536</v>
      </c>
      <c r="DG779" t="s">
        <v>8536</v>
      </c>
      <c r="DH779" t="s">
        <v>8546</v>
      </c>
      <c r="DI779" t="e">
        <v>#N/A</v>
      </c>
      <c r="DJ779"/>
      <c r="DK779" t="s">
        <v>8546</v>
      </c>
      <c r="DL779">
        <v>9</v>
      </c>
      <c r="DM779" t="s">
        <v>2315</v>
      </c>
      <c r="DN779" t="s">
        <v>1255</v>
      </c>
      <c r="DO779" t="b">
        <v>1</v>
      </c>
      <c r="DP779" t="b">
        <v>1</v>
      </c>
      <c r="DQ779" t="b">
        <v>0</v>
      </c>
      <c r="DR779" t="b">
        <v>0</v>
      </c>
      <c r="DS779" t="b">
        <v>0</v>
      </c>
      <c r="DT779" t="b">
        <v>0</v>
      </c>
      <c r="DU779" t="b">
        <v>0</v>
      </c>
      <c r="DV779">
        <v>0</v>
      </c>
      <c r="DW779" t="b">
        <v>0</v>
      </c>
      <c r="DX779" t="b">
        <v>0</v>
      </c>
      <c r="DY779" t="b">
        <v>0</v>
      </c>
      <c r="DZ779" t="b">
        <v>1</v>
      </c>
      <c r="EA779" t="b">
        <v>0</v>
      </c>
      <c r="EB779" t="b">
        <v>0</v>
      </c>
      <c r="EC779" t="b">
        <v>0</v>
      </c>
      <c r="ED779" t="b">
        <v>0</v>
      </c>
      <c r="EE779" t="b">
        <v>0</v>
      </c>
      <c r="EF779" t="e" cm="1">
        <v>#N/A</v>
      </c>
      <c r="EG779" t="b">
        <v>0</v>
      </c>
      <c r="EH779" t="b">
        <v>0</v>
      </c>
      <c r="EI779" t="e">
        <v>#N/A</v>
      </c>
      <c r="EJ779" t="e">
        <v>#N/A</v>
      </c>
      <c r="EK779">
        <v>0</v>
      </c>
      <c r="EL779">
        <v>22</v>
      </c>
      <c r="EM779" t="b">
        <v>0</v>
      </c>
    </row>
    <row r="780" spans="1:143" ht="15.75">
      <c r="A780"/>
      <c r="B780" t="s">
        <v>1255</v>
      </c>
      <c r="C780" t="s">
        <v>1739</v>
      </c>
      <c r="D780" t="s">
        <v>9152</v>
      </c>
      <c r="E780" t="s">
        <v>9153</v>
      </c>
      <c r="F780"/>
      <c r="G780" t="s">
        <v>9154</v>
      </c>
      <c r="H780" t="s">
        <v>8768</v>
      </c>
      <c r="I780" t="s">
        <v>1287</v>
      </c>
      <c r="J780" t="s">
        <v>9181</v>
      </c>
      <c r="K780"/>
      <c r="L780" t="s">
        <v>3872</v>
      </c>
      <c r="M780" t="s">
        <v>2031</v>
      </c>
      <c r="N780"/>
      <c r="O780" t="s">
        <v>1243</v>
      </c>
      <c r="P780" t="s">
        <v>1255</v>
      </c>
      <c r="Q780" t="s">
        <v>1311</v>
      </c>
      <c r="R780" t="s">
        <v>9142</v>
      </c>
      <c r="S780"/>
      <c r="T780" t="s">
        <v>8536</v>
      </c>
      <c r="U780" t="s">
        <v>9184</v>
      </c>
      <c r="V780" t="s">
        <v>9155</v>
      </c>
      <c r="W780"/>
      <c r="X780"/>
      <c r="Y780" t="s">
        <v>1311</v>
      </c>
      <c r="Z780" t="s">
        <v>9113</v>
      </c>
      <c r="AA780"/>
      <c r="AB780"/>
      <c r="AC780"/>
      <c r="AD780"/>
      <c r="AE780"/>
      <c r="AF780"/>
      <c r="AG780"/>
      <c r="AH780"/>
      <c r="AI780"/>
      <c r="AJ780"/>
      <c r="AK780"/>
      <c r="AL780"/>
      <c r="AM780"/>
      <c r="AN780"/>
      <c r="AO780" s="108" t="s">
        <v>43</v>
      </c>
      <c r="AP780" t="s">
        <v>1241</v>
      </c>
      <c r="AQ780">
        <v>59</v>
      </c>
      <c r="AR780" t="e">
        <v>#N/A</v>
      </c>
      <c r="AS780" t="s">
        <v>1739</v>
      </c>
      <c r="AT780" t="e">
        <v>#N/A</v>
      </c>
      <c r="AU780" t="s">
        <v>9153</v>
      </c>
      <c r="AV780" t="s">
        <v>9156</v>
      </c>
      <c r="AW780" t="s">
        <v>1937</v>
      </c>
      <c r="AX780" t="s">
        <v>1934</v>
      </c>
      <c r="AY780" t="s">
        <v>9157</v>
      </c>
      <c r="AZ780" t="s">
        <v>1311</v>
      </c>
      <c r="BA780" t="s">
        <v>9158</v>
      </c>
      <c r="BB780" t="s">
        <v>1287</v>
      </c>
      <c r="BC780" t="s">
        <v>3872</v>
      </c>
      <c r="BD780" t="s">
        <v>9159</v>
      </c>
      <c r="BE780">
        <v>771</v>
      </c>
      <c r="BF780">
        <v>773</v>
      </c>
      <c r="BG780">
        <v>0</v>
      </c>
      <c r="BH780" t="s">
        <v>1592</v>
      </c>
      <c r="BI780">
        <v>0</v>
      </c>
      <c r="BJ780">
        <v>0</v>
      </c>
      <c r="BK780" t="e" cm="1">
        <v>#N/A</v>
      </c>
      <c r="BL780" t="s">
        <v>1592</v>
      </c>
      <c r="BM780" t="s">
        <v>9182</v>
      </c>
      <c r="BN780" t="s">
        <v>9185</v>
      </c>
      <c r="BO780" t="e" cm="1">
        <v>#N/A</v>
      </c>
      <c r="BP780" t="s">
        <v>1592</v>
      </c>
      <c r="BQ780" t="s">
        <v>1243</v>
      </c>
      <c r="BR780">
        <v>58</v>
      </c>
      <c r="BS780" t="s">
        <v>1791</v>
      </c>
      <c r="BT780" t="s">
        <v>9216</v>
      </c>
      <c r="BU780" t="s">
        <v>9152</v>
      </c>
      <c r="BV780" t="s">
        <v>9156</v>
      </c>
      <c r="BW780" t="s">
        <v>8777</v>
      </c>
      <c r="BX780" t="s">
        <v>1937</v>
      </c>
      <c r="BY780" t="s">
        <v>8536</v>
      </c>
      <c r="BZ780" t="s">
        <v>9122</v>
      </c>
      <c r="CA780" t="s">
        <v>2031</v>
      </c>
      <c r="CB780"/>
      <c r="CC780" t="s">
        <v>998</v>
      </c>
      <c r="CD780" t="s">
        <v>1287</v>
      </c>
      <c r="CE780" t="s">
        <v>9217</v>
      </c>
      <c r="CF780" t="s">
        <v>9218</v>
      </c>
      <c r="CG780" t="s">
        <v>1287</v>
      </c>
      <c r="CH780" t="s">
        <v>1592</v>
      </c>
      <c r="CI780" t="s">
        <v>9142</v>
      </c>
      <c r="CJ780" t="s">
        <v>1255</v>
      </c>
      <c r="CK780"/>
      <c r="CL780"/>
      <c r="CM780" t="s">
        <v>9184</v>
      </c>
      <c r="CN780" t="s">
        <v>9155</v>
      </c>
      <c r="CO780" t="s">
        <v>9184</v>
      </c>
      <c r="CP780" t="s">
        <v>9155</v>
      </c>
      <c r="CQ780" t="s">
        <v>1592</v>
      </c>
      <c r="CR780">
        <v>8</v>
      </c>
      <c r="CS780" t="s">
        <v>1243</v>
      </c>
      <c r="CT780" t="s">
        <v>1243</v>
      </c>
      <c r="CU780" t="e">
        <v>#N/A</v>
      </c>
      <c r="CV780" t="s">
        <v>1592</v>
      </c>
      <c r="CW780" t="s">
        <v>1592</v>
      </c>
      <c r="CX780">
        <v>778</v>
      </c>
      <c r="CY780" t="s">
        <v>9219</v>
      </c>
      <c r="CZ780" t="s">
        <v>1592</v>
      </c>
      <c r="DA780" t="s">
        <v>2313</v>
      </c>
      <c r="DB780" t="s">
        <v>2314</v>
      </c>
      <c r="DC780" t="s">
        <v>9153</v>
      </c>
      <c r="DD780" t="s">
        <v>1311</v>
      </c>
      <c r="DE780" t="s">
        <v>9154</v>
      </c>
      <c r="DF780" t="s">
        <v>8536</v>
      </c>
      <c r="DG780" t="s">
        <v>8536</v>
      </c>
      <c r="DH780" t="s">
        <v>8546</v>
      </c>
      <c r="DI780" t="e">
        <v>#N/A</v>
      </c>
      <c r="DJ780"/>
      <c r="DK780" t="s">
        <v>8546</v>
      </c>
      <c r="DL780">
        <v>9</v>
      </c>
      <c r="DM780" t="s">
        <v>2315</v>
      </c>
      <c r="DN780" t="s">
        <v>1255</v>
      </c>
      <c r="DO780" t="b">
        <v>1</v>
      </c>
      <c r="DP780" t="b">
        <v>1</v>
      </c>
      <c r="DQ780" t="b">
        <v>0</v>
      </c>
      <c r="DR780" t="b">
        <v>0</v>
      </c>
      <c r="DS780" t="b">
        <v>0</v>
      </c>
      <c r="DT780" t="b">
        <v>0</v>
      </c>
      <c r="DU780" t="b">
        <v>0</v>
      </c>
      <c r="DV780">
        <v>0</v>
      </c>
      <c r="DW780" t="b">
        <v>0</v>
      </c>
      <c r="DX780" t="b">
        <v>0</v>
      </c>
      <c r="DY780" t="b">
        <v>0</v>
      </c>
      <c r="DZ780" t="b">
        <v>1</v>
      </c>
      <c r="EA780" t="b">
        <v>0</v>
      </c>
      <c r="EB780" t="b">
        <v>0</v>
      </c>
      <c r="EC780" t="b">
        <v>0</v>
      </c>
      <c r="ED780" t="b">
        <v>0</v>
      </c>
      <c r="EE780" t="b">
        <v>0</v>
      </c>
      <c r="EF780" t="e" cm="1">
        <v>#N/A</v>
      </c>
      <c r="EG780" t="b">
        <v>0</v>
      </c>
      <c r="EH780" t="b">
        <v>0</v>
      </c>
      <c r="EI780" t="e">
        <v>#N/A</v>
      </c>
      <c r="EJ780" t="e">
        <v>#N/A</v>
      </c>
      <c r="EK780">
        <v>0</v>
      </c>
      <c r="EL780">
        <v>21</v>
      </c>
      <c r="EM780" t="b">
        <v>0</v>
      </c>
    </row>
    <row r="781" spans="1:143" ht="15.75">
      <c r="A781"/>
      <c r="B781" t="s">
        <v>1255</v>
      </c>
      <c r="C781" t="s">
        <v>1739</v>
      </c>
      <c r="D781" t="s">
        <v>9164</v>
      </c>
      <c r="E781" t="s">
        <v>9165</v>
      </c>
      <c r="F781"/>
      <c r="G781" t="s">
        <v>9166</v>
      </c>
      <c r="H781" t="s">
        <v>9167</v>
      </c>
      <c r="I781" t="s">
        <v>1287</v>
      </c>
      <c r="J781" t="s">
        <v>9181</v>
      </c>
      <c r="K781"/>
      <c r="L781" t="s">
        <v>3872</v>
      </c>
      <c r="M781" t="s">
        <v>2607</v>
      </c>
      <c r="N781"/>
      <c r="O781" t="s">
        <v>1243</v>
      </c>
      <c r="P781" t="s">
        <v>1255</v>
      </c>
      <c r="Q781" t="s">
        <v>1311</v>
      </c>
      <c r="R781" t="s">
        <v>9037</v>
      </c>
      <c r="S781"/>
      <c r="T781" t="s">
        <v>8536</v>
      </c>
      <c r="U781" t="s">
        <v>9184</v>
      </c>
      <c r="V781" t="s">
        <v>9168</v>
      </c>
      <c r="W781"/>
      <c r="X781"/>
      <c r="Y781" t="s">
        <v>1311</v>
      </c>
      <c r="Z781" t="s">
        <v>9169</v>
      </c>
      <c r="AA781"/>
      <c r="AB781"/>
      <c r="AC781"/>
      <c r="AD781"/>
      <c r="AE781"/>
      <c r="AF781"/>
      <c r="AG781"/>
      <c r="AH781"/>
      <c r="AI781"/>
      <c r="AJ781"/>
      <c r="AK781"/>
      <c r="AL781"/>
      <c r="AM781"/>
      <c r="AN781"/>
      <c r="AO781" s="108" t="s">
        <v>43</v>
      </c>
      <c r="AP781" t="s">
        <v>1241</v>
      </c>
      <c r="AQ781">
        <v>60</v>
      </c>
      <c r="AR781" t="e">
        <v>#N/A</v>
      </c>
      <c r="AS781" t="s">
        <v>1739</v>
      </c>
      <c r="AT781" t="e">
        <v>#N/A</v>
      </c>
      <c r="AU781" t="s">
        <v>9165</v>
      </c>
      <c r="AV781" t="s">
        <v>9170</v>
      </c>
      <c r="AW781" t="s">
        <v>1937</v>
      </c>
      <c r="AX781" t="s">
        <v>1934</v>
      </c>
      <c r="AY781" t="s">
        <v>9171</v>
      </c>
      <c r="AZ781" t="s">
        <v>1311</v>
      </c>
      <c r="BA781" t="s">
        <v>9172</v>
      </c>
      <c r="BB781" t="s">
        <v>1287</v>
      </c>
      <c r="BC781" t="s">
        <v>3872</v>
      </c>
      <c r="BD781" t="s">
        <v>9173</v>
      </c>
      <c r="BE781">
        <v>772</v>
      </c>
      <c r="BF781">
        <v>773</v>
      </c>
      <c r="BG781">
        <v>0</v>
      </c>
      <c r="BH781" t="s">
        <v>1592</v>
      </c>
      <c r="BI781">
        <v>0</v>
      </c>
      <c r="BJ781">
        <v>0</v>
      </c>
      <c r="BK781">
        <v>872</v>
      </c>
      <c r="BL781" t="s">
        <v>9174</v>
      </c>
      <c r="BM781" t="s">
        <v>9182</v>
      </c>
      <c r="BN781" t="s">
        <v>9185</v>
      </c>
      <c r="BO781" t="e" cm="1">
        <v>#N/A</v>
      </c>
      <c r="BP781" t="s">
        <v>1592</v>
      </c>
      <c r="BQ781" t="s">
        <v>1243</v>
      </c>
      <c r="BR781">
        <v>59</v>
      </c>
      <c r="BS781" t="s">
        <v>1795</v>
      </c>
      <c r="BT781" t="s">
        <v>9220</v>
      </c>
      <c r="BU781" t="s">
        <v>9164</v>
      </c>
      <c r="BV781" t="s">
        <v>9170</v>
      </c>
      <c r="BW781" t="s">
        <v>9176</v>
      </c>
      <c r="BX781" t="s">
        <v>1937</v>
      </c>
      <c r="BY781" t="s">
        <v>8536</v>
      </c>
      <c r="BZ781" t="s">
        <v>9177</v>
      </c>
      <c r="CA781" t="s">
        <v>2607</v>
      </c>
      <c r="CB781"/>
      <c r="CC781" t="s">
        <v>998</v>
      </c>
      <c r="CD781" t="s">
        <v>1287</v>
      </c>
      <c r="CE781" t="s">
        <v>9221</v>
      </c>
      <c r="CF781" t="s">
        <v>9222</v>
      </c>
      <c r="CG781" t="s">
        <v>1287</v>
      </c>
      <c r="CH781" t="s">
        <v>1592</v>
      </c>
      <c r="CI781" t="s">
        <v>9037</v>
      </c>
      <c r="CJ781" t="s">
        <v>1255</v>
      </c>
      <c r="CK781"/>
      <c r="CL781"/>
      <c r="CM781" t="s">
        <v>9184</v>
      </c>
      <c r="CN781" t="s">
        <v>9168</v>
      </c>
      <c r="CO781" t="s">
        <v>9184</v>
      </c>
      <c r="CP781" t="s">
        <v>9168</v>
      </c>
      <c r="CQ781" t="s">
        <v>1592</v>
      </c>
      <c r="CR781">
        <v>8</v>
      </c>
      <c r="CS781" t="s">
        <v>1243</v>
      </c>
      <c r="CT781" t="s">
        <v>1243</v>
      </c>
      <c r="CU781" t="s">
        <v>1243</v>
      </c>
      <c r="CV781" t="s">
        <v>1592</v>
      </c>
      <c r="CW781" t="s">
        <v>1592</v>
      </c>
      <c r="CX781">
        <v>779</v>
      </c>
      <c r="CY781" t="s">
        <v>9223</v>
      </c>
      <c r="CZ781" t="s">
        <v>1592</v>
      </c>
      <c r="DA781" t="s">
        <v>2313</v>
      </c>
      <c r="DB781" t="s">
        <v>2314</v>
      </c>
      <c r="DC781" t="s">
        <v>9165</v>
      </c>
      <c r="DD781" t="s">
        <v>1311</v>
      </c>
      <c r="DE781" t="s">
        <v>9166</v>
      </c>
      <c r="DF781" t="s">
        <v>8536</v>
      </c>
      <c r="DG781" t="s">
        <v>8536</v>
      </c>
      <c r="DH781" t="s">
        <v>8546</v>
      </c>
      <c r="DI781" t="e">
        <v>#N/A</v>
      </c>
      <c r="DJ781"/>
      <c r="DK781" t="s">
        <v>8546</v>
      </c>
      <c r="DL781">
        <v>9</v>
      </c>
      <c r="DM781" t="s">
        <v>2315</v>
      </c>
      <c r="DN781" t="s">
        <v>1255</v>
      </c>
      <c r="DO781" t="b">
        <v>1</v>
      </c>
      <c r="DP781" t="b">
        <v>1</v>
      </c>
      <c r="DQ781" t="b">
        <v>0</v>
      </c>
      <c r="DR781" t="b">
        <v>0</v>
      </c>
      <c r="DS781" t="b">
        <v>0</v>
      </c>
      <c r="DT781" t="b">
        <v>0</v>
      </c>
      <c r="DU781" t="b">
        <v>0</v>
      </c>
      <c r="DV781">
        <v>0</v>
      </c>
      <c r="DW781" t="b">
        <v>0</v>
      </c>
      <c r="DX781" t="b">
        <v>0</v>
      </c>
      <c r="DY781" t="b">
        <v>0</v>
      </c>
      <c r="DZ781" t="b">
        <v>0</v>
      </c>
      <c r="EA781" t="b">
        <v>0</v>
      </c>
      <c r="EB781" t="b">
        <v>0</v>
      </c>
      <c r="EC781" t="b">
        <v>0</v>
      </c>
      <c r="ED781" t="b">
        <v>0</v>
      </c>
      <c r="EE781" t="b">
        <v>0</v>
      </c>
      <c r="EF781" t="b" cm="1">
        <v>0</v>
      </c>
      <c r="EG781" t="b">
        <v>0</v>
      </c>
      <c r="EH781" t="b">
        <v>0</v>
      </c>
      <c r="EI781" t="b">
        <v>0</v>
      </c>
      <c r="EJ781" t="s">
        <v>1592</v>
      </c>
      <c r="EK781">
        <v>0</v>
      </c>
      <c r="EL781">
        <v>13</v>
      </c>
      <c r="EM781" t="b">
        <v>0</v>
      </c>
    </row>
    <row r="782" spans="1:143" ht="15.75">
      <c r="A782"/>
      <c r="B782" t="s">
        <v>1255</v>
      </c>
      <c r="C782" t="s">
        <v>1739</v>
      </c>
      <c r="D782" t="s">
        <v>9224</v>
      </c>
      <c r="E782" t="s">
        <v>9225</v>
      </c>
      <c r="F782"/>
      <c r="G782" t="s">
        <v>9224</v>
      </c>
      <c r="H782" t="s">
        <v>9224</v>
      </c>
      <c r="I782" t="s">
        <v>1279</v>
      </c>
      <c r="J782"/>
      <c r="K782"/>
      <c r="L782" t="s">
        <v>3872</v>
      </c>
      <c r="M782" t="s">
        <v>1947</v>
      </c>
      <c r="N782"/>
      <c r="O782" t="s">
        <v>1243</v>
      </c>
      <c r="P782" t="s">
        <v>1255</v>
      </c>
      <c r="Q782" t="s">
        <v>1311</v>
      </c>
      <c r="R782" t="s">
        <v>9037</v>
      </c>
      <c r="S782"/>
      <c r="T782" t="s">
        <v>8536</v>
      </c>
      <c r="U782" t="s">
        <v>9226</v>
      </c>
      <c r="V782"/>
      <c r="W782"/>
      <c r="X782"/>
      <c r="Y782" t="s">
        <v>1311</v>
      </c>
      <c r="Z782" t="s">
        <v>9227</v>
      </c>
      <c r="AA782"/>
      <c r="AB782"/>
      <c r="AC782"/>
      <c r="AD782"/>
      <c r="AE782"/>
      <c r="AF782"/>
      <c r="AG782"/>
      <c r="AH782"/>
      <c r="AI782"/>
      <c r="AJ782"/>
      <c r="AK782"/>
      <c r="AL782"/>
      <c r="AM782"/>
      <c r="AN782"/>
      <c r="AO782" s="108" t="s">
        <v>43</v>
      </c>
      <c r="AP782" t="s">
        <v>1241</v>
      </c>
      <c r="AQ782">
        <v>61</v>
      </c>
      <c r="AR782" t="e">
        <v>#N/A</v>
      </c>
      <c r="AS782" t="s">
        <v>1739</v>
      </c>
      <c r="AT782" t="e">
        <v>#N/A</v>
      </c>
      <c r="AU782" t="s">
        <v>9225</v>
      </c>
      <c r="AV782" t="s">
        <v>9228</v>
      </c>
      <c r="AW782" t="s">
        <v>1937</v>
      </c>
      <c r="AX782" t="s">
        <v>1934</v>
      </c>
      <c r="AY782" t="s">
        <v>9229</v>
      </c>
      <c r="AZ782" t="s">
        <v>1311</v>
      </c>
      <c r="BA782" t="s">
        <v>9230</v>
      </c>
      <c r="BB782" t="s">
        <v>1279</v>
      </c>
      <c r="BC782" t="s">
        <v>3872</v>
      </c>
      <c r="BD782" t="s">
        <v>9231</v>
      </c>
      <c r="BE782">
        <v>782</v>
      </c>
      <c r="BF782">
        <v>0</v>
      </c>
      <c r="BG782">
        <v>0</v>
      </c>
      <c r="BH782" t="s">
        <v>1592</v>
      </c>
      <c r="BI782">
        <v>0</v>
      </c>
      <c r="BJ782">
        <v>0</v>
      </c>
      <c r="BK782">
        <v>0</v>
      </c>
      <c r="BL782" t="s">
        <v>1592</v>
      </c>
      <c r="BM782" t="s">
        <v>1592</v>
      </c>
      <c r="BN782" t="s">
        <v>1592</v>
      </c>
      <c r="BO782" t="s" cm="1">
        <v>1592</v>
      </c>
      <c r="BP782" t="s">
        <v>1592</v>
      </c>
      <c r="BQ782" t="s">
        <v>1243</v>
      </c>
      <c r="BR782">
        <v>60</v>
      </c>
      <c r="BS782" t="s">
        <v>1799</v>
      </c>
      <c r="BT782" t="s">
        <v>9232</v>
      </c>
      <c r="BU782" t="s">
        <v>9224</v>
      </c>
      <c r="BV782" t="s">
        <v>9228</v>
      </c>
      <c r="BW782" t="s">
        <v>9229</v>
      </c>
      <c r="BX782" t="s">
        <v>1937</v>
      </c>
      <c r="BY782" t="s">
        <v>8536</v>
      </c>
      <c r="BZ782" t="s">
        <v>9233</v>
      </c>
      <c r="CA782" t="s">
        <v>1947</v>
      </c>
      <c r="CB782"/>
      <c r="CC782" t="s">
        <v>998</v>
      </c>
      <c r="CD782" t="s">
        <v>1279</v>
      </c>
      <c r="CE782" t="s">
        <v>9225</v>
      </c>
      <c r="CF782" t="s">
        <v>9228</v>
      </c>
      <c r="CG782" t="s">
        <v>1279</v>
      </c>
      <c r="CH782" t="s">
        <v>1592</v>
      </c>
      <c r="CI782" t="s">
        <v>9037</v>
      </c>
      <c r="CJ782" t="s">
        <v>1255</v>
      </c>
      <c r="CK782"/>
      <c r="CL782"/>
      <c r="CM782" t="s">
        <v>9226</v>
      </c>
      <c r="CN782" t="s">
        <v>1592</v>
      </c>
      <c r="CO782" t="s">
        <v>9226</v>
      </c>
      <c r="CP782" t="s">
        <v>1592</v>
      </c>
      <c r="CQ782" t="s">
        <v>1592</v>
      </c>
      <c r="CR782">
        <v>8</v>
      </c>
      <c r="CS782" t="s">
        <v>1243</v>
      </c>
      <c r="CT782" t="s">
        <v>1243</v>
      </c>
      <c r="CU782" t="s">
        <v>1243</v>
      </c>
      <c r="CV782" t="s">
        <v>1592</v>
      </c>
      <c r="CW782" t="s">
        <v>1592</v>
      </c>
      <c r="CX782">
        <v>780</v>
      </c>
      <c r="CY782" t="s">
        <v>9234</v>
      </c>
      <c r="CZ782" t="s">
        <v>1592</v>
      </c>
      <c r="DA782" t="s">
        <v>2313</v>
      </c>
      <c r="DB782" t="s">
        <v>2314</v>
      </c>
      <c r="DC782" t="s">
        <v>9225</v>
      </c>
      <c r="DD782" t="s">
        <v>1311</v>
      </c>
      <c r="DE782" t="s">
        <v>9224</v>
      </c>
      <c r="DF782" t="s">
        <v>8536</v>
      </c>
      <c r="DG782" t="s">
        <v>8536</v>
      </c>
      <c r="DH782" t="s">
        <v>8546</v>
      </c>
      <c r="DI782" t="e">
        <v>#N/A</v>
      </c>
      <c r="DJ782"/>
      <c r="DK782" t="s">
        <v>8546</v>
      </c>
      <c r="DL782">
        <v>9</v>
      </c>
      <c r="DM782" t="s">
        <v>2315</v>
      </c>
      <c r="DN782" t="s">
        <v>1255</v>
      </c>
      <c r="DO782" t="b">
        <v>1</v>
      </c>
      <c r="DP782" t="b">
        <v>1</v>
      </c>
      <c r="DQ782" t="b">
        <v>1</v>
      </c>
      <c r="DR782" t="b">
        <v>0</v>
      </c>
      <c r="DS782" t="b">
        <v>0</v>
      </c>
      <c r="DT782" t="b">
        <v>0</v>
      </c>
      <c r="DU782" t="b">
        <v>1</v>
      </c>
      <c r="DV782">
        <v>0</v>
      </c>
      <c r="DW782" t="b">
        <v>0</v>
      </c>
      <c r="DX782" t="b">
        <v>0</v>
      </c>
      <c r="DY782" t="b">
        <v>0</v>
      </c>
      <c r="DZ782" t="b">
        <v>0</v>
      </c>
      <c r="EA782" t="b">
        <v>0</v>
      </c>
      <c r="EB782" t="b">
        <v>0</v>
      </c>
      <c r="EC782" t="b">
        <v>0</v>
      </c>
      <c r="ED782" t="b">
        <v>0</v>
      </c>
      <c r="EE782" t="b">
        <v>0</v>
      </c>
      <c r="EF782" t="b" cm="1">
        <v>0</v>
      </c>
      <c r="EG782" t="b">
        <v>0</v>
      </c>
      <c r="EH782" t="b">
        <v>0</v>
      </c>
      <c r="EI782" t="b">
        <v>0</v>
      </c>
      <c r="EJ782" t="s">
        <v>1592</v>
      </c>
      <c r="EK782">
        <v>0</v>
      </c>
      <c r="EL782">
        <v>19</v>
      </c>
      <c r="EM782" t="b">
        <v>0</v>
      </c>
    </row>
    <row r="783" spans="1:143" ht="15.75">
      <c r="A783"/>
      <c r="B783" t="s">
        <v>1255</v>
      </c>
      <c r="C783" t="s">
        <v>1739</v>
      </c>
      <c r="D783" t="s">
        <v>9048</v>
      </c>
      <c r="E783" t="s">
        <v>9049</v>
      </c>
      <c r="F783" t="s">
        <v>9048</v>
      </c>
      <c r="G783" t="s">
        <v>9048</v>
      </c>
      <c r="H783"/>
      <c r="I783" t="s">
        <v>1242</v>
      </c>
      <c r="J783" t="s">
        <v>9224</v>
      </c>
      <c r="K783"/>
      <c r="L783" t="s">
        <v>1939</v>
      </c>
      <c r="M783" t="s">
        <v>1974</v>
      </c>
      <c r="N783" t="s">
        <v>8798</v>
      </c>
      <c r="O783" t="s">
        <v>1243</v>
      </c>
      <c r="P783" t="s">
        <v>1255</v>
      </c>
      <c r="Q783" t="s">
        <v>1311</v>
      </c>
      <c r="R783" t="s">
        <v>8519</v>
      </c>
      <c r="S783"/>
      <c r="T783" t="s">
        <v>8586</v>
      </c>
      <c r="U783" t="s">
        <v>9226</v>
      </c>
      <c r="V783" t="s">
        <v>9050</v>
      </c>
      <c r="W783"/>
      <c r="X783"/>
      <c r="Y783" t="s">
        <v>1311</v>
      </c>
      <c r="Z783"/>
      <c r="AA783"/>
      <c r="AB783"/>
      <c r="AC783" t="s">
        <v>8567</v>
      </c>
      <c r="AD783"/>
      <c r="AE783"/>
      <c r="AF783"/>
      <c r="AG783"/>
      <c r="AH783"/>
      <c r="AI783"/>
      <c r="AJ783"/>
      <c r="AK783"/>
      <c r="AL783"/>
      <c r="AM783"/>
      <c r="AN783"/>
      <c r="AO783" s="108" t="s">
        <v>43</v>
      </c>
      <c r="AP783" t="s">
        <v>1241</v>
      </c>
      <c r="AQ783">
        <v>62</v>
      </c>
      <c r="AR783" t="e">
        <v>#N/A</v>
      </c>
      <c r="AS783" t="s">
        <v>1739</v>
      </c>
      <c r="AT783" t="e">
        <v>#N/A</v>
      </c>
      <c r="AU783" t="s">
        <v>9049</v>
      </c>
      <c r="AV783" t="s">
        <v>9051</v>
      </c>
      <c r="AW783" t="s">
        <v>9052</v>
      </c>
      <c r="AX783" t="s">
        <v>1934</v>
      </c>
      <c r="AY783" t="s">
        <v>9052</v>
      </c>
      <c r="AZ783" t="s">
        <v>1311</v>
      </c>
      <c r="BA783" t="s">
        <v>9053</v>
      </c>
      <c r="BB783" t="s">
        <v>1242</v>
      </c>
      <c r="BC783" t="s">
        <v>1939</v>
      </c>
      <c r="BD783" t="s">
        <v>9054</v>
      </c>
      <c r="BE783">
        <v>762</v>
      </c>
      <c r="BF783">
        <v>782</v>
      </c>
      <c r="BG783">
        <v>0</v>
      </c>
      <c r="BH783" t="s">
        <v>1592</v>
      </c>
      <c r="BI783">
        <v>0</v>
      </c>
      <c r="BJ783">
        <v>0</v>
      </c>
      <c r="BK783" t="e" cm="1">
        <v>#N/A</v>
      </c>
      <c r="BL783" t="s">
        <v>1592</v>
      </c>
      <c r="BM783" t="s">
        <v>9225</v>
      </c>
      <c r="BN783" t="s">
        <v>9228</v>
      </c>
      <c r="BO783" t="e" cm="1">
        <v>#N/A</v>
      </c>
      <c r="BP783" t="s">
        <v>1592</v>
      </c>
      <c r="BQ783" t="s">
        <v>1243</v>
      </c>
      <c r="BR783">
        <v>61</v>
      </c>
      <c r="BS783" t="s">
        <v>1803</v>
      </c>
      <c r="BT783" t="s">
        <v>9235</v>
      </c>
      <c r="BU783" t="s">
        <v>9048</v>
      </c>
      <c r="BV783" t="s">
        <v>9051</v>
      </c>
      <c r="BW783" t="s">
        <v>1937</v>
      </c>
      <c r="BX783" t="s">
        <v>8806</v>
      </c>
      <c r="BY783" t="s">
        <v>8586</v>
      </c>
      <c r="BZ783" t="s">
        <v>1937</v>
      </c>
      <c r="CA783" t="s">
        <v>1974</v>
      </c>
      <c r="CB783"/>
      <c r="CC783" t="s">
        <v>998</v>
      </c>
      <c r="CD783" t="s">
        <v>1242</v>
      </c>
      <c r="CE783" t="s">
        <v>9236</v>
      </c>
      <c r="CF783" t="s">
        <v>9237</v>
      </c>
      <c r="CG783" t="s">
        <v>1242</v>
      </c>
      <c r="CH783" t="s">
        <v>1592</v>
      </c>
      <c r="CI783" t="s">
        <v>8519</v>
      </c>
      <c r="CJ783" t="s">
        <v>1255</v>
      </c>
      <c r="CK783"/>
      <c r="CL783"/>
      <c r="CM783" t="s">
        <v>9226</v>
      </c>
      <c r="CN783" t="s">
        <v>9050</v>
      </c>
      <c r="CO783" t="s">
        <v>9226</v>
      </c>
      <c r="CP783" t="s">
        <v>9050</v>
      </c>
      <c r="CQ783" t="s">
        <v>1592</v>
      </c>
      <c r="CR783">
        <v>8</v>
      </c>
      <c r="CS783" t="s">
        <v>1243</v>
      </c>
      <c r="CT783" t="s">
        <v>1243</v>
      </c>
      <c r="CU783" t="e">
        <v>#N/A</v>
      </c>
      <c r="CV783" t="s">
        <v>1592</v>
      </c>
      <c r="CW783" t="s">
        <v>1592</v>
      </c>
      <c r="CX783">
        <v>781</v>
      </c>
      <c r="CY783" t="s">
        <v>9238</v>
      </c>
      <c r="CZ783" t="s">
        <v>1592</v>
      </c>
      <c r="DA783" t="s">
        <v>2313</v>
      </c>
      <c r="DB783" t="s">
        <v>2314</v>
      </c>
      <c r="DC783" t="s">
        <v>9049</v>
      </c>
      <c r="DD783" t="s">
        <v>1311</v>
      </c>
      <c r="DE783" t="s">
        <v>9048</v>
      </c>
      <c r="DF783" t="s">
        <v>8586</v>
      </c>
      <c r="DG783" t="s">
        <v>8586</v>
      </c>
      <c r="DH783" t="s">
        <v>8600</v>
      </c>
      <c r="DI783" t="e">
        <v>#N/A</v>
      </c>
      <c r="DJ783"/>
      <c r="DK783" t="s">
        <v>8600</v>
      </c>
      <c r="DL783">
        <v>9</v>
      </c>
      <c r="DM783" t="s">
        <v>2315</v>
      </c>
      <c r="DN783" t="s">
        <v>1255</v>
      </c>
      <c r="DO783" t="b">
        <v>1</v>
      </c>
      <c r="DP783" t="b">
        <v>1</v>
      </c>
      <c r="DQ783" t="b">
        <v>0</v>
      </c>
      <c r="DR783" t="b">
        <v>0</v>
      </c>
      <c r="DS783" t="b">
        <v>0</v>
      </c>
      <c r="DT783" t="b">
        <v>0</v>
      </c>
      <c r="DU783" t="b">
        <v>0</v>
      </c>
      <c r="DV783">
        <v>0</v>
      </c>
      <c r="DW783" t="b">
        <v>0</v>
      </c>
      <c r="DX783" t="b">
        <v>0</v>
      </c>
      <c r="DY783" t="b">
        <v>0</v>
      </c>
      <c r="DZ783" t="b">
        <v>1</v>
      </c>
      <c r="EA783" t="b">
        <v>0</v>
      </c>
      <c r="EB783" t="b">
        <v>0</v>
      </c>
      <c r="EC783" t="b">
        <v>0</v>
      </c>
      <c r="ED783" t="b">
        <v>0</v>
      </c>
      <c r="EE783" t="b">
        <v>0</v>
      </c>
      <c r="EF783" t="e" cm="1">
        <v>#N/A</v>
      </c>
      <c r="EG783" t="b">
        <v>0</v>
      </c>
      <c r="EH783" t="b">
        <v>0</v>
      </c>
      <c r="EI783" t="e">
        <v>#N/A</v>
      </c>
      <c r="EJ783" t="e">
        <v>#N/A</v>
      </c>
      <c r="EK783">
        <v>0</v>
      </c>
      <c r="EL783">
        <v>23</v>
      </c>
      <c r="EM783" t="b">
        <v>0</v>
      </c>
    </row>
    <row r="784" spans="1:143" ht="15.75">
      <c r="A784"/>
      <c r="B784" t="s">
        <v>1255</v>
      </c>
      <c r="C784" t="s">
        <v>1739</v>
      </c>
      <c r="D784" t="s">
        <v>9063</v>
      </c>
      <c r="E784" t="s">
        <v>9064</v>
      </c>
      <c r="F784" t="s">
        <v>9065</v>
      </c>
      <c r="G784" t="s">
        <v>9063</v>
      </c>
      <c r="H784" t="s">
        <v>9066</v>
      </c>
      <c r="I784" t="s">
        <v>1242</v>
      </c>
      <c r="J784" t="s">
        <v>9224</v>
      </c>
      <c r="K784"/>
      <c r="L784" t="s">
        <v>5588</v>
      </c>
      <c r="M784" t="s">
        <v>1947</v>
      </c>
      <c r="N784" t="s">
        <v>9067</v>
      </c>
      <c r="O784" t="s">
        <v>1243</v>
      </c>
      <c r="P784" t="s">
        <v>1255</v>
      </c>
      <c r="Q784" t="s">
        <v>1311</v>
      </c>
      <c r="R784" t="s">
        <v>9068</v>
      </c>
      <c r="S784"/>
      <c r="T784" t="s">
        <v>8700</v>
      </c>
      <c r="U784" t="s">
        <v>9226</v>
      </c>
      <c r="V784" t="s">
        <v>9069</v>
      </c>
      <c r="W784"/>
      <c r="X784"/>
      <c r="Y784" t="s">
        <v>1311</v>
      </c>
      <c r="Z784"/>
      <c r="AA784"/>
      <c r="AB784"/>
      <c r="AC784" t="s">
        <v>9070</v>
      </c>
      <c r="AD784"/>
      <c r="AE784"/>
      <c r="AF784"/>
      <c r="AG784"/>
      <c r="AH784"/>
      <c r="AI784"/>
      <c r="AJ784"/>
      <c r="AK784"/>
      <c r="AL784"/>
      <c r="AM784"/>
      <c r="AN784"/>
      <c r="AO784" s="108" t="s">
        <v>43</v>
      </c>
      <c r="AP784" t="s">
        <v>1241</v>
      </c>
      <c r="AQ784">
        <v>63</v>
      </c>
      <c r="AR784" t="e">
        <v>#N/A</v>
      </c>
      <c r="AS784" t="s">
        <v>1739</v>
      </c>
      <c r="AT784" t="e">
        <v>#N/A</v>
      </c>
      <c r="AU784" t="s">
        <v>9064</v>
      </c>
      <c r="AV784" t="s">
        <v>9071</v>
      </c>
      <c r="AW784" t="s">
        <v>9072</v>
      </c>
      <c r="AX784" t="s">
        <v>1934</v>
      </c>
      <c r="AY784" t="s">
        <v>9073</v>
      </c>
      <c r="AZ784" t="s">
        <v>1311</v>
      </c>
      <c r="BA784" t="s">
        <v>9074</v>
      </c>
      <c r="BB784" t="s">
        <v>1242</v>
      </c>
      <c r="BC784" t="s">
        <v>5118</v>
      </c>
      <c r="BD784" t="s">
        <v>9075</v>
      </c>
      <c r="BE784">
        <v>764</v>
      </c>
      <c r="BF784">
        <v>782</v>
      </c>
      <c r="BG784">
        <v>0</v>
      </c>
      <c r="BH784" t="s">
        <v>1592</v>
      </c>
      <c r="BI784">
        <v>0</v>
      </c>
      <c r="BJ784">
        <v>0</v>
      </c>
      <c r="BK784">
        <v>903</v>
      </c>
      <c r="BL784" t="s">
        <v>9076</v>
      </c>
      <c r="BM784" t="s">
        <v>9225</v>
      </c>
      <c r="BN784" t="s">
        <v>9228</v>
      </c>
      <c r="BO784" t="e" cm="1">
        <v>#N/A</v>
      </c>
      <c r="BP784" t="s">
        <v>1592</v>
      </c>
      <c r="BQ784" t="s">
        <v>1243</v>
      </c>
      <c r="BR784">
        <v>62</v>
      </c>
      <c r="BS784" t="s">
        <v>3166</v>
      </c>
      <c r="BT784" t="s">
        <v>9239</v>
      </c>
      <c r="BU784" t="s">
        <v>9063</v>
      </c>
      <c r="BV784" t="s">
        <v>9071</v>
      </c>
      <c r="BW784" t="s">
        <v>9078</v>
      </c>
      <c r="BX784" t="s">
        <v>9079</v>
      </c>
      <c r="BY784" t="s">
        <v>8700</v>
      </c>
      <c r="BZ784" t="s">
        <v>1937</v>
      </c>
      <c r="CA784" t="s">
        <v>1947</v>
      </c>
      <c r="CB784"/>
      <c r="CC784" t="s">
        <v>998</v>
      </c>
      <c r="CD784" t="s">
        <v>1242</v>
      </c>
      <c r="CE784" t="s">
        <v>9240</v>
      </c>
      <c r="CF784" t="s">
        <v>9241</v>
      </c>
      <c r="CG784" t="s">
        <v>1242</v>
      </c>
      <c r="CH784" t="s">
        <v>1592</v>
      </c>
      <c r="CI784" t="s">
        <v>9068</v>
      </c>
      <c r="CJ784" t="s">
        <v>1255</v>
      </c>
      <c r="CK784"/>
      <c r="CL784"/>
      <c r="CM784" t="s">
        <v>9226</v>
      </c>
      <c r="CN784" t="s">
        <v>9069</v>
      </c>
      <c r="CO784" t="s">
        <v>9226</v>
      </c>
      <c r="CP784" t="s">
        <v>9069</v>
      </c>
      <c r="CQ784" t="s">
        <v>1592</v>
      </c>
      <c r="CR784">
        <v>8</v>
      </c>
      <c r="CS784" t="s">
        <v>1243</v>
      </c>
      <c r="CT784" t="s">
        <v>1243</v>
      </c>
      <c r="CU784" t="s">
        <v>1243</v>
      </c>
      <c r="CV784" t="s">
        <v>1592</v>
      </c>
      <c r="CW784" t="s">
        <v>1592</v>
      </c>
      <c r="CX784">
        <v>782</v>
      </c>
      <c r="CY784" t="s">
        <v>9242</v>
      </c>
      <c r="CZ784" t="s">
        <v>1592</v>
      </c>
      <c r="DA784" t="s">
        <v>2313</v>
      </c>
      <c r="DB784" t="s">
        <v>2314</v>
      </c>
      <c r="DC784" t="s">
        <v>9064</v>
      </c>
      <c r="DD784" t="s">
        <v>1311</v>
      </c>
      <c r="DE784" t="s">
        <v>9063</v>
      </c>
      <c r="DF784" t="s">
        <v>8700</v>
      </c>
      <c r="DG784" t="s">
        <v>8700</v>
      </c>
      <c r="DH784" t="s">
        <v>8717</v>
      </c>
      <c r="DI784" t="e">
        <v>#N/A</v>
      </c>
      <c r="DJ784"/>
      <c r="DK784" t="s">
        <v>8717</v>
      </c>
      <c r="DL784">
        <v>9</v>
      </c>
      <c r="DM784" t="s">
        <v>2315</v>
      </c>
      <c r="DN784" t="s">
        <v>1255</v>
      </c>
      <c r="DO784" t="b">
        <v>1</v>
      </c>
      <c r="DP784" t="b">
        <v>1</v>
      </c>
      <c r="DQ784" t="b">
        <v>0</v>
      </c>
      <c r="DR784" t="b">
        <v>0</v>
      </c>
      <c r="DS784" t="b">
        <v>0</v>
      </c>
      <c r="DT784" t="b">
        <v>0</v>
      </c>
      <c r="DU784" t="b">
        <v>0</v>
      </c>
      <c r="DV784">
        <v>0</v>
      </c>
      <c r="DW784" t="b">
        <v>0</v>
      </c>
      <c r="DX784" t="b">
        <v>0</v>
      </c>
      <c r="DY784" t="b">
        <v>0</v>
      </c>
      <c r="DZ784" t="b">
        <v>0</v>
      </c>
      <c r="EA784" t="b">
        <v>0</v>
      </c>
      <c r="EB784" t="b">
        <v>0</v>
      </c>
      <c r="EC784" t="b">
        <v>0</v>
      </c>
      <c r="ED784" t="b">
        <v>0</v>
      </c>
      <c r="EE784" t="b">
        <v>0</v>
      </c>
      <c r="EF784" t="b" cm="1">
        <v>0</v>
      </c>
      <c r="EG784" t="b">
        <v>0</v>
      </c>
      <c r="EH784" t="b">
        <v>0</v>
      </c>
      <c r="EI784" t="b">
        <v>0</v>
      </c>
      <c r="EJ784" t="s">
        <v>1592</v>
      </c>
      <c r="EK784">
        <v>0</v>
      </c>
      <c r="EL784">
        <v>15</v>
      </c>
      <c r="EM784" t="b">
        <v>0</v>
      </c>
    </row>
    <row r="785" spans="1:143" ht="15.75">
      <c r="A785"/>
      <c r="B785" t="s">
        <v>1255</v>
      </c>
      <c r="C785" t="s">
        <v>1739</v>
      </c>
      <c r="D785" t="s">
        <v>9083</v>
      </c>
      <c r="E785" t="s">
        <v>9084</v>
      </c>
      <c r="F785" t="s">
        <v>9085</v>
      </c>
      <c r="G785" t="s">
        <v>9083</v>
      </c>
      <c r="H785" t="s">
        <v>9083</v>
      </c>
      <c r="I785" t="s">
        <v>1242</v>
      </c>
      <c r="J785" t="s">
        <v>9224</v>
      </c>
      <c r="K785"/>
      <c r="L785" t="s">
        <v>5118</v>
      </c>
      <c r="M785" t="s">
        <v>1947</v>
      </c>
      <c r="N785" t="s">
        <v>9086</v>
      </c>
      <c r="O785" t="s">
        <v>1243</v>
      </c>
      <c r="P785" t="s">
        <v>1255</v>
      </c>
      <c r="Q785" t="s">
        <v>1311</v>
      </c>
      <c r="R785" t="s">
        <v>9068</v>
      </c>
      <c r="S785"/>
      <c r="T785" t="s">
        <v>8700</v>
      </c>
      <c r="U785" t="s">
        <v>9226</v>
      </c>
      <c r="V785" t="s">
        <v>9087</v>
      </c>
      <c r="W785"/>
      <c r="X785"/>
      <c r="Y785" t="s">
        <v>1311</v>
      </c>
      <c r="Z785"/>
      <c r="AA785"/>
      <c r="AB785"/>
      <c r="AC785" t="s">
        <v>9070</v>
      </c>
      <c r="AD785"/>
      <c r="AE785"/>
      <c r="AF785"/>
      <c r="AG785"/>
      <c r="AH785"/>
      <c r="AI785"/>
      <c r="AJ785"/>
      <c r="AK785"/>
      <c r="AL785"/>
      <c r="AM785"/>
      <c r="AN785"/>
      <c r="AO785" s="108" t="s">
        <v>43</v>
      </c>
      <c r="AP785" t="s">
        <v>1241</v>
      </c>
      <c r="AQ785">
        <v>64</v>
      </c>
      <c r="AR785" t="e">
        <v>#N/A</v>
      </c>
      <c r="AS785" t="s">
        <v>1739</v>
      </c>
      <c r="AT785" t="e">
        <v>#N/A</v>
      </c>
      <c r="AU785" t="s">
        <v>9084</v>
      </c>
      <c r="AV785" t="s">
        <v>9088</v>
      </c>
      <c r="AW785" t="s">
        <v>9089</v>
      </c>
      <c r="AX785" t="s">
        <v>1934</v>
      </c>
      <c r="AY785" t="s">
        <v>9090</v>
      </c>
      <c r="AZ785" t="s">
        <v>1311</v>
      </c>
      <c r="BA785" t="s">
        <v>9091</v>
      </c>
      <c r="BB785" t="s">
        <v>1242</v>
      </c>
      <c r="BC785" t="s">
        <v>5118</v>
      </c>
      <c r="BD785" t="s">
        <v>9092</v>
      </c>
      <c r="BE785">
        <v>765</v>
      </c>
      <c r="BF785">
        <v>782</v>
      </c>
      <c r="BG785">
        <v>0</v>
      </c>
      <c r="BH785" t="s">
        <v>1592</v>
      </c>
      <c r="BI785">
        <v>0</v>
      </c>
      <c r="BJ785">
        <v>0</v>
      </c>
      <c r="BK785">
        <v>904</v>
      </c>
      <c r="BL785" t="s">
        <v>9093</v>
      </c>
      <c r="BM785" t="s">
        <v>9225</v>
      </c>
      <c r="BN785" t="s">
        <v>9228</v>
      </c>
      <c r="BO785" t="e" cm="1">
        <v>#N/A</v>
      </c>
      <c r="BP785" t="s">
        <v>1592</v>
      </c>
      <c r="BQ785" t="s">
        <v>1243</v>
      </c>
      <c r="BR785">
        <v>63</v>
      </c>
      <c r="BS785" t="s">
        <v>1897</v>
      </c>
      <c r="BT785" t="s">
        <v>9243</v>
      </c>
      <c r="BU785" t="s">
        <v>9083</v>
      </c>
      <c r="BV785" t="s">
        <v>9088</v>
      </c>
      <c r="BW785" t="s">
        <v>9090</v>
      </c>
      <c r="BX785" t="s">
        <v>9095</v>
      </c>
      <c r="BY785" t="s">
        <v>8700</v>
      </c>
      <c r="BZ785" t="s">
        <v>1937</v>
      </c>
      <c r="CA785" t="s">
        <v>1947</v>
      </c>
      <c r="CB785"/>
      <c r="CC785" t="s">
        <v>998</v>
      </c>
      <c r="CD785" t="s">
        <v>1242</v>
      </c>
      <c r="CE785" t="s">
        <v>9244</v>
      </c>
      <c r="CF785" t="s">
        <v>9245</v>
      </c>
      <c r="CG785" t="s">
        <v>1242</v>
      </c>
      <c r="CH785" t="s">
        <v>1592</v>
      </c>
      <c r="CI785" t="s">
        <v>9068</v>
      </c>
      <c r="CJ785" t="s">
        <v>1255</v>
      </c>
      <c r="CK785"/>
      <c r="CL785"/>
      <c r="CM785" t="s">
        <v>9226</v>
      </c>
      <c r="CN785" t="s">
        <v>9087</v>
      </c>
      <c r="CO785" t="s">
        <v>9226</v>
      </c>
      <c r="CP785" t="s">
        <v>9087</v>
      </c>
      <c r="CQ785" t="s">
        <v>1592</v>
      </c>
      <c r="CR785">
        <v>8</v>
      </c>
      <c r="CS785" t="s">
        <v>1243</v>
      </c>
      <c r="CT785" t="s">
        <v>1243</v>
      </c>
      <c r="CU785" t="s">
        <v>1243</v>
      </c>
      <c r="CV785" t="s">
        <v>1592</v>
      </c>
      <c r="CW785" t="s">
        <v>1592</v>
      </c>
      <c r="CX785">
        <v>783</v>
      </c>
      <c r="CY785" t="s">
        <v>9246</v>
      </c>
      <c r="CZ785" t="s">
        <v>1592</v>
      </c>
      <c r="DA785" t="s">
        <v>2313</v>
      </c>
      <c r="DB785" t="s">
        <v>2314</v>
      </c>
      <c r="DC785" t="s">
        <v>9084</v>
      </c>
      <c r="DD785" t="s">
        <v>1311</v>
      </c>
      <c r="DE785" t="s">
        <v>9083</v>
      </c>
      <c r="DF785" t="s">
        <v>8700</v>
      </c>
      <c r="DG785" t="s">
        <v>8700</v>
      </c>
      <c r="DH785" t="s">
        <v>8717</v>
      </c>
      <c r="DI785" t="e">
        <v>#N/A</v>
      </c>
      <c r="DJ785"/>
      <c r="DK785" t="s">
        <v>8717</v>
      </c>
      <c r="DL785">
        <v>9</v>
      </c>
      <c r="DM785" t="s">
        <v>2315</v>
      </c>
      <c r="DN785" t="s">
        <v>1255</v>
      </c>
      <c r="DO785" t="b">
        <v>1</v>
      </c>
      <c r="DP785" t="b">
        <v>1</v>
      </c>
      <c r="DQ785" t="b">
        <v>0</v>
      </c>
      <c r="DR785" t="b">
        <v>0</v>
      </c>
      <c r="DS785" t="b">
        <v>0</v>
      </c>
      <c r="DT785" t="b">
        <v>0</v>
      </c>
      <c r="DU785" t="b">
        <v>0</v>
      </c>
      <c r="DV785">
        <v>0</v>
      </c>
      <c r="DW785" t="b">
        <v>0</v>
      </c>
      <c r="DX785" t="b">
        <v>0</v>
      </c>
      <c r="DY785" t="b">
        <v>0</v>
      </c>
      <c r="DZ785" t="b">
        <v>0</v>
      </c>
      <c r="EA785" t="b">
        <v>0</v>
      </c>
      <c r="EB785" t="b">
        <v>0</v>
      </c>
      <c r="EC785" t="b">
        <v>0</v>
      </c>
      <c r="ED785" t="b">
        <v>0</v>
      </c>
      <c r="EE785" t="b">
        <v>0</v>
      </c>
      <c r="EF785" t="b" cm="1">
        <v>0</v>
      </c>
      <c r="EG785" t="b">
        <v>0</v>
      </c>
      <c r="EH785" t="b">
        <v>0</v>
      </c>
      <c r="EI785" t="b">
        <v>0</v>
      </c>
      <c r="EJ785" t="s">
        <v>1592</v>
      </c>
      <c r="EK785">
        <v>0</v>
      </c>
      <c r="EL785">
        <v>16</v>
      </c>
      <c r="EM785" t="b">
        <v>0</v>
      </c>
    </row>
    <row r="786" spans="1:143" ht="15.75">
      <c r="A786"/>
      <c r="B786" t="s">
        <v>1255</v>
      </c>
      <c r="C786" t="s">
        <v>1739</v>
      </c>
      <c r="D786" t="s">
        <v>9107</v>
      </c>
      <c r="E786" t="s">
        <v>9108</v>
      </c>
      <c r="F786" t="s">
        <v>9109</v>
      </c>
      <c r="G786" t="s">
        <v>9110</v>
      </c>
      <c r="H786" t="s">
        <v>9111</v>
      </c>
      <c r="I786" t="s">
        <v>1287</v>
      </c>
      <c r="J786" t="s">
        <v>9224</v>
      </c>
      <c r="K786"/>
      <c r="L786" t="s">
        <v>3872</v>
      </c>
      <c r="M786" t="s">
        <v>2031</v>
      </c>
      <c r="N786"/>
      <c r="O786" t="s">
        <v>1243</v>
      </c>
      <c r="P786" t="s">
        <v>1255</v>
      </c>
      <c r="Q786" t="s">
        <v>1311</v>
      </c>
      <c r="R786" t="s">
        <v>9142</v>
      </c>
      <c r="S786"/>
      <c r="T786" t="s">
        <v>8536</v>
      </c>
      <c r="U786" t="s">
        <v>9226</v>
      </c>
      <c r="V786" t="s">
        <v>9112</v>
      </c>
      <c r="W786"/>
      <c r="X786"/>
      <c r="Y786" t="s">
        <v>1311</v>
      </c>
      <c r="Z786" t="s">
        <v>9113</v>
      </c>
      <c r="AA786"/>
      <c r="AB786"/>
      <c r="AC786"/>
      <c r="AD786"/>
      <c r="AE786"/>
      <c r="AF786"/>
      <c r="AG786"/>
      <c r="AH786"/>
      <c r="AI786"/>
      <c r="AJ786"/>
      <c r="AK786"/>
      <c r="AL786"/>
      <c r="AM786"/>
      <c r="AN786"/>
      <c r="AO786" s="108" t="s">
        <v>43</v>
      </c>
      <c r="AP786" t="s">
        <v>1241</v>
      </c>
      <c r="AQ786">
        <v>65</v>
      </c>
      <c r="AR786" t="e">
        <v>#N/A</v>
      </c>
      <c r="AS786" t="s">
        <v>1739</v>
      </c>
      <c r="AT786" t="e">
        <v>#N/A</v>
      </c>
      <c r="AU786" t="s">
        <v>9108</v>
      </c>
      <c r="AV786" t="s">
        <v>9114</v>
      </c>
      <c r="AW786" t="s">
        <v>9115</v>
      </c>
      <c r="AX786" t="s">
        <v>1934</v>
      </c>
      <c r="AY786" t="s">
        <v>9116</v>
      </c>
      <c r="AZ786" t="s">
        <v>1311</v>
      </c>
      <c r="BA786" t="s">
        <v>9117</v>
      </c>
      <c r="BB786" t="s">
        <v>1287</v>
      </c>
      <c r="BC786" t="s">
        <v>3872</v>
      </c>
      <c r="BD786" t="s">
        <v>9118</v>
      </c>
      <c r="BE786">
        <v>768</v>
      </c>
      <c r="BF786">
        <v>782</v>
      </c>
      <c r="BG786">
        <v>0</v>
      </c>
      <c r="BH786" t="s">
        <v>1592</v>
      </c>
      <c r="BI786">
        <v>0</v>
      </c>
      <c r="BJ786">
        <v>0</v>
      </c>
      <c r="BK786">
        <v>870</v>
      </c>
      <c r="BL786" t="s">
        <v>9119</v>
      </c>
      <c r="BM786" t="s">
        <v>9225</v>
      </c>
      <c r="BN786" t="s">
        <v>9228</v>
      </c>
      <c r="BO786" t="e" cm="1">
        <v>#N/A</v>
      </c>
      <c r="BP786" t="s">
        <v>1592</v>
      </c>
      <c r="BQ786" t="s">
        <v>1243</v>
      </c>
      <c r="BR786">
        <v>64</v>
      </c>
      <c r="BS786" t="s">
        <v>1898</v>
      </c>
      <c r="BT786" t="s">
        <v>9247</v>
      </c>
      <c r="BU786" t="s">
        <v>9107</v>
      </c>
      <c r="BV786" t="s">
        <v>9114</v>
      </c>
      <c r="BW786" t="s">
        <v>9121</v>
      </c>
      <c r="BX786" t="s">
        <v>1937</v>
      </c>
      <c r="BY786" t="s">
        <v>8536</v>
      </c>
      <c r="BZ786" t="s">
        <v>9122</v>
      </c>
      <c r="CA786" t="s">
        <v>2031</v>
      </c>
      <c r="CB786"/>
      <c r="CC786" t="s">
        <v>998</v>
      </c>
      <c r="CD786" t="s">
        <v>1287</v>
      </c>
      <c r="CE786" t="s">
        <v>9248</v>
      </c>
      <c r="CF786" t="s">
        <v>9249</v>
      </c>
      <c r="CG786" t="s">
        <v>1287</v>
      </c>
      <c r="CH786" t="s">
        <v>1592</v>
      </c>
      <c r="CI786" t="s">
        <v>9142</v>
      </c>
      <c r="CJ786" t="s">
        <v>1255</v>
      </c>
      <c r="CK786"/>
      <c r="CL786"/>
      <c r="CM786" t="s">
        <v>9226</v>
      </c>
      <c r="CN786" t="s">
        <v>9112</v>
      </c>
      <c r="CO786" t="s">
        <v>9226</v>
      </c>
      <c r="CP786" t="s">
        <v>9112</v>
      </c>
      <c r="CQ786" t="s">
        <v>1592</v>
      </c>
      <c r="CR786">
        <v>8</v>
      </c>
      <c r="CS786" t="s">
        <v>1243</v>
      </c>
      <c r="CT786" t="s">
        <v>1243</v>
      </c>
      <c r="CU786" t="s">
        <v>1243</v>
      </c>
      <c r="CV786" t="s">
        <v>1592</v>
      </c>
      <c r="CW786" t="s">
        <v>1592</v>
      </c>
      <c r="CX786">
        <v>784</v>
      </c>
      <c r="CY786" t="s">
        <v>9250</v>
      </c>
      <c r="CZ786" t="s">
        <v>1592</v>
      </c>
      <c r="DA786" t="s">
        <v>2313</v>
      </c>
      <c r="DB786" t="s">
        <v>2314</v>
      </c>
      <c r="DC786" t="s">
        <v>9108</v>
      </c>
      <c r="DD786" t="s">
        <v>1311</v>
      </c>
      <c r="DE786" t="s">
        <v>9110</v>
      </c>
      <c r="DF786" t="s">
        <v>8536</v>
      </c>
      <c r="DG786" t="s">
        <v>8536</v>
      </c>
      <c r="DH786" t="s">
        <v>8546</v>
      </c>
      <c r="DI786" t="e">
        <v>#N/A</v>
      </c>
      <c r="DJ786"/>
      <c r="DK786" t="s">
        <v>8546</v>
      </c>
      <c r="DL786">
        <v>9</v>
      </c>
      <c r="DM786" t="s">
        <v>2315</v>
      </c>
      <c r="DN786" t="s">
        <v>1255</v>
      </c>
      <c r="DO786" t="b">
        <v>1</v>
      </c>
      <c r="DP786" t="b">
        <v>1</v>
      </c>
      <c r="DQ786" t="b">
        <v>0</v>
      </c>
      <c r="DR786" t="b">
        <v>0</v>
      </c>
      <c r="DS786" t="b">
        <v>0</v>
      </c>
      <c r="DT786" t="b">
        <v>0</v>
      </c>
      <c r="DU786" t="b">
        <v>0</v>
      </c>
      <c r="DV786">
        <v>0</v>
      </c>
      <c r="DW786" t="b">
        <v>0</v>
      </c>
      <c r="DX786" t="b">
        <v>0</v>
      </c>
      <c r="DY786" t="b">
        <v>0</v>
      </c>
      <c r="DZ786" t="b">
        <v>0</v>
      </c>
      <c r="EA786" t="b">
        <v>0</v>
      </c>
      <c r="EB786" t="b">
        <v>0</v>
      </c>
      <c r="EC786" t="b">
        <v>0</v>
      </c>
      <c r="ED786" t="b">
        <v>0</v>
      </c>
      <c r="EE786" t="b">
        <v>0</v>
      </c>
      <c r="EF786" t="b" cm="1">
        <v>0</v>
      </c>
      <c r="EG786" t="b">
        <v>0</v>
      </c>
      <c r="EH786" t="b">
        <v>0</v>
      </c>
      <c r="EI786" t="b">
        <v>0</v>
      </c>
      <c r="EJ786" t="s">
        <v>1592</v>
      </c>
      <c r="EK786">
        <v>0</v>
      </c>
      <c r="EL786">
        <v>16</v>
      </c>
      <c r="EM786" t="b">
        <v>0</v>
      </c>
    </row>
    <row r="787" spans="1:143" ht="15.75">
      <c r="A787"/>
      <c r="B787" t="s">
        <v>1255</v>
      </c>
      <c r="C787" t="s">
        <v>1739</v>
      </c>
      <c r="D787" t="s">
        <v>9126</v>
      </c>
      <c r="E787" t="s">
        <v>9127</v>
      </c>
      <c r="F787" t="s">
        <v>8766</v>
      </c>
      <c r="G787" t="s">
        <v>9128</v>
      </c>
      <c r="H787" t="s">
        <v>8768</v>
      </c>
      <c r="I787" t="s">
        <v>1287</v>
      </c>
      <c r="J787" t="s">
        <v>9224</v>
      </c>
      <c r="K787"/>
      <c r="L787" t="s">
        <v>3872</v>
      </c>
      <c r="M787" t="s">
        <v>2031</v>
      </c>
      <c r="N787"/>
      <c r="O787" t="s">
        <v>1243</v>
      </c>
      <c r="P787" t="s">
        <v>1255</v>
      </c>
      <c r="Q787" t="s">
        <v>1311</v>
      </c>
      <c r="R787" t="s">
        <v>9142</v>
      </c>
      <c r="S787"/>
      <c r="T787" t="s">
        <v>8536</v>
      </c>
      <c r="U787" t="s">
        <v>9226</v>
      </c>
      <c r="V787" t="s">
        <v>9129</v>
      </c>
      <c r="W787"/>
      <c r="X787"/>
      <c r="Y787" t="s">
        <v>1311</v>
      </c>
      <c r="Z787" t="s">
        <v>9113</v>
      </c>
      <c r="AA787"/>
      <c r="AB787"/>
      <c r="AC787"/>
      <c r="AD787"/>
      <c r="AE787"/>
      <c r="AF787"/>
      <c r="AG787"/>
      <c r="AH787"/>
      <c r="AI787"/>
      <c r="AJ787"/>
      <c r="AK787"/>
      <c r="AL787"/>
      <c r="AM787"/>
      <c r="AN787"/>
      <c r="AO787" s="108" t="s">
        <v>43</v>
      </c>
      <c r="AP787" t="s">
        <v>1241</v>
      </c>
      <c r="AQ787">
        <v>66</v>
      </c>
      <c r="AR787" t="e">
        <v>#N/A</v>
      </c>
      <c r="AS787" t="s">
        <v>1739</v>
      </c>
      <c r="AT787" t="e">
        <v>#N/A</v>
      </c>
      <c r="AU787" t="s">
        <v>9127</v>
      </c>
      <c r="AV787" t="s">
        <v>9130</v>
      </c>
      <c r="AW787" t="s">
        <v>8771</v>
      </c>
      <c r="AX787" t="s">
        <v>1934</v>
      </c>
      <c r="AY787" t="s">
        <v>9131</v>
      </c>
      <c r="AZ787" t="s">
        <v>1311</v>
      </c>
      <c r="BA787" t="s">
        <v>9132</v>
      </c>
      <c r="BB787" t="s">
        <v>1287</v>
      </c>
      <c r="BC787" t="s">
        <v>3872</v>
      </c>
      <c r="BD787" t="s">
        <v>9133</v>
      </c>
      <c r="BE787">
        <v>769</v>
      </c>
      <c r="BF787">
        <v>782</v>
      </c>
      <c r="BG787">
        <v>0</v>
      </c>
      <c r="BH787" t="s">
        <v>1592</v>
      </c>
      <c r="BI787">
        <v>0</v>
      </c>
      <c r="BJ787">
        <v>0</v>
      </c>
      <c r="BK787">
        <v>871</v>
      </c>
      <c r="BL787" t="s">
        <v>9134</v>
      </c>
      <c r="BM787" t="s">
        <v>9225</v>
      </c>
      <c r="BN787" t="s">
        <v>9228</v>
      </c>
      <c r="BO787" t="e" cm="1">
        <v>#N/A</v>
      </c>
      <c r="BP787" t="s">
        <v>1592</v>
      </c>
      <c r="BQ787" t="s">
        <v>1243</v>
      </c>
      <c r="BR787">
        <v>65</v>
      </c>
      <c r="BS787" t="s">
        <v>1899</v>
      </c>
      <c r="BT787" t="s">
        <v>9251</v>
      </c>
      <c r="BU787" t="s">
        <v>9126</v>
      </c>
      <c r="BV787" t="s">
        <v>9130</v>
      </c>
      <c r="BW787" t="s">
        <v>8777</v>
      </c>
      <c r="BX787" t="s">
        <v>1937</v>
      </c>
      <c r="BY787" t="s">
        <v>8536</v>
      </c>
      <c r="BZ787" t="s">
        <v>9122</v>
      </c>
      <c r="CA787" t="s">
        <v>2031</v>
      </c>
      <c r="CB787"/>
      <c r="CC787" t="s">
        <v>998</v>
      </c>
      <c r="CD787" t="s">
        <v>1287</v>
      </c>
      <c r="CE787" t="s">
        <v>9252</v>
      </c>
      <c r="CF787" t="s">
        <v>9253</v>
      </c>
      <c r="CG787" t="s">
        <v>1287</v>
      </c>
      <c r="CH787" t="s">
        <v>1592</v>
      </c>
      <c r="CI787" t="s">
        <v>9142</v>
      </c>
      <c r="CJ787" t="s">
        <v>1255</v>
      </c>
      <c r="CK787"/>
      <c r="CL787"/>
      <c r="CM787" t="s">
        <v>9226</v>
      </c>
      <c r="CN787" t="s">
        <v>9129</v>
      </c>
      <c r="CO787" t="s">
        <v>9226</v>
      </c>
      <c r="CP787" t="s">
        <v>9129</v>
      </c>
      <c r="CQ787" t="s">
        <v>1592</v>
      </c>
      <c r="CR787">
        <v>8</v>
      </c>
      <c r="CS787" t="s">
        <v>1243</v>
      </c>
      <c r="CT787" t="s">
        <v>1243</v>
      </c>
      <c r="CU787" t="s">
        <v>1243</v>
      </c>
      <c r="CV787" t="s">
        <v>1592</v>
      </c>
      <c r="CW787" t="s">
        <v>1592</v>
      </c>
      <c r="CX787">
        <v>785</v>
      </c>
      <c r="CY787" t="s">
        <v>9254</v>
      </c>
      <c r="CZ787" t="s">
        <v>1592</v>
      </c>
      <c r="DA787" t="s">
        <v>2313</v>
      </c>
      <c r="DB787" t="s">
        <v>2314</v>
      </c>
      <c r="DC787" t="s">
        <v>9127</v>
      </c>
      <c r="DD787" t="s">
        <v>1311</v>
      </c>
      <c r="DE787" t="s">
        <v>9128</v>
      </c>
      <c r="DF787" t="s">
        <v>8536</v>
      </c>
      <c r="DG787" t="s">
        <v>8536</v>
      </c>
      <c r="DH787" t="s">
        <v>8546</v>
      </c>
      <c r="DI787" t="e">
        <v>#N/A</v>
      </c>
      <c r="DJ787"/>
      <c r="DK787" t="s">
        <v>8546</v>
      </c>
      <c r="DL787">
        <v>9</v>
      </c>
      <c r="DM787" t="s">
        <v>2315</v>
      </c>
      <c r="DN787" t="s">
        <v>1255</v>
      </c>
      <c r="DO787" t="b">
        <v>1</v>
      </c>
      <c r="DP787" t="b">
        <v>1</v>
      </c>
      <c r="DQ787" t="b">
        <v>0</v>
      </c>
      <c r="DR787" t="b">
        <v>0</v>
      </c>
      <c r="DS787" t="b">
        <v>0</v>
      </c>
      <c r="DT787" t="b">
        <v>0</v>
      </c>
      <c r="DU787" t="b">
        <v>0</v>
      </c>
      <c r="DV787">
        <v>0</v>
      </c>
      <c r="DW787" t="b">
        <v>0</v>
      </c>
      <c r="DX787" t="b">
        <v>0</v>
      </c>
      <c r="DY787" t="b">
        <v>0</v>
      </c>
      <c r="DZ787" t="b">
        <v>0</v>
      </c>
      <c r="EA787" t="b">
        <v>0</v>
      </c>
      <c r="EB787" t="b">
        <v>0</v>
      </c>
      <c r="EC787" t="b">
        <v>0</v>
      </c>
      <c r="ED787" t="b">
        <v>0</v>
      </c>
      <c r="EE787" t="b">
        <v>0</v>
      </c>
      <c r="EF787" t="b" cm="1">
        <v>0</v>
      </c>
      <c r="EG787" t="b">
        <v>0</v>
      </c>
      <c r="EH787" t="b">
        <v>0</v>
      </c>
      <c r="EI787" t="b">
        <v>0</v>
      </c>
      <c r="EJ787" t="s">
        <v>1592</v>
      </c>
      <c r="EK787">
        <v>0</v>
      </c>
      <c r="EL787">
        <v>15</v>
      </c>
      <c r="EM787" t="b">
        <v>0</v>
      </c>
    </row>
    <row r="788" spans="1:143" ht="15.75">
      <c r="A788"/>
      <c r="B788" t="s">
        <v>1255</v>
      </c>
      <c r="C788" t="s">
        <v>1739</v>
      </c>
      <c r="D788" t="s">
        <v>9139</v>
      </c>
      <c r="E788" t="s">
        <v>9140</v>
      </c>
      <c r="F788"/>
      <c r="G788" t="s">
        <v>9141</v>
      </c>
      <c r="H788" t="s">
        <v>9111</v>
      </c>
      <c r="I788" t="s">
        <v>1287</v>
      </c>
      <c r="J788" t="s">
        <v>9224</v>
      </c>
      <c r="K788"/>
      <c r="L788" t="s">
        <v>3872</v>
      </c>
      <c r="M788" t="s">
        <v>2031</v>
      </c>
      <c r="N788"/>
      <c r="O788" t="s">
        <v>1243</v>
      </c>
      <c r="P788" t="s">
        <v>1255</v>
      </c>
      <c r="Q788" t="s">
        <v>1311</v>
      </c>
      <c r="R788" t="s">
        <v>9142</v>
      </c>
      <c r="S788"/>
      <c r="T788" t="s">
        <v>8536</v>
      </c>
      <c r="U788" t="s">
        <v>9226</v>
      </c>
      <c r="V788" t="s">
        <v>9143</v>
      </c>
      <c r="W788"/>
      <c r="X788"/>
      <c r="Y788" t="s">
        <v>1311</v>
      </c>
      <c r="Z788" t="s">
        <v>9113</v>
      </c>
      <c r="AA788"/>
      <c r="AB788"/>
      <c r="AC788"/>
      <c r="AD788"/>
      <c r="AE788"/>
      <c r="AF788"/>
      <c r="AG788"/>
      <c r="AH788"/>
      <c r="AI788"/>
      <c r="AJ788"/>
      <c r="AK788"/>
      <c r="AL788"/>
      <c r="AM788"/>
      <c r="AN788"/>
      <c r="AO788" s="108" t="s">
        <v>43</v>
      </c>
      <c r="AP788" t="s">
        <v>1241</v>
      </c>
      <c r="AQ788">
        <v>67</v>
      </c>
      <c r="AR788" t="e">
        <v>#N/A</v>
      </c>
      <c r="AS788" t="s">
        <v>1739</v>
      </c>
      <c r="AT788" t="e">
        <v>#N/A</v>
      </c>
      <c r="AU788" t="s">
        <v>9140</v>
      </c>
      <c r="AV788" t="s">
        <v>9144</v>
      </c>
      <c r="AW788" t="s">
        <v>1937</v>
      </c>
      <c r="AX788" t="s">
        <v>1934</v>
      </c>
      <c r="AY788" t="s">
        <v>9145</v>
      </c>
      <c r="AZ788" t="s">
        <v>1311</v>
      </c>
      <c r="BA788" t="s">
        <v>9146</v>
      </c>
      <c r="BB788" t="s">
        <v>1287</v>
      </c>
      <c r="BC788" t="s">
        <v>3872</v>
      </c>
      <c r="BD788" t="s">
        <v>9147</v>
      </c>
      <c r="BE788">
        <v>770</v>
      </c>
      <c r="BF788">
        <v>782</v>
      </c>
      <c r="BG788">
        <v>0</v>
      </c>
      <c r="BH788" t="s">
        <v>1592</v>
      </c>
      <c r="BI788">
        <v>0</v>
      </c>
      <c r="BJ788">
        <v>0</v>
      </c>
      <c r="BK788" t="e" cm="1">
        <v>#N/A</v>
      </c>
      <c r="BL788" t="s">
        <v>1592</v>
      </c>
      <c r="BM788" t="s">
        <v>9225</v>
      </c>
      <c r="BN788" t="s">
        <v>9228</v>
      </c>
      <c r="BO788" t="e" cm="1">
        <v>#N/A</v>
      </c>
      <c r="BP788" t="s">
        <v>1592</v>
      </c>
      <c r="BQ788" t="s">
        <v>1243</v>
      </c>
      <c r="BR788">
        <v>66</v>
      </c>
      <c r="BS788" t="s">
        <v>1900</v>
      </c>
      <c r="BT788" t="s">
        <v>9255</v>
      </c>
      <c r="BU788" t="s">
        <v>9139</v>
      </c>
      <c r="BV788" t="s">
        <v>9144</v>
      </c>
      <c r="BW788" t="s">
        <v>9121</v>
      </c>
      <c r="BX788" t="s">
        <v>1937</v>
      </c>
      <c r="BY788" t="s">
        <v>8536</v>
      </c>
      <c r="BZ788" t="s">
        <v>9122</v>
      </c>
      <c r="CA788" t="s">
        <v>2031</v>
      </c>
      <c r="CB788"/>
      <c r="CC788" t="s">
        <v>998</v>
      </c>
      <c r="CD788" t="s">
        <v>1287</v>
      </c>
      <c r="CE788" t="s">
        <v>9256</v>
      </c>
      <c r="CF788" t="s">
        <v>9257</v>
      </c>
      <c r="CG788" t="s">
        <v>1287</v>
      </c>
      <c r="CH788" t="s">
        <v>1592</v>
      </c>
      <c r="CI788" t="s">
        <v>9142</v>
      </c>
      <c r="CJ788" t="s">
        <v>1255</v>
      </c>
      <c r="CK788"/>
      <c r="CL788"/>
      <c r="CM788" t="s">
        <v>9226</v>
      </c>
      <c r="CN788" t="s">
        <v>9143</v>
      </c>
      <c r="CO788" t="s">
        <v>9226</v>
      </c>
      <c r="CP788" t="s">
        <v>9143</v>
      </c>
      <c r="CQ788" t="s">
        <v>1592</v>
      </c>
      <c r="CR788">
        <v>8</v>
      </c>
      <c r="CS788" t="s">
        <v>1243</v>
      </c>
      <c r="CT788" t="s">
        <v>1243</v>
      </c>
      <c r="CU788" t="e">
        <v>#N/A</v>
      </c>
      <c r="CV788" t="s">
        <v>1592</v>
      </c>
      <c r="CW788" t="s">
        <v>1592</v>
      </c>
      <c r="CX788">
        <v>786</v>
      </c>
      <c r="CY788" t="s">
        <v>9258</v>
      </c>
      <c r="CZ788" t="s">
        <v>1592</v>
      </c>
      <c r="DA788" t="s">
        <v>2313</v>
      </c>
      <c r="DB788" t="s">
        <v>2314</v>
      </c>
      <c r="DC788" t="s">
        <v>9140</v>
      </c>
      <c r="DD788" t="s">
        <v>1311</v>
      </c>
      <c r="DE788" t="s">
        <v>9141</v>
      </c>
      <c r="DF788" t="s">
        <v>8536</v>
      </c>
      <c r="DG788" t="s">
        <v>8536</v>
      </c>
      <c r="DH788" t="s">
        <v>8546</v>
      </c>
      <c r="DI788" t="e">
        <v>#N/A</v>
      </c>
      <c r="DJ788"/>
      <c r="DK788" t="s">
        <v>8546</v>
      </c>
      <c r="DL788">
        <v>9</v>
      </c>
      <c r="DM788" t="s">
        <v>2315</v>
      </c>
      <c r="DN788" t="s">
        <v>1255</v>
      </c>
      <c r="DO788" t="b">
        <v>1</v>
      </c>
      <c r="DP788" t="b">
        <v>1</v>
      </c>
      <c r="DQ788" t="b">
        <v>0</v>
      </c>
      <c r="DR788" t="b">
        <v>0</v>
      </c>
      <c r="DS788" t="b">
        <v>0</v>
      </c>
      <c r="DT788" t="b">
        <v>0</v>
      </c>
      <c r="DU788" t="b">
        <v>0</v>
      </c>
      <c r="DV788">
        <v>0</v>
      </c>
      <c r="DW788" t="b">
        <v>0</v>
      </c>
      <c r="DX788" t="b">
        <v>0</v>
      </c>
      <c r="DY788" t="b">
        <v>0</v>
      </c>
      <c r="DZ788" t="b">
        <v>1</v>
      </c>
      <c r="EA788" t="b">
        <v>0</v>
      </c>
      <c r="EB788" t="b">
        <v>0</v>
      </c>
      <c r="EC788" t="b">
        <v>0</v>
      </c>
      <c r="ED788" t="b">
        <v>0</v>
      </c>
      <c r="EE788" t="b">
        <v>0</v>
      </c>
      <c r="EF788" t="e" cm="1">
        <v>#N/A</v>
      </c>
      <c r="EG788" t="b">
        <v>0</v>
      </c>
      <c r="EH788" t="b">
        <v>0</v>
      </c>
      <c r="EI788" t="e">
        <v>#N/A</v>
      </c>
      <c r="EJ788" t="e">
        <v>#N/A</v>
      </c>
      <c r="EK788">
        <v>0</v>
      </c>
      <c r="EL788">
        <v>22</v>
      </c>
      <c r="EM788" t="b">
        <v>0</v>
      </c>
    </row>
    <row r="789" spans="1:143" ht="15.75">
      <c r="A789"/>
      <c r="B789" t="s">
        <v>1255</v>
      </c>
      <c r="C789" t="s">
        <v>1739</v>
      </c>
      <c r="D789" t="s">
        <v>9152</v>
      </c>
      <c r="E789" t="s">
        <v>9153</v>
      </c>
      <c r="F789"/>
      <c r="G789" t="s">
        <v>9154</v>
      </c>
      <c r="H789" t="s">
        <v>8768</v>
      </c>
      <c r="I789" t="s">
        <v>1287</v>
      </c>
      <c r="J789" t="s">
        <v>9224</v>
      </c>
      <c r="K789"/>
      <c r="L789" t="s">
        <v>3872</v>
      </c>
      <c r="M789" t="s">
        <v>2031</v>
      </c>
      <c r="N789"/>
      <c r="O789" t="s">
        <v>1243</v>
      </c>
      <c r="P789" t="s">
        <v>1255</v>
      </c>
      <c r="Q789" t="s">
        <v>1311</v>
      </c>
      <c r="R789" t="s">
        <v>9142</v>
      </c>
      <c r="S789"/>
      <c r="T789" t="s">
        <v>8536</v>
      </c>
      <c r="U789" t="s">
        <v>9226</v>
      </c>
      <c r="V789" t="s">
        <v>9155</v>
      </c>
      <c r="W789"/>
      <c r="X789"/>
      <c r="Y789" t="s">
        <v>1311</v>
      </c>
      <c r="Z789" t="s">
        <v>9113</v>
      </c>
      <c r="AA789"/>
      <c r="AB789"/>
      <c r="AC789"/>
      <c r="AD789"/>
      <c r="AE789"/>
      <c r="AF789"/>
      <c r="AG789"/>
      <c r="AH789"/>
      <c r="AI789"/>
      <c r="AJ789"/>
      <c r="AK789"/>
      <c r="AL789"/>
      <c r="AM789"/>
      <c r="AN789"/>
      <c r="AO789" s="108" t="s">
        <v>43</v>
      </c>
      <c r="AP789" t="s">
        <v>1241</v>
      </c>
      <c r="AQ789">
        <v>68</v>
      </c>
      <c r="AR789" t="e">
        <v>#N/A</v>
      </c>
      <c r="AS789" t="s">
        <v>1739</v>
      </c>
      <c r="AT789" t="e">
        <v>#N/A</v>
      </c>
      <c r="AU789" t="s">
        <v>9153</v>
      </c>
      <c r="AV789" t="s">
        <v>9156</v>
      </c>
      <c r="AW789" t="s">
        <v>1937</v>
      </c>
      <c r="AX789" t="s">
        <v>1934</v>
      </c>
      <c r="AY789" t="s">
        <v>9157</v>
      </c>
      <c r="AZ789" t="s">
        <v>1311</v>
      </c>
      <c r="BA789" t="s">
        <v>9158</v>
      </c>
      <c r="BB789" t="s">
        <v>1287</v>
      </c>
      <c r="BC789" t="s">
        <v>3872</v>
      </c>
      <c r="BD789" t="s">
        <v>9159</v>
      </c>
      <c r="BE789">
        <v>771</v>
      </c>
      <c r="BF789">
        <v>782</v>
      </c>
      <c r="BG789">
        <v>0</v>
      </c>
      <c r="BH789" t="s">
        <v>1592</v>
      </c>
      <c r="BI789">
        <v>0</v>
      </c>
      <c r="BJ789">
        <v>0</v>
      </c>
      <c r="BK789" t="e" cm="1">
        <v>#N/A</v>
      </c>
      <c r="BL789" t="s">
        <v>1592</v>
      </c>
      <c r="BM789" t="s">
        <v>9225</v>
      </c>
      <c r="BN789" t="s">
        <v>9228</v>
      </c>
      <c r="BO789" t="e" cm="1">
        <v>#N/A</v>
      </c>
      <c r="BP789" t="s">
        <v>1592</v>
      </c>
      <c r="BQ789" t="s">
        <v>1243</v>
      </c>
      <c r="BR789">
        <v>67</v>
      </c>
      <c r="BS789" t="s">
        <v>1901</v>
      </c>
      <c r="BT789" t="s">
        <v>9259</v>
      </c>
      <c r="BU789" t="s">
        <v>9152</v>
      </c>
      <c r="BV789" t="s">
        <v>9156</v>
      </c>
      <c r="BW789" t="s">
        <v>8777</v>
      </c>
      <c r="BX789" t="s">
        <v>1937</v>
      </c>
      <c r="BY789" t="s">
        <v>8536</v>
      </c>
      <c r="BZ789" t="s">
        <v>9122</v>
      </c>
      <c r="CA789" t="s">
        <v>2031</v>
      </c>
      <c r="CB789"/>
      <c r="CC789" t="s">
        <v>998</v>
      </c>
      <c r="CD789" t="s">
        <v>1287</v>
      </c>
      <c r="CE789" t="s">
        <v>9260</v>
      </c>
      <c r="CF789" t="s">
        <v>9261</v>
      </c>
      <c r="CG789" t="s">
        <v>1287</v>
      </c>
      <c r="CH789" t="s">
        <v>1592</v>
      </c>
      <c r="CI789" t="s">
        <v>9142</v>
      </c>
      <c r="CJ789" t="s">
        <v>1255</v>
      </c>
      <c r="CK789"/>
      <c r="CL789"/>
      <c r="CM789" t="s">
        <v>9226</v>
      </c>
      <c r="CN789" t="s">
        <v>9155</v>
      </c>
      <c r="CO789" t="s">
        <v>9226</v>
      </c>
      <c r="CP789" t="s">
        <v>9155</v>
      </c>
      <c r="CQ789" t="s">
        <v>1592</v>
      </c>
      <c r="CR789">
        <v>8</v>
      </c>
      <c r="CS789" t="s">
        <v>1243</v>
      </c>
      <c r="CT789" t="s">
        <v>1243</v>
      </c>
      <c r="CU789" t="e">
        <v>#N/A</v>
      </c>
      <c r="CV789" t="s">
        <v>1592</v>
      </c>
      <c r="CW789" t="s">
        <v>1592</v>
      </c>
      <c r="CX789">
        <v>787</v>
      </c>
      <c r="CY789" t="s">
        <v>9262</v>
      </c>
      <c r="CZ789" t="s">
        <v>1592</v>
      </c>
      <c r="DA789" t="s">
        <v>2313</v>
      </c>
      <c r="DB789" t="s">
        <v>2314</v>
      </c>
      <c r="DC789" t="s">
        <v>9153</v>
      </c>
      <c r="DD789" t="s">
        <v>1311</v>
      </c>
      <c r="DE789" t="s">
        <v>9154</v>
      </c>
      <c r="DF789" t="s">
        <v>8536</v>
      </c>
      <c r="DG789" t="s">
        <v>8536</v>
      </c>
      <c r="DH789" t="s">
        <v>8546</v>
      </c>
      <c r="DI789" t="e">
        <v>#N/A</v>
      </c>
      <c r="DJ789"/>
      <c r="DK789" t="s">
        <v>8546</v>
      </c>
      <c r="DL789">
        <v>9</v>
      </c>
      <c r="DM789" t="s">
        <v>2315</v>
      </c>
      <c r="DN789" t="s">
        <v>1255</v>
      </c>
      <c r="DO789" t="b">
        <v>1</v>
      </c>
      <c r="DP789" t="b">
        <v>1</v>
      </c>
      <c r="DQ789" t="b">
        <v>0</v>
      </c>
      <c r="DR789" t="b">
        <v>0</v>
      </c>
      <c r="DS789" t="b">
        <v>0</v>
      </c>
      <c r="DT789" t="b">
        <v>0</v>
      </c>
      <c r="DU789" t="b">
        <v>0</v>
      </c>
      <c r="DV789">
        <v>0</v>
      </c>
      <c r="DW789" t="b">
        <v>0</v>
      </c>
      <c r="DX789" t="b">
        <v>0</v>
      </c>
      <c r="DY789" t="b">
        <v>0</v>
      </c>
      <c r="DZ789" t="b">
        <v>1</v>
      </c>
      <c r="EA789" t="b">
        <v>0</v>
      </c>
      <c r="EB789" t="b">
        <v>0</v>
      </c>
      <c r="EC789" t="b">
        <v>0</v>
      </c>
      <c r="ED789" t="b">
        <v>0</v>
      </c>
      <c r="EE789" t="b">
        <v>0</v>
      </c>
      <c r="EF789" t="e" cm="1">
        <v>#N/A</v>
      </c>
      <c r="EG789" t="b">
        <v>0</v>
      </c>
      <c r="EH789" t="b">
        <v>0</v>
      </c>
      <c r="EI789" t="e">
        <v>#N/A</v>
      </c>
      <c r="EJ789" t="e">
        <v>#N/A</v>
      </c>
      <c r="EK789">
        <v>0</v>
      </c>
      <c r="EL789">
        <v>21</v>
      </c>
      <c r="EM789" t="b">
        <v>0</v>
      </c>
    </row>
    <row r="790" spans="1:143" ht="15.75">
      <c r="A790"/>
      <c r="B790" t="s">
        <v>1255</v>
      </c>
      <c r="C790" t="s">
        <v>1739</v>
      </c>
      <c r="D790" t="s">
        <v>9164</v>
      </c>
      <c r="E790" t="s">
        <v>9165</v>
      </c>
      <c r="F790"/>
      <c r="G790" t="s">
        <v>9166</v>
      </c>
      <c r="H790" t="s">
        <v>9167</v>
      </c>
      <c r="I790" t="s">
        <v>1287</v>
      </c>
      <c r="J790" t="s">
        <v>9224</v>
      </c>
      <c r="K790"/>
      <c r="L790" t="s">
        <v>3872</v>
      </c>
      <c r="M790" t="s">
        <v>2607</v>
      </c>
      <c r="N790"/>
      <c r="O790" t="s">
        <v>1243</v>
      </c>
      <c r="P790" t="s">
        <v>1255</v>
      </c>
      <c r="Q790" t="s">
        <v>1311</v>
      </c>
      <c r="R790" t="s">
        <v>9037</v>
      </c>
      <c r="S790"/>
      <c r="T790" t="s">
        <v>8536</v>
      </c>
      <c r="U790" t="s">
        <v>9226</v>
      </c>
      <c r="V790" t="s">
        <v>9168</v>
      </c>
      <c r="W790"/>
      <c r="X790"/>
      <c r="Y790" t="s">
        <v>1311</v>
      </c>
      <c r="Z790" t="s">
        <v>9169</v>
      </c>
      <c r="AA790"/>
      <c r="AB790"/>
      <c r="AC790"/>
      <c r="AD790"/>
      <c r="AE790"/>
      <c r="AF790"/>
      <c r="AG790"/>
      <c r="AH790"/>
      <c r="AI790"/>
      <c r="AJ790"/>
      <c r="AK790"/>
      <c r="AL790"/>
      <c r="AM790"/>
      <c r="AN790"/>
      <c r="AO790" s="108" t="s">
        <v>43</v>
      </c>
      <c r="AP790" t="s">
        <v>1241</v>
      </c>
      <c r="AQ790">
        <v>69</v>
      </c>
      <c r="AR790" t="e">
        <v>#N/A</v>
      </c>
      <c r="AS790" t="s">
        <v>1739</v>
      </c>
      <c r="AT790" t="e">
        <v>#N/A</v>
      </c>
      <c r="AU790" t="s">
        <v>9165</v>
      </c>
      <c r="AV790" t="s">
        <v>9170</v>
      </c>
      <c r="AW790" t="s">
        <v>1937</v>
      </c>
      <c r="AX790" t="s">
        <v>1934</v>
      </c>
      <c r="AY790" t="s">
        <v>9171</v>
      </c>
      <c r="AZ790" t="s">
        <v>1311</v>
      </c>
      <c r="BA790" t="s">
        <v>9172</v>
      </c>
      <c r="BB790" t="s">
        <v>1287</v>
      </c>
      <c r="BC790" t="s">
        <v>3872</v>
      </c>
      <c r="BD790" t="s">
        <v>9173</v>
      </c>
      <c r="BE790">
        <v>772</v>
      </c>
      <c r="BF790">
        <v>782</v>
      </c>
      <c r="BG790">
        <v>0</v>
      </c>
      <c r="BH790" t="s">
        <v>1592</v>
      </c>
      <c r="BI790">
        <v>0</v>
      </c>
      <c r="BJ790">
        <v>0</v>
      </c>
      <c r="BK790">
        <v>872</v>
      </c>
      <c r="BL790" t="s">
        <v>9174</v>
      </c>
      <c r="BM790" t="s">
        <v>9225</v>
      </c>
      <c r="BN790" t="s">
        <v>9228</v>
      </c>
      <c r="BO790" t="e" cm="1">
        <v>#N/A</v>
      </c>
      <c r="BP790" t="s">
        <v>1592</v>
      </c>
      <c r="BQ790" t="s">
        <v>1243</v>
      </c>
      <c r="BR790">
        <v>68</v>
      </c>
      <c r="BS790" t="s">
        <v>1902</v>
      </c>
      <c r="BT790" t="s">
        <v>9263</v>
      </c>
      <c r="BU790" t="s">
        <v>9164</v>
      </c>
      <c r="BV790" t="s">
        <v>9170</v>
      </c>
      <c r="BW790" t="s">
        <v>9176</v>
      </c>
      <c r="BX790" t="s">
        <v>1937</v>
      </c>
      <c r="BY790" t="s">
        <v>8536</v>
      </c>
      <c r="BZ790" t="s">
        <v>9177</v>
      </c>
      <c r="CA790" t="s">
        <v>2607</v>
      </c>
      <c r="CB790"/>
      <c r="CC790" t="s">
        <v>998</v>
      </c>
      <c r="CD790" t="s">
        <v>1287</v>
      </c>
      <c r="CE790" t="s">
        <v>9264</v>
      </c>
      <c r="CF790" t="s">
        <v>9265</v>
      </c>
      <c r="CG790" t="s">
        <v>1287</v>
      </c>
      <c r="CH790" t="s">
        <v>1592</v>
      </c>
      <c r="CI790" t="s">
        <v>9037</v>
      </c>
      <c r="CJ790" t="s">
        <v>1255</v>
      </c>
      <c r="CK790"/>
      <c r="CL790"/>
      <c r="CM790" t="s">
        <v>9226</v>
      </c>
      <c r="CN790" t="s">
        <v>9168</v>
      </c>
      <c r="CO790" t="s">
        <v>9226</v>
      </c>
      <c r="CP790" t="s">
        <v>9168</v>
      </c>
      <c r="CQ790" t="s">
        <v>1592</v>
      </c>
      <c r="CR790">
        <v>8</v>
      </c>
      <c r="CS790" t="s">
        <v>1243</v>
      </c>
      <c r="CT790" t="s">
        <v>1243</v>
      </c>
      <c r="CU790" t="s">
        <v>1243</v>
      </c>
      <c r="CV790" t="s">
        <v>1592</v>
      </c>
      <c r="CW790" t="s">
        <v>1592</v>
      </c>
      <c r="CX790">
        <v>788</v>
      </c>
      <c r="CY790" t="s">
        <v>9266</v>
      </c>
      <c r="CZ790" t="s">
        <v>1592</v>
      </c>
      <c r="DA790" t="s">
        <v>2313</v>
      </c>
      <c r="DB790" t="s">
        <v>2314</v>
      </c>
      <c r="DC790" t="s">
        <v>9165</v>
      </c>
      <c r="DD790" t="s">
        <v>1311</v>
      </c>
      <c r="DE790" t="s">
        <v>9166</v>
      </c>
      <c r="DF790" t="s">
        <v>8536</v>
      </c>
      <c r="DG790" t="s">
        <v>8536</v>
      </c>
      <c r="DH790" t="s">
        <v>8546</v>
      </c>
      <c r="DI790" t="e">
        <v>#N/A</v>
      </c>
      <c r="DJ790"/>
      <c r="DK790" t="s">
        <v>8546</v>
      </c>
      <c r="DL790">
        <v>9</v>
      </c>
      <c r="DM790" t="s">
        <v>2315</v>
      </c>
      <c r="DN790" t="s">
        <v>1255</v>
      </c>
      <c r="DO790" t="b">
        <v>1</v>
      </c>
      <c r="DP790" t="b">
        <v>1</v>
      </c>
      <c r="DQ790" t="b">
        <v>0</v>
      </c>
      <c r="DR790" t="b">
        <v>0</v>
      </c>
      <c r="DS790" t="b">
        <v>0</v>
      </c>
      <c r="DT790" t="b">
        <v>0</v>
      </c>
      <c r="DU790" t="b">
        <v>0</v>
      </c>
      <c r="DV790">
        <v>0</v>
      </c>
      <c r="DW790" t="b">
        <v>0</v>
      </c>
      <c r="DX790" t="b">
        <v>0</v>
      </c>
      <c r="DY790" t="b">
        <v>0</v>
      </c>
      <c r="DZ790" t="b">
        <v>0</v>
      </c>
      <c r="EA790" t="b">
        <v>0</v>
      </c>
      <c r="EB790" t="b">
        <v>0</v>
      </c>
      <c r="EC790" t="b">
        <v>0</v>
      </c>
      <c r="ED790" t="b">
        <v>0</v>
      </c>
      <c r="EE790" t="b">
        <v>0</v>
      </c>
      <c r="EF790" t="b" cm="1">
        <v>0</v>
      </c>
      <c r="EG790" t="b">
        <v>0</v>
      </c>
      <c r="EH790" t="b">
        <v>0</v>
      </c>
      <c r="EI790" t="b">
        <v>0</v>
      </c>
      <c r="EJ790" t="s">
        <v>1592</v>
      </c>
      <c r="EK790">
        <v>0</v>
      </c>
      <c r="EL790">
        <v>13</v>
      </c>
      <c r="EM790" t="b">
        <v>0</v>
      </c>
    </row>
    <row r="791" spans="1:143" ht="15.75">
      <c r="A791"/>
      <c r="B791" t="s">
        <v>1255</v>
      </c>
      <c r="C791" t="s">
        <v>1739</v>
      </c>
      <c r="D791" t="s">
        <v>9267</v>
      </c>
      <c r="E791" t="s">
        <v>9268</v>
      </c>
      <c r="F791" t="s">
        <v>9269</v>
      </c>
      <c r="G791" t="s">
        <v>9270</v>
      </c>
      <c r="H791"/>
      <c r="I791" t="s">
        <v>1279</v>
      </c>
      <c r="J791"/>
      <c r="K791"/>
      <c r="L791" t="s">
        <v>5118</v>
      </c>
      <c r="M791" t="s">
        <v>2031</v>
      </c>
      <c r="N791"/>
      <c r="O791" t="s">
        <v>1243</v>
      </c>
      <c r="P791" t="s">
        <v>1255</v>
      </c>
      <c r="Q791" t="s">
        <v>1240</v>
      </c>
      <c r="R791" t="s">
        <v>9037</v>
      </c>
      <c r="S791"/>
      <c r="T791" t="s">
        <v>8852</v>
      </c>
      <c r="U791" t="s">
        <v>9271</v>
      </c>
      <c r="V791"/>
      <c r="W791"/>
      <c r="X791"/>
      <c r="Y791" t="s">
        <v>1240</v>
      </c>
      <c r="Z791"/>
      <c r="AA791"/>
      <c r="AB791"/>
      <c r="AC791" t="s">
        <v>9272</v>
      </c>
      <c r="AD791" t="s">
        <v>9273</v>
      </c>
      <c r="AE791"/>
      <c r="AF791"/>
      <c r="AG791"/>
      <c r="AH791"/>
      <c r="AI791"/>
      <c r="AJ791"/>
      <c r="AK791"/>
      <c r="AL791"/>
      <c r="AM791"/>
      <c r="AN791"/>
      <c r="AO791" s="108" t="s">
        <v>43</v>
      </c>
      <c r="AP791" t="s">
        <v>1241</v>
      </c>
      <c r="AQ791">
        <v>70</v>
      </c>
      <c r="AR791" t="e">
        <v>#N/A</v>
      </c>
      <c r="AS791" t="s">
        <v>1739</v>
      </c>
      <c r="AT791" t="e">
        <v>#N/A</v>
      </c>
      <c r="AU791" t="s">
        <v>9268</v>
      </c>
      <c r="AV791" t="s">
        <v>9274</v>
      </c>
      <c r="AW791" t="s">
        <v>9275</v>
      </c>
      <c r="AX791" t="s">
        <v>1934</v>
      </c>
      <c r="AY791" t="s">
        <v>9276</v>
      </c>
      <c r="AZ791" t="s">
        <v>1240</v>
      </c>
      <c r="BA791" t="s">
        <v>9277</v>
      </c>
      <c r="BB791" t="s">
        <v>1279</v>
      </c>
      <c r="BC791" t="s">
        <v>5118</v>
      </c>
      <c r="BD791" t="s">
        <v>9278</v>
      </c>
      <c r="BE791">
        <v>791</v>
      </c>
      <c r="BF791">
        <v>0</v>
      </c>
      <c r="BG791">
        <v>0</v>
      </c>
      <c r="BH791" t="s">
        <v>1592</v>
      </c>
      <c r="BI791">
        <v>0</v>
      </c>
      <c r="BJ791">
        <v>0</v>
      </c>
      <c r="BK791">
        <v>0</v>
      </c>
      <c r="BL791" t="s">
        <v>1592</v>
      </c>
      <c r="BM791" t="s">
        <v>1592</v>
      </c>
      <c r="BN791" t="s">
        <v>1592</v>
      </c>
      <c r="BO791" t="s" cm="1">
        <v>1592</v>
      </c>
      <c r="BP791" t="s">
        <v>1592</v>
      </c>
      <c r="BQ791" t="s">
        <v>1243</v>
      </c>
      <c r="BR791">
        <v>69</v>
      </c>
      <c r="BS791" t="s">
        <v>1903</v>
      </c>
      <c r="BT791" t="s">
        <v>9279</v>
      </c>
      <c r="BU791" t="s">
        <v>9267</v>
      </c>
      <c r="BV791" t="s">
        <v>9274</v>
      </c>
      <c r="BW791" t="s">
        <v>1937</v>
      </c>
      <c r="BX791" t="s">
        <v>1937</v>
      </c>
      <c r="BY791" t="s">
        <v>8852</v>
      </c>
      <c r="BZ791" t="s">
        <v>1937</v>
      </c>
      <c r="CA791" t="s">
        <v>2031</v>
      </c>
      <c r="CB791"/>
      <c r="CC791" t="s">
        <v>998</v>
      </c>
      <c r="CD791" t="s">
        <v>1279</v>
      </c>
      <c r="CE791" t="s">
        <v>9268</v>
      </c>
      <c r="CF791" t="s">
        <v>9274</v>
      </c>
      <c r="CG791" t="s">
        <v>1279</v>
      </c>
      <c r="CH791" t="s">
        <v>1592</v>
      </c>
      <c r="CI791" t="s">
        <v>9037</v>
      </c>
      <c r="CJ791" t="s">
        <v>1255</v>
      </c>
      <c r="CK791"/>
      <c r="CL791"/>
      <c r="CM791" t="s">
        <v>9271</v>
      </c>
      <c r="CN791" t="s">
        <v>1592</v>
      </c>
      <c r="CO791" t="s">
        <v>9271</v>
      </c>
      <c r="CP791" t="s">
        <v>1592</v>
      </c>
      <c r="CQ791" t="s">
        <v>1592</v>
      </c>
      <c r="CR791">
        <v>8</v>
      </c>
      <c r="CS791" t="s">
        <v>1243</v>
      </c>
      <c r="CT791" t="s">
        <v>1243</v>
      </c>
      <c r="CU791" t="s">
        <v>1243</v>
      </c>
      <c r="CV791" t="s">
        <v>1592</v>
      </c>
      <c r="CW791" t="s">
        <v>1592</v>
      </c>
      <c r="CX791">
        <v>789</v>
      </c>
      <c r="CY791" t="s">
        <v>9280</v>
      </c>
      <c r="CZ791" t="s">
        <v>1592</v>
      </c>
      <c r="DA791" t="s">
        <v>2313</v>
      </c>
      <c r="DB791" t="s">
        <v>2314</v>
      </c>
      <c r="DC791" t="s">
        <v>9268</v>
      </c>
      <c r="DD791" t="s">
        <v>1240</v>
      </c>
      <c r="DE791" t="s">
        <v>9270</v>
      </c>
      <c r="DF791" t="s">
        <v>8852</v>
      </c>
      <c r="DG791" t="s">
        <v>8867</v>
      </c>
      <c r="DH791" t="s">
        <v>8868</v>
      </c>
      <c r="DI791" t="e">
        <v>#N/A</v>
      </c>
      <c r="DJ791"/>
      <c r="DK791" t="s">
        <v>8868</v>
      </c>
      <c r="DL791">
        <v>9</v>
      </c>
      <c r="DM791" t="s">
        <v>2315</v>
      </c>
      <c r="DN791" t="s">
        <v>1255</v>
      </c>
      <c r="DO791" t="b">
        <v>1</v>
      </c>
      <c r="DP791" t="b">
        <v>1</v>
      </c>
      <c r="DQ791" t="b">
        <v>1</v>
      </c>
      <c r="DR791" t="b">
        <v>0</v>
      </c>
      <c r="DS791" t="b">
        <v>0</v>
      </c>
      <c r="DT791" t="b">
        <v>0</v>
      </c>
      <c r="DU791" t="b">
        <v>1</v>
      </c>
      <c r="DV791">
        <v>0</v>
      </c>
      <c r="DW791" t="b">
        <v>0</v>
      </c>
      <c r="DX791" t="b">
        <v>0</v>
      </c>
      <c r="DY791" t="b">
        <v>0</v>
      </c>
      <c r="DZ791" t="b">
        <v>0</v>
      </c>
      <c r="EA791" t="b">
        <v>0</v>
      </c>
      <c r="EB791" t="b">
        <v>0</v>
      </c>
      <c r="EC791" t="b">
        <v>0</v>
      </c>
      <c r="ED791" t="b">
        <v>0</v>
      </c>
      <c r="EE791" t="b">
        <v>0</v>
      </c>
      <c r="EF791" t="b" cm="1">
        <v>0</v>
      </c>
      <c r="EG791" t="b">
        <v>0</v>
      </c>
      <c r="EH791" t="b">
        <v>0</v>
      </c>
      <c r="EI791" t="b">
        <v>0</v>
      </c>
      <c r="EJ791" t="s">
        <v>1592</v>
      </c>
      <c r="EK791">
        <v>0</v>
      </c>
      <c r="EL791">
        <v>33</v>
      </c>
      <c r="EM791" t="b">
        <v>0</v>
      </c>
    </row>
    <row r="792" spans="1:143" ht="15.75">
      <c r="A792"/>
      <c r="B792" t="s">
        <v>1255</v>
      </c>
      <c r="C792" t="s">
        <v>1739</v>
      </c>
      <c r="D792" t="s">
        <v>9281</v>
      </c>
      <c r="E792" t="s">
        <v>9282</v>
      </c>
      <c r="F792"/>
      <c r="G792" t="s">
        <v>9283</v>
      </c>
      <c r="H792"/>
      <c r="I792" t="s">
        <v>1242</v>
      </c>
      <c r="J792" t="s">
        <v>9267</v>
      </c>
      <c r="K792"/>
      <c r="L792" t="s">
        <v>1939</v>
      </c>
      <c r="M792" t="s">
        <v>1974</v>
      </c>
      <c r="N792"/>
      <c r="O792" t="s">
        <v>1243</v>
      </c>
      <c r="P792" t="s">
        <v>1255</v>
      </c>
      <c r="Q792" t="s">
        <v>1240</v>
      </c>
      <c r="R792" t="s">
        <v>9037</v>
      </c>
      <c r="S792" t="s">
        <v>9284</v>
      </c>
      <c r="T792" t="s">
        <v>8852</v>
      </c>
      <c r="U792" t="s">
        <v>9271</v>
      </c>
      <c r="V792" t="s">
        <v>9285</v>
      </c>
      <c r="W792"/>
      <c r="X792"/>
      <c r="Y792" t="s">
        <v>1240</v>
      </c>
      <c r="Z792"/>
      <c r="AA792"/>
      <c r="AB792"/>
      <c r="AC792" t="s">
        <v>9272</v>
      </c>
      <c r="AD792"/>
      <c r="AE792"/>
      <c r="AF792"/>
      <c r="AG792"/>
      <c r="AH792"/>
      <c r="AI792"/>
      <c r="AJ792"/>
      <c r="AK792"/>
      <c r="AL792"/>
      <c r="AM792"/>
      <c r="AN792"/>
      <c r="AO792" s="108" t="s">
        <v>43</v>
      </c>
      <c r="AP792" t="s">
        <v>1241</v>
      </c>
      <c r="AQ792">
        <v>71</v>
      </c>
      <c r="AR792" t="e">
        <v>#N/A</v>
      </c>
      <c r="AS792" t="s">
        <v>1739</v>
      </c>
      <c r="AT792" t="e">
        <v>#N/A</v>
      </c>
      <c r="AU792" t="s">
        <v>9282</v>
      </c>
      <c r="AV792" t="s">
        <v>9286</v>
      </c>
      <c r="AW792" t="s">
        <v>1937</v>
      </c>
      <c r="AX792" t="s">
        <v>1934</v>
      </c>
      <c r="AY792" t="s">
        <v>9287</v>
      </c>
      <c r="AZ792" t="s">
        <v>1240</v>
      </c>
      <c r="BA792" t="s">
        <v>9288</v>
      </c>
      <c r="BB792" t="s">
        <v>1242</v>
      </c>
      <c r="BC792" t="s">
        <v>1939</v>
      </c>
      <c r="BD792" t="s">
        <v>9289</v>
      </c>
      <c r="BE792">
        <v>792</v>
      </c>
      <c r="BF792">
        <v>791</v>
      </c>
      <c r="BG792">
        <v>0</v>
      </c>
      <c r="BH792" t="s">
        <v>1592</v>
      </c>
      <c r="BI792">
        <v>0</v>
      </c>
      <c r="BJ792">
        <v>0</v>
      </c>
      <c r="BK792">
        <v>882</v>
      </c>
      <c r="BL792" t="s">
        <v>9290</v>
      </c>
      <c r="BM792" t="s">
        <v>9268</v>
      </c>
      <c r="BN792" t="s">
        <v>9274</v>
      </c>
      <c r="BO792" t="e" cm="1">
        <v>#N/A</v>
      </c>
      <c r="BP792" t="s">
        <v>1592</v>
      </c>
      <c r="BQ792" t="s">
        <v>1243</v>
      </c>
      <c r="BR792">
        <v>70</v>
      </c>
      <c r="BS792" t="s">
        <v>1905</v>
      </c>
      <c r="BT792" t="s">
        <v>9291</v>
      </c>
      <c r="BU792" t="s">
        <v>9281</v>
      </c>
      <c r="BV792" t="s">
        <v>9286</v>
      </c>
      <c r="BW792" t="s">
        <v>1937</v>
      </c>
      <c r="BX792" t="s">
        <v>1937</v>
      </c>
      <c r="BY792" t="s">
        <v>8852</v>
      </c>
      <c r="BZ792" t="s">
        <v>1937</v>
      </c>
      <c r="CA792" t="s">
        <v>1974</v>
      </c>
      <c r="CB792"/>
      <c r="CC792" t="s">
        <v>998</v>
      </c>
      <c r="CD792" t="s">
        <v>1242</v>
      </c>
      <c r="CE792" t="s">
        <v>9292</v>
      </c>
      <c r="CF792" t="s">
        <v>9293</v>
      </c>
      <c r="CG792" t="s">
        <v>1242</v>
      </c>
      <c r="CH792" t="s">
        <v>1592</v>
      </c>
      <c r="CI792" t="s">
        <v>9037</v>
      </c>
      <c r="CJ792" t="s">
        <v>1255</v>
      </c>
      <c r="CK792"/>
      <c r="CL792"/>
      <c r="CM792" t="s">
        <v>9271</v>
      </c>
      <c r="CN792" t="s">
        <v>9285</v>
      </c>
      <c r="CO792" t="s">
        <v>9271</v>
      </c>
      <c r="CP792" t="s">
        <v>9285</v>
      </c>
      <c r="CQ792" t="s">
        <v>1592</v>
      </c>
      <c r="CR792">
        <v>8</v>
      </c>
      <c r="CS792" t="s">
        <v>1243</v>
      </c>
      <c r="CT792" t="s">
        <v>1243</v>
      </c>
      <c r="CU792" t="s">
        <v>1243</v>
      </c>
      <c r="CV792" t="s">
        <v>1592</v>
      </c>
      <c r="CW792" t="s">
        <v>1592</v>
      </c>
      <c r="CX792">
        <v>790</v>
      </c>
      <c r="CY792" t="s">
        <v>9294</v>
      </c>
      <c r="CZ792" t="s">
        <v>1592</v>
      </c>
      <c r="DA792" t="s">
        <v>2313</v>
      </c>
      <c r="DB792" t="s">
        <v>2314</v>
      </c>
      <c r="DC792" t="s">
        <v>9282</v>
      </c>
      <c r="DD792" t="s">
        <v>1240</v>
      </c>
      <c r="DE792" t="s">
        <v>9283</v>
      </c>
      <c r="DF792" t="s">
        <v>8852</v>
      </c>
      <c r="DG792" t="s">
        <v>8867</v>
      </c>
      <c r="DH792" t="s">
        <v>8868</v>
      </c>
      <c r="DI792" t="e">
        <v>#N/A</v>
      </c>
      <c r="DJ792"/>
      <c r="DK792" t="s">
        <v>9295</v>
      </c>
      <c r="DL792">
        <v>9</v>
      </c>
      <c r="DM792" t="s">
        <v>2315</v>
      </c>
      <c r="DN792" t="s">
        <v>1255</v>
      </c>
      <c r="DO792" t="b">
        <v>1</v>
      </c>
      <c r="DP792" t="b">
        <v>1</v>
      </c>
      <c r="DQ792" t="b">
        <v>1</v>
      </c>
      <c r="DR792" t="b">
        <v>0</v>
      </c>
      <c r="DS792" t="b">
        <v>1</v>
      </c>
      <c r="DT792" t="b">
        <v>0</v>
      </c>
      <c r="DU792" t="b">
        <v>0</v>
      </c>
      <c r="DV792">
        <v>0</v>
      </c>
      <c r="DW792" t="b">
        <v>0</v>
      </c>
      <c r="DX792" t="b">
        <v>0</v>
      </c>
      <c r="DY792" t="b">
        <v>0</v>
      </c>
      <c r="DZ792" t="b">
        <v>0</v>
      </c>
      <c r="EA792" t="b">
        <v>0</v>
      </c>
      <c r="EB792" t="b">
        <v>0</v>
      </c>
      <c r="EC792" t="b">
        <v>0</v>
      </c>
      <c r="ED792" t="b">
        <v>0</v>
      </c>
      <c r="EE792" t="b">
        <v>0</v>
      </c>
      <c r="EF792" t="b" cm="1">
        <v>0</v>
      </c>
      <c r="EG792" t="b">
        <v>0</v>
      </c>
      <c r="EH792" t="b">
        <v>0</v>
      </c>
      <c r="EI792" t="b">
        <v>0</v>
      </c>
      <c r="EJ792" t="s">
        <v>1592</v>
      </c>
      <c r="EK792">
        <v>0</v>
      </c>
      <c r="EL792">
        <v>23</v>
      </c>
      <c r="EM792" t="b">
        <v>0</v>
      </c>
    </row>
    <row r="793" spans="1:143" ht="15.75">
      <c r="A793"/>
      <c r="B793" t="s">
        <v>1255</v>
      </c>
      <c r="C793" t="s">
        <v>1739</v>
      </c>
      <c r="D793" t="s">
        <v>1239</v>
      </c>
      <c r="E793" t="s">
        <v>1238</v>
      </c>
      <c r="F793"/>
      <c r="G793" t="s">
        <v>9296</v>
      </c>
      <c r="H793" t="s">
        <v>9296</v>
      </c>
      <c r="I793" t="s">
        <v>1242</v>
      </c>
      <c r="J793" t="s">
        <v>9267</v>
      </c>
      <c r="K793"/>
      <c r="L793" t="s">
        <v>1939</v>
      </c>
      <c r="M793" t="s">
        <v>1965</v>
      </c>
      <c r="N793"/>
      <c r="O793" t="s">
        <v>1243</v>
      </c>
      <c r="P793" t="s">
        <v>1255</v>
      </c>
      <c r="Q793" t="s">
        <v>1240</v>
      </c>
      <c r="R793" t="s">
        <v>8519</v>
      </c>
      <c r="S793"/>
      <c r="T793" t="s">
        <v>8852</v>
      </c>
      <c r="U793" t="s">
        <v>9271</v>
      </c>
      <c r="V793" t="s">
        <v>9297</v>
      </c>
      <c r="W793"/>
      <c r="X793"/>
      <c r="Y793" t="s">
        <v>1240</v>
      </c>
      <c r="Z793" t="s">
        <v>9296</v>
      </c>
      <c r="AA793"/>
      <c r="AB793"/>
      <c r="AC793" t="s">
        <v>9272</v>
      </c>
      <c r="AD793"/>
      <c r="AE793"/>
      <c r="AF793"/>
      <c r="AG793"/>
      <c r="AH793"/>
      <c r="AI793"/>
      <c r="AJ793"/>
      <c r="AK793"/>
      <c r="AL793"/>
      <c r="AM793"/>
      <c r="AN793"/>
      <c r="AO793" s="108" t="s">
        <v>43</v>
      </c>
      <c r="AP793" t="s">
        <v>1241</v>
      </c>
      <c r="AQ793">
        <v>72</v>
      </c>
      <c r="AR793" t="e">
        <v>#N/A</v>
      </c>
      <c r="AS793" t="s">
        <v>1739</v>
      </c>
      <c r="AT793" t="e">
        <v>#N/A</v>
      </c>
      <c r="AU793" t="s">
        <v>1238</v>
      </c>
      <c r="AV793" t="s">
        <v>9298</v>
      </c>
      <c r="AW793" t="s">
        <v>1937</v>
      </c>
      <c r="AX793" t="s">
        <v>1934</v>
      </c>
      <c r="AY793" t="s">
        <v>9299</v>
      </c>
      <c r="AZ793" t="s">
        <v>1240</v>
      </c>
      <c r="BA793" t="s">
        <v>9300</v>
      </c>
      <c r="BB793" t="s">
        <v>1242</v>
      </c>
      <c r="BC793" t="s">
        <v>1939</v>
      </c>
      <c r="BD793" t="s">
        <v>9301</v>
      </c>
      <c r="BE793">
        <v>793</v>
      </c>
      <c r="BF793">
        <v>791</v>
      </c>
      <c r="BG793">
        <v>0</v>
      </c>
      <c r="BH793" t="s">
        <v>1592</v>
      </c>
      <c r="BI793">
        <v>0</v>
      </c>
      <c r="BJ793">
        <v>0</v>
      </c>
      <c r="BK793">
        <v>874</v>
      </c>
      <c r="BL793" t="s">
        <v>9302</v>
      </c>
      <c r="BM793" t="s">
        <v>9268</v>
      </c>
      <c r="BN793" t="s">
        <v>9274</v>
      </c>
      <c r="BO793" t="e" cm="1">
        <v>#N/A</v>
      </c>
      <c r="BP793" t="s">
        <v>1592</v>
      </c>
      <c r="BQ793" t="s">
        <v>1243</v>
      </c>
      <c r="BR793">
        <v>71</v>
      </c>
      <c r="BS793" t="s">
        <v>4655</v>
      </c>
      <c r="BT793" t="s">
        <v>9303</v>
      </c>
      <c r="BU793" t="s">
        <v>1239</v>
      </c>
      <c r="BV793" t="s">
        <v>9298</v>
      </c>
      <c r="BW793" t="s">
        <v>9299</v>
      </c>
      <c r="BX793" t="s">
        <v>1937</v>
      </c>
      <c r="BY793" t="s">
        <v>8852</v>
      </c>
      <c r="BZ793" t="s">
        <v>9299</v>
      </c>
      <c r="CA793" t="s">
        <v>1965</v>
      </c>
      <c r="CB793"/>
      <c r="CC793" t="s">
        <v>998</v>
      </c>
      <c r="CD793" t="s">
        <v>1242</v>
      </c>
      <c r="CE793" t="s">
        <v>9304</v>
      </c>
      <c r="CF793" t="s">
        <v>9305</v>
      </c>
      <c r="CG793" t="s">
        <v>1242</v>
      </c>
      <c r="CH793" t="s">
        <v>1592</v>
      </c>
      <c r="CI793" t="s">
        <v>8519</v>
      </c>
      <c r="CJ793" t="s">
        <v>1255</v>
      </c>
      <c r="CK793"/>
      <c r="CL793"/>
      <c r="CM793" t="s">
        <v>9271</v>
      </c>
      <c r="CN793" t="s">
        <v>9297</v>
      </c>
      <c r="CO793" t="s">
        <v>9271</v>
      </c>
      <c r="CP793" t="s">
        <v>9297</v>
      </c>
      <c r="CQ793" t="s">
        <v>1592</v>
      </c>
      <c r="CR793">
        <v>8</v>
      </c>
      <c r="CS793" t="s">
        <v>1243</v>
      </c>
      <c r="CT793" t="s">
        <v>1243</v>
      </c>
      <c r="CU793" t="s">
        <v>1243</v>
      </c>
      <c r="CV793" t="s">
        <v>1592</v>
      </c>
      <c r="CW793" t="s">
        <v>1592</v>
      </c>
      <c r="CX793">
        <v>791</v>
      </c>
      <c r="CY793" t="s">
        <v>9306</v>
      </c>
      <c r="CZ793" t="s">
        <v>1592</v>
      </c>
      <c r="DA793" t="s">
        <v>2313</v>
      </c>
      <c r="DB793" t="s">
        <v>2314</v>
      </c>
      <c r="DC793" t="s">
        <v>1238</v>
      </c>
      <c r="DD793" t="s">
        <v>1240</v>
      </c>
      <c r="DE793" t="s">
        <v>9296</v>
      </c>
      <c r="DF793" t="s">
        <v>8852</v>
      </c>
      <c r="DG793" t="s">
        <v>8867</v>
      </c>
      <c r="DH793" t="s">
        <v>8868</v>
      </c>
      <c r="DI793" t="e">
        <v>#N/A</v>
      </c>
      <c r="DJ793"/>
      <c r="DK793" t="s">
        <v>8868</v>
      </c>
      <c r="DL793">
        <v>9</v>
      </c>
      <c r="DM793" t="s">
        <v>2315</v>
      </c>
      <c r="DN793" t="s">
        <v>1255</v>
      </c>
      <c r="DO793" t="b">
        <v>1</v>
      </c>
      <c r="DP793" t="b">
        <v>1</v>
      </c>
      <c r="DQ793" t="b">
        <v>1</v>
      </c>
      <c r="DR793" t="b">
        <v>0</v>
      </c>
      <c r="DS793" t="b">
        <v>0</v>
      </c>
      <c r="DT793" t="b">
        <v>0</v>
      </c>
      <c r="DU793" t="b">
        <v>0</v>
      </c>
      <c r="DV793">
        <v>0</v>
      </c>
      <c r="DW793" t="b">
        <v>0</v>
      </c>
      <c r="DX793" t="b">
        <v>0</v>
      </c>
      <c r="DY793" t="b">
        <v>0</v>
      </c>
      <c r="DZ793" t="b">
        <v>0</v>
      </c>
      <c r="EA793" t="b">
        <v>0</v>
      </c>
      <c r="EB793" t="b">
        <v>0</v>
      </c>
      <c r="EC793" t="b">
        <v>0</v>
      </c>
      <c r="ED793" t="b">
        <v>0</v>
      </c>
      <c r="EE793" t="b">
        <v>0</v>
      </c>
      <c r="EF793" t="b" cm="1">
        <v>0</v>
      </c>
      <c r="EG793" t="b">
        <v>0</v>
      </c>
      <c r="EH793" t="b">
        <v>0</v>
      </c>
      <c r="EI793" t="b">
        <v>0</v>
      </c>
      <c r="EJ793" t="s">
        <v>1592</v>
      </c>
      <c r="EK793">
        <v>0</v>
      </c>
      <c r="EL793">
        <v>16</v>
      </c>
      <c r="EM793" t="b">
        <v>0</v>
      </c>
    </row>
    <row r="794" spans="1:143" ht="15.75">
      <c r="A794"/>
      <c r="B794" t="s">
        <v>1255</v>
      </c>
      <c r="C794" t="s">
        <v>1739</v>
      </c>
      <c r="D794" t="s">
        <v>9307</v>
      </c>
      <c r="E794" t="s">
        <v>9308</v>
      </c>
      <c r="F794"/>
      <c r="G794" t="s">
        <v>9309</v>
      </c>
      <c r="H794" t="s">
        <v>9309</v>
      </c>
      <c r="I794" t="s">
        <v>1242</v>
      </c>
      <c r="J794" t="s">
        <v>9267</v>
      </c>
      <c r="K794"/>
      <c r="L794" t="s">
        <v>1939</v>
      </c>
      <c r="M794" t="s">
        <v>1965</v>
      </c>
      <c r="N794"/>
      <c r="O794" t="s">
        <v>1243</v>
      </c>
      <c r="P794" t="s">
        <v>1255</v>
      </c>
      <c r="Q794" t="s">
        <v>1240</v>
      </c>
      <c r="R794" t="s">
        <v>8519</v>
      </c>
      <c r="S794" t="s">
        <v>9284</v>
      </c>
      <c r="T794" t="s">
        <v>8852</v>
      </c>
      <c r="U794" t="s">
        <v>9271</v>
      </c>
      <c r="V794" t="s">
        <v>9310</v>
      </c>
      <c r="W794"/>
      <c r="X794"/>
      <c r="Y794" t="s">
        <v>1240</v>
      </c>
      <c r="Z794" t="s">
        <v>9309</v>
      </c>
      <c r="AA794"/>
      <c r="AB794"/>
      <c r="AC794" t="s">
        <v>9272</v>
      </c>
      <c r="AD794"/>
      <c r="AE794"/>
      <c r="AF794"/>
      <c r="AG794"/>
      <c r="AH794"/>
      <c r="AI794"/>
      <c r="AJ794"/>
      <c r="AK794"/>
      <c r="AL794"/>
      <c r="AM794"/>
      <c r="AN794"/>
      <c r="AO794" s="108" t="s">
        <v>43</v>
      </c>
      <c r="AP794" t="s">
        <v>1241</v>
      </c>
      <c r="AQ794">
        <v>73</v>
      </c>
      <c r="AR794" t="e">
        <v>#N/A</v>
      </c>
      <c r="AS794" t="s">
        <v>1739</v>
      </c>
      <c r="AT794" t="e">
        <v>#N/A</v>
      </c>
      <c r="AU794" t="s">
        <v>9308</v>
      </c>
      <c r="AV794" t="s">
        <v>9311</v>
      </c>
      <c r="AW794" t="s">
        <v>1937</v>
      </c>
      <c r="AX794" t="s">
        <v>1934</v>
      </c>
      <c r="AY794" t="s">
        <v>9312</v>
      </c>
      <c r="AZ794" t="s">
        <v>1240</v>
      </c>
      <c r="BA794" t="s">
        <v>9313</v>
      </c>
      <c r="BB794" t="s">
        <v>1242</v>
      </c>
      <c r="BC794" t="s">
        <v>1939</v>
      </c>
      <c r="BD794" t="s">
        <v>9314</v>
      </c>
      <c r="BE794">
        <v>794</v>
      </c>
      <c r="BF794">
        <v>791</v>
      </c>
      <c r="BG794">
        <v>0</v>
      </c>
      <c r="BH794" t="s">
        <v>1592</v>
      </c>
      <c r="BI794">
        <v>0</v>
      </c>
      <c r="BJ794">
        <v>0</v>
      </c>
      <c r="BK794">
        <v>883</v>
      </c>
      <c r="BL794" t="s">
        <v>9315</v>
      </c>
      <c r="BM794" t="s">
        <v>9268</v>
      </c>
      <c r="BN794" t="s">
        <v>9274</v>
      </c>
      <c r="BO794" t="e" cm="1">
        <v>#N/A</v>
      </c>
      <c r="BP794" t="s">
        <v>1592</v>
      </c>
      <c r="BQ794" t="s">
        <v>1243</v>
      </c>
      <c r="BR794">
        <v>72</v>
      </c>
      <c r="BS794" t="s">
        <v>4667</v>
      </c>
      <c r="BT794" t="s">
        <v>9316</v>
      </c>
      <c r="BU794" t="s">
        <v>9307</v>
      </c>
      <c r="BV794" t="s">
        <v>9311</v>
      </c>
      <c r="BW794" t="s">
        <v>9312</v>
      </c>
      <c r="BX794" t="s">
        <v>1937</v>
      </c>
      <c r="BY794" t="s">
        <v>8852</v>
      </c>
      <c r="BZ794" t="s">
        <v>9312</v>
      </c>
      <c r="CA794" t="s">
        <v>1965</v>
      </c>
      <c r="CB794"/>
      <c r="CC794" t="s">
        <v>998</v>
      </c>
      <c r="CD794" t="s">
        <v>1242</v>
      </c>
      <c r="CE794" t="s">
        <v>9317</v>
      </c>
      <c r="CF794" t="s">
        <v>9318</v>
      </c>
      <c r="CG794" t="s">
        <v>1242</v>
      </c>
      <c r="CH794" t="s">
        <v>1592</v>
      </c>
      <c r="CI794" t="s">
        <v>8519</v>
      </c>
      <c r="CJ794" t="s">
        <v>1255</v>
      </c>
      <c r="CK794"/>
      <c r="CL794"/>
      <c r="CM794" t="s">
        <v>9271</v>
      </c>
      <c r="CN794" t="s">
        <v>9310</v>
      </c>
      <c r="CO794" t="s">
        <v>9271</v>
      </c>
      <c r="CP794" t="s">
        <v>9310</v>
      </c>
      <c r="CQ794" t="s">
        <v>1592</v>
      </c>
      <c r="CR794">
        <v>8</v>
      </c>
      <c r="CS794" t="s">
        <v>1243</v>
      </c>
      <c r="CT794" t="s">
        <v>1243</v>
      </c>
      <c r="CU794" t="s">
        <v>1243</v>
      </c>
      <c r="CV794" t="s">
        <v>1592</v>
      </c>
      <c r="CW794" t="s">
        <v>1592</v>
      </c>
      <c r="CX794">
        <v>792</v>
      </c>
      <c r="CY794" t="s">
        <v>9319</v>
      </c>
      <c r="CZ794" t="s">
        <v>1592</v>
      </c>
      <c r="DA794" t="s">
        <v>2313</v>
      </c>
      <c r="DB794" t="s">
        <v>2314</v>
      </c>
      <c r="DC794" t="s">
        <v>9308</v>
      </c>
      <c r="DD794" t="s">
        <v>1240</v>
      </c>
      <c r="DE794" t="s">
        <v>9309</v>
      </c>
      <c r="DF794" t="s">
        <v>8852</v>
      </c>
      <c r="DG794" t="s">
        <v>8867</v>
      </c>
      <c r="DH794" t="s">
        <v>8868</v>
      </c>
      <c r="DI794" t="e">
        <v>#N/A</v>
      </c>
      <c r="DJ794"/>
      <c r="DK794" t="s">
        <v>9295</v>
      </c>
      <c r="DL794">
        <v>9</v>
      </c>
      <c r="DM794" t="s">
        <v>2315</v>
      </c>
      <c r="DN794" t="s">
        <v>1255</v>
      </c>
      <c r="DO794" t="b">
        <v>1</v>
      </c>
      <c r="DP794" t="b">
        <v>1</v>
      </c>
      <c r="DQ794" t="b">
        <v>1</v>
      </c>
      <c r="DR794" t="b">
        <v>0</v>
      </c>
      <c r="DS794" t="b">
        <v>0</v>
      </c>
      <c r="DT794" t="b">
        <v>0</v>
      </c>
      <c r="DU794" t="b">
        <v>0</v>
      </c>
      <c r="DV794">
        <v>0</v>
      </c>
      <c r="DW794" t="b">
        <v>0</v>
      </c>
      <c r="DX794" t="b">
        <v>0</v>
      </c>
      <c r="DY794" t="b">
        <v>0</v>
      </c>
      <c r="DZ794" t="b">
        <v>0</v>
      </c>
      <c r="EA794" t="b">
        <v>0</v>
      </c>
      <c r="EB794" t="b">
        <v>0</v>
      </c>
      <c r="EC794" t="b">
        <v>0</v>
      </c>
      <c r="ED794" t="b">
        <v>0</v>
      </c>
      <c r="EE794" t="b">
        <v>0</v>
      </c>
      <c r="EF794" t="b" cm="1">
        <v>0</v>
      </c>
      <c r="EG794" t="b">
        <v>0</v>
      </c>
      <c r="EH794" t="b">
        <v>0</v>
      </c>
      <c r="EI794" t="b">
        <v>0</v>
      </c>
      <c r="EJ794" t="s">
        <v>1592</v>
      </c>
      <c r="EK794">
        <v>0</v>
      </c>
      <c r="EL794">
        <v>20</v>
      </c>
      <c r="EM794" t="b">
        <v>0</v>
      </c>
    </row>
    <row r="795" spans="1:143" ht="15.75">
      <c r="A795"/>
      <c r="B795" t="s">
        <v>1255</v>
      </c>
      <c r="C795" t="s">
        <v>1739</v>
      </c>
      <c r="D795" t="s">
        <v>9320</v>
      </c>
      <c r="E795" t="s">
        <v>9321</v>
      </c>
      <c r="F795"/>
      <c r="G795" t="s">
        <v>9320</v>
      </c>
      <c r="H795" t="s">
        <v>9322</v>
      </c>
      <c r="I795" t="s">
        <v>1242</v>
      </c>
      <c r="J795" t="s">
        <v>9267</v>
      </c>
      <c r="K795"/>
      <c r="L795" t="s">
        <v>1939</v>
      </c>
      <c r="M795" t="s">
        <v>1965</v>
      </c>
      <c r="N795"/>
      <c r="O795" t="s">
        <v>1243</v>
      </c>
      <c r="P795" t="s">
        <v>1255</v>
      </c>
      <c r="Q795" t="s">
        <v>1240</v>
      </c>
      <c r="R795" t="s">
        <v>8519</v>
      </c>
      <c r="S795" t="s">
        <v>9284</v>
      </c>
      <c r="T795" t="s">
        <v>8852</v>
      </c>
      <c r="U795" t="s">
        <v>9271</v>
      </c>
      <c r="V795" t="s">
        <v>9323</v>
      </c>
      <c r="W795"/>
      <c r="X795"/>
      <c r="Y795" t="s">
        <v>1240</v>
      </c>
      <c r="Z795"/>
      <c r="AA795"/>
      <c r="AB795"/>
      <c r="AC795" t="s">
        <v>9272</v>
      </c>
      <c r="AD795"/>
      <c r="AE795"/>
      <c r="AF795"/>
      <c r="AG795"/>
      <c r="AH795"/>
      <c r="AI795"/>
      <c r="AJ795"/>
      <c r="AK795"/>
      <c r="AL795"/>
      <c r="AM795"/>
      <c r="AN795"/>
      <c r="AO795" s="108" t="s">
        <v>43</v>
      </c>
      <c r="AP795" t="s">
        <v>1241</v>
      </c>
      <c r="AQ795">
        <v>74</v>
      </c>
      <c r="AR795" t="e">
        <v>#N/A</v>
      </c>
      <c r="AS795" t="s">
        <v>1739</v>
      </c>
      <c r="AT795" t="e">
        <v>#N/A</v>
      </c>
      <c r="AU795" t="s">
        <v>9321</v>
      </c>
      <c r="AV795" t="s">
        <v>9324</v>
      </c>
      <c r="AW795" t="s">
        <v>1937</v>
      </c>
      <c r="AX795" t="s">
        <v>1934</v>
      </c>
      <c r="AY795" t="s">
        <v>9325</v>
      </c>
      <c r="AZ795" t="s">
        <v>1240</v>
      </c>
      <c r="BA795" t="s">
        <v>9326</v>
      </c>
      <c r="BB795" t="s">
        <v>1242</v>
      </c>
      <c r="BC795" t="s">
        <v>1939</v>
      </c>
      <c r="BD795" t="s">
        <v>9327</v>
      </c>
      <c r="BE795">
        <v>795</v>
      </c>
      <c r="BF795">
        <v>791</v>
      </c>
      <c r="BG795">
        <v>0</v>
      </c>
      <c r="BH795" t="s">
        <v>1592</v>
      </c>
      <c r="BI795">
        <v>0</v>
      </c>
      <c r="BJ795">
        <v>0</v>
      </c>
      <c r="BK795">
        <v>884</v>
      </c>
      <c r="BL795" t="s">
        <v>9328</v>
      </c>
      <c r="BM795" t="s">
        <v>9268</v>
      </c>
      <c r="BN795" t="s">
        <v>9274</v>
      </c>
      <c r="BO795" t="e" cm="1">
        <v>#N/A</v>
      </c>
      <c r="BP795" t="s">
        <v>1592</v>
      </c>
      <c r="BQ795" t="s">
        <v>1243</v>
      </c>
      <c r="BR795">
        <v>73</v>
      </c>
      <c r="BS795" t="s">
        <v>4679</v>
      </c>
      <c r="BT795" t="s">
        <v>9329</v>
      </c>
      <c r="BU795" t="s">
        <v>9320</v>
      </c>
      <c r="BV795" t="s">
        <v>9324</v>
      </c>
      <c r="BW795" t="s">
        <v>9330</v>
      </c>
      <c r="BX795" t="s">
        <v>1937</v>
      </c>
      <c r="BY795" t="s">
        <v>8852</v>
      </c>
      <c r="BZ795" t="s">
        <v>1937</v>
      </c>
      <c r="CA795" t="s">
        <v>1965</v>
      </c>
      <c r="CB795"/>
      <c r="CC795" t="s">
        <v>998</v>
      </c>
      <c r="CD795" t="s">
        <v>1242</v>
      </c>
      <c r="CE795" t="s">
        <v>9331</v>
      </c>
      <c r="CF795" t="s">
        <v>9332</v>
      </c>
      <c r="CG795" t="s">
        <v>1242</v>
      </c>
      <c r="CH795" t="s">
        <v>1592</v>
      </c>
      <c r="CI795" t="s">
        <v>8519</v>
      </c>
      <c r="CJ795" t="s">
        <v>1255</v>
      </c>
      <c r="CK795"/>
      <c r="CL795"/>
      <c r="CM795" t="s">
        <v>9271</v>
      </c>
      <c r="CN795" t="s">
        <v>9323</v>
      </c>
      <c r="CO795" t="s">
        <v>9271</v>
      </c>
      <c r="CP795" t="s">
        <v>9323</v>
      </c>
      <c r="CQ795" t="s">
        <v>1592</v>
      </c>
      <c r="CR795">
        <v>8</v>
      </c>
      <c r="CS795" t="s">
        <v>1243</v>
      </c>
      <c r="CT795" t="s">
        <v>1243</v>
      </c>
      <c r="CU795" t="s">
        <v>1243</v>
      </c>
      <c r="CV795" t="s">
        <v>1592</v>
      </c>
      <c r="CW795" t="s">
        <v>1592</v>
      </c>
      <c r="CX795">
        <v>793</v>
      </c>
      <c r="CY795" t="s">
        <v>9333</v>
      </c>
      <c r="CZ795" t="s">
        <v>1592</v>
      </c>
      <c r="DA795" t="s">
        <v>2313</v>
      </c>
      <c r="DB795" t="s">
        <v>2314</v>
      </c>
      <c r="DC795" t="s">
        <v>9321</v>
      </c>
      <c r="DD795" t="s">
        <v>1240</v>
      </c>
      <c r="DE795" t="s">
        <v>9320</v>
      </c>
      <c r="DF795" t="s">
        <v>8852</v>
      </c>
      <c r="DG795" t="s">
        <v>8867</v>
      </c>
      <c r="DH795" t="s">
        <v>8868</v>
      </c>
      <c r="DI795" t="e">
        <v>#N/A</v>
      </c>
      <c r="DJ795"/>
      <c r="DK795" t="s">
        <v>9295</v>
      </c>
      <c r="DL795">
        <v>9</v>
      </c>
      <c r="DM795" t="s">
        <v>2315</v>
      </c>
      <c r="DN795" t="s">
        <v>1255</v>
      </c>
      <c r="DO795" t="b">
        <v>1</v>
      </c>
      <c r="DP795" t="b">
        <v>1</v>
      </c>
      <c r="DQ795" t="b">
        <v>1</v>
      </c>
      <c r="DR795" t="b">
        <v>0</v>
      </c>
      <c r="DS795" t="b">
        <v>0</v>
      </c>
      <c r="DT795" t="b">
        <v>0</v>
      </c>
      <c r="DU795" t="b">
        <v>0</v>
      </c>
      <c r="DV795">
        <v>0</v>
      </c>
      <c r="DW795" t="b">
        <v>0</v>
      </c>
      <c r="DX795" t="b">
        <v>0</v>
      </c>
      <c r="DY795" t="b">
        <v>0</v>
      </c>
      <c r="DZ795" t="b">
        <v>0</v>
      </c>
      <c r="EA795" t="b">
        <v>0</v>
      </c>
      <c r="EB795" t="b">
        <v>0</v>
      </c>
      <c r="EC795" t="b">
        <v>0</v>
      </c>
      <c r="ED795" t="b">
        <v>0</v>
      </c>
      <c r="EE795" t="b">
        <v>0</v>
      </c>
      <c r="EF795" t="b" cm="1">
        <v>0</v>
      </c>
      <c r="EG795" t="b">
        <v>0</v>
      </c>
      <c r="EH795" t="b">
        <v>0</v>
      </c>
      <c r="EI795" t="b">
        <v>0</v>
      </c>
      <c r="EJ795" t="s">
        <v>1592</v>
      </c>
      <c r="EK795">
        <v>0</v>
      </c>
      <c r="EL795">
        <v>14</v>
      </c>
      <c r="EM795" t="b">
        <v>0</v>
      </c>
    </row>
    <row r="796" spans="1:143" ht="15.75">
      <c r="A796"/>
      <c r="B796" t="s">
        <v>1255</v>
      </c>
      <c r="C796" t="s">
        <v>1739</v>
      </c>
      <c r="D796" t="s">
        <v>9334</v>
      </c>
      <c r="E796" t="s">
        <v>9335</v>
      </c>
      <c r="F796"/>
      <c r="G796" t="s">
        <v>9334</v>
      </c>
      <c r="H796"/>
      <c r="I796" t="s">
        <v>1242</v>
      </c>
      <c r="J796" t="s">
        <v>9267</v>
      </c>
      <c r="K796"/>
      <c r="L796" t="s">
        <v>1939</v>
      </c>
      <c r="M796" t="s">
        <v>2607</v>
      </c>
      <c r="N796"/>
      <c r="O796" t="s">
        <v>1243</v>
      </c>
      <c r="P796" t="s">
        <v>1255</v>
      </c>
      <c r="Q796" t="s">
        <v>1240</v>
      </c>
      <c r="R796" t="s">
        <v>8519</v>
      </c>
      <c r="S796" t="s">
        <v>9284</v>
      </c>
      <c r="T796" t="s">
        <v>8852</v>
      </c>
      <c r="U796" t="s">
        <v>9271</v>
      </c>
      <c r="V796" t="s">
        <v>9336</v>
      </c>
      <c r="W796"/>
      <c r="X796"/>
      <c r="Y796" t="s">
        <v>1240</v>
      </c>
      <c r="Z796"/>
      <c r="AA796"/>
      <c r="AB796"/>
      <c r="AC796" t="s">
        <v>9272</v>
      </c>
      <c r="AD796"/>
      <c r="AE796"/>
      <c r="AF796"/>
      <c r="AG796"/>
      <c r="AH796"/>
      <c r="AI796"/>
      <c r="AJ796"/>
      <c r="AK796"/>
      <c r="AL796"/>
      <c r="AM796"/>
      <c r="AN796"/>
      <c r="AO796" s="108" t="s">
        <v>43</v>
      </c>
      <c r="AP796" t="s">
        <v>1241</v>
      </c>
      <c r="AQ796">
        <v>75</v>
      </c>
      <c r="AR796" t="e">
        <v>#N/A</v>
      </c>
      <c r="AS796" t="s">
        <v>1739</v>
      </c>
      <c r="AT796" t="e">
        <v>#N/A</v>
      </c>
      <c r="AU796" t="s">
        <v>9335</v>
      </c>
      <c r="AV796" t="s">
        <v>9337</v>
      </c>
      <c r="AW796" t="s">
        <v>1937</v>
      </c>
      <c r="AX796" t="s">
        <v>1934</v>
      </c>
      <c r="AY796" t="s">
        <v>9338</v>
      </c>
      <c r="AZ796" t="s">
        <v>1240</v>
      </c>
      <c r="BA796" t="s">
        <v>9339</v>
      </c>
      <c r="BB796" t="s">
        <v>1242</v>
      </c>
      <c r="BC796" t="s">
        <v>1939</v>
      </c>
      <c r="BD796" t="s">
        <v>9340</v>
      </c>
      <c r="BE796">
        <v>796</v>
      </c>
      <c r="BF796">
        <v>791</v>
      </c>
      <c r="BG796">
        <v>0</v>
      </c>
      <c r="BH796" t="s">
        <v>1592</v>
      </c>
      <c r="BI796">
        <v>0</v>
      </c>
      <c r="BJ796">
        <v>0</v>
      </c>
      <c r="BK796">
        <v>885</v>
      </c>
      <c r="BL796" t="s">
        <v>9341</v>
      </c>
      <c r="BM796" t="s">
        <v>9268</v>
      </c>
      <c r="BN796" t="s">
        <v>9274</v>
      </c>
      <c r="BO796" t="e" cm="1">
        <v>#N/A</v>
      </c>
      <c r="BP796" t="s">
        <v>1592</v>
      </c>
      <c r="BQ796" t="s">
        <v>1243</v>
      </c>
      <c r="BR796">
        <v>74</v>
      </c>
      <c r="BS796" t="s">
        <v>5123</v>
      </c>
      <c r="BT796" t="s">
        <v>9342</v>
      </c>
      <c r="BU796" t="s">
        <v>9334</v>
      </c>
      <c r="BV796" t="s">
        <v>9337</v>
      </c>
      <c r="BW796" t="s">
        <v>1937</v>
      </c>
      <c r="BX796" t="s">
        <v>1937</v>
      </c>
      <c r="BY796" t="s">
        <v>8852</v>
      </c>
      <c r="BZ796" t="s">
        <v>1937</v>
      </c>
      <c r="CA796" t="s">
        <v>2607</v>
      </c>
      <c r="CB796"/>
      <c r="CC796" t="s">
        <v>998</v>
      </c>
      <c r="CD796" t="s">
        <v>1242</v>
      </c>
      <c r="CE796" t="s">
        <v>9343</v>
      </c>
      <c r="CF796" t="s">
        <v>9344</v>
      </c>
      <c r="CG796" t="s">
        <v>1242</v>
      </c>
      <c r="CH796" t="s">
        <v>1592</v>
      </c>
      <c r="CI796" t="s">
        <v>8519</v>
      </c>
      <c r="CJ796" t="s">
        <v>1255</v>
      </c>
      <c r="CK796"/>
      <c r="CL796"/>
      <c r="CM796" t="s">
        <v>9271</v>
      </c>
      <c r="CN796" t="s">
        <v>9336</v>
      </c>
      <c r="CO796" t="s">
        <v>9271</v>
      </c>
      <c r="CP796" t="s">
        <v>9336</v>
      </c>
      <c r="CQ796" t="s">
        <v>1592</v>
      </c>
      <c r="CR796">
        <v>8</v>
      </c>
      <c r="CS796" t="s">
        <v>1243</v>
      </c>
      <c r="CT796" t="s">
        <v>1243</v>
      </c>
      <c r="CU796" t="s">
        <v>1243</v>
      </c>
      <c r="CV796" t="s">
        <v>1592</v>
      </c>
      <c r="CW796" t="s">
        <v>1592</v>
      </c>
      <c r="CX796">
        <v>794</v>
      </c>
      <c r="CY796" t="s">
        <v>9345</v>
      </c>
      <c r="CZ796" t="s">
        <v>1592</v>
      </c>
      <c r="DA796" t="s">
        <v>2313</v>
      </c>
      <c r="DB796" t="s">
        <v>2314</v>
      </c>
      <c r="DC796" t="s">
        <v>9335</v>
      </c>
      <c r="DD796" t="s">
        <v>1240</v>
      </c>
      <c r="DE796" t="s">
        <v>9334</v>
      </c>
      <c r="DF796" t="s">
        <v>8852</v>
      </c>
      <c r="DG796" t="s">
        <v>8867</v>
      </c>
      <c r="DH796" t="s">
        <v>8868</v>
      </c>
      <c r="DI796" t="e">
        <v>#N/A</v>
      </c>
      <c r="DJ796"/>
      <c r="DK796" t="s">
        <v>9295</v>
      </c>
      <c r="DL796">
        <v>9</v>
      </c>
      <c r="DM796" t="s">
        <v>2315</v>
      </c>
      <c r="DN796" t="s">
        <v>1255</v>
      </c>
      <c r="DO796" t="b">
        <v>1</v>
      </c>
      <c r="DP796" t="b">
        <v>1</v>
      </c>
      <c r="DQ796" t="b">
        <v>1</v>
      </c>
      <c r="DR796" t="b">
        <v>0</v>
      </c>
      <c r="DS796" t="b">
        <v>0</v>
      </c>
      <c r="DT796" t="b">
        <v>0</v>
      </c>
      <c r="DU796" t="b">
        <v>0</v>
      </c>
      <c r="DV796">
        <v>0</v>
      </c>
      <c r="DW796" t="b">
        <v>0</v>
      </c>
      <c r="DX796" t="b">
        <v>0</v>
      </c>
      <c r="DY796" t="b">
        <v>0</v>
      </c>
      <c r="DZ796" t="b">
        <v>0</v>
      </c>
      <c r="EA796" t="b">
        <v>0</v>
      </c>
      <c r="EB796" t="b">
        <v>0</v>
      </c>
      <c r="EC796" t="b">
        <v>0</v>
      </c>
      <c r="ED796" t="b">
        <v>0</v>
      </c>
      <c r="EE796" t="b">
        <v>0</v>
      </c>
      <c r="EF796" t="b" cm="1">
        <v>0</v>
      </c>
      <c r="EG796" t="b">
        <v>0</v>
      </c>
      <c r="EH796" t="b">
        <v>0</v>
      </c>
      <c r="EI796" t="b">
        <v>0</v>
      </c>
      <c r="EJ796" t="s">
        <v>1592</v>
      </c>
      <c r="EK796">
        <v>0</v>
      </c>
      <c r="EL796">
        <v>28</v>
      </c>
      <c r="EM796" t="b">
        <v>0</v>
      </c>
    </row>
    <row r="797" spans="1:143" ht="15.75">
      <c r="A797"/>
      <c r="B797" t="s">
        <v>1255</v>
      </c>
      <c r="C797" t="s">
        <v>1739</v>
      </c>
      <c r="D797" t="s">
        <v>9346</v>
      </c>
      <c r="E797" t="s">
        <v>9347</v>
      </c>
      <c r="F797"/>
      <c r="G797" t="s">
        <v>9346</v>
      </c>
      <c r="H797" t="s">
        <v>9348</v>
      </c>
      <c r="I797" t="s">
        <v>1242</v>
      </c>
      <c r="J797" t="s">
        <v>9267</v>
      </c>
      <c r="K797"/>
      <c r="L797" t="s">
        <v>1939</v>
      </c>
      <c r="M797" t="s">
        <v>1965</v>
      </c>
      <c r="N797"/>
      <c r="O797" t="s">
        <v>1243</v>
      </c>
      <c r="P797" t="s">
        <v>1255</v>
      </c>
      <c r="Q797" t="s">
        <v>1240</v>
      </c>
      <c r="R797" t="s">
        <v>8519</v>
      </c>
      <c r="S797" t="s">
        <v>9284</v>
      </c>
      <c r="T797" t="s">
        <v>8852</v>
      </c>
      <c r="U797" t="s">
        <v>9271</v>
      </c>
      <c r="V797" t="s">
        <v>9349</v>
      </c>
      <c r="W797"/>
      <c r="X797"/>
      <c r="Y797" t="s">
        <v>1240</v>
      </c>
      <c r="Z797" t="s">
        <v>9309</v>
      </c>
      <c r="AA797"/>
      <c r="AB797"/>
      <c r="AC797" t="s">
        <v>9272</v>
      </c>
      <c r="AD797"/>
      <c r="AE797"/>
      <c r="AF797"/>
      <c r="AG797"/>
      <c r="AH797"/>
      <c r="AI797"/>
      <c r="AJ797"/>
      <c r="AK797"/>
      <c r="AL797"/>
      <c r="AM797"/>
      <c r="AN797"/>
      <c r="AO797" s="108" t="s">
        <v>43</v>
      </c>
      <c r="AP797" t="s">
        <v>1241</v>
      </c>
      <c r="AQ797">
        <v>76</v>
      </c>
      <c r="AR797" t="e">
        <v>#N/A</v>
      </c>
      <c r="AS797" t="s">
        <v>1739</v>
      </c>
      <c r="AT797" t="e">
        <v>#N/A</v>
      </c>
      <c r="AU797" t="s">
        <v>9347</v>
      </c>
      <c r="AV797" t="s">
        <v>9350</v>
      </c>
      <c r="AW797" t="s">
        <v>1937</v>
      </c>
      <c r="AX797" t="s">
        <v>1934</v>
      </c>
      <c r="AY797" t="s">
        <v>9351</v>
      </c>
      <c r="AZ797" t="s">
        <v>1240</v>
      </c>
      <c r="BA797" t="s">
        <v>9352</v>
      </c>
      <c r="BB797" t="s">
        <v>1242</v>
      </c>
      <c r="BC797" t="s">
        <v>1939</v>
      </c>
      <c r="BD797" t="s">
        <v>9353</v>
      </c>
      <c r="BE797">
        <v>797</v>
      </c>
      <c r="BF797">
        <v>791</v>
      </c>
      <c r="BG797">
        <v>0</v>
      </c>
      <c r="BH797" t="s">
        <v>1592</v>
      </c>
      <c r="BI797">
        <v>0</v>
      </c>
      <c r="BJ797">
        <v>0</v>
      </c>
      <c r="BK797">
        <v>886</v>
      </c>
      <c r="BL797" t="s">
        <v>9354</v>
      </c>
      <c r="BM797" t="s">
        <v>9268</v>
      </c>
      <c r="BN797" t="s">
        <v>9274</v>
      </c>
      <c r="BO797" t="e" cm="1">
        <v>#N/A</v>
      </c>
      <c r="BP797" t="s">
        <v>1592</v>
      </c>
      <c r="BQ797" t="s">
        <v>1243</v>
      </c>
      <c r="BR797">
        <v>75</v>
      </c>
      <c r="BS797" t="s">
        <v>5127</v>
      </c>
      <c r="BT797" t="s">
        <v>9355</v>
      </c>
      <c r="BU797" t="s">
        <v>9346</v>
      </c>
      <c r="BV797" t="s">
        <v>9350</v>
      </c>
      <c r="BW797" t="s">
        <v>9356</v>
      </c>
      <c r="BX797" t="s">
        <v>1937</v>
      </c>
      <c r="BY797" t="s">
        <v>8852</v>
      </c>
      <c r="BZ797" t="s">
        <v>9312</v>
      </c>
      <c r="CA797" t="s">
        <v>1965</v>
      </c>
      <c r="CB797"/>
      <c r="CC797" t="s">
        <v>998</v>
      </c>
      <c r="CD797" t="s">
        <v>1242</v>
      </c>
      <c r="CE797" t="s">
        <v>9357</v>
      </c>
      <c r="CF797" t="s">
        <v>9358</v>
      </c>
      <c r="CG797" t="s">
        <v>1242</v>
      </c>
      <c r="CH797" t="s">
        <v>1592</v>
      </c>
      <c r="CI797" t="s">
        <v>8519</v>
      </c>
      <c r="CJ797" t="s">
        <v>1255</v>
      </c>
      <c r="CK797"/>
      <c r="CL797"/>
      <c r="CM797" t="s">
        <v>9271</v>
      </c>
      <c r="CN797" t="s">
        <v>9349</v>
      </c>
      <c r="CO797" t="s">
        <v>9271</v>
      </c>
      <c r="CP797" t="s">
        <v>9349</v>
      </c>
      <c r="CQ797" t="s">
        <v>1592</v>
      </c>
      <c r="CR797">
        <v>8</v>
      </c>
      <c r="CS797" t="s">
        <v>1243</v>
      </c>
      <c r="CT797" t="s">
        <v>1243</v>
      </c>
      <c r="CU797" t="s">
        <v>1243</v>
      </c>
      <c r="CV797" t="s">
        <v>1592</v>
      </c>
      <c r="CW797" t="s">
        <v>1592</v>
      </c>
      <c r="CX797">
        <v>795</v>
      </c>
      <c r="CY797" t="s">
        <v>9359</v>
      </c>
      <c r="CZ797" t="s">
        <v>1592</v>
      </c>
      <c r="DA797" t="s">
        <v>2313</v>
      </c>
      <c r="DB797" t="s">
        <v>2314</v>
      </c>
      <c r="DC797" t="s">
        <v>9347</v>
      </c>
      <c r="DD797" t="s">
        <v>1240</v>
      </c>
      <c r="DE797" t="s">
        <v>9346</v>
      </c>
      <c r="DF797" t="s">
        <v>8852</v>
      </c>
      <c r="DG797" t="s">
        <v>8867</v>
      </c>
      <c r="DH797" t="s">
        <v>8868</v>
      </c>
      <c r="DI797" t="e">
        <v>#N/A</v>
      </c>
      <c r="DJ797"/>
      <c r="DK797" t="s">
        <v>9295</v>
      </c>
      <c r="DL797">
        <v>9</v>
      </c>
      <c r="DM797" t="s">
        <v>2315</v>
      </c>
      <c r="DN797" t="s">
        <v>1255</v>
      </c>
      <c r="DO797" t="b">
        <v>1</v>
      </c>
      <c r="DP797" t="b">
        <v>1</v>
      </c>
      <c r="DQ797" t="b">
        <v>1</v>
      </c>
      <c r="DR797" t="b">
        <v>0</v>
      </c>
      <c r="DS797" t="b">
        <v>0</v>
      </c>
      <c r="DT797" t="b">
        <v>0</v>
      </c>
      <c r="DU797" t="b">
        <v>0</v>
      </c>
      <c r="DV797">
        <v>0</v>
      </c>
      <c r="DW797" t="b">
        <v>0</v>
      </c>
      <c r="DX797" t="b">
        <v>0</v>
      </c>
      <c r="DY797" t="b">
        <v>0</v>
      </c>
      <c r="DZ797" t="b">
        <v>0</v>
      </c>
      <c r="EA797" t="b">
        <v>0</v>
      </c>
      <c r="EB797" t="b">
        <v>0</v>
      </c>
      <c r="EC797" t="b">
        <v>0</v>
      </c>
      <c r="ED797" t="b">
        <v>0</v>
      </c>
      <c r="EE797" t="b">
        <v>0</v>
      </c>
      <c r="EF797" t="b" cm="1">
        <v>0</v>
      </c>
      <c r="EG797" t="b">
        <v>0</v>
      </c>
      <c r="EH797" t="b">
        <v>0</v>
      </c>
      <c r="EI797" t="b">
        <v>0</v>
      </c>
      <c r="EJ797" t="s">
        <v>1592</v>
      </c>
      <c r="EK797">
        <v>0</v>
      </c>
      <c r="EL797">
        <v>25</v>
      </c>
      <c r="EM797" t="b">
        <v>0</v>
      </c>
    </row>
    <row r="798" spans="1:143" ht="31.5">
      <c r="A798"/>
      <c r="B798" t="s">
        <v>1255</v>
      </c>
      <c r="C798" t="s">
        <v>1739</v>
      </c>
      <c r="D798" t="s">
        <v>9360</v>
      </c>
      <c r="E798" t="s">
        <v>9361</v>
      </c>
      <c r="F798"/>
      <c r="G798" t="s">
        <v>9360</v>
      </c>
      <c r="H798" s="109" t="s">
        <v>9362</v>
      </c>
      <c r="I798" t="s">
        <v>1242</v>
      </c>
      <c r="J798" t="s">
        <v>9267</v>
      </c>
      <c r="K798"/>
      <c r="L798" t="s">
        <v>1939</v>
      </c>
      <c r="M798" t="s">
        <v>2607</v>
      </c>
      <c r="N798"/>
      <c r="O798" t="s">
        <v>1243</v>
      </c>
      <c r="P798" t="s">
        <v>1255</v>
      </c>
      <c r="Q798" t="s">
        <v>1240</v>
      </c>
      <c r="R798" t="s">
        <v>8519</v>
      </c>
      <c r="S798" t="s">
        <v>9284</v>
      </c>
      <c r="T798" t="s">
        <v>8852</v>
      </c>
      <c r="U798" t="s">
        <v>9271</v>
      </c>
      <c r="V798" t="s">
        <v>9363</v>
      </c>
      <c r="W798"/>
      <c r="X798"/>
      <c r="Y798" t="s">
        <v>1240</v>
      </c>
      <c r="Z798"/>
      <c r="AA798"/>
      <c r="AB798"/>
      <c r="AC798" t="s">
        <v>9272</v>
      </c>
      <c r="AD798"/>
      <c r="AE798"/>
      <c r="AF798"/>
      <c r="AG798"/>
      <c r="AH798"/>
      <c r="AI798"/>
      <c r="AJ798"/>
      <c r="AK798"/>
      <c r="AL798"/>
      <c r="AM798"/>
      <c r="AN798"/>
      <c r="AO798" s="108" t="s">
        <v>43</v>
      </c>
      <c r="AP798" t="s">
        <v>1241</v>
      </c>
      <c r="AQ798">
        <v>77</v>
      </c>
      <c r="AR798" t="e">
        <v>#N/A</v>
      </c>
      <c r="AS798" t="s">
        <v>1739</v>
      </c>
      <c r="AT798" t="e">
        <v>#N/A</v>
      </c>
      <c r="AU798" t="s">
        <v>9361</v>
      </c>
      <c r="AV798" t="s">
        <v>9364</v>
      </c>
      <c r="AW798" t="s">
        <v>1937</v>
      </c>
      <c r="AX798" t="s">
        <v>1934</v>
      </c>
      <c r="AY798" t="s">
        <v>9365</v>
      </c>
      <c r="AZ798" t="s">
        <v>1240</v>
      </c>
      <c r="BA798" t="s">
        <v>9366</v>
      </c>
      <c r="BB798" t="s">
        <v>1242</v>
      </c>
      <c r="BC798" t="s">
        <v>1939</v>
      </c>
      <c r="BD798" t="s">
        <v>9367</v>
      </c>
      <c r="BE798">
        <v>798</v>
      </c>
      <c r="BF798">
        <v>791</v>
      </c>
      <c r="BG798">
        <v>0</v>
      </c>
      <c r="BH798" t="s">
        <v>1592</v>
      </c>
      <c r="BI798">
        <v>0</v>
      </c>
      <c r="BJ798">
        <v>0</v>
      </c>
      <c r="BK798">
        <v>887</v>
      </c>
      <c r="BL798" t="s">
        <v>9368</v>
      </c>
      <c r="BM798" t="s">
        <v>9268</v>
      </c>
      <c r="BN798" t="s">
        <v>9274</v>
      </c>
      <c r="BO798" t="e" cm="1">
        <v>#N/A</v>
      </c>
      <c r="BP798" t="s">
        <v>1592</v>
      </c>
      <c r="BQ798" t="s">
        <v>1243</v>
      </c>
      <c r="BR798">
        <v>76</v>
      </c>
      <c r="BS798" t="s">
        <v>5133</v>
      </c>
      <c r="BT798" t="s">
        <v>9369</v>
      </c>
      <c r="BU798" t="s">
        <v>9360</v>
      </c>
      <c r="BV798" t="s">
        <v>9364</v>
      </c>
      <c r="BW798" t="s">
        <v>9370</v>
      </c>
      <c r="BX798" t="s">
        <v>1937</v>
      </c>
      <c r="BY798" t="s">
        <v>8852</v>
      </c>
      <c r="BZ798" t="s">
        <v>1937</v>
      </c>
      <c r="CA798" t="s">
        <v>2607</v>
      </c>
      <c r="CB798"/>
      <c r="CC798" t="s">
        <v>998</v>
      </c>
      <c r="CD798" t="s">
        <v>1242</v>
      </c>
      <c r="CE798" t="s">
        <v>9371</v>
      </c>
      <c r="CF798" t="s">
        <v>9372</v>
      </c>
      <c r="CG798" t="s">
        <v>1242</v>
      </c>
      <c r="CH798" t="s">
        <v>1592</v>
      </c>
      <c r="CI798" t="s">
        <v>8519</v>
      </c>
      <c r="CJ798" t="s">
        <v>1255</v>
      </c>
      <c r="CK798"/>
      <c r="CL798"/>
      <c r="CM798" t="s">
        <v>9271</v>
      </c>
      <c r="CN798" t="s">
        <v>9363</v>
      </c>
      <c r="CO798" t="s">
        <v>9271</v>
      </c>
      <c r="CP798" t="s">
        <v>9363</v>
      </c>
      <c r="CQ798" t="s">
        <v>1592</v>
      </c>
      <c r="CR798">
        <v>8</v>
      </c>
      <c r="CS798" t="s">
        <v>1243</v>
      </c>
      <c r="CT798" t="s">
        <v>1243</v>
      </c>
      <c r="CU798" t="s">
        <v>1243</v>
      </c>
      <c r="CV798" t="s">
        <v>1592</v>
      </c>
      <c r="CW798" t="s">
        <v>1592</v>
      </c>
      <c r="CX798">
        <v>796</v>
      </c>
      <c r="CY798" t="s">
        <v>9373</v>
      </c>
      <c r="CZ798" t="s">
        <v>1592</v>
      </c>
      <c r="DA798" t="s">
        <v>2313</v>
      </c>
      <c r="DB798" t="s">
        <v>2314</v>
      </c>
      <c r="DC798" t="s">
        <v>9361</v>
      </c>
      <c r="DD798" t="s">
        <v>1240</v>
      </c>
      <c r="DE798" t="s">
        <v>9360</v>
      </c>
      <c r="DF798" t="s">
        <v>8852</v>
      </c>
      <c r="DG798" t="s">
        <v>8867</v>
      </c>
      <c r="DH798" t="s">
        <v>8868</v>
      </c>
      <c r="DI798" t="e">
        <v>#N/A</v>
      </c>
      <c r="DJ798"/>
      <c r="DK798" t="s">
        <v>9295</v>
      </c>
      <c r="DL798">
        <v>9</v>
      </c>
      <c r="DM798" t="s">
        <v>2315</v>
      </c>
      <c r="DN798" t="s">
        <v>1255</v>
      </c>
      <c r="DO798" t="b">
        <v>1</v>
      </c>
      <c r="DP798" t="b">
        <v>1</v>
      </c>
      <c r="DQ798" t="b">
        <v>1</v>
      </c>
      <c r="DR798" t="b">
        <v>0</v>
      </c>
      <c r="DS798" t="b">
        <v>0</v>
      </c>
      <c r="DT798" t="b">
        <v>0</v>
      </c>
      <c r="DU798" t="b">
        <v>0</v>
      </c>
      <c r="DV798">
        <v>0</v>
      </c>
      <c r="DW798" t="b">
        <v>0</v>
      </c>
      <c r="DX798" t="b">
        <v>0</v>
      </c>
      <c r="DY798" t="b">
        <v>0</v>
      </c>
      <c r="DZ798" t="b">
        <v>0</v>
      </c>
      <c r="EA798" t="b">
        <v>0</v>
      </c>
      <c r="EB798" t="b">
        <v>0</v>
      </c>
      <c r="EC798" t="b">
        <v>0</v>
      </c>
      <c r="ED798" t="b">
        <v>0</v>
      </c>
      <c r="EE798" t="b">
        <v>0</v>
      </c>
      <c r="EF798" t="b" cm="1">
        <v>0</v>
      </c>
      <c r="EG798" t="b">
        <v>0</v>
      </c>
      <c r="EH798" t="b">
        <v>0</v>
      </c>
      <c r="EI798" t="b">
        <v>0</v>
      </c>
      <c r="EJ798" t="s">
        <v>1592</v>
      </c>
      <c r="EK798">
        <v>0</v>
      </c>
      <c r="EL798">
        <v>14</v>
      </c>
      <c r="EM798" t="b">
        <v>0</v>
      </c>
    </row>
    <row r="799" spans="1:143" ht="15.75">
      <c r="A799"/>
      <c r="B799" t="s">
        <v>1255</v>
      </c>
      <c r="C799" t="s">
        <v>1739</v>
      </c>
      <c r="D799" t="s">
        <v>9374</v>
      </c>
      <c r="E799" t="s">
        <v>9375</v>
      </c>
      <c r="F799"/>
      <c r="G799" t="s">
        <v>9374</v>
      </c>
      <c r="H799"/>
      <c r="I799" t="s">
        <v>1287</v>
      </c>
      <c r="J799" t="s">
        <v>9267</v>
      </c>
      <c r="K799"/>
      <c r="L799" t="s">
        <v>1939</v>
      </c>
      <c r="M799" t="s">
        <v>2607</v>
      </c>
      <c r="N799"/>
      <c r="O799" t="s">
        <v>1243</v>
      </c>
      <c r="P799" t="s">
        <v>1255</v>
      </c>
      <c r="Q799" t="s">
        <v>1240</v>
      </c>
      <c r="R799" t="s">
        <v>8519</v>
      </c>
      <c r="S799" t="s">
        <v>9284</v>
      </c>
      <c r="T799" t="s">
        <v>8852</v>
      </c>
      <c r="U799" t="s">
        <v>9271</v>
      </c>
      <c r="V799" t="s">
        <v>9376</v>
      </c>
      <c r="W799"/>
      <c r="X799"/>
      <c r="Y799" t="s">
        <v>1240</v>
      </c>
      <c r="Z799"/>
      <c r="AA799"/>
      <c r="AB799"/>
      <c r="AC799" t="s">
        <v>9272</v>
      </c>
      <c r="AD799"/>
      <c r="AE799"/>
      <c r="AF799"/>
      <c r="AG799"/>
      <c r="AH799"/>
      <c r="AI799"/>
      <c r="AJ799"/>
      <c r="AK799"/>
      <c r="AL799"/>
      <c r="AM799"/>
      <c r="AN799"/>
      <c r="AO799" s="108" t="s">
        <v>43</v>
      </c>
      <c r="AP799" t="s">
        <v>1241</v>
      </c>
      <c r="AQ799">
        <v>78</v>
      </c>
      <c r="AR799" t="e">
        <v>#N/A</v>
      </c>
      <c r="AS799" t="s">
        <v>1739</v>
      </c>
      <c r="AT799" t="e">
        <v>#N/A</v>
      </c>
      <c r="AU799" t="s">
        <v>9375</v>
      </c>
      <c r="AV799" t="s">
        <v>9377</v>
      </c>
      <c r="AW799" t="s">
        <v>1937</v>
      </c>
      <c r="AX799" t="s">
        <v>1934</v>
      </c>
      <c r="AY799" t="s">
        <v>9378</v>
      </c>
      <c r="AZ799" t="s">
        <v>1240</v>
      </c>
      <c r="BA799" t="s">
        <v>9379</v>
      </c>
      <c r="BB799" t="s">
        <v>1287</v>
      </c>
      <c r="BC799" t="s">
        <v>1939</v>
      </c>
      <c r="BD799" t="s">
        <v>9380</v>
      </c>
      <c r="BE799">
        <v>799</v>
      </c>
      <c r="BF799">
        <v>791</v>
      </c>
      <c r="BG799">
        <v>0</v>
      </c>
      <c r="BH799" t="s">
        <v>1592</v>
      </c>
      <c r="BI799">
        <v>0</v>
      </c>
      <c r="BJ799">
        <v>0</v>
      </c>
      <c r="BK799">
        <v>888</v>
      </c>
      <c r="BL799" t="s">
        <v>9381</v>
      </c>
      <c r="BM799" t="s">
        <v>9268</v>
      </c>
      <c r="BN799" t="s">
        <v>9274</v>
      </c>
      <c r="BO799" t="e" cm="1">
        <v>#N/A</v>
      </c>
      <c r="BP799" t="s">
        <v>1592</v>
      </c>
      <c r="BQ799" t="s">
        <v>1243</v>
      </c>
      <c r="BR799">
        <v>77</v>
      </c>
      <c r="BS799" t="s">
        <v>5139</v>
      </c>
      <c r="BT799" t="s">
        <v>9382</v>
      </c>
      <c r="BU799" t="s">
        <v>9374</v>
      </c>
      <c r="BV799" t="s">
        <v>9377</v>
      </c>
      <c r="BW799" t="s">
        <v>1937</v>
      </c>
      <c r="BX799" t="s">
        <v>1937</v>
      </c>
      <c r="BY799" t="s">
        <v>8852</v>
      </c>
      <c r="BZ799" t="s">
        <v>1937</v>
      </c>
      <c r="CA799" t="s">
        <v>2607</v>
      </c>
      <c r="CB799"/>
      <c r="CC799" t="s">
        <v>998</v>
      </c>
      <c r="CD799" t="s">
        <v>1287</v>
      </c>
      <c r="CE799" t="s">
        <v>9383</v>
      </c>
      <c r="CF799" t="s">
        <v>9384</v>
      </c>
      <c r="CG799" t="s">
        <v>1287</v>
      </c>
      <c r="CH799" t="s">
        <v>1592</v>
      </c>
      <c r="CI799" t="s">
        <v>8519</v>
      </c>
      <c r="CJ799" t="s">
        <v>1255</v>
      </c>
      <c r="CK799"/>
      <c r="CL799"/>
      <c r="CM799" t="s">
        <v>9271</v>
      </c>
      <c r="CN799" t="s">
        <v>9376</v>
      </c>
      <c r="CO799" t="s">
        <v>9271</v>
      </c>
      <c r="CP799" t="s">
        <v>9376</v>
      </c>
      <c r="CQ799" t="s">
        <v>1592</v>
      </c>
      <c r="CR799">
        <v>8</v>
      </c>
      <c r="CS799" t="s">
        <v>1243</v>
      </c>
      <c r="CT799" t="s">
        <v>1243</v>
      </c>
      <c r="CU799" t="s">
        <v>1243</v>
      </c>
      <c r="CV799" t="s">
        <v>1592</v>
      </c>
      <c r="CW799" t="s">
        <v>1592</v>
      </c>
      <c r="CX799">
        <v>797</v>
      </c>
      <c r="CY799" t="s">
        <v>9385</v>
      </c>
      <c r="CZ799" t="s">
        <v>1592</v>
      </c>
      <c r="DA799" t="s">
        <v>2313</v>
      </c>
      <c r="DB799" t="s">
        <v>2314</v>
      </c>
      <c r="DC799" t="s">
        <v>9375</v>
      </c>
      <c r="DD799" t="s">
        <v>1240</v>
      </c>
      <c r="DE799" t="s">
        <v>9374</v>
      </c>
      <c r="DF799" t="s">
        <v>8852</v>
      </c>
      <c r="DG799" t="s">
        <v>8867</v>
      </c>
      <c r="DH799" t="s">
        <v>8868</v>
      </c>
      <c r="DI799" t="e">
        <v>#N/A</v>
      </c>
      <c r="DJ799"/>
      <c r="DK799" t="s">
        <v>9295</v>
      </c>
      <c r="DL799">
        <v>9</v>
      </c>
      <c r="DM799" t="s">
        <v>2315</v>
      </c>
      <c r="DN799" t="s">
        <v>1255</v>
      </c>
      <c r="DO799" t="b">
        <v>1</v>
      </c>
      <c r="DP799" t="b">
        <v>1</v>
      </c>
      <c r="DQ799" t="b">
        <v>1</v>
      </c>
      <c r="DR799" t="b">
        <v>0</v>
      </c>
      <c r="DS799" t="b">
        <v>0</v>
      </c>
      <c r="DT799" t="b">
        <v>0</v>
      </c>
      <c r="DU799" t="b">
        <v>0</v>
      </c>
      <c r="DV799">
        <v>0</v>
      </c>
      <c r="DW799" t="b">
        <v>0</v>
      </c>
      <c r="DX799" t="b">
        <v>0</v>
      </c>
      <c r="DY799" t="b">
        <v>0</v>
      </c>
      <c r="DZ799" t="b">
        <v>0</v>
      </c>
      <c r="EA799" t="b">
        <v>0</v>
      </c>
      <c r="EB799" t="b">
        <v>0</v>
      </c>
      <c r="EC799" t="b">
        <v>0</v>
      </c>
      <c r="ED799" t="b">
        <v>0</v>
      </c>
      <c r="EE799" t="b">
        <v>0</v>
      </c>
      <c r="EF799" t="b" cm="1">
        <v>0</v>
      </c>
      <c r="EG799" t="b">
        <v>0</v>
      </c>
      <c r="EH799" t="b">
        <v>0</v>
      </c>
      <c r="EI799" t="b">
        <v>0</v>
      </c>
      <c r="EJ799" t="s">
        <v>1592</v>
      </c>
      <c r="EK799">
        <v>0</v>
      </c>
      <c r="EL799">
        <v>14</v>
      </c>
      <c r="EM799" t="b">
        <v>0</v>
      </c>
    </row>
    <row r="800" spans="1:143" ht="15.75">
      <c r="A800"/>
      <c r="B800" t="s">
        <v>1255</v>
      </c>
      <c r="C800" t="s">
        <v>1739</v>
      </c>
      <c r="D800" t="s">
        <v>9386</v>
      </c>
      <c r="E800" t="s">
        <v>9387</v>
      </c>
      <c r="F800"/>
      <c r="G800" t="s">
        <v>9386</v>
      </c>
      <c r="H800"/>
      <c r="I800" t="s">
        <v>1287</v>
      </c>
      <c r="J800" t="s">
        <v>9267</v>
      </c>
      <c r="K800"/>
      <c r="L800" t="s">
        <v>1939</v>
      </c>
      <c r="M800" t="s">
        <v>2607</v>
      </c>
      <c r="N800"/>
      <c r="O800" t="s">
        <v>1243</v>
      </c>
      <c r="P800" t="s">
        <v>1255</v>
      </c>
      <c r="Q800" t="s">
        <v>1240</v>
      </c>
      <c r="R800" t="s">
        <v>8519</v>
      </c>
      <c r="S800" t="s">
        <v>9284</v>
      </c>
      <c r="T800" t="s">
        <v>8852</v>
      </c>
      <c r="U800" t="s">
        <v>9271</v>
      </c>
      <c r="V800" t="s">
        <v>9388</v>
      </c>
      <c r="W800"/>
      <c r="X800"/>
      <c r="Y800" t="s">
        <v>1240</v>
      </c>
      <c r="Z800"/>
      <c r="AA800"/>
      <c r="AB800"/>
      <c r="AC800" t="s">
        <v>9272</v>
      </c>
      <c r="AD800"/>
      <c r="AE800"/>
      <c r="AF800"/>
      <c r="AG800"/>
      <c r="AH800"/>
      <c r="AI800"/>
      <c r="AJ800"/>
      <c r="AK800"/>
      <c r="AL800"/>
      <c r="AM800"/>
      <c r="AN800"/>
      <c r="AO800" s="108" t="s">
        <v>43</v>
      </c>
      <c r="AP800" t="s">
        <v>1241</v>
      </c>
      <c r="AQ800">
        <v>79</v>
      </c>
      <c r="AR800" t="e">
        <v>#N/A</v>
      </c>
      <c r="AS800" t="s">
        <v>1739</v>
      </c>
      <c r="AT800" t="e">
        <v>#N/A</v>
      </c>
      <c r="AU800" t="s">
        <v>9387</v>
      </c>
      <c r="AV800" t="s">
        <v>9389</v>
      </c>
      <c r="AW800" t="s">
        <v>1937</v>
      </c>
      <c r="AX800" t="s">
        <v>1934</v>
      </c>
      <c r="AY800" t="s">
        <v>9390</v>
      </c>
      <c r="AZ800" t="s">
        <v>1240</v>
      </c>
      <c r="BA800" t="s">
        <v>9391</v>
      </c>
      <c r="BB800" t="s">
        <v>1287</v>
      </c>
      <c r="BC800" t="s">
        <v>1939</v>
      </c>
      <c r="BD800" t="s">
        <v>9392</v>
      </c>
      <c r="BE800">
        <v>800</v>
      </c>
      <c r="BF800">
        <v>791</v>
      </c>
      <c r="BG800">
        <v>0</v>
      </c>
      <c r="BH800" t="s">
        <v>1592</v>
      </c>
      <c r="BI800">
        <v>0</v>
      </c>
      <c r="BJ800">
        <v>0</v>
      </c>
      <c r="BK800">
        <v>889</v>
      </c>
      <c r="BL800" t="s">
        <v>9393</v>
      </c>
      <c r="BM800" t="s">
        <v>9268</v>
      </c>
      <c r="BN800" t="s">
        <v>9274</v>
      </c>
      <c r="BO800" t="e" cm="1">
        <v>#N/A</v>
      </c>
      <c r="BP800" t="s">
        <v>1592</v>
      </c>
      <c r="BQ800" t="s">
        <v>1243</v>
      </c>
      <c r="BR800">
        <v>78</v>
      </c>
      <c r="BS800" t="s">
        <v>5145</v>
      </c>
      <c r="BT800" t="s">
        <v>9394</v>
      </c>
      <c r="BU800" t="s">
        <v>9386</v>
      </c>
      <c r="BV800" t="s">
        <v>9389</v>
      </c>
      <c r="BW800" t="s">
        <v>1937</v>
      </c>
      <c r="BX800" t="s">
        <v>1937</v>
      </c>
      <c r="BY800" t="s">
        <v>8852</v>
      </c>
      <c r="BZ800" t="s">
        <v>1937</v>
      </c>
      <c r="CA800" t="s">
        <v>2607</v>
      </c>
      <c r="CB800"/>
      <c r="CC800" t="s">
        <v>998</v>
      </c>
      <c r="CD800" t="s">
        <v>1287</v>
      </c>
      <c r="CE800" t="s">
        <v>9395</v>
      </c>
      <c r="CF800" t="s">
        <v>9396</v>
      </c>
      <c r="CG800" t="s">
        <v>1287</v>
      </c>
      <c r="CH800" t="s">
        <v>1592</v>
      </c>
      <c r="CI800" t="s">
        <v>8519</v>
      </c>
      <c r="CJ800" t="s">
        <v>1255</v>
      </c>
      <c r="CK800"/>
      <c r="CL800"/>
      <c r="CM800" t="s">
        <v>9271</v>
      </c>
      <c r="CN800" t="s">
        <v>9388</v>
      </c>
      <c r="CO800" t="s">
        <v>9271</v>
      </c>
      <c r="CP800" t="s">
        <v>9388</v>
      </c>
      <c r="CQ800" t="s">
        <v>1592</v>
      </c>
      <c r="CR800">
        <v>8</v>
      </c>
      <c r="CS800" t="s">
        <v>1243</v>
      </c>
      <c r="CT800" t="s">
        <v>1243</v>
      </c>
      <c r="CU800" t="s">
        <v>1243</v>
      </c>
      <c r="CV800" t="s">
        <v>1592</v>
      </c>
      <c r="CW800" t="s">
        <v>1592</v>
      </c>
      <c r="CX800">
        <v>798</v>
      </c>
      <c r="CY800" t="s">
        <v>9397</v>
      </c>
      <c r="CZ800" t="s">
        <v>1592</v>
      </c>
      <c r="DA800" t="s">
        <v>2313</v>
      </c>
      <c r="DB800" t="s">
        <v>2314</v>
      </c>
      <c r="DC800" t="s">
        <v>9387</v>
      </c>
      <c r="DD800" t="s">
        <v>1240</v>
      </c>
      <c r="DE800" t="s">
        <v>9386</v>
      </c>
      <c r="DF800" t="s">
        <v>8852</v>
      </c>
      <c r="DG800" t="s">
        <v>8867</v>
      </c>
      <c r="DH800" t="s">
        <v>8868</v>
      </c>
      <c r="DI800" t="e">
        <v>#N/A</v>
      </c>
      <c r="DJ800"/>
      <c r="DK800" t="s">
        <v>9295</v>
      </c>
      <c r="DL800">
        <v>9</v>
      </c>
      <c r="DM800" t="s">
        <v>2315</v>
      </c>
      <c r="DN800" t="s">
        <v>1255</v>
      </c>
      <c r="DO800" t="b">
        <v>1</v>
      </c>
      <c r="DP800" t="b">
        <v>1</v>
      </c>
      <c r="DQ800" t="b">
        <v>1</v>
      </c>
      <c r="DR800" t="b">
        <v>0</v>
      </c>
      <c r="DS800" t="b">
        <v>0</v>
      </c>
      <c r="DT800" t="b">
        <v>0</v>
      </c>
      <c r="DU800" t="b">
        <v>0</v>
      </c>
      <c r="DV800">
        <v>0</v>
      </c>
      <c r="DW800" t="b">
        <v>0</v>
      </c>
      <c r="DX800" t="b">
        <v>0</v>
      </c>
      <c r="DY800" t="b">
        <v>0</v>
      </c>
      <c r="DZ800" t="b">
        <v>0</v>
      </c>
      <c r="EA800" t="b">
        <v>0</v>
      </c>
      <c r="EB800" t="b">
        <v>0</v>
      </c>
      <c r="EC800" t="b">
        <v>0</v>
      </c>
      <c r="ED800" t="b">
        <v>0</v>
      </c>
      <c r="EE800" t="b">
        <v>0</v>
      </c>
      <c r="EF800" t="b" cm="1">
        <v>0</v>
      </c>
      <c r="EG800" t="b">
        <v>0</v>
      </c>
      <c r="EH800" t="b">
        <v>0</v>
      </c>
      <c r="EI800" t="b">
        <v>0</v>
      </c>
      <c r="EJ800" t="s">
        <v>1592</v>
      </c>
      <c r="EK800">
        <v>0</v>
      </c>
      <c r="EL800">
        <v>19</v>
      </c>
      <c r="EM800" t="b">
        <v>0</v>
      </c>
    </row>
    <row r="801" spans="1:143" ht="15.75">
      <c r="A801"/>
      <c r="B801" t="s">
        <v>1255</v>
      </c>
      <c r="C801" t="s">
        <v>1739</v>
      </c>
      <c r="D801" t="s">
        <v>9398</v>
      </c>
      <c r="E801" t="s">
        <v>9399</v>
      </c>
      <c r="F801"/>
      <c r="G801" t="s">
        <v>9398</v>
      </c>
      <c r="H801"/>
      <c r="I801" t="s">
        <v>1287</v>
      </c>
      <c r="J801" t="s">
        <v>9267</v>
      </c>
      <c r="K801"/>
      <c r="L801" t="s">
        <v>1939</v>
      </c>
      <c r="M801" t="s">
        <v>2607</v>
      </c>
      <c r="N801"/>
      <c r="O801" t="s">
        <v>1243</v>
      </c>
      <c r="P801" t="s">
        <v>1255</v>
      </c>
      <c r="Q801" t="s">
        <v>1240</v>
      </c>
      <c r="R801" t="s">
        <v>8519</v>
      </c>
      <c r="S801" t="s">
        <v>9284</v>
      </c>
      <c r="T801" t="s">
        <v>8852</v>
      </c>
      <c r="U801" t="s">
        <v>9271</v>
      </c>
      <c r="V801" t="s">
        <v>9400</v>
      </c>
      <c r="W801"/>
      <c r="X801"/>
      <c r="Y801" t="s">
        <v>1240</v>
      </c>
      <c r="Z801"/>
      <c r="AA801"/>
      <c r="AB801"/>
      <c r="AC801" t="s">
        <v>9272</v>
      </c>
      <c r="AD801"/>
      <c r="AE801"/>
      <c r="AF801"/>
      <c r="AG801"/>
      <c r="AH801"/>
      <c r="AI801"/>
      <c r="AJ801"/>
      <c r="AK801"/>
      <c r="AL801"/>
      <c r="AM801"/>
      <c r="AN801"/>
      <c r="AO801" s="108" t="s">
        <v>43</v>
      </c>
      <c r="AP801" t="s">
        <v>1241</v>
      </c>
      <c r="AQ801">
        <v>80</v>
      </c>
      <c r="AR801" t="e">
        <v>#N/A</v>
      </c>
      <c r="AS801" t="s">
        <v>1739</v>
      </c>
      <c r="AT801" t="e">
        <v>#N/A</v>
      </c>
      <c r="AU801" t="s">
        <v>9399</v>
      </c>
      <c r="AV801" t="s">
        <v>9401</v>
      </c>
      <c r="AW801" t="s">
        <v>1937</v>
      </c>
      <c r="AX801" t="s">
        <v>1934</v>
      </c>
      <c r="AY801" t="s">
        <v>9402</v>
      </c>
      <c r="AZ801" t="s">
        <v>1240</v>
      </c>
      <c r="BA801" t="s">
        <v>9403</v>
      </c>
      <c r="BB801" t="s">
        <v>1287</v>
      </c>
      <c r="BC801" t="s">
        <v>1939</v>
      </c>
      <c r="BD801" t="s">
        <v>9404</v>
      </c>
      <c r="BE801">
        <v>801</v>
      </c>
      <c r="BF801">
        <v>791</v>
      </c>
      <c r="BG801">
        <v>0</v>
      </c>
      <c r="BH801" t="s">
        <v>1592</v>
      </c>
      <c r="BI801">
        <v>0</v>
      </c>
      <c r="BJ801">
        <v>0</v>
      </c>
      <c r="BK801">
        <v>890</v>
      </c>
      <c r="BL801" t="s">
        <v>9405</v>
      </c>
      <c r="BM801" t="s">
        <v>9268</v>
      </c>
      <c r="BN801" t="s">
        <v>9274</v>
      </c>
      <c r="BO801" t="e" cm="1">
        <v>#N/A</v>
      </c>
      <c r="BP801" t="s">
        <v>1592</v>
      </c>
      <c r="BQ801" t="s">
        <v>1243</v>
      </c>
      <c r="BR801">
        <v>79</v>
      </c>
      <c r="BS801" t="s">
        <v>5151</v>
      </c>
      <c r="BT801" t="s">
        <v>9406</v>
      </c>
      <c r="BU801" t="s">
        <v>9398</v>
      </c>
      <c r="BV801" t="s">
        <v>9401</v>
      </c>
      <c r="BW801" t="s">
        <v>1937</v>
      </c>
      <c r="BX801" t="s">
        <v>1937</v>
      </c>
      <c r="BY801" t="s">
        <v>8852</v>
      </c>
      <c r="BZ801" t="s">
        <v>1937</v>
      </c>
      <c r="CA801" t="s">
        <v>2607</v>
      </c>
      <c r="CB801"/>
      <c r="CC801" t="s">
        <v>998</v>
      </c>
      <c r="CD801" t="s">
        <v>1287</v>
      </c>
      <c r="CE801" t="s">
        <v>9407</v>
      </c>
      <c r="CF801" t="s">
        <v>9408</v>
      </c>
      <c r="CG801" t="s">
        <v>1287</v>
      </c>
      <c r="CH801" t="s">
        <v>1592</v>
      </c>
      <c r="CI801" t="s">
        <v>8519</v>
      </c>
      <c r="CJ801" t="s">
        <v>1255</v>
      </c>
      <c r="CK801"/>
      <c r="CL801"/>
      <c r="CM801" t="s">
        <v>9271</v>
      </c>
      <c r="CN801" t="s">
        <v>9400</v>
      </c>
      <c r="CO801" t="s">
        <v>9271</v>
      </c>
      <c r="CP801" t="s">
        <v>9400</v>
      </c>
      <c r="CQ801" t="s">
        <v>1592</v>
      </c>
      <c r="CR801">
        <v>8</v>
      </c>
      <c r="CS801" t="s">
        <v>1243</v>
      </c>
      <c r="CT801" t="s">
        <v>1243</v>
      </c>
      <c r="CU801" t="s">
        <v>1243</v>
      </c>
      <c r="CV801" t="s">
        <v>1592</v>
      </c>
      <c r="CW801" t="s">
        <v>1592</v>
      </c>
      <c r="CX801">
        <v>799</v>
      </c>
      <c r="CY801" t="s">
        <v>9409</v>
      </c>
      <c r="CZ801" t="s">
        <v>1592</v>
      </c>
      <c r="DA801" t="s">
        <v>2313</v>
      </c>
      <c r="DB801" t="s">
        <v>2314</v>
      </c>
      <c r="DC801" t="s">
        <v>9399</v>
      </c>
      <c r="DD801" t="s">
        <v>1240</v>
      </c>
      <c r="DE801" t="s">
        <v>9398</v>
      </c>
      <c r="DF801" t="s">
        <v>8852</v>
      </c>
      <c r="DG801" t="s">
        <v>8867</v>
      </c>
      <c r="DH801" t="s">
        <v>8868</v>
      </c>
      <c r="DI801" t="e">
        <v>#N/A</v>
      </c>
      <c r="DJ801"/>
      <c r="DK801" t="s">
        <v>9295</v>
      </c>
      <c r="DL801">
        <v>9</v>
      </c>
      <c r="DM801" t="s">
        <v>2315</v>
      </c>
      <c r="DN801" t="s">
        <v>1255</v>
      </c>
      <c r="DO801" t="b">
        <v>1</v>
      </c>
      <c r="DP801" t="b">
        <v>1</v>
      </c>
      <c r="DQ801" t="b">
        <v>1</v>
      </c>
      <c r="DR801" t="b">
        <v>0</v>
      </c>
      <c r="DS801" t="b">
        <v>0</v>
      </c>
      <c r="DT801" t="b">
        <v>0</v>
      </c>
      <c r="DU801" t="b">
        <v>0</v>
      </c>
      <c r="DV801">
        <v>0</v>
      </c>
      <c r="DW801" t="b">
        <v>0</v>
      </c>
      <c r="DX801" t="b">
        <v>0</v>
      </c>
      <c r="DY801" t="b">
        <v>0</v>
      </c>
      <c r="DZ801" t="b">
        <v>0</v>
      </c>
      <c r="EA801" t="b">
        <v>0</v>
      </c>
      <c r="EB801" t="b">
        <v>0</v>
      </c>
      <c r="EC801" t="b">
        <v>0</v>
      </c>
      <c r="ED801" t="b">
        <v>0</v>
      </c>
      <c r="EE801" t="b">
        <v>0</v>
      </c>
      <c r="EF801" t="b" cm="1">
        <v>0</v>
      </c>
      <c r="EG801" t="b">
        <v>0</v>
      </c>
      <c r="EH801" t="b">
        <v>0</v>
      </c>
      <c r="EI801" t="b">
        <v>0</v>
      </c>
      <c r="EJ801" t="s">
        <v>1592</v>
      </c>
      <c r="EK801">
        <v>0</v>
      </c>
      <c r="EL801">
        <v>24</v>
      </c>
      <c r="EM801" t="b">
        <v>0</v>
      </c>
    </row>
    <row r="802" spans="1:143" ht="15.75">
      <c r="A802"/>
      <c r="B802" t="s">
        <v>1255</v>
      </c>
      <c r="C802" t="s">
        <v>1739</v>
      </c>
      <c r="D802" t="s">
        <v>9410</v>
      </c>
      <c r="E802" t="s">
        <v>9411</v>
      </c>
      <c r="F802"/>
      <c r="G802" t="s">
        <v>9410</v>
      </c>
      <c r="H802"/>
      <c r="I802" t="s">
        <v>1287</v>
      </c>
      <c r="J802" t="s">
        <v>9267</v>
      </c>
      <c r="K802"/>
      <c r="L802" t="s">
        <v>1939</v>
      </c>
      <c r="M802" t="s">
        <v>2607</v>
      </c>
      <c r="N802"/>
      <c r="O802" t="s">
        <v>1243</v>
      </c>
      <c r="P802" t="s">
        <v>1255</v>
      </c>
      <c r="Q802" t="s">
        <v>1240</v>
      </c>
      <c r="R802" t="s">
        <v>8519</v>
      </c>
      <c r="S802" t="s">
        <v>9284</v>
      </c>
      <c r="T802" t="s">
        <v>8852</v>
      </c>
      <c r="U802" t="s">
        <v>9271</v>
      </c>
      <c r="V802" t="s">
        <v>9412</v>
      </c>
      <c r="W802"/>
      <c r="X802"/>
      <c r="Y802" t="s">
        <v>1240</v>
      </c>
      <c r="Z802"/>
      <c r="AA802"/>
      <c r="AB802"/>
      <c r="AC802" t="s">
        <v>9272</v>
      </c>
      <c r="AD802"/>
      <c r="AE802"/>
      <c r="AF802"/>
      <c r="AG802"/>
      <c r="AH802"/>
      <c r="AI802"/>
      <c r="AJ802"/>
      <c r="AK802"/>
      <c r="AL802"/>
      <c r="AM802"/>
      <c r="AN802"/>
      <c r="AO802" s="108" t="s">
        <v>43</v>
      </c>
      <c r="AP802" t="s">
        <v>1241</v>
      </c>
      <c r="AQ802">
        <v>81</v>
      </c>
      <c r="AR802" t="e">
        <v>#N/A</v>
      </c>
      <c r="AS802" t="s">
        <v>1739</v>
      </c>
      <c r="AT802" t="e">
        <v>#N/A</v>
      </c>
      <c r="AU802" t="s">
        <v>9411</v>
      </c>
      <c r="AV802" t="s">
        <v>9413</v>
      </c>
      <c r="AW802" t="s">
        <v>1937</v>
      </c>
      <c r="AX802" t="s">
        <v>1934</v>
      </c>
      <c r="AY802" t="s">
        <v>9414</v>
      </c>
      <c r="AZ802" t="s">
        <v>1240</v>
      </c>
      <c r="BA802" t="s">
        <v>9415</v>
      </c>
      <c r="BB802" t="s">
        <v>1287</v>
      </c>
      <c r="BC802" t="s">
        <v>1939</v>
      </c>
      <c r="BD802" t="s">
        <v>9416</v>
      </c>
      <c r="BE802">
        <v>802</v>
      </c>
      <c r="BF802">
        <v>791</v>
      </c>
      <c r="BG802">
        <v>0</v>
      </c>
      <c r="BH802" t="s">
        <v>1592</v>
      </c>
      <c r="BI802">
        <v>0</v>
      </c>
      <c r="BJ802">
        <v>0</v>
      </c>
      <c r="BK802">
        <v>891</v>
      </c>
      <c r="BL802" t="s">
        <v>9417</v>
      </c>
      <c r="BM802" t="s">
        <v>9268</v>
      </c>
      <c r="BN802" t="s">
        <v>9274</v>
      </c>
      <c r="BO802" t="e" cm="1">
        <v>#N/A</v>
      </c>
      <c r="BP802" t="s">
        <v>1592</v>
      </c>
      <c r="BQ802" t="s">
        <v>1243</v>
      </c>
      <c r="BR802">
        <v>80</v>
      </c>
      <c r="BS802" t="s">
        <v>5157</v>
      </c>
      <c r="BT802" t="s">
        <v>9418</v>
      </c>
      <c r="BU802" t="s">
        <v>9410</v>
      </c>
      <c r="BV802" t="s">
        <v>9413</v>
      </c>
      <c r="BW802" t="s">
        <v>1937</v>
      </c>
      <c r="BX802" t="s">
        <v>1937</v>
      </c>
      <c r="BY802" t="s">
        <v>8852</v>
      </c>
      <c r="BZ802" t="s">
        <v>1937</v>
      </c>
      <c r="CA802" t="s">
        <v>2607</v>
      </c>
      <c r="CB802"/>
      <c r="CC802" t="s">
        <v>998</v>
      </c>
      <c r="CD802" t="s">
        <v>1287</v>
      </c>
      <c r="CE802" t="s">
        <v>9419</v>
      </c>
      <c r="CF802" t="s">
        <v>9420</v>
      </c>
      <c r="CG802" t="s">
        <v>1287</v>
      </c>
      <c r="CH802" t="s">
        <v>1592</v>
      </c>
      <c r="CI802" t="s">
        <v>8519</v>
      </c>
      <c r="CJ802" t="s">
        <v>1255</v>
      </c>
      <c r="CK802"/>
      <c r="CL802"/>
      <c r="CM802" t="s">
        <v>9271</v>
      </c>
      <c r="CN802" t="s">
        <v>9412</v>
      </c>
      <c r="CO802" t="s">
        <v>9271</v>
      </c>
      <c r="CP802" t="s">
        <v>9412</v>
      </c>
      <c r="CQ802" t="s">
        <v>1592</v>
      </c>
      <c r="CR802">
        <v>8</v>
      </c>
      <c r="CS802" t="s">
        <v>1243</v>
      </c>
      <c r="CT802" t="s">
        <v>1243</v>
      </c>
      <c r="CU802" t="s">
        <v>1243</v>
      </c>
      <c r="CV802" t="s">
        <v>1592</v>
      </c>
      <c r="CW802" t="s">
        <v>1592</v>
      </c>
      <c r="CX802">
        <v>800</v>
      </c>
      <c r="CY802" t="s">
        <v>9421</v>
      </c>
      <c r="CZ802" t="s">
        <v>1592</v>
      </c>
      <c r="DA802" t="s">
        <v>2313</v>
      </c>
      <c r="DB802" t="s">
        <v>2314</v>
      </c>
      <c r="DC802" t="s">
        <v>9411</v>
      </c>
      <c r="DD802" t="s">
        <v>1240</v>
      </c>
      <c r="DE802" t="s">
        <v>9410</v>
      </c>
      <c r="DF802" t="s">
        <v>8852</v>
      </c>
      <c r="DG802" t="s">
        <v>8867</v>
      </c>
      <c r="DH802" t="s">
        <v>8868</v>
      </c>
      <c r="DI802" t="e">
        <v>#N/A</v>
      </c>
      <c r="DJ802"/>
      <c r="DK802" t="s">
        <v>9295</v>
      </c>
      <c r="DL802">
        <v>9</v>
      </c>
      <c r="DM802" t="s">
        <v>2315</v>
      </c>
      <c r="DN802" t="s">
        <v>1255</v>
      </c>
      <c r="DO802" t="b">
        <v>1</v>
      </c>
      <c r="DP802" t="b">
        <v>1</v>
      </c>
      <c r="DQ802" t="b">
        <v>1</v>
      </c>
      <c r="DR802" t="b">
        <v>0</v>
      </c>
      <c r="DS802" t="b">
        <v>0</v>
      </c>
      <c r="DT802" t="b">
        <v>0</v>
      </c>
      <c r="DU802" t="b">
        <v>0</v>
      </c>
      <c r="DV802">
        <v>0</v>
      </c>
      <c r="DW802" t="b">
        <v>0</v>
      </c>
      <c r="DX802" t="b">
        <v>0</v>
      </c>
      <c r="DY802" t="b">
        <v>0</v>
      </c>
      <c r="DZ802" t="b">
        <v>0</v>
      </c>
      <c r="EA802" t="b">
        <v>0</v>
      </c>
      <c r="EB802" t="b">
        <v>0</v>
      </c>
      <c r="EC802" t="b">
        <v>0</v>
      </c>
      <c r="ED802" t="b">
        <v>0</v>
      </c>
      <c r="EE802" t="b">
        <v>0</v>
      </c>
      <c r="EF802" t="b" cm="1">
        <v>0</v>
      </c>
      <c r="EG802" t="b">
        <v>0</v>
      </c>
      <c r="EH802" t="b">
        <v>0</v>
      </c>
      <c r="EI802" t="b">
        <v>0</v>
      </c>
      <c r="EJ802" t="s">
        <v>1592</v>
      </c>
      <c r="EK802">
        <v>0</v>
      </c>
      <c r="EL802">
        <v>20</v>
      </c>
      <c r="EM802" t="b">
        <v>0</v>
      </c>
    </row>
    <row r="803" spans="1:143" ht="15.75">
      <c r="A803"/>
      <c r="B803" t="s">
        <v>1255</v>
      </c>
      <c r="C803" t="s">
        <v>1739</v>
      </c>
      <c r="D803" t="s">
        <v>9422</v>
      </c>
      <c r="E803" t="s">
        <v>9423</v>
      </c>
      <c r="F803"/>
      <c r="G803" t="s">
        <v>9422</v>
      </c>
      <c r="H803"/>
      <c r="I803" t="s">
        <v>1287</v>
      </c>
      <c r="J803" t="s">
        <v>9267</v>
      </c>
      <c r="K803"/>
      <c r="L803" t="s">
        <v>1939</v>
      </c>
      <c r="M803" t="s">
        <v>2607</v>
      </c>
      <c r="N803"/>
      <c r="O803" t="s">
        <v>1243</v>
      </c>
      <c r="P803" t="s">
        <v>1255</v>
      </c>
      <c r="Q803" t="s">
        <v>1240</v>
      </c>
      <c r="R803" t="s">
        <v>8519</v>
      </c>
      <c r="S803" t="s">
        <v>9284</v>
      </c>
      <c r="T803" t="s">
        <v>8852</v>
      </c>
      <c r="U803" t="s">
        <v>9271</v>
      </c>
      <c r="V803" t="s">
        <v>9424</v>
      </c>
      <c r="W803"/>
      <c r="X803"/>
      <c r="Y803" t="s">
        <v>1240</v>
      </c>
      <c r="Z803"/>
      <c r="AA803"/>
      <c r="AB803"/>
      <c r="AC803" t="s">
        <v>9272</v>
      </c>
      <c r="AD803"/>
      <c r="AE803"/>
      <c r="AF803"/>
      <c r="AG803"/>
      <c r="AH803"/>
      <c r="AI803"/>
      <c r="AJ803"/>
      <c r="AK803"/>
      <c r="AL803"/>
      <c r="AM803"/>
      <c r="AN803"/>
      <c r="AO803" s="108" t="s">
        <v>43</v>
      </c>
      <c r="AP803" t="s">
        <v>1241</v>
      </c>
      <c r="AQ803">
        <v>82</v>
      </c>
      <c r="AR803" t="e">
        <v>#N/A</v>
      </c>
      <c r="AS803" t="s">
        <v>1739</v>
      </c>
      <c r="AT803" t="e">
        <v>#N/A</v>
      </c>
      <c r="AU803" t="s">
        <v>9423</v>
      </c>
      <c r="AV803" t="s">
        <v>9425</v>
      </c>
      <c r="AW803" t="s">
        <v>1937</v>
      </c>
      <c r="AX803" t="s">
        <v>1934</v>
      </c>
      <c r="AY803" t="s">
        <v>9426</v>
      </c>
      <c r="AZ803" t="s">
        <v>1240</v>
      </c>
      <c r="BA803" t="s">
        <v>9427</v>
      </c>
      <c r="BB803" t="s">
        <v>1287</v>
      </c>
      <c r="BC803" t="s">
        <v>1939</v>
      </c>
      <c r="BD803" t="s">
        <v>9428</v>
      </c>
      <c r="BE803">
        <v>803</v>
      </c>
      <c r="BF803">
        <v>791</v>
      </c>
      <c r="BG803">
        <v>0</v>
      </c>
      <c r="BH803" t="s">
        <v>1592</v>
      </c>
      <c r="BI803">
        <v>0</v>
      </c>
      <c r="BJ803">
        <v>0</v>
      </c>
      <c r="BK803">
        <v>892</v>
      </c>
      <c r="BL803" t="s">
        <v>9429</v>
      </c>
      <c r="BM803" t="s">
        <v>9268</v>
      </c>
      <c r="BN803" t="s">
        <v>9274</v>
      </c>
      <c r="BO803" t="e" cm="1">
        <v>#N/A</v>
      </c>
      <c r="BP803" t="s">
        <v>1592</v>
      </c>
      <c r="BQ803" t="s">
        <v>1243</v>
      </c>
      <c r="BR803">
        <v>81</v>
      </c>
      <c r="BS803" t="s">
        <v>5169</v>
      </c>
      <c r="BT803" t="s">
        <v>9430</v>
      </c>
      <c r="BU803" t="s">
        <v>9422</v>
      </c>
      <c r="BV803" t="s">
        <v>9425</v>
      </c>
      <c r="BW803" t="s">
        <v>1937</v>
      </c>
      <c r="BX803" t="s">
        <v>1937</v>
      </c>
      <c r="BY803" t="s">
        <v>8852</v>
      </c>
      <c r="BZ803" t="s">
        <v>1937</v>
      </c>
      <c r="CA803" t="s">
        <v>2607</v>
      </c>
      <c r="CB803"/>
      <c r="CC803" t="s">
        <v>998</v>
      </c>
      <c r="CD803" t="s">
        <v>1287</v>
      </c>
      <c r="CE803" t="s">
        <v>9431</v>
      </c>
      <c r="CF803" t="s">
        <v>9432</v>
      </c>
      <c r="CG803" t="s">
        <v>1287</v>
      </c>
      <c r="CH803" t="s">
        <v>1592</v>
      </c>
      <c r="CI803" t="s">
        <v>8519</v>
      </c>
      <c r="CJ803" t="s">
        <v>1255</v>
      </c>
      <c r="CK803"/>
      <c r="CL803"/>
      <c r="CM803" t="s">
        <v>9271</v>
      </c>
      <c r="CN803" t="s">
        <v>9424</v>
      </c>
      <c r="CO803" t="s">
        <v>9271</v>
      </c>
      <c r="CP803" t="s">
        <v>9424</v>
      </c>
      <c r="CQ803" t="s">
        <v>1592</v>
      </c>
      <c r="CR803">
        <v>8</v>
      </c>
      <c r="CS803" t="s">
        <v>1243</v>
      </c>
      <c r="CT803" t="s">
        <v>1243</v>
      </c>
      <c r="CU803" t="s">
        <v>1243</v>
      </c>
      <c r="CV803" t="s">
        <v>1592</v>
      </c>
      <c r="CW803" t="s">
        <v>1592</v>
      </c>
      <c r="CX803">
        <v>801</v>
      </c>
      <c r="CY803" t="s">
        <v>9433</v>
      </c>
      <c r="CZ803" t="s">
        <v>1592</v>
      </c>
      <c r="DA803" t="s">
        <v>2313</v>
      </c>
      <c r="DB803" t="s">
        <v>2314</v>
      </c>
      <c r="DC803" t="s">
        <v>9423</v>
      </c>
      <c r="DD803" t="s">
        <v>1240</v>
      </c>
      <c r="DE803" t="s">
        <v>9422</v>
      </c>
      <c r="DF803" t="s">
        <v>8852</v>
      </c>
      <c r="DG803" t="s">
        <v>8867</v>
      </c>
      <c r="DH803" t="s">
        <v>8868</v>
      </c>
      <c r="DI803" t="e">
        <v>#N/A</v>
      </c>
      <c r="DJ803"/>
      <c r="DK803" t="s">
        <v>9295</v>
      </c>
      <c r="DL803">
        <v>9</v>
      </c>
      <c r="DM803" t="s">
        <v>2315</v>
      </c>
      <c r="DN803" t="s">
        <v>1255</v>
      </c>
      <c r="DO803" t="b">
        <v>1</v>
      </c>
      <c r="DP803" t="b">
        <v>1</v>
      </c>
      <c r="DQ803" t="b">
        <v>1</v>
      </c>
      <c r="DR803" t="b">
        <v>0</v>
      </c>
      <c r="DS803" t="b">
        <v>0</v>
      </c>
      <c r="DT803" t="b">
        <v>0</v>
      </c>
      <c r="DU803" t="b">
        <v>0</v>
      </c>
      <c r="DV803">
        <v>0</v>
      </c>
      <c r="DW803" t="b">
        <v>0</v>
      </c>
      <c r="DX803" t="b">
        <v>0</v>
      </c>
      <c r="DY803" t="b">
        <v>0</v>
      </c>
      <c r="DZ803" t="b">
        <v>0</v>
      </c>
      <c r="EA803" t="b">
        <v>0</v>
      </c>
      <c r="EB803" t="b">
        <v>0</v>
      </c>
      <c r="EC803" t="b">
        <v>0</v>
      </c>
      <c r="ED803" t="b">
        <v>0</v>
      </c>
      <c r="EE803" t="b">
        <v>0</v>
      </c>
      <c r="EF803" t="b" cm="1">
        <v>0</v>
      </c>
      <c r="EG803" t="b">
        <v>0</v>
      </c>
      <c r="EH803" t="b">
        <v>0</v>
      </c>
      <c r="EI803" t="b">
        <v>0</v>
      </c>
      <c r="EJ803" t="s">
        <v>1592</v>
      </c>
      <c r="EK803">
        <v>0</v>
      </c>
      <c r="EL803">
        <v>20</v>
      </c>
      <c r="EM803" t="b">
        <v>0</v>
      </c>
    </row>
    <row r="804" spans="1:143" ht="15.75">
      <c r="A804"/>
      <c r="B804" t="s">
        <v>1255</v>
      </c>
      <c r="C804" t="s">
        <v>1739</v>
      </c>
      <c r="D804" t="s">
        <v>1305</v>
      </c>
      <c r="E804" t="s">
        <v>1304</v>
      </c>
      <c r="F804"/>
      <c r="G804" t="s">
        <v>1305</v>
      </c>
      <c r="H804"/>
      <c r="I804" t="s">
        <v>1279</v>
      </c>
      <c r="J804"/>
      <c r="K804"/>
      <c r="L804" t="s">
        <v>5118</v>
      </c>
      <c r="M804"/>
      <c r="N804"/>
      <c r="O804" t="s">
        <v>1243</v>
      </c>
      <c r="P804" t="s">
        <v>1255</v>
      </c>
      <c r="Q804" t="s">
        <v>1240</v>
      </c>
      <c r="R804" t="s">
        <v>8519</v>
      </c>
      <c r="S804"/>
      <c r="T804" t="s">
        <v>8852</v>
      </c>
      <c r="U804" t="s">
        <v>9434</v>
      </c>
      <c r="V804"/>
      <c r="W804"/>
      <c r="X804"/>
      <c r="Y804" t="s">
        <v>1240</v>
      </c>
      <c r="Z804"/>
      <c r="AA804"/>
      <c r="AB804"/>
      <c r="AC804" t="s">
        <v>9272</v>
      </c>
      <c r="AD804" t="s">
        <v>9273</v>
      </c>
      <c r="AE804"/>
      <c r="AF804"/>
      <c r="AG804"/>
      <c r="AH804"/>
      <c r="AI804"/>
      <c r="AJ804"/>
      <c r="AK804"/>
      <c r="AL804"/>
      <c r="AM804"/>
      <c r="AN804"/>
      <c r="AO804" s="108" t="s">
        <v>43</v>
      </c>
      <c r="AP804" t="s">
        <v>1241</v>
      </c>
      <c r="AQ804">
        <v>83</v>
      </c>
      <c r="AR804" t="e">
        <v>#N/A</v>
      </c>
      <c r="AS804" t="s">
        <v>1739</v>
      </c>
      <c r="AT804" t="e">
        <v>#N/A</v>
      </c>
      <c r="AU804" t="s">
        <v>1304</v>
      </c>
      <c r="AV804" t="s">
        <v>9435</v>
      </c>
      <c r="AW804" t="s">
        <v>1937</v>
      </c>
      <c r="AX804" t="s">
        <v>1934</v>
      </c>
      <c r="AY804" t="s">
        <v>9436</v>
      </c>
      <c r="AZ804" t="s">
        <v>1240</v>
      </c>
      <c r="BA804" t="s">
        <v>9437</v>
      </c>
      <c r="BB804" t="s">
        <v>1279</v>
      </c>
      <c r="BC804" t="s">
        <v>5118</v>
      </c>
      <c r="BD804" t="s">
        <v>9438</v>
      </c>
      <c r="BE804">
        <v>804</v>
      </c>
      <c r="BF804">
        <v>0</v>
      </c>
      <c r="BG804">
        <v>0</v>
      </c>
      <c r="BH804" t="s">
        <v>1592</v>
      </c>
      <c r="BI804">
        <v>0</v>
      </c>
      <c r="BJ804">
        <v>0</v>
      </c>
      <c r="BK804">
        <v>0</v>
      </c>
      <c r="BL804" t="s">
        <v>1592</v>
      </c>
      <c r="BM804" t="s">
        <v>1592</v>
      </c>
      <c r="BN804" t="s">
        <v>1592</v>
      </c>
      <c r="BO804" t="s" cm="1">
        <v>1592</v>
      </c>
      <c r="BP804" t="s">
        <v>1592</v>
      </c>
      <c r="BQ804" t="s">
        <v>1243</v>
      </c>
      <c r="BR804">
        <v>82</v>
      </c>
      <c r="BS804" t="s">
        <v>5177</v>
      </c>
      <c r="BT804" t="s">
        <v>9439</v>
      </c>
      <c r="BU804" t="s">
        <v>1305</v>
      </c>
      <c r="BV804" t="s">
        <v>9435</v>
      </c>
      <c r="BW804" t="s">
        <v>1937</v>
      </c>
      <c r="BX804" t="s">
        <v>1937</v>
      </c>
      <c r="BY804" t="s">
        <v>8852</v>
      </c>
      <c r="BZ804" t="s">
        <v>1937</v>
      </c>
      <c r="CA804" t="s">
        <v>1592</v>
      </c>
      <c r="CB804"/>
      <c r="CC804" t="s">
        <v>998</v>
      </c>
      <c r="CD804" t="s">
        <v>1279</v>
      </c>
      <c r="CE804" t="s">
        <v>1304</v>
      </c>
      <c r="CF804" t="s">
        <v>9435</v>
      </c>
      <c r="CG804" t="s">
        <v>1279</v>
      </c>
      <c r="CH804" t="s">
        <v>1592</v>
      </c>
      <c r="CI804" t="s">
        <v>8519</v>
      </c>
      <c r="CJ804" t="s">
        <v>1255</v>
      </c>
      <c r="CK804"/>
      <c r="CL804"/>
      <c r="CM804" t="s">
        <v>9434</v>
      </c>
      <c r="CN804" t="s">
        <v>1592</v>
      </c>
      <c r="CO804" t="s">
        <v>9434</v>
      </c>
      <c r="CP804" t="s">
        <v>1592</v>
      </c>
      <c r="CQ804" t="s">
        <v>1592</v>
      </c>
      <c r="CR804">
        <v>8</v>
      </c>
      <c r="CS804" t="s">
        <v>1243</v>
      </c>
      <c r="CT804" t="s">
        <v>1243</v>
      </c>
      <c r="CU804" t="s">
        <v>1243</v>
      </c>
      <c r="CV804" t="s">
        <v>1592</v>
      </c>
      <c r="CW804" t="s">
        <v>1592</v>
      </c>
      <c r="CX804">
        <v>802</v>
      </c>
      <c r="CY804" t="s">
        <v>9440</v>
      </c>
      <c r="CZ804" t="s">
        <v>1592</v>
      </c>
      <c r="DA804" t="s">
        <v>2313</v>
      </c>
      <c r="DB804" t="s">
        <v>2314</v>
      </c>
      <c r="DC804" t="s">
        <v>1304</v>
      </c>
      <c r="DD804" t="s">
        <v>1240</v>
      </c>
      <c r="DE804" t="s">
        <v>1305</v>
      </c>
      <c r="DF804" t="s">
        <v>8852</v>
      </c>
      <c r="DG804" t="s">
        <v>8867</v>
      </c>
      <c r="DH804" t="s">
        <v>8868</v>
      </c>
      <c r="DI804" t="e">
        <v>#N/A</v>
      </c>
      <c r="DJ804"/>
      <c r="DK804" t="s">
        <v>8868</v>
      </c>
      <c r="DL804">
        <v>9</v>
      </c>
      <c r="DM804" t="s">
        <v>2315</v>
      </c>
      <c r="DN804" t="s">
        <v>1255</v>
      </c>
      <c r="DO804" t="b">
        <v>1</v>
      </c>
      <c r="DP804" t="b">
        <v>1</v>
      </c>
      <c r="DQ804" t="b">
        <v>1</v>
      </c>
      <c r="DR804" t="b">
        <v>0</v>
      </c>
      <c r="DS804" t="b">
        <v>0</v>
      </c>
      <c r="DT804" t="b">
        <v>0</v>
      </c>
      <c r="DU804" t="b">
        <v>1</v>
      </c>
      <c r="DV804">
        <v>0</v>
      </c>
      <c r="DW804" t="b">
        <v>0</v>
      </c>
      <c r="DX804" t="b">
        <v>0</v>
      </c>
      <c r="DY804" t="b">
        <v>0</v>
      </c>
      <c r="DZ804" t="b">
        <v>0</v>
      </c>
      <c r="EA804" t="b">
        <v>0</v>
      </c>
      <c r="EB804" t="b">
        <v>0</v>
      </c>
      <c r="EC804" t="b">
        <v>0</v>
      </c>
      <c r="ED804" t="b">
        <v>0</v>
      </c>
      <c r="EE804" t="b">
        <v>0</v>
      </c>
      <c r="EF804" t="b" cm="1">
        <v>0</v>
      </c>
      <c r="EG804" t="b">
        <v>0</v>
      </c>
      <c r="EH804" t="b">
        <v>0</v>
      </c>
      <c r="EI804" t="b">
        <v>0</v>
      </c>
      <c r="EJ804" t="s">
        <v>1592</v>
      </c>
      <c r="EK804">
        <v>0</v>
      </c>
      <c r="EL804">
        <v>31</v>
      </c>
      <c r="EM804" t="b">
        <v>0</v>
      </c>
    </row>
    <row r="805" spans="1:143" ht="15.75">
      <c r="A805"/>
      <c r="B805" t="s">
        <v>1255</v>
      </c>
      <c r="C805" t="s">
        <v>1739</v>
      </c>
      <c r="D805" t="s">
        <v>9281</v>
      </c>
      <c r="E805" t="s">
        <v>9282</v>
      </c>
      <c r="F805"/>
      <c r="G805" t="s">
        <v>9283</v>
      </c>
      <c r="H805"/>
      <c r="I805" t="s">
        <v>1242</v>
      </c>
      <c r="J805" t="s">
        <v>1305</v>
      </c>
      <c r="K805"/>
      <c r="L805" t="s">
        <v>1939</v>
      </c>
      <c r="M805" t="s">
        <v>1974</v>
      </c>
      <c r="N805"/>
      <c r="O805" t="s">
        <v>1243</v>
      </c>
      <c r="P805" t="s">
        <v>1255</v>
      </c>
      <c r="Q805" t="s">
        <v>1240</v>
      </c>
      <c r="R805" t="s">
        <v>8519</v>
      </c>
      <c r="S805" t="s">
        <v>9284</v>
      </c>
      <c r="T805" t="s">
        <v>8852</v>
      </c>
      <c r="U805" t="s">
        <v>9434</v>
      </c>
      <c r="V805" t="s">
        <v>9285</v>
      </c>
      <c r="W805"/>
      <c r="X805"/>
      <c r="Y805" t="s">
        <v>1240</v>
      </c>
      <c r="Z805"/>
      <c r="AA805"/>
      <c r="AB805"/>
      <c r="AC805" t="s">
        <v>9272</v>
      </c>
      <c r="AD805"/>
      <c r="AE805"/>
      <c r="AF805"/>
      <c r="AG805"/>
      <c r="AH805"/>
      <c r="AI805"/>
      <c r="AJ805"/>
      <c r="AK805"/>
      <c r="AL805"/>
      <c r="AM805"/>
      <c r="AN805"/>
      <c r="AO805" s="108" t="s">
        <v>43</v>
      </c>
      <c r="AP805" t="s">
        <v>1241</v>
      </c>
      <c r="AQ805">
        <v>84</v>
      </c>
      <c r="AR805" t="e">
        <v>#N/A</v>
      </c>
      <c r="AS805" t="s">
        <v>1739</v>
      </c>
      <c r="AT805" t="e">
        <v>#N/A</v>
      </c>
      <c r="AU805" t="s">
        <v>9282</v>
      </c>
      <c r="AV805" t="s">
        <v>9286</v>
      </c>
      <c r="AW805" t="s">
        <v>1937</v>
      </c>
      <c r="AX805" t="s">
        <v>1934</v>
      </c>
      <c r="AY805" t="s">
        <v>9287</v>
      </c>
      <c r="AZ805" t="s">
        <v>1240</v>
      </c>
      <c r="BA805" t="s">
        <v>9288</v>
      </c>
      <c r="BB805" t="s">
        <v>1242</v>
      </c>
      <c r="BC805" t="s">
        <v>1939</v>
      </c>
      <c r="BD805" t="s">
        <v>9289</v>
      </c>
      <c r="BE805">
        <v>792</v>
      </c>
      <c r="BF805">
        <v>804</v>
      </c>
      <c r="BG805">
        <v>0</v>
      </c>
      <c r="BH805" t="s">
        <v>1592</v>
      </c>
      <c r="BI805">
        <v>0</v>
      </c>
      <c r="BJ805">
        <v>0</v>
      </c>
      <c r="BK805">
        <v>882</v>
      </c>
      <c r="BL805" t="s">
        <v>9290</v>
      </c>
      <c r="BM805" t="s">
        <v>1304</v>
      </c>
      <c r="BN805" t="s">
        <v>9435</v>
      </c>
      <c r="BO805" t="e" cm="1">
        <v>#N/A</v>
      </c>
      <c r="BP805" t="s">
        <v>1592</v>
      </c>
      <c r="BQ805" t="s">
        <v>1243</v>
      </c>
      <c r="BR805">
        <v>83</v>
      </c>
      <c r="BS805" t="s">
        <v>5184</v>
      </c>
      <c r="BT805" t="s">
        <v>9441</v>
      </c>
      <c r="BU805" t="s">
        <v>9281</v>
      </c>
      <c r="BV805" t="s">
        <v>9286</v>
      </c>
      <c r="BW805" t="s">
        <v>1937</v>
      </c>
      <c r="BX805" t="s">
        <v>1937</v>
      </c>
      <c r="BY805" t="s">
        <v>8852</v>
      </c>
      <c r="BZ805" t="s">
        <v>1937</v>
      </c>
      <c r="CA805" t="s">
        <v>1974</v>
      </c>
      <c r="CB805"/>
      <c r="CC805" t="s">
        <v>998</v>
      </c>
      <c r="CD805" t="s">
        <v>1242</v>
      </c>
      <c r="CE805" t="s">
        <v>9442</v>
      </c>
      <c r="CF805" t="s">
        <v>9443</v>
      </c>
      <c r="CG805" t="s">
        <v>1242</v>
      </c>
      <c r="CH805" t="s">
        <v>1592</v>
      </c>
      <c r="CI805" t="s">
        <v>8519</v>
      </c>
      <c r="CJ805" t="s">
        <v>1255</v>
      </c>
      <c r="CK805"/>
      <c r="CL805"/>
      <c r="CM805" t="s">
        <v>9434</v>
      </c>
      <c r="CN805" t="s">
        <v>9285</v>
      </c>
      <c r="CO805" t="s">
        <v>9434</v>
      </c>
      <c r="CP805" t="s">
        <v>9285</v>
      </c>
      <c r="CQ805" t="s">
        <v>1592</v>
      </c>
      <c r="CR805">
        <v>8</v>
      </c>
      <c r="CS805" t="s">
        <v>1243</v>
      </c>
      <c r="CT805" t="s">
        <v>1243</v>
      </c>
      <c r="CU805" t="s">
        <v>1243</v>
      </c>
      <c r="CV805" t="s">
        <v>1592</v>
      </c>
      <c r="CW805" t="s">
        <v>1592</v>
      </c>
      <c r="CX805">
        <v>803</v>
      </c>
      <c r="CY805" t="s">
        <v>9444</v>
      </c>
      <c r="CZ805" t="s">
        <v>1592</v>
      </c>
      <c r="DA805" t="s">
        <v>2313</v>
      </c>
      <c r="DB805" t="s">
        <v>2314</v>
      </c>
      <c r="DC805" t="s">
        <v>9282</v>
      </c>
      <c r="DD805" t="s">
        <v>1240</v>
      </c>
      <c r="DE805" t="s">
        <v>9283</v>
      </c>
      <c r="DF805" t="s">
        <v>8852</v>
      </c>
      <c r="DG805" t="s">
        <v>8867</v>
      </c>
      <c r="DH805" t="s">
        <v>8868</v>
      </c>
      <c r="DI805" t="e">
        <v>#N/A</v>
      </c>
      <c r="DJ805"/>
      <c r="DK805" t="s">
        <v>9295</v>
      </c>
      <c r="DL805">
        <v>9</v>
      </c>
      <c r="DM805" t="s">
        <v>2315</v>
      </c>
      <c r="DN805" t="s">
        <v>1255</v>
      </c>
      <c r="DO805" t="b">
        <v>1</v>
      </c>
      <c r="DP805" t="b">
        <v>1</v>
      </c>
      <c r="DQ805" t="b">
        <v>0</v>
      </c>
      <c r="DR805" t="b">
        <v>0</v>
      </c>
      <c r="DS805" t="b">
        <v>0</v>
      </c>
      <c r="DT805" t="b">
        <v>0</v>
      </c>
      <c r="DU805" t="b">
        <v>0</v>
      </c>
      <c r="DV805">
        <v>0</v>
      </c>
      <c r="DW805" t="b">
        <v>0</v>
      </c>
      <c r="DX805" t="b">
        <v>0</v>
      </c>
      <c r="DY805" t="b">
        <v>0</v>
      </c>
      <c r="DZ805" t="b">
        <v>0</v>
      </c>
      <c r="EA805" t="b">
        <v>0</v>
      </c>
      <c r="EB805" t="b">
        <v>0</v>
      </c>
      <c r="EC805" t="b">
        <v>0</v>
      </c>
      <c r="ED805" t="b">
        <v>0</v>
      </c>
      <c r="EE805" t="b">
        <v>0</v>
      </c>
      <c r="EF805" t="b" cm="1">
        <v>0</v>
      </c>
      <c r="EG805" t="b">
        <v>0</v>
      </c>
      <c r="EH805" t="b">
        <v>0</v>
      </c>
      <c r="EI805" t="b">
        <v>0</v>
      </c>
      <c r="EJ805" t="s">
        <v>1592</v>
      </c>
      <c r="EK805">
        <v>0</v>
      </c>
      <c r="EL805">
        <v>23</v>
      </c>
      <c r="EM805" t="b">
        <v>0</v>
      </c>
    </row>
    <row r="806" spans="1:143" ht="15.75">
      <c r="A806"/>
      <c r="B806" t="s">
        <v>1255</v>
      </c>
      <c r="C806" t="s">
        <v>1739</v>
      </c>
      <c r="D806" t="s">
        <v>1239</v>
      </c>
      <c r="E806" t="s">
        <v>1238</v>
      </c>
      <c r="F806"/>
      <c r="G806" t="s">
        <v>9296</v>
      </c>
      <c r="H806" t="s">
        <v>9296</v>
      </c>
      <c r="I806" t="s">
        <v>1242</v>
      </c>
      <c r="J806" t="s">
        <v>1305</v>
      </c>
      <c r="K806"/>
      <c r="L806" t="s">
        <v>1939</v>
      </c>
      <c r="M806" t="s">
        <v>1965</v>
      </c>
      <c r="N806"/>
      <c r="O806" t="s">
        <v>1243</v>
      </c>
      <c r="P806" t="s">
        <v>1255</v>
      </c>
      <c r="Q806" t="s">
        <v>1240</v>
      </c>
      <c r="R806" t="s">
        <v>8519</v>
      </c>
      <c r="S806"/>
      <c r="T806" t="s">
        <v>8852</v>
      </c>
      <c r="U806" t="s">
        <v>9434</v>
      </c>
      <c r="V806" t="s">
        <v>9297</v>
      </c>
      <c r="W806"/>
      <c r="X806"/>
      <c r="Y806" t="s">
        <v>1240</v>
      </c>
      <c r="Z806" t="s">
        <v>9296</v>
      </c>
      <c r="AA806"/>
      <c r="AB806"/>
      <c r="AC806" t="s">
        <v>9272</v>
      </c>
      <c r="AD806"/>
      <c r="AE806"/>
      <c r="AF806"/>
      <c r="AG806"/>
      <c r="AH806"/>
      <c r="AI806"/>
      <c r="AJ806"/>
      <c r="AK806"/>
      <c r="AL806"/>
      <c r="AM806"/>
      <c r="AN806"/>
      <c r="AO806" s="108" t="s">
        <v>43</v>
      </c>
      <c r="AP806" t="s">
        <v>1241</v>
      </c>
      <c r="AQ806">
        <v>85</v>
      </c>
      <c r="AR806" t="e">
        <v>#N/A</v>
      </c>
      <c r="AS806" t="s">
        <v>1739</v>
      </c>
      <c r="AT806" t="e">
        <v>#N/A</v>
      </c>
      <c r="AU806" t="s">
        <v>1238</v>
      </c>
      <c r="AV806" t="s">
        <v>9298</v>
      </c>
      <c r="AW806" t="s">
        <v>1937</v>
      </c>
      <c r="AX806" t="s">
        <v>1934</v>
      </c>
      <c r="AY806" t="s">
        <v>9299</v>
      </c>
      <c r="AZ806" t="s">
        <v>1240</v>
      </c>
      <c r="BA806" t="s">
        <v>9300</v>
      </c>
      <c r="BB806" t="s">
        <v>1242</v>
      </c>
      <c r="BC806" t="s">
        <v>1939</v>
      </c>
      <c r="BD806" t="s">
        <v>9301</v>
      </c>
      <c r="BE806">
        <v>793</v>
      </c>
      <c r="BF806">
        <v>804</v>
      </c>
      <c r="BG806">
        <v>0</v>
      </c>
      <c r="BH806" t="s">
        <v>1592</v>
      </c>
      <c r="BI806">
        <v>0</v>
      </c>
      <c r="BJ806">
        <v>0</v>
      </c>
      <c r="BK806">
        <v>874</v>
      </c>
      <c r="BL806" t="s">
        <v>9302</v>
      </c>
      <c r="BM806" t="s">
        <v>1304</v>
      </c>
      <c r="BN806" t="s">
        <v>9435</v>
      </c>
      <c r="BO806" t="e" cm="1">
        <v>#N/A</v>
      </c>
      <c r="BP806" t="s">
        <v>1592</v>
      </c>
      <c r="BQ806" t="s">
        <v>1243</v>
      </c>
      <c r="BR806">
        <v>84</v>
      </c>
      <c r="BS806" t="s">
        <v>5190</v>
      </c>
      <c r="BT806" t="s">
        <v>9445</v>
      </c>
      <c r="BU806" t="s">
        <v>1239</v>
      </c>
      <c r="BV806" t="s">
        <v>9298</v>
      </c>
      <c r="BW806" t="s">
        <v>9299</v>
      </c>
      <c r="BX806" t="s">
        <v>1937</v>
      </c>
      <c r="BY806" t="s">
        <v>8852</v>
      </c>
      <c r="BZ806" t="s">
        <v>9299</v>
      </c>
      <c r="CA806" t="s">
        <v>1965</v>
      </c>
      <c r="CB806"/>
      <c r="CC806" t="s">
        <v>998</v>
      </c>
      <c r="CD806" t="s">
        <v>1242</v>
      </c>
      <c r="CE806" t="s">
        <v>9446</v>
      </c>
      <c r="CF806" t="s">
        <v>9447</v>
      </c>
      <c r="CG806" t="s">
        <v>1242</v>
      </c>
      <c r="CH806" t="s">
        <v>1592</v>
      </c>
      <c r="CI806" t="s">
        <v>8519</v>
      </c>
      <c r="CJ806" t="s">
        <v>1255</v>
      </c>
      <c r="CK806"/>
      <c r="CL806"/>
      <c r="CM806" t="s">
        <v>9434</v>
      </c>
      <c r="CN806" t="s">
        <v>9297</v>
      </c>
      <c r="CO806" t="s">
        <v>9434</v>
      </c>
      <c r="CP806" t="s">
        <v>9297</v>
      </c>
      <c r="CQ806" t="s">
        <v>1592</v>
      </c>
      <c r="CR806">
        <v>8</v>
      </c>
      <c r="CS806" t="s">
        <v>1243</v>
      </c>
      <c r="CT806" t="s">
        <v>1243</v>
      </c>
      <c r="CU806" t="s">
        <v>1243</v>
      </c>
      <c r="CV806" t="s">
        <v>1592</v>
      </c>
      <c r="CW806" t="s">
        <v>1592</v>
      </c>
      <c r="CX806">
        <v>804</v>
      </c>
      <c r="CY806" t="s">
        <v>9448</v>
      </c>
      <c r="CZ806" t="s">
        <v>1592</v>
      </c>
      <c r="DA806" t="s">
        <v>2313</v>
      </c>
      <c r="DB806" t="s">
        <v>2314</v>
      </c>
      <c r="DC806" t="s">
        <v>1238</v>
      </c>
      <c r="DD806" t="s">
        <v>1240</v>
      </c>
      <c r="DE806" t="s">
        <v>9296</v>
      </c>
      <c r="DF806" t="s">
        <v>8852</v>
      </c>
      <c r="DG806" t="s">
        <v>8867</v>
      </c>
      <c r="DH806" t="s">
        <v>8868</v>
      </c>
      <c r="DI806" t="e">
        <v>#N/A</v>
      </c>
      <c r="DJ806"/>
      <c r="DK806" t="s">
        <v>8868</v>
      </c>
      <c r="DL806">
        <v>9</v>
      </c>
      <c r="DM806" t="s">
        <v>2315</v>
      </c>
      <c r="DN806" t="s">
        <v>1255</v>
      </c>
      <c r="DO806" t="b">
        <v>1</v>
      </c>
      <c r="DP806" t="b">
        <v>1</v>
      </c>
      <c r="DQ806" t="b">
        <v>0</v>
      </c>
      <c r="DR806" t="b">
        <v>0</v>
      </c>
      <c r="DS806" t="b">
        <v>0</v>
      </c>
      <c r="DT806" t="b">
        <v>0</v>
      </c>
      <c r="DU806" t="b">
        <v>0</v>
      </c>
      <c r="DV806">
        <v>0</v>
      </c>
      <c r="DW806" t="b">
        <v>0</v>
      </c>
      <c r="DX806" t="b">
        <v>0</v>
      </c>
      <c r="DY806" t="b">
        <v>0</v>
      </c>
      <c r="DZ806" t="b">
        <v>0</v>
      </c>
      <c r="EA806" t="b">
        <v>0</v>
      </c>
      <c r="EB806" t="b">
        <v>0</v>
      </c>
      <c r="EC806" t="b">
        <v>0</v>
      </c>
      <c r="ED806" t="b">
        <v>0</v>
      </c>
      <c r="EE806" t="b">
        <v>0</v>
      </c>
      <c r="EF806" t="b" cm="1">
        <v>0</v>
      </c>
      <c r="EG806" t="b">
        <v>0</v>
      </c>
      <c r="EH806" t="b">
        <v>0</v>
      </c>
      <c r="EI806" t="b">
        <v>0</v>
      </c>
      <c r="EJ806" t="s">
        <v>1592</v>
      </c>
      <c r="EK806">
        <v>0</v>
      </c>
      <c r="EL806">
        <v>16</v>
      </c>
      <c r="EM806" t="b">
        <v>0</v>
      </c>
    </row>
    <row r="807" spans="1:143" ht="15.75">
      <c r="A807"/>
      <c r="B807" t="s">
        <v>1255</v>
      </c>
      <c r="C807" t="s">
        <v>1739</v>
      </c>
      <c r="D807" t="s">
        <v>9307</v>
      </c>
      <c r="E807" t="s">
        <v>9308</v>
      </c>
      <c r="F807"/>
      <c r="G807" t="s">
        <v>9309</v>
      </c>
      <c r="H807" t="s">
        <v>9309</v>
      </c>
      <c r="I807" t="s">
        <v>1242</v>
      </c>
      <c r="J807" t="s">
        <v>1305</v>
      </c>
      <c r="K807"/>
      <c r="L807" t="s">
        <v>1939</v>
      </c>
      <c r="M807" t="s">
        <v>1965</v>
      </c>
      <c r="N807"/>
      <c r="O807" t="s">
        <v>1243</v>
      </c>
      <c r="P807" t="s">
        <v>1255</v>
      </c>
      <c r="Q807" t="s">
        <v>1240</v>
      </c>
      <c r="R807" t="s">
        <v>8519</v>
      </c>
      <c r="S807"/>
      <c r="T807" t="s">
        <v>8852</v>
      </c>
      <c r="U807" t="s">
        <v>9434</v>
      </c>
      <c r="V807" t="s">
        <v>9310</v>
      </c>
      <c r="W807"/>
      <c r="X807"/>
      <c r="Y807" t="s">
        <v>1240</v>
      </c>
      <c r="Z807" t="s">
        <v>9309</v>
      </c>
      <c r="AA807"/>
      <c r="AB807"/>
      <c r="AC807" t="s">
        <v>9272</v>
      </c>
      <c r="AD807"/>
      <c r="AE807"/>
      <c r="AF807"/>
      <c r="AG807"/>
      <c r="AH807"/>
      <c r="AI807"/>
      <c r="AJ807"/>
      <c r="AK807"/>
      <c r="AL807"/>
      <c r="AM807"/>
      <c r="AN807"/>
      <c r="AO807" s="108" t="s">
        <v>43</v>
      </c>
      <c r="AP807" t="s">
        <v>1241</v>
      </c>
      <c r="AQ807">
        <v>86</v>
      </c>
      <c r="AR807" t="e">
        <v>#N/A</v>
      </c>
      <c r="AS807" t="s">
        <v>1739</v>
      </c>
      <c r="AT807" t="e">
        <v>#N/A</v>
      </c>
      <c r="AU807" t="s">
        <v>9308</v>
      </c>
      <c r="AV807" t="s">
        <v>9311</v>
      </c>
      <c r="AW807" t="s">
        <v>1937</v>
      </c>
      <c r="AX807" t="s">
        <v>1934</v>
      </c>
      <c r="AY807" t="s">
        <v>9312</v>
      </c>
      <c r="AZ807" t="s">
        <v>1240</v>
      </c>
      <c r="BA807" t="s">
        <v>9313</v>
      </c>
      <c r="BB807" t="s">
        <v>1242</v>
      </c>
      <c r="BC807" t="s">
        <v>1939</v>
      </c>
      <c r="BD807" t="s">
        <v>9314</v>
      </c>
      <c r="BE807">
        <v>794</v>
      </c>
      <c r="BF807">
        <v>804</v>
      </c>
      <c r="BG807">
        <v>0</v>
      </c>
      <c r="BH807" t="s">
        <v>1592</v>
      </c>
      <c r="BI807">
        <v>0</v>
      </c>
      <c r="BJ807">
        <v>0</v>
      </c>
      <c r="BK807">
        <v>883</v>
      </c>
      <c r="BL807" t="s">
        <v>9315</v>
      </c>
      <c r="BM807" t="s">
        <v>1304</v>
      </c>
      <c r="BN807" t="s">
        <v>9435</v>
      </c>
      <c r="BO807" t="e" cm="1">
        <v>#N/A</v>
      </c>
      <c r="BP807" t="s">
        <v>1592</v>
      </c>
      <c r="BQ807" t="s">
        <v>1243</v>
      </c>
      <c r="BR807">
        <v>85</v>
      </c>
      <c r="BS807" t="s">
        <v>5196</v>
      </c>
      <c r="BT807" t="s">
        <v>9449</v>
      </c>
      <c r="BU807" t="s">
        <v>9307</v>
      </c>
      <c r="BV807" t="s">
        <v>9311</v>
      </c>
      <c r="BW807" t="s">
        <v>9312</v>
      </c>
      <c r="BX807" t="s">
        <v>1937</v>
      </c>
      <c r="BY807" t="s">
        <v>8852</v>
      </c>
      <c r="BZ807" t="s">
        <v>9312</v>
      </c>
      <c r="CA807" t="s">
        <v>1965</v>
      </c>
      <c r="CB807"/>
      <c r="CC807" t="s">
        <v>998</v>
      </c>
      <c r="CD807" t="s">
        <v>1242</v>
      </c>
      <c r="CE807" t="s">
        <v>9450</v>
      </c>
      <c r="CF807" t="s">
        <v>9451</v>
      </c>
      <c r="CG807" t="s">
        <v>1242</v>
      </c>
      <c r="CH807" t="s">
        <v>1592</v>
      </c>
      <c r="CI807" t="s">
        <v>8519</v>
      </c>
      <c r="CJ807" t="s">
        <v>1255</v>
      </c>
      <c r="CK807"/>
      <c r="CL807"/>
      <c r="CM807" t="s">
        <v>9434</v>
      </c>
      <c r="CN807" t="s">
        <v>9310</v>
      </c>
      <c r="CO807" t="s">
        <v>9434</v>
      </c>
      <c r="CP807" t="s">
        <v>9310</v>
      </c>
      <c r="CQ807" t="s">
        <v>1592</v>
      </c>
      <c r="CR807">
        <v>8</v>
      </c>
      <c r="CS807" t="s">
        <v>1243</v>
      </c>
      <c r="CT807" t="s">
        <v>1243</v>
      </c>
      <c r="CU807" t="s">
        <v>1243</v>
      </c>
      <c r="CV807" t="s">
        <v>1592</v>
      </c>
      <c r="CW807" t="s">
        <v>1592</v>
      </c>
      <c r="CX807">
        <v>805</v>
      </c>
      <c r="CY807" t="s">
        <v>9452</v>
      </c>
      <c r="CZ807" t="s">
        <v>1592</v>
      </c>
      <c r="DA807" t="s">
        <v>2313</v>
      </c>
      <c r="DB807" t="s">
        <v>2314</v>
      </c>
      <c r="DC807" t="s">
        <v>9308</v>
      </c>
      <c r="DD807" t="s">
        <v>1240</v>
      </c>
      <c r="DE807" t="s">
        <v>9309</v>
      </c>
      <c r="DF807" t="s">
        <v>8852</v>
      </c>
      <c r="DG807" t="s">
        <v>8867</v>
      </c>
      <c r="DH807" t="s">
        <v>8868</v>
      </c>
      <c r="DI807" t="e">
        <v>#N/A</v>
      </c>
      <c r="DJ807"/>
      <c r="DK807" t="s">
        <v>8868</v>
      </c>
      <c r="DL807">
        <v>9</v>
      </c>
      <c r="DM807" t="s">
        <v>2315</v>
      </c>
      <c r="DN807" t="s">
        <v>1255</v>
      </c>
      <c r="DO807" t="b">
        <v>1</v>
      </c>
      <c r="DP807" t="b">
        <v>1</v>
      </c>
      <c r="DQ807" t="b">
        <v>0</v>
      </c>
      <c r="DR807" t="b">
        <v>0</v>
      </c>
      <c r="DS807" t="b">
        <v>0</v>
      </c>
      <c r="DT807" t="b">
        <v>0</v>
      </c>
      <c r="DU807" t="b">
        <v>0</v>
      </c>
      <c r="DV807">
        <v>0</v>
      </c>
      <c r="DW807" t="b">
        <v>0</v>
      </c>
      <c r="DX807" t="b">
        <v>0</v>
      </c>
      <c r="DY807" t="b">
        <v>0</v>
      </c>
      <c r="DZ807" t="b">
        <v>0</v>
      </c>
      <c r="EA807" t="b">
        <v>0</v>
      </c>
      <c r="EB807" t="b">
        <v>0</v>
      </c>
      <c r="EC807" t="b">
        <v>0</v>
      </c>
      <c r="ED807" t="b">
        <v>0</v>
      </c>
      <c r="EE807" t="b">
        <v>0</v>
      </c>
      <c r="EF807" t="b" cm="1">
        <v>0</v>
      </c>
      <c r="EG807" t="b">
        <v>0</v>
      </c>
      <c r="EH807" t="b">
        <v>0</v>
      </c>
      <c r="EI807" t="b">
        <v>0</v>
      </c>
      <c r="EJ807" t="s">
        <v>1592</v>
      </c>
      <c r="EK807">
        <v>0</v>
      </c>
      <c r="EL807">
        <v>20</v>
      </c>
      <c r="EM807" t="b">
        <v>0</v>
      </c>
    </row>
    <row r="808" spans="1:143" ht="15.75">
      <c r="A808"/>
      <c r="B808" t="s">
        <v>1255</v>
      </c>
      <c r="C808" t="s">
        <v>1739</v>
      </c>
      <c r="D808" t="s">
        <v>9453</v>
      </c>
      <c r="E808" t="s">
        <v>9454</v>
      </c>
      <c r="F808"/>
      <c r="G808" t="s">
        <v>9453</v>
      </c>
      <c r="H808"/>
      <c r="I808" t="s">
        <v>1287</v>
      </c>
      <c r="J808" t="s">
        <v>1305</v>
      </c>
      <c r="K808"/>
      <c r="L808" t="s">
        <v>1939</v>
      </c>
      <c r="M808" t="s">
        <v>2607</v>
      </c>
      <c r="N808"/>
      <c r="O808" t="s">
        <v>1243</v>
      </c>
      <c r="P808" t="s">
        <v>1255</v>
      </c>
      <c r="Q808" t="s">
        <v>1240</v>
      </c>
      <c r="R808" t="s">
        <v>8519</v>
      </c>
      <c r="S808" t="s">
        <v>9284</v>
      </c>
      <c r="T808" t="s">
        <v>8852</v>
      </c>
      <c r="U808" t="s">
        <v>9434</v>
      </c>
      <c r="V808" t="s">
        <v>9455</v>
      </c>
      <c r="W808"/>
      <c r="X808"/>
      <c r="Y808" t="s">
        <v>1240</v>
      </c>
      <c r="Z808"/>
      <c r="AA808"/>
      <c r="AB808"/>
      <c r="AC808" t="s">
        <v>9272</v>
      </c>
      <c r="AD808"/>
      <c r="AE808"/>
      <c r="AF808"/>
      <c r="AG808"/>
      <c r="AH808"/>
      <c r="AI808"/>
      <c r="AJ808"/>
      <c r="AK808"/>
      <c r="AL808"/>
      <c r="AM808"/>
      <c r="AN808"/>
      <c r="AO808" s="108" t="s">
        <v>43</v>
      </c>
      <c r="AP808" t="s">
        <v>1241</v>
      </c>
      <c r="AQ808">
        <v>87</v>
      </c>
      <c r="AR808" t="e">
        <v>#N/A</v>
      </c>
      <c r="AS808" t="s">
        <v>1739</v>
      </c>
      <c r="AT808" t="e">
        <v>#N/A</v>
      </c>
      <c r="AU808" t="s">
        <v>9454</v>
      </c>
      <c r="AV808" t="s">
        <v>9456</v>
      </c>
      <c r="AW808" t="s">
        <v>1937</v>
      </c>
      <c r="AX808" t="s">
        <v>1934</v>
      </c>
      <c r="AY808" t="s">
        <v>9457</v>
      </c>
      <c r="AZ808" t="s">
        <v>1240</v>
      </c>
      <c r="BA808" t="s">
        <v>9458</v>
      </c>
      <c r="BB808" t="s">
        <v>1287</v>
      </c>
      <c r="BC808" t="s">
        <v>1939</v>
      </c>
      <c r="BD808" t="s">
        <v>9459</v>
      </c>
      <c r="BE808">
        <v>808</v>
      </c>
      <c r="BF808">
        <v>804</v>
      </c>
      <c r="BG808">
        <v>0</v>
      </c>
      <c r="BH808" t="s">
        <v>1592</v>
      </c>
      <c r="BI808">
        <v>0</v>
      </c>
      <c r="BJ808">
        <v>0</v>
      </c>
      <c r="BK808">
        <v>896</v>
      </c>
      <c r="BL808" t="s">
        <v>9460</v>
      </c>
      <c r="BM808" t="s">
        <v>1304</v>
      </c>
      <c r="BN808" t="s">
        <v>9435</v>
      </c>
      <c r="BO808" t="e" cm="1">
        <v>#N/A</v>
      </c>
      <c r="BP808" t="s">
        <v>1592</v>
      </c>
      <c r="BQ808" t="s">
        <v>1243</v>
      </c>
      <c r="BR808">
        <v>86</v>
      </c>
      <c r="BS808" t="s">
        <v>5202</v>
      </c>
      <c r="BT808" t="s">
        <v>9461</v>
      </c>
      <c r="BU808" t="s">
        <v>9453</v>
      </c>
      <c r="BV808" t="s">
        <v>9456</v>
      </c>
      <c r="BW808" t="s">
        <v>1937</v>
      </c>
      <c r="BX808" t="s">
        <v>1937</v>
      </c>
      <c r="BY808" t="s">
        <v>8852</v>
      </c>
      <c r="BZ808" t="s">
        <v>1937</v>
      </c>
      <c r="CA808" t="s">
        <v>2607</v>
      </c>
      <c r="CB808"/>
      <c r="CC808" t="s">
        <v>998</v>
      </c>
      <c r="CD808" t="s">
        <v>1287</v>
      </c>
      <c r="CE808" t="s">
        <v>9462</v>
      </c>
      <c r="CF808" t="s">
        <v>9463</v>
      </c>
      <c r="CG808" t="s">
        <v>1287</v>
      </c>
      <c r="CH808" t="s">
        <v>1592</v>
      </c>
      <c r="CI808" t="s">
        <v>8519</v>
      </c>
      <c r="CJ808" t="s">
        <v>1255</v>
      </c>
      <c r="CK808"/>
      <c r="CL808"/>
      <c r="CM808" t="s">
        <v>9434</v>
      </c>
      <c r="CN808" t="s">
        <v>9455</v>
      </c>
      <c r="CO808" t="s">
        <v>9434</v>
      </c>
      <c r="CP808" t="s">
        <v>9455</v>
      </c>
      <c r="CQ808" t="s">
        <v>1592</v>
      </c>
      <c r="CR808">
        <v>8</v>
      </c>
      <c r="CS808" t="s">
        <v>1243</v>
      </c>
      <c r="CT808" t="s">
        <v>1243</v>
      </c>
      <c r="CU808" t="s">
        <v>1243</v>
      </c>
      <c r="CV808" t="s">
        <v>1592</v>
      </c>
      <c r="CW808" t="s">
        <v>1592</v>
      </c>
      <c r="CX808">
        <v>806</v>
      </c>
      <c r="CY808" t="s">
        <v>9464</v>
      </c>
      <c r="CZ808" t="s">
        <v>1592</v>
      </c>
      <c r="DA808" t="s">
        <v>2313</v>
      </c>
      <c r="DB808" t="s">
        <v>2314</v>
      </c>
      <c r="DC808" t="s">
        <v>9454</v>
      </c>
      <c r="DD808" t="s">
        <v>1240</v>
      </c>
      <c r="DE808" t="s">
        <v>9453</v>
      </c>
      <c r="DF808" t="s">
        <v>8852</v>
      </c>
      <c r="DG808" t="s">
        <v>8867</v>
      </c>
      <c r="DH808" t="s">
        <v>8868</v>
      </c>
      <c r="DI808" t="e">
        <v>#N/A</v>
      </c>
      <c r="DJ808"/>
      <c r="DK808" t="s">
        <v>9295</v>
      </c>
      <c r="DL808">
        <v>9</v>
      </c>
      <c r="DM808" t="s">
        <v>2315</v>
      </c>
      <c r="DN808" t="s">
        <v>1255</v>
      </c>
      <c r="DO808" t="b">
        <v>1</v>
      </c>
      <c r="DP808" t="b">
        <v>1</v>
      </c>
      <c r="DQ808" t="b">
        <v>1</v>
      </c>
      <c r="DR808" t="b">
        <v>0</v>
      </c>
      <c r="DS808" t="b">
        <v>0</v>
      </c>
      <c r="DT808" t="b">
        <v>0</v>
      </c>
      <c r="DU808" t="b">
        <v>0</v>
      </c>
      <c r="DV808">
        <v>0</v>
      </c>
      <c r="DW808" t="b">
        <v>0</v>
      </c>
      <c r="DX808" t="b">
        <v>0</v>
      </c>
      <c r="DY808" t="b">
        <v>0</v>
      </c>
      <c r="DZ808" t="b">
        <v>0</v>
      </c>
      <c r="EA808" t="b">
        <v>0</v>
      </c>
      <c r="EB808" t="b">
        <v>0</v>
      </c>
      <c r="EC808" t="b">
        <v>0</v>
      </c>
      <c r="ED808" t="b">
        <v>0</v>
      </c>
      <c r="EE808" t="b">
        <v>0</v>
      </c>
      <c r="EF808" t="b" cm="1">
        <v>0</v>
      </c>
      <c r="EG808" t="b">
        <v>0</v>
      </c>
      <c r="EH808" t="b">
        <v>0</v>
      </c>
      <c r="EI808" t="b">
        <v>0</v>
      </c>
      <c r="EJ808" t="s">
        <v>1592</v>
      </c>
      <c r="EK808">
        <v>0</v>
      </c>
      <c r="EL808">
        <v>24</v>
      </c>
      <c r="EM808" t="b">
        <v>0</v>
      </c>
    </row>
    <row r="809" spans="1:143" ht="15.75">
      <c r="A809"/>
      <c r="B809" t="s">
        <v>1255</v>
      </c>
      <c r="C809" t="s">
        <v>1739</v>
      </c>
      <c r="D809" t="s">
        <v>9465</v>
      </c>
      <c r="E809" t="s">
        <v>9466</v>
      </c>
      <c r="F809"/>
      <c r="G809" t="s">
        <v>9465</v>
      </c>
      <c r="H809"/>
      <c r="I809" t="s">
        <v>1287</v>
      </c>
      <c r="J809" t="s">
        <v>1305</v>
      </c>
      <c r="K809"/>
      <c r="L809" t="s">
        <v>1939</v>
      </c>
      <c r="M809" t="s">
        <v>2607</v>
      </c>
      <c r="N809"/>
      <c r="O809" t="s">
        <v>1243</v>
      </c>
      <c r="P809" t="s">
        <v>1255</v>
      </c>
      <c r="Q809" t="s">
        <v>1240</v>
      </c>
      <c r="R809" t="s">
        <v>8519</v>
      </c>
      <c r="S809" t="s">
        <v>9284</v>
      </c>
      <c r="T809" t="s">
        <v>8852</v>
      </c>
      <c r="U809" t="s">
        <v>9434</v>
      </c>
      <c r="V809" t="s">
        <v>9467</v>
      </c>
      <c r="W809"/>
      <c r="X809"/>
      <c r="Y809" t="s">
        <v>1240</v>
      </c>
      <c r="Z809"/>
      <c r="AA809"/>
      <c r="AB809"/>
      <c r="AC809" t="s">
        <v>9272</v>
      </c>
      <c r="AD809"/>
      <c r="AE809"/>
      <c r="AF809"/>
      <c r="AG809"/>
      <c r="AH809"/>
      <c r="AI809"/>
      <c r="AJ809"/>
      <c r="AK809"/>
      <c r="AL809"/>
      <c r="AM809"/>
      <c r="AN809"/>
      <c r="AO809" s="108" t="s">
        <v>43</v>
      </c>
      <c r="AP809" t="s">
        <v>1241</v>
      </c>
      <c r="AQ809">
        <v>88</v>
      </c>
      <c r="AR809" t="e">
        <v>#N/A</v>
      </c>
      <c r="AS809" t="s">
        <v>1739</v>
      </c>
      <c r="AT809" t="e">
        <v>#N/A</v>
      </c>
      <c r="AU809" t="s">
        <v>9466</v>
      </c>
      <c r="AV809" t="s">
        <v>9468</v>
      </c>
      <c r="AW809" t="s">
        <v>1937</v>
      </c>
      <c r="AX809" t="s">
        <v>1934</v>
      </c>
      <c r="AY809" t="s">
        <v>9469</v>
      </c>
      <c r="AZ809" t="s">
        <v>1240</v>
      </c>
      <c r="BA809" t="s">
        <v>9470</v>
      </c>
      <c r="BB809" t="s">
        <v>1287</v>
      </c>
      <c r="BC809" t="s">
        <v>1939</v>
      </c>
      <c r="BD809" t="s">
        <v>9471</v>
      </c>
      <c r="BE809">
        <v>809</v>
      </c>
      <c r="BF809">
        <v>804</v>
      </c>
      <c r="BG809">
        <v>0</v>
      </c>
      <c r="BH809" t="s">
        <v>1592</v>
      </c>
      <c r="BI809">
        <v>0</v>
      </c>
      <c r="BJ809">
        <v>0</v>
      </c>
      <c r="BK809">
        <v>897</v>
      </c>
      <c r="BL809" t="s">
        <v>9472</v>
      </c>
      <c r="BM809" t="s">
        <v>1304</v>
      </c>
      <c r="BN809" t="s">
        <v>9435</v>
      </c>
      <c r="BO809" t="e" cm="1">
        <v>#N/A</v>
      </c>
      <c r="BP809" t="s">
        <v>1592</v>
      </c>
      <c r="BQ809" t="s">
        <v>1243</v>
      </c>
      <c r="BR809">
        <v>87</v>
      </c>
      <c r="BS809" t="s">
        <v>5213</v>
      </c>
      <c r="BT809" t="s">
        <v>9473</v>
      </c>
      <c r="BU809" t="s">
        <v>9465</v>
      </c>
      <c r="BV809" t="s">
        <v>9468</v>
      </c>
      <c r="BW809" t="s">
        <v>1937</v>
      </c>
      <c r="BX809" t="s">
        <v>1937</v>
      </c>
      <c r="BY809" t="s">
        <v>8852</v>
      </c>
      <c r="BZ809" t="s">
        <v>1937</v>
      </c>
      <c r="CA809" t="s">
        <v>2607</v>
      </c>
      <c r="CB809"/>
      <c r="CC809" t="s">
        <v>998</v>
      </c>
      <c r="CD809" t="s">
        <v>1287</v>
      </c>
      <c r="CE809" t="s">
        <v>9474</v>
      </c>
      <c r="CF809" t="s">
        <v>9475</v>
      </c>
      <c r="CG809" t="s">
        <v>1287</v>
      </c>
      <c r="CH809" t="s">
        <v>1592</v>
      </c>
      <c r="CI809" t="s">
        <v>8519</v>
      </c>
      <c r="CJ809" t="s">
        <v>1255</v>
      </c>
      <c r="CK809"/>
      <c r="CL809"/>
      <c r="CM809" t="s">
        <v>9434</v>
      </c>
      <c r="CN809" t="s">
        <v>9467</v>
      </c>
      <c r="CO809" t="s">
        <v>9434</v>
      </c>
      <c r="CP809" t="s">
        <v>9467</v>
      </c>
      <c r="CQ809" t="s">
        <v>1592</v>
      </c>
      <c r="CR809">
        <v>8</v>
      </c>
      <c r="CS809" t="s">
        <v>1243</v>
      </c>
      <c r="CT809" t="s">
        <v>1243</v>
      </c>
      <c r="CU809" t="s">
        <v>1243</v>
      </c>
      <c r="CV809" t="s">
        <v>1592</v>
      </c>
      <c r="CW809" t="s">
        <v>1592</v>
      </c>
      <c r="CX809">
        <v>807</v>
      </c>
      <c r="CY809" t="s">
        <v>9476</v>
      </c>
      <c r="CZ809" t="s">
        <v>1592</v>
      </c>
      <c r="DA809" t="s">
        <v>2313</v>
      </c>
      <c r="DB809" t="s">
        <v>2314</v>
      </c>
      <c r="DC809" t="s">
        <v>9466</v>
      </c>
      <c r="DD809" t="s">
        <v>1240</v>
      </c>
      <c r="DE809" t="s">
        <v>9465</v>
      </c>
      <c r="DF809" t="s">
        <v>8852</v>
      </c>
      <c r="DG809" t="s">
        <v>8867</v>
      </c>
      <c r="DH809" t="s">
        <v>8868</v>
      </c>
      <c r="DI809" t="e">
        <v>#N/A</v>
      </c>
      <c r="DJ809"/>
      <c r="DK809" t="s">
        <v>9295</v>
      </c>
      <c r="DL809">
        <v>9</v>
      </c>
      <c r="DM809" t="s">
        <v>2315</v>
      </c>
      <c r="DN809" t="s">
        <v>1255</v>
      </c>
      <c r="DO809" t="b">
        <v>1</v>
      </c>
      <c r="DP809" t="b">
        <v>1</v>
      </c>
      <c r="DQ809" t="b">
        <v>1</v>
      </c>
      <c r="DR809" t="b">
        <v>0</v>
      </c>
      <c r="DS809" t="b">
        <v>0</v>
      </c>
      <c r="DT809" t="b">
        <v>0</v>
      </c>
      <c r="DU809" t="b">
        <v>0</v>
      </c>
      <c r="DV809">
        <v>0</v>
      </c>
      <c r="DW809" t="b">
        <v>0</v>
      </c>
      <c r="DX809" t="b">
        <v>0</v>
      </c>
      <c r="DY809" t="b">
        <v>0</v>
      </c>
      <c r="DZ809" t="b">
        <v>0</v>
      </c>
      <c r="EA809" t="b">
        <v>0</v>
      </c>
      <c r="EB809" t="b">
        <v>0</v>
      </c>
      <c r="EC809" t="b">
        <v>0</v>
      </c>
      <c r="ED809" t="b">
        <v>0</v>
      </c>
      <c r="EE809" t="b">
        <v>0</v>
      </c>
      <c r="EF809" t="b" cm="1">
        <v>0</v>
      </c>
      <c r="EG809" t="b">
        <v>0</v>
      </c>
      <c r="EH809" t="b">
        <v>0</v>
      </c>
      <c r="EI809" t="b">
        <v>0</v>
      </c>
      <c r="EJ809" t="s">
        <v>1592</v>
      </c>
      <c r="EK809">
        <v>0</v>
      </c>
      <c r="EL809">
        <v>24</v>
      </c>
      <c r="EM809" t="b">
        <v>0</v>
      </c>
    </row>
    <row r="810" spans="1:143" ht="15.75">
      <c r="A810"/>
      <c r="B810" t="s">
        <v>1255</v>
      </c>
      <c r="C810" t="s">
        <v>1739</v>
      </c>
      <c r="D810" t="s">
        <v>1278</v>
      </c>
      <c r="E810" t="s">
        <v>1277</v>
      </c>
      <c r="F810"/>
      <c r="G810"/>
      <c r="H810"/>
      <c r="I810" t="s">
        <v>1279</v>
      </c>
      <c r="J810"/>
      <c r="K810"/>
      <c r="L810" t="s">
        <v>5118</v>
      </c>
      <c r="M810"/>
      <c r="N810"/>
      <c r="O810" t="s">
        <v>1243</v>
      </c>
      <c r="P810" t="s">
        <v>1255</v>
      </c>
      <c r="Q810" t="s">
        <v>1240</v>
      </c>
      <c r="R810" t="s">
        <v>8519</v>
      </c>
      <c r="S810"/>
      <c r="T810" t="s">
        <v>8852</v>
      </c>
      <c r="U810" t="s">
        <v>9477</v>
      </c>
      <c r="V810"/>
      <c r="W810"/>
      <c r="X810"/>
      <c r="Y810" t="s">
        <v>1240</v>
      </c>
      <c r="Z810"/>
      <c r="AA810"/>
      <c r="AB810"/>
      <c r="AC810" t="s">
        <v>9272</v>
      </c>
      <c r="AD810" t="s">
        <v>9273</v>
      </c>
      <c r="AE810"/>
      <c r="AF810"/>
      <c r="AG810"/>
      <c r="AH810"/>
      <c r="AI810"/>
      <c r="AJ810"/>
      <c r="AK810"/>
      <c r="AL810"/>
      <c r="AM810"/>
      <c r="AN810"/>
      <c r="AO810" s="108" t="s">
        <v>43</v>
      </c>
      <c r="AP810" t="s">
        <v>1241</v>
      </c>
      <c r="AQ810">
        <v>89</v>
      </c>
      <c r="AR810" t="e">
        <v>#N/A</v>
      </c>
      <c r="AS810" t="s">
        <v>1739</v>
      </c>
      <c r="AT810" t="e">
        <v>#N/A</v>
      </c>
      <c r="AU810" t="s">
        <v>1277</v>
      </c>
      <c r="AV810" t="s">
        <v>9478</v>
      </c>
      <c r="AW810" t="s">
        <v>1937</v>
      </c>
      <c r="AX810" t="s">
        <v>1934</v>
      </c>
      <c r="AY810" t="s">
        <v>1937</v>
      </c>
      <c r="AZ810" t="s">
        <v>1240</v>
      </c>
      <c r="BA810" t="s">
        <v>9479</v>
      </c>
      <c r="BB810" t="s">
        <v>1279</v>
      </c>
      <c r="BC810" t="s">
        <v>5118</v>
      </c>
      <c r="BD810" t="s">
        <v>9480</v>
      </c>
      <c r="BE810">
        <v>810</v>
      </c>
      <c r="BF810">
        <v>0</v>
      </c>
      <c r="BG810">
        <v>0</v>
      </c>
      <c r="BH810" t="s">
        <v>1592</v>
      </c>
      <c r="BI810">
        <v>0</v>
      </c>
      <c r="BJ810">
        <v>0</v>
      </c>
      <c r="BK810">
        <v>0</v>
      </c>
      <c r="BL810" t="s">
        <v>1592</v>
      </c>
      <c r="BM810" t="s">
        <v>1592</v>
      </c>
      <c r="BN810" t="s">
        <v>1592</v>
      </c>
      <c r="BO810" t="s" cm="1">
        <v>1592</v>
      </c>
      <c r="BP810" t="s">
        <v>1592</v>
      </c>
      <c r="BQ810" t="s">
        <v>1243</v>
      </c>
      <c r="BR810">
        <v>88</v>
      </c>
      <c r="BS810" t="s">
        <v>5216</v>
      </c>
      <c r="BT810" t="s">
        <v>9481</v>
      </c>
      <c r="BU810" t="s">
        <v>1278</v>
      </c>
      <c r="BV810" t="s">
        <v>9478</v>
      </c>
      <c r="BW810" t="s">
        <v>1937</v>
      </c>
      <c r="BX810" t="s">
        <v>1937</v>
      </c>
      <c r="BY810" t="s">
        <v>8852</v>
      </c>
      <c r="BZ810" t="s">
        <v>1937</v>
      </c>
      <c r="CA810" t="s">
        <v>1592</v>
      </c>
      <c r="CB810"/>
      <c r="CC810" t="s">
        <v>998</v>
      </c>
      <c r="CD810" t="s">
        <v>1279</v>
      </c>
      <c r="CE810" t="s">
        <v>1277</v>
      </c>
      <c r="CF810" t="s">
        <v>9478</v>
      </c>
      <c r="CG810" t="s">
        <v>1279</v>
      </c>
      <c r="CH810" t="s">
        <v>1592</v>
      </c>
      <c r="CI810" t="s">
        <v>8519</v>
      </c>
      <c r="CJ810" t="s">
        <v>1255</v>
      </c>
      <c r="CK810"/>
      <c r="CL810"/>
      <c r="CM810" t="s">
        <v>9477</v>
      </c>
      <c r="CN810" t="s">
        <v>1592</v>
      </c>
      <c r="CO810" t="s">
        <v>9477</v>
      </c>
      <c r="CP810" t="s">
        <v>1592</v>
      </c>
      <c r="CQ810" t="s">
        <v>1592</v>
      </c>
      <c r="CR810">
        <v>8</v>
      </c>
      <c r="CS810" t="s">
        <v>1243</v>
      </c>
      <c r="CT810" t="s">
        <v>1243</v>
      </c>
      <c r="CU810" t="s">
        <v>1243</v>
      </c>
      <c r="CV810" t="s">
        <v>1592</v>
      </c>
      <c r="CW810" t="s">
        <v>1592</v>
      </c>
      <c r="CX810">
        <v>808</v>
      </c>
      <c r="CY810" t="s">
        <v>9482</v>
      </c>
      <c r="CZ810" t="s">
        <v>1592</v>
      </c>
      <c r="DA810" t="s">
        <v>2313</v>
      </c>
      <c r="DB810" t="s">
        <v>2314</v>
      </c>
      <c r="DC810" t="s">
        <v>1277</v>
      </c>
      <c r="DD810" t="s">
        <v>1240</v>
      </c>
      <c r="DE810">
        <v>0</v>
      </c>
      <c r="DF810" t="s">
        <v>8852</v>
      </c>
      <c r="DG810" t="s">
        <v>8867</v>
      </c>
      <c r="DH810" t="s">
        <v>8868</v>
      </c>
      <c r="DI810" t="e">
        <v>#N/A</v>
      </c>
      <c r="DJ810"/>
      <c r="DK810" t="s">
        <v>8868</v>
      </c>
      <c r="DL810">
        <v>9</v>
      </c>
      <c r="DM810" t="s">
        <v>2315</v>
      </c>
      <c r="DN810" t="s">
        <v>1255</v>
      </c>
      <c r="DO810" t="b">
        <v>1</v>
      </c>
      <c r="DP810" t="b">
        <v>1</v>
      </c>
      <c r="DQ810" t="b">
        <v>1</v>
      </c>
      <c r="DR810" t="b">
        <v>0</v>
      </c>
      <c r="DS810" t="b">
        <v>0</v>
      </c>
      <c r="DT810" t="b">
        <v>0</v>
      </c>
      <c r="DU810" t="b">
        <v>1</v>
      </c>
      <c r="DV810">
        <v>0</v>
      </c>
      <c r="DW810" t="b">
        <v>0</v>
      </c>
      <c r="DX810" t="b">
        <v>0</v>
      </c>
      <c r="DY810" t="b">
        <v>0</v>
      </c>
      <c r="DZ810" t="b">
        <v>0</v>
      </c>
      <c r="EA810" t="b">
        <v>0</v>
      </c>
      <c r="EB810" t="b">
        <v>0</v>
      </c>
      <c r="EC810" t="b">
        <v>0</v>
      </c>
      <c r="ED810" t="b">
        <v>0</v>
      </c>
      <c r="EE810" t="b">
        <v>0</v>
      </c>
      <c r="EF810" t="b" cm="1">
        <v>0</v>
      </c>
      <c r="EG810" t="b">
        <v>0</v>
      </c>
      <c r="EH810" t="b">
        <v>0</v>
      </c>
      <c r="EI810" t="b">
        <v>0</v>
      </c>
      <c r="EJ810" t="s">
        <v>1592</v>
      </c>
      <c r="EK810">
        <v>0</v>
      </c>
      <c r="EL810">
        <v>35</v>
      </c>
      <c r="EM810" t="b">
        <v>0</v>
      </c>
    </row>
    <row r="811" spans="1:143" ht="15.75">
      <c r="A811"/>
      <c r="B811" t="s">
        <v>1255</v>
      </c>
      <c r="C811" t="s">
        <v>1739</v>
      </c>
      <c r="D811" t="s">
        <v>9281</v>
      </c>
      <c r="E811" t="s">
        <v>9282</v>
      </c>
      <c r="F811"/>
      <c r="G811" t="s">
        <v>9283</v>
      </c>
      <c r="H811"/>
      <c r="I811" t="s">
        <v>1242</v>
      </c>
      <c r="J811" t="s">
        <v>1278</v>
      </c>
      <c r="K811"/>
      <c r="L811" t="s">
        <v>1939</v>
      </c>
      <c r="M811" t="s">
        <v>1974</v>
      </c>
      <c r="N811"/>
      <c r="O811" t="s">
        <v>1243</v>
      </c>
      <c r="P811" t="s">
        <v>1255</v>
      </c>
      <c r="Q811" t="s">
        <v>1240</v>
      </c>
      <c r="R811" t="s">
        <v>8519</v>
      </c>
      <c r="S811" t="s">
        <v>9284</v>
      </c>
      <c r="T811" t="s">
        <v>8852</v>
      </c>
      <c r="U811" t="s">
        <v>9477</v>
      </c>
      <c r="V811" t="s">
        <v>9285</v>
      </c>
      <c r="W811"/>
      <c r="X811"/>
      <c r="Y811" t="s">
        <v>1240</v>
      </c>
      <c r="Z811"/>
      <c r="AA811"/>
      <c r="AB811"/>
      <c r="AC811" t="s">
        <v>9272</v>
      </c>
      <c r="AD811"/>
      <c r="AE811"/>
      <c r="AF811"/>
      <c r="AG811"/>
      <c r="AH811"/>
      <c r="AI811"/>
      <c r="AJ811"/>
      <c r="AK811"/>
      <c r="AL811"/>
      <c r="AM811"/>
      <c r="AN811"/>
      <c r="AO811" s="108" t="s">
        <v>43</v>
      </c>
      <c r="AP811" t="s">
        <v>1241</v>
      </c>
      <c r="AQ811">
        <v>90</v>
      </c>
      <c r="AR811" t="e">
        <v>#N/A</v>
      </c>
      <c r="AS811" t="s">
        <v>1739</v>
      </c>
      <c r="AT811" t="e">
        <v>#N/A</v>
      </c>
      <c r="AU811" t="s">
        <v>9282</v>
      </c>
      <c r="AV811" t="s">
        <v>9286</v>
      </c>
      <c r="AW811" t="s">
        <v>1937</v>
      </c>
      <c r="AX811" t="s">
        <v>1934</v>
      </c>
      <c r="AY811" t="s">
        <v>9287</v>
      </c>
      <c r="AZ811" t="s">
        <v>1240</v>
      </c>
      <c r="BA811" t="s">
        <v>9288</v>
      </c>
      <c r="BB811" t="s">
        <v>1242</v>
      </c>
      <c r="BC811" t="s">
        <v>1939</v>
      </c>
      <c r="BD811" t="s">
        <v>9289</v>
      </c>
      <c r="BE811">
        <v>792</v>
      </c>
      <c r="BF811">
        <v>810</v>
      </c>
      <c r="BG811">
        <v>0</v>
      </c>
      <c r="BH811" t="s">
        <v>1592</v>
      </c>
      <c r="BI811">
        <v>0</v>
      </c>
      <c r="BJ811">
        <v>0</v>
      </c>
      <c r="BK811">
        <v>882</v>
      </c>
      <c r="BL811" t="s">
        <v>9290</v>
      </c>
      <c r="BM811" t="s">
        <v>1277</v>
      </c>
      <c r="BN811" t="s">
        <v>9478</v>
      </c>
      <c r="BO811" t="e" cm="1">
        <v>#N/A</v>
      </c>
      <c r="BP811" t="s">
        <v>1592</v>
      </c>
      <c r="BQ811" t="s">
        <v>1243</v>
      </c>
      <c r="BR811">
        <v>89</v>
      </c>
      <c r="BS811" t="s">
        <v>5222</v>
      </c>
      <c r="BT811" t="s">
        <v>9483</v>
      </c>
      <c r="BU811" t="s">
        <v>9281</v>
      </c>
      <c r="BV811" t="s">
        <v>9286</v>
      </c>
      <c r="BW811" t="s">
        <v>1937</v>
      </c>
      <c r="BX811" t="s">
        <v>1937</v>
      </c>
      <c r="BY811" t="s">
        <v>8852</v>
      </c>
      <c r="BZ811" t="s">
        <v>1937</v>
      </c>
      <c r="CA811" t="s">
        <v>1974</v>
      </c>
      <c r="CB811"/>
      <c r="CC811" t="s">
        <v>998</v>
      </c>
      <c r="CD811" t="s">
        <v>1242</v>
      </c>
      <c r="CE811" t="s">
        <v>9484</v>
      </c>
      <c r="CF811" t="s">
        <v>9485</v>
      </c>
      <c r="CG811" t="s">
        <v>1242</v>
      </c>
      <c r="CH811" t="s">
        <v>1592</v>
      </c>
      <c r="CI811" t="s">
        <v>8519</v>
      </c>
      <c r="CJ811" t="s">
        <v>1255</v>
      </c>
      <c r="CK811"/>
      <c r="CL811"/>
      <c r="CM811" t="s">
        <v>9477</v>
      </c>
      <c r="CN811" t="s">
        <v>9285</v>
      </c>
      <c r="CO811" t="s">
        <v>9477</v>
      </c>
      <c r="CP811" t="s">
        <v>9285</v>
      </c>
      <c r="CQ811" t="s">
        <v>1592</v>
      </c>
      <c r="CR811">
        <v>8</v>
      </c>
      <c r="CS811" t="s">
        <v>1243</v>
      </c>
      <c r="CT811" t="s">
        <v>1243</v>
      </c>
      <c r="CU811" t="s">
        <v>1243</v>
      </c>
      <c r="CV811" t="s">
        <v>1592</v>
      </c>
      <c r="CW811" t="s">
        <v>1592</v>
      </c>
      <c r="CX811">
        <v>809</v>
      </c>
      <c r="CY811" t="s">
        <v>9486</v>
      </c>
      <c r="CZ811" t="s">
        <v>1592</v>
      </c>
      <c r="DA811" t="s">
        <v>2313</v>
      </c>
      <c r="DB811" t="s">
        <v>2314</v>
      </c>
      <c r="DC811" t="s">
        <v>9282</v>
      </c>
      <c r="DD811" t="s">
        <v>1240</v>
      </c>
      <c r="DE811" t="s">
        <v>9283</v>
      </c>
      <c r="DF811" t="s">
        <v>8852</v>
      </c>
      <c r="DG811" t="s">
        <v>8867</v>
      </c>
      <c r="DH811" t="s">
        <v>8868</v>
      </c>
      <c r="DI811" t="e">
        <v>#N/A</v>
      </c>
      <c r="DJ811"/>
      <c r="DK811" t="s">
        <v>9295</v>
      </c>
      <c r="DL811">
        <v>9</v>
      </c>
      <c r="DM811" t="s">
        <v>2315</v>
      </c>
      <c r="DN811" t="s">
        <v>1255</v>
      </c>
      <c r="DO811" t="b">
        <v>1</v>
      </c>
      <c r="DP811" t="b">
        <v>1</v>
      </c>
      <c r="DQ811" t="b">
        <v>0</v>
      </c>
      <c r="DR811" t="b">
        <v>0</v>
      </c>
      <c r="DS811" t="b">
        <v>0</v>
      </c>
      <c r="DT811" t="b">
        <v>0</v>
      </c>
      <c r="DU811" t="b">
        <v>0</v>
      </c>
      <c r="DV811">
        <v>0</v>
      </c>
      <c r="DW811" t="b">
        <v>0</v>
      </c>
      <c r="DX811" t="b">
        <v>0</v>
      </c>
      <c r="DY811" t="b">
        <v>0</v>
      </c>
      <c r="DZ811" t="b">
        <v>0</v>
      </c>
      <c r="EA811" t="b">
        <v>0</v>
      </c>
      <c r="EB811" t="b">
        <v>0</v>
      </c>
      <c r="EC811" t="b">
        <v>0</v>
      </c>
      <c r="ED811" t="b">
        <v>0</v>
      </c>
      <c r="EE811" t="b">
        <v>0</v>
      </c>
      <c r="EF811" t="b" cm="1">
        <v>0</v>
      </c>
      <c r="EG811" t="b">
        <v>0</v>
      </c>
      <c r="EH811" t="b">
        <v>0</v>
      </c>
      <c r="EI811" t="b">
        <v>0</v>
      </c>
      <c r="EJ811" t="s">
        <v>1592</v>
      </c>
      <c r="EK811">
        <v>0</v>
      </c>
      <c r="EL811">
        <v>23</v>
      </c>
      <c r="EM811" t="b">
        <v>0</v>
      </c>
    </row>
    <row r="812" spans="1:143" ht="15.75">
      <c r="A812"/>
      <c r="B812" t="s">
        <v>1255</v>
      </c>
      <c r="C812" t="s">
        <v>1739</v>
      </c>
      <c r="D812" t="s">
        <v>1239</v>
      </c>
      <c r="E812" t="s">
        <v>1238</v>
      </c>
      <c r="F812"/>
      <c r="G812" t="s">
        <v>9296</v>
      </c>
      <c r="H812" t="s">
        <v>9296</v>
      </c>
      <c r="I812" t="s">
        <v>1242</v>
      </c>
      <c r="J812" t="s">
        <v>1278</v>
      </c>
      <c r="K812"/>
      <c r="L812" t="s">
        <v>1939</v>
      </c>
      <c r="M812" t="s">
        <v>1965</v>
      </c>
      <c r="N812"/>
      <c r="O812" t="s">
        <v>1243</v>
      </c>
      <c r="P812" t="s">
        <v>1255</v>
      </c>
      <c r="Q812" t="s">
        <v>1240</v>
      </c>
      <c r="R812" t="s">
        <v>8519</v>
      </c>
      <c r="S812"/>
      <c r="T812" t="s">
        <v>8852</v>
      </c>
      <c r="U812" t="s">
        <v>9477</v>
      </c>
      <c r="V812" t="s">
        <v>9297</v>
      </c>
      <c r="W812"/>
      <c r="X812"/>
      <c r="Y812" t="s">
        <v>1240</v>
      </c>
      <c r="Z812" t="s">
        <v>9296</v>
      </c>
      <c r="AA812"/>
      <c r="AB812"/>
      <c r="AC812" t="s">
        <v>9272</v>
      </c>
      <c r="AD812"/>
      <c r="AE812"/>
      <c r="AF812"/>
      <c r="AG812"/>
      <c r="AH812"/>
      <c r="AI812"/>
      <c r="AJ812"/>
      <c r="AK812"/>
      <c r="AL812"/>
      <c r="AM812"/>
      <c r="AN812"/>
      <c r="AO812" s="108" t="s">
        <v>43</v>
      </c>
      <c r="AP812" t="s">
        <v>1241</v>
      </c>
      <c r="AQ812">
        <v>91</v>
      </c>
      <c r="AR812" t="e">
        <v>#N/A</v>
      </c>
      <c r="AS812" t="s">
        <v>1739</v>
      </c>
      <c r="AT812" t="e">
        <v>#N/A</v>
      </c>
      <c r="AU812" t="s">
        <v>1238</v>
      </c>
      <c r="AV812" t="s">
        <v>9298</v>
      </c>
      <c r="AW812" t="s">
        <v>1937</v>
      </c>
      <c r="AX812" t="s">
        <v>1934</v>
      </c>
      <c r="AY812" t="s">
        <v>9299</v>
      </c>
      <c r="AZ812" t="s">
        <v>1240</v>
      </c>
      <c r="BA812" t="s">
        <v>9300</v>
      </c>
      <c r="BB812" t="s">
        <v>1242</v>
      </c>
      <c r="BC812" t="s">
        <v>1939</v>
      </c>
      <c r="BD812" t="s">
        <v>9301</v>
      </c>
      <c r="BE812">
        <v>793</v>
      </c>
      <c r="BF812">
        <v>810</v>
      </c>
      <c r="BG812">
        <v>0</v>
      </c>
      <c r="BH812" t="s">
        <v>1592</v>
      </c>
      <c r="BI812">
        <v>0</v>
      </c>
      <c r="BJ812">
        <v>0</v>
      </c>
      <c r="BK812">
        <v>874</v>
      </c>
      <c r="BL812" t="s">
        <v>9302</v>
      </c>
      <c r="BM812" t="s">
        <v>1277</v>
      </c>
      <c r="BN812" t="s">
        <v>9478</v>
      </c>
      <c r="BO812" t="e" cm="1">
        <v>#N/A</v>
      </c>
      <c r="BP812" t="s">
        <v>1592</v>
      </c>
      <c r="BQ812" t="s">
        <v>1243</v>
      </c>
      <c r="BR812">
        <v>90</v>
      </c>
      <c r="BS812" t="s">
        <v>5228</v>
      </c>
      <c r="BT812" t="s">
        <v>9487</v>
      </c>
      <c r="BU812" t="s">
        <v>1239</v>
      </c>
      <c r="BV812" t="s">
        <v>9298</v>
      </c>
      <c r="BW812" t="s">
        <v>9299</v>
      </c>
      <c r="BX812" t="s">
        <v>1937</v>
      </c>
      <c r="BY812" t="s">
        <v>8852</v>
      </c>
      <c r="BZ812" t="s">
        <v>9299</v>
      </c>
      <c r="CA812" t="s">
        <v>1965</v>
      </c>
      <c r="CB812"/>
      <c r="CC812" t="s">
        <v>998</v>
      </c>
      <c r="CD812" t="s">
        <v>1242</v>
      </c>
      <c r="CE812" t="s">
        <v>9488</v>
      </c>
      <c r="CF812" t="s">
        <v>9489</v>
      </c>
      <c r="CG812" t="s">
        <v>1242</v>
      </c>
      <c r="CH812" t="s">
        <v>1592</v>
      </c>
      <c r="CI812" t="s">
        <v>8519</v>
      </c>
      <c r="CJ812" t="s">
        <v>1255</v>
      </c>
      <c r="CK812"/>
      <c r="CL812"/>
      <c r="CM812" t="s">
        <v>9477</v>
      </c>
      <c r="CN812" t="s">
        <v>9297</v>
      </c>
      <c r="CO812" t="s">
        <v>9477</v>
      </c>
      <c r="CP812" t="s">
        <v>9297</v>
      </c>
      <c r="CQ812" t="s">
        <v>1592</v>
      </c>
      <c r="CR812">
        <v>8</v>
      </c>
      <c r="CS812" t="s">
        <v>1243</v>
      </c>
      <c r="CT812" t="s">
        <v>1243</v>
      </c>
      <c r="CU812" t="s">
        <v>1243</v>
      </c>
      <c r="CV812" t="s">
        <v>1592</v>
      </c>
      <c r="CW812" t="s">
        <v>1592</v>
      </c>
      <c r="CX812">
        <v>810</v>
      </c>
      <c r="CY812" t="s">
        <v>9490</v>
      </c>
      <c r="CZ812" t="s">
        <v>1592</v>
      </c>
      <c r="DA812" t="s">
        <v>2313</v>
      </c>
      <c r="DB812" t="s">
        <v>2314</v>
      </c>
      <c r="DC812" t="s">
        <v>1238</v>
      </c>
      <c r="DD812" t="s">
        <v>1240</v>
      </c>
      <c r="DE812" t="s">
        <v>9296</v>
      </c>
      <c r="DF812" t="s">
        <v>8852</v>
      </c>
      <c r="DG812" t="s">
        <v>8867</v>
      </c>
      <c r="DH812" t="s">
        <v>8868</v>
      </c>
      <c r="DI812" t="e">
        <v>#N/A</v>
      </c>
      <c r="DJ812"/>
      <c r="DK812" t="s">
        <v>8868</v>
      </c>
      <c r="DL812">
        <v>9</v>
      </c>
      <c r="DM812" t="s">
        <v>2315</v>
      </c>
      <c r="DN812" t="s">
        <v>1255</v>
      </c>
      <c r="DO812" t="b">
        <v>1</v>
      </c>
      <c r="DP812" t="b">
        <v>1</v>
      </c>
      <c r="DQ812" t="b">
        <v>0</v>
      </c>
      <c r="DR812" t="b">
        <v>0</v>
      </c>
      <c r="DS812" t="b">
        <v>0</v>
      </c>
      <c r="DT812" t="b">
        <v>0</v>
      </c>
      <c r="DU812" t="b">
        <v>0</v>
      </c>
      <c r="DV812">
        <v>0</v>
      </c>
      <c r="DW812" t="b">
        <v>0</v>
      </c>
      <c r="DX812" t="b">
        <v>0</v>
      </c>
      <c r="DY812" t="b">
        <v>0</v>
      </c>
      <c r="DZ812" t="b">
        <v>0</v>
      </c>
      <c r="EA812" t="b">
        <v>0</v>
      </c>
      <c r="EB812" t="b">
        <v>0</v>
      </c>
      <c r="EC812" t="b">
        <v>0</v>
      </c>
      <c r="ED812" t="b">
        <v>0</v>
      </c>
      <c r="EE812" t="b">
        <v>0</v>
      </c>
      <c r="EF812" t="b" cm="1">
        <v>0</v>
      </c>
      <c r="EG812" t="b">
        <v>0</v>
      </c>
      <c r="EH812" t="b">
        <v>0</v>
      </c>
      <c r="EI812" t="b">
        <v>0</v>
      </c>
      <c r="EJ812" t="s">
        <v>1592</v>
      </c>
      <c r="EK812">
        <v>0</v>
      </c>
      <c r="EL812">
        <v>16</v>
      </c>
      <c r="EM812" t="b">
        <v>0</v>
      </c>
    </row>
    <row r="813" spans="1:143" ht="15.75">
      <c r="A813"/>
      <c r="B813" t="s">
        <v>1255</v>
      </c>
      <c r="C813" t="s">
        <v>1739</v>
      </c>
      <c r="D813" t="s">
        <v>9307</v>
      </c>
      <c r="E813" t="s">
        <v>9308</v>
      </c>
      <c r="F813"/>
      <c r="G813" t="s">
        <v>9309</v>
      </c>
      <c r="H813" t="s">
        <v>9309</v>
      </c>
      <c r="I813" t="s">
        <v>1242</v>
      </c>
      <c r="J813" t="s">
        <v>1278</v>
      </c>
      <c r="K813"/>
      <c r="L813" t="s">
        <v>1939</v>
      </c>
      <c r="M813" t="s">
        <v>1965</v>
      </c>
      <c r="N813"/>
      <c r="O813" t="s">
        <v>1243</v>
      </c>
      <c r="P813" t="s">
        <v>1255</v>
      </c>
      <c r="Q813" t="s">
        <v>1240</v>
      </c>
      <c r="R813" t="s">
        <v>8519</v>
      </c>
      <c r="S813"/>
      <c r="T813" t="s">
        <v>8852</v>
      </c>
      <c r="U813" t="s">
        <v>9477</v>
      </c>
      <c r="V813" t="s">
        <v>9310</v>
      </c>
      <c r="W813"/>
      <c r="X813"/>
      <c r="Y813" t="s">
        <v>1240</v>
      </c>
      <c r="Z813" t="s">
        <v>9309</v>
      </c>
      <c r="AA813"/>
      <c r="AB813"/>
      <c r="AC813" t="s">
        <v>9272</v>
      </c>
      <c r="AD813"/>
      <c r="AE813"/>
      <c r="AF813"/>
      <c r="AG813"/>
      <c r="AH813"/>
      <c r="AI813"/>
      <c r="AJ813"/>
      <c r="AK813"/>
      <c r="AL813"/>
      <c r="AM813"/>
      <c r="AN813"/>
      <c r="AO813" s="108" t="s">
        <v>43</v>
      </c>
      <c r="AP813" t="s">
        <v>1241</v>
      </c>
      <c r="AQ813">
        <v>92</v>
      </c>
      <c r="AR813" t="e">
        <v>#N/A</v>
      </c>
      <c r="AS813" t="s">
        <v>1739</v>
      </c>
      <c r="AT813" t="e">
        <v>#N/A</v>
      </c>
      <c r="AU813" t="s">
        <v>9308</v>
      </c>
      <c r="AV813" t="s">
        <v>9311</v>
      </c>
      <c r="AW813" t="s">
        <v>1937</v>
      </c>
      <c r="AX813" t="s">
        <v>1934</v>
      </c>
      <c r="AY813" t="s">
        <v>9312</v>
      </c>
      <c r="AZ813" t="s">
        <v>1240</v>
      </c>
      <c r="BA813" t="s">
        <v>9313</v>
      </c>
      <c r="BB813" t="s">
        <v>1242</v>
      </c>
      <c r="BC813" t="s">
        <v>1939</v>
      </c>
      <c r="BD813" t="s">
        <v>9314</v>
      </c>
      <c r="BE813">
        <v>794</v>
      </c>
      <c r="BF813">
        <v>810</v>
      </c>
      <c r="BG813">
        <v>0</v>
      </c>
      <c r="BH813" t="s">
        <v>1592</v>
      </c>
      <c r="BI813">
        <v>0</v>
      </c>
      <c r="BJ813">
        <v>0</v>
      </c>
      <c r="BK813">
        <v>883</v>
      </c>
      <c r="BL813" t="s">
        <v>9315</v>
      </c>
      <c r="BM813" t="s">
        <v>1277</v>
      </c>
      <c r="BN813" t="s">
        <v>9478</v>
      </c>
      <c r="BO813" t="e" cm="1">
        <v>#N/A</v>
      </c>
      <c r="BP813" t="s">
        <v>1592</v>
      </c>
      <c r="BQ813" t="s">
        <v>1243</v>
      </c>
      <c r="BR813">
        <v>91</v>
      </c>
      <c r="BS813" t="s">
        <v>5234</v>
      </c>
      <c r="BT813" t="s">
        <v>9491</v>
      </c>
      <c r="BU813" t="s">
        <v>9307</v>
      </c>
      <c r="BV813" t="s">
        <v>9311</v>
      </c>
      <c r="BW813" t="s">
        <v>9312</v>
      </c>
      <c r="BX813" t="s">
        <v>1937</v>
      </c>
      <c r="BY813" t="s">
        <v>8852</v>
      </c>
      <c r="BZ813" t="s">
        <v>9312</v>
      </c>
      <c r="CA813" t="s">
        <v>1965</v>
      </c>
      <c r="CB813"/>
      <c r="CC813" t="s">
        <v>998</v>
      </c>
      <c r="CD813" t="s">
        <v>1242</v>
      </c>
      <c r="CE813" t="s">
        <v>9492</v>
      </c>
      <c r="CF813" t="s">
        <v>9493</v>
      </c>
      <c r="CG813" t="s">
        <v>1242</v>
      </c>
      <c r="CH813" t="s">
        <v>1592</v>
      </c>
      <c r="CI813" t="s">
        <v>8519</v>
      </c>
      <c r="CJ813" t="s">
        <v>1255</v>
      </c>
      <c r="CK813"/>
      <c r="CL813"/>
      <c r="CM813" t="s">
        <v>9477</v>
      </c>
      <c r="CN813" t="s">
        <v>9310</v>
      </c>
      <c r="CO813" t="s">
        <v>9477</v>
      </c>
      <c r="CP813" t="s">
        <v>9310</v>
      </c>
      <c r="CQ813" t="s">
        <v>1592</v>
      </c>
      <c r="CR813">
        <v>8</v>
      </c>
      <c r="CS813" t="s">
        <v>1243</v>
      </c>
      <c r="CT813" t="s">
        <v>1243</v>
      </c>
      <c r="CU813" t="s">
        <v>1243</v>
      </c>
      <c r="CV813" t="s">
        <v>1592</v>
      </c>
      <c r="CW813" t="s">
        <v>1592</v>
      </c>
      <c r="CX813">
        <v>811</v>
      </c>
      <c r="CY813" t="s">
        <v>9494</v>
      </c>
      <c r="CZ813" t="s">
        <v>1592</v>
      </c>
      <c r="DA813" t="s">
        <v>2313</v>
      </c>
      <c r="DB813" t="s">
        <v>2314</v>
      </c>
      <c r="DC813" t="s">
        <v>9308</v>
      </c>
      <c r="DD813" t="s">
        <v>1240</v>
      </c>
      <c r="DE813" t="s">
        <v>9309</v>
      </c>
      <c r="DF813" t="s">
        <v>8852</v>
      </c>
      <c r="DG813" t="s">
        <v>8867</v>
      </c>
      <c r="DH813" t="s">
        <v>8868</v>
      </c>
      <c r="DI813" t="e">
        <v>#N/A</v>
      </c>
      <c r="DJ813"/>
      <c r="DK813" t="s">
        <v>8868</v>
      </c>
      <c r="DL813">
        <v>9</v>
      </c>
      <c r="DM813" t="s">
        <v>2315</v>
      </c>
      <c r="DN813" t="s">
        <v>1255</v>
      </c>
      <c r="DO813" t="b">
        <v>1</v>
      </c>
      <c r="DP813" t="b">
        <v>1</v>
      </c>
      <c r="DQ813" t="b">
        <v>0</v>
      </c>
      <c r="DR813" t="b">
        <v>0</v>
      </c>
      <c r="DS813" t="b">
        <v>0</v>
      </c>
      <c r="DT813" t="b">
        <v>0</v>
      </c>
      <c r="DU813" t="b">
        <v>0</v>
      </c>
      <c r="DV813">
        <v>0</v>
      </c>
      <c r="DW813" t="b">
        <v>0</v>
      </c>
      <c r="DX813" t="b">
        <v>0</v>
      </c>
      <c r="DY813" t="b">
        <v>0</v>
      </c>
      <c r="DZ813" t="b">
        <v>0</v>
      </c>
      <c r="EA813" t="b">
        <v>0</v>
      </c>
      <c r="EB813" t="b">
        <v>0</v>
      </c>
      <c r="EC813" t="b">
        <v>0</v>
      </c>
      <c r="ED813" t="b">
        <v>0</v>
      </c>
      <c r="EE813" t="b">
        <v>0</v>
      </c>
      <c r="EF813" t="b" cm="1">
        <v>0</v>
      </c>
      <c r="EG813" t="b">
        <v>0</v>
      </c>
      <c r="EH813" t="b">
        <v>0</v>
      </c>
      <c r="EI813" t="b">
        <v>0</v>
      </c>
      <c r="EJ813" t="s">
        <v>1592</v>
      </c>
      <c r="EK813">
        <v>0</v>
      </c>
      <c r="EL813">
        <v>20</v>
      </c>
      <c r="EM813" t="b">
        <v>0</v>
      </c>
    </row>
    <row r="814" spans="1:143" ht="15.75">
      <c r="A814"/>
      <c r="B814" t="s">
        <v>1255</v>
      </c>
      <c r="C814" t="s">
        <v>1739</v>
      </c>
      <c r="D814" t="s">
        <v>8643</v>
      </c>
      <c r="E814" t="s">
        <v>8644</v>
      </c>
      <c r="F814"/>
      <c r="G814" t="s">
        <v>8643</v>
      </c>
      <c r="H814" t="s">
        <v>8643</v>
      </c>
      <c r="I814" t="s">
        <v>1242</v>
      </c>
      <c r="J814" t="s">
        <v>1278</v>
      </c>
      <c r="K814"/>
      <c r="L814" t="s">
        <v>1939</v>
      </c>
      <c r="M814" t="s">
        <v>1947</v>
      </c>
      <c r="N814"/>
      <c r="O814" t="s">
        <v>1243</v>
      </c>
      <c r="P814" t="s">
        <v>1255</v>
      </c>
      <c r="Q814" t="s">
        <v>1240</v>
      </c>
      <c r="R814" t="s">
        <v>8519</v>
      </c>
      <c r="S814"/>
      <c r="T814" t="s">
        <v>8852</v>
      </c>
      <c r="U814" t="s">
        <v>9477</v>
      </c>
      <c r="V814" t="s">
        <v>8649</v>
      </c>
      <c r="W814"/>
      <c r="X814"/>
      <c r="Y814" t="s">
        <v>1240</v>
      </c>
      <c r="Z814"/>
      <c r="AA814"/>
      <c r="AB814"/>
      <c r="AC814"/>
      <c r="AD814"/>
      <c r="AE814"/>
      <c r="AF814"/>
      <c r="AG814"/>
      <c r="AH814"/>
      <c r="AI814"/>
      <c r="AJ814"/>
      <c r="AK814"/>
      <c r="AL814"/>
      <c r="AM814"/>
      <c r="AN814"/>
      <c r="AO814" s="108" t="s">
        <v>43</v>
      </c>
      <c r="AP814" t="s">
        <v>1241</v>
      </c>
      <c r="AQ814">
        <v>93</v>
      </c>
      <c r="AR814" t="e">
        <v>#N/A</v>
      </c>
      <c r="AS814" t="s">
        <v>1739</v>
      </c>
      <c r="AT814" t="e">
        <v>#N/A</v>
      </c>
      <c r="AU814" t="s">
        <v>8644</v>
      </c>
      <c r="AV814" t="s">
        <v>8651</v>
      </c>
      <c r="AW814" t="s">
        <v>1937</v>
      </c>
      <c r="AX814" t="s">
        <v>1934</v>
      </c>
      <c r="AY814" t="s">
        <v>9495</v>
      </c>
      <c r="AZ814" t="s">
        <v>1240</v>
      </c>
      <c r="BA814" t="s">
        <v>8654</v>
      </c>
      <c r="BB814" t="s">
        <v>1242</v>
      </c>
      <c r="BC814" t="s">
        <v>1939</v>
      </c>
      <c r="BD814" t="s">
        <v>8655</v>
      </c>
      <c r="BE814">
        <v>730</v>
      </c>
      <c r="BF814">
        <v>810</v>
      </c>
      <c r="BG814">
        <v>0</v>
      </c>
      <c r="BH814" t="s">
        <v>1592</v>
      </c>
      <c r="BI814">
        <v>0</v>
      </c>
      <c r="BJ814">
        <v>0</v>
      </c>
      <c r="BK814">
        <v>913</v>
      </c>
      <c r="BL814" t="s">
        <v>8656</v>
      </c>
      <c r="BM814" t="s">
        <v>1277</v>
      </c>
      <c r="BN814" t="s">
        <v>9478</v>
      </c>
      <c r="BO814" t="e" cm="1">
        <v>#N/A</v>
      </c>
      <c r="BP814" t="s">
        <v>1592</v>
      </c>
      <c r="BQ814" t="s">
        <v>1243</v>
      </c>
      <c r="BR814">
        <v>92</v>
      </c>
      <c r="BS814" t="s">
        <v>5240</v>
      </c>
      <c r="BT814" t="s">
        <v>9496</v>
      </c>
      <c r="BU814" t="s">
        <v>8643</v>
      </c>
      <c r="BV814" t="s">
        <v>8651</v>
      </c>
      <c r="BW814" t="s">
        <v>9495</v>
      </c>
      <c r="BX814" t="s">
        <v>1937</v>
      </c>
      <c r="BY814" t="s">
        <v>8852</v>
      </c>
      <c r="BZ814" t="s">
        <v>1937</v>
      </c>
      <c r="CA814" t="s">
        <v>1947</v>
      </c>
      <c r="CB814"/>
      <c r="CC814" t="s">
        <v>998</v>
      </c>
      <c r="CD814" t="s">
        <v>1242</v>
      </c>
      <c r="CE814" t="s">
        <v>9497</v>
      </c>
      <c r="CF814" t="s">
        <v>9498</v>
      </c>
      <c r="CG814" t="s">
        <v>1242</v>
      </c>
      <c r="CH814" t="s">
        <v>1592</v>
      </c>
      <c r="CI814" t="s">
        <v>8519</v>
      </c>
      <c r="CJ814" t="s">
        <v>1255</v>
      </c>
      <c r="CK814"/>
      <c r="CL814"/>
      <c r="CM814" t="s">
        <v>9477</v>
      </c>
      <c r="CN814" t="s">
        <v>8649</v>
      </c>
      <c r="CO814" t="s">
        <v>9477</v>
      </c>
      <c r="CP814" t="s">
        <v>8649</v>
      </c>
      <c r="CQ814" t="s">
        <v>1592</v>
      </c>
      <c r="CR814">
        <v>8</v>
      </c>
      <c r="CS814" t="s">
        <v>1243</v>
      </c>
      <c r="CT814" t="s">
        <v>1243</v>
      </c>
      <c r="CU814" t="s">
        <v>1243</v>
      </c>
      <c r="CV814" t="s">
        <v>1592</v>
      </c>
      <c r="CW814" t="s">
        <v>1592</v>
      </c>
      <c r="CX814">
        <v>812</v>
      </c>
      <c r="CY814" t="s">
        <v>9499</v>
      </c>
      <c r="CZ814" t="s">
        <v>1592</v>
      </c>
      <c r="DA814" t="s">
        <v>2313</v>
      </c>
      <c r="DB814" t="s">
        <v>2314</v>
      </c>
      <c r="DC814" t="s">
        <v>8644</v>
      </c>
      <c r="DD814" t="s">
        <v>1240</v>
      </c>
      <c r="DE814" t="s">
        <v>8643</v>
      </c>
      <c r="DF814" t="s">
        <v>8852</v>
      </c>
      <c r="DG814" t="s">
        <v>8867</v>
      </c>
      <c r="DH814" t="s">
        <v>8868</v>
      </c>
      <c r="DI814" t="e">
        <v>#N/A</v>
      </c>
      <c r="DJ814"/>
      <c r="DK814" t="s">
        <v>8868</v>
      </c>
      <c r="DL814">
        <v>9</v>
      </c>
      <c r="DM814" t="s">
        <v>2315</v>
      </c>
      <c r="DN814" t="s">
        <v>1255</v>
      </c>
      <c r="DO814" t="b">
        <v>1</v>
      </c>
      <c r="DP814" t="b">
        <v>1</v>
      </c>
      <c r="DQ814" t="b">
        <v>0</v>
      </c>
      <c r="DR814" t="b">
        <v>0</v>
      </c>
      <c r="DS814" t="b">
        <v>0</v>
      </c>
      <c r="DT814" t="b">
        <v>0</v>
      </c>
      <c r="DU814" t="b">
        <v>0</v>
      </c>
      <c r="DV814">
        <v>0</v>
      </c>
      <c r="DW814" t="b">
        <v>0</v>
      </c>
      <c r="DX814" t="b">
        <v>0</v>
      </c>
      <c r="DY814" t="b">
        <v>0</v>
      </c>
      <c r="DZ814" t="b">
        <v>0</v>
      </c>
      <c r="EA814" t="b">
        <v>0</v>
      </c>
      <c r="EB814" t="b">
        <v>0</v>
      </c>
      <c r="EC814" t="b">
        <v>0</v>
      </c>
      <c r="ED814" t="b">
        <v>0</v>
      </c>
      <c r="EE814" t="b">
        <v>0</v>
      </c>
      <c r="EF814" t="b" cm="1">
        <v>0</v>
      </c>
      <c r="EG814" t="b">
        <v>0</v>
      </c>
      <c r="EH814" t="b">
        <v>0</v>
      </c>
      <c r="EI814" t="b">
        <v>0</v>
      </c>
      <c r="EJ814" t="s">
        <v>1592</v>
      </c>
      <c r="EK814">
        <v>0</v>
      </c>
      <c r="EL814">
        <v>13</v>
      </c>
      <c r="EM814" t="b">
        <v>0</v>
      </c>
    </row>
    <row r="815" spans="1:143" ht="15.75">
      <c r="A815"/>
      <c r="B815" t="s">
        <v>1255</v>
      </c>
      <c r="C815" t="s">
        <v>1739</v>
      </c>
      <c r="D815" t="s">
        <v>1286</v>
      </c>
      <c r="E815" t="s">
        <v>1285</v>
      </c>
      <c r="F815"/>
      <c r="G815" t="s">
        <v>9500</v>
      </c>
      <c r="H815" t="s">
        <v>9501</v>
      </c>
      <c r="I815" t="s">
        <v>1287</v>
      </c>
      <c r="J815" t="s">
        <v>1278</v>
      </c>
      <c r="K815"/>
      <c r="L815" t="s">
        <v>1939</v>
      </c>
      <c r="M815" t="s">
        <v>1965</v>
      </c>
      <c r="N815"/>
      <c r="O815" t="s">
        <v>1243</v>
      </c>
      <c r="P815" t="s">
        <v>1255</v>
      </c>
      <c r="Q815" t="s">
        <v>1240</v>
      </c>
      <c r="R815" t="s">
        <v>8519</v>
      </c>
      <c r="S815"/>
      <c r="T815" t="s">
        <v>8852</v>
      </c>
      <c r="U815" t="s">
        <v>9477</v>
      </c>
      <c r="V815" t="s">
        <v>9502</v>
      </c>
      <c r="W815"/>
      <c r="X815"/>
      <c r="Y815" t="s">
        <v>1240</v>
      </c>
      <c r="Z815" t="s">
        <v>9296</v>
      </c>
      <c r="AA815"/>
      <c r="AB815"/>
      <c r="AC815" t="s">
        <v>9272</v>
      </c>
      <c r="AD815"/>
      <c r="AE815"/>
      <c r="AF815"/>
      <c r="AG815"/>
      <c r="AH815"/>
      <c r="AI815"/>
      <c r="AJ815"/>
      <c r="AK815"/>
      <c r="AL815"/>
      <c r="AM815"/>
      <c r="AN815"/>
      <c r="AO815" s="108" t="s">
        <v>43</v>
      </c>
      <c r="AP815" t="s">
        <v>1241</v>
      </c>
      <c r="AQ815">
        <v>94</v>
      </c>
      <c r="AR815" t="e">
        <v>#N/A</v>
      </c>
      <c r="AS815" t="s">
        <v>1739</v>
      </c>
      <c r="AT815" t="e">
        <v>#N/A</v>
      </c>
      <c r="AU815" t="s">
        <v>1285</v>
      </c>
      <c r="AV815" t="s">
        <v>9503</v>
      </c>
      <c r="AW815" t="s">
        <v>1937</v>
      </c>
      <c r="AX815" t="s">
        <v>1934</v>
      </c>
      <c r="AY815" t="s">
        <v>9504</v>
      </c>
      <c r="AZ815" t="s">
        <v>1240</v>
      </c>
      <c r="BA815" t="s">
        <v>9505</v>
      </c>
      <c r="BB815" t="s">
        <v>1287</v>
      </c>
      <c r="BC815" t="s">
        <v>1939</v>
      </c>
      <c r="BD815" t="s">
        <v>9506</v>
      </c>
      <c r="BE815">
        <v>815</v>
      </c>
      <c r="BF815">
        <v>810</v>
      </c>
      <c r="BG815">
        <v>0</v>
      </c>
      <c r="BH815" t="s">
        <v>1592</v>
      </c>
      <c r="BI815">
        <v>0</v>
      </c>
      <c r="BJ815">
        <v>0</v>
      </c>
      <c r="BK815">
        <v>901</v>
      </c>
      <c r="BL815" t="s">
        <v>9507</v>
      </c>
      <c r="BM815" t="s">
        <v>1277</v>
      </c>
      <c r="BN815" t="s">
        <v>9478</v>
      </c>
      <c r="BO815" t="e" cm="1">
        <v>#N/A</v>
      </c>
      <c r="BP815" t="s">
        <v>1592</v>
      </c>
      <c r="BQ815" t="s">
        <v>1243</v>
      </c>
      <c r="BR815">
        <v>93</v>
      </c>
      <c r="BS815" t="s">
        <v>5246</v>
      </c>
      <c r="BT815" t="s">
        <v>9508</v>
      </c>
      <c r="BU815" t="s">
        <v>1286</v>
      </c>
      <c r="BV815" t="s">
        <v>9503</v>
      </c>
      <c r="BW815" t="s">
        <v>9509</v>
      </c>
      <c r="BX815" t="s">
        <v>1937</v>
      </c>
      <c r="BY815" t="s">
        <v>8852</v>
      </c>
      <c r="BZ815" t="s">
        <v>9299</v>
      </c>
      <c r="CA815" t="s">
        <v>1965</v>
      </c>
      <c r="CB815"/>
      <c r="CC815" t="s">
        <v>998</v>
      </c>
      <c r="CD815" t="s">
        <v>1287</v>
      </c>
      <c r="CE815" t="s">
        <v>9510</v>
      </c>
      <c r="CF815" t="s">
        <v>9511</v>
      </c>
      <c r="CG815" t="s">
        <v>1287</v>
      </c>
      <c r="CH815" t="s">
        <v>1592</v>
      </c>
      <c r="CI815" t="s">
        <v>8519</v>
      </c>
      <c r="CJ815" t="s">
        <v>1255</v>
      </c>
      <c r="CK815"/>
      <c r="CL815"/>
      <c r="CM815" t="s">
        <v>9477</v>
      </c>
      <c r="CN815" t="s">
        <v>9502</v>
      </c>
      <c r="CO815" t="s">
        <v>9477</v>
      </c>
      <c r="CP815" t="s">
        <v>9502</v>
      </c>
      <c r="CQ815" t="s">
        <v>1592</v>
      </c>
      <c r="CR815">
        <v>8</v>
      </c>
      <c r="CS815" t="s">
        <v>1243</v>
      </c>
      <c r="CT815" t="s">
        <v>1243</v>
      </c>
      <c r="CU815" t="s">
        <v>1243</v>
      </c>
      <c r="CV815" t="s">
        <v>1592</v>
      </c>
      <c r="CW815" t="s">
        <v>1592</v>
      </c>
      <c r="CX815">
        <v>813</v>
      </c>
      <c r="CY815" t="s">
        <v>9512</v>
      </c>
      <c r="CZ815" t="s">
        <v>1592</v>
      </c>
      <c r="DA815" t="s">
        <v>2313</v>
      </c>
      <c r="DB815" t="s">
        <v>2314</v>
      </c>
      <c r="DC815" t="s">
        <v>1285</v>
      </c>
      <c r="DD815" t="s">
        <v>1240</v>
      </c>
      <c r="DE815" t="s">
        <v>9500</v>
      </c>
      <c r="DF815" t="s">
        <v>8852</v>
      </c>
      <c r="DG815" t="s">
        <v>8867</v>
      </c>
      <c r="DH815" t="s">
        <v>8868</v>
      </c>
      <c r="DI815" t="e">
        <v>#N/A</v>
      </c>
      <c r="DJ815"/>
      <c r="DK815" t="s">
        <v>8868</v>
      </c>
      <c r="DL815">
        <v>9</v>
      </c>
      <c r="DM815" t="s">
        <v>2315</v>
      </c>
      <c r="DN815" t="s">
        <v>1255</v>
      </c>
      <c r="DO815" t="b">
        <v>1</v>
      </c>
      <c r="DP815" t="b">
        <v>1</v>
      </c>
      <c r="DQ815" t="b">
        <v>1</v>
      </c>
      <c r="DR815" t="b">
        <v>0</v>
      </c>
      <c r="DS815" t="b">
        <v>0</v>
      </c>
      <c r="DT815" t="b">
        <v>0</v>
      </c>
      <c r="DU815" t="b">
        <v>0</v>
      </c>
      <c r="DV815">
        <v>0</v>
      </c>
      <c r="DW815" t="b">
        <v>0</v>
      </c>
      <c r="DX815" t="b">
        <v>0</v>
      </c>
      <c r="DY815" t="b">
        <v>0</v>
      </c>
      <c r="DZ815" t="b">
        <v>0</v>
      </c>
      <c r="EA815" t="b">
        <v>0</v>
      </c>
      <c r="EB815" t="b">
        <v>0</v>
      </c>
      <c r="EC815" t="b">
        <v>0</v>
      </c>
      <c r="ED815" t="b">
        <v>0</v>
      </c>
      <c r="EE815" t="b">
        <v>0</v>
      </c>
      <c r="EF815" t="b" cm="1">
        <v>0</v>
      </c>
      <c r="EG815" t="b">
        <v>0</v>
      </c>
      <c r="EH815" t="b">
        <v>0</v>
      </c>
      <c r="EI815" t="b">
        <v>0</v>
      </c>
      <c r="EJ815" t="s">
        <v>1592</v>
      </c>
      <c r="EK815">
        <v>0</v>
      </c>
      <c r="EL815">
        <v>31</v>
      </c>
      <c r="EM815" t="b">
        <v>0</v>
      </c>
    </row>
    <row r="816" spans="1:143" ht="15.75">
      <c r="A816"/>
      <c r="B816" t="s">
        <v>1255</v>
      </c>
      <c r="C816" t="s">
        <v>1739</v>
      </c>
      <c r="D816" t="s">
        <v>9513</v>
      </c>
      <c r="E816" t="s">
        <v>9514</v>
      </c>
      <c r="F816"/>
      <c r="G816"/>
      <c r="H816"/>
      <c r="I816" t="s">
        <v>1279</v>
      </c>
      <c r="J816"/>
      <c r="K816"/>
      <c r="L816" t="s">
        <v>1939</v>
      </c>
      <c r="M816"/>
      <c r="N816"/>
      <c r="O816" t="s">
        <v>1243</v>
      </c>
      <c r="P816" t="s">
        <v>1255</v>
      </c>
      <c r="Q816" t="s">
        <v>1240</v>
      </c>
      <c r="R816" t="s">
        <v>8519</v>
      </c>
      <c r="S816"/>
      <c r="T816" t="s">
        <v>8852</v>
      </c>
      <c r="U816" t="s">
        <v>9515</v>
      </c>
      <c r="V816"/>
      <c r="W816"/>
      <c r="X816"/>
      <c r="Y816" t="s">
        <v>1240</v>
      </c>
      <c r="Z816"/>
      <c r="AA816"/>
      <c r="AB816"/>
      <c r="AC816"/>
      <c r="AD816"/>
      <c r="AE816"/>
      <c r="AF816"/>
      <c r="AG816"/>
      <c r="AH816"/>
      <c r="AI816"/>
      <c r="AJ816"/>
      <c r="AK816"/>
      <c r="AL816"/>
      <c r="AM816"/>
      <c r="AN816"/>
      <c r="AO816" s="108" t="s">
        <v>43</v>
      </c>
      <c r="AP816" t="s">
        <v>1241</v>
      </c>
      <c r="AQ816">
        <v>95</v>
      </c>
      <c r="AR816" t="e">
        <v>#N/A</v>
      </c>
      <c r="AS816" t="s">
        <v>1739</v>
      </c>
      <c r="AT816" t="e">
        <v>#N/A</v>
      </c>
      <c r="AU816" t="s">
        <v>9514</v>
      </c>
      <c r="AV816" t="s">
        <v>9516</v>
      </c>
      <c r="AW816" t="s">
        <v>1937</v>
      </c>
      <c r="AX816" t="s">
        <v>1934</v>
      </c>
      <c r="AY816" t="s">
        <v>1937</v>
      </c>
      <c r="AZ816" t="s">
        <v>1240</v>
      </c>
      <c r="BA816" t="s">
        <v>9517</v>
      </c>
      <c r="BB816" t="s">
        <v>1279</v>
      </c>
      <c r="BC816" t="s">
        <v>1939</v>
      </c>
      <c r="BD816" t="s">
        <v>9518</v>
      </c>
      <c r="BE816">
        <v>816</v>
      </c>
      <c r="BF816">
        <v>0</v>
      </c>
      <c r="BG816">
        <v>0</v>
      </c>
      <c r="BH816" t="s">
        <v>1592</v>
      </c>
      <c r="BI816">
        <v>0</v>
      </c>
      <c r="BJ816">
        <v>0</v>
      </c>
      <c r="BK816">
        <v>0</v>
      </c>
      <c r="BL816" t="s">
        <v>1592</v>
      </c>
      <c r="BM816" t="s">
        <v>1592</v>
      </c>
      <c r="BN816" t="s">
        <v>1592</v>
      </c>
      <c r="BO816" t="s" cm="1">
        <v>1592</v>
      </c>
      <c r="BP816" t="s">
        <v>1592</v>
      </c>
      <c r="BQ816" t="s">
        <v>1243</v>
      </c>
      <c r="BR816">
        <v>94</v>
      </c>
      <c r="BS816" t="s">
        <v>5253</v>
      </c>
      <c r="BT816" t="s">
        <v>9519</v>
      </c>
      <c r="BU816" t="s">
        <v>9513</v>
      </c>
      <c r="BV816" t="s">
        <v>9516</v>
      </c>
      <c r="BW816" t="s">
        <v>1937</v>
      </c>
      <c r="BX816" t="s">
        <v>1937</v>
      </c>
      <c r="BY816" t="s">
        <v>8852</v>
      </c>
      <c r="BZ816" t="s">
        <v>1937</v>
      </c>
      <c r="CA816" t="s">
        <v>1592</v>
      </c>
      <c r="CB816"/>
      <c r="CC816" t="s">
        <v>998</v>
      </c>
      <c r="CD816" t="s">
        <v>1279</v>
      </c>
      <c r="CE816" t="s">
        <v>9514</v>
      </c>
      <c r="CF816" t="s">
        <v>9516</v>
      </c>
      <c r="CG816" t="s">
        <v>1279</v>
      </c>
      <c r="CH816" t="s">
        <v>1592</v>
      </c>
      <c r="CI816" t="s">
        <v>8519</v>
      </c>
      <c r="CJ816" t="s">
        <v>1255</v>
      </c>
      <c r="CK816"/>
      <c r="CL816"/>
      <c r="CM816" t="s">
        <v>9515</v>
      </c>
      <c r="CN816" t="s">
        <v>1592</v>
      </c>
      <c r="CO816" t="s">
        <v>9515</v>
      </c>
      <c r="CP816" t="s">
        <v>1592</v>
      </c>
      <c r="CQ816" t="s">
        <v>1592</v>
      </c>
      <c r="CR816">
        <v>8</v>
      </c>
      <c r="CS816" t="s">
        <v>1243</v>
      </c>
      <c r="CT816" t="s">
        <v>1243</v>
      </c>
      <c r="CU816" t="s">
        <v>1243</v>
      </c>
      <c r="CV816" t="s">
        <v>1592</v>
      </c>
      <c r="CW816" t="s">
        <v>1592</v>
      </c>
      <c r="CX816">
        <v>814</v>
      </c>
      <c r="CY816" t="s">
        <v>9520</v>
      </c>
      <c r="CZ816" t="s">
        <v>1592</v>
      </c>
      <c r="DA816" t="s">
        <v>2313</v>
      </c>
      <c r="DB816" t="s">
        <v>2314</v>
      </c>
      <c r="DC816" t="s">
        <v>9514</v>
      </c>
      <c r="DD816" t="s">
        <v>1240</v>
      </c>
      <c r="DE816">
        <v>0</v>
      </c>
      <c r="DF816" t="s">
        <v>8852</v>
      </c>
      <c r="DG816" t="s">
        <v>8867</v>
      </c>
      <c r="DH816" t="s">
        <v>8868</v>
      </c>
      <c r="DI816" t="e">
        <v>#N/A</v>
      </c>
      <c r="DJ816"/>
      <c r="DK816" t="s">
        <v>8868</v>
      </c>
      <c r="DL816">
        <v>9</v>
      </c>
      <c r="DM816" t="s">
        <v>2315</v>
      </c>
      <c r="DN816" t="s">
        <v>1255</v>
      </c>
      <c r="DO816" t="b">
        <v>1</v>
      </c>
      <c r="DP816" t="b">
        <v>1</v>
      </c>
      <c r="DQ816" t="b">
        <v>1</v>
      </c>
      <c r="DR816" t="b">
        <v>0</v>
      </c>
      <c r="DS816" t="b">
        <v>0</v>
      </c>
      <c r="DT816" t="b">
        <v>0</v>
      </c>
      <c r="DU816" t="b">
        <v>1</v>
      </c>
      <c r="DV816">
        <v>0</v>
      </c>
      <c r="DW816" t="b">
        <v>0</v>
      </c>
      <c r="DX816" t="b">
        <v>0</v>
      </c>
      <c r="DY816" t="b">
        <v>0</v>
      </c>
      <c r="DZ816" t="b">
        <v>0</v>
      </c>
      <c r="EA816" t="b">
        <v>0</v>
      </c>
      <c r="EB816" t="b">
        <v>0</v>
      </c>
      <c r="EC816" t="b">
        <v>0</v>
      </c>
      <c r="ED816" t="b">
        <v>0</v>
      </c>
      <c r="EE816" t="b">
        <v>0</v>
      </c>
      <c r="EF816" t="b" cm="1">
        <v>0</v>
      </c>
      <c r="EG816" t="b">
        <v>0</v>
      </c>
      <c r="EH816" t="b">
        <v>0</v>
      </c>
      <c r="EI816" t="b">
        <v>0</v>
      </c>
      <c r="EJ816" t="s">
        <v>1592</v>
      </c>
      <c r="EK816">
        <v>0</v>
      </c>
      <c r="EL816">
        <v>31</v>
      </c>
      <c r="EM816" t="b">
        <v>0</v>
      </c>
    </row>
    <row r="817" spans="1:143" ht="15.75">
      <c r="A817"/>
      <c r="B817" t="s">
        <v>1255</v>
      </c>
      <c r="C817" t="s">
        <v>1739</v>
      </c>
      <c r="D817" t="s">
        <v>1239</v>
      </c>
      <c r="E817" t="s">
        <v>1238</v>
      </c>
      <c r="F817"/>
      <c r="G817" t="s">
        <v>1238</v>
      </c>
      <c r="H817" t="s">
        <v>1238</v>
      </c>
      <c r="I817" t="s">
        <v>1242</v>
      </c>
      <c r="J817" t="s">
        <v>9513</v>
      </c>
      <c r="K817"/>
      <c r="L817" t="s">
        <v>1939</v>
      </c>
      <c r="M817" t="s">
        <v>1965</v>
      </c>
      <c r="N817"/>
      <c r="O817" t="s">
        <v>1243</v>
      </c>
      <c r="P817" t="s">
        <v>1255</v>
      </c>
      <c r="Q817" t="s">
        <v>1240</v>
      </c>
      <c r="R817" t="s">
        <v>8519</v>
      </c>
      <c r="S817"/>
      <c r="T817" t="s">
        <v>8852</v>
      </c>
      <c r="U817" t="s">
        <v>9515</v>
      </c>
      <c r="V817" t="s">
        <v>9297</v>
      </c>
      <c r="W817"/>
      <c r="X817"/>
      <c r="Y817" t="s">
        <v>1240</v>
      </c>
      <c r="Z817"/>
      <c r="AA817"/>
      <c r="AB817"/>
      <c r="AC817"/>
      <c r="AD817"/>
      <c r="AE817"/>
      <c r="AF817"/>
      <c r="AG817"/>
      <c r="AH817"/>
      <c r="AI817"/>
      <c r="AJ817"/>
      <c r="AK817"/>
      <c r="AL817"/>
      <c r="AM817"/>
      <c r="AN817"/>
      <c r="AO817" s="108" t="s">
        <v>43</v>
      </c>
      <c r="AP817" t="s">
        <v>1241</v>
      </c>
      <c r="AQ817">
        <v>96</v>
      </c>
      <c r="AR817" t="e">
        <v>#N/A</v>
      </c>
      <c r="AS817" t="s">
        <v>1739</v>
      </c>
      <c r="AT817" t="e">
        <v>#N/A</v>
      </c>
      <c r="AU817" t="s">
        <v>1238</v>
      </c>
      <c r="AV817" t="s">
        <v>9298</v>
      </c>
      <c r="AW817" t="s">
        <v>1937</v>
      </c>
      <c r="AX817" t="s">
        <v>1934</v>
      </c>
      <c r="AY817" t="s">
        <v>9298</v>
      </c>
      <c r="AZ817" t="s">
        <v>1240</v>
      </c>
      <c r="BA817" t="s">
        <v>9300</v>
      </c>
      <c r="BB817" t="s">
        <v>1242</v>
      </c>
      <c r="BC817" t="s">
        <v>1939</v>
      </c>
      <c r="BD817" t="s">
        <v>9301</v>
      </c>
      <c r="BE817">
        <v>793</v>
      </c>
      <c r="BF817">
        <v>816</v>
      </c>
      <c r="BG817">
        <v>0</v>
      </c>
      <c r="BH817" t="s">
        <v>1592</v>
      </c>
      <c r="BI817">
        <v>0</v>
      </c>
      <c r="BJ817">
        <v>0</v>
      </c>
      <c r="BK817">
        <v>874</v>
      </c>
      <c r="BL817" t="s">
        <v>9302</v>
      </c>
      <c r="BM817" t="s">
        <v>9514</v>
      </c>
      <c r="BN817" t="s">
        <v>9516</v>
      </c>
      <c r="BO817" t="e" cm="1">
        <v>#N/A</v>
      </c>
      <c r="BP817" t="s">
        <v>1592</v>
      </c>
      <c r="BQ817" t="s">
        <v>1243</v>
      </c>
      <c r="BR817">
        <v>95</v>
      </c>
      <c r="BS817" t="s">
        <v>5260</v>
      </c>
      <c r="BT817" t="s">
        <v>9521</v>
      </c>
      <c r="BU817" t="s">
        <v>1239</v>
      </c>
      <c r="BV817" t="s">
        <v>9298</v>
      </c>
      <c r="BW817" t="s">
        <v>9298</v>
      </c>
      <c r="BX817" t="s">
        <v>1937</v>
      </c>
      <c r="BY817" t="s">
        <v>8852</v>
      </c>
      <c r="BZ817" t="s">
        <v>1937</v>
      </c>
      <c r="CA817" t="s">
        <v>1965</v>
      </c>
      <c r="CB817"/>
      <c r="CC817" t="s">
        <v>998</v>
      </c>
      <c r="CD817" t="s">
        <v>1242</v>
      </c>
      <c r="CE817" t="s">
        <v>9522</v>
      </c>
      <c r="CF817" t="s">
        <v>9523</v>
      </c>
      <c r="CG817" t="s">
        <v>1242</v>
      </c>
      <c r="CH817" t="s">
        <v>1592</v>
      </c>
      <c r="CI817" t="s">
        <v>8519</v>
      </c>
      <c r="CJ817" t="s">
        <v>1255</v>
      </c>
      <c r="CK817"/>
      <c r="CL817"/>
      <c r="CM817" t="s">
        <v>9515</v>
      </c>
      <c r="CN817" t="s">
        <v>9297</v>
      </c>
      <c r="CO817" t="s">
        <v>9515</v>
      </c>
      <c r="CP817" t="s">
        <v>9297</v>
      </c>
      <c r="CQ817" t="s">
        <v>1592</v>
      </c>
      <c r="CR817">
        <v>8</v>
      </c>
      <c r="CS817" t="s">
        <v>1243</v>
      </c>
      <c r="CT817" t="s">
        <v>1243</v>
      </c>
      <c r="CU817" t="s">
        <v>1243</v>
      </c>
      <c r="CV817" t="s">
        <v>1592</v>
      </c>
      <c r="CW817" t="s">
        <v>1592</v>
      </c>
      <c r="CX817">
        <v>815</v>
      </c>
      <c r="CY817" t="s">
        <v>9524</v>
      </c>
      <c r="CZ817" t="s">
        <v>1592</v>
      </c>
      <c r="DA817" t="s">
        <v>2313</v>
      </c>
      <c r="DB817" t="s">
        <v>2314</v>
      </c>
      <c r="DC817" t="s">
        <v>1238</v>
      </c>
      <c r="DD817" t="s">
        <v>1240</v>
      </c>
      <c r="DE817" t="s">
        <v>1238</v>
      </c>
      <c r="DF817" t="s">
        <v>8852</v>
      </c>
      <c r="DG817" t="s">
        <v>8867</v>
      </c>
      <c r="DH817" t="s">
        <v>8868</v>
      </c>
      <c r="DI817" t="e">
        <v>#N/A</v>
      </c>
      <c r="DJ817"/>
      <c r="DK817" t="s">
        <v>8868</v>
      </c>
      <c r="DL817">
        <v>9</v>
      </c>
      <c r="DM817" t="s">
        <v>2315</v>
      </c>
      <c r="DN817" t="s">
        <v>1255</v>
      </c>
      <c r="DO817" t="b">
        <v>1</v>
      </c>
      <c r="DP817" t="b">
        <v>1</v>
      </c>
      <c r="DQ817" t="b">
        <v>0</v>
      </c>
      <c r="DR817" t="b">
        <v>0</v>
      </c>
      <c r="DS817" t="b">
        <v>0</v>
      </c>
      <c r="DT817" t="b">
        <v>0</v>
      </c>
      <c r="DU817" t="b">
        <v>0</v>
      </c>
      <c r="DV817">
        <v>0</v>
      </c>
      <c r="DW817" t="b">
        <v>0</v>
      </c>
      <c r="DX817" t="b">
        <v>0</v>
      </c>
      <c r="DY817" t="b">
        <v>0</v>
      </c>
      <c r="DZ817" t="b">
        <v>0</v>
      </c>
      <c r="EA817" t="b">
        <v>0</v>
      </c>
      <c r="EB817" t="b">
        <v>0</v>
      </c>
      <c r="EC817" t="b">
        <v>0</v>
      </c>
      <c r="ED817" t="b">
        <v>0</v>
      </c>
      <c r="EE817" t="b">
        <v>0</v>
      </c>
      <c r="EF817" t="b" cm="1">
        <v>0</v>
      </c>
      <c r="EG817" t="b">
        <v>0</v>
      </c>
      <c r="EH817" t="b">
        <v>0</v>
      </c>
      <c r="EI817" t="b">
        <v>0</v>
      </c>
      <c r="EJ817" t="s">
        <v>1592</v>
      </c>
      <c r="EK817">
        <v>0</v>
      </c>
      <c r="EL817">
        <v>16</v>
      </c>
      <c r="EM817" t="b">
        <v>0</v>
      </c>
    </row>
    <row r="818" spans="1:143" ht="15.75">
      <c r="A818"/>
      <c r="B818" t="s">
        <v>1255</v>
      </c>
      <c r="C818" t="s">
        <v>1739</v>
      </c>
      <c r="D818" t="s">
        <v>9307</v>
      </c>
      <c r="E818" t="s">
        <v>9308</v>
      </c>
      <c r="F818"/>
      <c r="G818" t="s">
        <v>9308</v>
      </c>
      <c r="H818" t="s">
        <v>9308</v>
      </c>
      <c r="I818" t="s">
        <v>1242</v>
      </c>
      <c r="J818" t="s">
        <v>9513</v>
      </c>
      <c r="K818"/>
      <c r="L818" t="s">
        <v>1939</v>
      </c>
      <c r="M818" t="s">
        <v>1965</v>
      </c>
      <c r="N818"/>
      <c r="O818" t="s">
        <v>1243</v>
      </c>
      <c r="P818" t="s">
        <v>1255</v>
      </c>
      <c r="Q818" t="s">
        <v>1240</v>
      </c>
      <c r="R818" t="s">
        <v>8519</v>
      </c>
      <c r="S818"/>
      <c r="T818" t="s">
        <v>8852</v>
      </c>
      <c r="U818" t="s">
        <v>9515</v>
      </c>
      <c r="V818" t="s">
        <v>9310</v>
      </c>
      <c r="W818"/>
      <c r="X818"/>
      <c r="Y818" t="s">
        <v>1240</v>
      </c>
      <c r="Z818"/>
      <c r="AA818"/>
      <c r="AB818"/>
      <c r="AC818"/>
      <c r="AD818"/>
      <c r="AE818"/>
      <c r="AF818"/>
      <c r="AG818"/>
      <c r="AH818"/>
      <c r="AI818"/>
      <c r="AJ818"/>
      <c r="AK818"/>
      <c r="AL818"/>
      <c r="AM818"/>
      <c r="AN818"/>
      <c r="AO818" s="108" t="s">
        <v>43</v>
      </c>
      <c r="AP818" t="s">
        <v>1241</v>
      </c>
      <c r="AQ818">
        <v>97</v>
      </c>
      <c r="AR818" t="e">
        <v>#N/A</v>
      </c>
      <c r="AS818" t="s">
        <v>1739</v>
      </c>
      <c r="AT818" t="e">
        <v>#N/A</v>
      </c>
      <c r="AU818" t="s">
        <v>9308</v>
      </c>
      <c r="AV818" t="s">
        <v>9311</v>
      </c>
      <c r="AW818" t="s">
        <v>1937</v>
      </c>
      <c r="AX818" t="s">
        <v>1934</v>
      </c>
      <c r="AY818" t="s">
        <v>9311</v>
      </c>
      <c r="AZ818" t="s">
        <v>1240</v>
      </c>
      <c r="BA818" t="s">
        <v>9313</v>
      </c>
      <c r="BB818" t="s">
        <v>1242</v>
      </c>
      <c r="BC818" t="s">
        <v>1939</v>
      </c>
      <c r="BD818" t="s">
        <v>9314</v>
      </c>
      <c r="BE818">
        <v>794</v>
      </c>
      <c r="BF818">
        <v>816</v>
      </c>
      <c r="BG818">
        <v>0</v>
      </c>
      <c r="BH818" t="s">
        <v>1592</v>
      </c>
      <c r="BI818">
        <v>0</v>
      </c>
      <c r="BJ818">
        <v>0</v>
      </c>
      <c r="BK818">
        <v>883</v>
      </c>
      <c r="BL818" t="s">
        <v>9315</v>
      </c>
      <c r="BM818" t="s">
        <v>9514</v>
      </c>
      <c r="BN818" t="s">
        <v>9516</v>
      </c>
      <c r="BO818" t="e" cm="1">
        <v>#N/A</v>
      </c>
      <c r="BP818" t="s">
        <v>1592</v>
      </c>
      <c r="BQ818" t="s">
        <v>1243</v>
      </c>
      <c r="BR818">
        <v>96</v>
      </c>
      <c r="BS818" t="s">
        <v>5263</v>
      </c>
      <c r="BT818" t="s">
        <v>9525</v>
      </c>
      <c r="BU818" t="s">
        <v>9307</v>
      </c>
      <c r="BV818" t="s">
        <v>9311</v>
      </c>
      <c r="BW818" t="s">
        <v>9311</v>
      </c>
      <c r="BX818" t="s">
        <v>1937</v>
      </c>
      <c r="BY818" t="s">
        <v>8852</v>
      </c>
      <c r="BZ818" t="s">
        <v>1937</v>
      </c>
      <c r="CA818" t="s">
        <v>1965</v>
      </c>
      <c r="CB818"/>
      <c r="CC818" t="s">
        <v>998</v>
      </c>
      <c r="CD818" t="s">
        <v>1242</v>
      </c>
      <c r="CE818" t="s">
        <v>9526</v>
      </c>
      <c r="CF818" t="s">
        <v>9527</v>
      </c>
      <c r="CG818" t="s">
        <v>1242</v>
      </c>
      <c r="CH818" t="s">
        <v>1592</v>
      </c>
      <c r="CI818" t="s">
        <v>8519</v>
      </c>
      <c r="CJ818" t="s">
        <v>1255</v>
      </c>
      <c r="CK818"/>
      <c r="CL818"/>
      <c r="CM818" t="s">
        <v>9515</v>
      </c>
      <c r="CN818" t="s">
        <v>9310</v>
      </c>
      <c r="CO818" t="s">
        <v>9515</v>
      </c>
      <c r="CP818" t="s">
        <v>9310</v>
      </c>
      <c r="CQ818" t="s">
        <v>1592</v>
      </c>
      <c r="CR818">
        <v>8</v>
      </c>
      <c r="CS818" t="s">
        <v>1243</v>
      </c>
      <c r="CT818" t="s">
        <v>1243</v>
      </c>
      <c r="CU818" t="s">
        <v>1243</v>
      </c>
      <c r="CV818" t="s">
        <v>1592</v>
      </c>
      <c r="CW818" t="s">
        <v>1592</v>
      </c>
      <c r="CX818">
        <v>816</v>
      </c>
      <c r="CY818" t="s">
        <v>9528</v>
      </c>
      <c r="CZ818" t="s">
        <v>1592</v>
      </c>
      <c r="DA818" t="s">
        <v>2313</v>
      </c>
      <c r="DB818" t="s">
        <v>2314</v>
      </c>
      <c r="DC818" t="s">
        <v>9308</v>
      </c>
      <c r="DD818" t="s">
        <v>1240</v>
      </c>
      <c r="DE818" t="s">
        <v>9308</v>
      </c>
      <c r="DF818" t="s">
        <v>8852</v>
      </c>
      <c r="DG818" t="s">
        <v>8867</v>
      </c>
      <c r="DH818" t="s">
        <v>8868</v>
      </c>
      <c r="DI818" t="e">
        <v>#N/A</v>
      </c>
      <c r="DJ818"/>
      <c r="DK818" t="s">
        <v>8868</v>
      </c>
      <c r="DL818">
        <v>9</v>
      </c>
      <c r="DM818" t="s">
        <v>2315</v>
      </c>
      <c r="DN818" t="s">
        <v>1255</v>
      </c>
      <c r="DO818" t="b">
        <v>1</v>
      </c>
      <c r="DP818" t="b">
        <v>1</v>
      </c>
      <c r="DQ818" t="b">
        <v>0</v>
      </c>
      <c r="DR818" t="b">
        <v>0</v>
      </c>
      <c r="DS818" t="b">
        <v>0</v>
      </c>
      <c r="DT818" t="b">
        <v>0</v>
      </c>
      <c r="DU818" t="b">
        <v>0</v>
      </c>
      <c r="DV818">
        <v>0</v>
      </c>
      <c r="DW818" t="b">
        <v>0</v>
      </c>
      <c r="DX818" t="b">
        <v>0</v>
      </c>
      <c r="DY818" t="b">
        <v>0</v>
      </c>
      <c r="DZ818" t="b">
        <v>0</v>
      </c>
      <c r="EA818" t="b">
        <v>0</v>
      </c>
      <c r="EB818" t="b">
        <v>0</v>
      </c>
      <c r="EC818" t="b">
        <v>0</v>
      </c>
      <c r="ED818" t="b">
        <v>0</v>
      </c>
      <c r="EE818" t="b">
        <v>0</v>
      </c>
      <c r="EF818" t="b" cm="1">
        <v>0</v>
      </c>
      <c r="EG818" t="b">
        <v>0</v>
      </c>
      <c r="EH818" t="b">
        <v>0</v>
      </c>
      <c r="EI818" t="b">
        <v>0</v>
      </c>
      <c r="EJ818" t="s">
        <v>1592</v>
      </c>
      <c r="EK818">
        <v>0</v>
      </c>
      <c r="EL818">
        <v>20</v>
      </c>
      <c r="EM818" t="b">
        <v>0</v>
      </c>
    </row>
    <row r="819" spans="1:143" ht="15.75">
      <c r="A819"/>
      <c r="B819" t="s">
        <v>1255</v>
      </c>
      <c r="C819" t="s">
        <v>1739</v>
      </c>
      <c r="D819" t="s">
        <v>8643</v>
      </c>
      <c r="E819" t="s">
        <v>8644</v>
      </c>
      <c r="F819"/>
      <c r="G819" t="s">
        <v>8643</v>
      </c>
      <c r="H819" t="s">
        <v>8643</v>
      </c>
      <c r="I819" t="s">
        <v>1242</v>
      </c>
      <c r="J819" t="s">
        <v>9513</v>
      </c>
      <c r="K819"/>
      <c r="L819" t="s">
        <v>1939</v>
      </c>
      <c r="M819" t="s">
        <v>1947</v>
      </c>
      <c r="N819"/>
      <c r="O819" t="s">
        <v>1243</v>
      </c>
      <c r="P819" t="s">
        <v>1255</v>
      </c>
      <c r="Q819" t="s">
        <v>1240</v>
      </c>
      <c r="R819" t="s">
        <v>8519</v>
      </c>
      <c r="S819"/>
      <c r="T819" t="s">
        <v>8852</v>
      </c>
      <c r="U819" t="s">
        <v>9515</v>
      </c>
      <c r="V819" t="s">
        <v>8649</v>
      </c>
      <c r="W819"/>
      <c r="X819"/>
      <c r="Y819" t="s">
        <v>1240</v>
      </c>
      <c r="Z819"/>
      <c r="AA819"/>
      <c r="AB819"/>
      <c r="AC819"/>
      <c r="AD819"/>
      <c r="AE819"/>
      <c r="AF819"/>
      <c r="AG819"/>
      <c r="AH819"/>
      <c r="AI819"/>
      <c r="AJ819"/>
      <c r="AK819"/>
      <c r="AL819"/>
      <c r="AM819"/>
      <c r="AN819"/>
      <c r="AO819" s="108" t="s">
        <v>43</v>
      </c>
      <c r="AP819" t="s">
        <v>1241</v>
      </c>
      <c r="AQ819">
        <v>98</v>
      </c>
      <c r="AR819" t="e">
        <v>#N/A</v>
      </c>
      <c r="AS819" t="s">
        <v>1739</v>
      </c>
      <c r="AT819" t="e">
        <v>#N/A</v>
      </c>
      <c r="AU819" t="s">
        <v>8644</v>
      </c>
      <c r="AV819" t="s">
        <v>8651</v>
      </c>
      <c r="AW819" t="s">
        <v>1937</v>
      </c>
      <c r="AX819" t="s">
        <v>1934</v>
      </c>
      <c r="AY819" t="s">
        <v>9495</v>
      </c>
      <c r="AZ819" t="s">
        <v>1240</v>
      </c>
      <c r="BA819" t="s">
        <v>8654</v>
      </c>
      <c r="BB819" t="s">
        <v>1242</v>
      </c>
      <c r="BC819" t="s">
        <v>1939</v>
      </c>
      <c r="BD819" t="s">
        <v>8655</v>
      </c>
      <c r="BE819">
        <v>730</v>
      </c>
      <c r="BF819">
        <v>816</v>
      </c>
      <c r="BG819">
        <v>0</v>
      </c>
      <c r="BH819" t="s">
        <v>1592</v>
      </c>
      <c r="BI819">
        <v>0</v>
      </c>
      <c r="BJ819">
        <v>0</v>
      </c>
      <c r="BK819">
        <v>913</v>
      </c>
      <c r="BL819" t="s">
        <v>8656</v>
      </c>
      <c r="BM819" t="s">
        <v>9514</v>
      </c>
      <c r="BN819" t="s">
        <v>9516</v>
      </c>
      <c r="BO819" t="e" cm="1">
        <v>#N/A</v>
      </c>
      <c r="BP819" t="s">
        <v>1592</v>
      </c>
      <c r="BQ819" t="s">
        <v>1243</v>
      </c>
      <c r="BR819">
        <v>97</v>
      </c>
      <c r="BS819" t="s">
        <v>5267</v>
      </c>
      <c r="BT819" t="s">
        <v>9529</v>
      </c>
      <c r="BU819" t="s">
        <v>8643</v>
      </c>
      <c r="BV819" t="s">
        <v>8651</v>
      </c>
      <c r="BW819" t="s">
        <v>9495</v>
      </c>
      <c r="BX819" t="s">
        <v>1937</v>
      </c>
      <c r="BY819" t="s">
        <v>8852</v>
      </c>
      <c r="BZ819" t="s">
        <v>1937</v>
      </c>
      <c r="CA819" t="s">
        <v>1947</v>
      </c>
      <c r="CB819"/>
      <c r="CC819" t="s">
        <v>998</v>
      </c>
      <c r="CD819" t="s">
        <v>1242</v>
      </c>
      <c r="CE819" t="s">
        <v>9530</v>
      </c>
      <c r="CF819" t="s">
        <v>9531</v>
      </c>
      <c r="CG819" t="s">
        <v>1242</v>
      </c>
      <c r="CH819" t="s">
        <v>1592</v>
      </c>
      <c r="CI819" t="s">
        <v>8519</v>
      </c>
      <c r="CJ819" t="s">
        <v>1255</v>
      </c>
      <c r="CK819"/>
      <c r="CL819"/>
      <c r="CM819" t="s">
        <v>9515</v>
      </c>
      <c r="CN819" t="s">
        <v>8649</v>
      </c>
      <c r="CO819" t="s">
        <v>9515</v>
      </c>
      <c r="CP819" t="s">
        <v>8649</v>
      </c>
      <c r="CQ819" t="s">
        <v>1592</v>
      </c>
      <c r="CR819">
        <v>8</v>
      </c>
      <c r="CS819" t="s">
        <v>1243</v>
      </c>
      <c r="CT819" t="s">
        <v>1243</v>
      </c>
      <c r="CU819" t="s">
        <v>1243</v>
      </c>
      <c r="CV819" t="s">
        <v>1592</v>
      </c>
      <c r="CW819" t="s">
        <v>1592</v>
      </c>
      <c r="CX819">
        <v>817</v>
      </c>
      <c r="CY819" t="s">
        <v>9532</v>
      </c>
      <c r="CZ819" t="s">
        <v>1592</v>
      </c>
      <c r="DA819" t="s">
        <v>2313</v>
      </c>
      <c r="DB819" t="s">
        <v>2314</v>
      </c>
      <c r="DC819" t="s">
        <v>8644</v>
      </c>
      <c r="DD819" t="s">
        <v>1240</v>
      </c>
      <c r="DE819" t="s">
        <v>8643</v>
      </c>
      <c r="DF819" t="s">
        <v>8852</v>
      </c>
      <c r="DG819" t="s">
        <v>8867</v>
      </c>
      <c r="DH819" t="s">
        <v>8868</v>
      </c>
      <c r="DI819" t="e">
        <v>#N/A</v>
      </c>
      <c r="DJ819"/>
      <c r="DK819" t="s">
        <v>8868</v>
      </c>
      <c r="DL819">
        <v>9</v>
      </c>
      <c r="DM819" t="s">
        <v>2315</v>
      </c>
      <c r="DN819" t="s">
        <v>1255</v>
      </c>
      <c r="DO819" t="b">
        <v>1</v>
      </c>
      <c r="DP819" t="b">
        <v>1</v>
      </c>
      <c r="DQ819" t="b">
        <v>0</v>
      </c>
      <c r="DR819" t="b">
        <v>0</v>
      </c>
      <c r="DS819" t="b">
        <v>0</v>
      </c>
      <c r="DT819" t="b">
        <v>0</v>
      </c>
      <c r="DU819" t="b">
        <v>0</v>
      </c>
      <c r="DV819">
        <v>0</v>
      </c>
      <c r="DW819" t="b">
        <v>0</v>
      </c>
      <c r="DX819" t="b">
        <v>0</v>
      </c>
      <c r="DY819" t="b">
        <v>0</v>
      </c>
      <c r="DZ819" t="b">
        <v>0</v>
      </c>
      <c r="EA819" t="b">
        <v>0</v>
      </c>
      <c r="EB819" t="b">
        <v>0</v>
      </c>
      <c r="EC819" t="b">
        <v>0</v>
      </c>
      <c r="ED819" t="b">
        <v>0</v>
      </c>
      <c r="EE819" t="b">
        <v>0</v>
      </c>
      <c r="EF819" t="b" cm="1">
        <v>0</v>
      </c>
      <c r="EG819" t="b">
        <v>0</v>
      </c>
      <c r="EH819" t="b">
        <v>0</v>
      </c>
      <c r="EI819" t="b">
        <v>0</v>
      </c>
      <c r="EJ819" t="s">
        <v>1592</v>
      </c>
      <c r="EK819">
        <v>0</v>
      </c>
      <c r="EL819">
        <v>13</v>
      </c>
      <c r="EM819" t="b">
        <v>0</v>
      </c>
    </row>
    <row r="820" spans="1:143" ht="47.25">
      <c r="A820"/>
      <c r="B820" t="s">
        <v>1255</v>
      </c>
      <c r="C820" t="s">
        <v>1739</v>
      </c>
      <c r="D820" t="s">
        <v>8623</v>
      </c>
      <c r="E820" t="s">
        <v>8624</v>
      </c>
      <c r="F820"/>
      <c r="G820" t="s">
        <v>8625</v>
      </c>
      <c r="H820" s="109" t="s">
        <v>8626</v>
      </c>
      <c r="I820" t="s">
        <v>1242</v>
      </c>
      <c r="J820" t="s">
        <v>9513</v>
      </c>
      <c r="K820"/>
      <c r="L820" t="s">
        <v>1939</v>
      </c>
      <c r="M820" t="s">
        <v>1947</v>
      </c>
      <c r="N820" t="s">
        <v>8627</v>
      </c>
      <c r="O820" t="s">
        <v>1243</v>
      </c>
      <c r="P820" t="s">
        <v>8607</v>
      </c>
      <c r="Q820" t="s">
        <v>1311</v>
      </c>
      <c r="R820" t="s">
        <v>8519</v>
      </c>
      <c r="S820"/>
      <c r="T820" t="s">
        <v>8586</v>
      </c>
      <c r="U820" t="s">
        <v>9515</v>
      </c>
      <c r="V820" t="s">
        <v>8628</v>
      </c>
      <c r="W820"/>
      <c r="X820"/>
      <c r="Y820" t="s">
        <v>1311</v>
      </c>
      <c r="Z820" t="s">
        <v>8629</v>
      </c>
      <c r="AA820"/>
      <c r="AB820"/>
      <c r="AC820" s="109" t="s">
        <v>8630</v>
      </c>
      <c r="AD820"/>
      <c r="AE820"/>
      <c r="AF820"/>
      <c r="AG820"/>
      <c r="AH820"/>
      <c r="AI820"/>
      <c r="AJ820"/>
      <c r="AK820"/>
      <c r="AL820"/>
      <c r="AM820"/>
      <c r="AN820"/>
      <c r="AO820" s="108" t="s">
        <v>43</v>
      </c>
      <c r="AP820" t="s">
        <v>1241</v>
      </c>
      <c r="AQ820">
        <v>99</v>
      </c>
      <c r="AR820" t="e">
        <v>#N/A</v>
      </c>
      <c r="AS820" t="s">
        <v>1739</v>
      </c>
      <c r="AT820" t="e">
        <v>#N/A</v>
      </c>
      <c r="AU820" t="s">
        <v>8624</v>
      </c>
      <c r="AV820" t="s">
        <v>8631</v>
      </c>
      <c r="AW820" t="s">
        <v>1937</v>
      </c>
      <c r="AX820" t="s">
        <v>1934</v>
      </c>
      <c r="AY820" t="s">
        <v>8632</v>
      </c>
      <c r="AZ820" t="s">
        <v>1311</v>
      </c>
      <c r="BA820" t="s">
        <v>8633</v>
      </c>
      <c r="BB820" t="s">
        <v>1242</v>
      </c>
      <c r="BC820" t="s">
        <v>1939</v>
      </c>
      <c r="BD820" t="s">
        <v>8634</v>
      </c>
      <c r="BE820">
        <v>729</v>
      </c>
      <c r="BF820">
        <v>816</v>
      </c>
      <c r="BG820">
        <v>0</v>
      </c>
      <c r="BH820" t="s">
        <v>1592</v>
      </c>
      <c r="BI820">
        <v>0</v>
      </c>
      <c r="BJ820">
        <v>0</v>
      </c>
      <c r="BK820">
        <v>912</v>
      </c>
      <c r="BL820" t="s">
        <v>8635</v>
      </c>
      <c r="BM820" t="s">
        <v>9514</v>
      </c>
      <c r="BN820" t="s">
        <v>9516</v>
      </c>
      <c r="BO820" t="e" cm="1">
        <v>#N/A</v>
      </c>
      <c r="BP820" t="s">
        <v>1592</v>
      </c>
      <c r="BQ820" t="s">
        <v>1243</v>
      </c>
      <c r="BR820">
        <v>98</v>
      </c>
      <c r="BS820" t="s">
        <v>5271</v>
      </c>
      <c r="BT820" t="s">
        <v>9533</v>
      </c>
      <c r="BU820" t="s">
        <v>8623</v>
      </c>
      <c r="BV820" t="s">
        <v>8631</v>
      </c>
      <c r="BW820" t="s">
        <v>8637</v>
      </c>
      <c r="BX820" t="s">
        <v>8638</v>
      </c>
      <c r="BY820" t="s">
        <v>8586</v>
      </c>
      <c r="BZ820" t="s">
        <v>8639</v>
      </c>
      <c r="CA820" t="s">
        <v>1947</v>
      </c>
      <c r="CB820"/>
      <c r="CC820" t="s">
        <v>998</v>
      </c>
      <c r="CD820" t="s">
        <v>1242</v>
      </c>
      <c r="CE820" t="s">
        <v>9534</v>
      </c>
      <c r="CF820" t="s">
        <v>9535</v>
      </c>
      <c r="CG820" t="s">
        <v>1242</v>
      </c>
      <c r="CH820" t="s">
        <v>1592</v>
      </c>
      <c r="CI820" t="s">
        <v>8519</v>
      </c>
      <c r="CJ820" t="s">
        <v>1255</v>
      </c>
      <c r="CK820"/>
      <c r="CL820"/>
      <c r="CM820" t="s">
        <v>9515</v>
      </c>
      <c r="CN820" t="s">
        <v>8628</v>
      </c>
      <c r="CO820" t="s">
        <v>9515</v>
      </c>
      <c r="CP820" t="s">
        <v>8628</v>
      </c>
      <c r="CQ820" t="s">
        <v>1592</v>
      </c>
      <c r="CR820">
        <v>8</v>
      </c>
      <c r="CS820" t="s">
        <v>1243</v>
      </c>
      <c r="CT820" t="s">
        <v>1243</v>
      </c>
      <c r="CU820" t="s">
        <v>1243</v>
      </c>
      <c r="CV820" t="s">
        <v>1592</v>
      </c>
      <c r="CW820" t="s">
        <v>1592</v>
      </c>
      <c r="CX820">
        <v>818</v>
      </c>
      <c r="CY820" t="s">
        <v>9536</v>
      </c>
      <c r="CZ820" t="s">
        <v>1592</v>
      </c>
      <c r="DA820" t="s">
        <v>2313</v>
      </c>
      <c r="DB820" t="s">
        <v>2314</v>
      </c>
      <c r="DC820" t="s">
        <v>8624</v>
      </c>
      <c r="DD820" t="s">
        <v>1311</v>
      </c>
      <c r="DE820" t="s">
        <v>8625</v>
      </c>
      <c r="DF820" t="s">
        <v>8586</v>
      </c>
      <c r="DG820" t="s">
        <v>8586</v>
      </c>
      <c r="DH820" t="s">
        <v>8600</v>
      </c>
      <c r="DI820" t="e">
        <v>#N/A</v>
      </c>
      <c r="DJ820"/>
      <c r="DK820" t="s">
        <v>8600</v>
      </c>
      <c r="DL820">
        <v>9</v>
      </c>
      <c r="DM820" t="s">
        <v>2315</v>
      </c>
      <c r="DN820" t="s">
        <v>1255</v>
      </c>
      <c r="DO820" t="b">
        <v>1</v>
      </c>
      <c r="DP820" t="b">
        <v>1</v>
      </c>
      <c r="DQ820" t="b">
        <v>0</v>
      </c>
      <c r="DR820" t="b">
        <v>0</v>
      </c>
      <c r="DS820" t="b">
        <v>0</v>
      </c>
      <c r="DT820" t="b">
        <v>0</v>
      </c>
      <c r="DU820" t="b">
        <v>0</v>
      </c>
      <c r="DV820">
        <v>0</v>
      </c>
      <c r="DW820" t="b">
        <v>0</v>
      </c>
      <c r="DX820" t="b">
        <v>0</v>
      </c>
      <c r="DY820" t="b">
        <v>0</v>
      </c>
      <c r="DZ820" t="b">
        <v>0</v>
      </c>
      <c r="EA820" t="b">
        <v>0</v>
      </c>
      <c r="EB820" t="b">
        <v>0</v>
      </c>
      <c r="EC820" t="b">
        <v>0</v>
      </c>
      <c r="ED820" t="b">
        <v>0</v>
      </c>
      <c r="EE820" t="b">
        <v>0</v>
      </c>
      <c r="EF820" t="b" cm="1">
        <v>0</v>
      </c>
      <c r="EG820" t="b">
        <v>0</v>
      </c>
      <c r="EH820" t="b">
        <v>0</v>
      </c>
      <c r="EI820" t="b">
        <v>0</v>
      </c>
      <c r="EJ820" t="s">
        <v>1592</v>
      </c>
      <c r="EK820">
        <v>0</v>
      </c>
      <c r="EL820">
        <v>19</v>
      </c>
      <c r="EM820" t="b">
        <v>0</v>
      </c>
    </row>
    <row r="821" spans="1:143" ht="15.75">
      <c r="A821"/>
      <c r="B821" t="s">
        <v>1255</v>
      </c>
      <c r="C821" t="s">
        <v>1739</v>
      </c>
      <c r="D821" t="s">
        <v>9537</v>
      </c>
      <c r="E821" t="s">
        <v>9538</v>
      </c>
      <c r="F821"/>
      <c r="G821" t="s">
        <v>9537</v>
      </c>
      <c r="H821" t="s">
        <v>9539</v>
      </c>
      <c r="I821" t="s">
        <v>1242</v>
      </c>
      <c r="J821" t="s">
        <v>9513</v>
      </c>
      <c r="K821"/>
      <c r="L821" t="s">
        <v>3872</v>
      </c>
      <c r="M821" t="s">
        <v>1965</v>
      </c>
      <c r="N821"/>
      <c r="O821" t="s">
        <v>1243</v>
      </c>
      <c r="P821" t="s">
        <v>1255</v>
      </c>
      <c r="Q821" t="s">
        <v>1311</v>
      </c>
      <c r="R821" t="s">
        <v>8519</v>
      </c>
      <c r="S821"/>
      <c r="T821" t="s">
        <v>8700</v>
      </c>
      <c r="U821" t="s">
        <v>9515</v>
      </c>
      <c r="V821" t="s">
        <v>9540</v>
      </c>
      <c r="W821"/>
      <c r="X821"/>
      <c r="Y821" t="s">
        <v>1311</v>
      </c>
      <c r="Z821"/>
      <c r="AA821"/>
      <c r="AB821"/>
      <c r="AC821" t="s">
        <v>9070</v>
      </c>
      <c r="AD821"/>
      <c r="AE821"/>
      <c r="AF821"/>
      <c r="AG821"/>
      <c r="AH821"/>
      <c r="AI821"/>
      <c r="AJ821"/>
      <c r="AK821"/>
      <c r="AL821"/>
      <c r="AM821"/>
      <c r="AN821"/>
      <c r="AO821" s="108" t="s">
        <v>43</v>
      </c>
      <c r="AP821" t="s">
        <v>1241</v>
      </c>
      <c r="AQ821">
        <v>100</v>
      </c>
      <c r="AR821" t="e">
        <v>#N/A</v>
      </c>
      <c r="AS821" t="s">
        <v>1739</v>
      </c>
      <c r="AT821" t="e">
        <v>#N/A</v>
      </c>
      <c r="AU821" t="s">
        <v>9538</v>
      </c>
      <c r="AV821" t="s">
        <v>9541</v>
      </c>
      <c r="AW821" t="s">
        <v>1937</v>
      </c>
      <c r="AX821" t="s">
        <v>1934</v>
      </c>
      <c r="AY821" t="s">
        <v>9542</v>
      </c>
      <c r="AZ821" t="s">
        <v>1311</v>
      </c>
      <c r="BA821" t="s">
        <v>9543</v>
      </c>
      <c r="BB821" t="s">
        <v>1242</v>
      </c>
      <c r="BC821" t="s">
        <v>3872</v>
      </c>
      <c r="BD821" t="s">
        <v>9544</v>
      </c>
      <c r="BE821">
        <v>821</v>
      </c>
      <c r="BF821">
        <v>816</v>
      </c>
      <c r="BG821">
        <v>0</v>
      </c>
      <c r="BH821" t="s">
        <v>1592</v>
      </c>
      <c r="BI821">
        <v>0</v>
      </c>
      <c r="BJ821">
        <v>0</v>
      </c>
      <c r="BK821">
        <v>915</v>
      </c>
      <c r="BL821" t="s">
        <v>9545</v>
      </c>
      <c r="BM821" t="s">
        <v>9514</v>
      </c>
      <c r="BN821" t="s">
        <v>9516</v>
      </c>
      <c r="BO821" t="e" cm="1">
        <v>#N/A</v>
      </c>
      <c r="BP821" t="s">
        <v>1592</v>
      </c>
      <c r="BQ821" t="s">
        <v>1243</v>
      </c>
      <c r="BR821">
        <v>99</v>
      </c>
      <c r="BS821" t="s">
        <v>5275</v>
      </c>
      <c r="BT821" t="s">
        <v>9546</v>
      </c>
      <c r="BU821" t="s">
        <v>9537</v>
      </c>
      <c r="BV821" t="s">
        <v>9541</v>
      </c>
      <c r="BW821" t="s">
        <v>9547</v>
      </c>
      <c r="BX821" t="s">
        <v>1937</v>
      </c>
      <c r="BY821" t="s">
        <v>8700</v>
      </c>
      <c r="BZ821" t="s">
        <v>1937</v>
      </c>
      <c r="CA821" t="s">
        <v>1965</v>
      </c>
      <c r="CB821"/>
      <c r="CC821" t="s">
        <v>998</v>
      </c>
      <c r="CD821" t="s">
        <v>1242</v>
      </c>
      <c r="CE821" t="s">
        <v>9548</v>
      </c>
      <c r="CF821" t="s">
        <v>9549</v>
      </c>
      <c r="CG821" t="s">
        <v>1242</v>
      </c>
      <c r="CH821" t="s">
        <v>1592</v>
      </c>
      <c r="CI821" t="s">
        <v>8519</v>
      </c>
      <c r="CJ821" t="s">
        <v>1255</v>
      </c>
      <c r="CK821"/>
      <c r="CL821"/>
      <c r="CM821" t="s">
        <v>9515</v>
      </c>
      <c r="CN821" t="s">
        <v>9540</v>
      </c>
      <c r="CO821" t="s">
        <v>9515</v>
      </c>
      <c r="CP821" t="s">
        <v>9540</v>
      </c>
      <c r="CQ821" t="s">
        <v>1592</v>
      </c>
      <c r="CR821">
        <v>8</v>
      </c>
      <c r="CS821" t="s">
        <v>1243</v>
      </c>
      <c r="CT821" t="s">
        <v>1243</v>
      </c>
      <c r="CU821" t="s">
        <v>1243</v>
      </c>
      <c r="CV821" t="s">
        <v>1592</v>
      </c>
      <c r="CW821" t="s">
        <v>1592</v>
      </c>
      <c r="CX821">
        <v>819</v>
      </c>
      <c r="CY821" t="s">
        <v>9550</v>
      </c>
      <c r="CZ821" t="s">
        <v>1592</v>
      </c>
      <c r="DA821" t="s">
        <v>2313</v>
      </c>
      <c r="DB821" t="s">
        <v>2314</v>
      </c>
      <c r="DC821" t="s">
        <v>9538</v>
      </c>
      <c r="DD821" t="s">
        <v>1311</v>
      </c>
      <c r="DE821" t="s">
        <v>9537</v>
      </c>
      <c r="DF821" t="s">
        <v>8700</v>
      </c>
      <c r="DG821" t="s">
        <v>8700</v>
      </c>
      <c r="DH821" t="s">
        <v>8717</v>
      </c>
      <c r="DI821" t="e">
        <v>#N/A</v>
      </c>
      <c r="DJ821"/>
      <c r="DK821" t="s">
        <v>8717</v>
      </c>
      <c r="DL821">
        <v>9</v>
      </c>
      <c r="DM821" t="s">
        <v>2315</v>
      </c>
      <c r="DN821" t="s">
        <v>1255</v>
      </c>
      <c r="DO821" t="b">
        <v>1</v>
      </c>
      <c r="DP821" t="b">
        <v>1</v>
      </c>
      <c r="DQ821" t="b">
        <v>1</v>
      </c>
      <c r="DR821" t="b">
        <v>0</v>
      </c>
      <c r="DS821" t="b">
        <v>0</v>
      </c>
      <c r="DT821" t="b">
        <v>0</v>
      </c>
      <c r="DU821" t="b">
        <v>0</v>
      </c>
      <c r="DV821">
        <v>0</v>
      </c>
      <c r="DW821" t="b">
        <v>0</v>
      </c>
      <c r="DX821" t="b">
        <v>0</v>
      </c>
      <c r="DY821" t="b">
        <v>0</v>
      </c>
      <c r="DZ821" t="b">
        <v>0</v>
      </c>
      <c r="EA821" t="b">
        <v>0</v>
      </c>
      <c r="EB821" t="b">
        <v>0</v>
      </c>
      <c r="EC821" t="b">
        <v>0</v>
      </c>
      <c r="ED821" t="b">
        <v>0</v>
      </c>
      <c r="EE821" t="b">
        <v>0</v>
      </c>
      <c r="EF821" t="b" cm="1">
        <v>0</v>
      </c>
      <c r="EG821" t="b">
        <v>0</v>
      </c>
      <c r="EH821" t="b">
        <v>0</v>
      </c>
      <c r="EI821" t="b">
        <v>0</v>
      </c>
      <c r="EJ821" t="s">
        <v>1592</v>
      </c>
      <c r="EK821">
        <v>0</v>
      </c>
      <c r="EL821">
        <v>20</v>
      </c>
      <c r="EM821" t="b">
        <v>0</v>
      </c>
    </row>
    <row r="822" spans="1:143" ht="15.75">
      <c r="A822"/>
      <c r="B822" t="s">
        <v>1255</v>
      </c>
      <c r="C822" t="s">
        <v>1739</v>
      </c>
      <c r="D822" t="s">
        <v>9063</v>
      </c>
      <c r="E822" t="s">
        <v>9064</v>
      </c>
      <c r="F822" t="s">
        <v>9065</v>
      </c>
      <c r="G822" t="s">
        <v>9063</v>
      </c>
      <c r="H822" t="s">
        <v>9066</v>
      </c>
      <c r="I822" t="s">
        <v>1242</v>
      </c>
      <c r="J822" t="s">
        <v>9513</v>
      </c>
      <c r="K822"/>
      <c r="L822" t="s">
        <v>5588</v>
      </c>
      <c r="M822" t="s">
        <v>1947</v>
      </c>
      <c r="N822" t="s">
        <v>9067</v>
      </c>
      <c r="O822" t="s">
        <v>1243</v>
      </c>
      <c r="P822" t="s">
        <v>1255</v>
      </c>
      <c r="Q822" t="s">
        <v>1311</v>
      </c>
      <c r="R822" t="s">
        <v>9068</v>
      </c>
      <c r="S822"/>
      <c r="T822" t="s">
        <v>8700</v>
      </c>
      <c r="U822" t="s">
        <v>9515</v>
      </c>
      <c r="V822" t="s">
        <v>9069</v>
      </c>
      <c r="W822"/>
      <c r="X822"/>
      <c r="Y822" t="s">
        <v>1311</v>
      </c>
      <c r="Z822"/>
      <c r="AA822"/>
      <c r="AB822"/>
      <c r="AC822" t="s">
        <v>9070</v>
      </c>
      <c r="AD822"/>
      <c r="AE822"/>
      <c r="AF822"/>
      <c r="AG822"/>
      <c r="AH822"/>
      <c r="AI822"/>
      <c r="AJ822"/>
      <c r="AK822"/>
      <c r="AL822"/>
      <c r="AM822"/>
      <c r="AN822"/>
      <c r="AO822" s="108" t="s">
        <v>43</v>
      </c>
      <c r="AP822" t="s">
        <v>1241</v>
      </c>
      <c r="AQ822">
        <v>101</v>
      </c>
      <c r="AR822" t="e">
        <v>#N/A</v>
      </c>
      <c r="AS822" t="s">
        <v>1739</v>
      </c>
      <c r="AT822" t="e">
        <v>#N/A</v>
      </c>
      <c r="AU822" t="s">
        <v>9064</v>
      </c>
      <c r="AV822" t="s">
        <v>9071</v>
      </c>
      <c r="AW822" t="s">
        <v>9072</v>
      </c>
      <c r="AX822" t="s">
        <v>1934</v>
      </c>
      <c r="AY822" t="s">
        <v>9073</v>
      </c>
      <c r="AZ822" t="s">
        <v>1311</v>
      </c>
      <c r="BA822" t="s">
        <v>9074</v>
      </c>
      <c r="BB822" t="s">
        <v>1242</v>
      </c>
      <c r="BC822" t="s">
        <v>5118</v>
      </c>
      <c r="BD822" t="s">
        <v>9075</v>
      </c>
      <c r="BE822">
        <v>764</v>
      </c>
      <c r="BF822">
        <v>816</v>
      </c>
      <c r="BG822">
        <v>0</v>
      </c>
      <c r="BH822" t="s">
        <v>1592</v>
      </c>
      <c r="BI822">
        <v>0</v>
      </c>
      <c r="BJ822">
        <v>0</v>
      </c>
      <c r="BK822">
        <v>903</v>
      </c>
      <c r="BL822" t="s">
        <v>9076</v>
      </c>
      <c r="BM822" t="s">
        <v>9514</v>
      </c>
      <c r="BN822" t="s">
        <v>9516</v>
      </c>
      <c r="BO822" t="e" cm="1">
        <v>#N/A</v>
      </c>
      <c r="BP822" t="s">
        <v>1592</v>
      </c>
      <c r="BQ822" t="s">
        <v>1243</v>
      </c>
      <c r="BR822">
        <v>100</v>
      </c>
      <c r="BS822" t="s">
        <v>5279</v>
      </c>
      <c r="BT822" t="s">
        <v>9551</v>
      </c>
      <c r="BU822" t="s">
        <v>9063</v>
      </c>
      <c r="BV822" t="s">
        <v>9071</v>
      </c>
      <c r="BW822" t="s">
        <v>9078</v>
      </c>
      <c r="BX822" t="s">
        <v>9079</v>
      </c>
      <c r="BY822" t="s">
        <v>8700</v>
      </c>
      <c r="BZ822" t="s">
        <v>1937</v>
      </c>
      <c r="CA822" t="s">
        <v>1947</v>
      </c>
      <c r="CB822"/>
      <c r="CC822" t="s">
        <v>998</v>
      </c>
      <c r="CD822" t="s">
        <v>1242</v>
      </c>
      <c r="CE822" t="s">
        <v>9552</v>
      </c>
      <c r="CF822" t="s">
        <v>9553</v>
      </c>
      <c r="CG822" t="s">
        <v>1242</v>
      </c>
      <c r="CH822" t="s">
        <v>1592</v>
      </c>
      <c r="CI822" t="s">
        <v>9068</v>
      </c>
      <c r="CJ822" t="s">
        <v>1255</v>
      </c>
      <c r="CK822"/>
      <c r="CL822"/>
      <c r="CM822" t="s">
        <v>9515</v>
      </c>
      <c r="CN822" t="s">
        <v>9069</v>
      </c>
      <c r="CO822" t="s">
        <v>9515</v>
      </c>
      <c r="CP822" t="s">
        <v>9069</v>
      </c>
      <c r="CQ822" t="s">
        <v>1592</v>
      </c>
      <c r="CR822">
        <v>8</v>
      </c>
      <c r="CS822" t="s">
        <v>1243</v>
      </c>
      <c r="CT822" t="s">
        <v>1243</v>
      </c>
      <c r="CU822" t="s">
        <v>1243</v>
      </c>
      <c r="CV822" t="s">
        <v>1592</v>
      </c>
      <c r="CW822" t="s">
        <v>1592</v>
      </c>
      <c r="CX822">
        <v>820</v>
      </c>
      <c r="CY822" t="s">
        <v>9554</v>
      </c>
      <c r="CZ822" t="s">
        <v>1592</v>
      </c>
      <c r="DA822" t="s">
        <v>2313</v>
      </c>
      <c r="DB822" t="s">
        <v>2314</v>
      </c>
      <c r="DC822" t="s">
        <v>9064</v>
      </c>
      <c r="DD822" t="s">
        <v>1311</v>
      </c>
      <c r="DE822" t="s">
        <v>9063</v>
      </c>
      <c r="DF822" t="s">
        <v>8700</v>
      </c>
      <c r="DG822" t="s">
        <v>8700</v>
      </c>
      <c r="DH822" t="s">
        <v>8717</v>
      </c>
      <c r="DI822" t="e">
        <v>#N/A</v>
      </c>
      <c r="DJ822"/>
      <c r="DK822" t="s">
        <v>8717</v>
      </c>
      <c r="DL822">
        <v>9</v>
      </c>
      <c r="DM822" t="s">
        <v>2315</v>
      </c>
      <c r="DN822" t="s">
        <v>1255</v>
      </c>
      <c r="DO822" t="b">
        <v>1</v>
      </c>
      <c r="DP822" t="b">
        <v>1</v>
      </c>
      <c r="DQ822" t="b">
        <v>0</v>
      </c>
      <c r="DR822" t="b">
        <v>0</v>
      </c>
      <c r="DS822" t="b">
        <v>0</v>
      </c>
      <c r="DT822" t="b">
        <v>0</v>
      </c>
      <c r="DU822" t="b">
        <v>0</v>
      </c>
      <c r="DV822">
        <v>0</v>
      </c>
      <c r="DW822" t="b">
        <v>0</v>
      </c>
      <c r="DX822" t="b">
        <v>0</v>
      </c>
      <c r="DY822" t="b">
        <v>0</v>
      </c>
      <c r="DZ822" t="b">
        <v>0</v>
      </c>
      <c r="EA822" t="b">
        <v>0</v>
      </c>
      <c r="EB822" t="b">
        <v>0</v>
      </c>
      <c r="EC822" t="b">
        <v>0</v>
      </c>
      <c r="ED822" t="b">
        <v>0</v>
      </c>
      <c r="EE822" t="b">
        <v>0</v>
      </c>
      <c r="EF822" t="b" cm="1">
        <v>0</v>
      </c>
      <c r="EG822" t="b">
        <v>0</v>
      </c>
      <c r="EH822" t="b">
        <v>0</v>
      </c>
      <c r="EI822" t="b">
        <v>0</v>
      </c>
      <c r="EJ822" t="s">
        <v>1592</v>
      </c>
      <c r="EK822">
        <v>0</v>
      </c>
      <c r="EL822">
        <v>15</v>
      </c>
      <c r="EM822" t="b">
        <v>0</v>
      </c>
    </row>
    <row r="823" spans="1:143" ht="15.75">
      <c r="A823"/>
      <c r="B823" t="s">
        <v>1255</v>
      </c>
      <c r="C823" t="s">
        <v>1739</v>
      </c>
      <c r="D823" t="s">
        <v>9083</v>
      </c>
      <c r="E823" t="s">
        <v>9084</v>
      </c>
      <c r="F823" t="s">
        <v>9085</v>
      </c>
      <c r="G823" t="s">
        <v>9083</v>
      </c>
      <c r="H823" t="s">
        <v>9083</v>
      </c>
      <c r="I823" t="s">
        <v>1242</v>
      </c>
      <c r="J823" t="s">
        <v>9513</v>
      </c>
      <c r="K823"/>
      <c r="L823" t="s">
        <v>5118</v>
      </c>
      <c r="M823" t="s">
        <v>1947</v>
      </c>
      <c r="N823" t="s">
        <v>9086</v>
      </c>
      <c r="O823" t="s">
        <v>1243</v>
      </c>
      <c r="P823" t="s">
        <v>1255</v>
      </c>
      <c r="Q823" t="s">
        <v>1311</v>
      </c>
      <c r="R823" t="s">
        <v>9068</v>
      </c>
      <c r="S823"/>
      <c r="T823" t="s">
        <v>8700</v>
      </c>
      <c r="U823" t="s">
        <v>9515</v>
      </c>
      <c r="V823" t="s">
        <v>9087</v>
      </c>
      <c r="W823"/>
      <c r="X823"/>
      <c r="Y823" t="s">
        <v>1311</v>
      </c>
      <c r="Z823"/>
      <c r="AA823"/>
      <c r="AB823"/>
      <c r="AC823" t="s">
        <v>9070</v>
      </c>
      <c r="AD823"/>
      <c r="AE823"/>
      <c r="AF823"/>
      <c r="AG823"/>
      <c r="AH823"/>
      <c r="AI823"/>
      <c r="AJ823"/>
      <c r="AK823"/>
      <c r="AL823"/>
      <c r="AM823"/>
      <c r="AN823"/>
      <c r="AO823" s="108" t="s">
        <v>43</v>
      </c>
      <c r="AP823" t="s">
        <v>1241</v>
      </c>
      <c r="AQ823">
        <v>102</v>
      </c>
      <c r="AR823" t="e">
        <v>#N/A</v>
      </c>
      <c r="AS823" t="s">
        <v>1739</v>
      </c>
      <c r="AT823" t="e">
        <v>#N/A</v>
      </c>
      <c r="AU823" t="s">
        <v>9084</v>
      </c>
      <c r="AV823" t="s">
        <v>9088</v>
      </c>
      <c r="AW823" t="s">
        <v>9089</v>
      </c>
      <c r="AX823" t="s">
        <v>1934</v>
      </c>
      <c r="AY823" t="s">
        <v>9090</v>
      </c>
      <c r="AZ823" t="s">
        <v>1311</v>
      </c>
      <c r="BA823" t="s">
        <v>9091</v>
      </c>
      <c r="BB823" t="s">
        <v>1242</v>
      </c>
      <c r="BC823" t="s">
        <v>5118</v>
      </c>
      <c r="BD823" t="s">
        <v>9092</v>
      </c>
      <c r="BE823">
        <v>765</v>
      </c>
      <c r="BF823">
        <v>816</v>
      </c>
      <c r="BG823">
        <v>0</v>
      </c>
      <c r="BH823" t="s">
        <v>1592</v>
      </c>
      <c r="BI823">
        <v>0</v>
      </c>
      <c r="BJ823">
        <v>0</v>
      </c>
      <c r="BK823">
        <v>904</v>
      </c>
      <c r="BL823" t="s">
        <v>9093</v>
      </c>
      <c r="BM823" t="s">
        <v>9514</v>
      </c>
      <c r="BN823" t="s">
        <v>9516</v>
      </c>
      <c r="BO823" t="e" cm="1">
        <v>#N/A</v>
      </c>
      <c r="BP823" t="s">
        <v>1592</v>
      </c>
      <c r="BQ823" t="s">
        <v>1243</v>
      </c>
      <c r="BR823">
        <v>101</v>
      </c>
      <c r="BS823" t="s">
        <v>5283</v>
      </c>
      <c r="BT823" t="s">
        <v>9555</v>
      </c>
      <c r="BU823" t="s">
        <v>9083</v>
      </c>
      <c r="BV823" t="s">
        <v>9088</v>
      </c>
      <c r="BW823" t="s">
        <v>9090</v>
      </c>
      <c r="BX823" t="s">
        <v>9095</v>
      </c>
      <c r="BY823" t="s">
        <v>8700</v>
      </c>
      <c r="BZ823" t="s">
        <v>1937</v>
      </c>
      <c r="CA823" t="s">
        <v>1947</v>
      </c>
      <c r="CB823"/>
      <c r="CC823" t="s">
        <v>998</v>
      </c>
      <c r="CD823" t="s">
        <v>1242</v>
      </c>
      <c r="CE823" t="s">
        <v>9556</v>
      </c>
      <c r="CF823" t="s">
        <v>9557</v>
      </c>
      <c r="CG823" t="s">
        <v>1242</v>
      </c>
      <c r="CH823" t="s">
        <v>1592</v>
      </c>
      <c r="CI823" t="s">
        <v>9068</v>
      </c>
      <c r="CJ823" t="s">
        <v>1255</v>
      </c>
      <c r="CK823"/>
      <c r="CL823"/>
      <c r="CM823" t="s">
        <v>9515</v>
      </c>
      <c r="CN823" t="s">
        <v>9087</v>
      </c>
      <c r="CO823" t="s">
        <v>9515</v>
      </c>
      <c r="CP823" t="s">
        <v>9087</v>
      </c>
      <c r="CQ823" t="s">
        <v>1592</v>
      </c>
      <c r="CR823">
        <v>8</v>
      </c>
      <c r="CS823" t="s">
        <v>1243</v>
      </c>
      <c r="CT823" t="s">
        <v>1243</v>
      </c>
      <c r="CU823" t="s">
        <v>1243</v>
      </c>
      <c r="CV823" t="s">
        <v>1592</v>
      </c>
      <c r="CW823" t="s">
        <v>1592</v>
      </c>
      <c r="CX823">
        <v>821</v>
      </c>
      <c r="CY823" t="s">
        <v>9558</v>
      </c>
      <c r="CZ823" t="s">
        <v>1592</v>
      </c>
      <c r="DA823" t="s">
        <v>2313</v>
      </c>
      <c r="DB823" t="s">
        <v>2314</v>
      </c>
      <c r="DC823" t="s">
        <v>9084</v>
      </c>
      <c r="DD823" t="s">
        <v>1311</v>
      </c>
      <c r="DE823" t="s">
        <v>9083</v>
      </c>
      <c r="DF823" t="s">
        <v>8700</v>
      </c>
      <c r="DG823" t="s">
        <v>8700</v>
      </c>
      <c r="DH823" t="s">
        <v>8717</v>
      </c>
      <c r="DI823" t="e">
        <v>#N/A</v>
      </c>
      <c r="DJ823"/>
      <c r="DK823" t="s">
        <v>8717</v>
      </c>
      <c r="DL823">
        <v>9</v>
      </c>
      <c r="DM823" t="s">
        <v>2315</v>
      </c>
      <c r="DN823" t="s">
        <v>1255</v>
      </c>
      <c r="DO823" t="b">
        <v>1</v>
      </c>
      <c r="DP823" t="b">
        <v>1</v>
      </c>
      <c r="DQ823" t="b">
        <v>0</v>
      </c>
      <c r="DR823" t="b">
        <v>0</v>
      </c>
      <c r="DS823" t="b">
        <v>0</v>
      </c>
      <c r="DT823" t="b">
        <v>0</v>
      </c>
      <c r="DU823" t="b">
        <v>0</v>
      </c>
      <c r="DV823">
        <v>0</v>
      </c>
      <c r="DW823" t="b">
        <v>0</v>
      </c>
      <c r="DX823" t="b">
        <v>0</v>
      </c>
      <c r="DY823" t="b">
        <v>0</v>
      </c>
      <c r="DZ823" t="b">
        <v>0</v>
      </c>
      <c r="EA823" t="b">
        <v>0</v>
      </c>
      <c r="EB823" t="b">
        <v>0</v>
      </c>
      <c r="EC823" t="b">
        <v>0</v>
      </c>
      <c r="ED823" t="b">
        <v>0</v>
      </c>
      <c r="EE823" t="b">
        <v>0</v>
      </c>
      <c r="EF823" t="b" cm="1">
        <v>0</v>
      </c>
      <c r="EG823" t="b">
        <v>0</v>
      </c>
      <c r="EH823" t="b">
        <v>0</v>
      </c>
      <c r="EI823" t="b">
        <v>0</v>
      </c>
      <c r="EJ823" t="s">
        <v>1592</v>
      </c>
      <c r="EK823">
        <v>0</v>
      </c>
      <c r="EL823">
        <v>16</v>
      </c>
      <c r="EM823" t="b">
        <v>0</v>
      </c>
    </row>
    <row r="824" spans="1:143" ht="15.75">
      <c r="A824"/>
      <c r="B824" t="s">
        <v>1255</v>
      </c>
      <c r="C824" t="s">
        <v>1739</v>
      </c>
      <c r="D824" t="s">
        <v>9559</v>
      </c>
      <c r="E824" t="s">
        <v>9560</v>
      </c>
      <c r="F824" t="s">
        <v>9085</v>
      </c>
      <c r="G824" t="s">
        <v>9559</v>
      </c>
      <c r="H824" t="s">
        <v>9559</v>
      </c>
      <c r="I824" t="s">
        <v>1242</v>
      </c>
      <c r="J824" t="s">
        <v>9513</v>
      </c>
      <c r="K824"/>
      <c r="L824" t="s">
        <v>5118</v>
      </c>
      <c r="M824" t="s">
        <v>1965</v>
      </c>
      <c r="N824" t="s">
        <v>9086</v>
      </c>
      <c r="O824" t="s">
        <v>1243</v>
      </c>
      <c r="P824" t="s">
        <v>1255</v>
      </c>
      <c r="Q824" t="s">
        <v>1311</v>
      </c>
      <c r="R824" t="s">
        <v>9068</v>
      </c>
      <c r="S824"/>
      <c r="T824" t="s">
        <v>9561</v>
      </c>
      <c r="U824" t="s">
        <v>9515</v>
      </c>
      <c r="V824" t="s">
        <v>9562</v>
      </c>
      <c r="W824"/>
      <c r="X824"/>
      <c r="Y824" t="s">
        <v>1311</v>
      </c>
      <c r="Z824"/>
      <c r="AA824"/>
      <c r="AB824"/>
      <c r="AC824" t="s">
        <v>9070</v>
      </c>
      <c r="AD824"/>
      <c r="AE824"/>
      <c r="AF824"/>
      <c r="AG824"/>
      <c r="AH824"/>
      <c r="AI824"/>
      <c r="AJ824"/>
      <c r="AK824"/>
      <c r="AL824"/>
      <c r="AM824"/>
      <c r="AN824"/>
      <c r="AO824" s="108" t="s">
        <v>43</v>
      </c>
      <c r="AP824" t="s">
        <v>1241</v>
      </c>
      <c r="AQ824">
        <v>103</v>
      </c>
      <c r="AR824" t="e">
        <v>#N/A</v>
      </c>
      <c r="AS824" t="s">
        <v>1739</v>
      </c>
      <c r="AT824" t="e">
        <v>#N/A</v>
      </c>
      <c r="AU824" t="s">
        <v>9560</v>
      </c>
      <c r="AV824" t="s">
        <v>9563</v>
      </c>
      <c r="AW824" t="s">
        <v>9089</v>
      </c>
      <c r="AX824" t="s">
        <v>1934</v>
      </c>
      <c r="AY824" t="s">
        <v>9564</v>
      </c>
      <c r="AZ824" t="s">
        <v>1311</v>
      </c>
      <c r="BA824" t="s">
        <v>9565</v>
      </c>
      <c r="BB824" t="s">
        <v>1242</v>
      </c>
      <c r="BC824" t="s">
        <v>5118</v>
      </c>
      <c r="BD824" t="s">
        <v>9566</v>
      </c>
      <c r="BE824">
        <v>824</v>
      </c>
      <c r="BF824">
        <v>816</v>
      </c>
      <c r="BG824">
        <v>0</v>
      </c>
      <c r="BH824" t="s">
        <v>1592</v>
      </c>
      <c r="BI824">
        <v>0</v>
      </c>
      <c r="BJ824">
        <v>0</v>
      </c>
      <c r="BK824">
        <v>880</v>
      </c>
      <c r="BL824" t="s">
        <v>9567</v>
      </c>
      <c r="BM824" t="s">
        <v>9514</v>
      </c>
      <c r="BN824" t="s">
        <v>9516</v>
      </c>
      <c r="BO824" t="e" cm="1">
        <v>#N/A</v>
      </c>
      <c r="BP824" t="s">
        <v>1592</v>
      </c>
      <c r="BQ824" t="s">
        <v>1243</v>
      </c>
      <c r="BR824">
        <v>102</v>
      </c>
      <c r="BS824" t="s">
        <v>5287</v>
      </c>
      <c r="BT824" t="s">
        <v>9568</v>
      </c>
      <c r="BU824" t="s">
        <v>9559</v>
      </c>
      <c r="BV824" t="s">
        <v>9563</v>
      </c>
      <c r="BW824" t="s">
        <v>9564</v>
      </c>
      <c r="BX824" t="s">
        <v>9095</v>
      </c>
      <c r="BY824" t="s">
        <v>9561</v>
      </c>
      <c r="BZ824" t="s">
        <v>1937</v>
      </c>
      <c r="CA824" t="s">
        <v>1965</v>
      </c>
      <c r="CB824"/>
      <c r="CC824" t="s">
        <v>998</v>
      </c>
      <c r="CD824" t="s">
        <v>1242</v>
      </c>
      <c r="CE824" t="s">
        <v>9569</v>
      </c>
      <c r="CF824" t="s">
        <v>9570</v>
      </c>
      <c r="CG824" t="s">
        <v>1242</v>
      </c>
      <c r="CH824" t="s">
        <v>1592</v>
      </c>
      <c r="CI824" t="s">
        <v>9068</v>
      </c>
      <c r="CJ824" t="s">
        <v>1255</v>
      </c>
      <c r="CK824"/>
      <c r="CL824"/>
      <c r="CM824" t="s">
        <v>9515</v>
      </c>
      <c r="CN824" t="s">
        <v>9562</v>
      </c>
      <c r="CO824" t="s">
        <v>9515</v>
      </c>
      <c r="CP824" t="s">
        <v>9562</v>
      </c>
      <c r="CQ824" t="s">
        <v>1592</v>
      </c>
      <c r="CR824">
        <v>8</v>
      </c>
      <c r="CS824" t="s">
        <v>1243</v>
      </c>
      <c r="CT824" t="s">
        <v>1243</v>
      </c>
      <c r="CU824" t="s">
        <v>1243</v>
      </c>
      <c r="CV824" t="s">
        <v>1592</v>
      </c>
      <c r="CW824" t="s">
        <v>1592</v>
      </c>
      <c r="CX824">
        <v>822</v>
      </c>
      <c r="CY824" t="s">
        <v>9571</v>
      </c>
      <c r="CZ824" t="s">
        <v>1592</v>
      </c>
      <c r="DA824" t="s">
        <v>2313</v>
      </c>
      <c r="DB824" t="s">
        <v>2314</v>
      </c>
      <c r="DC824" t="s">
        <v>9560</v>
      </c>
      <c r="DD824" t="s">
        <v>1311</v>
      </c>
      <c r="DE824" t="s">
        <v>9559</v>
      </c>
      <c r="DF824" t="s">
        <v>9561</v>
      </c>
      <c r="DG824" t="s">
        <v>9561</v>
      </c>
      <c r="DH824" t="s">
        <v>9572</v>
      </c>
      <c r="DI824" t="e">
        <v>#N/A</v>
      </c>
      <c r="DJ824"/>
      <c r="DK824" t="s">
        <v>9572</v>
      </c>
      <c r="DL824">
        <v>9</v>
      </c>
      <c r="DM824" t="s">
        <v>2315</v>
      </c>
      <c r="DN824" t="s">
        <v>1255</v>
      </c>
      <c r="DO824" t="b">
        <v>1</v>
      </c>
      <c r="DP824" t="b">
        <v>1</v>
      </c>
      <c r="DQ824" t="b">
        <v>1</v>
      </c>
      <c r="DR824" t="b">
        <v>1</v>
      </c>
      <c r="DS824" t="b">
        <v>1</v>
      </c>
      <c r="DT824" t="b">
        <v>0</v>
      </c>
      <c r="DU824" t="b">
        <v>0</v>
      </c>
      <c r="DV824">
        <v>0</v>
      </c>
      <c r="DW824" t="b">
        <v>0</v>
      </c>
      <c r="DX824" t="b">
        <v>0</v>
      </c>
      <c r="DY824" t="b">
        <v>0</v>
      </c>
      <c r="DZ824" t="b">
        <v>0</v>
      </c>
      <c r="EA824" t="b">
        <v>0</v>
      </c>
      <c r="EB824" t="b">
        <v>0</v>
      </c>
      <c r="EC824" t="b">
        <v>0</v>
      </c>
      <c r="ED824" t="b">
        <v>0</v>
      </c>
      <c r="EE824" t="b">
        <v>0</v>
      </c>
      <c r="EF824" t="b" cm="1">
        <v>0</v>
      </c>
      <c r="EG824" t="b">
        <v>0</v>
      </c>
      <c r="EH824" t="b">
        <v>0</v>
      </c>
      <c r="EI824" t="b">
        <v>0</v>
      </c>
      <c r="EJ824" t="s">
        <v>1592</v>
      </c>
      <c r="EK824">
        <v>0</v>
      </c>
      <c r="EL824">
        <v>11</v>
      </c>
      <c r="EM824" t="b">
        <v>0</v>
      </c>
    </row>
    <row r="825" spans="1:143" ht="15.75">
      <c r="A825"/>
      <c r="B825" t="s">
        <v>1255</v>
      </c>
      <c r="C825" t="s">
        <v>1739</v>
      </c>
      <c r="D825" t="s">
        <v>9573</v>
      </c>
      <c r="E825" t="s">
        <v>9574</v>
      </c>
      <c r="F825" t="s">
        <v>9575</v>
      </c>
      <c r="G825" t="s">
        <v>9576</v>
      </c>
      <c r="H825" t="s">
        <v>9576</v>
      </c>
      <c r="I825" t="s">
        <v>1242</v>
      </c>
      <c r="J825" t="s">
        <v>9513</v>
      </c>
      <c r="K825"/>
      <c r="L825" t="s">
        <v>3872</v>
      </c>
      <c r="M825" t="s">
        <v>2031</v>
      </c>
      <c r="N825" t="s">
        <v>9577</v>
      </c>
      <c r="O825" t="s">
        <v>1243</v>
      </c>
      <c r="P825" t="s">
        <v>1255</v>
      </c>
      <c r="Q825" t="s">
        <v>1311</v>
      </c>
      <c r="R825" t="s">
        <v>9578</v>
      </c>
      <c r="S825"/>
      <c r="T825" t="s">
        <v>9579</v>
      </c>
      <c r="U825" t="s">
        <v>9515</v>
      </c>
      <c r="V825" t="s">
        <v>9580</v>
      </c>
      <c r="W825"/>
      <c r="X825"/>
      <c r="Y825" t="s">
        <v>1311</v>
      </c>
      <c r="Z825"/>
      <c r="AA825"/>
      <c r="AB825"/>
      <c r="AC825" t="s">
        <v>9579</v>
      </c>
      <c r="AD825"/>
      <c r="AE825"/>
      <c r="AF825"/>
      <c r="AG825"/>
      <c r="AH825"/>
      <c r="AI825"/>
      <c r="AJ825"/>
      <c r="AK825"/>
      <c r="AL825"/>
      <c r="AM825"/>
      <c r="AN825"/>
      <c r="AO825" s="108" t="s">
        <v>43</v>
      </c>
      <c r="AP825" t="s">
        <v>1241</v>
      </c>
      <c r="AQ825">
        <v>104</v>
      </c>
      <c r="AR825" t="e">
        <v>#N/A</v>
      </c>
      <c r="AS825" t="s">
        <v>1739</v>
      </c>
      <c r="AT825" t="e">
        <v>#N/A</v>
      </c>
      <c r="AU825" t="s">
        <v>9574</v>
      </c>
      <c r="AV825" t="s">
        <v>9581</v>
      </c>
      <c r="AW825" t="s">
        <v>9582</v>
      </c>
      <c r="AX825" t="s">
        <v>1934</v>
      </c>
      <c r="AY825" t="s">
        <v>9583</v>
      </c>
      <c r="AZ825" t="s">
        <v>1311</v>
      </c>
      <c r="BA825" t="s">
        <v>9584</v>
      </c>
      <c r="BB825" t="s">
        <v>1242</v>
      </c>
      <c r="BC825" t="s">
        <v>3872</v>
      </c>
      <c r="BD825" t="s">
        <v>9585</v>
      </c>
      <c r="BE825">
        <v>825</v>
      </c>
      <c r="BF825">
        <v>816</v>
      </c>
      <c r="BG825">
        <v>0</v>
      </c>
      <c r="BH825" t="s">
        <v>1592</v>
      </c>
      <c r="BI825">
        <v>0</v>
      </c>
      <c r="BJ825">
        <v>0</v>
      </c>
      <c r="BK825">
        <v>916</v>
      </c>
      <c r="BL825" t="s">
        <v>9586</v>
      </c>
      <c r="BM825" t="s">
        <v>9514</v>
      </c>
      <c r="BN825" t="s">
        <v>9516</v>
      </c>
      <c r="BO825" t="e" cm="1">
        <v>#N/A</v>
      </c>
      <c r="BP825" t="s">
        <v>1592</v>
      </c>
      <c r="BQ825" t="s">
        <v>1243</v>
      </c>
      <c r="BR825">
        <v>103</v>
      </c>
      <c r="BS825" t="s">
        <v>5291</v>
      </c>
      <c r="BT825" t="s">
        <v>9587</v>
      </c>
      <c r="BU825" t="s">
        <v>9573</v>
      </c>
      <c r="BV825" t="s">
        <v>9581</v>
      </c>
      <c r="BW825" t="s">
        <v>9583</v>
      </c>
      <c r="BX825" t="s">
        <v>9588</v>
      </c>
      <c r="BY825" t="s">
        <v>9579</v>
      </c>
      <c r="BZ825" t="s">
        <v>1937</v>
      </c>
      <c r="CA825" t="s">
        <v>2031</v>
      </c>
      <c r="CB825"/>
      <c r="CC825" t="s">
        <v>998</v>
      </c>
      <c r="CD825" t="s">
        <v>1242</v>
      </c>
      <c r="CE825" t="s">
        <v>9589</v>
      </c>
      <c r="CF825" t="s">
        <v>9590</v>
      </c>
      <c r="CG825" t="s">
        <v>1242</v>
      </c>
      <c r="CH825" t="s">
        <v>1592</v>
      </c>
      <c r="CI825" t="s">
        <v>9578</v>
      </c>
      <c r="CJ825" t="s">
        <v>1255</v>
      </c>
      <c r="CK825"/>
      <c r="CL825"/>
      <c r="CM825" t="s">
        <v>9515</v>
      </c>
      <c r="CN825" t="s">
        <v>9580</v>
      </c>
      <c r="CO825" t="s">
        <v>9515</v>
      </c>
      <c r="CP825" t="s">
        <v>9580</v>
      </c>
      <c r="CQ825" t="s">
        <v>1592</v>
      </c>
      <c r="CR825">
        <v>8</v>
      </c>
      <c r="CS825" t="s">
        <v>1243</v>
      </c>
      <c r="CT825" t="s">
        <v>1243</v>
      </c>
      <c r="CU825" t="s">
        <v>1243</v>
      </c>
      <c r="CV825" t="s">
        <v>1592</v>
      </c>
      <c r="CW825" t="s">
        <v>1592</v>
      </c>
      <c r="CX825">
        <v>823</v>
      </c>
      <c r="CY825" t="s">
        <v>9591</v>
      </c>
      <c r="CZ825" t="s">
        <v>1592</v>
      </c>
      <c r="DA825" t="s">
        <v>2313</v>
      </c>
      <c r="DB825" t="s">
        <v>2314</v>
      </c>
      <c r="DC825" t="s">
        <v>9574</v>
      </c>
      <c r="DD825" t="s">
        <v>1311</v>
      </c>
      <c r="DE825" t="s">
        <v>9576</v>
      </c>
      <c r="DF825" t="s">
        <v>9579</v>
      </c>
      <c r="DG825" t="s">
        <v>9579</v>
      </c>
      <c r="DH825" t="s">
        <v>9592</v>
      </c>
      <c r="DI825" t="e">
        <v>#N/A</v>
      </c>
      <c r="DJ825"/>
      <c r="DK825" t="s">
        <v>9592</v>
      </c>
      <c r="DL825">
        <v>9</v>
      </c>
      <c r="DM825" t="s">
        <v>2315</v>
      </c>
      <c r="DN825" t="s">
        <v>1255</v>
      </c>
      <c r="DO825" t="b">
        <v>1</v>
      </c>
      <c r="DP825" t="b">
        <v>1</v>
      </c>
      <c r="DQ825" t="b">
        <v>1</v>
      </c>
      <c r="DR825" t="b">
        <v>1</v>
      </c>
      <c r="DS825" t="b">
        <v>1</v>
      </c>
      <c r="DT825" t="b">
        <v>0</v>
      </c>
      <c r="DU825" t="b">
        <v>0</v>
      </c>
      <c r="DV825">
        <v>0</v>
      </c>
      <c r="DW825" t="b">
        <v>0</v>
      </c>
      <c r="DX825" t="b">
        <v>0</v>
      </c>
      <c r="DY825" t="b">
        <v>0</v>
      </c>
      <c r="DZ825" t="b">
        <v>0</v>
      </c>
      <c r="EA825" t="b">
        <v>0</v>
      </c>
      <c r="EB825" t="b">
        <v>0</v>
      </c>
      <c r="EC825" t="b">
        <v>0</v>
      </c>
      <c r="ED825" t="b">
        <v>0</v>
      </c>
      <c r="EE825" t="b">
        <v>0</v>
      </c>
      <c r="EF825" t="b" cm="1">
        <v>0</v>
      </c>
      <c r="EG825" t="b">
        <v>0</v>
      </c>
      <c r="EH825" t="b">
        <v>0</v>
      </c>
      <c r="EI825" t="b">
        <v>0</v>
      </c>
      <c r="EJ825" t="s">
        <v>1592</v>
      </c>
      <c r="EK825">
        <v>0</v>
      </c>
      <c r="EL825">
        <v>28</v>
      </c>
      <c r="EM825" t="b">
        <v>0</v>
      </c>
    </row>
    <row r="826" spans="1:143" ht="15.75">
      <c r="A826"/>
      <c r="B826" t="s">
        <v>1255</v>
      </c>
      <c r="C826" t="s">
        <v>1739</v>
      </c>
      <c r="D826" t="s">
        <v>9593</v>
      </c>
      <c r="E826" t="s">
        <v>9594</v>
      </c>
      <c r="F826" t="s">
        <v>9595</v>
      </c>
      <c r="G826" t="s">
        <v>9596</v>
      </c>
      <c r="H826" t="s">
        <v>9596</v>
      </c>
      <c r="I826" t="s">
        <v>1287</v>
      </c>
      <c r="J826" t="s">
        <v>9513</v>
      </c>
      <c r="K826"/>
      <c r="L826" t="s">
        <v>3872</v>
      </c>
      <c r="M826" t="s">
        <v>2031</v>
      </c>
      <c r="N826" t="s">
        <v>9577</v>
      </c>
      <c r="O826" t="s">
        <v>1243</v>
      </c>
      <c r="P826" t="s">
        <v>1255</v>
      </c>
      <c r="Q826" t="s">
        <v>1311</v>
      </c>
      <c r="R826" t="s">
        <v>9578</v>
      </c>
      <c r="S826"/>
      <c r="T826" t="s">
        <v>9579</v>
      </c>
      <c r="U826" t="s">
        <v>9515</v>
      </c>
      <c r="V826" t="s">
        <v>9597</v>
      </c>
      <c r="W826"/>
      <c r="X826"/>
      <c r="Y826" t="s">
        <v>1311</v>
      </c>
      <c r="Z826"/>
      <c r="AA826"/>
      <c r="AB826"/>
      <c r="AC826" t="s">
        <v>9579</v>
      </c>
      <c r="AD826"/>
      <c r="AE826"/>
      <c r="AF826"/>
      <c r="AG826"/>
      <c r="AH826"/>
      <c r="AI826"/>
      <c r="AJ826"/>
      <c r="AK826"/>
      <c r="AL826"/>
      <c r="AM826"/>
      <c r="AN826"/>
      <c r="AO826" s="108" t="s">
        <v>43</v>
      </c>
      <c r="AP826" t="s">
        <v>1241</v>
      </c>
      <c r="AQ826">
        <v>105</v>
      </c>
      <c r="AR826" t="e">
        <v>#N/A</v>
      </c>
      <c r="AS826" t="s">
        <v>1739</v>
      </c>
      <c r="AT826" t="e">
        <v>#N/A</v>
      </c>
      <c r="AU826" t="s">
        <v>9594</v>
      </c>
      <c r="AV826" t="s">
        <v>9598</v>
      </c>
      <c r="AW826" t="s">
        <v>9599</v>
      </c>
      <c r="AX826" t="s">
        <v>1934</v>
      </c>
      <c r="AY826" t="s">
        <v>9600</v>
      </c>
      <c r="AZ826" t="s">
        <v>1311</v>
      </c>
      <c r="BA826" t="s">
        <v>9601</v>
      </c>
      <c r="BB826" t="s">
        <v>1287</v>
      </c>
      <c r="BC826" t="s">
        <v>3872</v>
      </c>
      <c r="BD826" t="s">
        <v>9602</v>
      </c>
      <c r="BE826">
        <v>826</v>
      </c>
      <c r="BF826">
        <v>816</v>
      </c>
      <c r="BG826">
        <v>0</v>
      </c>
      <c r="BH826" t="s">
        <v>1592</v>
      </c>
      <c r="BI826">
        <v>0</v>
      </c>
      <c r="BJ826">
        <v>0</v>
      </c>
      <c r="BK826">
        <v>917</v>
      </c>
      <c r="BL826" t="s">
        <v>9603</v>
      </c>
      <c r="BM826" t="s">
        <v>9514</v>
      </c>
      <c r="BN826" t="s">
        <v>9516</v>
      </c>
      <c r="BO826" t="e" cm="1">
        <v>#N/A</v>
      </c>
      <c r="BP826" t="s">
        <v>1592</v>
      </c>
      <c r="BQ826" t="s">
        <v>1243</v>
      </c>
      <c r="BR826">
        <v>104</v>
      </c>
      <c r="BS826" t="s">
        <v>5297</v>
      </c>
      <c r="BT826" t="s">
        <v>9604</v>
      </c>
      <c r="BU826" t="s">
        <v>9593</v>
      </c>
      <c r="BV826" t="s">
        <v>9598</v>
      </c>
      <c r="BW826" t="s">
        <v>9600</v>
      </c>
      <c r="BX826" t="s">
        <v>9588</v>
      </c>
      <c r="BY826" t="s">
        <v>9579</v>
      </c>
      <c r="BZ826" t="s">
        <v>1937</v>
      </c>
      <c r="CA826" t="s">
        <v>2031</v>
      </c>
      <c r="CB826"/>
      <c r="CC826" t="s">
        <v>998</v>
      </c>
      <c r="CD826" t="s">
        <v>1287</v>
      </c>
      <c r="CE826" t="s">
        <v>9605</v>
      </c>
      <c r="CF826" t="s">
        <v>9606</v>
      </c>
      <c r="CG826" t="s">
        <v>1287</v>
      </c>
      <c r="CH826" t="s">
        <v>1592</v>
      </c>
      <c r="CI826" t="s">
        <v>9578</v>
      </c>
      <c r="CJ826" t="s">
        <v>1255</v>
      </c>
      <c r="CK826"/>
      <c r="CL826"/>
      <c r="CM826" t="s">
        <v>9515</v>
      </c>
      <c r="CN826" t="s">
        <v>9597</v>
      </c>
      <c r="CO826" t="s">
        <v>9515</v>
      </c>
      <c r="CP826" t="s">
        <v>9597</v>
      </c>
      <c r="CQ826" t="s">
        <v>1592</v>
      </c>
      <c r="CR826">
        <v>8</v>
      </c>
      <c r="CS826" t="s">
        <v>1243</v>
      </c>
      <c r="CT826" t="s">
        <v>1243</v>
      </c>
      <c r="CU826" t="s">
        <v>1243</v>
      </c>
      <c r="CV826" t="s">
        <v>1592</v>
      </c>
      <c r="CW826" t="s">
        <v>1592</v>
      </c>
      <c r="CX826">
        <v>824</v>
      </c>
      <c r="CY826" t="s">
        <v>9607</v>
      </c>
      <c r="CZ826" t="s">
        <v>1592</v>
      </c>
      <c r="DA826" t="s">
        <v>2313</v>
      </c>
      <c r="DB826" t="s">
        <v>2314</v>
      </c>
      <c r="DC826" t="s">
        <v>9594</v>
      </c>
      <c r="DD826" t="s">
        <v>1311</v>
      </c>
      <c r="DE826" t="s">
        <v>9596</v>
      </c>
      <c r="DF826" t="s">
        <v>9579</v>
      </c>
      <c r="DG826" t="s">
        <v>9579</v>
      </c>
      <c r="DH826" t="s">
        <v>9592</v>
      </c>
      <c r="DI826" t="e">
        <v>#N/A</v>
      </c>
      <c r="DJ826"/>
      <c r="DK826" t="s">
        <v>9592</v>
      </c>
      <c r="DL826">
        <v>9</v>
      </c>
      <c r="DM826" t="s">
        <v>2315</v>
      </c>
      <c r="DN826" t="s">
        <v>1255</v>
      </c>
      <c r="DO826" t="b">
        <v>1</v>
      </c>
      <c r="DP826" t="b">
        <v>1</v>
      </c>
      <c r="DQ826" t="b">
        <v>1</v>
      </c>
      <c r="DR826" t="b">
        <v>0</v>
      </c>
      <c r="DS826" t="b">
        <v>0</v>
      </c>
      <c r="DT826" t="b">
        <v>0</v>
      </c>
      <c r="DU826" t="b">
        <v>0</v>
      </c>
      <c r="DV826">
        <v>0</v>
      </c>
      <c r="DW826" t="b">
        <v>0</v>
      </c>
      <c r="DX826" t="b">
        <v>0</v>
      </c>
      <c r="DY826" t="b">
        <v>0</v>
      </c>
      <c r="DZ826" t="b">
        <v>0</v>
      </c>
      <c r="EA826" t="b">
        <v>0</v>
      </c>
      <c r="EB826" t="b">
        <v>0</v>
      </c>
      <c r="EC826" t="b">
        <v>0</v>
      </c>
      <c r="ED826" t="b">
        <v>0</v>
      </c>
      <c r="EE826" t="b">
        <v>0</v>
      </c>
      <c r="EF826" t="b" cm="1">
        <v>0</v>
      </c>
      <c r="EG826" t="b">
        <v>0</v>
      </c>
      <c r="EH826" t="b">
        <v>0</v>
      </c>
      <c r="EI826" t="b">
        <v>0</v>
      </c>
      <c r="EJ826" t="s">
        <v>1592</v>
      </c>
      <c r="EK826">
        <v>0</v>
      </c>
      <c r="EL826">
        <v>25</v>
      </c>
      <c r="EM826" t="b">
        <v>0</v>
      </c>
    </row>
    <row r="827" spans="1:143" ht="47.25">
      <c r="A827"/>
      <c r="B827" t="s">
        <v>1255</v>
      </c>
      <c r="C827" t="s">
        <v>1739</v>
      </c>
      <c r="D827" t="s">
        <v>9608</v>
      </c>
      <c r="E827" t="s">
        <v>9609</v>
      </c>
      <c r="F827"/>
      <c r="G827" t="s">
        <v>9608</v>
      </c>
      <c r="H827" s="109" t="s">
        <v>9610</v>
      </c>
      <c r="I827" t="s">
        <v>1242</v>
      </c>
      <c r="J827" t="s">
        <v>9513</v>
      </c>
      <c r="K827"/>
      <c r="L827" t="s">
        <v>3872</v>
      </c>
      <c r="M827" t="s">
        <v>1947</v>
      </c>
      <c r="N827" t="s">
        <v>9067</v>
      </c>
      <c r="O827" t="s">
        <v>1243</v>
      </c>
      <c r="P827" t="s">
        <v>1255</v>
      </c>
      <c r="Q827" t="s">
        <v>1311</v>
      </c>
      <c r="R827" t="s">
        <v>9578</v>
      </c>
      <c r="S827"/>
      <c r="T827" t="s">
        <v>9579</v>
      </c>
      <c r="U827" t="s">
        <v>9515</v>
      </c>
      <c r="V827" t="s">
        <v>9611</v>
      </c>
      <c r="W827"/>
      <c r="X827"/>
      <c r="Y827" t="s">
        <v>1311</v>
      </c>
      <c r="Z827"/>
      <c r="AA827"/>
      <c r="AB827"/>
      <c r="AC827" t="s">
        <v>9579</v>
      </c>
      <c r="AD827"/>
      <c r="AE827"/>
      <c r="AF827"/>
      <c r="AG827"/>
      <c r="AH827"/>
      <c r="AI827"/>
      <c r="AJ827"/>
      <c r="AK827"/>
      <c r="AL827"/>
      <c r="AM827"/>
      <c r="AN827"/>
      <c r="AO827" s="108" t="s">
        <v>43</v>
      </c>
      <c r="AP827" t="s">
        <v>1241</v>
      </c>
      <c r="AQ827">
        <v>106</v>
      </c>
      <c r="AR827" t="e">
        <v>#N/A</v>
      </c>
      <c r="AS827" t="s">
        <v>1739</v>
      </c>
      <c r="AT827" t="e">
        <v>#N/A</v>
      </c>
      <c r="AU827" t="s">
        <v>9609</v>
      </c>
      <c r="AV827" t="s">
        <v>9612</v>
      </c>
      <c r="AW827" t="s">
        <v>1937</v>
      </c>
      <c r="AX827" t="s">
        <v>1934</v>
      </c>
      <c r="AY827" t="s">
        <v>9613</v>
      </c>
      <c r="AZ827" t="s">
        <v>1311</v>
      </c>
      <c r="BA827" t="s">
        <v>9614</v>
      </c>
      <c r="BB827" t="s">
        <v>1242</v>
      </c>
      <c r="BC827" t="s">
        <v>3872</v>
      </c>
      <c r="BD827" t="s">
        <v>9615</v>
      </c>
      <c r="BE827">
        <v>827</v>
      </c>
      <c r="BF827">
        <v>816</v>
      </c>
      <c r="BG827">
        <v>0</v>
      </c>
      <c r="BH827" t="s">
        <v>1592</v>
      </c>
      <c r="BI827">
        <v>0</v>
      </c>
      <c r="BJ827">
        <v>0</v>
      </c>
      <c r="BK827">
        <v>918</v>
      </c>
      <c r="BL827" t="s">
        <v>9616</v>
      </c>
      <c r="BM827" t="s">
        <v>9514</v>
      </c>
      <c r="BN827" t="s">
        <v>9516</v>
      </c>
      <c r="BO827" t="e" cm="1">
        <v>#N/A</v>
      </c>
      <c r="BP827" t="s">
        <v>1592</v>
      </c>
      <c r="BQ827" t="s">
        <v>1243</v>
      </c>
      <c r="BR827">
        <v>105</v>
      </c>
      <c r="BS827" t="s">
        <v>5300</v>
      </c>
      <c r="BT827" t="s">
        <v>9617</v>
      </c>
      <c r="BU827" t="s">
        <v>9608</v>
      </c>
      <c r="BV827" t="s">
        <v>9612</v>
      </c>
      <c r="BW827" t="s">
        <v>9618</v>
      </c>
      <c r="BX827" t="s">
        <v>9079</v>
      </c>
      <c r="BY827" t="s">
        <v>9579</v>
      </c>
      <c r="BZ827" t="s">
        <v>1937</v>
      </c>
      <c r="CA827" t="s">
        <v>1947</v>
      </c>
      <c r="CB827"/>
      <c r="CC827" t="s">
        <v>998</v>
      </c>
      <c r="CD827" t="s">
        <v>1242</v>
      </c>
      <c r="CE827" t="s">
        <v>9619</v>
      </c>
      <c r="CF827" t="s">
        <v>9620</v>
      </c>
      <c r="CG827" t="s">
        <v>1242</v>
      </c>
      <c r="CH827" t="s">
        <v>1592</v>
      </c>
      <c r="CI827" t="s">
        <v>9578</v>
      </c>
      <c r="CJ827" t="s">
        <v>1255</v>
      </c>
      <c r="CK827"/>
      <c r="CL827"/>
      <c r="CM827" t="s">
        <v>9515</v>
      </c>
      <c r="CN827" t="s">
        <v>9611</v>
      </c>
      <c r="CO827" t="s">
        <v>9515</v>
      </c>
      <c r="CP827" t="s">
        <v>9611</v>
      </c>
      <c r="CQ827" t="s">
        <v>1592</v>
      </c>
      <c r="CR827">
        <v>8</v>
      </c>
      <c r="CS827" t="s">
        <v>1243</v>
      </c>
      <c r="CT827" t="s">
        <v>1243</v>
      </c>
      <c r="CU827" t="s">
        <v>1243</v>
      </c>
      <c r="CV827" t="s">
        <v>1592</v>
      </c>
      <c r="CW827" t="s">
        <v>1592</v>
      </c>
      <c r="CX827">
        <v>825</v>
      </c>
      <c r="CY827" t="s">
        <v>9621</v>
      </c>
      <c r="CZ827" t="s">
        <v>1592</v>
      </c>
      <c r="DA827" t="s">
        <v>2313</v>
      </c>
      <c r="DB827" t="s">
        <v>2314</v>
      </c>
      <c r="DC827" t="s">
        <v>9609</v>
      </c>
      <c r="DD827" t="s">
        <v>1311</v>
      </c>
      <c r="DE827" t="s">
        <v>9608</v>
      </c>
      <c r="DF827" t="s">
        <v>9579</v>
      </c>
      <c r="DG827" t="s">
        <v>9579</v>
      </c>
      <c r="DH827" t="s">
        <v>9592</v>
      </c>
      <c r="DI827" t="e">
        <v>#N/A</v>
      </c>
      <c r="DJ827"/>
      <c r="DK827" t="s">
        <v>9592</v>
      </c>
      <c r="DL827">
        <v>9</v>
      </c>
      <c r="DM827" t="s">
        <v>2315</v>
      </c>
      <c r="DN827" t="s">
        <v>1255</v>
      </c>
      <c r="DO827" t="b">
        <v>1</v>
      </c>
      <c r="DP827" t="b">
        <v>1</v>
      </c>
      <c r="DQ827" t="b">
        <v>1</v>
      </c>
      <c r="DR827" t="b">
        <v>0</v>
      </c>
      <c r="DS827" t="b">
        <v>0</v>
      </c>
      <c r="DT827" t="b">
        <v>0</v>
      </c>
      <c r="DU827" t="b">
        <v>0</v>
      </c>
      <c r="DV827">
        <v>0</v>
      </c>
      <c r="DW827" t="b">
        <v>0</v>
      </c>
      <c r="DX827" t="b">
        <v>0</v>
      </c>
      <c r="DY827" t="b">
        <v>0</v>
      </c>
      <c r="DZ827" t="b">
        <v>0</v>
      </c>
      <c r="EA827" t="b">
        <v>0</v>
      </c>
      <c r="EB827" t="b">
        <v>0</v>
      </c>
      <c r="EC827" t="b">
        <v>0</v>
      </c>
      <c r="ED827" t="b">
        <v>0</v>
      </c>
      <c r="EE827" t="b">
        <v>0</v>
      </c>
      <c r="EF827" t="b" cm="1">
        <v>0</v>
      </c>
      <c r="EG827" t="b">
        <v>0</v>
      </c>
      <c r="EH827" t="b">
        <v>0</v>
      </c>
      <c r="EI827" t="b">
        <v>0</v>
      </c>
      <c r="EJ827" t="s">
        <v>1592</v>
      </c>
      <c r="EK827">
        <v>0</v>
      </c>
      <c r="EL827">
        <v>15</v>
      </c>
      <c r="EM827" t="b">
        <v>0</v>
      </c>
    </row>
    <row r="828" spans="1:143" ht="15.75">
      <c r="A828"/>
      <c r="B828" t="s">
        <v>1255</v>
      </c>
      <c r="C828" t="s">
        <v>1255</v>
      </c>
      <c r="D828" t="s">
        <v>9622</v>
      </c>
      <c r="E828" t="s">
        <v>9623</v>
      </c>
      <c r="F828" t="s">
        <v>9622</v>
      </c>
      <c r="G828" t="s">
        <v>9624</v>
      </c>
      <c r="H828" t="s">
        <v>8518</v>
      </c>
      <c r="I828" t="s">
        <v>1279</v>
      </c>
      <c r="J828"/>
      <c r="K828"/>
      <c r="L828" t="s">
        <v>5118</v>
      </c>
      <c r="M828"/>
      <c r="N828"/>
      <c r="O828" t="s">
        <v>1243</v>
      </c>
      <c r="P828" t="s">
        <v>1255</v>
      </c>
      <c r="Q828" t="s">
        <v>1311</v>
      </c>
      <c r="R828" t="s">
        <v>8519</v>
      </c>
      <c r="S828"/>
      <c r="T828" t="s">
        <v>8520</v>
      </c>
      <c r="U828" t="s">
        <v>9625</v>
      </c>
      <c r="V828"/>
      <c r="W828"/>
      <c r="X828"/>
      <c r="Y828" t="s">
        <v>1311</v>
      </c>
      <c r="Z828" t="s">
        <v>8518</v>
      </c>
      <c r="AA828"/>
      <c r="AB828"/>
      <c r="AC828" t="s">
        <v>8522</v>
      </c>
      <c r="AD828"/>
      <c r="AE828"/>
      <c r="AF828"/>
      <c r="AG828"/>
      <c r="AH828"/>
      <c r="AI828"/>
      <c r="AJ828"/>
      <c r="AK828"/>
      <c r="AL828"/>
      <c r="AM828"/>
      <c r="AN828"/>
      <c r="AO828" s="108" t="s">
        <v>43</v>
      </c>
      <c r="AP828" t="s">
        <v>1267</v>
      </c>
      <c r="AQ828">
        <v>2</v>
      </c>
      <c r="AR828" t="s">
        <v>9626</v>
      </c>
      <c r="AS828" t="s">
        <v>1255</v>
      </c>
      <c r="AT828" t="s">
        <v>9627</v>
      </c>
      <c r="AU828" t="s">
        <v>9623</v>
      </c>
      <c r="AV828" t="s">
        <v>9628</v>
      </c>
      <c r="AW828" t="s">
        <v>9629</v>
      </c>
      <c r="AX828" t="s">
        <v>1934</v>
      </c>
      <c r="AY828" t="s">
        <v>9630</v>
      </c>
      <c r="AZ828" t="s">
        <v>1311</v>
      </c>
      <c r="BA828" t="s">
        <v>9631</v>
      </c>
      <c r="BB828" t="s">
        <v>1279</v>
      </c>
      <c r="BC828" t="s">
        <v>5118</v>
      </c>
      <c r="BD828" t="s">
        <v>9632</v>
      </c>
      <c r="BE828">
        <v>828</v>
      </c>
      <c r="BF828">
        <v>0</v>
      </c>
      <c r="BG828">
        <v>0</v>
      </c>
      <c r="BH828" t="s">
        <v>1592</v>
      </c>
      <c r="BI828">
        <v>0</v>
      </c>
      <c r="BJ828">
        <v>0</v>
      </c>
      <c r="BK828">
        <v>0</v>
      </c>
      <c r="BL828" t="s">
        <v>1592</v>
      </c>
      <c r="BM828" t="s">
        <v>1592</v>
      </c>
      <c r="BN828" t="s">
        <v>1592</v>
      </c>
      <c r="BO828" t="s" cm="1">
        <v>1592</v>
      </c>
      <c r="BP828" t="s">
        <v>1592</v>
      </c>
      <c r="BQ828" t="s">
        <v>1243</v>
      </c>
      <c r="BR828">
        <v>106</v>
      </c>
      <c r="BS828" t="s">
        <v>5303</v>
      </c>
      <c r="BT828" t="s">
        <v>9633</v>
      </c>
      <c r="BU828" t="s">
        <v>9622</v>
      </c>
      <c r="BV828" t="s">
        <v>9628</v>
      </c>
      <c r="BW828" t="s">
        <v>8529</v>
      </c>
      <c r="BX828" t="s">
        <v>1937</v>
      </c>
      <c r="BY828" t="s">
        <v>8520</v>
      </c>
      <c r="BZ828" t="s">
        <v>8530</v>
      </c>
      <c r="CA828" t="s">
        <v>1592</v>
      </c>
      <c r="CB828"/>
      <c r="CC828" t="s">
        <v>998</v>
      </c>
      <c r="CD828" t="s">
        <v>1279</v>
      </c>
      <c r="CE828" t="s">
        <v>9623</v>
      </c>
      <c r="CF828" t="s">
        <v>9628</v>
      </c>
      <c r="CG828" t="s">
        <v>1279</v>
      </c>
      <c r="CH828" t="s">
        <v>1592</v>
      </c>
      <c r="CI828" t="s">
        <v>8519</v>
      </c>
      <c r="CJ828" t="s">
        <v>1255</v>
      </c>
      <c r="CK828"/>
      <c r="CL828"/>
      <c r="CM828" t="s">
        <v>9625</v>
      </c>
      <c r="CN828" t="s">
        <v>1592</v>
      </c>
      <c r="CO828" t="s">
        <v>9625</v>
      </c>
      <c r="CP828" t="s">
        <v>1592</v>
      </c>
      <c r="CQ828" t="s">
        <v>1592</v>
      </c>
      <c r="CR828">
        <v>8</v>
      </c>
      <c r="CS828" t="s">
        <v>1243</v>
      </c>
      <c r="CT828" t="s">
        <v>1243</v>
      </c>
      <c r="CU828" t="s">
        <v>1243</v>
      </c>
      <c r="CV828" t="s">
        <v>1592</v>
      </c>
      <c r="CW828" t="s">
        <v>1592</v>
      </c>
      <c r="CX828">
        <v>826</v>
      </c>
      <c r="CY828" t="s">
        <v>9634</v>
      </c>
      <c r="CZ828" t="s">
        <v>1592</v>
      </c>
      <c r="DA828" t="s">
        <v>2313</v>
      </c>
      <c r="DB828" t="s">
        <v>2314</v>
      </c>
      <c r="DC828" t="s">
        <v>9623</v>
      </c>
      <c r="DD828" t="s">
        <v>1311</v>
      </c>
      <c r="DE828" t="s">
        <v>9624</v>
      </c>
      <c r="DF828" t="s">
        <v>8520</v>
      </c>
      <c r="DG828" t="s">
        <v>8520</v>
      </c>
      <c r="DH828" t="s">
        <v>8532</v>
      </c>
      <c r="DI828" t="s">
        <v>9626</v>
      </c>
      <c r="DJ828"/>
      <c r="DK828" t="s">
        <v>8532</v>
      </c>
      <c r="DL828">
        <v>9</v>
      </c>
      <c r="DM828" t="s">
        <v>2315</v>
      </c>
      <c r="DN828" t="s">
        <v>1255</v>
      </c>
      <c r="DO828" t="b">
        <v>1</v>
      </c>
      <c r="DP828" t="b">
        <v>1</v>
      </c>
      <c r="DQ828" t="b">
        <v>1</v>
      </c>
      <c r="DR828" t="b">
        <v>0</v>
      </c>
      <c r="DS828" t="b">
        <v>0</v>
      </c>
      <c r="DT828" t="b">
        <v>1</v>
      </c>
      <c r="DU828" t="b">
        <v>1</v>
      </c>
      <c r="DV828">
        <v>0</v>
      </c>
      <c r="DW828" t="b">
        <v>0</v>
      </c>
      <c r="DX828" t="b">
        <v>0</v>
      </c>
      <c r="DY828" t="b">
        <v>0</v>
      </c>
      <c r="DZ828" t="b">
        <v>0</v>
      </c>
      <c r="EA828" t="b">
        <v>0</v>
      </c>
      <c r="EB828" t="b">
        <v>0</v>
      </c>
      <c r="EC828" t="b">
        <v>0</v>
      </c>
      <c r="ED828" t="b">
        <v>0</v>
      </c>
      <c r="EE828" t="b">
        <v>0</v>
      </c>
      <c r="EF828" t="b" cm="1">
        <v>0</v>
      </c>
      <c r="EG828" t="b">
        <v>0</v>
      </c>
      <c r="EH828" t="b">
        <v>0</v>
      </c>
      <c r="EI828" t="b">
        <v>0</v>
      </c>
      <c r="EJ828" t="s">
        <v>1592</v>
      </c>
      <c r="EK828">
        <v>0</v>
      </c>
      <c r="EL828">
        <v>30</v>
      </c>
      <c r="EM828" t="b">
        <v>0</v>
      </c>
    </row>
    <row r="829" spans="1:143" ht="141.75">
      <c r="A829"/>
      <c r="B829" t="s">
        <v>1255</v>
      </c>
      <c r="C829" t="s">
        <v>1255</v>
      </c>
      <c r="D829" t="s">
        <v>2072</v>
      </c>
      <c r="E829" t="s">
        <v>2068</v>
      </c>
      <c r="F829" t="s">
        <v>8533</v>
      </c>
      <c r="G829" s="109" t="s">
        <v>8534</v>
      </c>
      <c r="H829" s="109" t="s">
        <v>6268</v>
      </c>
      <c r="I829" t="s">
        <v>1272</v>
      </c>
      <c r="J829" t="s">
        <v>9622</v>
      </c>
      <c r="K829"/>
      <c r="L829" t="s">
        <v>1939</v>
      </c>
      <c r="M829" t="s">
        <v>1947</v>
      </c>
      <c r="N829" s="109" t="s">
        <v>6268</v>
      </c>
      <c r="O829" t="s">
        <v>1243</v>
      </c>
      <c r="P829" t="s">
        <v>8535</v>
      </c>
      <c r="Q829" t="s">
        <v>1311</v>
      </c>
      <c r="R829" t="s">
        <v>8519</v>
      </c>
      <c r="S829"/>
      <c r="T829" t="s">
        <v>8536</v>
      </c>
      <c r="U829" t="s">
        <v>9625</v>
      </c>
      <c r="V829" t="s">
        <v>2075</v>
      </c>
      <c r="W829"/>
      <c r="X829"/>
      <c r="Y829" t="s">
        <v>1311</v>
      </c>
      <c r="Z829" s="109" t="s">
        <v>6268</v>
      </c>
      <c r="AA829"/>
      <c r="AB829"/>
      <c r="AC829" t="s">
        <v>8522</v>
      </c>
      <c r="AD829" t="s">
        <v>8537</v>
      </c>
      <c r="AE829"/>
      <c r="AF829"/>
      <c r="AG829"/>
      <c r="AH829"/>
      <c r="AI829"/>
      <c r="AJ829"/>
      <c r="AK829"/>
      <c r="AL829"/>
      <c r="AM829"/>
      <c r="AN829"/>
      <c r="AO829" s="108" t="s">
        <v>43</v>
      </c>
      <c r="AP829" t="s">
        <v>1267</v>
      </c>
      <c r="AQ829">
        <v>3</v>
      </c>
      <c r="AR829" t="s">
        <v>9635</v>
      </c>
      <c r="AS829" t="s">
        <v>1255</v>
      </c>
      <c r="AT829" t="s">
        <v>9627</v>
      </c>
      <c r="AU829" t="s">
        <v>2068</v>
      </c>
      <c r="AV829" t="s">
        <v>2071</v>
      </c>
      <c r="AW829" t="s">
        <v>8538</v>
      </c>
      <c r="AX829" t="s">
        <v>1934</v>
      </c>
      <c r="AY829" t="s">
        <v>8539</v>
      </c>
      <c r="AZ829" t="s">
        <v>1311</v>
      </c>
      <c r="BA829" t="s">
        <v>6269</v>
      </c>
      <c r="BB829" t="s">
        <v>1272</v>
      </c>
      <c r="BC829" t="s">
        <v>1939</v>
      </c>
      <c r="BD829" t="s">
        <v>6270</v>
      </c>
      <c r="BE829">
        <v>418</v>
      </c>
      <c r="BF829">
        <v>828</v>
      </c>
      <c r="BG829">
        <v>0</v>
      </c>
      <c r="BH829" t="s">
        <v>1592</v>
      </c>
      <c r="BI829">
        <v>0</v>
      </c>
      <c r="BJ829">
        <v>0</v>
      </c>
      <c r="BK829">
        <v>476</v>
      </c>
      <c r="BL829" t="s">
        <v>2076</v>
      </c>
      <c r="BM829" t="s">
        <v>9623</v>
      </c>
      <c r="BN829" t="s">
        <v>9628</v>
      </c>
      <c r="BO829" t="s" cm="1">
        <v>9626</v>
      </c>
      <c r="BP829" t="s">
        <v>1592</v>
      </c>
      <c r="BQ829" t="s">
        <v>1243</v>
      </c>
      <c r="BR829">
        <v>107</v>
      </c>
      <c r="BS829" t="s">
        <v>5308</v>
      </c>
      <c r="BT829" t="s">
        <v>9636</v>
      </c>
      <c r="BU829" t="s">
        <v>2072</v>
      </c>
      <c r="BV829" t="s">
        <v>2071</v>
      </c>
      <c r="BW829" t="s">
        <v>2074</v>
      </c>
      <c r="BX829" t="s">
        <v>2074</v>
      </c>
      <c r="BY829" t="s">
        <v>8536</v>
      </c>
      <c r="BZ829" t="s">
        <v>8542</v>
      </c>
      <c r="CA829" t="s">
        <v>1947</v>
      </c>
      <c r="CB829"/>
      <c r="CC829" t="s">
        <v>998</v>
      </c>
      <c r="CD829" t="s">
        <v>1272</v>
      </c>
      <c r="CE829" t="s">
        <v>9637</v>
      </c>
      <c r="CF829" t="s">
        <v>9638</v>
      </c>
      <c r="CG829" t="s">
        <v>1272</v>
      </c>
      <c r="CH829" t="s">
        <v>1592</v>
      </c>
      <c r="CI829" t="s">
        <v>8519</v>
      </c>
      <c r="CJ829" t="s">
        <v>1255</v>
      </c>
      <c r="CK829"/>
      <c r="CL829"/>
      <c r="CM829" t="s">
        <v>9625</v>
      </c>
      <c r="CN829" t="s">
        <v>2075</v>
      </c>
      <c r="CO829" t="s">
        <v>9625</v>
      </c>
      <c r="CP829" t="s">
        <v>2075</v>
      </c>
      <c r="CQ829" t="s">
        <v>1592</v>
      </c>
      <c r="CR829">
        <v>8</v>
      </c>
      <c r="CS829" t="s">
        <v>1243</v>
      </c>
      <c r="CT829" t="s">
        <v>1243</v>
      </c>
      <c r="CU829" t="s">
        <v>1592</v>
      </c>
      <c r="CV829" t="s">
        <v>1592</v>
      </c>
      <c r="CW829" t="s">
        <v>1592</v>
      </c>
      <c r="CX829">
        <v>827</v>
      </c>
      <c r="CY829" t="s">
        <v>9639</v>
      </c>
      <c r="CZ829" t="s">
        <v>1592</v>
      </c>
      <c r="DA829" t="s">
        <v>2313</v>
      </c>
      <c r="DB829" t="s">
        <v>2314</v>
      </c>
      <c r="DC829" t="s">
        <v>2068</v>
      </c>
      <c r="DD829" t="s">
        <v>1311</v>
      </c>
      <c r="DE829" t="s">
        <v>8534</v>
      </c>
      <c r="DF829" t="s">
        <v>8536</v>
      </c>
      <c r="DG829" t="s">
        <v>8536</v>
      </c>
      <c r="DH829" t="s">
        <v>8546</v>
      </c>
      <c r="DI829" t="s">
        <v>9635</v>
      </c>
      <c r="DJ829"/>
      <c r="DK829" t="s">
        <v>8546</v>
      </c>
      <c r="DL829">
        <v>9</v>
      </c>
      <c r="DM829" t="s">
        <v>2315</v>
      </c>
      <c r="DN829" t="s">
        <v>1255</v>
      </c>
      <c r="DO829" t="b">
        <v>1</v>
      </c>
      <c r="DP829" t="b">
        <v>1</v>
      </c>
      <c r="DQ829" t="b">
        <v>0</v>
      </c>
      <c r="DR829" t="b">
        <v>0</v>
      </c>
      <c r="DS829" t="b">
        <v>0</v>
      </c>
      <c r="DT829" t="b">
        <v>1</v>
      </c>
      <c r="DU829" t="b">
        <v>0</v>
      </c>
      <c r="DV829">
        <v>0</v>
      </c>
      <c r="DW829" t="b">
        <v>0</v>
      </c>
      <c r="DX829" t="b">
        <v>0</v>
      </c>
      <c r="DY829" t="b">
        <v>0</v>
      </c>
      <c r="DZ829" t="b">
        <v>0</v>
      </c>
      <c r="EA829" t="b">
        <v>0</v>
      </c>
      <c r="EB829" t="b">
        <v>0</v>
      </c>
      <c r="EC829" t="b">
        <v>0</v>
      </c>
      <c r="ED829" t="b">
        <v>0</v>
      </c>
      <c r="EE829" t="b">
        <v>0</v>
      </c>
      <c r="EF829" t="b" cm="1">
        <v>0</v>
      </c>
      <c r="EG829" t="b">
        <v>0</v>
      </c>
      <c r="EH829" t="b">
        <v>0</v>
      </c>
      <c r="EI829" t="b">
        <v>0</v>
      </c>
      <c r="EJ829" t="s">
        <v>1592</v>
      </c>
      <c r="EK829">
        <v>0</v>
      </c>
      <c r="EL829">
        <v>10</v>
      </c>
      <c r="EM829" t="b">
        <v>0</v>
      </c>
    </row>
    <row r="830" spans="1:143" ht="110.25">
      <c r="A830"/>
      <c r="B830" t="s">
        <v>1255</v>
      </c>
      <c r="C830" t="s">
        <v>1255</v>
      </c>
      <c r="D830" t="s">
        <v>1766</v>
      </c>
      <c r="E830" t="s">
        <v>1767</v>
      </c>
      <c r="F830" t="s">
        <v>8547</v>
      </c>
      <c r="G830" s="109" t="s">
        <v>8548</v>
      </c>
      <c r="H830" t="s">
        <v>8549</v>
      </c>
      <c r="I830" t="s">
        <v>1272</v>
      </c>
      <c r="J830" t="s">
        <v>9622</v>
      </c>
      <c r="K830"/>
      <c r="L830" t="s">
        <v>5118</v>
      </c>
      <c r="M830" t="s">
        <v>1947</v>
      </c>
      <c r="N830" t="s">
        <v>8550</v>
      </c>
      <c r="O830" t="s">
        <v>1243</v>
      </c>
      <c r="P830" t="s">
        <v>2187</v>
      </c>
      <c r="Q830" t="s">
        <v>1311</v>
      </c>
      <c r="R830" t="s">
        <v>8519</v>
      </c>
      <c r="S830"/>
      <c r="T830" t="s">
        <v>8520</v>
      </c>
      <c r="U830" t="s">
        <v>9625</v>
      </c>
      <c r="V830" t="s">
        <v>1956</v>
      </c>
      <c r="W830"/>
      <c r="X830"/>
      <c r="Y830" t="s">
        <v>1311</v>
      </c>
      <c r="Z830" t="s">
        <v>8549</v>
      </c>
      <c r="AA830"/>
      <c r="AB830"/>
      <c r="AC830" t="s">
        <v>8551</v>
      </c>
      <c r="AD830" t="s">
        <v>8550</v>
      </c>
      <c r="AE830"/>
      <c r="AF830"/>
      <c r="AG830"/>
      <c r="AH830"/>
      <c r="AI830"/>
      <c r="AJ830"/>
      <c r="AK830"/>
      <c r="AL830"/>
      <c r="AM830"/>
      <c r="AN830"/>
      <c r="AO830" s="108" t="s">
        <v>43</v>
      </c>
      <c r="AP830" t="s">
        <v>1267</v>
      </c>
      <c r="AQ830">
        <v>4</v>
      </c>
      <c r="AR830" t="s">
        <v>9640</v>
      </c>
      <c r="AS830" t="s">
        <v>1255</v>
      </c>
      <c r="AT830" t="s">
        <v>9627</v>
      </c>
      <c r="AU830" t="s">
        <v>1767</v>
      </c>
      <c r="AV830" t="s">
        <v>1953</v>
      </c>
      <c r="AW830" t="s">
        <v>8552</v>
      </c>
      <c r="AX830" t="s">
        <v>1934</v>
      </c>
      <c r="AY830" t="s">
        <v>8553</v>
      </c>
      <c r="AZ830" t="s">
        <v>1311</v>
      </c>
      <c r="BA830" t="s">
        <v>5610</v>
      </c>
      <c r="BB830" t="s">
        <v>1272</v>
      </c>
      <c r="BC830" t="s">
        <v>5118</v>
      </c>
      <c r="BD830" t="s">
        <v>5611</v>
      </c>
      <c r="BE830">
        <v>340</v>
      </c>
      <c r="BF830">
        <v>828</v>
      </c>
      <c r="BG830">
        <v>0</v>
      </c>
      <c r="BH830" t="s">
        <v>1592</v>
      </c>
      <c r="BI830">
        <v>0</v>
      </c>
      <c r="BJ830">
        <v>0</v>
      </c>
      <c r="BK830">
        <v>1036</v>
      </c>
      <c r="BL830" t="s">
        <v>1958</v>
      </c>
      <c r="BM830" t="s">
        <v>9623</v>
      </c>
      <c r="BN830" t="s">
        <v>9628</v>
      </c>
      <c r="BO830" t="s" cm="1">
        <v>9626</v>
      </c>
      <c r="BP830" t="s">
        <v>1592</v>
      </c>
      <c r="BQ830" t="s">
        <v>1243</v>
      </c>
      <c r="BR830">
        <v>108</v>
      </c>
      <c r="BS830" t="s">
        <v>5314</v>
      </c>
      <c r="BT830" t="s">
        <v>9641</v>
      </c>
      <c r="BU830" t="s">
        <v>1766</v>
      </c>
      <c r="BV830" t="s">
        <v>1953</v>
      </c>
      <c r="BW830" t="s">
        <v>8555</v>
      </c>
      <c r="BX830" t="s">
        <v>8556</v>
      </c>
      <c r="BY830" t="s">
        <v>8520</v>
      </c>
      <c r="BZ830" t="s">
        <v>8555</v>
      </c>
      <c r="CA830" t="s">
        <v>1947</v>
      </c>
      <c r="CB830"/>
      <c r="CC830" t="s">
        <v>998</v>
      </c>
      <c r="CD830" t="s">
        <v>1272</v>
      </c>
      <c r="CE830" t="s">
        <v>9642</v>
      </c>
      <c r="CF830" t="s">
        <v>9643</v>
      </c>
      <c r="CG830" t="s">
        <v>1272</v>
      </c>
      <c r="CH830" t="s">
        <v>1592</v>
      </c>
      <c r="CI830" t="s">
        <v>8519</v>
      </c>
      <c r="CJ830" t="s">
        <v>1255</v>
      </c>
      <c r="CK830"/>
      <c r="CL830"/>
      <c r="CM830" t="s">
        <v>9625</v>
      </c>
      <c r="CN830" t="s">
        <v>1956</v>
      </c>
      <c r="CO830" t="s">
        <v>9625</v>
      </c>
      <c r="CP830" t="s">
        <v>1956</v>
      </c>
      <c r="CQ830" t="s">
        <v>1592</v>
      </c>
      <c r="CR830">
        <v>8</v>
      </c>
      <c r="CS830" t="s">
        <v>1243</v>
      </c>
      <c r="CT830" t="s">
        <v>1243</v>
      </c>
      <c r="CU830" t="s">
        <v>1592</v>
      </c>
      <c r="CV830" t="s">
        <v>1592</v>
      </c>
      <c r="CW830" t="s">
        <v>1592</v>
      </c>
      <c r="CX830">
        <v>828</v>
      </c>
      <c r="CY830" t="s">
        <v>9644</v>
      </c>
      <c r="CZ830" t="s">
        <v>1592</v>
      </c>
      <c r="DA830" t="s">
        <v>2313</v>
      </c>
      <c r="DB830" t="s">
        <v>2314</v>
      </c>
      <c r="DC830" t="s">
        <v>1767</v>
      </c>
      <c r="DD830" t="s">
        <v>1311</v>
      </c>
      <c r="DE830" t="s">
        <v>8548</v>
      </c>
      <c r="DF830" t="s">
        <v>8520</v>
      </c>
      <c r="DG830" t="s">
        <v>8520</v>
      </c>
      <c r="DH830" t="s">
        <v>8532</v>
      </c>
      <c r="DI830" t="s">
        <v>9640</v>
      </c>
      <c r="DJ830"/>
      <c r="DK830" t="s">
        <v>8532</v>
      </c>
      <c r="DL830">
        <v>9</v>
      </c>
      <c r="DM830" t="s">
        <v>2315</v>
      </c>
      <c r="DN830" t="s">
        <v>1255</v>
      </c>
      <c r="DO830" t="b">
        <v>1</v>
      </c>
      <c r="DP830" t="b">
        <v>1</v>
      </c>
      <c r="DQ830" t="b">
        <v>0</v>
      </c>
      <c r="DR830" t="b">
        <v>0</v>
      </c>
      <c r="DS830" t="b">
        <v>0</v>
      </c>
      <c r="DT830" t="b">
        <v>1</v>
      </c>
      <c r="DU830" t="b">
        <v>0</v>
      </c>
      <c r="DV830">
        <v>0</v>
      </c>
      <c r="DW830" t="b">
        <v>0</v>
      </c>
      <c r="DX830" t="b">
        <v>0</v>
      </c>
      <c r="DY830" t="b">
        <v>0</v>
      </c>
      <c r="DZ830" t="b">
        <v>0</v>
      </c>
      <c r="EA830" t="b">
        <v>0</v>
      </c>
      <c r="EB830" t="b">
        <v>0</v>
      </c>
      <c r="EC830" t="b">
        <v>0</v>
      </c>
      <c r="ED830" t="b">
        <v>0</v>
      </c>
      <c r="EE830" t="b">
        <v>0</v>
      </c>
      <c r="EF830" t="b" cm="1">
        <v>0</v>
      </c>
      <c r="EG830" t="b">
        <v>0</v>
      </c>
      <c r="EH830" t="b">
        <v>0</v>
      </c>
      <c r="EI830" t="b">
        <v>0</v>
      </c>
      <c r="EJ830" t="s">
        <v>1592</v>
      </c>
      <c r="EK830">
        <v>0</v>
      </c>
      <c r="EL830">
        <v>13</v>
      </c>
      <c r="EM830" t="b">
        <v>0</v>
      </c>
    </row>
    <row r="831" spans="1:143" ht="236.25">
      <c r="A831"/>
      <c r="B831" t="s">
        <v>1255</v>
      </c>
      <c r="C831" t="s">
        <v>1255</v>
      </c>
      <c r="D831" t="s">
        <v>8560</v>
      </c>
      <c r="E831" t="s">
        <v>8561</v>
      </c>
      <c r="F831" t="s">
        <v>8562</v>
      </c>
      <c r="G831" t="s">
        <v>8563</v>
      </c>
      <c r="H831" s="109" t="s">
        <v>9645</v>
      </c>
      <c r="I831" t="s">
        <v>1272</v>
      </c>
      <c r="J831" t="s">
        <v>9622</v>
      </c>
      <c r="K831"/>
      <c r="L831" t="s">
        <v>5118</v>
      </c>
      <c r="M831" t="s">
        <v>1947</v>
      </c>
      <c r="N831" t="s">
        <v>8565</v>
      </c>
      <c r="O831" t="s">
        <v>1243</v>
      </c>
      <c r="P831" t="s">
        <v>2187</v>
      </c>
      <c r="Q831" t="s">
        <v>1311</v>
      </c>
      <c r="R831" t="s">
        <v>8519</v>
      </c>
      <c r="S831"/>
      <c r="T831" t="s">
        <v>8520</v>
      </c>
      <c r="U831" t="s">
        <v>9625</v>
      </c>
      <c r="V831" t="s">
        <v>8566</v>
      </c>
      <c r="W831"/>
      <c r="X831"/>
      <c r="Y831" t="s">
        <v>1311</v>
      </c>
      <c r="Z831" s="109" t="s">
        <v>8564</v>
      </c>
      <c r="AA831"/>
      <c r="AB831"/>
      <c r="AC831" t="s">
        <v>8567</v>
      </c>
      <c r="AD831"/>
      <c r="AE831"/>
      <c r="AF831"/>
      <c r="AG831"/>
      <c r="AH831"/>
      <c r="AI831"/>
      <c r="AJ831"/>
      <c r="AK831"/>
      <c r="AL831"/>
      <c r="AM831"/>
      <c r="AN831"/>
      <c r="AO831" s="108" t="s">
        <v>43</v>
      </c>
      <c r="AP831" t="s">
        <v>1267</v>
      </c>
      <c r="AQ831">
        <v>5</v>
      </c>
      <c r="AR831" t="s">
        <v>9646</v>
      </c>
      <c r="AS831" t="s">
        <v>1255</v>
      </c>
      <c r="AT831" t="s">
        <v>9627</v>
      </c>
      <c r="AU831" t="s">
        <v>8561</v>
      </c>
      <c r="AV831" t="s">
        <v>8568</v>
      </c>
      <c r="AW831" t="s">
        <v>8569</v>
      </c>
      <c r="AX831" t="s">
        <v>1934</v>
      </c>
      <c r="AY831" t="s">
        <v>8570</v>
      </c>
      <c r="AZ831" t="s">
        <v>1311</v>
      </c>
      <c r="BA831" t="s">
        <v>8571</v>
      </c>
      <c r="BB831" t="s">
        <v>1272</v>
      </c>
      <c r="BC831" t="s">
        <v>5118</v>
      </c>
      <c r="BD831" t="s">
        <v>9647</v>
      </c>
      <c r="BE831">
        <v>726</v>
      </c>
      <c r="BF831">
        <v>828</v>
      </c>
      <c r="BG831">
        <v>0</v>
      </c>
      <c r="BH831" t="s">
        <v>1592</v>
      </c>
      <c r="BI831">
        <v>0</v>
      </c>
      <c r="BJ831">
        <v>0</v>
      </c>
      <c r="BK831">
        <v>908</v>
      </c>
      <c r="BL831" t="s">
        <v>8573</v>
      </c>
      <c r="BM831" t="s">
        <v>9623</v>
      </c>
      <c r="BN831" t="s">
        <v>9628</v>
      </c>
      <c r="BO831" t="s" cm="1">
        <v>9626</v>
      </c>
      <c r="BP831" t="s">
        <v>1592</v>
      </c>
      <c r="BQ831" t="s">
        <v>1243</v>
      </c>
      <c r="BR831">
        <v>109</v>
      </c>
      <c r="BS831" t="s">
        <v>5324</v>
      </c>
      <c r="BT831" t="s">
        <v>9648</v>
      </c>
      <c r="BU831" t="s">
        <v>8560</v>
      </c>
      <c r="BV831" t="s">
        <v>8568</v>
      </c>
      <c r="BW831" t="s">
        <v>9649</v>
      </c>
      <c r="BX831" t="s">
        <v>8576</v>
      </c>
      <c r="BY831" t="s">
        <v>8520</v>
      </c>
      <c r="BZ831" t="s">
        <v>8575</v>
      </c>
      <c r="CA831" t="s">
        <v>1947</v>
      </c>
      <c r="CB831"/>
      <c r="CC831" t="s">
        <v>998</v>
      </c>
      <c r="CD831" t="s">
        <v>1272</v>
      </c>
      <c r="CE831" t="s">
        <v>9650</v>
      </c>
      <c r="CF831" t="s">
        <v>9651</v>
      </c>
      <c r="CG831" t="s">
        <v>1272</v>
      </c>
      <c r="CH831" t="s">
        <v>1592</v>
      </c>
      <c r="CI831" t="s">
        <v>8519</v>
      </c>
      <c r="CJ831" t="s">
        <v>1255</v>
      </c>
      <c r="CK831"/>
      <c r="CL831"/>
      <c r="CM831" t="s">
        <v>9625</v>
      </c>
      <c r="CN831" t="s">
        <v>8566</v>
      </c>
      <c r="CO831" t="s">
        <v>9625</v>
      </c>
      <c r="CP831" t="s">
        <v>8566</v>
      </c>
      <c r="CQ831" t="s">
        <v>1592</v>
      </c>
      <c r="CR831">
        <v>8</v>
      </c>
      <c r="CS831" t="s">
        <v>1243</v>
      </c>
      <c r="CT831" t="s">
        <v>1243</v>
      </c>
      <c r="CU831" t="s">
        <v>1243</v>
      </c>
      <c r="CV831" t="s">
        <v>1592</v>
      </c>
      <c r="CW831" t="s">
        <v>1592</v>
      </c>
      <c r="CX831">
        <v>829</v>
      </c>
      <c r="CY831" t="s">
        <v>9652</v>
      </c>
      <c r="CZ831" t="s">
        <v>1592</v>
      </c>
      <c r="DA831" t="s">
        <v>2313</v>
      </c>
      <c r="DB831" t="s">
        <v>2314</v>
      </c>
      <c r="DC831" t="s">
        <v>8561</v>
      </c>
      <c r="DD831" t="s">
        <v>1311</v>
      </c>
      <c r="DE831" t="s">
        <v>8563</v>
      </c>
      <c r="DF831" t="s">
        <v>8520</v>
      </c>
      <c r="DG831" t="s">
        <v>8520</v>
      </c>
      <c r="DH831" t="s">
        <v>8532</v>
      </c>
      <c r="DI831" t="s">
        <v>9646</v>
      </c>
      <c r="DJ831"/>
      <c r="DK831" t="s">
        <v>8532</v>
      </c>
      <c r="DL831">
        <v>9</v>
      </c>
      <c r="DM831" t="s">
        <v>2315</v>
      </c>
      <c r="DN831" t="s">
        <v>1255</v>
      </c>
      <c r="DO831" t="b">
        <v>1</v>
      </c>
      <c r="DP831" t="b">
        <v>1</v>
      </c>
      <c r="DQ831" t="b">
        <v>0</v>
      </c>
      <c r="DR831" t="b">
        <v>0</v>
      </c>
      <c r="DS831" t="b">
        <v>0</v>
      </c>
      <c r="DT831" t="b">
        <v>1</v>
      </c>
      <c r="DU831" t="b">
        <v>0</v>
      </c>
      <c r="DV831">
        <v>0</v>
      </c>
      <c r="DW831" t="b">
        <v>0</v>
      </c>
      <c r="DX831" t="b">
        <v>0</v>
      </c>
      <c r="DY831" t="b">
        <v>0</v>
      </c>
      <c r="DZ831" t="b">
        <v>0</v>
      </c>
      <c r="EA831" t="b">
        <v>0</v>
      </c>
      <c r="EB831" t="b">
        <v>0</v>
      </c>
      <c r="EC831" t="b">
        <v>0</v>
      </c>
      <c r="ED831" t="b">
        <v>0</v>
      </c>
      <c r="EE831" t="b">
        <v>0</v>
      </c>
      <c r="EF831" t="b" cm="1">
        <v>0</v>
      </c>
      <c r="EG831" t="b">
        <v>0</v>
      </c>
      <c r="EH831" t="b">
        <v>0</v>
      </c>
      <c r="EI831" t="b">
        <v>0</v>
      </c>
      <c r="EJ831" t="s">
        <v>1592</v>
      </c>
      <c r="EK831">
        <v>0</v>
      </c>
      <c r="EL831">
        <v>15</v>
      </c>
      <c r="EM831" t="b">
        <v>0</v>
      </c>
    </row>
    <row r="832" spans="1:143" ht="15.75">
      <c r="A832"/>
      <c r="B832" t="s">
        <v>1255</v>
      </c>
      <c r="C832" t="s">
        <v>1255</v>
      </c>
      <c r="D832" t="s">
        <v>8580</v>
      </c>
      <c r="E832" t="s">
        <v>8581</v>
      </c>
      <c r="F832" t="s">
        <v>8582</v>
      </c>
      <c r="G832" t="s">
        <v>9653</v>
      </c>
      <c r="H832" t="s">
        <v>8584</v>
      </c>
      <c r="I832" t="s">
        <v>1272</v>
      </c>
      <c r="J832" t="s">
        <v>9622</v>
      </c>
      <c r="K832"/>
      <c r="L832" t="s">
        <v>1939</v>
      </c>
      <c r="M832" t="s">
        <v>1947</v>
      </c>
      <c r="N832" t="s">
        <v>8585</v>
      </c>
      <c r="O832" t="s">
        <v>1243</v>
      </c>
      <c r="P832" t="s">
        <v>1255</v>
      </c>
      <c r="Q832" t="s">
        <v>1311</v>
      </c>
      <c r="R832" t="s">
        <v>8519</v>
      </c>
      <c r="S832"/>
      <c r="T832" t="s">
        <v>8586</v>
      </c>
      <c r="U832" t="s">
        <v>9625</v>
      </c>
      <c r="V832" t="s">
        <v>8587</v>
      </c>
      <c r="W832"/>
      <c r="X832"/>
      <c r="Y832" t="s">
        <v>1311</v>
      </c>
      <c r="Z832" t="s">
        <v>8584</v>
      </c>
      <c r="AA832"/>
      <c r="AB832"/>
      <c r="AC832" t="s">
        <v>8567</v>
      </c>
      <c r="AD832"/>
      <c r="AE832"/>
      <c r="AF832"/>
      <c r="AG832"/>
      <c r="AH832"/>
      <c r="AI832"/>
      <c r="AJ832"/>
      <c r="AK832"/>
      <c r="AL832"/>
      <c r="AM832"/>
      <c r="AN832"/>
      <c r="AO832" s="108" t="s">
        <v>43</v>
      </c>
      <c r="AP832" t="s">
        <v>1267</v>
      </c>
      <c r="AQ832">
        <v>6</v>
      </c>
      <c r="AR832" t="s">
        <v>9654</v>
      </c>
      <c r="AS832" t="s">
        <v>1255</v>
      </c>
      <c r="AT832" t="s">
        <v>9627</v>
      </c>
      <c r="AU832" t="s">
        <v>8581</v>
      </c>
      <c r="AV832" t="s">
        <v>8588</v>
      </c>
      <c r="AW832" t="s">
        <v>8589</v>
      </c>
      <c r="AX832" t="s">
        <v>1934</v>
      </c>
      <c r="AY832" t="s">
        <v>9655</v>
      </c>
      <c r="AZ832" t="s">
        <v>1311</v>
      </c>
      <c r="BA832" t="s">
        <v>8591</v>
      </c>
      <c r="BB832" t="s">
        <v>1272</v>
      </c>
      <c r="BC832" t="s">
        <v>1939</v>
      </c>
      <c r="BD832" t="s">
        <v>9656</v>
      </c>
      <c r="BE832">
        <v>727</v>
      </c>
      <c r="BF832">
        <v>828</v>
      </c>
      <c r="BG832">
        <v>0</v>
      </c>
      <c r="BH832" t="s">
        <v>1592</v>
      </c>
      <c r="BI832">
        <v>0</v>
      </c>
      <c r="BJ832">
        <v>0</v>
      </c>
      <c r="BK832">
        <v>909</v>
      </c>
      <c r="BL832" t="s">
        <v>8593</v>
      </c>
      <c r="BM832" t="s">
        <v>9623</v>
      </c>
      <c r="BN832" t="s">
        <v>9628</v>
      </c>
      <c r="BO832" t="s" cm="1">
        <v>9626</v>
      </c>
      <c r="BP832" t="s">
        <v>1592</v>
      </c>
      <c r="BQ832" t="s">
        <v>1243</v>
      </c>
      <c r="BR832">
        <v>110</v>
      </c>
      <c r="BS832" t="s">
        <v>5334</v>
      </c>
      <c r="BT832" t="s">
        <v>9657</v>
      </c>
      <c r="BU832" t="s">
        <v>8580</v>
      </c>
      <c r="BV832" t="s">
        <v>8588</v>
      </c>
      <c r="BW832" t="s">
        <v>8595</v>
      </c>
      <c r="BX832" t="s">
        <v>8596</v>
      </c>
      <c r="BY832" t="s">
        <v>8586</v>
      </c>
      <c r="BZ832" t="s">
        <v>8595</v>
      </c>
      <c r="CA832" t="s">
        <v>1947</v>
      </c>
      <c r="CB832"/>
      <c r="CC832" t="s">
        <v>998</v>
      </c>
      <c r="CD832" t="s">
        <v>1272</v>
      </c>
      <c r="CE832" t="s">
        <v>9658</v>
      </c>
      <c r="CF832" t="s">
        <v>9659</v>
      </c>
      <c r="CG832" t="s">
        <v>1272</v>
      </c>
      <c r="CH832" t="s">
        <v>1592</v>
      </c>
      <c r="CI832" t="s">
        <v>8519</v>
      </c>
      <c r="CJ832" t="s">
        <v>1255</v>
      </c>
      <c r="CK832"/>
      <c r="CL832"/>
      <c r="CM832" t="s">
        <v>9625</v>
      </c>
      <c r="CN832" t="s">
        <v>8587</v>
      </c>
      <c r="CO832" t="s">
        <v>9625</v>
      </c>
      <c r="CP832" t="s">
        <v>8587</v>
      </c>
      <c r="CQ832" t="s">
        <v>1592</v>
      </c>
      <c r="CR832">
        <v>8</v>
      </c>
      <c r="CS832" t="s">
        <v>1243</v>
      </c>
      <c r="CT832" t="s">
        <v>1243</v>
      </c>
      <c r="CU832" t="s">
        <v>1243</v>
      </c>
      <c r="CV832" t="s">
        <v>1592</v>
      </c>
      <c r="CW832" t="s">
        <v>1592</v>
      </c>
      <c r="CX832">
        <v>830</v>
      </c>
      <c r="CY832" t="s">
        <v>9660</v>
      </c>
      <c r="CZ832" t="s">
        <v>1592</v>
      </c>
      <c r="DA832" t="s">
        <v>2313</v>
      </c>
      <c r="DB832" t="s">
        <v>2314</v>
      </c>
      <c r="DC832" t="s">
        <v>8581</v>
      </c>
      <c r="DD832" t="s">
        <v>1311</v>
      </c>
      <c r="DE832" t="s">
        <v>9653</v>
      </c>
      <c r="DF832" t="s">
        <v>8586</v>
      </c>
      <c r="DG832" t="s">
        <v>8586</v>
      </c>
      <c r="DH832" t="s">
        <v>8600</v>
      </c>
      <c r="DI832" t="s">
        <v>9654</v>
      </c>
      <c r="DJ832"/>
      <c r="DK832" t="s">
        <v>8600</v>
      </c>
      <c r="DL832">
        <v>9</v>
      </c>
      <c r="DM832" t="s">
        <v>2315</v>
      </c>
      <c r="DN832" t="s">
        <v>1255</v>
      </c>
      <c r="DO832" t="b">
        <v>1</v>
      </c>
      <c r="DP832" t="b">
        <v>1</v>
      </c>
      <c r="DQ832" t="b">
        <v>0</v>
      </c>
      <c r="DR832" t="b">
        <v>0</v>
      </c>
      <c r="DS832" t="b">
        <v>0</v>
      </c>
      <c r="DT832" t="b">
        <v>1</v>
      </c>
      <c r="DU832" t="b">
        <v>0</v>
      </c>
      <c r="DV832">
        <v>0</v>
      </c>
      <c r="DW832" t="b">
        <v>0</v>
      </c>
      <c r="DX832" t="b">
        <v>0</v>
      </c>
      <c r="DY832" t="b">
        <v>0</v>
      </c>
      <c r="DZ832" t="b">
        <v>0</v>
      </c>
      <c r="EA832" t="b">
        <v>0</v>
      </c>
      <c r="EB832" t="b">
        <v>0</v>
      </c>
      <c r="EC832" t="b">
        <v>0</v>
      </c>
      <c r="ED832" t="b">
        <v>0</v>
      </c>
      <c r="EE832" t="b">
        <v>0</v>
      </c>
      <c r="EF832" t="b" cm="1">
        <v>0</v>
      </c>
      <c r="EG832" t="b">
        <v>0</v>
      </c>
      <c r="EH832" t="b">
        <v>0</v>
      </c>
      <c r="EI832" t="b">
        <v>0</v>
      </c>
      <c r="EJ832" t="s">
        <v>1592</v>
      </c>
      <c r="EK832">
        <v>0</v>
      </c>
      <c r="EL832">
        <v>14</v>
      </c>
      <c r="EM832" t="b">
        <v>0</v>
      </c>
    </row>
    <row r="833" spans="1:143" ht="126">
      <c r="A833"/>
      <c r="B833" t="s">
        <v>1255</v>
      </c>
      <c r="C833" t="s">
        <v>1255</v>
      </c>
      <c r="D833" t="s">
        <v>8601</v>
      </c>
      <c r="E833" t="s">
        <v>8602</v>
      </c>
      <c r="F833" t="s">
        <v>8603</v>
      </c>
      <c r="G833" t="s">
        <v>8604</v>
      </c>
      <c r="H833" t="s">
        <v>8605</v>
      </c>
      <c r="I833" t="s">
        <v>1272</v>
      </c>
      <c r="J833" t="s">
        <v>9622</v>
      </c>
      <c r="K833"/>
      <c r="L833" t="s">
        <v>1939</v>
      </c>
      <c r="M833" t="s">
        <v>1947</v>
      </c>
      <c r="N833" s="109" t="s">
        <v>8606</v>
      </c>
      <c r="O833" t="s">
        <v>1243</v>
      </c>
      <c r="P833" t="s">
        <v>8607</v>
      </c>
      <c r="Q833" t="s">
        <v>1311</v>
      </c>
      <c r="R833" t="s">
        <v>8519</v>
      </c>
      <c r="S833"/>
      <c r="T833" t="s">
        <v>8586</v>
      </c>
      <c r="U833" t="s">
        <v>9625</v>
      </c>
      <c r="V833" t="s">
        <v>8608</v>
      </c>
      <c r="W833"/>
      <c r="X833"/>
      <c r="Y833" t="s">
        <v>1311</v>
      </c>
      <c r="Z833" t="s">
        <v>8605</v>
      </c>
      <c r="AA833"/>
      <c r="AB833"/>
      <c r="AC833" t="s">
        <v>9661</v>
      </c>
      <c r="AD833" t="s">
        <v>8610</v>
      </c>
      <c r="AE833"/>
      <c r="AF833"/>
      <c r="AG833"/>
      <c r="AH833"/>
      <c r="AI833"/>
      <c r="AJ833"/>
      <c r="AK833"/>
      <c r="AL833"/>
      <c r="AM833"/>
      <c r="AN833"/>
      <c r="AO833" s="108" t="s">
        <v>43</v>
      </c>
      <c r="AP833" t="s">
        <v>1267</v>
      </c>
      <c r="AQ833">
        <v>7</v>
      </c>
      <c r="AR833" t="s">
        <v>9662</v>
      </c>
      <c r="AS833" t="s">
        <v>1255</v>
      </c>
      <c r="AT833" t="s">
        <v>9627</v>
      </c>
      <c r="AU833" t="s">
        <v>8602</v>
      </c>
      <c r="AV833" t="s">
        <v>8611</v>
      </c>
      <c r="AW833" t="s">
        <v>8612</v>
      </c>
      <c r="AX833" t="s">
        <v>1934</v>
      </c>
      <c r="AY833" t="s">
        <v>8613</v>
      </c>
      <c r="AZ833" t="s">
        <v>1311</v>
      </c>
      <c r="BA833" t="s">
        <v>8614</v>
      </c>
      <c r="BB833" t="s">
        <v>1272</v>
      </c>
      <c r="BC833" t="s">
        <v>1939</v>
      </c>
      <c r="BD833" t="s">
        <v>9663</v>
      </c>
      <c r="BE833">
        <v>728</v>
      </c>
      <c r="BF833">
        <v>828</v>
      </c>
      <c r="BG833">
        <v>0</v>
      </c>
      <c r="BH833" t="s">
        <v>1592</v>
      </c>
      <c r="BI833">
        <v>0</v>
      </c>
      <c r="BJ833">
        <v>0</v>
      </c>
      <c r="BK833">
        <v>910</v>
      </c>
      <c r="BL833" t="s">
        <v>8616</v>
      </c>
      <c r="BM833" t="s">
        <v>9623</v>
      </c>
      <c r="BN833" t="s">
        <v>9628</v>
      </c>
      <c r="BO833" t="s" cm="1">
        <v>9626</v>
      </c>
      <c r="BP833" t="s">
        <v>1592</v>
      </c>
      <c r="BQ833" t="s">
        <v>1243</v>
      </c>
      <c r="BR833">
        <v>111</v>
      </c>
      <c r="BS833" t="s">
        <v>5344</v>
      </c>
      <c r="BT833" t="s">
        <v>9664</v>
      </c>
      <c r="BU833" t="s">
        <v>8601</v>
      </c>
      <c r="BV833" t="s">
        <v>8611</v>
      </c>
      <c r="BW833" t="s">
        <v>8618</v>
      </c>
      <c r="BX833" t="s">
        <v>8619</v>
      </c>
      <c r="BY833" t="s">
        <v>8586</v>
      </c>
      <c r="BZ833" t="s">
        <v>8618</v>
      </c>
      <c r="CA833" t="s">
        <v>1947</v>
      </c>
      <c r="CB833"/>
      <c r="CC833" t="s">
        <v>998</v>
      </c>
      <c r="CD833" t="s">
        <v>1272</v>
      </c>
      <c r="CE833" t="s">
        <v>9665</v>
      </c>
      <c r="CF833" t="s">
        <v>9666</v>
      </c>
      <c r="CG833" t="s">
        <v>1272</v>
      </c>
      <c r="CH833" t="s">
        <v>1592</v>
      </c>
      <c r="CI833" t="s">
        <v>8519</v>
      </c>
      <c r="CJ833" t="s">
        <v>1255</v>
      </c>
      <c r="CK833"/>
      <c r="CL833"/>
      <c r="CM833" t="s">
        <v>9625</v>
      </c>
      <c r="CN833" t="s">
        <v>8608</v>
      </c>
      <c r="CO833" t="s">
        <v>9625</v>
      </c>
      <c r="CP833" t="s">
        <v>8608</v>
      </c>
      <c r="CQ833" t="s">
        <v>1592</v>
      </c>
      <c r="CR833">
        <v>8</v>
      </c>
      <c r="CS833" t="s">
        <v>1243</v>
      </c>
      <c r="CT833" t="s">
        <v>1243</v>
      </c>
      <c r="CU833" t="s">
        <v>1243</v>
      </c>
      <c r="CV833" t="s">
        <v>1592</v>
      </c>
      <c r="CW833" t="s">
        <v>1592</v>
      </c>
      <c r="CX833">
        <v>831</v>
      </c>
      <c r="CY833" t="s">
        <v>9667</v>
      </c>
      <c r="CZ833" t="s">
        <v>1592</v>
      </c>
      <c r="DA833" t="s">
        <v>2313</v>
      </c>
      <c r="DB833" t="s">
        <v>2314</v>
      </c>
      <c r="DC833" t="s">
        <v>8602</v>
      </c>
      <c r="DD833" t="s">
        <v>1311</v>
      </c>
      <c r="DE833" t="s">
        <v>8604</v>
      </c>
      <c r="DF833" t="s">
        <v>8586</v>
      </c>
      <c r="DG833" t="s">
        <v>8586</v>
      </c>
      <c r="DH833" t="s">
        <v>8600</v>
      </c>
      <c r="DI833" t="s">
        <v>9662</v>
      </c>
      <c r="DJ833"/>
      <c r="DK833" t="s">
        <v>8600</v>
      </c>
      <c r="DL833">
        <v>9</v>
      </c>
      <c r="DM833" t="s">
        <v>2315</v>
      </c>
      <c r="DN833" t="s">
        <v>1255</v>
      </c>
      <c r="DO833" t="b">
        <v>1</v>
      </c>
      <c r="DP833" t="b">
        <v>1</v>
      </c>
      <c r="DQ833" t="b">
        <v>0</v>
      </c>
      <c r="DR833" t="b">
        <v>0</v>
      </c>
      <c r="DS833" t="b">
        <v>0</v>
      </c>
      <c r="DT833" t="b">
        <v>1</v>
      </c>
      <c r="DU833" t="b">
        <v>0</v>
      </c>
      <c r="DV833">
        <v>0</v>
      </c>
      <c r="DW833" t="b">
        <v>0</v>
      </c>
      <c r="DX833" t="b">
        <v>0</v>
      </c>
      <c r="DY833" t="b">
        <v>0</v>
      </c>
      <c r="DZ833" t="b">
        <v>0</v>
      </c>
      <c r="EA833" t="b">
        <v>0</v>
      </c>
      <c r="EB833" t="b">
        <v>0</v>
      </c>
      <c r="EC833" t="b">
        <v>0</v>
      </c>
      <c r="ED833" t="b">
        <v>0</v>
      </c>
      <c r="EE833" t="b">
        <v>0</v>
      </c>
      <c r="EF833" t="b" cm="1">
        <v>0</v>
      </c>
      <c r="EG833" t="b">
        <v>0</v>
      </c>
      <c r="EH833" t="b">
        <v>0</v>
      </c>
      <c r="EI833" t="b">
        <v>0</v>
      </c>
      <c r="EJ833" t="s">
        <v>1592</v>
      </c>
      <c r="EK833">
        <v>0</v>
      </c>
      <c r="EL833">
        <v>14</v>
      </c>
      <c r="EM833" t="b">
        <v>0</v>
      </c>
    </row>
    <row r="834" spans="1:143" ht="47.25">
      <c r="A834"/>
      <c r="B834" t="s">
        <v>1255</v>
      </c>
      <c r="C834" t="s">
        <v>1255</v>
      </c>
      <c r="D834" t="s">
        <v>8623</v>
      </c>
      <c r="E834" t="s">
        <v>8624</v>
      </c>
      <c r="F834" t="s">
        <v>8624</v>
      </c>
      <c r="G834" t="s">
        <v>8625</v>
      </c>
      <c r="H834" s="109" t="s">
        <v>8626</v>
      </c>
      <c r="I834" t="s">
        <v>1272</v>
      </c>
      <c r="J834" t="s">
        <v>9622</v>
      </c>
      <c r="K834"/>
      <c r="L834" t="s">
        <v>1939</v>
      </c>
      <c r="M834" t="s">
        <v>1947</v>
      </c>
      <c r="N834" t="s">
        <v>8627</v>
      </c>
      <c r="O834" t="s">
        <v>1243</v>
      </c>
      <c r="P834" t="s">
        <v>8607</v>
      </c>
      <c r="Q834" t="s">
        <v>1311</v>
      </c>
      <c r="R834" t="s">
        <v>8519</v>
      </c>
      <c r="S834"/>
      <c r="T834" t="s">
        <v>8586</v>
      </c>
      <c r="U834" t="s">
        <v>9625</v>
      </c>
      <c r="V834" t="s">
        <v>8628</v>
      </c>
      <c r="W834"/>
      <c r="X834"/>
      <c r="Y834" t="s">
        <v>1311</v>
      </c>
      <c r="Z834" t="s">
        <v>8629</v>
      </c>
      <c r="AA834"/>
      <c r="AB834"/>
      <c r="AC834" s="109" t="s">
        <v>8630</v>
      </c>
      <c r="AD834"/>
      <c r="AE834"/>
      <c r="AF834"/>
      <c r="AG834"/>
      <c r="AH834"/>
      <c r="AI834"/>
      <c r="AJ834"/>
      <c r="AK834"/>
      <c r="AL834"/>
      <c r="AM834"/>
      <c r="AN834"/>
      <c r="AO834" s="108" t="s">
        <v>43</v>
      </c>
      <c r="AP834" t="s">
        <v>1267</v>
      </c>
      <c r="AQ834">
        <v>8</v>
      </c>
      <c r="AR834" t="s">
        <v>9668</v>
      </c>
      <c r="AS834" t="s">
        <v>1255</v>
      </c>
      <c r="AT834" t="s">
        <v>9627</v>
      </c>
      <c r="AU834" t="s">
        <v>8624</v>
      </c>
      <c r="AV834" t="s">
        <v>8631</v>
      </c>
      <c r="AW834" t="s">
        <v>8631</v>
      </c>
      <c r="AX834" t="s">
        <v>1934</v>
      </c>
      <c r="AY834" t="s">
        <v>8632</v>
      </c>
      <c r="AZ834" t="s">
        <v>1311</v>
      </c>
      <c r="BA834" t="s">
        <v>8633</v>
      </c>
      <c r="BB834" t="s">
        <v>1272</v>
      </c>
      <c r="BC834" t="s">
        <v>1939</v>
      </c>
      <c r="BD834" t="s">
        <v>9669</v>
      </c>
      <c r="BE834">
        <v>729</v>
      </c>
      <c r="BF834">
        <v>828</v>
      </c>
      <c r="BG834">
        <v>0</v>
      </c>
      <c r="BH834" t="s">
        <v>1592</v>
      </c>
      <c r="BI834">
        <v>0</v>
      </c>
      <c r="BJ834">
        <v>0</v>
      </c>
      <c r="BK834">
        <v>912</v>
      </c>
      <c r="BL834" t="s">
        <v>8635</v>
      </c>
      <c r="BM834" t="s">
        <v>9623</v>
      </c>
      <c r="BN834" t="s">
        <v>9628</v>
      </c>
      <c r="BO834" t="s" cm="1">
        <v>9626</v>
      </c>
      <c r="BP834" t="s">
        <v>1592</v>
      </c>
      <c r="BQ834" t="s">
        <v>1243</v>
      </c>
      <c r="BR834">
        <v>112</v>
      </c>
      <c r="BS834" t="s">
        <v>5356</v>
      </c>
      <c r="BT834" t="s">
        <v>9670</v>
      </c>
      <c r="BU834" t="s">
        <v>8623</v>
      </c>
      <c r="BV834" t="s">
        <v>8631</v>
      </c>
      <c r="BW834" t="s">
        <v>8637</v>
      </c>
      <c r="BX834" t="s">
        <v>8638</v>
      </c>
      <c r="BY834" t="s">
        <v>8586</v>
      </c>
      <c r="BZ834" t="s">
        <v>8639</v>
      </c>
      <c r="CA834" t="s">
        <v>1947</v>
      </c>
      <c r="CB834"/>
      <c r="CC834" t="s">
        <v>998</v>
      </c>
      <c r="CD834" t="s">
        <v>1272</v>
      </c>
      <c r="CE834" t="s">
        <v>9671</v>
      </c>
      <c r="CF834" t="s">
        <v>9672</v>
      </c>
      <c r="CG834" t="s">
        <v>1272</v>
      </c>
      <c r="CH834" t="s">
        <v>1592</v>
      </c>
      <c r="CI834" t="s">
        <v>8519</v>
      </c>
      <c r="CJ834" t="s">
        <v>1255</v>
      </c>
      <c r="CK834"/>
      <c r="CL834"/>
      <c r="CM834" t="s">
        <v>9625</v>
      </c>
      <c r="CN834" t="s">
        <v>8628</v>
      </c>
      <c r="CO834" t="s">
        <v>9625</v>
      </c>
      <c r="CP834" t="s">
        <v>8628</v>
      </c>
      <c r="CQ834" t="s">
        <v>1592</v>
      </c>
      <c r="CR834">
        <v>8</v>
      </c>
      <c r="CS834" t="s">
        <v>1243</v>
      </c>
      <c r="CT834" t="s">
        <v>1243</v>
      </c>
      <c r="CU834" t="s">
        <v>1243</v>
      </c>
      <c r="CV834" t="s">
        <v>1592</v>
      </c>
      <c r="CW834" t="s">
        <v>1592</v>
      </c>
      <c r="CX834">
        <v>832</v>
      </c>
      <c r="CY834" t="s">
        <v>9673</v>
      </c>
      <c r="CZ834" t="s">
        <v>1592</v>
      </c>
      <c r="DA834" t="s">
        <v>2313</v>
      </c>
      <c r="DB834" t="s">
        <v>2314</v>
      </c>
      <c r="DC834" t="s">
        <v>8624</v>
      </c>
      <c r="DD834" t="s">
        <v>1311</v>
      </c>
      <c r="DE834" t="s">
        <v>8625</v>
      </c>
      <c r="DF834" t="s">
        <v>8586</v>
      </c>
      <c r="DG834" t="s">
        <v>8586</v>
      </c>
      <c r="DH834" t="s">
        <v>8600</v>
      </c>
      <c r="DI834" t="s">
        <v>9668</v>
      </c>
      <c r="DJ834"/>
      <c r="DK834" t="s">
        <v>8600</v>
      </c>
      <c r="DL834">
        <v>9</v>
      </c>
      <c r="DM834" t="s">
        <v>2315</v>
      </c>
      <c r="DN834" t="s">
        <v>1255</v>
      </c>
      <c r="DO834" t="b">
        <v>1</v>
      </c>
      <c r="DP834" t="b">
        <v>1</v>
      </c>
      <c r="DQ834" t="b">
        <v>0</v>
      </c>
      <c r="DR834" t="b">
        <v>0</v>
      </c>
      <c r="DS834" t="b">
        <v>0</v>
      </c>
      <c r="DT834" t="b">
        <v>1</v>
      </c>
      <c r="DU834" t="b">
        <v>0</v>
      </c>
      <c r="DV834">
        <v>0</v>
      </c>
      <c r="DW834" t="b">
        <v>0</v>
      </c>
      <c r="DX834" t="b">
        <v>0</v>
      </c>
      <c r="DY834" t="b">
        <v>0</v>
      </c>
      <c r="DZ834" t="b">
        <v>0</v>
      </c>
      <c r="EA834" t="b">
        <v>0</v>
      </c>
      <c r="EB834" t="b">
        <v>0</v>
      </c>
      <c r="EC834" t="b">
        <v>0</v>
      </c>
      <c r="ED834" t="b">
        <v>0</v>
      </c>
      <c r="EE834" t="b">
        <v>0</v>
      </c>
      <c r="EF834" t="b" cm="1">
        <v>0</v>
      </c>
      <c r="EG834" t="b">
        <v>0</v>
      </c>
      <c r="EH834" t="b">
        <v>0</v>
      </c>
      <c r="EI834" t="b">
        <v>0</v>
      </c>
      <c r="EJ834" t="s">
        <v>1592</v>
      </c>
      <c r="EK834">
        <v>0</v>
      </c>
      <c r="EL834">
        <v>19</v>
      </c>
      <c r="EM834" t="b">
        <v>0</v>
      </c>
    </row>
    <row r="835" spans="1:143" ht="15.75">
      <c r="A835"/>
      <c r="B835" t="s">
        <v>1255</v>
      </c>
      <c r="C835" t="s">
        <v>1255</v>
      </c>
      <c r="D835" t="s">
        <v>8643</v>
      </c>
      <c r="E835" t="s">
        <v>8644</v>
      </c>
      <c r="F835" t="s">
        <v>8645</v>
      </c>
      <c r="G835" t="s">
        <v>8646</v>
      </c>
      <c r="H835" t="s">
        <v>8647</v>
      </c>
      <c r="I835" t="s">
        <v>1272</v>
      </c>
      <c r="J835" t="s">
        <v>9622</v>
      </c>
      <c r="K835"/>
      <c r="L835" t="s">
        <v>1939</v>
      </c>
      <c r="M835" t="s">
        <v>1947</v>
      </c>
      <c r="N835" t="s">
        <v>8648</v>
      </c>
      <c r="O835" t="s">
        <v>1243</v>
      </c>
      <c r="P835" t="s">
        <v>1255</v>
      </c>
      <c r="Q835" t="s">
        <v>1311</v>
      </c>
      <c r="R835" t="s">
        <v>8519</v>
      </c>
      <c r="S835"/>
      <c r="T835" t="s">
        <v>8586</v>
      </c>
      <c r="U835" t="s">
        <v>9625</v>
      </c>
      <c r="V835" t="s">
        <v>8649</v>
      </c>
      <c r="W835"/>
      <c r="X835"/>
      <c r="Y835" t="s">
        <v>1311</v>
      </c>
      <c r="Z835" t="s">
        <v>8647</v>
      </c>
      <c r="AA835"/>
      <c r="AB835"/>
      <c r="AC835" t="s">
        <v>8650</v>
      </c>
      <c r="AD835"/>
      <c r="AE835"/>
      <c r="AF835"/>
      <c r="AG835"/>
      <c r="AH835"/>
      <c r="AI835"/>
      <c r="AJ835"/>
      <c r="AK835"/>
      <c r="AL835"/>
      <c r="AM835"/>
      <c r="AN835"/>
      <c r="AO835" s="108" t="s">
        <v>43</v>
      </c>
      <c r="AP835" t="s">
        <v>1267</v>
      </c>
      <c r="AQ835">
        <v>9</v>
      </c>
      <c r="AR835" t="s">
        <v>9674</v>
      </c>
      <c r="AS835" t="s">
        <v>1255</v>
      </c>
      <c r="AT835" t="s">
        <v>9627</v>
      </c>
      <c r="AU835" t="s">
        <v>8644</v>
      </c>
      <c r="AV835" t="s">
        <v>8651</v>
      </c>
      <c r="AW835" t="s">
        <v>8652</v>
      </c>
      <c r="AX835" t="s">
        <v>1934</v>
      </c>
      <c r="AY835" t="s">
        <v>8653</v>
      </c>
      <c r="AZ835" t="s">
        <v>1311</v>
      </c>
      <c r="BA835" t="s">
        <v>8654</v>
      </c>
      <c r="BB835" t="s">
        <v>1272</v>
      </c>
      <c r="BC835" t="s">
        <v>1939</v>
      </c>
      <c r="BD835" t="s">
        <v>9675</v>
      </c>
      <c r="BE835">
        <v>730</v>
      </c>
      <c r="BF835">
        <v>828</v>
      </c>
      <c r="BG835">
        <v>0</v>
      </c>
      <c r="BH835" t="s">
        <v>1592</v>
      </c>
      <c r="BI835">
        <v>0</v>
      </c>
      <c r="BJ835">
        <v>0</v>
      </c>
      <c r="BK835">
        <v>913</v>
      </c>
      <c r="BL835" t="s">
        <v>8656</v>
      </c>
      <c r="BM835" t="s">
        <v>9623</v>
      </c>
      <c r="BN835" t="s">
        <v>9628</v>
      </c>
      <c r="BO835" t="s" cm="1">
        <v>9626</v>
      </c>
      <c r="BP835" t="s">
        <v>1592</v>
      </c>
      <c r="BQ835" t="s">
        <v>1243</v>
      </c>
      <c r="BR835">
        <v>113</v>
      </c>
      <c r="BS835" t="s">
        <v>8100</v>
      </c>
      <c r="BT835" t="s">
        <v>9676</v>
      </c>
      <c r="BU835" t="s">
        <v>8643</v>
      </c>
      <c r="BV835" t="s">
        <v>8651</v>
      </c>
      <c r="BW835" t="s">
        <v>8658</v>
      </c>
      <c r="BX835" t="s">
        <v>8659</v>
      </c>
      <c r="BY835" t="s">
        <v>8586</v>
      </c>
      <c r="BZ835" t="s">
        <v>8658</v>
      </c>
      <c r="CA835" t="s">
        <v>1947</v>
      </c>
      <c r="CB835"/>
      <c r="CC835" t="s">
        <v>998</v>
      </c>
      <c r="CD835" t="s">
        <v>1272</v>
      </c>
      <c r="CE835" t="s">
        <v>9677</v>
      </c>
      <c r="CF835" t="s">
        <v>9678</v>
      </c>
      <c r="CG835" t="s">
        <v>1272</v>
      </c>
      <c r="CH835" t="s">
        <v>1592</v>
      </c>
      <c r="CI835" t="s">
        <v>8519</v>
      </c>
      <c r="CJ835" t="s">
        <v>1255</v>
      </c>
      <c r="CK835"/>
      <c r="CL835"/>
      <c r="CM835" t="s">
        <v>9625</v>
      </c>
      <c r="CN835" t="s">
        <v>8649</v>
      </c>
      <c r="CO835" t="s">
        <v>9625</v>
      </c>
      <c r="CP835" t="s">
        <v>8649</v>
      </c>
      <c r="CQ835" t="s">
        <v>1592</v>
      </c>
      <c r="CR835">
        <v>8</v>
      </c>
      <c r="CS835" t="s">
        <v>1243</v>
      </c>
      <c r="CT835" t="s">
        <v>1243</v>
      </c>
      <c r="CU835" t="s">
        <v>1243</v>
      </c>
      <c r="CV835" t="s">
        <v>1592</v>
      </c>
      <c r="CW835" t="s">
        <v>1592</v>
      </c>
      <c r="CX835">
        <v>833</v>
      </c>
      <c r="CY835" t="s">
        <v>9679</v>
      </c>
      <c r="CZ835" t="s">
        <v>1592</v>
      </c>
      <c r="DA835" t="s">
        <v>2313</v>
      </c>
      <c r="DB835" t="s">
        <v>2314</v>
      </c>
      <c r="DC835" t="s">
        <v>8644</v>
      </c>
      <c r="DD835" t="s">
        <v>1311</v>
      </c>
      <c r="DE835" t="s">
        <v>8646</v>
      </c>
      <c r="DF835" t="s">
        <v>8586</v>
      </c>
      <c r="DG835" t="s">
        <v>8586</v>
      </c>
      <c r="DH835" t="s">
        <v>8600</v>
      </c>
      <c r="DI835" t="s">
        <v>9674</v>
      </c>
      <c r="DJ835"/>
      <c r="DK835" t="s">
        <v>8600</v>
      </c>
      <c r="DL835">
        <v>9</v>
      </c>
      <c r="DM835" t="s">
        <v>2315</v>
      </c>
      <c r="DN835" t="s">
        <v>1255</v>
      </c>
      <c r="DO835" t="b">
        <v>1</v>
      </c>
      <c r="DP835" t="b">
        <v>1</v>
      </c>
      <c r="DQ835" t="b">
        <v>0</v>
      </c>
      <c r="DR835" t="b">
        <v>0</v>
      </c>
      <c r="DS835" t="b">
        <v>0</v>
      </c>
      <c r="DT835" t="b">
        <v>1</v>
      </c>
      <c r="DU835" t="b">
        <v>0</v>
      </c>
      <c r="DV835">
        <v>0</v>
      </c>
      <c r="DW835" t="b">
        <v>0</v>
      </c>
      <c r="DX835" t="b">
        <v>0</v>
      </c>
      <c r="DY835" t="b">
        <v>0</v>
      </c>
      <c r="DZ835" t="b">
        <v>0</v>
      </c>
      <c r="EA835" t="b">
        <v>0</v>
      </c>
      <c r="EB835" t="b">
        <v>0</v>
      </c>
      <c r="EC835" t="b">
        <v>0</v>
      </c>
      <c r="ED835" t="b">
        <v>0</v>
      </c>
      <c r="EE835" t="b">
        <v>0</v>
      </c>
      <c r="EF835" t="b" cm="1">
        <v>0</v>
      </c>
      <c r="EG835" t="b">
        <v>0</v>
      </c>
      <c r="EH835" t="b">
        <v>0</v>
      </c>
      <c r="EI835" t="b">
        <v>0</v>
      </c>
      <c r="EJ835" t="s">
        <v>1592</v>
      </c>
      <c r="EK835">
        <v>0</v>
      </c>
      <c r="EL835">
        <v>13</v>
      </c>
      <c r="EM835" t="b">
        <v>0</v>
      </c>
    </row>
    <row r="836" spans="1:143" ht="15.75">
      <c r="A836"/>
      <c r="B836" t="s">
        <v>1255</v>
      </c>
      <c r="C836" t="s">
        <v>1255</v>
      </c>
      <c r="D836" t="s">
        <v>9680</v>
      </c>
      <c r="E836" t="s">
        <v>9681</v>
      </c>
      <c r="F836"/>
      <c r="G836" t="s">
        <v>8665</v>
      </c>
      <c r="H836" t="s">
        <v>8666</v>
      </c>
      <c r="I836" t="s">
        <v>1268</v>
      </c>
      <c r="J836" t="s">
        <v>9622</v>
      </c>
      <c r="K836"/>
      <c r="L836" t="s">
        <v>1939</v>
      </c>
      <c r="M836" t="s">
        <v>1974</v>
      </c>
      <c r="N836" t="s">
        <v>8667</v>
      </c>
      <c r="O836" t="s">
        <v>1243</v>
      </c>
      <c r="P836" t="s">
        <v>1255</v>
      </c>
      <c r="Q836" t="s">
        <v>1311</v>
      </c>
      <c r="R836" t="s">
        <v>8519</v>
      </c>
      <c r="S836"/>
      <c r="T836" t="s">
        <v>8520</v>
      </c>
      <c r="U836" t="s">
        <v>9625</v>
      </c>
      <c r="V836" t="s">
        <v>9682</v>
      </c>
      <c r="W836"/>
      <c r="X836"/>
      <c r="Y836" t="s">
        <v>1311</v>
      </c>
      <c r="Z836" t="s">
        <v>8666</v>
      </c>
      <c r="AA836"/>
      <c r="AB836"/>
      <c r="AC836" t="s">
        <v>8669</v>
      </c>
      <c r="AD836" t="s">
        <v>8670</v>
      </c>
      <c r="AE836"/>
      <c r="AF836"/>
      <c r="AG836"/>
      <c r="AH836"/>
      <c r="AI836"/>
      <c r="AJ836"/>
      <c r="AK836"/>
      <c r="AL836"/>
      <c r="AM836"/>
      <c r="AN836"/>
      <c r="AO836" s="108" t="s">
        <v>43</v>
      </c>
      <c r="AP836" t="s">
        <v>1267</v>
      </c>
      <c r="AQ836">
        <v>10</v>
      </c>
      <c r="AR836" t="s">
        <v>9683</v>
      </c>
      <c r="AS836" t="s">
        <v>1255</v>
      </c>
      <c r="AT836" t="s">
        <v>9627</v>
      </c>
      <c r="AU836" t="s">
        <v>9681</v>
      </c>
      <c r="AV836" t="s">
        <v>9684</v>
      </c>
      <c r="AW836" t="s">
        <v>1937</v>
      </c>
      <c r="AX836" t="s">
        <v>1934</v>
      </c>
      <c r="AY836" t="s">
        <v>8673</v>
      </c>
      <c r="AZ836" t="s">
        <v>1311</v>
      </c>
      <c r="BA836" t="s">
        <v>9685</v>
      </c>
      <c r="BB836" t="s">
        <v>1268</v>
      </c>
      <c r="BC836" t="s">
        <v>1939</v>
      </c>
      <c r="BD836" t="s">
        <v>9686</v>
      </c>
      <c r="BE836">
        <v>836</v>
      </c>
      <c r="BF836">
        <v>828</v>
      </c>
      <c r="BG836">
        <v>0</v>
      </c>
      <c r="BH836" t="s">
        <v>9681</v>
      </c>
      <c r="BI836">
        <v>1</v>
      </c>
      <c r="BJ836">
        <v>0</v>
      </c>
      <c r="BK836">
        <v>0</v>
      </c>
      <c r="BL836" t="s">
        <v>1592</v>
      </c>
      <c r="BM836" t="s">
        <v>9623</v>
      </c>
      <c r="BN836" t="s">
        <v>9628</v>
      </c>
      <c r="BO836" t="s" cm="1">
        <v>9626</v>
      </c>
      <c r="BP836" t="s">
        <v>1592</v>
      </c>
      <c r="BQ836" t="s">
        <v>1243</v>
      </c>
      <c r="BR836">
        <v>114</v>
      </c>
      <c r="BS836" t="s">
        <v>8116</v>
      </c>
      <c r="BT836" t="s">
        <v>9687</v>
      </c>
      <c r="BU836" t="s">
        <v>9680</v>
      </c>
      <c r="BV836" t="s">
        <v>9684</v>
      </c>
      <c r="BW836" t="s">
        <v>8677</v>
      </c>
      <c r="BX836" t="s">
        <v>8678</v>
      </c>
      <c r="BY836" t="s">
        <v>8520</v>
      </c>
      <c r="BZ836" t="s">
        <v>8677</v>
      </c>
      <c r="CA836" t="s">
        <v>1974</v>
      </c>
      <c r="CB836"/>
      <c r="CC836" t="s">
        <v>998</v>
      </c>
      <c r="CD836" t="s">
        <v>1268</v>
      </c>
      <c r="CE836" t="s">
        <v>9688</v>
      </c>
      <c r="CF836" t="s">
        <v>9689</v>
      </c>
      <c r="CG836" t="s">
        <v>1268</v>
      </c>
      <c r="CH836" t="s">
        <v>1592</v>
      </c>
      <c r="CI836" t="s">
        <v>8519</v>
      </c>
      <c r="CJ836" t="s">
        <v>1255</v>
      </c>
      <c r="CK836"/>
      <c r="CL836"/>
      <c r="CM836" t="s">
        <v>9625</v>
      </c>
      <c r="CN836" t="s">
        <v>9682</v>
      </c>
      <c r="CO836" t="s">
        <v>9625</v>
      </c>
      <c r="CP836" t="s">
        <v>9682</v>
      </c>
      <c r="CQ836" t="s">
        <v>1592</v>
      </c>
      <c r="CR836">
        <v>8</v>
      </c>
      <c r="CS836" t="s">
        <v>1243</v>
      </c>
      <c r="CT836" t="s">
        <v>1243</v>
      </c>
      <c r="CU836" t="s">
        <v>1243</v>
      </c>
      <c r="CV836" t="s">
        <v>1592</v>
      </c>
      <c r="CW836" t="s">
        <v>1592</v>
      </c>
      <c r="CX836">
        <v>834</v>
      </c>
      <c r="CY836" t="s">
        <v>9690</v>
      </c>
      <c r="CZ836" t="s">
        <v>1592</v>
      </c>
      <c r="DA836" t="s">
        <v>2313</v>
      </c>
      <c r="DB836" t="s">
        <v>2314</v>
      </c>
      <c r="DC836" t="s">
        <v>9681</v>
      </c>
      <c r="DD836" t="s">
        <v>1311</v>
      </c>
      <c r="DE836" t="s">
        <v>8665</v>
      </c>
      <c r="DF836" t="s">
        <v>8520</v>
      </c>
      <c r="DG836" t="s">
        <v>8520</v>
      </c>
      <c r="DH836" t="s">
        <v>8532</v>
      </c>
      <c r="DI836" t="s">
        <v>9683</v>
      </c>
      <c r="DJ836"/>
      <c r="DK836" t="s">
        <v>8532</v>
      </c>
      <c r="DL836">
        <v>9</v>
      </c>
      <c r="DM836" t="s">
        <v>2315</v>
      </c>
      <c r="DN836" t="s">
        <v>1255</v>
      </c>
      <c r="DO836" t="b">
        <v>1</v>
      </c>
      <c r="DP836" t="b">
        <v>1</v>
      </c>
      <c r="DQ836" t="b">
        <v>1</v>
      </c>
      <c r="DR836" t="b">
        <v>0</v>
      </c>
      <c r="DS836" t="b">
        <v>0</v>
      </c>
      <c r="DT836" t="b">
        <v>1</v>
      </c>
      <c r="DU836" t="b">
        <v>0</v>
      </c>
      <c r="DV836">
        <v>0</v>
      </c>
      <c r="DW836" t="b">
        <v>0</v>
      </c>
      <c r="DX836" t="b">
        <v>0</v>
      </c>
      <c r="DY836" t="b">
        <v>0</v>
      </c>
      <c r="DZ836" t="b">
        <v>0</v>
      </c>
      <c r="EA836" t="b">
        <v>0</v>
      </c>
      <c r="EB836" t="b">
        <v>0</v>
      </c>
      <c r="EC836" t="b">
        <v>0</v>
      </c>
      <c r="ED836" t="b">
        <v>0</v>
      </c>
      <c r="EE836" t="b">
        <v>0</v>
      </c>
      <c r="EF836" t="b" cm="1">
        <v>0</v>
      </c>
      <c r="EG836" t="b">
        <v>0</v>
      </c>
      <c r="EH836" t="b">
        <v>0</v>
      </c>
      <c r="EI836" t="b">
        <v>0</v>
      </c>
      <c r="EJ836" t="s">
        <v>1592</v>
      </c>
      <c r="EK836">
        <v>0</v>
      </c>
      <c r="EL836">
        <v>12</v>
      </c>
      <c r="EM836" t="b">
        <v>0</v>
      </c>
    </row>
    <row r="837" spans="1:143" ht="15.75">
      <c r="A837"/>
      <c r="B837" t="s">
        <v>1255</v>
      </c>
      <c r="C837" t="s">
        <v>1255</v>
      </c>
      <c r="D837" t="s">
        <v>8682</v>
      </c>
      <c r="E837" t="s">
        <v>8683</v>
      </c>
      <c r="F837"/>
      <c r="G837" t="s">
        <v>8665</v>
      </c>
      <c r="H837" t="s">
        <v>8666</v>
      </c>
      <c r="I837" t="s">
        <v>1268</v>
      </c>
      <c r="J837" t="s">
        <v>9622</v>
      </c>
      <c r="K837"/>
      <c r="L837" t="s">
        <v>1939</v>
      </c>
      <c r="M837" t="s">
        <v>1974</v>
      </c>
      <c r="N837" t="s">
        <v>8667</v>
      </c>
      <c r="O837" t="s">
        <v>1243</v>
      </c>
      <c r="P837" t="s">
        <v>1255</v>
      </c>
      <c r="Q837" t="s">
        <v>1311</v>
      </c>
      <c r="R837" t="s">
        <v>8519</v>
      </c>
      <c r="S837"/>
      <c r="T837" t="s">
        <v>8520</v>
      </c>
      <c r="U837" t="s">
        <v>9625</v>
      </c>
      <c r="V837" t="s">
        <v>8684</v>
      </c>
      <c r="W837"/>
      <c r="X837"/>
      <c r="Y837" t="s">
        <v>1311</v>
      </c>
      <c r="Z837"/>
      <c r="AA837"/>
      <c r="AB837"/>
      <c r="AC837"/>
      <c r="AD837"/>
      <c r="AE837"/>
      <c r="AF837"/>
      <c r="AG837"/>
      <c r="AH837"/>
      <c r="AI837"/>
      <c r="AJ837"/>
      <c r="AK837"/>
      <c r="AL837"/>
      <c r="AM837"/>
      <c r="AN837"/>
      <c r="AO837" s="108" t="s">
        <v>43</v>
      </c>
      <c r="AP837" t="s">
        <v>1267</v>
      </c>
      <c r="AQ837">
        <v>11</v>
      </c>
      <c r="AR837" t="s">
        <v>9691</v>
      </c>
      <c r="AS837" t="s">
        <v>1255</v>
      </c>
      <c r="AT837" t="s">
        <v>9627</v>
      </c>
      <c r="AU837" t="s">
        <v>8683</v>
      </c>
      <c r="AV837" t="s">
        <v>8685</v>
      </c>
      <c r="AW837" t="s">
        <v>1937</v>
      </c>
      <c r="AX837" t="s">
        <v>1934</v>
      </c>
      <c r="AY837" t="s">
        <v>8673</v>
      </c>
      <c r="AZ837" t="s">
        <v>1311</v>
      </c>
      <c r="BA837" t="s">
        <v>8687</v>
      </c>
      <c r="BB837" t="s">
        <v>1268</v>
      </c>
      <c r="BC837" t="s">
        <v>1939</v>
      </c>
      <c r="BD837" t="s">
        <v>9692</v>
      </c>
      <c r="BE837">
        <v>732</v>
      </c>
      <c r="BF837">
        <v>828</v>
      </c>
      <c r="BG837">
        <v>0</v>
      </c>
      <c r="BH837" t="s">
        <v>8683</v>
      </c>
      <c r="BI837">
        <v>1</v>
      </c>
      <c r="BJ837">
        <v>0</v>
      </c>
      <c r="BK837">
        <v>0</v>
      </c>
      <c r="BL837" t="s">
        <v>1592</v>
      </c>
      <c r="BM837" t="s">
        <v>9623</v>
      </c>
      <c r="BN837" t="s">
        <v>9628</v>
      </c>
      <c r="BO837" t="s" cm="1">
        <v>9626</v>
      </c>
      <c r="BP837" t="s">
        <v>1592</v>
      </c>
      <c r="BQ837" t="s">
        <v>1243</v>
      </c>
      <c r="BR837">
        <v>115</v>
      </c>
      <c r="BS837" t="s">
        <v>8132</v>
      </c>
      <c r="BT837" t="s">
        <v>9693</v>
      </c>
      <c r="BU837" t="s">
        <v>8682</v>
      </c>
      <c r="BV837" t="s">
        <v>8685</v>
      </c>
      <c r="BW837" t="s">
        <v>8677</v>
      </c>
      <c r="BX837" t="s">
        <v>8678</v>
      </c>
      <c r="BY837" t="s">
        <v>8520</v>
      </c>
      <c r="BZ837" t="s">
        <v>1937</v>
      </c>
      <c r="CA837" t="s">
        <v>1974</v>
      </c>
      <c r="CB837"/>
      <c r="CC837" t="s">
        <v>998</v>
      </c>
      <c r="CD837" t="s">
        <v>1268</v>
      </c>
      <c r="CE837" t="s">
        <v>9694</v>
      </c>
      <c r="CF837" t="s">
        <v>8689</v>
      </c>
      <c r="CG837" t="s">
        <v>1268</v>
      </c>
      <c r="CH837" t="s">
        <v>1592</v>
      </c>
      <c r="CI837" t="s">
        <v>8519</v>
      </c>
      <c r="CJ837" t="s">
        <v>1255</v>
      </c>
      <c r="CK837"/>
      <c r="CL837"/>
      <c r="CM837" t="s">
        <v>9625</v>
      </c>
      <c r="CN837" t="s">
        <v>8684</v>
      </c>
      <c r="CO837" t="s">
        <v>9625</v>
      </c>
      <c r="CP837" t="s">
        <v>8684</v>
      </c>
      <c r="CQ837" t="s">
        <v>1592</v>
      </c>
      <c r="CR837">
        <v>8</v>
      </c>
      <c r="CS837" t="s">
        <v>1243</v>
      </c>
      <c r="CT837" t="s">
        <v>1243</v>
      </c>
      <c r="CU837" t="s">
        <v>1243</v>
      </c>
      <c r="CV837" t="s">
        <v>1592</v>
      </c>
      <c r="CW837" t="s">
        <v>1592</v>
      </c>
      <c r="CX837">
        <v>835</v>
      </c>
      <c r="CY837" t="s">
        <v>9695</v>
      </c>
      <c r="CZ837" t="s">
        <v>1592</v>
      </c>
      <c r="DA837" t="s">
        <v>2313</v>
      </c>
      <c r="DB837" t="s">
        <v>2314</v>
      </c>
      <c r="DC837" t="s">
        <v>8683</v>
      </c>
      <c r="DD837" t="s">
        <v>1311</v>
      </c>
      <c r="DE837" t="s">
        <v>8665</v>
      </c>
      <c r="DF837" t="s">
        <v>8520</v>
      </c>
      <c r="DG837" t="s">
        <v>8520</v>
      </c>
      <c r="DH837" t="s">
        <v>8532</v>
      </c>
      <c r="DI837" t="s">
        <v>9691</v>
      </c>
      <c r="DJ837"/>
      <c r="DK837" t="s">
        <v>8532</v>
      </c>
      <c r="DL837">
        <v>9</v>
      </c>
      <c r="DM837" t="s">
        <v>2315</v>
      </c>
      <c r="DN837" t="s">
        <v>1255</v>
      </c>
      <c r="DO837" t="b">
        <v>1</v>
      </c>
      <c r="DP837" t="b">
        <v>1</v>
      </c>
      <c r="DQ837" t="b">
        <v>0</v>
      </c>
      <c r="DR837" t="b">
        <v>0</v>
      </c>
      <c r="DS837" t="b">
        <v>0</v>
      </c>
      <c r="DT837" t="b">
        <v>1</v>
      </c>
      <c r="DU837" t="b">
        <v>0</v>
      </c>
      <c r="DV837">
        <v>0</v>
      </c>
      <c r="DW837" t="b">
        <v>0</v>
      </c>
      <c r="DX837" t="b">
        <v>0</v>
      </c>
      <c r="DY837" t="b">
        <v>0</v>
      </c>
      <c r="DZ837" t="b">
        <v>0</v>
      </c>
      <c r="EA837" t="b">
        <v>0</v>
      </c>
      <c r="EB837" t="b">
        <v>0</v>
      </c>
      <c r="EC837" t="b">
        <v>0</v>
      </c>
      <c r="ED837" t="b">
        <v>0</v>
      </c>
      <c r="EE837" t="b">
        <v>0</v>
      </c>
      <c r="EF837" t="b" cm="1">
        <v>0</v>
      </c>
      <c r="EG837" t="b">
        <v>0</v>
      </c>
      <c r="EH837" t="b">
        <v>0</v>
      </c>
      <c r="EI837" t="b">
        <v>0</v>
      </c>
      <c r="EJ837" t="s">
        <v>1592</v>
      </c>
      <c r="EK837">
        <v>0</v>
      </c>
      <c r="EL837">
        <v>18</v>
      </c>
      <c r="EM837" t="b">
        <v>0</v>
      </c>
    </row>
    <row r="838" spans="1:143" ht="15.75">
      <c r="A838"/>
      <c r="B838" t="s">
        <v>1255</v>
      </c>
      <c r="C838" t="s">
        <v>1255</v>
      </c>
      <c r="D838" t="s">
        <v>8718</v>
      </c>
      <c r="E838" t="s">
        <v>8719</v>
      </c>
      <c r="F838"/>
      <c r="G838" t="s">
        <v>8720</v>
      </c>
      <c r="H838" t="s">
        <v>8721</v>
      </c>
      <c r="I838" t="s">
        <v>1272</v>
      </c>
      <c r="J838" t="s">
        <v>9622</v>
      </c>
      <c r="K838"/>
      <c r="L838" t="s">
        <v>5588</v>
      </c>
      <c r="M838" t="s">
        <v>1947</v>
      </c>
      <c r="N838" t="s">
        <v>8722</v>
      </c>
      <c r="O838" t="s">
        <v>1243</v>
      </c>
      <c r="P838" t="s">
        <v>1255</v>
      </c>
      <c r="Q838" t="s">
        <v>1311</v>
      </c>
      <c r="R838" t="s">
        <v>8519</v>
      </c>
      <c r="S838"/>
      <c r="T838" t="s">
        <v>8700</v>
      </c>
      <c r="U838" t="s">
        <v>9625</v>
      </c>
      <c r="V838" t="s">
        <v>8723</v>
      </c>
      <c r="W838"/>
      <c r="X838"/>
      <c r="Y838" t="s">
        <v>1311</v>
      </c>
      <c r="Z838" t="s">
        <v>8721</v>
      </c>
      <c r="AA838"/>
      <c r="AB838"/>
      <c r="AC838" t="s">
        <v>8669</v>
      </c>
      <c r="AD838" t="s">
        <v>8724</v>
      </c>
      <c r="AE838"/>
      <c r="AF838"/>
      <c r="AG838"/>
      <c r="AH838"/>
      <c r="AI838"/>
      <c r="AJ838"/>
      <c r="AK838"/>
      <c r="AL838"/>
      <c r="AM838"/>
      <c r="AN838"/>
      <c r="AO838" s="108" t="s">
        <v>43</v>
      </c>
      <c r="AP838" t="s">
        <v>1267</v>
      </c>
      <c r="AQ838">
        <v>12</v>
      </c>
      <c r="AR838" t="s">
        <v>9696</v>
      </c>
      <c r="AS838" t="s">
        <v>1255</v>
      </c>
      <c r="AT838" t="s">
        <v>9627</v>
      </c>
      <c r="AU838" t="s">
        <v>8719</v>
      </c>
      <c r="AV838" t="s">
        <v>8725</v>
      </c>
      <c r="AW838" t="s">
        <v>1937</v>
      </c>
      <c r="AX838" t="s">
        <v>1934</v>
      </c>
      <c r="AY838" t="s">
        <v>8726</v>
      </c>
      <c r="AZ838" t="s">
        <v>1311</v>
      </c>
      <c r="BA838" t="s">
        <v>8727</v>
      </c>
      <c r="BB838" t="s">
        <v>1272</v>
      </c>
      <c r="BC838" t="s">
        <v>5118</v>
      </c>
      <c r="BD838" t="s">
        <v>9697</v>
      </c>
      <c r="BE838">
        <v>734</v>
      </c>
      <c r="BF838">
        <v>828</v>
      </c>
      <c r="BG838">
        <v>0</v>
      </c>
      <c r="BH838" t="s">
        <v>1592</v>
      </c>
      <c r="BI838">
        <v>0</v>
      </c>
      <c r="BJ838">
        <v>0</v>
      </c>
      <c r="BK838">
        <v>846</v>
      </c>
      <c r="BL838" t="s">
        <v>8729</v>
      </c>
      <c r="BM838" t="s">
        <v>9623</v>
      </c>
      <c r="BN838" t="s">
        <v>9628</v>
      </c>
      <c r="BO838" t="s" cm="1">
        <v>9626</v>
      </c>
      <c r="BP838" t="s">
        <v>1592</v>
      </c>
      <c r="BQ838" t="s">
        <v>1243</v>
      </c>
      <c r="BR838">
        <v>116</v>
      </c>
      <c r="BS838" t="s">
        <v>8147</v>
      </c>
      <c r="BT838" t="s">
        <v>9698</v>
      </c>
      <c r="BU838" t="s">
        <v>8718</v>
      </c>
      <c r="BV838" t="s">
        <v>8725</v>
      </c>
      <c r="BW838" t="s">
        <v>8731</v>
      </c>
      <c r="BX838" t="s">
        <v>8732</v>
      </c>
      <c r="BY838" t="s">
        <v>8700</v>
      </c>
      <c r="BZ838" t="s">
        <v>8731</v>
      </c>
      <c r="CA838" t="s">
        <v>1947</v>
      </c>
      <c r="CB838"/>
      <c r="CC838" t="s">
        <v>998</v>
      </c>
      <c r="CD838" t="s">
        <v>1272</v>
      </c>
      <c r="CE838" t="s">
        <v>9699</v>
      </c>
      <c r="CF838" t="s">
        <v>9700</v>
      </c>
      <c r="CG838" t="s">
        <v>1272</v>
      </c>
      <c r="CH838" t="s">
        <v>1592</v>
      </c>
      <c r="CI838" t="s">
        <v>8519</v>
      </c>
      <c r="CJ838" t="s">
        <v>1255</v>
      </c>
      <c r="CK838"/>
      <c r="CL838"/>
      <c r="CM838" t="s">
        <v>9625</v>
      </c>
      <c r="CN838" t="s">
        <v>8723</v>
      </c>
      <c r="CO838" t="s">
        <v>9625</v>
      </c>
      <c r="CP838" t="s">
        <v>8723</v>
      </c>
      <c r="CQ838" t="s">
        <v>1592</v>
      </c>
      <c r="CR838">
        <v>8</v>
      </c>
      <c r="CS838" t="s">
        <v>1243</v>
      </c>
      <c r="CT838" t="s">
        <v>1243</v>
      </c>
      <c r="CU838" t="s">
        <v>1243</v>
      </c>
      <c r="CV838" t="s">
        <v>1592</v>
      </c>
      <c r="CW838" t="s">
        <v>1592</v>
      </c>
      <c r="CX838">
        <v>836</v>
      </c>
      <c r="CY838" t="s">
        <v>9701</v>
      </c>
      <c r="CZ838" t="s">
        <v>1592</v>
      </c>
      <c r="DA838" t="s">
        <v>2313</v>
      </c>
      <c r="DB838" t="s">
        <v>2314</v>
      </c>
      <c r="DC838" t="s">
        <v>8719</v>
      </c>
      <c r="DD838" t="s">
        <v>1311</v>
      </c>
      <c r="DE838" t="s">
        <v>8720</v>
      </c>
      <c r="DF838" t="s">
        <v>8700</v>
      </c>
      <c r="DG838" t="s">
        <v>8700</v>
      </c>
      <c r="DH838" t="s">
        <v>8717</v>
      </c>
      <c r="DI838" t="s">
        <v>9696</v>
      </c>
      <c r="DJ838"/>
      <c r="DK838" t="s">
        <v>8717</v>
      </c>
      <c r="DL838">
        <v>9</v>
      </c>
      <c r="DM838" t="s">
        <v>2315</v>
      </c>
      <c r="DN838" t="s">
        <v>1255</v>
      </c>
      <c r="DO838" t="b">
        <v>1</v>
      </c>
      <c r="DP838" t="b">
        <v>1</v>
      </c>
      <c r="DQ838" t="b">
        <v>0</v>
      </c>
      <c r="DR838" t="b">
        <v>0</v>
      </c>
      <c r="DS838" t="b">
        <v>0</v>
      </c>
      <c r="DT838" t="b">
        <v>1</v>
      </c>
      <c r="DU838" t="b">
        <v>0</v>
      </c>
      <c r="DV838">
        <v>0</v>
      </c>
      <c r="DW838" t="b">
        <v>0</v>
      </c>
      <c r="DX838" t="b">
        <v>0</v>
      </c>
      <c r="DY838" t="b">
        <v>0</v>
      </c>
      <c r="DZ838" t="b">
        <v>0</v>
      </c>
      <c r="EA838" t="b">
        <v>0</v>
      </c>
      <c r="EB838" t="b">
        <v>0</v>
      </c>
      <c r="EC838" t="b">
        <v>0</v>
      </c>
      <c r="ED838" t="b">
        <v>0</v>
      </c>
      <c r="EE838" t="b">
        <v>0</v>
      </c>
      <c r="EF838" t="b" cm="1">
        <v>0</v>
      </c>
      <c r="EG838" t="b">
        <v>0</v>
      </c>
      <c r="EH838" t="b">
        <v>0</v>
      </c>
      <c r="EI838" t="b">
        <v>0</v>
      </c>
      <c r="EJ838" t="s">
        <v>1592</v>
      </c>
      <c r="EK838">
        <v>0</v>
      </c>
      <c r="EL838">
        <v>11</v>
      </c>
      <c r="EM838" t="b">
        <v>0</v>
      </c>
    </row>
    <row r="839" spans="1:143" ht="15.75">
      <c r="A839"/>
      <c r="B839" t="s">
        <v>1255</v>
      </c>
      <c r="C839" t="s">
        <v>1255</v>
      </c>
      <c r="D839" t="s">
        <v>8736</v>
      </c>
      <c r="E839" t="s">
        <v>8737</v>
      </c>
      <c r="F839"/>
      <c r="G839" t="s">
        <v>8738</v>
      </c>
      <c r="H839" t="s">
        <v>8721</v>
      </c>
      <c r="I839" t="s">
        <v>1272</v>
      </c>
      <c r="J839" t="s">
        <v>9622</v>
      </c>
      <c r="K839"/>
      <c r="L839" t="s">
        <v>5588</v>
      </c>
      <c r="M839" t="s">
        <v>1965</v>
      </c>
      <c r="N839" t="s">
        <v>8722</v>
      </c>
      <c r="O839" t="s">
        <v>1243</v>
      </c>
      <c r="P839" t="s">
        <v>1255</v>
      </c>
      <c r="Q839" t="s">
        <v>1311</v>
      </c>
      <c r="R839" t="s">
        <v>8519</v>
      </c>
      <c r="S839"/>
      <c r="T839" t="s">
        <v>8700</v>
      </c>
      <c r="U839" t="s">
        <v>9625</v>
      </c>
      <c r="V839" t="s">
        <v>8739</v>
      </c>
      <c r="W839"/>
      <c r="X839"/>
      <c r="Y839" t="s">
        <v>1311</v>
      </c>
      <c r="Z839" t="s">
        <v>8721</v>
      </c>
      <c r="AA839"/>
      <c r="AB839"/>
      <c r="AC839" t="s">
        <v>8669</v>
      </c>
      <c r="AD839" t="s">
        <v>8724</v>
      </c>
      <c r="AE839"/>
      <c r="AF839"/>
      <c r="AG839"/>
      <c r="AH839"/>
      <c r="AI839"/>
      <c r="AJ839"/>
      <c r="AK839"/>
      <c r="AL839"/>
      <c r="AM839"/>
      <c r="AN839"/>
      <c r="AO839" s="108" t="s">
        <v>43</v>
      </c>
      <c r="AP839" t="s">
        <v>1267</v>
      </c>
      <c r="AQ839">
        <v>13</v>
      </c>
      <c r="AR839" t="s">
        <v>9702</v>
      </c>
      <c r="AS839" t="s">
        <v>1255</v>
      </c>
      <c r="AT839" t="s">
        <v>9627</v>
      </c>
      <c r="AU839" t="s">
        <v>8737</v>
      </c>
      <c r="AV839" t="s">
        <v>8740</v>
      </c>
      <c r="AW839" t="s">
        <v>1937</v>
      </c>
      <c r="AX839" t="s">
        <v>1934</v>
      </c>
      <c r="AY839" t="s">
        <v>8741</v>
      </c>
      <c r="AZ839" t="s">
        <v>1311</v>
      </c>
      <c r="BA839" t="s">
        <v>8742</v>
      </c>
      <c r="BB839" t="s">
        <v>1272</v>
      </c>
      <c r="BC839" t="s">
        <v>5118</v>
      </c>
      <c r="BD839" t="s">
        <v>9703</v>
      </c>
      <c r="BE839">
        <v>735</v>
      </c>
      <c r="BF839">
        <v>828</v>
      </c>
      <c r="BG839">
        <v>0</v>
      </c>
      <c r="BH839" t="s">
        <v>1592</v>
      </c>
      <c r="BI839">
        <v>0</v>
      </c>
      <c r="BJ839">
        <v>0</v>
      </c>
      <c r="BK839">
        <v>847</v>
      </c>
      <c r="BL839" t="s">
        <v>8744</v>
      </c>
      <c r="BM839" t="s">
        <v>9623</v>
      </c>
      <c r="BN839" t="s">
        <v>9628</v>
      </c>
      <c r="BO839" t="s" cm="1">
        <v>9626</v>
      </c>
      <c r="BP839" t="s">
        <v>1592</v>
      </c>
      <c r="BQ839" t="s">
        <v>1243</v>
      </c>
      <c r="BR839">
        <v>117</v>
      </c>
      <c r="BS839" t="s">
        <v>8161</v>
      </c>
      <c r="BT839" t="s">
        <v>9704</v>
      </c>
      <c r="BU839" t="s">
        <v>8736</v>
      </c>
      <c r="BV839" t="s">
        <v>8740</v>
      </c>
      <c r="BW839" t="s">
        <v>8731</v>
      </c>
      <c r="BX839" t="s">
        <v>8732</v>
      </c>
      <c r="BY839" t="s">
        <v>8700</v>
      </c>
      <c r="BZ839" t="s">
        <v>8731</v>
      </c>
      <c r="CA839" t="s">
        <v>1965</v>
      </c>
      <c r="CB839"/>
      <c r="CC839" t="s">
        <v>998</v>
      </c>
      <c r="CD839" t="s">
        <v>1272</v>
      </c>
      <c r="CE839" t="s">
        <v>9705</v>
      </c>
      <c r="CF839" t="s">
        <v>9706</v>
      </c>
      <c r="CG839" t="s">
        <v>1272</v>
      </c>
      <c r="CH839" t="s">
        <v>1592</v>
      </c>
      <c r="CI839" t="s">
        <v>8519</v>
      </c>
      <c r="CJ839" t="s">
        <v>1255</v>
      </c>
      <c r="CK839"/>
      <c r="CL839"/>
      <c r="CM839" t="s">
        <v>9625</v>
      </c>
      <c r="CN839" t="s">
        <v>8739</v>
      </c>
      <c r="CO839" t="s">
        <v>9625</v>
      </c>
      <c r="CP839" t="s">
        <v>8739</v>
      </c>
      <c r="CQ839" t="s">
        <v>1592</v>
      </c>
      <c r="CR839">
        <v>8</v>
      </c>
      <c r="CS839" t="s">
        <v>1243</v>
      </c>
      <c r="CT839" t="s">
        <v>1243</v>
      </c>
      <c r="CU839" t="s">
        <v>1243</v>
      </c>
      <c r="CV839" t="s">
        <v>1592</v>
      </c>
      <c r="CW839" t="s">
        <v>1592</v>
      </c>
      <c r="CX839">
        <v>837</v>
      </c>
      <c r="CY839" t="s">
        <v>9707</v>
      </c>
      <c r="CZ839" t="s">
        <v>1592</v>
      </c>
      <c r="DA839" t="s">
        <v>2313</v>
      </c>
      <c r="DB839" t="s">
        <v>2314</v>
      </c>
      <c r="DC839" t="s">
        <v>8737</v>
      </c>
      <c r="DD839" t="s">
        <v>1311</v>
      </c>
      <c r="DE839" t="s">
        <v>8738</v>
      </c>
      <c r="DF839" t="s">
        <v>8700</v>
      </c>
      <c r="DG839" t="s">
        <v>8700</v>
      </c>
      <c r="DH839" t="s">
        <v>8717</v>
      </c>
      <c r="DI839" t="s">
        <v>9702</v>
      </c>
      <c r="DJ839"/>
      <c r="DK839" t="s">
        <v>8717</v>
      </c>
      <c r="DL839">
        <v>9</v>
      </c>
      <c r="DM839" t="s">
        <v>2315</v>
      </c>
      <c r="DN839" t="s">
        <v>1255</v>
      </c>
      <c r="DO839" t="b">
        <v>1</v>
      </c>
      <c r="DP839" t="b">
        <v>1</v>
      </c>
      <c r="DQ839" t="b">
        <v>0</v>
      </c>
      <c r="DR839" t="b">
        <v>0</v>
      </c>
      <c r="DS839" t="b">
        <v>0</v>
      </c>
      <c r="DT839" t="b">
        <v>1</v>
      </c>
      <c r="DU839" t="b">
        <v>0</v>
      </c>
      <c r="DV839">
        <v>0</v>
      </c>
      <c r="DW839" t="b">
        <v>0</v>
      </c>
      <c r="DX839" t="b">
        <v>0</v>
      </c>
      <c r="DY839" t="b">
        <v>0</v>
      </c>
      <c r="DZ839" t="b">
        <v>0</v>
      </c>
      <c r="EA839" t="b">
        <v>0</v>
      </c>
      <c r="EB839" t="b">
        <v>0</v>
      </c>
      <c r="EC839" t="b">
        <v>0</v>
      </c>
      <c r="ED839" t="b">
        <v>0</v>
      </c>
      <c r="EE839" t="b">
        <v>0</v>
      </c>
      <c r="EF839" t="b" cm="1">
        <v>0</v>
      </c>
      <c r="EG839" t="b">
        <v>0</v>
      </c>
      <c r="EH839" t="b">
        <v>0</v>
      </c>
      <c r="EI839" t="b">
        <v>0</v>
      </c>
      <c r="EJ839" t="s">
        <v>1592</v>
      </c>
      <c r="EK839">
        <v>0</v>
      </c>
      <c r="EL839">
        <v>11</v>
      </c>
      <c r="EM839" t="b">
        <v>0</v>
      </c>
    </row>
    <row r="840" spans="1:143" ht="15.75">
      <c r="A840"/>
      <c r="B840" t="s">
        <v>1255</v>
      </c>
      <c r="C840" t="s">
        <v>1255</v>
      </c>
      <c r="D840" t="s">
        <v>9708</v>
      </c>
      <c r="E840" t="s">
        <v>9709</v>
      </c>
      <c r="F840" t="s">
        <v>9710</v>
      </c>
      <c r="G840" t="s">
        <v>9711</v>
      </c>
      <c r="H840" t="s">
        <v>8698</v>
      </c>
      <c r="I840" t="s">
        <v>1272</v>
      </c>
      <c r="J840" t="s">
        <v>9622</v>
      </c>
      <c r="K840"/>
      <c r="L840" t="s">
        <v>5118</v>
      </c>
      <c r="M840" t="s">
        <v>1947</v>
      </c>
      <c r="N840" t="s">
        <v>8699</v>
      </c>
      <c r="O840" t="s">
        <v>1243</v>
      </c>
      <c r="P840" t="s">
        <v>1255</v>
      </c>
      <c r="Q840" t="s">
        <v>1311</v>
      </c>
      <c r="R840" t="s">
        <v>8519</v>
      </c>
      <c r="S840"/>
      <c r="T840" t="s">
        <v>8700</v>
      </c>
      <c r="U840" t="s">
        <v>9625</v>
      </c>
      <c r="V840" t="s">
        <v>9712</v>
      </c>
      <c r="W840"/>
      <c r="X840"/>
      <c r="Y840"/>
      <c r="Z840" t="s">
        <v>8698</v>
      </c>
      <c r="AA840"/>
      <c r="AB840"/>
      <c r="AC840" t="s">
        <v>8702</v>
      </c>
      <c r="AD840" t="s">
        <v>8703</v>
      </c>
      <c r="AE840"/>
      <c r="AF840"/>
      <c r="AG840"/>
      <c r="AH840"/>
      <c r="AI840"/>
      <c r="AJ840"/>
      <c r="AK840"/>
      <c r="AL840"/>
      <c r="AM840"/>
      <c r="AN840"/>
      <c r="AO840" s="108" t="s">
        <v>43</v>
      </c>
      <c r="AP840" t="s">
        <v>1267</v>
      </c>
      <c r="AQ840">
        <v>14</v>
      </c>
      <c r="AR840" t="s">
        <v>9713</v>
      </c>
      <c r="AS840" t="s">
        <v>1255</v>
      </c>
      <c r="AT840" t="s">
        <v>9627</v>
      </c>
      <c r="AU840" t="s">
        <v>9709</v>
      </c>
      <c r="AV840" t="s">
        <v>9714</v>
      </c>
      <c r="AW840" t="s">
        <v>9715</v>
      </c>
      <c r="AX840" t="s">
        <v>1934</v>
      </c>
      <c r="AY840" t="s">
        <v>9716</v>
      </c>
      <c r="AZ840" t="s">
        <v>1311</v>
      </c>
      <c r="BA840" t="s">
        <v>9717</v>
      </c>
      <c r="BB840" t="s">
        <v>1272</v>
      </c>
      <c r="BC840" t="s">
        <v>5118</v>
      </c>
      <c r="BD840" t="s">
        <v>9718</v>
      </c>
      <c r="BE840">
        <v>840</v>
      </c>
      <c r="BF840">
        <v>828</v>
      </c>
      <c r="BG840">
        <v>0</v>
      </c>
      <c r="BH840" t="s">
        <v>1592</v>
      </c>
      <c r="BI840">
        <v>0</v>
      </c>
      <c r="BJ840">
        <v>0</v>
      </c>
      <c r="BK840">
        <v>848</v>
      </c>
      <c r="BL840" t="s">
        <v>9719</v>
      </c>
      <c r="BM840" t="s">
        <v>9623</v>
      </c>
      <c r="BN840" t="s">
        <v>9628</v>
      </c>
      <c r="BO840" t="s" cm="1">
        <v>9626</v>
      </c>
      <c r="BP840" t="s">
        <v>1592</v>
      </c>
      <c r="BQ840" t="s">
        <v>1243</v>
      </c>
      <c r="BR840">
        <v>118</v>
      </c>
      <c r="BS840" t="s">
        <v>8178</v>
      </c>
      <c r="BT840" t="s">
        <v>9720</v>
      </c>
      <c r="BU840" t="s">
        <v>9708</v>
      </c>
      <c r="BV840" t="s">
        <v>9714</v>
      </c>
      <c r="BW840" t="s">
        <v>8711</v>
      </c>
      <c r="BX840" t="s">
        <v>8712</v>
      </c>
      <c r="BY840" t="s">
        <v>8700</v>
      </c>
      <c r="BZ840" t="s">
        <v>8713</v>
      </c>
      <c r="CA840" t="s">
        <v>1947</v>
      </c>
      <c r="CB840"/>
      <c r="CC840" t="s">
        <v>998</v>
      </c>
      <c r="CD840" t="s">
        <v>1272</v>
      </c>
      <c r="CE840" t="s">
        <v>9721</v>
      </c>
      <c r="CF840" t="s">
        <v>9722</v>
      </c>
      <c r="CG840" t="s">
        <v>1272</v>
      </c>
      <c r="CH840" t="s">
        <v>1592</v>
      </c>
      <c r="CI840" t="s">
        <v>8519</v>
      </c>
      <c r="CJ840" t="s">
        <v>1255</v>
      </c>
      <c r="CK840"/>
      <c r="CL840"/>
      <c r="CM840" t="s">
        <v>9625</v>
      </c>
      <c r="CN840" t="s">
        <v>9712</v>
      </c>
      <c r="CO840" t="s">
        <v>9625</v>
      </c>
      <c r="CP840" t="s">
        <v>9712</v>
      </c>
      <c r="CQ840" t="s">
        <v>1592</v>
      </c>
      <c r="CR840">
        <v>8</v>
      </c>
      <c r="CS840" t="s">
        <v>1243</v>
      </c>
      <c r="CT840" t="s">
        <v>1243</v>
      </c>
      <c r="CU840" t="s">
        <v>1243</v>
      </c>
      <c r="CV840" t="s">
        <v>1592</v>
      </c>
      <c r="CW840" t="s">
        <v>1592</v>
      </c>
      <c r="CX840">
        <v>838</v>
      </c>
      <c r="CY840" t="s">
        <v>9723</v>
      </c>
      <c r="CZ840" t="s">
        <v>1592</v>
      </c>
      <c r="DA840" t="s">
        <v>2313</v>
      </c>
      <c r="DB840" t="s">
        <v>2314</v>
      </c>
      <c r="DC840" t="s">
        <v>9709</v>
      </c>
      <c r="DD840" t="s">
        <v>1311</v>
      </c>
      <c r="DE840" t="s">
        <v>9711</v>
      </c>
      <c r="DF840" t="s">
        <v>8700</v>
      </c>
      <c r="DG840" t="s">
        <v>8700</v>
      </c>
      <c r="DH840" t="s">
        <v>8717</v>
      </c>
      <c r="DI840" t="s">
        <v>9713</v>
      </c>
      <c r="DJ840"/>
      <c r="DK840" t="s">
        <v>8717</v>
      </c>
      <c r="DL840">
        <v>9</v>
      </c>
      <c r="DM840" t="s">
        <v>2315</v>
      </c>
      <c r="DN840" t="s">
        <v>1255</v>
      </c>
      <c r="DO840" t="b">
        <v>1</v>
      </c>
      <c r="DP840" t="b">
        <v>1</v>
      </c>
      <c r="DQ840" t="b">
        <v>1</v>
      </c>
      <c r="DR840" t="b">
        <v>0</v>
      </c>
      <c r="DS840" t="b">
        <v>0</v>
      </c>
      <c r="DT840" t="b">
        <v>1</v>
      </c>
      <c r="DU840" t="b">
        <v>0</v>
      </c>
      <c r="DV840">
        <v>0</v>
      </c>
      <c r="DW840" t="b">
        <v>0</v>
      </c>
      <c r="DX840" t="b">
        <v>0</v>
      </c>
      <c r="DY840" t="b">
        <v>0</v>
      </c>
      <c r="DZ840" t="b">
        <v>0</v>
      </c>
      <c r="EA840" t="b">
        <v>0</v>
      </c>
      <c r="EB840" t="b">
        <v>0</v>
      </c>
      <c r="EC840" t="b">
        <v>0</v>
      </c>
      <c r="ED840" t="b">
        <v>0</v>
      </c>
      <c r="EE840" t="b">
        <v>0</v>
      </c>
      <c r="EF840" t="b" cm="1">
        <v>0</v>
      </c>
      <c r="EG840" t="b">
        <v>0</v>
      </c>
      <c r="EH840" t="b">
        <v>0</v>
      </c>
      <c r="EI840" t="b">
        <v>0</v>
      </c>
      <c r="EJ840" t="s">
        <v>1592</v>
      </c>
      <c r="EK840">
        <v>0</v>
      </c>
      <c r="EL840">
        <v>6</v>
      </c>
      <c r="EM840" t="b">
        <v>0</v>
      </c>
    </row>
    <row r="841" spans="1:143" ht="78.75">
      <c r="A841"/>
      <c r="B841" t="s">
        <v>1255</v>
      </c>
      <c r="C841" t="s">
        <v>1255</v>
      </c>
      <c r="D841" t="s">
        <v>8694</v>
      </c>
      <c r="E841" t="s">
        <v>8695</v>
      </c>
      <c r="F841" t="s">
        <v>8696</v>
      </c>
      <c r="G841" t="s">
        <v>9724</v>
      </c>
      <c r="H841" s="109" t="s">
        <v>9725</v>
      </c>
      <c r="I841" t="s">
        <v>1272</v>
      </c>
      <c r="J841" t="s">
        <v>9622</v>
      </c>
      <c r="K841"/>
      <c r="L841" t="s">
        <v>5118</v>
      </c>
      <c r="M841" t="s">
        <v>1947</v>
      </c>
      <c r="N841" t="s">
        <v>8699</v>
      </c>
      <c r="O841" t="s">
        <v>1243</v>
      </c>
      <c r="P841" t="s">
        <v>1255</v>
      </c>
      <c r="Q841" t="s">
        <v>1311</v>
      </c>
      <c r="R841" t="s">
        <v>8519</v>
      </c>
      <c r="S841"/>
      <c r="T841" t="s">
        <v>8700</v>
      </c>
      <c r="U841" t="s">
        <v>9625</v>
      </c>
      <c r="V841" t="s">
        <v>8701</v>
      </c>
      <c r="W841"/>
      <c r="X841"/>
      <c r="Y841"/>
      <c r="Z841" t="s">
        <v>8698</v>
      </c>
      <c r="AA841"/>
      <c r="AB841"/>
      <c r="AC841" t="s">
        <v>8702</v>
      </c>
      <c r="AD841" t="s">
        <v>8703</v>
      </c>
      <c r="AE841"/>
      <c r="AF841"/>
      <c r="AG841"/>
      <c r="AH841"/>
      <c r="AI841"/>
      <c r="AJ841"/>
      <c r="AK841"/>
      <c r="AL841"/>
      <c r="AM841"/>
      <c r="AN841"/>
      <c r="AO841" s="108" t="s">
        <v>43</v>
      </c>
      <c r="AP841" t="s">
        <v>1267</v>
      </c>
      <c r="AQ841">
        <v>15</v>
      </c>
      <c r="AR841" t="s">
        <v>9726</v>
      </c>
      <c r="AS841" t="s">
        <v>1255</v>
      </c>
      <c r="AT841" t="s">
        <v>9627</v>
      </c>
      <c r="AU841" t="s">
        <v>8695</v>
      </c>
      <c r="AV841" t="s">
        <v>8704</v>
      </c>
      <c r="AW841" t="s">
        <v>8705</v>
      </c>
      <c r="AX841" t="s">
        <v>1934</v>
      </c>
      <c r="AY841" t="s">
        <v>9727</v>
      </c>
      <c r="AZ841" t="s">
        <v>1311</v>
      </c>
      <c r="BA841" t="s">
        <v>8707</v>
      </c>
      <c r="BB841" t="s">
        <v>1272</v>
      </c>
      <c r="BC841" t="s">
        <v>5118</v>
      </c>
      <c r="BD841" t="s">
        <v>9728</v>
      </c>
      <c r="BE841">
        <v>733</v>
      </c>
      <c r="BF841">
        <v>828</v>
      </c>
      <c r="BG841">
        <v>0</v>
      </c>
      <c r="BH841" t="s">
        <v>1592</v>
      </c>
      <c r="BI841">
        <v>0</v>
      </c>
      <c r="BJ841">
        <v>0</v>
      </c>
      <c r="BK841">
        <v>849</v>
      </c>
      <c r="BL841" t="s">
        <v>8709</v>
      </c>
      <c r="BM841" t="s">
        <v>9623</v>
      </c>
      <c r="BN841" t="s">
        <v>9628</v>
      </c>
      <c r="BO841" t="s" cm="1">
        <v>9626</v>
      </c>
      <c r="BP841" t="s">
        <v>1592</v>
      </c>
      <c r="BQ841" t="s">
        <v>1243</v>
      </c>
      <c r="BR841">
        <v>119</v>
      </c>
      <c r="BS841" t="s">
        <v>8196</v>
      </c>
      <c r="BT841" t="s">
        <v>9729</v>
      </c>
      <c r="BU841" t="s">
        <v>8694</v>
      </c>
      <c r="BV841" t="s">
        <v>8704</v>
      </c>
      <c r="BW841" t="s">
        <v>9730</v>
      </c>
      <c r="BX841" t="s">
        <v>8712</v>
      </c>
      <c r="BY841" t="s">
        <v>8700</v>
      </c>
      <c r="BZ841" t="s">
        <v>8713</v>
      </c>
      <c r="CA841" t="s">
        <v>1947</v>
      </c>
      <c r="CB841"/>
      <c r="CC841" t="s">
        <v>998</v>
      </c>
      <c r="CD841" t="s">
        <v>1272</v>
      </c>
      <c r="CE841" t="s">
        <v>9731</v>
      </c>
      <c r="CF841" t="s">
        <v>9732</v>
      </c>
      <c r="CG841" t="s">
        <v>1272</v>
      </c>
      <c r="CH841" t="s">
        <v>1592</v>
      </c>
      <c r="CI841" t="s">
        <v>8519</v>
      </c>
      <c r="CJ841" t="s">
        <v>1255</v>
      </c>
      <c r="CK841"/>
      <c r="CL841"/>
      <c r="CM841" t="s">
        <v>9625</v>
      </c>
      <c r="CN841" t="s">
        <v>8701</v>
      </c>
      <c r="CO841" t="s">
        <v>9625</v>
      </c>
      <c r="CP841" t="s">
        <v>8701</v>
      </c>
      <c r="CQ841" t="s">
        <v>1592</v>
      </c>
      <c r="CR841">
        <v>8</v>
      </c>
      <c r="CS841" t="s">
        <v>1243</v>
      </c>
      <c r="CT841" t="s">
        <v>1243</v>
      </c>
      <c r="CU841" t="s">
        <v>1243</v>
      </c>
      <c r="CV841" t="s">
        <v>1592</v>
      </c>
      <c r="CW841" t="s">
        <v>1592</v>
      </c>
      <c r="CX841">
        <v>839</v>
      </c>
      <c r="CY841" t="s">
        <v>9733</v>
      </c>
      <c r="CZ841" t="s">
        <v>1592</v>
      </c>
      <c r="DA841" t="s">
        <v>2313</v>
      </c>
      <c r="DB841" t="s">
        <v>2314</v>
      </c>
      <c r="DC841" t="s">
        <v>8695</v>
      </c>
      <c r="DD841" t="s">
        <v>1311</v>
      </c>
      <c r="DE841" t="s">
        <v>9724</v>
      </c>
      <c r="DF841" t="s">
        <v>8700</v>
      </c>
      <c r="DG841" t="s">
        <v>8700</v>
      </c>
      <c r="DH841" t="s">
        <v>8717</v>
      </c>
      <c r="DI841" t="s">
        <v>9726</v>
      </c>
      <c r="DJ841"/>
      <c r="DK841" t="s">
        <v>8717</v>
      </c>
      <c r="DL841">
        <v>9</v>
      </c>
      <c r="DM841" t="s">
        <v>2315</v>
      </c>
      <c r="DN841" t="s">
        <v>1255</v>
      </c>
      <c r="DO841" t="b">
        <v>1</v>
      </c>
      <c r="DP841" t="b">
        <v>1</v>
      </c>
      <c r="DQ841" t="b">
        <v>0</v>
      </c>
      <c r="DR841" t="b">
        <v>0</v>
      </c>
      <c r="DS841" t="b">
        <v>0</v>
      </c>
      <c r="DT841" t="b">
        <v>1</v>
      </c>
      <c r="DU841" t="b">
        <v>0</v>
      </c>
      <c r="DV841">
        <v>0</v>
      </c>
      <c r="DW841" t="b">
        <v>0</v>
      </c>
      <c r="DX841" t="b">
        <v>0</v>
      </c>
      <c r="DY841" t="b">
        <v>0</v>
      </c>
      <c r="DZ841" t="b">
        <v>0</v>
      </c>
      <c r="EA841" t="b">
        <v>0</v>
      </c>
      <c r="EB841" t="b">
        <v>0</v>
      </c>
      <c r="EC841" t="b">
        <v>0</v>
      </c>
      <c r="ED841" t="b">
        <v>0</v>
      </c>
      <c r="EE841" t="b">
        <v>0</v>
      </c>
      <c r="EF841" t="b" cm="1">
        <v>0</v>
      </c>
      <c r="EG841" t="b">
        <v>0</v>
      </c>
      <c r="EH841" t="b">
        <v>0</v>
      </c>
      <c r="EI841" t="b">
        <v>0</v>
      </c>
      <c r="EJ841" t="s">
        <v>1592</v>
      </c>
      <c r="EK841">
        <v>0</v>
      </c>
      <c r="EL841">
        <v>8</v>
      </c>
      <c r="EM841" t="b">
        <v>0</v>
      </c>
    </row>
    <row r="842" spans="1:143" ht="15.75">
      <c r="A842"/>
      <c r="B842" t="s">
        <v>1255</v>
      </c>
      <c r="C842" t="s">
        <v>1255</v>
      </c>
      <c r="D842" t="s">
        <v>9063</v>
      </c>
      <c r="E842" t="s">
        <v>9064</v>
      </c>
      <c r="F842" t="s">
        <v>9065</v>
      </c>
      <c r="G842" t="s">
        <v>9063</v>
      </c>
      <c r="H842" t="s">
        <v>9066</v>
      </c>
      <c r="I842" t="s">
        <v>1272</v>
      </c>
      <c r="J842" t="s">
        <v>9622</v>
      </c>
      <c r="K842"/>
      <c r="L842" t="s">
        <v>5118</v>
      </c>
      <c r="M842" t="s">
        <v>1947</v>
      </c>
      <c r="N842"/>
      <c r="O842" t="s">
        <v>1243</v>
      </c>
      <c r="P842" t="s">
        <v>1255</v>
      </c>
      <c r="Q842" t="s">
        <v>1311</v>
      </c>
      <c r="R842" t="s">
        <v>8519</v>
      </c>
      <c r="S842"/>
      <c r="T842" t="s">
        <v>8520</v>
      </c>
      <c r="U842" t="s">
        <v>9625</v>
      </c>
      <c r="V842" t="s">
        <v>9069</v>
      </c>
      <c r="W842"/>
      <c r="X842"/>
      <c r="Y842" t="s">
        <v>1311</v>
      </c>
      <c r="Z842"/>
      <c r="AA842"/>
      <c r="AB842"/>
      <c r="AC842" t="s">
        <v>8669</v>
      </c>
      <c r="AD842"/>
      <c r="AE842"/>
      <c r="AF842"/>
      <c r="AG842"/>
      <c r="AH842"/>
      <c r="AI842"/>
      <c r="AJ842"/>
      <c r="AK842"/>
      <c r="AL842"/>
      <c r="AM842"/>
      <c r="AN842"/>
      <c r="AO842" s="108" t="s">
        <v>43</v>
      </c>
      <c r="AP842" t="s">
        <v>1267</v>
      </c>
      <c r="AQ842">
        <v>16</v>
      </c>
      <c r="AR842" t="s">
        <v>9734</v>
      </c>
      <c r="AS842" t="s">
        <v>1255</v>
      </c>
      <c r="AT842" t="s">
        <v>9627</v>
      </c>
      <c r="AU842" t="s">
        <v>9064</v>
      </c>
      <c r="AV842" t="s">
        <v>9071</v>
      </c>
      <c r="AW842" t="s">
        <v>9072</v>
      </c>
      <c r="AX842" t="s">
        <v>1934</v>
      </c>
      <c r="AY842" t="s">
        <v>9073</v>
      </c>
      <c r="AZ842" t="s">
        <v>1311</v>
      </c>
      <c r="BA842" t="s">
        <v>9074</v>
      </c>
      <c r="BB842" t="s">
        <v>1272</v>
      </c>
      <c r="BC842" t="s">
        <v>5118</v>
      </c>
      <c r="BD842" t="s">
        <v>9735</v>
      </c>
      <c r="BE842">
        <v>764</v>
      </c>
      <c r="BF842">
        <v>828</v>
      </c>
      <c r="BG842">
        <v>0</v>
      </c>
      <c r="BH842" t="s">
        <v>1592</v>
      </c>
      <c r="BI842">
        <v>0</v>
      </c>
      <c r="BJ842">
        <v>0</v>
      </c>
      <c r="BK842">
        <v>903</v>
      </c>
      <c r="BL842" t="s">
        <v>9076</v>
      </c>
      <c r="BM842" t="s">
        <v>9623</v>
      </c>
      <c r="BN842" t="s">
        <v>9628</v>
      </c>
      <c r="BO842" t="s" cm="1">
        <v>9626</v>
      </c>
      <c r="BP842" t="s">
        <v>1592</v>
      </c>
      <c r="BQ842" t="s">
        <v>1243</v>
      </c>
      <c r="BR842">
        <v>120</v>
      </c>
      <c r="BS842" t="s">
        <v>8212</v>
      </c>
      <c r="BT842" t="s">
        <v>9736</v>
      </c>
      <c r="BU842" t="s">
        <v>9063</v>
      </c>
      <c r="BV842" t="s">
        <v>9071</v>
      </c>
      <c r="BW842" t="s">
        <v>9078</v>
      </c>
      <c r="BX842" t="s">
        <v>1937</v>
      </c>
      <c r="BY842" t="s">
        <v>8520</v>
      </c>
      <c r="BZ842" t="s">
        <v>1937</v>
      </c>
      <c r="CA842" t="s">
        <v>1947</v>
      </c>
      <c r="CB842"/>
      <c r="CC842" t="s">
        <v>998</v>
      </c>
      <c r="CD842" t="s">
        <v>1272</v>
      </c>
      <c r="CE842" t="s">
        <v>9737</v>
      </c>
      <c r="CF842" t="s">
        <v>9738</v>
      </c>
      <c r="CG842" t="s">
        <v>1272</v>
      </c>
      <c r="CH842" t="s">
        <v>1592</v>
      </c>
      <c r="CI842" t="s">
        <v>8519</v>
      </c>
      <c r="CJ842" t="s">
        <v>1255</v>
      </c>
      <c r="CK842"/>
      <c r="CL842"/>
      <c r="CM842" t="s">
        <v>9625</v>
      </c>
      <c r="CN842" t="s">
        <v>9069</v>
      </c>
      <c r="CO842" t="s">
        <v>9625</v>
      </c>
      <c r="CP842" t="s">
        <v>9069</v>
      </c>
      <c r="CQ842" t="s">
        <v>1592</v>
      </c>
      <c r="CR842">
        <v>8</v>
      </c>
      <c r="CS842" t="s">
        <v>1243</v>
      </c>
      <c r="CT842" t="s">
        <v>1243</v>
      </c>
      <c r="CU842" t="s">
        <v>1243</v>
      </c>
      <c r="CV842" t="s">
        <v>1592</v>
      </c>
      <c r="CW842" t="s">
        <v>1592</v>
      </c>
      <c r="CX842">
        <v>840</v>
      </c>
      <c r="CY842" t="s">
        <v>9739</v>
      </c>
      <c r="CZ842" t="s">
        <v>1592</v>
      </c>
      <c r="DA842" t="s">
        <v>2313</v>
      </c>
      <c r="DB842" t="s">
        <v>2314</v>
      </c>
      <c r="DC842" t="s">
        <v>9064</v>
      </c>
      <c r="DD842" t="s">
        <v>1311</v>
      </c>
      <c r="DE842" t="s">
        <v>9063</v>
      </c>
      <c r="DF842" t="s">
        <v>8520</v>
      </c>
      <c r="DG842" t="s">
        <v>8520</v>
      </c>
      <c r="DH842" t="s">
        <v>8532</v>
      </c>
      <c r="DI842" t="s">
        <v>9734</v>
      </c>
      <c r="DJ842"/>
      <c r="DK842" t="s">
        <v>8532</v>
      </c>
      <c r="DL842">
        <v>9</v>
      </c>
      <c r="DM842" t="s">
        <v>2315</v>
      </c>
      <c r="DN842" t="s">
        <v>1255</v>
      </c>
      <c r="DO842" t="b">
        <v>1</v>
      </c>
      <c r="DP842" t="b">
        <v>1</v>
      </c>
      <c r="DQ842" t="b">
        <v>0</v>
      </c>
      <c r="DR842" t="b">
        <v>0</v>
      </c>
      <c r="DS842" t="b">
        <v>0</v>
      </c>
      <c r="DT842" t="b">
        <v>1</v>
      </c>
      <c r="DU842" t="b">
        <v>0</v>
      </c>
      <c r="DV842">
        <v>0</v>
      </c>
      <c r="DW842" t="b">
        <v>0</v>
      </c>
      <c r="DX842" t="b">
        <v>0</v>
      </c>
      <c r="DY842" t="b">
        <v>0</v>
      </c>
      <c r="DZ842" t="b">
        <v>0</v>
      </c>
      <c r="EA842" t="b">
        <v>0</v>
      </c>
      <c r="EB842" t="b">
        <v>0</v>
      </c>
      <c r="EC842" t="b">
        <v>0</v>
      </c>
      <c r="ED842" t="b">
        <v>0</v>
      </c>
      <c r="EE842" t="b">
        <v>0</v>
      </c>
      <c r="EF842" t="b" cm="1">
        <v>0</v>
      </c>
      <c r="EG842" t="b">
        <v>0</v>
      </c>
      <c r="EH842" t="b">
        <v>0</v>
      </c>
      <c r="EI842" t="b">
        <v>0</v>
      </c>
      <c r="EJ842" t="s">
        <v>1592</v>
      </c>
      <c r="EK842">
        <v>0</v>
      </c>
      <c r="EL842">
        <v>15</v>
      </c>
      <c r="EM842" t="b">
        <v>0</v>
      </c>
    </row>
    <row r="843" spans="1:143" ht="15.75">
      <c r="A843"/>
      <c r="B843" t="s">
        <v>1255</v>
      </c>
      <c r="C843" t="s">
        <v>1255</v>
      </c>
      <c r="D843" t="s">
        <v>8749</v>
      </c>
      <c r="E843" t="s">
        <v>8750</v>
      </c>
      <c r="F843"/>
      <c r="G843" t="s">
        <v>9009</v>
      </c>
      <c r="H843" t="s">
        <v>8752</v>
      </c>
      <c r="I843" t="s">
        <v>1268</v>
      </c>
      <c r="J843" t="s">
        <v>9622</v>
      </c>
      <c r="K843"/>
      <c r="L843" t="s">
        <v>5118</v>
      </c>
      <c r="M843" t="s">
        <v>2010</v>
      </c>
      <c r="N843"/>
      <c r="O843" t="s">
        <v>1243</v>
      </c>
      <c r="P843" t="s">
        <v>1255</v>
      </c>
      <c r="Q843" t="s">
        <v>1311</v>
      </c>
      <c r="R843" t="s">
        <v>8519</v>
      </c>
      <c r="S843"/>
      <c r="T843" t="s">
        <v>8520</v>
      </c>
      <c r="U843" t="s">
        <v>9625</v>
      </c>
      <c r="V843" t="s">
        <v>8753</v>
      </c>
      <c r="W843"/>
      <c r="X843"/>
      <c r="Y843" t="s">
        <v>1311</v>
      </c>
      <c r="Z843"/>
      <c r="AA843"/>
      <c r="AB843"/>
      <c r="AC843" t="s">
        <v>8669</v>
      </c>
      <c r="AD843"/>
      <c r="AE843"/>
      <c r="AF843"/>
      <c r="AG843"/>
      <c r="AH843"/>
      <c r="AI843"/>
      <c r="AJ843"/>
      <c r="AK843"/>
      <c r="AL843"/>
      <c r="AM843"/>
      <c r="AN843"/>
      <c r="AO843" s="108" t="s">
        <v>43</v>
      </c>
      <c r="AP843" t="s">
        <v>1267</v>
      </c>
      <c r="AQ843">
        <v>17</v>
      </c>
      <c r="AR843" t="s">
        <v>9740</v>
      </c>
      <c r="AS843" t="s">
        <v>1255</v>
      </c>
      <c r="AT843" t="s">
        <v>9627</v>
      </c>
      <c r="AU843" t="s">
        <v>8750</v>
      </c>
      <c r="AV843" t="s">
        <v>8754</v>
      </c>
      <c r="AW843" t="s">
        <v>1937</v>
      </c>
      <c r="AX843" t="s">
        <v>1934</v>
      </c>
      <c r="AY843" t="s">
        <v>9010</v>
      </c>
      <c r="AZ843" t="s">
        <v>1311</v>
      </c>
      <c r="BA843" t="s">
        <v>8756</v>
      </c>
      <c r="BB843" t="s">
        <v>1268</v>
      </c>
      <c r="BC843" t="s">
        <v>5118</v>
      </c>
      <c r="BD843" t="s">
        <v>9741</v>
      </c>
      <c r="BE843">
        <v>736</v>
      </c>
      <c r="BF843">
        <v>828</v>
      </c>
      <c r="BG843">
        <v>0</v>
      </c>
      <c r="BH843" t="s">
        <v>8750</v>
      </c>
      <c r="BI843">
        <v>1</v>
      </c>
      <c r="BJ843">
        <v>0</v>
      </c>
      <c r="BK843">
        <v>0</v>
      </c>
      <c r="BL843" t="s">
        <v>1592</v>
      </c>
      <c r="BM843" t="s">
        <v>9623</v>
      </c>
      <c r="BN843" t="s">
        <v>9628</v>
      </c>
      <c r="BO843" t="s" cm="1">
        <v>9626</v>
      </c>
      <c r="BP843" t="s">
        <v>1592</v>
      </c>
      <c r="BQ843" t="s">
        <v>1243</v>
      </c>
      <c r="BR843">
        <v>121</v>
      </c>
      <c r="BS843" t="s">
        <v>8228</v>
      </c>
      <c r="BT843" t="s">
        <v>9742</v>
      </c>
      <c r="BU843" t="s">
        <v>8749</v>
      </c>
      <c r="BV843" t="s">
        <v>8754</v>
      </c>
      <c r="BW843" t="s">
        <v>8760</v>
      </c>
      <c r="BX843" t="s">
        <v>1937</v>
      </c>
      <c r="BY843" t="s">
        <v>8520</v>
      </c>
      <c r="BZ843" t="s">
        <v>1937</v>
      </c>
      <c r="CA843" t="s">
        <v>2010</v>
      </c>
      <c r="CB843"/>
      <c r="CC843" t="s">
        <v>998</v>
      </c>
      <c r="CD843" t="s">
        <v>1268</v>
      </c>
      <c r="CE843" t="s">
        <v>9743</v>
      </c>
      <c r="CF843" t="s">
        <v>8758</v>
      </c>
      <c r="CG843" t="s">
        <v>1268</v>
      </c>
      <c r="CH843" t="s">
        <v>1592</v>
      </c>
      <c r="CI843" t="s">
        <v>8519</v>
      </c>
      <c r="CJ843" t="s">
        <v>1255</v>
      </c>
      <c r="CK843"/>
      <c r="CL843"/>
      <c r="CM843" t="s">
        <v>9625</v>
      </c>
      <c r="CN843" t="s">
        <v>8753</v>
      </c>
      <c r="CO843" t="s">
        <v>9625</v>
      </c>
      <c r="CP843" t="s">
        <v>8753</v>
      </c>
      <c r="CQ843" t="s">
        <v>1592</v>
      </c>
      <c r="CR843">
        <v>8</v>
      </c>
      <c r="CS843" t="s">
        <v>1243</v>
      </c>
      <c r="CT843" t="s">
        <v>1243</v>
      </c>
      <c r="CU843" t="s">
        <v>1243</v>
      </c>
      <c r="CV843" t="s">
        <v>1592</v>
      </c>
      <c r="CW843" t="s">
        <v>1592</v>
      </c>
      <c r="CX843">
        <v>841</v>
      </c>
      <c r="CY843" t="s">
        <v>9744</v>
      </c>
      <c r="CZ843" t="s">
        <v>1592</v>
      </c>
      <c r="DA843" t="s">
        <v>2313</v>
      </c>
      <c r="DB843" t="s">
        <v>2314</v>
      </c>
      <c r="DC843" t="s">
        <v>8750</v>
      </c>
      <c r="DD843" t="s">
        <v>1311</v>
      </c>
      <c r="DE843" t="s">
        <v>9009</v>
      </c>
      <c r="DF843" t="s">
        <v>8520</v>
      </c>
      <c r="DG843" t="s">
        <v>8520</v>
      </c>
      <c r="DH843" t="s">
        <v>8532</v>
      </c>
      <c r="DI843" t="s">
        <v>9740</v>
      </c>
      <c r="DJ843"/>
      <c r="DK843" t="s">
        <v>8532</v>
      </c>
      <c r="DL843">
        <v>9</v>
      </c>
      <c r="DM843" t="s">
        <v>2315</v>
      </c>
      <c r="DN843" t="s">
        <v>1255</v>
      </c>
      <c r="DO843" t="b">
        <v>1</v>
      </c>
      <c r="DP843" t="b">
        <v>1</v>
      </c>
      <c r="DQ843" t="b">
        <v>0</v>
      </c>
      <c r="DR843" t="b">
        <v>0</v>
      </c>
      <c r="DS843" t="b">
        <v>0</v>
      </c>
      <c r="DT843" t="b">
        <v>1</v>
      </c>
      <c r="DU843" t="b">
        <v>0</v>
      </c>
      <c r="DV843">
        <v>0</v>
      </c>
      <c r="DW843" t="b">
        <v>0</v>
      </c>
      <c r="DX843" t="b">
        <v>0</v>
      </c>
      <c r="DY843" t="b">
        <v>0</v>
      </c>
      <c r="DZ843" t="b">
        <v>0</v>
      </c>
      <c r="EA843" t="b">
        <v>0</v>
      </c>
      <c r="EB843" t="b">
        <v>0</v>
      </c>
      <c r="EC843" t="b">
        <v>0</v>
      </c>
      <c r="ED843" t="b">
        <v>0</v>
      </c>
      <c r="EE843" t="b">
        <v>0</v>
      </c>
      <c r="EF843" t="b" cm="1">
        <v>0</v>
      </c>
      <c r="EG843" t="b">
        <v>0</v>
      </c>
      <c r="EH843" t="b">
        <v>0</v>
      </c>
      <c r="EI843" t="b">
        <v>0</v>
      </c>
      <c r="EJ843" t="s">
        <v>1592</v>
      </c>
      <c r="EK843">
        <v>0</v>
      </c>
      <c r="EL843">
        <v>15</v>
      </c>
      <c r="EM843" t="b">
        <v>0</v>
      </c>
    </row>
    <row r="844" spans="1:143" ht="15.75">
      <c r="A844"/>
      <c r="B844" t="s">
        <v>1255</v>
      </c>
      <c r="C844" t="s">
        <v>1255</v>
      </c>
      <c r="D844" t="s">
        <v>8764</v>
      </c>
      <c r="E844" t="s">
        <v>8765</v>
      </c>
      <c r="F844" t="s">
        <v>8766</v>
      </c>
      <c r="G844" t="s">
        <v>8767</v>
      </c>
      <c r="H844" t="s">
        <v>8768</v>
      </c>
      <c r="I844" t="s">
        <v>1268</v>
      </c>
      <c r="J844" t="s">
        <v>9622</v>
      </c>
      <c r="K844"/>
      <c r="L844" t="s">
        <v>5118</v>
      </c>
      <c r="M844" t="s">
        <v>2010</v>
      </c>
      <c r="N844"/>
      <c r="O844" t="s">
        <v>1243</v>
      </c>
      <c r="P844" t="s">
        <v>1255</v>
      </c>
      <c r="Q844" t="s">
        <v>1311</v>
      </c>
      <c r="R844" t="s">
        <v>8519</v>
      </c>
      <c r="S844"/>
      <c r="T844" t="s">
        <v>8520</v>
      </c>
      <c r="U844" t="s">
        <v>9625</v>
      </c>
      <c r="V844" t="s">
        <v>8769</v>
      </c>
      <c r="W844"/>
      <c r="X844"/>
      <c r="Y844" t="s">
        <v>1311</v>
      </c>
      <c r="Z844"/>
      <c r="AA844"/>
      <c r="AB844"/>
      <c r="AC844" t="s">
        <v>8669</v>
      </c>
      <c r="AD844"/>
      <c r="AE844"/>
      <c r="AF844"/>
      <c r="AG844"/>
      <c r="AH844"/>
      <c r="AI844"/>
      <c r="AJ844"/>
      <c r="AK844"/>
      <c r="AL844"/>
      <c r="AM844"/>
      <c r="AN844"/>
      <c r="AO844" s="108" t="s">
        <v>43</v>
      </c>
      <c r="AP844" t="s">
        <v>1267</v>
      </c>
      <c r="AQ844">
        <v>18</v>
      </c>
      <c r="AR844" t="s">
        <v>9745</v>
      </c>
      <c r="AS844" t="s">
        <v>1255</v>
      </c>
      <c r="AT844" t="s">
        <v>9627</v>
      </c>
      <c r="AU844" t="s">
        <v>8765</v>
      </c>
      <c r="AV844" t="s">
        <v>8770</v>
      </c>
      <c r="AW844" t="s">
        <v>8771</v>
      </c>
      <c r="AX844" t="s">
        <v>1934</v>
      </c>
      <c r="AY844" t="s">
        <v>8772</v>
      </c>
      <c r="AZ844" t="s">
        <v>1311</v>
      </c>
      <c r="BA844" t="s">
        <v>8773</v>
      </c>
      <c r="BB844" t="s">
        <v>1268</v>
      </c>
      <c r="BC844" t="s">
        <v>5118</v>
      </c>
      <c r="BD844" t="s">
        <v>9746</v>
      </c>
      <c r="BE844">
        <v>737</v>
      </c>
      <c r="BF844">
        <v>828</v>
      </c>
      <c r="BG844">
        <v>0</v>
      </c>
      <c r="BH844" t="s">
        <v>8765</v>
      </c>
      <c r="BI844">
        <v>1</v>
      </c>
      <c r="BJ844">
        <v>0</v>
      </c>
      <c r="BK844">
        <v>0</v>
      </c>
      <c r="BL844" t="s">
        <v>1592</v>
      </c>
      <c r="BM844" t="s">
        <v>9623</v>
      </c>
      <c r="BN844" t="s">
        <v>9628</v>
      </c>
      <c r="BO844" t="s" cm="1">
        <v>9626</v>
      </c>
      <c r="BP844" t="s">
        <v>1592</v>
      </c>
      <c r="BQ844" t="s">
        <v>1243</v>
      </c>
      <c r="BR844">
        <v>122</v>
      </c>
      <c r="BS844" t="s">
        <v>8234</v>
      </c>
      <c r="BT844" t="s">
        <v>9747</v>
      </c>
      <c r="BU844" t="s">
        <v>8764</v>
      </c>
      <c r="BV844" t="s">
        <v>8770</v>
      </c>
      <c r="BW844" t="s">
        <v>8777</v>
      </c>
      <c r="BX844" t="s">
        <v>1937</v>
      </c>
      <c r="BY844" t="s">
        <v>8520</v>
      </c>
      <c r="BZ844" t="s">
        <v>1937</v>
      </c>
      <c r="CA844" t="s">
        <v>2010</v>
      </c>
      <c r="CB844"/>
      <c r="CC844" t="s">
        <v>998</v>
      </c>
      <c r="CD844" t="s">
        <v>1268</v>
      </c>
      <c r="CE844" t="s">
        <v>9748</v>
      </c>
      <c r="CF844" t="s">
        <v>8775</v>
      </c>
      <c r="CG844" t="s">
        <v>1268</v>
      </c>
      <c r="CH844" t="s">
        <v>1592</v>
      </c>
      <c r="CI844" t="s">
        <v>8519</v>
      </c>
      <c r="CJ844" t="s">
        <v>1255</v>
      </c>
      <c r="CK844"/>
      <c r="CL844"/>
      <c r="CM844" t="s">
        <v>9625</v>
      </c>
      <c r="CN844" t="s">
        <v>8769</v>
      </c>
      <c r="CO844" t="s">
        <v>9625</v>
      </c>
      <c r="CP844" t="s">
        <v>8769</v>
      </c>
      <c r="CQ844" t="s">
        <v>1592</v>
      </c>
      <c r="CR844">
        <v>8</v>
      </c>
      <c r="CS844" t="s">
        <v>1243</v>
      </c>
      <c r="CT844" t="s">
        <v>1243</v>
      </c>
      <c r="CU844" t="s">
        <v>1243</v>
      </c>
      <c r="CV844" t="s">
        <v>1592</v>
      </c>
      <c r="CW844" t="s">
        <v>1592</v>
      </c>
      <c r="CX844">
        <v>842</v>
      </c>
      <c r="CY844" t="s">
        <v>9749</v>
      </c>
      <c r="CZ844" t="s">
        <v>1592</v>
      </c>
      <c r="DA844" t="s">
        <v>2313</v>
      </c>
      <c r="DB844" t="s">
        <v>2314</v>
      </c>
      <c r="DC844" t="s">
        <v>8765</v>
      </c>
      <c r="DD844" t="s">
        <v>1311</v>
      </c>
      <c r="DE844" t="s">
        <v>8767</v>
      </c>
      <c r="DF844" t="s">
        <v>8520</v>
      </c>
      <c r="DG844" t="s">
        <v>8520</v>
      </c>
      <c r="DH844" t="s">
        <v>8532</v>
      </c>
      <c r="DI844" t="s">
        <v>9745</v>
      </c>
      <c r="DJ844"/>
      <c r="DK844" t="s">
        <v>8532</v>
      </c>
      <c r="DL844">
        <v>9</v>
      </c>
      <c r="DM844" t="s">
        <v>2315</v>
      </c>
      <c r="DN844" t="s">
        <v>1255</v>
      </c>
      <c r="DO844" t="b">
        <v>1</v>
      </c>
      <c r="DP844" t="b">
        <v>1</v>
      </c>
      <c r="DQ844" t="b">
        <v>0</v>
      </c>
      <c r="DR844" t="b">
        <v>0</v>
      </c>
      <c r="DS844" t="b">
        <v>0</v>
      </c>
      <c r="DT844" t="b">
        <v>1</v>
      </c>
      <c r="DU844" t="b">
        <v>0</v>
      </c>
      <c r="DV844">
        <v>0</v>
      </c>
      <c r="DW844" t="b">
        <v>0</v>
      </c>
      <c r="DX844" t="b">
        <v>0</v>
      </c>
      <c r="DY844" t="b">
        <v>0</v>
      </c>
      <c r="DZ844" t="b">
        <v>0</v>
      </c>
      <c r="EA844" t="b">
        <v>0</v>
      </c>
      <c r="EB844" t="b">
        <v>0</v>
      </c>
      <c r="EC844" t="b">
        <v>0</v>
      </c>
      <c r="ED844" t="b">
        <v>0</v>
      </c>
      <c r="EE844" t="b">
        <v>0</v>
      </c>
      <c r="EF844" t="b" cm="1">
        <v>0</v>
      </c>
      <c r="EG844" t="b">
        <v>0</v>
      </c>
      <c r="EH844" t="b">
        <v>0</v>
      </c>
      <c r="EI844" t="b">
        <v>0</v>
      </c>
      <c r="EJ844" t="s">
        <v>1592</v>
      </c>
      <c r="EK844">
        <v>0</v>
      </c>
      <c r="EL844">
        <v>11</v>
      </c>
      <c r="EM844" t="b">
        <v>0</v>
      </c>
    </row>
    <row r="845" spans="1:143" ht="15.75">
      <c r="A845"/>
      <c r="B845" t="s">
        <v>1255</v>
      </c>
      <c r="C845" t="s">
        <v>1255</v>
      </c>
      <c r="D845" t="s">
        <v>9750</v>
      </c>
      <c r="E845" t="s">
        <v>9751</v>
      </c>
      <c r="F845"/>
      <c r="G845" t="s">
        <v>9750</v>
      </c>
      <c r="H845" t="s">
        <v>8785</v>
      </c>
      <c r="I845" t="s">
        <v>1279</v>
      </c>
      <c r="J845"/>
      <c r="K845"/>
      <c r="L845" t="s">
        <v>3872</v>
      </c>
      <c r="M845" t="s">
        <v>2031</v>
      </c>
      <c r="N845"/>
      <c r="O845" t="s">
        <v>1243</v>
      </c>
      <c r="P845" t="s">
        <v>1255</v>
      </c>
      <c r="Q845" t="s">
        <v>1311</v>
      </c>
      <c r="R845" t="s">
        <v>8519</v>
      </c>
      <c r="S845"/>
      <c r="T845" t="s">
        <v>8536</v>
      </c>
      <c r="U845" t="s">
        <v>9752</v>
      </c>
      <c r="V845"/>
      <c r="W845"/>
      <c r="X845"/>
      <c r="Y845" t="s">
        <v>1311</v>
      </c>
      <c r="Z845" t="s">
        <v>8785</v>
      </c>
      <c r="AA845"/>
      <c r="AB845"/>
      <c r="AC845" t="s">
        <v>8522</v>
      </c>
      <c r="AD845"/>
      <c r="AE845"/>
      <c r="AF845"/>
      <c r="AG845"/>
      <c r="AH845"/>
      <c r="AI845"/>
      <c r="AJ845"/>
      <c r="AK845"/>
      <c r="AL845"/>
      <c r="AM845"/>
      <c r="AN845"/>
      <c r="AO845" s="108" t="s">
        <v>43</v>
      </c>
      <c r="AP845" t="s">
        <v>1267</v>
      </c>
      <c r="AQ845">
        <v>19</v>
      </c>
      <c r="AR845" t="s">
        <v>9753</v>
      </c>
      <c r="AS845" t="s">
        <v>1255</v>
      </c>
      <c r="AT845" t="s">
        <v>9627</v>
      </c>
      <c r="AU845" t="s">
        <v>9751</v>
      </c>
      <c r="AV845" t="s">
        <v>9754</v>
      </c>
      <c r="AW845" t="s">
        <v>1937</v>
      </c>
      <c r="AX845" t="s">
        <v>1934</v>
      </c>
      <c r="AY845" t="s">
        <v>9755</v>
      </c>
      <c r="AZ845" t="s">
        <v>1311</v>
      </c>
      <c r="BA845" t="s">
        <v>9756</v>
      </c>
      <c r="BB845" t="s">
        <v>1279</v>
      </c>
      <c r="BC845" t="s">
        <v>3872</v>
      </c>
      <c r="BD845" t="s">
        <v>9757</v>
      </c>
      <c r="BE845">
        <v>845</v>
      </c>
      <c r="BF845">
        <v>0</v>
      </c>
      <c r="BG845">
        <v>0</v>
      </c>
      <c r="BH845" t="s">
        <v>1592</v>
      </c>
      <c r="BI845">
        <v>0</v>
      </c>
      <c r="BJ845">
        <v>0</v>
      </c>
      <c r="BK845">
        <v>0</v>
      </c>
      <c r="BL845" t="s">
        <v>1592</v>
      </c>
      <c r="BM845" t="s">
        <v>1592</v>
      </c>
      <c r="BN845" t="s">
        <v>1592</v>
      </c>
      <c r="BO845" t="s" cm="1">
        <v>1592</v>
      </c>
      <c r="BP845" t="s">
        <v>1592</v>
      </c>
      <c r="BQ845" t="s">
        <v>1243</v>
      </c>
      <c r="BR845">
        <v>123</v>
      </c>
      <c r="BS845" t="s">
        <v>8248</v>
      </c>
      <c r="BT845" t="s">
        <v>9758</v>
      </c>
      <c r="BU845" t="s">
        <v>9750</v>
      </c>
      <c r="BV845" t="s">
        <v>9754</v>
      </c>
      <c r="BW845" t="s">
        <v>8793</v>
      </c>
      <c r="BX845" t="s">
        <v>1937</v>
      </c>
      <c r="BY845" t="s">
        <v>8536</v>
      </c>
      <c r="BZ845" t="s">
        <v>8793</v>
      </c>
      <c r="CA845" t="s">
        <v>2031</v>
      </c>
      <c r="CB845"/>
      <c r="CC845" t="s">
        <v>998</v>
      </c>
      <c r="CD845" t="s">
        <v>1279</v>
      </c>
      <c r="CE845" t="s">
        <v>9751</v>
      </c>
      <c r="CF845" t="s">
        <v>9754</v>
      </c>
      <c r="CG845" t="s">
        <v>1279</v>
      </c>
      <c r="CH845" t="s">
        <v>1592</v>
      </c>
      <c r="CI845" t="s">
        <v>8519</v>
      </c>
      <c r="CJ845" t="s">
        <v>1255</v>
      </c>
      <c r="CK845"/>
      <c r="CL845"/>
      <c r="CM845" t="s">
        <v>9752</v>
      </c>
      <c r="CN845" t="s">
        <v>1592</v>
      </c>
      <c r="CO845" t="s">
        <v>9752</v>
      </c>
      <c r="CP845" t="s">
        <v>1592</v>
      </c>
      <c r="CQ845" t="s">
        <v>1592</v>
      </c>
      <c r="CR845">
        <v>8</v>
      </c>
      <c r="CS845" t="s">
        <v>1243</v>
      </c>
      <c r="CT845" t="s">
        <v>1243</v>
      </c>
      <c r="CU845" t="s">
        <v>1243</v>
      </c>
      <c r="CV845" t="s">
        <v>1592</v>
      </c>
      <c r="CW845" t="s">
        <v>1592</v>
      </c>
      <c r="CX845">
        <v>843</v>
      </c>
      <c r="CY845" t="s">
        <v>9759</v>
      </c>
      <c r="CZ845" t="s">
        <v>1592</v>
      </c>
      <c r="DA845" t="s">
        <v>2313</v>
      </c>
      <c r="DB845" t="s">
        <v>2314</v>
      </c>
      <c r="DC845" t="s">
        <v>9751</v>
      </c>
      <c r="DD845" t="s">
        <v>1311</v>
      </c>
      <c r="DE845" t="s">
        <v>9750</v>
      </c>
      <c r="DF845" t="s">
        <v>8536</v>
      </c>
      <c r="DG845" t="s">
        <v>8536</v>
      </c>
      <c r="DH845" t="s">
        <v>8546</v>
      </c>
      <c r="DI845" t="s">
        <v>9753</v>
      </c>
      <c r="DJ845"/>
      <c r="DK845" t="s">
        <v>8546</v>
      </c>
      <c r="DL845">
        <v>9</v>
      </c>
      <c r="DM845" t="s">
        <v>2315</v>
      </c>
      <c r="DN845" t="s">
        <v>1255</v>
      </c>
      <c r="DO845" t="b">
        <v>1</v>
      </c>
      <c r="DP845" t="b">
        <v>1</v>
      </c>
      <c r="DQ845" t="b">
        <v>1</v>
      </c>
      <c r="DR845" t="b">
        <v>0</v>
      </c>
      <c r="DS845" t="b">
        <v>0</v>
      </c>
      <c r="DT845" t="b">
        <v>1</v>
      </c>
      <c r="DU845" t="b">
        <v>1</v>
      </c>
      <c r="DV845">
        <v>0</v>
      </c>
      <c r="DW845" t="b">
        <v>0</v>
      </c>
      <c r="DX845" t="b">
        <v>0</v>
      </c>
      <c r="DY845" t="b">
        <v>0</v>
      </c>
      <c r="DZ845" t="b">
        <v>0</v>
      </c>
      <c r="EA845" t="b">
        <v>0</v>
      </c>
      <c r="EB845" t="b">
        <v>0</v>
      </c>
      <c r="EC845" t="b">
        <v>0</v>
      </c>
      <c r="ED845" t="b">
        <v>0</v>
      </c>
      <c r="EE845" t="b">
        <v>0</v>
      </c>
      <c r="EF845" t="b" cm="1">
        <v>0</v>
      </c>
      <c r="EG845" t="b">
        <v>0</v>
      </c>
      <c r="EH845" t="b">
        <v>0</v>
      </c>
      <c r="EI845" t="b">
        <v>0</v>
      </c>
      <c r="EJ845" t="s">
        <v>1592</v>
      </c>
      <c r="EK845">
        <v>0</v>
      </c>
      <c r="EL845">
        <v>13</v>
      </c>
      <c r="EM845" t="b">
        <v>0</v>
      </c>
    </row>
    <row r="846" spans="1:143" ht="15.75">
      <c r="A846"/>
      <c r="B846" t="s">
        <v>1255</v>
      </c>
      <c r="C846" t="s">
        <v>1255</v>
      </c>
      <c r="D846" t="s">
        <v>8718</v>
      </c>
      <c r="E846" t="s">
        <v>8719</v>
      </c>
      <c r="F846"/>
      <c r="G846" t="s">
        <v>8720</v>
      </c>
      <c r="H846" t="s">
        <v>8721</v>
      </c>
      <c r="I846" t="s">
        <v>1268</v>
      </c>
      <c r="J846" t="s">
        <v>9750</v>
      </c>
      <c r="K846"/>
      <c r="L846" t="s">
        <v>5588</v>
      </c>
      <c r="M846" t="s">
        <v>1947</v>
      </c>
      <c r="N846" t="s">
        <v>8722</v>
      </c>
      <c r="O846" t="s">
        <v>1243</v>
      </c>
      <c r="P846" t="s">
        <v>1255</v>
      </c>
      <c r="Q846" t="s">
        <v>1311</v>
      </c>
      <c r="R846" t="s">
        <v>8519</v>
      </c>
      <c r="S846"/>
      <c r="T846" t="s">
        <v>8700</v>
      </c>
      <c r="U846" t="s">
        <v>9752</v>
      </c>
      <c r="V846" t="s">
        <v>8723</v>
      </c>
      <c r="W846"/>
      <c r="X846"/>
      <c r="Y846" t="s">
        <v>1311</v>
      </c>
      <c r="Z846" t="s">
        <v>8721</v>
      </c>
      <c r="AA846"/>
      <c r="AB846"/>
      <c r="AC846" t="s">
        <v>8669</v>
      </c>
      <c r="AD846" t="s">
        <v>8724</v>
      </c>
      <c r="AE846"/>
      <c r="AF846"/>
      <c r="AG846"/>
      <c r="AH846"/>
      <c r="AI846"/>
      <c r="AJ846"/>
      <c r="AK846"/>
      <c r="AL846"/>
      <c r="AM846"/>
      <c r="AN846"/>
      <c r="AO846" s="108" t="s">
        <v>43</v>
      </c>
      <c r="AP846" t="s">
        <v>1267</v>
      </c>
      <c r="AQ846">
        <v>20</v>
      </c>
      <c r="AR846" t="s">
        <v>9696</v>
      </c>
      <c r="AS846" t="s">
        <v>1255</v>
      </c>
      <c r="AT846" t="s">
        <v>9627</v>
      </c>
      <c r="AU846" t="s">
        <v>8719</v>
      </c>
      <c r="AV846" t="s">
        <v>8725</v>
      </c>
      <c r="AW846" t="s">
        <v>1937</v>
      </c>
      <c r="AX846" t="s">
        <v>1934</v>
      </c>
      <c r="AY846" t="s">
        <v>8726</v>
      </c>
      <c r="AZ846" t="s">
        <v>1311</v>
      </c>
      <c r="BA846" t="s">
        <v>8727</v>
      </c>
      <c r="BB846" t="s">
        <v>1268</v>
      </c>
      <c r="BC846" t="s">
        <v>5118</v>
      </c>
      <c r="BD846" t="s">
        <v>9760</v>
      </c>
      <c r="BE846">
        <v>734</v>
      </c>
      <c r="BF846">
        <v>845</v>
      </c>
      <c r="BG846">
        <v>0</v>
      </c>
      <c r="BH846" t="s">
        <v>8719</v>
      </c>
      <c r="BI846">
        <v>1</v>
      </c>
      <c r="BJ846">
        <v>0</v>
      </c>
      <c r="BK846">
        <v>0</v>
      </c>
      <c r="BL846" t="s">
        <v>1592</v>
      </c>
      <c r="BM846" t="s">
        <v>9751</v>
      </c>
      <c r="BN846" t="s">
        <v>9754</v>
      </c>
      <c r="BO846" t="s" cm="1">
        <v>9753</v>
      </c>
      <c r="BP846" t="s">
        <v>1592</v>
      </c>
      <c r="BQ846" t="s">
        <v>1243</v>
      </c>
      <c r="BR846">
        <v>124</v>
      </c>
      <c r="BS846" t="s">
        <v>8251</v>
      </c>
      <c r="BT846" t="s">
        <v>9761</v>
      </c>
      <c r="BU846" t="s">
        <v>8718</v>
      </c>
      <c r="BV846" t="s">
        <v>8725</v>
      </c>
      <c r="BW846" t="s">
        <v>8731</v>
      </c>
      <c r="BX846" t="s">
        <v>8732</v>
      </c>
      <c r="BY846" t="s">
        <v>8700</v>
      </c>
      <c r="BZ846" t="s">
        <v>8731</v>
      </c>
      <c r="CA846" t="s">
        <v>1947</v>
      </c>
      <c r="CB846"/>
      <c r="CC846" t="s">
        <v>998</v>
      </c>
      <c r="CD846" t="s">
        <v>1268</v>
      </c>
      <c r="CE846" t="s">
        <v>9762</v>
      </c>
      <c r="CF846" t="s">
        <v>8729</v>
      </c>
      <c r="CG846" t="s">
        <v>1268</v>
      </c>
      <c r="CH846" t="s">
        <v>1592</v>
      </c>
      <c r="CI846" t="s">
        <v>8519</v>
      </c>
      <c r="CJ846" t="s">
        <v>1255</v>
      </c>
      <c r="CK846"/>
      <c r="CL846"/>
      <c r="CM846" t="s">
        <v>9752</v>
      </c>
      <c r="CN846" t="s">
        <v>8723</v>
      </c>
      <c r="CO846" t="s">
        <v>9752</v>
      </c>
      <c r="CP846" t="s">
        <v>8723</v>
      </c>
      <c r="CQ846" t="s">
        <v>1592</v>
      </c>
      <c r="CR846">
        <v>8</v>
      </c>
      <c r="CS846" t="s">
        <v>1243</v>
      </c>
      <c r="CT846" t="s">
        <v>1243</v>
      </c>
      <c r="CU846" t="s">
        <v>1243</v>
      </c>
      <c r="CV846" t="s">
        <v>1592</v>
      </c>
      <c r="CW846" t="s">
        <v>1592</v>
      </c>
      <c r="CX846">
        <v>844</v>
      </c>
      <c r="CY846" t="s">
        <v>9763</v>
      </c>
      <c r="CZ846" t="s">
        <v>1592</v>
      </c>
      <c r="DA846" t="s">
        <v>2313</v>
      </c>
      <c r="DB846" t="s">
        <v>2314</v>
      </c>
      <c r="DC846" t="s">
        <v>8719</v>
      </c>
      <c r="DD846" t="s">
        <v>1311</v>
      </c>
      <c r="DE846" t="s">
        <v>8720</v>
      </c>
      <c r="DF846" t="s">
        <v>8700</v>
      </c>
      <c r="DG846" t="s">
        <v>8700</v>
      </c>
      <c r="DH846" t="s">
        <v>8717</v>
      </c>
      <c r="DI846" t="s">
        <v>9696</v>
      </c>
      <c r="DJ846"/>
      <c r="DK846" t="s">
        <v>8717</v>
      </c>
      <c r="DL846">
        <v>9</v>
      </c>
      <c r="DM846" t="s">
        <v>2315</v>
      </c>
      <c r="DN846" t="s">
        <v>1255</v>
      </c>
      <c r="DO846" t="b">
        <v>1</v>
      </c>
      <c r="DP846" t="b">
        <v>1</v>
      </c>
      <c r="DQ846" t="b">
        <v>0</v>
      </c>
      <c r="DR846" t="b">
        <v>0</v>
      </c>
      <c r="DS846" t="b">
        <v>0</v>
      </c>
      <c r="DT846" t="b">
        <v>1</v>
      </c>
      <c r="DU846" t="b">
        <v>0</v>
      </c>
      <c r="DV846">
        <v>0</v>
      </c>
      <c r="DW846" t="b">
        <v>0</v>
      </c>
      <c r="DX846" t="b">
        <v>0</v>
      </c>
      <c r="DY846" t="b">
        <v>0</v>
      </c>
      <c r="DZ846" t="b">
        <v>0</v>
      </c>
      <c r="EA846" t="b">
        <v>0</v>
      </c>
      <c r="EB846" t="b">
        <v>0</v>
      </c>
      <c r="EC846" t="b">
        <v>0</v>
      </c>
      <c r="ED846" t="b">
        <v>0</v>
      </c>
      <c r="EE846" t="b">
        <v>0</v>
      </c>
      <c r="EF846" t="b" cm="1">
        <v>0</v>
      </c>
      <c r="EG846" t="b">
        <v>0</v>
      </c>
      <c r="EH846" t="b">
        <v>0</v>
      </c>
      <c r="EI846" t="b">
        <v>0</v>
      </c>
      <c r="EJ846" t="s">
        <v>1592</v>
      </c>
      <c r="EK846">
        <v>0</v>
      </c>
      <c r="EL846">
        <v>11</v>
      </c>
      <c r="EM846" t="b">
        <v>0</v>
      </c>
    </row>
    <row r="847" spans="1:143" ht="15.75">
      <c r="A847"/>
      <c r="B847" t="s">
        <v>1255</v>
      </c>
      <c r="C847" t="s">
        <v>1255</v>
      </c>
      <c r="D847" t="s">
        <v>8736</v>
      </c>
      <c r="E847" t="s">
        <v>8737</v>
      </c>
      <c r="F847"/>
      <c r="G847" t="s">
        <v>8738</v>
      </c>
      <c r="H847" t="s">
        <v>8721</v>
      </c>
      <c r="I847" t="s">
        <v>1268</v>
      </c>
      <c r="J847" t="s">
        <v>9750</v>
      </c>
      <c r="K847"/>
      <c r="L847" t="s">
        <v>5588</v>
      </c>
      <c r="M847" t="s">
        <v>1965</v>
      </c>
      <c r="N847" t="s">
        <v>8722</v>
      </c>
      <c r="O847" t="s">
        <v>1243</v>
      </c>
      <c r="P847" t="s">
        <v>1255</v>
      </c>
      <c r="Q847" t="s">
        <v>1311</v>
      </c>
      <c r="R847" t="s">
        <v>8519</v>
      </c>
      <c r="S847"/>
      <c r="T847" t="s">
        <v>8700</v>
      </c>
      <c r="U847" t="s">
        <v>9752</v>
      </c>
      <c r="V847" t="s">
        <v>8739</v>
      </c>
      <c r="W847"/>
      <c r="X847"/>
      <c r="Y847" t="s">
        <v>1311</v>
      </c>
      <c r="Z847" t="s">
        <v>8721</v>
      </c>
      <c r="AA847"/>
      <c r="AB847"/>
      <c r="AC847" t="s">
        <v>8669</v>
      </c>
      <c r="AD847" t="s">
        <v>8724</v>
      </c>
      <c r="AE847"/>
      <c r="AF847"/>
      <c r="AG847"/>
      <c r="AH847"/>
      <c r="AI847"/>
      <c r="AJ847"/>
      <c r="AK847"/>
      <c r="AL847"/>
      <c r="AM847"/>
      <c r="AN847"/>
      <c r="AO847" s="108" t="s">
        <v>43</v>
      </c>
      <c r="AP847" t="s">
        <v>1267</v>
      </c>
      <c r="AQ847">
        <v>21</v>
      </c>
      <c r="AR847" t="s">
        <v>9702</v>
      </c>
      <c r="AS847" t="s">
        <v>1255</v>
      </c>
      <c r="AT847" t="s">
        <v>9627</v>
      </c>
      <c r="AU847" t="s">
        <v>8737</v>
      </c>
      <c r="AV847" t="s">
        <v>8740</v>
      </c>
      <c r="AW847" t="s">
        <v>1937</v>
      </c>
      <c r="AX847" t="s">
        <v>1934</v>
      </c>
      <c r="AY847" t="s">
        <v>8741</v>
      </c>
      <c r="AZ847" t="s">
        <v>1311</v>
      </c>
      <c r="BA847" t="s">
        <v>8742</v>
      </c>
      <c r="BB847" t="s">
        <v>1268</v>
      </c>
      <c r="BC847" t="s">
        <v>5118</v>
      </c>
      <c r="BD847" t="s">
        <v>9764</v>
      </c>
      <c r="BE847">
        <v>735</v>
      </c>
      <c r="BF847">
        <v>845</v>
      </c>
      <c r="BG847">
        <v>0</v>
      </c>
      <c r="BH847" t="s">
        <v>8737</v>
      </c>
      <c r="BI847">
        <v>1</v>
      </c>
      <c r="BJ847">
        <v>0</v>
      </c>
      <c r="BK847">
        <v>0</v>
      </c>
      <c r="BL847" t="s">
        <v>1592</v>
      </c>
      <c r="BM847" t="s">
        <v>9751</v>
      </c>
      <c r="BN847" t="s">
        <v>9754</v>
      </c>
      <c r="BO847" t="s" cm="1">
        <v>9753</v>
      </c>
      <c r="BP847" t="s">
        <v>1592</v>
      </c>
      <c r="BQ847" t="s">
        <v>1243</v>
      </c>
      <c r="BR847">
        <v>125</v>
      </c>
      <c r="BS847" t="s">
        <v>8256</v>
      </c>
      <c r="BT847" t="s">
        <v>9765</v>
      </c>
      <c r="BU847" t="s">
        <v>8736</v>
      </c>
      <c r="BV847" t="s">
        <v>8740</v>
      </c>
      <c r="BW847" t="s">
        <v>8731</v>
      </c>
      <c r="BX847" t="s">
        <v>8732</v>
      </c>
      <c r="BY847" t="s">
        <v>8700</v>
      </c>
      <c r="BZ847" t="s">
        <v>8731</v>
      </c>
      <c r="CA847" t="s">
        <v>1965</v>
      </c>
      <c r="CB847"/>
      <c r="CC847" t="s">
        <v>998</v>
      </c>
      <c r="CD847" t="s">
        <v>1268</v>
      </c>
      <c r="CE847" t="s">
        <v>9766</v>
      </c>
      <c r="CF847" t="s">
        <v>8744</v>
      </c>
      <c r="CG847" t="s">
        <v>1268</v>
      </c>
      <c r="CH847" t="s">
        <v>1592</v>
      </c>
      <c r="CI847" t="s">
        <v>8519</v>
      </c>
      <c r="CJ847" t="s">
        <v>1255</v>
      </c>
      <c r="CK847"/>
      <c r="CL847"/>
      <c r="CM847" t="s">
        <v>9752</v>
      </c>
      <c r="CN847" t="s">
        <v>8739</v>
      </c>
      <c r="CO847" t="s">
        <v>9752</v>
      </c>
      <c r="CP847" t="s">
        <v>8739</v>
      </c>
      <c r="CQ847" t="s">
        <v>1592</v>
      </c>
      <c r="CR847">
        <v>8</v>
      </c>
      <c r="CS847" t="s">
        <v>1243</v>
      </c>
      <c r="CT847" t="s">
        <v>1243</v>
      </c>
      <c r="CU847" t="s">
        <v>1243</v>
      </c>
      <c r="CV847" t="s">
        <v>1592</v>
      </c>
      <c r="CW847" t="s">
        <v>1592</v>
      </c>
      <c r="CX847">
        <v>845</v>
      </c>
      <c r="CY847" t="s">
        <v>9767</v>
      </c>
      <c r="CZ847" t="s">
        <v>1592</v>
      </c>
      <c r="DA847" t="s">
        <v>2313</v>
      </c>
      <c r="DB847" t="s">
        <v>2314</v>
      </c>
      <c r="DC847" t="s">
        <v>8737</v>
      </c>
      <c r="DD847" t="s">
        <v>1311</v>
      </c>
      <c r="DE847" t="s">
        <v>8738</v>
      </c>
      <c r="DF847" t="s">
        <v>8700</v>
      </c>
      <c r="DG847" t="s">
        <v>8700</v>
      </c>
      <c r="DH847" t="s">
        <v>8717</v>
      </c>
      <c r="DI847" t="s">
        <v>9702</v>
      </c>
      <c r="DJ847"/>
      <c r="DK847" t="s">
        <v>8717</v>
      </c>
      <c r="DL847">
        <v>9</v>
      </c>
      <c r="DM847" t="s">
        <v>2315</v>
      </c>
      <c r="DN847" t="s">
        <v>1255</v>
      </c>
      <c r="DO847" t="b">
        <v>1</v>
      </c>
      <c r="DP847" t="b">
        <v>1</v>
      </c>
      <c r="DQ847" t="b">
        <v>0</v>
      </c>
      <c r="DR847" t="b">
        <v>0</v>
      </c>
      <c r="DS847" t="b">
        <v>0</v>
      </c>
      <c r="DT847" t="b">
        <v>1</v>
      </c>
      <c r="DU847" t="b">
        <v>0</v>
      </c>
      <c r="DV847">
        <v>0</v>
      </c>
      <c r="DW847" t="b">
        <v>0</v>
      </c>
      <c r="DX847" t="b">
        <v>0</v>
      </c>
      <c r="DY847" t="b">
        <v>0</v>
      </c>
      <c r="DZ847" t="b">
        <v>0</v>
      </c>
      <c r="EA847" t="b">
        <v>0</v>
      </c>
      <c r="EB847" t="b">
        <v>0</v>
      </c>
      <c r="EC847" t="b">
        <v>0</v>
      </c>
      <c r="ED847" t="b">
        <v>0</v>
      </c>
      <c r="EE847" t="b">
        <v>0</v>
      </c>
      <c r="EF847" t="b" cm="1">
        <v>0</v>
      </c>
      <c r="EG847" t="b">
        <v>0</v>
      </c>
      <c r="EH847" t="b">
        <v>0</v>
      </c>
      <c r="EI847" t="b">
        <v>0</v>
      </c>
      <c r="EJ847" t="s">
        <v>1592</v>
      </c>
      <c r="EK847">
        <v>0</v>
      </c>
      <c r="EL847">
        <v>11</v>
      </c>
      <c r="EM847" t="b">
        <v>0</v>
      </c>
    </row>
    <row r="848" spans="1:143" ht="15.75">
      <c r="A848"/>
      <c r="B848" t="s">
        <v>1255</v>
      </c>
      <c r="C848" t="s">
        <v>1255</v>
      </c>
      <c r="D848" t="s">
        <v>9708</v>
      </c>
      <c r="E848" t="s">
        <v>9709</v>
      </c>
      <c r="F848" t="s">
        <v>9710</v>
      </c>
      <c r="G848" t="s">
        <v>9711</v>
      </c>
      <c r="H848" t="s">
        <v>8698</v>
      </c>
      <c r="I848" t="s">
        <v>1268</v>
      </c>
      <c r="J848" t="s">
        <v>9750</v>
      </c>
      <c r="K848"/>
      <c r="L848" t="s">
        <v>5118</v>
      </c>
      <c r="M848" t="s">
        <v>1947</v>
      </c>
      <c r="N848" t="s">
        <v>8699</v>
      </c>
      <c r="O848" t="s">
        <v>1243</v>
      </c>
      <c r="P848" t="s">
        <v>1255</v>
      </c>
      <c r="Q848" t="s">
        <v>1311</v>
      </c>
      <c r="R848" t="s">
        <v>8519</v>
      </c>
      <c r="S848"/>
      <c r="T848" t="s">
        <v>8700</v>
      </c>
      <c r="U848" t="s">
        <v>9752</v>
      </c>
      <c r="V848" t="s">
        <v>9712</v>
      </c>
      <c r="W848"/>
      <c r="X848"/>
      <c r="Y848"/>
      <c r="Z848" t="s">
        <v>8698</v>
      </c>
      <c r="AA848"/>
      <c r="AB848"/>
      <c r="AC848" t="s">
        <v>8702</v>
      </c>
      <c r="AD848" t="s">
        <v>8703</v>
      </c>
      <c r="AE848"/>
      <c r="AF848"/>
      <c r="AG848"/>
      <c r="AH848"/>
      <c r="AI848"/>
      <c r="AJ848"/>
      <c r="AK848"/>
      <c r="AL848"/>
      <c r="AM848"/>
      <c r="AN848"/>
      <c r="AO848" s="108" t="s">
        <v>43</v>
      </c>
      <c r="AP848" t="s">
        <v>1267</v>
      </c>
      <c r="AQ848">
        <v>22</v>
      </c>
      <c r="AR848" t="s">
        <v>9713</v>
      </c>
      <c r="AS848" t="s">
        <v>1255</v>
      </c>
      <c r="AT848" t="s">
        <v>9627</v>
      </c>
      <c r="AU848" t="s">
        <v>9709</v>
      </c>
      <c r="AV848" t="s">
        <v>9714</v>
      </c>
      <c r="AW848" t="s">
        <v>9715</v>
      </c>
      <c r="AX848" t="s">
        <v>1934</v>
      </c>
      <c r="AY848" t="s">
        <v>9716</v>
      </c>
      <c r="AZ848" t="s">
        <v>1311</v>
      </c>
      <c r="BA848" t="s">
        <v>9717</v>
      </c>
      <c r="BB848" t="s">
        <v>1268</v>
      </c>
      <c r="BC848" t="s">
        <v>5118</v>
      </c>
      <c r="BD848" t="s">
        <v>9768</v>
      </c>
      <c r="BE848">
        <v>840</v>
      </c>
      <c r="BF848">
        <v>845</v>
      </c>
      <c r="BG848">
        <v>0</v>
      </c>
      <c r="BH848" t="s">
        <v>9709</v>
      </c>
      <c r="BI848">
        <v>1</v>
      </c>
      <c r="BJ848">
        <v>0</v>
      </c>
      <c r="BK848">
        <v>0</v>
      </c>
      <c r="BL848" t="s">
        <v>1592</v>
      </c>
      <c r="BM848" t="s">
        <v>9751</v>
      </c>
      <c r="BN848" t="s">
        <v>9754</v>
      </c>
      <c r="BO848" t="s" cm="1">
        <v>9753</v>
      </c>
      <c r="BP848" t="s">
        <v>1592</v>
      </c>
      <c r="BQ848" t="s">
        <v>1243</v>
      </c>
      <c r="BR848">
        <v>126</v>
      </c>
      <c r="BS848" t="s">
        <v>8261</v>
      </c>
      <c r="BT848" t="s">
        <v>9769</v>
      </c>
      <c r="BU848" t="s">
        <v>9708</v>
      </c>
      <c r="BV848" t="s">
        <v>9714</v>
      </c>
      <c r="BW848" t="s">
        <v>8711</v>
      </c>
      <c r="BX848" t="s">
        <v>8712</v>
      </c>
      <c r="BY848" t="s">
        <v>8700</v>
      </c>
      <c r="BZ848" t="s">
        <v>8713</v>
      </c>
      <c r="CA848" t="s">
        <v>1947</v>
      </c>
      <c r="CB848"/>
      <c r="CC848" t="s">
        <v>998</v>
      </c>
      <c r="CD848" t="s">
        <v>1268</v>
      </c>
      <c r="CE848" t="s">
        <v>9770</v>
      </c>
      <c r="CF848" t="s">
        <v>9719</v>
      </c>
      <c r="CG848" t="s">
        <v>1268</v>
      </c>
      <c r="CH848" t="s">
        <v>1592</v>
      </c>
      <c r="CI848" t="s">
        <v>8519</v>
      </c>
      <c r="CJ848" t="s">
        <v>1255</v>
      </c>
      <c r="CK848"/>
      <c r="CL848"/>
      <c r="CM848" t="s">
        <v>9752</v>
      </c>
      <c r="CN848" t="s">
        <v>9712</v>
      </c>
      <c r="CO848" t="s">
        <v>9752</v>
      </c>
      <c r="CP848" t="s">
        <v>9712</v>
      </c>
      <c r="CQ848" t="s">
        <v>1592</v>
      </c>
      <c r="CR848">
        <v>8</v>
      </c>
      <c r="CS848" t="s">
        <v>1243</v>
      </c>
      <c r="CT848" t="s">
        <v>1243</v>
      </c>
      <c r="CU848" t="s">
        <v>1243</v>
      </c>
      <c r="CV848" t="s">
        <v>1592</v>
      </c>
      <c r="CW848" t="s">
        <v>1592</v>
      </c>
      <c r="CX848">
        <v>846</v>
      </c>
      <c r="CY848" t="s">
        <v>9771</v>
      </c>
      <c r="CZ848" t="s">
        <v>1592</v>
      </c>
      <c r="DA848" t="s">
        <v>2313</v>
      </c>
      <c r="DB848" t="s">
        <v>2314</v>
      </c>
      <c r="DC848" t="s">
        <v>9709</v>
      </c>
      <c r="DD848" t="s">
        <v>1311</v>
      </c>
      <c r="DE848" t="s">
        <v>9711</v>
      </c>
      <c r="DF848" t="s">
        <v>8700</v>
      </c>
      <c r="DG848" t="s">
        <v>8700</v>
      </c>
      <c r="DH848" t="s">
        <v>8717</v>
      </c>
      <c r="DI848" t="s">
        <v>9713</v>
      </c>
      <c r="DJ848"/>
      <c r="DK848" t="s">
        <v>8717</v>
      </c>
      <c r="DL848">
        <v>9</v>
      </c>
      <c r="DM848" t="s">
        <v>2315</v>
      </c>
      <c r="DN848" t="s">
        <v>1255</v>
      </c>
      <c r="DO848" t="b">
        <v>1</v>
      </c>
      <c r="DP848" t="b">
        <v>1</v>
      </c>
      <c r="DQ848" t="b">
        <v>0</v>
      </c>
      <c r="DR848" t="b">
        <v>0</v>
      </c>
      <c r="DS848" t="b">
        <v>0</v>
      </c>
      <c r="DT848" t="b">
        <v>1</v>
      </c>
      <c r="DU848" t="b">
        <v>0</v>
      </c>
      <c r="DV848">
        <v>0</v>
      </c>
      <c r="DW848" t="b">
        <v>0</v>
      </c>
      <c r="DX848" t="b">
        <v>0</v>
      </c>
      <c r="DY848" t="b">
        <v>0</v>
      </c>
      <c r="DZ848" t="b">
        <v>0</v>
      </c>
      <c r="EA848" t="b">
        <v>0</v>
      </c>
      <c r="EB848" t="b">
        <v>0</v>
      </c>
      <c r="EC848" t="b">
        <v>0</v>
      </c>
      <c r="ED848" t="b">
        <v>0</v>
      </c>
      <c r="EE848" t="b">
        <v>0</v>
      </c>
      <c r="EF848" t="b" cm="1">
        <v>0</v>
      </c>
      <c r="EG848" t="b">
        <v>0</v>
      </c>
      <c r="EH848" t="b">
        <v>0</v>
      </c>
      <c r="EI848" t="b">
        <v>0</v>
      </c>
      <c r="EJ848" t="s">
        <v>1592</v>
      </c>
      <c r="EK848">
        <v>0</v>
      </c>
      <c r="EL848">
        <v>6</v>
      </c>
      <c r="EM848" t="b">
        <v>0</v>
      </c>
    </row>
    <row r="849" spans="1:143" ht="78.75">
      <c r="A849"/>
      <c r="B849" t="s">
        <v>1255</v>
      </c>
      <c r="C849" t="s">
        <v>1255</v>
      </c>
      <c r="D849" t="s">
        <v>8694</v>
      </c>
      <c r="E849" t="s">
        <v>8695</v>
      </c>
      <c r="F849" t="s">
        <v>8696</v>
      </c>
      <c r="G849" t="s">
        <v>9724</v>
      </c>
      <c r="H849" s="109" t="s">
        <v>9725</v>
      </c>
      <c r="I849" t="s">
        <v>1268</v>
      </c>
      <c r="J849" t="s">
        <v>9750</v>
      </c>
      <c r="K849"/>
      <c r="L849" t="s">
        <v>5118</v>
      </c>
      <c r="M849" t="s">
        <v>1947</v>
      </c>
      <c r="N849" t="s">
        <v>8699</v>
      </c>
      <c r="O849" t="s">
        <v>1243</v>
      </c>
      <c r="P849" t="s">
        <v>1255</v>
      </c>
      <c r="Q849" t="s">
        <v>1311</v>
      </c>
      <c r="R849" t="s">
        <v>8519</v>
      </c>
      <c r="S849"/>
      <c r="T849" t="s">
        <v>8700</v>
      </c>
      <c r="U849" t="s">
        <v>9752</v>
      </c>
      <c r="V849" t="s">
        <v>8701</v>
      </c>
      <c r="W849"/>
      <c r="X849"/>
      <c r="Y849"/>
      <c r="Z849" t="s">
        <v>8698</v>
      </c>
      <c r="AA849"/>
      <c r="AB849"/>
      <c r="AC849" t="s">
        <v>8702</v>
      </c>
      <c r="AD849" t="s">
        <v>8703</v>
      </c>
      <c r="AE849"/>
      <c r="AF849"/>
      <c r="AG849"/>
      <c r="AH849"/>
      <c r="AI849"/>
      <c r="AJ849"/>
      <c r="AK849"/>
      <c r="AL849"/>
      <c r="AM849"/>
      <c r="AN849"/>
      <c r="AO849" s="108" t="s">
        <v>43</v>
      </c>
      <c r="AP849" t="s">
        <v>1267</v>
      </c>
      <c r="AQ849">
        <v>23</v>
      </c>
      <c r="AR849" t="s">
        <v>9726</v>
      </c>
      <c r="AS849" t="s">
        <v>1255</v>
      </c>
      <c r="AT849" t="s">
        <v>9627</v>
      </c>
      <c r="AU849" t="s">
        <v>8695</v>
      </c>
      <c r="AV849" t="s">
        <v>8704</v>
      </c>
      <c r="AW849" t="s">
        <v>8705</v>
      </c>
      <c r="AX849" t="s">
        <v>1934</v>
      </c>
      <c r="AY849" t="s">
        <v>9727</v>
      </c>
      <c r="AZ849" t="s">
        <v>1311</v>
      </c>
      <c r="BA849" t="s">
        <v>8707</v>
      </c>
      <c r="BB849" t="s">
        <v>1268</v>
      </c>
      <c r="BC849" t="s">
        <v>5118</v>
      </c>
      <c r="BD849" t="s">
        <v>9772</v>
      </c>
      <c r="BE849">
        <v>733</v>
      </c>
      <c r="BF849">
        <v>845</v>
      </c>
      <c r="BG849">
        <v>0</v>
      </c>
      <c r="BH849" t="s">
        <v>8695</v>
      </c>
      <c r="BI849">
        <v>1</v>
      </c>
      <c r="BJ849">
        <v>0</v>
      </c>
      <c r="BK849">
        <v>0</v>
      </c>
      <c r="BL849" t="s">
        <v>1592</v>
      </c>
      <c r="BM849" t="s">
        <v>9751</v>
      </c>
      <c r="BN849" t="s">
        <v>9754</v>
      </c>
      <c r="BO849" t="s" cm="1">
        <v>9753</v>
      </c>
      <c r="BP849" t="s">
        <v>1592</v>
      </c>
      <c r="BQ849" t="s">
        <v>1243</v>
      </c>
      <c r="BR849">
        <v>127</v>
      </c>
      <c r="BS849" t="s">
        <v>8266</v>
      </c>
      <c r="BT849" t="s">
        <v>9773</v>
      </c>
      <c r="BU849" t="s">
        <v>8694</v>
      </c>
      <c r="BV849" t="s">
        <v>8704</v>
      </c>
      <c r="BW849" t="s">
        <v>9730</v>
      </c>
      <c r="BX849" t="s">
        <v>8712</v>
      </c>
      <c r="BY849" t="s">
        <v>8700</v>
      </c>
      <c r="BZ849" t="s">
        <v>8713</v>
      </c>
      <c r="CA849" t="s">
        <v>1947</v>
      </c>
      <c r="CB849"/>
      <c r="CC849" t="s">
        <v>998</v>
      </c>
      <c r="CD849" t="s">
        <v>1268</v>
      </c>
      <c r="CE849" t="s">
        <v>9774</v>
      </c>
      <c r="CF849" t="s">
        <v>8709</v>
      </c>
      <c r="CG849" t="s">
        <v>1268</v>
      </c>
      <c r="CH849" t="s">
        <v>1592</v>
      </c>
      <c r="CI849" t="s">
        <v>8519</v>
      </c>
      <c r="CJ849" t="s">
        <v>1255</v>
      </c>
      <c r="CK849"/>
      <c r="CL849"/>
      <c r="CM849" t="s">
        <v>9752</v>
      </c>
      <c r="CN849" t="s">
        <v>8701</v>
      </c>
      <c r="CO849" t="s">
        <v>9752</v>
      </c>
      <c r="CP849" t="s">
        <v>8701</v>
      </c>
      <c r="CQ849" t="s">
        <v>1592</v>
      </c>
      <c r="CR849">
        <v>8</v>
      </c>
      <c r="CS849" t="s">
        <v>1243</v>
      </c>
      <c r="CT849" t="s">
        <v>1243</v>
      </c>
      <c r="CU849" t="s">
        <v>1243</v>
      </c>
      <c r="CV849" t="s">
        <v>1592</v>
      </c>
      <c r="CW849" t="s">
        <v>1592</v>
      </c>
      <c r="CX849">
        <v>847</v>
      </c>
      <c r="CY849" t="s">
        <v>9775</v>
      </c>
      <c r="CZ849" t="s">
        <v>1592</v>
      </c>
      <c r="DA849" t="s">
        <v>2313</v>
      </c>
      <c r="DB849" t="s">
        <v>2314</v>
      </c>
      <c r="DC849" t="s">
        <v>8695</v>
      </c>
      <c r="DD849" t="s">
        <v>1311</v>
      </c>
      <c r="DE849" t="s">
        <v>9724</v>
      </c>
      <c r="DF849" t="s">
        <v>8700</v>
      </c>
      <c r="DG849" t="s">
        <v>8700</v>
      </c>
      <c r="DH849" t="s">
        <v>8717</v>
      </c>
      <c r="DI849" t="s">
        <v>9726</v>
      </c>
      <c r="DJ849"/>
      <c r="DK849" t="s">
        <v>8717</v>
      </c>
      <c r="DL849">
        <v>9</v>
      </c>
      <c r="DM849" t="s">
        <v>2315</v>
      </c>
      <c r="DN849" t="s">
        <v>1255</v>
      </c>
      <c r="DO849" t="b">
        <v>1</v>
      </c>
      <c r="DP849" t="b">
        <v>1</v>
      </c>
      <c r="DQ849" t="b">
        <v>0</v>
      </c>
      <c r="DR849" t="b">
        <v>0</v>
      </c>
      <c r="DS849" t="b">
        <v>0</v>
      </c>
      <c r="DT849" t="b">
        <v>1</v>
      </c>
      <c r="DU849" t="b">
        <v>0</v>
      </c>
      <c r="DV849">
        <v>0</v>
      </c>
      <c r="DW849" t="b">
        <v>0</v>
      </c>
      <c r="DX849" t="b">
        <v>0</v>
      </c>
      <c r="DY849" t="b">
        <v>0</v>
      </c>
      <c r="DZ849" t="b">
        <v>0</v>
      </c>
      <c r="EA849" t="b">
        <v>0</v>
      </c>
      <c r="EB849" t="b">
        <v>0</v>
      </c>
      <c r="EC849" t="b">
        <v>0</v>
      </c>
      <c r="ED849" t="b">
        <v>0</v>
      </c>
      <c r="EE849" t="b">
        <v>0</v>
      </c>
      <c r="EF849" t="b" cm="1">
        <v>0</v>
      </c>
      <c r="EG849" t="b">
        <v>0</v>
      </c>
      <c r="EH849" t="b">
        <v>0</v>
      </c>
      <c r="EI849" t="b">
        <v>0</v>
      </c>
      <c r="EJ849" t="s">
        <v>1592</v>
      </c>
      <c r="EK849">
        <v>0</v>
      </c>
      <c r="EL849">
        <v>8</v>
      </c>
      <c r="EM849" t="b">
        <v>0</v>
      </c>
    </row>
    <row r="850" spans="1:143" ht="21.95" customHeight="1">
      <c r="A850"/>
      <c r="B850" t="s">
        <v>1255</v>
      </c>
      <c r="C850" t="s">
        <v>1255</v>
      </c>
      <c r="D850" t="s">
        <v>9776</v>
      </c>
      <c r="E850" t="s">
        <v>9777</v>
      </c>
      <c r="F850"/>
      <c r="G850" t="s">
        <v>9776</v>
      </c>
      <c r="H850" t="s">
        <v>8785</v>
      </c>
      <c r="I850" t="s">
        <v>1279</v>
      </c>
      <c r="J850"/>
      <c r="K850"/>
      <c r="L850" t="s">
        <v>3872</v>
      </c>
      <c r="M850" t="s">
        <v>2031</v>
      </c>
      <c r="N850"/>
      <c r="O850" t="s">
        <v>1243</v>
      </c>
      <c r="P850" t="s">
        <v>1255</v>
      </c>
      <c r="Q850" t="s">
        <v>1311</v>
      </c>
      <c r="R850" t="s">
        <v>8519</v>
      </c>
      <c r="S850"/>
      <c r="T850" t="s">
        <v>8536</v>
      </c>
      <c r="U850" t="s">
        <v>9778</v>
      </c>
      <c r="V850"/>
      <c r="W850"/>
      <c r="X850"/>
      <c r="Y850" t="s">
        <v>1311</v>
      </c>
      <c r="Z850" t="s">
        <v>8785</v>
      </c>
      <c r="AA850"/>
      <c r="AB850"/>
      <c r="AC850" t="s">
        <v>8522</v>
      </c>
      <c r="AD850"/>
      <c r="AE850"/>
      <c r="AF850"/>
      <c r="AG850"/>
      <c r="AH850"/>
      <c r="AI850"/>
      <c r="AJ850"/>
      <c r="AK850"/>
      <c r="AL850"/>
      <c r="AM850"/>
      <c r="AN850"/>
      <c r="AO850" s="108" t="s">
        <v>43</v>
      </c>
      <c r="AP850" t="s">
        <v>1267</v>
      </c>
      <c r="AQ850">
        <v>24</v>
      </c>
      <c r="AR850" t="s">
        <v>9779</v>
      </c>
      <c r="AS850" t="s">
        <v>1255</v>
      </c>
      <c r="AT850" t="s">
        <v>9627</v>
      </c>
      <c r="AU850" t="s">
        <v>9777</v>
      </c>
      <c r="AV850" t="s">
        <v>9780</v>
      </c>
      <c r="AW850" t="s">
        <v>1937</v>
      </c>
      <c r="AX850" t="s">
        <v>1934</v>
      </c>
      <c r="AY850" t="s">
        <v>9781</v>
      </c>
      <c r="AZ850" t="s">
        <v>1311</v>
      </c>
      <c r="BA850" t="s">
        <v>9782</v>
      </c>
      <c r="BB850" t="s">
        <v>1279</v>
      </c>
      <c r="BC850" t="s">
        <v>3872</v>
      </c>
      <c r="BD850" t="s">
        <v>9783</v>
      </c>
      <c r="BE850">
        <v>850</v>
      </c>
      <c r="BF850">
        <v>0</v>
      </c>
      <c r="BG850">
        <v>0</v>
      </c>
      <c r="BH850" t="s">
        <v>1592</v>
      </c>
      <c r="BI850">
        <v>0</v>
      </c>
      <c r="BJ850">
        <v>0</v>
      </c>
      <c r="BK850">
        <v>0</v>
      </c>
      <c r="BL850" t="s">
        <v>1592</v>
      </c>
      <c r="BM850" t="s">
        <v>1592</v>
      </c>
      <c r="BN850" t="s">
        <v>1592</v>
      </c>
      <c r="BO850" t="s" cm="1">
        <v>1592</v>
      </c>
      <c r="BP850" t="s">
        <v>1592</v>
      </c>
      <c r="BQ850" t="s">
        <v>1243</v>
      </c>
      <c r="BR850">
        <v>128</v>
      </c>
      <c r="BS850" t="s">
        <v>8271</v>
      </c>
      <c r="BT850" t="s">
        <v>9784</v>
      </c>
      <c r="BU850" t="s">
        <v>9776</v>
      </c>
      <c r="BV850" t="s">
        <v>9780</v>
      </c>
      <c r="BW850" t="s">
        <v>8793</v>
      </c>
      <c r="BX850" t="s">
        <v>1937</v>
      </c>
      <c r="BY850" t="s">
        <v>8536</v>
      </c>
      <c r="BZ850" t="s">
        <v>8793</v>
      </c>
      <c r="CA850" t="s">
        <v>2031</v>
      </c>
      <c r="CB850"/>
      <c r="CC850" t="s">
        <v>998</v>
      </c>
      <c r="CD850" t="s">
        <v>1279</v>
      </c>
      <c r="CE850" t="s">
        <v>9777</v>
      </c>
      <c r="CF850" t="s">
        <v>9780</v>
      </c>
      <c r="CG850" t="s">
        <v>1279</v>
      </c>
      <c r="CH850" t="s">
        <v>1592</v>
      </c>
      <c r="CI850" t="s">
        <v>8519</v>
      </c>
      <c r="CJ850" t="s">
        <v>1255</v>
      </c>
      <c r="CK850"/>
      <c r="CL850"/>
      <c r="CM850" t="s">
        <v>9778</v>
      </c>
      <c r="CN850" t="s">
        <v>1592</v>
      </c>
      <c r="CO850" t="s">
        <v>9778</v>
      </c>
      <c r="CP850" t="s">
        <v>1592</v>
      </c>
      <c r="CQ850" t="s">
        <v>1592</v>
      </c>
      <c r="CR850">
        <v>8</v>
      </c>
      <c r="CS850" t="s">
        <v>1243</v>
      </c>
      <c r="CT850" t="s">
        <v>1243</v>
      </c>
      <c r="CU850" t="s">
        <v>1243</v>
      </c>
      <c r="CV850" t="s">
        <v>1592</v>
      </c>
      <c r="CW850" t="s">
        <v>1592</v>
      </c>
      <c r="CX850">
        <v>848</v>
      </c>
      <c r="CY850" t="s">
        <v>9785</v>
      </c>
      <c r="CZ850" t="s">
        <v>1592</v>
      </c>
      <c r="DA850" t="s">
        <v>2313</v>
      </c>
      <c r="DB850" t="s">
        <v>2314</v>
      </c>
      <c r="DC850" t="s">
        <v>9777</v>
      </c>
      <c r="DD850" t="s">
        <v>1311</v>
      </c>
      <c r="DE850" t="s">
        <v>9776</v>
      </c>
      <c r="DF850" t="s">
        <v>8536</v>
      </c>
      <c r="DG850" t="s">
        <v>8536</v>
      </c>
      <c r="DH850" t="s">
        <v>8546</v>
      </c>
      <c r="DI850" t="s">
        <v>9779</v>
      </c>
      <c r="DJ850"/>
      <c r="DK850" t="s">
        <v>8546</v>
      </c>
      <c r="DL850">
        <v>9</v>
      </c>
      <c r="DM850" t="s">
        <v>2315</v>
      </c>
      <c r="DN850" t="s">
        <v>1255</v>
      </c>
      <c r="DO850" t="b">
        <v>1</v>
      </c>
      <c r="DP850" t="b">
        <v>1</v>
      </c>
      <c r="DQ850" t="b">
        <v>1</v>
      </c>
      <c r="DR850" t="b">
        <v>0</v>
      </c>
      <c r="DS850" t="b">
        <v>0</v>
      </c>
      <c r="DT850" t="b">
        <v>1</v>
      </c>
      <c r="DU850" t="b">
        <v>1</v>
      </c>
      <c r="DV850">
        <v>0</v>
      </c>
      <c r="DW850" t="b">
        <v>0</v>
      </c>
      <c r="DX850" t="b">
        <v>0</v>
      </c>
      <c r="DY850" t="b">
        <v>0</v>
      </c>
      <c r="DZ850" t="b">
        <v>0</v>
      </c>
      <c r="EA850" t="b">
        <v>0</v>
      </c>
      <c r="EB850" t="b">
        <v>0</v>
      </c>
      <c r="EC850" t="b">
        <v>0</v>
      </c>
      <c r="ED850" t="b">
        <v>0</v>
      </c>
      <c r="EE850" t="b">
        <v>0</v>
      </c>
      <c r="EF850" t="b" cm="1">
        <v>0</v>
      </c>
      <c r="EG850" t="b">
        <v>0</v>
      </c>
      <c r="EH850" t="b">
        <v>0</v>
      </c>
      <c r="EI850" t="b">
        <v>0</v>
      </c>
      <c r="EJ850" t="s">
        <v>1592</v>
      </c>
      <c r="EK850">
        <v>0</v>
      </c>
      <c r="EL850">
        <v>25</v>
      </c>
      <c r="EM850" t="b">
        <v>0</v>
      </c>
    </row>
    <row r="851" spans="1:143" ht="24.95" customHeight="1">
      <c r="A851"/>
      <c r="B851" t="s">
        <v>1255</v>
      </c>
      <c r="C851" t="s">
        <v>1255</v>
      </c>
      <c r="D851" t="s">
        <v>9786</v>
      </c>
      <c r="E851" t="s">
        <v>9787</v>
      </c>
      <c r="F851"/>
      <c r="G851" t="s">
        <v>9788</v>
      </c>
      <c r="H851" t="s">
        <v>9789</v>
      </c>
      <c r="I851" t="s">
        <v>1268</v>
      </c>
      <c r="J851" t="s">
        <v>9776</v>
      </c>
      <c r="K851"/>
      <c r="L851" t="s">
        <v>5118</v>
      </c>
      <c r="M851" t="s">
        <v>1974</v>
      </c>
      <c r="N851" t="s">
        <v>8798</v>
      </c>
      <c r="O851" t="s">
        <v>1243</v>
      </c>
      <c r="P851" t="s">
        <v>1255</v>
      </c>
      <c r="Q851" t="s">
        <v>1311</v>
      </c>
      <c r="R851" t="s">
        <v>8519</v>
      </c>
      <c r="S851"/>
      <c r="T851" t="s">
        <v>8700</v>
      </c>
      <c r="U851" t="s">
        <v>9778</v>
      </c>
      <c r="V851" t="s">
        <v>9790</v>
      </c>
      <c r="W851"/>
      <c r="X851"/>
      <c r="Y851" t="s">
        <v>1311</v>
      </c>
      <c r="Z851" t="s">
        <v>8698</v>
      </c>
      <c r="AA851"/>
      <c r="AB851"/>
      <c r="AC851" t="s">
        <v>8702</v>
      </c>
      <c r="AD851" t="s">
        <v>8703</v>
      </c>
      <c r="AE851"/>
      <c r="AF851"/>
      <c r="AG851"/>
      <c r="AH851"/>
      <c r="AI851"/>
      <c r="AJ851"/>
      <c r="AK851"/>
      <c r="AL851"/>
      <c r="AM851"/>
      <c r="AN851"/>
      <c r="AO851" s="108" t="s">
        <v>43</v>
      </c>
      <c r="AP851" t="s">
        <v>1267</v>
      </c>
      <c r="AQ851">
        <v>25</v>
      </c>
      <c r="AR851" t="s">
        <v>9791</v>
      </c>
      <c r="AS851" t="s">
        <v>1255</v>
      </c>
      <c r="AT851" t="s">
        <v>9627</v>
      </c>
      <c r="AU851" t="s">
        <v>9787</v>
      </c>
      <c r="AV851" t="s">
        <v>9792</v>
      </c>
      <c r="AW851" t="s">
        <v>1937</v>
      </c>
      <c r="AX851" t="s">
        <v>1934</v>
      </c>
      <c r="AY851" t="s">
        <v>9793</v>
      </c>
      <c r="AZ851" t="s">
        <v>1311</v>
      </c>
      <c r="BA851" t="s">
        <v>9794</v>
      </c>
      <c r="BB851" t="s">
        <v>1268</v>
      </c>
      <c r="BC851" t="s">
        <v>5118</v>
      </c>
      <c r="BD851" t="s">
        <v>9795</v>
      </c>
      <c r="BE851">
        <v>851</v>
      </c>
      <c r="BF851">
        <v>850</v>
      </c>
      <c r="BG851">
        <v>0</v>
      </c>
      <c r="BH851" t="s">
        <v>9787</v>
      </c>
      <c r="BI851">
        <v>1</v>
      </c>
      <c r="BJ851">
        <v>0</v>
      </c>
      <c r="BK851">
        <v>0</v>
      </c>
      <c r="BL851" t="s">
        <v>1592</v>
      </c>
      <c r="BM851" t="s">
        <v>9777</v>
      </c>
      <c r="BN851" t="s">
        <v>9780</v>
      </c>
      <c r="BO851" t="s" cm="1">
        <v>9779</v>
      </c>
      <c r="BP851" t="s">
        <v>1592</v>
      </c>
      <c r="BQ851" t="s">
        <v>1243</v>
      </c>
      <c r="BR851">
        <v>129</v>
      </c>
      <c r="BS851" t="s">
        <v>8276</v>
      </c>
      <c r="BT851" t="s">
        <v>9796</v>
      </c>
      <c r="BU851" t="s">
        <v>9786</v>
      </c>
      <c r="BV851" t="s">
        <v>9792</v>
      </c>
      <c r="BW851" t="s">
        <v>9797</v>
      </c>
      <c r="BX851" t="s">
        <v>8806</v>
      </c>
      <c r="BY851" t="s">
        <v>8700</v>
      </c>
      <c r="BZ851" t="s">
        <v>8713</v>
      </c>
      <c r="CA851" t="s">
        <v>1974</v>
      </c>
      <c r="CB851"/>
      <c r="CC851" t="s">
        <v>998</v>
      </c>
      <c r="CD851" t="s">
        <v>1268</v>
      </c>
      <c r="CE851" t="s">
        <v>9798</v>
      </c>
      <c r="CF851" t="s">
        <v>9799</v>
      </c>
      <c r="CG851" t="s">
        <v>1268</v>
      </c>
      <c r="CH851" t="s">
        <v>1592</v>
      </c>
      <c r="CI851" t="s">
        <v>8519</v>
      </c>
      <c r="CJ851" t="s">
        <v>1255</v>
      </c>
      <c r="CK851"/>
      <c r="CL851"/>
      <c r="CM851" t="s">
        <v>9778</v>
      </c>
      <c r="CN851" t="s">
        <v>9790</v>
      </c>
      <c r="CO851" t="s">
        <v>9778</v>
      </c>
      <c r="CP851" t="s">
        <v>9790</v>
      </c>
      <c r="CQ851" t="s">
        <v>1592</v>
      </c>
      <c r="CR851">
        <v>8</v>
      </c>
      <c r="CS851" t="s">
        <v>1243</v>
      </c>
      <c r="CT851" t="s">
        <v>1243</v>
      </c>
      <c r="CU851" t="s">
        <v>1243</v>
      </c>
      <c r="CV851" t="s">
        <v>1592</v>
      </c>
      <c r="CW851" t="s">
        <v>1592</v>
      </c>
      <c r="CX851">
        <v>849</v>
      </c>
      <c r="CY851" t="s">
        <v>9800</v>
      </c>
      <c r="CZ851" t="s">
        <v>1592</v>
      </c>
      <c r="DA851" t="s">
        <v>2313</v>
      </c>
      <c r="DB851" t="s">
        <v>2314</v>
      </c>
      <c r="DC851" t="s">
        <v>9787</v>
      </c>
      <c r="DD851" t="s">
        <v>1311</v>
      </c>
      <c r="DE851" t="s">
        <v>9788</v>
      </c>
      <c r="DF851" t="s">
        <v>8700</v>
      </c>
      <c r="DG851" t="s">
        <v>8700</v>
      </c>
      <c r="DH851" t="s">
        <v>8717</v>
      </c>
      <c r="DI851" t="s">
        <v>9791</v>
      </c>
      <c r="DJ851"/>
      <c r="DK851" t="s">
        <v>8717</v>
      </c>
      <c r="DL851">
        <v>9</v>
      </c>
      <c r="DM851" t="s">
        <v>2315</v>
      </c>
      <c r="DN851" t="s">
        <v>1255</v>
      </c>
      <c r="DO851" t="b">
        <v>1</v>
      </c>
      <c r="DP851" t="b">
        <v>1</v>
      </c>
      <c r="DQ851" t="b">
        <v>1</v>
      </c>
      <c r="DR851" t="b">
        <v>0</v>
      </c>
      <c r="DS851" t="b">
        <v>0</v>
      </c>
      <c r="DT851" t="b">
        <v>1</v>
      </c>
      <c r="DU851" t="b">
        <v>0</v>
      </c>
      <c r="DV851">
        <v>0</v>
      </c>
      <c r="DW851" t="b">
        <v>0</v>
      </c>
      <c r="DX851" t="b">
        <v>0</v>
      </c>
      <c r="DY851" t="b">
        <v>0</v>
      </c>
      <c r="DZ851" t="b">
        <v>0</v>
      </c>
      <c r="EA851" t="b">
        <v>0</v>
      </c>
      <c r="EB851" t="b">
        <v>0</v>
      </c>
      <c r="EC851" t="b">
        <v>0</v>
      </c>
      <c r="ED851" t="b">
        <v>0</v>
      </c>
      <c r="EE851" t="b">
        <v>0</v>
      </c>
      <c r="EF851" t="b" cm="1">
        <v>0</v>
      </c>
      <c r="EG851" t="b">
        <v>0</v>
      </c>
      <c r="EH851" t="b">
        <v>0</v>
      </c>
      <c r="EI851" t="b">
        <v>0</v>
      </c>
      <c r="EJ851" t="s">
        <v>1592</v>
      </c>
      <c r="EK851">
        <v>0</v>
      </c>
      <c r="EL851">
        <v>22</v>
      </c>
      <c r="EM851" t="b">
        <v>0</v>
      </c>
    </row>
    <row r="852" spans="1:143" ht="15.75">
      <c r="A852"/>
      <c r="B852" t="s">
        <v>1255</v>
      </c>
      <c r="C852" t="s">
        <v>1255</v>
      </c>
      <c r="D852" t="s">
        <v>8718</v>
      </c>
      <c r="E852" t="s">
        <v>8719</v>
      </c>
      <c r="F852"/>
      <c r="G852" t="s">
        <v>8720</v>
      </c>
      <c r="H852" t="s">
        <v>8721</v>
      </c>
      <c r="I852" t="s">
        <v>1272</v>
      </c>
      <c r="J852" t="s">
        <v>9776</v>
      </c>
      <c r="K852"/>
      <c r="L852" t="s">
        <v>5588</v>
      </c>
      <c r="M852" t="s">
        <v>1947</v>
      </c>
      <c r="N852" t="s">
        <v>8722</v>
      </c>
      <c r="O852" t="s">
        <v>1243</v>
      </c>
      <c r="P852" t="s">
        <v>1255</v>
      </c>
      <c r="Q852" t="s">
        <v>1311</v>
      </c>
      <c r="R852" t="s">
        <v>8519</v>
      </c>
      <c r="S852"/>
      <c r="T852" t="s">
        <v>8700</v>
      </c>
      <c r="U852" t="s">
        <v>9778</v>
      </c>
      <c r="V852" t="s">
        <v>8723</v>
      </c>
      <c r="W852"/>
      <c r="X852"/>
      <c r="Y852" t="s">
        <v>1311</v>
      </c>
      <c r="Z852" t="s">
        <v>8721</v>
      </c>
      <c r="AA852"/>
      <c r="AB852"/>
      <c r="AC852" t="s">
        <v>8669</v>
      </c>
      <c r="AD852" t="s">
        <v>8724</v>
      </c>
      <c r="AE852"/>
      <c r="AF852"/>
      <c r="AG852"/>
      <c r="AH852"/>
      <c r="AI852"/>
      <c r="AJ852"/>
      <c r="AK852"/>
      <c r="AL852"/>
      <c r="AM852"/>
      <c r="AN852"/>
      <c r="AO852" s="108" t="s">
        <v>43</v>
      </c>
      <c r="AP852" t="s">
        <v>1267</v>
      </c>
      <c r="AQ852">
        <v>26</v>
      </c>
      <c r="AR852" t="s">
        <v>9696</v>
      </c>
      <c r="AS852" t="s">
        <v>1255</v>
      </c>
      <c r="AT852" t="s">
        <v>9627</v>
      </c>
      <c r="AU852" t="s">
        <v>8719</v>
      </c>
      <c r="AV852" t="s">
        <v>8725</v>
      </c>
      <c r="AW852" t="s">
        <v>1937</v>
      </c>
      <c r="AX852" t="s">
        <v>1934</v>
      </c>
      <c r="AY852" t="s">
        <v>8726</v>
      </c>
      <c r="AZ852" t="s">
        <v>1311</v>
      </c>
      <c r="BA852" t="s">
        <v>8727</v>
      </c>
      <c r="BB852" t="s">
        <v>1272</v>
      </c>
      <c r="BC852" t="s">
        <v>5118</v>
      </c>
      <c r="BD852" t="s">
        <v>9697</v>
      </c>
      <c r="BE852">
        <v>734</v>
      </c>
      <c r="BF852">
        <v>850</v>
      </c>
      <c r="BG852">
        <v>0</v>
      </c>
      <c r="BH852" t="s">
        <v>1592</v>
      </c>
      <c r="BI852">
        <v>0</v>
      </c>
      <c r="BJ852">
        <v>0</v>
      </c>
      <c r="BK852">
        <v>846</v>
      </c>
      <c r="BL852" t="s">
        <v>8729</v>
      </c>
      <c r="BM852" t="s">
        <v>9777</v>
      </c>
      <c r="BN852" t="s">
        <v>9780</v>
      </c>
      <c r="BO852" t="s" cm="1">
        <v>9779</v>
      </c>
      <c r="BP852" t="s">
        <v>1592</v>
      </c>
      <c r="BQ852" t="s">
        <v>1243</v>
      </c>
      <c r="BR852">
        <v>130</v>
      </c>
      <c r="BS852" t="s">
        <v>8281</v>
      </c>
      <c r="BT852" t="s">
        <v>9801</v>
      </c>
      <c r="BU852" t="s">
        <v>8718</v>
      </c>
      <c r="BV852" t="s">
        <v>8725</v>
      </c>
      <c r="BW852" t="s">
        <v>8731</v>
      </c>
      <c r="BX852" t="s">
        <v>8732</v>
      </c>
      <c r="BY852" t="s">
        <v>8700</v>
      </c>
      <c r="BZ852" t="s">
        <v>8731</v>
      </c>
      <c r="CA852" t="s">
        <v>1947</v>
      </c>
      <c r="CB852"/>
      <c r="CC852" t="s">
        <v>998</v>
      </c>
      <c r="CD852" t="s">
        <v>1272</v>
      </c>
      <c r="CE852" t="s">
        <v>9802</v>
      </c>
      <c r="CF852" t="s">
        <v>9803</v>
      </c>
      <c r="CG852" t="s">
        <v>1272</v>
      </c>
      <c r="CH852" t="s">
        <v>1592</v>
      </c>
      <c r="CI852" t="s">
        <v>8519</v>
      </c>
      <c r="CJ852" t="s">
        <v>1255</v>
      </c>
      <c r="CK852"/>
      <c r="CL852"/>
      <c r="CM852" t="s">
        <v>9778</v>
      </c>
      <c r="CN852" t="s">
        <v>8723</v>
      </c>
      <c r="CO852" t="s">
        <v>9778</v>
      </c>
      <c r="CP852" t="s">
        <v>8723</v>
      </c>
      <c r="CQ852" t="s">
        <v>1592</v>
      </c>
      <c r="CR852">
        <v>8</v>
      </c>
      <c r="CS852" t="s">
        <v>1243</v>
      </c>
      <c r="CT852" t="s">
        <v>1243</v>
      </c>
      <c r="CU852" t="s">
        <v>1243</v>
      </c>
      <c r="CV852" t="s">
        <v>1592</v>
      </c>
      <c r="CW852" t="s">
        <v>1592</v>
      </c>
      <c r="CX852">
        <v>850</v>
      </c>
      <c r="CY852" t="s">
        <v>9804</v>
      </c>
      <c r="CZ852" t="s">
        <v>1592</v>
      </c>
      <c r="DA852" t="s">
        <v>2313</v>
      </c>
      <c r="DB852" t="s">
        <v>2314</v>
      </c>
      <c r="DC852" t="s">
        <v>8719</v>
      </c>
      <c r="DD852" t="s">
        <v>1311</v>
      </c>
      <c r="DE852" t="s">
        <v>8720</v>
      </c>
      <c r="DF852" t="s">
        <v>8700</v>
      </c>
      <c r="DG852" t="s">
        <v>8700</v>
      </c>
      <c r="DH852" t="s">
        <v>8717</v>
      </c>
      <c r="DI852" t="s">
        <v>9696</v>
      </c>
      <c r="DJ852"/>
      <c r="DK852" t="s">
        <v>8717</v>
      </c>
      <c r="DL852">
        <v>9</v>
      </c>
      <c r="DM852" t="s">
        <v>2315</v>
      </c>
      <c r="DN852" t="s">
        <v>1255</v>
      </c>
      <c r="DO852" t="b">
        <v>1</v>
      </c>
      <c r="DP852" t="b">
        <v>1</v>
      </c>
      <c r="DQ852" t="b">
        <v>0</v>
      </c>
      <c r="DR852" t="b">
        <v>0</v>
      </c>
      <c r="DS852" t="b">
        <v>0</v>
      </c>
      <c r="DT852" t="b">
        <v>1</v>
      </c>
      <c r="DU852" t="b">
        <v>0</v>
      </c>
      <c r="DV852">
        <v>0</v>
      </c>
      <c r="DW852" t="b">
        <v>0</v>
      </c>
      <c r="DX852" t="b">
        <v>0</v>
      </c>
      <c r="DY852" t="b">
        <v>0</v>
      </c>
      <c r="DZ852" t="b">
        <v>0</v>
      </c>
      <c r="EA852" t="b">
        <v>0</v>
      </c>
      <c r="EB852" t="b">
        <v>0</v>
      </c>
      <c r="EC852" t="b">
        <v>0</v>
      </c>
      <c r="ED852" t="b">
        <v>0</v>
      </c>
      <c r="EE852" t="b">
        <v>0</v>
      </c>
      <c r="EF852" t="b" cm="1">
        <v>0</v>
      </c>
      <c r="EG852" t="b">
        <v>0</v>
      </c>
      <c r="EH852" t="b">
        <v>0</v>
      </c>
      <c r="EI852" t="b">
        <v>0</v>
      </c>
      <c r="EJ852" t="s">
        <v>1592</v>
      </c>
      <c r="EK852">
        <v>0</v>
      </c>
      <c r="EL852">
        <v>11</v>
      </c>
      <c r="EM852" t="b">
        <v>0</v>
      </c>
    </row>
    <row r="853" spans="1:143" ht="126">
      <c r="A853"/>
      <c r="B853" t="s">
        <v>1255</v>
      </c>
      <c r="C853" t="s">
        <v>1255</v>
      </c>
      <c r="D853" t="s">
        <v>8846</v>
      </c>
      <c r="E853" t="s">
        <v>8847</v>
      </c>
      <c r="F853" t="s">
        <v>9805</v>
      </c>
      <c r="G853" s="109" t="s">
        <v>8849</v>
      </c>
      <c r="H853" t="s">
        <v>8850</v>
      </c>
      <c r="I853" t="s">
        <v>1268</v>
      </c>
      <c r="J853" t="s">
        <v>9776</v>
      </c>
      <c r="K853"/>
      <c r="L853" t="s">
        <v>5588</v>
      </c>
      <c r="M853" t="s">
        <v>2031</v>
      </c>
      <c r="N853"/>
      <c r="O853" t="s">
        <v>1243</v>
      </c>
      <c r="P853" t="s">
        <v>8851</v>
      </c>
      <c r="Q853" t="s">
        <v>1311</v>
      </c>
      <c r="R853" t="s">
        <v>8519</v>
      </c>
      <c r="S853"/>
      <c r="T853" t="s">
        <v>9806</v>
      </c>
      <c r="U853" t="s">
        <v>9778</v>
      </c>
      <c r="V853" t="s">
        <v>8853</v>
      </c>
      <c r="W853"/>
      <c r="X853"/>
      <c r="Y853" t="s">
        <v>1311</v>
      </c>
      <c r="Z853" t="s">
        <v>8850</v>
      </c>
      <c r="AA853"/>
      <c r="AB853"/>
      <c r="AC853" t="s">
        <v>8854</v>
      </c>
      <c r="AD853" t="s">
        <v>8855</v>
      </c>
      <c r="AE853"/>
      <c r="AF853"/>
      <c r="AG853"/>
      <c r="AH853"/>
      <c r="AI853"/>
      <c r="AJ853"/>
      <c r="AK853"/>
      <c r="AL853"/>
      <c r="AM853"/>
      <c r="AN853"/>
      <c r="AO853" s="108" t="s">
        <v>43</v>
      </c>
      <c r="AP853" t="s">
        <v>1267</v>
      </c>
      <c r="AQ853">
        <v>27</v>
      </c>
      <c r="AR853" t="s">
        <v>9807</v>
      </c>
      <c r="AS853" t="s">
        <v>1255</v>
      </c>
      <c r="AT853" t="s">
        <v>9627</v>
      </c>
      <c r="AU853" t="s">
        <v>8847</v>
      </c>
      <c r="AV853" t="s">
        <v>8856</v>
      </c>
      <c r="AW853" t="s">
        <v>9808</v>
      </c>
      <c r="AX853" t="s">
        <v>1934</v>
      </c>
      <c r="AY853" t="s">
        <v>8858</v>
      </c>
      <c r="AZ853" t="s">
        <v>1311</v>
      </c>
      <c r="BA853" t="s">
        <v>8859</v>
      </c>
      <c r="BB853" t="s">
        <v>1268</v>
      </c>
      <c r="BC853" t="s">
        <v>5118</v>
      </c>
      <c r="BD853" t="s">
        <v>9809</v>
      </c>
      <c r="BE853">
        <v>749</v>
      </c>
      <c r="BF853">
        <v>850</v>
      </c>
      <c r="BG853">
        <v>0</v>
      </c>
      <c r="BH853" t="s">
        <v>8847</v>
      </c>
      <c r="BI853">
        <v>1</v>
      </c>
      <c r="BJ853">
        <v>0</v>
      </c>
      <c r="BK853">
        <v>0</v>
      </c>
      <c r="BL853" t="s">
        <v>1592</v>
      </c>
      <c r="BM853" t="s">
        <v>9777</v>
      </c>
      <c r="BN853" t="s">
        <v>9780</v>
      </c>
      <c r="BO853" t="s" cm="1">
        <v>9779</v>
      </c>
      <c r="BP853" t="s">
        <v>1592</v>
      </c>
      <c r="BQ853" t="s">
        <v>1243</v>
      </c>
      <c r="BR853">
        <v>131</v>
      </c>
      <c r="BS853" t="s">
        <v>8286</v>
      </c>
      <c r="BT853" t="s">
        <v>9810</v>
      </c>
      <c r="BU853" t="s">
        <v>8846</v>
      </c>
      <c r="BV853" t="s">
        <v>8856</v>
      </c>
      <c r="BW853" t="s">
        <v>8863</v>
      </c>
      <c r="BX853" t="s">
        <v>1937</v>
      </c>
      <c r="BY853" t="s">
        <v>9806</v>
      </c>
      <c r="BZ853" t="s">
        <v>8863</v>
      </c>
      <c r="CA853" t="s">
        <v>2031</v>
      </c>
      <c r="CB853"/>
      <c r="CC853" t="s">
        <v>998</v>
      </c>
      <c r="CD853" t="s">
        <v>1268</v>
      </c>
      <c r="CE853" t="s">
        <v>9811</v>
      </c>
      <c r="CF853" t="s">
        <v>8861</v>
      </c>
      <c r="CG853" t="s">
        <v>1268</v>
      </c>
      <c r="CH853" t="s">
        <v>1592</v>
      </c>
      <c r="CI853" t="s">
        <v>8519</v>
      </c>
      <c r="CJ853" t="s">
        <v>1255</v>
      </c>
      <c r="CK853"/>
      <c r="CL853"/>
      <c r="CM853" t="s">
        <v>9778</v>
      </c>
      <c r="CN853" t="s">
        <v>8853</v>
      </c>
      <c r="CO853" t="s">
        <v>9778</v>
      </c>
      <c r="CP853" t="s">
        <v>8853</v>
      </c>
      <c r="CQ853" t="s">
        <v>1592</v>
      </c>
      <c r="CR853">
        <v>8</v>
      </c>
      <c r="CS853" t="s">
        <v>1243</v>
      </c>
      <c r="CT853" t="s">
        <v>1243</v>
      </c>
      <c r="CU853" t="s">
        <v>1243</v>
      </c>
      <c r="CV853" t="s">
        <v>1592</v>
      </c>
      <c r="CW853" t="s">
        <v>1592</v>
      </c>
      <c r="CX853">
        <v>851</v>
      </c>
      <c r="CY853" t="s">
        <v>9812</v>
      </c>
      <c r="CZ853" t="s">
        <v>1592</v>
      </c>
      <c r="DA853" t="s">
        <v>2313</v>
      </c>
      <c r="DB853" t="s">
        <v>2314</v>
      </c>
      <c r="DC853" t="s">
        <v>8847</v>
      </c>
      <c r="DD853" t="s">
        <v>1311</v>
      </c>
      <c r="DE853" t="s">
        <v>8849</v>
      </c>
      <c r="DF853" t="s">
        <v>9806</v>
      </c>
      <c r="DG853" t="s">
        <v>9806</v>
      </c>
      <c r="DH853" t="s">
        <v>9813</v>
      </c>
      <c r="DI853" t="s">
        <v>9807</v>
      </c>
      <c r="DJ853"/>
      <c r="DK853" t="s">
        <v>9813</v>
      </c>
      <c r="DL853">
        <v>9</v>
      </c>
      <c r="DM853" t="s">
        <v>2315</v>
      </c>
      <c r="DN853" t="s">
        <v>1255</v>
      </c>
      <c r="DO853" t="b">
        <v>1</v>
      </c>
      <c r="DP853" t="b">
        <v>1</v>
      </c>
      <c r="DQ853" t="b">
        <v>0</v>
      </c>
      <c r="DR853" t="b">
        <v>1</v>
      </c>
      <c r="DS853" t="b">
        <v>1</v>
      </c>
      <c r="DT853" t="b">
        <v>1</v>
      </c>
      <c r="DU853" t="b">
        <v>0</v>
      </c>
      <c r="DV853">
        <v>0</v>
      </c>
      <c r="DW853" t="b">
        <v>0</v>
      </c>
      <c r="DX853" t="b">
        <v>0</v>
      </c>
      <c r="DY853" t="b">
        <v>0</v>
      </c>
      <c r="DZ853" t="b">
        <v>0</v>
      </c>
      <c r="EA853" t="b">
        <v>0</v>
      </c>
      <c r="EB853" t="b">
        <v>0</v>
      </c>
      <c r="EC853" t="b">
        <v>0</v>
      </c>
      <c r="ED853" t="b">
        <v>0</v>
      </c>
      <c r="EE853" t="b">
        <v>0</v>
      </c>
      <c r="EF853" t="b" cm="1">
        <v>0</v>
      </c>
      <c r="EG853" t="b">
        <v>0</v>
      </c>
      <c r="EH853" t="b">
        <v>0</v>
      </c>
      <c r="EI853" t="b">
        <v>0</v>
      </c>
      <c r="EJ853" t="s">
        <v>1592</v>
      </c>
      <c r="EK853">
        <v>0</v>
      </c>
      <c r="EL853">
        <v>13</v>
      </c>
      <c r="EM853" t="b">
        <v>0</v>
      </c>
    </row>
    <row r="854" spans="1:143" ht="110.25">
      <c r="A854"/>
      <c r="B854" t="s">
        <v>1255</v>
      </c>
      <c r="C854" t="s">
        <v>1255</v>
      </c>
      <c r="D854" t="s">
        <v>8869</v>
      </c>
      <c r="E854" t="s">
        <v>8870</v>
      </c>
      <c r="F854" t="s">
        <v>8871</v>
      </c>
      <c r="G854" s="109" t="s">
        <v>8872</v>
      </c>
      <c r="H854" t="s">
        <v>8873</v>
      </c>
      <c r="I854" t="s">
        <v>1268</v>
      </c>
      <c r="J854" t="s">
        <v>9776</v>
      </c>
      <c r="K854"/>
      <c r="L854" t="s">
        <v>5588</v>
      </c>
      <c r="M854" t="s">
        <v>2031</v>
      </c>
      <c r="N854"/>
      <c r="O854" t="s">
        <v>1243</v>
      </c>
      <c r="P854" t="s">
        <v>1255</v>
      </c>
      <c r="Q854" t="s">
        <v>1311</v>
      </c>
      <c r="R854" t="s">
        <v>8519</v>
      </c>
      <c r="S854"/>
      <c r="T854" t="s">
        <v>9814</v>
      </c>
      <c r="U854" t="s">
        <v>9778</v>
      </c>
      <c r="V854" t="s">
        <v>8874</v>
      </c>
      <c r="W854"/>
      <c r="X854"/>
      <c r="Y854" t="s">
        <v>1311</v>
      </c>
      <c r="Z854" t="s">
        <v>8875</v>
      </c>
      <c r="AA854"/>
      <c r="AB854"/>
      <c r="AC854" t="s">
        <v>8876</v>
      </c>
      <c r="AD854"/>
      <c r="AE854"/>
      <c r="AF854"/>
      <c r="AG854"/>
      <c r="AH854"/>
      <c r="AI854"/>
      <c r="AJ854"/>
      <c r="AK854"/>
      <c r="AL854"/>
      <c r="AM854"/>
      <c r="AN854"/>
      <c r="AO854" s="108" t="s">
        <v>43</v>
      </c>
      <c r="AP854" t="s">
        <v>1267</v>
      </c>
      <c r="AQ854">
        <v>28</v>
      </c>
      <c r="AR854" t="s">
        <v>9815</v>
      </c>
      <c r="AS854" t="s">
        <v>1255</v>
      </c>
      <c r="AT854" t="s">
        <v>9627</v>
      </c>
      <c r="AU854" t="s">
        <v>8870</v>
      </c>
      <c r="AV854" t="s">
        <v>8877</v>
      </c>
      <c r="AW854" t="s">
        <v>8878</v>
      </c>
      <c r="AX854" t="s">
        <v>1934</v>
      </c>
      <c r="AY854" t="s">
        <v>8879</v>
      </c>
      <c r="AZ854" t="s">
        <v>1311</v>
      </c>
      <c r="BA854" t="s">
        <v>8880</v>
      </c>
      <c r="BB854" t="s">
        <v>1268</v>
      </c>
      <c r="BC854" t="s">
        <v>5118</v>
      </c>
      <c r="BD854" t="s">
        <v>9816</v>
      </c>
      <c r="BE854">
        <v>750</v>
      </c>
      <c r="BF854">
        <v>850</v>
      </c>
      <c r="BG854">
        <v>0</v>
      </c>
      <c r="BH854" t="s">
        <v>8870</v>
      </c>
      <c r="BI854">
        <v>1</v>
      </c>
      <c r="BJ854">
        <v>0</v>
      </c>
      <c r="BK854">
        <v>0</v>
      </c>
      <c r="BL854" t="s">
        <v>1592</v>
      </c>
      <c r="BM854" t="s">
        <v>9777</v>
      </c>
      <c r="BN854" t="s">
        <v>9780</v>
      </c>
      <c r="BO854" t="s" cm="1">
        <v>9779</v>
      </c>
      <c r="BP854" t="s">
        <v>1592</v>
      </c>
      <c r="BQ854" t="s">
        <v>1243</v>
      </c>
      <c r="BR854">
        <v>132</v>
      </c>
      <c r="BS854" t="s">
        <v>8291</v>
      </c>
      <c r="BT854" t="s">
        <v>9817</v>
      </c>
      <c r="BU854" t="s">
        <v>8869</v>
      </c>
      <c r="BV854" t="s">
        <v>8877</v>
      </c>
      <c r="BW854" t="s">
        <v>8884</v>
      </c>
      <c r="BX854" t="s">
        <v>1937</v>
      </c>
      <c r="BY854" t="s">
        <v>9814</v>
      </c>
      <c r="BZ854" t="s">
        <v>8885</v>
      </c>
      <c r="CA854" t="s">
        <v>2031</v>
      </c>
      <c r="CB854"/>
      <c r="CC854" t="s">
        <v>998</v>
      </c>
      <c r="CD854" t="s">
        <v>1268</v>
      </c>
      <c r="CE854" t="s">
        <v>9818</v>
      </c>
      <c r="CF854" t="s">
        <v>8882</v>
      </c>
      <c r="CG854" t="s">
        <v>1268</v>
      </c>
      <c r="CH854" t="s">
        <v>1592</v>
      </c>
      <c r="CI854" t="s">
        <v>8519</v>
      </c>
      <c r="CJ854" t="s">
        <v>1255</v>
      </c>
      <c r="CK854"/>
      <c r="CL854"/>
      <c r="CM854" t="s">
        <v>9778</v>
      </c>
      <c r="CN854" t="s">
        <v>8874</v>
      </c>
      <c r="CO854" t="s">
        <v>9778</v>
      </c>
      <c r="CP854" t="s">
        <v>8874</v>
      </c>
      <c r="CQ854" t="s">
        <v>1592</v>
      </c>
      <c r="CR854">
        <v>8</v>
      </c>
      <c r="CS854" t="s">
        <v>1243</v>
      </c>
      <c r="CT854" t="s">
        <v>1243</v>
      </c>
      <c r="CU854" t="s">
        <v>1243</v>
      </c>
      <c r="CV854" t="s">
        <v>1592</v>
      </c>
      <c r="CW854" t="s">
        <v>1592</v>
      </c>
      <c r="CX854">
        <v>852</v>
      </c>
      <c r="CY854" t="s">
        <v>9819</v>
      </c>
      <c r="CZ854" t="s">
        <v>1592</v>
      </c>
      <c r="DA854" t="s">
        <v>2313</v>
      </c>
      <c r="DB854" t="s">
        <v>2314</v>
      </c>
      <c r="DC854" t="s">
        <v>8870</v>
      </c>
      <c r="DD854" t="s">
        <v>1311</v>
      </c>
      <c r="DE854" t="s">
        <v>8872</v>
      </c>
      <c r="DF854" t="s">
        <v>9814</v>
      </c>
      <c r="DG854" t="s">
        <v>9814</v>
      </c>
      <c r="DH854" t="s">
        <v>9820</v>
      </c>
      <c r="DI854" t="s">
        <v>9815</v>
      </c>
      <c r="DJ854"/>
      <c r="DK854" t="s">
        <v>9820</v>
      </c>
      <c r="DL854">
        <v>9</v>
      </c>
      <c r="DM854" t="s">
        <v>2315</v>
      </c>
      <c r="DN854" t="s">
        <v>1255</v>
      </c>
      <c r="DO854" t="b">
        <v>1</v>
      </c>
      <c r="DP854" t="b">
        <v>1</v>
      </c>
      <c r="DQ854" t="b">
        <v>0</v>
      </c>
      <c r="DR854" t="b">
        <v>1</v>
      </c>
      <c r="DS854" t="b">
        <v>1</v>
      </c>
      <c r="DT854" t="b">
        <v>1</v>
      </c>
      <c r="DU854" t="b">
        <v>0</v>
      </c>
      <c r="DV854">
        <v>0</v>
      </c>
      <c r="DW854" t="b">
        <v>0</v>
      </c>
      <c r="DX854" t="b">
        <v>0</v>
      </c>
      <c r="DY854" t="b">
        <v>0</v>
      </c>
      <c r="DZ854" t="b">
        <v>0</v>
      </c>
      <c r="EA854" t="b">
        <v>0</v>
      </c>
      <c r="EB854" t="b">
        <v>0</v>
      </c>
      <c r="EC854" t="b">
        <v>0</v>
      </c>
      <c r="ED854" t="b">
        <v>0</v>
      </c>
      <c r="EE854" t="b">
        <v>0</v>
      </c>
      <c r="EF854" t="b" cm="1">
        <v>0</v>
      </c>
      <c r="EG854" t="b">
        <v>0</v>
      </c>
      <c r="EH854" t="b">
        <v>0</v>
      </c>
      <c r="EI854" t="b">
        <v>0</v>
      </c>
      <c r="EJ854" t="s">
        <v>1592</v>
      </c>
      <c r="EK854">
        <v>0</v>
      </c>
      <c r="EL854">
        <v>10</v>
      </c>
      <c r="EM854" t="b">
        <v>0</v>
      </c>
    </row>
    <row r="855" spans="1:143" ht="18.600000000000001" customHeight="1">
      <c r="A855"/>
      <c r="B855" t="s">
        <v>1255</v>
      </c>
      <c r="C855" t="s">
        <v>1255</v>
      </c>
      <c r="D855" t="s">
        <v>8889</v>
      </c>
      <c r="E855" t="s">
        <v>8890</v>
      </c>
      <c r="F855" t="s">
        <v>8891</v>
      </c>
      <c r="G855" s="109" t="s">
        <v>8892</v>
      </c>
      <c r="H855" t="s">
        <v>8850</v>
      </c>
      <c r="I855" t="s">
        <v>1268</v>
      </c>
      <c r="J855" t="s">
        <v>9776</v>
      </c>
      <c r="K855"/>
      <c r="L855" t="s">
        <v>5588</v>
      </c>
      <c r="M855" t="s">
        <v>2031</v>
      </c>
      <c r="N855"/>
      <c r="O855" t="s">
        <v>1243</v>
      </c>
      <c r="P855" t="s">
        <v>1255</v>
      </c>
      <c r="Q855" t="s">
        <v>1311</v>
      </c>
      <c r="R855" t="s">
        <v>8519</v>
      </c>
      <c r="S855"/>
      <c r="T855" t="s">
        <v>9806</v>
      </c>
      <c r="U855" t="s">
        <v>9778</v>
      </c>
      <c r="V855" t="s">
        <v>8893</v>
      </c>
      <c r="W855"/>
      <c r="X855"/>
      <c r="Y855" t="s">
        <v>1311</v>
      </c>
      <c r="Z855" t="s">
        <v>8850</v>
      </c>
      <c r="AA855"/>
      <c r="AB855"/>
      <c r="AC855" t="s">
        <v>8854</v>
      </c>
      <c r="AD855" t="s">
        <v>8894</v>
      </c>
      <c r="AE855"/>
      <c r="AF855"/>
      <c r="AG855"/>
      <c r="AH855"/>
      <c r="AI855"/>
      <c r="AJ855"/>
      <c r="AK855"/>
      <c r="AL855"/>
      <c r="AM855"/>
      <c r="AN855"/>
      <c r="AO855" s="108" t="s">
        <v>43</v>
      </c>
      <c r="AP855" t="s">
        <v>1267</v>
      </c>
      <c r="AQ855">
        <v>29</v>
      </c>
      <c r="AR855" t="s">
        <v>9821</v>
      </c>
      <c r="AS855" t="s">
        <v>1255</v>
      </c>
      <c r="AT855" t="s">
        <v>9627</v>
      </c>
      <c r="AU855" t="s">
        <v>8890</v>
      </c>
      <c r="AV855" t="s">
        <v>8895</v>
      </c>
      <c r="AW855" t="s">
        <v>8896</v>
      </c>
      <c r="AX855" t="s">
        <v>1934</v>
      </c>
      <c r="AY855" t="s">
        <v>8897</v>
      </c>
      <c r="AZ855" t="s">
        <v>1311</v>
      </c>
      <c r="BA855" t="s">
        <v>8898</v>
      </c>
      <c r="BB855" t="s">
        <v>1268</v>
      </c>
      <c r="BC855" t="s">
        <v>5118</v>
      </c>
      <c r="BD855" t="s">
        <v>9822</v>
      </c>
      <c r="BE855">
        <v>751</v>
      </c>
      <c r="BF855">
        <v>850</v>
      </c>
      <c r="BG855">
        <v>0</v>
      </c>
      <c r="BH855" t="s">
        <v>8890</v>
      </c>
      <c r="BI855">
        <v>1</v>
      </c>
      <c r="BJ855">
        <v>0</v>
      </c>
      <c r="BK855">
        <v>0</v>
      </c>
      <c r="BL855" t="s">
        <v>1592</v>
      </c>
      <c r="BM855" t="s">
        <v>9777</v>
      </c>
      <c r="BN855" t="s">
        <v>9780</v>
      </c>
      <c r="BO855" t="s" cm="1">
        <v>9779</v>
      </c>
      <c r="BP855" t="s">
        <v>1592</v>
      </c>
      <c r="BQ855" t="s">
        <v>1243</v>
      </c>
      <c r="BR855">
        <v>133</v>
      </c>
      <c r="BS855" t="s">
        <v>8296</v>
      </c>
      <c r="BT855" t="s">
        <v>9823</v>
      </c>
      <c r="BU855" t="s">
        <v>8889</v>
      </c>
      <c r="BV855" t="s">
        <v>8895</v>
      </c>
      <c r="BW855" t="s">
        <v>8863</v>
      </c>
      <c r="BX855" t="s">
        <v>1937</v>
      </c>
      <c r="BY855" t="s">
        <v>9806</v>
      </c>
      <c r="BZ855" t="s">
        <v>8863</v>
      </c>
      <c r="CA855" t="s">
        <v>2031</v>
      </c>
      <c r="CB855"/>
      <c r="CC855" t="s">
        <v>998</v>
      </c>
      <c r="CD855" t="s">
        <v>1268</v>
      </c>
      <c r="CE855" t="s">
        <v>9824</v>
      </c>
      <c r="CF855" t="s">
        <v>8900</v>
      </c>
      <c r="CG855" t="s">
        <v>1268</v>
      </c>
      <c r="CH855" t="s">
        <v>1592</v>
      </c>
      <c r="CI855" t="s">
        <v>8519</v>
      </c>
      <c r="CJ855" t="s">
        <v>1255</v>
      </c>
      <c r="CK855"/>
      <c r="CL855"/>
      <c r="CM855" t="s">
        <v>9778</v>
      </c>
      <c r="CN855" t="s">
        <v>8893</v>
      </c>
      <c r="CO855" t="s">
        <v>9778</v>
      </c>
      <c r="CP855" t="s">
        <v>8893</v>
      </c>
      <c r="CQ855" t="s">
        <v>1592</v>
      </c>
      <c r="CR855">
        <v>8</v>
      </c>
      <c r="CS855" t="s">
        <v>1243</v>
      </c>
      <c r="CT855" t="s">
        <v>1243</v>
      </c>
      <c r="CU855" t="s">
        <v>1243</v>
      </c>
      <c r="CV855" t="s">
        <v>1592</v>
      </c>
      <c r="CW855" t="s">
        <v>1592</v>
      </c>
      <c r="CX855">
        <v>853</v>
      </c>
      <c r="CY855" t="s">
        <v>9825</v>
      </c>
      <c r="CZ855" t="s">
        <v>1592</v>
      </c>
      <c r="DA855" t="s">
        <v>2313</v>
      </c>
      <c r="DB855" t="s">
        <v>2314</v>
      </c>
      <c r="DC855" t="s">
        <v>8890</v>
      </c>
      <c r="DD855" t="s">
        <v>1311</v>
      </c>
      <c r="DE855" t="s">
        <v>8892</v>
      </c>
      <c r="DF855" t="s">
        <v>9806</v>
      </c>
      <c r="DG855" t="s">
        <v>9806</v>
      </c>
      <c r="DH855" t="s">
        <v>9813</v>
      </c>
      <c r="DI855" t="s">
        <v>9821</v>
      </c>
      <c r="DJ855"/>
      <c r="DK855" t="s">
        <v>9813</v>
      </c>
      <c r="DL855">
        <v>9</v>
      </c>
      <c r="DM855" t="s">
        <v>2315</v>
      </c>
      <c r="DN855" t="s">
        <v>1255</v>
      </c>
      <c r="DO855" t="b">
        <v>1</v>
      </c>
      <c r="DP855" t="b">
        <v>1</v>
      </c>
      <c r="DQ855" t="b">
        <v>0</v>
      </c>
      <c r="DR855" t="b">
        <v>0</v>
      </c>
      <c r="DS855" t="b">
        <v>0</v>
      </c>
      <c r="DT855" t="b">
        <v>1</v>
      </c>
      <c r="DU855" t="b">
        <v>0</v>
      </c>
      <c r="DV855">
        <v>0</v>
      </c>
      <c r="DW855" t="b">
        <v>0</v>
      </c>
      <c r="DX855" t="b">
        <v>0</v>
      </c>
      <c r="DY855" t="b">
        <v>0</v>
      </c>
      <c r="DZ855" t="b">
        <v>0</v>
      </c>
      <c r="EA855" t="b">
        <v>0</v>
      </c>
      <c r="EB855" t="b">
        <v>0</v>
      </c>
      <c r="EC855" t="b">
        <v>0</v>
      </c>
      <c r="ED855" t="b">
        <v>0</v>
      </c>
      <c r="EE855" t="b">
        <v>0</v>
      </c>
      <c r="EF855" t="b" cm="1">
        <v>0</v>
      </c>
      <c r="EG855" t="b">
        <v>0</v>
      </c>
      <c r="EH855" t="b">
        <v>0</v>
      </c>
      <c r="EI855" t="b">
        <v>0</v>
      </c>
      <c r="EJ855" t="s">
        <v>1592</v>
      </c>
      <c r="EK855">
        <v>0</v>
      </c>
      <c r="EL855">
        <v>14</v>
      </c>
      <c r="EM855" t="b">
        <v>0</v>
      </c>
    </row>
    <row r="856" spans="1:143" ht="409.5">
      <c r="A856"/>
      <c r="B856" t="s">
        <v>1255</v>
      </c>
      <c r="C856" t="s">
        <v>1255</v>
      </c>
      <c r="D856" t="s">
        <v>8905</v>
      </c>
      <c r="E856" t="s">
        <v>8906</v>
      </c>
      <c r="F856" t="s">
        <v>8907</v>
      </c>
      <c r="G856" s="109" t="s">
        <v>8908</v>
      </c>
      <c r="H856" s="109" t="s">
        <v>8909</v>
      </c>
      <c r="I856" t="s">
        <v>1268</v>
      </c>
      <c r="J856" t="s">
        <v>9776</v>
      </c>
      <c r="K856"/>
      <c r="L856" t="s">
        <v>5588</v>
      </c>
      <c r="M856" t="s">
        <v>2031</v>
      </c>
      <c r="N856"/>
      <c r="O856" t="s">
        <v>1243</v>
      </c>
      <c r="P856" t="s">
        <v>1255</v>
      </c>
      <c r="Q856" t="s">
        <v>1311</v>
      </c>
      <c r="R856" t="s">
        <v>8519</v>
      </c>
      <c r="S856"/>
      <c r="T856" t="s">
        <v>8567</v>
      </c>
      <c r="U856" t="s">
        <v>9778</v>
      </c>
      <c r="V856" t="s">
        <v>8910</v>
      </c>
      <c r="W856"/>
      <c r="X856"/>
      <c r="Y856" t="s">
        <v>1311</v>
      </c>
      <c r="Z856" s="109" t="s">
        <v>8911</v>
      </c>
      <c r="AA856"/>
      <c r="AB856"/>
      <c r="AC856" t="s">
        <v>8912</v>
      </c>
      <c r="AD856"/>
      <c r="AE856"/>
      <c r="AF856"/>
      <c r="AG856"/>
      <c r="AH856"/>
      <c r="AI856"/>
      <c r="AJ856"/>
      <c r="AK856"/>
      <c r="AL856"/>
      <c r="AM856"/>
      <c r="AN856"/>
      <c r="AO856" s="108" t="s">
        <v>43</v>
      </c>
      <c r="AP856" t="s">
        <v>1267</v>
      </c>
      <c r="AQ856">
        <v>30</v>
      </c>
      <c r="AR856" t="s">
        <v>9826</v>
      </c>
      <c r="AS856" t="s">
        <v>1255</v>
      </c>
      <c r="AT856" t="s">
        <v>9627</v>
      </c>
      <c r="AU856" t="s">
        <v>8906</v>
      </c>
      <c r="AV856" t="s">
        <v>8913</v>
      </c>
      <c r="AW856" t="s">
        <v>8914</v>
      </c>
      <c r="AX856" t="s">
        <v>1934</v>
      </c>
      <c r="AY856" t="s">
        <v>8915</v>
      </c>
      <c r="AZ856" t="s">
        <v>1311</v>
      </c>
      <c r="BA856" t="s">
        <v>8916</v>
      </c>
      <c r="BB856" t="s">
        <v>1268</v>
      </c>
      <c r="BC856" t="s">
        <v>5118</v>
      </c>
      <c r="BD856" t="s">
        <v>9827</v>
      </c>
      <c r="BE856">
        <v>752</v>
      </c>
      <c r="BF856">
        <v>850</v>
      </c>
      <c r="BG856">
        <v>0</v>
      </c>
      <c r="BH856" t="s">
        <v>8906</v>
      </c>
      <c r="BI856">
        <v>1</v>
      </c>
      <c r="BJ856">
        <v>0</v>
      </c>
      <c r="BK856">
        <v>0</v>
      </c>
      <c r="BL856" t="s">
        <v>1592</v>
      </c>
      <c r="BM856" t="s">
        <v>9777</v>
      </c>
      <c r="BN856" t="s">
        <v>9780</v>
      </c>
      <c r="BO856" t="s" cm="1">
        <v>9779</v>
      </c>
      <c r="BP856" t="s">
        <v>1592</v>
      </c>
      <c r="BQ856" t="s">
        <v>1243</v>
      </c>
      <c r="BR856">
        <v>134</v>
      </c>
      <c r="BS856" t="s">
        <v>8301</v>
      </c>
      <c r="BT856" t="s">
        <v>9828</v>
      </c>
      <c r="BU856" t="s">
        <v>8905</v>
      </c>
      <c r="BV856" t="s">
        <v>8913</v>
      </c>
      <c r="BW856" t="s">
        <v>8920</v>
      </c>
      <c r="BX856" t="s">
        <v>1937</v>
      </c>
      <c r="BY856" t="s">
        <v>8567</v>
      </c>
      <c r="BZ856" t="s">
        <v>8921</v>
      </c>
      <c r="CA856" t="s">
        <v>2031</v>
      </c>
      <c r="CB856"/>
      <c r="CC856" t="s">
        <v>998</v>
      </c>
      <c r="CD856" t="s">
        <v>1268</v>
      </c>
      <c r="CE856" t="s">
        <v>9829</v>
      </c>
      <c r="CF856" t="s">
        <v>8918</v>
      </c>
      <c r="CG856" t="s">
        <v>1268</v>
      </c>
      <c r="CH856" t="s">
        <v>1592</v>
      </c>
      <c r="CI856" t="s">
        <v>8519</v>
      </c>
      <c r="CJ856" t="s">
        <v>1255</v>
      </c>
      <c r="CK856"/>
      <c r="CL856"/>
      <c r="CM856" t="s">
        <v>9778</v>
      </c>
      <c r="CN856" t="s">
        <v>8910</v>
      </c>
      <c r="CO856" t="s">
        <v>9778</v>
      </c>
      <c r="CP856" t="s">
        <v>8910</v>
      </c>
      <c r="CQ856" t="s">
        <v>1592</v>
      </c>
      <c r="CR856">
        <v>8</v>
      </c>
      <c r="CS856" t="s">
        <v>1243</v>
      </c>
      <c r="CT856" t="s">
        <v>1243</v>
      </c>
      <c r="CU856" t="s">
        <v>1243</v>
      </c>
      <c r="CV856" t="s">
        <v>1592</v>
      </c>
      <c r="CW856" t="s">
        <v>1592</v>
      </c>
      <c r="CX856">
        <v>854</v>
      </c>
      <c r="CY856" t="s">
        <v>9830</v>
      </c>
      <c r="CZ856" t="s">
        <v>1592</v>
      </c>
      <c r="DA856" t="s">
        <v>2313</v>
      </c>
      <c r="DB856" t="s">
        <v>2314</v>
      </c>
      <c r="DC856" t="s">
        <v>8906</v>
      </c>
      <c r="DD856" t="s">
        <v>1311</v>
      </c>
      <c r="DE856" t="s">
        <v>8908</v>
      </c>
      <c r="DF856" t="s">
        <v>8567</v>
      </c>
      <c r="DG856" t="s">
        <v>8567</v>
      </c>
      <c r="DH856" t="s">
        <v>8925</v>
      </c>
      <c r="DI856" t="s">
        <v>9826</v>
      </c>
      <c r="DJ856"/>
      <c r="DK856" t="s">
        <v>8925</v>
      </c>
      <c r="DL856">
        <v>9</v>
      </c>
      <c r="DM856" t="s">
        <v>2315</v>
      </c>
      <c r="DN856" t="s">
        <v>1255</v>
      </c>
      <c r="DO856" t="b">
        <v>1</v>
      </c>
      <c r="DP856" t="b">
        <v>1</v>
      </c>
      <c r="DQ856" t="b">
        <v>0</v>
      </c>
      <c r="DR856" t="b">
        <v>0</v>
      </c>
      <c r="DS856" t="b">
        <v>0</v>
      </c>
      <c r="DT856" t="b">
        <v>1</v>
      </c>
      <c r="DU856" t="b">
        <v>0</v>
      </c>
      <c r="DV856">
        <v>0</v>
      </c>
      <c r="DW856" t="b">
        <v>0</v>
      </c>
      <c r="DX856" t="b">
        <v>0</v>
      </c>
      <c r="DY856" t="b">
        <v>0</v>
      </c>
      <c r="DZ856" t="b">
        <v>0</v>
      </c>
      <c r="EA856" t="b">
        <v>0</v>
      </c>
      <c r="EB856" t="b">
        <v>0</v>
      </c>
      <c r="EC856" t="b">
        <v>0</v>
      </c>
      <c r="ED856" t="b">
        <v>0</v>
      </c>
      <c r="EE856" t="b">
        <v>0</v>
      </c>
      <c r="EF856" t="b" cm="1">
        <v>0</v>
      </c>
      <c r="EG856" t="b">
        <v>0</v>
      </c>
      <c r="EH856" t="b">
        <v>0</v>
      </c>
      <c r="EI856" t="b">
        <v>0</v>
      </c>
      <c r="EJ856" t="s">
        <v>1592</v>
      </c>
      <c r="EK856">
        <v>0</v>
      </c>
      <c r="EL856">
        <v>20</v>
      </c>
      <c r="EM856" t="b">
        <v>0</v>
      </c>
    </row>
    <row r="857" spans="1:143" ht="78.75">
      <c r="A857"/>
      <c r="B857" t="s">
        <v>1255</v>
      </c>
      <c r="C857" t="s">
        <v>1255</v>
      </c>
      <c r="D857" t="s">
        <v>8926</v>
      </c>
      <c r="E857" t="s">
        <v>8927</v>
      </c>
      <c r="F857" t="s">
        <v>8928</v>
      </c>
      <c r="G857" s="109" t="s">
        <v>8929</v>
      </c>
      <c r="H857" t="s">
        <v>9831</v>
      </c>
      <c r="I857" t="s">
        <v>1268</v>
      </c>
      <c r="J857" t="s">
        <v>9776</v>
      </c>
      <c r="K857"/>
      <c r="L857" t="s">
        <v>5118</v>
      </c>
      <c r="M857" t="s">
        <v>2031</v>
      </c>
      <c r="N857"/>
      <c r="O857" t="s">
        <v>1243</v>
      </c>
      <c r="P857" t="s">
        <v>1255</v>
      </c>
      <c r="Q857" t="s">
        <v>1311</v>
      </c>
      <c r="R857" t="s">
        <v>8519</v>
      </c>
      <c r="S857"/>
      <c r="T857" t="s">
        <v>8931</v>
      </c>
      <c r="U857" t="s">
        <v>9778</v>
      </c>
      <c r="V857" t="s">
        <v>8932</v>
      </c>
      <c r="W857"/>
      <c r="X857"/>
      <c r="Y857" t="s">
        <v>1311</v>
      </c>
      <c r="Z857"/>
      <c r="AA857"/>
      <c r="AB857"/>
      <c r="AC857"/>
      <c r="AD857"/>
      <c r="AE857"/>
      <c r="AF857"/>
      <c r="AG857"/>
      <c r="AH857"/>
      <c r="AI857"/>
      <c r="AJ857"/>
      <c r="AK857"/>
      <c r="AL857"/>
      <c r="AM857"/>
      <c r="AN857"/>
      <c r="AO857" s="108" t="s">
        <v>43</v>
      </c>
      <c r="AP857" t="s">
        <v>1267</v>
      </c>
      <c r="AQ857">
        <v>31</v>
      </c>
      <c r="AR857" t="s">
        <v>9832</v>
      </c>
      <c r="AS857" t="s">
        <v>1255</v>
      </c>
      <c r="AT857" t="s">
        <v>9627</v>
      </c>
      <c r="AU857" t="s">
        <v>8927</v>
      </c>
      <c r="AV857" t="s">
        <v>8933</v>
      </c>
      <c r="AW857" t="s">
        <v>8934</v>
      </c>
      <c r="AX857" t="s">
        <v>1934</v>
      </c>
      <c r="AY857" t="s">
        <v>8935</v>
      </c>
      <c r="AZ857" t="s">
        <v>1311</v>
      </c>
      <c r="BA857" t="s">
        <v>8936</v>
      </c>
      <c r="BB857" t="s">
        <v>1268</v>
      </c>
      <c r="BC857" t="s">
        <v>5118</v>
      </c>
      <c r="BD857" t="s">
        <v>9833</v>
      </c>
      <c r="BE857">
        <v>753</v>
      </c>
      <c r="BF857">
        <v>850</v>
      </c>
      <c r="BG857">
        <v>0</v>
      </c>
      <c r="BH857" t="s">
        <v>8927</v>
      </c>
      <c r="BI857">
        <v>1</v>
      </c>
      <c r="BJ857">
        <v>0</v>
      </c>
      <c r="BK857">
        <v>0</v>
      </c>
      <c r="BL857" t="s">
        <v>1592</v>
      </c>
      <c r="BM857" t="s">
        <v>9777</v>
      </c>
      <c r="BN857" t="s">
        <v>9780</v>
      </c>
      <c r="BO857" t="s" cm="1">
        <v>9779</v>
      </c>
      <c r="BP857" t="s">
        <v>1592</v>
      </c>
      <c r="BQ857" t="s">
        <v>1243</v>
      </c>
      <c r="BR857">
        <v>135</v>
      </c>
      <c r="BS857" t="s">
        <v>8306</v>
      </c>
      <c r="BT857" t="s">
        <v>9834</v>
      </c>
      <c r="BU857" t="s">
        <v>8926</v>
      </c>
      <c r="BV857" t="s">
        <v>8933</v>
      </c>
      <c r="BW857" t="s">
        <v>9835</v>
      </c>
      <c r="BX857" t="s">
        <v>1937</v>
      </c>
      <c r="BY857" t="s">
        <v>8931</v>
      </c>
      <c r="BZ857" t="s">
        <v>1937</v>
      </c>
      <c r="CA857" t="s">
        <v>2031</v>
      </c>
      <c r="CB857"/>
      <c r="CC857" t="s">
        <v>998</v>
      </c>
      <c r="CD857" t="s">
        <v>1268</v>
      </c>
      <c r="CE857" t="s">
        <v>9836</v>
      </c>
      <c r="CF857" t="s">
        <v>8938</v>
      </c>
      <c r="CG857" t="s">
        <v>1268</v>
      </c>
      <c r="CH857" t="s">
        <v>1592</v>
      </c>
      <c r="CI857" t="s">
        <v>8519</v>
      </c>
      <c r="CJ857" t="s">
        <v>1255</v>
      </c>
      <c r="CK857"/>
      <c r="CL857"/>
      <c r="CM857" t="s">
        <v>9778</v>
      </c>
      <c r="CN857" t="s">
        <v>8932</v>
      </c>
      <c r="CO857" t="s">
        <v>9778</v>
      </c>
      <c r="CP857" t="s">
        <v>8932</v>
      </c>
      <c r="CQ857" t="s">
        <v>1592</v>
      </c>
      <c r="CR857">
        <v>8</v>
      </c>
      <c r="CS857" t="s">
        <v>1243</v>
      </c>
      <c r="CT857" t="s">
        <v>1243</v>
      </c>
      <c r="CU857" t="s">
        <v>1243</v>
      </c>
      <c r="CV857" t="s">
        <v>1592</v>
      </c>
      <c r="CW857" t="s">
        <v>1592</v>
      </c>
      <c r="CX857">
        <v>855</v>
      </c>
      <c r="CY857" t="s">
        <v>9837</v>
      </c>
      <c r="CZ857" t="s">
        <v>1592</v>
      </c>
      <c r="DA857" t="s">
        <v>2313</v>
      </c>
      <c r="DB857" t="s">
        <v>2314</v>
      </c>
      <c r="DC857" t="s">
        <v>8927</v>
      </c>
      <c r="DD857" t="s">
        <v>1311</v>
      </c>
      <c r="DE857" t="s">
        <v>8929</v>
      </c>
      <c r="DF857" t="s">
        <v>8931</v>
      </c>
      <c r="DG857" t="s">
        <v>8931</v>
      </c>
      <c r="DH857" t="s">
        <v>8944</v>
      </c>
      <c r="DI857" t="s">
        <v>9832</v>
      </c>
      <c r="DJ857"/>
      <c r="DK857" t="s">
        <v>8944</v>
      </c>
      <c r="DL857">
        <v>9</v>
      </c>
      <c r="DM857" t="s">
        <v>2315</v>
      </c>
      <c r="DN857" t="s">
        <v>1255</v>
      </c>
      <c r="DO857" t="b">
        <v>1</v>
      </c>
      <c r="DP857" t="b">
        <v>1</v>
      </c>
      <c r="DQ857" t="b">
        <v>0</v>
      </c>
      <c r="DR857" t="b">
        <v>0</v>
      </c>
      <c r="DS857" t="b">
        <v>0</v>
      </c>
      <c r="DT857" t="b">
        <v>1</v>
      </c>
      <c r="DU857" t="b">
        <v>0</v>
      </c>
      <c r="DV857">
        <v>0</v>
      </c>
      <c r="DW857" t="b">
        <v>0</v>
      </c>
      <c r="DX857" t="b">
        <v>0</v>
      </c>
      <c r="DY857" t="b">
        <v>0</v>
      </c>
      <c r="DZ857" t="b">
        <v>0</v>
      </c>
      <c r="EA857" t="b">
        <v>0</v>
      </c>
      <c r="EB857" t="b">
        <v>0</v>
      </c>
      <c r="EC857" t="b">
        <v>0</v>
      </c>
      <c r="ED857" t="b">
        <v>0</v>
      </c>
      <c r="EE857" t="b">
        <v>0</v>
      </c>
      <c r="EF857" t="b" cm="1">
        <v>0</v>
      </c>
      <c r="EG857" t="b">
        <v>0</v>
      </c>
      <c r="EH857" t="b">
        <v>0</v>
      </c>
      <c r="EI857" t="b">
        <v>0</v>
      </c>
      <c r="EJ857" t="s">
        <v>1592</v>
      </c>
      <c r="EK857">
        <v>0</v>
      </c>
      <c r="EL857">
        <v>20</v>
      </c>
      <c r="EM857" t="b">
        <v>0</v>
      </c>
    </row>
    <row r="858" spans="1:143" ht="409.5">
      <c r="A858"/>
      <c r="B858" t="s">
        <v>1255</v>
      </c>
      <c r="C858" t="s">
        <v>1255</v>
      </c>
      <c r="D858" t="s">
        <v>8945</v>
      </c>
      <c r="E858" t="s">
        <v>8946</v>
      </c>
      <c r="F858" t="s">
        <v>8947</v>
      </c>
      <c r="G858" s="109" t="s">
        <v>9838</v>
      </c>
      <c r="H858" s="109" t="s">
        <v>9839</v>
      </c>
      <c r="I858" t="s">
        <v>1268</v>
      </c>
      <c r="J858" t="s">
        <v>9776</v>
      </c>
      <c r="K858"/>
      <c r="L858" t="s">
        <v>5118</v>
      </c>
      <c r="M858" t="s">
        <v>2031</v>
      </c>
      <c r="N858"/>
      <c r="O858" t="s">
        <v>1243</v>
      </c>
      <c r="P858" t="s">
        <v>1255</v>
      </c>
      <c r="Q858" t="s">
        <v>1311</v>
      </c>
      <c r="R858" t="s">
        <v>8519</v>
      </c>
      <c r="S858"/>
      <c r="T858" t="s">
        <v>8931</v>
      </c>
      <c r="U858" t="s">
        <v>9778</v>
      </c>
      <c r="V858" t="s">
        <v>8950</v>
      </c>
      <c r="W858"/>
      <c r="X858"/>
      <c r="Y858" t="s">
        <v>1311</v>
      </c>
      <c r="Z858" s="109" t="s">
        <v>8949</v>
      </c>
      <c r="AA858"/>
      <c r="AB858"/>
      <c r="AC858" t="s">
        <v>8951</v>
      </c>
      <c r="AD858" s="109" t="s">
        <v>8952</v>
      </c>
      <c r="AE858"/>
      <c r="AF858"/>
      <c r="AG858"/>
      <c r="AH858"/>
      <c r="AI858"/>
      <c r="AJ858"/>
      <c r="AK858"/>
      <c r="AL858"/>
      <c r="AM858"/>
      <c r="AN858"/>
      <c r="AO858" s="108" t="s">
        <v>43</v>
      </c>
      <c r="AP858" t="s">
        <v>1267</v>
      </c>
      <c r="AQ858">
        <v>32</v>
      </c>
      <c r="AR858" t="s">
        <v>9840</v>
      </c>
      <c r="AS858" t="s">
        <v>1255</v>
      </c>
      <c r="AT858" t="s">
        <v>9627</v>
      </c>
      <c r="AU858" t="s">
        <v>8946</v>
      </c>
      <c r="AV858" t="s">
        <v>8953</v>
      </c>
      <c r="AW858" t="s">
        <v>8954</v>
      </c>
      <c r="AX858" t="s">
        <v>1934</v>
      </c>
      <c r="AY858" t="s">
        <v>9841</v>
      </c>
      <c r="AZ858" t="s">
        <v>1311</v>
      </c>
      <c r="BA858" t="s">
        <v>8956</v>
      </c>
      <c r="BB858" t="s">
        <v>1268</v>
      </c>
      <c r="BC858" t="s">
        <v>5118</v>
      </c>
      <c r="BD858" t="s">
        <v>9842</v>
      </c>
      <c r="BE858">
        <v>754</v>
      </c>
      <c r="BF858">
        <v>850</v>
      </c>
      <c r="BG858">
        <v>0</v>
      </c>
      <c r="BH858" t="s">
        <v>8946</v>
      </c>
      <c r="BI858">
        <v>1</v>
      </c>
      <c r="BJ858">
        <v>0</v>
      </c>
      <c r="BK858">
        <v>0</v>
      </c>
      <c r="BL858" t="s">
        <v>1592</v>
      </c>
      <c r="BM858" t="s">
        <v>9777</v>
      </c>
      <c r="BN858" t="s">
        <v>9780</v>
      </c>
      <c r="BO858" t="s" cm="1">
        <v>9779</v>
      </c>
      <c r="BP858" t="s">
        <v>1592</v>
      </c>
      <c r="BQ858" t="s">
        <v>1243</v>
      </c>
      <c r="BR858">
        <v>136</v>
      </c>
      <c r="BS858" t="s">
        <v>8311</v>
      </c>
      <c r="BT858" t="s">
        <v>9843</v>
      </c>
      <c r="BU858" t="s">
        <v>8945</v>
      </c>
      <c r="BV858" t="s">
        <v>8953</v>
      </c>
      <c r="BW858" t="s">
        <v>9844</v>
      </c>
      <c r="BX858" t="s">
        <v>1937</v>
      </c>
      <c r="BY858" t="s">
        <v>8931</v>
      </c>
      <c r="BZ858" t="s">
        <v>8960</v>
      </c>
      <c r="CA858" t="s">
        <v>2031</v>
      </c>
      <c r="CB858"/>
      <c r="CC858" t="s">
        <v>998</v>
      </c>
      <c r="CD858" t="s">
        <v>1268</v>
      </c>
      <c r="CE858" t="s">
        <v>9845</v>
      </c>
      <c r="CF858" t="s">
        <v>8958</v>
      </c>
      <c r="CG858" t="s">
        <v>1268</v>
      </c>
      <c r="CH858" t="s">
        <v>1592</v>
      </c>
      <c r="CI858" t="s">
        <v>8519</v>
      </c>
      <c r="CJ858" t="s">
        <v>1255</v>
      </c>
      <c r="CK858"/>
      <c r="CL858"/>
      <c r="CM858" t="s">
        <v>9778</v>
      </c>
      <c r="CN858" t="s">
        <v>8950</v>
      </c>
      <c r="CO858" t="s">
        <v>9778</v>
      </c>
      <c r="CP858" t="s">
        <v>8950</v>
      </c>
      <c r="CQ858" t="s">
        <v>1592</v>
      </c>
      <c r="CR858">
        <v>8</v>
      </c>
      <c r="CS858" t="s">
        <v>1243</v>
      </c>
      <c r="CT858" t="s">
        <v>1243</v>
      </c>
      <c r="CU858" t="s">
        <v>1243</v>
      </c>
      <c r="CV858" t="s">
        <v>1592</v>
      </c>
      <c r="CW858" t="s">
        <v>1592</v>
      </c>
      <c r="CX858">
        <v>856</v>
      </c>
      <c r="CY858" t="s">
        <v>9846</v>
      </c>
      <c r="CZ858" t="s">
        <v>1592</v>
      </c>
      <c r="DA858" t="s">
        <v>2313</v>
      </c>
      <c r="DB858" t="s">
        <v>2314</v>
      </c>
      <c r="DC858" t="s">
        <v>8946</v>
      </c>
      <c r="DD858" t="s">
        <v>1311</v>
      </c>
      <c r="DE858" t="s">
        <v>9838</v>
      </c>
      <c r="DF858" t="s">
        <v>8931</v>
      </c>
      <c r="DG858" t="s">
        <v>8931</v>
      </c>
      <c r="DH858" t="s">
        <v>8944</v>
      </c>
      <c r="DI858" t="s">
        <v>9840</v>
      </c>
      <c r="DJ858"/>
      <c r="DK858" t="s">
        <v>8944</v>
      </c>
      <c r="DL858">
        <v>9</v>
      </c>
      <c r="DM858" t="s">
        <v>2315</v>
      </c>
      <c r="DN858" t="s">
        <v>1255</v>
      </c>
      <c r="DO858" t="b">
        <v>1</v>
      </c>
      <c r="DP858" t="b">
        <v>1</v>
      </c>
      <c r="DQ858" t="b">
        <v>0</v>
      </c>
      <c r="DR858" t="b">
        <v>0</v>
      </c>
      <c r="DS858" t="b">
        <v>0</v>
      </c>
      <c r="DT858" t="b">
        <v>1</v>
      </c>
      <c r="DU858" t="b">
        <v>0</v>
      </c>
      <c r="DV858">
        <v>0</v>
      </c>
      <c r="DW858" t="b">
        <v>0</v>
      </c>
      <c r="DX858" t="b">
        <v>0</v>
      </c>
      <c r="DY858" t="b">
        <v>0</v>
      </c>
      <c r="DZ858" t="b">
        <v>0</v>
      </c>
      <c r="EA858" t="b">
        <v>0</v>
      </c>
      <c r="EB858" t="b">
        <v>0</v>
      </c>
      <c r="EC858" t="b">
        <v>0</v>
      </c>
      <c r="ED858" t="b">
        <v>0</v>
      </c>
      <c r="EE858" t="b">
        <v>0</v>
      </c>
      <c r="EF858" t="b" cm="1">
        <v>0</v>
      </c>
      <c r="EG858" t="b">
        <v>0</v>
      </c>
      <c r="EH858" t="b">
        <v>0</v>
      </c>
      <c r="EI858" t="b">
        <v>0</v>
      </c>
      <c r="EJ858" t="s">
        <v>1592</v>
      </c>
      <c r="EK858">
        <v>0</v>
      </c>
      <c r="EL858">
        <v>20</v>
      </c>
      <c r="EM858" t="b">
        <v>0</v>
      </c>
    </row>
    <row r="859" spans="1:143" ht="94.5">
      <c r="A859"/>
      <c r="B859" t="s">
        <v>1255</v>
      </c>
      <c r="C859" t="s">
        <v>1255</v>
      </c>
      <c r="D859" t="s">
        <v>8964</v>
      </c>
      <c r="E859" t="s">
        <v>8965</v>
      </c>
      <c r="F859" t="s">
        <v>8966</v>
      </c>
      <c r="G859" s="109" t="s">
        <v>9847</v>
      </c>
      <c r="H859" t="s">
        <v>9848</v>
      </c>
      <c r="I859" t="s">
        <v>1268</v>
      </c>
      <c r="J859" t="s">
        <v>9776</v>
      </c>
      <c r="K859"/>
      <c r="L859" t="s">
        <v>3872</v>
      </c>
      <c r="M859" t="s">
        <v>2031</v>
      </c>
      <c r="N859"/>
      <c r="O859" t="s">
        <v>1243</v>
      </c>
      <c r="P859" t="s">
        <v>1255</v>
      </c>
      <c r="Q859" t="s">
        <v>1311</v>
      </c>
      <c r="R859" t="s">
        <v>8519</v>
      </c>
      <c r="S859"/>
      <c r="T859" t="s">
        <v>8567</v>
      </c>
      <c r="U859" t="s">
        <v>9778</v>
      </c>
      <c r="V859" t="s">
        <v>8968</v>
      </c>
      <c r="W859"/>
      <c r="X859"/>
      <c r="Y859" t="s">
        <v>1311</v>
      </c>
      <c r="Z859"/>
      <c r="AA859"/>
      <c r="AB859"/>
      <c r="AC859" t="s">
        <v>8567</v>
      </c>
      <c r="AD859"/>
      <c r="AE859"/>
      <c r="AF859"/>
      <c r="AG859"/>
      <c r="AH859"/>
      <c r="AI859"/>
      <c r="AJ859"/>
      <c r="AK859"/>
      <c r="AL859"/>
      <c r="AM859"/>
      <c r="AN859"/>
      <c r="AO859" s="108" t="s">
        <v>43</v>
      </c>
      <c r="AP859" t="s">
        <v>1267</v>
      </c>
      <c r="AQ859">
        <v>33</v>
      </c>
      <c r="AR859" t="s">
        <v>9849</v>
      </c>
      <c r="AS859" t="s">
        <v>1255</v>
      </c>
      <c r="AT859" t="s">
        <v>9627</v>
      </c>
      <c r="AU859" t="s">
        <v>8965</v>
      </c>
      <c r="AV859" t="s">
        <v>8969</v>
      </c>
      <c r="AW859" t="s">
        <v>8970</v>
      </c>
      <c r="AX859" t="s">
        <v>1934</v>
      </c>
      <c r="AY859" t="s">
        <v>9850</v>
      </c>
      <c r="AZ859" t="s">
        <v>1311</v>
      </c>
      <c r="BA859" t="s">
        <v>8972</v>
      </c>
      <c r="BB859" t="s">
        <v>1268</v>
      </c>
      <c r="BC859" t="s">
        <v>3872</v>
      </c>
      <c r="BD859" t="s">
        <v>9851</v>
      </c>
      <c r="BE859">
        <v>755</v>
      </c>
      <c r="BF859">
        <v>850</v>
      </c>
      <c r="BG859">
        <v>0</v>
      </c>
      <c r="BH859" t="s">
        <v>8965</v>
      </c>
      <c r="BI859">
        <v>1</v>
      </c>
      <c r="BJ859">
        <v>0</v>
      </c>
      <c r="BK859">
        <v>0</v>
      </c>
      <c r="BL859" t="s">
        <v>1592</v>
      </c>
      <c r="BM859" t="s">
        <v>9777</v>
      </c>
      <c r="BN859" t="s">
        <v>9780</v>
      </c>
      <c r="BO859" t="s" cm="1">
        <v>9779</v>
      </c>
      <c r="BP859" t="s">
        <v>1592</v>
      </c>
      <c r="BQ859" t="s">
        <v>1243</v>
      </c>
      <c r="BR859">
        <v>137</v>
      </c>
      <c r="BS859" t="s">
        <v>8316</v>
      </c>
      <c r="BT859" t="s">
        <v>9852</v>
      </c>
      <c r="BU859" t="s">
        <v>8964</v>
      </c>
      <c r="BV859" t="s">
        <v>8969</v>
      </c>
      <c r="BW859" t="s">
        <v>9853</v>
      </c>
      <c r="BX859" t="s">
        <v>1937</v>
      </c>
      <c r="BY859" t="s">
        <v>8567</v>
      </c>
      <c r="BZ859" t="s">
        <v>1937</v>
      </c>
      <c r="CA859" t="s">
        <v>2031</v>
      </c>
      <c r="CB859"/>
      <c r="CC859" t="s">
        <v>998</v>
      </c>
      <c r="CD859" t="s">
        <v>1268</v>
      </c>
      <c r="CE859" t="s">
        <v>9854</v>
      </c>
      <c r="CF859" t="s">
        <v>8974</v>
      </c>
      <c r="CG859" t="s">
        <v>1268</v>
      </c>
      <c r="CH859" t="s">
        <v>1592</v>
      </c>
      <c r="CI859" t="s">
        <v>8519</v>
      </c>
      <c r="CJ859" t="s">
        <v>1255</v>
      </c>
      <c r="CK859"/>
      <c r="CL859"/>
      <c r="CM859" t="s">
        <v>9778</v>
      </c>
      <c r="CN859" t="s">
        <v>8968</v>
      </c>
      <c r="CO859" t="s">
        <v>9778</v>
      </c>
      <c r="CP859" t="s">
        <v>8968</v>
      </c>
      <c r="CQ859" t="s">
        <v>1592</v>
      </c>
      <c r="CR859">
        <v>8</v>
      </c>
      <c r="CS859" t="s">
        <v>1243</v>
      </c>
      <c r="CT859" t="s">
        <v>1243</v>
      </c>
      <c r="CU859" t="s">
        <v>1243</v>
      </c>
      <c r="CV859" t="s">
        <v>1592</v>
      </c>
      <c r="CW859" t="s">
        <v>1592</v>
      </c>
      <c r="CX859">
        <v>857</v>
      </c>
      <c r="CY859" t="s">
        <v>9855</v>
      </c>
      <c r="CZ859" t="s">
        <v>1592</v>
      </c>
      <c r="DA859" t="s">
        <v>2313</v>
      </c>
      <c r="DB859" t="s">
        <v>2314</v>
      </c>
      <c r="DC859" t="s">
        <v>8965</v>
      </c>
      <c r="DD859" t="s">
        <v>1311</v>
      </c>
      <c r="DE859" t="s">
        <v>9847</v>
      </c>
      <c r="DF859" t="s">
        <v>8567</v>
      </c>
      <c r="DG859" t="s">
        <v>8567</v>
      </c>
      <c r="DH859" t="s">
        <v>8925</v>
      </c>
      <c r="DI859" t="s">
        <v>9849</v>
      </c>
      <c r="DJ859"/>
      <c r="DK859" t="s">
        <v>8925</v>
      </c>
      <c r="DL859">
        <v>9</v>
      </c>
      <c r="DM859" t="s">
        <v>2315</v>
      </c>
      <c r="DN859" t="s">
        <v>1255</v>
      </c>
      <c r="DO859" t="b">
        <v>1</v>
      </c>
      <c r="DP859" t="b">
        <v>1</v>
      </c>
      <c r="DQ859" t="b">
        <v>0</v>
      </c>
      <c r="DR859" t="b">
        <v>0</v>
      </c>
      <c r="DS859" t="b">
        <v>0</v>
      </c>
      <c r="DT859" t="b">
        <v>1</v>
      </c>
      <c r="DU859" t="b">
        <v>0</v>
      </c>
      <c r="DV859">
        <v>0</v>
      </c>
      <c r="DW859" t="b">
        <v>0</v>
      </c>
      <c r="DX859" t="b">
        <v>0</v>
      </c>
      <c r="DY859" t="b">
        <v>0</v>
      </c>
      <c r="DZ859" t="b">
        <v>0</v>
      </c>
      <c r="EA859" t="b">
        <v>0</v>
      </c>
      <c r="EB859" t="b">
        <v>0</v>
      </c>
      <c r="EC859" t="b">
        <v>0</v>
      </c>
      <c r="ED859" t="b">
        <v>0</v>
      </c>
      <c r="EE859" t="b">
        <v>0</v>
      </c>
      <c r="EF859" t="b" cm="1">
        <v>0</v>
      </c>
      <c r="EG859" t="b">
        <v>0</v>
      </c>
      <c r="EH859" t="b">
        <v>0</v>
      </c>
      <c r="EI859" t="b">
        <v>0</v>
      </c>
      <c r="EJ859" t="s">
        <v>1592</v>
      </c>
      <c r="EK859">
        <v>0</v>
      </c>
      <c r="EL859">
        <v>21</v>
      </c>
      <c r="EM859" t="b">
        <v>0</v>
      </c>
    </row>
    <row r="860" spans="1:143" ht="94.5">
      <c r="A860"/>
      <c r="B860" t="s">
        <v>1255</v>
      </c>
      <c r="C860" t="s">
        <v>1255</v>
      </c>
      <c r="D860" t="s">
        <v>8979</v>
      </c>
      <c r="E860" t="s">
        <v>8980</v>
      </c>
      <c r="F860" t="s">
        <v>8981</v>
      </c>
      <c r="G860" s="109" t="s">
        <v>9856</v>
      </c>
      <c r="H860" t="s">
        <v>9857</v>
      </c>
      <c r="I860" t="s">
        <v>1268</v>
      </c>
      <c r="J860" t="s">
        <v>9776</v>
      </c>
      <c r="K860"/>
      <c r="L860" t="s">
        <v>3872</v>
      </c>
      <c r="M860" t="s">
        <v>2031</v>
      </c>
      <c r="N860"/>
      <c r="O860" t="s">
        <v>1243</v>
      </c>
      <c r="P860" t="s">
        <v>1255</v>
      </c>
      <c r="Q860" t="s">
        <v>1311</v>
      </c>
      <c r="R860" t="s">
        <v>8519</v>
      </c>
      <c r="S860"/>
      <c r="T860" t="s">
        <v>8567</v>
      </c>
      <c r="U860" t="s">
        <v>9778</v>
      </c>
      <c r="V860" t="s">
        <v>8983</v>
      </c>
      <c r="W860"/>
      <c r="X860"/>
      <c r="Y860" t="s">
        <v>1311</v>
      </c>
      <c r="Z860"/>
      <c r="AA860"/>
      <c r="AB860"/>
      <c r="AC860" t="s">
        <v>8567</v>
      </c>
      <c r="AD860"/>
      <c r="AE860"/>
      <c r="AF860"/>
      <c r="AG860"/>
      <c r="AH860"/>
      <c r="AI860"/>
      <c r="AJ860"/>
      <c r="AK860"/>
      <c r="AL860"/>
      <c r="AM860"/>
      <c r="AN860"/>
      <c r="AO860" s="108" t="s">
        <v>43</v>
      </c>
      <c r="AP860" t="s">
        <v>1267</v>
      </c>
      <c r="AQ860">
        <v>34</v>
      </c>
      <c r="AR860" t="s">
        <v>9858</v>
      </c>
      <c r="AS860" t="s">
        <v>1255</v>
      </c>
      <c r="AT860" t="s">
        <v>9627</v>
      </c>
      <c r="AU860" t="s">
        <v>8980</v>
      </c>
      <c r="AV860" t="s">
        <v>8984</v>
      </c>
      <c r="AW860" t="s">
        <v>8985</v>
      </c>
      <c r="AX860" t="s">
        <v>1934</v>
      </c>
      <c r="AY860" t="s">
        <v>9859</v>
      </c>
      <c r="AZ860" t="s">
        <v>1311</v>
      </c>
      <c r="BA860" t="s">
        <v>8987</v>
      </c>
      <c r="BB860" t="s">
        <v>1268</v>
      </c>
      <c r="BC860" t="s">
        <v>3872</v>
      </c>
      <c r="BD860" t="s">
        <v>9860</v>
      </c>
      <c r="BE860">
        <v>756</v>
      </c>
      <c r="BF860">
        <v>850</v>
      </c>
      <c r="BG860">
        <v>0</v>
      </c>
      <c r="BH860" t="s">
        <v>8980</v>
      </c>
      <c r="BI860">
        <v>1</v>
      </c>
      <c r="BJ860">
        <v>0</v>
      </c>
      <c r="BK860">
        <v>0</v>
      </c>
      <c r="BL860" t="s">
        <v>1592</v>
      </c>
      <c r="BM860" t="s">
        <v>9777</v>
      </c>
      <c r="BN860" t="s">
        <v>9780</v>
      </c>
      <c r="BO860" t="s" cm="1">
        <v>9779</v>
      </c>
      <c r="BP860" t="s">
        <v>1592</v>
      </c>
      <c r="BQ860" t="s">
        <v>1243</v>
      </c>
      <c r="BR860">
        <v>138</v>
      </c>
      <c r="BS860" t="s">
        <v>8321</v>
      </c>
      <c r="BT860" t="s">
        <v>9861</v>
      </c>
      <c r="BU860" t="s">
        <v>8979</v>
      </c>
      <c r="BV860" t="s">
        <v>8984</v>
      </c>
      <c r="BW860" t="s">
        <v>9862</v>
      </c>
      <c r="BX860" t="s">
        <v>1937</v>
      </c>
      <c r="BY860" t="s">
        <v>8567</v>
      </c>
      <c r="BZ860" t="s">
        <v>1937</v>
      </c>
      <c r="CA860" t="s">
        <v>2031</v>
      </c>
      <c r="CB860"/>
      <c r="CC860" t="s">
        <v>998</v>
      </c>
      <c r="CD860" t="s">
        <v>1268</v>
      </c>
      <c r="CE860" t="s">
        <v>9863</v>
      </c>
      <c r="CF860" t="s">
        <v>8989</v>
      </c>
      <c r="CG860" t="s">
        <v>1268</v>
      </c>
      <c r="CH860" t="s">
        <v>1592</v>
      </c>
      <c r="CI860" t="s">
        <v>8519</v>
      </c>
      <c r="CJ860" t="s">
        <v>1255</v>
      </c>
      <c r="CK860"/>
      <c r="CL860"/>
      <c r="CM860" t="s">
        <v>9778</v>
      </c>
      <c r="CN860" t="s">
        <v>8983</v>
      </c>
      <c r="CO860" t="s">
        <v>9778</v>
      </c>
      <c r="CP860" t="s">
        <v>8983</v>
      </c>
      <c r="CQ860" t="s">
        <v>1592</v>
      </c>
      <c r="CR860">
        <v>8</v>
      </c>
      <c r="CS860" t="s">
        <v>1243</v>
      </c>
      <c r="CT860" t="s">
        <v>1243</v>
      </c>
      <c r="CU860" t="s">
        <v>1243</v>
      </c>
      <c r="CV860" t="s">
        <v>1592</v>
      </c>
      <c r="CW860" t="s">
        <v>1592</v>
      </c>
      <c r="CX860">
        <v>858</v>
      </c>
      <c r="CY860" t="s">
        <v>9864</v>
      </c>
      <c r="CZ860" t="s">
        <v>1592</v>
      </c>
      <c r="DA860" t="s">
        <v>2313</v>
      </c>
      <c r="DB860" t="s">
        <v>2314</v>
      </c>
      <c r="DC860" t="s">
        <v>8980</v>
      </c>
      <c r="DD860" t="s">
        <v>1311</v>
      </c>
      <c r="DE860" t="s">
        <v>9856</v>
      </c>
      <c r="DF860" t="s">
        <v>8567</v>
      </c>
      <c r="DG860" t="s">
        <v>8567</v>
      </c>
      <c r="DH860" t="s">
        <v>8925</v>
      </c>
      <c r="DI860" t="s">
        <v>9858</v>
      </c>
      <c r="DJ860"/>
      <c r="DK860" t="s">
        <v>8925</v>
      </c>
      <c r="DL860">
        <v>9</v>
      </c>
      <c r="DM860" t="s">
        <v>2315</v>
      </c>
      <c r="DN860" t="s">
        <v>1255</v>
      </c>
      <c r="DO860" t="b">
        <v>1</v>
      </c>
      <c r="DP860" t="b">
        <v>1</v>
      </c>
      <c r="DQ860" t="b">
        <v>0</v>
      </c>
      <c r="DR860" t="b">
        <v>0</v>
      </c>
      <c r="DS860" t="b">
        <v>0</v>
      </c>
      <c r="DT860" t="b">
        <v>1</v>
      </c>
      <c r="DU860" t="b">
        <v>0</v>
      </c>
      <c r="DV860">
        <v>0</v>
      </c>
      <c r="DW860" t="b">
        <v>0</v>
      </c>
      <c r="DX860" t="b">
        <v>0</v>
      </c>
      <c r="DY860" t="b">
        <v>0</v>
      </c>
      <c r="DZ860" t="b">
        <v>0</v>
      </c>
      <c r="EA860" t="b">
        <v>0</v>
      </c>
      <c r="EB860" t="b">
        <v>0</v>
      </c>
      <c r="EC860" t="b">
        <v>0</v>
      </c>
      <c r="ED860" t="b">
        <v>0</v>
      </c>
      <c r="EE860" t="b">
        <v>0</v>
      </c>
      <c r="EF860" t="b" cm="1">
        <v>0</v>
      </c>
      <c r="EG860" t="b">
        <v>0</v>
      </c>
      <c r="EH860" t="b">
        <v>0</v>
      </c>
      <c r="EI860" t="b">
        <v>0</v>
      </c>
      <c r="EJ860" t="s">
        <v>1592</v>
      </c>
      <c r="EK860">
        <v>0</v>
      </c>
      <c r="EL860">
        <v>12</v>
      </c>
      <c r="EM860" t="b">
        <v>0</v>
      </c>
    </row>
    <row r="861" spans="1:143" ht="110.25">
      <c r="A861"/>
      <c r="B861" t="s">
        <v>1255</v>
      </c>
      <c r="C861" t="s">
        <v>1255</v>
      </c>
      <c r="D861" t="s">
        <v>8994</v>
      </c>
      <c r="E861" t="s">
        <v>8995</v>
      </c>
      <c r="F861" t="s">
        <v>8996</v>
      </c>
      <c r="G861" s="109" t="s">
        <v>8997</v>
      </c>
      <c r="H861" t="s">
        <v>9865</v>
      </c>
      <c r="I861" t="s">
        <v>1268</v>
      </c>
      <c r="J861" t="s">
        <v>9776</v>
      </c>
      <c r="K861"/>
      <c r="L861" t="s">
        <v>3872</v>
      </c>
      <c r="M861" t="s">
        <v>2031</v>
      </c>
      <c r="N861"/>
      <c r="O861" t="s">
        <v>1243</v>
      </c>
      <c r="P861" t="s">
        <v>1255</v>
      </c>
      <c r="Q861" t="s">
        <v>1311</v>
      </c>
      <c r="R861" t="s">
        <v>8519</v>
      </c>
      <c r="S861"/>
      <c r="T861" t="s">
        <v>8567</v>
      </c>
      <c r="U861" t="s">
        <v>9778</v>
      </c>
      <c r="V861" t="s">
        <v>8998</v>
      </c>
      <c r="W861"/>
      <c r="X861"/>
      <c r="Y861" t="s">
        <v>1311</v>
      </c>
      <c r="Z861"/>
      <c r="AA861"/>
      <c r="AB861"/>
      <c r="AC861" t="s">
        <v>8567</v>
      </c>
      <c r="AD861"/>
      <c r="AE861"/>
      <c r="AF861"/>
      <c r="AG861"/>
      <c r="AH861"/>
      <c r="AI861"/>
      <c r="AJ861"/>
      <c r="AK861"/>
      <c r="AL861"/>
      <c r="AM861"/>
      <c r="AN861"/>
      <c r="AO861" s="108" t="s">
        <v>43</v>
      </c>
      <c r="AP861" t="s">
        <v>1267</v>
      </c>
      <c r="AQ861">
        <v>35</v>
      </c>
      <c r="AR861" t="s">
        <v>9866</v>
      </c>
      <c r="AS861" t="s">
        <v>1255</v>
      </c>
      <c r="AT861" t="s">
        <v>9627</v>
      </c>
      <c r="AU861" t="s">
        <v>8995</v>
      </c>
      <c r="AV861" t="s">
        <v>8999</v>
      </c>
      <c r="AW861" t="s">
        <v>9000</v>
      </c>
      <c r="AX861" t="s">
        <v>1934</v>
      </c>
      <c r="AY861" t="s">
        <v>9001</v>
      </c>
      <c r="AZ861" t="s">
        <v>1311</v>
      </c>
      <c r="BA861" t="s">
        <v>9002</v>
      </c>
      <c r="BB861" t="s">
        <v>1268</v>
      </c>
      <c r="BC861" t="s">
        <v>3872</v>
      </c>
      <c r="BD861" t="s">
        <v>9867</v>
      </c>
      <c r="BE861">
        <v>757</v>
      </c>
      <c r="BF861">
        <v>850</v>
      </c>
      <c r="BG861">
        <v>0</v>
      </c>
      <c r="BH861" t="s">
        <v>8995</v>
      </c>
      <c r="BI861">
        <v>1</v>
      </c>
      <c r="BJ861">
        <v>0</v>
      </c>
      <c r="BK861">
        <v>0</v>
      </c>
      <c r="BL861" t="s">
        <v>1592</v>
      </c>
      <c r="BM861" t="s">
        <v>9777</v>
      </c>
      <c r="BN861" t="s">
        <v>9780</v>
      </c>
      <c r="BO861" t="s" cm="1">
        <v>9779</v>
      </c>
      <c r="BP861" t="s">
        <v>1592</v>
      </c>
      <c r="BQ861" t="s">
        <v>1243</v>
      </c>
      <c r="BR861">
        <v>139</v>
      </c>
      <c r="BS861" t="s">
        <v>8326</v>
      </c>
      <c r="BT861" t="s">
        <v>9868</v>
      </c>
      <c r="BU861" t="s">
        <v>8994</v>
      </c>
      <c r="BV861" t="s">
        <v>8999</v>
      </c>
      <c r="BW861" t="s">
        <v>9869</v>
      </c>
      <c r="BX861" t="s">
        <v>1937</v>
      </c>
      <c r="BY861" t="s">
        <v>8567</v>
      </c>
      <c r="BZ861" t="s">
        <v>1937</v>
      </c>
      <c r="CA861" t="s">
        <v>2031</v>
      </c>
      <c r="CB861"/>
      <c r="CC861" t="s">
        <v>998</v>
      </c>
      <c r="CD861" t="s">
        <v>1268</v>
      </c>
      <c r="CE861" t="s">
        <v>9870</v>
      </c>
      <c r="CF861" t="s">
        <v>9004</v>
      </c>
      <c r="CG861" t="s">
        <v>1268</v>
      </c>
      <c r="CH861" t="s">
        <v>1592</v>
      </c>
      <c r="CI861" t="s">
        <v>8519</v>
      </c>
      <c r="CJ861" t="s">
        <v>1255</v>
      </c>
      <c r="CK861"/>
      <c r="CL861"/>
      <c r="CM861" t="s">
        <v>9778</v>
      </c>
      <c r="CN861" t="s">
        <v>8998</v>
      </c>
      <c r="CO861" t="s">
        <v>9778</v>
      </c>
      <c r="CP861" t="s">
        <v>8998</v>
      </c>
      <c r="CQ861" t="s">
        <v>1592</v>
      </c>
      <c r="CR861">
        <v>8</v>
      </c>
      <c r="CS861" t="s">
        <v>1243</v>
      </c>
      <c r="CT861" t="s">
        <v>1243</v>
      </c>
      <c r="CU861" t="s">
        <v>1243</v>
      </c>
      <c r="CV861" t="s">
        <v>1592</v>
      </c>
      <c r="CW861" t="s">
        <v>1592</v>
      </c>
      <c r="CX861">
        <v>859</v>
      </c>
      <c r="CY861" t="s">
        <v>9871</v>
      </c>
      <c r="CZ861" t="s">
        <v>1592</v>
      </c>
      <c r="DA861" t="s">
        <v>2313</v>
      </c>
      <c r="DB861" t="s">
        <v>2314</v>
      </c>
      <c r="DC861" t="s">
        <v>8995</v>
      </c>
      <c r="DD861" t="s">
        <v>1311</v>
      </c>
      <c r="DE861" t="s">
        <v>8997</v>
      </c>
      <c r="DF861" t="s">
        <v>8567</v>
      </c>
      <c r="DG861" t="s">
        <v>8567</v>
      </c>
      <c r="DH861" t="s">
        <v>8925</v>
      </c>
      <c r="DI861" t="s">
        <v>9866</v>
      </c>
      <c r="DJ861"/>
      <c r="DK861" t="s">
        <v>8925</v>
      </c>
      <c r="DL861">
        <v>9</v>
      </c>
      <c r="DM861" t="s">
        <v>2315</v>
      </c>
      <c r="DN861" t="s">
        <v>1255</v>
      </c>
      <c r="DO861" t="b">
        <v>1</v>
      </c>
      <c r="DP861" t="b">
        <v>1</v>
      </c>
      <c r="DQ861" t="b">
        <v>0</v>
      </c>
      <c r="DR861" t="b">
        <v>0</v>
      </c>
      <c r="DS861" t="b">
        <v>0</v>
      </c>
      <c r="DT861" t="b">
        <v>1</v>
      </c>
      <c r="DU861" t="b">
        <v>0</v>
      </c>
      <c r="DV861">
        <v>0</v>
      </c>
      <c r="DW861" t="b">
        <v>0</v>
      </c>
      <c r="DX861" t="b">
        <v>0</v>
      </c>
      <c r="DY861" t="b">
        <v>0</v>
      </c>
      <c r="DZ861" t="b">
        <v>0</v>
      </c>
      <c r="EA861" t="b">
        <v>0</v>
      </c>
      <c r="EB861" t="b">
        <v>0</v>
      </c>
      <c r="EC861" t="b">
        <v>0</v>
      </c>
      <c r="ED861" t="b">
        <v>0</v>
      </c>
      <c r="EE861" t="b">
        <v>0</v>
      </c>
      <c r="EF861" t="b" cm="1">
        <v>0</v>
      </c>
      <c r="EG861" t="b">
        <v>0</v>
      </c>
      <c r="EH861" t="b">
        <v>0</v>
      </c>
      <c r="EI861" t="b">
        <v>0</v>
      </c>
      <c r="EJ861" t="s">
        <v>1592</v>
      </c>
      <c r="EK861">
        <v>0</v>
      </c>
      <c r="EL861">
        <v>12</v>
      </c>
      <c r="EM861" t="b">
        <v>0</v>
      </c>
    </row>
    <row r="862" spans="1:143" ht="15.75">
      <c r="A862"/>
      <c r="B862" t="s">
        <v>1255</v>
      </c>
      <c r="C862" t="s">
        <v>1255</v>
      </c>
      <c r="D862" t="s">
        <v>9015</v>
      </c>
      <c r="E862" t="s">
        <v>9016</v>
      </c>
      <c r="F862"/>
      <c r="G862" t="s">
        <v>9015</v>
      </c>
      <c r="H862" t="s">
        <v>9017</v>
      </c>
      <c r="I862" t="s">
        <v>1268</v>
      </c>
      <c r="J862" t="s">
        <v>9776</v>
      </c>
      <c r="K862"/>
      <c r="L862" t="s">
        <v>3872</v>
      </c>
      <c r="M862" t="s">
        <v>1965</v>
      </c>
      <c r="N862"/>
      <c r="O862" t="s">
        <v>1243</v>
      </c>
      <c r="P862" t="s">
        <v>1255</v>
      </c>
      <c r="Q862" t="s">
        <v>1311</v>
      </c>
      <c r="R862" t="s">
        <v>8519</v>
      </c>
      <c r="S862"/>
      <c r="T862" t="s">
        <v>8567</v>
      </c>
      <c r="U862" t="s">
        <v>9778</v>
      </c>
      <c r="V862" t="s">
        <v>9018</v>
      </c>
      <c r="W862"/>
      <c r="X862"/>
      <c r="Y862" t="s">
        <v>1311</v>
      </c>
      <c r="Z862"/>
      <c r="AA862"/>
      <c r="AB862"/>
      <c r="AC862" t="s">
        <v>8567</v>
      </c>
      <c r="AD862"/>
      <c r="AE862"/>
      <c r="AF862"/>
      <c r="AG862"/>
      <c r="AH862"/>
      <c r="AI862"/>
      <c r="AJ862"/>
      <c r="AK862"/>
      <c r="AL862"/>
      <c r="AM862"/>
      <c r="AN862"/>
      <c r="AO862" s="108" t="s">
        <v>43</v>
      </c>
      <c r="AP862" t="s">
        <v>1267</v>
      </c>
      <c r="AQ862">
        <v>36</v>
      </c>
      <c r="AR862" t="s">
        <v>9872</v>
      </c>
      <c r="AS862" t="s">
        <v>1255</v>
      </c>
      <c r="AT862" t="s">
        <v>9627</v>
      </c>
      <c r="AU862" t="s">
        <v>9016</v>
      </c>
      <c r="AV862" t="s">
        <v>9019</v>
      </c>
      <c r="AW862" t="s">
        <v>1937</v>
      </c>
      <c r="AX862" t="s">
        <v>1934</v>
      </c>
      <c r="AY862" t="s">
        <v>9020</v>
      </c>
      <c r="AZ862" t="s">
        <v>1311</v>
      </c>
      <c r="BA862" t="s">
        <v>9021</v>
      </c>
      <c r="BB862" t="s">
        <v>1268</v>
      </c>
      <c r="BC862" t="s">
        <v>3872</v>
      </c>
      <c r="BD862" t="s">
        <v>9873</v>
      </c>
      <c r="BE862">
        <v>759</v>
      </c>
      <c r="BF862">
        <v>850</v>
      </c>
      <c r="BG862">
        <v>0</v>
      </c>
      <c r="BH862" t="s">
        <v>9016</v>
      </c>
      <c r="BI862">
        <v>1</v>
      </c>
      <c r="BJ862">
        <v>0</v>
      </c>
      <c r="BK862">
        <v>0</v>
      </c>
      <c r="BL862" t="s">
        <v>1592</v>
      </c>
      <c r="BM862" t="s">
        <v>9777</v>
      </c>
      <c r="BN862" t="s">
        <v>9780</v>
      </c>
      <c r="BO862" t="s" cm="1">
        <v>9779</v>
      </c>
      <c r="BP862" t="s">
        <v>1592</v>
      </c>
      <c r="BQ862" t="s">
        <v>1243</v>
      </c>
      <c r="BR862">
        <v>140</v>
      </c>
      <c r="BS862" t="s">
        <v>8331</v>
      </c>
      <c r="BT862" t="s">
        <v>9874</v>
      </c>
      <c r="BU862" t="s">
        <v>9015</v>
      </c>
      <c r="BV862" t="s">
        <v>9019</v>
      </c>
      <c r="BW862" t="s">
        <v>9025</v>
      </c>
      <c r="BX862" t="s">
        <v>1937</v>
      </c>
      <c r="BY862" t="s">
        <v>8567</v>
      </c>
      <c r="BZ862" t="s">
        <v>1937</v>
      </c>
      <c r="CA862" t="s">
        <v>1965</v>
      </c>
      <c r="CB862"/>
      <c r="CC862" t="s">
        <v>998</v>
      </c>
      <c r="CD862" t="s">
        <v>1268</v>
      </c>
      <c r="CE862" t="s">
        <v>9875</v>
      </c>
      <c r="CF862" t="s">
        <v>9023</v>
      </c>
      <c r="CG862" t="s">
        <v>1268</v>
      </c>
      <c r="CH862" t="s">
        <v>1592</v>
      </c>
      <c r="CI862" t="s">
        <v>8519</v>
      </c>
      <c r="CJ862" t="s">
        <v>1255</v>
      </c>
      <c r="CK862"/>
      <c r="CL862"/>
      <c r="CM862" t="s">
        <v>9778</v>
      </c>
      <c r="CN862" t="s">
        <v>9018</v>
      </c>
      <c r="CO862" t="s">
        <v>9778</v>
      </c>
      <c r="CP862" t="s">
        <v>9018</v>
      </c>
      <c r="CQ862" t="s">
        <v>1592</v>
      </c>
      <c r="CR862">
        <v>8</v>
      </c>
      <c r="CS862" t="s">
        <v>1243</v>
      </c>
      <c r="CT862" t="s">
        <v>1243</v>
      </c>
      <c r="CU862" t="s">
        <v>1243</v>
      </c>
      <c r="CV862" t="s">
        <v>1592</v>
      </c>
      <c r="CW862" t="s">
        <v>1592</v>
      </c>
      <c r="CX862">
        <v>860</v>
      </c>
      <c r="CY862" t="s">
        <v>9876</v>
      </c>
      <c r="CZ862" t="s">
        <v>1592</v>
      </c>
      <c r="DA862" t="s">
        <v>2313</v>
      </c>
      <c r="DB862" t="s">
        <v>2314</v>
      </c>
      <c r="DC862" t="s">
        <v>9016</v>
      </c>
      <c r="DD862" t="s">
        <v>1311</v>
      </c>
      <c r="DE862" t="s">
        <v>9015</v>
      </c>
      <c r="DF862" t="s">
        <v>8567</v>
      </c>
      <c r="DG862" t="s">
        <v>8567</v>
      </c>
      <c r="DH862" t="s">
        <v>8925</v>
      </c>
      <c r="DI862" t="s">
        <v>9872</v>
      </c>
      <c r="DJ862"/>
      <c r="DK862" t="s">
        <v>8925</v>
      </c>
      <c r="DL862">
        <v>9</v>
      </c>
      <c r="DM862" t="s">
        <v>2315</v>
      </c>
      <c r="DN862" t="s">
        <v>1255</v>
      </c>
      <c r="DO862" t="b">
        <v>1</v>
      </c>
      <c r="DP862" t="b">
        <v>1</v>
      </c>
      <c r="DQ862" t="b">
        <v>0</v>
      </c>
      <c r="DR862" t="b">
        <v>0</v>
      </c>
      <c r="DS862" t="b">
        <v>0</v>
      </c>
      <c r="DT862" t="b">
        <v>1</v>
      </c>
      <c r="DU862" t="b">
        <v>0</v>
      </c>
      <c r="DV862">
        <v>0</v>
      </c>
      <c r="DW862" t="b">
        <v>0</v>
      </c>
      <c r="DX862" t="b">
        <v>0</v>
      </c>
      <c r="DY862" t="b">
        <v>0</v>
      </c>
      <c r="DZ862" t="b">
        <v>0</v>
      </c>
      <c r="EA862" t="b">
        <v>0</v>
      </c>
      <c r="EB862" t="b">
        <v>0</v>
      </c>
      <c r="EC862" t="b">
        <v>0</v>
      </c>
      <c r="ED862" t="b">
        <v>0</v>
      </c>
      <c r="EE862" t="b">
        <v>0</v>
      </c>
      <c r="EF862" t="b" cm="1">
        <v>0</v>
      </c>
      <c r="EG862" t="b">
        <v>0</v>
      </c>
      <c r="EH862" t="b">
        <v>0</v>
      </c>
      <c r="EI862" t="b">
        <v>0</v>
      </c>
      <c r="EJ862" t="s">
        <v>1592</v>
      </c>
      <c r="EK862">
        <v>0</v>
      </c>
      <c r="EL862">
        <v>21</v>
      </c>
      <c r="EM862" t="b">
        <v>0</v>
      </c>
    </row>
    <row r="863" spans="1:143" ht="15.75">
      <c r="A863"/>
      <c r="B863" t="s">
        <v>1255</v>
      </c>
      <c r="C863" t="s">
        <v>1255</v>
      </c>
      <c r="D863" t="s">
        <v>9877</v>
      </c>
      <c r="E863" t="s">
        <v>9878</v>
      </c>
      <c r="F863"/>
      <c r="G863" t="s">
        <v>9877</v>
      </c>
      <c r="H863" t="s">
        <v>9036</v>
      </c>
      <c r="I863" t="s">
        <v>1279</v>
      </c>
      <c r="J863"/>
      <c r="K863"/>
      <c r="L863" t="s">
        <v>3872</v>
      </c>
      <c r="M863"/>
      <c r="N863"/>
      <c r="O863" t="s">
        <v>1243</v>
      </c>
      <c r="P863" t="s">
        <v>1255</v>
      </c>
      <c r="Q863" t="s">
        <v>1311</v>
      </c>
      <c r="R863" t="s">
        <v>8519</v>
      </c>
      <c r="S863"/>
      <c r="T863" t="s">
        <v>8536</v>
      </c>
      <c r="U863" t="s">
        <v>9879</v>
      </c>
      <c r="V863"/>
      <c r="W863"/>
      <c r="X863"/>
      <c r="Y863" t="s">
        <v>1311</v>
      </c>
      <c r="Z863" t="s">
        <v>9039</v>
      </c>
      <c r="AA863"/>
      <c r="AB863"/>
      <c r="AC863"/>
      <c r="AD863"/>
      <c r="AE863"/>
      <c r="AF863"/>
      <c r="AG863"/>
      <c r="AH863"/>
      <c r="AI863"/>
      <c r="AJ863"/>
      <c r="AK863"/>
      <c r="AL863"/>
      <c r="AM863"/>
      <c r="AN863"/>
      <c r="AO863" s="108" t="s">
        <v>43</v>
      </c>
      <c r="AP863" t="s">
        <v>1267</v>
      </c>
      <c r="AQ863">
        <v>37</v>
      </c>
      <c r="AR863" t="s">
        <v>9880</v>
      </c>
      <c r="AS863" t="s">
        <v>1255</v>
      </c>
      <c r="AT863" t="s">
        <v>9627</v>
      </c>
      <c r="AU863" t="s">
        <v>9878</v>
      </c>
      <c r="AV863" t="s">
        <v>9881</v>
      </c>
      <c r="AW863" t="s">
        <v>1937</v>
      </c>
      <c r="AX863" t="s">
        <v>1934</v>
      </c>
      <c r="AY863" t="s">
        <v>9882</v>
      </c>
      <c r="AZ863" t="s">
        <v>1311</v>
      </c>
      <c r="BA863" t="s">
        <v>9883</v>
      </c>
      <c r="BB863" t="s">
        <v>1279</v>
      </c>
      <c r="BC863" t="s">
        <v>3872</v>
      </c>
      <c r="BD863" t="s">
        <v>9884</v>
      </c>
      <c r="BE863">
        <v>863</v>
      </c>
      <c r="BF863">
        <v>0</v>
      </c>
      <c r="BG863">
        <v>0</v>
      </c>
      <c r="BH863" t="s">
        <v>1592</v>
      </c>
      <c r="BI863">
        <v>0</v>
      </c>
      <c r="BJ863">
        <v>0</v>
      </c>
      <c r="BK863">
        <v>0</v>
      </c>
      <c r="BL863" t="s">
        <v>1592</v>
      </c>
      <c r="BM863" t="s">
        <v>1592</v>
      </c>
      <c r="BN863" t="s">
        <v>1592</v>
      </c>
      <c r="BO863" t="s" cm="1">
        <v>1592</v>
      </c>
      <c r="BP863" t="s">
        <v>1592</v>
      </c>
      <c r="BQ863" t="s">
        <v>1243</v>
      </c>
      <c r="BR863">
        <v>141</v>
      </c>
      <c r="BS863" t="s">
        <v>8336</v>
      </c>
      <c r="BT863" t="s">
        <v>9885</v>
      </c>
      <c r="BU863" t="s">
        <v>9877</v>
      </c>
      <c r="BV863" t="s">
        <v>9881</v>
      </c>
      <c r="BW863" t="s">
        <v>9045</v>
      </c>
      <c r="BX863" t="s">
        <v>1937</v>
      </c>
      <c r="BY863" t="s">
        <v>8536</v>
      </c>
      <c r="BZ863" t="s">
        <v>9046</v>
      </c>
      <c r="CA863" t="s">
        <v>1592</v>
      </c>
      <c r="CB863"/>
      <c r="CC863" t="s">
        <v>998</v>
      </c>
      <c r="CD863" t="s">
        <v>1279</v>
      </c>
      <c r="CE863" t="s">
        <v>9878</v>
      </c>
      <c r="CF863" t="s">
        <v>9881</v>
      </c>
      <c r="CG863" t="s">
        <v>1279</v>
      </c>
      <c r="CH863" t="s">
        <v>1592</v>
      </c>
      <c r="CI863" t="s">
        <v>8519</v>
      </c>
      <c r="CJ863" t="s">
        <v>1255</v>
      </c>
      <c r="CK863"/>
      <c r="CL863"/>
      <c r="CM863" t="s">
        <v>9879</v>
      </c>
      <c r="CN863" t="s">
        <v>1592</v>
      </c>
      <c r="CO863" t="s">
        <v>9879</v>
      </c>
      <c r="CP863" t="s">
        <v>1592</v>
      </c>
      <c r="CQ863" t="s">
        <v>1592</v>
      </c>
      <c r="CR863">
        <v>8</v>
      </c>
      <c r="CS863" t="s">
        <v>1243</v>
      </c>
      <c r="CT863" t="s">
        <v>1243</v>
      </c>
      <c r="CU863" t="s">
        <v>1243</v>
      </c>
      <c r="CV863" t="s">
        <v>1592</v>
      </c>
      <c r="CW863" t="s">
        <v>1592</v>
      </c>
      <c r="CX863">
        <v>861</v>
      </c>
      <c r="CY863" t="s">
        <v>9886</v>
      </c>
      <c r="CZ863" t="s">
        <v>1592</v>
      </c>
      <c r="DA863" t="s">
        <v>2313</v>
      </c>
      <c r="DB863" t="s">
        <v>2314</v>
      </c>
      <c r="DC863" t="s">
        <v>9878</v>
      </c>
      <c r="DD863" t="s">
        <v>1311</v>
      </c>
      <c r="DE863" t="s">
        <v>9877</v>
      </c>
      <c r="DF863" t="s">
        <v>8536</v>
      </c>
      <c r="DG863" t="s">
        <v>8536</v>
      </c>
      <c r="DH863" t="s">
        <v>8546</v>
      </c>
      <c r="DI863" t="s">
        <v>9880</v>
      </c>
      <c r="DJ863"/>
      <c r="DK863" t="s">
        <v>8546</v>
      </c>
      <c r="DL863">
        <v>9</v>
      </c>
      <c r="DM863" t="s">
        <v>2315</v>
      </c>
      <c r="DN863" t="s">
        <v>1255</v>
      </c>
      <c r="DO863" t="b">
        <v>1</v>
      </c>
      <c r="DP863" t="b">
        <v>1</v>
      </c>
      <c r="DQ863" t="b">
        <v>1</v>
      </c>
      <c r="DR863" t="b">
        <v>0</v>
      </c>
      <c r="DS863" t="b">
        <v>0</v>
      </c>
      <c r="DT863" t="b">
        <v>1</v>
      </c>
      <c r="DU863" t="b">
        <v>1</v>
      </c>
      <c r="DV863">
        <v>0</v>
      </c>
      <c r="DW863" t="b">
        <v>0</v>
      </c>
      <c r="DX863" t="b">
        <v>0</v>
      </c>
      <c r="DY863" t="b">
        <v>0</v>
      </c>
      <c r="DZ863" t="b">
        <v>0</v>
      </c>
      <c r="EA863" t="b">
        <v>0</v>
      </c>
      <c r="EB863" t="b">
        <v>0</v>
      </c>
      <c r="EC863" t="b">
        <v>0</v>
      </c>
      <c r="ED863" t="b">
        <v>0</v>
      </c>
      <c r="EE863" t="b">
        <v>0</v>
      </c>
      <c r="EF863" t="b" cm="1">
        <v>0</v>
      </c>
      <c r="EG863" t="b">
        <v>0</v>
      </c>
      <c r="EH863" t="b">
        <v>0</v>
      </c>
      <c r="EI863" t="b">
        <v>0</v>
      </c>
      <c r="EJ863" t="s">
        <v>1592</v>
      </c>
      <c r="EK863">
        <v>0</v>
      </c>
      <c r="EL863">
        <v>36</v>
      </c>
      <c r="EM863" t="b">
        <v>0</v>
      </c>
    </row>
    <row r="864" spans="1:143" ht="110.25">
      <c r="A864"/>
      <c r="B864" t="s">
        <v>1255</v>
      </c>
      <c r="C864" t="s">
        <v>1255</v>
      </c>
      <c r="D864" t="s">
        <v>9887</v>
      </c>
      <c r="E864" t="s">
        <v>9888</v>
      </c>
      <c r="F864"/>
      <c r="G864" t="s">
        <v>9887</v>
      </c>
      <c r="H864" t="s">
        <v>9889</v>
      </c>
      <c r="I864" t="s">
        <v>1268</v>
      </c>
      <c r="J864" t="s">
        <v>9877</v>
      </c>
      <c r="K864"/>
      <c r="L864" t="s">
        <v>1939</v>
      </c>
      <c r="M864" t="s">
        <v>1974</v>
      </c>
      <c r="N864" t="s">
        <v>8798</v>
      </c>
      <c r="O864" t="s">
        <v>1243</v>
      </c>
      <c r="P864" t="s">
        <v>2187</v>
      </c>
      <c r="Q864" t="s">
        <v>1311</v>
      </c>
      <c r="R864" t="s">
        <v>8519</v>
      </c>
      <c r="S864"/>
      <c r="T864" t="s">
        <v>8520</v>
      </c>
      <c r="U864" t="s">
        <v>9879</v>
      </c>
      <c r="V864" t="s">
        <v>9890</v>
      </c>
      <c r="W864"/>
      <c r="X864"/>
      <c r="Y864" t="s">
        <v>1311</v>
      </c>
      <c r="Z864" t="s">
        <v>9891</v>
      </c>
      <c r="AA864"/>
      <c r="AB864"/>
      <c r="AC864" t="s">
        <v>9892</v>
      </c>
      <c r="AD864" s="109" t="s">
        <v>9893</v>
      </c>
      <c r="AE864"/>
      <c r="AF864"/>
      <c r="AG864"/>
      <c r="AH864"/>
      <c r="AI864"/>
      <c r="AJ864"/>
      <c r="AK864"/>
      <c r="AL864"/>
      <c r="AM864"/>
      <c r="AN864"/>
      <c r="AO864" s="108" t="s">
        <v>43</v>
      </c>
      <c r="AP864" t="s">
        <v>1267</v>
      </c>
      <c r="AQ864">
        <v>38</v>
      </c>
      <c r="AR864" t="s">
        <v>9894</v>
      </c>
      <c r="AS864" t="s">
        <v>1255</v>
      </c>
      <c r="AT864" t="s">
        <v>9627</v>
      </c>
      <c r="AU864" t="s">
        <v>9888</v>
      </c>
      <c r="AV864" t="s">
        <v>9895</v>
      </c>
      <c r="AW864" t="s">
        <v>1937</v>
      </c>
      <c r="AX864" t="s">
        <v>1934</v>
      </c>
      <c r="AY864" t="s">
        <v>9896</v>
      </c>
      <c r="AZ864" t="s">
        <v>1311</v>
      </c>
      <c r="BA864" t="s">
        <v>9897</v>
      </c>
      <c r="BB864" t="s">
        <v>1268</v>
      </c>
      <c r="BC864" t="s">
        <v>1939</v>
      </c>
      <c r="BD864" t="s">
        <v>9898</v>
      </c>
      <c r="BE864">
        <v>864</v>
      </c>
      <c r="BF864">
        <v>863</v>
      </c>
      <c r="BG864">
        <v>0</v>
      </c>
      <c r="BH864" t="s">
        <v>9888</v>
      </c>
      <c r="BI864">
        <v>1</v>
      </c>
      <c r="BJ864">
        <v>0</v>
      </c>
      <c r="BK864">
        <v>0</v>
      </c>
      <c r="BL864" t="s">
        <v>1592</v>
      </c>
      <c r="BM864" t="s">
        <v>9878</v>
      </c>
      <c r="BN864" t="s">
        <v>9881</v>
      </c>
      <c r="BO864" t="s" cm="1">
        <v>9880</v>
      </c>
      <c r="BP864" t="s">
        <v>1592</v>
      </c>
      <c r="BQ864" t="s">
        <v>1243</v>
      </c>
      <c r="BR864">
        <v>142</v>
      </c>
      <c r="BS864" t="s">
        <v>8341</v>
      </c>
      <c r="BT864" t="s">
        <v>9899</v>
      </c>
      <c r="BU864" t="s">
        <v>9887</v>
      </c>
      <c r="BV864" t="s">
        <v>9895</v>
      </c>
      <c r="BW864" t="s">
        <v>9900</v>
      </c>
      <c r="BX864" t="s">
        <v>8806</v>
      </c>
      <c r="BY864" t="s">
        <v>8520</v>
      </c>
      <c r="BZ864" t="s">
        <v>9901</v>
      </c>
      <c r="CA864" t="s">
        <v>1974</v>
      </c>
      <c r="CB864"/>
      <c r="CC864" t="s">
        <v>998</v>
      </c>
      <c r="CD864" t="s">
        <v>1268</v>
      </c>
      <c r="CE864" t="s">
        <v>9902</v>
      </c>
      <c r="CF864" t="s">
        <v>9903</v>
      </c>
      <c r="CG864" t="s">
        <v>1268</v>
      </c>
      <c r="CH864" t="s">
        <v>1592</v>
      </c>
      <c r="CI864" t="s">
        <v>8519</v>
      </c>
      <c r="CJ864" t="s">
        <v>1255</v>
      </c>
      <c r="CK864"/>
      <c r="CL864"/>
      <c r="CM864" t="s">
        <v>9879</v>
      </c>
      <c r="CN864" t="s">
        <v>9890</v>
      </c>
      <c r="CO864" t="s">
        <v>9879</v>
      </c>
      <c r="CP864" t="s">
        <v>9890</v>
      </c>
      <c r="CQ864" t="s">
        <v>1592</v>
      </c>
      <c r="CR864">
        <v>8</v>
      </c>
      <c r="CS864" t="s">
        <v>1243</v>
      </c>
      <c r="CT864" t="s">
        <v>1243</v>
      </c>
      <c r="CU864" t="s">
        <v>1243</v>
      </c>
      <c r="CV864" t="s">
        <v>1592</v>
      </c>
      <c r="CW864" t="s">
        <v>1592</v>
      </c>
      <c r="CX864">
        <v>862</v>
      </c>
      <c r="CY864" t="s">
        <v>9904</v>
      </c>
      <c r="CZ864" t="s">
        <v>1592</v>
      </c>
      <c r="DA864" t="s">
        <v>2313</v>
      </c>
      <c r="DB864" t="s">
        <v>2314</v>
      </c>
      <c r="DC864" t="s">
        <v>9888</v>
      </c>
      <c r="DD864" t="s">
        <v>1311</v>
      </c>
      <c r="DE864" t="s">
        <v>9887</v>
      </c>
      <c r="DF864" t="s">
        <v>8520</v>
      </c>
      <c r="DG864" t="s">
        <v>8520</v>
      </c>
      <c r="DH864" t="s">
        <v>8532</v>
      </c>
      <c r="DI864" t="s">
        <v>9894</v>
      </c>
      <c r="DJ864"/>
      <c r="DK864" t="s">
        <v>8532</v>
      </c>
      <c r="DL864">
        <v>9</v>
      </c>
      <c r="DM864" t="s">
        <v>2315</v>
      </c>
      <c r="DN864" t="s">
        <v>1255</v>
      </c>
      <c r="DO864" t="b">
        <v>1</v>
      </c>
      <c r="DP864" t="b">
        <v>1</v>
      </c>
      <c r="DQ864" t="b">
        <v>1</v>
      </c>
      <c r="DR864" t="b">
        <v>0</v>
      </c>
      <c r="DS864" t="b">
        <v>0</v>
      </c>
      <c r="DT864" t="b">
        <v>1</v>
      </c>
      <c r="DU864" t="b">
        <v>0</v>
      </c>
      <c r="DV864">
        <v>0</v>
      </c>
      <c r="DW864" t="b">
        <v>0</v>
      </c>
      <c r="DX864" t="b">
        <v>0</v>
      </c>
      <c r="DY864" t="b">
        <v>0</v>
      </c>
      <c r="DZ864" t="b">
        <v>0</v>
      </c>
      <c r="EA864" t="b">
        <v>0</v>
      </c>
      <c r="EB864" t="b">
        <v>0</v>
      </c>
      <c r="EC864" t="b">
        <v>0</v>
      </c>
      <c r="ED864" t="b">
        <v>0</v>
      </c>
      <c r="EE864" t="b">
        <v>0</v>
      </c>
      <c r="EF864" t="b" cm="1">
        <v>0</v>
      </c>
      <c r="EG864" t="b">
        <v>0</v>
      </c>
      <c r="EH864" t="b">
        <v>0</v>
      </c>
      <c r="EI864" t="b">
        <v>0</v>
      </c>
      <c r="EJ864" t="s">
        <v>1592</v>
      </c>
      <c r="EK864">
        <v>0</v>
      </c>
      <c r="EL864">
        <v>36</v>
      </c>
      <c r="EM864" t="b">
        <v>0</v>
      </c>
    </row>
    <row r="865" spans="1:143" ht="15.75">
      <c r="A865"/>
      <c r="B865" t="s">
        <v>1255</v>
      </c>
      <c r="C865" t="s">
        <v>1255</v>
      </c>
      <c r="D865" t="s">
        <v>8718</v>
      </c>
      <c r="E865" t="s">
        <v>8719</v>
      </c>
      <c r="F865"/>
      <c r="G865" t="s">
        <v>8720</v>
      </c>
      <c r="H865" t="s">
        <v>8721</v>
      </c>
      <c r="I865" t="s">
        <v>1272</v>
      </c>
      <c r="J865" t="s">
        <v>9877</v>
      </c>
      <c r="K865"/>
      <c r="L865" t="s">
        <v>5588</v>
      </c>
      <c r="M865" t="s">
        <v>1947</v>
      </c>
      <c r="N865" t="s">
        <v>8722</v>
      </c>
      <c r="O865" t="s">
        <v>1243</v>
      </c>
      <c r="P865" t="s">
        <v>1255</v>
      </c>
      <c r="Q865" t="s">
        <v>1311</v>
      </c>
      <c r="R865" t="s">
        <v>8519</v>
      </c>
      <c r="S865"/>
      <c r="T865" t="s">
        <v>8700</v>
      </c>
      <c r="U865" t="s">
        <v>9879</v>
      </c>
      <c r="V865" t="s">
        <v>8723</v>
      </c>
      <c r="W865"/>
      <c r="X865"/>
      <c r="Y865" t="s">
        <v>1311</v>
      </c>
      <c r="Z865" t="s">
        <v>8721</v>
      </c>
      <c r="AA865"/>
      <c r="AB865"/>
      <c r="AC865" t="s">
        <v>8669</v>
      </c>
      <c r="AD865" t="s">
        <v>8724</v>
      </c>
      <c r="AE865"/>
      <c r="AF865"/>
      <c r="AG865"/>
      <c r="AH865"/>
      <c r="AI865"/>
      <c r="AJ865"/>
      <c r="AK865"/>
      <c r="AL865"/>
      <c r="AM865"/>
      <c r="AN865"/>
      <c r="AO865" s="108" t="s">
        <v>43</v>
      </c>
      <c r="AP865" t="s">
        <v>1267</v>
      </c>
      <c r="AQ865">
        <v>39</v>
      </c>
      <c r="AR865" t="s">
        <v>9696</v>
      </c>
      <c r="AS865" t="s">
        <v>1255</v>
      </c>
      <c r="AT865" t="s">
        <v>9627</v>
      </c>
      <c r="AU865" t="s">
        <v>8719</v>
      </c>
      <c r="AV865" t="s">
        <v>8725</v>
      </c>
      <c r="AW865" t="s">
        <v>1937</v>
      </c>
      <c r="AX865" t="s">
        <v>1934</v>
      </c>
      <c r="AY865" t="s">
        <v>8726</v>
      </c>
      <c r="AZ865" t="s">
        <v>1311</v>
      </c>
      <c r="BA865" t="s">
        <v>8727</v>
      </c>
      <c r="BB865" t="s">
        <v>1272</v>
      </c>
      <c r="BC865" t="s">
        <v>5118</v>
      </c>
      <c r="BD865" t="s">
        <v>9697</v>
      </c>
      <c r="BE865">
        <v>734</v>
      </c>
      <c r="BF865">
        <v>863</v>
      </c>
      <c r="BG865">
        <v>0</v>
      </c>
      <c r="BH865" t="s">
        <v>1592</v>
      </c>
      <c r="BI865">
        <v>0</v>
      </c>
      <c r="BJ865">
        <v>0</v>
      </c>
      <c r="BK865">
        <v>846</v>
      </c>
      <c r="BL865" t="s">
        <v>8729</v>
      </c>
      <c r="BM865" t="s">
        <v>9878</v>
      </c>
      <c r="BN865" t="s">
        <v>9881</v>
      </c>
      <c r="BO865" t="s" cm="1">
        <v>9880</v>
      </c>
      <c r="BP865" t="s">
        <v>1592</v>
      </c>
      <c r="BQ865" t="s">
        <v>1243</v>
      </c>
      <c r="BR865">
        <v>143</v>
      </c>
      <c r="BS865" t="s">
        <v>8346</v>
      </c>
      <c r="BT865" t="s">
        <v>9905</v>
      </c>
      <c r="BU865" t="s">
        <v>8718</v>
      </c>
      <c r="BV865" t="s">
        <v>8725</v>
      </c>
      <c r="BW865" t="s">
        <v>8731</v>
      </c>
      <c r="BX865" t="s">
        <v>8732</v>
      </c>
      <c r="BY865" t="s">
        <v>8700</v>
      </c>
      <c r="BZ865" t="s">
        <v>8731</v>
      </c>
      <c r="CA865" t="s">
        <v>1947</v>
      </c>
      <c r="CB865"/>
      <c r="CC865" t="s">
        <v>998</v>
      </c>
      <c r="CD865" t="s">
        <v>1272</v>
      </c>
      <c r="CE865" t="s">
        <v>9906</v>
      </c>
      <c r="CF865" t="s">
        <v>9907</v>
      </c>
      <c r="CG865" t="s">
        <v>1272</v>
      </c>
      <c r="CH865" t="s">
        <v>1592</v>
      </c>
      <c r="CI865" t="s">
        <v>8519</v>
      </c>
      <c r="CJ865" t="s">
        <v>1255</v>
      </c>
      <c r="CK865"/>
      <c r="CL865"/>
      <c r="CM865" t="s">
        <v>9879</v>
      </c>
      <c r="CN865" t="s">
        <v>8723</v>
      </c>
      <c r="CO865" t="s">
        <v>9879</v>
      </c>
      <c r="CP865" t="s">
        <v>8723</v>
      </c>
      <c r="CQ865" t="s">
        <v>1592</v>
      </c>
      <c r="CR865">
        <v>8</v>
      </c>
      <c r="CS865" t="s">
        <v>1243</v>
      </c>
      <c r="CT865" t="s">
        <v>1243</v>
      </c>
      <c r="CU865" t="s">
        <v>1243</v>
      </c>
      <c r="CV865" t="s">
        <v>1592</v>
      </c>
      <c r="CW865" t="s">
        <v>1592</v>
      </c>
      <c r="CX865">
        <v>863</v>
      </c>
      <c r="CY865" t="s">
        <v>9908</v>
      </c>
      <c r="CZ865" t="s">
        <v>1592</v>
      </c>
      <c r="DA865" t="s">
        <v>2313</v>
      </c>
      <c r="DB865" t="s">
        <v>2314</v>
      </c>
      <c r="DC865" t="s">
        <v>8719</v>
      </c>
      <c r="DD865" t="s">
        <v>1311</v>
      </c>
      <c r="DE865" t="s">
        <v>8720</v>
      </c>
      <c r="DF865" t="s">
        <v>8700</v>
      </c>
      <c r="DG865" t="s">
        <v>8700</v>
      </c>
      <c r="DH865" t="s">
        <v>8717</v>
      </c>
      <c r="DI865" t="s">
        <v>9696</v>
      </c>
      <c r="DJ865"/>
      <c r="DK865" t="s">
        <v>8717</v>
      </c>
      <c r="DL865">
        <v>9</v>
      </c>
      <c r="DM865" t="s">
        <v>2315</v>
      </c>
      <c r="DN865" t="s">
        <v>1255</v>
      </c>
      <c r="DO865" t="b">
        <v>1</v>
      </c>
      <c r="DP865" t="b">
        <v>1</v>
      </c>
      <c r="DQ865" t="b">
        <v>0</v>
      </c>
      <c r="DR865" t="b">
        <v>0</v>
      </c>
      <c r="DS865" t="b">
        <v>0</v>
      </c>
      <c r="DT865" t="b">
        <v>1</v>
      </c>
      <c r="DU865" t="b">
        <v>0</v>
      </c>
      <c r="DV865">
        <v>0</v>
      </c>
      <c r="DW865" t="b">
        <v>0</v>
      </c>
      <c r="DX865" t="b">
        <v>0</v>
      </c>
      <c r="DY865" t="b">
        <v>0</v>
      </c>
      <c r="DZ865" t="b">
        <v>0</v>
      </c>
      <c r="EA865" t="b">
        <v>0</v>
      </c>
      <c r="EB865" t="b">
        <v>0</v>
      </c>
      <c r="EC865" t="b">
        <v>0</v>
      </c>
      <c r="ED865" t="b">
        <v>0</v>
      </c>
      <c r="EE865" t="b">
        <v>0</v>
      </c>
      <c r="EF865" t="b" cm="1">
        <v>0</v>
      </c>
      <c r="EG865" t="b">
        <v>0</v>
      </c>
      <c r="EH865" t="b">
        <v>0</v>
      </c>
      <c r="EI865" t="b">
        <v>0</v>
      </c>
      <c r="EJ865" t="s">
        <v>1592</v>
      </c>
      <c r="EK865">
        <v>0</v>
      </c>
      <c r="EL865">
        <v>11</v>
      </c>
      <c r="EM865" t="b">
        <v>0</v>
      </c>
    </row>
    <row r="866" spans="1:143" ht="15.75">
      <c r="A866"/>
      <c r="B866" t="s">
        <v>1255</v>
      </c>
      <c r="C866" t="s">
        <v>1255</v>
      </c>
      <c r="D866" t="s">
        <v>8736</v>
      </c>
      <c r="E866" t="s">
        <v>8737</v>
      </c>
      <c r="F866"/>
      <c r="G866" t="s">
        <v>8738</v>
      </c>
      <c r="H866" t="s">
        <v>8721</v>
      </c>
      <c r="I866" t="s">
        <v>1272</v>
      </c>
      <c r="J866" t="s">
        <v>9877</v>
      </c>
      <c r="K866"/>
      <c r="L866" t="s">
        <v>5588</v>
      </c>
      <c r="M866" t="s">
        <v>1965</v>
      </c>
      <c r="N866" t="s">
        <v>8722</v>
      </c>
      <c r="O866" t="s">
        <v>1243</v>
      </c>
      <c r="P866" t="s">
        <v>1255</v>
      </c>
      <c r="Q866" t="s">
        <v>1311</v>
      </c>
      <c r="R866" t="s">
        <v>8519</v>
      </c>
      <c r="S866"/>
      <c r="T866" t="s">
        <v>8700</v>
      </c>
      <c r="U866" t="s">
        <v>9879</v>
      </c>
      <c r="V866" t="s">
        <v>8739</v>
      </c>
      <c r="W866"/>
      <c r="X866"/>
      <c r="Y866" t="s">
        <v>1311</v>
      </c>
      <c r="Z866" t="s">
        <v>8721</v>
      </c>
      <c r="AA866"/>
      <c r="AB866"/>
      <c r="AC866" t="s">
        <v>8669</v>
      </c>
      <c r="AD866" t="s">
        <v>8724</v>
      </c>
      <c r="AE866"/>
      <c r="AF866"/>
      <c r="AG866"/>
      <c r="AH866"/>
      <c r="AI866"/>
      <c r="AJ866"/>
      <c r="AK866"/>
      <c r="AL866"/>
      <c r="AM866"/>
      <c r="AN866"/>
      <c r="AO866" s="108" t="s">
        <v>43</v>
      </c>
      <c r="AP866" t="s">
        <v>1267</v>
      </c>
      <c r="AQ866">
        <v>40</v>
      </c>
      <c r="AR866" t="s">
        <v>9702</v>
      </c>
      <c r="AS866" t="s">
        <v>1255</v>
      </c>
      <c r="AT866" t="s">
        <v>9627</v>
      </c>
      <c r="AU866" t="s">
        <v>8737</v>
      </c>
      <c r="AV866" t="s">
        <v>8740</v>
      </c>
      <c r="AW866" t="s">
        <v>1937</v>
      </c>
      <c r="AX866" t="s">
        <v>1934</v>
      </c>
      <c r="AY866" t="s">
        <v>8741</v>
      </c>
      <c r="AZ866" t="s">
        <v>1311</v>
      </c>
      <c r="BA866" t="s">
        <v>8742</v>
      </c>
      <c r="BB866" t="s">
        <v>1272</v>
      </c>
      <c r="BC866" t="s">
        <v>5118</v>
      </c>
      <c r="BD866" t="s">
        <v>9703</v>
      </c>
      <c r="BE866">
        <v>735</v>
      </c>
      <c r="BF866">
        <v>863</v>
      </c>
      <c r="BG866">
        <v>0</v>
      </c>
      <c r="BH866" t="s">
        <v>1592</v>
      </c>
      <c r="BI866">
        <v>0</v>
      </c>
      <c r="BJ866">
        <v>0</v>
      </c>
      <c r="BK866">
        <v>847</v>
      </c>
      <c r="BL866" t="s">
        <v>8744</v>
      </c>
      <c r="BM866" t="s">
        <v>9878</v>
      </c>
      <c r="BN866" t="s">
        <v>9881</v>
      </c>
      <c r="BO866" t="s" cm="1">
        <v>9880</v>
      </c>
      <c r="BP866" t="s">
        <v>1592</v>
      </c>
      <c r="BQ866" t="s">
        <v>1243</v>
      </c>
      <c r="BR866">
        <v>144</v>
      </c>
      <c r="BS866" t="s">
        <v>8360</v>
      </c>
      <c r="BT866" t="s">
        <v>9909</v>
      </c>
      <c r="BU866" t="s">
        <v>8736</v>
      </c>
      <c r="BV866" t="s">
        <v>8740</v>
      </c>
      <c r="BW866" t="s">
        <v>8731</v>
      </c>
      <c r="BX866" t="s">
        <v>8732</v>
      </c>
      <c r="BY866" t="s">
        <v>8700</v>
      </c>
      <c r="BZ866" t="s">
        <v>8731</v>
      </c>
      <c r="CA866" t="s">
        <v>1965</v>
      </c>
      <c r="CB866"/>
      <c r="CC866" t="s">
        <v>998</v>
      </c>
      <c r="CD866" t="s">
        <v>1272</v>
      </c>
      <c r="CE866" t="s">
        <v>9910</v>
      </c>
      <c r="CF866" t="s">
        <v>9911</v>
      </c>
      <c r="CG866" t="s">
        <v>1272</v>
      </c>
      <c r="CH866" t="s">
        <v>1592</v>
      </c>
      <c r="CI866" t="s">
        <v>8519</v>
      </c>
      <c r="CJ866" t="s">
        <v>1255</v>
      </c>
      <c r="CK866"/>
      <c r="CL866"/>
      <c r="CM866" t="s">
        <v>9879</v>
      </c>
      <c r="CN866" t="s">
        <v>8739</v>
      </c>
      <c r="CO866" t="s">
        <v>9879</v>
      </c>
      <c r="CP866" t="s">
        <v>8739</v>
      </c>
      <c r="CQ866" t="s">
        <v>1592</v>
      </c>
      <c r="CR866">
        <v>8</v>
      </c>
      <c r="CS866" t="s">
        <v>1243</v>
      </c>
      <c r="CT866" t="s">
        <v>1243</v>
      </c>
      <c r="CU866" t="s">
        <v>1243</v>
      </c>
      <c r="CV866" t="s">
        <v>1592</v>
      </c>
      <c r="CW866" t="s">
        <v>1592</v>
      </c>
      <c r="CX866">
        <v>864</v>
      </c>
      <c r="CY866" t="s">
        <v>9912</v>
      </c>
      <c r="CZ866" t="s">
        <v>1592</v>
      </c>
      <c r="DA866" t="s">
        <v>2313</v>
      </c>
      <c r="DB866" t="s">
        <v>2314</v>
      </c>
      <c r="DC866" t="s">
        <v>8737</v>
      </c>
      <c r="DD866" t="s">
        <v>1311</v>
      </c>
      <c r="DE866" t="s">
        <v>8738</v>
      </c>
      <c r="DF866" t="s">
        <v>8700</v>
      </c>
      <c r="DG866" t="s">
        <v>8700</v>
      </c>
      <c r="DH866" t="s">
        <v>8717</v>
      </c>
      <c r="DI866" t="s">
        <v>9702</v>
      </c>
      <c r="DJ866"/>
      <c r="DK866" t="s">
        <v>8717</v>
      </c>
      <c r="DL866">
        <v>9</v>
      </c>
      <c r="DM866" t="s">
        <v>2315</v>
      </c>
      <c r="DN866" t="s">
        <v>1255</v>
      </c>
      <c r="DO866" t="b">
        <v>1</v>
      </c>
      <c r="DP866" t="b">
        <v>1</v>
      </c>
      <c r="DQ866" t="b">
        <v>0</v>
      </c>
      <c r="DR866" t="b">
        <v>0</v>
      </c>
      <c r="DS866" t="b">
        <v>0</v>
      </c>
      <c r="DT866" t="b">
        <v>1</v>
      </c>
      <c r="DU866" t="b">
        <v>0</v>
      </c>
      <c r="DV866">
        <v>0</v>
      </c>
      <c r="DW866" t="b">
        <v>0</v>
      </c>
      <c r="DX866" t="b">
        <v>0</v>
      </c>
      <c r="DY866" t="b">
        <v>0</v>
      </c>
      <c r="DZ866" t="b">
        <v>0</v>
      </c>
      <c r="EA866" t="b">
        <v>0</v>
      </c>
      <c r="EB866" t="b">
        <v>0</v>
      </c>
      <c r="EC866" t="b">
        <v>0</v>
      </c>
      <c r="ED866" t="b">
        <v>0</v>
      </c>
      <c r="EE866" t="b">
        <v>0</v>
      </c>
      <c r="EF866" t="b" cm="1">
        <v>0</v>
      </c>
      <c r="EG866" t="b">
        <v>0</v>
      </c>
      <c r="EH866" t="b">
        <v>0</v>
      </c>
      <c r="EI866" t="b">
        <v>0</v>
      </c>
      <c r="EJ866" t="s">
        <v>1592</v>
      </c>
      <c r="EK866">
        <v>0</v>
      </c>
      <c r="EL866">
        <v>11</v>
      </c>
      <c r="EM866" t="b">
        <v>0</v>
      </c>
    </row>
    <row r="867" spans="1:143" ht="236.25">
      <c r="A867"/>
      <c r="B867" t="s">
        <v>1255</v>
      </c>
      <c r="C867" t="s">
        <v>1255</v>
      </c>
      <c r="D867" t="s">
        <v>9063</v>
      </c>
      <c r="E867" t="s">
        <v>9064</v>
      </c>
      <c r="F867"/>
      <c r="G867" t="s">
        <v>9063</v>
      </c>
      <c r="H867" t="s">
        <v>9066</v>
      </c>
      <c r="I867" t="s">
        <v>1272</v>
      </c>
      <c r="J867" t="s">
        <v>9877</v>
      </c>
      <c r="K867"/>
      <c r="L867" t="s">
        <v>5118</v>
      </c>
      <c r="M867" t="s">
        <v>1947</v>
      </c>
      <c r="N867" t="s">
        <v>8565</v>
      </c>
      <c r="O867" t="s">
        <v>1243</v>
      </c>
      <c r="P867" t="s">
        <v>2187</v>
      </c>
      <c r="Q867" t="s">
        <v>1311</v>
      </c>
      <c r="R867" t="s">
        <v>8519</v>
      </c>
      <c r="S867"/>
      <c r="T867" t="s">
        <v>8520</v>
      </c>
      <c r="U867" t="s">
        <v>9879</v>
      </c>
      <c r="V867" t="s">
        <v>9069</v>
      </c>
      <c r="W867"/>
      <c r="X867"/>
      <c r="Y867" t="s">
        <v>1311</v>
      </c>
      <c r="Z867" s="109" t="s">
        <v>8564</v>
      </c>
      <c r="AA867"/>
      <c r="AB867"/>
      <c r="AC867" t="s">
        <v>8567</v>
      </c>
      <c r="AD867"/>
      <c r="AE867"/>
      <c r="AF867"/>
      <c r="AG867"/>
      <c r="AH867"/>
      <c r="AI867"/>
      <c r="AJ867"/>
      <c r="AK867"/>
      <c r="AL867"/>
      <c r="AM867"/>
      <c r="AN867"/>
      <c r="AO867" s="108" t="s">
        <v>43</v>
      </c>
      <c r="AP867" t="s">
        <v>1267</v>
      </c>
      <c r="AQ867">
        <v>41</v>
      </c>
      <c r="AR867" t="s">
        <v>9734</v>
      </c>
      <c r="AS867" t="s">
        <v>1255</v>
      </c>
      <c r="AT867" t="s">
        <v>9627</v>
      </c>
      <c r="AU867" t="s">
        <v>9064</v>
      </c>
      <c r="AV867" t="s">
        <v>9071</v>
      </c>
      <c r="AW867" t="s">
        <v>1937</v>
      </c>
      <c r="AX867" t="s">
        <v>1934</v>
      </c>
      <c r="AY867" t="s">
        <v>9073</v>
      </c>
      <c r="AZ867" t="s">
        <v>1311</v>
      </c>
      <c r="BA867" t="s">
        <v>9074</v>
      </c>
      <c r="BB867" t="s">
        <v>1272</v>
      </c>
      <c r="BC867" t="s">
        <v>5118</v>
      </c>
      <c r="BD867" t="s">
        <v>9735</v>
      </c>
      <c r="BE867">
        <v>764</v>
      </c>
      <c r="BF867">
        <v>863</v>
      </c>
      <c r="BG867">
        <v>0</v>
      </c>
      <c r="BH867" t="s">
        <v>1592</v>
      </c>
      <c r="BI867">
        <v>0</v>
      </c>
      <c r="BJ867">
        <v>0</v>
      </c>
      <c r="BK867">
        <v>903</v>
      </c>
      <c r="BL867" t="s">
        <v>9076</v>
      </c>
      <c r="BM867" t="s">
        <v>9878</v>
      </c>
      <c r="BN867" t="s">
        <v>9881</v>
      </c>
      <c r="BO867" t="s" cm="1">
        <v>9880</v>
      </c>
      <c r="BP867" t="s">
        <v>1592</v>
      </c>
      <c r="BQ867" t="s">
        <v>1243</v>
      </c>
      <c r="BR867">
        <v>145</v>
      </c>
      <c r="BS867" t="s">
        <v>8363</v>
      </c>
      <c r="BT867" t="s">
        <v>9913</v>
      </c>
      <c r="BU867" t="s">
        <v>9063</v>
      </c>
      <c r="BV867" t="s">
        <v>9071</v>
      </c>
      <c r="BW867" t="s">
        <v>9078</v>
      </c>
      <c r="BX867" t="s">
        <v>8576</v>
      </c>
      <c r="BY867" t="s">
        <v>8520</v>
      </c>
      <c r="BZ867" t="s">
        <v>8575</v>
      </c>
      <c r="CA867" t="s">
        <v>1947</v>
      </c>
      <c r="CB867"/>
      <c r="CC867" t="s">
        <v>998</v>
      </c>
      <c r="CD867" t="s">
        <v>1272</v>
      </c>
      <c r="CE867" t="s">
        <v>9914</v>
      </c>
      <c r="CF867" t="s">
        <v>9915</v>
      </c>
      <c r="CG867" t="s">
        <v>1272</v>
      </c>
      <c r="CH867" t="s">
        <v>1592</v>
      </c>
      <c r="CI867" t="s">
        <v>8519</v>
      </c>
      <c r="CJ867" t="s">
        <v>1255</v>
      </c>
      <c r="CK867"/>
      <c r="CL867"/>
      <c r="CM867" t="s">
        <v>9879</v>
      </c>
      <c r="CN867" t="s">
        <v>9069</v>
      </c>
      <c r="CO867" t="s">
        <v>9879</v>
      </c>
      <c r="CP867" t="s">
        <v>9069</v>
      </c>
      <c r="CQ867" t="s">
        <v>1592</v>
      </c>
      <c r="CR867">
        <v>8</v>
      </c>
      <c r="CS867" t="s">
        <v>1243</v>
      </c>
      <c r="CT867" t="s">
        <v>1243</v>
      </c>
      <c r="CU867" t="s">
        <v>1243</v>
      </c>
      <c r="CV867" t="s">
        <v>1592</v>
      </c>
      <c r="CW867" t="s">
        <v>1592</v>
      </c>
      <c r="CX867">
        <v>865</v>
      </c>
      <c r="CY867" t="s">
        <v>9916</v>
      </c>
      <c r="CZ867" t="s">
        <v>1592</v>
      </c>
      <c r="DA867" t="s">
        <v>2313</v>
      </c>
      <c r="DB867" t="s">
        <v>2314</v>
      </c>
      <c r="DC867" t="s">
        <v>9064</v>
      </c>
      <c r="DD867" t="s">
        <v>1311</v>
      </c>
      <c r="DE867" t="s">
        <v>9063</v>
      </c>
      <c r="DF867" t="s">
        <v>8520</v>
      </c>
      <c r="DG867" t="s">
        <v>8520</v>
      </c>
      <c r="DH867" t="s">
        <v>8532</v>
      </c>
      <c r="DI867" t="s">
        <v>9734</v>
      </c>
      <c r="DJ867"/>
      <c r="DK867" t="s">
        <v>8532</v>
      </c>
      <c r="DL867">
        <v>9</v>
      </c>
      <c r="DM867" t="s">
        <v>2315</v>
      </c>
      <c r="DN867" t="s">
        <v>1255</v>
      </c>
      <c r="DO867" t="b">
        <v>1</v>
      </c>
      <c r="DP867" t="b">
        <v>1</v>
      </c>
      <c r="DQ867" t="b">
        <v>0</v>
      </c>
      <c r="DR867" t="b">
        <v>0</v>
      </c>
      <c r="DS867" t="b">
        <v>0</v>
      </c>
      <c r="DT867" t="b">
        <v>1</v>
      </c>
      <c r="DU867" t="b">
        <v>0</v>
      </c>
      <c r="DV867">
        <v>0</v>
      </c>
      <c r="DW867" t="b">
        <v>0</v>
      </c>
      <c r="DX867" t="b">
        <v>0</v>
      </c>
      <c r="DY867" t="b">
        <v>0</v>
      </c>
      <c r="DZ867" t="b">
        <v>0</v>
      </c>
      <c r="EA867" t="b">
        <v>0</v>
      </c>
      <c r="EB867" t="b">
        <v>0</v>
      </c>
      <c r="EC867" t="b">
        <v>0</v>
      </c>
      <c r="ED867" t="b">
        <v>0</v>
      </c>
      <c r="EE867" t="b">
        <v>0</v>
      </c>
      <c r="EF867" t="b" cm="1">
        <v>0</v>
      </c>
      <c r="EG867" t="b">
        <v>0</v>
      </c>
      <c r="EH867" t="b">
        <v>0</v>
      </c>
      <c r="EI867" t="b">
        <v>0</v>
      </c>
      <c r="EJ867" t="s">
        <v>1592</v>
      </c>
      <c r="EK867">
        <v>0</v>
      </c>
      <c r="EL867">
        <v>15</v>
      </c>
      <c r="EM867" t="b">
        <v>0</v>
      </c>
    </row>
    <row r="868" spans="1:143" ht="141.75">
      <c r="A868"/>
      <c r="B868" t="s">
        <v>1255</v>
      </c>
      <c r="C868" t="s">
        <v>1255</v>
      </c>
      <c r="D868" t="s">
        <v>2072</v>
      </c>
      <c r="E868" t="s">
        <v>2068</v>
      </c>
      <c r="F868" t="s">
        <v>8533</v>
      </c>
      <c r="G868" s="109" t="s">
        <v>8534</v>
      </c>
      <c r="H868" s="109" t="s">
        <v>6268</v>
      </c>
      <c r="I868" t="s">
        <v>1272</v>
      </c>
      <c r="J868" t="s">
        <v>9877</v>
      </c>
      <c r="K868"/>
      <c r="L868" t="s">
        <v>1939</v>
      </c>
      <c r="M868" t="s">
        <v>1947</v>
      </c>
      <c r="N868" s="109" t="s">
        <v>6268</v>
      </c>
      <c r="O868" t="s">
        <v>1243</v>
      </c>
      <c r="P868" t="s">
        <v>8535</v>
      </c>
      <c r="Q868" t="s">
        <v>1311</v>
      </c>
      <c r="R868" t="s">
        <v>8519</v>
      </c>
      <c r="S868"/>
      <c r="T868" t="s">
        <v>8536</v>
      </c>
      <c r="U868" t="s">
        <v>9879</v>
      </c>
      <c r="V868" t="s">
        <v>2075</v>
      </c>
      <c r="W868"/>
      <c r="X868"/>
      <c r="Y868" t="s">
        <v>1311</v>
      </c>
      <c r="Z868" s="109" t="s">
        <v>6268</v>
      </c>
      <c r="AA868"/>
      <c r="AB868"/>
      <c r="AC868" t="s">
        <v>8522</v>
      </c>
      <c r="AD868" t="s">
        <v>8537</v>
      </c>
      <c r="AE868"/>
      <c r="AF868"/>
      <c r="AG868"/>
      <c r="AH868"/>
      <c r="AI868"/>
      <c r="AJ868"/>
      <c r="AK868"/>
      <c r="AL868"/>
      <c r="AM868"/>
      <c r="AN868"/>
      <c r="AO868" s="108" t="s">
        <v>43</v>
      </c>
      <c r="AP868" t="s">
        <v>1267</v>
      </c>
      <c r="AQ868">
        <v>42</v>
      </c>
      <c r="AR868" t="s">
        <v>9635</v>
      </c>
      <c r="AS868" t="s">
        <v>1255</v>
      </c>
      <c r="AT868" t="s">
        <v>9627</v>
      </c>
      <c r="AU868" t="s">
        <v>2068</v>
      </c>
      <c r="AV868" t="s">
        <v>2071</v>
      </c>
      <c r="AW868" t="s">
        <v>8538</v>
      </c>
      <c r="AX868" t="s">
        <v>1934</v>
      </c>
      <c r="AY868" t="s">
        <v>8539</v>
      </c>
      <c r="AZ868" t="s">
        <v>1311</v>
      </c>
      <c r="BA868" t="s">
        <v>6269</v>
      </c>
      <c r="BB868" t="s">
        <v>1272</v>
      </c>
      <c r="BC868" t="s">
        <v>1939</v>
      </c>
      <c r="BD868" t="s">
        <v>6270</v>
      </c>
      <c r="BE868">
        <v>418</v>
      </c>
      <c r="BF868">
        <v>863</v>
      </c>
      <c r="BG868">
        <v>0</v>
      </c>
      <c r="BH868" t="s">
        <v>1592</v>
      </c>
      <c r="BI868">
        <v>0</v>
      </c>
      <c r="BJ868">
        <v>0</v>
      </c>
      <c r="BK868">
        <v>476</v>
      </c>
      <c r="BL868" t="s">
        <v>2076</v>
      </c>
      <c r="BM868" t="s">
        <v>9878</v>
      </c>
      <c r="BN868" t="s">
        <v>9881</v>
      </c>
      <c r="BO868" t="s" cm="1">
        <v>9880</v>
      </c>
      <c r="BP868" t="s">
        <v>1592</v>
      </c>
      <c r="BQ868" t="s">
        <v>1243</v>
      </c>
      <c r="BR868">
        <v>146</v>
      </c>
      <c r="BS868" t="s">
        <v>8368</v>
      </c>
      <c r="BT868" t="s">
        <v>9917</v>
      </c>
      <c r="BU868" t="s">
        <v>2072</v>
      </c>
      <c r="BV868" t="s">
        <v>2071</v>
      </c>
      <c r="BW868" t="s">
        <v>2074</v>
      </c>
      <c r="BX868" t="s">
        <v>2074</v>
      </c>
      <c r="BY868" t="s">
        <v>8536</v>
      </c>
      <c r="BZ868" t="s">
        <v>8542</v>
      </c>
      <c r="CA868" t="s">
        <v>1947</v>
      </c>
      <c r="CB868"/>
      <c r="CC868" t="s">
        <v>998</v>
      </c>
      <c r="CD868" t="s">
        <v>1272</v>
      </c>
      <c r="CE868" t="s">
        <v>9918</v>
      </c>
      <c r="CF868" t="s">
        <v>9919</v>
      </c>
      <c r="CG868" t="s">
        <v>1272</v>
      </c>
      <c r="CH868" t="s">
        <v>1592</v>
      </c>
      <c r="CI868" t="s">
        <v>8519</v>
      </c>
      <c r="CJ868" t="s">
        <v>1255</v>
      </c>
      <c r="CK868"/>
      <c r="CL868"/>
      <c r="CM868" t="s">
        <v>9879</v>
      </c>
      <c r="CN868" t="s">
        <v>2075</v>
      </c>
      <c r="CO868" t="s">
        <v>9879</v>
      </c>
      <c r="CP868" t="s">
        <v>2075</v>
      </c>
      <c r="CQ868" t="s">
        <v>1592</v>
      </c>
      <c r="CR868">
        <v>8</v>
      </c>
      <c r="CS868" t="s">
        <v>1243</v>
      </c>
      <c r="CT868" t="s">
        <v>1243</v>
      </c>
      <c r="CU868" t="s">
        <v>1592</v>
      </c>
      <c r="CV868" t="s">
        <v>1592</v>
      </c>
      <c r="CW868" t="s">
        <v>1592</v>
      </c>
      <c r="CX868">
        <v>866</v>
      </c>
      <c r="CY868" t="s">
        <v>9920</v>
      </c>
      <c r="CZ868" t="s">
        <v>1592</v>
      </c>
      <c r="DA868" t="s">
        <v>2313</v>
      </c>
      <c r="DB868" t="s">
        <v>2314</v>
      </c>
      <c r="DC868" t="s">
        <v>2068</v>
      </c>
      <c r="DD868" t="s">
        <v>1311</v>
      </c>
      <c r="DE868" t="s">
        <v>8534</v>
      </c>
      <c r="DF868" t="s">
        <v>8536</v>
      </c>
      <c r="DG868" t="s">
        <v>8536</v>
      </c>
      <c r="DH868" t="s">
        <v>8546</v>
      </c>
      <c r="DI868" t="s">
        <v>9635</v>
      </c>
      <c r="DJ868"/>
      <c r="DK868" t="s">
        <v>8546</v>
      </c>
      <c r="DL868">
        <v>9</v>
      </c>
      <c r="DM868" t="s">
        <v>2315</v>
      </c>
      <c r="DN868" t="s">
        <v>1255</v>
      </c>
      <c r="DO868" t="b">
        <v>1</v>
      </c>
      <c r="DP868" t="b">
        <v>1</v>
      </c>
      <c r="DQ868" t="b">
        <v>0</v>
      </c>
      <c r="DR868" t="b">
        <v>0</v>
      </c>
      <c r="DS868" t="b">
        <v>0</v>
      </c>
      <c r="DT868" t="b">
        <v>1</v>
      </c>
      <c r="DU868" t="b">
        <v>0</v>
      </c>
      <c r="DV868">
        <v>0</v>
      </c>
      <c r="DW868" t="b">
        <v>0</v>
      </c>
      <c r="DX868" t="b">
        <v>0</v>
      </c>
      <c r="DY868" t="b">
        <v>0</v>
      </c>
      <c r="DZ868" t="b">
        <v>0</v>
      </c>
      <c r="EA868" t="b">
        <v>0</v>
      </c>
      <c r="EB868" t="b">
        <v>0</v>
      </c>
      <c r="EC868" t="b">
        <v>0</v>
      </c>
      <c r="ED868" t="b">
        <v>0</v>
      </c>
      <c r="EE868" t="b">
        <v>0</v>
      </c>
      <c r="EF868" t="b" cm="1">
        <v>0</v>
      </c>
      <c r="EG868" t="b">
        <v>0</v>
      </c>
      <c r="EH868" t="b">
        <v>0</v>
      </c>
      <c r="EI868" t="b">
        <v>0</v>
      </c>
      <c r="EJ868" t="s">
        <v>1592</v>
      </c>
      <c r="EK868">
        <v>0</v>
      </c>
      <c r="EL868">
        <v>10</v>
      </c>
      <c r="EM868" t="b">
        <v>0</v>
      </c>
    </row>
    <row r="869" spans="1:143" ht="15.75">
      <c r="A869"/>
      <c r="B869" t="s">
        <v>1255</v>
      </c>
      <c r="C869" t="s">
        <v>1255</v>
      </c>
      <c r="D869" t="s">
        <v>9921</v>
      </c>
      <c r="E869" t="s">
        <v>9922</v>
      </c>
      <c r="F869"/>
      <c r="G869" t="s">
        <v>9923</v>
      </c>
      <c r="H869" t="s">
        <v>9924</v>
      </c>
      <c r="I869" t="s">
        <v>1268</v>
      </c>
      <c r="J869" t="s">
        <v>9877</v>
      </c>
      <c r="K869"/>
      <c r="L869" t="s">
        <v>3872</v>
      </c>
      <c r="M869" t="s">
        <v>1947</v>
      </c>
      <c r="N869"/>
      <c r="O869" t="s">
        <v>1243</v>
      </c>
      <c r="P869" t="s">
        <v>1255</v>
      </c>
      <c r="Q869" t="s">
        <v>1311</v>
      </c>
      <c r="R869" t="s">
        <v>8519</v>
      </c>
      <c r="S869"/>
      <c r="T869" t="s">
        <v>8536</v>
      </c>
      <c r="U869" t="s">
        <v>9879</v>
      </c>
      <c r="V869" t="s">
        <v>9925</v>
      </c>
      <c r="W869"/>
      <c r="X869"/>
      <c r="Y869" t="s">
        <v>1311</v>
      </c>
      <c r="Z869" t="s">
        <v>9926</v>
      </c>
      <c r="AA869"/>
      <c r="AB869"/>
      <c r="AC869"/>
      <c r="AD869"/>
      <c r="AE869"/>
      <c r="AF869"/>
      <c r="AG869"/>
      <c r="AH869"/>
      <c r="AI869"/>
      <c r="AJ869"/>
      <c r="AK869"/>
      <c r="AL869"/>
      <c r="AM869"/>
      <c r="AN869"/>
      <c r="AO869" s="108" t="s">
        <v>43</v>
      </c>
      <c r="AP869" t="s">
        <v>1267</v>
      </c>
      <c r="AQ869">
        <v>43</v>
      </c>
      <c r="AR869" t="s">
        <v>9927</v>
      </c>
      <c r="AS869" t="s">
        <v>1255</v>
      </c>
      <c r="AT869" t="s">
        <v>9627</v>
      </c>
      <c r="AU869" t="s">
        <v>9922</v>
      </c>
      <c r="AV869" t="s">
        <v>9928</v>
      </c>
      <c r="AW869" t="s">
        <v>1937</v>
      </c>
      <c r="AX869" t="s">
        <v>1934</v>
      </c>
      <c r="AY869" t="s">
        <v>9929</v>
      </c>
      <c r="AZ869" t="s">
        <v>1311</v>
      </c>
      <c r="BA869" t="s">
        <v>9930</v>
      </c>
      <c r="BB869" t="s">
        <v>1268</v>
      </c>
      <c r="BC869" t="s">
        <v>3872</v>
      </c>
      <c r="BD869" t="s">
        <v>9931</v>
      </c>
      <c r="BE869">
        <v>869</v>
      </c>
      <c r="BF869">
        <v>863</v>
      </c>
      <c r="BG869">
        <v>0</v>
      </c>
      <c r="BH869" t="s">
        <v>9922</v>
      </c>
      <c r="BI869">
        <v>1</v>
      </c>
      <c r="BJ869">
        <v>0</v>
      </c>
      <c r="BK869">
        <v>0</v>
      </c>
      <c r="BL869" t="s">
        <v>1592</v>
      </c>
      <c r="BM869" t="s">
        <v>9878</v>
      </c>
      <c r="BN869" t="s">
        <v>9881</v>
      </c>
      <c r="BO869" t="s" cm="1">
        <v>9880</v>
      </c>
      <c r="BP869" t="s">
        <v>1592</v>
      </c>
      <c r="BQ869" t="s">
        <v>1243</v>
      </c>
      <c r="BR869">
        <v>147</v>
      </c>
      <c r="BS869" t="s">
        <v>8373</v>
      </c>
      <c r="BT869" t="s">
        <v>9932</v>
      </c>
      <c r="BU869" t="s">
        <v>9921</v>
      </c>
      <c r="BV869" t="s">
        <v>9928</v>
      </c>
      <c r="BW869" t="s">
        <v>9933</v>
      </c>
      <c r="BX869" t="s">
        <v>1937</v>
      </c>
      <c r="BY869" t="s">
        <v>8536</v>
      </c>
      <c r="BZ869" t="s">
        <v>9934</v>
      </c>
      <c r="CA869" t="s">
        <v>1947</v>
      </c>
      <c r="CB869"/>
      <c r="CC869" t="s">
        <v>998</v>
      </c>
      <c r="CD869" t="s">
        <v>1268</v>
      </c>
      <c r="CE869" t="s">
        <v>9935</v>
      </c>
      <c r="CF869" t="s">
        <v>9936</v>
      </c>
      <c r="CG869" t="s">
        <v>1268</v>
      </c>
      <c r="CH869" t="s">
        <v>1592</v>
      </c>
      <c r="CI869" t="s">
        <v>8519</v>
      </c>
      <c r="CJ869" t="s">
        <v>1255</v>
      </c>
      <c r="CK869"/>
      <c r="CL869"/>
      <c r="CM869" t="s">
        <v>9879</v>
      </c>
      <c r="CN869" t="s">
        <v>9925</v>
      </c>
      <c r="CO869" t="s">
        <v>9879</v>
      </c>
      <c r="CP869" t="s">
        <v>9925</v>
      </c>
      <c r="CQ869" t="s">
        <v>1592</v>
      </c>
      <c r="CR869">
        <v>8</v>
      </c>
      <c r="CS869" t="s">
        <v>1243</v>
      </c>
      <c r="CT869" t="s">
        <v>1243</v>
      </c>
      <c r="CU869" t="s">
        <v>1243</v>
      </c>
      <c r="CV869" t="s">
        <v>1592</v>
      </c>
      <c r="CW869" t="s">
        <v>1592</v>
      </c>
      <c r="CX869">
        <v>867</v>
      </c>
      <c r="CY869" t="s">
        <v>9937</v>
      </c>
      <c r="CZ869" t="s">
        <v>1592</v>
      </c>
      <c r="DA869" t="s">
        <v>2313</v>
      </c>
      <c r="DB869" t="s">
        <v>2314</v>
      </c>
      <c r="DC869" t="s">
        <v>9922</v>
      </c>
      <c r="DD869" t="s">
        <v>1311</v>
      </c>
      <c r="DE869" t="s">
        <v>9923</v>
      </c>
      <c r="DF869" t="s">
        <v>8536</v>
      </c>
      <c r="DG869" t="s">
        <v>8536</v>
      </c>
      <c r="DH869" t="s">
        <v>8546</v>
      </c>
      <c r="DI869" t="s">
        <v>9927</v>
      </c>
      <c r="DJ869"/>
      <c r="DK869" t="s">
        <v>8546</v>
      </c>
      <c r="DL869">
        <v>9</v>
      </c>
      <c r="DM869" t="s">
        <v>2315</v>
      </c>
      <c r="DN869" t="s">
        <v>1255</v>
      </c>
      <c r="DO869" t="b">
        <v>1</v>
      </c>
      <c r="DP869" t="b">
        <v>1</v>
      </c>
      <c r="DQ869" t="b">
        <v>1</v>
      </c>
      <c r="DR869" t="b">
        <v>0</v>
      </c>
      <c r="DS869" t="b">
        <v>0</v>
      </c>
      <c r="DT869" t="b">
        <v>1</v>
      </c>
      <c r="DU869" t="b">
        <v>0</v>
      </c>
      <c r="DV869">
        <v>0</v>
      </c>
      <c r="DW869" t="b">
        <v>0</v>
      </c>
      <c r="DX869" t="b">
        <v>0</v>
      </c>
      <c r="DY869" t="b">
        <v>0</v>
      </c>
      <c r="DZ869" t="b">
        <v>0</v>
      </c>
      <c r="EA869" t="b">
        <v>0</v>
      </c>
      <c r="EB869" t="b">
        <v>0</v>
      </c>
      <c r="EC869" t="b">
        <v>0</v>
      </c>
      <c r="ED869" t="b">
        <v>0</v>
      </c>
      <c r="EE869" t="b">
        <v>0</v>
      </c>
      <c r="EF869" t="b" cm="1">
        <v>0</v>
      </c>
      <c r="EG869" t="b">
        <v>0</v>
      </c>
      <c r="EH869" t="b">
        <v>0</v>
      </c>
      <c r="EI869" t="b">
        <v>0</v>
      </c>
      <c r="EJ869" t="s">
        <v>1592</v>
      </c>
      <c r="EK869">
        <v>0</v>
      </c>
      <c r="EL869">
        <v>30</v>
      </c>
      <c r="EM869" t="b">
        <v>0</v>
      </c>
    </row>
    <row r="870" spans="1:143" ht="15.75">
      <c r="A870"/>
      <c r="B870" t="s">
        <v>1255</v>
      </c>
      <c r="C870" t="s">
        <v>1255</v>
      </c>
      <c r="D870" t="s">
        <v>9107</v>
      </c>
      <c r="E870" t="s">
        <v>9108</v>
      </c>
      <c r="F870" t="s">
        <v>9109</v>
      </c>
      <c r="G870" t="s">
        <v>9110</v>
      </c>
      <c r="H870" t="s">
        <v>9111</v>
      </c>
      <c r="I870" t="s">
        <v>1268</v>
      </c>
      <c r="J870" t="s">
        <v>9877</v>
      </c>
      <c r="K870"/>
      <c r="L870" t="s">
        <v>3872</v>
      </c>
      <c r="M870" t="s">
        <v>2031</v>
      </c>
      <c r="N870"/>
      <c r="O870" t="s">
        <v>1243</v>
      </c>
      <c r="P870" t="s">
        <v>1255</v>
      </c>
      <c r="Q870" t="s">
        <v>1311</v>
      </c>
      <c r="R870" t="s">
        <v>8519</v>
      </c>
      <c r="S870"/>
      <c r="T870" t="s">
        <v>8536</v>
      </c>
      <c r="U870" t="s">
        <v>9879</v>
      </c>
      <c r="V870" t="s">
        <v>9112</v>
      </c>
      <c r="W870"/>
      <c r="X870"/>
      <c r="Y870" t="s">
        <v>1311</v>
      </c>
      <c r="Z870" t="s">
        <v>9113</v>
      </c>
      <c r="AA870"/>
      <c r="AB870"/>
      <c r="AC870"/>
      <c r="AD870"/>
      <c r="AE870"/>
      <c r="AF870"/>
      <c r="AG870"/>
      <c r="AH870"/>
      <c r="AI870"/>
      <c r="AJ870"/>
      <c r="AK870"/>
      <c r="AL870"/>
      <c r="AM870"/>
      <c r="AN870"/>
      <c r="AO870" s="108" t="s">
        <v>43</v>
      </c>
      <c r="AP870" t="s">
        <v>1267</v>
      </c>
      <c r="AQ870">
        <v>44</v>
      </c>
      <c r="AR870" t="s">
        <v>9938</v>
      </c>
      <c r="AS870" t="s">
        <v>1255</v>
      </c>
      <c r="AT870" t="s">
        <v>9627</v>
      </c>
      <c r="AU870" t="s">
        <v>9108</v>
      </c>
      <c r="AV870" t="s">
        <v>9114</v>
      </c>
      <c r="AW870" t="s">
        <v>9115</v>
      </c>
      <c r="AX870" t="s">
        <v>1934</v>
      </c>
      <c r="AY870" t="s">
        <v>9116</v>
      </c>
      <c r="AZ870" t="s">
        <v>1311</v>
      </c>
      <c r="BA870" t="s">
        <v>9117</v>
      </c>
      <c r="BB870" t="s">
        <v>1268</v>
      </c>
      <c r="BC870" t="s">
        <v>3872</v>
      </c>
      <c r="BD870" t="s">
        <v>9939</v>
      </c>
      <c r="BE870">
        <v>768</v>
      </c>
      <c r="BF870">
        <v>863</v>
      </c>
      <c r="BG870">
        <v>0</v>
      </c>
      <c r="BH870" t="s">
        <v>9108</v>
      </c>
      <c r="BI870">
        <v>1</v>
      </c>
      <c r="BJ870">
        <v>0</v>
      </c>
      <c r="BK870">
        <v>0</v>
      </c>
      <c r="BL870" t="s">
        <v>1592</v>
      </c>
      <c r="BM870" t="s">
        <v>9878</v>
      </c>
      <c r="BN870" t="s">
        <v>9881</v>
      </c>
      <c r="BO870" t="s" cm="1">
        <v>9880</v>
      </c>
      <c r="BP870" t="s">
        <v>1592</v>
      </c>
      <c r="BQ870" t="s">
        <v>1243</v>
      </c>
      <c r="BR870">
        <v>148</v>
      </c>
      <c r="BS870" t="s">
        <v>8378</v>
      </c>
      <c r="BT870" t="s">
        <v>9940</v>
      </c>
      <c r="BU870" t="s">
        <v>9107</v>
      </c>
      <c r="BV870" t="s">
        <v>9114</v>
      </c>
      <c r="BW870" t="s">
        <v>9121</v>
      </c>
      <c r="BX870" t="s">
        <v>1937</v>
      </c>
      <c r="BY870" t="s">
        <v>8536</v>
      </c>
      <c r="BZ870" t="s">
        <v>9122</v>
      </c>
      <c r="CA870" t="s">
        <v>2031</v>
      </c>
      <c r="CB870"/>
      <c r="CC870" t="s">
        <v>998</v>
      </c>
      <c r="CD870" t="s">
        <v>1268</v>
      </c>
      <c r="CE870" t="s">
        <v>9941</v>
      </c>
      <c r="CF870" t="s">
        <v>9119</v>
      </c>
      <c r="CG870" t="s">
        <v>1268</v>
      </c>
      <c r="CH870" t="s">
        <v>1592</v>
      </c>
      <c r="CI870" t="s">
        <v>8519</v>
      </c>
      <c r="CJ870" t="s">
        <v>1255</v>
      </c>
      <c r="CK870"/>
      <c r="CL870"/>
      <c r="CM870" t="s">
        <v>9879</v>
      </c>
      <c r="CN870" t="s">
        <v>9112</v>
      </c>
      <c r="CO870" t="s">
        <v>9879</v>
      </c>
      <c r="CP870" t="s">
        <v>9112</v>
      </c>
      <c r="CQ870" t="s">
        <v>1592</v>
      </c>
      <c r="CR870">
        <v>8</v>
      </c>
      <c r="CS870" t="s">
        <v>1243</v>
      </c>
      <c r="CT870" t="s">
        <v>1243</v>
      </c>
      <c r="CU870" t="s">
        <v>1243</v>
      </c>
      <c r="CV870" t="s">
        <v>1592</v>
      </c>
      <c r="CW870" t="s">
        <v>1592</v>
      </c>
      <c r="CX870">
        <v>868</v>
      </c>
      <c r="CY870" t="s">
        <v>9942</v>
      </c>
      <c r="CZ870" t="s">
        <v>1592</v>
      </c>
      <c r="DA870" t="s">
        <v>2313</v>
      </c>
      <c r="DB870" t="s">
        <v>2314</v>
      </c>
      <c r="DC870" t="s">
        <v>9108</v>
      </c>
      <c r="DD870" t="s">
        <v>1311</v>
      </c>
      <c r="DE870" t="s">
        <v>9110</v>
      </c>
      <c r="DF870" t="s">
        <v>8536</v>
      </c>
      <c r="DG870" t="s">
        <v>8536</v>
      </c>
      <c r="DH870" t="s">
        <v>8546</v>
      </c>
      <c r="DI870" t="s">
        <v>9938</v>
      </c>
      <c r="DJ870"/>
      <c r="DK870" t="s">
        <v>8546</v>
      </c>
      <c r="DL870">
        <v>9</v>
      </c>
      <c r="DM870" t="s">
        <v>2315</v>
      </c>
      <c r="DN870" t="s">
        <v>1255</v>
      </c>
      <c r="DO870" t="b">
        <v>1</v>
      </c>
      <c r="DP870" t="b">
        <v>1</v>
      </c>
      <c r="DQ870" t="b">
        <v>0</v>
      </c>
      <c r="DR870" t="b">
        <v>0</v>
      </c>
      <c r="DS870" t="b">
        <v>0</v>
      </c>
      <c r="DT870" t="b">
        <v>1</v>
      </c>
      <c r="DU870" t="b">
        <v>0</v>
      </c>
      <c r="DV870">
        <v>0</v>
      </c>
      <c r="DW870" t="b">
        <v>0</v>
      </c>
      <c r="DX870" t="b">
        <v>0</v>
      </c>
      <c r="DY870" t="b">
        <v>0</v>
      </c>
      <c r="DZ870" t="b">
        <v>0</v>
      </c>
      <c r="EA870" t="b">
        <v>0</v>
      </c>
      <c r="EB870" t="b">
        <v>0</v>
      </c>
      <c r="EC870" t="b">
        <v>0</v>
      </c>
      <c r="ED870" t="b">
        <v>0</v>
      </c>
      <c r="EE870" t="b">
        <v>0</v>
      </c>
      <c r="EF870" t="b" cm="1">
        <v>0</v>
      </c>
      <c r="EG870" t="b">
        <v>0</v>
      </c>
      <c r="EH870" t="b">
        <v>0</v>
      </c>
      <c r="EI870" t="b">
        <v>0</v>
      </c>
      <c r="EJ870" t="s">
        <v>1592</v>
      </c>
      <c r="EK870">
        <v>0</v>
      </c>
      <c r="EL870">
        <v>16</v>
      </c>
      <c r="EM870" t="b">
        <v>0</v>
      </c>
    </row>
    <row r="871" spans="1:143" ht="15.75">
      <c r="A871"/>
      <c r="B871" t="s">
        <v>1255</v>
      </c>
      <c r="C871" t="s">
        <v>1255</v>
      </c>
      <c r="D871" t="s">
        <v>9126</v>
      </c>
      <c r="E871" t="s">
        <v>9127</v>
      </c>
      <c r="F871" t="s">
        <v>8766</v>
      </c>
      <c r="G871" t="s">
        <v>9128</v>
      </c>
      <c r="H871" t="s">
        <v>8768</v>
      </c>
      <c r="I871" t="s">
        <v>1268</v>
      </c>
      <c r="J871" t="s">
        <v>9877</v>
      </c>
      <c r="K871"/>
      <c r="L871" t="s">
        <v>3872</v>
      </c>
      <c r="M871" t="s">
        <v>2031</v>
      </c>
      <c r="N871"/>
      <c r="O871" t="s">
        <v>1243</v>
      </c>
      <c r="P871" t="s">
        <v>1255</v>
      </c>
      <c r="Q871" t="s">
        <v>1311</v>
      </c>
      <c r="R871" t="s">
        <v>8519</v>
      </c>
      <c r="S871"/>
      <c r="T871" t="s">
        <v>8520</v>
      </c>
      <c r="U871" t="s">
        <v>9879</v>
      </c>
      <c r="V871" t="s">
        <v>9129</v>
      </c>
      <c r="W871"/>
      <c r="X871"/>
      <c r="Y871" t="s">
        <v>1311</v>
      </c>
      <c r="Z871"/>
      <c r="AA871"/>
      <c r="AB871"/>
      <c r="AC871" t="s">
        <v>8669</v>
      </c>
      <c r="AD871"/>
      <c r="AE871"/>
      <c r="AF871"/>
      <c r="AG871"/>
      <c r="AH871"/>
      <c r="AI871"/>
      <c r="AJ871"/>
      <c r="AK871"/>
      <c r="AL871"/>
      <c r="AM871"/>
      <c r="AN871"/>
      <c r="AO871" s="108" t="s">
        <v>43</v>
      </c>
      <c r="AP871" t="s">
        <v>1267</v>
      </c>
      <c r="AQ871">
        <v>45</v>
      </c>
      <c r="AR871" t="s">
        <v>9943</v>
      </c>
      <c r="AS871" t="s">
        <v>1255</v>
      </c>
      <c r="AT871" t="s">
        <v>9627</v>
      </c>
      <c r="AU871" t="s">
        <v>9127</v>
      </c>
      <c r="AV871" t="s">
        <v>9130</v>
      </c>
      <c r="AW871" t="s">
        <v>8771</v>
      </c>
      <c r="AX871" t="s">
        <v>1934</v>
      </c>
      <c r="AY871" t="s">
        <v>9131</v>
      </c>
      <c r="AZ871" t="s">
        <v>1311</v>
      </c>
      <c r="BA871" t="s">
        <v>9132</v>
      </c>
      <c r="BB871" t="s">
        <v>1268</v>
      </c>
      <c r="BC871" t="s">
        <v>3872</v>
      </c>
      <c r="BD871" t="s">
        <v>9944</v>
      </c>
      <c r="BE871">
        <v>769</v>
      </c>
      <c r="BF871">
        <v>863</v>
      </c>
      <c r="BG871">
        <v>0</v>
      </c>
      <c r="BH871" t="s">
        <v>9127</v>
      </c>
      <c r="BI871">
        <v>1</v>
      </c>
      <c r="BJ871">
        <v>0</v>
      </c>
      <c r="BK871">
        <v>0</v>
      </c>
      <c r="BL871" t="s">
        <v>1592</v>
      </c>
      <c r="BM871" t="s">
        <v>9878</v>
      </c>
      <c r="BN871" t="s">
        <v>9881</v>
      </c>
      <c r="BO871" t="s" cm="1">
        <v>9880</v>
      </c>
      <c r="BP871" t="s">
        <v>1592</v>
      </c>
      <c r="BQ871" t="s">
        <v>1243</v>
      </c>
      <c r="BR871">
        <v>149</v>
      </c>
      <c r="BS871" t="s">
        <v>8391</v>
      </c>
      <c r="BT871" t="s">
        <v>9945</v>
      </c>
      <c r="BU871" t="s">
        <v>9126</v>
      </c>
      <c r="BV871" t="s">
        <v>9130</v>
      </c>
      <c r="BW871" t="s">
        <v>8777</v>
      </c>
      <c r="BX871" t="s">
        <v>1937</v>
      </c>
      <c r="BY871" t="s">
        <v>8520</v>
      </c>
      <c r="BZ871" t="s">
        <v>1937</v>
      </c>
      <c r="CA871" t="s">
        <v>2031</v>
      </c>
      <c r="CB871"/>
      <c r="CC871" t="s">
        <v>998</v>
      </c>
      <c r="CD871" t="s">
        <v>1268</v>
      </c>
      <c r="CE871" t="s">
        <v>9946</v>
      </c>
      <c r="CF871" t="s">
        <v>9134</v>
      </c>
      <c r="CG871" t="s">
        <v>1268</v>
      </c>
      <c r="CH871" t="s">
        <v>1592</v>
      </c>
      <c r="CI871" t="s">
        <v>8519</v>
      </c>
      <c r="CJ871" t="s">
        <v>1255</v>
      </c>
      <c r="CK871"/>
      <c r="CL871"/>
      <c r="CM871" t="s">
        <v>9879</v>
      </c>
      <c r="CN871" t="s">
        <v>9129</v>
      </c>
      <c r="CO871" t="s">
        <v>9879</v>
      </c>
      <c r="CP871" t="s">
        <v>9129</v>
      </c>
      <c r="CQ871" t="s">
        <v>1592</v>
      </c>
      <c r="CR871">
        <v>8</v>
      </c>
      <c r="CS871" t="s">
        <v>1243</v>
      </c>
      <c r="CT871" t="s">
        <v>1243</v>
      </c>
      <c r="CU871" t="s">
        <v>1243</v>
      </c>
      <c r="CV871" t="s">
        <v>1592</v>
      </c>
      <c r="CW871" t="s">
        <v>1592</v>
      </c>
      <c r="CX871">
        <v>869</v>
      </c>
      <c r="CY871" t="s">
        <v>9947</v>
      </c>
      <c r="CZ871" t="s">
        <v>1592</v>
      </c>
      <c r="DA871" t="s">
        <v>2313</v>
      </c>
      <c r="DB871" t="s">
        <v>2314</v>
      </c>
      <c r="DC871" t="s">
        <v>9127</v>
      </c>
      <c r="DD871" t="s">
        <v>1311</v>
      </c>
      <c r="DE871" t="s">
        <v>9128</v>
      </c>
      <c r="DF871" t="s">
        <v>8520</v>
      </c>
      <c r="DG871" t="s">
        <v>8520</v>
      </c>
      <c r="DH871" t="s">
        <v>8532</v>
      </c>
      <c r="DI871" t="s">
        <v>9943</v>
      </c>
      <c r="DJ871"/>
      <c r="DK871" t="s">
        <v>8532</v>
      </c>
      <c r="DL871">
        <v>9</v>
      </c>
      <c r="DM871" t="s">
        <v>2315</v>
      </c>
      <c r="DN871" t="s">
        <v>1255</v>
      </c>
      <c r="DO871" t="b">
        <v>1</v>
      </c>
      <c r="DP871" t="b">
        <v>1</v>
      </c>
      <c r="DQ871" t="b">
        <v>0</v>
      </c>
      <c r="DR871" t="b">
        <v>0</v>
      </c>
      <c r="DS871" t="b">
        <v>0</v>
      </c>
      <c r="DT871" t="b">
        <v>1</v>
      </c>
      <c r="DU871" t="b">
        <v>0</v>
      </c>
      <c r="DV871">
        <v>0</v>
      </c>
      <c r="DW871" t="b">
        <v>0</v>
      </c>
      <c r="DX871" t="b">
        <v>0</v>
      </c>
      <c r="DY871" t="b">
        <v>0</v>
      </c>
      <c r="DZ871" t="b">
        <v>0</v>
      </c>
      <c r="EA871" t="b">
        <v>0</v>
      </c>
      <c r="EB871" t="b">
        <v>0</v>
      </c>
      <c r="EC871" t="b">
        <v>0</v>
      </c>
      <c r="ED871" t="b">
        <v>0</v>
      </c>
      <c r="EE871" t="b">
        <v>0</v>
      </c>
      <c r="EF871" t="b" cm="1">
        <v>0</v>
      </c>
      <c r="EG871" t="b">
        <v>0</v>
      </c>
      <c r="EH871" t="b">
        <v>0</v>
      </c>
      <c r="EI871" t="b">
        <v>0</v>
      </c>
      <c r="EJ871" t="s">
        <v>1592</v>
      </c>
      <c r="EK871">
        <v>0</v>
      </c>
      <c r="EL871">
        <v>15</v>
      </c>
      <c r="EM871" t="b">
        <v>0</v>
      </c>
    </row>
    <row r="872" spans="1:143" ht="15.75">
      <c r="A872"/>
      <c r="B872" t="s">
        <v>1255</v>
      </c>
      <c r="C872" t="s">
        <v>1255</v>
      </c>
      <c r="D872" t="s">
        <v>9164</v>
      </c>
      <c r="E872" t="s">
        <v>9165</v>
      </c>
      <c r="F872"/>
      <c r="G872" t="s">
        <v>9166</v>
      </c>
      <c r="H872" t="s">
        <v>9167</v>
      </c>
      <c r="I872" t="s">
        <v>1268</v>
      </c>
      <c r="J872" t="s">
        <v>9877</v>
      </c>
      <c r="K872"/>
      <c r="L872" t="s">
        <v>3872</v>
      </c>
      <c r="M872" t="s">
        <v>2607</v>
      </c>
      <c r="N872"/>
      <c r="O872" t="s">
        <v>1243</v>
      </c>
      <c r="P872" t="s">
        <v>1255</v>
      </c>
      <c r="Q872" t="s">
        <v>1311</v>
      </c>
      <c r="R872" t="s">
        <v>8519</v>
      </c>
      <c r="S872"/>
      <c r="T872" t="s">
        <v>8536</v>
      </c>
      <c r="U872" t="s">
        <v>9879</v>
      </c>
      <c r="V872" t="s">
        <v>9168</v>
      </c>
      <c r="W872"/>
      <c r="X872"/>
      <c r="Y872" t="s">
        <v>1311</v>
      </c>
      <c r="Z872" t="s">
        <v>9169</v>
      </c>
      <c r="AA872"/>
      <c r="AB872"/>
      <c r="AC872"/>
      <c r="AD872"/>
      <c r="AE872"/>
      <c r="AF872"/>
      <c r="AG872"/>
      <c r="AH872"/>
      <c r="AI872"/>
      <c r="AJ872"/>
      <c r="AK872"/>
      <c r="AL872"/>
      <c r="AM872"/>
      <c r="AN872"/>
      <c r="AO872" s="108" t="s">
        <v>43</v>
      </c>
      <c r="AP872" t="s">
        <v>1267</v>
      </c>
      <c r="AQ872">
        <v>46</v>
      </c>
      <c r="AR872" t="s">
        <v>9948</v>
      </c>
      <c r="AS872" t="s">
        <v>1255</v>
      </c>
      <c r="AT872" t="s">
        <v>9627</v>
      </c>
      <c r="AU872" t="s">
        <v>9165</v>
      </c>
      <c r="AV872" t="s">
        <v>9170</v>
      </c>
      <c r="AW872" t="s">
        <v>1937</v>
      </c>
      <c r="AX872" t="s">
        <v>1934</v>
      </c>
      <c r="AY872" t="s">
        <v>9171</v>
      </c>
      <c r="AZ872" t="s">
        <v>1311</v>
      </c>
      <c r="BA872" t="s">
        <v>9172</v>
      </c>
      <c r="BB872" t="s">
        <v>1268</v>
      </c>
      <c r="BC872" t="s">
        <v>3872</v>
      </c>
      <c r="BD872" t="s">
        <v>9949</v>
      </c>
      <c r="BE872">
        <v>772</v>
      </c>
      <c r="BF872">
        <v>863</v>
      </c>
      <c r="BG872">
        <v>0</v>
      </c>
      <c r="BH872" t="s">
        <v>9165</v>
      </c>
      <c r="BI872">
        <v>1</v>
      </c>
      <c r="BJ872">
        <v>0</v>
      </c>
      <c r="BK872">
        <v>0</v>
      </c>
      <c r="BL872" t="s">
        <v>1592</v>
      </c>
      <c r="BM872" t="s">
        <v>9878</v>
      </c>
      <c r="BN872" t="s">
        <v>9881</v>
      </c>
      <c r="BO872" t="s" cm="1">
        <v>9880</v>
      </c>
      <c r="BP872" t="s">
        <v>1592</v>
      </c>
      <c r="BQ872" t="s">
        <v>1243</v>
      </c>
      <c r="BR872">
        <v>150</v>
      </c>
      <c r="BS872" t="s">
        <v>8405</v>
      </c>
      <c r="BT872" t="s">
        <v>9950</v>
      </c>
      <c r="BU872" t="s">
        <v>9164</v>
      </c>
      <c r="BV872" t="s">
        <v>9170</v>
      </c>
      <c r="BW872" t="s">
        <v>9176</v>
      </c>
      <c r="BX872" t="s">
        <v>1937</v>
      </c>
      <c r="BY872" t="s">
        <v>8536</v>
      </c>
      <c r="BZ872" t="s">
        <v>9177</v>
      </c>
      <c r="CA872" t="s">
        <v>2607</v>
      </c>
      <c r="CB872"/>
      <c r="CC872" t="s">
        <v>998</v>
      </c>
      <c r="CD872" t="s">
        <v>1268</v>
      </c>
      <c r="CE872" t="s">
        <v>9951</v>
      </c>
      <c r="CF872" t="s">
        <v>9174</v>
      </c>
      <c r="CG872" t="s">
        <v>1268</v>
      </c>
      <c r="CH872" t="s">
        <v>1592</v>
      </c>
      <c r="CI872" t="s">
        <v>8519</v>
      </c>
      <c r="CJ872" t="s">
        <v>1255</v>
      </c>
      <c r="CK872"/>
      <c r="CL872"/>
      <c r="CM872" t="s">
        <v>9879</v>
      </c>
      <c r="CN872" t="s">
        <v>9168</v>
      </c>
      <c r="CO872" t="s">
        <v>9879</v>
      </c>
      <c r="CP872" t="s">
        <v>9168</v>
      </c>
      <c r="CQ872" t="s">
        <v>1592</v>
      </c>
      <c r="CR872">
        <v>8</v>
      </c>
      <c r="CS872" t="s">
        <v>1243</v>
      </c>
      <c r="CT872" t="s">
        <v>1243</v>
      </c>
      <c r="CU872" t="s">
        <v>1243</v>
      </c>
      <c r="CV872" t="s">
        <v>1592</v>
      </c>
      <c r="CW872" t="s">
        <v>1592</v>
      </c>
      <c r="CX872">
        <v>870</v>
      </c>
      <c r="CY872" t="s">
        <v>9952</v>
      </c>
      <c r="CZ872" t="s">
        <v>1592</v>
      </c>
      <c r="DA872" t="s">
        <v>2313</v>
      </c>
      <c r="DB872" t="s">
        <v>2314</v>
      </c>
      <c r="DC872" t="s">
        <v>9165</v>
      </c>
      <c r="DD872" t="s">
        <v>1311</v>
      </c>
      <c r="DE872" t="s">
        <v>9166</v>
      </c>
      <c r="DF872" t="s">
        <v>8536</v>
      </c>
      <c r="DG872" t="s">
        <v>8536</v>
      </c>
      <c r="DH872" t="s">
        <v>8546</v>
      </c>
      <c r="DI872" t="s">
        <v>9948</v>
      </c>
      <c r="DJ872"/>
      <c r="DK872" t="s">
        <v>8546</v>
      </c>
      <c r="DL872">
        <v>9</v>
      </c>
      <c r="DM872" t="s">
        <v>2315</v>
      </c>
      <c r="DN872" t="s">
        <v>1255</v>
      </c>
      <c r="DO872" t="b">
        <v>1</v>
      </c>
      <c r="DP872" t="b">
        <v>1</v>
      </c>
      <c r="DQ872" t="b">
        <v>0</v>
      </c>
      <c r="DR872" t="b">
        <v>0</v>
      </c>
      <c r="DS872" t="b">
        <v>0</v>
      </c>
      <c r="DT872" t="b">
        <v>1</v>
      </c>
      <c r="DU872" t="b">
        <v>0</v>
      </c>
      <c r="DV872">
        <v>0</v>
      </c>
      <c r="DW872" t="b">
        <v>0</v>
      </c>
      <c r="DX872" t="b">
        <v>0</v>
      </c>
      <c r="DY872" t="b">
        <v>0</v>
      </c>
      <c r="DZ872" t="b">
        <v>0</v>
      </c>
      <c r="EA872" t="b">
        <v>0</v>
      </c>
      <c r="EB872" t="b">
        <v>0</v>
      </c>
      <c r="EC872" t="b">
        <v>0</v>
      </c>
      <c r="ED872" t="b">
        <v>0</v>
      </c>
      <c r="EE872" t="b">
        <v>0</v>
      </c>
      <c r="EF872" t="b" cm="1">
        <v>0</v>
      </c>
      <c r="EG872" t="b">
        <v>0</v>
      </c>
      <c r="EH872" t="b">
        <v>0</v>
      </c>
      <c r="EI872" t="b">
        <v>0</v>
      </c>
      <c r="EJ872" t="s">
        <v>1592</v>
      </c>
      <c r="EK872">
        <v>0</v>
      </c>
      <c r="EL872">
        <v>13</v>
      </c>
      <c r="EM872" t="b">
        <v>0</v>
      </c>
    </row>
    <row r="873" spans="1:143" ht="15.75">
      <c r="A873"/>
      <c r="B873" t="s">
        <v>1255</v>
      </c>
      <c r="C873" t="s">
        <v>1255</v>
      </c>
      <c r="D873" t="s">
        <v>1296</v>
      </c>
      <c r="E873" t="s">
        <v>1295</v>
      </c>
      <c r="F873"/>
      <c r="G873" t="s">
        <v>1296</v>
      </c>
      <c r="H873"/>
      <c r="I873" t="s">
        <v>1279</v>
      </c>
      <c r="J873"/>
      <c r="K873"/>
      <c r="L873" t="s">
        <v>1939</v>
      </c>
      <c r="M873"/>
      <c r="N873"/>
      <c r="O873" t="s">
        <v>1243</v>
      </c>
      <c r="P873" t="s">
        <v>1255</v>
      </c>
      <c r="Q873" t="s">
        <v>1240</v>
      </c>
      <c r="R873" t="s">
        <v>8519</v>
      </c>
      <c r="S873"/>
      <c r="T873" t="s">
        <v>8852</v>
      </c>
      <c r="U873" t="s">
        <v>9953</v>
      </c>
      <c r="V873"/>
      <c r="W873"/>
      <c r="X873"/>
      <c r="Y873" t="s">
        <v>1240</v>
      </c>
      <c r="Z873" t="s">
        <v>9296</v>
      </c>
      <c r="AA873"/>
      <c r="AB873"/>
      <c r="AC873" t="s">
        <v>9272</v>
      </c>
      <c r="AD873"/>
      <c r="AE873"/>
      <c r="AF873"/>
      <c r="AG873"/>
      <c r="AH873"/>
      <c r="AI873"/>
      <c r="AJ873"/>
      <c r="AK873"/>
      <c r="AL873"/>
      <c r="AM873"/>
      <c r="AN873"/>
      <c r="AO873" s="108" t="s">
        <v>43</v>
      </c>
      <c r="AP873" t="s">
        <v>1267</v>
      </c>
      <c r="AQ873">
        <v>47</v>
      </c>
      <c r="AR873" t="s">
        <v>9954</v>
      </c>
      <c r="AS873" t="s">
        <v>1255</v>
      </c>
      <c r="AT873" t="s">
        <v>9627</v>
      </c>
      <c r="AU873" t="s">
        <v>1295</v>
      </c>
      <c r="AV873" t="s">
        <v>9955</v>
      </c>
      <c r="AW873" t="s">
        <v>1937</v>
      </c>
      <c r="AX873" t="s">
        <v>1934</v>
      </c>
      <c r="AY873" t="s">
        <v>9956</v>
      </c>
      <c r="AZ873" t="s">
        <v>1240</v>
      </c>
      <c r="BA873" t="s">
        <v>9957</v>
      </c>
      <c r="BB873" t="s">
        <v>1279</v>
      </c>
      <c r="BC873" t="s">
        <v>1939</v>
      </c>
      <c r="BD873" t="s">
        <v>9958</v>
      </c>
      <c r="BE873">
        <v>873</v>
      </c>
      <c r="BF873">
        <v>0</v>
      </c>
      <c r="BG873">
        <v>0</v>
      </c>
      <c r="BH873" t="s">
        <v>1592</v>
      </c>
      <c r="BI873">
        <v>0</v>
      </c>
      <c r="BJ873">
        <v>0</v>
      </c>
      <c r="BK873">
        <v>0</v>
      </c>
      <c r="BL873" t="s">
        <v>1592</v>
      </c>
      <c r="BM873" t="s">
        <v>1592</v>
      </c>
      <c r="BN873" t="s">
        <v>1592</v>
      </c>
      <c r="BO873" t="s" cm="1">
        <v>1592</v>
      </c>
      <c r="BP873" t="s">
        <v>1592</v>
      </c>
      <c r="BQ873" t="s">
        <v>1243</v>
      </c>
      <c r="BR873">
        <v>151</v>
      </c>
      <c r="BS873" t="s">
        <v>8414</v>
      </c>
      <c r="BT873" t="s">
        <v>9959</v>
      </c>
      <c r="BU873" t="s">
        <v>1296</v>
      </c>
      <c r="BV873" t="s">
        <v>9955</v>
      </c>
      <c r="BW873" t="s">
        <v>1937</v>
      </c>
      <c r="BX873" t="s">
        <v>1937</v>
      </c>
      <c r="BY873" t="s">
        <v>8852</v>
      </c>
      <c r="BZ873" t="s">
        <v>9299</v>
      </c>
      <c r="CA873" t="s">
        <v>1592</v>
      </c>
      <c r="CB873"/>
      <c r="CC873" t="s">
        <v>998</v>
      </c>
      <c r="CD873" t="s">
        <v>1279</v>
      </c>
      <c r="CE873" t="s">
        <v>1295</v>
      </c>
      <c r="CF873" t="s">
        <v>9955</v>
      </c>
      <c r="CG873" t="s">
        <v>1279</v>
      </c>
      <c r="CH873" t="s">
        <v>1592</v>
      </c>
      <c r="CI873" t="s">
        <v>8519</v>
      </c>
      <c r="CJ873" t="s">
        <v>1255</v>
      </c>
      <c r="CK873"/>
      <c r="CL873"/>
      <c r="CM873" t="s">
        <v>9953</v>
      </c>
      <c r="CN873" t="s">
        <v>1592</v>
      </c>
      <c r="CO873" t="s">
        <v>9953</v>
      </c>
      <c r="CP873" t="s">
        <v>1592</v>
      </c>
      <c r="CQ873" t="s">
        <v>1592</v>
      </c>
      <c r="CR873">
        <v>8</v>
      </c>
      <c r="CS873" t="s">
        <v>1243</v>
      </c>
      <c r="CT873" t="s">
        <v>1243</v>
      </c>
      <c r="CU873" t="s">
        <v>1243</v>
      </c>
      <c r="CV873" t="s">
        <v>1592</v>
      </c>
      <c r="CW873" t="s">
        <v>1592</v>
      </c>
      <c r="CX873">
        <v>871</v>
      </c>
      <c r="CY873" t="s">
        <v>9960</v>
      </c>
      <c r="CZ873" t="s">
        <v>1592</v>
      </c>
      <c r="DA873" t="s">
        <v>2313</v>
      </c>
      <c r="DB873" t="s">
        <v>2314</v>
      </c>
      <c r="DC873" t="s">
        <v>1295</v>
      </c>
      <c r="DD873" t="s">
        <v>1240</v>
      </c>
      <c r="DE873" t="s">
        <v>1296</v>
      </c>
      <c r="DF873" t="s">
        <v>8852</v>
      </c>
      <c r="DG873" t="s">
        <v>8867</v>
      </c>
      <c r="DH873" t="s">
        <v>8868</v>
      </c>
      <c r="DI873" t="s">
        <v>9954</v>
      </c>
      <c r="DJ873"/>
      <c r="DK873" t="s">
        <v>8868</v>
      </c>
      <c r="DL873">
        <v>9</v>
      </c>
      <c r="DM873" t="s">
        <v>2315</v>
      </c>
      <c r="DN873" t="s">
        <v>1255</v>
      </c>
      <c r="DO873" t="b">
        <v>1</v>
      </c>
      <c r="DP873" t="b">
        <v>1</v>
      </c>
      <c r="DQ873" t="b">
        <v>1</v>
      </c>
      <c r="DR873" t="b">
        <v>0</v>
      </c>
      <c r="DS873" t="b">
        <v>0</v>
      </c>
      <c r="DT873" t="b">
        <v>1</v>
      </c>
      <c r="DU873" t="b">
        <v>1</v>
      </c>
      <c r="DV873">
        <v>0</v>
      </c>
      <c r="DW873" t="b">
        <v>0</v>
      </c>
      <c r="DX873" t="b">
        <v>0</v>
      </c>
      <c r="DY873" t="b">
        <v>0</v>
      </c>
      <c r="DZ873" t="b">
        <v>0</v>
      </c>
      <c r="EA873" t="b">
        <v>0</v>
      </c>
      <c r="EB873" t="b">
        <v>0</v>
      </c>
      <c r="EC873" t="b">
        <v>0</v>
      </c>
      <c r="ED873" t="b">
        <v>0</v>
      </c>
      <c r="EE873" t="b">
        <v>0</v>
      </c>
      <c r="EF873" t="b" cm="1">
        <v>0</v>
      </c>
      <c r="EG873" t="b">
        <v>0</v>
      </c>
      <c r="EH873" t="b">
        <v>0</v>
      </c>
      <c r="EI873" t="b">
        <v>0</v>
      </c>
      <c r="EJ873" t="s">
        <v>1592</v>
      </c>
      <c r="EK873">
        <v>0</v>
      </c>
      <c r="EL873">
        <v>28</v>
      </c>
      <c r="EM873" t="b">
        <v>0</v>
      </c>
    </row>
    <row r="874" spans="1:143" ht="15.75">
      <c r="A874"/>
      <c r="B874" t="s">
        <v>1255</v>
      </c>
      <c r="C874" t="s">
        <v>1255</v>
      </c>
      <c r="D874" t="s">
        <v>1239</v>
      </c>
      <c r="E874" t="s">
        <v>1238</v>
      </c>
      <c r="F874"/>
      <c r="G874" t="s">
        <v>9309</v>
      </c>
      <c r="H874" t="s">
        <v>9309</v>
      </c>
      <c r="I874" t="s">
        <v>1268</v>
      </c>
      <c r="J874" t="s">
        <v>1296</v>
      </c>
      <c r="K874"/>
      <c r="L874" t="s">
        <v>1939</v>
      </c>
      <c r="M874" t="s">
        <v>1965</v>
      </c>
      <c r="N874"/>
      <c r="O874" t="s">
        <v>1243</v>
      </c>
      <c r="P874" t="s">
        <v>1255</v>
      </c>
      <c r="Q874" t="s">
        <v>1240</v>
      </c>
      <c r="R874" t="s">
        <v>8519</v>
      </c>
      <c r="S874"/>
      <c r="T874" t="s">
        <v>8852</v>
      </c>
      <c r="U874" t="s">
        <v>9953</v>
      </c>
      <c r="V874" t="s">
        <v>9297</v>
      </c>
      <c r="W874"/>
      <c r="X874"/>
      <c r="Y874" t="s">
        <v>1240</v>
      </c>
      <c r="Z874" t="s">
        <v>9296</v>
      </c>
      <c r="AA874"/>
      <c r="AB874"/>
      <c r="AC874" t="s">
        <v>9272</v>
      </c>
      <c r="AD874"/>
      <c r="AE874"/>
      <c r="AF874"/>
      <c r="AG874"/>
      <c r="AH874"/>
      <c r="AI874"/>
      <c r="AJ874"/>
      <c r="AK874"/>
      <c r="AL874"/>
      <c r="AM874"/>
      <c r="AN874"/>
      <c r="AO874" s="108" t="s">
        <v>43</v>
      </c>
      <c r="AP874" t="s">
        <v>1267</v>
      </c>
      <c r="AQ874">
        <v>48</v>
      </c>
      <c r="AR874" t="s">
        <v>9961</v>
      </c>
      <c r="AS874" t="s">
        <v>1255</v>
      </c>
      <c r="AT874" t="s">
        <v>9627</v>
      </c>
      <c r="AU874" t="s">
        <v>1238</v>
      </c>
      <c r="AV874" t="s">
        <v>9298</v>
      </c>
      <c r="AW874" t="s">
        <v>1937</v>
      </c>
      <c r="AX874" t="s">
        <v>1934</v>
      </c>
      <c r="AY874" t="s">
        <v>9312</v>
      </c>
      <c r="AZ874" t="s">
        <v>1240</v>
      </c>
      <c r="BA874" t="s">
        <v>9300</v>
      </c>
      <c r="BB874" t="s">
        <v>1268</v>
      </c>
      <c r="BC874" t="s">
        <v>1939</v>
      </c>
      <c r="BD874" t="s">
        <v>9962</v>
      </c>
      <c r="BE874">
        <v>793</v>
      </c>
      <c r="BF874">
        <v>873</v>
      </c>
      <c r="BG874">
        <v>0</v>
      </c>
      <c r="BH874" t="s">
        <v>1238</v>
      </c>
      <c r="BI874">
        <v>1</v>
      </c>
      <c r="BJ874">
        <v>0</v>
      </c>
      <c r="BK874">
        <v>0</v>
      </c>
      <c r="BL874" t="s">
        <v>1592</v>
      </c>
      <c r="BM874" t="s">
        <v>1295</v>
      </c>
      <c r="BN874" t="s">
        <v>9955</v>
      </c>
      <c r="BO874" t="s" cm="1">
        <v>9954</v>
      </c>
      <c r="BP874" t="s">
        <v>1592</v>
      </c>
      <c r="BQ874" t="s">
        <v>1243</v>
      </c>
      <c r="BR874">
        <v>152</v>
      </c>
      <c r="BS874" t="s">
        <v>8423</v>
      </c>
      <c r="BT874" t="s">
        <v>9963</v>
      </c>
      <c r="BU874" t="s">
        <v>1239</v>
      </c>
      <c r="BV874" t="s">
        <v>9298</v>
      </c>
      <c r="BW874" t="s">
        <v>9312</v>
      </c>
      <c r="BX874" t="s">
        <v>1937</v>
      </c>
      <c r="BY874" t="s">
        <v>8852</v>
      </c>
      <c r="BZ874" t="s">
        <v>9299</v>
      </c>
      <c r="CA874" t="s">
        <v>1965</v>
      </c>
      <c r="CB874"/>
      <c r="CC874" t="s">
        <v>998</v>
      </c>
      <c r="CD874" t="s">
        <v>1268</v>
      </c>
      <c r="CE874" t="s">
        <v>9964</v>
      </c>
      <c r="CF874" t="s">
        <v>9302</v>
      </c>
      <c r="CG874" t="s">
        <v>1268</v>
      </c>
      <c r="CH874" t="s">
        <v>1592</v>
      </c>
      <c r="CI874" t="s">
        <v>8519</v>
      </c>
      <c r="CJ874" t="s">
        <v>1255</v>
      </c>
      <c r="CK874"/>
      <c r="CL874"/>
      <c r="CM874" t="s">
        <v>9953</v>
      </c>
      <c r="CN874" t="s">
        <v>9297</v>
      </c>
      <c r="CO874" t="s">
        <v>9953</v>
      </c>
      <c r="CP874" t="s">
        <v>9297</v>
      </c>
      <c r="CQ874" t="s">
        <v>1592</v>
      </c>
      <c r="CR874">
        <v>8</v>
      </c>
      <c r="CS874" t="s">
        <v>1243</v>
      </c>
      <c r="CT874" t="s">
        <v>1243</v>
      </c>
      <c r="CU874" t="s">
        <v>1243</v>
      </c>
      <c r="CV874" t="s">
        <v>1592</v>
      </c>
      <c r="CW874" t="s">
        <v>1592</v>
      </c>
      <c r="CX874">
        <v>872</v>
      </c>
      <c r="CY874" t="s">
        <v>9965</v>
      </c>
      <c r="CZ874" t="s">
        <v>1592</v>
      </c>
      <c r="DA874" t="s">
        <v>2313</v>
      </c>
      <c r="DB874" t="s">
        <v>2314</v>
      </c>
      <c r="DC874" t="s">
        <v>1238</v>
      </c>
      <c r="DD874" t="s">
        <v>1240</v>
      </c>
      <c r="DE874" t="s">
        <v>9309</v>
      </c>
      <c r="DF874" t="s">
        <v>8852</v>
      </c>
      <c r="DG874" t="s">
        <v>8867</v>
      </c>
      <c r="DH874" t="s">
        <v>8868</v>
      </c>
      <c r="DI874" t="s">
        <v>9961</v>
      </c>
      <c r="DJ874"/>
      <c r="DK874" t="s">
        <v>8868</v>
      </c>
      <c r="DL874">
        <v>9</v>
      </c>
      <c r="DM874" t="s">
        <v>2315</v>
      </c>
      <c r="DN874" t="s">
        <v>1255</v>
      </c>
      <c r="DO874" t="b">
        <v>1</v>
      </c>
      <c r="DP874" t="b">
        <v>1</v>
      </c>
      <c r="DQ874" t="b">
        <v>0</v>
      </c>
      <c r="DR874" t="b">
        <v>0</v>
      </c>
      <c r="DS874" t="b">
        <v>0</v>
      </c>
      <c r="DT874" t="b">
        <v>1</v>
      </c>
      <c r="DU874" t="b">
        <v>0</v>
      </c>
      <c r="DV874">
        <v>0</v>
      </c>
      <c r="DW874" t="b">
        <v>0</v>
      </c>
      <c r="DX874" t="b">
        <v>0</v>
      </c>
      <c r="DY874" t="b">
        <v>0</v>
      </c>
      <c r="DZ874" t="b">
        <v>0</v>
      </c>
      <c r="EA874" t="b">
        <v>0</v>
      </c>
      <c r="EB874" t="b">
        <v>0</v>
      </c>
      <c r="EC874" t="b">
        <v>0</v>
      </c>
      <c r="ED874" t="b">
        <v>0</v>
      </c>
      <c r="EE874" t="b">
        <v>0</v>
      </c>
      <c r="EF874" t="b" cm="1">
        <v>0</v>
      </c>
      <c r="EG874" t="b">
        <v>0</v>
      </c>
      <c r="EH874" t="b">
        <v>0</v>
      </c>
      <c r="EI874" t="b">
        <v>0</v>
      </c>
      <c r="EJ874" t="s">
        <v>1592</v>
      </c>
      <c r="EK874">
        <v>0</v>
      </c>
      <c r="EL874">
        <v>16</v>
      </c>
      <c r="EM874" t="b">
        <v>0</v>
      </c>
    </row>
    <row r="875" spans="1:143" ht="15.75">
      <c r="A875"/>
      <c r="B875" t="s">
        <v>1255</v>
      </c>
      <c r="C875" t="s">
        <v>1255</v>
      </c>
      <c r="D875" t="s">
        <v>9307</v>
      </c>
      <c r="E875" t="s">
        <v>9308</v>
      </c>
      <c r="F875"/>
      <c r="G875" t="s">
        <v>9309</v>
      </c>
      <c r="H875" t="s">
        <v>9309</v>
      </c>
      <c r="I875" t="s">
        <v>1272</v>
      </c>
      <c r="J875" t="s">
        <v>1296</v>
      </c>
      <c r="K875"/>
      <c r="L875" t="s">
        <v>1939</v>
      </c>
      <c r="M875" t="s">
        <v>1965</v>
      </c>
      <c r="N875"/>
      <c r="O875" t="s">
        <v>1243</v>
      </c>
      <c r="P875" t="s">
        <v>1255</v>
      </c>
      <c r="Q875" t="s">
        <v>1240</v>
      </c>
      <c r="R875" t="s">
        <v>8519</v>
      </c>
      <c r="S875"/>
      <c r="T875" t="s">
        <v>8852</v>
      </c>
      <c r="U875" t="s">
        <v>9953</v>
      </c>
      <c r="V875" t="s">
        <v>9310</v>
      </c>
      <c r="W875"/>
      <c r="X875"/>
      <c r="Y875" t="s">
        <v>1240</v>
      </c>
      <c r="Z875" t="s">
        <v>9309</v>
      </c>
      <c r="AA875"/>
      <c r="AB875"/>
      <c r="AC875" t="s">
        <v>9272</v>
      </c>
      <c r="AD875"/>
      <c r="AE875"/>
      <c r="AF875"/>
      <c r="AG875"/>
      <c r="AH875"/>
      <c r="AI875"/>
      <c r="AJ875"/>
      <c r="AK875"/>
      <c r="AL875"/>
      <c r="AM875"/>
      <c r="AN875"/>
      <c r="AO875" s="108" t="s">
        <v>43</v>
      </c>
      <c r="AP875" t="s">
        <v>1267</v>
      </c>
      <c r="AQ875">
        <v>49</v>
      </c>
      <c r="AR875" t="s">
        <v>9966</v>
      </c>
      <c r="AS875" t="s">
        <v>1255</v>
      </c>
      <c r="AT875" t="s">
        <v>9627</v>
      </c>
      <c r="AU875" t="s">
        <v>9308</v>
      </c>
      <c r="AV875" t="s">
        <v>9311</v>
      </c>
      <c r="AW875" t="s">
        <v>1937</v>
      </c>
      <c r="AX875" t="s">
        <v>1934</v>
      </c>
      <c r="AY875" t="s">
        <v>9312</v>
      </c>
      <c r="AZ875" t="s">
        <v>1240</v>
      </c>
      <c r="BA875" t="s">
        <v>9313</v>
      </c>
      <c r="BB875" t="s">
        <v>1272</v>
      </c>
      <c r="BC875" t="s">
        <v>1939</v>
      </c>
      <c r="BD875" t="s">
        <v>9967</v>
      </c>
      <c r="BE875">
        <v>794</v>
      </c>
      <c r="BF875">
        <v>873</v>
      </c>
      <c r="BG875">
        <v>0</v>
      </c>
      <c r="BH875" t="s">
        <v>1592</v>
      </c>
      <c r="BI875">
        <v>0</v>
      </c>
      <c r="BJ875">
        <v>0</v>
      </c>
      <c r="BK875">
        <v>883</v>
      </c>
      <c r="BL875" t="s">
        <v>9315</v>
      </c>
      <c r="BM875" t="s">
        <v>1295</v>
      </c>
      <c r="BN875" t="s">
        <v>9955</v>
      </c>
      <c r="BO875" t="s" cm="1">
        <v>9954</v>
      </c>
      <c r="BP875" t="s">
        <v>1592</v>
      </c>
      <c r="BQ875" t="s">
        <v>1243</v>
      </c>
      <c r="BR875">
        <v>153</v>
      </c>
      <c r="BS875" t="s">
        <v>8431</v>
      </c>
      <c r="BT875" t="s">
        <v>9968</v>
      </c>
      <c r="BU875" t="s">
        <v>9307</v>
      </c>
      <c r="BV875" t="s">
        <v>9311</v>
      </c>
      <c r="BW875" t="s">
        <v>9312</v>
      </c>
      <c r="BX875" t="s">
        <v>1937</v>
      </c>
      <c r="BY875" t="s">
        <v>8852</v>
      </c>
      <c r="BZ875" t="s">
        <v>9312</v>
      </c>
      <c r="CA875" t="s">
        <v>1965</v>
      </c>
      <c r="CB875"/>
      <c r="CC875" t="s">
        <v>998</v>
      </c>
      <c r="CD875" t="s">
        <v>1272</v>
      </c>
      <c r="CE875" t="s">
        <v>9969</v>
      </c>
      <c r="CF875" t="s">
        <v>9970</v>
      </c>
      <c r="CG875" t="s">
        <v>1272</v>
      </c>
      <c r="CH875" t="s">
        <v>1592</v>
      </c>
      <c r="CI875" t="s">
        <v>8519</v>
      </c>
      <c r="CJ875" t="s">
        <v>1255</v>
      </c>
      <c r="CK875"/>
      <c r="CL875"/>
      <c r="CM875" t="s">
        <v>9953</v>
      </c>
      <c r="CN875" t="s">
        <v>9310</v>
      </c>
      <c r="CO875" t="s">
        <v>9953</v>
      </c>
      <c r="CP875" t="s">
        <v>9310</v>
      </c>
      <c r="CQ875" t="s">
        <v>1592</v>
      </c>
      <c r="CR875">
        <v>8</v>
      </c>
      <c r="CS875" t="s">
        <v>1243</v>
      </c>
      <c r="CT875" t="s">
        <v>1243</v>
      </c>
      <c r="CU875" t="s">
        <v>1243</v>
      </c>
      <c r="CV875" t="s">
        <v>1592</v>
      </c>
      <c r="CW875" t="s">
        <v>1592</v>
      </c>
      <c r="CX875">
        <v>873</v>
      </c>
      <c r="CY875" t="s">
        <v>9971</v>
      </c>
      <c r="CZ875" t="s">
        <v>1592</v>
      </c>
      <c r="DA875" t="s">
        <v>2313</v>
      </c>
      <c r="DB875" t="s">
        <v>2314</v>
      </c>
      <c r="DC875" t="s">
        <v>9308</v>
      </c>
      <c r="DD875" t="s">
        <v>1240</v>
      </c>
      <c r="DE875" t="s">
        <v>9309</v>
      </c>
      <c r="DF875" t="s">
        <v>8852</v>
      </c>
      <c r="DG875" t="s">
        <v>8867</v>
      </c>
      <c r="DH875" t="s">
        <v>8868</v>
      </c>
      <c r="DI875" t="s">
        <v>9966</v>
      </c>
      <c r="DJ875"/>
      <c r="DK875" t="s">
        <v>8868</v>
      </c>
      <c r="DL875">
        <v>9</v>
      </c>
      <c r="DM875" t="s">
        <v>2315</v>
      </c>
      <c r="DN875" t="s">
        <v>1255</v>
      </c>
      <c r="DO875" t="b">
        <v>1</v>
      </c>
      <c r="DP875" t="b">
        <v>1</v>
      </c>
      <c r="DQ875" t="b">
        <v>0</v>
      </c>
      <c r="DR875" t="b">
        <v>0</v>
      </c>
      <c r="DS875" t="b">
        <v>0</v>
      </c>
      <c r="DT875" t="b">
        <v>1</v>
      </c>
      <c r="DU875" t="b">
        <v>0</v>
      </c>
      <c r="DV875">
        <v>0</v>
      </c>
      <c r="DW875" t="b">
        <v>0</v>
      </c>
      <c r="DX875" t="b">
        <v>0</v>
      </c>
      <c r="DY875" t="b">
        <v>0</v>
      </c>
      <c r="DZ875" t="b">
        <v>0</v>
      </c>
      <c r="EA875" t="b">
        <v>0</v>
      </c>
      <c r="EB875" t="b">
        <v>0</v>
      </c>
      <c r="EC875" t="b">
        <v>0</v>
      </c>
      <c r="ED875" t="b">
        <v>0</v>
      </c>
      <c r="EE875" t="b">
        <v>0</v>
      </c>
      <c r="EF875" t="b" cm="1">
        <v>0</v>
      </c>
      <c r="EG875" t="b">
        <v>0</v>
      </c>
      <c r="EH875" t="b">
        <v>0</v>
      </c>
      <c r="EI875" t="b">
        <v>0</v>
      </c>
      <c r="EJ875" t="s">
        <v>1592</v>
      </c>
      <c r="EK875">
        <v>0</v>
      </c>
      <c r="EL875">
        <v>20</v>
      </c>
      <c r="EM875" t="b">
        <v>0</v>
      </c>
    </row>
    <row r="876" spans="1:143" s="119" customFormat="1" ht="15.75">
      <c r="A876"/>
      <c r="B876" t="s">
        <v>1255</v>
      </c>
      <c r="C876" t="s">
        <v>1255</v>
      </c>
      <c r="D876" t="s">
        <v>8643</v>
      </c>
      <c r="E876" t="s">
        <v>8644</v>
      </c>
      <c r="F876"/>
      <c r="G876" t="s">
        <v>8643</v>
      </c>
      <c r="H876"/>
      <c r="I876" t="s">
        <v>1272</v>
      </c>
      <c r="J876" t="s">
        <v>1296</v>
      </c>
      <c r="K876"/>
      <c r="L876" t="s">
        <v>1939</v>
      </c>
      <c r="M876" t="s">
        <v>1947</v>
      </c>
      <c r="N876"/>
      <c r="O876" t="s">
        <v>1243</v>
      </c>
      <c r="P876" t="s">
        <v>1255</v>
      </c>
      <c r="Q876" t="s">
        <v>1240</v>
      </c>
      <c r="R876" t="s">
        <v>8519</v>
      </c>
      <c r="S876"/>
      <c r="T876" t="s">
        <v>8852</v>
      </c>
      <c r="U876" t="s">
        <v>9953</v>
      </c>
      <c r="V876" t="s">
        <v>8649</v>
      </c>
      <c r="W876"/>
      <c r="X876"/>
      <c r="Y876" t="s">
        <v>1240</v>
      </c>
      <c r="Z876" t="s">
        <v>9972</v>
      </c>
      <c r="AA876"/>
      <c r="AB876"/>
      <c r="AC876" t="s">
        <v>9272</v>
      </c>
      <c r="AD876"/>
      <c r="AE876"/>
      <c r="AF876"/>
      <c r="AG876"/>
      <c r="AH876"/>
      <c r="AI876"/>
      <c r="AJ876"/>
      <c r="AK876"/>
      <c r="AL876"/>
      <c r="AM876"/>
      <c r="AN876"/>
      <c r="AO876" s="108" t="s">
        <v>43</v>
      </c>
      <c r="AP876" t="s">
        <v>1267</v>
      </c>
      <c r="AQ876">
        <v>50</v>
      </c>
      <c r="AR876" t="s">
        <v>9674</v>
      </c>
      <c r="AS876" t="s">
        <v>1255</v>
      </c>
      <c r="AT876" t="s">
        <v>9627</v>
      </c>
      <c r="AU876" t="s">
        <v>8644</v>
      </c>
      <c r="AV876" t="s">
        <v>8651</v>
      </c>
      <c r="AW876" t="s">
        <v>1937</v>
      </c>
      <c r="AX876" t="s">
        <v>1934</v>
      </c>
      <c r="AY876" t="s">
        <v>9495</v>
      </c>
      <c r="AZ876" t="s">
        <v>1240</v>
      </c>
      <c r="BA876" t="s">
        <v>8654</v>
      </c>
      <c r="BB876" t="s">
        <v>1272</v>
      </c>
      <c r="BC876" t="s">
        <v>1939</v>
      </c>
      <c r="BD876" t="s">
        <v>9675</v>
      </c>
      <c r="BE876">
        <v>730</v>
      </c>
      <c r="BF876">
        <v>873</v>
      </c>
      <c r="BG876">
        <v>0</v>
      </c>
      <c r="BH876" t="s">
        <v>1592</v>
      </c>
      <c r="BI876">
        <v>0</v>
      </c>
      <c r="BJ876">
        <v>0</v>
      </c>
      <c r="BK876">
        <v>913</v>
      </c>
      <c r="BL876" t="s">
        <v>8656</v>
      </c>
      <c r="BM876" t="s">
        <v>1295</v>
      </c>
      <c r="BN876" t="s">
        <v>9955</v>
      </c>
      <c r="BO876" t="s" cm="1">
        <v>9954</v>
      </c>
      <c r="BP876" t="s">
        <v>1592</v>
      </c>
      <c r="BQ876" t="s">
        <v>1243</v>
      </c>
      <c r="BR876">
        <v>154</v>
      </c>
      <c r="BS876" t="s">
        <v>8439</v>
      </c>
      <c r="BT876" t="s">
        <v>9973</v>
      </c>
      <c r="BU876" t="s">
        <v>8643</v>
      </c>
      <c r="BV876" t="s">
        <v>8651</v>
      </c>
      <c r="BW876" t="s">
        <v>1937</v>
      </c>
      <c r="BX876" t="s">
        <v>1937</v>
      </c>
      <c r="BY876" t="s">
        <v>8852</v>
      </c>
      <c r="BZ876" t="s">
        <v>9974</v>
      </c>
      <c r="CA876" t="s">
        <v>1947</v>
      </c>
      <c r="CB876"/>
      <c r="CC876" t="s">
        <v>998</v>
      </c>
      <c r="CD876" t="s">
        <v>1272</v>
      </c>
      <c r="CE876" t="s">
        <v>9975</v>
      </c>
      <c r="CF876" t="s">
        <v>9976</v>
      </c>
      <c r="CG876" t="s">
        <v>1272</v>
      </c>
      <c r="CH876" t="s">
        <v>1592</v>
      </c>
      <c r="CI876" t="s">
        <v>8519</v>
      </c>
      <c r="CJ876" t="s">
        <v>1255</v>
      </c>
      <c r="CK876"/>
      <c r="CL876"/>
      <c r="CM876" t="s">
        <v>9953</v>
      </c>
      <c r="CN876" t="s">
        <v>8649</v>
      </c>
      <c r="CO876" t="s">
        <v>9953</v>
      </c>
      <c r="CP876" t="s">
        <v>8649</v>
      </c>
      <c r="CQ876" t="s">
        <v>1592</v>
      </c>
      <c r="CR876">
        <v>8</v>
      </c>
      <c r="CS876" t="s">
        <v>1243</v>
      </c>
      <c r="CT876" t="s">
        <v>1243</v>
      </c>
      <c r="CU876" t="s">
        <v>1243</v>
      </c>
      <c r="CV876" t="s">
        <v>1592</v>
      </c>
      <c r="CW876" t="s">
        <v>1592</v>
      </c>
      <c r="CX876">
        <v>874</v>
      </c>
      <c r="CY876" t="s">
        <v>9977</v>
      </c>
      <c r="CZ876" t="s">
        <v>1592</v>
      </c>
      <c r="DA876" t="s">
        <v>2313</v>
      </c>
      <c r="DB876" t="s">
        <v>2314</v>
      </c>
      <c r="DC876" t="s">
        <v>8644</v>
      </c>
      <c r="DD876" t="s">
        <v>1240</v>
      </c>
      <c r="DE876" t="s">
        <v>8643</v>
      </c>
      <c r="DF876" t="s">
        <v>8852</v>
      </c>
      <c r="DG876" t="s">
        <v>8867</v>
      </c>
      <c r="DH876" t="s">
        <v>8868</v>
      </c>
      <c r="DI876" t="s">
        <v>9674</v>
      </c>
      <c r="DJ876"/>
      <c r="DK876" t="s">
        <v>8868</v>
      </c>
      <c r="DL876">
        <v>9</v>
      </c>
      <c r="DM876" t="s">
        <v>2315</v>
      </c>
      <c r="DN876" t="s">
        <v>1255</v>
      </c>
      <c r="DO876" t="b">
        <v>1</v>
      </c>
      <c r="DP876" t="b">
        <v>1</v>
      </c>
      <c r="DQ876" t="b">
        <v>0</v>
      </c>
      <c r="DR876" t="b">
        <v>0</v>
      </c>
      <c r="DS876" t="b">
        <v>0</v>
      </c>
      <c r="DT876" t="b">
        <v>1</v>
      </c>
      <c r="DU876" t="b">
        <v>0</v>
      </c>
      <c r="DV876">
        <v>0</v>
      </c>
      <c r="DW876" t="b">
        <v>0</v>
      </c>
      <c r="DX876" t="b">
        <v>0</v>
      </c>
      <c r="DY876" t="b">
        <v>0</v>
      </c>
      <c r="DZ876" t="b">
        <v>0</v>
      </c>
      <c r="EA876" t="b">
        <v>0</v>
      </c>
      <c r="EB876" t="b">
        <v>0</v>
      </c>
      <c r="EC876" t="b">
        <v>0</v>
      </c>
      <c r="ED876" t="b">
        <v>0</v>
      </c>
      <c r="EE876" t="b">
        <v>0</v>
      </c>
      <c r="EF876" t="b" cm="1">
        <v>0</v>
      </c>
      <c r="EG876" t="b">
        <v>0</v>
      </c>
      <c r="EH876" t="b">
        <v>0</v>
      </c>
      <c r="EI876" t="b">
        <v>0</v>
      </c>
      <c r="EJ876" t="s">
        <v>1592</v>
      </c>
      <c r="EK876">
        <v>0</v>
      </c>
      <c r="EL876">
        <v>13</v>
      </c>
      <c r="EM876" t="b">
        <v>0</v>
      </c>
    </row>
    <row r="877" spans="1:143" ht="15.75">
      <c r="A877"/>
      <c r="B877" t="s">
        <v>1255</v>
      </c>
      <c r="C877" t="s">
        <v>1255</v>
      </c>
      <c r="D877" t="s">
        <v>9978</v>
      </c>
      <c r="E877" t="s">
        <v>9979</v>
      </c>
      <c r="F877"/>
      <c r="G877" t="s">
        <v>9978</v>
      </c>
      <c r="H877"/>
      <c r="I877" t="s">
        <v>1279</v>
      </c>
      <c r="J877"/>
      <c r="K877"/>
      <c r="L877" t="s">
        <v>1939</v>
      </c>
      <c r="M877"/>
      <c r="N877"/>
      <c r="O877" t="s">
        <v>1243</v>
      </c>
      <c r="P877" t="s">
        <v>1255</v>
      </c>
      <c r="Q877" t="s">
        <v>1240</v>
      </c>
      <c r="R877" t="s">
        <v>9980</v>
      </c>
      <c r="S877"/>
      <c r="T877" t="s">
        <v>9561</v>
      </c>
      <c r="U877" t="s">
        <v>9981</v>
      </c>
      <c r="V877"/>
      <c r="W877"/>
      <c r="X877"/>
      <c r="Y877" t="s">
        <v>1240</v>
      </c>
      <c r="Z877"/>
      <c r="AA877"/>
      <c r="AB877"/>
      <c r="AC877"/>
      <c r="AD877"/>
      <c r="AE877"/>
      <c r="AF877"/>
      <c r="AG877"/>
      <c r="AH877"/>
      <c r="AI877"/>
      <c r="AJ877"/>
      <c r="AK877"/>
      <c r="AL877"/>
      <c r="AM877"/>
      <c r="AN877"/>
      <c r="AO877" s="108" t="s">
        <v>43</v>
      </c>
      <c r="AP877" t="s">
        <v>1267</v>
      </c>
      <c r="AQ877">
        <v>51</v>
      </c>
      <c r="AR877" t="s">
        <v>9982</v>
      </c>
      <c r="AS877" t="s">
        <v>1255</v>
      </c>
      <c r="AT877" t="s">
        <v>9627</v>
      </c>
      <c r="AU877" t="s">
        <v>9979</v>
      </c>
      <c r="AV877" t="s">
        <v>9983</v>
      </c>
      <c r="AW877" t="s">
        <v>1937</v>
      </c>
      <c r="AX877" t="s">
        <v>1934</v>
      </c>
      <c r="AY877" t="s">
        <v>9984</v>
      </c>
      <c r="AZ877" t="s">
        <v>1240</v>
      </c>
      <c r="BA877" t="s">
        <v>9985</v>
      </c>
      <c r="BB877" t="s">
        <v>1279</v>
      </c>
      <c r="BC877" t="s">
        <v>1939</v>
      </c>
      <c r="BD877" t="s">
        <v>9986</v>
      </c>
      <c r="BE877">
        <v>877</v>
      </c>
      <c r="BF877">
        <v>0</v>
      </c>
      <c r="BG877">
        <v>0</v>
      </c>
      <c r="BH877" t="s">
        <v>1592</v>
      </c>
      <c r="BI877">
        <v>0</v>
      </c>
      <c r="BJ877">
        <v>0</v>
      </c>
      <c r="BK877">
        <v>0</v>
      </c>
      <c r="BL877" t="s">
        <v>1592</v>
      </c>
      <c r="BM877" t="s">
        <v>1592</v>
      </c>
      <c r="BN877" t="s">
        <v>1592</v>
      </c>
      <c r="BO877" t="s" cm="1">
        <v>1592</v>
      </c>
      <c r="BP877" t="s">
        <v>1592</v>
      </c>
      <c r="BQ877" t="s">
        <v>1243</v>
      </c>
      <c r="BR877">
        <v>155</v>
      </c>
      <c r="BS877" t="s">
        <v>8454</v>
      </c>
      <c r="BT877" t="s">
        <v>9987</v>
      </c>
      <c r="BU877" t="s">
        <v>9978</v>
      </c>
      <c r="BV877" t="s">
        <v>9983</v>
      </c>
      <c r="BW877" t="s">
        <v>1937</v>
      </c>
      <c r="BX877" t="s">
        <v>1937</v>
      </c>
      <c r="BY877" t="s">
        <v>9561</v>
      </c>
      <c r="BZ877" t="s">
        <v>1937</v>
      </c>
      <c r="CA877" t="s">
        <v>1592</v>
      </c>
      <c r="CB877"/>
      <c r="CC877" t="s">
        <v>998</v>
      </c>
      <c r="CD877" t="s">
        <v>1279</v>
      </c>
      <c r="CE877" t="s">
        <v>9979</v>
      </c>
      <c r="CF877" t="s">
        <v>9983</v>
      </c>
      <c r="CG877" t="s">
        <v>1279</v>
      </c>
      <c r="CH877" t="s">
        <v>1592</v>
      </c>
      <c r="CI877" t="s">
        <v>9980</v>
      </c>
      <c r="CJ877" t="s">
        <v>1255</v>
      </c>
      <c r="CK877"/>
      <c r="CL877"/>
      <c r="CM877" t="s">
        <v>9981</v>
      </c>
      <c r="CN877" t="s">
        <v>1592</v>
      </c>
      <c r="CO877" t="s">
        <v>9981</v>
      </c>
      <c r="CP877" t="s">
        <v>1592</v>
      </c>
      <c r="CQ877" t="s">
        <v>1592</v>
      </c>
      <c r="CR877">
        <v>8</v>
      </c>
      <c r="CS877" t="s">
        <v>1243</v>
      </c>
      <c r="CT877" t="s">
        <v>1243</v>
      </c>
      <c r="CU877" t="s">
        <v>1243</v>
      </c>
      <c r="CV877" t="s">
        <v>1592</v>
      </c>
      <c r="CW877" t="s">
        <v>1592</v>
      </c>
      <c r="CX877">
        <v>875</v>
      </c>
      <c r="CY877" t="s">
        <v>9988</v>
      </c>
      <c r="CZ877" t="s">
        <v>1592</v>
      </c>
      <c r="DA877" t="s">
        <v>2313</v>
      </c>
      <c r="DB877" t="s">
        <v>2314</v>
      </c>
      <c r="DC877" t="s">
        <v>9979</v>
      </c>
      <c r="DD877" t="s">
        <v>1240</v>
      </c>
      <c r="DE877" t="s">
        <v>9978</v>
      </c>
      <c r="DF877" t="s">
        <v>9561</v>
      </c>
      <c r="DG877" t="s">
        <v>9561</v>
      </c>
      <c r="DH877" t="s">
        <v>9572</v>
      </c>
      <c r="DI877" t="s">
        <v>9982</v>
      </c>
      <c r="DJ877"/>
      <c r="DK877" t="s">
        <v>9572</v>
      </c>
      <c r="DL877">
        <v>9</v>
      </c>
      <c r="DM877" t="s">
        <v>2315</v>
      </c>
      <c r="DN877" t="s">
        <v>1255</v>
      </c>
      <c r="DO877" t="b">
        <v>1</v>
      </c>
      <c r="DP877" t="b">
        <v>1</v>
      </c>
      <c r="DQ877" t="b">
        <v>1</v>
      </c>
      <c r="DR877" t="b">
        <v>0</v>
      </c>
      <c r="DS877" t="b">
        <v>0</v>
      </c>
      <c r="DT877" t="b">
        <v>1</v>
      </c>
      <c r="DU877" t="b">
        <v>1</v>
      </c>
      <c r="DV877">
        <v>0</v>
      </c>
      <c r="DW877" t="b">
        <v>0</v>
      </c>
      <c r="DX877" t="b">
        <v>0</v>
      </c>
      <c r="DY877" t="b">
        <v>0</v>
      </c>
      <c r="DZ877" t="b">
        <v>0</v>
      </c>
      <c r="EA877" t="b">
        <v>0</v>
      </c>
      <c r="EB877" t="b">
        <v>0</v>
      </c>
      <c r="EC877" t="b">
        <v>0</v>
      </c>
      <c r="ED877" t="b">
        <v>0</v>
      </c>
      <c r="EE877" t="b">
        <v>0</v>
      </c>
      <c r="EF877" t="b" cm="1">
        <v>0</v>
      </c>
      <c r="EG877" t="b">
        <v>0</v>
      </c>
      <c r="EH877" t="b">
        <v>0</v>
      </c>
      <c r="EI877" t="b">
        <v>0</v>
      </c>
      <c r="EJ877" t="s">
        <v>1592</v>
      </c>
      <c r="EK877">
        <v>0</v>
      </c>
      <c r="EL877">
        <v>11</v>
      </c>
      <c r="EM877" t="b">
        <v>0</v>
      </c>
    </row>
    <row r="878" spans="1:143" ht="15.75">
      <c r="A878"/>
      <c r="B878" t="s">
        <v>1255</v>
      </c>
      <c r="C878" t="s">
        <v>1255</v>
      </c>
      <c r="D878" t="s">
        <v>9063</v>
      </c>
      <c r="E878" t="s">
        <v>9064</v>
      </c>
      <c r="F878"/>
      <c r="G878" t="s">
        <v>9063</v>
      </c>
      <c r="H878"/>
      <c r="I878" t="s">
        <v>1272</v>
      </c>
      <c r="J878" t="s">
        <v>9978</v>
      </c>
      <c r="K878"/>
      <c r="L878" t="s">
        <v>5118</v>
      </c>
      <c r="M878" t="s">
        <v>1947</v>
      </c>
      <c r="N878"/>
      <c r="O878" t="s">
        <v>1243</v>
      </c>
      <c r="P878" t="s">
        <v>1255</v>
      </c>
      <c r="Q878" t="s">
        <v>1311</v>
      </c>
      <c r="R878" t="s">
        <v>9980</v>
      </c>
      <c r="S878"/>
      <c r="T878" t="s">
        <v>9561</v>
      </c>
      <c r="U878" t="s">
        <v>9981</v>
      </c>
      <c r="V878" t="s">
        <v>9069</v>
      </c>
      <c r="W878"/>
      <c r="X878"/>
      <c r="Y878" t="s">
        <v>1311</v>
      </c>
      <c r="Z878"/>
      <c r="AA878"/>
      <c r="AB878"/>
      <c r="AC878"/>
      <c r="AD878"/>
      <c r="AE878"/>
      <c r="AF878"/>
      <c r="AG878"/>
      <c r="AH878"/>
      <c r="AI878"/>
      <c r="AJ878"/>
      <c r="AK878"/>
      <c r="AL878"/>
      <c r="AM878"/>
      <c r="AN878"/>
      <c r="AO878" s="108" t="s">
        <v>43</v>
      </c>
      <c r="AP878" t="s">
        <v>1267</v>
      </c>
      <c r="AQ878">
        <v>52</v>
      </c>
      <c r="AR878" t="s">
        <v>9734</v>
      </c>
      <c r="AS878" t="s">
        <v>1255</v>
      </c>
      <c r="AT878" t="s">
        <v>9627</v>
      </c>
      <c r="AU878" t="s">
        <v>9064</v>
      </c>
      <c r="AV878" t="s">
        <v>9071</v>
      </c>
      <c r="AW878" t="s">
        <v>1937</v>
      </c>
      <c r="AX878" t="s">
        <v>1934</v>
      </c>
      <c r="AY878" t="s">
        <v>9073</v>
      </c>
      <c r="AZ878" t="s">
        <v>1311</v>
      </c>
      <c r="BA878" t="s">
        <v>9074</v>
      </c>
      <c r="BB878" t="s">
        <v>1272</v>
      </c>
      <c r="BC878" t="s">
        <v>5118</v>
      </c>
      <c r="BD878" t="s">
        <v>9735</v>
      </c>
      <c r="BE878">
        <v>764</v>
      </c>
      <c r="BF878">
        <v>877</v>
      </c>
      <c r="BG878">
        <v>0</v>
      </c>
      <c r="BH878" t="s">
        <v>1592</v>
      </c>
      <c r="BI878">
        <v>0</v>
      </c>
      <c r="BJ878">
        <v>0</v>
      </c>
      <c r="BK878">
        <v>903</v>
      </c>
      <c r="BL878" t="s">
        <v>9076</v>
      </c>
      <c r="BM878" t="s">
        <v>9979</v>
      </c>
      <c r="BN878" t="s">
        <v>9983</v>
      </c>
      <c r="BO878" t="s" cm="1">
        <v>9982</v>
      </c>
      <c r="BP878" t="s">
        <v>1592</v>
      </c>
      <c r="BQ878" t="s">
        <v>1243</v>
      </c>
      <c r="BR878">
        <v>156</v>
      </c>
      <c r="BS878" t="s">
        <v>8457</v>
      </c>
      <c r="BT878" t="s">
        <v>9989</v>
      </c>
      <c r="BU878" t="s">
        <v>9063</v>
      </c>
      <c r="BV878" t="s">
        <v>9071</v>
      </c>
      <c r="BW878" t="s">
        <v>1937</v>
      </c>
      <c r="BX878" t="s">
        <v>1937</v>
      </c>
      <c r="BY878" t="s">
        <v>9561</v>
      </c>
      <c r="BZ878" t="s">
        <v>1937</v>
      </c>
      <c r="CA878" t="s">
        <v>1947</v>
      </c>
      <c r="CB878"/>
      <c r="CC878" t="s">
        <v>998</v>
      </c>
      <c r="CD878" t="s">
        <v>1272</v>
      </c>
      <c r="CE878" t="s">
        <v>9990</v>
      </c>
      <c r="CF878" t="s">
        <v>9991</v>
      </c>
      <c r="CG878" t="s">
        <v>1272</v>
      </c>
      <c r="CH878" t="s">
        <v>1592</v>
      </c>
      <c r="CI878" t="s">
        <v>9980</v>
      </c>
      <c r="CJ878" t="s">
        <v>1255</v>
      </c>
      <c r="CK878"/>
      <c r="CL878"/>
      <c r="CM878" t="s">
        <v>9981</v>
      </c>
      <c r="CN878" t="s">
        <v>9069</v>
      </c>
      <c r="CO878" t="s">
        <v>9981</v>
      </c>
      <c r="CP878" t="s">
        <v>9069</v>
      </c>
      <c r="CQ878" t="s">
        <v>1592</v>
      </c>
      <c r="CR878">
        <v>8</v>
      </c>
      <c r="CS878" t="s">
        <v>1243</v>
      </c>
      <c r="CT878" t="s">
        <v>1243</v>
      </c>
      <c r="CU878" t="s">
        <v>1243</v>
      </c>
      <c r="CV878" t="s">
        <v>1592</v>
      </c>
      <c r="CW878" t="s">
        <v>1592</v>
      </c>
      <c r="CX878">
        <v>876</v>
      </c>
      <c r="CY878" t="s">
        <v>9992</v>
      </c>
      <c r="CZ878" t="s">
        <v>1592</v>
      </c>
      <c r="DA878" t="s">
        <v>2313</v>
      </c>
      <c r="DB878" t="s">
        <v>2314</v>
      </c>
      <c r="DC878" t="s">
        <v>9064</v>
      </c>
      <c r="DD878" t="s">
        <v>1311</v>
      </c>
      <c r="DE878" t="s">
        <v>9063</v>
      </c>
      <c r="DF878" t="s">
        <v>9561</v>
      </c>
      <c r="DG878" t="s">
        <v>9561</v>
      </c>
      <c r="DH878" t="s">
        <v>9572</v>
      </c>
      <c r="DI878" t="s">
        <v>9734</v>
      </c>
      <c r="DJ878"/>
      <c r="DK878" t="s">
        <v>9572</v>
      </c>
      <c r="DL878">
        <v>9</v>
      </c>
      <c r="DM878" t="s">
        <v>2315</v>
      </c>
      <c r="DN878" t="s">
        <v>1255</v>
      </c>
      <c r="DO878" t="b">
        <v>1</v>
      </c>
      <c r="DP878" t="b">
        <v>1</v>
      </c>
      <c r="DQ878" t="b">
        <v>0</v>
      </c>
      <c r="DR878" t="b">
        <v>0</v>
      </c>
      <c r="DS878" t="b">
        <v>0</v>
      </c>
      <c r="DT878" t="b">
        <v>1</v>
      </c>
      <c r="DU878" t="b">
        <v>0</v>
      </c>
      <c r="DV878">
        <v>0</v>
      </c>
      <c r="DW878" t="b">
        <v>0</v>
      </c>
      <c r="DX878" t="b">
        <v>0</v>
      </c>
      <c r="DY878" t="b">
        <v>0</v>
      </c>
      <c r="DZ878" t="b">
        <v>0</v>
      </c>
      <c r="EA878" t="b">
        <v>0</v>
      </c>
      <c r="EB878" t="b">
        <v>0</v>
      </c>
      <c r="EC878" t="b">
        <v>0</v>
      </c>
      <c r="ED878" t="b">
        <v>0</v>
      </c>
      <c r="EE878" t="b">
        <v>0</v>
      </c>
      <c r="EF878" t="b" cm="1">
        <v>0</v>
      </c>
      <c r="EG878" t="b">
        <v>0</v>
      </c>
      <c r="EH878" t="b">
        <v>0</v>
      </c>
      <c r="EI878" t="b">
        <v>0</v>
      </c>
      <c r="EJ878" t="s">
        <v>1592</v>
      </c>
      <c r="EK878">
        <v>0</v>
      </c>
      <c r="EL878">
        <v>15</v>
      </c>
      <c r="EM878" t="b">
        <v>0</v>
      </c>
    </row>
    <row r="879" spans="1:143" s="119" customFormat="1" ht="15.75">
      <c r="A879"/>
      <c r="B879" t="s">
        <v>1255</v>
      </c>
      <c r="C879" t="s">
        <v>1255</v>
      </c>
      <c r="D879" t="s">
        <v>2072</v>
      </c>
      <c r="E879" t="s">
        <v>2068</v>
      </c>
      <c r="F879" t="s">
        <v>8533</v>
      </c>
      <c r="G879"/>
      <c r="H879"/>
      <c r="I879" t="s">
        <v>1272</v>
      </c>
      <c r="J879" t="s">
        <v>9978</v>
      </c>
      <c r="K879"/>
      <c r="L879" t="s">
        <v>1939</v>
      </c>
      <c r="M879" t="s">
        <v>1947</v>
      </c>
      <c r="N879"/>
      <c r="O879" t="s">
        <v>1243</v>
      </c>
      <c r="P879" t="s">
        <v>1255</v>
      </c>
      <c r="Q879" t="s">
        <v>1311</v>
      </c>
      <c r="R879" t="s">
        <v>9980</v>
      </c>
      <c r="S879"/>
      <c r="T879" t="s">
        <v>9561</v>
      </c>
      <c r="U879" t="s">
        <v>9981</v>
      </c>
      <c r="V879" t="s">
        <v>2075</v>
      </c>
      <c r="W879"/>
      <c r="X879"/>
      <c r="Y879" t="s">
        <v>1311</v>
      </c>
      <c r="Z879"/>
      <c r="AA879"/>
      <c r="AB879"/>
      <c r="AC879"/>
      <c r="AD879"/>
      <c r="AE879"/>
      <c r="AF879"/>
      <c r="AG879"/>
      <c r="AH879"/>
      <c r="AI879"/>
      <c r="AJ879"/>
      <c r="AK879"/>
      <c r="AL879"/>
      <c r="AM879"/>
      <c r="AN879"/>
      <c r="AO879" s="108" t="s">
        <v>43</v>
      </c>
      <c r="AP879" t="s">
        <v>1267</v>
      </c>
      <c r="AQ879">
        <v>53</v>
      </c>
      <c r="AR879" t="s">
        <v>9635</v>
      </c>
      <c r="AS879" t="s">
        <v>1255</v>
      </c>
      <c r="AT879" t="s">
        <v>9627</v>
      </c>
      <c r="AU879" t="s">
        <v>2068</v>
      </c>
      <c r="AV879" t="s">
        <v>2071</v>
      </c>
      <c r="AW879" t="s">
        <v>8538</v>
      </c>
      <c r="AX879" t="s">
        <v>1934</v>
      </c>
      <c r="AY879" t="s">
        <v>1937</v>
      </c>
      <c r="AZ879" t="s">
        <v>1311</v>
      </c>
      <c r="BA879" t="s">
        <v>6269</v>
      </c>
      <c r="BB879" t="s">
        <v>1272</v>
      </c>
      <c r="BC879" t="s">
        <v>1939</v>
      </c>
      <c r="BD879" t="s">
        <v>6270</v>
      </c>
      <c r="BE879">
        <v>418</v>
      </c>
      <c r="BF879">
        <v>877</v>
      </c>
      <c r="BG879">
        <v>0</v>
      </c>
      <c r="BH879" t="s">
        <v>1592</v>
      </c>
      <c r="BI879">
        <v>0</v>
      </c>
      <c r="BJ879">
        <v>0</v>
      </c>
      <c r="BK879">
        <v>476</v>
      </c>
      <c r="BL879" t="s">
        <v>2076</v>
      </c>
      <c r="BM879" t="s">
        <v>9979</v>
      </c>
      <c r="BN879" t="s">
        <v>9983</v>
      </c>
      <c r="BO879" t="s" cm="1">
        <v>9982</v>
      </c>
      <c r="BP879" t="s">
        <v>1592</v>
      </c>
      <c r="BQ879" t="s">
        <v>1243</v>
      </c>
      <c r="BR879">
        <v>157</v>
      </c>
      <c r="BS879" t="s">
        <v>8462</v>
      </c>
      <c r="BT879" t="s">
        <v>9993</v>
      </c>
      <c r="BU879" t="s">
        <v>2072</v>
      </c>
      <c r="BV879" t="s">
        <v>2071</v>
      </c>
      <c r="BW879" t="s">
        <v>1937</v>
      </c>
      <c r="BX879" t="s">
        <v>1937</v>
      </c>
      <c r="BY879" t="s">
        <v>9561</v>
      </c>
      <c r="BZ879" t="s">
        <v>1937</v>
      </c>
      <c r="CA879" t="s">
        <v>1947</v>
      </c>
      <c r="CB879"/>
      <c r="CC879" t="s">
        <v>998</v>
      </c>
      <c r="CD879" t="s">
        <v>1272</v>
      </c>
      <c r="CE879" t="s">
        <v>9994</v>
      </c>
      <c r="CF879" t="s">
        <v>9995</v>
      </c>
      <c r="CG879" t="s">
        <v>1272</v>
      </c>
      <c r="CH879" t="s">
        <v>1592</v>
      </c>
      <c r="CI879" t="s">
        <v>9980</v>
      </c>
      <c r="CJ879" t="s">
        <v>1255</v>
      </c>
      <c r="CK879"/>
      <c r="CL879"/>
      <c r="CM879" t="s">
        <v>9981</v>
      </c>
      <c r="CN879" t="s">
        <v>2075</v>
      </c>
      <c r="CO879" t="s">
        <v>9981</v>
      </c>
      <c r="CP879" t="s">
        <v>2075</v>
      </c>
      <c r="CQ879" t="s">
        <v>1592</v>
      </c>
      <c r="CR879">
        <v>8</v>
      </c>
      <c r="CS879" t="s">
        <v>1243</v>
      </c>
      <c r="CT879" t="s">
        <v>1243</v>
      </c>
      <c r="CU879" t="s">
        <v>1592</v>
      </c>
      <c r="CV879" t="s">
        <v>1592</v>
      </c>
      <c r="CW879" t="s">
        <v>1592</v>
      </c>
      <c r="CX879">
        <v>877</v>
      </c>
      <c r="CY879" t="s">
        <v>9996</v>
      </c>
      <c r="CZ879" t="s">
        <v>1592</v>
      </c>
      <c r="DA879" t="s">
        <v>2313</v>
      </c>
      <c r="DB879" t="s">
        <v>2314</v>
      </c>
      <c r="DC879" t="s">
        <v>2068</v>
      </c>
      <c r="DD879" t="s">
        <v>1311</v>
      </c>
      <c r="DE879">
        <v>0</v>
      </c>
      <c r="DF879" t="s">
        <v>9561</v>
      </c>
      <c r="DG879" t="s">
        <v>9561</v>
      </c>
      <c r="DH879" t="s">
        <v>9572</v>
      </c>
      <c r="DI879" t="s">
        <v>9635</v>
      </c>
      <c r="DJ879"/>
      <c r="DK879" t="s">
        <v>9572</v>
      </c>
      <c r="DL879">
        <v>9</v>
      </c>
      <c r="DM879" t="s">
        <v>2315</v>
      </c>
      <c r="DN879" t="s">
        <v>1255</v>
      </c>
      <c r="DO879" t="b">
        <v>1</v>
      </c>
      <c r="DP879" t="b">
        <v>1</v>
      </c>
      <c r="DQ879" t="b">
        <v>0</v>
      </c>
      <c r="DR879" t="b">
        <v>0</v>
      </c>
      <c r="DS879" t="b">
        <v>0</v>
      </c>
      <c r="DT879" t="b">
        <v>1</v>
      </c>
      <c r="DU879" t="b">
        <v>0</v>
      </c>
      <c r="DV879">
        <v>0</v>
      </c>
      <c r="DW879" t="b">
        <v>0</v>
      </c>
      <c r="DX879" t="b">
        <v>0</v>
      </c>
      <c r="DY879" t="b">
        <v>0</v>
      </c>
      <c r="DZ879" t="b">
        <v>0</v>
      </c>
      <c r="EA879" t="b">
        <v>0</v>
      </c>
      <c r="EB879" t="b">
        <v>0</v>
      </c>
      <c r="EC879" t="b">
        <v>0</v>
      </c>
      <c r="ED879" t="b">
        <v>0</v>
      </c>
      <c r="EE879" t="b">
        <v>0</v>
      </c>
      <c r="EF879" t="b" cm="1">
        <v>0</v>
      </c>
      <c r="EG879" t="b">
        <v>0</v>
      </c>
      <c r="EH879" t="b">
        <v>0</v>
      </c>
      <c r="EI879" t="b">
        <v>0</v>
      </c>
      <c r="EJ879" t="s">
        <v>1592</v>
      </c>
      <c r="EK879">
        <v>0</v>
      </c>
      <c r="EL879">
        <v>10</v>
      </c>
      <c r="EM879" t="b">
        <v>0</v>
      </c>
    </row>
    <row r="880" spans="1:143" ht="15.75">
      <c r="A880"/>
      <c r="B880" t="s">
        <v>1255</v>
      </c>
      <c r="C880" t="s">
        <v>1255</v>
      </c>
      <c r="D880" t="s">
        <v>9559</v>
      </c>
      <c r="E880" t="s">
        <v>9560</v>
      </c>
      <c r="F880" t="s">
        <v>9085</v>
      </c>
      <c r="G880" t="s">
        <v>9559</v>
      </c>
      <c r="H880" t="s">
        <v>9559</v>
      </c>
      <c r="I880" t="s">
        <v>1268</v>
      </c>
      <c r="J880" t="s">
        <v>9978</v>
      </c>
      <c r="K880"/>
      <c r="L880" t="s">
        <v>5118</v>
      </c>
      <c r="M880" t="s">
        <v>1965</v>
      </c>
      <c r="N880"/>
      <c r="O880" t="s">
        <v>1243</v>
      </c>
      <c r="P880" t="s">
        <v>1255</v>
      </c>
      <c r="Q880" t="s">
        <v>1240</v>
      </c>
      <c r="R880" t="s">
        <v>9980</v>
      </c>
      <c r="S880"/>
      <c r="T880" t="s">
        <v>9561</v>
      </c>
      <c r="U880" t="s">
        <v>9981</v>
      </c>
      <c r="V880" t="s">
        <v>9562</v>
      </c>
      <c r="W880"/>
      <c r="X880"/>
      <c r="Y880" t="s">
        <v>1311</v>
      </c>
      <c r="Z880"/>
      <c r="AA880"/>
      <c r="AB880"/>
      <c r="AC880"/>
      <c r="AD880"/>
      <c r="AE880"/>
      <c r="AF880"/>
      <c r="AG880"/>
      <c r="AH880"/>
      <c r="AI880"/>
      <c r="AJ880"/>
      <c r="AK880"/>
      <c r="AL880"/>
      <c r="AM880"/>
      <c r="AN880"/>
      <c r="AO880" s="108" t="s">
        <v>43</v>
      </c>
      <c r="AP880" t="s">
        <v>1267</v>
      </c>
      <c r="AQ880">
        <v>54</v>
      </c>
      <c r="AR880" t="s">
        <v>9997</v>
      </c>
      <c r="AS880" t="s">
        <v>1255</v>
      </c>
      <c r="AT880" t="s">
        <v>9627</v>
      </c>
      <c r="AU880" t="s">
        <v>9560</v>
      </c>
      <c r="AV880" t="s">
        <v>9563</v>
      </c>
      <c r="AW880" t="s">
        <v>9089</v>
      </c>
      <c r="AX880" t="s">
        <v>1934</v>
      </c>
      <c r="AY880" t="s">
        <v>9564</v>
      </c>
      <c r="AZ880" t="s">
        <v>1240</v>
      </c>
      <c r="BA880" t="s">
        <v>9565</v>
      </c>
      <c r="BB880" t="s">
        <v>1268</v>
      </c>
      <c r="BC880" t="s">
        <v>5118</v>
      </c>
      <c r="BD880" t="s">
        <v>9998</v>
      </c>
      <c r="BE880">
        <v>824</v>
      </c>
      <c r="BF880">
        <v>877</v>
      </c>
      <c r="BG880">
        <v>0</v>
      </c>
      <c r="BH880" t="s">
        <v>9560</v>
      </c>
      <c r="BI880">
        <v>1</v>
      </c>
      <c r="BJ880">
        <v>0</v>
      </c>
      <c r="BK880">
        <v>0</v>
      </c>
      <c r="BL880" t="s">
        <v>1592</v>
      </c>
      <c r="BM880" t="s">
        <v>9979</v>
      </c>
      <c r="BN880" t="s">
        <v>9983</v>
      </c>
      <c r="BO880" t="s" cm="1">
        <v>9982</v>
      </c>
      <c r="BP880" t="s">
        <v>1592</v>
      </c>
      <c r="BQ880" t="s">
        <v>1243</v>
      </c>
      <c r="BR880">
        <v>158</v>
      </c>
      <c r="BS880" t="s">
        <v>8467</v>
      </c>
      <c r="BT880" t="s">
        <v>9999</v>
      </c>
      <c r="BU880" t="s">
        <v>9559</v>
      </c>
      <c r="BV880" t="s">
        <v>9563</v>
      </c>
      <c r="BW880" t="s">
        <v>9564</v>
      </c>
      <c r="BX880" t="s">
        <v>1937</v>
      </c>
      <c r="BY880" t="s">
        <v>9561</v>
      </c>
      <c r="BZ880" t="s">
        <v>1937</v>
      </c>
      <c r="CA880" t="s">
        <v>1965</v>
      </c>
      <c r="CB880"/>
      <c r="CC880" t="s">
        <v>998</v>
      </c>
      <c r="CD880" t="s">
        <v>1268</v>
      </c>
      <c r="CE880" t="s">
        <v>10000</v>
      </c>
      <c r="CF880" t="s">
        <v>9567</v>
      </c>
      <c r="CG880" t="s">
        <v>1268</v>
      </c>
      <c r="CH880" t="s">
        <v>1592</v>
      </c>
      <c r="CI880" t="s">
        <v>9980</v>
      </c>
      <c r="CJ880" t="s">
        <v>1255</v>
      </c>
      <c r="CK880"/>
      <c r="CL880"/>
      <c r="CM880" t="s">
        <v>9981</v>
      </c>
      <c r="CN880" t="s">
        <v>9562</v>
      </c>
      <c r="CO880" t="s">
        <v>9981</v>
      </c>
      <c r="CP880" t="s">
        <v>9562</v>
      </c>
      <c r="CQ880" t="s">
        <v>1592</v>
      </c>
      <c r="CR880">
        <v>8</v>
      </c>
      <c r="CS880" t="s">
        <v>1243</v>
      </c>
      <c r="CT880" t="s">
        <v>1243</v>
      </c>
      <c r="CU880" t="s">
        <v>1243</v>
      </c>
      <c r="CV880" t="s">
        <v>1592</v>
      </c>
      <c r="CW880" t="s">
        <v>1592</v>
      </c>
      <c r="CX880">
        <v>878</v>
      </c>
      <c r="CY880" t="s">
        <v>10001</v>
      </c>
      <c r="CZ880" t="s">
        <v>1592</v>
      </c>
      <c r="DA880" t="s">
        <v>2313</v>
      </c>
      <c r="DB880" t="s">
        <v>2314</v>
      </c>
      <c r="DC880" t="s">
        <v>9560</v>
      </c>
      <c r="DD880" t="s">
        <v>1240</v>
      </c>
      <c r="DE880" t="s">
        <v>9559</v>
      </c>
      <c r="DF880" t="s">
        <v>9561</v>
      </c>
      <c r="DG880" t="s">
        <v>9561</v>
      </c>
      <c r="DH880" t="s">
        <v>9572</v>
      </c>
      <c r="DI880" t="s">
        <v>9997</v>
      </c>
      <c r="DJ880"/>
      <c r="DK880" t="s">
        <v>9572</v>
      </c>
      <c r="DL880">
        <v>9</v>
      </c>
      <c r="DM880" t="s">
        <v>2315</v>
      </c>
      <c r="DN880" t="s">
        <v>1255</v>
      </c>
      <c r="DO880" t="b">
        <v>1</v>
      </c>
      <c r="DP880" t="b">
        <v>1</v>
      </c>
      <c r="DQ880" t="b">
        <v>0</v>
      </c>
      <c r="DR880" t="b">
        <v>0</v>
      </c>
      <c r="DS880" t="b">
        <v>0</v>
      </c>
      <c r="DT880" t="b">
        <v>1</v>
      </c>
      <c r="DU880" t="b">
        <v>0</v>
      </c>
      <c r="DV880">
        <v>0</v>
      </c>
      <c r="DW880" t="b">
        <v>0</v>
      </c>
      <c r="DX880" t="b">
        <v>0</v>
      </c>
      <c r="DY880" t="b">
        <v>0</v>
      </c>
      <c r="DZ880" t="b">
        <v>0</v>
      </c>
      <c r="EA880" t="b">
        <v>0</v>
      </c>
      <c r="EB880" t="b">
        <v>0</v>
      </c>
      <c r="EC880" t="b">
        <v>0</v>
      </c>
      <c r="ED880" t="b">
        <v>0</v>
      </c>
      <c r="EE880" t="b">
        <v>0</v>
      </c>
      <c r="EF880" t="b" cm="1">
        <v>0</v>
      </c>
      <c r="EG880" t="b">
        <v>0</v>
      </c>
      <c r="EH880" t="b">
        <v>0</v>
      </c>
      <c r="EI880" t="b">
        <v>0</v>
      </c>
      <c r="EJ880" t="s">
        <v>1592</v>
      </c>
      <c r="EK880">
        <v>0</v>
      </c>
      <c r="EL880">
        <v>11</v>
      </c>
      <c r="EM880" t="b">
        <v>0</v>
      </c>
    </row>
    <row r="881" spans="1:143" ht="15.75">
      <c r="A881"/>
      <c r="B881" t="s">
        <v>1255</v>
      </c>
      <c r="C881" t="s">
        <v>1255</v>
      </c>
      <c r="D881" t="s">
        <v>10002</v>
      </c>
      <c r="E881" t="s">
        <v>10003</v>
      </c>
      <c r="F881" t="s">
        <v>9269</v>
      </c>
      <c r="G881" t="s">
        <v>9270</v>
      </c>
      <c r="H881"/>
      <c r="I881" t="s">
        <v>1279</v>
      </c>
      <c r="J881"/>
      <c r="K881"/>
      <c r="L881" t="s">
        <v>5118</v>
      </c>
      <c r="M881"/>
      <c r="N881"/>
      <c r="O881" t="s">
        <v>1243</v>
      </c>
      <c r="P881" t="s">
        <v>1255</v>
      </c>
      <c r="Q881" t="s">
        <v>1240</v>
      </c>
      <c r="R881" t="s">
        <v>8519</v>
      </c>
      <c r="S881"/>
      <c r="T881" t="s">
        <v>8852</v>
      </c>
      <c r="U881" t="s">
        <v>10004</v>
      </c>
      <c r="V881"/>
      <c r="W881"/>
      <c r="X881"/>
      <c r="Y881" t="s">
        <v>1240</v>
      </c>
      <c r="Z881"/>
      <c r="AA881"/>
      <c r="AB881"/>
      <c r="AC881" t="s">
        <v>9272</v>
      </c>
      <c r="AD881" t="s">
        <v>9273</v>
      </c>
      <c r="AE881"/>
      <c r="AF881"/>
      <c r="AG881"/>
      <c r="AH881"/>
      <c r="AI881"/>
      <c r="AJ881"/>
      <c r="AK881"/>
      <c r="AL881"/>
      <c r="AM881"/>
      <c r="AN881"/>
      <c r="AO881" s="108" t="s">
        <v>43</v>
      </c>
      <c r="AP881" t="s">
        <v>1267</v>
      </c>
      <c r="AQ881">
        <v>55</v>
      </c>
      <c r="AR881" t="s">
        <v>10005</v>
      </c>
      <c r="AS881" t="s">
        <v>1255</v>
      </c>
      <c r="AT881" t="s">
        <v>9627</v>
      </c>
      <c r="AU881" t="s">
        <v>10003</v>
      </c>
      <c r="AV881" t="s">
        <v>10006</v>
      </c>
      <c r="AW881" t="s">
        <v>9275</v>
      </c>
      <c r="AX881" t="s">
        <v>1934</v>
      </c>
      <c r="AY881" t="s">
        <v>9276</v>
      </c>
      <c r="AZ881" t="s">
        <v>1240</v>
      </c>
      <c r="BA881" t="s">
        <v>10007</v>
      </c>
      <c r="BB881" t="s">
        <v>1279</v>
      </c>
      <c r="BC881" t="s">
        <v>5118</v>
      </c>
      <c r="BD881" t="s">
        <v>10008</v>
      </c>
      <c r="BE881">
        <v>881</v>
      </c>
      <c r="BF881">
        <v>0</v>
      </c>
      <c r="BG881">
        <v>0</v>
      </c>
      <c r="BH881" t="s">
        <v>1592</v>
      </c>
      <c r="BI881">
        <v>0</v>
      </c>
      <c r="BJ881">
        <v>0</v>
      </c>
      <c r="BK881">
        <v>0</v>
      </c>
      <c r="BL881" t="s">
        <v>1592</v>
      </c>
      <c r="BM881" t="s">
        <v>1592</v>
      </c>
      <c r="BN881" t="s">
        <v>1592</v>
      </c>
      <c r="BO881" t="s" cm="1">
        <v>1592</v>
      </c>
      <c r="BP881" t="s">
        <v>1592</v>
      </c>
      <c r="BQ881" t="s">
        <v>1243</v>
      </c>
      <c r="BR881">
        <v>159</v>
      </c>
      <c r="BS881" t="s">
        <v>8472</v>
      </c>
      <c r="BT881" t="s">
        <v>10009</v>
      </c>
      <c r="BU881" t="s">
        <v>10002</v>
      </c>
      <c r="BV881" t="s">
        <v>10006</v>
      </c>
      <c r="BW881" t="s">
        <v>1937</v>
      </c>
      <c r="BX881" t="s">
        <v>1937</v>
      </c>
      <c r="BY881" t="s">
        <v>8852</v>
      </c>
      <c r="BZ881" t="s">
        <v>1937</v>
      </c>
      <c r="CA881" t="s">
        <v>1592</v>
      </c>
      <c r="CB881"/>
      <c r="CC881" t="s">
        <v>998</v>
      </c>
      <c r="CD881" t="s">
        <v>1279</v>
      </c>
      <c r="CE881" t="s">
        <v>10003</v>
      </c>
      <c r="CF881" t="s">
        <v>10006</v>
      </c>
      <c r="CG881" t="s">
        <v>1279</v>
      </c>
      <c r="CH881" t="s">
        <v>1592</v>
      </c>
      <c r="CI881" t="s">
        <v>8519</v>
      </c>
      <c r="CJ881" t="s">
        <v>1255</v>
      </c>
      <c r="CK881"/>
      <c r="CL881"/>
      <c r="CM881" t="s">
        <v>10004</v>
      </c>
      <c r="CN881" t="s">
        <v>1592</v>
      </c>
      <c r="CO881" t="s">
        <v>10004</v>
      </c>
      <c r="CP881" t="s">
        <v>1592</v>
      </c>
      <c r="CQ881" t="s">
        <v>1592</v>
      </c>
      <c r="CR881">
        <v>8</v>
      </c>
      <c r="CS881" t="s">
        <v>1243</v>
      </c>
      <c r="CT881" t="s">
        <v>1243</v>
      </c>
      <c r="CU881" t="s">
        <v>1243</v>
      </c>
      <c r="CV881" t="s">
        <v>1592</v>
      </c>
      <c r="CW881" t="s">
        <v>1592</v>
      </c>
      <c r="CX881">
        <v>879</v>
      </c>
      <c r="CY881" t="s">
        <v>10010</v>
      </c>
      <c r="CZ881" t="s">
        <v>1592</v>
      </c>
      <c r="DA881" t="s">
        <v>2313</v>
      </c>
      <c r="DB881" t="s">
        <v>2314</v>
      </c>
      <c r="DC881" t="s">
        <v>10003</v>
      </c>
      <c r="DD881" t="s">
        <v>1240</v>
      </c>
      <c r="DE881" t="s">
        <v>9270</v>
      </c>
      <c r="DF881" t="s">
        <v>8852</v>
      </c>
      <c r="DG881" t="s">
        <v>8867</v>
      </c>
      <c r="DH881" t="s">
        <v>8868</v>
      </c>
      <c r="DI881" t="s">
        <v>10005</v>
      </c>
      <c r="DJ881"/>
      <c r="DK881" t="s">
        <v>8868</v>
      </c>
      <c r="DL881">
        <v>9</v>
      </c>
      <c r="DM881" t="s">
        <v>2315</v>
      </c>
      <c r="DN881" t="s">
        <v>1255</v>
      </c>
      <c r="DO881" t="b">
        <v>1</v>
      </c>
      <c r="DP881" t="b">
        <v>1</v>
      </c>
      <c r="DQ881" t="b">
        <v>1</v>
      </c>
      <c r="DR881" t="b">
        <v>0</v>
      </c>
      <c r="DS881" t="b">
        <v>0</v>
      </c>
      <c r="DT881" t="b">
        <v>1</v>
      </c>
      <c r="DU881" t="b">
        <v>1</v>
      </c>
      <c r="DV881">
        <v>0</v>
      </c>
      <c r="DW881" t="b">
        <v>0</v>
      </c>
      <c r="DX881" t="b">
        <v>0</v>
      </c>
      <c r="DY881" t="b">
        <v>0</v>
      </c>
      <c r="DZ881" t="b">
        <v>0</v>
      </c>
      <c r="EA881" t="b">
        <v>0</v>
      </c>
      <c r="EB881" t="b">
        <v>0</v>
      </c>
      <c r="EC881" t="b">
        <v>0</v>
      </c>
      <c r="ED881" t="b">
        <v>0</v>
      </c>
      <c r="EE881" t="b">
        <v>0</v>
      </c>
      <c r="EF881" t="b" cm="1">
        <v>0</v>
      </c>
      <c r="EG881" t="b">
        <v>0</v>
      </c>
      <c r="EH881" t="b">
        <v>0</v>
      </c>
      <c r="EI881" t="b">
        <v>0</v>
      </c>
      <c r="EJ881" t="s">
        <v>1592</v>
      </c>
      <c r="EK881">
        <v>0</v>
      </c>
      <c r="EL881">
        <v>36</v>
      </c>
      <c r="EM881" t="b">
        <v>0</v>
      </c>
    </row>
    <row r="882" spans="1:143" ht="15.75">
      <c r="A882"/>
      <c r="B882" t="s">
        <v>1255</v>
      </c>
      <c r="C882" t="s">
        <v>1255</v>
      </c>
      <c r="D882" t="s">
        <v>9281</v>
      </c>
      <c r="E882" t="s">
        <v>9282</v>
      </c>
      <c r="F882"/>
      <c r="G882" t="s">
        <v>9283</v>
      </c>
      <c r="H882"/>
      <c r="I882" t="s">
        <v>1268</v>
      </c>
      <c r="J882" t="s">
        <v>10002</v>
      </c>
      <c r="K882"/>
      <c r="L882" t="s">
        <v>1939</v>
      </c>
      <c r="M882" t="s">
        <v>1974</v>
      </c>
      <c r="N882"/>
      <c r="O882" t="s">
        <v>1243</v>
      </c>
      <c r="P882" t="s">
        <v>1255</v>
      </c>
      <c r="Q882" t="s">
        <v>1240</v>
      </c>
      <c r="R882" t="s">
        <v>8519</v>
      </c>
      <c r="S882"/>
      <c r="T882" t="s">
        <v>8852</v>
      </c>
      <c r="U882" t="s">
        <v>10004</v>
      </c>
      <c r="V882" t="s">
        <v>9285</v>
      </c>
      <c r="W882"/>
      <c r="X882"/>
      <c r="Y882" t="s">
        <v>1240</v>
      </c>
      <c r="Z882"/>
      <c r="AA882"/>
      <c r="AB882"/>
      <c r="AC882" t="s">
        <v>9272</v>
      </c>
      <c r="AD882"/>
      <c r="AE882"/>
      <c r="AF882"/>
      <c r="AG882"/>
      <c r="AH882"/>
      <c r="AI882"/>
      <c r="AJ882"/>
      <c r="AK882"/>
      <c r="AL882"/>
      <c r="AM882"/>
      <c r="AN882"/>
      <c r="AO882" s="108" t="s">
        <v>43</v>
      </c>
      <c r="AP882" t="s">
        <v>1267</v>
      </c>
      <c r="AQ882">
        <v>56</v>
      </c>
      <c r="AR882" t="s">
        <v>10011</v>
      </c>
      <c r="AS882" t="s">
        <v>1255</v>
      </c>
      <c r="AT882" t="s">
        <v>9627</v>
      </c>
      <c r="AU882" t="s">
        <v>9282</v>
      </c>
      <c r="AV882" t="s">
        <v>9286</v>
      </c>
      <c r="AW882" t="s">
        <v>1937</v>
      </c>
      <c r="AX882" t="s">
        <v>1934</v>
      </c>
      <c r="AY882" t="s">
        <v>9287</v>
      </c>
      <c r="AZ882" t="s">
        <v>1240</v>
      </c>
      <c r="BA882" t="s">
        <v>9288</v>
      </c>
      <c r="BB882" t="s">
        <v>1268</v>
      </c>
      <c r="BC882" t="s">
        <v>1939</v>
      </c>
      <c r="BD882" t="s">
        <v>10012</v>
      </c>
      <c r="BE882">
        <v>792</v>
      </c>
      <c r="BF882">
        <v>881</v>
      </c>
      <c r="BG882">
        <v>0</v>
      </c>
      <c r="BH882" t="s">
        <v>9282</v>
      </c>
      <c r="BI882">
        <v>1</v>
      </c>
      <c r="BJ882">
        <v>0</v>
      </c>
      <c r="BK882">
        <v>0</v>
      </c>
      <c r="BL882" t="s">
        <v>1592</v>
      </c>
      <c r="BM882" t="s">
        <v>10003</v>
      </c>
      <c r="BN882" t="s">
        <v>10006</v>
      </c>
      <c r="BO882" t="s" cm="1">
        <v>10005</v>
      </c>
      <c r="BP882" t="s">
        <v>1592</v>
      </c>
      <c r="BQ882" t="s">
        <v>1243</v>
      </c>
      <c r="BR882">
        <v>160</v>
      </c>
      <c r="BS882" t="s">
        <v>8477</v>
      </c>
      <c r="BT882" t="s">
        <v>10013</v>
      </c>
      <c r="BU882" t="s">
        <v>9281</v>
      </c>
      <c r="BV882" t="s">
        <v>9286</v>
      </c>
      <c r="BW882" t="s">
        <v>1937</v>
      </c>
      <c r="BX882" t="s">
        <v>1937</v>
      </c>
      <c r="BY882" t="s">
        <v>8852</v>
      </c>
      <c r="BZ882" t="s">
        <v>1937</v>
      </c>
      <c r="CA882" t="s">
        <v>1974</v>
      </c>
      <c r="CB882"/>
      <c r="CC882" t="s">
        <v>998</v>
      </c>
      <c r="CD882" t="s">
        <v>1268</v>
      </c>
      <c r="CE882" t="s">
        <v>10014</v>
      </c>
      <c r="CF882" t="s">
        <v>9290</v>
      </c>
      <c r="CG882" t="s">
        <v>1268</v>
      </c>
      <c r="CH882" t="s">
        <v>1592</v>
      </c>
      <c r="CI882" t="s">
        <v>8519</v>
      </c>
      <c r="CJ882" t="s">
        <v>1255</v>
      </c>
      <c r="CK882"/>
      <c r="CL882"/>
      <c r="CM882" t="s">
        <v>10004</v>
      </c>
      <c r="CN882" t="s">
        <v>9285</v>
      </c>
      <c r="CO882" t="s">
        <v>10004</v>
      </c>
      <c r="CP882" t="s">
        <v>9285</v>
      </c>
      <c r="CQ882" t="s">
        <v>1592</v>
      </c>
      <c r="CR882">
        <v>8</v>
      </c>
      <c r="CS882" t="s">
        <v>1243</v>
      </c>
      <c r="CT882" t="s">
        <v>1243</v>
      </c>
      <c r="CU882" t="s">
        <v>1243</v>
      </c>
      <c r="CV882" t="s">
        <v>1592</v>
      </c>
      <c r="CW882" t="s">
        <v>1592</v>
      </c>
      <c r="CX882">
        <v>880</v>
      </c>
      <c r="CY882" t="s">
        <v>10015</v>
      </c>
      <c r="CZ882" t="s">
        <v>1592</v>
      </c>
      <c r="DA882" t="s">
        <v>2313</v>
      </c>
      <c r="DB882" t="s">
        <v>2314</v>
      </c>
      <c r="DC882" t="s">
        <v>9282</v>
      </c>
      <c r="DD882" t="s">
        <v>1240</v>
      </c>
      <c r="DE882" t="s">
        <v>9283</v>
      </c>
      <c r="DF882" t="s">
        <v>8852</v>
      </c>
      <c r="DG882" t="s">
        <v>8867</v>
      </c>
      <c r="DH882" t="s">
        <v>8868</v>
      </c>
      <c r="DI882" t="s">
        <v>10011</v>
      </c>
      <c r="DJ882"/>
      <c r="DK882" t="s">
        <v>8868</v>
      </c>
      <c r="DL882">
        <v>9</v>
      </c>
      <c r="DM882" t="s">
        <v>2315</v>
      </c>
      <c r="DN882" t="s">
        <v>1255</v>
      </c>
      <c r="DO882" t="b">
        <v>1</v>
      </c>
      <c r="DP882" t="b">
        <v>1</v>
      </c>
      <c r="DQ882" t="b">
        <v>0</v>
      </c>
      <c r="DR882" t="b">
        <v>0</v>
      </c>
      <c r="DS882" t="b">
        <v>0</v>
      </c>
      <c r="DT882" t="b">
        <v>1</v>
      </c>
      <c r="DU882" t="b">
        <v>0</v>
      </c>
      <c r="DV882">
        <v>0</v>
      </c>
      <c r="DW882" t="b">
        <v>0</v>
      </c>
      <c r="DX882" t="b">
        <v>0</v>
      </c>
      <c r="DY882" t="b">
        <v>0</v>
      </c>
      <c r="DZ882" t="b">
        <v>0</v>
      </c>
      <c r="EA882" t="b">
        <v>0</v>
      </c>
      <c r="EB882" t="b">
        <v>0</v>
      </c>
      <c r="EC882" t="b">
        <v>0</v>
      </c>
      <c r="ED882" t="b">
        <v>0</v>
      </c>
      <c r="EE882" t="b">
        <v>0</v>
      </c>
      <c r="EF882" t="b" cm="1">
        <v>0</v>
      </c>
      <c r="EG882" t="b">
        <v>0</v>
      </c>
      <c r="EH882" t="b">
        <v>0</v>
      </c>
      <c r="EI882" t="b">
        <v>0</v>
      </c>
      <c r="EJ882" t="s">
        <v>1592</v>
      </c>
      <c r="EK882">
        <v>0</v>
      </c>
      <c r="EL882">
        <v>23</v>
      </c>
      <c r="EM882" t="b">
        <v>0</v>
      </c>
    </row>
    <row r="883" spans="1:143" ht="15.75">
      <c r="A883"/>
      <c r="B883" t="s">
        <v>1255</v>
      </c>
      <c r="C883" t="s">
        <v>1255</v>
      </c>
      <c r="D883" t="s">
        <v>9307</v>
      </c>
      <c r="E883" t="s">
        <v>9308</v>
      </c>
      <c r="F883"/>
      <c r="G883" t="s">
        <v>9309</v>
      </c>
      <c r="H883" t="s">
        <v>9309</v>
      </c>
      <c r="I883" t="s">
        <v>1268</v>
      </c>
      <c r="J883" t="s">
        <v>10002</v>
      </c>
      <c r="K883"/>
      <c r="L883" t="s">
        <v>1939</v>
      </c>
      <c r="M883" t="s">
        <v>1965</v>
      </c>
      <c r="N883"/>
      <c r="O883" t="s">
        <v>1243</v>
      </c>
      <c r="P883" t="s">
        <v>1255</v>
      </c>
      <c r="Q883" t="s">
        <v>1240</v>
      </c>
      <c r="R883" t="s">
        <v>8519</v>
      </c>
      <c r="S883"/>
      <c r="T883" t="s">
        <v>8852</v>
      </c>
      <c r="U883" t="s">
        <v>10004</v>
      </c>
      <c r="V883" t="s">
        <v>9310</v>
      </c>
      <c r="W883"/>
      <c r="X883"/>
      <c r="Y883" t="s">
        <v>1240</v>
      </c>
      <c r="Z883" t="s">
        <v>9309</v>
      </c>
      <c r="AA883"/>
      <c r="AB883"/>
      <c r="AC883" t="s">
        <v>9272</v>
      </c>
      <c r="AD883"/>
      <c r="AE883"/>
      <c r="AF883"/>
      <c r="AG883"/>
      <c r="AH883"/>
      <c r="AI883"/>
      <c r="AJ883"/>
      <c r="AK883"/>
      <c r="AL883"/>
      <c r="AM883"/>
      <c r="AN883"/>
      <c r="AO883" s="108" t="s">
        <v>43</v>
      </c>
      <c r="AP883" t="s">
        <v>1267</v>
      </c>
      <c r="AQ883">
        <v>57</v>
      </c>
      <c r="AR883" t="s">
        <v>9966</v>
      </c>
      <c r="AS883" t="s">
        <v>1255</v>
      </c>
      <c r="AT883" t="s">
        <v>9627</v>
      </c>
      <c r="AU883" t="s">
        <v>9308</v>
      </c>
      <c r="AV883" t="s">
        <v>9311</v>
      </c>
      <c r="AW883" t="s">
        <v>1937</v>
      </c>
      <c r="AX883" t="s">
        <v>1934</v>
      </c>
      <c r="AY883" t="s">
        <v>9312</v>
      </c>
      <c r="AZ883" t="s">
        <v>1240</v>
      </c>
      <c r="BA883" t="s">
        <v>9313</v>
      </c>
      <c r="BB883" t="s">
        <v>1268</v>
      </c>
      <c r="BC883" t="s">
        <v>1939</v>
      </c>
      <c r="BD883" t="s">
        <v>10016</v>
      </c>
      <c r="BE883">
        <v>794</v>
      </c>
      <c r="BF883">
        <v>881</v>
      </c>
      <c r="BG883">
        <v>0</v>
      </c>
      <c r="BH883" t="s">
        <v>9308</v>
      </c>
      <c r="BI883">
        <v>1</v>
      </c>
      <c r="BJ883">
        <v>0</v>
      </c>
      <c r="BK883">
        <v>0</v>
      </c>
      <c r="BL883" t="s">
        <v>1592</v>
      </c>
      <c r="BM883" t="s">
        <v>10003</v>
      </c>
      <c r="BN883" t="s">
        <v>10006</v>
      </c>
      <c r="BO883" t="s" cm="1">
        <v>10005</v>
      </c>
      <c r="BP883" t="s">
        <v>1592</v>
      </c>
      <c r="BQ883" t="s">
        <v>1243</v>
      </c>
      <c r="BR883">
        <v>161</v>
      </c>
      <c r="BS883" t="s">
        <v>8483</v>
      </c>
      <c r="BT883" t="s">
        <v>10017</v>
      </c>
      <c r="BU883" t="s">
        <v>9307</v>
      </c>
      <c r="BV883" t="s">
        <v>9311</v>
      </c>
      <c r="BW883" t="s">
        <v>9312</v>
      </c>
      <c r="BX883" t="s">
        <v>1937</v>
      </c>
      <c r="BY883" t="s">
        <v>8852</v>
      </c>
      <c r="BZ883" t="s">
        <v>9312</v>
      </c>
      <c r="CA883" t="s">
        <v>1965</v>
      </c>
      <c r="CB883"/>
      <c r="CC883" t="s">
        <v>998</v>
      </c>
      <c r="CD883" t="s">
        <v>1268</v>
      </c>
      <c r="CE883" t="s">
        <v>10018</v>
      </c>
      <c r="CF883" t="s">
        <v>9315</v>
      </c>
      <c r="CG883" t="s">
        <v>1268</v>
      </c>
      <c r="CH883" t="s">
        <v>1592</v>
      </c>
      <c r="CI883" t="s">
        <v>8519</v>
      </c>
      <c r="CJ883" t="s">
        <v>1255</v>
      </c>
      <c r="CK883"/>
      <c r="CL883"/>
      <c r="CM883" t="s">
        <v>10004</v>
      </c>
      <c r="CN883" t="s">
        <v>9310</v>
      </c>
      <c r="CO883" t="s">
        <v>10004</v>
      </c>
      <c r="CP883" t="s">
        <v>9310</v>
      </c>
      <c r="CQ883" t="s">
        <v>1592</v>
      </c>
      <c r="CR883">
        <v>8</v>
      </c>
      <c r="CS883" t="s">
        <v>1243</v>
      </c>
      <c r="CT883" t="s">
        <v>1243</v>
      </c>
      <c r="CU883" t="s">
        <v>1243</v>
      </c>
      <c r="CV883" t="s">
        <v>1592</v>
      </c>
      <c r="CW883" t="s">
        <v>1592</v>
      </c>
      <c r="CX883">
        <v>881</v>
      </c>
      <c r="CY883" t="s">
        <v>10019</v>
      </c>
      <c r="CZ883" t="s">
        <v>1592</v>
      </c>
      <c r="DA883" t="s">
        <v>2313</v>
      </c>
      <c r="DB883" t="s">
        <v>2314</v>
      </c>
      <c r="DC883" t="s">
        <v>9308</v>
      </c>
      <c r="DD883" t="s">
        <v>1240</v>
      </c>
      <c r="DE883" t="s">
        <v>9309</v>
      </c>
      <c r="DF883" t="s">
        <v>8852</v>
      </c>
      <c r="DG883" t="s">
        <v>8867</v>
      </c>
      <c r="DH883" t="s">
        <v>8868</v>
      </c>
      <c r="DI883" t="s">
        <v>9966</v>
      </c>
      <c r="DJ883"/>
      <c r="DK883" t="s">
        <v>8868</v>
      </c>
      <c r="DL883">
        <v>9</v>
      </c>
      <c r="DM883" t="s">
        <v>2315</v>
      </c>
      <c r="DN883" t="s">
        <v>1255</v>
      </c>
      <c r="DO883" t="b">
        <v>1</v>
      </c>
      <c r="DP883" t="b">
        <v>1</v>
      </c>
      <c r="DQ883" t="b">
        <v>0</v>
      </c>
      <c r="DR883" t="b">
        <v>0</v>
      </c>
      <c r="DS883" t="b">
        <v>0</v>
      </c>
      <c r="DT883" t="b">
        <v>1</v>
      </c>
      <c r="DU883" t="b">
        <v>0</v>
      </c>
      <c r="DV883">
        <v>0</v>
      </c>
      <c r="DW883" t="b">
        <v>0</v>
      </c>
      <c r="DX883" t="b">
        <v>0</v>
      </c>
      <c r="DY883" t="b">
        <v>0</v>
      </c>
      <c r="DZ883" t="b">
        <v>0</v>
      </c>
      <c r="EA883" t="b">
        <v>0</v>
      </c>
      <c r="EB883" t="b">
        <v>0</v>
      </c>
      <c r="EC883" t="b">
        <v>0</v>
      </c>
      <c r="ED883" t="b">
        <v>0</v>
      </c>
      <c r="EE883" t="b">
        <v>0</v>
      </c>
      <c r="EF883" t="b" cm="1">
        <v>0</v>
      </c>
      <c r="EG883" t="b">
        <v>0</v>
      </c>
      <c r="EH883" t="b">
        <v>0</v>
      </c>
      <c r="EI883" t="b">
        <v>0</v>
      </c>
      <c r="EJ883" t="s">
        <v>1592</v>
      </c>
      <c r="EK883">
        <v>0</v>
      </c>
      <c r="EL883">
        <v>20</v>
      </c>
      <c r="EM883" t="b">
        <v>0</v>
      </c>
    </row>
    <row r="884" spans="1:143" ht="15.75">
      <c r="A884"/>
      <c r="B884" t="s">
        <v>1255</v>
      </c>
      <c r="C884" t="s">
        <v>1255</v>
      </c>
      <c r="D884" t="s">
        <v>9320</v>
      </c>
      <c r="E884" t="s">
        <v>9321</v>
      </c>
      <c r="F884"/>
      <c r="G884" t="s">
        <v>9320</v>
      </c>
      <c r="H884" t="s">
        <v>9322</v>
      </c>
      <c r="I884" t="s">
        <v>1268</v>
      </c>
      <c r="J884" t="s">
        <v>10002</v>
      </c>
      <c r="K884"/>
      <c r="L884" t="s">
        <v>1939</v>
      </c>
      <c r="M884" t="s">
        <v>1965</v>
      </c>
      <c r="N884"/>
      <c r="O884" t="s">
        <v>1243</v>
      </c>
      <c r="P884" t="s">
        <v>1255</v>
      </c>
      <c r="Q884" t="s">
        <v>1240</v>
      </c>
      <c r="R884" t="s">
        <v>8519</v>
      </c>
      <c r="S884"/>
      <c r="T884" t="s">
        <v>8852</v>
      </c>
      <c r="U884" t="s">
        <v>10004</v>
      </c>
      <c r="V884" t="s">
        <v>9323</v>
      </c>
      <c r="W884"/>
      <c r="X884"/>
      <c r="Y884" t="s">
        <v>1240</v>
      </c>
      <c r="Z884"/>
      <c r="AA884"/>
      <c r="AB884"/>
      <c r="AC884" t="s">
        <v>9272</v>
      </c>
      <c r="AD884"/>
      <c r="AE884"/>
      <c r="AF884"/>
      <c r="AG884"/>
      <c r="AH884"/>
      <c r="AI884"/>
      <c r="AJ884"/>
      <c r="AK884"/>
      <c r="AL884"/>
      <c r="AM884"/>
      <c r="AN884"/>
      <c r="AO884" s="108" t="s">
        <v>43</v>
      </c>
      <c r="AP884" t="s">
        <v>1267</v>
      </c>
      <c r="AQ884">
        <v>58</v>
      </c>
      <c r="AR884" t="s">
        <v>10020</v>
      </c>
      <c r="AS884" t="s">
        <v>1255</v>
      </c>
      <c r="AT884" t="s">
        <v>9627</v>
      </c>
      <c r="AU884" t="s">
        <v>9321</v>
      </c>
      <c r="AV884" t="s">
        <v>9324</v>
      </c>
      <c r="AW884" t="s">
        <v>1937</v>
      </c>
      <c r="AX884" t="s">
        <v>1934</v>
      </c>
      <c r="AY884" t="s">
        <v>9325</v>
      </c>
      <c r="AZ884" t="s">
        <v>1240</v>
      </c>
      <c r="BA884" t="s">
        <v>9326</v>
      </c>
      <c r="BB884" t="s">
        <v>1268</v>
      </c>
      <c r="BC884" t="s">
        <v>1939</v>
      </c>
      <c r="BD884" t="s">
        <v>10021</v>
      </c>
      <c r="BE884">
        <v>795</v>
      </c>
      <c r="BF884">
        <v>881</v>
      </c>
      <c r="BG884">
        <v>0</v>
      </c>
      <c r="BH884" t="s">
        <v>9321</v>
      </c>
      <c r="BI884">
        <v>1</v>
      </c>
      <c r="BJ884">
        <v>0</v>
      </c>
      <c r="BK884">
        <v>0</v>
      </c>
      <c r="BL884" t="s">
        <v>1592</v>
      </c>
      <c r="BM884" t="s">
        <v>10003</v>
      </c>
      <c r="BN884" t="s">
        <v>10006</v>
      </c>
      <c r="BO884" t="s" cm="1">
        <v>10005</v>
      </c>
      <c r="BP884" t="s">
        <v>1592</v>
      </c>
      <c r="BQ884" t="s">
        <v>1243</v>
      </c>
      <c r="BR884">
        <v>162</v>
      </c>
      <c r="BS884" t="s">
        <v>8489</v>
      </c>
      <c r="BT884" t="s">
        <v>10022</v>
      </c>
      <c r="BU884" t="s">
        <v>9320</v>
      </c>
      <c r="BV884" t="s">
        <v>9324</v>
      </c>
      <c r="BW884" t="s">
        <v>9330</v>
      </c>
      <c r="BX884" t="s">
        <v>1937</v>
      </c>
      <c r="BY884" t="s">
        <v>8852</v>
      </c>
      <c r="BZ884" t="s">
        <v>1937</v>
      </c>
      <c r="CA884" t="s">
        <v>1965</v>
      </c>
      <c r="CB884"/>
      <c r="CC884" t="s">
        <v>998</v>
      </c>
      <c r="CD884" t="s">
        <v>1268</v>
      </c>
      <c r="CE884" t="s">
        <v>10023</v>
      </c>
      <c r="CF884" t="s">
        <v>9328</v>
      </c>
      <c r="CG884" t="s">
        <v>1268</v>
      </c>
      <c r="CH884" t="s">
        <v>1592</v>
      </c>
      <c r="CI884" t="s">
        <v>8519</v>
      </c>
      <c r="CJ884" t="s">
        <v>1255</v>
      </c>
      <c r="CK884"/>
      <c r="CL884"/>
      <c r="CM884" t="s">
        <v>10004</v>
      </c>
      <c r="CN884" t="s">
        <v>9323</v>
      </c>
      <c r="CO884" t="s">
        <v>10004</v>
      </c>
      <c r="CP884" t="s">
        <v>9323</v>
      </c>
      <c r="CQ884" t="s">
        <v>1592</v>
      </c>
      <c r="CR884">
        <v>8</v>
      </c>
      <c r="CS884" t="s">
        <v>1243</v>
      </c>
      <c r="CT884" t="s">
        <v>1243</v>
      </c>
      <c r="CU884" t="s">
        <v>1243</v>
      </c>
      <c r="CV884" t="s">
        <v>1592</v>
      </c>
      <c r="CW884" t="s">
        <v>1592</v>
      </c>
      <c r="CX884">
        <v>882</v>
      </c>
      <c r="CY884" t="s">
        <v>10024</v>
      </c>
      <c r="CZ884" t="s">
        <v>1592</v>
      </c>
      <c r="DA884" t="s">
        <v>2313</v>
      </c>
      <c r="DB884" t="s">
        <v>2314</v>
      </c>
      <c r="DC884" t="s">
        <v>9321</v>
      </c>
      <c r="DD884" t="s">
        <v>1240</v>
      </c>
      <c r="DE884" t="s">
        <v>9320</v>
      </c>
      <c r="DF884" t="s">
        <v>8852</v>
      </c>
      <c r="DG884" t="s">
        <v>8867</v>
      </c>
      <c r="DH884" t="s">
        <v>8868</v>
      </c>
      <c r="DI884" t="s">
        <v>10020</v>
      </c>
      <c r="DJ884"/>
      <c r="DK884" t="s">
        <v>8868</v>
      </c>
      <c r="DL884">
        <v>9</v>
      </c>
      <c r="DM884" t="s">
        <v>2315</v>
      </c>
      <c r="DN884" t="s">
        <v>1255</v>
      </c>
      <c r="DO884" t="b">
        <v>1</v>
      </c>
      <c r="DP884" t="b">
        <v>1</v>
      </c>
      <c r="DQ884" t="b">
        <v>0</v>
      </c>
      <c r="DR884" t="b">
        <v>0</v>
      </c>
      <c r="DS884" t="b">
        <v>0</v>
      </c>
      <c r="DT884" t="b">
        <v>1</v>
      </c>
      <c r="DU884" t="b">
        <v>0</v>
      </c>
      <c r="DV884">
        <v>0</v>
      </c>
      <c r="DW884" t="b">
        <v>0</v>
      </c>
      <c r="DX884" t="b">
        <v>0</v>
      </c>
      <c r="DY884" t="b">
        <v>0</v>
      </c>
      <c r="DZ884" t="b">
        <v>0</v>
      </c>
      <c r="EA884" t="b">
        <v>0</v>
      </c>
      <c r="EB884" t="b">
        <v>0</v>
      </c>
      <c r="EC884" t="b">
        <v>0</v>
      </c>
      <c r="ED884" t="b">
        <v>0</v>
      </c>
      <c r="EE884" t="b">
        <v>0</v>
      </c>
      <c r="EF884" t="b" cm="1">
        <v>0</v>
      </c>
      <c r="EG884" t="b">
        <v>0</v>
      </c>
      <c r="EH884" t="b">
        <v>0</v>
      </c>
      <c r="EI884" t="b">
        <v>0</v>
      </c>
      <c r="EJ884" t="s">
        <v>1592</v>
      </c>
      <c r="EK884">
        <v>0</v>
      </c>
      <c r="EL884">
        <v>14</v>
      </c>
      <c r="EM884" t="b">
        <v>0</v>
      </c>
    </row>
    <row r="885" spans="1:143" ht="15.75">
      <c r="A885"/>
      <c r="B885" t="s">
        <v>1255</v>
      </c>
      <c r="C885" t="s">
        <v>1255</v>
      </c>
      <c r="D885" t="s">
        <v>9334</v>
      </c>
      <c r="E885" t="s">
        <v>9335</v>
      </c>
      <c r="F885"/>
      <c r="G885" t="s">
        <v>9334</v>
      </c>
      <c r="H885"/>
      <c r="I885" t="s">
        <v>1268</v>
      </c>
      <c r="J885" t="s">
        <v>10002</v>
      </c>
      <c r="K885"/>
      <c r="L885" t="s">
        <v>1939</v>
      </c>
      <c r="M885" t="s">
        <v>2607</v>
      </c>
      <c r="N885"/>
      <c r="O885" t="s">
        <v>1243</v>
      </c>
      <c r="P885" t="s">
        <v>1255</v>
      </c>
      <c r="Q885" t="s">
        <v>1240</v>
      </c>
      <c r="R885" t="s">
        <v>8519</v>
      </c>
      <c r="S885"/>
      <c r="T885" t="s">
        <v>8852</v>
      </c>
      <c r="U885" t="s">
        <v>10004</v>
      </c>
      <c r="V885" t="s">
        <v>9336</v>
      </c>
      <c r="W885"/>
      <c r="X885"/>
      <c r="Y885" t="s">
        <v>1240</v>
      </c>
      <c r="Z885"/>
      <c r="AA885"/>
      <c r="AB885"/>
      <c r="AC885" t="s">
        <v>9272</v>
      </c>
      <c r="AD885"/>
      <c r="AE885"/>
      <c r="AF885"/>
      <c r="AG885"/>
      <c r="AH885"/>
      <c r="AI885"/>
      <c r="AJ885"/>
      <c r="AK885"/>
      <c r="AL885"/>
      <c r="AM885"/>
      <c r="AN885"/>
      <c r="AO885" s="108" t="s">
        <v>43</v>
      </c>
      <c r="AP885" t="s">
        <v>1267</v>
      </c>
      <c r="AQ885">
        <v>59</v>
      </c>
      <c r="AR885" t="s">
        <v>10025</v>
      </c>
      <c r="AS885" t="s">
        <v>1255</v>
      </c>
      <c r="AT885" t="s">
        <v>9627</v>
      </c>
      <c r="AU885" t="s">
        <v>9335</v>
      </c>
      <c r="AV885" t="s">
        <v>9337</v>
      </c>
      <c r="AW885" t="s">
        <v>1937</v>
      </c>
      <c r="AX885" t="s">
        <v>1934</v>
      </c>
      <c r="AY885" t="s">
        <v>9338</v>
      </c>
      <c r="AZ885" t="s">
        <v>1240</v>
      </c>
      <c r="BA885" t="s">
        <v>9339</v>
      </c>
      <c r="BB885" t="s">
        <v>1268</v>
      </c>
      <c r="BC885" t="s">
        <v>1939</v>
      </c>
      <c r="BD885" t="s">
        <v>10026</v>
      </c>
      <c r="BE885">
        <v>796</v>
      </c>
      <c r="BF885">
        <v>881</v>
      </c>
      <c r="BG885">
        <v>0</v>
      </c>
      <c r="BH885" t="s">
        <v>9335</v>
      </c>
      <c r="BI885">
        <v>1</v>
      </c>
      <c r="BJ885">
        <v>0</v>
      </c>
      <c r="BK885">
        <v>0</v>
      </c>
      <c r="BL885" t="s">
        <v>1592</v>
      </c>
      <c r="BM885" t="s">
        <v>10003</v>
      </c>
      <c r="BN885" t="s">
        <v>10006</v>
      </c>
      <c r="BO885" t="s" cm="1">
        <v>10005</v>
      </c>
      <c r="BP885" t="s">
        <v>1592</v>
      </c>
      <c r="BQ885" t="s">
        <v>1243</v>
      </c>
      <c r="BR885">
        <v>163</v>
      </c>
      <c r="BS885" t="s">
        <v>8494</v>
      </c>
      <c r="BT885" t="s">
        <v>10027</v>
      </c>
      <c r="BU885" t="s">
        <v>9334</v>
      </c>
      <c r="BV885" t="s">
        <v>9337</v>
      </c>
      <c r="BW885" t="s">
        <v>1937</v>
      </c>
      <c r="BX885" t="s">
        <v>1937</v>
      </c>
      <c r="BY885" t="s">
        <v>8852</v>
      </c>
      <c r="BZ885" t="s">
        <v>1937</v>
      </c>
      <c r="CA885" t="s">
        <v>2607</v>
      </c>
      <c r="CB885"/>
      <c r="CC885" t="s">
        <v>998</v>
      </c>
      <c r="CD885" t="s">
        <v>1268</v>
      </c>
      <c r="CE885" t="s">
        <v>10028</v>
      </c>
      <c r="CF885" t="s">
        <v>9341</v>
      </c>
      <c r="CG885" t="s">
        <v>1268</v>
      </c>
      <c r="CH885" t="s">
        <v>1592</v>
      </c>
      <c r="CI885" t="s">
        <v>8519</v>
      </c>
      <c r="CJ885" t="s">
        <v>1255</v>
      </c>
      <c r="CK885"/>
      <c r="CL885"/>
      <c r="CM885" t="s">
        <v>10004</v>
      </c>
      <c r="CN885" t="s">
        <v>9336</v>
      </c>
      <c r="CO885" t="s">
        <v>10004</v>
      </c>
      <c r="CP885" t="s">
        <v>9336</v>
      </c>
      <c r="CQ885" t="s">
        <v>1592</v>
      </c>
      <c r="CR885">
        <v>8</v>
      </c>
      <c r="CS885" t="s">
        <v>1243</v>
      </c>
      <c r="CT885" t="s">
        <v>1243</v>
      </c>
      <c r="CU885" t="s">
        <v>1243</v>
      </c>
      <c r="CV885" t="s">
        <v>1592</v>
      </c>
      <c r="CW885" t="s">
        <v>1592</v>
      </c>
      <c r="CX885">
        <v>883</v>
      </c>
      <c r="CY885" t="s">
        <v>10029</v>
      </c>
      <c r="CZ885" t="s">
        <v>1592</v>
      </c>
      <c r="DA885" t="s">
        <v>2313</v>
      </c>
      <c r="DB885" t="s">
        <v>2314</v>
      </c>
      <c r="DC885" t="s">
        <v>9335</v>
      </c>
      <c r="DD885" t="s">
        <v>1240</v>
      </c>
      <c r="DE885" t="s">
        <v>9334</v>
      </c>
      <c r="DF885" t="s">
        <v>8852</v>
      </c>
      <c r="DG885" t="s">
        <v>8867</v>
      </c>
      <c r="DH885" t="s">
        <v>8868</v>
      </c>
      <c r="DI885" t="s">
        <v>10025</v>
      </c>
      <c r="DJ885"/>
      <c r="DK885" t="s">
        <v>8868</v>
      </c>
      <c r="DL885">
        <v>9</v>
      </c>
      <c r="DM885" t="s">
        <v>2315</v>
      </c>
      <c r="DN885" t="s">
        <v>1255</v>
      </c>
      <c r="DO885" t="b">
        <v>1</v>
      </c>
      <c r="DP885" t="b">
        <v>1</v>
      </c>
      <c r="DQ885" t="b">
        <v>0</v>
      </c>
      <c r="DR885" t="b">
        <v>0</v>
      </c>
      <c r="DS885" t="b">
        <v>0</v>
      </c>
      <c r="DT885" t="b">
        <v>1</v>
      </c>
      <c r="DU885" t="b">
        <v>0</v>
      </c>
      <c r="DV885">
        <v>0</v>
      </c>
      <c r="DW885" t="b">
        <v>0</v>
      </c>
      <c r="DX885" t="b">
        <v>0</v>
      </c>
      <c r="DY885" t="b">
        <v>0</v>
      </c>
      <c r="DZ885" t="b">
        <v>0</v>
      </c>
      <c r="EA885" t="b">
        <v>0</v>
      </c>
      <c r="EB885" t="b">
        <v>0</v>
      </c>
      <c r="EC885" t="b">
        <v>0</v>
      </c>
      <c r="ED885" t="b">
        <v>0</v>
      </c>
      <c r="EE885" t="b">
        <v>0</v>
      </c>
      <c r="EF885" t="b" cm="1">
        <v>0</v>
      </c>
      <c r="EG885" t="b">
        <v>0</v>
      </c>
      <c r="EH885" t="b">
        <v>0</v>
      </c>
      <c r="EI885" t="b">
        <v>0</v>
      </c>
      <c r="EJ885" t="s">
        <v>1592</v>
      </c>
      <c r="EK885">
        <v>0</v>
      </c>
      <c r="EL885">
        <v>28</v>
      </c>
      <c r="EM885" t="b">
        <v>0</v>
      </c>
    </row>
    <row r="886" spans="1:143" ht="15.75">
      <c r="A886"/>
      <c r="B886" t="s">
        <v>1255</v>
      </c>
      <c r="C886" t="s">
        <v>1255</v>
      </c>
      <c r="D886" t="s">
        <v>9346</v>
      </c>
      <c r="E886" t="s">
        <v>9347</v>
      </c>
      <c r="F886"/>
      <c r="G886" t="s">
        <v>9346</v>
      </c>
      <c r="H886" t="s">
        <v>9348</v>
      </c>
      <c r="I886" t="s">
        <v>1268</v>
      </c>
      <c r="J886" t="s">
        <v>10002</v>
      </c>
      <c r="K886"/>
      <c r="L886" t="s">
        <v>1939</v>
      </c>
      <c r="M886" t="s">
        <v>1965</v>
      </c>
      <c r="N886"/>
      <c r="O886" t="s">
        <v>1243</v>
      </c>
      <c r="P886" t="s">
        <v>1255</v>
      </c>
      <c r="Q886" t="s">
        <v>1240</v>
      </c>
      <c r="R886" t="s">
        <v>8519</v>
      </c>
      <c r="S886"/>
      <c r="T886" t="s">
        <v>8852</v>
      </c>
      <c r="U886" t="s">
        <v>10004</v>
      </c>
      <c r="V886" t="s">
        <v>9349</v>
      </c>
      <c r="W886"/>
      <c r="X886"/>
      <c r="Y886" t="s">
        <v>1240</v>
      </c>
      <c r="Z886" t="s">
        <v>9309</v>
      </c>
      <c r="AA886"/>
      <c r="AB886"/>
      <c r="AC886" t="s">
        <v>9272</v>
      </c>
      <c r="AD886"/>
      <c r="AE886"/>
      <c r="AF886"/>
      <c r="AG886"/>
      <c r="AH886"/>
      <c r="AI886"/>
      <c r="AJ886"/>
      <c r="AK886"/>
      <c r="AL886"/>
      <c r="AM886"/>
      <c r="AN886"/>
      <c r="AO886" s="108" t="s">
        <v>43</v>
      </c>
      <c r="AP886" t="s">
        <v>1267</v>
      </c>
      <c r="AQ886">
        <v>60</v>
      </c>
      <c r="AR886" t="s">
        <v>10030</v>
      </c>
      <c r="AS886" t="s">
        <v>1255</v>
      </c>
      <c r="AT886" t="s">
        <v>9627</v>
      </c>
      <c r="AU886" t="s">
        <v>9347</v>
      </c>
      <c r="AV886" t="s">
        <v>9350</v>
      </c>
      <c r="AW886" t="s">
        <v>1937</v>
      </c>
      <c r="AX886" t="s">
        <v>1934</v>
      </c>
      <c r="AY886" t="s">
        <v>9351</v>
      </c>
      <c r="AZ886" t="s">
        <v>1240</v>
      </c>
      <c r="BA886" t="s">
        <v>9352</v>
      </c>
      <c r="BB886" t="s">
        <v>1268</v>
      </c>
      <c r="BC886" t="s">
        <v>1939</v>
      </c>
      <c r="BD886" t="s">
        <v>10031</v>
      </c>
      <c r="BE886">
        <v>797</v>
      </c>
      <c r="BF886">
        <v>881</v>
      </c>
      <c r="BG886">
        <v>0</v>
      </c>
      <c r="BH886" t="s">
        <v>9347</v>
      </c>
      <c r="BI886">
        <v>1</v>
      </c>
      <c r="BJ886">
        <v>0</v>
      </c>
      <c r="BK886">
        <v>0</v>
      </c>
      <c r="BL886" t="s">
        <v>1592</v>
      </c>
      <c r="BM886" t="s">
        <v>10003</v>
      </c>
      <c r="BN886" t="s">
        <v>10006</v>
      </c>
      <c r="BO886" t="s" cm="1">
        <v>10005</v>
      </c>
      <c r="BP886" t="s">
        <v>1592</v>
      </c>
      <c r="BQ886" t="s">
        <v>1243</v>
      </c>
      <c r="BR886">
        <v>164</v>
      </c>
      <c r="BS886" t="s">
        <v>8499</v>
      </c>
      <c r="BT886" t="s">
        <v>10032</v>
      </c>
      <c r="BU886" t="s">
        <v>9346</v>
      </c>
      <c r="BV886" t="s">
        <v>9350</v>
      </c>
      <c r="BW886" t="s">
        <v>9356</v>
      </c>
      <c r="BX886" t="s">
        <v>1937</v>
      </c>
      <c r="BY886" t="s">
        <v>8852</v>
      </c>
      <c r="BZ886" t="s">
        <v>9312</v>
      </c>
      <c r="CA886" t="s">
        <v>1965</v>
      </c>
      <c r="CB886"/>
      <c r="CC886" t="s">
        <v>998</v>
      </c>
      <c r="CD886" t="s">
        <v>1268</v>
      </c>
      <c r="CE886" t="s">
        <v>10033</v>
      </c>
      <c r="CF886" t="s">
        <v>9354</v>
      </c>
      <c r="CG886" t="s">
        <v>1268</v>
      </c>
      <c r="CH886" t="s">
        <v>1592</v>
      </c>
      <c r="CI886" t="s">
        <v>8519</v>
      </c>
      <c r="CJ886" t="s">
        <v>1255</v>
      </c>
      <c r="CK886"/>
      <c r="CL886"/>
      <c r="CM886" t="s">
        <v>10004</v>
      </c>
      <c r="CN886" t="s">
        <v>9349</v>
      </c>
      <c r="CO886" t="s">
        <v>10004</v>
      </c>
      <c r="CP886" t="s">
        <v>9349</v>
      </c>
      <c r="CQ886" t="s">
        <v>1592</v>
      </c>
      <c r="CR886">
        <v>8</v>
      </c>
      <c r="CS886" t="s">
        <v>1243</v>
      </c>
      <c r="CT886" t="s">
        <v>1243</v>
      </c>
      <c r="CU886" t="s">
        <v>1243</v>
      </c>
      <c r="CV886" t="s">
        <v>1592</v>
      </c>
      <c r="CW886" t="s">
        <v>1592</v>
      </c>
      <c r="CX886">
        <v>884</v>
      </c>
      <c r="CY886" t="s">
        <v>10034</v>
      </c>
      <c r="CZ886" t="s">
        <v>1592</v>
      </c>
      <c r="DA886" t="s">
        <v>2313</v>
      </c>
      <c r="DB886" t="s">
        <v>2314</v>
      </c>
      <c r="DC886" t="s">
        <v>9347</v>
      </c>
      <c r="DD886" t="s">
        <v>1240</v>
      </c>
      <c r="DE886" t="s">
        <v>9346</v>
      </c>
      <c r="DF886" t="s">
        <v>8852</v>
      </c>
      <c r="DG886" t="s">
        <v>8867</v>
      </c>
      <c r="DH886" t="s">
        <v>8868</v>
      </c>
      <c r="DI886" t="s">
        <v>10030</v>
      </c>
      <c r="DJ886"/>
      <c r="DK886" t="s">
        <v>8868</v>
      </c>
      <c r="DL886">
        <v>9</v>
      </c>
      <c r="DM886" t="s">
        <v>2315</v>
      </c>
      <c r="DN886" t="s">
        <v>1255</v>
      </c>
      <c r="DO886" t="b">
        <v>1</v>
      </c>
      <c r="DP886" t="b">
        <v>1</v>
      </c>
      <c r="DQ886" t="b">
        <v>0</v>
      </c>
      <c r="DR886" t="b">
        <v>0</v>
      </c>
      <c r="DS886" t="b">
        <v>0</v>
      </c>
      <c r="DT886" t="b">
        <v>1</v>
      </c>
      <c r="DU886" t="b">
        <v>0</v>
      </c>
      <c r="DV886">
        <v>0</v>
      </c>
      <c r="DW886" t="b">
        <v>0</v>
      </c>
      <c r="DX886" t="b">
        <v>0</v>
      </c>
      <c r="DY886" t="b">
        <v>0</v>
      </c>
      <c r="DZ886" t="b">
        <v>0</v>
      </c>
      <c r="EA886" t="b">
        <v>0</v>
      </c>
      <c r="EB886" t="b">
        <v>0</v>
      </c>
      <c r="EC886" t="b">
        <v>0</v>
      </c>
      <c r="ED886" t="b">
        <v>0</v>
      </c>
      <c r="EE886" t="b">
        <v>0</v>
      </c>
      <c r="EF886" t="b" cm="1">
        <v>0</v>
      </c>
      <c r="EG886" t="b">
        <v>0</v>
      </c>
      <c r="EH886" t="b">
        <v>0</v>
      </c>
      <c r="EI886" t="b">
        <v>0</v>
      </c>
      <c r="EJ886" t="s">
        <v>1592</v>
      </c>
      <c r="EK886">
        <v>0</v>
      </c>
      <c r="EL886">
        <v>25</v>
      </c>
      <c r="EM886" t="b">
        <v>0</v>
      </c>
    </row>
    <row r="887" spans="1:143" ht="31.5">
      <c r="A887"/>
      <c r="B887" t="s">
        <v>1255</v>
      </c>
      <c r="C887" t="s">
        <v>1255</v>
      </c>
      <c r="D887" t="s">
        <v>9360</v>
      </c>
      <c r="E887" t="s">
        <v>9361</v>
      </c>
      <c r="F887"/>
      <c r="G887" t="s">
        <v>9360</v>
      </c>
      <c r="H887" s="109" t="s">
        <v>9362</v>
      </c>
      <c r="I887" t="s">
        <v>1268</v>
      </c>
      <c r="J887" t="s">
        <v>10002</v>
      </c>
      <c r="K887"/>
      <c r="L887" t="s">
        <v>1939</v>
      </c>
      <c r="M887" t="s">
        <v>2607</v>
      </c>
      <c r="N887"/>
      <c r="O887" t="s">
        <v>1243</v>
      </c>
      <c r="P887" t="s">
        <v>1255</v>
      </c>
      <c r="Q887" t="s">
        <v>1240</v>
      </c>
      <c r="R887" t="s">
        <v>8519</v>
      </c>
      <c r="S887"/>
      <c r="T887" t="s">
        <v>8852</v>
      </c>
      <c r="U887" t="s">
        <v>10004</v>
      </c>
      <c r="V887" t="s">
        <v>9363</v>
      </c>
      <c r="W887"/>
      <c r="X887"/>
      <c r="Y887" t="s">
        <v>1240</v>
      </c>
      <c r="Z887"/>
      <c r="AA887"/>
      <c r="AB887"/>
      <c r="AC887" t="s">
        <v>9272</v>
      </c>
      <c r="AD887"/>
      <c r="AE887"/>
      <c r="AF887"/>
      <c r="AG887"/>
      <c r="AH887"/>
      <c r="AI887"/>
      <c r="AJ887"/>
      <c r="AK887"/>
      <c r="AL887"/>
      <c r="AM887"/>
      <c r="AN887"/>
      <c r="AO887" s="108" t="s">
        <v>43</v>
      </c>
      <c r="AP887" t="s">
        <v>1267</v>
      </c>
      <c r="AQ887">
        <v>61</v>
      </c>
      <c r="AR887" t="s">
        <v>10035</v>
      </c>
      <c r="AS887" t="s">
        <v>1255</v>
      </c>
      <c r="AT887" t="s">
        <v>9627</v>
      </c>
      <c r="AU887" t="s">
        <v>9361</v>
      </c>
      <c r="AV887" t="s">
        <v>9364</v>
      </c>
      <c r="AW887" t="s">
        <v>1937</v>
      </c>
      <c r="AX887" t="s">
        <v>1934</v>
      </c>
      <c r="AY887" t="s">
        <v>9365</v>
      </c>
      <c r="AZ887" t="s">
        <v>1240</v>
      </c>
      <c r="BA887" t="s">
        <v>9366</v>
      </c>
      <c r="BB887" t="s">
        <v>1268</v>
      </c>
      <c r="BC887" t="s">
        <v>1939</v>
      </c>
      <c r="BD887" t="s">
        <v>10036</v>
      </c>
      <c r="BE887">
        <v>798</v>
      </c>
      <c r="BF887">
        <v>881</v>
      </c>
      <c r="BG887">
        <v>0</v>
      </c>
      <c r="BH887" t="s">
        <v>9361</v>
      </c>
      <c r="BI887">
        <v>1</v>
      </c>
      <c r="BJ887">
        <v>0</v>
      </c>
      <c r="BK887">
        <v>0</v>
      </c>
      <c r="BL887" t="s">
        <v>1592</v>
      </c>
      <c r="BM887" t="s">
        <v>10003</v>
      </c>
      <c r="BN887" t="s">
        <v>10006</v>
      </c>
      <c r="BO887" t="s" cm="1">
        <v>10005</v>
      </c>
      <c r="BP887" t="s">
        <v>1592</v>
      </c>
      <c r="BQ887" t="s">
        <v>1243</v>
      </c>
      <c r="BR887">
        <v>165</v>
      </c>
      <c r="BS887" t="s">
        <v>8504</v>
      </c>
      <c r="BT887" t="s">
        <v>10037</v>
      </c>
      <c r="BU887" t="s">
        <v>9360</v>
      </c>
      <c r="BV887" t="s">
        <v>9364</v>
      </c>
      <c r="BW887" t="s">
        <v>9370</v>
      </c>
      <c r="BX887" t="s">
        <v>1937</v>
      </c>
      <c r="BY887" t="s">
        <v>8852</v>
      </c>
      <c r="BZ887" t="s">
        <v>1937</v>
      </c>
      <c r="CA887" t="s">
        <v>2607</v>
      </c>
      <c r="CB887"/>
      <c r="CC887" t="s">
        <v>998</v>
      </c>
      <c r="CD887" t="s">
        <v>1268</v>
      </c>
      <c r="CE887" t="s">
        <v>10038</v>
      </c>
      <c r="CF887" t="s">
        <v>9368</v>
      </c>
      <c r="CG887" t="s">
        <v>1268</v>
      </c>
      <c r="CH887" t="s">
        <v>1592</v>
      </c>
      <c r="CI887" t="s">
        <v>8519</v>
      </c>
      <c r="CJ887" t="s">
        <v>1255</v>
      </c>
      <c r="CK887"/>
      <c r="CL887"/>
      <c r="CM887" t="s">
        <v>10004</v>
      </c>
      <c r="CN887" t="s">
        <v>9363</v>
      </c>
      <c r="CO887" t="s">
        <v>10004</v>
      </c>
      <c r="CP887" t="s">
        <v>9363</v>
      </c>
      <c r="CQ887" t="s">
        <v>1592</v>
      </c>
      <c r="CR887">
        <v>8</v>
      </c>
      <c r="CS887" t="s">
        <v>1243</v>
      </c>
      <c r="CT887" t="s">
        <v>1243</v>
      </c>
      <c r="CU887" t="s">
        <v>1243</v>
      </c>
      <c r="CV887" t="s">
        <v>1592</v>
      </c>
      <c r="CW887" t="s">
        <v>1592</v>
      </c>
      <c r="CX887">
        <v>885</v>
      </c>
      <c r="CY887" t="s">
        <v>10039</v>
      </c>
      <c r="CZ887" t="s">
        <v>1592</v>
      </c>
      <c r="DA887" t="s">
        <v>2313</v>
      </c>
      <c r="DB887" t="s">
        <v>2314</v>
      </c>
      <c r="DC887" t="s">
        <v>9361</v>
      </c>
      <c r="DD887" t="s">
        <v>1240</v>
      </c>
      <c r="DE887" t="s">
        <v>9360</v>
      </c>
      <c r="DF887" t="s">
        <v>8852</v>
      </c>
      <c r="DG887" t="s">
        <v>8867</v>
      </c>
      <c r="DH887" t="s">
        <v>8868</v>
      </c>
      <c r="DI887" t="s">
        <v>10035</v>
      </c>
      <c r="DJ887"/>
      <c r="DK887" t="s">
        <v>8868</v>
      </c>
      <c r="DL887">
        <v>9</v>
      </c>
      <c r="DM887" t="s">
        <v>2315</v>
      </c>
      <c r="DN887" t="s">
        <v>1255</v>
      </c>
      <c r="DO887" t="b">
        <v>1</v>
      </c>
      <c r="DP887" t="b">
        <v>1</v>
      </c>
      <c r="DQ887" t="b">
        <v>0</v>
      </c>
      <c r="DR887" t="b">
        <v>0</v>
      </c>
      <c r="DS887" t="b">
        <v>0</v>
      </c>
      <c r="DT887" t="b">
        <v>1</v>
      </c>
      <c r="DU887" t="b">
        <v>0</v>
      </c>
      <c r="DV887">
        <v>0</v>
      </c>
      <c r="DW887" t="b">
        <v>0</v>
      </c>
      <c r="DX887" t="b">
        <v>0</v>
      </c>
      <c r="DY887" t="b">
        <v>0</v>
      </c>
      <c r="DZ887" t="b">
        <v>0</v>
      </c>
      <c r="EA887" t="b">
        <v>0</v>
      </c>
      <c r="EB887" t="b">
        <v>0</v>
      </c>
      <c r="EC887" t="b">
        <v>0</v>
      </c>
      <c r="ED887" t="b">
        <v>0</v>
      </c>
      <c r="EE887" t="b">
        <v>0</v>
      </c>
      <c r="EF887" t="b" cm="1">
        <v>0</v>
      </c>
      <c r="EG887" t="b">
        <v>0</v>
      </c>
      <c r="EH887" t="b">
        <v>0</v>
      </c>
      <c r="EI887" t="b">
        <v>0</v>
      </c>
      <c r="EJ887" t="s">
        <v>1592</v>
      </c>
      <c r="EK887">
        <v>0</v>
      </c>
      <c r="EL887">
        <v>14</v>
      </c>
      <c r="EM887" t="b">
        <v>0</v>
      </c>
    </row>
    <row r="888" spans="1:143" ht="15.75">
      <c r="A888"/>
      <c r="B888" t="s">
        <v>1255</v>
      </c>
      <c r="C888" t="s">
        <v>1255</v>
      </c>
      <c r="D888" t="s">
        <v>9374</v>
      </c>
      <c r="E888" t="s">
        <v>9375</v>
      </c>
      <c r="F888"/>
      <c r="G888" t="s">
        <v>9374</v>
      </c>
      <c r="H888"/>
      <c r="I888" t="s">
        <v>1268</v>
      </c>
      <c r="J888" t="s">
        <v>10002</v>
      </c>
      <c r="K888"/>
      <c r="L888" t="s">
        <v>1939</v>
      </c>
      <c r="M888" t="s">
        <v>2607</v>
      </c>
      <c r="N888"/>
      <c r="O888" t="s">
        <v>1243</v>
      </c>
      <c r="P888" t="s">
        <v>1255</v>
      </c>
      <c r="Q888" t="s">
        <v>1240</v>
      </c>
      <c r="R888" t="s">
        <v>8519</v>
      </c>
      <c r="S888"/>
      <c r="T888" t="s">
        <v>8852</v>
      </c>
      <c r="U888" t="s">
        <v>10004</v>
      </c>
      <c r="V888" t="s">
        <v>9376</v>
      </c>
      <c r="W888"/>
      <c r="X888"/>
      <c r="Y888" t="s">
        <v>1240</v>
      </c>
      <c r="Z888"/>
      <c r="AA888"/>
      <c r="AB888"/>
      <c r="AC888" t="s">
        <v>9272</v>
      </c>
      <c r="AD888"/>
      <c r="AE888"/>
      <c r="AF888"/>
      <c r="AG888"/>
      <c r="AH888"/>
      <c r="AI888"/>
      <c r="AJ888"/>
      <c r="AK888"/>
      <c r="AL888"/>
      <c r="AM888"/>
      <c r="AN888"/>
      <c r="AO888" s="108" t="s">
        <v>43</v>
      </c>
      <c r="AP888" t="s">
        <v>1267</v>
      </c>
      <c r="AQ888">
        <v>62</v>
      </c>
      <c r="AR888" t="s">
        <v>10040</v>
      </c>
      <c r="AS888" t="s">
        <v>1255</v>
      </c>
      <c r="AT888" t="s">
        <v>9627</v>
      </c>
      <c r="AU888" t="s">
        <v>9375</v>
      </c>
      <c r="AV888" t="s">
        <v>9377</v>
      </c>
      <c r="AW888" t="s">
        <v>1937</v>
      </c>
      <c r="AX888" t="s">
        <v>1934</v>
      </c>
      <c r="AY888" t="s">
        <v>9378</v>
      </c>
      <c r="AZ888" t="s">
        <v>1240</v>
      </c>
      <c r="BA888" t="s">
        <v>9379</v>
      </c>
      <c r="BB888" t="s">
        <v>1268</v>
      </c>
      <c r="BC888" t="s">
        <v>1939</v>
      </c>
      <c r="BD888" t="s">
        <v>10041</v>
      </c>
      <c r="BE888">
        <v>799</v>
      </c>
      <c r="BF888">
        <v>881</v>
      </c>
      <c r="BG888">
        <v>0</v>
      </c>
      <c r="BH888" t="s">
        <v>9375</v>
      </c>
      <c r="BI888">
        <v>1</v>
      </c>
      <c r="BJ888">
        <v>0</v>
      </c>
      <c r="BK888">
        <v>0</v>
      </c>
      <c r="BL888" t="s">
        <v>1592</v>
      </c>
      <c r="BM888" t="s">
        <v>10003</v>
      </c>
      <c r="BN888" t="s">
        <v>10006</v>
      </c>
      <c r="BO888" t="s" cm="1">
        <v>10005</v>
      </c>
      <c r="BP888" t="s">
        <v>1592</v>
      </c>
      <c r="BQ888" t="s">
        <v>1243</v>
      </c>
      <c r="BR888">
        <v>166</v>
      </c>
      <c r="BS888" t="s">
        <v>8509</v>
      </c>
      <c r="BT888" t="s">
        <v>10042</v>
      </c>
      <c r="BU888" t="s">
        <v>9374</v>
      </c>
      <c r="BV888" t="s">
        <v>9377</v>
      </c>
      <c r="BW888" t="s">
        <v>1937</v>
      </c>
      <c r="BX888" t="s">
        <v>1937</v>
      </c>
      <c r="BY888" t="s">
        <v>8852</v>
      </c>
      <c r="BZ888" t="s">
        <v>1937</v>
      </c>
      <c r="CA888" t="s">
        <v>2607</v>
      </c>
      <c r="CB888"/>
      <c r="CC888" t="s">
        <v>998</v>
      </c>
      <c r="CD888" t="s">
        <v>1268</v>
      </c>
      <c r="CE888" t="s">
        <v>10043</v>
      </c>
      <c r="CF888" t="s">
        <v>9381</v>
      </c>
      <c r="CG888" t="s">
        <v>1268</v>
      </c>
      <c r="CH888" t="s">
        <v>1592</v>
      </c>
      <c r="CI888" t="s">
        <v>8519</v>
      </c>
      <c r="CJ888" t="s">
        <v>1255</v>
      </c>
      <c r="CK888"/>
      <c r="CL888"/>
      <c r="CM888" t="s">
        <v>10004</v>
      </c>
      <c r="CN888" t="s">
        <v>9376</v>
      </c>
      <c r="CO888" t="s">
        <v>10004</v>
      </c>
      <c r="CP888" t="s">
        <v>9376</v>
      </c>
      <c r="CQ888" t="s">
        <v>1592</v>
      </c>
      <c r="CR888">
        <v>8</v>
      </c>
      <c r="CS888" t="s">
        <v>1243</v>
      </c>
      <c r="CT888" t="s">
        <v>1243</v>
      </c>
      <c r="CU888" t="s">
        <v>1243</v>
      </c>
      <c r="CV888" t="s">
        <v>1592</v>
      </c>
      <c r="CW888" t="s">
        <v>1592</v>
      </c>
      <c r="CX888">
        <v>886</v>
      </c>
      <c r="CY888" t="s">
        <v>10044</v>
      </c>
      <c r="CZ888" t="s">
        <v>1592</v>
      </c>
      <c r="DA888" t="s">
        <v>2313</v>
      </c>
      <c r="DB888" t="s">
        <v>2314</v>
      </c>
      <c r="DC888" t="s">
        <v>9375</v>
      </c>
      <c r="DD888" t="s">
        <v>1240</v>
      </c>
      <c r="DE888" t="s">
        <v>9374</v>
      </c>
      <c r="DF888" t="s">
        <v>8852</v>
      </c>
      <c r="DG888" t="s">
        <v>8867</v>
      </c>
      <c r="DH888" t="s">
        <v>8868</v>
      </c>
      <c r="DI888" t="s">
        <v>10040</v>
      </c>
      <c r="DJ888"/>
      <c r="DK888" t="s">
        <v>8868</v>
      </c>
      <c r="DL888">
        <v>9</v>
      </c>
      <c r="DM888" t="s">
        <v>2315</v>
      </c>
      <c r="DN888" t="s">
        <v>1255</v>
      </c>
      <c r="DO888" t="b">
        <v>1</v>
      </c>
      <c r="DP888" t="b">
        <v>1</v>
      </c>
      <c r="DQ888" t="b">
        <v>0</v>
      </c>
      <c r="DR888" t="b">
        <v>0</v>
      </c>
      <c r="DS888" t="b">
        <v>0</v>
      </c>
      <c r="DT888" t="b">
        <v>1</v>
      </c>
      <c r="DU888" t="b">
        <v>0</v>
      </c>
      <c r="DV888">
        <v>0</v>
      </c>
      <c r="DW888" t="b">
        <v>0</v>
      </c>
      <c r="DX888" t="b">
        <v>0</v>
      </c>
      <c r="DY888" t="b">
        <v>0</v>
      </c>
      <c r="DZ888" t="b">
        <v>0</v>
      </c>
      <c r="EA888" t="b">
        <v>0</v>
      </c>
      <c r="EB888" t="b">
        <v>0</v>
      </c>
      <c r="EC888" t="b">
        <v>0</v>
      </c>
      <c r="ED888" t="b">
        <v>0</v>
      </c>
      <c r="EE888" t="b">
        <v>0</v>
      </c>
      <c r="EF888" t="b" cm="1">
        <v>0</v>
      </c>
      <c r="EG888" t="b">
        <v>0</v>
      </c>
      <c r="EH888" t="b">
        <v>0</v>
      </c>
      <c r="EI888" t="b">
        <v>0</v>
      </c>
      <c r="EJ888" t="s">
        <v>1592</v>
      </c>
      <c r="EK888">
        <v>0</v>
      </c>
      <c r="EL888">
        <v>14</v>
      </c>
      <c r="EM888" t="b">
        <v>0</v>
      </c>
    </row>
    <row r="889" spans="1:143" ht="15.75">
      <c r="A889"/>
      <c r="B889" t="s">
        <v>1255</v>
      </c>
      <c r="C889" t="s">
        <v>1255</v>
      </c>
      <c r="D889" t="s">
        <v>9386</v>
      </c>
      <c r="E889" t="s">
        <v>9387</v>
      </c>
      <c r="F889"/>
      <c r="G889" t="s">
        <v>9386</v>
      </c>
      <c r="H889"/>
      <c r="I889" t="s">
        <v>1268</v>
      </c>
      <c r="J889" t="s">
        <v>10002</v>
      </c>
      <c r="K889"/>
      <c r="L889" t="s">
        <v>1939</v>
      </c>
      <c r="M889" t="s">
        <v>2607</v>
      </c>
      <c r="N889"/>
      <c r="O889" t="s">
        <v>1243</v>
      </c>
      <c r="P889" t="s">
        <v>1255</v>
      </c>
      <c r="Q889" t="s">
        <v>1240</v>
      </c>
      <c r="R889" t="s">
        <v>8519</v>
      </c>
      <c r="S889"/>
      <c r="T889" t="s">
        <v>8852</v>
      </c>
      <c r="U889" t="s">
        <v>10004</v>
      </c>
      <c r="V889" t="s">
        <v>9388</v>
      </c>
      <c r="W889"/>
      <c r="X889"/>
      <c r="Y889" t="s">
        <v>1240</v>
      </c>
      <c r="Z889"/>
      <c r="AA889"/>
      <c r="AB889"/>
      <c r="AC889" t="s">
        <v>9272</v>
      </c>
      <c r="AD889"/>
      <c r="AE889"/>
      <c r="AF889"/>
      <c r="AG889"/>
      <c r="AH889"/>
      <c r="AI889"/>
      <c r="AJ889"/>
      <c r="AK889"/>
      <c r="AL889"/>
      <c r="AM889"/>
      <c r="AN889"/>
      <c r="AO889" s="108" t="s">
        <v>43</v>
      </c>
      <c r="AP889" t="s">
        <v>1267</v>
      </c>
      <c r="AQ889">
        <v>63</v>
      </c>
      <c r="AR889" t="s">
        <v>10045</v>
      </c>
      <c r="AS889" t="s">
        <v>1255</v>
      </c>
      <c r="AT889" t="s">
        <v>9627</v>
      </c>
      <c r="AU889" t="s">
        <v>9387</v>
      </c>
      <c r="AV889" t="s">
        <v>9389</v>
      </c>
      <c r="AW889" t="s">
        <v>1937</v>
      </c>
      <c r="AX889" t="s">
        <v>1934</v>
      </c>
      <c r="AY889" t="s">
        <v>9390</v>
      </c>
      <c r="AZ889" t="s">
        <v>1240</v>
      </c>
      <c r="BA889" t="s">
        <v>9391</v>
      </c>
      <c r="BB889" t="s">
        <v>1268</v>
      </c>
      <c r="BC889" t="s">
        <v>1939</v>
      </c>
      <c r="BD889" t="s">
        <v>10046</v>
      </c>
      <c r="BE889">
        <v>800</v>
      </c>
      <c r="BF889">
        <v>881</v>
      </c>
      <c r="BG889">
        <v>0</v>
      </c>
      <c r="BH889" t="s">
        <v>9387</v>
      </c>
      <c r="BI889">
        <v>1</v>
      </c>
      <c r="BJ889">
        <v>0</v>
      </c>
      <c r="BK889">
        <v>0</v>
      </c>
      <c r="BL889" t="s">
        <v>1592</v>
      </c>
      <c r="BM889" t="s">
        <v>10003</v>
      </c>
      <c r="BN889" t="s">
        <v>10006</v>
      </c>
      <c r="BO889" t="s" cm="1">
        <v>10005</v>
      </c>
      <c r="BP889" t="s">
        <v>1592</v>
      </c>
      <c r="BQ889" t="s">
        <v>1243</v>
      </c>
      <c r="BR889">
        <v>167</v>
      </c>
      <c r="BS889" t="s">
        <v>10047</v>
      </c>
      <c r="BT889" t="s">
        <v>10048</v>
      </c>
      <c r="BU889" t="s">
        <v>9386</v>
      </c>
      <c r="BV889" t="s">
        <v>9389</v>
      </c>
      <c r="BW889" t="s">
        <v>1937</v>
      </c>
      <c r="BX889" t="s">
        <v>1937</v>
      </c>
      <c r="BY889" t="s">
        <v>8852</v>
      </c>
      <c r="BZ889" t="s">
        <v>1937</v>
      </c>
      <c r="CA889" t="s">
        <v>2607</v>
      </c>
      <c r="CB889"/>
      <c r="CC889" t="s">
        <v>998</v>
      </c>
      <c r="CD889" t="s">
        <v>1268</v>
      </c>
      <c r="CE889" t="s">
        <v>10049</v>
      </c>
      <c r="CF889" t="s">
        <v>9393</v>
      </c>
      <c r="CG889" t="s">
        <v>1268</v>
      </c>
      <c r="CH889" t="s">
        <v>1592</v>
      </c>
      <c r="CI889" t="s">
        <v>8519</v>
      </c>
      <c r="CJ889" t="s">
        <v>1255</v>
      </c>
      <c r="CK889"/>
      <c r="CL889"/>
      <c r="CM889" t="s">
        <v>10004</v>
      </c>
      <c r="CN889" t="s">
        <v>9388</v>
      </c>
      <c r="CO889" t="s">
        <v>10004</v>
      </c>
      <c r="CP889" t="s">
        <v>9388</v>
      </c>
      <c r="CQ889" t="s">
        <v>1592</v>
      </c>
      <c r="CR889">
        <v>8</v>
      </c>
      <c r="CS889" t="s">
        <v>1243</v>
      </c>
      <c r="CT889" t="s">
        <v>1243</v>
      </c>
      <c r="CU889" t="s">
        <v>1243</v>
      </c>
      <c r="CV889" t="s">
        <v>1592</v>
      </c>
      <c r="CW889" t="s">
        <v>1592</v>
      </c>
      <c r="CX889">
        <v>887</v>
      </c>
      <c r="CY889" t="s">
        <v>10050</v>
      </c>
      <c r="CZ889" t="s">
        <v>1592</v>
      </c>
      <c r="DA889" t="s">
        <v>2313</v>
      </c>
      <c r="DB889" t="s">
        <v>2314</v>
      </c>
      <c r="DC889" t="s">
        <v>9387</v>
      </c>
      <c r="DD889" t="s">
        <v>1240</v>
      </c>
      <c r="DE889" t="s">
        <v>9386</v>
      </c>
      <c r="DF889" t="s">
        <v>8852</v>
      </c>
      <c r="DG889" t="s">
        <v>8867</v>
      </c>
      <c r="DH889" t="s">
        <v>8868</v>
      </c>
      <c r="DI889" t="s">
        <v>10045</v>
      </c>
      <c r="DJ889"/>
      <c r="DK889" t="s">
        <v>8868</v>
      </c>
      <c r="DL889">
        <v>9</v>
      </c>
      <c r="DM889" t="s">
        <v>2315</v>
      </c>
      <c r="DN889" t="s">
        <v>1255</v>
      </c>
      <c r="DO889" t="b">
        <v>1</v>
      </c>
      <c r="DP889" t="b">
        <v>1</v>
      </c>
      <c r="DQ889" t="b">
        <v>0</v>
      </c>
      <c r="DR889" t="b">
        <v>0</v>
      </c>
      <c r="DS889" t="b">
        <v>0</v>
      </c>
      <c r="DT889" t="b">
        <v>1</v>
      </c>
      <c r="DU889" t="b">
        <v>0</v>
      </c>
      <c r="DV889">
        <v>0</v>
      </c>
      <c r="DW889" t="b">
        <v>0</v>
      </c>
      <c r="DX889" t="b">
        <v>0</v>
      </c>
      <c r="DY889" t="b">
        <v>0</v>
      </c>
      <c r="DZ889" t="b">
        <v>0</v>
      </c>
      <c r="EA889" t="b">
        <v>0</v>
      </c>
      <c r="EB889" t="b">
        <v>0</v>
      </c>
      <c r="EC889" t="b">
        <v>0</v>
      </c>
      <c r="ED889" t="b">
        <v>0</v>
      </c>
      <c r="EE889" t="b">
        <v>0</v>
      </c>
      <c r="EF889" t="b" cm="1">
        <v>0</v>
      </c>
      <c r="EG889" t="b">
        <v>0</v>
      </c>
      <c r="EH889" t="b">
        <v>0</v>
      </c>
      <c r="EI889" t="b">
        <v>0</v>
      </c>
      <c r="EJ889" t="s">
        <v>1592</v>
      </c>
      <c r="EK889">
        <v>0</v>
      </c>
      <c r="EL889">
        <v>19</v>
      </c>
      <c r="EM889" t="b">
        <v>0</v>
      </c>
    </row>
    <row r="890" spans="1:143" ht="15.75">
      <c r="A890"/>
      <c r="B890" t="s">
        <v>1255</v>
      </c>
      <c r="C890" t="s">
        <v>1255</v>
      </c>
      <c r="D890" t="s">
        <v>9398</v>
      </c>
      <c r="E890" t="s">
        <v>9399</v>
      </c>
      <c r="F890"/>
      <c r="G890" t="s">
        <v>9398</v>
      </c>
      <c r="H890"/>
      <c r="I890" t="s">
        <v>1268</v>
      </c>
      <c r="J890" t="s">
        <v>10002</v>
      </c>
      <c r="K890"/>
      <c r="L890" t="s">
        <v>1939</v>
      </c>
      <c r="M890" t="s">
        <v>2607</v>
      </c>
      <c r="N890"/>
      <c r="O890" t="s">
        <v>1243</v>
      </c>
      <c r="P890" t="s">
        <v>1255</v>
      </c>
      <c r="Q890" t="s">
        <v>1240</v>
      </c>
      <c r="R890" t="s">
        <v>8519</v>
      </c>
      <c r="S890"/>
      <c r="T890" t="s">
        <v>8852</v>
      </c>
      <c r="U890" t="s">
        <v>10004</v>
      </c>
      <c r="V890" t="s">
        <v>9400</v>
      </c>
      <c r="W890"/>
      <c r="X890"/>
      <c r="Y890" t="s">
        <v>1240</v>
      </c>
      <c r="Z890"/>
      <c r="AA890"/>
      <c r="AB890"/>
      <c r="AC890" t="s">
        <v>9272</v>
      </c>
      <c r="AD890"/>
      <c r="AE890"/>
      <c r="AF890"/>
      <c r="AG890"/>
      <c r="AH890"/>
      <c r="AI890"/>
      <c r="AJ890"/>
      <c r="AK890"/>
      <c r="AL890"/>
      <c r="AM890"/>
      <c r="AN890"/>
      <c r="AO890" s="108" t="s">
        <v>43</v>
      </c>
      <c r="AP890" t="s">
        <v>1267</v>
      </c>
      <c r="AQ890">
        <v>64</v>
      </c>
      <c r="AR890" t="s">
        <v>10051</v>
      </c>
      <c r="AS890" t="s">
        <v>1255</v>
      </c>
      <c r="AT890" t="s">
        <v>9627</v>
      </c>
      <c r="AU890" t="s">
        <v>9399</v>
      </c>
      <c r="AV890" t="s">
        <v>9401</v>
      </c>
      <c r="AW890" t="s">
        <v>1937</v>
      </c>
      <c r="AX890" t="s">
        <v>1934</v>
      </c>
      <c r="AY890" t="s">
        <v>9402</v>
      </c>
      <c r="AZ890" t="s">
        <v>1240</v>
      </c>
      <c r="BA890" t="s">
        <v>9403</v>
      </c>
      <c r="BB890" t="s">
        <v>1268</v>
      </c>
      <c r="BC890" t="s">
        <v>1939</v>
      </c>
      <c r="BD890" t="s">
        <v>10052</v>
      </c>
      <c r="BE890">
        <v>801</v>
      </c>
      <c r="BF890">
        <v>881</v>
      </c>
      <c r="BG890">
        <v>0</v>
      </c>
      <c r="BH890" t="s">
        <v>9399</v>
      </c>
      <c r="BI890">
        <v>1</v>
      </c>
      <c r="BJ890">
        <v>0</v>
      </c>
      <c r="BK890">
        <v>0</v>
      </c>
      <c r="BL890" t="s">
        <v>1592</v>
      </c>
      <c r="BM890" t="s">
        <v>10003</v>
      </c>
      <c r="BN890" t="s">
        <v>10006</v>
      </c>
      <c r="BO890" t="s" cm="1">
        <v>10005</v>
      </c>
      <c r="BP890" t="s">
        <v>1592</v>
      </c>
      <c r="BQ890" t="s">
        <v>1243</v>
      </c>
      <c r="BR890">
        <v>168</v>
      </c>
      <c r="BS890" t="s">
        <v>10053</v>
      </c>
      <c r="BT890" t="s">
        <v>10054</v>
      </c>
      <c r="BU890" t="s">
        <v>9398</v>
      </c>
      <c r="BV890" t="s">
        <v>9401</v>
      </c>
      <c r="BW890" t="s">
        <v>1937</v>
      </c>
      <c r="BX890" t="s">
        <v>1937</v>
      </c>
      <c r="BY890" t="s">
        <v>8852</v>
      </c>
      <c r="BZ890" t="s">
        <v>1937</v>
      </c>
      <c r="CA890" t="s">
        <v>2607</v>
      </c>
      <c r="CB890"/>
      <c r="CC890" t="s">
        <v>998</v>
      </c>
      <c r="CD890" t="s">
        <v>1268</v>
      </c>
      <c r="CE890" t="s">
        <v>10055</v>
      </c>
      <c r="CF890" t="s">
        <v>9405</v>
      </c>
      <c r="CG890" t="s">
        <v>1268</v>
      </c>
      <c r="CH890" t="s">
        <v>1592</v>
      </c>
      <c r="CI890" t="s">
        <v>8519</v>
      </c>
      <c r="CJ890" t="s">
        <v>1255</v>
      </c>
      <c r="CK890"/>
      <c r="CL890"/>
      <c r="CM890" t="s">
        <v>10004</v>
      </c>
      <c r="CN890" t="s">
        <v>9400</v>
      </c>
      <c r="CO890" t="s">
        <v>10004</v>
      </c>
      <c r="CP890" t="s">
        <v>9400</v>
      </c>
      <c r="CQ890" t="s">
        <v>1592</v>
      </c>
      <c r="CR890">
        <v>8</v>
      </c>
      <c r="CS890" t="s">
        <v>1243</v>
      </c>
      <c r="CT890" t="s">
        <v>1243</v>
      </c>
      <c r="CU890" t="s">
        <v>1243</v>
      </c>
      <c r="CV890" t="s">
        <v>1592</v>
      </c>
      <c r="CW890" t="s">
        <v>1592</v>
      </c>
      <c r="CX890">
        <v>888</v>
      </c>
      <c r="CY890" t="s">
        <v>10056</v>
      </c>
      <c r="CZ890" t="s">
        <v>1592</v>
      </c>
      <c r="DA890" t="s">
        <v>2313</v>
      </c>
      <c r="DB890" t="s">
        <v>2314</v>
      </c>
      <c r="DC890" t="s">
        <v>9399</v>
      </c>
      <c r="DD890" t="s">
        <v>1240</v>
      </c>
      <c r="DE890" t="s">
        <v>9398</v>
      </c>
      <c r="DF890" t="s">
        <v>8852</v>
      </c>
      <c r="DG890" t="s">
        <v>8867</v>
      </c>
      <c r="DH890" t="s">
        <v>8868</v>
      </c>
      <c r="DI890" t="s">
        <v>10051</v>
      </c>
      <c r="DJ890"/>
      <c r="DK890" t="s">
        <v>8868</v>
      </c>
      <c r="DL890">
        <v>9</v>
      </c>
      <c r="DM890" t="s">
        <v>2315</v>
      </c>
      <c r="DN890" t="s">
        <v>1255</v>
      </c>
      <c r="DO890" t="b">
        <v>1</v>
      </c>
      <c r="DP890" t="b">
        <v>1</v>
      </c>
      <c r="DQ890" t="b">
        <v>0</v>
      </c>
      <c r="DR890" t="b">
        <v>0</v>
      </c>
      <c r="DS890" t="b">
        <v>0</v>
      </c>
      <c r="DT890" t="b">
        <v>1</v>
      </c>
      <c r="DU890" t="b">
        <v>0</v>
      </c>
      <c r="DV890">
        <v>0</v>
      </c>
      <c r="DW890" t="b">
        <v>0</v>
      </c>
      <c r="DX890" t="b">
        <v>0</v>
      </c>
      <c r="DY890" t="b">
        <v>0</v>
      </c>
      <c r="DZ890" t="b">
        <v>0</v>
      </c>
      <c r="EA890" t="b">
        <v>0</v>
      </c>
      <c r="EB890" t="b">
        <v>0</v>
      </c>
      <c r="EC890" t="b">
        <v>0</v>
      </c>
      <c r="ED890" t="b">
        <v>0</v>
      </c>
      <c r="EE890" t="b">
        <v>0</v>
      </c>
      <c r="EF890" t="b" cm="1">
        <v>0</v>
      </c>
      <c r="EG890" t="b">
        <v>0</v>
      </c>
      <c r="EH890" t="b">
        <v>0</v>
      </c>
      <c r="EI890" t="b">
        <v>0</v>
      </c>
      <c r="EJ890" t="s">
        <v>1592</v>
      </c>
      <c r="EK890">
        <v>0</v>
      </c>
      <c r="EL890">
        <v>24</v>
      </c>
      <c r="EM890" t="b">
        <v>0</v>
      </c>
    </row>
    <row r="891" spans="1:143" ht="15.75">
      <c r="A891"/>
      <c r="B891" t="s">
        <v>1255</v>
      </c>
      <c r="C891" t="s">
        <v>1255</v>
      </c>
      <c r="D891" t="s">
        <v>9410</v>
      </c>
      <c r="E891" t="s">
        <v>9411</v>
      </c>
      <c r="F891"/>
      <c r="G891" t="s">
        <v>9410</v>
      </c>
      <c r="H891"/>
      <c r="I891" t="s">
        <v>1268</v>
      </c>
      <c r="J891" t="s">
        <v>10002</v>
      </c>
      <c r="K891"/>
      <c r="L891" t="s">
        <v>1939</v>
      </c>
      <c r="M891" t="s">
        <v>2607</v>
      </c>
      <c r="N891"/>
      <c r="O891" t="s">
        <v>1243</v>
      </c>
      <c r="P891" t="s">
        <v>1255</v>
      </c>
      <c r="Q891" t="s">
        <v>1240</v>
      </c>
      <c r="R891" t="s">
        <v>8519</v>
      </c>
      <c r="S891"/>
      <c r="T891" t="s">
        <v>8852</v>
      </c>
      <c r="U891" t="s">
        <v>10004</v>
      </c>
      <c r="V891" t="s">
        <v>9412</v>
      </c>
      <c r="W891"/>
      <c r="X891"/>
      <c r="Y891" t="s">
        <v>1240</v>
      </c>
      <c r="Z891"/>
      <c r="AA891"/>
      <c r="AB891"/>
      <c r="AC891" t="s">
        <v>9272</v>
      </c>
      <c r="AD891"/>
      <c r="AE891"/>
      <c r="AF891"/>
      <c r="AG891"/>
      <c r="AH891"/>
      <c r="AI891"/>
      <c r="AJ891"/>
      <c r="AK891"/>
      <c r="AL891"/>
      <c r="AM891"/>
      <c r="AN891"/>
      <c r="AO891" s="108" t="s">
        <v>43</v>
      </c>
      <c r="AP891" t="s">
        <v>1267</v>
      </c>
      <c r="AQ891">
        <v>65</v>
      </c>
      <c r="AR891" t="s">
        <v>10057</v>
      </c>
      <c r="AS891" t="s">
        <v>1255</v>
      </c>
      <c r="AT891" t="s">
        <v>9627</v>
      </c>
      <c r="AU891" t="s">
        <v>9411</v>
      </c>
      <c r="AV891" t="s">
        <v>9413</v>
      </c>
      <c r="AW891" t="s">
        <v>1937</v>
      </c>
      <c r="AX891" t="s">
        <v>1934</v>
      </c>
      <c r="AY891" t="s">
        <v>9414</v>
      </c>
      <c r="AZ891" t="s">
        <v>1240</v>
      </c>
      <c r="BA891" t="s">
        <v>9415</v>
      </c>
      <c r="BB891" t="s">
        <v>1268</v>
      </c>
      <c r="BC891" t="s">
        <v>1939</v>
      </c>
      <c r="BD891" t="s">
        <v>10058</v>
      </c>
      <c r="BE891">
        <v>802</v>
      </c>
      <c r="BF891">
        <v>881</v>
      </c>
      <c r="BG891">
        <v>0</v>
      </c>
      <c r="BH891" t="s">
        <v>9411</v>
      </c>
      <c r="BI891">
        <v>1</v>
      </c>
      <c r="BJ891">
        <v>0</v>
      </c>
      <c r="BK891">
        <v>0</v>
      </c>
      <c r="BL891" t="s">
        <v>1592</v>
      </c>
      <c r="BM891" t="s">
        <v>10003</v>
      </c>
      <c r="BN891" t="s">
        <v>10006</v>
      </c>
      <c r="BO891" t="s" cm="1">
        <v>10005</v>
      </c>
      <c r="BP891" t="s">
        <v>1592</v>
      </c>
      <c r="BQ891" t="s">
        <v>1243</v>
      </c>
      <c r="BR891">
        <v>169</v>
      </c>
      <c r="BS891" t="s">
        <v>10059</v>
      </c>
      <c r="BT891" t="s">
        <v>10060</v>
      </c>
      <c r="BU891" t="s">
        <v>9410</v>
      </c>
      <c r="BV891" t="s">
        <v>9413</v>
      </c>
      <c r="BW891" t="s">
        <v>1937</v>
      </c>
      <c r="BX891" t="s">
        <v>1937</v>
      </c>
      <c r="BY891" t="s">
        <v>8852</v>
      </c>
      <c r="BZ891" t="s">
        <v>1937</v>
      </c>
      <c r="CA891" t="s">
        <v>2607</v>
      </c>
      <c r="CB891"/>
      <c r="CC891" t="s">
        <v>998</v>
      </c>
      <c r="CD891" t="s">
        <v>1268</v>
      </c>
      <c r="CE891" t="s">
        <v>10061</v>
      </c>
      <c r="CF891" t="s">
        <v>9417</v>
      </c>
      <c r="CG891" t="s">
        <v>1268</v>
      </c>
      <c r="CH891" t="s">
        <v>1592</v>
      </c>
      <c r="CI891" t="s">
        <v>8519</v>
      </c>
      <c r="CJ891" t="s">
        <v>1255</v>
      </c>
      <c r="CK891"/>
      <c r="CL891"/>
      <c r="CM891" t="s">
        <v>10004</v>
      </c>
      <c r="CN891" t="s">
        <v>9412</v>
      </c>
      <c r="CO891" t="s">
        <v>10004</v>
      </c>
      <c r="CP891" t="s">
        <v>9412</v>
      </c>
      <c r="CQ891" t="s">
        <v>1592</v>
      </c>
      <c r="CR891">
        <v>8</v>
      </c>
      <c r="CS891" t="s">
        <v>1243</v>
      </c>
      <c r="CT891" t="s">
        <v>1243</v>
      </c>
      <c r="CU891" t="s">
        <v>1243</v>
      </c>
      <c r="CV891" t="s">
        <v>1592</v>
      </c>
      <c r="CW891" t="s">
        <v>1592</v>
      </c>
      <c r="CX891">
        <v>889</v>
      </c>
      <c r="CY891" t="s">
        <v>10062</v>
      </c>
      <c r="CZ891" t="s">
        <v>1592</v>
      </c>
      <c r="DA891" t="s">
        <v>2313</v>
      </c>
      <c r="DB891" t="s">
        <v>2314</v>
      </c>
      <c r="DC891" t="s">
        <v>9411</v>
      </c>
      <c r="DD891" t="s">
        <v>1240</v>
      </c>
      <c r="DE891" t="s">
        <v>9410</v>
      </c>
      <c r="DF891" t="s">
        <v>8852</v>
      </c>
      <c r="DG891" t="s">
        <v>8867</v>
      </c>
      <c r="DH891" t="s">
        <v>8868</v>
      </c>
      <c r="DI891" t="s">
        <v>10057</v>
      </c>
      <c r="DJ891"/>
      <c r="DK891" t="s">
        <v>8868</v>
      </c>
      <c r="DL891">
        <v>9</v>
      </c>
      <c r="DM891" t="s">
        <v>2315</v>
      </c>
      <c r="DN891" t="s">
        <v>1255</v>
      </c>
      <c r="DO891" t="b">
        <v>1</v>
      </c>
      <c r="DP891" t="b">
        <v>1</v>
      </c>
      <c r="DQ891" t="b">
        <v>0</v>
      </c>
      <c r="DR891" t="b">
        <v>0</v>
      </c>
      <c r="DS891" t="b">
        <v>0</v>
      </c>
      <c r="DT891" t="b">
        <v>1</v>
      </c>
      <c r="DU891" t="b">
        <v>0</v>
      </c>
      <c r="DV891">
        <v>0</v>
      </c>
      <c r="DW891" t="b">
        <v>0</v>
      </c>
      <c r="DX891" t="b">
        <v>0</v>
      </c>
      <c r="DY891" t="b">
        <v>0</v>
      </c>
      <c r="DZ891" t="b">
        <v>0</v>
      </c>
      <c r="EA891" t="b">
        <v>0</v>
      </c>
      <c r="EB891" t="b">
        <v>0</v>
      </c>
      <c r="EC891" t="b">
        <v>0</v>
      </c>
      <c r="ED891" t="b">
        <v>0</v>
      </c>
      <c r="EE891" t="b">
        <v>0</v>
      </c>
      <c r="EF891" t="b" cm="1">
        <v>0</v>
      </c>
      <c r="EG891" t="b">
        <v>0</v>
      </c>
      <c r="EH891" t="b">
        <v>0</v>
      </c>
      <c r="EI891" t="b">
        <v>0</v>
      </c>
      <c r="EJ891" t="s">
        <v>1592</v>
      </c>
      <c r="EK891">
        <v>0</v>
      </c>
      <c r="EL891">
        <v>20</v>
      </c>
      <c r="EM891" t="b">
        <v>0</v>
      </c>
    </row>
    <row r="892" spans="1:143" ht="15.75">
      <c r="A892"/>
      <c r="B892" t="s">
        <v>1255</v>
      </c>
      <c r="C892" t="s">
        <v>1255</v>
      </c>
      <c r="D892" t="s">
        <v>9422</v>
      </c>
      <c r="E892" t="s">
        <v>9423</v>
      </c>
      <c r="F892"/>
      <c r="G892" t="s">
        <v>9422</v>
      </c>
      <c r="H892"/>
      <c r="I892" t="s">
        <v>1268</v>
      </c>
      <c r="J892" t="s">
        <v>10002</v>
      </c>
      <c r="K892"/>
      <c r="L892" t="s">
        <v>1939</v>
      </c>
      <c r="M892" t="s">
        <v>2607</v>
      </c>
      <c r="N892"/>
      <c r="O892" t="s">
        <v>1243</v>
      </c>
      <c r="P892" t="s">
        <v>1255</v>
      </c>
      <c r="Q892" t="s">
        <v>1240</v>
      </c>
      <c r="R892" t="s">
        <v>8519</v>
      </c>
      <c r="S892"/>
      <c r="T892" t="s">
        <v>8852</v>
      </c>
      <c r="U892" t="s">
        <v>10004</v>
      </c>
      <c r="V892" t="s">
        <v>9424</v>
      </c>
      <c r="W892"/>
      <c r="X892"/>
      <c r="Y892" t="s">
        <v>1240</v>
      </c>
      <c r="Z892"/>
      <c r="AA892"/>
      <c r="AB892"/>
      <c r="AC892" t="s">
        <v>9272</v>
      </c>
      <c r="AD892"/>
      <c r="AE892"/>
      <c r="AF892"/>
      <c r="AG892"/>
      <c r="AH892"/>
      <c r="AI892"/>
      <c r="AJ892"/>
      <c r="AK892"/>
      <c r="AL892"/>
      <c r="AM892"/>
      <c r="AN892"/>
      <c r="AO892" s="108" t="s">
        <v>43</v>
      </c>
      <c r="AP892" t="s">
        <v>1267</v>
      </c>
      <c r="AQ892">
        <v>66</v>
      </c>
      <c r="AR892" t="s">
        <v>10063</v>
      </c>
      <c r="AS892" t="s">
        <v>1255</v>
      </c>
      <c r="AT892" t="s">
        <v>9627</v>
      </c>
      <c r="AU892" t="s">
        <v>9423</v>
      </c>
      <c r="AV892" t="s">
        <v>9425</v>
      </c>
      <c r="AW892" t="s">
        <v>1937</v>
      </c>
      <c r="AX892" t="s">
        <v>1934</v>
      </c>
      <c r="AY892" t="s">
        <v>9426</v>
      </c>
      <c r="AZ892" t="s">
        <v>1240</v>
      </c>
      <c r="BA892" t="s">
        <v>9427</v>
      </c>
      <c r="BB892" t="s">
        <v>1268</v>
      </c>
      <c r="BC892" t="s">
        <v>1939</v>
      </c>
      <c r="BD892" t="s">
        <v>10064</v>
      </c>
      <c r="BE892">
        <v>803</v>
      </c>
      <c r="BF892">
        <v>881</v>
      </c>
      <c r="BG892">
        <v>0</v>
      </c>
      <c r="BH892" t="s">
        <v>9423</v>
      </c>
      <c r="BI892">
        <v>1</v>
      </c>
      <c r="BJ892">
        <v>0</v>
      </c>
      <c r="BK892">
        <v>0</v>
      </c>
      <c r="BL892" t="s">
        <v>1592</v>
      </c>
      <c r="BM892" t="s">
        <v>10003</v>
      </c>
      <c r="BN892" t="s">
        <v>10006</v>
      </c>
      <c r="BO892" t="s" cm="1">
        <v>10005</v>
      </c>
      <c r="BP892" t="s">
        <v>1592</v>
      </c>
      <c r="BQ892" t="s">
        <v>1243</v>
      </c>
      <c r="BR892">
        <v>170</v>
      </c>
      <c r="BS892" t="s">
        <v>10065</v>
      </c>
      <c r="BT892" t="s">
        <v>10066</v>
      </c>
      <c r="BU892" t="s">
        <v>9422</v>
      </c>
      <c r="BV892" t="s">
        <v>9425</v>
      </c>
      <c r="BW892" t="s">
        <v>1937</v>
      </c>
      <c r="BX892" t="s">
        <v>1937</v>
      </c>
      <c r="BY892" t="s">
        <v>8852</v>
      </c>
      <c r="BZ892" t="s">
        <v>1937</v>
      </c>
      <c r="CA892" t="s">
        <v>2607</v>
      </c>
      <c r="CB892"/>
      <c r="CC892" t="s">
        <v>998</v>
      </c>
      <c r="CD892" t="s">
        <v>1268</v>
      </c>
      <c r="CE892" t="s">
        <v>10067</v>
      </c>
      <c r="CF892" t="s">
        <v>9429</v>
      </c>
      <c r="CG892" t="s">
        <v>1268</v>
      </c>
      <c r="CH892" t="s">
        <v>1592</v>
      </c>
      <c r="CI892" t="s">
        <v>8519</v>
      </c>
      <c r="CJ892" t="s">
        <v>1255</v>
      </c>
      <c r="CK892"/>
      <c r="CL892"/>
      <c r="CM892" t="s">
        <v>10004</v>
      </c>
      <c r="CN892" t="s">
        <v>9424</v>
      </c>
      <c r="CO892" t="s">
        <v>10004</v>
      </c>
      <c r="CP892" t="s">
        <v>9424</v>
      </c>
      <c r="CQ892" t="s">
        <v>1592</v>
      </c>
      <c r="CR892">
        <v>8</v>
      </c>
      <c r="CS892" t="s">
        <v>1243</v>
      </c>
      <c r="CT892" t="s">
        <v>1243</v>
      </c>
      <c r="CU892" t="s">
        <v>1243</v>
      </c>
      <c r="CV892" t="s">
        <v>1592</v>
      </c>
      <c r="CW892" t="s">
        <v>1592</v>
      </c>
      <c r="CX892">
        <v>890</v>
      </c>
      <c r="CY892" t="s">
        <v>10068</v>
      </c>
      <c r="CZ892" t="s">
        <v>1592</v>
      </c>
      <c r="DA892" t="s">
        <v>2313</v>
      </c>
      <c r="DB892" t="s">
        <v>2314</v>
      </c>
      <c r="DC892" t="s">
        <v>9423</v>
      </c>
      <c r="DD892" t="s">
        <v>1240</v>
      </c>
      <c r="DE892" t="s">
        <v>9422</v>
      </c>
      <c r="DF892" t="s">
        <v>8852</v>
      </c>
      <c r="DG892" t="s">
        <v>8867</v>
      </c>
      <c r="DH892" t="s">
        <v>8868</v>
      </c>
      <c r="DI892" t="s">
        <v>10063</v>
      </c>
      <c r="DJ892"/>
      <c r="DK892" t="s">
        <v>8868</v>
      </c>
      <c r="DL892">
        <v>9</v>
      </c>
      <c r="DM892" t="s">
        <v>2315</v>
      </c>
      <c r="DN892" t="s">
        <v>1255</v>
      </c>
      <c r="DO892" t="b">
        <v>1</v>
      </c>
      <c r="DP892" t="b">
        <v>1</v>
      </c>
      <c r="DQ892" t="b">
        <v>0</v>
      </c>
      <c r="DR892" t="b">
        <v>0</v>
      </c>
      <c r="DS892" t="b">
        <v>0</v>
      </c>
      <c r="DT892" t="b">
        <v>1</v>
      </c>
      <c r="DU892" t="b">
        <v>0</v>
      </c>
      <c r="DV892">
        <v>0</v>
      </c>
      <c r="DW892" t="b">
        <v>0</v>
      </c>
      <c r="DX892" t="b">
        <v>0</v>
      </c>
      <c r="DY892" t="b">
        <v>0</v>
      </c>
      <c r="DZ892" t="b">
        <v>0</v>
      </c>
      <c r="EA892" t="b">
        <v>0</v>
      </c>
      <c r="EB892" t="b">
        <v>0</v>
      </c>
      <c r="EC892" t="b">
        <v>0</v>
      </c>
      <c r="ED892" t="b">
        <v>0</v>
      </c>
      <c r="EE892" t="b">
        <v>0</v>
      </c>
      <c r="EF892" t="b" cm="1">
        <v>0</v>
      </c>
      <c r="EG892" t="b">
        <v>0</v>
      </c>
      <c r="EH892" t="b">
        <v>0</v>
      </c>
      <c r="EI892" t="b">
        <v>0</v>
      </c>
      <c r="EJ892" t="s">
        <v>1592</v>
      </c>
      <c r="EK892">
        <v>0</v>
      </c>
      <c r="EL892">
        <v>20</v>
      </c>
      <c r="EM892" t="b">
        <v>0</v>
      </c>
    </row>
    <row r="893" spans="1:143" ht="15.75">
      <c r="A893"/>
      <c r="B893" t="s">
        <v>1255</v>
      </c>
      <c r="C893" t="s">
        <v>1255</v>
      </c>
      <c r="D893" t="s">
        <v>10069</v>
      </c>
      <c r="E893" t="s">
        <v>10070</v>
      </c>
      <c r="F893"/>
      <c r="G893" t="s">
        <v>10069</v>
      </c>
      <c r="H893"/>
      <c r="I893" t="s">
        <v>1279</v>
      </c>
      <c r="J893"/>
      <c r="K893"/>
      <c r="L893" t="s">
        <v>5118</v>
      </c>
      <c r="M893"/>
      <c r="N893"/>
      <c r="O893" t="s">
        <v>1243</v>
      </c>
      <c r="P893" t="s">
        <v>1255</v>
      </c>
      <c r="Q893" t="s">
        <v>1240</v>
      </c>
      <c r="R893" t="s">
        <v>8519</v>
      </c>
      <c r="S893"/>
      <c r="T893" t="s">
        <v>8852</v>
      </c>
      <c r="U893" t="s">
        <v>10071</v>
      </c>
      <c r="V893"/>
      <c r="W893"/>
      <c r="X893"/>
      <c r="Y893" t="s">
        <v>1240</v>
      </c>
      <c r="Z893"/>
      <c r="AA893"/>
      <c r="AB893"/>
      <c r="AC893" t="s">
        <v>9272</v>
      </c>
      <c r="AD893" t="s">
        <v>9273</v>
      </c>
      <c r="AE893"/>
      <c r="AF893"/>
      <c r="AG893"/>
      <c r="AH893"/>
      <c r="AI893"/>
      <c r="AJ893"/>
      <c r="AK893"/>
      <c r="AL893"/>
      <c r="AM893"/>
      <c r="AN893"/>
      <c r="AO893" s="108" t="s">
        <v>43</v>
      </c>
      <c r="AP893" t="s">
        <v>1267</v>
      </c>
      <c r="AQ893">
        <v>67</v>
      </c>
      <c r="AR893" t="s">
        <v>10072</v>
      </c>
      <c r="AS893" t="s">
        <v>1255</v>
      </c>
      <c r="AT893" t="s">
        <v>9627</v>
      </c>
      <c r="AU893" t="s">
        <v>10070</v>
      </c>
      <c r="AV893" t="s">
        <v>10073</v>
      </c>
      <c r="AW893" t="s">
        <v>1937</v>
      </c>
      <c r="AX893" t="s">
        <v>1934</v>
      </c>
      <c r="AY893" t="s">
        <v>10074</v>
      </c>
      <c r="AZ893" t="s">
        <v>1240</v>
      </c>
      <c r="BA893" t="s">
        <v>10075</v>
      </c>
      <c r="BB893" t="s">
        <v>1279</v>
      </c>
      <c r="BC893" t="s">
        <v>5118</v>
      </c>
      <c r="BD893" t="s">
        <v>10076</v>
      </c>
      <c r="BE893">
        <v>893</v>
      </c>
      <c r="BF893">
        <v>0</v>
      </c>
      <c r="BG893">
        <v>0</v>
      </c>
      <c r="BH893" t="s">
        <v>1592</v>
      </c>
      <c r="BI893">
        <v>0</v>
      </c>
      <c r="BJ893">
        <v>0</v>
      </c>
      <c r="BK893">
        <v>0</v>
      </c>
      <c r="BL893" t="s">
        <v>1592</v>
      </c>
      <c r="BM893" t="s">
        <v>1592</v>
      </c>
      <c r="BN893" t="s">
        <v>1592</v>
      </c>
      <c r="BO893" t="s" cm="1">
        <v>1592</v>
      </c>
      <c r="BP893" t="s">
        <v>1592</v>
      </c>
      <c r="BQ893" t="s">
        <v>1243</v>
      </c>
      <c r="BR893">
        <v>171</v>
      </c>
      <c r="BS893" t="s">
        <v>10077</v>
      </c>
      <c r="BT893" t="s">
        <v>10078</v>
      </c>
      <c r="BU893" t="s">
        <v>10069</v>
      </c>
      <c r="BV893" t="s">
        <v>10073</v>
      </c>
      <c r="BW893" t="s">
        <v>1937</v>
      </c>
      <c r="BX893" t="s">
        <v>1937</v>
      </c>
      <c r="BY893" t="s">
        <v>8852</v>
      </c>
      <c r="BZ893" t="s">
        <v>1937</v>
      </c>
      <c r="CA893" t="s">
        <v>1592</v>
      </c>
      <c r="CB893"/>
      <c r="CC893" t="s">
        <v>998</v>
      </c>
      <c r="CD893" t="s">
        <v>1279</v>
      </c>
      <c r="CE893" t="s">
        <v>10070</v>
      </c>
      <c r="CF893" t="s">
        <v>10073</v>
      </c>
      <c r="CG893" t="s">
        <v>1279</v>
      </c>
      <c r="CH893" t="s">
        <v>1592</v>
      </c>
      <c r="CI893" t="s">
        <v>8519</v>
      </c>
      <c r="CJ893" t="s">
        <v>1255</v>
      </c>
      <c r="CK893"/>
      <c r="CL893"/>
      <c r="CM893" t="s">
        <v>10071</v>
      </c>
      <c r="CN893" t="s">
        <v>1592</v>
      </c>
      <c r="CO893" t="s">
        <v>10071</v>
      </c>
      <c r="CP893" t="s">
        <v>1592</v>
      </c>
      <c r="CQ893" t="s">
        <v>1592</v>
      </c>
      <c r="CR893">
        <v>8</v>
      </c>
      <c r="CS893" t="s">
        <v>1243</v>
      </c>
      <c r="CT893" t="s">
        <v>1243</v>
      </c>
      <c r="CU893" t="s">
        <v>1243</v>
      </c>
      <c r="CV893" t="s">
        <v>1592</v>
      </c>
      <c r="CW893" t="s">
        <v>1592</v>
      </c>
      <c r="CX893">
        <v>891</v>
      </c>
      <c r="CY893" t="s">
        <v>10079</v>
      </c>
      <c r="CZ893" t="s">
        <v>1592</v>
      </c>
      <c r="DA893" t="s">
        <v>2313</v>
      </c>
      <c r="DB893" t="s">
        <v>2314</v>
      </c>
      <c r="DC893" t="s">
        <v>10070</v>
      </c>
      <c r="DD893" t="s">
        <v>1240</v>
      </c>
      <c r="DE893" t="s">
        <v>10069</v>
      </c>
      <c r="DF893" t="s">
        <v>8852</v>
      </c>
      <c r="DG893" t="s">
        <v>8867</v>
      </c>
      <c r="DH893" t="s">
        <v>8868</v>
      </c>
      <c r="DI893" t="s">
        <v>10072</v>
      </c>
      <c r="DJ893"/>
      <c r="DK893" t="s">
        <v>8868</v>
      </c>
      <c r="DL893">
        <v>9</v>
      </c>
      <c r="DM893" t="s">
        <v>2315</v>
      </c>
      <c r="DN893" t="s">
        <v>1255</v>
      </c>
      <c r="DO893" t="b">
        <v>1</v>
      </c>
      <c r="DP893" t="b">
        <v>1</v>
      </c>
      <c r="DQ893" t="b">
        <v>1</v>
      </c>
      <c r="DR893" t="b">
        <v>0</v>
      </c>
      <c r="DS893" t="b">
        <v>0</v>
      </c>
      <c r="DT893" t="b">
        <v>1</v>
      </c>
      <c r="DU893" t="b">
        <v>1</v>
      </c>
      <c r="DV893">
        <v>0</v>
      </c>
      <c r="DW893" t="b">
        <v>0</v>
      </c>
      <c r="DX893" t="b">
        <v>0</v>
      </c>
      <c r="DY893" t="b">
        <v>0</v>
      </c>
      <c r="DZ893" t="b">
        <v>0</v>
      </c>
      <c r="EA893" t="b">
        <v>0</v>
      </c>
      <c r="EB893" t="b">
        <v>0</v>
      </c>
      <c r="EC893" t="b">
        <v>0</v>
      </c>
      <c r="ED893" t="b">
        <v>0</v>
      </c>
      <c r="EE893" t="b">
        <v>0</v>
      </c>
      <c r="EF893" t="b" cm="1">
        <v>0</v>
      </c>
      <c r="EG893" t="b">
        <v>0</v>
      </c>
      <c r="EH893" t="b">
        <v>0</v>
      </c>
      <c r="EI893" t="b">
        <v>0</v>
      </c>
      <c r="EJ893" t="s">
        <v>1592</v>
      </c>
      <c r="EK893">
        <v>0</v>
      </c>
      <c r="EL893">
        <v>34</v>
      </c>
      <c r="EM893" t="b">
        <v>0</v>
      </c>
    </row>
    <row r="894" spans="1:143" ht="15.75">
      <c r="A894"/>
      <c r="B894" t="s">
        <v>1255</v>
      </c>
      <c r="C894" t="s">
        <v>1255</v>
      </c>
      <c r="D894" t="s">
        <v>9281</v>
      </c>
      <c r="E894" t="s">
        <v>9282</v>
      </c>
      <c r="F894"/>
      <c r="G894" t="s">
        <v>9283</v>
      </c>
      <c r="H894"/>
      <c r="I894" t="s">
        <v>1272</v>
      </c>
      <c r="J894" t="s">
        <v>10069</v>
      </c>
      <c r="K894"/>
      <c r="L894" t="s">
        <v>1939</v>
      </c>
      <c r="M894" t="s">
        <v>1974</v>
      </c>
      <c r="N894"/>
      <c r="O894" t="s">
        <v>1243</v>
      </c>
      <c r="P894" t="s">
        <v>1255</v>
      </c>
      <c r="Q894" t="s">
        <v>1240</v>
      </c>
      <c r="R894" t="s">
        <v>8519</v>
      </c>
      <c r="S894"/>
      <c r="T894" t="s">
        <v>8852</v>
      </c>
      <c r="U894" t="s">
        <v>10071</v>
      </c>
      <c r="V894" t="s">
        <v>9285</v>
      </c>
      <c r="W894"/>
      <c r="X894"/>
      <c r="Y894" t="s">
        <v>1240</v>
      </c>
      <c r="Z894"/>
      <c r="AA894"/>
      <c r="AB894"/>
      <c r="AC894" t="s">
        <v>9272</v>
      </c>
      <c r="AD894"/>
      <c r="AE894"/>
      <c r="AF894"/>
      <c r="AG894"/>
      <c r="AH894"/>
      <c r="AI894"/>
      <c r="AJ894"/>
      <c r="AK894"/>
      <c r="AL894"/>
      <c r="AM894"/>
      <c r="AN894"/>
      <c r="AO894" s="108" t="s">
        <v>43</v>
      </c>
      <c r="AP894" t="s">
        <v>1267</v>
      </c>
      <c r="AQ894">
        <v>68</v>
      </c>
      <c r="AR894" t="s">
        <v>10011</v>
      </c>
      <c r="AS894" t="s">
        <v>1255</v>
      </c>
      <c r="AT894" t="s">
        <v>9627</v>
      </c>
      <c r="AU894" t="s">
        <v>9282</v>
      </c>
      <c r="AV894" t="s">
        <v>9286</v>
      </c>
      <c r="AW894" t="s">
        <v>1937</v>
      </c>
      <c r="AX894" t="s">
        <v>1934</v>
      </c>
      <c r="AY894" t="s">
        <v>9287</v>
      </c>
      <c r="AZ894" t="s">
        <v>1240</v>
      </c>
      <c r="BA894" t="s">
        <v>9288</v>
      </c>
      <c r="BB894" t="s">
        <v>1272</v>
      </c>
      <c r="BC894" t="s">
        <v>1939</v>
      </c>
      <c r="BD894" t="s">
        <v>10080</v>
      </c>
      <c r="BE894">
        <v>792</v>
      </c>
      <c r="BF894">
        <v>893</v>
      </c>
      <c r="BG894">
        <v>0</v>
      </c>
      <c r="BH894" t="s">
        <v>1592</v>
      </c>
      <c r="BI894">
        <v>0</v>
      </c>
      <c r="BJ894">
        <v>0</v>
      </c>
      <c r="BK894">
        <v>882</v>
      </c>
      <c r="BL894" t="s">
        <v>9290</v>
      </c>
      <c r="BM894" t="s">
        <v>10070</v>
      </c>
      <c r="BN894" t="s">
        <v>10073</v>
      </c>
      <c r="BO894" t="s" cm="1">
        <v>10072</v>
      </c>
      <c r="BP894" t="s">
        <v>1592</v>
      </c>
      <c r="BQ894" t="s">
        <v>1243</v>
      </c>
      <c r="BR894">
        <v>172</v>
      </c>
      <c r="BS894" t="s">
        <v>10081</v>
      </c>
      <c r="BT894" t="s">
        <v>10082</v>
      </c>
      <c r="BU894" t="s">
        <v>9281</v>
      </c>
      <c r="BV894" t="s">
        <v>9286</v>
      </c>
      <c r="BW894" t="s">
        <v>1937</v>
      </c>
      <c r="BX894" t="s">
        <v>1937</v>
      </c>
      <c r="BY894" t="s">
        <v>8852</v>
      </c>
      <c r="BZ894" t="s">
        <v>1937</v>
      </c>
      <c r="CA894" t="s">
        <v>1974</v>
      </c>
      <c r="CB894"/>
      <c r="CC894" t="s">
        <v>998</v>
      </c>
      <c r="CD894" t="s">
        <v>1272</v>
      </c>
      <c r="CE894" t="s">
        <v>10083</v>
      </c>
      <c r="CF894" t="s">
        <v>10084</v>
      </c>
      <c r="CG894" t="s">
        <v>1272</v>
      </c>
      <c r="CH894" t="s">
        <v>1592</v>
      </c>
      <c r="CI894" t="s">
        <v>8519</v>
      </c>
      <c r="CJ894" t="s">
        <v>1255</v>
      </c>
      <c r="CK894"/>
      <c r="CL894"/>
      <c r="CM894" t="s">
        <v>10071</v>
      </c>
      <c r="CN894" t="s">
        <v>9285</v>
      </c>
      <c r="CO894" t="s">
        <v>10071</v>
      </c>
      <c r="CP894" t="s">
        <v>9285</v>
      </c>
      <c r="CQ894" t="s">
        <v>1592</v>
      </c>
      <c r="CR894">
        <v>8</v>
      </c>
      <c r="CS894" t="s">
        <v>1243</v>
      </c>
      <c r="CT894" t="s">
        <v>1243</v>
      </c>
      <c r="CU894" t="s">
        <v>1243</v>
      </c>
      <c r="CV894" t="s">
        <v>1592</v>
      </c>
      <c r="CW894" t="s">
        <v>1592</v>
      </c>
      <c r="CX894">
        <v>892</v>
      </c>
      <c r="CY894" t="s">
        <v>10085</v>
      </c>
      <c r="CZ894" t="s">
        <v>1592</v>
      </c>
      <c r="DA894" t="s">
        <v>2313</v>
      </c>
      <c r="DB894" t="s">
        <v>2314</v>
      </c>
      <c r="DC894" t="s">
        <v>9282</v>
      </c>
      <c r="DD894" t="s">
        <v>1240</v>
      </c>
      <c r="DE894" t="s">
        <v>9283</v>
      </c>
      <c r="DF894" t="s">
        <v>8852</v>
      </c>
      <c r="DG894" t="s">
        <v>8867</v>
      </c>
      <c r="DH894" t="s">
        <v>8868</v>
      </c>
      <c r="DI894" t="s">
        <v>10011</v>
      </c>
      <c r="DJ894"/>
      <c r="DK894" t="s">
        <v>8868</v>
      </c>
      <c r="DL894">
        <v>9</v>
      </c>
      <c r="DM894" t="s">
        <v>2315</v>
      </c>
      <c r="DN894" t="s">
        <v>1255</v>
      </c>
      <c r="DO894" t="b">
        <v>1</v>
      </c>
      <c r="DP894" t="b">
        <v>1</v>
      </c>
      <c r="DQ894" t="b">
        <v>0</v>
      </c>
      <c r="DR894" t="b">
        <v>0</v>
      </c>
      <c r="DS894" t="b">
        <v>0</v>
      </c>
      <c r="DT894" t="b">
        <v>1</v>
      </c>
      <c r="DU894" t="b">
        <v>0</v>
      </c>
      <c r="DV894">
        <v>0</v>
      </c>
      <c r="DW894" t="b">
        <v>0</v>
      </c>
      <c r="DX894" t="b">
        <v>0</v>
      </c>
      <c r="DY894" t="b">
        <v>0</v>
      </c>
      <c r="DZ894" t="b">
        <v>0</v>
      </c>
      <c r="EA894" t="b">
        <v>0</v>
      </c>
      <c r="EB894" t="b">
        <v>0</v>
      </c>
      <c r="EC894" t="b">
        <v>0</v>
      </c>
      <c r="ED894" t="b">
        <v>0</v>
      </c>
      <c r="EE894" t="b">
        <v>0</v>
      </c>
      <c r="EF894" t="b" cm="1">
        <v>0</v>
      </c>
      <c r="EG894" t="b">
        <v>0</v>
      </c>
      <c r="EH894" t="b">
        <v>0</v>
      </c>
      <c r="EI894" t="b">
        <v>0</v>
      </c>
      <c r="EJ894" t="s">
        <v>1592</v>
      </c>
      <c r="EK894">
        <v>0</v>
      </c>
      <c r="EL894">
        <v>23</v>
      </c>
      <c r="EM894" t="b">
        <v>0</v>
      </c>
    </row>
    <row r="895" spans="1:143" ht="15.75">
      <c r="A895"/>
      <c r="B895" t="s">
        <v>1255</v>
      </c>
      <c r="C895" t="s">
        <v>1255</v>
      </c>
      <c r="D895" t="s">
        <v>9307</v>
      </c>
      <c r="E895" t="s">
        <v>9308</v>
      </c>
      <c r="F895"/>
      <c r="G895" t="s">
        <v>9309</v>
      </c>
      <c r="H895" t="s">
        <v>9309</v>
      </c>
      <c r="I895" t="s">
        <v>1272</v>
      </c>
      <c r="J895" t="s">
        <v>10069</v>
      </c>
      <c r="K895"/>
      <c r="L895" t="s">
        <v>1939</v>
      </c>
      <c r="M895" t="s">
        <v>1965</v>
      </c>
      <c r="N895"/>
      <c r="O895" t="s">
        <v>1243</v>
      </c>
      <c r="P895" t="s">
        <v>1255</v>
      </c>
      <c r="Q895" t="s">
        <v>1240</v>
      </c>
      <c r="R895" t="s">
        <v>8519</v>
      </c>
      <c r="S895"/>
      <c r="T895" t="s">
        <v>8852</v>
      </c>
      <c r="U895" t="s">
        <v>10071</v>
      </c>
      <c r="V895" t="s">
        <v>9310</v>
      </c>
      <c r="W895"/>
      <c r="X895"/>
      <c r="Y895" t="s">
        <v>1240</v>
      </c>
      <c r="Z895" t="s">
        <v>9309</v>
      </c>
      <c r="AA895"/>
      <c r="AB895"/>
      <c r="AC895" t="s">
        <v>9272</v>
      </c>
      <c r="AD895"/>
      <c r="AE895"/>
      <c r="AF895"/>
      <c r="AG895"/>
      <c r="AH895"/>
      <c r="AI895"/>
      <c r="AJ895"/>
      <c r="AK895"/>
      <c r="AL895"/>
      <c r="AM895"/>
      <c r="AN895"/>
      <c r="AO895" s="108" t="s">
        <v>43</v>
      </c>
      <c r="AP895" t="s">
        <v>1267</v>
      </c>
      <c r="AQ895">
        <v>69</v>
      </c>
      <c r="AR895" t="s">
        <v>9966</v>
      </c>
      <c r="AS895" t="s">
        <v>1255</v>
      </c>
      <c r="AT895" t="s">
        <v>9627</v>
      </c>
      <c r="AU895" t="s">
        <v>9308</v>
      </c>
      <c r="AV895" t="s">
        <v>9311</v>
      </c>
      <c r="AW895" t="s">
        <v>1937</v>
      </c>
      <c r="AX895" t="s">
        <v>1934</v>
      </c>
      <c r="AY895" t="s">
        <v>9312</v>
      </c>
      <c r="AZ895" t="s">
        <v>1240</v>
      </c>
      <c r="BA895" t="s">
        <v>9313</v>
      </c>
      <c r="BB895" t="s">
        <v>1272</v>
      </c>
      <c r="BC895" t="s">
        <v>1939</v>
      </c>
      <c r="BD895" t="s">
        <v>9967</v>
      </c>
      <c r="BE895">
        <v>794</v>
      </c>
      <c r="BF895">
        <v>893</v>
      </c>
      <c r="BG895">
        <v>0</v>
      </c>
      <c r="BH895" t="s">
        <v>1592</v>
      </c>
      <c r="BI895">
        <v>0</v>
      </c>
      <c r="BJ895">
        <v>0</v>
      </c>
      <c r="BK895">
        <v>883</v>
      </c>
      <c r="BL895" t="s">
        <v>9315</v>
      </c>
      <c r="BM895" t="s">
        <v>10070</v>
      </c>
      <c r="BN895" t="s">
        <v>10073</v>
      </c>
      <c r="BO895" t="s" cm="1">
        <v>10072</v>
      </c>
      <c r="BP895" t="s">
        <v>1592</v>
      </c>
      <c r="BQ895" t="s">
        <v>1243</v>
      </c>
      <c r="BR895">
        <v>173</v>
      </c>
      <c r="BS895" t="s">
        <v>10086</v>
      </c>
      <c r="BT895" t="s">
        <v>10087</v>
      </c>
      <c r="BU895" t="s">
        <v>9307</v>
      </c>
      <c r="BV895" t="s">
        <v>9311</v>
      </c>
      <c r="BW895" t="s">
        <v>9312</v>
      </c>
      <c r="BX895" t="s">
        <v>1937</v>
      </c>
      <c r="BY895" t="s">
        <v>8852</v>
      </c>
      <c r="BZ895" t="s">
        <v>9312</v>
      </c>
      <c r="CA895" t="s">
        <v>1965</v>
      </c>
      <c r="CB895"/>
      <c r="CC895" t="s">
        <v>998</v>
      </c>
      <c r="CD895" t="s">
        <v>1272</v>
      </c>
      <c r="CE895" t="s">
        <v>10088</v>
      </c>
      <c r="CF895" t="s">
        <v>10089</v>
      </c>
      <c r="CG895" t="s">
        <v>1272</v>
      </c>
      <c r="CH895" t="s">
        <v>1592</v>
      </c>
      <c r="CI895" t="s">
        <v>8519</v>
      </c>
      <c r="CJ895" t="s">
        <v>1255</v>
      </c>
      <c r="CK895"/>
      <c r="CL895"/>
      <c r="CM895" t="s">
        <v>10071</v>
      </c>
      <c r="CN895" t="s">
        <v>9310</v>
      </c>
      <c r="CO895" t="s">
        <v>10071</v>
      </c>
      <c r="CP895" t="s">
        <v>9310</v>
      </c>
      <c r="CQ895" t="s">
        <v>1592</v>
      </c>
      <c r="CR895">
        <v>8</v>
      </c>
      <c r="CS895" t="s">
        <v>1243</v>
      </c>
      <c r="CT895" t="s">
        <v>1243</v>
      </c>
      <c r="CU895" t="s">
        <v>1243</v>
      </c>
      <c r="CV895" t="s">
        <v>1592</v>
      </c>
      <c r="CW895" t="s">
        <v>1592</v>
      </c>
      <c r="CX895">
        <v>893</v>
      </c>
      <c r="CY895" t="s">
        <v>10090</v>
      </c>
      <c r="CZ895" t="s">
        <v>1592</v>
      </c>
      <c r="DA895" t="s">
        <v>2313</v>
      </c>
      <c r="DB895" t="s">
        <v>2314</v>
      </c>
      <c r="DC895" t="s">
        <v>9308</v>
      </c>
      <c r="DD895" t="s">
        <v>1240</v>
      </c>
      <c r="DE895" t="s">
        <v>9309</v>
      </c>
      <c r="DF895" t="s">
        <v>8852</v>
      </c>
      <c r="DG895" t="s">
        <v>8867</v>
      </c>
      <c r="DH895" t="s">
        <v>8868</v>
      </c>
      <c r="DI895" t="s">
        <v>9966</v>
      </c>
      <c r="DJ895"/>
      <c r="DK895" t="s">
        <v>8868</v>
      </c>
      <c r="DL895">
        <v>9</v>
      </c>
      <c r="DM895" t="s">
        <v>2315</v>
      </c>
      <c r="DN895" t="s">
        <v>1255</v>
      </c>
      <c r="DO895" t="b">
        <v>1</v>
      </c>
      <c r="DP895" t="b">
        <v>1</v>
      </c>
      <c r="DQ895" t="b">
        <v>0</v>
      </c>
      <c r="DR895" t="b">
        <v>0</v>
      </c>
      <c r="DS895" t="b">
        <v>0</v>
      </c>
      <c r="DT895" t="b">
        <v>1</v>
      </c>
      <c r="DU895" t="b">
        <v>0</v>
      </c>
      <c r="DV895">
        <v>0</v>
      </c>
      <c r="DW895" t="b">
        <v>0</v>
      </c>
      <c r="DX895" t="b">
        <v>0</v>
      </c>
      <c r="DY895" t="b">
        <v>0</v>
      </c>
      <c r="DZ895" t="b">
        <v>0</v>
      </c>
      <c r="EA895" t="b">
        <v>0</v>
      </c>
      <c r="EB895" t="b">
        <v>0</v>
      </c>
      <c r="EC895" t="b">
        <v>0</v>
      </c>
      <c r="ED895" t="b">
        <v>0</v>
      </c>
      <c r="EE895" t="b">
        <v>0</v>
      </c>
      <c r="EF895" t="b" cm="1">
        <v>0</v>
      </c>
      <c r="EG895" t="b">
        <v>0</v>
      </c>
      <c r="EH895" t="b">
        <v>0</v>
      </c>
      <c r="EI895" t="b">
        <v>0</v>
      </c>
      <c r="EJ895" t="s">
        <v>1592</v>
      </c>
      <c r="EK895">
        <v>0</v>
      </c>
      <c r="EL895">
        <v>20</v>
      </c>
      <c r="EM895" t="b">
        <v>0</v>
      </c>
    </row>
    <row r="896" spans="1:143" ht="15.75">
      <c r="A896"/>
      <c r="B896" t="s">
        <v>1255</v>
      </c>
      <c r="C896" t="s">
        <v>1255</v>
      </c>
      <c r="D896" t="s">
        <v>9453</v>
      </c>
      <c r="E896" t="s">
        <v>9454</v>
      </c>
      <c r="F896"/>
      <c r="G896" t="s">
        <v>9453</v>
      </c>
      <c r="H896"/>
      <c r="I896" t="s">
        <v>1268</v>
      </c>
      <c r="J896" t="s">
        <v>10069</v>
      </c>
      <c r="K896"/>
      <c r="L896" t="s">
        <v>1939</v>
      </c>
      <c r="M896" t="s">
        <v>2607</v>
      </c>
      <c r="N896"/>
      <c r="O896" t="s">
        <v>1243</v>
      </c>
      <c r="P896" t="s">
        <v>1255</v>
      </c>
      <c r="Q896" t="s">
        <v>1240</v>
      </c>
      <c r="R896" t="s">
        <v>8519</v>
      </c>
      <c r="S896"/>
      <c r="T896" t="s">
        <v>8852</v>
      </c>
      <c r="U896" t="s">
        <v>10071</v>
      </c>
      <c r="V896" t="s">
        <v>9455</v>
      </c>
      <c r="W896"/>
      <c r="X896"/>
      <c r="Y896" t="s">
        <v>1240</v>
      </c>
      <c r="Z896"/>
      <c r="AA896"/>
      <c r="AB896"/>
      <c r="AC896" t="s">
        <v>9272</v>
      </c>
      <c r="AD896"/>
      <c r="AE896"/>
      <c r="AF896"/>
      <c r="AG896"/>
      <c r="AH896"/>
      <c r="AI896"/>
      <c r="AJ896"/>
      <c r="AK896"/>
      <c r="AL896"/>
      <c r="AM896"/>
      <c r="AN896"/>
      <c r="AO896" s="108" t="s">
        <v>43</v>
      </c>
      <c r="AP896" t="s">
        <v>1267</v>
      </c>
      <c r="AQ896">
        <v>70</v>
      </c>
      <c r="AR896" t="s">
        <v>10091</v>
      </c>
      <c r="AS896" t="s">
        <v>1255</v>
      </c>
      <c r="AT896" t="s">
        <v>9627</v>
      </c>
      <c r="AU896" t="s">
        <v>9454</v>
      </c>
      <c r="AV896" t="s">
        <v>9456</v>
      </c>
      <c r="AW896" t="s">
        <v>1937</v>
      </c>
      <c r="AX896" t="s">
        <v>1934</v>
      </c>
      <c r="AY896" t="s">
        <v>9457</v>
      </c>
      <c r="AZ896" t="s">
        <v>1240</v>
      </c>
      <c r="BA896" t="s">
        <v>9458</v>
      </c>
      <c r="BB896" t="s">
        <v>1268</v>
      </c>
      <c r="BC896" t="s">
        <v>1939</v>
      </c>
      <c r="BD896" t="s">
        <v>10092</v>
      </c>
      <c r="BE896">
        <v>808</v>
      </c>
      <c r="BF896">
        <v>893</v>
      </c>
      <c r="BG896">
        <v>0</v>
      </c>
      <c r="BH896" t="s">
        <v>9454</v>
      </c>
      <c r="BI896">
        <v>1</v>
      </c>
      <c r="BJ896">
        <v>0</v>
      </c>
      <c r="BK896">
        <v>0</v>
      </c>
      <c r="BL896" t="s">
        <v>1592</v>
      </c>
      <c r="BM896" t="s">
        <v>10070</v>
      </c>
      <c r="BN896" t="s">
        <v>10073</v>
      </c>
      <c r="BO896" t="s" cm="1">
        <v>10072</v>
      </c>
      <c r="BP896" t="s">
        <v>1592</v>
      </c>
      <c r="BQ896" t="s">
        <v>1243</v>
      </c>
      <c r="BR896">
        <v>174</v>
      </c>
      <c r="BS896" t="s">
        <v>10093</v>
      </c>
      <c r="BT896" t="s">
        <v>10094</v>
      </c>
      <c r="BU896" t="s">
        <v>9453</v>
      </c>
      <c r="BV896" t="s">
        <v>9456</v>
      </c>
      <c r="BW896" t="s">
        <v>1937</v>
      </c>
      <c r="BX896" t="s">
        <v>1937</v>
      </c>
      <c r="BY896" t="s">
        <v>8852</v>
      </c>
      <c r="BZ896" t="s">
        <v>1937</v>
      </c>
      <c r="CA896" t="s">
        <v>2607</v>
      </c>
      <c r="CB896"/>
      <c r="CC896" t="s">
        <v>998</v>
      </c>
      <c r="CD896" t="s">
        <v>1268</v>
      </c>
      <c r="CE896" t="s">
        <v>10095</v>
      </c>
      <c r="CF896" t="s">
        <v>9460</v>
      </c>
      <c r="CG896" t="s">
        <v>1268</v>
      </c>
      <c r="CH896" t="s">
        <v>1592</v>
      </c>
      <c r="CI896" t="s">
        <v>8519</v>
      </c>
      <c r="CJ896" t="s">
        <v>1255</v>
      </c>
      <c r="CK896"/>
      <c r="CL896"/>
      <c r="CM896" t="s">
        <v>10071</v>
      </c>
      <c r="CN896" t="s">
        <v>9455</v>
      </c>
      <c r="CO896" t="s">
        <v>10071</v>
      </c>
      <c r="CP896" t="s">
        <v>9455</v>
      </c>
      <c r="CQ896" t="s">
        <v>1592</v>
      </c>
      <c r="CR896">
        <v>8</v>
      </c>
      <c r="CS896" t="s">
        <v>1243</v>
      </c>
      <c r="CT896" t="s">
        <v>1243</v>
      </c>
      <c r="CU896" t="s">
        <v>1243</v>
      </c>
      <c r="CV896" t="s">
        <v>1592</v>
      </c>
      <c r="CW896" t="s">
        <v>1592</v>
      </c>
      <c r="CX896">
        <v>894</v>
      </c>
      <c r="CY896" t="s">
        <v>10096</v>
      </c>
      <c r="CZ896" t="s">
        <v>1592</v>
      </c>
      <c r="DA896" t="s">
        <v>2313</v>
      </c>
      <c r="DB896" t="s">
        <v>2314</v>
      </c>
      <c r="DC896" t="s">
        <v>9454</v>
      </c>
      <c r="DD896" t="s">
        <v>1240</v>
      </c>
      <c r="DE896" t="s">
        <v>9453</v>
      </c>
      <c r="DF896" t="s">
        <v>8852</v>
      </c>
      <c r="DG896" t="s">
        <v>8867</v>
      </c>
      <c r="DH896" t="s">
        <v>8868</v>
      </c>
      <c r="DI896" t="s">
        <v>10091</v>
      </c>
      <c r="DJ896"/>
      <c r="DK896" t="s">
        <v>8868</v>
      </c>
      <c r="DL896">
        <v>9</v>
      </c>
      <c r="DM896" t="s">
        <v>2315</v>
      </c>
      <c r="DN896" t="s">
        <v>1255</v>
      </c>
      <c r="DO896" t="b">
        <v>1</v>
      </c>
      <c r="DP896" t="b">
        <v>1</v>
      </c>
      <c r="DQ896" t="b">
        <v>0</v>
      </c>
      <c r="DR896" t="b">
        <v>0</v>
      </c>
      <c r="DS896" t="b">
        <v>0</v>
      </c>
      <c r="DT896" t="b">
        <v>1</v>
      </c>
      <c r="DU896" t="b">
        <v>0</v>
      </c>
      <c r="DV896">
        <v>0</v>
      </c>
      <c r="DW896" t="b">
        <v>0</v>
      </c>
      <c r="DX896" t="b">
        <v>0</v>
      </c>
      <c r="DY896" t="b">
        <v>0</v>
      </c>
      <c r="DZ896" t="b">
        <v>0</v>
      </c>
      <c r="EA896" t="b">
        <v>0</v>
      </c>
      <c r="EB896" t="b">
        <v>0</v>
      </c>
      <c r="EC896" t="b">
        <v>0</v>
      </c>
      <c r="ED896" t="b">
        <v>0</v>
      </c>
      <c r="EE896" t="b">
        <v>0</v>
      </c>
      <c r="EF896" t="b" cm="1">
        <v>0</v>
      </c>
      <c r="EG896" t="b">
        <v>0</v>
      </c>
      <c r="EH896" t="b">
        <v>0</v>
      </c>
      <c r="EI896" t="b">
        <v>0</v>
      </c>
      <c r="EJ896" t="s">
        <v>1592</v>
      </c>
      <c r="EK896">
        <v>0</v>
      </c>
      <c r="EL896">
        <v>24</v>
      </c>
      <c r="EM896" t="b">
        <v>0</v>
      </c>
    </row>
    <row r="897" spans="1:143" ht="15.75">
      <c r="A897"/>
      <c r="B897" t="s">
        <v>1255</v>
      </c>
      <c r="C897" t="s">
        <v>1255</v>
      </c>
      <c r="D897" t="s">
        <v>9465</v>
      </c>
      <c r="E897" t="s">
        <v>9466</v>
      </c>
      <c r="F897"/>
      <c r="G897" t="s">
        <v>9465</v>
      </c>
      <c r="H897"/>
      <c r="I897" t="s">
        <v>1268</v>
      </c>
      <c r="J897" t="s">
        <v>10069</v>
      </c>
      <c r="K897"/>
      <c r="L897" t="s">
        <v>1939</v>
      </c>
      <c r="M897" t="s">
        <v>2607</v>
      </c>
      <c r="N897"/>
      <c r="O897" t="s">
        <v>1243</v>
      </c>
      <c r="P897" t="s">
        <v>1255</v>
      </c>
      <c r="Q897" t="s">
        <v>1240</v>
      </c>
      <c r="R897" t="s">
        <v>8519</v>
      </c>
      <c r="S897"/>
      <c r="T897" t="s">
        <v>8852</v>
      </c>
      <c r="U897" t="s">
        <v>10071</v>
      </c>
      <c r="V897" t="s">
        <v>9467</v>
      </c>
      <c r="W897"/>
      <c r="X897"/>
      <c r="Y897" t="s">
        <v>1240</v>
      </c>
      <c r="Z897"/>
      <c r="AA897"/>
      <c r="AB897"/>
      <c r="AC897" t="s">
        <v>9272</v>
      </c>
      <c r="AD897"/>
      <c r="AE897"/>
      <c r="AF897"/>
      <c r="AG897"/>
      <c r="AH897"/>
      <c r="AI897"/>
      <c r="AJ897"/>
      <c r="AK897"/>
      <c r="AL897"/>
      <c r="AM897"/>
      <c r="AN897"/>
      <c r="AO897" s="108" t="s">
        <v>43</v>
      </c>
      <c r="AP897" t="s">
        <v>1267</v>
      </c>
      <c r="AQ897">
        <v>71</v>
      </c>
      <c r="AR897" t="s">
        <v>10097</v>
      </c>
      <c r="AS897" t="s">
        <v>1255</v>
      </c>
      <c r="AT897" t="s">
        <v>9627</v>
      </c>
      <c r="AU897" t="s">
        <v>9466</v>
      </c>
      <c r="AV897" t="s">
        <v>9468</v>
      </c>
      <c r="AW897" t="s">
        <v>1937</v>
      </c>
      <c r="AX897" t="s">
        <v>1934</v>
      </c>
      <c r="AY897" t="s">
        <v>9469</v>
      </c>
      <c r="AZ897" t="s">
        <v>1240</v>
      </c>
      <c r="BA897" t="s">
        <v>9470</v>
      </c>
      <c r="BB897" t="s">
        <v>1268</v>
      </c>
      <c r="BC897" t="s">
        <v>1939</v>
      </c>
      <c r="BD897" t="s">
        <v>10098</v>
      </c>
      <c r="BE897">
        <v>809</v>
      </c>
      <c r="BF897">
        <v>893</v>
      </c>
      <c r="BG897">
        <v>0</v>
      </c>
      <c r="BH897" t="s">
        <v>9466</v>
      </c>
      <c r="BI897">
        <v>1</v>
      </c>
      <c r="BJ897">
        <v>0</v>
      </c>
      <c r="BK897">
        <v>0</v>
      </c>
      <c r="BL897" t="s">
        <v>1592</v>
      </c>
      <c r="BM897" t="s">
        <v>10070</v>
      </c>
      <c r="BN897" t="s">
        <v>10073</v>
      </c>
      <c r="BO897" t="s" cm="1">
        <v>10072</v>
      </c>
      <c r="BP897" t="s">
        <v>1592</v>
      </c>
      <c r="BQ897" t="s">
        <v>1243</v>
      </c>
      <c r="BR897">
        <v>175</v>
      </c>
      <c r="BS897" t="s">
        <v>10099</v>
      </c>
      <c r="BT897" t="s">
        <v>10100</v>
      </c>
      <c r="BU897" t="s">
        <v>9465</v>
      </c>
      <c r="BV897" t="s">
        <v>9468</v>
      </c>
      <c r="BW897" t="s">
        <v>1937</v>
      </c>
      <c r="BX897" t="s">
        <v>1937</v>
      </c>
      <c r="BY897" t="s">
        <v>8852</v>
      </c>
      <c r="BZ897" t="s">
        <v>1937</v>
      </c>
      <c r="CA897" t="s">
        <v>2607</v>
      </c>
      <c r="CB897"/>
      <c r="CC897" t="s">
        <v>998</v>
      </c>
      <c r="CD897" t="s">
        <v>1268</v>
      </c>
      <c r="CE897" t="s">
        <v>10101</v>
      </c>
      <c r="CF897" t="s">
        <v>9472</v>
      </c>
      <c r="CG897" t="s">
        <v>1268</v>
      </c>
      <c r="CH897" t="s">
        <v>1592</v>
      </c>
      <c r="CI897" t="s">
        <v>8519</v>
      </c>
      <c r="CJ897" t="s">
        <v>1255</v>
      </c>
      <c r="CK897"/>
      <c r="CL897"/>
      <c r="CM897" t="s">
        <v>10071</v>
      </c>
      <c r="CN897" t="s">
        <v>9467</v>
      </c>
      <c r="CO897" t="s">
        <v>10071</v>
      </c>
      <c r="CP897" t="s">
        <v>9467</v>
      </c>
      <c r="CQ897" t="s">
        <v>1592</v>
      </c>
      <c r="CR897">
        <v>8</v>
      </c>
      <c r="CS897" t="s">
        <v>1243</v>
      </c>
      <c r="CT897" t="s">
        <v>1243</v>
      </c>
      <c r="CU897" t="s">
        <v>1243</v>
      </c>
      <c r="CV897" t="s">
        <v>1592</v>
      </c>
      <c r="CW897" t="s">
        <v>1592</v>
      </c>
      <c r="CX897">
        <v>895</v>
      </c>
      <c r="CY897" t="s">
        <v>10102</v>
      </c>
      <c r="CZ897" t="s">
        <v>1592</v>
      </c>
      <c r="DA897" t="s">
        <v>2313</v>
      </c>
      <c r="DB897" t="s">
        <v>2314</v>
      </c>
      <c r="DC897" t="s">
        <v>9466</v>
      </c>
      <c r="DD897" t="s">
        <v>1240</v>
      </c>
      <c r="DE897" t="s">
        <v>9465</v>
      </c>
      <c r="DF897" t="s">
        <v>8852</v>
      </c>
      <c r="DG897" t="s">
        <v>8867</v>
      </c>
      <c r="DH897" t="s">
        <v>8868</v>
      </c>
      <c r="DI897" t="s">
        <v>10097</v>
      </c>
      <c r="DJ897"/>
      <c r="DK897" t="s">
        <v>8868</v>
      </c>
      <c r="DL897">
        <v>9</v>
      </c>
      <c r="DM897" t="s">
        <v>2315</v>
      </c>
      <c r="DN897" t="s">
        <v>1255</v>
      </c>
      <c r="DO897" t="b">
        <v>1</v>
      </c>
      <c r="DP897" t="b">
        <v>1</v>
      </c>
      <c r="DQ897" t="b">
        <v>0</v>
      </c>
      <c r="DR897" t="b">
        <v>0</v>
      </c>
      <c r="DS897" t="b">
        <v>0</v>
      </c>
      <c r="DT897" t="b">
        <v>1</v>
      </c>
      <c r="DU897" t="b">
        <v>0</v>
      </c>
      <c r="DV897">
        <v>0</v>
      </c>
      <c r="DW897" t="b">
        <v>0</v>
      </c>
      <c r="DX897" t="b">
        <v>0</v>
      </c>
      <c r="DY897" t="b">
        <v>0</v>
      </c>
      <c r="DZ897" t="b">
        <v>0</v>
      </c>
      <c r="EA897" t="b">
        <v>0</v>
      </c>
      <c r="EB897" t="b">
        <v>0</v>
      </c>
      <c r="EC897" t="b">
        <v>0</v>
      </c>
      <c r="ED897" t="b">
        <v>0</v>
      </c>
      <c r="EE897" t="b">
        <v>0</v>
      </c>
      <c r="EF897" t="b" cm="1">
        <v>0</v>
      </c>
      <c r="EG897" t="b">
        <v>0</v>
      </c>
      <c r="EH897" t="b">
        <v>0</v>
      </c>
      <c r="EI897" t="b">
        <v>0</v>
      </c>
      <c r="EJ897" t="s">
        <v>1592</v>
      </c>
      <c r="EK897">
        <v>0</v>
      </c>
      <c r="EL897">
        <v>24</v>
      </c>
      <c r="EM897" t="b">
        <v>0</v>
      </c>
    </row>
    <row r="898" spans="1:143" ht="15.75">
      <c r="A898"/>
      <c r="B898" t="s">
        <v>1255</v>
      </c>
      <c r="C898" t="s">
        <v>1255</v>
      </c>
      <c r="D898" t="s">
        <v>1300</v>
      </c>
      <c r="E898" t="s">
        <v>1299</v>
      </c>
      <c r="F898"/>
      <c r="G898"/>
      <c r="H898"/>
      <c r="I898" t="s">
        <v>1279</v>
      </c>
      <c r="J898"/>
      <c r="K898"/>
      <c r="L898" t="s">
        <v>5118</v>
      </c>
      <c r="M898"/>
      <c r="N898"/>
      <c r="O898" t="s">
        <v>1243</v>
      </c>
      <c r="P898" t="s">
        <v>1255</v>
      </c>
      <c r="Q898" t="s">
        <v>1240</v>
      </c>
      <c r="R898" t="s">
        <v>8519</v>
      </c>
      <c r="S898"/>
      <c r="T898" t="s">
        <v>8852</v>
      </c>
      <c r="U898" t="s">
        <v>10103</v>
      </c>
      <c r="V898"/>
      <c r="W898"/>
      <c r="X898"/>
      <c r="Y898" t="s">
        <v>1240</v>
      </c>
      <c r="Z898"/>
      <c r="AA898"/>
      <c r="AB898"/>
      <c r="AC898" t="s">
        <v>9272</v>
      </c>
      <c r="AD898" t="s">
        <v>9273</v>
      </c>
      <c r="AE898"/>
      <c r="AF898"/>
      <c r="AG898"/>
      <c r="AH898"/>
      <c r="AI898"/>
      <c r="AJ898"/>
      <c r="AK898"/>
      <c r="AL898"/>
      <c r="AM898"/>
      <c r="AN898"/>
      <c r="AO898" s="108" t="s">
        <v>43</v>
      </c>
      <c r="AP898" t="s">
        <v>1267</v>
      </c>
      <c r="AQ898">
        <v>72</v>
      </c>
      <c r="AR898" t="s">
        <v>10104</v>
      </c>
      <c r="AS898" t="s">
        <v>1255</v>
      </c>
      <c r="AT898" t="s">
        <v>9627</v>
      </c>
      <c r="AU898" t="s">
        <v>1299</v>
      </c>
      <c r="AV898" t="s">
        <v>10105</v>
      </c>
      <c r="AW898" t="s">
        <v>1937</v>
      </c>
      <c r="AX898" t="s">
        <v>1934</v>
      </c>
      <c r="AY898" t="s">
        <v>1937</v>
      </c>
      <c r="AZ898" t="s">
        <v>1240</v>
      </c>
      <c r="BA898" t="s">
        <v>10106</v>
      </c>
      <c r="BB898" t="s">
        <v>1279</v>
      </c>
      <c r="BC898" t="s">
        <v>5118</v>
      </c>
      <c r="BD898" t="s">
        <v>10107</v>
      </c>
      <c r="BE898">
        <v>898</v>
      </c>
      <c r="BF898">
        <v>0</v>
      </c>
      <c r="BG898">
        <v>0</v>
      </c>
      <c r="BH898" t="s">
        <v>1592</v>
      </c>
      <c r="BI898">
        <v>0</v>
      </c>
      <c r="BJ898">
        <v>0</v>
      </c>
      <c r="BK898">
        <v>0</v>
      </c>
      <c r="BL898" t="s">
        <v>1592</v>
      </c>
      <c r="BM898" t="s">
        <v>1592</v>
      </c>
      <c r="BN898" t="s">
        <v>1592</v>
      </c>
      <c r="BO898" t="s" cm="1">
        <v>1592</v>
      </c>
      <c r="BP898" t="s">
        <v>1592</v>
      </c>
      <c r="BQ898" t="s">
        <v>1243</v>
      </c>
      <c r="BR898">
        <v>176</v>
      </c>
      <c r="BS898" t="s">
        <v>10108</v>
      </c>
      <c r="BT898" t="s">
        <v>10109</v>
      </c>
      <c r="BU898" t="s">
        <v>1300</v>
      </c>
      <c r="BV898" t="s">
        <v>10105</v>
      </c>
      <c r="BW898" t="s">
        <v>1937</v>
      </c>
      <c r="BX898" t="s">
        <v>1937</v>
      </c>
      <c r="BY898" t="s">
        <v>8852</v>
      </c>
      <c r="BZ898" t="s">
        <v>1937</v>
      </c>
      <c r="CA898" t="s">
        <v>1592</v>
      </c>
      <c r="CB898"/>
      <c r="CC898" t="s">
        <v>998</v>
      </c>
      <c r="CD898" t="s">
        <v>1279</v>
      </c>
      <c r="CE898" t="s">
        <v>1299</v>
      </c>
      <c r="CF898" t="s">
        <v>10105</v>
      </c>
      <c r="CG898" t="s">
        <v>1279</v>
      </c>
      <c r="CH898" t="s">
        <v>1592</v>
      </c>
      <c r="CI898" t="s">
        <v>8519</v>
      </c>
      <c r="CJ898" t="s">
        <v>1255</v>
      </c>
      <c r="CK898"/>
      <c r="CL898"/>
      <c r="CM898" t="s">
        <v>10103</v>
      </c>
      <c r="CN898" t="s">
        <v>1592</v>
      </c>
      <c r="CO898" t="s">
        <v>10103</v>
      </c>
      <c r="CP898" t="s">
        <v>1592</v>
      </c>
      <c r="CQ898" t="s">
        <v>1592</v>
      </c>
      <c r="CR898">
        <v>8</v>
      </c>
      <c r="CS898" t="s">
        <v>1243</v>
      </c>
      <c r="CT898" t="s">
        <v>1243</v>
      </c>
      <c r="CU898" t="s">
        <v>1243</v>
      </c>
      <c r="CV898" t="s">
        <v>1592</v>
      </c>
      <c r="CW898" t="s">
        <v>1592</v>
      </c>
      <c r="CX898">
        <v>896</v>
      </c>
      <c r="CY898" t="s">
        <v>10110</v>
      </c>
      <c r="CZ898" t="s">
        <v>1592</v>
      </c>
      <c r="DA898" t="s">
        <v>2313</v>
      </c>
      <c r="DB898" t="s">
        <v>2314</v>
      </c>
      <c r="DC898" t="s">
        <v>1299</v>
      </c>
      <c r="DD898" t="s">
        <v>1240</v>
      </c>
      <c r="DE898">
        <v>0</v>
      </c>
      <c r="DF898" t="s">
        <v>8852</v>
      </c>
      <c r="DG898" t="s">
        <v>8867</v>
      </c>
      <c r="DH898" t="s">
        <v>8868</v>
      </c>
      <c r="DI898" t="s">
        <v>10104</v>
      </c>
      <c r="DJ898"/>
      <c r="DK898" t="s">
        <v>8868</v>
      </c>
      <c r="DL898">
        <v>9</v>
      </c>
      <c r="DM898" t="s">
        <v>2315</v>
      </c>
      <c r="DN898" t="s">
        <v>1255</v>
      </c>
      <c r="DO898" t="b">
        <v>1</v>
      </c>
      <c r="DP898" t="b">
        <v>1</v>
      </c>
      <c r="DQ898" t="b">
        <v>1</v>
      </c>
      <c r="DR898" t="b">
        <v>0</v>
      </c>
      <c r="DS898" t="b">
        <v>0</v>
      </c>
      <c r="DT898" t="b">
        <v>1</v>
      </c>
      <c r="DU898" t="b">
        <v>1</v>
      </c>
      <c r="DV898">
        <v>0</v>
      </c>
      <c r="DW898" t="b">
        <v>0</v>
      </c>
      <c r="DX898" t="b">
        <v>0</v>
      </c>
      <c r="DY898" t="b">
        <v>0</v>
      </c>
      <c r="DZ898" t="b">
        <v>0</v>
      </c>
      <c r="EA898" t="b">
        <v>0</v>
      </c>
      <c r="EB898" t="b">
        <v>0</v>
      </c>
      <c r="EC898" t="b">
        <v>0</v>
      </c>
      <c r="ED898" t="b">
        <v>0</v>
      </c>
      <c r="EE898" t="b">
        <v>0</v>
      </c>
      <c r="EF898" t="b" cm="1">
        <v>0</v>
      </c>
      <c r="EG898" t="b">
        <v>0</v>
      </c>
      <c r="EH898" t="b">
        <v>0</v>
      </c>
      <c r="EI898" t="b">
        <v>0</v>
      </c>
      <c r="EJ898" t="s">
        <v>1592</v>
      </c>
      <c r="EK898">
        <v>0</v>
      </c>
      <c r="EL898">
        <v>33</v>
      </c>
      <c r="EM898" t="b">
        <v>0</v>
      </c>
    </row>
    <row r="899" spans="1:143" ht="15.75">
      <c r="A899"/>
      <c r="B899" t="s">
        <v>1255</v>
      </c>
      <c r="C899" t="s">
        <v>1255</v>
      </c>
      <c r="D899" t="s">
        <v>9281</v>
      </c>
      <c r="E899" t="s">
        <v>9282</v>
      </c>
      <c r="F899"/>
      <c r="G899" t="s">
        <v>9283</v>
      </c>
      <c r="H899"/>
      <c r="I899" t="s">
        <v>1272</v>
      </c>
      <c r="J899" t="s">
        <v>1300</v>
      </c>
      <c r="K899"/>
      <c r="L899" t="s">
        <v>1939</v>
      </c>
      <c r="M899" t="s">
        <v>1974</v>
      </c>
      <c r="N899"/>
      <c r="O899" t="s">
        <v>1243</v>
      </c>
      <c r="P899" t="s">
        <v>1255</v>
      </c>
      <c r="Q899" t="s">
        <v>1240</v>
      </c>
      <c r="R899" t="s">
        <v>8519</v>
      </c>
      <c r="S899"/>
      <c r="T899" t="s">
        <v>8852</v>
      </c>
      <c r="U899" t="s">
        <v>10103</v>
      </c>
      <c r="V899" t="s">
        <v>9285</v>
      </c>
      <c r="W899"/>
      <c r="X899"/>
      <c r="Y899" t="s">
        <v>1240</v>
      </c>
      <c r="Z899"/>
      <c r="AA899"/>
      <c r="AB899"/>
      <c r="AC899" t="s">
        <v>9272</v>
      </c>
      <c r="AD899"/>
      <c r="AE899"/>
      <c r="AF899"/>
      <c r="AG899"/>
      <c r="AH899"/>
      <c r="AI899"/>
      <c r="AJ899"/>
      <c r="AK899"/>
      <c r="AL899"/>
      <c r="AM899"/>
      <c r="AN899"/>
      <c r="AO899" s="108" t="s">
        <v>43</v>
      </c>
      <c r="AP899" t="s">
        <v>1267</v>
      </c>
      <c r="AQ899">
        <v>73</v>
      </c>
      <c r="AR899" t="s">
        <v>10011</v>
      </c>
      <c r="AS899" t="s">
        <v>1255</v>
      </c>
      <c r="AT899" t="s">
        <v>9627</v>
      </c>
      <c r="AU899" t="s">
        <v>9282</v>
      </c>
      <c r="AV899" t="s">
        <v>9286</v>
      </c>
      <c r="AW899" t="s">
        <v>1937</v>
      </c>
      <c r="AX899" t="s">
        <v>1934</v>
      </c>
      <c r="AY899" t="s">
        <v>9287</v>
      </c>
      <c r="AZ899" t="s">
        <v>1240</v>
      </c>
      <c r="BA899" t="s">
        <v>9288</v>
      </c>
      <c r="BB899" t="s">
        <v>1272</v>
      </c>
      <c r="BC899" t="s">
        <v>1939</v>
      </c>
      <c r="BD899" t="s">
        <v>10080</v>
      </c>
      <c r="BE899">
        <v>792</v>
      </c>
      <c r="BF899">
        <v>898</v>
      </c>
      <c r="BG899">
        <v>0</v>
      </c>
      <c r="BH899" t="s">
        <v>1592</v>
      </c>
      <c r="BI899">
        <v>0</v>
      </c>
      <c r="BJ899">
        <v>0</v>
      </c>
      <c r="BK899">
        <v>882</v>
      </c>
      <c r="BL899" t="s">
        <v>9290</v>
      </c>
      <c r="BM899" t="s">
        <v>1299</v>
      </c>
      <c r="BN899" t="s">
        <v>10105</v>
      </c>
      <c r="BO899" t="s" cm="1">
        <v>10104</v>
      </c>
      <c r="BP899" t="s">
        <v>1592</v>
      </c>
      <c r="BQ899" t="s">
        <v>1243</v>
      </c>
      <c r="BR899">
        <v>177</v>
      </c>
      <c r="BS899" t="s">
        <v>10111</v>
      </c>
      <c r="BT899" t="s">
        <v>10112</v>
      </c>
      <c r="BU899" t="s">
        <v>9281</v>
      </c>
      <c r="BV899" t="s">
        <v>9286</v>
      </c>
      <c r="BW899" t="s">
        <v>1937</v>
      </c>
      <c r="BX899" t="s">
        <v>1937</v>
      </c>
      <c r="BY899" t="s">
        <v>8852</v>
      </c>
      <c r="BZ899" t="s">
        <v>1937</v>
      </c>
      <c r="CA899" t="s">
        <v>1974</v>
      </c>
      <c r="CB899"/>
      <c r="CC899" t="s">
        <v>998</v>
      </c>
      <c r="CD899" t="s">
        <v>1272</v>
      </c>
      <c r="CE899" t="s">
        <v>10113</v>
      </c>
      <c r="CF899" t="s">
        <v>10114</v>
      </c>
      <c r="CG899" t="s">
        <v>1272</v>
      </c>
      <c r="CH899" t="s">
        <v>1592</v>
      </c>
      <c r="CI899" t="s">
        <v>8519</v>
      </c>
      <c r="CJ899" t="s">
        <v>1255</v>
      </c>
      <c r="CK899"/>
      <c r="CL899"/>
      <c r="CM899" t="s">
        <v>10103</v>
      </c>
      <c r="CN899" t="s">
        <v>9285</v>
      </c>
      <c r="CO899" t="s">
        <v>10103</v>
      </c>
      <c r="CP899" t="s">
        <v>9285</v>
      </c>
      <c r="CQ899" t="s">
        <v>1592</v>
      </c>
      <c r="CR899">
        <v>8</v>
      </c>
      <c r="CS899" t="s">
        <v>1243</v>
      </c>
      <c r="CT899" t="s">
        <v>1243</v>
      </c>
      <c r="CU899" t="s">
        <v>1243</v>
      </c>
      <c r="CV899" t="s">
        <v>1592</v>
      </c>
      <c r="CW899" t="s">
        <v>1592</v>
      </c>
      <c r="CX899">
        <v>897</v>
      </c>
      <c r="CY899" t="s">
        <v>10115</v>
      </c>
      <c r="CZ899" t="s">
        <v>1592</v>
      </c>
      <c r="DA899" t="s">
        <v>2313</v>
      </c>
      <c r="DB899" t="s">
        <v>2314</v>
      </c>
      <c r="DC899" t="s">
        <v>9282</v>
      </c>
      <c r="DD899" t="s">
        <v>1240</v>
      </c>
      <c r="DE899" t="s">
        <v>9283</v>
      </c>
      <c r="DF899" t="s">
        <v>8852</v>
      </c>
      <c r="DG899" t="s">
        <v>8867</v>
      </c>
      <c r="DH899" t="s">
        <v>8868</v>
      </c>
      <c r="DI899" t="s">
        <v>10011</v>
      </c>
      <c r="DJ899"/>
      <c r="DK899" t="s">
        <v>8868</v>
      </c>
      <c r="DL899">
        <v>9</v>
      </c>
      <c r="DM899" t="s">
        <v>2315</v>
      </c>
      <c r="DN899" t="s">
        <v>1255</v>
      </c>
      <c r="DO899" t="b">
        <v>1</v>
      </c>
      <c r="DP899" t="b">
        <v>1</v>
      </c>
      <c r="DQ899" t="b">
        <v>0</v>
      </c>
      <c r="DR899" t="b">
        <v>0</v>
      </c>
      <c r="DS899" t="b">
        <v>0</v>
      </c>
      <c r="DT899" t="b">
        <v>1</v>
      </c>
      <c r="DU899" t="b">
        <v>0</v>
      </c>
      <c r="DV899">
        <v>0</v>
      </c>
      <c r="DW899" t="b">
        <v>0</v>
      </c>
      <c r="DX899" t="b">
        <v>0</v>
      </c>
      <c r="DY899" t="b">
        <v>0</v>
      </c>
      <c r="DZ899" t="b">
        <v>0</v>
      </c>
      <c r="EA899" t="b">
        <v>0</v>
      </c>
      <c r="EB899" t="b">
        <v>0</v>
      </c>
      <c r="EC899" t="b">
        <v>0</v>
      </c>
      <c r="ED899" t="b">
        <v>0</v>
      </c>
      <c r="EE899" t="b">
        <v>0</v>
      </c>
      <c r="EF899" t="b" cm="1">
        <v>0</v>
      </c>
      <c r="EG899" t="b">
        <v>0</v>
      </c>
      <c r="EH899" t="b">
        <v>0</v>
      </c>
      <c r="EI899" t="b">
        <v>0</v>
      </c>
      <c r="EJ899" t="s">
        <v>1592</v>
      </c>
      <c r="EK899">
        <v>0</v>
      </c>
      <c r="EL899">
        <v>23</v>
      </c>
      <c r="EM899" t="b">
        <v>0</v>
      </c>
    </row>
    <row r="900" spans="1:143" ht="15.75">
      <c r="A900"/>
      <c r="B900" t="s">
        <v>1255</v>
      </c>
      <c r="C900" t="s">
        <v>1255</v>
      </c>
      <c r="D900" t="s">
        <v>1239</v>
      </c>
      <c r="E900" t="s">
        <v>1238</v>
      </c>
      <c r="F900"/>
      <c r="G900" t="s">
        <v>9296</v>
      </c>
      <c r="H900" t="s">
        <v>9296</v>
      </c>
      <c r="I900" t="s">
        <v>1272</v>
      </c>
      <c r="J900" t="s">
        <v>1300</v>
      </c>
      <c r="K900"/>
      <c r="L900" t="s">
        <v>1939</v>
      </c>
      <c r="M900" t="s">
        <v>1965</v>
      </c>
      <c r="N900"/>
      <c r="O900" t="s">
        <v>1243</v>
      </c>
      <c r="P900" t="s">
        <v>1255</v>
      </c>
      <c r="Q900" t="s">
        <v>1240</v>
      </c>
      <c r="R900" t="s">
        <v>8519</v>
      </c>
      <c r="S900"/>
      <c r="T900" t="s">
        <v>8852</v>
      </c>
      <c r="U900" t="s">
        <v>10103</v>
      </c>
      <c r="V900" t="s">
        <v>9297</v>
      </c>
      <c r="W900"/>
      <c r="X900"/>
      <c r="Y900" t="s">
        <v>1240</v>
      </c>
      <c r="Z900" t="s">
        <v>9296</v>
      </c>
      <c r="AA900"/>
      <c r="AB900"/>
      <c r="AC900" t="s">
        <v>9272</v>
      </c>
      <c r="AD900"/>
      <c r="AE900"/>
      <c r="AF900"/>
      <c r="AG900"/>
      <c r="AH900"/>
      <c r="AI900"/>
      <c r="AJ900"/>
      <c r="AK900"/>
      <c r="AL900"/>
      <c r="AM900"/>
      <c r="AN900"/>
      <c r="AO900" s="108" t="s">
        <v>43</v>
      </c>
      <c r="AP900" t="s">
        <v>1267</v>
      </c>
      <c r="AQ900">
        <v>74</v>
      </c>
      <c r="AR900" t="s">
        <v>9961</v>
      </c>
      <c r="AS900" t="s">
        <v>1255</v>
      </c>
      <c r="AT900" t="s">
        <v>9627</v>
      </c>
      <c r="AU900" t="s">
        <v>1238</v>
      </c>
      <c r="AV900" t="s">
        <v>9298</v>
      </c>
      <c r="AW900" t="s">
        <v>1937</v>
      </c>
      <c r="AX900" t="s">
        <v>1934</v>
      </c>
      <c r="AY900" t="s">
        <v>9299</v>
      </c>
      <c r="AZ900" t="s">
        <v>1240</v>
      </c>
      <c r="BA900" t="s">
        <v>9300</v>
      </c>
      <c r="BB900" t="s">
        <v>1272</v>
      </c>
      <c r="BC900" t="s">
        <v>1939</v>
      </c>
      <c r="BD900" t="s">
        <v>10116</v>
      </c>
      <c r="BE900">
        <v>793</v>
      </c>
      <c r="BF900">
        <v>898</v>
      </c>
      <c r="BG900">
        <v>0</v>
      </c>
      <c r="BH900" t="s">
        <v>1592</v>
      </c>
      <c r="BI900">
        <v>0</v>
      </c>
      <c r="BJ900">
        <v>0</v>
      </c>
      <c r="BK900">
        <v>874</v>
      </c>
      <c r="BL900" t="s">
        <v>9302</v>
      </c>
      <c r="BM900" t="s">
        <v>1299</v>
      </c>
      <c r="BN900" t="s">
        <v>10105</v>
      </c>
      <c r="BO900" t="s" cm="1">
        <v>10104</v>
      </c>
      <c r="BP900" t="s">
        <v>1592</v>
      </c>
      <c r="BQ900" t="s">
        <v>1243</v>
      </c>
      <c r="BR900">
        <v>178</v>
      </c>
      <c r="BS900" t="s">
        <v>10117</v>
      </c>
      <c r="BT900" t="s">
        <v>10118</v>
      </c>
      <c r="BU900" t="s">
        <v>1239</v>
      </c>
      <c r="BV900" t="s">
        <v>9298</v>
      </c>
      <c r="BW900" t="s">
        <v>9299</v>
      </c>
      <c r="BX900" t="s">
        <v>1937</v>
      </c>
      <c r="BY900" t="s">
        <v>8852</v>
      </c>
      <c r="BZ900" t="s">
        <v>9299</v>
      </c>
      <c r="CA900" t="s">
        <v>1965</v>
      </c>
      <c r="CB900"/>
      <c r="CC900" t="s">
        <v>998</v>
      </c>
      <c r="CD900" t="s">
        <v>1272</v>
      </c>
      <c r="CE900" t="s">
        <v>10119</v>
      </c>
      <c r="CF900" t="s">
        <v>10120</v>
      </c>
      <c r="CG900" t="s">
        <v>1272</v>
      </c>
      <c r="CH900" t="s">
        <v>1592</v>
      </c>
      <c r="CI900" t="s">
        <v>8519</v>
      </c>
      <c r="CJ900" t="s">
        <v>1255</v>
      </c>
      <c r="CK900"/>
      <c r="CL900"/>
      <c r="CM900" t="s">
        <v>10103</v>
      </c>
      <c r="CN900" t="s">
        <v>9297</v>
      </c>
      <c r="CO900" t="s">
        <v>10103</v>
      </c>
      <c r="CP900" t="s">
        <v>9297</v>
      </c>
      <c r="CQ900" t="s">
        <v>1592</v>
      </c>
      <c r="CR900">
        <v>8</v>
      </c>
      <c r="CS900" t="s">
        <v>1243</v>
      </c>
      <c r="CT900" t="s">
        <v>1243</v>
      </c>
      <c r="CU900" t="s">
        <v>1243</v>
      </c>
      <c r="CV900" t="s">
        <v>1592</v>
      </c>
      <c r="CW900" t="s">
        <v>1592</v>
      </c>
      <c r="CX900">
        <v>898</v>
      </c>
      <c r="CY900" t="s">
        <v>10121</v>
      </c>
      <c r="CZ900" t="s">
        <v>1592</v>
      </c>
      <c r="DA900" t="s">
        <v>2313</v>
      </c>
      <c r="DB900" t="s">
        <v>2314</v>
      </c>
      <c r="DC900" t="s">
        <v>1238</v>
      </c>
      <c r="DD900" t="s">
        <v>1240</v>
      </c>
      <c r="DE900" t="s">
        <v>9296</v>
      </c>
      <c r="DF900" t="s">
        <v>8852</v>
      </c>
      <c r="DG900" t="s">
        <v>8867</v>
      </c>
      <c r="DH900" t="s">
        <v>8868</v>
      </c>
      <c r="DI900" t="s">
        <v>9961</v>
      </c>
      <c r="DJ900"/>
      <c r="DK900" t="s">
        <v>8868</v>
      </c>
      <c r="DL900">
        <v>9</v>
      </c>
      <c r="DM900" t="s">
        <v>2315</v>
      </c>
      <c r="DN900" t="s">
        <v>1255</v>
      </c>
      <c r="DO900" t="b">
        <v>1</v>
      </c>
      <c r="DP900" t="b">
        <v>1</v>
      </c>
      <c r="DQ900" t="b">
        <v>0</v>
      </c>
      <c r="DR900" t="b">
        <v>0</v>
      </c>
      <c r="DS900" t="b">
        <v>0</v>
      </c>
      <c r="DT900" t="b">
        <v>1</v>
      </c>
      <c r="DU900" t="b">
        <v>0</v>
      </c>
      <c r="DV900">
        <v>0</v>
      </c>
      <c r="DW900" t="b">
        <v>0</v>
      </c>
      <c r="DX900" t="b">
        <v>0</v>
      </c>
      <c r="DY900" t="b">
        <v>0</v>
      </c>
      <c r="DZ900" t="b">
        <v>0</v>
      </c>
      <c r="EA900" t="b">
        <v>0</v>
      </c>
      <c r="EB900" t="b">
        <v>0</v>
      </c>
      <c r="EC900" t="b">
        <v>0</v>
      </c>
      <c r="ED900" t="b">
        <v>0</v>
      </c>
      <c r="EE900" t="b">
        <v>0</v>
      </c>
      <c r="EF900" t="b" cm="1">
        <v>0</v>
      </c>
      <c r="EG900" t="b">
        <v>0</v>
      </c>
      <c r="EH900" t="b">
        <v>0</v>
      </c>
      <c r="EI900" t="b">
        <v>0</v>
      </c>
      <c r="EJ900" t="s">
        <v>1592</v>
      </c>
      <c r="EK900">
        <v>0</v>
      </c>
      <c r="EL900">
        <v>16</v>
      </c>
      <c r="EM900" t="b">
        <v>0</v>
      </c>
    </row>
    <row r="901" spans="1:143" ht="15.75">
      <c r="A901"/>
      <c r="B901" t="s">
        <v>1255</v>
      </c>
      <c r="C901" t="s">
        <v>1255</v>
      </c>
      <c r="D901" t="s">
        <v>1286</v>
      </c>
      <c r="E901" t="s">
        <v>1285</v>
      </c>
      <c r="F901"/>
      <c r="G901" t="s">
        <v>9500</v>
      </c>
      <c r="H901" t="s">
        <v>10122</v>
      </c>
      <c r="I901" t="s">
        <v>1268</v>
      </c>
      <c r="J901" t="s">
        <v>1300</v>
      </c>
      <c r="K901"/>
      <c r="L901" t="s">
        <v>1939</v>
      </c>
      <c r="M901" t="s">
        <v>1965</v>
      </c>
      <c r="N901"/>
      <c r="O901" t="s">
        <v>1243</v>
      </c>
      <c r="P901" t="s">
        <v>1255</v>
      </c>
      <c r="Q901" t="s">
        <v>1240</v>
      </c>
      <c r="R901" t="s">
        <v>8519</v>
      </c>
      <c r="S901"/>
      <c r="T901" t="s">
        <v>8852</v>
      </c>
      <c r="U901" t="s">
        <v>10103</v>
      </c>
      <c r="V901" t="s">
        <v>9502</v>
      </c>
      <c r="W901"/>
      <c r="X901"/>
      <c r="Y901" t="s">
        <v>1240</v>
      </c>
      <c r="Z901" t="s">
        <v>9296</v>
      </c>
      <c r="AA901"/>
      <c r="AB901"/>
      <c r="AC901" t="s">
        <v>9272</v>
      </c>
      <c r="AD901"/>
      <c r="AE901"/>
      <c r="AF901"/>
      <c r="AG901"/>
      <c r="AH901"/>
      <c r="AI901"/>
      <c r="AJ901"/>
      <c r="AK901"/>
      <c r="AL901"/>
      <c r="AM901"/>
      <c r="AN901"/>
      <c r="AO901" s="108" t="s">
        <v>43</v>
      </c>
      <c r="AP901" t="s">
        <v>1267</v>
      </c>
      <c r="AQ901">
        <v>75</v>
      </c>
      <c r="AR901" t="s">
        <v>10123</v>
      </c>
      <c r="AS901" t="s">
        <v>1255</v>
      </c>
      <c r="AT901" t="s">
        <v>9627</v>
      </c>
      <c r="AU901" t="s">
        <v>1285</v>
      </c>
      <c r="AV901" t="s">
        <v>9503</v>
      </c>
      <c r="AW901" t="s">
        <v>1937</v>
      </c>
      <c r="AX901" t="s">
        <v>1934</v>
      </c>
      <c r="AY901" t="s">
        <v>9504</v>
      </c>
      <c r="AZ901" t="s">
        <v>1240</v>
      </c>
      <c r="BA901" t="s">
        <v>9505</v>
      </c>
      <c r="BB901" t="s">
        <v>1268</v>
      </c>
      <c r="BC901" t="s">
        <v>1939</v>
      </c>
      <c r="BD901" t="s">
        <v>10124</v>
      </c>
      <c r="BE901">
        <v>815</v>
      </c>
      <c r="BF901">
        <v>898</v>
      </c>
      <c r="BG901">
        <v>0</v>
      </c>
      <c r="BH901" t="s">
        <v>1285</v>
      </c>
      <c r="BI901">
        <v>1</v>
      </c>
      <c r="BJ901">
        <v>0</v>
      </c>
      <c r="BK901">
        <v>0</v>
      </c>
      <c r="BL901" t="s">
        <v>1592</v>
      </c>
      <c r="BM901" t="s">
        <v>1299</v>
      </c>
      <c r="BN901" t="s">
        <v>10105</v>
      </c>
      <c r="BO901" t="s" cm="1">
        <v>10104</v>
      </c>
      <c r="BP901" t="s">
        <v>1592</v>
      </c>
      <c r="BQ901" t="s">
        <v>1243</v>
      </c>
      <c r="BR901">
        <v>179</v>
      </c>
      <c r="BS901" t="s">
        <v>10125</v>
      </c>
      <c r="BT901" t="s">
        <v>10126</v>
      </c>
      <c r="BU901" t="s">
        <v>1286</v>
      </c>
      <c r="BV901" t="s">
        <v>9503</v>
      </c>
      <c r="BW901" t="s">
        <v>10127</v>
      </c>
      <c r="BX901" t="s">
        <v>1937</v>
      </c>
      <c r="BY901" t="s">
        <v>8852</v>
      </c>
      <c r="BZ901" t="s">
        <v>9299</v>
      </c>
      <c r="CA901" t="s">
        <v>1965</v>
      </c>
      <c r="CB901"/>
      <c r="CC901" t="s">
        <v>998</v>
      </c>
      <c r="CD901" t="s">
        <v>1268</v>
      </c>
      <c r="CE901" t="s">
        <v>10128</v>
      </c>
      <c r="CF901" t="s">
        <v>9507</v>
      </c>
      <c r="CG901" t="s">
        <v>1268</v>
      </c>
      <c r="CH901" t="s">
        <v>1592</v>
      </c>
      <c r="CI901" t="s">
        <v>8519</v>
      </c>
      <c r="CJ901" t="s">
        <v>1255</v>
      </c>
      <c r="CK901"/>
      <c r="CL901"/>
      <c r="CM901" t="s">
        <v>10103</v>
      </c>
      <c r="CN901" t="s">
        <v>9502</v>
      </c>
      <c r="CO901" t="s">
        <v>10103</v>
      </c>
      <c r="CP901" t="s">
        <v>9502</v>
      </c>
      <c r="CQ901" t="s">
        <v>1592</v>
      </c>
      <c r="CR901">
        <v>8</v>
      </c>
      <c r="CS901" t="s">
        <v>1243</v>
      </c>
      <c r="CT901" t="s">
        <v>1243</v>
      </c>
      <c r="CU901" t="s">
        <v>1243</v>
      </c>
      <c r="CV901" t="s">
        <v>1592</v>
      </c>
      <c r="CW901" t="s">
        <v>1592</v>
      </c>
      <c r="CX901">
        <v>899</v>
      </c>
      <c r="CY901" t="s">
        <v>10129</v>
      </c>
      <c r="CZ901" t="s">
        <v>1592</v>
      </c>
      <c r="DA901" t="s">
        <v>2313</v>
      </c>
      <c r="DB901" t="s">
        <v>2314</v>
      </c>
      <c r="DC901" t="s">
        <v>1285</v>
      </c>
      <c r="DD901" t="s">
        <v>1240</v>
      </c>
      <c r="DE901" t="s">
        <v>9500</v>
      </c>
      <c r="DF901" t="s">
        <v>8852</v>
      </c>
      <c r="DG901" t="s">
        <v>8867</v>
      </c>
      <c r="DH901" t="s">
        <v>8868</v>
      </c>
      <c r="DI901" t="s">
        <v>10123</v>
      </c>
      <c r="DJ901"/>
      <c r="DK901" t="s">
        <v>8868</v>
      </c>
      <c r="DL901">
        <v>9</v>
      </c>
      <c r="DM901" t="s">
        <v>2315</v>
      </c>
      <c r="DN901" t="s">
        <v>1255</v>
      </c>
      <c r="DO901" t="b">
        <v>1</v>
      </c>
      <c r="DP901" t="b">
        <v>1</v>
      </c>
      <c r="DQ901" t="b">
        <v>0</v>
      </c>
      <c r="DR901" t="b">
        <v>0</v>
      </c>
      <c r="DS901" t="b">
        <v>0</v>
      </c>
      <c r="DT901" t="b">
        <v>1</v>
      </c>
      <c r="DU901" t="b">
        <v>0</v>
      </c>
      <c r="DV901">
        <v>0</v>
      </c>
      <c r="DW901" t="b">
        <v>0</v>
      </c>
      <c r="DX901" t="b">
        <v>0</v>
      </c>
      <c r="DY901" t="b">
        <v>0</v>
      </c>
      <c r="DZ901" t="b">
        <v>0</v>
      </c>
      <c r="EA901" t="b">
        <v>0</v>
      </c>
      <c r="EB901" t="b">
        <v>0</v>
      </c>
      <c r="EC901" t="b">
        <v>0</v>
      </c>
      <c r="ED901" t="b">
        <v>0</v>
      </c>
      <c r="EE901" t="b">
        <v>0</v>
      </c>
      <c r="EF901" t="b" cm="1">
        <v>0</v>
      </c>
      <c r="EG901" t="b">
        <v>0</v>
      </c>
      <c r="EH901" t="b">
        <v>0</v>
      </c>
      <c r="EI901" t="b">
        <v>0</v>
      </c>
      <c r="EJ901" t="s">
        <v>1592</v>
      </c>
      <c r="EK901">
        <v>0</v>
      </c>
      <c r="EL901">
        <v>31</v>
      </c>
      <c r="EM901" t="b">
        <v>0</v>
      </c>
    </row>
    <row r="902" spans="1:143" ht="15.75">
      <c r="A902"/>
      <c r="B902" t="s">
        <v>1255</v>
      </c>
      <c r="C902" t="s">
        <v>1255</v>
      </c>
      <c r="D902" t="s">
        <v>10130</v>
      </c>
      <c r="E902" t="s">
        <v>10131</v>
      </c>
      <c r="F902"/>
      <c r="G902" t="s">
        <v>10130</v>
      </c>
      <c r="H902"/>
      <c r="I902" t="s">
        <v>1279</v>
      </c>
      <c r="J902"/>
      <c r="K902"/>
      <c r="L902" t="s">
        <v>5118</v>
      </c>
      <c r="M902"/>
      <c r="N902"/>
      <c r="O902" t="s">
        <v>1243</v>
      </c>
      <c r="P902" t="s">
        <v>1255</v>
      </c>
      <c r="Q902" t="s">
        <v>1311</v>
      </c>
      <c r="R902" t="s">
        <v>8519</v>
      </c>
      <c r="S902"/>
      <c r="T902" t="s">
        <v>8852</v>
      </c>
      <c r="U902" t="s">
        <v>10132</v>
      </c>
      <c r="V902"/>
      <c r="W902"/>
      <c r="X902"/>
      <c r="Y902" t="s">
        <v>1240</v>
      </c>
      <c r="Z902"/>
      <c r="AA902"/>
      <c r="AB902"/>
      <c r="AC902" t="s">
        <v>9272</v>
      </c>
      <c r="AD902" t="s">
        <v>9273</v>
      </c>
      <c r="AE902"/>
      <c r="AF902"/>
      <c r="AG902"/>
      <c r="AH902"/>
      <c r="AI902"/>
      <c r="AJ902"/>
      <c r="AK902"/>
      <c r="AL902"/>
      <c r="AM902"/>
      <c r="AN902"/>
      <c r="AO902" s="108" t="s">
        <v>43</v>
      </c>
      <c r="AP902" t="s">
        <v>1267</v>
      </c>
      <c r="AQ902">
        <v>76</v>
      </c>
      <c r="AR902" t="s">
        <v>10133</v>
      </c>
      <c r="AS902" t="s">
        <v>1255</v>
      </c>
      <c r="AT902" t="s">
        <v>9627</v>
      </c>
      <c r="AU902" t="s">
        <v>10131</v>
      </c>
      <c r="AV902" t="s">
        <v>10134</v>
      </c>
      <c r="AW902" t="s">
        <v>1937</v>
      </c>
      <c r="AX902" t="s">
        <v>1934</v>
      </c>
      <c r="AY902" t="s">
        <v>10135</v>
      </c>
      <c r="AZ902" t="s">
        <v>1311</v>
      </c>
      <c r="BA902" t="s">
        <v>10136</v>
      </c>
      <c r="BB902" t="s">
        <v>1279</v>
      </c>
      <c r="BC902" t="s">
        <v>5118</v>
      </c>
      <c r="BD902" t="s">
        <v>10137</v>
      </c>
      <c r="BE902">
        <v>902</v>
      </c>
      <c r="BF902">
        <v>0</v>
      </c>
      <c r="BG902">
        <v>0</v>
      </c>
      <c r="BH902" t="s">
        <v>1592</v>
      </c>
      <c r="BI902">
        <v>0</v>
      </c>
      <c r="BJ902">
        <v>0</v>
      </c>
      <c r="BK902">
        <v>0</v>
      </c>
      <c r="BL902" t="s">
        <v>1592</v>
      </c>
      <c r="BM902" t="s">
        <v>1592</v>
      </c>
      <c r="BN902" t="s">
        <v>1592</v>
      </c>
      <c r="BO902" t="s" cm="1">
        <v>1592</v>
      </c>
      <c r="BP902" t="s">
        <v>1592</v>
      </c>
      <c r="BQ902" t="s">
        <v>1243</v>
      </c>
      <c r="BR902">
        <v>180</v>
      </c>
      <c r="BS902" t="s">
        <v>10138</v>
      </c>
      <c r="BT902" t="s">
        <v>10139</v>
      </c>
      <c r="BU902" t="s">
        <v>10130</v>
      </c>
      <c r="BV902" t="s">
        <v>10134</v>
      </c>
      <c r="BW902" t="s">
        <v>1937</v>
      </c>
      <c r="BX902" t="s">
        <v>1937</v>
      </c>
      <c r="BY902" t="s">
        <v>8852</v>
      </c>
      <c r="BZ902" t="s">
        <v>1937</v>
      </c>
      <c r="CA902" t="s">
        <v>1592</v>
      </c>
      <c r="CB902"/>
      <c r="CC902" t="s">
        <v>998</v>
      </c>
      <c r="CD902" t="s">
        <v>1279</v>
      </c>
      <c r="CE902" t="s">
        <v>10131</v>
      </c>
      <c r="CF902" t="s">
        <v>10134</v>
      </c>
      <c r="CG902" t="s">
        <v>1279</v>
      </c>
      <c r="CH902" t="s">
        <v>1592</v>
      </c>
      <c r="CI902" t="s">
        <v>8519</v>
      </c>
      <c r="CJ902" t="s">
        <v>1255</v>
      </c>
      <c r="CK902"/>
      <c r="CL902"/>
      <c r="CM902" t="s">
        <v>10132</v>
      </c>
      <c r="CN902" t="s">
        <v>1592</v>
      </c>
      <c r="CO902" t="s">
        <v>10132</v>
      </c>
      <c r="CP902" t="s">
        <v>1592</v>
      </c>
      <c r="CQ902" t="s">
        <v>1592</v>
      </c>
      <c r="CR902">
        <v>8</v>
      </c>
      <c r="CS902" t="s">
        <v>1243</v>
      </c>
      <c r="CT902" t="s">
        <v>1243</v>
      </c>
      <c r="CU902" t="s">
        <v>1243</v>
      </c>
      <c r="CV902" t="s">
        <v>1592</v>
      </c>
      <c r="CW902" t="s">
        <v>1592</v>
      </c>
      <c r="CX902">
        <v>900</v>
      </c>
      <c r="CY902" t="s">
        <v>10140</v>
      </c>
      <c r="CZ902" t="s">
        <v>1592</v>
      </c>
      <c r="DA902" t="s">
        <v>2313</v>
      </c>
      <c r="DB902" t="s">
        <v>2314</v>
      </c>
      <c r="DC902" t="s">
        <v>10131</v>
      </c>
      <c r="DD902" t="s">
        <v>1311</v>
      </c>
      <c r="DE902" t="s">
        <v>10130</v>
      </c>
      <c r="DF902" t="s">
        <v>8852</v>
      </c>
      <c r="DG902" t="s">
        <v>8867</v>
      </c>
      <c r="DH902" t="s">
        <v>8868</v>
      </c>
      <c r="DI902" t="s">
        <v>10133</v>
      </c>
      <c r="DJ902"/>
      <c r="DK902" t="s">
        <v>8868</v>
      </c>
      <c r="DL902">
        <v>9</v>
      </c>
      <c r="DM902" t="s">
        <v>2315</v>
      </c>
      <c r="DN902" t="s">
        <v>1255</v>
      </c>
      <c r="DO902" t="b">
        <v>1</v>
      </c>
      <c r="DP902" t="b">
        <v>1</v>
      </c>
      <c r="DQ902" t="b">
        <v>1</v>
      </c>
      <c r="DR902" t="b">
        <v>0</v>
      </c>
      <c r="DS902" t="b">
        <v>0</v>
      </c>
      <c r="DT902" t="b">
        <v>1</v>
      </c>
      <c r="DU902" t="b">
        <v>1</v>
      </c>
      <c r="DV902">
        <v>0</v>
      </c>
      <c r="DW902" t="b">
        <v>0</v>
      </c>
      <c r="DX902" t="b">
        <v>0</v>
      </c>
      <c r="DY902" t="b">
        <v>0</v>
      </c>
      <c r="DZ902" t="b">
        <v>0</v>
      </c>
      <c r="EA902" t="b">
        <v>0</v>
      </c>
      <c r="EB902" t="b">
        <v>0</v>
      </c>
      <c r="EC902" t="b">
        <v>0</v>
      </c>
      <c r="ED902" t="b">
        <v>0</v>
      </c>
      <c r="EE902" t="b">
        <v>0</v>
      </c>
      <c r="EF902" t="b" cm="1">
        <v>0</v>
      </c>
      <c r="EG902" t="b">
        <v>0</v>
      </c>
      <c r="EH902" t="b">
        <v>0</v>
      </c>
      <c r="EI902" t="b">
        <v>0</v>
      </c>
      <c r="EJ902" t="s">
        <v>1592</v>
      </c>
      <c r="EK902">
        <v>0</v>
      </c>
      <c r="EL902">
        <v>25</v>
      </c>
      <c r="EM902" t="b">
        <v>0</v>
      </c>
    </row>
    <row r="903" spans="1:143" ht="236.25">
      <c r="A903"/>
      <c r="B903" t="s">
        <v>1255</v>
      </c>
      <c r="C903" t="s">
        <v>1255</v>
      </c>
      <c r="D903" t="s">
        <v>9063</v>
      </c>
      <c r="E903" t="s">
        <v>9064</v>
      </c>
      <c r="F903"/>
      <c r="G903" t="s">
        <v>9063</v>
      </c>
      <c r="H903" t="s">
        <v>9066</v>
      </c>
      <c r="I903" t="s">
        <v>1268</v>
      </c>
      <c r="J903" t="s">
        <v>10130</v>
      </c>
      <c r="K903"/>
      <c r="L903" t="s">
        <v>5118</v>
      </c>
      <c r="M903" t="s">
        <v>1947</v>
      </c>
      <c r="N903" t="s">
        <v>8565</v>
      </c>
      <c r="O903" t="s">
        <v>1243</v>
      </c>
      <c r="P903" t="s">
        <v>2187</v>
      </c>
      <c r="Q903" t="s">
        <v>1311</v>
      </c>
      <c r="R903" t="s">
        <v>8519</v>
      </c>
      <c r="S903"/>
      <c r="T903" t="s">
        <v>8520</v>
      </c>
      <c r="U903" t="s">
        <v>10132</v>
      </c>
      <c r="V903" t="s">
        <v>9069</v>
      </c>
      <c r="W903"/>
      <c r="X903"/>
      <c r="Y903" t="s">
        <v>1311</v>
      </c>
      <c r="Z903" s="109" t="s">
        <v>8564</v>
      </c>
      <c r="AA903"/>
      <c r="AB903"/>
      <c r="AC903" t="s">
        <v>8567</v>
      </c>
      <c r="AD903"/>
      <c r="AE903"/>
      <c r="AF903"/>
      <c r="AG903"/>
      <c r="AH903"/>
      <c r="AI903"/>
      <c r="AJ903"/>
      <c r="AK903"/>
      <c r="AL903"/>
      <c r="AM903"/>
      <c r="AN903"/>
      <c r="AO903" s="108" t="s">
        <v>43</v>
      </c>
      <c r="AP903" t="s">
        <v>1267</v>
      </c>
      <c r="AQ903">
        <v>77</v>
      </c>
      <c r="AR903" t="s">
        <v>9734</v>
      </c>
      <c r="AS903" t="s">
        <v>1255</v>
      </c>
      <c r="AT903" t="s">
        <v>9627</v>
      </c>
      <c r="AU903" t="s">
        <v>9064</v>
      </c>
      <c r="AV903" t="s">
        <v>9071</v>
      </c>
      <c r="AW903" t="s">
        <v>1937</v>
      </c>
      <c r="AX903" t="s">
        <v>1934</v>
      </c>
      <c r="AY903" t="s">
        <v>9073</v>
      </c>
      <c r="AZ903" t="s">
        <v>1311</v>
      </c>
      <c r="BA903" t="s">
        <v>9074</v>
      </c>
      <c r="BB903" t="s">
        <v>1268</v>
      </c>
      <c r="BC903" t="s">
        <v>5118</v>
      </c>
      <c r="BD903" t="s">
        <v>10141</v>
      </c>
      <c r="BE903">
        <v>764</v>
      </c>
      <c r="BF903">
        <v>902</v>
      </c>
      <c r="BG903">
        <v>0</v>
      </c>
      <c r="BH903" t="s">
        <v>9064</v>
      </c>
      <c r="BI903">
        <v>1</v>
      </c>
      <c r="BJ903">
        <v>0</v>
      </c>
      <c r="BK903">
        <v>0</v>
      </c>
      <c r="BL903" t="s">
        <v>1592</v>
      </c>
      <c r="BM903" t="s">
        <v>10131</v>
      </c>
      <c r="BN903" t="s">
        <v>10134</v>
      </c>
      <c r="BO903" t="s" cm="1">
        <v>10133</v>
      </c>
      <c r="BP903" t="s">
        <v>1592</v>
      </c>
      <c r="BQ903" t="s">
        <v>1243</v>
      </c>
      <c r="BR903">
        <v>181</v>
      </c>
      <c r="BS903" t="s">
        <v>10142</v>
      </c>
      <c r="BT903" t="s">
        <v>10143</v>
      </c>
      <c r="BU903" t="s">
        <v>9063</v>
      </c>
      <c r="BV903" t="s">
        <v>9071</v>
      </c>
      <c r="BW903" t="s">
        <v>9078</v>
      </c>
      <c r="BX903" t="s">
        <v>8576</v>
      </c>
      <c r="BY903" t="s">
        <v>8520</v>
      </c>
      <c r="BZ903" t="s">
        <v>8575</v>
      </c>
      <c r="CA903" t="s">
        <v>1947</v>
      </c>
      <c r="CB903"/>
      <c r="CC903" t="s">
        <v>998</v>
      </c>
      <c r="CD903" t="s">
        <v>1268</v>
      </c>
      <c r="CE903" t="s">
        <v>10144</v>
      </c>
      <c r="CF903" t="s">
        <v>9076</v>
      </c>
      <c r="CG903" t="s">
        <v>1268</v>
      </c>
      <c r="CH903" t="s">
        <v>1592</v>
      </c>
      <c r="CI903" t="s">
        <v>8519</v>
      </c>
      <c r="CJ903" t="s">
        <v>1255</v>
      </c>
      <c r="CK903"/>
      <c r="CL903"/>
      <c r="CM903" t="s">
        <v>10132</v>
      </c>
      <c r="CN903" t="s">
        <v>9069</v>
      </c>
      <c r="CO903" t="s">
        <v>10132</v>
      </c>
      <c r="CP903" t="s">
        <v>9069</v>
      </c>
      <c r="CQ903" t="s">
        <v>1592</v>
      </c>
      <c r="CR903">
        <v>8</v>
      </c>
      <c r="CS903" t="s">
        <v>1243</v>
      </c>
      <c r="CT903" t="s">
        <v>1243</v>
      </c>
      <c r="CU903" t="s">
        <v>1243</v>
      </c>
      <c r="CV903" t="s">
        <v>1592</v>
      </c>
      <c r="CW903" t="s">
        <v>1592</v>
      </c>
      <c r="CX903">
        <v>901</v>
      </c>
      <c r="CY903" t="s">
        <v>10145</v>
      </c>
      <c r="CZ903" t="s">
        <v>1592</v>
      </c>
      <c r="DA903" t="s">
        <v>2313</v>
      </c>
      <c r="DB903" t="s">
        <v>2314</v>
      </c>
      <c r="DC903" t="s">
        <v>9064</v>
      </c>
      <c r="DD903" t="s">
        <v>1311</v>
      </c>
      <c r="DE903" t="s">
        <v>9063</v>
      </c>
      <c r="DF903" t="s">
        <v>8520</v>
      </c>
      <c r="DG903" t="s">
        <v>8520</v>
      </c>
      <c r="DH903" t="s">
        <v>8532</v>
      </c>
      <c r="DI903" t="s">
        <v>9734</v>
      </c>
      <c r="DJ903"/>
      <c r="DK903" t="s">
        <v>8532</v>
      </c>
      <c r="DL903">
        <v>9</v>
      </c>
      <c r="DM903" t="s">
        <v>2315</v>
      </c>
      <c r="DN903" t="s">
        <v>1255</v>
      </c>
      <c r="DO903" t="b">
        <v>1</v>
      </c>
      <c r="DP903" t="b">
        <v>1</v>
      </c>
      <c r="DQ903" t="b">
        <v>0</v>
      </c>
      <c r="DR903" t="b">
        <v>0</v>
      </c>
      <c r="DS903" t="b">
        <v>0</v>
      </c>
      <c r="DT903" t="b">
        <v>1</v>
      </c>
      <c r="DU903" t="b">
        <v>0</v>
      </c>
      <c r="DV903">
        <v>0</v>
      </c>
      <c r="DW903" t="b">
        <v>0</v>
      </c>
      <c r="DX903" t="b">
        <v>0</v>
      </c>
      <c r="DY903" t="b">
        <v>0</v>
      </c>
      <c r="DZ903" t="b">
        <v>0</v>
      </c>
      <c r="EA903" t="b">
        <v>0</v>
      </c>
      <c r="EB903" t="b">
        <v>0</v>
      </c>
      <c r="EC903" t="b">
        <v>0</v>
      </c>
      <c r="ED903" t="b">
        <v>0</v>
      </c>
      <c r="EE903" t="b">
        <v>0</v>
      </c>
      <c r="EF903" t="b" cm="1">
        <v>0</v>
      </c>
      <c r="EG903" t="b">
        <v>0</v>
      </c>
      <c r="EH903" t="b">
        <v>0</v>
      </c>
      <c r="EI903" t="b">
        <v>0</v>
      </c>
      <c r="EJ903" t="s">
        <v>1592</v>
      </c>
      <c r="EK903">
        <v>0</v>
      </c>
      <c r="EL903">
        <v>15</v>
      </c>
      <c r="EM903" t="b">
        <v>0</v>
      </c>
    </row>
    <row r="904" spans="1:143" ht="236.25">
      <c r="A904"/>
      <c r="B904" t="s">
        <v>1255</v>
      </c>
      <c r="C904" t="s">
        <v>1255</v>
      </c>
      <c r="D904" t="s">
        <v>9083</v>
      </c>
      <c r="E904" t="s">
        <v>9084</v>
      </c>
      <c r="F904" t="s">
        <v>9085</v>
      </c>
      <c r="G904" t="s">
        <v>9083</v>
      </c>
      <c r="H904" t="s">
        <v>9083</v>
      </c>
      <c r="I904" t="s">
        <v>1268</v>
      </c>
      <c r="J904" t="s">
        <v>10130</v>
      </c>
      <c r="K904"/>
      <c r="L904" t="s">
        <v>5118</v>
      </c>
      <c r="M904" t="s">
        <v>1947</v>
      </c>
      <c r="N904" t="s">
        <v>8565</v>
      </c>
      <c r="O904" t="s">
        <v>1243</v>
      </c>
      <c r="P904" t="s">
        <v>2187</v>
      </c>
      <c r="Q904" t="s">
        <v>1311</v>
      </c>
      <c r="R904" t="s">
        <v>8519</v>
      </c>
      <c r="S904"/>
      <c r="T904" t="s">
        <v>8520</v>
      </c>
      <c r="U904" t="s">
        <v>10132</v>
      </c>
      <c r="V904" t="s">
        <v>9087</v>
      </c>
      <c r="W904"/>
      <c r="X904"/>
      <c r="Y904" t="s">
        <v>1311</v>
      </c>
      <c r="Z904" s="109" t="s">
        <v>8564</v>
      </c>
      <c r="AA904"/>
      <c r="AB904"/>
      <c r="AC904" t="s">
        <v>8567</v>
      </c>
      <c r="AD904"/>
      <c r="AE904"/>
      <c r="AF904"/>
      <c r="AG904"/>
      <c r="AH904"/>
      <c r="AI904"/>
      <c r="AJ904"/>
      <c r="AK904"/>
      <c r="AL904"/>
      <c r="AM904"/>
      <c r="AN904"/>
      <c r="AO904" s="108" t="s">
        <v>43</v>
      </c>
      <c r="AP904" t="s">
        <v>1267</v>
      </c>
      <c r="AQ904">
        <v>78</v>
      </c>
      <c r="AR904" t="s">
        <v>10146</v>
      </c>
      <c r="AS904" t="s">
        <v>1255</v>
      </c>
      <c r="AT904" t="s">
        <v>9627</v>
      </c>
      <c r="AU904" t="s">
        <v>9084</v>
      </c>
      <c r="AV904" t="s">
        <v>9088</v>
      </c>
      <c r="AW904" t="s">
        <v>9089</v>
      </c>
      <c r="AX904" t="s">
        <v>1934</v>
      </c>
      <c r="AY904" t="s">
        <v>9090</v>
      </c>
      <c r="AZ904" t="s">
        <v>1311</v>
      </c>
      <c r="BA904" t="s">
        <v>9091</v>
      </c>
      <c r="BB904" t="s">
        <v>1268</v>
      </c>
      <c r="BC904" t="s">
        <v>5118</v>
      </c>
      <c r="BD904" t="s">
        <v>10147</v>
      </c>
      <c r="BE904">
        <v>765</v>
      </c>
      <c r="BF904">
        <v>902</v>
      </c>
      <c r="BG904">
        <v>0</v>
      </c>
      <c r="BH904" t="s">
        <v>9084</v>
      </c>
      <c r="BI904">
        <v>1</v>
      </c>
      <c r="BJ904">
        <v>0</v>
      </c>
      <c r="BK904">
        <v>0</v>
      </c>
      <c r="BL904" t="s">
        <v>1592</v>
      </c>
      <c r="BM904" t="s">
        <v>10131</v>
      </c>
      <c r="BN904" t="s">
        <v>10134</v>
      </c>
      <c r="BO904" t="s" cm="1">
        <v>10133</v>
      </c>
      <c r="BP904" t="s">
        <v>1592</v>
      </c>
      <c r="BQ904" t="s">
        <v>1243</v>
      </c>
      <c r="BR904">
        <v>182</v>
      </c>
      <c r="BS904" t="s">
        <v>10148</v>
      </c>
      <c r="BT904" t="s">
        <v>10149</v>
      </c>
      <c r="BU904" t="s">
        <v>9083</v>
      </c>
      <c r="BV904" t="s">
        <v>9088</v>
      </c>
      <c r="BW904" t="s">
        <v>9090</v>
      </c>
      <c r="BX904" t="s">
        <v>8576</v>
      </c>
      <c r="BY904" t="s">
        <v>8520</v>
      </c>
      <c r="BZ904" t="s">
        <v>8575</v>
      </c>
      <c r="CA904" t="s">
        <v>1947</v>
      </c>
      <c r="CB904"/>
      <c r="CC904" t="s">
        <v>998</v>
      </c>
      <c r="CD904" t="s">
        <v>1268</v>
      </c>
      <c r="CE904" t="s">
        <v>10150</v>
      </c>
      <c r="CF904" t="s">
        <v>9093</v>
      </c>
      <c r="CG904" t="s">
        <v>1268</v>
      </c>
      <c r="CH904" t="s">
        <v>1592</v>
      </c>
      <c r="CI904" t="s">
        <v>8519</v>
      </c>
      <c r="CJ904" t="s">
        <v>1255</v>
      </c>
      <c r="CK904"/>
      <c r="CL904"/>
      <c r="CM904" t="s">
        <v>10132</v>
      </c>
      <c r="CN904" t="s">
        <v>9087</v>
      </c>
      <c r="CO904" t="s">
        <v>10132</v>
      </c>
      <c r="CP904" t="s">
        <v>9087</v>
      </c>
      <c r="CQ904" t="s">
        <v>1592</v>
      </c>
      <c r="CR904">
        <v>8</v>
      </c>
      <c r="CS904" t="s">
        <v>1243</v>
      </c>
      <c r="CT904" t="s">
        <v>1243</v>
      </c>
      <c r="CU904" t="s">
        <v>1243</v>
      </c>
      <c r="CV904" t="s">
        <v>1592</v>
      </c>
      <c r="CW904" t="s">
        <v>1592</v>
      </c>
      <c r="CX904">
        <v>902</v>
      </c>
      <c r="CY904" t="s">
        <v>10151</v>
      </c>
      <c r="CZ904" t="s">
        <v>1592</v>
      </c>
      <c r="DA904" t="s">
        <v>2313</v>
      </c>
      <c r="DB904" t="s">
        <v>2314</v>
      </c>
      <c r="DC904" t="s">
        <v>9084</v>
      </c>
      <c r="DD904" t="s">
        <v>1311</v>
      </c>
      <c r="DE904" t="s">
        <v>9083</v>
      </c>
      <c r="DF904" t="s">
        <v>8520</v>
      </c>
      <c r="DG904" t="s">
        <v>8520</v>
      </c>
      <c r="DH904" t="s">
        <v>8532</v>
      </c>
      <c r="DI904" t="s">
        <v>10146</v>
      </c>
      <c r="DJ904"/>
      <c r="DK904" t="s">
        <v>8532</v>
      </c>
      <c r="DL904">
        <v>9</v>
      </c>
      <c r="DM904" t="s">
        <v>2315</v>
      </c>
      <c r="DN904" t="s">
        <v>1255</v>
      </c>
      <c r="DO904" t="b">
        <v>1</v>
      </c>
      <c r="DP904" t="b">
        <v>1</v>
      </c>
      <c r="DQ904" t="b">
        <v>0</v>
      </c>
      <c r="DR904" t="b">
        <v>0</v>
      </c>
      <c r="DS904" t="b">
        <v>0</v>
      </c>
      <c r="DT904" t="b">
        <v>1</v>
      </c>
      <c r="DU904" t="b">
        <v>0</v>
      </c>
      <c r="DV904">
        <v>0</v>
      </c>
      <c r="DW904" t="b">
        <v>0</v>
      </c>
      <c r="DX904" t="b">
        <v>0</v>
      </c>
      <c r="DY904" t="b">
        <v>0</v>
      </c>
      <c r="DZ904" t="b">
        <v>0</v>
      </c>
      <c r="EA904" t="b">
        <v>0</v>
      </c>
      <c r="EB904" t="b">
        <v>0</v>
      </c>
      <c r="EC904" t="b">
        <v>0</v>
      </c>
      <c r="ED904" t="b">
        <v>0</v>
      </c>
      <c r="EE904" t="b">
        <v>0</v>
      </c>
      <c r="EF904" t="b" cm="1">
        <v>0</v>
      </c>
      <c r="EG904" t="b">
        <v>0</v>
      </c>
      <c r="EH904" t="b">
        <v>0</v>
      </c>
      <c r="EI904" t="b">
        <v>0</v>
      </c>
      <c r="EJ904" t="s">
        <v>1592</v>
      </c>
      <c r="EK904">
        <v>0</v>
      </c>
      <c r="EL904">
        <v>16</v>
      </c>
      <c r="EM904" t="b">
        <v>0</v>
      </c>
    </row>
    <row r="905" spans="1:143" ht="236.25">
      <c r="A905"/>
      <c r="B905" t="s">
        <v>1255</v>
      </c>
      <c r="C905" t="s">
        <v>1255</v>
      </c>
      <c r="D905" t="s">
        <v>2072</v>
      </c>
      <c r="E905" t="s">
        <v>2068</v>
      </c>
      <c r="F905" t="s">
        <v>6518</v>
      </c>
      <c r="G905" t="s">
        <v>6519</v>
      </c>
      <c r="H905" s="109" t="s">
        <v>6520</v>
      </c>
      <c r="I905" t="s">
        <v>1272</v>
      </c>
      <c r="J905" t="s">
        <v>10130</v>
      </c>
      <c r="K905"/>
      <c r="L905" t="s">
        <v>5118</v>
      </c>
      <c r="M905" t="s">
        <v>1947</v>
      </c>
      <c r="N905" t="s">
        <v>8565</v>
      </c>
      <c r="O905" t="s">
        <v>1243</v>
      </c>
      <c r="P905" t="s">
        <v>2187</v>
      </c>
      <c r="Q905" t="s">
        <v>1311</v>
      </c>
      <c r="R905" t="s">
        <v>8519</v>
      </c>
      <c r="S905"/>
      <c r="T905" t="s">
        <v>8520</v>
      </c>
      <c r="U905" t="s">
        <v>10132</v>
      </c>
      <c r="V905" t="s">
        <v>2075</v>
      </c>
      <c r="W905"/>
      <c r="X905"/>
      <c r="Y905" t="s">
        <v>1311</v>
      </c>
      <c r="Z905" s="109" t="s">
        <v>8564</v>
      </c>
      <c r="AA905"/>
      <c r="AB905"/>
      <c r="AC905" t="s">
        <v>8567</v>
      </c>
      <c r="AD905"/>
      <c r="AE905"/>
      <c r="AF905"/>
      <c r="AG905"/>
      <c r="AH905"/>
      <c r="AI905"/>
      <c r="AJ905"/>
      <c r="AK905"/>
      <c r="AL905"/>
      <c r="AM905"/>
      <c r="AN905"/>
      <c r="AO905" s="108" t="s">
        <v>43</v>
      </c>
      <c r="AP905" t="s">
        <v>1267</v>
      </c>
      <c r="AQ905">
        <v>79</v>
      </c>
      <c r="AR905" t="s">
        <v>9635</v>
      </c>
      <c r="AS905" t="s">
        <v>1255</v>
      </c>
      <c r="AT905" t="s">
        <v>9627</v>
      </c>
      <c r="AU905" t="s">
        <v>2068</v>
      </c>
      <c r="AV905" t="s">
        <v>2071</v>
      </c>
      <c r="AW905" t="s">
        <v>6522</v>
      </c>
      <c r="AX905" t="s">
        <v>1934</v>
      </c>
      <c r="AY905" t="s">
        <v>6523</v>
      </c>
      <c r="AZ905" t="s">
        <v>1311</v>
      </c>
      <c r="BA905" t="s">
        <v>6269</v>
      </c>
      <c r="BB905" t="s">
        <v>1272</v>
      </c>
      <c r="BC905" t="s">
        <v>5118</v>
      </c>
      <c r="BD905" t="s">
        <v>6270</v>
      </c>
      <c r="BE905">
        <v>418</v>
      </c>
      <c r="BF905">
        <v>902</v>
      </c>
      <c r="BG905">
        <v>0</v>
      </c>
      <c r="BH905" t="s">
        <v>1592</v>
      </c>
      <c r="BI905">
        <v>0</v>
      </c>
      <c r="BJ905">
        <v>0</v>
      </c>
      <c r="BK905">
        <v>476</v>
      </c>
      <c r="BL905" t="s">
        <v>2076</v>
      </c>
      <c r="BM905" t="s">
        <v>10131</v>
      </c>
      <c r="BN905" t="s">
        <v>10134</v>
      </c>
      <c r="BO905" t="s" cm="1">
        <v>10133</v>
      </c>
      <c r="BP905" t="s">
        <v>1592</v>
      </c>
      <c r="BQ905" t="s">
        <v>1243</v>
      </c>
      <c r="BR905">
        <v>183</v>
      </c>
      <c r="BS905" t="s">
        <v>10152</v>
      </c>
      <c r="BT905" t="s">
        <v>10153</v>
      </c>
      <c r="BU905" t="s">
        <v>2072</v>
      </c>
      <c r="BV905" t="s">
        <v>2071</v>
      </c>
      <c r="BW905" t="s">
        <v>6526</v>
      </c>
      <c r="BX905" t="s">
        <v>8576</v>
      </c>
      <c r="BY905" t="s">
        <v>8520</v>
      </c>
      <c r="BZ905" t="s">
        <v>8575</v>
      </c>
      <c r="CA905" t="s">
        <v>1947</v>
      </c>
      <c r="CB905"/>
      <c r="CC905" t="s">
        <v>998</v>
      </c>
      <c r="CD905" t="s">
        <v>1272</v>
      </c>
      <c r="CE905" t="s">
        <v>10154</v>
      </c>
      <c r="CF905" t="s">
        <v>10155</v>
      </c>
      <c r="CG905" t="s">
        <v>1272</v>
      </c>
      <c r="CH905" t="s">
        <v>1592</v>
      </c>
      <c r="CI905" t="s">
        <v>8519</v>
      </c>
      <c r="CJ905" t="s">
        <v>1255</v>
      </c>
      <c r="CK905"/>
      <c r="CL905"/>
      <c r="CM905" t="s">
        <v>10132</v>
      </c>
      <c r="CN905" t="s">
        <v>2075</v>
      </c>
      <c r="CO905" t="s">
        <v>10132</v>
      </c>
      <c r="CP905" t="s">
        <v>2075</v>
      </c>
      <c r="CQ905" t="s">
        <v>1592</v>
      </c>
      <c r="CR905">
        <v>8</v>
      </c>
      <c r="CS905" t="s">
        <v>1243</v>
      </c>
      <c r="CT905" t="s">
        <v>1243</v>
      </c>
      <c r="CU905" t="s">
        <v>1592</v>
      </c>
      <c r="CV905" t="s">
        <v>1592</v>
      </c>
      <c r="CW905" t="s">
        <v>1592</v>
      </c>
      <c r="CX905">
        <v>903</v>
      </c>
      <c r="CY905" t="s">
        <v>10156</v>
      </c>
      <c r="CZ905" t="s">
        <v>1592</v>
      </c>
      <c r="DA905" t="s">
        <v>2313</v>
      </c>
      <c r="DB905" t="s">
        <v>2314</v>
      </c>
      <c r="DC905" t="s">
        <v>2068</v>
      </c>
      <c r="DD905" t="s">
        <v>1311</v>
      </c>
      <c r="DE905" t="s">
        <v>6519</v>
      </c>
      <c r="DF905" t="s">
        <v>8520</v>
      </c>
      <c r="DG905" t="s">
        <v>8520</v>
      </c>
      <c r="DH905" t="s">
        <v>8532</v>
      </c>
      <c r="DI905" t="s">
        <v>9635</v>
      </c>
      <c r="DJ905"/>
      <c r="DK905" t="s">
        <v>8532</v>
      </c>
      <c r="DL905">
        <v>9</v>
      </c>
      <c r="DM905" t="s">
        <v>2315</v>
      </c>
      <c r="DN905" t="s">
        <v>1255</v>
      </c>
      <c r="DO905" t="b">
        <v>1</v>
      </c>
      <c r="DP905" t="b">
        <v>1</v>
      </c>
      <c r="DQ905" t="b">
        <v>0</v>
      </c>
      <c r="DR905" t="b">
        <v>0</v>
      </c>
      <c r="DS905" t="b">
        <v>0</v>
      </c>
      <c r="DT905" t="b">
        <v>1</v>
      </c>
      <c r="DU905" t="b">
        <v>0</v>
      </c>
      <c r="DV905">
        <v>0</v>
      </c>
      <c r="DW905" t="b">
        <v>0</v>
      </c>
      <c r="DX905" t="b">
        <v>0</v>
      </c>
      <c r="DY905" t="b">
        <v>0</v>
      </c>
      <c r="DZ905" t="b">
        <v>0</v>
      </c>
      <c r="EA905" t="b">
        <v>0</v>
      </c>
      <c r="EB905" t="b">
        <v>0</v>
      </c>
      <c r="EC905" t="b">
        <v>0</v>
      </c>
      <c r="ED905" t="b">
        <v>0</v>
      </c>
      <c r="EE905" t="b">
        <v>0</v>
      </c>
      <c r="EF905" t="b" cm="1">
        <v>0</v>
      </c>
      <c r="EG905" t="b">
        <v>0</v>
      </c>
      <c r="EH905" t="b">
        <v>0</v>
      </c>
      <c r="EI905" t="b">
        <v>0</v>
      </c>
      <c r="EJ905" t="s">
        <v>1592</v>
      </c>
      <c r="EK905">
        <v>0</v>
      </c>
      <c r="EL905">
        <v>10</v>
      </c>
      <c r="EM905" t="b">
        <v>0</v>
      </c>
    </row>
    <row r="906" spans="1:143" ht="236.25">
      <c r="A906"/>
      <c r="B906" t="s">
        <v>1255</v>
      </c>
      <c r="C906" t="s">
        <v>1255</v>
      </c>
      <c r="D906" t="s">
        <v>6529</v>
      </c>
      <c r="E906" t="s">
        <v>6530</v>
      </c>
      <c r="F906" t="s">
        <v>6195</v>
      </c>
      <c r="G906" t="s">
        <v>6529</v>
      </c>
      <c r="H906" t="s">
        <v>6531</v>
      </c>
      <c r="I906" t="s">
        <v>1272</v>
      </c>
      <c r="J906" t="s">
        <v>10130</v>
      </c>
      <c r="K906"/>
      <c r="L906" t="s">
        <v>5118</v>
      </c>
      <c r="M906" t="s">
        <v>1965</v>
      </c>
      <c r="N906" t="s">
        <v>8565</v>
      </c>
      <c r="O906" t="s">
        <v>1243</v>
      </c>
      <c r="P906" t="s">
        <v>2187</v>
      </c>
      <c r="Q906" t="s">
        <v>1311</v>
      </c>
      <c r="R906" t="s">
        <v>8519</v>
      </c>
      <c r="S906"/>
      <c r="T906" t="s">
        <v>8520</v>
      </c>
      <c r="U906" t="s">
        <v>10132</v>
      </c>
      <c r="V906" t="s">
        <v>6532</v>
      </c>
      <c r="W906"/>
      <c r="X906"/>
      <c r="Y906" t="s">
        <v>1311</v>
      </c>
      <c r="Z906" s="109" t="s">
        <v>8564</v>
      </c>
      <c r="AA906"/>
      <c r="AB906"/>
      <c r="AC906" t="s">
        <v>8567</v>
      </c>
      <c r="AD906"/>
      <c r="AE906"/>
      <c r="AF906"/>
      <c r="AG906"/>
      <c r="AH906"/>
      <c r="AI906"/>
      <c r="AJ906"/>
      <c r="AK906"/>
      <c r="AL906"/>
      <c r="AM906"/>
      <c r="AN906"/>
      <c r="AO906" s="108" t="s">
        <v>43</v>
      </c>
      <c r="AP906" t="s">
        <v>1267</v>
      </c>
      <c r="AQ906">
        <v>80</v>
      </c>
      <c r="AR906" t="s">
        <v>10157</v>
      </c>
      <c r="AS906" t="s">
        <v>1255</v>
      </c>
      <c r="AT906" t="s">
        <v>9627</v>
      </c>
      <c r="AU906" t="s">
        <v>6530</v>
      </c>
      <c r="AV906" t="s">
        <v>6535</v>
      </c>
      <c r="AW906" t="s">
        <v>1962</v>
      </c>
      <c r="AX906" t="s">
        <v>1934</v>
      </c>
      <c r="AY906" t="s">
        <v>6536</v>
      </c>
      <c r="AZ906" t="s">
        <v>1311</v>
      </c>
      <c r="BA906" t="s">
        <v>6537</v>
      </c>
      <c r="BB906" t="s">
        <v>1272</v>
      </c>
      <c r="BC906" t="s">
        <v>5118</v>
      </c>
      <c r="BD906" t="s">
        <v>10158</v>
      </c>
      <c r="BE906">
        <v>477</v>
      </c>
      <c r="BF906">
        <v>902</v>
      </c>
      <c r="BG906">
        <v>0</v>
      </c>
      <c r="BH906" t="s">
        <v>1592</v>
      </c>
      <c r="BI906">
        <v>0</v>
      </c>
      <c r="BJ906">
        <v>0</v>
      </c>
      <c r="BK906">
        <v>477</v>
      </c>
      <c r="BL906" t="s">
        <v>6542</v>
      </c>
      <c r="BM906" t="s">
        <v>10131</v>
      </c>
      <c r="BN906" t="s">
        <v>10134</v>
      </c>
      <c r="BO906" t="s" cm="1">
        <v>10133</v>
      </c>
      <c r="BP906" t="s">
        <v>1592</v>
      </c>
      <c r="BQ906" t="s">
        <v>1243</v>
      </c>
      <c r="BR906">
        <v>184</v>
      </c>
      <c r="BS906" t="s">
        <v>10159</v>
      </c>
      <c r="BT906" t="s">
        <v>10160</v>
      </c>
      <c r="BU906" t="s">
        <v>6529</v>
      </c>
      <c r="BV906" t="s">
        <v>6535</v>
      </c>
      <c r="BW906" t="s">
        <v>6540</v>
      </c>
      <c r="BX906" t="s">
        <v>8576</v>
      </c>
      <c r="BY906" t="s">
        <v>8520</v>
      </c>
      <c r="BZ906" t="s">
        <v>8575</v>
      </c>
      <c r="CA906" t="s">
        <v>1965</v>
      </c>
      <c r="CB906"/>
      <c r="CC906" t="s">
        <v>998</v>
      </c>
      <c r="CD906" t="s">
        <v>1272</v>
      </c>
      <c r="CE906" t="s">
        <v>10161</v>
      </c>
      <c r="CF906" t="s">
        <v>10162</v>
      </c>
      <c r="CG906" t="s">
        <v>1272</v>
      </c>
      <c r="CH906" t="s">
        <v>1592</v>
      </c>
      <c r="CI906" t="s">
        <v>8519</v>
      </c>
      <c r="CJ906" t="s">
        <v>1255</v>
      </c>
      <c r="CK906"/>
      <c r="CL906"/>
      <c r="CM906" t="s">
        <v>10132</v>
      </c>
      <c r="CN906" t="s">
        <v>6532</v>
      </c>
      <c r="CO906" t="s">
        <v>10132</v>
      </c>
      <c r="CP906" t="s">
        <v>6532</v>
      </c>
      <c r="CQ906" t="s">
        <v>1592</v>
      </c>
      <c r="CR906">
        <v>8</v>
      </c>
      <c r="CS906" t="s">
        <v>1243</v>
      </c>
      <c r="CT906" t="s">
        <v>1243</v>
      </c>
      <c r="CU906" t="s">
        <v>1592</v>
      </c>
      <c r="CV906" t="s">
        <v>1592</v>
      </c>
      <c r="CW906" t="s">
        <v>1592</v>
      </c>
      <c r="CX906">
        <v>904</v>
      </c>
      <c r="CY906" t="s">
        <v>10163</v>
      </c>
      <c r="CZ906" t="s">
        <v>1592</v>
      </c>
      <c r="DA906" t="s">
        <v>2313</v>
      </c>
      <c r="DB906" t="s">
        <v>2314</v>
      </c>
      <c r="DC906" t="s">
        <v>6530</v>
      </c>
      <c r="DD906" t="s">
        <v>1311</v>
      </c>
      <c r="DE906" t="s">
        <v>6529</v>
      </c>
      <c r="DF906" t="s">
        <v>8520</v>
      </c>
      <c r="DG906" t="s">
        <v>8520</v>
      </c>
      <c r="DH906" t="s">
        <v>8532</v>
      </c>
      <c r="DI906" t="s">
        <v>10157</v>
      </c>
      <c r="DJ906"/>
      <c r="DK906" t="s">
        <v>8532</v>
      </c>
      <c r="DL906">
        <v>9</v>
      </c>
      <c r="DM906" t="s">
        <v>2315</v>
      </c>
      <c r="DN906" t="s">
        <v>1255</v>
      </c>
      <c r="DO906" t="b">
        <v>1</v>
      </c>
      <c r="DP906" t="b">
        <v>1</v>
      </c>
      <c r="DQ906" t="b">
        <v>0</v>
      </c>
      <c r="DR906" t="b">
        <v>0</v>
      </c>
      <c r="DS906" t="b">
        <v>0</v>
      </c>
      <c r="DT906" t="b">
        <v>1</v>
      </c>
      <c r="DU906" t="b">
        <v>0</v>
      </c>
      <c r="DV906">
        <v>0</v>
      </c>
      <c r="DW906" t="b">
        <v>0</v>
      </c>
      <c r="DX906" t="b">
        <v>0</v>
      </c>
      <c r="DY906" t="b">
        <v>0</v>
      </c>
      <c r="DZ906" t="b">
        <v>0</v>
      </c>
      <c r="EA906" t="b">
        <v>0</v>
      </c>
      <c r="EB906" t="b">
        <v>0</v>
      </c>
      <c r="EC906" t="b">
        <v>0</v>
      </c>
      <c r="ED906" t="b">
        <v>0</v>
      </c>
      <c r="EE906" t="b">
        <v>0</v>
      </c>
      <c r="EF906" t="b" cm="1">
        <v>0</v>
      </c>
      <c r="EG906" t="b">
        <v>0</v>
      </c>
      <c r="EH906" t="b">
        <v>0</v>
      </c>
      <c r="EI906" t="b">
        <v>0</v>
      </c>
      <c r="EJ906" t="s">
        <v>1592</v>
      </c>
      <c r="EK906">
        <v>0</v>
      </c>
      <c r="EL906">
        <v>21</v>
      </c>
      <c r="EM906" t="b">
        <v>0</v>
      </c>
    </row>
    <row r="907" spans="1:143" ht="236.25">
      <c r="A907"/>
      <c r="B907" t="s">
        <v>1255</v>
      </c>
      <c r="C907" t="s">
        <v>1255</v>
      </c>
      <c r="D907" t="s">
        <v>8718</v>
      </c>
      <c r="E907" t="s">
        <v>8719</v>
      </c>
      <c r="F907"/>
      <c r="G907" t="s">
        <v>8720</v>
      </c>
      <c r="H907" t="s">
        <v>8721</v>
      </c>
      <c r="I907" t="s">
        <v>1272</v>
      </c>
      <c r="J907" t="s">
        <v>10130</v>
      </c>
      <c r="K907"/>
      <c r="L907" t="s">
        <v>5118</v>
      </c>
      <c r="M907" t="s">
        <v>1947</v>
      </c>
      <c r="N907" t="s">
        <v>8565</v>
      </c>
      <c r="O907" t="s">
        <v>1243</v>
      </c>
      <c r="P907" t="s">
        <v>2187</v>
      </c>
      <c r="Q907" t="s">
        <v>1311</v>
      </c>
      <c r="R907" t="s">
        <v>8519</v>
      </c>
      <c r="S907"/>
      <c r="T907" t="s">
        <v>8520</v>
      </c>
      <c r="U907" t="s">
        <v>10132</v>
      </c>
      <c r="V907" t="s">
        <v>8723</v>
      </c>
      <c r="W907"/>
      <c r="X907"/>
      <c r="Y907" t="s">
        <v>1311</v>
      </c>
      <c r="Z907" s="109" t="s">
        <v>8564</v>
      </c>
      <c r="AA907"/>
      <c r="AB907"/>
      <c r="AC907" t="s">
        <v>8567</v>
      </c>
      <c r="AD907"/>
      <c r="AE907"/>
      <c r="AF907"/>
      <c r="AG907"/>
      <c r="AH907"/>
      <c r="AI907"/>
      <c r="AJ907"/>
      <c r="AK907"/>
      <c r="AL907"/>
      <c r="AM907"/>
      <c r="AN907"/>
      <c r="AO907" s="108" t="s">
        <v>43</v>
      </c>
      <c r="AP907" t="s">
        <v>1267</v>
      </c>
      <c r="AQ907">
        <v>81</v>
      </c>
      <c r="AR907" t="s">
        <v>9696</v>
      </c>
      <c r="AS907" t="s">
        <v>1255</v>
      </c>
      <c r="AT907" t="s">
        <v>9627</v>
      </c>
      <c r="AU907" t="s">
        <v>8719</v>
      </c>
      <c r="AV907" t="s">
        <v>8725</v>
      </c>
      <c r="AW907" t="s">
        <v>1937</v>
      </c>
      <c r="AX907" t="s">
        <v>1934</v>
      </c>
      <c r="AY907" t="s">
        <v>8726</v>
      </c>
      <c r="AZ907" t="s">
        <v>1311</v>
      </c>
      <c r="BA907" t="s">
        <v>8727</v>
      </c>
      <c r="BB907" t="s">
        <v>1272</v>
      </c>
      <c r="BC907" t="s">
        <v>5118</v>
      </c>
      <c r="BD907" t="s">
        <v>9697</v>
      </c>
      <c r="BE907">
        <v>734</v>
      </c>
      <c r="BF907">
        <v>902</v>
      </c>
      <c r="BG907">
        <v>0</v>
      </c>
      <c r="BH907" t="s">
        <v>1592</v>
      </c>
      <c r="BI907">
        <v>0</v>
      </c>
      <c r="BJ907">
        <v>0</v>
      </c>
      <c r="BK907">
        <v>846</v>
      </c>
      <c r="BL907" t="s">
        <v>8729</v>
      </c>
      <c r="BM907" t="s">
        <v>10131</v>
      </c>
      <c r="BN907" t="s">
        <v>10134</v>
      </c>
      <c r="BO907" t="s" cm="1">
        <v>10133</v>
      </c>
      <c r="BP907" t="s">
        <v>1592</v>
      </c>
      <c r="BQ907" t="s">
        <v>1243</v>
      </c>
      <c r="BR907">
        <v>185</v>
      </c>
      <c r="BS907" t="s">
        <v>10164</v>
      </c>
      <c r="BT907" t="s">
        <v>10165</v>
      </c>
      <c r="BU907" t="s">
        <v>8718</v>
      </c>
      <c r="BV907" t="s">
        <v>8725</v>
      </c>
      <c r="BW907" t="s">
        <v>8731</v>
      </c>
      <c r="BX907" t="s">
        <v>8576</v>
      </c>
      <c r="BY907" t="s">
        <v>8520</v>
      </c>
      <c r="BZ907" t="s">
        <v>8575</v>
      </c>
      <c r="CA907" t="s">
        <v>1947</v>
      </c>
      <c r="CB907"/>
      <c r="CC907" t="s">
        <v>998</v>
      </c>
      <c r="CD907" t="s">
        <v>1272</v>
      </c>
      <c r="CE907" t="s">
        <v>10166</v>
      </c>
      <c r="CF907" t="s">
        <v>10167</v>
      </c>
      <c r="CG907" t="s">
        <v>1272</v>
      </c>
      <c r="CH907" t="s">
        <v>1592</v>
      </c>
      <c r="CI907" t="s">
        <v>8519</v>
      </c>
      <c r="CJ907" t="s">
        <v>1255</v>
      </c>
      <c r="CK907"/>
      <c r="CL907"/>
      <c r="CM907" t="s">
        <v>10132</v>
      </c>
      <c r="CN907" t="s">
        <v>8723</v>
      </c>
      <c r="CO907" t="s">
        <v>10132</v>
      </c>
      <c r="CP907" t="s">
        <v>8723</v>
      </c>
      <c r="CQ907" t="s">
        <v>1592</v>
      </c>
      <c r="CR907">
        <v>8</v>
      </c>
      <c r="CS907" t="s">
        <v>1243</v>
      </c>
      <c r="CT907" t="s">
        <v>1243</v>
      </c>
      <c r="CU907" t="s">
        <v>1243</v>
      </c>
      <c r="CV907" t="s">
        <v>1592</v>
      </c>
      <c r="CW907" t="s">
        <v>1592</v>
      </c>
      <c r="CX907">
        <v>905</v>
      </c>
      <c r="CY907" t="s">
        <v>10168</v>
      </c>
      <c r="CZ907" t="s">
        <v>1592</v>
      </c>
      <c r="DA907" t="s">
        <v>2313</v>
      </c>
      <c r="DB907" t="s">
        <v>2314</v>
      </c>
      <c r="DC907" t="s">
        <v>8719</v>
      </c>
      <c r="DD907" t="s">
        <v>1311</v>
      </c>
      <c r="DE907" t="s">
        <v>8720</v>
      </c>
      <c r="DF907" t="s">
        <v>8520</v>
      </c>
      <c r="DG907" t="s">
        <v>8520</v>
      </c>
      <c r="DH907" t="s">
        <v>8532</v>
      </c>
      <c r="DI907" t="s">
        <v>9696</v>
      </c>
      <c r="DJ907"/>
      <c r="DK907" t="s">
        <v>8532</v>
      </c>
      <c r="DL907">
        <v>9</v>
      </c>
      <c r="DM907" t="s">
        <v>2315</v>
      </c>
      <c r="DN907" t="s">
        <v>1255</v>
      </c>
      <c r="DO907" t="b">
        <v>1</v>
      </c>
      <c r="DP907" t="b">
        <v>1</v>
      </c>
      <c r="DQ907" t="b">
        <v>0</v>
      </c>
      <c r="DR907" t="b">
        <v>0</v>
      </c>
      <c r="DS907" t="b">
        <v>0</v>
      </c>
      <c r="DT907" t="b">
        <v>1</v>
      </c>
      <c r="DU907" t="b">
        <v>0</v>
      </c>
      <c r="DV907">
        <v>0</v>
      </c>
      <c r="DW907" t="b">
        <v>0</v>
      </c>
      <c r="DX907" t="b">
        <v>0</v>
      </c>
      <c r="DY907" t="b">
        <v>0</v>
      </c>
      <c r="DZ907" t="b">
        <v>0</v>
      </c>
      <c r="EA907" t="b">
        <v>0</v>
      </c>
      <c r="EB907" t="b">
        <v>0</v>
      </c>
      <c r="EC907" t="b">
        <v>0</v>
      </c>
      <c r="ED907" t="b">
        <v>0</v>
      </c>
      <c r="EE907" t="b">
        <v>0</v>
      </c>
      <c r="EF907" t="b" cm="1">
        <v>0</v>
      </c>
      <c r="EG907" t="b">
        <v>0</v>
      </c>
      <c r="EH907" t="b">
        <v>0</v>
      </c>
      <c r="EI907" t="b">
        <v>0</v>
      </c>
      <c r="EJ907" t="s">
        <v>1592</v>
      </c>
      <c r="EK907">
        <v>0</v>
      </c>
      <c r="EL907">
        <v>11</v>
      </c>
      <c r="EM907" t="b">
        <v>0</v>
      </c>
    </row>
    <row r="908" spans="1:143" ht="236.25">
      <c r="A908"/>
      <c r="B908" t="s">
        <v>1255</v>
      </c>
      <c r="C908" t="s">
        <v>1255</v>
      </c>
      <c r="D908" t="s">
        <v>8560</v>
      </c>
      <c r="E908" t="s">
        <v>8561</v>
      </c>
      <c r="F908" t="s">
        <v>8562</v>
      </c>
      <c r="G908" t="s">
        <v>8563</v>
      </c>
      <c r="H908" s="109" t="s">
        <v>9645</v>
      </c>
      <c r="I908" t="s">
        <v>1268</v>
      </c>
      <c r="J908" t="s">
        <v>10130</v>
      </c>
      <c r="K908"/>
      <c r="L908" t="s">
        <v>5118</v>
      </c>
      <c r="M908" t="s">
        <v>1947</v>
      </c>
      <c r="N908" t="s">
        <v>8565</v>
      </c>
      <c r="O908" t="s">
        <v>1243</v>
      </c>
      <c r="P908" t="s">
        <v>2187</v>
      </c>
      <c r="Q908" t="s">
        <v>1311</v>
      </c>
      <c r="R908" t="s">
        <v>8519</v>
      </c>
      <c r="S908"/>
      <c r="T908" t="s">
        <v>8520</v>
      </c>
      <c r="U908" t="s">
        <v>10132</v>
      </c>
      <c r="V908" t="s">
        <v>8566</v>
      </c>
      <c r="W908"/>
      <c r="X908"/>
      <c r="Y908" t="s">
        <v>1311</v>
      </c>
      <c r="Z908" s="109" t="s">
        <v>8564</v>
      </c>
      <c r="AA908"/>
      <c r="AB908"/>
      <c r="AC908" t="s">
        <v>8567</v>
      </c>
      <c r="AD908"/>
      <c r="AE908"/>
      <c r="AF908"/>
      <c r="AG908"/>
      <c r="AH908"/>
      <c r="AI908"/>
      <c r="AJ908"/>
      <c r="AK908"/>
      <c r="AL908"/>
      <c r="AM908"/>
      <c r="AN908"/>
      <c r="AO908" s="108" t="s">
        <v>43</v>
      </c>
      <c r="AP908" t="s">
        <v>1267</v>
      </c>
      <c r="AQ908">
        <v>82</v>
      </c>
      <c r="AR908" t="s">
        <v>9646</v>
      </c>
      <c r="AS908" t="s">
        <v>1255</v>
      </c>
      <c r="AT908" t="s">
        <v>9627</v>
      </c>
      <c r="AU908" t="s">
        <v>8561</v>
      </c>
      <c r="AV908" t="s">
        <v>8568</v>
      </c>
      <c r="AW908" t="s">
        <v>8569</v>
      </c>
      <c r="AX908" t="s">
        <v>1934</v>
      </c>
      <c r="AY908" t="s">
        <v>8570</v>
      </c>
      <c r="AZ908" t="s">
        <v>1311</v>
      </c>
      <c r="BA908" t="s">
        <v>8571</v>
      </c>
      <c r="BB908" t="s">
        <v>1268</v>
      </c>
      <c r="BC908" t="s">
        <v>5118</v>
      </c>
      <c r="BD908" t="s">
        <v>10169</v>
      </c>
      <c r="BE908">
        <v>726</v>
      </c>
      <c r="BF908">
        <v>902</v>
      </c>
      <c r="BG908">
        <v>0</v>
      </c>
      <c r="BH908" t="s">
        <v>8561</v>
      </c>
      <c r="BI908">
        <v>1</v>
      </c>
      <c r="BJ908">
        <v>0</v>
      </c>
      <c r="BK908">
        <v>0</v>
      </c>
      <c r="BL908" t="s">
        <v>1592</v>
      </c>
      <c r="BM908" t="s">
        <v>10131</v>
      </c>
      <c r="BN908" t="s">
        <v>10134</v>
      </c>
      <c r="BO908" t="s" cm="1">
        <v>10133</v>
      </c>
      <c r="BP908" t="s">
        <v>1592</v>
      </c>
      <c r="BQ908" t="s">
        <v>1243</v>
      </c>
      <c r="BR908">
        <v>186</v>
      </c>
      <c r="BS908" t="s">
        <v>10170</v>
      </c>
      <c r="BT908" t="s">
        <v>10171</v>
      </c>
      <c r="BU908" t="s">
        <v>8560</v>
      </c>
      <c r="BV908" t="s">
        <v>8568</v>
      </c>
      <c r="BW908" t="s">
        <v>9649</v>
      </c>
      <c r="BX908" t="s">
        <v>8576</v>
      </c>
      <c r="BY908" t="s">
        <v>8520</v>
      </c>
      <c r="BZ908" t="s">
        <v>8575</v>
      </c>
      <c r="CA908" t="s">
        <v>1947</v>
      </c>
      <c r="CB908"/>
      <c r="CC908" t="s">
        <v>998</v>
      </c>
      <c r="CD908" t="s">
        <v>1268</v>
      </c>
      <c r="CE908" t="s">
        <v>10172</v>
      </c>
      <c r="CF908" t="s">
        <v>8573</v>
      </c>
      <c r="CG908" t="s">
        <v>1268</v>
      </c>
      <c r="CH908" t="s">
        <v>1592</v>
      </c>
      <c r="CI908" t="s">
        <v>8519</v>
      </c>
      <c r="CJ908" t="s">
        <v>1255</v>
      </c>
      <c r="CK908"/>
      <c r="CL908"/>
      <c r="CM908" t="s">
        <v>10132</v>
      </c>
      <c r="CN908" t="s">
        <v>8566</v>
      </c>
      <c r="CO908" t="s">
        <v>10132</v>
      </c>
      <c r="CP908" t="s">
        <v>8566</v>
      </c>
      <c r="CQ908" t="s">
        <v>1592</v>
      </c>
      <c r="CR908">
        <v>8</v>
      </c>
      <c r="CS908" t="s">
        <v>1243</v>
      </c>
      <c r="CT908" t="s">
        <v>1243</v>
      </c>
      <c r="CU908" t="s">
        <v>1243</v>
      </c>
      <c r="CV908" t="s">
        <v>1592</v>
      </c>
      <c r="CW908" t="s">
        <v>1592</v>
      </c>
      <c r="CX908">
        <v>906</v>
      </c>
      <c r="CY908" t="s">
        <v>10173</v>
      </c>
      <c r="CZ908" t="s">
        <v>1592</v>
      </c>
      <c r="DA908" t="s">
        <v>2313</v>
      </c>
      <c r="DB908" t="s">
        <v>2314</v>
      </c>
      <c r="DC908" t="s">
        <v>8561</v>
      </c>
      <c r="DD908" t="s">
        <v>1311</v>
      </c>
      <c r="DE908" t="s">
        <v>8563</v>
      </c>
      <c r="DF908" t="s">
        <v>8520</v>
      </c>
      <c r="DG908" t="s">
        <v>8520</v>
      </c>
      <c r="DH908" t="s">
        <v>8532</v>
      </c>
      <c r="DI908" t="s">
        <v>9646</v>
      </c>
      <c r="DJ908"/>
      <c r="DK908" t="s">
        <v>8532</v>
      </c>
      <c r="DL908">
        <v>9</v>
      </c>
      <c r="DM908" t="s">
        <v>2315</v>
      </c>
      <c r="DN908" t="s">
        <v>1255</v>
      </c>
      <c r="DO908" t="b">
        <v>1</v>
      </c>
      <c r="DP908" t="b">
        <v>1</v>
      </c>
      <c r="DQ908" t="b">
        <v>0</v>
      </c>
      <c r="DR908" t="b">
        <v>0</v>
      </c>
      <c r="DS908" t="b">
        <v>0</v>
      </c>
      <c r="DT908" t="b">
        <v>1</v>
      </c>
      <c r="DU908" t="b">
        <v>0</v>
      </c>
      <c r="DV908">
        <v>0</v>
      </c>
      <c r="DW908" t="b">
        <v>0</v>
      </c>
      <c r="DX908" t="b">
        <v>0</v>
      </c>
      <c r="DY908" t="b">
        <v>0</v>
      </c>
      <c r="DZ908" t="b">
        <v>0</v>
      </c>
      <c r="EA908" t="b">
        <v>0</v>
      </c>
      <c r="EB908" t="b">
        <v>0</v>
      </c>
      <c r="EC908" t="b">
        <v>0</v>
      </c>
      <c r="ED908" t="b">
        <v>0</v>
      </c>
      <c r="EE908" t="b">
        <v>0</v>
      </c>
      <c r="EF908" t="b" cm="1">
        <v>0</v>
      </c>
      <c r="EG908" t="b">
        <v>0</v>
      </c>
      <c r="EH908" t="b">
        <v>0</v>
      </c>
      <c r="EI908" t="b">
        <v>0</v>
      </c>
      <c r="EJ908" t="s">
        <v>1592</v>
      </c>
      <c r="EK908">
        <v>0</v>
      </c>
      <c r="EL908">
        <v>15</v>
      </c>
      <c r="EM908" t="b">
        <v>0</v>
      </c>
    </row>
    <row r="909" spans="1:143" ht="15.75">
      <c r="A909"/>
      <c r="B909" t="s">
        <v>1255</v>
      </c>
      <c r="C909" t="s">
        <v>1255</v>
      </c>
      <c r="D909" t="s">
        <v>8580</v>
      </c>
      <c r="E909" t="s">
        <v>8581</v>
      </c>
      <c r="F909" t="s">
        <v>8582</v>
      </c>
      <c r="G909" t="s">
        <v>9653</v>
      </c>
      <c r="H909" t="s">
        <v>8584</v>
      </c>
      <c r="I909" t="s">
        <v>1268</v>
      </c>
      <c r="J909" t="s">
        <v>10130</v>
      </c>
      <c r="K909"/>
      <c r="L909" t="s">
        <v>1939</v>
      </c>
      <c r="M909" t="s">
        <v>1947</v>
      </c>
      <c r="N909" t="s">
        <v>8585</v>
      </c>
      <c r="O909" t="s">
        <v>1243</v>
      </c>
      <c r="P909" t="s">
        <v>1255</v>
      </c>
      <c r="Q909" t="s">
        <v>1311</v>
      </c>
      <c r="R909" t="s">
        <v>8519</v>
      </c>
      <c r="S909"/>
      <c r="T909" t="s">
        <v>8586</v>
      </c>
      <c r="U909" t="s">
        <v>10132</v>
      </c>
      <c r="V909" t="s">
        <v>8587</v>
      </c>
      <c r="W909"/>
      <c r="X909"/>
      <c r="Y909" t="s">
        <v>1311</v>
      </c>
      <c r="Z909" t="s">
        <v>8584</v>
      </c>
      <c r="AA909"/>
      <c r="AB909"/>
      <c r="AC909" t="s">
        <v>8567</v>
      </c>
      <c r="AD909"/>
      <c r="AE909"/>
      <c r="AF909"/>
      <c r="AG909"/>
      <c r="AH909"/>
      <c r="AI909"/>
      <c r="AJ909"/>
      <c r="AK909"/>
      <c r="AL909"/>
      <c r="AM909"/>
      <c r="AN909"/>
      <c r="AO909" s="108" t="s">
        <v>43</v>
      </c>
      <c r="AP909" t="s">
        <v>1267</v>
      </c>
      <c r="AQ909">
        <v>83</v>
      </c>
      <c r="AR909" t="s">
        <v>9654</v>
      </c>
      <c r="AS909" t="s">
        <v>1255</v>
      </c>
      <c r="AT909" t="s">
        <v>9627</v>
      </c>
      <c r="AU909" t="s">
        <v>8581</v>
      </c>
      <c r="AV909" t="s">
        <v>8588</v>
      </c>
      <c r="AW909" t="s">
        <v>8589</v>
      </c>
      <c r="AX909" t="s">
        <v>1934</v>
      </c>
      <c r="AY909" t="s">
        <v>9655</v>
      </c>
      <c r="AZ909" t="s">
        <v>1311</v>
      </c>
      <c r="BA909" t="s">
        <v>8591</v>
      </c>
      <c r="BB909" t="s">
        <v>1268</v>
      </c>
      <c r="BC909" t="s">
        <v>1939</v>
      </c>
      <c r="BD909" t="s">
        <v>10174</v>
      </c>
      <c r="BE909">
        <v>727</v>
      </c>
      <c r="BF909">
        <v>902</v>
      </c>
      <c r="BG909">
        <v>0</v>
      </c>
      <c r="BH909" t="s">
        <v>8581</v>
      </c>
      <c r="BI909">
        <v>1</v>
      </c>
      <c r="BJ909">
        <v>0</v>
      </c>
      <c r="BK909">
        <v>0</v>
      </c>
      <c r="BL909" t="s">
        <v>1592</v>
      </c>
      <c r="BM909" t="s">
        <v>10131</v>
      </c>
      <c r="BN909" t="s">
        <v>10134</v>
      </c>
      <c r="BO909" t="s" cm="1">
        <v>10133</v>
      </c>
      <c r="BP909" t="s">
        <v>1592</v>
      </c>
      <c r="BQ909" t="s">
        <v>1243</v>
      </c>
      <c r="BR909">
        <v>187</v>
      </c>
      <c r="BS909" t="s">
        <v>10175</v>
      </c>
      <c r="BT909" t="s">
        <v>10176</v>
      </c>
      <c r="BU909" t="s">
        <v>8580</v>
      </c>
      <c r="BV909" t="s">
        <v>8588</v>
      </c>
      <c r="BW909" t="s">
        <v>8595</v>
      </c>
      <c r="BX909" t="s">
        <v>8596</v>
      </c>
      <c r="BY909" t="s">
        <v>8586</v>
      </c>
      <c r="BZ909" t="s">
        <v>8595</v>
      </c>
      <c r="CA909" t="s">
        <v>1947</v>
      </c>
      <c r="CB909"/>
      <c r="CC909" t="s">
        <v>998</v>
      </c>
      <c r="CD909" t="s">
        <v>1268</v>
      </c>
      <c r="CE909" t="s">
        <v>10177</v>
      </c>
      <c r="CF909" t="s">
        <v>8593</v>
      </c>
      <c r="CG909" t="s">
        <v>1268</v>
      </c>
      <c r="CH909" t="s">
        <v>1592</v>
      </c>
      <c r="CI909" t="s">
        <v>8519</v>
      </c>
      <c r="CJ909" t="s">
        <v>1255</v>
      </c>
      <c r="CK909"/>
      <c r="CL909"/>
      <c r="CM909" t="s">
        <v>10132</v>
      </c>
      <c r="CN909" t="s">
        <v>8587</v>
      </c>
      <c r="CO909" t="s">
        <v>10132</v>
      </c>
      <c r="CP909" t="s">
        <v>8587</v>
      </c>
      <c r="CQ909" t="s">
        <v>1592</v>
      </c>
      <c r="CR909">
        <v>8</v>
      </c>
      <c r="CS909" t="s">
        <v>1243</v>
      </c>
      <c r="CT909" t="s">
        <v>1243</v>
      </c>
      <c r="CU909" t="s">
        <v>1243</v>
      </c>
      <c r="CV909" t="s">
        <v>1592</v>
      </c>
      <c r="CW909" t="s">
        <v>1592</v>
      </c>
      <c r="CX909">
        <v>907</v>
      </c>
      <c r="CY909" t="s">
        <v>10178</v>
      </c>
      <c r="CZ909" t="s">
        <v>1592</v>
      </c>
      <c r="DA909" t="s">
        <v>2313</v>
      </c>
      <c r="DB909" t="s">
        <v>2314</v>
      </c>
      <c r="DC909" t="s">
        <v>8581</v>
      </c>
      <c r="DD909" t="s">
        <v>1311</v>
      </c>
      <c r="DE909" t="s">
        <v>9653</v>
      </c>
      <c r="DF909" t="s">
        <v>8586</v>
      </c>
      <c r="DG909" t="s">
        <v>8586</v>
      </c>
      <c r="DH909" t="s">
        <v>8600</v>
      </c>
      <c r="DI909" t="s">
        <v>9654</v>
      </c>
      <c r="DJ909"/>
      <c r="DK909" t="s">
        <v>8600</v>
      </c>
      <c r="DL909">
        <v>9</v>
      </c>
      <c r="DM909" t="s">
        <v>2315</v>
      </c>
      <c r="DN909" t="s">
        <v>1255</v>
      </c>
      <c r="DO909" t="b">
        <v>1</v>
      </c>
      <c r="DP909" t="b">
        <v>1</v>
      </c>
      <c r="DQ909" t="b">
        <v>0</v>
      </c>
      <c r="DR909" t="b">
        <v>0</v>
      </c>
      <c r="DS909" t="b">
        <v>0</v>
      </c>
      <c r="DT909" t="b">
        <v>1</v>
      </c>
      <c r="DU909" t="b">
        <v>0</v>
      </c>
      <c r="DV909">
        <v>0</v>
      </c>
      <c r="DW909" t="b">
        <v>0</v>
      </c>
      <c r="DX909" t="b">
        <v>0</v>
      </c>
      <c r="DY909" t="b">
        <v>0</v>
      </c>
      <c r="DZ909" t="b">
        <v>0</v>
      </c>
      <c r="EA909" t="b">
        <v>0</v>
      </c>
      <c r="EB909" t="b">
        <v>0</v>
      </c>
      <c r="EC909" t="b">
        <v>0</v>
      </c>
      <c r="ED909" t="b">
        <v>0</v>
      </c>
      <c r="EE909" t="b">
        <v>0</v>
      </c>
      <c r="EF909" t="b" cm="1">
        <v>0</v>
      </c>
      <c r="EG909" t="b">
        <v>0</v>
      </c>
      <c r="EH909" t="b">
        <v>0</v>
      </c>
      <c r="EI909" t="b">
        <v>0</v>
      </c>
      <c r="EJ909" t="s">
        <v>1592</v>
      </c>
      <c r="EK909">
        <v>0</v>
      </c>
      <c r="EL909">
        <v>14</v>
      </c>
      <c r="EM909" t="b">
        <v>0</v>
      </c>
    </row>
    <row r="910" spans="1:143" ht="126">
      <c r="A910"/>
      <c r="B910" t="s">
        <v>1255</v>
      </c>
      <c r="C910" t="s">
        <v>1255</v>
      </c>
      <c r="D910" t="s">
        <v>8601</v>
      </c>
      <c r="E910" t="s">
        <v>8602</v>
      </c>
      <c r="F910" t="s">
        <v>8603</v>
      </c>
      <c r="G910" t="s">
        <v>8604</v>
      </c>
      <c r="H910" t="s">
        <v>8605</v>
      </c>
      <c r="I910" t="s">
        <v>1268</v>
      </c>
      <c r="J910" t="s">
        <v>10130</v>
      </c>
      <c r="K910"/>
      <c r="L910" t="s">
        <v>1939</v>
      </c>
      <c r="M910" t="s">
        <v>1947</v>
      </c>
      <c r="N910" s="109" t="s">
        <v>8606</v>
      </c>
      <c r="O910" t="s">
        <v>1243</v>
      </c>
      <c r="P910" t="s">
        <v>8607</v>
      </c>
      <c r="Q910" t="s">
        <v>1311</v>
      </c>
      <c r="R910" t="s">
        <v>8519</v>
      </c>
      <c r="S910"/>
      <c r="T910" t="s">
        <v>8586</v>
      </c>
      <c r="U910" t="s">
        <v>10132</v>
      </c>
      <c r="V910" t="s">
        <v>8608</v>
      </c>
      <c r="W910"/>
      <c r="X910"/>
      <c r="Y910" t="s">
        <v>1311</v>
      </c>
      <c r="Z910" t="s">
        <v>8605</v>
      </c>
      <c r="AA910"/>
      <c r="AB910"/>
      <c r="AC910" s="109" t="s">
        <v>8609</v>
      </c>
      <c r="AD910" t="s">
        <v>8610</v>
      </c>
      <c r="AE910"/>
      <c r="AF910"/>
      <c r="AG910"/>
      <c r="AH910"/>
      <c r="AI910"/>
      <c r="AJ910"/>
      <c r="AK910"/>
      <c r="AL910"/>
      <c r="AM910"/>
      <c r="AN910"/>
      <c r="AO910" s="108" t="s">
        <v>43</v>
      </c>
      <c r="AP910" t="s">
        <v>1267</v>
      </c>
      <c r="AQ910">
        <v>84</v>
      </c>
      <c r="AR910" t="s">
        <v>9662</v>
      </c>
      <c r="AS910" t="s">
        <v>1255</v>
      </c>
      <c r="AT910" t="s">
        <v>9627</v>
      </c>
      <c r="AU910" t="s">
        <v>8602</v>
      </c>
      <c r="AV910" t="s">
        <v>8611</v>
      </c>
      <c r="AW910" t="s">
        <v>8612</v>
      </c>
      <c r="AX910" t="s">
        <v>1934</v>
      </c>
      <c r="AY910" t="s">
        <v>8613</v>
      </c>
      <c r="AZ910" t="s">
        <v>1311</v>
      </c>
      <c r="BA910" t="s">
        <v>8614</v>
      </c>
      <c r="BB910" t="s">
        <v>1268</v>
      </c>
      <c r="BC910" t="s">
        <v>1939</v>
      </c>
      <c r="BD910" t="s">
        <v>10179</v>
      </c>
      <c r="BE910">
        <v>728</v>
      </c>
      <c r="BF910">
        <v>902</v>
      </c>
      <c r="BG910">
        <v>0</v>
      </c>
      <c r="BH910" t="s">
        <v>8602</v>
      </c>
      <c r="BI910">
        <v>1</v>
      </c>
      <c r="BJ910">
        <v>0</v>
      </c>
      <c r="BK910">
        <v>0</v>
      </c>
      <c r="BL910" t="s">
        <v>1592</v>
      </c>
      <c r="BM910" t="s">
        <v>10131</v>
      </c>
      <c r="BN910" t="s">
        <v>10134</v>
      </c>
      <c r="BO910" t="s" cm="1">
        <v>10133</v>
      </c>
      <c r="BP910" t="s">
        <v>1592</v>
      </c>
      <c r="BQ910" t="s">
        <v>1243</v>
      </c>
      <c r="BR910">
        <v>188</v>
      </c>
      <c r="BS910" t="s">
        <v>10180</v>
      </c>
      <c r="BT910" t="s">
        <v>10181</v>
      </c>
      <c r="BU910" t="s">
        <v>8601</v>
      </c>
      <c r="BV910" t="s">
        <v>8611</v>
      </c>
      <c r="BW910" t="s">
        <v>8618</v>
      </c>
      <c r="BX910" t="s">
        <v>8619</v>
      </c>
      <c r="BY910" t="s">
        <v>8586</v>
      </c>
      <c r="BZ910" t="s">
        <v>8618</v>
      </c>
      <c r="CA910" t="s">
        <v>1947</v>
      </c>
      <c r="CB910"/>
      <c r="CC910" t="s">
        <v>998</v>
      </c>
      <c r="CD910" t="s">
        <v>1268</v>
      </c>
      <c r="CE910" t="s">
        <v>10182</v>
      </c>
      <c r="CF910" t="s">
        <v>8616</v>
      </c>
      <c r="CG910" t="s">
        <v>1268</v>
      </c>
      <c r="CH910" t="s">
        <v>1592</v>
      </c>
      <c r="CI910" t="s">
        <v>8519</v>
      </c>
      <c r="CJ910" t="s">
        <v>1255</v>
      </c>
      <c r="CK910"/>
      <c r="CL910"/>
      <c r="CM910" t="s">
        <v>10132</v>
      </c>
      <c r="CN910" t="s">
        <v>8608</v>
      </c>
      <c r="CO910" t="s">
        <v>10132</v>
      </c>
      <c r="CP910" t="s">
        <v>8608</v>
      </c>
      <c r="CQ910" t="s">
        <v>1592</v>
      </c>
      <c r="CR910">
        <v>8</v>
      </c>
      <c r="CS910" t="s">
        <v>1243</v>
      </c>
      <c r="CT910" t="s">
        <v>1243</v>
      </c>
      <c r="CU910" t="s">
        <v>1243</v>
      </c>
      <c r="CV910" t="s">
        <v>1592</v>
      </c>
      <c r="CW910" t="s">
        <v>1592</v>
      </c>
      <c r="CX910">
        <v>908</v>
      </c>
      <c r="CY910" t="s">
        <v>10183</v>
      </c>
      <c r="CZ910" t="s">
        <v>1592</v>
      </c>
      <c r="DA910" t="s">
        <v>2313</v>
      </c>
      <c r="DB910" t="s">
        <v>2314</v>
      </c>
      <c r="DC910" t="s">
        <v>8602</v>
      </c>
      <c r="DD910" t="s">
        <v>1311</v>
      </c>
      <c r="DE910" t="s">
        <v>8604</v>
      </c>
      <c r="DF910" t="s">
        <v>8586</v>
      </c>
      <c r="DG910" t="s">
        <v>8586</v>
      </c>
      <c r="DH910" t="s">
        <v>8600</v>
      </c>
      <c r="DI910" t="s">
        <v>9662</v>
      </c>
      <c r="DJ910"/>
      <c r="DK910" t="s">
        <v>8600</v>
      </c>
      <c r="DL910">
        <v>9</v>
      </c>
      <c r="DM910" t="s">
        <v>2315</v>
      </c>
      <c r="DN910" t="s">
        <v>1255</v>
      </c>
      <c r="DO910" t="b">
        <v>1</v>
      </c>
      <c r="DP910" t="b">
        <v>1</v>
      </c>
      <c r="DQ910" t="b">
        <v>0</v>
      </c>
      <c r="DR910" t="b">
        <v>0</v>
      </c>
      <c r="DS910" t="b">
        <v>0</v>
      </c>
      <c r="DT910" t="b">
        <v>1</v>
      </c>
      <c r="DU910" t="b">
        <v>0</v>
      </c>
      <c r="DV910">
        <v>0</v>
      </c>
      <c r="DW910" t="b">
        <v>0</v>
      </c>
      <c r="DX910" t="b">
        <v>0</v>
      </c>
      <c r="DY910" t="b">
        <v>0</v>
      </c>
      <c r="DZ910" t="b">
        <v>0</v>
      </c>
      <c r="EA910" t="b">
        <v>0</v>
      </c>
      <c r="EB910" t="b">
        <v>0</v>
      </c>
      <c r="EC910" t="b">
        <v>0</v>
      </c>
      <c r="ED910" t="b">
        <v>0</v>
      </c>
      <c r="EE910" t="b">
        <v>0</v>
      </c>
      <c r="EF910" t="b" cm="1">
        <v>0</v>
      </c>
      <c r="EG910" t="b">
        <v>0</v>
      </c>
      <c r="EH910" t="b">
        <v>0</v>
      </c>
      <c r="EI910" t="b">
        <v>0</v>
      </c>
      <c r="EJ910" t="s">
        <v>1592</v>
      </c>
      <c r="EK910">
        <v>0</v>
      </c>
      <c r="EL910">
        <v>14</v>
      </c>
      <c r="EM910" t="b">
        <v>0</v>
      </c>
    </row>
    <row r="911" spans="1:143" ht="31.5">
      <c r="A911"/>
      <c r="B911" t="s">
        <v>1255</v>
      </c>
      <c r="C911" t="s">
        <v>1255</v>
      </c>
      <c r="D911" t="s">
        <v>10184</v>
      </c>
      <c r="E911" t="s">
        <v>10185</v>
      </c>
      <c r="F911"/>
      <c r="G911" t="s">
        <v>10186</v>
      </c>
      <c r="H911" s="109" t="s">
        <v>10187</v>
      </c>
      <c r="I911" t="s">
        <v>1268</v>
      </c>
      <c r="J911" t="s">
        <v>10130</v>
      </c>
      <c r="K911"/>
      <c r="L911" t="s">
        <v>1939</v>
      </c>
      <c r="M911" t="s">
        <v>1947</v>
      </c>
      <c r="N911" t="s">
        <v>10188</v>
      </c>
      <c r="O911" t="s">
        <v>1243</v>
      </c>
      <c r="P911" t="s">
        <v>8607</v>
      </c>
      <c r="Q911" t="s">
        <v>1311</v>
      </c>
      <c r="R911" t="s">
        <v>8519</v>
      </c>
      <c r="S911"/>
      <c r="T911" t="s">
        <v>8586</v>
      </c>
      <c r="U911" t="s">
        <v>10132</v>
      </c>
      <c r="V911" t="s">
        <v>10189</v>
      </c>
      <c r="W911"/>
      <c r="X911"/>
      <c r="Y911" t="s">
        <v>1311</v>
      </c>
      <c r="Z911" t="s">
        <v>10188</v>
      </c>
      <c r="AA911"/>
      <c r="AB911"/>
      <c r="AC911" t="s">
        <v>9661</v>
      </c>
      <c r="AD911"/>
      <c r="AE911"/>
      <c r="AF911"/>
      <c r="AG911"/>
      <c r="AH911"/>
      <c r="AI911"/>
      <c r="AJ911"/>
      <c r="AK911"/>
      <c r="AL911"/>
      <c r="AM911"/>
      <c r="AN911"/>
      <c r="AO911" s="108" t="s">
        <v>43</v>
      </c>
      <c r="AP911" t="s">
        <v>1267</v>
      </c>
      <c r="AQ911">
        <v>85</v>
      </c>
      <c r="AR911" t="s">
        <v>10190</v>
      </c>
      <c r="AS911" t="s">
        <v>1255</v>
      </c>
      <c r="AT911" t="s">
        <v>9627</v>
      </c>
      <c r="AU911" t="s">
        <v>10185</v>
      </c>
      <c r="AV911" t="s">
        <v>10191</v>
      </c>
      <c r="AW911" t="s">
        <v>1937</v>
      </c>
      <c r="AX911" t="s">
        <v>1934</v>
      </c>
      <c r="AY911" t="s">
        <v>10192</v>
      </c>
      <c r="AZ911" t="s">
        <v>1311</v>
      </c>
      <c r="BA911" t="s">
        <v>10193</v>
      </c>
      <c r="BB911" t="s">
        <v>1268</v>
      </c>
      <c r="BC911" t="s">
        <v>1939</v>
      </c>
      <c r="BD911" t="s">
        <v>10194</v>
      </c>
      <c r="BE911">
        <v>911</v>
      </c>
      <c r="BF911">
        <v>902</v>
      </c>
      <c r="BG911">
        <v>0</v>
      </c>
      <c r="BH911" t="s">
        <v>10185</v>
      </c>
      <c r="BI911">
        <v>1</v>
      </c>
      <c r="BJ911">
        <v>0</v>
      </c>
      <c r="BK911">
        <v>0</v>
      </c>
      <c r="BL911" t="s">
        <v>1592</v>
      </c>
      <c r="BM911" t="s">
        <v>10131</v>
      </c>
      <c r="BN911" t="s">
        <v>10134</v>
      </c>
      <c r="BO911" t="s" cm="1">
        <v>10133</v>
      </c>
      <c r="BP911" t="s">
        <v>1592</v>
      </c>
      <c r="BQ911" t="s">
        <v>1243</v>
      </c>
      <c r="BR911">
        <v>189</v>
      </c>
      <c r="BS911" t="s">
        <v>10195</v>
      </c>
      <c r="BT911" t="s">
        <v>10196</v>
      </c>
      <c r="BU911" t="s">
        <v>10184</v>
      </c>
      <c r="BV911" t="s">
        <v>10191</v>
      </c>
      <c r="BW911" t="s">
        <v>10197</v>
      </c>
      <c r="BX911" t="s">
        <v>10198</v>
      </c>
      <c r="BY911" t="s">
        <v>8586</v>
      </c>
      <c r="BZ911" t="s">
        <v>10198</v>
      </c>
      <c r="CA911" t="s">
        <v>1947</v>
      </c>
      <c r="CB911"/>
      <c r="CC911" t="s">
        <v>998</v>
      </c>
      <c r="CD911" t="s">
        <v>1268</v>
      </c>
      <c r="CE911" t="s">
        <v>10199</v>
      </c>
      <c r="CF911" t="s">
        <v>10200</v>
      </c>
      <c r="CG911" t="s">
        <v>1268</v>
      </c>
      <c r="CH911" t="s">
        <v>1592</v>
      </c>
      <c r="CI911" t="s">
        <v>8519</v>
      </c>
      <c r="CJ911" t="s">
        <v>1255</v>
      </c>
      <c r="CK911"/>
      <c r="CL911"/>
      <c r="CM911" t="s">
        <v>10132</v>
      </c>
      <c r="CN911" t="s">
        <v>10189</v>
      </c>
      <c r="CO911" t="s">
        <v>10132</v>
      </c>
      <c r="CP911" t="s">
        <v>10189</v>
      </c>
      <c r="CQ911" t="s">
        <v>1592</v>
      </c>
      <c r="CR911">
        <v>8</v>
      </c>
      <c r="CS911" t="s">
        <v>1243</v>
      </c>
      <c r="CT911" t="s">
        <v>1243</v>
      </c>
      <c r="CU911" t="s">
        <v>1243</v>
      </c>
      <c r="CV911" t="s">
        <v>1592</v>
      </c>
      <c r="CW911" t="s">
        <v>1592</v>
      </c>
      <c r="CX911">
        <v>909</v>
      </c>
      <c r="CY911" t="s">
        <v>10201</v>
      </c>
      <c r="CZ911" t="s">
        <v>1592</v>
      </c>
      <c r="DA911" t="s">
        <v>2313</v>
      </c>
      <c r="DB911" t="s">
        <v>2314</v>
      </c>
      <c r="DC911" t="s">
        <v>10185</v>
      </c>
      <c r="DD911" t="s">
        <v>1311</v>
      </c>
      <c r="DE911" t="s">
        <v>10186</v>
      </c>
      <c r="DF911" t="s">
        <v>8586</v>
      </c>
      <c r="DG911" t="s">
        <v>8586</v>
      </c>
      <c r="DH911" t="s">
        <v>8600</v>
      </c>
      <c r="DI911" t="s">
        <v>10190</v>
      </c>
      <c r="DJ911"/>
      <c r="DK911" t="s">
        <v>8600</v>
      </c>
      <c r="DL911">
        <v>9</v>
      </c>
      <c r="DM911" t="s">
        <v>2315</v>
      </c>
      <c r="DN911" t="s">
        <v>1255</v>
      </c>
      <c r="DO911" t="b">
        <v>1</v>
      </c>
      <c r="DP911" t="b">
        <v>1</v>
      </c>
      <c r="DQ911" t="b">
        <v>1</v>
      </c>
      <c r="DR911" t="b">
        <v>0</v>
      </c>
      <c r="DS911" t="b">
        <v>0</v>
      </c>
      <c r="DT911" t="b">
        <v>1</v>
      </c>
      <c r="DU911" t="b">
        <v>0</v>
      </c>
      <c r="DV911">
        <v>0</v>
      </c>
      <c r="DW911" t="b">
        <v>0</v>
      </c>
      <c r="DX911" t="b">
        <v>0</v>
      </c>
      <c r="DY911" t="b">
        <v>0</v>
      </c>
      <c r="DZ911" t="b">
        <v>0</v>
      </c>
      <c r="EA911" t="b">
        <v>0</v>
      </c>
      <c r="EB911" t="b">
        <v>0</v>
      </c>
      <c r="EC911" t="b">
        <v>0</v>
      </c>
      <c r="ED911" t="b">
        <v>0</v>
      </c>
      <c r="EE911" t="b">
        <v>0</v>
      </c>
      <c r="EF911" t="b" cm="1">
        <v>0</v>
      </c>
      <c r="EG911" t="b">
        <v>0</v>
      </c>
      <c r="EH911" t="b">
        <v>0</v>
      </c>
      <c r="EI911" t="b">
        <v>0</v>
      </c>
      <c r="EJ911" t="s">
        <v>1592</v>
      </c>
      <c r="EK911">
        <v>0</v>
      </c>
      <c r="EL911">
        <v>10</v>
      </c>
      <c r="EM911" t="b">
        <v>0</v>
      </c>
    </row>
    <row r="912" spans="1:143" ht="47.25">
      <c r="A912"/>
      <c r="B912" t="s">
        <v>1255</v>
      </c>
      <c r="C912" t="s">
        <v>1255</v>
      </c>
      <c r="D912" t="s">
        <v>8623</v>
      </c>
      <c r="E912" t="s">
        <v>8624</v>
      </c>
      <c r="F912"/>
      <c r="G912" t="s">
        <v>8625</v>
      </c>
      <c r="H912" s="109" t="s">
        <v>8626</v>
      </c>
      <c r="I912" t="s">
        <v>1268</v>
      </c>
      <c r="J912" t="s">
        <v>10130</v>
      </c>
      <c r="K912"/>
      <c r="L912" t="s">
        <v>1939</v>
      </c>
      <c r="M912" t="s">
        <v>1947</v>
      </c>
      <c r="N912" t="s">
        <v>8627</v>
      </c>
      <c r="O912" t="s">
        <v>1243</v>
      </c>
      <c r="P912" t="s">
        <v>8607</v>
      </c>
      <c r="Q912" t="s">
        <v>1311</v>
      </c>
      <c r="R912" t="s">
        <v>8519</v>
      </c>
      <c r="S912"/>
      <c r="T912" t="s">
        <v>8586</v>
      </c>
      <c r="U912" t="s">
        <v>10132</v>
      </c>
      <c r="V912" t="s">
        <v>8628</v>
      </c>
      <c r="W912"/>
      <c r="X912"/>
      <c r="Y912" t="s">
        <v>1311</v>
      </c>
      <c r="Z912" t="s">
        <v>8629</v>
      </c>
      <c r="AA912"/>
      <c r="AB912"/>
      <c r="AC912" s="109" t="s">
        <v>8630</v>
      </c>
      <c r="AD912"/>
      <c r="AE912"/>
      <c r="AF912"/>
      <c r="AG912"/>
      <c r="AH912"/>
      <c r="AI912"/>
      <c r="AJ912"/>
      <c r="AK912"/>
      <c r="AL912"/>
      <c r="AM912"/>
      <c r="AN912"/>
      <c r="AO912" s="108" t="s">
        <v>43</v>
      </c>
      <c r="AP912" t="s">
        <v>1267</v>
      </c>
      <c r="AQ912">
        <v>86</v>
      </c>
      <c r="AR912" t="s">
        <v>9668</v>
      </c>
      <c r="AS912" t="s">
        <v>1255</v>
      </c>
      <c r="AT912" t="s">
        <v>9627</v>
      </c>
      <c r="AU912" t="s">
        <v>8624</v>
      </c>
      <c r="AV912" t="s">
        <v>8631</v>
      </c>
      <c r="AW912" t="s">
        <v>1937</v>
      </c>
      <c r="AX912" t="s">
        <v>1934</v>
      </c>
      <c r="AY912" t="s">
        <v>8632</v>
      </c>
      <c r="AZ912" t="s">
        <v>1311</v>
      </c>
      <c r="BA912" t="s">
        <v>8633</v>
      </c>
      <c r="BB912" t="s">
        <v>1268</v>
      </c>
      <c r="BC912" t="s">
        <v>1939</v>
      </c>
      <c r="BD912" t="s">
        <v>10202</v>
      </c>
      <c r="BE912">
        <v>729</v>
      </c>
      <c r="BF912">
        <v>902</v>
      </c>
      <c r="BG912">
        <v>0</v>
      </c>
      <c r="BH912" t="s">
        <v>8624</v>
      </c>
      <c r="BI912">
        <v>1</v>
      </c>
      <c r="BJ912">
        <v>0</v>
      </c>
      <c r="BK912">
        <v>0</v>
      </c>
      <c r="BL912" t="s">
        <v>1592</v>
      </c>
      <c r="BM912" t="s">
        <v>10131</v>
      </c>
      <c r="BN912" t="s">
        <v>10134</v>
      </c>
      <c r="BO912" t="s" cm="1">
        <v>10133</v>
      </c>
      <c r="BP912" t="s">
        <v>1592</v>
      </c>
      <c r="BQ912" t="s">
        <v>1243</v>
      </c>
      <c r="BR912">
        <v>190</v>
      </c>
      <c r="BS912" t="s">
        <v>10203</v>
      </c>
      <c r="BT912" t="s">
        <v>10204</v>
      </c>
      <c r="BU912" t="s">
        <v>8623</v>
      </c>
      <c r="BV912" t="s">
        <v>8631</v>
      </c>
      <c r="BW912" t="s">
        <v>8637</v>
      </c>
      <c r="BX912" t="s">
        <v>8638</v>
      </c>
      <c r="BY912" t="s">
        <v>8586</v>
      </c>
      <c r="BZ912" t="s">
        <v>8639</v>
      </c>
      <c r="CA912" t="s">
        <v>1947</v>
      </c>
      <c r="CB912"/>
      <c r="CC912" t="s">
        <v>998</v>
      </c>
      <c r="CD912" t="s">
        <v>1268</v>
      </c>
      <c r="CE912" t="s">
        <v>10205</v>
      </c>
      <c r="CF912" t="s">
        <v>8635</v>
      </c>
      <c r="CG912" t="s">
        <v>1268</v>
      </c>
      <c r="CH912" t="s">
        <v>1592</v>
      </c>
      <c r="CI912" t="s">
        <v>8519</v>
      </c>
      <c r="CJ912" t="s">
        <v>1255</v>
      </c>
      <c r="CK912"/>
      <c r="CL912"/>
      <c r="CM912" t="s">
        <v>10132</v>
      </c>
      <c r="CN912" t="s">
        <v>8628</v>
      </c>
      <c r="CO912" t="s">
        <v>10132</v>
      </c>
      <c r="CP912" t="s">
        <v>8628</v>
      </c>
      <c r="CQ912" t="s">
        <v>1592</v>
      </c>
      <c r="CR912">
        <v>8</v>
      </c>
      <c r="CS912" t="s">
        <v>1243</v>
      </c>
      <c r="CT912" t="s">
        <v>1243</v>
      </c>
      <c r="CU912" t="s">
        <v>1243</v>
      </c>
      <c r="CV912" t="s">
        <v>1592</v>
      </c>
      <c r="CW912" t="s">
        <v>1592</v>
      </c>
      <c r="CX912">
        <v>910</v>
      </c>
      <c r="CY912" t="s">
        <v>10206</v>
      </c>
      <c r="CZ912" t="s">
        <v>1592</v>
      </c>
      <c r="DA912" t="s">
        <v>2313</v>
      </c>
      <c r="DB912" t="s">
        <v>2314</v>
      </c>
      <c r="DC912" t="s">
        <v>8624</v>
      </c>
      <c r="DD912" t="s">
        <v>1311</v>
      </c>
      <c r="DE912" t="s">
        <v>8625</v>
      </c>
      <c r="DF912" t="s">
        <v>8586</v>
      </c>
      <c r="DG912" t="s">
        <v>8586</v>
      </c>
      <c r="DH912" t="s">
        <v>8600</v>
      </c>
      <c r="DI912" t="s">
        <v>9668</v>
      </c>
      <c r="DJ912"/>
      <c r="DK912" t="s">
        <v>8600</v>
      </c>
      <c r="DL912">
        <v>9</v>
      </c>
      <c r="DM912" t="s">
        <v>2315</v>
      </c>
      <c r="DN912" t="s">
        <v>1255</v>
      </c>
      <c r="DO912" t="b">
        <v>1</v>
      </c>
      <c r="DP912" t="b">
        <v>1</v>
      </c>
      <c r="DQ912" t="b">
        <v>0</v>
      </c>
      <c r="DR912" t="b">
        <v>0</v>
      </c>
      <c r="DS912" t="b">
        <v>0</v>
      </c>
      <c r="DT912" t="b">
        <v>1</v>
      </c>
      <c r="DU912" t="b">
        <v>0</v>
      </c>
      <c r="DV912">
        <v>0</v>
      </c>
      <c r="DW912" t="b">
        <v>0</v>
      </c>
      <c r="DX912" t="b">
        <v>0</v>
      </c>
      <c r="DY912" t="b">
        <v>0</v>
      </c>
      <c r="DZ912" t="b">
        <v>0</v>
      </c>
      <c r="EA912" t="b">
        <v>0</v>
      </c>
      <c r="EB912" t="b">
        <v>0</v>
      </c>
      <c r="EC912" t="b">
        <v>0</v>
      </c>
      <c r="ED912" t="b">
        <v>0</v>
      </c>
      <c r="EE912" t="b">
        <v>0</v>
      </c>
      <c r="EF912" t="b" cm="1">
        <v>0</v>
      </c>
      <c r="EG912" t="b">
        <v>0</v>
      </c>
      <c r="EH912" t="b">
        <v>0</v>
      </c>
      <c r="EI912" t="b">
        <v>0</v>
      </c>
      <c r="EJ912" t="s">
        <v>1592</v>
      </c>
      <c r="EK912">
        <v>0</v>
      </c>
      <c r="EL912">
        <v>19</v>
      </c>
      <c r="EM912" t="b">
        <v>0</v>
      </c>
    </row>
    <row r="913" spans="1:143" ht="15.75">
      <c r="A913"/>
      <c r="B913" t="s">
        <v>1255</v>
      </c>
      <c r="C913" t="s">
        <v>1255</v>
      </c>
      <c r="D913" t="s">
        <v>8643</v>
      </c>
      <c r="E913" t="s">
        <v>8644</v>
      </c>
      <c r="F913" t="s">
        <v>8645</v>
      </c>
      <c r="G913" t="s">
        <v>8646</v>
      </c>
      <c r="H913" t="s">
        <v>8647</v>
      </c>
      <c r="I913" t="s">
        <v>1268</v>
      </c>
      <c r="J913" t="s">
        <v>10130</v>
      </c>
      <c r="K913"/>
      <c r="L913" t="s">
        <v>1939</v>
      </c>
      <c r="M913" t="s">
        <v>1947</v>
      </c>
      <c r="N913" t="s">
        <v>8648</v>
      </c>
      <c r="O913" t="s">
        <v>1243</v>
      </c>
      <c r="P913" t="s">
        <v>1255</v>
      </c>
      <c r="Q913" t="s">
        <v>1311</v>
      </c>
      <c r="R913" t="s">
        <v>8519</v>
      </c>
      <c r="S913"/>
      <c r="T913" t="s">
        <v>8586</v>
      </c>
      <c r="U913" t="s">
        <v>10132</v>
      </c>
      <c r="V913" t="s">
        <v>8649</v>
      </c>
      <c r="W913"/>
      <c r="X913"/>
      <c r="Y913" t="s">
        <v>1311</v>
      </c>
      <c r="Z913" t="s">
        <v>8647</v>
      </c>
      <c r="AA913"/>
      <c r="AB913"/>
      <c r="AC913" t="s">
        <v>8650</v>
      </c>
      <c r="AD913"/>
      <c r="AE913"/>
      <c r="AF913"/>
      <c r="AG913"/>
      <c r="AH913"/>
      <c r="AI913"/>
      <c r="AJ913"/>
      <c r="AK913"/>
      <c r="AL913"/>
      <c r="AM913"/>
      <c r="AN913"/>
      <c r="AO913" s="108" t="s">
        <v>43</v>
      </c>
      <c r="AP913" t="s">
        <v>1267</v>
      </c>
      <c r="AQ913">
        <v>87</v>
      </c>
      <c r="AR913" t="s">
        <v>9674</v>
      </c>
      <c r="AS913" t="s">
        <v>1255</v>
      </c>
      <c r="AT913" t="s">
        <v>9627</v>
      </c>
      <c r="AU913" t="s">
        <v>8644</v>
      </c>
      <c r="AV913" t="s">
        <v>8651</v>
      </c>
      <c r="AW913" t="s">
        <v>8652</v>
      </c>
      <c r="AX913" t="s">
        <v>1934</v>
      </c>
      <c r="AY913" t="s">
        <v>8653</v>
      </c>
      <c r="AZ913" t="s">
        <v>1311</v>
      </c>
      <c r="BA913" t="s">
        <v>8654</v>
      </c>
      <c r="BB913" t="s">
        <v>1268</v>
      </c>
      <c r="BC913" t="s">
        <v>1939</v>
      </c>
      <c r="BD913" t="s">
        <v>10207</v>
      </c>
      <c r="BE913">
        <v>730</v>
      </c>
      <c r="BF913">
        <v>902</v>
      </c>
      <c r="BG913">
        <v>0</v>
      </c>
      <c r="BH913" t="s">
        <v>8644</v>
      </c>
      <c r="BI913">
        <v>1</v>
      </c>
      <c r="BJ913">
        <v>0</v>
      </c>
      <c r="BK913">
        <v>0</v>
      </c>
      <c r="BL913" t="s">
        <v>1592</v>
      </c>
      <c r="BM913" t="s">
        <v>10131</v>
      </c>
      <c r="BN913" t="s">
        <v>10134</v>
      </c>
      <c r="BO913" t="s" cm="1">
        <v>10133</v>
      </c>
      <c r="BP913" t="s">
        <v>1592</v>
      </c>
      <c r="BQ913" t="s">
        <v>1243</v>
      </c>
      <c r="BR913">
        <v>191</v>
      </c>
      <c r="BS913" t="s">
        <v>10208</v>
      </c>
      <c r="BT913" t="s">
        <v>10209</v>
      </c>
      <c r="BU913" t="s">
        <v>8643</v>
      </c>
      <c r="BV913" t="s">
        <v>8651</v>
      </c>
      <c r="BW913" t="s">
        <v>8658</v>
      </c>
      <c r="BX913" t="s">
        <v>8659</v>
      </c>
      <c r="BY913" t="s">
        <v>8586</v>
      </c>
      <c r="BZ913" t="s">
        <v>8658</v>
      </c>
      <c r="CA913" t="s">
        <v>1947</v>
      </c>
      <c r="CB913"/>
      <c r="CC913" t="s">
        <v>998</v>
      </c>
      <c r="CD913" t="s">
        <v>1268</v>
      </c>
      <c r="CE913" t="s">
        <v>10210</v>
      </c>
      <c r="CF913" t="s">
        <v>8656</v>
      </c>
      <c r="CG913" t="s">
        <v>1268</v>
      </c>
      <c r="CH913" t="s">
        <v>1592</v>
      </c>
      <c r="CI913" t="s">
        <v>8519</v>
      </c>
      <c r="CJ913" t="s">
        <v>1255</v>
      </c>
      <c r="CK913"/>
      <c r="CL913"/>
      <c r="CM913" t="s">
        <v>10132</v>
      </c>
      <c r="CN913" t="s">
        <v>8649</v>
      </c>
      <c r="CO913" t="s">
        <v>10132</v>
      </c>
      <c r="CP913" t="s">
        <v>8649</v>
      </c>
      <c r="CQ913" t="s">
        <v>1592</v>
      </c>
      <c r="CR913">
        <v>8</v>
      </c>
      <c r="CS913" t="s">
        <v>1243</v>
      </c>
      <c r="CT913" t="s">
        <v>1243</v>
      </c>
      <c r="CU913" t="s">
        <v>1243</v>
      </c>
      <c r="CV913" t="s">
        <v>1592</v>
      </c>
      <c r="CW913" t="s">
        <v>1592</v>
      </c>
      <c r="CX913">
        <v>911</v>
      </c>
      <c r="CY913" t="s">
        <v>10211</v>
      </c>
      <c r="CZ913" t="s">
        <v>1592</v>
      </c>
      <c r="DA913" t="s">
        <v>2313</v>
      </c>
      <c r="DB913" t="s">
        <v>2314</v>
      </c>
      <c r="DC913" t="s">
        <v>8644</v>
      </c>
      <c r="DD913" t="s">
        <v>1311</v>
      </c>
      <c r="DE913" t="s">
        <v>8646</v>
      </c>
      <c r="DF913" t="s">
        <v>8586</v>
      </c>
      <c r="DG913" t="s">
        <v>8586</v>
      </c>
      <c r="DH913" t="s">
        <v>8600</v>
      </c>
      <c r="DI913" t="s">
        <v>9674</v>
      </c>
      <c r="DJ913"/>
      <c r="DK913" t="s">
        <v>8600</v>
      </c>
      <c r="DL913">
        <v>9</v>
      </c>
      <c r="DM913" t="s">
        <v>2315</v>
      </c>
      <c r="DN913" t="s">
        <v>1255</v>
      </c>
      <c r="DO913" t="b">
        <v>1</v>
      </c>
      <c r="DP913" t="b">
        <v>1</v>
      </c>
      <c r="DQ913" t="b">
        <v>0</v>
      </c>
      <c r="DR913" t="b">
        <v>0</v>
      </c>
      <c r="DS913" t="b">
        <v>0</v>
      </c>
      <c r="DT913" t="b">
        <v>1</v>
      </c>
      <c r="DU913" t="b">
        <v>0</v>
      </c>
      <c r="DV913">
        <v>0</v>
      </c>
      <c r="DW913" t="b">
        <v>0</v>
      </c>
      <c r="DX913" t="b">
        <v>0</v>
      </c>
      <c r="DY913" t="b">
        <v>0</v>
      </c>
      <c r="DZ913" t="b">
        <v>0</v>
      </c>
      <c r="EA913" t="b">
        <v>0</v>
      </c>
      <c r="EB913" t="b">
        <v>0</v>
      </c>
      <c r="EC913" t="b">
        <v>0</v>
      </c>
      <c r="ED913" t="b">
        <v>0</v>
      </c>
      <c r="EE913" t="b">
        <v>0</v>
      </c>
      <c r="EF913" t="b" cm="1">
        <v>0</v>
      </c>
      <c r="EG913" t="b">
        <v>0</v>
      </c>
      <c r="EH913" t="b">
        <v>0</v>
      </c>
      <c r="EI913" t="b">
        <v>0</v>
      </c>
      <c r="EJ913" t="s">
        <v>1592</v>
      </c>
      <c r="EK913">
        <v>0</v>
      </c>
      <c r="EL913">
        <v>13</v>
      </c>
      <c r="EM913" t="b">
        <v>0</v>
      </c>
    </row>
    <row r="914" spans="1:143" ht="15.75">
      <c r="A914"/>
      <c r="B914" t="s">
        <v>1255</v>
      </c>
      <c r="C914" t="s">
        <v>1255</v>
      </c>
      <c r="D914" t="s">
        <v>10212</v>
      </c>
      <c r="E914" t="s">
        <v>10213</v>
      </c>
      <c r="F914"/>
      <c r="G914" t="s">
        <v>10212</v>
      </c>
      <c r="H914"/>
      <c r="I914" t="s">
        <v>1268</v>
      </c>
      <c r="J914" t="s">
        <v>10130</v>
      </c>
      <c r="K914"/>
      <c r="L914" t="s">
        <v>1939</v>
      </c>
      <c r="M914" t="s">
        <v>1947</v>
      </c>
      <c r="N914" t="s">
        <v>8648</v>
      </c>
      <c r="O914" t="s">
        <v>1243</v>
      </c>
      <c r="P914" t="s">
        <v>1255</v>
      </c>
      <c r="Q914" t="s">
        <v>1311</v>
      </c>
      <c r="R914" t="s">
        <v>8519</v>
      </c>
      <c r="S914"/>
      <c r="T914" t="s">
        <v>8586</v>
      </c>
      <c r="U914" t="s">
        <v>10132</v>
      </c>
      <c r="V914" t="s">
        <v>10214</v>
      </c>
      <c r="W914"/>
      <c r="X914"/>
      <c r="Y914" t="s">
        <v>1311</v>
      </c>
      <c r="Z914" t="s">
        <v>8647</v>
      </c>
      <c r="AA914"/>
      <c r="AB914"/>
      <c r="AC914" t="s">
        <v>8650</v>
      </c>
      <c r="AD914"/>
      <c r="AE914"/>
      <c r="AF914"/>
      <c r="AG914"/>
      <c r="AH914"/>
      <c r="AI914"/>
      <c r="AJ914"/>
      <c r="AK914"/>
      <c r="AL914"/>
      <c r="AM914"/>
      <c r="AN914"/>
      <c r="AO914" s="108" t="s">
        <v>43</v>
      </c>
      <c r="AP914" t="s">
        <v>1267</v>
      </c>
      <c r="AQ914">
        <v>88</v>
      </c>
      <c r="AR914" t="s">
        <v>10215</v>
      </c>
      <c r="AS914" t="s">
        <v>1255</v>
      </c>
      <c r="AT914" t="s">
        <v>9627</v>
      </c>
      <c r="AU914" t="s">
        <v>10213</v>
      </c>
      <c r="AV914" t="s">
        <v>10216</v>
      </c>
      <c r="AW914" t="s">
        <v>1937</v>
      </c>
      <c r="AX914" t="s">
        <v>1934</v>
      </c>
      <c r="AY914" t="s">
        <v>10217</v>
      </c>
      <c r="AZ914" t="s">
        <v>1311</v>
      </c>
      <c r="BA914" t="s">
        <v>10218</v>
      </c>
      <c r="BB914" t="s">
        <v>1268</v>
      </c>
      <c r="BC914" t="s">
        <v>1939</v>
      </c>
      <c r="BD914" t="s">
        <v>10219</v>
      </c>
      <c r="BE914">
        <v>914</v>
      </c>
      <c r="BF914">
        <v>902</v>
      </c>
      <c r="BG914">
        <v>0</v>
      </c>
      <c r="BH914" t="s">
        <v>10213</v>
      </c>
      <c r="BI914">
        <v>1</v>
      </c>
      <c r="BJ914">
        <v>0</v>
      </c>
      <c r="BK914">
        <v>0</v>
      </c>
      <c r="BL914" t="s">
        <v>1592</v>
      </c>
      <c r="BM914" t="s">
        <v>10131</v>
      </c>
      <c r="BN914" t="s">
        <v>10134</v>
      </c>
      <c r="BO914" t="s" cm="1">
        <v>10133</v>
      </c>
      <c r="BP914" t="s">
        <v>1592</v>
      </c>
      <c r="BQ914" t="s">
        <v>1243</v>
      </c>
      <c r="BR914">
        <v>192</v>
      </c>
      <c r="BS914" t="s">
        <v>10220</v>
      </c>
      <c r="BT914" t="s">
        <v>10221</v>
      </c>
      <c r="BU914" t="s">
        <v>10212</v>
      </c>
      <c r="BV914" t="s">
        <v>10216</v>
      </c>
      <c r="BW914" t="s">
        <v>1937</v>
      </c>
      <c r="BX914" t="s">
        <v>8659</v>
      </c>
      <c r="BY914" t="s">
        <v>8586</v>
      </c>
      <c r="BZ914" t="s">
        <v>8658</v>
      </c>
      <c r="CA914" t="s">
        <v>1947</v>
      </c>
      <c r="CB914"/>
      <c r="CC914" t="s">
        <v>998</v>
      </c>
      <c r="CD914" t="s">
        <v>1268</v>
      </c>
      <c r="CE914" t="s">
        <v>10222</v>
      </c>
      <c r="CF914" t="s">
        <v>10223</v>
      </c>
      <c r="CG914" t="s">
        <v>1268</v>
      </c>
      <c r="CH914" t="s">
        <v>1592</v>
      </c>
      <c r="CI914" t="s">
        <v>8519</v>
      </c>
      <c r="CJ914" t="s">
        <v>1255</v>
      </c>
      <c r="CK914"/>
      <c r="CL914"/>
      <c r="CM914" t="s">
        <v>10132</v>
      </c>
      <c r="CN914" t="s">
        <v>10214</v>
      </c>
      <c r="CO914" t="s">
        <v>10132</v>
      </c>
      <c r="CP914" t="s">
        <v>10214</v>
      </c>
      <c r="CQ914" t="s">
        <v>1592</v>
      </c>
      <c r="CR914">
        <v>8</v>
      </c>
      <c r="CS914" t="s">
        <v>1243</v>
      </c>
      <c r="CT914" t="s">
        <v>1243</v>
      </c>
      <c r="CU914" t="s">
        <v>1243</v>
      </c>
      <c r="CV914" t="s">
        <v>1592</v>
      </c>
      <c r="CW914" t="s">
        <v>1592</v>
      </c>
      <c r="CX914">
        <v>912</v>
      </c>
      <c r="CY914" t="s">
        <v>10224</v>
      </c>
      <c r="CZ914" t="s">
        <v>1592</v>
      </c>
      <c r="DA914" t="s">
        <v>2313</v>
      </c>
      <c r="DB914" t="s">
        <v>2314</v>
      </c>
      <c r="DC914" t="s">
        <v>10213</v>
      </c>
      <c r="DD914" t="s">
        <v>1311</v>
      </c>
      <c r="DE914" t="s">
        <v>10212</v>
      </c>
      <c r="DF914" t="s">
        <v>8586</v>
      </c>
      <c r="DG914" t="s">
        <v>8586</v>
      </c>
      <c r="DH914" t="s">
        <v>8600</v>
      </c>
      <c r="DI914" t="s">
        <v>10215</v>
      </c>
      <c r="DJ914"/>
      <c r="DK914" t="s">
        <v>8600</v>
      </c>
      <c r="DL914">
        <v>9</v>
      </c>
      <c r="DM914" t="s">
        <v>2315</v>
      </c>
      <c r="DN914" t="s">
        <v>1255</v>
      </c>
      <c r="DO914" t="b">
        <v>1</v>
      </c>
      <c r="DP914" t="b">
        <v>1</v>
      </c>
      <c r="DQ914" t="b">
        <v>1</v>
      </c>
      <c r="DR914" t="b">
        <v>0</v>
      </c>
      <c r="DS914" t="b">
        <v>0</v>
      </c>
      <c r="DT914" t="b">
        <v>1</v>
      </c>
      <c r="DU914" t="b">
        <v>0</v>
      </c>
      <c r="DV914">
        <v>0</v>
      </c>
      <c r="DW914" t="b">
        <v>0</v>
      </c>
      <c r="DX914" t="b">
        <v>0</v>
      </c>
      <c r="DY914" t="b">
        <v>0</v>
      </c>
      <c r="DZ914" t="b">
        <v>0</v>
      </c>
      <c r="EA914" t="b">
        <v>0</v>
      </c>
      <c r="EB914" t="b">
        <v>0</v>
      </c>
      <c r="EC914" t="b">
        <v>0</v>
      </c>
      <c r="ED914" t="b">
        <v>0</v>
      </c>
      <c r="EE914" t="b">
        <v>0</v>
      </c>
      <c r="EF914" t="b" cm="1">
        <v>0</v>
      </c>
      <c r="EG914" t="b">
        <v>0</v>
      </c>
      <c r="EH914" t="b">
        <v>0</v>
      </c>
      <c r="EI914" t="b">
        <v>0</v>
      </c>
      <c r="EJ914" t="s">
        <v>1592</v>
      </c>
      <c r="EK914">
        <v>0</v>
      </c>
      <c r="EL914">
        <v>7</v>
      </c>
      <c r="EM914" t="b">
        <v>0</v>
      </c>
    </row>
    <row r="915" spans="1:143" ht="15.75">
      <c r="A915"/>
      <c r="B915" t="s">
        <v>1255</v>
      </c>
      <c r="C915" t="s">
        <v>1255</v>
      </c>
      <c r="D915" t="s">
        <v>9537</v>
      </c>
      <c r="E915" t="s">
        <v>9538</v>
      </c>
      <c r="F915"/>
      <c r="G915" t="s">
        <v>9539</v>
      </c>
      <c r="H915"/>
      <c r="I915" t="s">
        <v>1268</v>
      </c>
      <c r="J915" t="s">
        <v>10130</v>
      </c>
      <c r="K915"/>
      <c r="L915" t="s">
        <v>3872</v>
      </c>
      <c r="M915" t="s">
        <v>1965</v>
      </c>
      <c r="N915" t="s">
        <v>10225</v>
      </c>
      <c r="O915" t="s">
        <v>1243</v>
      </c>
      <c r="P915" t="s">
        <v>1255</v>
      </c>
      <c r="Q915" t="s">
        <v>1311</v>
      </c>
      <c r="R915" t="s">
        <v>8519</v>
      </c>
      <c r="S915"/>
      <c r="T915" t="s">
        <v>8586</v>
      </c>
      <c r="U915" t="s">
        <v>10132</v>
      </c>
      <c r="V915" t="s">
        <v>9540</v>
      </c>
      <c r="W915"/>
      <c r="X915"/>
      <c r="Y915" t="s">
        <v>1311</v>
      </c>
      <c r="Z915"/>
      <c r="AA915"/>
      <c r="AB915"/>
      <c r="AC915" t="s">
        <v>8520</v>
      </c>
      <c r="AD915"/>
      <c r="AE915"/>
      <c r="AF915"/>
      <c r="AG915"/>
      <c r="AH915"/>
      <c r="AI915"/>
      <c r="AJ915"/>
      <c r="AK915"/>
      <c r="AL915"/>
      <c r="AM915"/>
      <c r="AN915"/>
      <c r="AO915" s="108" t="s">
        <v>43</v>
      </c>
      <c r="AP915" t="s">
        <v>1267</v>
      </c>
      <c r="AQ915">
        <v>89</v>
      </c>
      <c r="AR915" t="s">
        <v>10226</v>
      </c>
      <c r="AS915" t="s">
        <v>1255</v>
      </c>
      <c r="AT915" t="s">
        <v>9627</v>
      </c>
      <c r="AU915" t="s">
        <v>9538</v>
      </c>
      <c r="AV915" t="s">
        <v>9541</v>
      </c>
      <c r="AW915" t="s">
        <v>1937</v>
      </c>
      <c r="AX915" t="s">
        <v>1934</v>
      </c>
      <c r="AY915" t="s">
        <v>9547</v>
      </c>
      <c r="AZ915" t="s">
        <v>1311</v>
      </c>
      <c r="BA915" t="s">
        <v>9543</v>
      </c>
      <c r="BB915" t="s">
        <v>1268</v>
      </c>
      <c r="BC915" t="s">
        <v>3872</v>
      </c>
      <c r="BD915" t="s">
        <v>10227</v>
      </c>
      <c r="BE915">
        <v>821</v>
      </c>
      <c r="BF915">
        <v>902</v>
      </c>
      <c r="BG915">
        <v>0</v>
      </c>
      <c r="BH915" t="s">
        <v>9538</v>
      </c>
      <c r="BI915">
        <v>1</v>
      </c>
      <c r="BJ915">
        <v>0</v>
      </c>
      <c r="BK915">
        <v>0</v>
      </c>
      <c r="BL915" t="s">
        <v>1592</v>
      </c>
      <c r="BM915" t="s">
        <v>10131</v>
      </c>
      <c r="BN915" t="s">
        <v>10134</v>
      </c>
      <c r="BO915" t="s" cm="1">
        <v>10133</v>
      </c>
      <c r="BP915" t="s">
        <v>1592</v>
      </c>
      <c r="BQ915" t="s">
        <v>1243</v>
      </c>
      <c r="BR915">
        <v>193</v>
      </c>
      <c r="BS915" t="s">
        <v>10228</v>
      </c>
      <c r="BT915" t="s">
        <v>10229</v>
      </c>
      <c r="BU915" t="s">
        <v>9537</v>
      </c>
      <c r="BV915" t="s">
        <v>9541</v>
      </c>
      <c r="BW915" t="s">
        <v>1937</v>
      </c>
      <c r="BX915" t="s">
        <v>10230</v>
      </c>
      <c r="BY915" t="s">
        <v>8586</v>
      </c>
      <c r="BZ915" t="s">
        <v>1937</v>
      </c>
      <c r="CA915" t="s">
        <v>1965</v>
      </c>
      <c r="CB915"/>
      <c r="CC915" t="s">
        <v>998</v>
      </c>
      <c r="CD915" t="s">
        <v>1268</v>
      </c>
      <c r="CE915" t="s">
        <v>10231</v>
      </c>
      <c r="CF915" t="s">
        <v>9545</v>
      </c>
      <c r="CG915" t="s">
        <v>1268</v>
      </c>
      <c r="CH915" t="s">
        <v>1592</v>
      </c>
      <c r="CI915" t="s">
        <v>8519</v>
      </c>
      <c r="CJ915" t="s">
        <v>1255</v>
      </c>
      <c r="CK915"/>
      <c r="CL915"/>
      <c r="CM915" t="s">
        <v>10132</v>
      </c>
      <c r="CN915" t="s">
        <v>9540</v>
      </c>
      <c r="CO915" t="s">
        <v>10132</v>
      </c>
      <c r="CP915" t="s">
        <v>9540</v>
      </c>
      <c r="CQ915" t="s">
        <v>1592</v>
      </c>
      <c r="CR915">
        <v>8</v>
      </c>
      <c r="CS915" t="s">
        <v>1243</v>
      </c>
      <c r="CT915" t="s">
        <v>1243</v>
      </c>
      <c r="CU915" t="s">
        <v>1243</v>
      </c>
      <c r="CV915" t="s">
        <v>1592</v>
      </c>
      <c r="CW915" t="s">
        <v>1592</v>
      </c>
      <c r="CX915">
        <v>913</v>
      </c>
      <c r="CY915" t="s">
        <v>10232</v>
      </c>
      <c r="CZ915" t="s">
        <v>1592</v>
      </c>
      <c r="DA915" t="s">
        <v>2313</v>
      </c>
      <c r="DB915" t="s">
        <v>2314</v>
      </c>
      <c r="DC915" t="s">
        <v>9538</v>
      </c>
      <c r="DD915" t="s">
        <v>1311</v>
      </c>
      <c r="DE915" t="s">
        <v>9539</v>
      </c>
      <c r="DF915" t="s">
        <v>8586</v>
      </c>
      <c r="DG915" t="s">
        <v>8586</v>
      </c>
      <c r="DH915" t="s">
        <v>8600</v>
      </c>
      <c r="DI915" t="s">
        <v>10226</v>
      </c>
      <c r="DJ915"/>
      <c r="DK915" t="s">
        <v>8600</v>
      </c>
      <c r="DL915">
        <v>9</v>
      </c>
      <c r="DM915" t="s">
        <v>2315</v>
      </c>
      <c r="DN915" t="s">
        <v>1255</v>
      </c>
      <c r="DO915" t="b">
        <v>1</v>
      </c>
      <c r="DP915" t="b">
        <v>1</v>
      </c>
      <c r="DQ915" t="b">
        <v>0</v>
      </c>
      <c r="DR915" t="b">
        <v>0</v>
      </c>
      <c r="DS915" t="b">
        <v>0</v>
      </c>
      <c r="DT915" t="b">
        <v>1</v>
      </c>
      <c r="DU915" t="b">
        <v>0</v>
      </c>
      <c r="DV915">
        <v>0</v>
      </c>
      <c r="DW915" t="b">
        <v>0</v>
      </c>
      <c r="DX915" t="b">
        <v>0</v>
      </c>
      <c r="DY915" t="b">
        <v>0</v>
      </c>
      <c r="DZ915" t="b">
        <v>0</v>
      </c>
      <c r="EA915" t="b">
        <v>0</v>
      </c>
      <c r="EB915" t="b">
        <v>0</v>
      </c>
      <c r="EC915" t="b">
        <v>0</v>
      </c>
      <c r="ED915" t="b">
        <v>0</v>
      </c>
      <c r="EE915" t="b">
        <v>0</v>
      </c>
      <c r="EF915" t="b" cm="1">
        <v>0</v>
      </c>
      <c r="EG915" t="b">
        <v>0</v>
      </c>
      <c r="EH915" t="b">
        <v>0</v>
      </c>
      <c r="EI915" t="b">
        <v>0</v>
      </c>
      <c r="EJ915" t="s">
        <v>1592</v>
      </c>
      <c r="EK915">
        <v>0</v>
      </c>
      <c r="EL915">
        <v>20</v>
      </c>
      <c r="EM915" t="b">
        <v>0</v>
      </c>
    </row>
    <row r="916" spans="1:143" ht="15.75">
      <c r="A916"/>
      <c r="B916" t="s">
        <v>1255</v>
      </c>
      <c r="C916" t="s">
        <v>1255</v>
      </c>
      <c r="D916" t="s">
        <v>9573</v>
      </c>
      <c r="E916" t="s">
        <v>9574</v>
      </c>
      <c r="F916" t="s">
        <v>9575</v>
      </c>
      <c r="G916" t="s">
        <v>9576</v>
      </c>
      <c r="H916" t="s">
        <v>9576</v>
      </c>
      <c r="I916" t="s">
        <v>1268</v>
      </c>
      <c r="J916" t="s">
        <v>10130</v>
      </c>
      <c r="K916"/>
      <c r="L916" t="s">
        <v>3872</v>
      </c>
      <c r="M916" t="s">
        <v>2031</v>
      </c>
      <c r="N916" t="s">
        <v>9577</v>
      </c>
      <c r="O916" t="s">
        <v>1243</v>
      </c>
      <c r="P916" t="s">
        <v>1255</v>
      </c>
      <c r="Q916" t="s">
        <v>1311</v>
      </c>
      <c r="R916" t="s">
        <v>9578</v>
      </c>
      <c r="S916"/>
      <c r="T916" t="s">
        <v>9579</v>
      </c>
      <c r="U916" t="s">
        <v>10132</v>
      </c>
      <c r="V916" t="s">
        <v>9580</v>
      </c>
      <c r="W916"/>
      <c r="X916"/>
      <c r="Y916" t="s">
        <v>1311</v>
      </c>
      <c r="Z916"/>
      <c r="AA916"/>
      <c r="AB916"/>
      <c r="AC916" t="s">
        <v>9579</v>
      </c>
      <c r="AD916"/>
      <c r="AE916"/>
      <c r="AF916"/>
      <c r="AG916"/>
      <c r="AH916"/>
      <c r="AI916"/>
      <c r="AJ916"/>
      <c r="AK916"/>
      <c r="AL916"/>
      <c r="AM916"/>
      <c r="AN916"/>
      <c r="AO916" s="108" t="s">
        <v>43</v>
      </c>
      <c r="AP916" t="s">
        <v>1267</v>
      </c>
      <c r="AQ916">
        <v>90</v>
      </c>
      <c r="AR916" t="s">
        <v>10233</v>
      </c>
      <c r="AS916" t="s">
        <v>1255</v>
      </c>
      <c r="AT916" t="s">
        <v>9627</v>
      </c>
      <c r="AU916" t="s">
        <v>9574</v>
      </c>
      <c r="AV916" t="s">
        <v>9581</v>
      </c>
      <c r="AW916" t="s">
        <v>9582</v>
      </c>
      <c r="AX916" t="s">
        <v>1934</v>
      </c>
      <c r="AY916" t="s">
        <v>9583</v>
      </c>
      <c r="AZ916" t="s">
        <v>1311</v>
      </c>
      <c r="BA916" t="s">
        <v>9584</v>
      </c>
      <c r="BB916" t="s">
        <v>1268</v>
      </c>
      <c r="BC916" t="s">
        <v>3872</v>
      </c>
      <c r="BD916" t="s">
        <v>10234</v>
      </c>
      <c r="BE916">
        <v>825</v>
      </c>
      <c r="BF916">
        <v>902</v>
      </c>
      <c r="BG916">
        <v>0</v>
      </c>
      <c r="BH916" t="s">
        <v>9574</v>
      </c>
      <c r="BI916">
        <v>1</v>
      </c>
      <c r="BJ916">
        <v>0</v>
      </c>
      <c r="BK916">
        <v>0</v>
      </c>
      <c r="BL916" t="s">
        <v>1592</v>
      </c>
      <c r="BM916" t="s">
        <v>10131</v>
      </c>
      <c r="BN916" t="s">
        <v>10134</v>
      </c>
      <c r="BO916" t="s" cm="1">
        <v>10133</v>
      </c>
      <c r="BP916" t="s">
        <v>1592</v>
      </c>
      <c r="BQ916" t="s">
        <v>1243</v>
      </c>
      <c r="BR916">
        <v>194</v>
      </c>
      <c r="BS916" t="s">
        <v>10235</v>
      </c>
      <c r="BT916" t="s">
        <v>10236</v>
      </c>
      <c r="BU916" t="s">
        <v>9573</v>
      </c>
      <c r="BV916" t="s">
        <v>9581</v>
      </c>
      <c r="BW916" t="s">
        <v>9583</v>
      </c>
      <c r="BX916" t="s">
        <v>9588</v>
      </c>
      <c r="BY916" t="s">
        <v>9579</v>
      </c>
      <c r="BZ916" t="s">
        <v>1937</v>
      </c>
      <c r="CA916" t="s">
        <v>2031</v>
      </c>
      <c r="CB916"/>
      <c r="CC916" t="s">
        <v>998</v>
      </c>
      <c r="CD916" t="s">
        <v>1268</v>
      </c>
      <c r="CE916" t="s">
        <v>10237</v>
      </c>
      <c r="CF916" t="s">
        <v>9586</v>
      </c>
      <c r="CG916" t="s">
        <v>1268</v>
      </c>
      <c r="CH916" t="s">
        <v>1592</v>
      </c>
      <c r="CI916" t="s">
        <v>9578</v>
      </c>
      <c r="CJ916" t="s">
        <v>1255</v>
      </c>
      <c r="CK916"/>
      <c r="CL916"/>
      <c r="CM916" t="s">
        <v>10132</v>
      </c>
      <c r="CN916" t="s">
        <v>9580</v>
      </c>
      <c r="CO916" t="s">
        <v>10132</v>
      </c>
      <c r="CP916" t="s">
        <v>9580</v>
      </c>
      <c r="CQ916" t="s">
        <v>1592</v>
      </c>
      <c r="CR916">
        <v>8</v>
      </c>
      <c r="CS916" t="s">
        <v>1243</v>
      </c>
      <c r="CT916" t="s">
        <v>1243</v>
      </c>
      <c r="CU916" t="s">
        <v>1243</v>
      </c>
      <c r="CV916" t="s">
        <v>1592</v>
      </c>
      <c r="CW916" t="s">
        <v>1592</v>
      </c>
      <c r="CX916">
        <v>914</v>
      </c>
      <c r="CY916" t="s">
        <v>10238</v>
      </c>
      <c r="CZ916" t="s">
        <v>1592</v>
      </c>
      <c r="DA916" t="s">
        <v>2313</v>
      </c>
      <c r="DB916" t="s">
        <v>2314</v>
      </c>
      <c r="DC916" t="s">
        <v>9574</v>
      </c>
      <c r="DD916" t="s">
        <v>1311</v>
      </c>
      <c r="DE916" t="s">
        <v>9576</v>
      </c>
      <c r="DF916" t="s">
        <v>9579</v>
      </c>
      <c r="DG916" t="s">
        <v>9579</v>
      </c>
      <c r="DH916" t="s">
        <v>9592</v>
      </c>
      <c r="DI916" t="s">
        <v>10233</v>
      </c>
      <c r="DJ916"/>
      <c r="DK916" t="s">
        <v>9592</v>
      </c>
      <c r="DL916">
        <v>9</v>
      </c>
      <c r="DM916" t="s">
        <v>2315</v>
      </c>
      <c r="DN916" t="s">
        <v>1255</v>
      </c>
      <c r="DO916" t="b">
        <v>1</v>
      </c>
      <c r="DP916" t="b">
        <v>1</v>
      </c>
      <c r="DQ916" t="b">
        <v>0</v>
      </c>
      <c r="DR916" t="b">
        <v>0</v>
      </c>
      <c r="DS916" t="b">
        <v>0</v>
      </c>
      <c r="DT916" t="b">
        <v>1</v>
      </c>
      <c r="DU916" t="b">
        <v>0</v>
      </c>
      <c r="DV916">
        <v>0</v>
      </c>
      <c r="DW916" t="b">
        <v>0</v>
      </c>
      <c r="DX916" t="b">
        <v>0</v>
      </c>
      <c r="DY916" t="b">
        <v>0</v>
      </c>
      <c r="DZ916" t="b">
        <v>0</v>
      </c>
      <c r="EA916" t="b">
        <v>0</v>
      </c>
      <c r="EB916" t="b">
        <v>0</v>
      </c>
      <c r="EC916" t="b">
        <v>0</v>
      </c>
      <c r="ED916" t="b">
        <v>0</v>
      </c>
      <c r="EE916" t="b">
        <v>0</v>
      </c>
      <c r="EF916" t="b" cm="1">
        <v>0</v>
      </c>
      <c r="EG916" t="b">
        <v>0</v>
      </c>
      <c r="EH916" t="b">
        <v>0</v>
      </c>
      <c r="EI916" t="b">
        <v>0</v>
      </c>
      <c r="EJ916" t="s">
        <v>1592</v>
      </c>
      <c r="EK916">
        <v>0</v>
      </c>
      <c r="EL916">
        <v>28</v>
      </c>
      <c r="EM916" t="b">
        <v>0</v>
      </c>
    </row>
    <row r="917" spans="1:143" ht="15.75">
      <c r="A917"/>
      <c r="B917" t="s">
        <v>1255</v>
      </c>
      <c r="C917" t="s">
        <v>1255</v>
      </c>
      <c r="D917" t="s">
        <v>9593</v>
      </c>
      <c r="E917" t="s">
        <v>9594</v>
      </c>
      <c r="F917" t="s">
        <v>9595</v>
      </c>
      <c r="G917" t="s">
        <v>9596</v>
      </c>
      <c r="H917" t="s">
        <v>9596</v>
      </c>
      <c r="I917" t="s">
        <v>1268</v>
      </c>
      <c r="J917" t="s">
        <v>10130</v>
      </c>
      <c r="K917"/>
      <c r="L917" t="s">
        <v>3872</v>
      </c>
      <c r="M917" t="s">
        <v>2031</v>
      </c>
      <c r="N917" t="s">
        <v>9577</v>
      </c>
      <c r="O917" t="s">
        <v>1243</v>
      </c>
      <c r="P917" t="s">
        <v>1255</v>
      </c>
      <c r="Q917" t="s">
        <v>1311</v>
      </c>
      <c r="R917" t="s">
        <v>9578</v>
      </c>
      <c r="S917"/>
      <c r="T917" t="s">
        <v>9579</v>
      </c>
      <c r="U917" t="s">
        <v>10132</v>
      </c>
      <c r="V917" t="s">
        <v>9597</v>
      </c>
      <c r="W917"/>
      <c r="X917"/>
      <c r="Y917" t="s">
        <v>1311</v>
      </c>
      <c r="Z917"/>
      <c r="AA917"/>
      <c r="AB917"/>
      <c r="AC917" t="s">
        <v>9579</v>
      </c>
      <c r="AD917"/>
      <c r="AE917"/>
      <c r="AF917"/>
      <c r="AG917"/>
      <c r="AH917"/>
      <c r="AI917"/>
      <c r="AJ917"/>
      <c r="AK917"/>
      <c r="AL917"/>
      <c r="AM917"/>
      <c r="AN917"/>
      <c r="AO917" s="108" t="s">
        <v>43</v>
      </c>
      <c r="AP917" t="s">
        <v>1267</v>
      </c>
      <c r="AQ917">
        <v>91</v>
      </c>
      <c r="AR917" t="s">
        <v>10239</v>
      </c>
      <c r="AS917" t="s">
        <v>1255</v>
      </c>
      <c r="AT917" t="s">
        <v>9627</v>
      </c>
      <c r="AU917" t="s">
        <v>9594</v>
      </c>
      <c r="AV917" t="s">
        <v>9598</v>
      </c>
      <c r="AW917" t="s">
        <v>9599</v>
      </c>
      <c r="AX917" t="s">
        <v>1934</v>
      </c>
      <c r="AY917" t="s">
        <v>9600</v>
      </c>
      <c r="AZ917" t="s">
        <v>1311</v>
      </c>
      <c r="BA917" t="s">
        <v>9601</v>
      </c>
      <c r="BB917" t="s">
        <v>1268</v>
      </c>
      <c r="BC917" t="s">
        <v>3872</v>
      </c>
      <c r="BD917" t="s">
        <v>10240</v>
      </c>
      <c r="BE917">
        <v>826</v>
      </c>
      <c r="BF917">
        <v>902</v>
      </c>
      <c r="BG917">
        <v>0</v>
      </c>
      <c r="BH917" t="s">
        <v>9594</v>
      </c>
      <c r="BI917">
        <v>1</v>
      </c>
      <c r="BJ917">
        <v>0</v>
      </c>
      <c r="BK917">
        <v>0</v>
      </c>
      <c r="BL917" t="s">
        <v>1592</v>
      </c>
      <c r="BM917" t="s">
        <v>10131</v>
      </c>
      <c r="BN917" t="s">
        <v>10134</v>
      </c>
      <c r="BO917" t="s" cm="1">
        <v>10133</v>
      </c>
      <c r="BP917" t="s">
        <v>1592</v>
      </c>
      <c r="BQ917" t="s">
        <v>1243</v>
      </c>
      <c r="BR917">
        <v>195</v>
      </c>
      <c r="BS917" t="s">
        <v>10241</v>
      </c>
      <c r="BT917" t="s">
        <v>10242</v>
      </c>
      <c r="BU917" t="s">
        <v>9593</v>
      </c>
      <c r="BV917" t="s">
        <v>9598</v>
      </c>
      <c r="BW917" t="s">
        <v>9600</v>
      </c>
      <c r="BX917" t="s">
        <v>9588</v>
      </c>
      <c r="BY917" t="s">
        <v>9579</v>
      </c>
      <c r="BZ917" t="s">
        <v>1937</v>
      </c>
      <c r="CA917" t="s">
        <v>2031</v>
      </c>
      <c r="CB917"/>
      <c r="CC917" t="s">
        <v>998</v>
      </c>
      <c r="CD917" t="s">
        <v>1268</v>
      </c>
      <c r="CE917" t="s">
        <v>10243</v>
      </c>
      <c r="CF917" t="s">
        <v>9603</v>
      </c>
      <c r="CG917" t="s">
        <v>1268</v>
      </c>
      <c r="CH917" t="s">
        <v>1592</v>
      </c>
      <c r="CI917" t="s">
        <v>9578</v>
      </c>
      <c r="CJ917" t="s">
        <v>1255</v>
      </c>
      <c r="CK917"/>
      <c r="CL917"/>
      <c r="CM917" t="s">
        <v>10132</v>
      </c>
      <c r="CN917" t="s">
        <v>9597</v>
      </c>
      <c r="CO917" t="s">
        <v>10132</v>
      </c>
      <c r="CP917" t="s">
        <v>9597</v>
      </c>
      <c r="CQ917" t="s">
        <v>1592</v>
      </c>
      <c r="CR917">
        <v>8</v>
      </c>
      <c r="CS917" t="s">
        <v>1243</v>
      </c>
      <c r="CT917" t="s">
        <v>1243</v>
      </c>
      <c r="CU917" t="s">
        <v>1243</v>
      </c>
      <c r="CV917" t="s">
        <v>1592</v>
      </c>
      <c r="CW917" t="s">
        <v>1592</v>
      </c>
      <c r="CX917">
        <v>915</v>
      </c>
      <c r="CY917" t="s">
        <v>10244</v>
      </c>
      <c r="CZ917" t="s">
        <v>1592</v>
      </c>
      <c r="DA917" t="s">
        <v>2313</v>
      </c>
      <c r="DB917" t="s">
        <v>2314</v>
      </c>
      <c r="DC917" t="s">
        <v>9594</v>
      </c>
      <c r="DD917" t="s">
        <v>1311</v>
      </c>
      <c r="DE917" t="s">
        <v>9596</v>
      </c>
      <c r="DF917" t="s">
        <v>9579</v>
      </c>
      <c r="DG917" t="s">
        <v>9579</v>
      </c>
      <c r="DH917" t="s">
        <v>9592</v>
      </c>
      <c r="DI917" t="s">
        <v>10239</v>
      </c>
      <c r="DJ917"/>
      <c r="DK917" t="s">
        <v>9592</v>
      </c>
      <c r="DL917">
        <v>9</v>
      </c>
      <c r="DM917" t="s">
        <v>2315</v>
      </c>
      <c r="DN917" t="s">
        <v>1255</v>
      </c>
      <c r="DO917" t="b">
        <v>1</v>
      </c>
      <c r="DP917" t="b">
        <v>1</v>
      </c>
      <c r="DQ917" t="b">
        <v>0</v>
      </c>
      <c r="DR917" t="b">
        <v>0</v>
      </c>
      <c r="DS917" t="b">
        <v>0</v>
      </c>
      <c r="DT917" t="b">
        <v>1</v>
      </c>
      <c r="DU917" t="b">
        <v>0</v>
      </c>
      <c r="DV917">
        <v>0</v>
      </c>
      <c r="DW917" t="b">
        <v>0</v>
      </c>
      <c r="DX917" t="b">
        <v>0</v>
      </c>
      <c r="DY917" t="b">
        <v>0</v>
      </c>
      <c r="DZ917" t="b">
        <v>0</v>
      </c>
      <c r="EA917" t="b">
        <v>0</v>
      </c>
      <c r="EB917" t="b">
        <v>0</v>
      </c>
      <c r="EC917" t="b">
        <v>0</v>
      </c>
      <c r="ED917" t="b">
        <v>0</v>
      </c>
      <c r="EE917" t="b">
        <v>0</v>
      </c>
      <c r="EF917" t="b" cm="1">
        <v>0</v>
      </c>
      <c r="EG917" t="b">
        <v>0</v>
      </c>
      <c r="EH917" t="b">
        <v>0</v>
      </c>
      <c r="EI917" t="b">
        <v>0</v>
      </c>
      <c r="EJ917" t="s">
        <v>1592</v>
      </c>
      <c r="EK917">
        <v>0</v>
      </c>
      <c r="EL917">
        <v>25</v>
      </c>
      <c r="EM917" t="b">
        <v>0</v>
      </c>
    </row>
    <row r="918" spans="1:143" ht="47.25">
      <c r="A918"/>
      <c r="B918" t="s">
        <v>1255</v>
      </c>
      <c r="C918" t="s">
        <v>1255</v>
      </c>
      <c r="D918" t="s">
        <v>9608</v>
      </c>
      <c r="E918" t="s">
        <v>9609</v>
      </c>
      <c r="F918"/>
      <c r="G918" t="s">
        <v>9608</v>
      </c>
      <c r="H918" s="109" t="s">
        <v>9610</v>
      </c>
      <c r="I918" t="s">
        <v>1268</v>
      </c>
      <c r="J918" t="s">
        <v>10130</v>
      </c>
      <c r="K918"/>
      <c r="L918" t="s">
        <v>3872</v>
      </c>
      <c r="M918" t="s">
        <v>1947</v>
      </c>
      <c r="N918" t="s">
        <v>9067</v>
      </c>
      <c r="O918" t="s">
        <v>1243</v>
      </c>
      <c r="P918" t="s">
        <v>1255</v>
      </c>
      <c r="Q918" t="s">
        <v>1311</v>
      </c>
      <c r="R918" t="s">
        <v>9578</v>
      </c>
      <c r="S918"/>
      <c r="T918" t="s">
        <v>9579</v>
      </c>
      <c r="U918" t="s">
        <v>10132</v>
      </c>
      <c r="V918" t="s">
        <v>9611</v>
      </c>
      <c r="W918"/>
      <c r="X918"/>
      <c r="Y918" t="s">
        <v>1311</v>
      </c>
      <c r="Z918"/>
      <c r="AA918"/>
      <c r="AB918"/>
      <c r="AC918" t="s">
        <v>9579</v>
      </c>
      <c r="AD918"/>
      <c r="AE918"/>
      <c r="AF918"/>
      <c r="AG918"/>
      <c r="AH918"/>
      <c r="AI918"/>
      <c r="AJ918"/>
      <c r="AK918"/>
      <c r="AL918"/>
      <c r="AM918"/>
      <c r="AN918"/>
      <c r="AO918" s="108" t="s">
        <v>43</v>
      </c>
      <c r="AP918" t="s">
        <v>1267</v>
      </c>
      <c r="AQ918">
        <v>92</v>
      </c>
      <c r="AR918" t="s">
        <v>10245</v>
      </c>
      <c r="AS918" t="s">
        <v>1255</v>
      </c>
      <c r="AT918" t="s">
        <v>9627</v>
      </c>
      <c r="AU918" t="s">
        <v>9609</v>
      </c>
      <c r="AV918" t="s">
        <v>9612</v>
      </c>
      <c r="AW918" t="s">
        <v>1937</v>
      </c>
      <c r="AX918" t="s">
        <v>1934</v>
      </c>
      <c r="AY918" t="s">
        <v>9613</v>
      </c>
      <c r="AZ918" t="s">
        <v>1311</v>
      </c>
      <c r="BA918" t="s">
        <v>9614</v>
      </c>
      <c r="BB918" t="s">
        <v>1268</v>
      </c>
      <c r="BC918" t="s">
        <v>3872</v>
      </c>
      <c r="BD918" t="s">
        <v>10246</v>
      </c>
      <c r="BE918">
        <v>827</v>
      </c>
      <c r="BF918">
        <v>902</v>
      </c>
      <c r="BG918">
        <v>0</v>
      </c>
      <c r="BH918" t="s">
        <v>9609</v>
      </c>
      <c r="BI918">
        <v>1</v>
      </c>
      <c r="BJ918">
        <v>0</v>
      </c>
      <c r="BK918">
        <v>0</v>
      </c>
      <c r="BL918" t="s">
        <v>1592</v>
      </c>
      <c r="BM918" t="s">
        <v>10131</v>
      </c>
      <c r="BN918" t="s">
        <v>10134</v>
      </c>
      <c r="BO918" t="s" cm="1">
        <v>10133</v>
      </c>
      <c r="BP918" t="s">
        <v>1592</v>
      </c>
      <c r="BQ918" t="s">
        <v>1243</v>
      </c>
      <c r="BR918">
        <v>196</v>
      </c>
      <c r="BS918" t="s">
        <v>10247</v>
      </c>
      <c r="BT918" t="s">
        <v>10248</v>
      </c>
      <c r="BU918" t="s">
        <v>9608</v>
      </c>
      <c r="BV918" t="s">
        <v>9612</v>
      </c>
      <c r="BW918" t="s">
        <v>9618</v>
      </c>
      <c r="BX918" t="s">
        <v>9079</v>
      </c>
      <c r="BY918" t="s">
        <v>9579</v>
      </c>
      <c r="BZ918" t="s">
        <v>1937</v>
      </c>
      <c r="CA918" t="s">
        <v>1947</v>
      </c>
      <c r="CB918"/>
      <c r="CC918" t="s">
        <v>998</v>
      </c>
      <c r="CD918" t="s">
        <v>1268</v>
      </c>
      <c r="CE918" t="s">
        <v>10249</v>
      </c>
      <c r="CF918" t="s">
        <v>9616</v>
      </c>
      <c r="CG918" t="s">
        <v>1268</v>
      </c>
      <c r="CH918" t="s">
        <v>1592</v>
      </c>
      <c r="CI918" t="s">
        <v>9578</v>
      </c>
      <c r="CJ918" t="s">
        <v>1255</v>
      </c>
      <c r="CK918"/>
      <c r="CL918"/>
      <c r="CM918" t="s">
        <v>10132</v>
      </c>
      <c r="CN918" t="s">
        <v>9611</v>
      </c>
      <c r="CO918" t="s">
        <v>10132</v>
      </c>
      <c r="CP918" t="s">
        <v>9611</v>
      </c>
      <c r="CQ918" t="s">
        <v>1592</v>
      </c>
      <c r="CR918">
        <v>8</v>
      </c>
      <c r="CS918" t="s">
        <v>1243</v>
      </c>
      <c r="CT918" t="s">
        <v>1243</v>
      </c>
      <c r="CU918" t="s">
        <v>1243</v>
      </c>
      <c r="CV918" t="s">
        <v>1592</v>
      </c>
      <c r="CW918" t="s">
        <v>1592</v>
      </c>
      <c r="CX918">
        <v>916</v>
      </c>
      <c r="CY918" t="s">
        <v>10250</v>
      </c>
      <c r="CZ918" t="s">
        <v>1592</v>
      </c>
      <c r="DA918" t="s">
        <v>2313</v>
      </c>
      <c r="DB918" t="s">
        <v>2314</v>
      </c>
      <c r="DC918" t="s">
        <v>9609</v>
      </c>
      <c r="DD918" t="s">
        <v>1311</v>
      </c>
      <c r="DE918" t="s">
        <v>9608</v>
      </c>
      <c r="DF918" t="s">
        <v>9579</v>
      </c>
      <c r="DG918" t="s">
        <v>9579</v>
      </c>
      <c r="DH918" t="s">
        <v>9592</v>
      </c>
      <c r="DI918" t="s">
        <v>10245</v>
      </c>
      <c r="DJ918"/>
      <c r="DK918" t="s">
        <v>9592</v>
      </c>
      <c r="DL918">
        <v>9</v>
      </c>
      <c r="DM918" t="s">
        <v>2315</v>
      </c>
      <c r="DN918" t="s">
        <v>1255</v>
      </c>
      <c r="DO918" t="b">
        <v>1</v>
      </c>
      <c r="DP918" t="b">
        <v>1</v>
      </c>
      <c r="DQ918" t="b">
        <v>0</v>
      </c>
      <c r="DR918" t="b">
        <v>0</v>
      </c>
      <c r="DS918" t="b">
        <v>0</v>
      </c>
      <c r="DT918" t="b">
        <v>1</v>
      </c>
      <c r="DU918" t="b">
        <v>0</v>
      </c>
      <c r="DV918">
        <v>0</v>
      </c>
      <c r="DW918" t="b">
        <v>0</v>
      </c>
      <c r="DX918" t="b">
        <v>0</v>
      </c>
      <c r="DY918" t="b">
        <v>0</v>
      </c>
      <c r="DZ918" t="b">
        <v>0</v>
      </c>
      <c r="EA918" t="b">
        <v>0</v>
      </c>
      <c r="EB918" t="b">
        <v>0</v>
      </c>
      <c r="EC918" t="b">
        <v>0</v>
      </c>
      <c r="ED918" t="b">
        <v>0</v>
      </c>
      <c r="EE918" t="b">
        <v>0</v>
      </c>
      <c r="EF918" t="b" cm="1">
        <v>0</v>
      </c>
      <c r="EG918" t="b">
        <v>0</v>
      </c>
      <c r="EH918" t="b">
        <v>0</v>
      </c>
      <c r="EI918" t="b">
        <v>0</v>
      </c>
      <c r="EJ918" t="s">
        <v>1592</v>
      </c>
      <c r="EK918">
        <v>0</v>
      </c>
      <c r="EL918">
        <v>15</v>
      </c>
      <c r="EM918" t="b">
        <v>0</v>
      </c>
    </row>
    <row r="919" spans="1:143" ht="15.75">
      <c r="A919"/>
      <c r="B919" t="s">
        <v>1282</v>
      </c>
      <c r="C919" t="s">
        <v>1282</v>
      </c>
      <c r="D919" t="s">
        <v>1840</v>
      </c>
      <c r="E919" t="s">
        <v>10251</v>
      </c>
      <c r="F919"/>
      <c r="G919" t="s">
        <v>1840</v>
      </c>
      <c r="H919" t="s">
        <v>902</v>
      </c>
      <c r="I919" t="s">
        <v>1279</v>
      </c>
      <c r="J919"/>
      <c r="K919" t="s">
        <v>902</v>
      </c>
      <c r="L919" t="s">
        <v>5588</v>
      </c>
      <c r="M919"/>
      <c r="N919"/>
      <c r="O919"/>
      <c r="P919" t="s">
        <v>10252</v>
      </c>
      <c r="Q919" t="s">
        <v>1316</v>
      </c>
      <c r="R919" t="s">
        <v>10253</v>
      </c>
      <c r="S919"/>
      <c r="T919" t="s">
        <v>8852</v>
      </c>
      <c r="U919" t="s">
        <v>10254</v>
      </c>
      <c r="V919"/>
      <c r="W919" t="s">
        <v>902</v>
      </c>
      <c r="X919" t="s">
        <v>902</v>
      </c>
      <c r="Y919"/>
      <c r="Z919"/>
      <c r="AA919"/>
      <c r="AB919"/>
      <c r="AC919" t="s">
        <v>902</v>
      </c>
      <c r="AD919" t="s">
        <v>902</v>
      </c>
      <c r="AE919" t="s">
        <v>902</v>
      </c>
      <c r="AF919"/>
      <c r="AG919"/>
      <c r="AH919"/>
      <c r="AI919"/>
      <c r="AJ919"/>
      <c r="AK919"/>
      <c r="AL919"/>
      <c r="AM919"/>
      <c r="AN919"/>
      <c r="AO919" s="108" t="s">
        <v>43</v>
      </c>
      <c r="AP919" t="s">
        <v>1317</v>
      </c>
      <c r="AQ919">
        <v>2</v>
      </c>
      <c r="AR919" t="s">
        <v>10255</v>
      </c>
      <c r="AS919" t="s">
        <v>1282</v>
      </c>
      <c r="AT919" t="s">
        <v>10256</v>
      </c>
      <c r="AU919" t="s">
        <v>10251</v>
      </c>
      <c r="AV919" t="s">
        <v>10257</v>
      </c>
      <c r="AW919" t="s">
        <v>1937</v>
      </c>
      <c r="AX919" t="s">
        <v>1934</v>
      </c>
      <c r="AY919" t="s">
        <v>10258</v>
      </c>
      <c r="AZ919" t="s">
        <v>1316</v>
      </c>
      <c r="BA919" t="s">
        <v>10259</v>
      </c>
      <c r="BB919" t="s">
        <v>1279</v>
      </c>
      <c r="BC919" t="s">
        <v>5118</v>
      </c>
      <c r="BD919" t="s">
        <v>10260</v>
      </c>
      <c r="BE919">
        <v>919</v>
      </c>
      <c r="BF919">
        <v>0</v>
      </c>
      <c r="BG919">
        <v>0</v>
      </c>
      <c r="BH919" t="s">
        <v>1592</v>
      </c>
      <c r="BI919">
        <v>0</v>
      </c>
      <c r="BJ919">
        <v>0</v>
      </c>
      <c r="BK919">
        <v>0</v>
      </c>
      <c r="BL919" t="s">
        <v>1592</v>
      </c>
      <c r="BM919" t="s">
        <v>1592</v>
      </c>
      <c r="BN919" t="s">
        <v>1592</v>
      </c>
      <c r="BO919" t="s" cm="1">
        <v>1592</v>
      </c>
      <c r="BP919" t="s">
        <v>1592</v>
      </c>
      <c r="BQ919" t="s">
        <v>10261</v>
      </c>
      <c r="BR919">
        <v>1</v>
      </c>
      <c r="BS919" t="s">
        <v>1931</v>
      </c>
      <c r="BT919" t="s">
        <v>10262</v>
      </c>
      <c r="BU919" t="s">
        <v>1840</v>
      </c>
      <c r="BV919" t="s">
        <v>10257</v>
      </c>
      <c r="BW919" t="s">
        <v>1940</v>
      </c>
      <c r="BX919" t="s">
        <v>1937</v>
      </c>
      <c r="BY919" t="s">
        <v>8852</v>
      </c>
      <c r="BZ919" t="s">
        <v>1937</v>
      </c>
      <c r="CA919" t="s">
        <v>1592</v>
      </c>
      <c r="CB919"/>
      <c r="CC919" t="s">
        <v>998</v>
      </c>
      <c r="CD919" t="s">
        <v>1279</v>
      </c>
      <c r="CE919" t="s">
        <v>10251</v>
      </c>
      <c r="CF919" t="s">
        <v>10257</v>
      </c>
      <c r="CG919" t="s">
        <v>1279</v>
      </c>
      <c r="CH919" t="s">
        <v>1592</v>
      </c>
      <c r="CI919" t="s">
        <v>10253</v>
      </c>
      <c r="CJ919" t="s">
        <v>1282</v>
      </c>
      <c r="CK919"/>
      <c r="CL919"/>
      <c r="CM919" t="s">
        <v>10254</v>
      </c>
      <c r="CN919" t="s">
        <v>1592</v>
      </c>
      <c r="CO919" t="s">
        <v>10254</v>
      </c>
      <c r="CP919" t="s">
        <v>1592</v>
      </c>
      <c r="CQ919" t="s">
        <v>902</v>
      </c>
      <c r="CR919">
        <v>0</v>
      </c>
      <c r="CS919" t="s">
        <v>1592</v>
      </c>
      <c r="CT919" t="s">
        <v>1592</v>
      </c>
      <c r="CU919" t="s">
        <v>1592</v>
      </c>
      <c r="CV919" t="s">
        <v>1592</v>
      </c>
      <c r="CW919" t="s">
        <v>1592</v>
      </c>
      <c r="CX919">
        <v>917</v>
      </c>
      <c r="CY919" t="s">
        <v>10263</v>
      </c>
      <c r="CZ919" t="s">
        <v>1592</v>
      </c>
      <c r="DA919" t="s">
        <v>2313</v>
      </c>
      <c r="DB919" t="s">
        <v>2314</v>
      </c>
      <c r="DC919" t="s">
        <v>10251</v>
      </c>
      <c r="DD919" t="s">
        <v>1316</v>
      </c>
      <c r="DE919" t="s">
        <v>1840</v>
      </c>
      <c r="DF919" t="s">
        <v>8852</v>
      </c>
      <c r="DG919" t="s">
        <v>8867</v>
      </c>
      <c r="DH919" t="s">
        <v>8868</v>
      </c>
      <c r="DI919" t="s">
        <v>10255</v>
      </c>
      <c r="DJ919"/>
      <c r="DK919" t="s">
        <v>8868</v>
      </c>
      <c r="DL919">
        <v>9</v>
      </c>
      <c r="DM919" t="s">
        <v>2315</v>
      </c>
      <c r="DN919" t="s">
        <v>1282</v>
      </c>
      <c r="DO919" t="b">
        <v>1</v>
      </c>
      <c r="DP919" t="b">
        <v>1</v>
      </c>
      <c r="DQ919" t="b">
        <v>1</v>
      </c>
      <c r="DR919" t="b">
        <v>0</v>
      </c>
      <c r="DS919" t="b">
        <v>0</v>
      </c>
      <c r="DT919" t="b">
        <v>1</v>
      </c>
      <c r="DU919" t="b">
        <v>1</v>
      </c>
      <c r="DV919">
        <v>0</v>
      </c>
      <c r="DW919" t="b">
        <v>0</v>
      </c>
      <c r="DX919" t="b">
        <v>0</v>
      </c>
      <c r="DY919" t="b">
        <v>0</v>
      </c>
      <c r="DZ919" t="b">
        <v>0</v>
      </c>
      <c r="EA919" t="b">
        <v>0</v>
      </c>
      <c r="EB919" t="b">
        <v>0</v>
      </c>
      <c r="EC919" t="b">
        <v>0</v>
      </c>
      <c r="ED919" t="b">
        <v>0</v>
      </c>
      <c r="EE919" t="b">
        <v>0</v>
      </c>
      <c r="EF919" t="b" cm="1">
        <v>0</v>
      </c>
      <c r="EG919" t="b">
        <v>0</v>
      </c>
      <c r="EH919" t="b">
        <v>0</v>
      </c>
      <c r="EI919" t="b">
        <v>0</v>
      </c>
      <c r="EJ919" t="s">
        <v>1592</v>
      </c>
      <c r="EK919">
        <v>0</v>
      </c>
      <c r="EL919">
        <v>21</v>
      </c>
      <c r="EM919" t="b">
        <v>0</v>
      </c>
    </row>
    <row r="920" spans="1:143" ht="15.75">
      <c r="A920"/>
      <c r="B920" t="s">
        <v>1282</v>
      </c>
      <c r="C920" t="s">
        <v>1282</v>
      </c>
      <c r="D920" t="s">
        <v>1756</v>
      </c>
      <c r="E920" t="s">
        <v>1757</v>
      </c>
      <c r="F920"/>
      <c r="G920" t="s">
        <v>1757</v>
      </c>
      <c r="H920" t="s">
        <v>902</v>
      </c>
      <c r="I920" t="s">
        <v>1272</v>
      </c>
      <c r="J920" t="s">
        <v>1840</v>
      </c>
      <c r="K920" t="s">
        <v>902</v>
      </c>
      <c r="L920" t="s">
        <v>5588</v>
      </c>
      <c r="M920" t="s">
        <v>1947</v>
      </c>
      <c r="N920" t="s">
        <v>10264</v>
      </c>
      <c r="O920"/>
      <c r="P920" t="s">
        <v>10252</v>
      </c>
      <c r="Q920" t="s">
        <v>1316</v>
      </c>
      <c r="R920" t="s">
        <v>10253</v>
      </c>
      <c r="S920"/>
      <c r="T920" t="s">
        <v>8852</v>
      </c>
      <c r="U920" t="s">
        <v>10254</v>
      </c>
      <c r="V920" t="s">
        <v>1966</v>
      </c>
      <c r="W920" t="s">
        <v>902</v>
      </c>
      <c r="X920" t="s">
        <v>902</v>
      </c>
      <c r="Y920"/>
      <c r="Z920"/>
      <c r="AA920"/>
      <c r="AB920"/>
      <c r="AC920" t="s">
        <v>902</v>
      </c>
      <c r="AD920" t="s">
        <v>902</v>
      </c>
      <c r="AE920" t="s">
        <v>902</v>
      </c>
      <c r="AF920"/>
      <c r="AG920"/>
      <c r="AH920"/>
      <c r="AI920"/>
      <c r="AJ920"/>
      <c r="AK920"/>
      <c r="AL920"/>
      <c r="AM920"/>
      <c r="AN920"/>
      <c r="AO920" s="108" t="s">
        <v>43</v>
      </c>
      <c r="AP920" t="s">
        <v>1317</v>
      </c>
      <c r="AQ920">
        <v>3</v>
      </c>
      <c r="AR920" t="s">
        <v>10265</v>
      </c>
      <c r="AS920" t="s">
        <v>1282</v>
      </c>
      <c r="AT920" t="s">
        <v>10256</v>
      </c>
      <c r="AU920" t="s">
        <v>1757</v>
      </c>
      <c r="AV920" t="s">
        <v>1961</v>
      </c>
      <c r="AW920" t="s">
        <v>1937</v>
      </c>
      <c r="AX920" t="s">
        <v>1934</v>
      </c>
      <c r="AY920" t="s">
        <v>1961</v>
      </c>
      <c r="AZ920" t="s">
        <v>1316</v>
      </c>
      <c r="BA920" t="s">
        <v>6199</v>
      </c>
      <c r="BB920" t="s">
        <v>1272</v>
      </c>
      <c r="BC920" t="s">
        <v>5118</v>
      </c>
      <c r="BD920" t="s">
        <v>6200</v>
      </c>
      <c r="BE920">
        <v>402</v>
      </c>
      <c r="BF920">
        <v>919</v>
      </c>
      <c r="BG920">
        <v>0</v>
      </c>
      <c r="BH920" t="s">
        <v>1592</v>
      </c>
      <c r="BI920">
        <v>0</v>
      </c>
      <c r="BJ920">
        <v>0</v>
      </c>
      <c r="BK920">
        <v>480</v>
      </c>
      <c r="BL920" t="s">
        <v>1967</v>
      </c>
      <c r="BM920" t="s">
        <v>10251</v>
      </c>
      <c r="BN920" t="s">
        <v>10257</v>
      </c>
      <c r="BO920" t="s" cm="1">
        <v>10255</v>
      </c>
      <c r="BP920" t="s">
        <v>1592</v>
      </c>
      <c r="BQ920" t="s">
        <v>10261</v>
      </c>
      <c r="BR920">
        <v>2</v>
      </c>
      <c r="BS920" t="s">
        <v>1841</v>
      </c>
      <c r="BT920" t="s">
        <v>10266</v>
      </c>
      <c r="BU920" t="s">
        <v>1756</v>
      </c>
      <c r="BV920" t="s">
        <v>1961</v>
      </c>
      <c r="BW920" t="s">
        <v>1940</v>
      </c>
      <c r="BX920" t="s">
        <v>10267</v>
      </c>
      <c r="BY920" t="s">
        <v>8852</v>
      </c>
      <c r="BZ920" t="s">
        <v>1937</v>
      </c>
      <c r="CA920" t="s">
        <v>1947</v>
      </c>
      <c r="CB920"/>
      <c r="CC920" t="s">
        <v>998</v>
      </c>
      <c r="CD920" t="s">
        <v>1272</v>
      </c>
      <c r="CE920" t="s">
        <v>10268</v>
      </c>
      <c r="CF920" t="s">
        <v>10269</v>
      </c>
      <c r="CG920" t="s">
        <v>1272</v>
      </c>
      <c r="CH920" t="s">
        <v>1592</v>
      </c>
      <c r="CI920" t="s">
        <v>10253</v>
      </c>
      <c r="CJ920" t="s">
        <v>1282</v>
      </c>
      <c r="CK920"/>
      <c r="CL920"/>
      <c r="CM920" t="s">
        <v>10254</v>
      </c>
      <c r="CN920" t="s">
        <v>1966</v>
      </c>
      <c r="CO920" t="s">
        <v>10254</v>
      </c>
      <c r="CP920" t="s">
        <v>1966</v>
      </c>
      <c r="CQ920" t="s">
        <v>902</v>
      </c>
      <c r="CR920">
        <v>0</v>
      </c>
      <c r="CS920" t="s">
        <v>1592</v>
      </c>
      <c r="CT920" t="s">
        <v>1592</v>
      </c>
      <c r="CU920" t="s">
        <v>1592</v>
      </c>
      <c r="CV920" t="s">
        <v>1592</v>
      </c>
      <c r="CW920" t="s">
        <v>1592</v>
      </c>
      <c r="CX920">
        <v>918</v>
      </c>
      <c r="CY920" t="s">
        <v>10270</v>
      </c>
      <c r="CZ920" t="s">
        <v>1592</v>
      </c>
      <c r="DA920" t="s">
        <v>2313</v>
      </c>
      <c r="DB920" t="s">
        <v>2314</v>
      </c>
      <c r="DC920" t="s">
        <v>1757</v>
      </c>
      <c r="DD920" t="s">
        <v>1316</v>
      </c>
      <c r="DE920" t="s">
        <v>1757</v>
      </c>
      <c r="DF920" t="s">
        <v>8852</v>
      </c>
      <c r="DG920" t="s">
        <v>8867</v>
      </c>
      <c r="DH920" t="s">
        <v>8868</v>
      </c>
      <c r="DI920" t="s">
        <v>10265</v>
      </c>
      <c r="DJ920"/>
      <c r="DK920" t="s">
        <v>8868</v>
      </c>
      <c r="DL920">
        <v>9</v>
      </c>
      <c r="DM920" t="s">
        <v>2315</v>
      </c>
      <c r="DN920" t="s">
        <v>1282</v>
      </c>
      <c r="DO920" t="b">
        <v>1</v>
      </c>
      <c r="DP920" t="b">
        <v>1</v>
      </c>
      <c r="DQ920" t="b">
        <v>0</v>
      </c>
      <c r="DR920" t="b">
        <v>0</v>
      </c>
      <c r="DS920" t="b">
        <v>0</v>
      </c>
      <c r="DT920" t="b">
        <v>1</v>
      </c>
      <c r="DU920" t="b">
        <v>0</v>
      </c>
      <c r="DV920">
        <v>0</v>
      </c>
      <c r="DW920" t="b">
        <v>0</v>
      </c>
      <c r="DX920" t="b">
        <v>0</v>
      </c>
      <c r="DY920" t="b">
        <v>0</v>
      </c>
      <c r="DZ920" t="b">
        <v>0</v>
      </c>
      <c r="EA920" t="b">
        <v>0</v>
      </c>
      <c r="EB920" t="b">
        <v>0</v>
      </c>
      <c r="EC920" t="b">
        <v>0</v>
      </c>
      <c r="ED920" t="b">
        <v>0</v>
      </c>
      <c r="EE920" t="b">
        <v>0</v>
      </c>
      <c r="EF920" t="b" cm="1">
        <v>1</v>
      </c>
      <c r="EG920" t="b">
        <v>0</v>
      </c>
      <c r="EH920" t="b">
        <v>0</v>
      </c>
      <c r="EI920" t="b">
        <v>1</v>
      </c>
      <c r="EJ920" t="s">
        <v>1235</v>
      </c>
      <c r="EK920">
        <v>1</v>
      </c>
      <c r="EL920">
        <v>9</v>
      </c>
      <c r="EM920" t="b">
        <v>0</v>
      </c>
    </row>
    <row r="921" spans="1:143" ht="63">
      <c r="A921"/>
      <c r="B921" t="s">
        <v>1282</v>
      </c>
      <c r="C921" t="s">
        <v>1282</v>
      </c>
      <c r="D921" t="s">
        <v>1761</v>
      </c>
      <c r="E921" t="s">
        <v>1762</v>
      </c>
      <c r="F921"/>
      <c r="G921" t="s">
        <v>1763</v>
      </c>
      <c r="H921" t="s">
        <v>902</v>
      </c>
      <c r="I921" t="s">
        <v>1272</v>
      </c>
      <c r="J921" t="s">
        <v>1840</v>
      </c>
      <c r="K921" t="s">
        <v>902</v>
      </c>
      <c r="L921" t="s">
        <v>5588</v>
      </c>
      <c r="M921" t="s">
        <v>1947</v>
      </c>
      <c r="N921" s="109" t="s">
        <v>10271</v>
      </c>
      <c r="O921"/>
      <c r="P921" t="s">
        <v>10252</v>
      </c>
      <c r="Q921" t="s">
        <v>1316</v>
      </c>
      <c r="R921" t="s">
        <v>10253</v>
      </c>
      <c r="S921"/>
      <c r="T921" t="s">
        <v>8852</v>
      </c>
      <c r="U921" t="s">
        <v>10254</v>
      </c>
      <c r="V921" t="s">
        <v>1948</v>
      </c>
      <c r="W921" t="s">
        <v>902</v>
      </c>
      <c r="X921" t="s">
        <v>902</v>
      </c>
      <c r="Y921"/>
      <c r="Z921"/>
      <c r="AA921"/>
      <c r="AB921"/>
      <c r="AC921" t="s">
        <v>902</v>
      </c>
      <c r="AD921" t="s">
        <v>902</v>
      </c>
      <c r="AE921" t="s">
        <v>902</v>
      </c>
      <c r="AF921"/>
      <c r="AG921"/>
      <c r="AH921"/>
      <c r="AI921"/>
      <c r="AJ921"/>
      <c r="AK921"/>
      <c r="AL921"/>
      <c r="AM921"/>
      <c r="AN921"/>
      <c r="AO921" s="108" t="s">
        <v>43</v>
      </c>
      <c r="AP921" t="s">
        <v>1317</v>
      </c>
      <c r="AQ921">
        <v>4</v>
      </c>
      <c r="AR921" t="s">
        <v>10272</v>
      </c>
      <c r="AS921" t="s">
        <v>1282</v>
      </c>
      <c r="AT921" t="s">
        <v>10256</v>
      </c>
      <c r="AU921" t="s">
        <v>1762</v>
      </c>
      <c r="AV921" t="s">
        <v>1945</v>
      </c>
      <c r="AW921" t="s">
        <v>1937</v>
      </c>
      <c r="AX921" t="s">
        <v>1934</v>
      </c>
      <c r="AY921" t="s">
        <v>10273</v>
      </c>
      <c r="AZ921" t="s">
        <v>1316</v>
      </c>
      <c r="BA921" t="s">
        <v>5600</v>
      </c>
      <c r="BB921" t="s">
        <v>1272</v>
      </c>
      <c r="BC921" t="s">
        <v>5118</v>
      </c>
      <c r="BD921" t="s">
        <v>5601</v>
      </c>
      <c r="BE921">
        <v>339</v>
      </c>
      <c r="BF921">
        <v>919</v>
      </c>
      <c r="BG921">
        <v>0</v>
      </c>
      <c r="BH921" t="s">
        <v>1592</v>
      </c>
      <c r="BI921">
        <v>0</v>
      </c>
      <c r="BJ921">
        <v>0</v>
      </c>
      <c r="BK921">
        <v>1055</v>
      </c>
      <c r="BL921" t="s">
        <v>1950</v>
      </c>
      <c r="BM921" t="s">
        <v>10251</v>
      </c>
      <c r="BN921" t="s">
        <v>10257</v>
      </c>
      <c r="BO921" t="s" cm="1">
        <v>10255</v>
      </c>
      <c r="BP921" t="s">
        <v>1592</v>
      </c>
      <c r="BQ921" t="s">
        <v>10261</v>
      </c>
      <c r="BR921">
        <v>3</v>
      </c>
      <c r="BS921" t="s">
        <v>1842</v>
      </c>
      <c r="BT921" t="s">
        <v>10274</v>
      </c>
      <c r="BU921" t="s">
        <v>1761</v>
      </c>
      <c r="BV921" t="s">
        <v>1945</v>
      </c>
      <c r="BW921" t="s">
        <v>1940</v>
      </c>
      <c r="BX921" t="s">
        <v>10275</v>
      </c>
      <c r="BY921" t="s">
        <v>8852</v>
      </c>
      <c r="BZ921" t="s">
        <v>1937</v>
      </c>
      <c r="CA921" t="s">
        <v>1947</v>
      </c>
      <c r="CB921"/>
      <c r="CC921" t="s">
        <v>998</v>
      </c>
      <c r="CD921" t="s">
        <v>1272</v>
      </c>
      <c r="CE921" t="s">
        <v>10276</v>
      </c>
      <c r="CF921" t="s">
        <v>10277</v>
      </c>
      <c r="CG921" t="s">
        <v>1272</v>
      </c>
      <c r="CH921" t="s">
        <v>1592</v>
      </c>
      <c r="CI921" t="s">
        <v>10253</v>
      </c>
      <c r="CJ921" t="s">
        <v>1282</v>
      </c>
      <c r="CK921"/>
      <c r="CL921"/>
      <c r="CM921" t="s">
        <v>10254</v>
      </c>
      <c r="CN921" t="s">
        <v>1948</v>
      </c>
      <c r="CO921" t="s">
        <v>10254</v>
      </c>
      <c r="CP921" t="s">
        <v>1948</v>
      </c>
      <c r="CQ921" t="s">
        <v>902</v>
      </c>
      <c r="CR921">
        <v>0</v>
      </c>
      <c r="CS921" t="s">
        <v>1592</v>
      </c>
      <c r="CT921" t="s">
        <v>1592</v>
      </c>
      <c r="CU921" t="s">
        <v>1592</v>
      </c>
      <c r="CV921" t="s">
        <v>1592</v>
      </c>
      <c r="CW921" t="s">
        <v>1592</v>
      </c>
      <c r="CX921">
        <v>919</v>
      </c>
      <c r="CY921" t="s">
        <v>10278</v>
      </c>
      <c r="CZ921" t="s">
        <v>1592</v>
      </c>
      <c r="DA921" t="s">
        <v>2313</v>
      </c>
      <c r="DB921" t="s">
        <v>2314</v>
      </c>
      <c r="DC921" t="s">
        <v>1762</v>
      </c>
      <c r="DD921" t="s">
        <v>1316</v>
      </c>
      <c r="DE921" t="s">
        <v>1763</v>
      </c>
      <c r="DF921" t="s">
        <v>8852</v>
      </c>
      <c r="DG921" t="s">
        <v>8867</v>
      </c>
      <c r="DH921" t="s">
        <v>8868</v>
      </c>
      <c r="DI921" t="s">
        <v>10272</v>
      </c>
      <c r="DJ921"/>
      <c r="DK921" t="s">
        <v>8868</v>
      </c>
      <c r="DL921">
        <v>9</v>
      </c>
      <c r="DM921" t="s">
        <v>2315</v>
      </c>
      <c r="DN921" t="s">
        <v>1282</v>
      </c>
      <c r="DO921" t="b">
        <v>1</v>
      </c>
      <c r="DP921" t="b">
        <v>1</v>
      </c>
      <c r="DQ921" t="b">
        <v>0</v>
      </c>
      <c r="DR921" t="b">
        <v>0</v>
      </c>
      <c r="DS921" t="b">
        <v>0</v>
      </c>
      <c r="DT921" t="b">
        <v>1</v>
      </c>
      <c r="DU921" t="b">
        <v>0</v>
      </c>
      <c r="DV921">
        <v>0</v>
      </c>
      <c r="DW921" t="b">
        <v>0</v>
      </c>
      <c r="DX921" t="b">
        <v>0</v>
      </c>
      <c r="DY921" t="b">
        <v>0</v>
      </c>
      <c r="DZ921" t="b">
        <v>0</v>
      </c>
      <c r="EA921" t="b">
        <v>0</v>
      </c>
      <c r="EB921" t="b">
        <v>0</v>
      </c>
      <c r="EC921" t="b">
        <v>0</v>
      </c>
      <c r="ED921" t="b">
        <v>0</v>
      </c>
      <c r="EE921" t="b">
        <v>0</v>
      </c>
      <c r="EF921" t="b" cm="1">
        <v>0</v>
      </c>
      <c r="EG921" t="b">
        <v>0</v>
      </c>
      <c r="EH921" t="b">
        <v>0</v>
      </c>
      <c r="EI921" t="b">
        <v>0</v>
      </c>
      <c r="EJ921" t="s">
        <v>1592</v>
      </c>
      <c r="EK921">
        <v>0</v>
      </c>
      <c r="EL921">
        <v>7</v>
      </c>
      <c r="EM921" t="b">
        <v>0</v>
      </c>
    </row>
    <row r="922" spans="1:143" ht="15.75">
      <c r="A922"/>
      <c r="B922" t="s">
        <v>1282</v>
      </c>
      <c r="C922" t="s">
        <v>1282</v>
      </c>
      <c r="D922" t="s">
        <v>1766</v>
      </c>
      <c r="E922" t="s">
        <v>1767</v>
      </c>
      <c r="F922"/>
      <c r="G922" t="s">
        <v>1763</v>
      </c>
      <c r="H922" t="s">
        <v>902</v>
      </c>
      <c r="I922" t="s">
        <v>1272</v>
      </c>
      <c r="J922" t="s">
        <v>1840</v>
      </c>
      <c r="K922" t="s">
        <v>902</v>
      </c>
      <c r="L922" t="s">
        <v>5588</v>
      </c>
      <c r="M922" t="s">
        <v>1947</v>
      </c>
      <c r="N922" t="s">
        <v>902</v>
      </c>
      <c r="O922"/>
      <c r="P922" t="s">
        <v>10252</v>
      </c>
      <c r="Q922" t="s">
        <v>1316</v>
      </c>
      <c r="R922" t="s">
        <v>10253</v>
      </c>
      <c r="S922"/>
      <c r="T922" t="s">
        <v>8852</v>
      </c>
      <c r="U922" t="s">
        <v>10254</v>
      </c>
      <c r="V922" t="s">
        <v>1956</v>
      </c>
      <c r="W922" t="s">
        <v>902</v>
      </c>
      <c r="X922" t="s">
        <v>902</v>
      </c>
      <c r="Y922"/>
      <c r="Z922"/>
      <c r="AA922"/>
      <c r="AB922"/>
      <c r="AC922" t="s">
        <v>902</v>
      </c>
      <c r="AD922" t="s">
        <v>902</v>
      </c>
      <c r="AE922" t="s">
        <v>902</v>
      </c>
      <c r="AF922"/>
      <c r="AG922"/>
      <c r="AH922"/>
      <c r="AI922"/>
      <c r="AJ922"/>
      <c r="AK922"/>
      <c r="AL922"/>
      <c r="AM922"/>
      <c r="AN922"/>
      <c r="AO922" s="108" t="s">
        <v>43</v>
      </c>
      <c r="AP922" t="s">
        <v>1317</v>
      </c>
      <c r="AQ922">
        <v>5</v>
      </c>
      <c r="AR922" t="s">
        <v>10279</v>
      </c>
      <c r="AS922" t="s">
        <v>1282</v>
      </c>
      <c r="AT922" t="s">
        <v>10256</v>
      </c>
      <c r="AU922" t="s">
        <v>1767</v>
      </c>
      <c r="AV922" t="s">
        <v>1953</v>
      </c>
      <c r="AW922" t="s">
        <v>1937</v>
      </c>
      <c r="AX922" t="s">
        <v>1934</v>
      </c>
      <c r="AY922" t="s">
        <v>10273</v>
      </c>
      <c r="AZ922" t="s">
        <v>1316</v>
      </c>
      <c r="BA922" t="s">
        <v>5610</v>
      </c>
      <c r="BB922" t="s">
        <v>1272</v>
      </c>
      <c r="BC922" t="s">
        <v>5118</v>
      </c>
      <c r="BD922" t="s">
        <v>5611</v>
      </c>
      <c r="BE922">
        <v>340</v>
      </c>
      <c r="BF922">
        <v>919</v>
      </c>
      <c r="BG922">
        <v>0</v>
      </c>
      <c r="BH922" t="s">
        <v>1592</v>
      </c>
      <c r="BI922">
        <v>0</v>
      </c>
      <c r="BJ922">
        <v>0</v>
      </c>
      <c r="BK922">
        <v>1036</v>
      </c>
      <c r="BL922" t="s">
        <v>1958</v>
      </c>
      <c r="BM922" t="s">
        <v>10251</v>
      </c>
      <c r="BN922" t="s">
        <v>10257</v>
      </c>
      <c r="BO922" t="s" cm="1">
        <v>10255</v>
      </c>
      <c r="BP922" t="s">
        <v>1592</v>
      </c>
      <c r="BQ922" t="s">
        <v>10261</v>
      </c>
      <c r="BR922">
        <v>4</v>
      </c>
      <c r="BS922" t="s">
        <v>1843</v>
      </c>
      <c r="BT922" t="s">
        <v>10280</v>
      </c>
      <c r="BU922" t="s">
        <v>1766</v>
      </c>
      <c r="BV922" t="s">
        <v>1953</v>
      </c>
      <c r="BW922" t="s">
        <v>1940</v>
      </c>
      <c r="BX922" t="s">
        <v>1940</v>
      </c>
      <c r="BY922" t="s">
        <v>8852</v>
      </c>
      <c r="BZ922" t="s">
        <v>1937</v>
      </c>
      <c r="CA922" t="s">
        <v>1947</v>
      </c>
      <c r="CB922"/>
      <c r="CC922" t="s">
        <v>998</v>
      </c>
      <c r="CD922" t="s">
        <v>1272</v>
      </c>
      <c r="CE922" t="s">
        <v>10281</v>
      </c>
      <c r="CF922" t="s">
        <v>10282</v>
      </c>
      <c r="CG922" t="s">
        <v>1272</v>
      </c>
      <c r="CH922" t="s">
        <v>1592</v>
      </c>
      <c r="CI922" t="s">
        <v>10253</v>
      </c>
      <c r="CJ922" t="s">
        <v>1282</v>
      </c>
      <c r="CK922"/>
      <c r="CL922"/>
      <c r="CM922" t="s">
        <v>10254</v>
      </c>
      <c r="CN922" t="s">
        <v>1956</v>
      </c>
      <c r="CO922" t="s">
        <v>10254</v>
      </c>
      <c r="CP922" t="s">
        <v>1956</v>
      </c>
      <c r="CQ922" t="s">
        <v>902</v>
      </c>
      <c r="CR922">
        <v>0</v>
      </c>
      <c r="CS922" t="s">
        <v>1592</v>
      </c>
      <c r="CT922" t="s">
        <v>1592</v>
      </c>
      <c r="CU922" t="s">
        <v>1592</v>
      </c>
      <c r="CV922" t="s">
        <v>1592</v>
      </c>
      <c r="CW922" t="s">
        <v>1592</v>
      </c>
      <c r="CX922">
        <v>920</v>
      </c>
      <c r="CY922" t="s">
        <v>10283</v>
      </c>
      <c r="CZ922" t="s">
        <v>1592</v>
      </c>
      <c r="DA922" t="s">
        <v>2313</v>
      </c>
      <c r="DB922" t="s">
        <v>2314</v>
      </c>
      <c r="DC922" t="s">
        <v>1767</v>
      </c>
      <c r="DD922" t="s">
        <v>1316</v>
      </c>
      <c r="DE922" t="s">
        <v>1763</v>
      </c>
      <c r="DF922" t="s">
        <v>8852</v>
      </c>
      <c r="DG922" t="s">
        <v>8867</v>
      </c>
      <c r="DH922" t="s">
        <v>8868</v>
      </c>
      <c r="DI922" t="s">
        <v>10279</v>
      </c>
      <c r="DJ922"/>
      <c r="DK922" t="s">
        <v>8868</v>
      </c>
      <c r="DL922">
        <v>9</v>
      </c>
      <c r="DM922" t="s">
        <v>2315</v>
      </c>
      <c r="DN922" t="s">
        <v>1282</v>
      </c>
      <c r="DO922" t="b">
        <v>1</v>
      </c>
      <c r="DP922" t="b">
        <v>1</v>
      </c>
      <c r="DQ922" t="b">
        <v>0</v>
      </c>
      <c r="DR922" t="b">
        <v>0</v>
      </c>
      <c r="DS922" t="b">
        <v>0</v>
      </c>
      <c r="DT922" t="b">
        <v>1</v>
      </c>
      <c r="DU922" t="b">
        <v>0</v>
      </c>
      <c r="DV922">
        <v>0</v>
      </c>
      <c r="DW922" t="b">
        <v>0</v>
      </c>
      <c r="DX922" t="b">
        <v>0</v>
      </c>
      <c r="DY922" t="b">
        <v>0</v>
      </c>
      <c r="DZ922" t="b">
        <v>0</v>
      </c>
      <c r="EA922" t="b">
        <v>0</v>
      </c>
      <c r="EB922" t="b">
        <v>0</v>
      </c>
      <c r="EC922" t="b">
        <v>0</v>
      </c>
      <c r="ED922" t="b">
        <v>0</v>
      </c>
      <c r="EE922" t="b">
        <v>0</v>
      </c>
      <c r="EF922" t="b" cm="1">
        <v>0</v>
      </c>
      <c r="EG922" t="b">
        <v>0</v>
      </c>
      <c r="EH922" t="b">
        <v>0</v>
      </c>
      <c r="EI922" t="b">
        <v>0</v>
      </c>
      <c r="EJ922" t="s">
        <v>1592</v>
      </c>
      <c r="EK922">
        <v>0</v>
      </c>
      <c r="EL922">
        <v>13</v>
      </c>
      <c r="EM922" t="b">
        <v>0</v>
      </c>
    </row>
    <row r="923" spans="1:143" ht="31.5">
      <c r="A923"/>
      <c r="B923" t="s">
        <v>1282</v>
      </c>
      <c r="C923" t="s">
        <v>1282</v>
      </c>
      <c r="D923" t="s">
        <v>1772</v>
      </c>
      <c r="E923" t="s">
        <v>1773</v>
      </c>
      <c r="F923"/>
      <c r="G923" s="109" t="s">
        <v>1774</v>
      </c>
      <c r="H923" t="s">
        <v>10284</v>
      </c>
      <c r="I923" t="s">
        <v>1272</v>
      </c>
      <c r="J923" t="s">
        <v>1840</v>
      </c>
      <c r="K923" t="s">
        <v>902</v>
      </c>
      <c r="L923" t="s">
        <v>5588</v>
      </c>
      <c r="M923" t="s">
        <v>1947</v>
      </c>
      <c r="N923" t="s">
        <v>10284</v>
      </c>
      <c r="O923"/>
      <c r="P923" t="s">
        <v>10252</v>
      </c>
      <c r="Q923" t="s">
        <v>1316</v>
      </c>
      <c r="R923" t="s">
        <v>10253</v>
      </c>
      <c r="S923"/>
      <c r="T923" t="s">
        <v>8852</v>
      </c>
      <c r="U923" t="s">
        <v>10254</v>
      </c>
      <c r="V923" t="s">
        <v>10285</v>
      </c>
      <c r="W923" t="s">
        <v>902</v>
      </c>
      <c r="X923" t="s">
        <v>902</v>
      </c>
      <c r="Y923"/>
      <c r="Z923"/>
      <c r="AA923"/>
      <c r="AB923"/>
      <c r="AC923" t="s">
        <v>10286</v>
      </c>
      <c r="AD923" t="s">
        <v>902</v>
      </c>
      <c r="AE923" t="s">
        <v>902</v>
      </c>
      <c r="AF923"/>
      <c r="AG923"/>
      <c r="AH923"/>
      <c r="AI923"/>
      <c r="AJ923"/>
      <c r="AK923"/>
      <c r="AL923"/>
      <c r="AM923"/>
      <c r="AN923"/>
      <c r="AO923" s="108" t="s">
        <v>43</v>
      </c>
      <c r="AP923" t="s">
        <v>1317</v>
      </c>
      <c r="AQ923">
        <v>6</v>
      </c>
      <c r="AR923" t="s">
        <v>10287</v>
      </c>
      <c r="AS923" t="s">
        <v>1282</v>
      </c>
      <c r="AT923" t="s">
        <v>10256</v>
      </c>
      <c r="AU923" t="s">
        <v>1773</v>
      </c>
      <c r="AV923" t="s">
        <v>5634</v>
      </c>
      <c r="AW923" t="s">
        <v>1937</v>
      </c>
      <c r="AX923" t="s">
        <v>1934</v>
      </c>
      <c r="AY923" t="s">
        <v>10288</v>
      </c>
      <c r="AZ923" t="s">
        <v>1316</v>
      </c>
      <c r="BA923" t="s">
        <v>5636</v>
      </c>
      <c r="BB923" t="s">
        <v>1272</v>
      </c>
      <c r="BC923" t="s">
        <v>5118</v>
      </c>
      <c r="BD923" t="s">
        <v>5637</v>
      </c>
      <c r="BE923">
        <v>342</v>
      </c>
      <c r="BF923">
        <v>919</v>
      </c>
      <c r="BG923">
        <v>0</v>
      </c>
      <c r="BH923" t="s">
        <v>1592</v>
      </c>
      <c r="BI923">
        <v>0</v>
      </c>
      <c r="BJ923">
        <v>0</v>
      </c>
      <c r="BK923">
        <v>1046</v>
      </c>
      <c r="BL923" t="s">
        <v>5638</v>
      </c>
      <c r="BM923" t="s">
        <v>10251</v>
      </c>
      <c r="BN923" t="s">
        <v>10257</v>
      </c>
      <c r="BO923" t="s" cm="1">
        <v>10255</v>
      </c>
      <c r="BP923" t="s">
        <v>1592</v>
      </c>
      <c r="BQ923" t="s">
        <v>10261</v>
      </c>
      <c r="BR923">
        <v>5</v>
      </c>
      <c r="BS923" t="s">
        <v>1844</v>
      </c>
      <c r="BT923" t="s">
        <v>10289</v>
      </c>
      <c r="BU923" t="s">
        <v>1772</v>
      </c>
      <c r="BV923" t="s">
        <v>5634</v>
      </c>
      <c r="BW923" t="s">
        <v>10290</v>
      </c>
      <c r="BX923" t="s">
        <v>10290</v>
      </c>
      <c r="BY923" t="s">
        <v>8852</v>
      </c>
      <c r="BZ923" t="s">
        <v>1937</v>
      </c>
      <c r="CA923" t="s">
        <v>1947</v>
      </c>
      <c r="CB923"/>
      <c r="CC923" t="s">
        <v>998</v>
      </c>
      <c r="CD923" t="s">
        <v>1272</v>
      </c>
      <c r="CE923" t="s">
        <v>10291</v>
      </c>
      <c r="CF923" t="s">
        <v>10292</v>
      </c>
      <c r="CG923" t="s">
        <v>1272</v>
      </c>
      <c r="CH923" t="s">
        <v>1592</v>
      </c>
      <c r="CI923" t="s">
        <v>10253</v>
      </c>
      <c r="CJ923" t="s">
        <v>1282</v>
      </c>
      <c r="CK923"/>
      <c r="CL923"/>
      <c r="CM923" t="s">
        <v>10254</v>
      </c>
      <c r="CN923" t="s">
        <v>10285</v>
      </c>
      <c r="CO923" t="s">
        <v>10254</v>
      </c>
      <c r="CP923" t="s">
        <v>10285</v>
      </c>
      <c r="CQ923" t="s">
        <v>902</v>
      </c>
      <c r="CR923">
        <v>0</v>
      </c>
      <c r="CS923" t="s">
        <v>1592</v>
      </c>
      <c r="CT923" t="s">
        <v>1592</v>
      </c>
      <c r="CU923" t="s">
        <v>1592</v>
      </c>
      <c r="CV923" t="s">
        <v>1592</v>
      </c>
      <c r="CW923" t="s">
        <v>1592</v>
      </c>
      <c r="CX923">
        <v>921</v>
      </c>
      <c r="CY923" t="s">
        <v>10293</v>
      </c>
      <c r="CZ923" t="s">
        <v>1592</v>
      </c>
      <c r="DA923" t="s">
        <v>2313</v>
      </c>
      <c r="DB923" t="s">
        <v>2314</v>
      </c>
      <c r="DC923" t="s">
        <v>1773</v>
      </c>
      <c r="DD923" t="s">
        <v>1316</v>
      </c>
      <c r="DE923" t="s">
        <v>1774</v>
      </c>
      <c r="DF923" t="s">
        <v>8852</v>
      </c>
      <c r="DG923" t="s">
        <v>8867</v>
      </c>
      <c r="DH923" t="s">
        <v>8868</v>
      </c>
      <c r="DI923" t="s">
        <v>10287</v>
      </c>
      <c r="DJ923"/>
      <c r="DK923" t="s">
        <v>8868</v>
      </c>
      <c r="DL923">
        <v>9</v>
      </c>
      <c r="DM923" t="s">
        <v>2315</v>
      </c>
      <c r="DN923" t="s">
        <v>1282</v>
      </c>
      <c r="DO923" t="b">
        <v>1</v>
      </c>
      <c r="DP923" t="b">
        <v>1</v>
      </c>
      <c r="DQ923" t="b">
        <v>0</v>
      </c>
      <c r="DR923" t="b">
        <v>0</v>
      </c>
      <c r="DS923" t="b">
        <v>0</v>
      </c>
      <c r="DT923" t="b">
        <v>1</v>
      </c>
      <c r="DU923" t="b">
        <v>0</v>
      </c>
      <c r="DV923">
        <v>0</v>
      </c>
      <c r="DW923" t="b">
        <v>0</v>
      </c>
      <c r="DX923" t="b">
        <v>0</v>
      </c>
      <c r="DY923" t="b">
        <v>0</v>
      </c>
      <c r="DZ923" t="b">
        <v>0</v>
      </c>
      <c r="EA923" t="b">
        <v>0</v>
      </c>
      <c r="EB923" t="b">
        <v>0</v>
      </c>
      <c r="EC923" t="b">
        <v>0</v>
      </c>
      <c r="ED923" t="b">
        <v>0</v>
      </c>
      <c r="EE923" t="b">
        <v>0</v>
      </c>
      <c r="EF923" t="b" cm="1">
        <v>0</v>
      </c>
      <c r="EG923" t="b">
        <v>0</v>
      </c>
      <c r="EH923" t="b">
        <v>0</v>
      </c>
      <c r="EI923" t="b">
        <v>0</v>
      </c>
      <c r="EJ923" t="s">
        <v>1592</v>
      </c>
      <c r="EK923">
        <v>0</v>
      </c>
      <c r="EL923">
        <v>16</v>
      </c>
      <c r="EM923" t="b">
        <v>0</v>
      </c>
    </row>
    <row r="924" spans="1:143" ht="15.75">
      <c r="A924"/>
      <c r="B924" t="s">
        <v>1282</v>
      </c>
      <c r="C924" t="s">
        <v>1282</v>
      </c>
      <c r="D924" t="s">
        <v>1778</v>
      </c>
      <c r="E924" t="s">
        <v>1779</v>
      </c>
      <c r="F924"/>
      <c r="G924" t="s">
        <v>1780</v>
      </c>
      <c r="H924" t="s">
        <v>10284</v>
      </c>
      <c r="I924" t="s">
        <v>1272</v>
      </c>
      <c r="J924" t="s">
        <v>1840</v>
      </c>
      <c r="K924" t="s">
        <v>902</v>
      </c>
      <c r="L924" t="s">
        <v>5588</v>
      </c>
      <c r="M924" t="s">
        <v>1947</v>
      </c>
      <c r="N924" t="s">
        <v>10284</v>
      </c>
      <c r="O924"/>
      <c r="P924" t="s">
        <v>10252</v>
      </c>
      <c r="Q924" t="s">
        <v>1316</v>
      </c>
      <c r="R924" t="s">
        <v>10253</v>
      </c>
      <c r="S924"/>
      <c r="T924" t="s">
        <v>8852</v>
      </c>
      <c r="U924" t="s">
        <v>10254</v>
      </c>
      <c r="V924" t="s">
        <v>10294</v>
      </c>
      <c r="W924" t="s">
        <v>902</v>
      </c>
      <c r="X924" t="s">
        <v>902</v>
      </c>
      <c r="Y924"/>
      <c r="Z924"/>
      <c r="AA924"/>
      <c r="AB924"/>
      <c r="AC924" t="s">
        <v>902</v>
      </c>
      <c r="AD924" t="s">
        <v>902</v>
      </c>
      <c r="AE924" t="s">
        <v>902</v>
      </c>
      <c r="AF924"/>
      <c r="AG924"/>
      <c r="AH924"/>
      <c r="AI924"/>
      <c r="AJ924"/>
      <c r="AK924"/>
      <c r="AL924"/>
      <c r="AM924"/>
      <c r="AN924"/>
      <c r="AO924" s="108" t="s">
        <v>43</v>
      </c>
      <c r="AP924" t="s">
        <v>1317</v>
      </c>
      <c r="AQ924">
        <v>7</v>
      </c>
      <c r="AR924" t="s">
        <v>10295</v>
      </c>
      <c r="AS924" t="s">
        <v>1282</v>
      </c>
      <c r="AT924" t="s">
        <v>10256</v>
      </c>
      <c r="AU924" t="s">
        <v>1779</v>
      </c>
      <c r="AV924" t="s">
        <v>5647</v>
      </c>
      <c r="AW924" t="s">
        <v>1937</v>
      </c>
      <c r="AX924" t="s">
        <v>1934</v>
      </c>
      <c r="AY924" t="s">
        <v>10296</v>
      </c>
      <c r="AZ924" t="s">
        <v>1316</v>
      </c>
      <c r="BA924" t="s">
        <v>5650</v>
      </c>
      <c r="BB924" t="s">
        <v>1272</v>
      </c>
      <c r="BC924" t="s">
        <v>5118</v>
      </c>
      <c r="BD924" t="s">
        <v>5651</v>
      </c>
      <c r="BE924">
        <v>343</v>
      </c>
      <c r="BF924">
        <v>919</v>
      </c>
      <c r="BG924">
        <v>0</v>
      </c>
      <c r="BH924" t="s">
        <v>1592</v>
      </c>
      <c r="BI924">
        <v>0</v>
      </c>
      <c r="BJ924">
        <v>0</v>
      </c>
      <c r="BK924">
        <v>1042</v>
      </c>
      <c r="BL924" t="s">
        <v>5652</v>
      </c>
      <c r="BM924" t="s">
        <v>10251</v>
      </c>
      <c r="BN924" t="s">
        <v>10257</v>
      </c>
      <c r="BO924" t="s" cm="1">
        <v>10255</v>
      </c>
      <c r="BP924" t="s">
        <v>1592</v>
      </c>
      <c r="BQ924" t="s">
        <v>10261</v>
      </c>
      <c r="BR924">
        <v>6</v>
      </c>
      <c r="BS924" t="s">
        <v>1845</v>
      </c>
      <c r="BT924" t="s">
        <v>10297</v>
      </c>
      <c r="BU924" t="s">
        <v>1778</v>
      </c>
      <c r="BV924" t="s">
        <v>5647</v>
      </c>
      <c r="BW924" t="s">
        <v>10290</v>
      </c>
      <c r="BX924" t="s">
        <v>10290</v>
      </c>
      <c r="BY924" t="s">
        <v>8852</v>
      </c>
      <c r="BZ924" t="s">
        <v>1937</v>
      </c>
      <c r="CA924" t="s">
        <v>1947</v>
      </c>
      <c r="CB924"/>
      <c r="CC924" t="s">
        <v>998</v>
      </c>
      <c r="CD924" t="s">
        <v>1272</v>
      </c>
      <c r="CE924" t="s">
        <v>10298</v>
      </c>
      <c r="CF924" t="s">
        <v>10299</v>
      </c>
      <c r="CG924" t="s">
        <v>1272</v>
      </c>
      <c r="CH924" t="s">
        <v>1592</v>
      </c>
      <c r="CI924" t="s">
        <v>10253</v>
      </c>
      <c r="CJ924" t="s">
        <v>1282</v>
      </c>
      <c r="CK924"/>
      <c r="CL924"/>
      <c r="CM924" t="s">
        <v>10254</v>
      </c>
      <c r="CN924" t="s">
        <v>10294</v>
      </c>
      <c r="CO924" t="s">
        <v>10254</v>
      </c>
      <c r="CP924" t="s">
        <v>10294</v>
      </c>
      <c r="CQ924" t="s">
        <v>902</v>
      </c>
      <c r="CR924">
        <v>0</v>
      </c>
      <c r="CS924" t="s">
        <v>1592</v>
      </c>
      <c r="CT924" t="s">
        <v>1592</v>
      </c>
      <c r="CU924" t="s">
        <v>1592</v>
      </c>
      <c r="CV924" t="s">
        <v>1592</v>
      </c>
      <c r="CW924" t="s">
        <v>1592</v>
      </c>
      <c r="CX924">
        <v>922</v>
      </c>
      <c r="CY924" t="s">
        <v>10300</v>
      </c>
      <c r="CZ924" t="s">
        <v>1592</v>
      </c>
      <c r="DA924" t="s">
        <v>2313</v>
      </c>
      <c r="DB924" t="s">
        <v>2314</v>
      </c>
      <c r="DC924" t="s">
        <v>1779</v>
      </c>
      <c r="DD924" t="s">
        <v>1316</v>
      </c>
      <c r="DE924" t="s">
        <v>1780</v>
      </c>
      <c r="DF924" t="s">
        <v>8852</v>
      </c>
      <c r="DG924" t="s">
        <v>8867</v>
      </c>
      <c r="DH924" t="s">
        <v>8868</v>
      </c>
      <c r="DI924" t="s">
        <v>10295</v>
      </c>
      <c r="DJ924"/>
      <c r="DK924" t="s">
        <v>8868</v>
      </c>
      <c r="DL924">
        <v>9</v>
      </c>
      <c r="DM924" t="s">
        <v>2315</v>
      </c>
      <c r="DN924" t="s">
        <v>1282</v>
      </c>
      <c r="DO924" t="b">
        <v>1</v>
      </c>
      <c r="DP924" t="b">
        <v>1</v>
      </c>
      <c r="DQ924" t="b">
        <v>0</v>
      </c>
      <c r="DR924" t="b">
        <v>0</v>
      </c>
      <c r="DS924" t="b">
        <v>0</v>
      </c>
      <c r="DT924" t="b">
        <v>1</v>
      </c>
      <c r="DU924" t="b">
        <v>0</v>
      </c>
      <c r="DV924">
        <v>0</v>
      </c>
      <c r="DW924" t="b">
        <v>0</v>
      </c>
      <c r="DX924" t="b">
        <v>0</v>
      </c>
      <c r="DY924" t="b">
        <v>0</v>
      </c>
      <c r="DZ924" t="b">
        <v>0</v>
      </c>
      <c r="EA924" t="b">
        <v>0</v>
      </c>
      <c r="EB924" t="b">
        <v>0</v>
      </c>
      <c r="EC924" t="b">
        <v>0</v>
      </c>
      <c r="ED924" t="b">
        <v>0</v>
      </c>
      <c r="EE924" t="b">
        <v>0</v>
      </c>
      <c r="EF924" t="b" cm="1">
        <v>0</v>
      </c>
      <c r="EG924" t="b">
        <v>0</v>
      </c>
      <c r="EH924" t="b">
        <v>0</v>
      </c>
      <c r="EI924" t="b">
        <v>0</v>
      </c>
      <c r="EJ924" t="s">
        <v>1592</v>
      </c>
      <c r="EK924">
        <v>0</v>
      </c>
      <c r="EL924">
        <v>14</v>
      </c>
      <c r="EM924" t="b">
        <v>0</v>
      </c>
    </row>
    <row r="925" spans="1:143" ht="47.25">
      <c r="A925"/>
      <c r="B925" t="s">
        <v>1282</v>
      </c>
      <c r="C925" t="s">
        <v>1282</v>
      </c>
      <c r="D925" t="s">
        <v>1788</v>
      </c>
      <c r="E925" t="s">
        <v>1789</v>
      </c>
      <c r="F925"/>
      <c r="G925" t="s">
        <v>1818</v>
      </c>
      <c r="H925" s="109" t="s">
        <v>10301</v>
      </c>
      <c r="I925" t="s">
        <v>1268</v>
      </c>
      <c r="J925" t="s">
        <v>1840</v>
      </c>
      <c r="K925" t="s">
        <v>902</v>
      </c>
      <c r="L925" t="s">
        <v>1939</v>
      </c>
      <c r="M925" t="s">
        <v>1974</v>
      </c>
      <c r="N925" t="s">
        <v>902</v>
      </c>
      <c r="O925"/>
      <c r="P925" t="s">
        <v>10252</v>
      </c>
      <c r="Q925" t="s">
        <v>1316</v>
      </c>
      <c r="R925" t="s">
        <v>10253</v>
      </c>
      <c r="S925"/>
      <c r="T925" t="s">
        <v>8852</v>
      </c>
      <c r="U925" t="s">
        <v>10254</v>
      </c>
      <c r="V925" t="s">
        <v>10302</v>
      </c>
      <c r="W925" t="s">
        <v>902</v>
      </c>
      <c r="X925" t="s">
        <v>902</v>
      </c>
      <c r="Y925"/>
      <c r="Z925"/>
      <c r="AA925"/>
      <c r="AB925"/>
      <c r="AC925" t="s">
        <v>10286</v>
      </c>
      <c r="AD925" t="s">
        <v>902</v>
      </c>
      <c r="AE925" t="s">
        <v>902</v>
      </c>
      <c r="AF925"/>
      <c r="AG925"/>
      <c r="AH925"/>
      <c r="AI925"/>
      <c r="AJ925"/>
      <c r="AK925"/>
      <c r="AL925"/>
      <c r="AM925"/>
      <c r="AN925"/>
      <c r="AO925" s="108" t="s">
        <v>43</v>
      </c>
      <c r="AP925" t="s">
        <v>1317</v>
      </c>
      <c r="AQ925">
        <v>8</v>
      </c>
      <c r="AR925" t="s">
        <v>10303</v>
      </c>
      <c r="AS925" t="s">
        <v>1282</v>
      </c>
      <c r="AT925" t="s">
        <v>10256</v>
      </c>
      <c r="AU925" t="s">
        <v>1789</v>
      </c>
      <c r="AV925" t="s">
        <v>10304</v>
      </c>
      <c r="AW925" t="s">
        <v>1937</v>
      </c>
      <c r="AX925" t="s">
        <v>1934</v>
      </c>
      <c r="AY925" t="s">
        <v>10305</v>
      </c>
      <c r="AZ925" t="s">
        <v>1316</v>
      </c>
      <c r="BA925" t="s">
        <v>10306</v>
      </c>
      <c r="BB925" t="s">
        <v>1268</v>
      </c>
      <c r="BC925" t="s">
        <v>1939</v>
      </c>
      <c r="BD925" t="s">
        <v>10307</v>
      </c>
      <c r="BE925">
        <v>925</v>
      </c>
      <c r="BF925">
        <v>919</v>
      </c>
      <c r="BG925">
        <v>0</v>
      </c>
      <c r="BH925" t="s">
        <v>1789</v>
      </c>
      <c r="BI925">
        <v>1</v>
      </c>
      <c r="BJ925">
        <v>0</v>
      </c>
      <c r="BK925">
        <v>0</v>
      </c>
      <c r="BL925" t="s">
        <v>1592</v>
      </c>
      <c r="BM925" t="s">
        <v>10251</v>
      </c>
      <c r="BN925" t="s">
        <v>10257</v>
      </c>
      <c r="BO925" t="s" cm="1">
        <v>10255</v>
      </c>
      <c r="BP925" t="s">
        <v>1592</v>
      </c>
      <c r="BQ925" t="s">
        <v>10261</v>
      </c>
      <c r="BR925">
        <v>7</v>
      </c>
      <c r="BS925" t="s">
        <v>1847</v>
      </c>
      <c r="BT925" t="s">
        <v>10308</v>
      </c>
      <c r="BU925" t="s">
        <v>1788</v>
      </c>
      <c r="BV925" t="s">
        <v>10304</v>
      </c>
      <c r="BW925" t="s">
        <v>10309</v>
      </c>
      <c r="BX925" t="s">
        <v>1940</v>
      </c>
      <c r="BY925" t="s">
        <v>8852</v>
      </c>
      <c r="BZ925" t="s">
        <v>1937</v>
      </c>
      <c r="CA925" t="s">
        <v>1974</v>
      </c>
      <c r="CB925"/>
      <c r="CC925" t="s">
        <v>998</v>
      </c>
      <c r="CD925" t="s">
        <v>1268</v>
      </c>
      <c r="CE925" t="s">
        <v>10310</v>
      </c>
      <c r="CF925" t="s">
        <v>10311</v>
      </c>
      <c r="CG925" t="s">
        <v>1268</v>
      </c>
      <c r="CH925" t="s">
        <v>1592</v>
      </c>
      <c r="CI925" t="s">
        <v>10253</v>
      </c>
      <c r="CJ925" t="s">
        <v>1282</v>
      </c>
      <c r="CK925"/>
      <c r="CL925"/>
      <c r="CM925" t="s">
        <v>10254</v>
      </c>
      <c r="CN925" t="s">
        <v>10302</v>
      </c>
      <c r="CO925" t="s">
        <v>10254</v>
      </c>
      <c r="CP925" t="s">
        <v>10302</v>
      </c>
      <c r="CQ925" t="s">
        <v>902</v>
      </c>
      <c r="CR925">
        <v>0</v>
      </c>
      <c r="CS925" t="s">
        <v>1592</v>
      </c>
      <c r="CT925" t="s">
        <v>1592</v>
      </c>
      <c r="CU925" t="s">
        <v>1592</v>
      </c>
      <c r="CV925" t="s">
        <v>1592</v>
      </c>
      <c r="CW925" t="s">
        <v>1592</v>
      </c>
      <c r="CX925">
        <v>923</v>
      </c>
      <c r="CY925" t="s">
        <v>10312</v>
      </c>
      <c r="CZ925" t="s">
        <v>1592</v>
      </c>
      <c r="DA925" t="s">
        <v>2313</v>
      </c>
      <c r="DB925" t="s">
        <v>2314</v>
      </c>
      <c r="DC925" t="s">
        <v>1789</v>
      </c>
      <c r="DD925" t="s">
        <v>1316</v>
      </c>
      <c r="DE925" t="s">
        <v>1818</v>
      </c>
      <c r="DF925" t="s">
        <v>8852</v>
      </c>
      <c r="DG925" t="s">
        <v>8867</v>
      </c>
      <c r="DH925" t="s">
        <v>8868</v>
      </c>
      <c r="DI925" t="s">
        <v>10303</v>
      </c>
      <c r="DJ925"/>
      <c r="DK925" t="s">
        <v>8868</v>
      </c>
      <c r="DL925">
        <v>9</v>
      </c>
      <c r="DM925" t="s">
        <v>2315</v>
      </c>
      <c r="DN925" t="s">
        <v>1282</v>
      </c>
      <c r="DO925" t="b">
        <v>1</v>
      </c>
      <c r="DP925" t="b">
        <v>1</v>
      </c>
      <c r="DQ925" t="b">
        <v>1</v>
      </c>
      <c r="DR925" t="b">
        <v>0</v>
      </c>
      <c r="DS925" t="b">
        <v>0</v>
      </c>
      <c r="DT925" t="b">
        <v>1</v>
      </c>
      <c r="DU925" t="b">
        <v>0</v>
      </c>
      <c r="DV925">
        <v>0</v>
      </c>
      <c r="DW925" t="b">
        <v>0</v>
      </c>
      <c r="DX925" t="b">
        <v>0</v>
      </c>
      <c r="DY925" t="b">
        <v>0</v>
      </c>
      <c r="DZ925" t="b">
        <v>0</v>
      </c>
      <c r="EA925" t="b">
        <v>0</v>
      </c>
      <c r="EB925" t="b">
        <v>0</v>
      </c>
      <c r="EC925" t="b">
        <v>0</v>
      </c>
      <c r="ED925" t="b">
        <v>0</v>
      </c>
      <c r="EE925" t="b">
        <v>0</v>
      </c>
      <c r="EF925" t="b" cm="1">
        <v>0</v>
      </c>
      <c r="EG925" t="b">
        <v>0</v>
      </c>
      <c r="EH925" t="b">
        <v>0</v>
      </c>
      <c r="EI925" t="b">
        <v>0</v>
      </c>
      <c r="EJ925" t="s">
        <v>1592</v>
      </c>
      <c r="EK925">
        <v>0</v>
      </c>
      <c r="EL925">
        <v>27</v>
      </c>
      <c r="EM925" t="b">
        <v>0</v>
      </c>
    </row>
    <row r="926" spans="1:143" ht="15.75">
      <c r="A926"/>
      <c r="B926" t="s">
        <v>1282</v>
      </c>
      <c r="C926" t="s">
        <v>1282</v>
      </c>
      <c r="D926" t="s">
        <v>1849</v>
      </c>
      <c r="E926" t="s">
        <v>1850</v>
      </c>
      <c r="F926"/>
      <c r="G926" t="s">
        <v>1851</v>
      </c>
      <c r="H926" t="s">
        <v>10313</v>
      </c>
      <c r="I926" t="s">
        <v>1268</v>
      </c>
      <c r="J926" t="s">
        <v>1840</v>
      </c>
      <c r="K926" t="s">
        <v>902</v>
      </c>
      <c r="L926" t="s">
        <v>1939</v>
      </c>
      <c r="M926" t="s">
        <v>2031</v>
      </c>
      <c r="N926"/>
      <c r="O926"/>
      <c r="P926" t="s">
        <v>10252</v>
      </c>
      <c r="Q926" t="s">
        <v>1316</v>
      </c>
      <c r="R926" t="s">
        <v>10253</v>
      </c>
      <c r="S926"/>
      <c r="T926" t="s">
        <v>8852</v>
      </c>
      <c r="U926" t="s">
        <v>10254</v>
      </c>
      <c r="V926" t="s">
        <v>10314</v>
      </c>
      <c r="W926" t="s">
        <v>902</v>
      </c>
      <c r="X926" t="s">
        <v>902</v>
      </c>
      <c r="Y926"/>
      <c r="Z926"/>
      <c r="AA926"/>
      <c r="AB926"/>
      <c r="AC926" t="s">
        <v>902</v>
      </c>
      <c r="AD926" t="s">
        <v>902</v>
      </c>
      <c r="AE926" t="s">
        <v>902</v>
      </c>
      <c r="AF926"/>
      <c r="AG926"/>
      <c r="AH926"/>
      <c r="AI926"/>
      <c r="AJ926"/>
      <c r="AK926"/>
      <c r="AL926"/>
      <c r="AM926"/>
      <c r="AN926"/>
      <c r="AO926" s="108" t="s">
        <v>43</v>
      </c>
      <c r="AP926" t="s">
        <v>1317</v>
      </c>
      <c r="AQ926">
        <v>9</v>
      </c>
      <c r="AR926" t="s">
        <v>10315</v>
      </c>
      <c r="AS926" t="s">
        <v>1282</v>
      </c>
      <c r="AT926" t="s">
        <v>10256</v>
      </c>
      <c r="AU926" t="s">
        <v>1850</v>
      </c>
      <c r="AV926" t="s">
        <v>10316</v>
      </c>
      <c r="AW926" t="s">
        <v>1937</v>
      </c>
      <c r="AX926" t="s">
        <v>1934</v>
      </c>
      <c r="AY926" t="s">
        <v>10317</v>
      </c>
      <c r="AZ926" t="s">
        <v>1316</v>
      </c>
      <c r="BA926" t="s">
        <v>10318</v>
      </c>
      <c r="BB926" t="s">
        <v>1268</v>
      </c>
      <c r="BC926" t="s">
        <v>1939</v>
      </c>
      <c r="BD926" t="s">
        <v>10319</v>
      </c>
      <c r="BE926">
        <v>926</v>
      </c>
      <c r="BF926">
        <v>919</v>
      </c>
      <c r="BG926">
        <v>0</v>
      </c>
      <c r="BH926" t="s">
        <v>1850</v>
      </c>
      <c r="BI926">
        <v>1</v>
      </c>
      <c r="BJ926">
        <v>0</v>
      </c>
      <c r="BK926">
        <v>0</v>
      </c>
      <c r="BL926" t="s">
        <v>1592</v>
      </c>
      <c r="BM926" t="s">
        <v>10251</v>
      </c>
      <c r="BN926" t="s">
        <v>10257</v>
      </c>
      <c r="BO926" t="s" cm="1">
        <v>10255</v>
      </c>
      <c r="BP926" t="s">
        <v>1592</v>
      </c>
      <c r="BQ926" t="s">
        <v>10261</v>
      </c>
      <c r="BR926">
        <v>8</v>
      </c>
      <c r="BS926" t="s">
        <v>1848</v>
      </c>
      <c r="BT926" t="s">
        <v>10320</v>
      </c>
      <c r="BU926" t="s">
        <v>1849</v>
      </c>
      <c r="BV926" t="s">
        <v>10316</v>
      </c>
      <c r="BW926" t="s">
        <v>10321</v>
      </c>
      <c r="BX926" t="s">
        <v>1937</v>
      </c>
      <c r="BY926" t="s">
        <v>8852</v>
      </c>
      <c r="BZ926" t="s">
        <v>1937</v>
      </c>
      <c r="CA926" t="s">
        <v>2031</v>
      </c>
      <c r="CB926"/>
      <c r="CC926" t="s">
        <v>998</v>
      </c>
      <c r="CD926" t="s">
        <v>1268</v>
      </c>
      <c r="CE926" t="s">
        <v>10322</v>
      </c>
      <c r="CF926" t="s">
        <v>10323</v>
      </c>
      <c r="CG926" t="s">
        <v>1268</v>
      </c>
      <c r="CH926" t="s">
        <v>1592</v>
      </c>
      <c r="CI926" t="s">
        <v>10253</v>
      </c>
      <c r="CJ926" t="s">
        <v>1282</v>
      </c>
      <c r="CK926"/>
      <c r="CL926"/>
      <c r="CM926" t="s">
        <v>10254</v>
      </c>
      <c r="CN926" t="s">
        <v>10314</v>
      </c>
      <c r="CO926" t="s">
        <v>10254</v>
      </c>
      <c r="CP926" t="s">
        <v>10314</v>
      </c>
      <c r="CQ926" t="s">
        <v>902</v>
      </c>
      <c r="CR926">
        <v>0</v>
      </c>
      <c r="CS926" t="s">
        <v>1592</v>
      </c>
      <c r="CT926" t="s">
        <v>1592</v>
      </c>
      <c r="CU926" t="s">
        <v>1592</v>
      </c>
      <c r="CV926" t="s">
        <v>1592</v>
      </c>
      <c r="CW926" t="s">
        <v>1592</v>
      </c>
      <c r="CX926">
        <v>924</v>
      </c>
      <c r="CY926" t="s">
        <v>10324</v>
      </c>
      <c r="CZ926" t="s">
        <v>1592</v>
      </c>
      <c r="DA926" t="s">
        <v>2313</v>
      </c>
      <c r="DB926" t="s">
        <v>2314</v>
      </c>
      <c r="DC926" t="s">
        <v>1850</v>
      </c>
      <c r="DD926" t="s">
        <v>1316</v>
      </c>
      <c r="DE926" t="s">
        <v>1851</v>
      </c>
      <c r="DF926" t="s">
        <v>8852</v>
      </c>
      <c r="DG926" t="s">
        <v>8867</v>
      </c>
      <c r="DH926" t="s">
        <v>8868</v>
      </c>
      <c r="DI926" t="s">
        <v>10315</v>
      </c>
      <c r="DJ926"/>
      <c r="DK926" t="s">
        <v>8868</v>
      </c>
      <c r="DL926">
        <v>9</v>
      </c>
      <c r="DM926" t="s">
        <v>2315</v>
      </c>
      <c r="DN926" t="s">
        <v>1282</v>
      </c>
      <c r="DO926" t="b">
        <v>1</v>
      </c>
      <c r="DP926" t="b">
        <v>1</v>
      </c>
      <c r="DQ926" t="b">
        <v>1</v>
      </c>
      <c r="DR926" t="b">
        <v>0</v>
      </c>
      <c r="DS926" t="b">
        <v>0</v>
      </c>
      <c r="DT926" t="b">
        <v>1</v>
      </c>
      <c r="DU926" t="b">
        <v>0</v>
      </c>
      <c r="DV926">
        <v>0</v>
      </c>
      <c r="DW926" t="b">
        <v>0</v>
      </c>
      <c r="DX926" t="b">
        <v>0</v>
      </c>
      <c r="DY926" t="b">
        <v>0</v>
      </c>
      <c r="DZ926" t="b">
        <v>0</v>
      </c>
      <c r="EA926" t="b">
        <v>0</v>
      </c>
      <c r="EB926" t="b">
        <v>0</v>
      </c>
      <c r="EC926" t="b">
        <v>0</v>
      </c>
      <c r="ED926" t="b">
        <v>0</v>
      </c>
      <c r="EE926" t="b">
        <v>0</v>
      </c>
      <c r="EF926" t="b" cm="1">
        <v>0</v>
      </c>
      <c r="EG926" t="b">
        <v>0</v>
      </c>
      <c r="EH926" t="b">
        <v>0</v>
      </c>
      <c r="EI926" t="b">
        <v>0</v>
      </c>
      <c r="EJ926" t="s">
        <v>1592</v>
      </c>
      <c r="EK926">
        <v>0</v>
      </c>
      <c r="EL926">
        <v>25</v>
      </c>
      <c r="EM926" t="b">
        <v>0</v>
      </c>
    </row>
    <row r="927" spans="1:143" ht="15.75">
      <c r="A927"/>
      <c r="B927" t="s">
        <v>1282</v>
      </c>
      <c r="C927" t="s">
        <v>1282</v>
      </c>
      <c r="D927" t="s">
        <v>1853</v>
      </c>
      <c r="E927" t="s">
        <v>1854</v>
      </c>
      <c r="F927"/>
      <c r="G927" t="s">
        <v>1855</v>
      </c>
      <c r="H927" t="s">
        <v>1855</v>
      </c>
      <c r="I927" t="s">
        <v>1268</v>
      </c>
      <c r="J927" t="s">
        <v>1840</v>
      </c>
      <c r="K927" t="s">
        <v>902</v>
      </c>
      <c r="L927" t="s">
        <v>1939</v>
      </c>
      <c r="M927" t="s">
        <v>2031</v>
      </c>
      <c r="N927"/>
      <c r="O927"/>
      <c r="P927" t="s">
        <v>10252</v>
      </c>
      <c r="Q927" t="s">
        <v>1316</v>
      </c>
      <c r="R927" t="s">
        <v>10253</v>
      </c>
      <c r="S927"/>
      <c r="T927" t="s">
        <v>8852</v>
      </c>
      <c r="U927" t="s">
        <v>10254</v>
      </c>
      <c r="V927" t="s">
        <v>10325</v>
      </c>
      <c r="W927" t="s">
        <v>902</v>
      </c>
      <c r="X927" t="s">
        <v>902</v>
      </c>
      <c r="Y927"/>
      <c r="Z927"/>
      <c r="AA927"/>
      <c r="AB927"/>
      <c r="AC927" t="s">
        <v>902</v>
      </c>
      <c r="AD927" t="s">
        <v>902</v>
      </c>
      <c r="AE927" t="s">
        <v>902</v>
      </c>
      <c r="AF927"/>
      <c r="AG927"/>
      <c r="AH927"/>
      <c r="AI927"/>
      <c r="AJ927"/>
      <c r="AK927"/>
      <c r="AL927"/>
      <c r="AM927"/>
      <c r="AN927"/>
      <c r="AO927" s="108" t="s">
        <v>43</v>
      </c>
      <c r="AP927" t="s">
        <v>1317</v>
      </c>
      <c r="AQ927">
        <v>10</v>
      </c>
      <c r="AR927" t="s">
        <v>10326</v>
      </c>
      <c r="AS927" t="s">
        <v>1282</v>
      </c>
      <c r="AT927" t="s">
        <v>10256</v>
      </c>
      <c r="AU927" t="s">
        <v>1854</v>
      </c>
      <c r="AV927" t="s">
        <v>10327</v>
      </c>
      <c r="AW927" t="s">
        <v>1937</v>
      </c>
      <c r="AX927" t="s">
        <v>1934</v>
      </c>
      <c r="AY927" t="s">
        <v>10328</v>
      </c>
      <c r="AZ927" t="s">
        <v>1316</v>
      </c>
      <c r="BA927" t="s">
        <v>10329</v>
      </c>
      <c r="BB927" t="s">
        <v>1268</v>
      </c>
      <c r="BC927" t="s">
        <v>1939</v>
      </c>
      <c r="BD927" t="s">
        <v>10330</v>
      </c>
      <c r="BE927">
        <v>927</v>
      </c>
      <c r="BF927">
        <v>919</v>
      </c>
      <c r="BG927">
        <v>0</v>
      </c>
      <c r="BH927" t="s">
        <v>1854</v>
      </c>
      <c r="BI927">
        <v>1</v>
      </c>
      <c r="BJ927">
        <v>0</v>
      </c>
      <c r="BK927">
        <v>0</v>
      </c>
      <c r="BL927" t="s">
        <v>1592</v>
      </c>
      <c r="BM927" t="s">
        <v>10251</v>
      </c>
      <c r="BN927" t="s">
        <v>10257</v>
      </c>
      <c r="BO927" t="s" cm="1">
        <v>10255</v>
      </c>
      <c r="BP927" t="s">
        <v>1592</v>
      </c>
      <c r="BQ927" t="s">
        <v>10261</v>
      </c>
      <c r="BR927">
        <v>9</v>
      </c>
      <c r="BS927" t="s">
        <v>1852</v>
      </c>
      <c r="BT927" t="s">
        <v>10331</v>
      </c>
      <c r="BU927" t="s">
        <v>1853</v>
      </c>
      <c r="BV927" t="s">
        <v>10327</v>
      </c>
      <c r="BW927" t="s">
        <v>10328</v>
      </c>
      <c r="BX927" t="s">
        <v>1937</v>
      </c>
      <c r="BY927" t="s">
        <v>8852</v>
      </c>
      <c r="BZ927" t="s">
        <v>1937</v>
      </c>
      <c r="CA927" t="s">
        <v>2031</v>
      </c>
      <c r="CB927"/>
      <c r="CC927" t="s">
        <v>998</v>
      </c>
      <c r="CD927" t="s">
        <v>1268</v>
      </c>
      <c r="CE927" t="s">
        <v>10332</v>
      </c>
      <c r="CF927" t="s">
        <v>10333</v>
      </c>
      <c r="CG927" t="s">
        <v>1268</v>
      </c>
      <c r="CH927" t="s">
        <v>1592</v>
      </c>
      <c r="CI927" t="s">
        <v>10253</v>
      </c>
      <c r="CJ927" t="s">
        <v>1282</v>
      </c>
      <c r="CK927"/>
      <c r="CL927"/>
      <c r="CM927" t="s">
        <v>10254</v>
      </c>
      <c r="CN927" t="s">
        <v>10325</v>
      </c>
      <c r="CO927" t="s">
        <v>10254</v>
      </c>
      <c r="CP927" t="s">
        <v>10325</v>
      </c>
      <c r="CQ927" t="s">
        <v>902</v>
      </c>
      <c r="CR927">
        <v>0</v>
      </c>
      <c r="CS927" t="s">
        <v>1592</v>
      </c>
      <c r="CT927" t="s">
        <v>1592</v>
      </c>
      <c r="CU927" t="s">
        <v>1592</v>
      </c>
      <c r="CV927" t="s">
        <v>1592</v>
      </c>
      <c r="CW927" t="s">
        <v>1592</v>
      </c>
      <c r="CX927">
        <v>925</v>
      </c>
      <c r="CY927" t="s">
        <v>10334</v>
      </c>
      <c r="CZ927" t="s">
        <v>1592</v>
      </c>
      <c r="DA927" t="s">
        <v>2313</v>
      </c>
      <c r="DB927" t="s">
        <v>2314</v>
      </c>
      <c r="DC927" t="s">
        <v>1854</v>
      </c>
      <c r="DD927" t="s">
        <v>1316</v>
      </c>
      <c r="DE927" t="s">
        <v>1855</v>
      </c>
      <c r="DF927" t="s">
        <v>8852</v>
      </c>
      <c r="DG927" t="s">
        <v>8867</v>
      </c>
      <c r="DH927" t="s">
        <v>8868</v>
      </c>
      <c r="DI927" t="s">
        <v>10326</v>
      </c>
      <c r="DJ927"/>
      <c r="DK927" t="s">
        <v>8868</v>
      </c>
      <c r="DL927">
        <v>9</v>
      </c>
      <c r="DM927" t="s">
        <v>2315</v>
      </c>
      <c r="DN927" t="s">
        <v>1282</v>
      </c>
      <c r="DO927" t="b">
        <v>1</v>
      </c>
      <c r="DP927" t="b">
        <v>1</v>
      </c>
      <c r="DQ927" t="b">
        <v>1</v>
      </c>
      <c r="DR927" t="b">
        <v>0</v>
      </c>
      <c r="DS927" t="b">
        <v>0</v>
      </c>
      <c r="DT927" t="b">
        <v>1</v>
      </c>
      <c r="DU927" t="b">
        <v>0</v>
      </c>
      <c r="DV927">
        <v>0</v>
      </c>
      <c r="DW927" t="b">
        <v>0</v>
      </c>
      <c r="DX927" t="b">
        <v>0</v>
      </c>
      <c r="DY927" t="b">
        <v>0</v>
      </c>
      <c r="DZ927" t="b">
        <v>0</v>
      </c>
      <c r="EA927" t="b">
        <v>0</v>
      </c>
      <c r="EB927" t="b">
        <v>0</v>
      </c>
      <c r="EC927" t="b">
        <v>0</v>
      </c>
      <c r="ED927" t="b">
        <v>0</v>
      </c>
      <c r="EE927" t="b">
        <v>0</v>
      </c>
      <c r="EF927" t="b" cm="1">
        <v>0</v>
      </c>
      <c r="EG927" t="b">
        <v>0</v>
      </c>
      <c r="EH927" t="b">
        <v>0</v>
      </c>
      <c r="EI927" t="b">
        <v>0</v>
      </c>
      <c r="EJ927" t="s">
        <v>1592</v>
      </c>
      <c r="EK927">
        <v>0</v>
      </c>
      <c r="EL927">
        <v>30</v>
      </c>
      <c r="EM927" t="b">
        <v>0</v>
      </c>
    </row>
    <row r="928" spans="1:143" ht="15.75">
      <c r="A928"/>
      <c r="B928" t="s">
        <v>1282</v>
      </c>
      <c r="C928" t="s">
        <v>1282</v>
      </c>
      <c r="D928" t="s">
        <v>1857</v>
      </c>
      <c r="E928" t="s">
        <v>1858</v>
      </c>
      <c r="F928"/>
      <c r="G928" t="s">
        <v>1859</v>
      </c>
      <c r="H928" t="s">
        <v>10335</v>
      </c>
      <c r="I928" t="s">
        <v>1268</v>
      </c>
      <c r="J928" t="s">
        <v>1840</v>
      </c>
      <c r="K928" t="s">
        <v>902</v>
      </c>
      <c r="L928" t="s">
        <v>1939</v>
      </c>
      <c r="M928" t="s">
        <v>2607</v>
      </c>
      <c r="N928" t="s">
        <v>902</v>
      </c>
      <c r="O928"/>
      <c r="P928" t="s">
        <v>10252</v>
      </c>
      <c r="Q928" t="s">
        <v>1316</v>
      </c>
      <c r="R928" t="s">
        <v>10253</v>
      </c>
      <c r="S928"/>
      <c r="T928" t="s">
        <v>8852</v>
      </c>
      <c r="U928" t="s">
        <v>10254</v>
      </c>
      <c r="V928" t="s">
        <v>10336</v>
      </c>
      <c r="W928" t="s">
        <v>902</v>
      </c>
      <c r="X928" t="s">
        <v>902</v>
      </c>
      <c r="Y928"/>
      <c r="Z928"/>
      <c r="AA928"/>
      <c r="AB928"/>
      <c r="AC928" t="s">
        <v>902</v>
      </c>
      <c r="AD928" t="s">
        <v>902</v>
      </c>
      <c r="AE928" t="s">
        <v>902</v>
      </c>
      <c r="AF928"/>
      <c r="AG928"/>
      <c r="AH928"/>
      <c r="AI928"/>
      <c r="AJ928"/>
      <c r="AK928"/>
      <c r="AL928"/>
      <c r="AM928"/>
      <c r="AN928"/>
      <c r="AO928" s="108" t="s">
        <v>43</v>
      </c>
      <c r="AP928" t="s">
        <v>1317</v>
      </c>
      <c r="AQ928">
        <v>11</v>
      </c>
      <c r="AR928" t="s">
        <v>10337</v>
      </c>
      <c r="AS928" t="s">
        <v>1282</v>
      </c>
      <c r="AT928" t="s">
        <v>10256</v>
      </c>
      <c r="AU928" t="s">
        <v>1858</v>
      </c>
      <c r="AV928" t="s">
        <v>10338</v>
      </c>
      <c r="AW928" t="s">
        <v>1937</v>
      </c>
      <c r="AX928" t="s">
        <v>1934</v>
      </c>
      <c r="AY928" t="s">
        <v>10339</v>
      </c>
      <c r="AZ928" t="s">
        <v>1316</v>
      </c>
      <c r="BA928" t="s">
        <v>10340</v>
      </c>
      <c r="BB928" t="s">
        <v>1268</v>
      </c>
      <c r="BC928" t="s">
        <v>1939</v>
      </c>
      <c r="BD928" t="s">
        <v>10341</v>
      </c>
      <c r="BE928">
        <v>928</v>
      </c>
      <c r="BF928">
        <v>919</v>
      </c>
      <c r="BG928">
        <v>0</v>
      </c>
      <c r="BH928" t="s">
        <v>1858</v>
      </c>
      <c r="BI928">
        <v>1</v>
      </c>
      <c r="BJ928">
        <v>0</v>
      </c>
      <c r="BK928">
        <v>0</v>
      </c>
      <c r="BL928" t="s">
        <v>1592</v>
      </c>
      <c r="BM928" t="s">
        <v>10251</v>
      </c>
      <c r="BN928" t="s">
        <v>10257</v>
      </c>
      <c r="BO928" t="s" cm="1">
        <v>10255</v>
      </c>
      <c r="BP928" t="s">
        <v>1592</v>
      </c>
      <c r="BQ928" t="s">
        <v>10261</v>
      </c>
      <c r="BR928">
        <v>10</v>
      </c>
      <c r="BS928" t="s">
        <v>1856</v>
      </c>
      <c r="BT928" t="s">
        <v>10342</v>
      </c>
      <c r="BU928" t="s">
        <v>1857</v>
      </c>
      <c r="BV928" t="s">
        <v>10338</v>
      </c>
      <c r="BW928" t="s">
        <v>10343</v>
      </c>
      <c r="BX928" t="s">
        <v>1940</v>
      </c>
      <c r="BY928" t="s">
        <v>8852</v>
      </c>
      <c r="BZ928" t="s">
        <v>1937</v>
      </c>
      <c r="CA928" t="s">
        <v>2607</v>
      </c>
      <c r="CB928"/>
      <c r="CC928" t="s">
        <v>998</v>
      </c>
      <c r="CD928" t="s">
        <v>1268</v>
      </c>
      <c r="CE928" t="s">
        <v>10344</v>
      </c>
      <c r="CF928" t="s">
        <v>10345</v>
      </c>
      <c r="CG928" t="s">
        <v>1268</v>
      </c>
      <c r="CH928" t="s">
        <v>1592</v>
      </c>
      <c r="CI928" t="s">
        <v>10253</v>
      </c>
      <c r="CJ928" t="s">
        <v>1282</v>
      </c>
      <c r="CK928"/>
      <c r="CL928"/>
      <c r="CM928" t="s">
        <v>10254</v>
      </c>
      <c r="CN928" t="s">
        <v>10336</v>
      </c>
      <c r="CO928" t="s">
        <v>10254</v>
      </c>
      <c r="CP928" t="s">
        <v>10336</v>
      </c>
      <c r="CQ928" t="s">
        <v>902</v>
      </c>
      <c r="CR928">
        <v>0</v>
      </c>
      <c r="CS928" t="s">
        <v>1592</v>
      </c>
      <c r="CT928" t="s">
        <v>1592</v>
      </c>
      <c r="CU928" t="s">
        <v>1592</v>
      </c>
      <c r="CV928" t="s">
        <v>1592</v>
      </c>
      <c r="CW928" t="s">
        <v>1592</v>
      </c>
      <c r="CX928">
        <v>926</v>
      </c>
      <c r="CY928" t="s">
        <v>10346</v>
      </c>
      <c r="CZ928" t="s">
        <v>1592</v>
      </c>
      <c r="DA928" t="s">
        <v>2313</v>
      </c>
      <c r="DB928" t="s">
        <v>2314</v>
      </c>
      <c r="DC928" t="s">
        <v>1858</v>
      </c>
      <c r="DD928" t="s">
        <v>1316</v>
      </c>
      <c r="DE928" t="s">
        <v>1859</v>
      </c>
      <c r="DF928" t="s">
        <v>8852</v>
      </c>
      <c r="DG928" t="s">
        <v>8867</v>
      </c>
      <c r="DH928" t="s">
        <v>8868</v>
      </c>
      <c r="DI928" t="s">
        <v>10337</v>
      </c>
      <c r="DJ928"/>
      <c r="DK928" t="s">
        <v>8868</v>
      </c>
      <c r="DL928">
        <v>9</v>
      </c>
      <c r="DM928" t="s">
        <v>2315</v>
      </c>
      <c r="DN928" t="s">
        <v>1282</v>
      </c>
      <c r="DO928" t="b">
        <v>1</v>
      </c>
      <c r="DP928" t="b">
        <v>1</v>
      </c>
      <c r="DQ928" t="b">
        <v>1</v>
      </c>
      <c r="DR928" t="b">
        <v>0</v>
      </c>
      <c r="DS928" t="b">
        <v>0</v>
      </c>
      <c r="DT928" t="b">
        <v>1</v>
      </c>
      <c r="DU928" t="b">
        <v>0</v>
      </c>
      <c r="DV928">
        <v>0</v>
      </c>
      <c r="DW928" t="b">
        <v>0</v>
      </c>
      <c r="DX928" t="b">
        <v>0</v>
      </c>
      <c r="DY928" t="b">
        <v>0</v>
      </c>
      <c r="DZ928" t="b">
        <v>0</v>
      </c>
      <c r="EA928" t="b">
        <v>0</v>
      </c>
      <c r="EB928" t="b">
        <v>0</v>
      </c>
      <c r="EC928" t="b">
        <v>0</v>
      </c>
      <c r="ED928" t="b">
        <v>0</v>
      </c>
      <c r="EE928" t="b">
        <v>0</v>
      </c>
      <c r="EF928" t="b" cm="1">
        <v>0</v>
      </c>
      <c r="EG928" t="b">
        <v>0</v>
      </c>
      <c r="EH928" t="b">
        <v>0</v>
      </c>
      <c r="EI928" t="b">
        <v>0</v>
      </c>
      <c r="EJ928" t="s">
        <v>1592</v>
      </c>
      <c r="EK928">
        <v>0</v>
      </c>
      <c r="EL928">
        <v>24</v>
      </c>
      <c r="EM928" t="b">
        <v>0</v>
      </c>
    </row>
    <row r="929" spans="1:143" ht="15.75">
      <c r="A929"/>
      <c r="B929" t="s">
        <v>1282</v>
      </c>
      <c r="C929" t="s">
        <v>1282</v>
      </c>
      <c r="D929" t="s">
        <v>1861</v>
      </c>
      <c r="E929" t="s">
        <v>1862</v>
      </c>
      <c r="F929"/>
      <c r="G929" t="s">
        <v>1863</v>
      </c>
      <c r="H929" t="s">
        <v>1863</v>
      </c>
      <c r="I929" t="s">
        <v>1268</v>
      </c>
      <c r="J929" t="s">
        <v>1840</v>
      </c>
      <c r="K929" t="s">
        <v>902</v>
      </c>
      <c r="L929" t="s">
        <v>1939</v>
      </c>
      <c r="M929" t="s">
        <v>2031</v>
      </c>
      <c r="N929"/>
      <c r="O929"/>
      <c r="P929" t="s">
        <v>10252</v>
      </c>
      <c r="Q929" t="s">
        <v>1316</v>
      </c>
      <c r="R929" t="s">
        <v>10253</v>
      </c>
      <c r="S929"/>
      <c r="T929" t="s">
        <v>8852</v>
      </c>
      <c r="U929" t="s">
        <v>10254</v>
      </c>
      <c r="V929" t="s">
        <v>10347</v>
      </c>
      <c r="W929" t="s">
        <v>902</v>
      </c>
      <c r="X929" t="s">
        <v>902</v>
      </c>
      <c r="Y929"/>
      <c r="Z929"/>
      <c r="AA929"/>
      <c r="AB929"/>
      <c r="AC929" t="s">
        <v>902</v>
      </c>
      <c r="AD929" t="s">
        <v>902</v>
      </c>
      <c r="AE929" t="s">
        <v>902</v>
      </c>
      <c r="AF929"/>
      <c r="AG929"/>
      <c r="AH929"/>
      <c r="AI929"/>
      <c r="AJ929"/>
      <c r="AK929"/>
      <c r="AL929"/>
      <c r="AM929"/>
      <c r="AN929"/>
      <c r="AO929" s="108" t="s">
        <v>43</v>
      </c>
      <c r="AP929" t="s">
        <v>1317</v>
      </c>
      <c r="AQ929">
        <v>12</v>
      </c>
      <c r="AR929" t="s">
        <v>10348</v>
      </c>
      <c r="AS929" t="s">
        <v>1282</v>
      </c>
      <c r="AT929" t="s">
        <v>10256</v>
      </c>
      <c r="AU929" t="s">
        <v>1862</v>
      </c>
      <c r="AV929" t="s">
        <v>10349</v>
      </c>
      <c r="AW929" t="s">
        <v>1937</v>
      </c>
      <c r="AX929" t="s">
        <v>1934</v>
      </c>
      <c r="AY929" t="s">
        <v>10350</v>
      </c>
      <c r="AZ929" t="s">
        <v>1316</v>
      </c>
      <c r="BA929" t="s">
        <v>10351</v>
      </c>
      <c r="BB929" t="s">
        <v>1268</v>
      </c>
      <c r="BC929" t="s">
        <v>1939</v>
      </c>
      <c r="BD929" t="s">
        <v>10352</v>
      </c>
      <c r="BE929">
        <v>929</v>
      </c>
      <c r="BF929">
        <v>919</v>
      </c>
      <c r="BG929">
        <v>0</v>
      </c>
      <c r="BH929" t="s">
        <v>1862</v>
      </c>
      <c r="BI929">
        <v>1</v>
      </c>
      <c r="BJ929">
        <v>0</v>
      </c>
      <c r="BK929">
        <v>0</v>
      </c>
      <c r="BL929" t="s">
        <v>1592</v>
      </c>
      <c r="BM929" t="s">
        <v>10251</v>
      </c>
      <c r="BN929" t="s">
        <v>10257</v>
      </c>
      <c r="BO929" t="s" cm="1">
        <v>10255</v>
      </c>
      <c r="BP929" t="s">
        <v>1592</v>
      </c>
      <c r="BQ929" t="s">
        <v>10261</v>
      </c>
      <c r="BR929">
        <v>11</v>
      </c>
      <c r="BS929" t="s">
        <v>1860</v>
      </c>
      <c r="BT929" t="s">
        <v>10353</v>
      </c>
      <c r="BU929" t="s">
        <v>1861</v>
      </c>
      <c r="BV929" t="s">
        <v>10349</v>
      </c>
      <c r="BW929" t="s">
        <v>10350</v>
      </c>
      <c r="BX929" t="s">
        <v>1937</v>
      </c>
      <c r="BY929" t="s">
        <v>8852</v>
      </c>
      <c r="BZ929" t="s">
        <v>1937</v>
      </c>
      <c r="CA929" t="s">
        <v>2031</v>
      </c>
      <c r="CB929"/>
      <c r="CC929" t="s">
        <v>998</v>
      </c>
      <c r="CD929" t="s">
        <v>1268</v>
      </c>
      <c r="CE929" t="s">
        <v>10354</v>
      </c>
      <c r="CF929" t="s">
        <v>10355</v>
      </c>
      <c r="CG929" t="s">
        <v>1268</v>
      </c>
      <c r="CH929" t="s">
        <v>1592</v>
      </c>
      <c r="CI929" t="s">
        <v>10253</v>
      </c>
      <c r="CJ929" t="s">
        <v>1282</v>
      </c>
      <c r="CK929"/>
      <c r="CL929"/>
      <c r="CM929" t="s">
        <v>10254</v>
      </c>
      <c r="CN929" t="s">
        <v>10347</v>
      </c>
      <c r="CO929" t="s">
        <v>10254</v>
      </c>
      <c r="CP929" t="s">
        <v>10347</v>
      </c>
      <c r="CQ929" t="s">
        <v>902</v>
      </c>
      <c r="CR929">
        <v>0</v>
      </c>
      <c r="CS929" t="s">
        <v>1592</v>
      </c>
      <c r="CT929" t="s">
        <v>1592</v>
      </c>
      <c r="CU929" t="s">
        <v>1592</v>
      </c>
      <c r="CV929" t="s">
        <v>1592</v>
      </c>
      <c r="CW929" t="s">
        <v>1592</v>
      </c>
      <c r="CX929">
        <v>927</v>
      </c>
      <c r="CY929" t="s">
        <v>10356</v>
      </c>
      <c r="CZ929" t="s">
        <v>1592</v>
      </c>
      <c r="DA929" t="s">
        <v>2313</v>
      </c>
      <c r="DB929" t="s">
        <v>2314</v>
      </c>
      <c r="DC929" t="s">
        <v>1862</v>
      </c>
      <c r="DD929" t="s">
        <v>1316</v>
      </c>
      <c r="DE929" t="s">
        <v>1863</v>
      </c>
      <c r="DF929" t="s">
        <v>8852</v>
      </c>
      <c r="DG929" t="s">
        <v>8867</v>
      </c>
      <c r="DH929" t="s">
        <v>8868</v>
      </c>
      <c r="DI929" t="s">
        <v>10348</v>
      </c>
      <c r="DJ929"/>
      <c r="DK929" t="s">
        <v>8868</v>
      </c>
      <c r="DL929">
        <v>9</v>
      </c>
      <c r="DM929" t="s">
        <v>2315</v>
      </c>
      <c r="DN929" t="s">
        <v>1282</v>
      </c>
      <c r="DO929" t="b">
        <v>1</v>
      </c>
      <c r="DP929" t="b">
        <v>1</v>
      </c>
      <c r="DQ929" t="b">
        <v>1</v>
      </c>
      <c r="DR929" t="b">
        <v>0</v>
      </c>
      <c r="DS929" t="b">
        <v>0</v>
      </c>
      <c r="DT929" t="b">
        <v>1</v>
      </c>
      <c r="DU929" t="b">
        <v>0</v>
      </c>
      <c r="DV929">
        <v>0</v>
      </c>
      <c r="DW929" t="b">
        <v>0</v>
      </c>
      <c r="DX929" t="b">
        <v>0</v>
      </c>
      <c r="DY929" t="b">
        <v>0</v>
      </c>
      <c r="DZ929" t="b">
        <v>0</v>
      </c>
      <c r="EA929" t="b">
        <v>0</v>
      </c>
      <c r="EB929" t="b">
        <v>0</v>
      </c>
      <c r="EC929" t="b">
        <v>0</v>
      </c>
      <c r="ED929" t="b">
        <v>0</v>
      </c>
      <c r="EE929" t="b">
        <v>0</v>
      </c>
      <c r="EF929" t="b" cm="1">
        <v>0</v>
      </c>
      <c r="EG929" t="b">
        <v>0</v>
      </c>
      <c r="EH929" t="b">
        <v>0</v>
      </c>
      <c r="EI929" t="b">
        <v>0</v>
      </c>
      <c r="EJ929" t="s">
        <v>1592</v>
      </c>
      <c r="EK929">
        <v>0</v>
      </c>
      <c r="EL929">
        <v>36</v>
      </c>
      <c r="EM929" t="b">
        <v>0</v>
      </c>
    </row>
    <row r="930" spans="1:143" s="119" customFormat="1" ht="15.75">
      <c r="A930"/>
      <c r="B930" t="s">
        <v>1282</v>
      </c>
      <c r="C930" t="s">
        <v>1282</v>
      </c>
      <c r="D930" t="s">
        <v>1865</v>
      </c>
      <c r="E930" t="s">
        <v>1866</v>
      </c>
      <c r="F930"/>
      <c r="G930" t="s">
        <v>1867</v>
      </c>
      <c r="H930" t="s">
        <v>10357</v>
      </c>
      <c r="I930" t="s">
        <v>1268</v>
      </c>
      <c r="J930" t="s">
        <v>1840</v>
      </c>
      <c r="K930" t="s">
        <v>902</v>
      </c>
      <c r="L930" t="s">
        <v>1939</v>
      </c>
      <c r="M930" t="s">
        <v>2607</v>
      </c>
      <c r="N930" t="s">
        <v>902</v>
      </c>
      <c r="O930"/>
      <c r="P930" t="s">
        <v>10252</v>
      </c>
      <c r="Q930" t="s">
        <v>1316</v>
      </c>
      <c r="R930" t="s">
        <v>10253</v>
      </c>
      <c r="S930"/>
      <c r="T930" t="s">
        <v>8852</v>
      </c>
      <c r="U930" t="s">
        <v>10254</v>
      </c>
      <c r="V930" t="s">
        <v>10358</v>
      </c>
      <c r="W930" t="s">
        <v>902</v>
      </c>
      <c r="X930" t="s">
        <v>902</v>
      </c>
      <c r="Y930"/>
      <c r="Z930"/>
      <c r="AA930"/>
      <c r="AB930"/>
      <c r="AC930" t="s">
        <v>902</v>
      </c>
      <c r="AD930" t="s">
        <v>902</v>
      </c>
      <c r="AE930" t="s">
        <v>902</v>
      </c>
      <c r="AF930"/>
      <c r="AG930"/>
      <c r="AH930"/>
      <c r="AI930"/>
      <c r="AJ930"/>
      <c r="AK930"/>
      <c r="AL930"/>
      <c r="AM930"/>
      <c r="AN930"/>
      <c r="AO930" s="108" t="s">
        <v>43</v>
      </c>
      <c r="AP930" t="s">
        <v>1317</v>
      </c>
      <c r="AQ930">
        <v>13</v>
      </c>
      <c r="AR930" t="s">
        <v>10359</v>
      </c>
      <c r="AS930" t="s">
        <v>1282</v>
      </c>
      <c r="AT930" t="s">
        <v>10256</v>
      </c>
      <c r="AU930" t="s">
        <v>1866</v>
      </c>
      <c r="AV930" t="s">
        <v>10360</v>
      </c>
      <c r="AW930" t="s">
        <v>1937</v>
      </c>
      <c r="AX930" t="s">
        <v>1934</v>
      </c>
      <c r="AY930" t="s">
        <v>10361</v>
      </c>
      <c r="AZ930" t="s">
        <v>1316</v>
      </c>
      <c r="BA930" t="s">
        <v>10362</v>
      </c>
      <c r="BB930" t="s">
        <v>1268</v>
      </c>
      <c r="BC930" t="s">
        <v>1939</v>
      </c>
      <c r="BD930" t="s">
        <v>10363</v>
      </c>
      <c r="BE930">
        <v>930</v>
      </c>
      <c r="BF930">
        <v>919</v>
      </c>
      <c r="BG930">
        <v>0</v>
      </c>
      <c r="BH930" t="s">
        <v>1866</v>
      </c>
      <c r="BI930">
        <v>1</v>
      </c>
      <c r="BJ930">
        <v>0</v>
      </c>
      <c r="BK930">
        <v>0</v>
      </c>
      <c r="BL930" t="s">
        <v>1592</v>
      </c>
      <c r="BM930" t="s">
        <v>10251</v>
      </c>
      <c r="BN930" t="s">
        <v>10257</v>
      </c>
      <c r="BO930" t="s" cm="1">
        <v>10255</v>
      </c>
      <c r="BP930" t="s">
        <v>1592</v>
      </c>
      <c r="BQ930" t="s">
        <v>10261</v>
      </c>
      <c r="BR930">
        <v>12</v>
      </c>
      <c r="BS930" t="s">
        <v>1864</v>
      </c>
      <c r="BT930" t="s">
        <v>10364</v>
      </c>
      <c r="BU930" t="s">
        <v>1865</v>
      </c>
      <c r="BV930" t="s">
        <v>10360</v>
      </c>
      <c r="BW930" t="s">
        <v>10365</v>
      </c>
      <c r="BX930" t="s">
        <v>1940</v>
      </c>
      <c r="BY930" t="s">
        <v>8852</v>
      </c>
      <c r="BZ930" t="s">
        <v>1937</v>
      </c>
      <c r="CA930" t="s">
        <v>2607</v>
      </c>
      <c r="CB930"/>
      <c r="CC930" t="s">
        <v>998</v>
      </c>
      <c r="CD930" t="s">
        <v>1268</v>
      </c>
      <c r="CE930" t="s">
        <v>10366</v>
      </c>
      <c r="CF930" t="s">
        <v>10367</v>
      </c>
      <c r="CG930" t="s">
        <v>1268</v>
      </c>
      <c r="CH930" t="s">
        <v>1592</v>
      </c>
      <c r="CI930" t="s">
        <v>10253</v>
      </c>
      <c r="CJ930" t="s">
        <v>1282</v>
      </c>
      <c r="CK930"/>
      <c r="CL930"/>
      <c r="CM930" t="s">
        <v>10254</v>
      </c>
      <c r="CN930" t="s">
        <v>10358</v>
      </c>
      <c r="CO930" t="s">
        <v>10254</v>
      </c>
      <c r="CP930" t="s">
        <v>10358</v>
      </c>
      <c r="CQ930" t="s">
        <v>902</v>
      </c>
      <c r="CR930">
        <v>0</v>
      </c>
      <c r="CS930" t="s">
        <v>1592</v>
      </c>
      <c r="CT930" t="s">
        <v>1592</v>
      </c>
      <c r="CU930" t="s">
        <v>1592</v>
      </c>
      <c r="CV930" t="s">
        <v>1592</v>
      </c>
      <c r="CW930" t="s">
        <v>1592</v>
      </c>
      <c r="CX930">
        <v>928</v>
      </c>
      <c r="CY930" t="s">
        <v>10368</v>
      </c>
      <c r="CZ930" t="s">
        <v>1592</v>
      </c>
      <c r="DA930" t="s">
        <v>2313</v>
      </c>
      <c r="DB930" t="s">
        <v>2314</v>
      </c>
      <c r="DC930" t="s">
        <v>1866</v>
      </c>
      <c r="DD930" t="s">
        <v>1316</v>
      </c>
      <c r="DE930" t="s">
        <v>1867</v>
      </c>
      <c r="DF930" t="s">
        <v>8852</v>
      </c>
      <c r="DG930" t="s">
        <v>8867</v>
      </c>
      <c r="DH930" t="s">
        <v>8868</v>
      </c>
      <c r="DI930" t="s">
        <v>10359</v>
      </c>
      <c r="DJ930"/>
      <c r="DK930" t="s">
        <v>8868</v>
      </c>
      <c r="DL930">
        <v>9</v>
      </c>
      <c r="DM930" t="s">
        <v>2315</v>
      </c>
      <c r="DN930" t="s">
        <v>1282</v>
      </c>
      <c r="DO930" t="b">
        <v>1</v>
      </c>
      <c r="DP930" t="b">
        <v>1</v>
      </c>
      <c r="DQ930" t="b">
        <v>1</v>
      </c>
      <c r="DR930" t="b">
        <v>0</v>
      </c>
      <c r="DS930" t="b">
        <v>0</v>
      </c>
      <c r="DT930" t="b">
        <v>1</v>
      </c>
      <c r="DU930" t="b">
        <v>0</v>
      </c>
      <c r="DV930">
        <v>0</v>
      </c>
      <c r="DW930" t="b">
        <v>0</v>
      </c>
      <c r="DX930" t="b">
        <v>0</v>
      </c>
      <c r="DY930" t="b">
        <v>0</v>
      </c>
      <c r="DZ930" t="b">
        <v>0</v>
      </c>
      <c r="EA930" t="b">
        <v>0</v>
      </c>
      <c r="EB930" t="b">
        <v>0</v>
      </c>
      <c r="EC930" t="b">
        <v>0</v>
      </c>
      <c r="ED930" t="b">
        <v>0</v>
      </c>
      <c r="EE930" t="b">
        <v>0</v>
      </c>
      <c r="EF930" t="b" cm="1">
        <v>0</v>
      </c>
      <c r="EG930" t="b">
        <v>0</v>
      </c>
      <c r="EH930" t="b">
        <v>0</v>
      </c>
      <c r="EI930" t="b">
        <v>0</v>
      </c>
      <c r="EJ930" t="s">
        <v>1592</v>
      </c>
      <c r="EK930">
        <v>0</v>
      </c>
      <c r="EL930">
        <v>18</v>
      </c>
      <c r="EM930" t="b">
        <v>0</v>
      </c>
    </row>
    <row r="931" spans="1:143" ht="15.75">
      <c r="A931"/>
      <c r="B931" t="s">
        <v>1282</v>
      </c>
      <c r="C931" t="s">
        <v>1282</v>
      </c>
      <c r="D931" t="s">
        <v>1909</v>
      </c>
      <c r="E931" t="s">
        <v>10369</v>
      </c>
      <c r="F931"/>
      <c r="G931" t="s">
        <v>1909</v>
      </c>
      <c r="H931" t="s">
        <v>902</v>
      </c>
      <c r="I931" t="s">
        <v>1279</v>
      </c>
      <c r="J931"/>
      <c r="K931" t="s">
        <v>902</v>
      </c>
      <c r="L931" t="s">
        <v>5588</v>
      </c>
      <c r="M931"/>
      <c r="N931"/>
      <c r="O931"/>
      <c r="P931" t="s">
        <v>10252</v>
      </c>
      <c r="Q931" t="s">
        <v>1316</v>
      </c>
      <c r="R931" t="s">
        <v>10253</v>
      </c>
      <c r="S931"/>
      <c r="T931" t="s">
        <v>8852</v>
      </c>
      <c r="U931" t="s">
        <v>10370</v>
      </c>
      <c r="V931"/>
      <c r="W931" t="s">
        <v>902</v>
      </c>
      <c r="X931" t="s">
        <v>902</v>
      </c>
      <c r="Y931"/>
      <c r="Z931"/>
      <c r="AA931"/>
      <c r="AB931"/>
      <c r="AC931" t="s">
        <v>902</v>
      </c>
      <c r="AD931" t="s">
        <v>902</v>
      </c>
      <c r="AE931" t="s">
        <v>902</v>
      </c>
      <c r="AF931"/>
      <c r="AG931"/>
      <c r="AH931"/>
      <c r="AI931"/>
      <c r="AJ931"/>
      <c r="AK931"/>
      <c r="AL931"/>
      <c r="AM931"/>
      <c r="AN931"/>
      <c r="AO931" s="108" t="s">
        <v>43</v>
      </c>
      <c r="AP931" t="s">
        <v>1317</v>
      </c>
      <c r="AQ931">
        <v>14</v>
      </c>
      <c r="AR931" t="s">
        <v>10371</v>
      </c>
      <c r="AS931" t="s">
        <v>1282</v>
      </c>
      <c r="AT931" t="s">
        <v>10256</v>
      </c>
      <c r="AU931" t="s">
        <v>10369</v>
      </c>
      <c r="AV931" t="s">
        <v>10372</v>
      </c>
      <c r="AW931" t="s">
        <v>1937</v>
      </c>
      <c r="AX931" t="s">
        <v>1934</v>
      </c>
      <c r="AY931" t="s">
        <v>10373</v>
      </c>
      <c r="AZ931" t="s">
        <v>1316</v>
      </c>
      <c r="BA931" t="s">
        <v>10374</v>
      </c>
      <c r="BB931" t="s">
        <v>1279</v>
      </c>
      <c r="BC931" t="s">
        <v>5118</v>
      </c>
      <c r="BD931" t="s">
        <v>10375</v>
      </c>
      <c r="BE931">
        <v>931</v>
      </c>
      <c r="BF931">
        <v>0</v>
      </c>
      <c r="BG931">
        <v>0</v>
      </c>
      <c r="BH931" t="s">
        <v>1592</v>
      </c>
      <c r="BI931">
        <v>0</v>
      </c>
      <c r="BJ931">
        <v>0</v>
      </c>
      <c r="BK931">
        <v>0</v>
      </c>
      <c r="BL931" t="s">
        <v>1592</v>
      </c>
      <c r="BM931" t="s">
        <v>1592</v>
      </c>
      <c r="BN931" t="s">
        <v>1592</v>
      </c>
      <c r="BO931" t="s" cm="1">
        <v>1592</v>
      </c>
      <c r="BP931" t="s">
        <v>1592</v>
      </c>
      <c r="BQ931" t="s">
        <v>10261</v>
      </c>
      <c r="BR931">
        <v>13</v>
      </c>
      <c r="BS931" t="s">
        <v>2039</v>
      </c>
      <c r="BT931" t="s">
        <v>10376</v>
      </c>
      <c r="BU931" t="s">
        <v>1909</v>
      </c>
      <c r="BV931" t="s">
        <v>10372</v>
      </c>
      <c r="BW931" t="s">
        <v>1940</v>
      </c>
      <c r="BX931" t="s">
        <v>1937</v>
      </c>
      <c r="BY931" t="s">
        <v>8852</v>
      </c>
      <c r="BZ931" t="s">
        <v>1937</v>
      </c>
      <c r="CA931" t="s">
        <v>1592</v>
      </c>
      <c r="CB931"/>
      <c r="CC931" t="s">
        <v>998</v>
      </c>
      <c r="CD931" t="s">
        <v>1279</v>
      </c>
      <c r="CE931" t="s">
        <v>10369</v>
      </c>
      <c r="CF931" t="s">
        <v>10372</v>
      </c>
      <c r="CG931" t="s">
        <v>1279</v>
      </c>
      <c r="CH931" t="s">
        <v>1592</v>
      </c>
      <c r="CI931" t="s">
        <v>10253</v>
      </c>
      <c r="CJ931" t="s">
        <v>1282</v>
      </c>
      <c r="CK931"/>
      <c r="CL931"/>
      <c r="CM931" t="s">
        <v>10370</v>
      </c>
      <c r="CN931" t="s">
        <v>1592</v>
      </c>
      <c r="CO931" t="s">
        <v>10370</v>
      </c>
      <c r="CP931" t="s">
        <v>1592</v>
      </c>
      <c r="CQ931" t="s">
        <v>902</v>
      </c>
      <c r="CR931">
        <v>0</v>
      </c>
      <c r="CS931" t="s">
        <v>1592</v>
      </c>
      <c r="CT931" t="s">
        <v>1592</v>
      </c>
      <c r="CU931" t="s">
        <v>1592</v>
      </c>
      <c r="CV931" t="s">
        <v>1592</v>
      </c>
      <c r="CW931" t="s">
        <v>1592</v>
      </c>
      <c r="CX931">
        <v>929</v>
      </c>
      <c r="CY931" t="s">
        <v>10377</v>
      </c>
      <c r="CZ931" t="s">
        <v>1592</v>
      </c>
      <c r="DA931" t="s">
        <v>2313</v>
      </c>
      <c r="DB931" t="s">
        <v>2314</v>
      </c>
      <c r="DC931" t="s">
        <v>10369</v>
      </c>
      <c r="DD931" t="s">
        <v>1316</v>
      </c>
      <c r="DE931" t="s">
        <v>1909</v>
      </c>
      <c r="DF931" t="s">
        <v>8852</v>
      </c>
      <c r="DG931" t="s">
        <v>8867</v>
      </c>
      <c r="DH931" t="s">
        <v>8868</v>
      </c>
      <c r="DI931" t="s">
        <v>10371</v>
      </c>
      <c r="DJ931"/>
      <c r="DK931" t="s">
        <v>8868</v>
      </c>
      <c r="DL931">
        <v>9</v>
      </c>
      <c r="DM931" t="s">
        <v>2315</v>
      </c>
      <c r="DN931" t="s">
        <v>1282</v>
      </c>
      <c r="DO931" t="b">
        <v>1</v>
      </c>
      <c r="DP931" t="b">
        <v>1</v>
      </c>
      <c r="DQ931" t="b">
        <v>1</v>
      </c>
      <c r="DR931" t="b">
        <v>0</v>
      </c>
      <c r="DS931" t="b">
        <v>0</v>
      </c>
      <c r="DT931" t="b">
        <v>1</v>
      </c>
      <c r="DU931" t="b">
        <v>1</v>
      </c>
      <c r="DV931">
        <v>0</v>
      </c>
      <c r="DW931" t="b">
        <v>0</v>
      </c>
      <c r="DX931" t="b">
        <v>0</v>
      </c>
      <c r="DY931" t="b">
        <v>0</v>
      </c>
      <c r="DZ931" t="b">
        <v>0</v>
      </c>
      <c r="EA931" t="b">
        <v>0</v>
      </c>
      <c r="EB931" t="b">
        <v>0</v>
      </c>
      <c r="EC931" t="b">
        <v>0</v>
      </c>
      <c r="ED931" t="b">
        <v>0</v>
      </c>
      <c r="EE931" t="b">
        <v>0</v>
      </c>
      <c r="EF931" t="b" cm="1">
        <v>0</v>
      </c>
      <c r="EG931" t="b">
        <v>0</v>
      </c>
      <c r="EH931" t="b">
        <v>0</v>
      </c>
      <c r="EI931" t="b">
        <v>0</v>
      </c>
      <c r="EJ931" t="s">
        <v>1592</v>
      </c>
      <c r="EK931">
        <v>0</v>
      </c>
      <c r="EL931">
        <v>27</v>
      </c>
      <c r="EM931" t="b">
        <v>0</v>
      </c>
    </row>
    <row r="932" spans="1:143" ht="15.75">
      <c r="A932"/>
      <c r="B932" t="s">
        <v>1282</v>
      </c>
      <c r="C932" t="s">
        <v>1282</v>
      </c>
      <c r="D932" t="s">
        <v>1911</v>
      </c>
      <c r="E932" t="s">
        <v>1912</v>
      </c>
      <c r="F932"/>
      <c r="G932" t="s">
        <v>1913</v>
      </c>
      <c r="H932" t="s">
        <v>10378</v>
      </c>
      <c r="I932" t="s">
        <v>1268</v>
      </c>
      <c r="J932" t="s">
        <v>1909</v>
      </c>
      <c r="K932" t="s">
        <v>902</v>
      </c>
      <c r="L932" t="s">
        <v>1939</v>
      </c>
      <c r="M932" t="s">
        <v>1974</v>
      </c>
      <c r="N932" t="s">
        <v>902</v>
      </c>
      <c r="O932"/>
      <c r="P932" t="s">
        <v>10252</v>
      </c>
      <c r="Q932" t="s">
        <v>1316</v>
      </c>
      <c r="R932" t="s">
        <v>10253</v>
      </c>
      <c r="S932"/>
      <c r="T932" t="s">
        <v>8852</v>
      </c>
      <c r="U932" t="s">
        <v>10370</v>
      </c>
      <c r="V932" t="s">
        <v>10379</v>
      </c>
      <c r="W932" t="s">
        <v>902</v>
      </c>
      <c r="X932" t="s">
        <v>902</v>
      </c>
      <c r="Y932"/>
      <c r="Z932"/>
      <c r="AA932"/>
      <c r="AB932"/>
      <c r="AC932" t="s">
        <v>902</v>
      </c>
      <c r="AD932" t="s">
        <v>902</v>
      </c>
      <c r="AE932" t="s">
        <v>902</v>
      </c>
      <c r="AF932"/>
      <c r="AG932"/>
      <c r="AH932"/>
      <c r="AI932"/>
      <c r="AJ932"/>
      <c r="AK932"/>
      <c r="AL932"/>
      <c r="AM932"/>
      <c r="AN932"/>
      <c r="AO932" s="108" t="s">
        <v>43</v>
      </c>
      <c r="AP932" t="s">
        <v>1317</v>
      </c>
      <c r="AQ932">
        <v>15</v>
      </c>
      <c r="AR932" t="s">
        <v>10380</v>
      </c>
      <c r="AS932" t="s">
        <v>1282</v>
      </c>
      <c r="AT932" t="s">
        <v>10256</v>
      </c>
      <c r="AU932" t="s">
        <v>1912</v>
      </c>
      <c r="AV932" t="s">
        <v>10381</v>
      </c>
      <c r="AW932" t="s">
        <v>1937</v>
      </c>
      <c r="AX932" t="s">
        <v>1934</v>
      </c>
      <c r="AY932" t="s">
        <v>10382</v>
      </c>
      <c r="AZ932" t="s">
        <v>1316</v>
      </c>
      <c r="BA932" t="s">
        <v>10383</v>
      </c>
      <c r="BB932" t="s">
        <v>1268</v>
      </c>
      <c r="BC932" t="s">
        <v>1939</v>
      </c>
      <c r="BD932" t="s">
        <v>10384</v>
      </c>
      <c r="BE932">
        <v>932</v>
      </c>
      <c r="BF932">
        <v>931</v>
      </c>
      <c r="BG932">
        <v>0</v>
      </c>
      <c r="BH932" t="s">
        <v>1912</v>
      </c>
      <c r="BI932">
        <v>1</v>
      </c>
      <c r="BJ932">
        <v>0</v>
      </c>
      <c r="BK932">
        <v>0</v>
      </c>
      <c r="BL932" t="s">
        <v>1592</v>
      </c>
      <c r="BM932" t="s">
        <v>10369</v>
      </c>
      <c r="BN932" t="s">
        <v>10372</v>
      </c>
      <c r="BO932" t="s" cm="1">
        <v>10371</v>
      </c>
      <c r="BP932" t="s">
        <v>1592</v>
      </c>
      <c r="BQ932" t="s">
        <v>10261</v>
      </c>
      <c r="BR932">
        <v>14</v>
      </c>
      <c r="BS932" t="s">
        <v>1910</v>
      </c>
      <c r="BT932" t="s">
        <v>10385</v>
      </c>
      <c r="BU932" t="s">
        <v>1911</v>
      </c>
      <c r="BV932" t="s">
        <v>10381</v>
      </c>
      <c r="BW932" t="s">
        <v>10386</v>
      </c>
      <c r="BX932" t="s">
        <v>1940</v>
      </c>
      <c r="BY932" t="s">
        <v>8852</v>
      </c>
      <c r="BZ932" t="s">
        <v>1937</v>
      </c>
      <c r="CA932" t="s">
        <v>1974</v>
      </c>
      <c r="CB932"/>
      <c r="CC932" t="s">
        <v>998</v>
      </c>
      <c r="CD932" t="s">
        <v>1268</v>
      </c>
      <c r="CE932" t="s">
        <v>10387</v>
      </c>
      <c r="CF932" t="s">
        <v>10388</v>
      </c>
      <c r="CG932" t="s">
        <v>1268</v>
      </c>
      <c r="CH932" t="s">
        <v>1592</v>
      </c>
      <c r="CI932" t="s">
        <v>10253</v>
      </c>
      <c r="CJ932" t="s">
        <v>1282</v>
      </c>
      <c r="CK932"/>
      <c r="CL932"/>
      <c r="CM932" t="s">
        <v>10370</v>
      </c>
      <c r="CN932" t="s">
        <v>10379</v>
      </c>
      <c r="CO932" t="s">
        <v>10370</v>
      </c>
      <c r="CP932" t="s">
        <v>10379</v>
      </c>
      <c r="CQ932" t="s">
        <v>902</v>
      </c>
      <c r="CR932">
        <v>0</v>
      </c>
      <c r="CS932" t="s">
        <v>1592</v>
      </c>
      <c r="CT932" t="s">
        <v>1592</v>
      </c>
      <c r="CU932" t="s">
        <v>1592</v>
      </c>
      <c r="CV932" t="s">
        <v>1592</v>
      </c>
      <c r="CW932" t="s">
        <v>1592</v>
      </c>
      <c r="CX932">
        <v>930</v>
      </c>
      <c r="CY932" t="s">
        <v>10389</v>
      </c>
      <c r="CZ932" t="s">
        <v>1592</v>
      </c>
      <c r="DA932" t="s">
        <v>2313</v>
      </c>
      <c r="DB932" t="s">
        <v>2314</v>
      </c>
      <c r="DC932" t="s">
        <v>1912</v>
      </c>
      <c r="DD932" t="s">
        <v>1316</v>
      </c>
      <c r="DE932" t="s">
        <v>1913</v>
      </c>
      <c r="DF932" t="s">
        <v>8852</v>
      </c>
      <c r="DG932" t="s">
        <v>8867</v>
      </c>
      <c r="DH932" t="s">
        <v>8868</v>
      </c>
      <c r="DI932" t="s">
        <v>10380</v>
      </c>
      <c r="DJ932"/>
      <c r="DK932" t="s">
        <v>8868</v>
      </c>
      <c r="DL932">
        <v>9</v>
      </c>
      <c r="DM932" t="s">
        <v>2315</v>
      </c>
      <c r="DN932" t="s">
        <v>1282</v>
      </c>
      <c r="DO932" t="b">
        <v>1</v>
      </c>
      <c r="DP932" t="b">
        <v>1</v>
      </c>
      <c r="DQ932" t="b">
        <v>1</v>
      </c>
      <c r="DR932" t="b">
        <v>0</v>
      </c>
      <c r="DS932" t="b">
        <v>0</v>
      </c>
      <c r="DT932" t="b">
        <v>1</v>
      </c>
      <c r="DU932" t="b">
        <v>0</v>
      </c>
      <c r="DV932">
        <v>0</v>
      </c>
      <c r="DW932" t="b">
        <v>0</v>
      </c>
      <c r="DX932" t="b">
        <v>0</v>
      </c>
      <c r="DY932" t="b">
        <v>0</v>
      </c>
      <c r="DZ932" t="b">
        <v>0</v>
      </c>
      <c r="EA932" t="b">
        <v>0</v>
      </c>
      <c r="EB932" t="b">
        <v>0</v>
      </c>
      <c r="EC932" t="b">
        <v>0</v>
      </c>
      <c r="ED932" t="b">
        <v>0</v>
      </c>
      <c r="EE932" t="b">
        <v>0</v>
      </c>
      <c r="EF932" t="b" cm="1">
        <v>0</v>
      </c>
      <c r="EG932" t="b">
        <v>0</v>
      </c>
      <c r="EH932" t="b">
        <v>0</v>
      </c>
      <c r="EI932" t="b">
        <v>0</v>
      </c>
      <c r="EJ932" t="s">
        <v>1592</v>
      </c>
      <c r="EK932">
        <v>0</v>
      </c>
      <c r="EL932">
        <v>25</v>
      </c>
      <c r="EM932" t="b">
        <v>0</v>
      </c>
    </row>
    <row r="933" spans="1:143" ht="15.75">
      <c r="A933"/>
      <c r="B933" t="s">
        <v>1282</v>
      </c>
      <c r="C933" t="s">
        <v>1282</v>
      </c>
      <c r="D933" t="s">
        <v>1756</v>
      </c>
      <c r="E933" t="s">
        <v>1757</v>
      </c>
      <c r="F933"/>
      <c r="G933" t="s">
        <v>1757</v>
      </c>
      <c r="H933" t="s">
        <v>902</v>
      </c>
      <c r="I933" t="s">
        <v>1272</v>
      </c>
      <c r="J933" t="s">
        <v>1909</v>
      </c>
      <c r="K933" t="s">
        <v>902</v>
      </c>
      <c r="L933" t="s">
        <v>5588</v>
      </c>
      <c r="M933" t="s">
        <v>1947</v>
      </c>
      <c r="N933" t="s">
        <v>10264</v>
      </c>
      <c r="O933"/>
      <c r="P933" t="s">
        <v>10252</v>
      </c>
      <c r="Q933" t="s">
        <v>1316</v>
      </c>
      <c r="R933" t="s">
        <v>10253</v>
      </c>
      <c r="S933"/>
      <c r="T933" t="s">
        <v>8852</v>
      </c>
      <c r="U933" t="s">
        <v>10370</v>
      </c>
      <c r="V933" t="s">
        <v>1966</v>
      </c>
      <c r="W933" t="s">
        <v>902</v>
      </c>
      <c r="X933" t="s">
        <v>902</v>
      </c>
      <c r="Y933"/>
      <c r="Z933"/>
      <c r="AA933"/>
      <c r="AB933"/>
      <c r="AC933" t="s">
        <v>902</v>
      </c>
      <c r="AD933" t="s">
        <v>902</v>
      </c>
      <c r="AE933" t="s">
        <v>902</v>
      </c>
      <c r="AF933"/>
      <c r="AG933"/>
      <c r="AH933"/>
      <c r="AI933"/>
      <c r="AJ933"/>
      <c r="AK933"/>
      <c r="AL933"/>
      <c r="AM933"/>
      <c r="AN933"/>
      <c r="AO933" s="108" t="s">
        <v>43</v>
      </c>
      <c r="AP933" t="s">
        <v>1317</v>
      </c>
      <c r="AQ933">
        <v>16</v>
      </c>
      <c r="AR933" t="s">
        <v>10265</v>
      </c>
      <c r="AS933" t="s">
        <v>1282</v>
      </c>
      <c r="AT933" t="s">
        <v>10256</v>
      </c>
      <c r="AU933" t="s">
        <v>1757</v>
      </c>
      <c r="AV933" t="s">
        <v>1961</v>
      </c>
      <c r="AW933" t="s">
        <v>1937</v>
      </c>
      <c r="AX933" t="s">
        <v>1934</v>
      </c>
      <c r="AY933" t="s">
        <v>1961</v>
      </c>
      <c r="AZ933" t="s">
        <v>1316</v>
      </c>
      <c r="BA933" t="s">
        <v>6199</v>
      </c>
      <c r="BB933" t="s">
        <v>1272</v>
      </c>
      <c r="BC933" t="s">
        <v>5118</v>
      </c>
      <c r="BD933" t="s">
        <v>6200</v>
      </c>
      <c r="BE933">
        <v>402</v>
      </c>
      <c r="BF933">
        <v>931</v>
      </c>
      <c r="BG933">
        <v>0</v>
      </c>
      <c r="BH933" t="s">
        <v>1592</v>
      </c>
      <c r="BI933">
        <v>0</v>
      </c>
      <c r="BJ933">
        <v>0</v>
      </c>
      <c r="BK933">
        <v>480</v>
      </c>
      <c r="BL933" t="s">
        <v>1967</v>
      </c>
      <c r="BM933" t="s">
        <v>10369</v>
      </c>
      <c r="BN933" t="s">
        <v>10372</v>
      </c>
      <c r="BO933" t="s" cm="1">
        <v>10371</v>
      </c>
      <c r="BP933" t="s">
        <v>1592</v>
      </c>
      <c r="BQ933" t="s">
        <v>10261</v>
      </c>
      <c r="BR933">
        <v>15</v>
      </c>
      <c r="BS933" t="s">
        <v>1914</v>
      </c>
      <c r="BT933" t="s">
        <v>10390</v>
      </c>
      <c r="BU933" t="s">
        <v>1756</v>
      </c>
      <c r="BV933" t="s">
        <v>1961</v>
      </c>
      <c r="BW933" t="s">
        <v>1940</v>
      </c>
      <c r="BX933" t="s">
        <v>10267</v>
      </c>
      <c r="BY933" t="s">
        <v>8852</v>
      </c>
      <c r="BZ933" t="s">
        <v>1937</v>
      </c>
      <c r="CA933" t="s">
        <v>1947</v>
      </c>
      <c r="CB933"/>
      <c r="CC933" t="s">
        <v>998</v>
      </c>
      <c r="CD933" t="s">
        <v>1272</v>
      </c>
      <c r="CE933" t="s">
        <v>10391</v>
      </c>
      <c r="CF933" t="s">
        <v>10392</v>
      </c>
      <c r="CG933" t="s">
        <v>1272</v>
      </c>
      <c r="CH933" t="s">
        <v>1592</v>
      </c>
      <c r="CI933" t="s">
        <v>10253</v>
      </c>
      <c r="CJ933" t="s">
        <v>1282</v>
      </c>
      <c r="CK933"/>
      <c r="CL933"/>
      <c r="CM933" t="s">
        <v>10370</v>
      </c>
      <c r="CN933" t="s">
        <v>1966</v>
      </c>
      <c r="CO933" t="s">
        <v>10370</v>
      </c>
      <c r="CP933" t="s">
        <v>1966</v>
      </c>
      <c r="CQ933" t="s">
        <v>902</v>
      </c>
      <c r="CR933">
        <v>0</v>
      </c>
      <c r="CS933" t="s">
        <v>1592</v>
      </c>
      <c r="CT933" t="s">
        <v>1592</v>
      </c>
      <c r="CU933" t="s">
        <v>1592</v>
      </c>
      <c r="CV933" t="s">
        <v>1592</v>
      </c>
      <c r="CW933" t="s">
        <v>1592</v>
      </c>
      <c r="CX933">
        <v>931</v>
      </c>
      <c r="CY933" t="s">
        <v>10393</v>
      </c>
      <c r="CZ933" t="s">
        <v>1592</v>
      </c>
      <c r="DA933" t="s">
        <v>2313</v>
      </c>
      <c r="DB933" t="s">
        <v>2314</v>
      </c>
      <c r="DC933" t="s">
        <v>1757</v>
      </c>
      <c r="DD933" t="s">
        <v>1316</v>
      </c>
      <c r="DE933" t="s">
        <v>1757</v>
      </c>
      <c r="DF933" t="s">
        <v>8852</v>
      </c>
      <c r="DG933" t="s">
        <v>8867</v>
      </c>
      <c r="DH933" t="s">
        <v>8868</v>
      </c>
      <c r="DI933" t="s">
        <v>10265</v>
      </c>
      <c r="DJ933"/>
      <c r="DK933" t="s">
        <v>8868</v>
      </c>
      <c r="DL933">
        <v>9</v>
      </c>
      <c r="DM933" t="s">
        <v>2315</v>
      </c>
      <c r="DN933" t="s">
        <v>1282</v>
      </c>
      <c r="DO933" t="b">
        <v>1</v>
      </c>
      <c r="DP933" t="b">
        <v>1</v>
      </c>
      <c r="DQ933" t="b">
        <v>0</v>
      </c>
      <c r="DR933" t="b">
        <v>0</v>
      </c>
      <c r="DS933" t="b">
        <v>0</v>
      </c>
      <c r="DT933" t="b">
        <v>1</v>
      </c>
      <c r="DU933" t="b">
        <v>0</v>
      </c>
      <c r="DV933">
        <v>0</v>
      </c>
      <c r="DW933" t="b">
        <v>0</v>
      </c>
      <c r="DX933" t="b">
        <v>0</v>
      </c>
      <c r="DY933" t="b">
        <v>0</v>
      </c>
      <c r="DZ933" t="b">
        <v>0</v>
      </c>
      <c r="EA933" t="b">
        <v>0</v>
      </c>
      <c r="EB933" t="b">
        <v>0</v>
      </c>
      <c r="EC933" t="b">
        <v>0</v>
      </c>
      <c r="ED933" t="b">
        <v>0</v>
      </c>
      <c r="EE933" t="b">
        <v>0</v>
      </c>
      <c r="EF933" t="b" cm="1">
        <v>1</v>
      </c>
      <c r="EG933" t="b">
        <v>0</v>
      </c>
      <c r="EH933" t="b">
        <v>0</v>
      </c>
      <c r="EI933" t="b">
        <v>1</v>
      </c>
      <c r="EJ933" t="s">
        <v>1235</v>
      </c>
      <c r="EK933">
        <v>1</v>
      </c>
      <c r="EL933">
        <v>9</v>
      </c>
      <c r="EM933" t="b">
        <v>0</v>
      </c>
    </row>
    <row r="934" spans="1:143" ht="204.75">
      <c r="A934"/>
      <c r="B934" t="s">
        <v>1282</v>
      </c>
      <c r="C934" t="s">
        <v>1282</v>
      </c>
      <c r="D934" t="s">
        <v>1916</v>
      </c>
      <c r="E934" t="s">
        <v>1917</v>
      </c>
      <c r="F934"/>
      <c r="G934" s="109" t="s">
        <v>1918</v>
      </c>
      <c r="H934" s="109" t="s">
        <v>10394</v>
      </c>
      <c r="I934" t="s">
        <v>1268</v>
      </c>
      <c r="J934" t="s">
        <v>1909</v>
      </c>
      <c r="K934" t="s">
        <v>902</v>
      </c>
      <c r="L934" t="s">
        <v>1939</v>
      </c>
      <c r="M934" t="s">
        <v>10395</v>
      </c>
      <c r="N934"/>
      <c r="O934"/>
      <c r="P934" t="s">
        <v>10252</v>
      </c>
      <c r="Q934" t="s">
        <v>1316</v>
      </c>
      <c r="R934" t="s">
        <v>10253</v>
      </c>
      <c r="S934"/>
      <c r="T934" t="s">
        <v>8852</v>
      </c>
      <c r="U934" t="s">
        <v>10370</v>
      </c>
      <c r="V934" t="s">
        <v>10396</v>
      </c>
      <c r="W934" t="s">
        <v>902</v>
      </c>
      <c r="X934" t="s">
        <v>902</v>
      </c>
      <c r="Y934"/>
      <c r="Z934"/>
      <c r="AA934"/>
      <c r="AB934"/>
      <c r="AC934" t="s">
        <v>902</v>
      </c>
      <c r="AD934" t="s">
        <v>902</v>
      </c>
      <c r="AE934" t="s">
        <v>902</v>
      </c>
      <c r="AF934"/>
      <c r="AG934"/>
      <c r="AH934"/>
      <c r="AI934"/>
      <c r="AJ934"/>
      <c r="AK934"/>
      <c r="AL934"/>
      <c r="AM934"/>
      <c r="AN934"/>
      <c r="AO934" s="108" t="s">
        <v>43</v>
      </c>
      <c r="AP934" t="s">
        <v>1317</v>
      </c>
      <c r="AQ934">
        <v>17</v>
      </c>
      <c r="AR934" t="s">
        <v>10397</v>
      </c>
      <c r="AS934" t="s">
        <v>1282</v>
      </c>
      <c r="AT934" t="s">
        <v>10256</v>
      </c>
      <c r="AU934" t="s">
        <v>1917</v>
      </c>
      <c r="AV934" t="s">
        <v>10398</v>
      </c>
      <c r="AW934" t="s">
        <v>1937</v>
      </c>
      <c r="AX934" t="s">
        <v>1934</v>
      </c>
      <c r="AY934" t="s">
        <v>10399</v>
      </c>
      <c r="AZ934" t="s">
        <v>1316</v>
      </c>
      <c r="BA934" t="s">
        <v>10400</v>
      </c>
      <c r="BB934" t="s">
        <v>1268</v>
      </c>
      <c r="BC934" t="s">
        <v>1939</v>
      </c>
      <c r="BD934" t="s">
        <v>10401</v>
      </c>
      <c r="BE934">
        <v>934</v>
      </c>
      <c r="BF934">
        <v>931</v>
      </c>
      <c r="BG934">
        <v>0</v>
      </c>
      <c r="BH934" t="s">
        <v>1917</v>
      </c>
      <c r="BI934">
        <v>1</v>
      </c>
      <c r="BJ934">
        <v>0</v>
      </c>
      <c r="BK934">
        <v>0</v>
      </c>
      <c r="BL934" t="s">
        <v>1592</v>
      </c>
      <c r="BM934" t="s">
        <v>10369</v>
      </c>
      <c r="BN934" t="s">
        <v>10372</v>
      </c>
      <c r="BO934" t="s" cm="1">
        <v>10371</v>
      </c>
      <c r="BP934" t="s">
        <v>1592</v>
      </c>
      <c r="BQ934" t="s">
        <v>10261</v>
      </c>
      <c r="BR934">
        <v>16</v>
      </c>
      <c r="BS934" t="s">
        <v>1915</v>
      </c>
      <c r="BT934" t="s">
        <v>10402</v>
      </c>
      <c r="BU934" t="s">
        <v>1916</v>
      </c>
      <c r="BV934" t="s">
        <v>10398</v>
      </c>
      <c r="BW934" t="s">
        <v>10403</v>
      </c>
      <c r="BX934" t="s">
        <v>1937</v>
      </c>
      <c r="BY934" t="s">
        <v>8852</v>
      </c>
      <c r="BZ934" t="s">
        <v>1937</v>
      </c>
      <c r="CA934" t="s">
        <v>10395</v>
      </c>
      <c r="CB934"/>
      <c r="CC934" t="s">
        <v>998</v>
      </c>
      <c r="CD934" t="s">
        <v>1268</v>
      </c>
      <c r="CE934" t="s">
        <v>10404</v>
      </c>
      <c r="CF934" t="s">
        <v>10405</v>
      </c>
      <c r="CG934" t="s">
        <v>1268</v>
      </c>
      <c r="CH934" t="s">
        <v>1592</v>
      </c>
      <c r="CI934" t="s">
        <v>10253</v>
      </c>
      <c r="CJ934" t="s">
        <v>1282</v>
      </c>
      <c r="CK934"/>
      <c r="CL934"/>
      <c r="CM934" t="s">
        <v>10370</v>
      </c>
      <c r="CN934" t="s">
        <v>10396</v>
      </c>
      <c r="CO934" t="s">
        <v>10370</v>
      </c>
      <c r="CP934" t="s">
        <v>10396</v>
      </c>
      <c r="CQ934" t="s">
        <v>902</v>
      </c>
      <c r="CR934">
        <v>0</v>
      </c>
      <c r="CS934" t="s">
        <v>1592</v>
      </c>
      <c r="CT934" t="s">
        <v>1592</v>
      </c>
      <c r="CU934" t="s">
        <v>1592</v>
      </c>
      <c r="CV934" t="s">
        <v>1592</v>
      </c>
      <c r="CW934" t="s">
        <v>1592</v>
      </c>
      <c r="CX934">
        <v>932</v>
      </c>
      <c r="CY934" t="s">
        <v>10406</v>
      </c>
      <c r="CZ934" t="s">
        <v>1592</v>
      </c>
      <c r="DA934" t="s">
        <v>2313</v>
      </c>
      <c r="DB934" t="s">
        <v>2314</v>
      </c>
      <c r="DC934" t="s">
        <v>1917</v>
      </c>
      <c r="DD934" t="s">
        <v>1316</v>
      </c>
      <c r="DE934" t="s">
        <v>1918</v>
      </c>
      <c r="DF934" t="s">
        <v>8852</v>
      </c>
      <c r="DG934" t="s">
        <v>8867</v>
      </c>
      <c r="DH934" t="s">
        <v>8868</v>
      </c>
      <c r="DI934" t="s">
        <v>10397</v>
      </c>
      <c r="DJ934"/>
      <c r="DK934" t="s">
        <v>8868</v>
      </c>
      <c r="DL934">
        <v>9</v>
      </c>
      <c r="DM934" t="s">
        <v>2315</v>
      </c>
      <c r="DN934" t="s">
        <v>1282</v>
      </c>
      <c r="DO934" t="b">
        <v>1</v>
      </c>
      <c r="DP934" t="b">
        <v>1</v>
      </c>
      <c r="DQ934" t="b">
        <v>1</v>
      </c>
      <c r="DR934" t="b">
        <v>0</v>
      </c>
      <c r="DS934" t="b">
        <v>0</v>
      </c>
      <c r="DT934" t="b">
        <v>1</v>
      </c>
      <c r="DU934" t="b">
        <v>0</v>
      </c>
      <c r="DV934">
        <v>0</v>
      </c>
      <c r="DW934" t="b">
        <v>0</v>
      </c>
      <c r="DX934" t="b">
        <v>0</v>
      </c>
      <c r="DY934" t="b">
        <v>0</v>
      </c>
      <c r="DZ934" t="b">
        <v>0</v>
      </c>
      <c r="EA934" t="b">
        <v>0</v>
      </c>
      <c r="EB934" t="b">
        <v>0</v>
      </c>
      <c r="EC934" t="b">
        <v>0</v>
      </c>
      <c r="ED934" t="b">
        <v>0</v>
      </c>
      <c r="EE934" t="b">
        <v>0</v>
      </c>
      <c r="EF934" t="b" cm="1">
        <v>0</v>
      </c>
      <c r="EG934" t="b">
        <v>0</v>
      </c>
      <c r="EH934" t="b">
        <v>0</v>
      </c>
      <c r="EI934" t="b">
        <v>0</v>
      </c>
      <c r="EJ934" t="s">
        <v>1592</v>
      </c>
      <c r="EK934">
        <v>0</v>
      </c>
      <c r="EL934">
        <v>24</v>
      </c>
      <c r="EM934" t="b">
        <v>0</v>
      </c>
    </row>
    <row r="935" spans="1:143" ht="126">
      <c r="A935"/>
      <c r="B935" t="s">
        <v>1282</v>
      </c>
      <c r="C935" t="s">
        <v>1282</v>
      </c>
      <c r="D935" t="s">
        <v>1920</v>
      </c>
      <c r="E935" t="s">
        <v>1921</v>
      </c>
      <c r="F935"/>
      <c r="G935" t="s">
        <v>1922</v>
      </c>
      <c r="H935" s="109" t="s">
        <v>10407</v>
      </c>
      <c r="I935" t="s">
        <v>1268</v>
      </c>
      <c r="J935" t="s">
        <v>1909</v>
      </c>
      <c r="K935" t="s">
        <v>902</v>
      </c>
      <c r="L935" t="s">
        <v>1939</v>
      </c>
      <c r="M935" t="s">
        <v>10395</v>
      </c>
      <c r="N935"/>
      <c r="O935"/>
      <c r="P935" t="s">
        <v>10252</v>
      </c>
      <c r="Q935" t="s">
        <v>1316</v>
      </c>
      <c r="R935" t="s">
        <v>10253</v>
      </c>
      <c r="S935"/>
      <c r="T935" t="s">
        <v>8852</v>
      </c>
      <c r="U935" t="s">
        <v>10370</v>
      </c>
      <c r="V935" t="s">
        <v>10408</v>
      </c>
      <c r="W935" t="s">
        <v>902</v>
      </c>
      <c r="X935" t="s">
        <v>902</v>
      </c>
      <c r="Y935"/>
      <c r="Z935"/>
      <c r="AA935"/>
      <c r="AB935"/>
      <c r="AC935" t="s">
        <v>902</v>
      </c>
      <c r="AD935" t="s">
        <v>902</v>
      </c>
      <c r="AE935" t="s">
        <v>902</v>
      </c>
      <c r="AF935"/>
      <c r="AG935"/>
      <c r="AH935"/>
      <c r="AI935"/>
      <c r="AJ935"/>
      <c r="AK935"/>
      <c r="AL935"/>
      <c r="AM935"/>
      <c r="AN935"/>
      <c r="AO935" s="108" t="s">
        <v>43</v>
      </c>
      <c r="AP935" t="s">
        <v>1317</v>
      </c>
      <c r="AQ935">
        <v>18</v>
      </c>
      <c r="AR935" t="s">
        <v>10409</v>
      </c>
      <c r="AS935" t="s">
        <v>1282</v>
      </c>
      <c r="AT935" t="s">
        <v>10256</v>
      </c>
      <c r="AU935" t="s">
        <v>1921</v>
      </c>
      <c r="AV935" t="s">
        <v>10410</v>
      </c>
      <c r="AW935" t="s">
        <v>1937</v>
      </c>
      <c r="AX935" t="s">
        <v>1934</v>
      </c>
      <c r="AY935" t="s">
        <v>10411</v>
      </c>
      <c r="AZ935" t="s">
        <v>1316</v>
      </c>
      <c r="BA935" t="s">
        <v>10412</v>
      </c>
      <c r="BB935" t="s">
        <v>1268</v>
      </c>
      <c r="BC935" t="s">
        <v>1939</v>
      </c>
      <c r="BD935" t="s">
        <v>10413</v>
      </c>
      <c r="BE935">
        <v>935</v>
      </c>
      <c r="BF935">
        <v>931</v>
      </c>
      <c r="BG935">
        <v>0</v>
      </c>
      <c r="BH935" t="s">
        <v>1921</v>
      </c>
      <c r="BI935">
        <v>1</v>
      </c>
      <c r="BJ935">
        <v>0</v>
      </c>
      <c r="BK935">
        <v>0</v>
      </c>
      <c r="BL935" t="s">
        <v>1592</v>
      </c>
      <c r="BM935" t="s">
        <v>10369</v>
      </c>
      <c r="BN935" t="s">
        <v>10372</v>
      </c>
      <c r="BO935" t="s" cm="1">
        <v>10371</v>
      </c>
      <c r="BP935" t="s">
        <v>1592</v>
      </c>
      <c r="BQ935" t="s">
        <v>10261</v>
      </c>
      <c r="BR935">
        <v>17</v>
      </c>
      <c r="BS935" t="s">
        <v>1919</v>
      </c>
      <c r="BT935" t="s">
        <v>10414</v>
      </c>
      <c r="BU935" t="s">
        <v>1920</v>
      </c>
      <c r="BV935" t="s">
        <v>10410</v>
      </c>
      <c r="BW935" t="s">
        <v>10415</v>
      </c>
      <c r="BX935" t="s">
        <v>1937</v>
      </c>
      <c r="BY935" t="s">
        <v>8852</v>
      </c>
      <c r="BZ935" t="s">
        <v>1937</v>
      </c>
      <c r="CA935" t="s">
        <v>10395</v>
      </c>
      <c r="CB935"/>
      <c r="CC935" t="s">
        <v>998</v>
      </c>
      <c r="CD935" t="s">
        <v>1268</v>
      </c>
      <c r="CE935" t="s">
        <v>10416</v>
      </c>
      <c r="CF935" t="s">
        <v>10417</v>
      </c>
      <c r="CG935" t="s">
        <v>1268</v>
      </c>
      <c r="CH935" t="s">
        <v>1592</v>
      </c>
      <c r="CI935" t="s">
        <v>10253</v>
      </c>
      <c r="CJ935" t="s">
        <v>1282</v>
      </c>
      <c r="CK935"/>
      <c r="CL935"/>
      <c r="CM935" t="s">
        <v>10370</v>
      </c>
      <c r="CN935" t="s">
        <v>10408</v>
      </c>
      <c r="CO935" t="s">
        <v>10370</v>
      </c>
      <c r="CP935" t="s">
        <v>10408</v>
      </c>
      <c r="CQ935" t="s">
        <v>902</v>
      </c>
      <c r="CR935">
        <v>0</v>
      </c>
      <c r="CS935" t="s">
        <v>1592</v>
      </c>
      <c r="CT935" t="s">
        <v>1592</v>
      </c>
      <c r="CU935" t="s">
        <v>1592</v>
      </c>
      <c r="CV935" t="s">
        <v>1592</v>
      </c>
      <c r="CW935" t="s">
        <v>1592</v>
      </c>
      <c r="CX935">
        <v>933</v>
      </c>
      <c r="CY935" t="s">
        <v>10418</v>
      </c>
      <c r="CZ935" t="s">
        <v>1592</v>
      </c>
      <c r="DA935" t="s">
        <v>2313</v>
      </c>
      <c r="DB935" t="s">
        <v>2314</v>
      </c>
      <c r="DC935" t="s">
        <v>1921</v>
      </c>
      <c r="DD935" t="s">
        <v>1316</v>
      </c>
      <c r="DE935" t="s">
        <v>1922</v>
      </c>
      <c r="DF935" t="s">
        <v>8852</v>
      </c>
      <c r="DG935" t="s">
        <v>8867</v>
      </c>
      <c r="DH935" t="s">
        <v>8868</v>
      </c>
      <c r="DI935" t="s">
        <v>10409</v>
      </c>
      <c r="DJ935"/>
      <c r="DK935" t="s">
        <v>8868</v>
      </c>
      <c r="DL935">
        <v>9</v>
      </c>
      <c r="DM935" t="s">
        <v>2315</v>
      </c>
      <c r="DN935" t="s">
        <v>1282</v>
      </c>
      <c r="DO935" t="b">
        <v>1</v>
      </c>
      <c r="DP935" t="b">
        <v>1</v>
      </c>
      <c r="DQ935" t="b">
        <v>1</v>
      </c>
      <c r="DR935" t="b">
        <v>0</v>
      </c>
      <c r="DS935" t="b">
        <v>0</v>
      </c>
      <c r="DT935" t="b">
        <v>1</v>
      </c>
      <c r="DU935" t="b">
        <v>0</v>
      </c>
      <c r="DV935">
        <v>0</v>
      </c>
      <c r="DW935" t="b">
        <v>0</v>
      </c>
      <c r="DX935" t="b">
        <v>0</v>
      </c>
      <c r="DY935" t="b">
        <v>0</v>
      </c>
      <c r="DZ935" t="b">
        <v>0</v>
      </c>
      <c r="EA935" t="b">
        <v>0</v>
      </c>
      <c r="EB935" t="b">
        <v>0</v>
      </c>
      <c r="EC935" t="b">
        <v>0</v>
      </c>
      <c r="ED935" t="b">
        <v>0</v>
      </c>
      <c r="EE935" t="b">
        <v>0</v>
      </c>
      <c r="EF935" t="b" cm="1">
        <v>0</v>
      </c>
      <c r="EG935" t="b">
        <v>0</v>
      </c>
      <c r="EH935" t="b">
        <v>0</v>
      </c>
      <c r="EI935" t="b">
        <v>0</v>
      </c>
      <c r="EJ935" t="s">
        <v>1592</v>
      </c>
      <c r="EK935">
        <v>0</v>
      </c>
      <c r="EL935">
        <v>27</v>
      </c>
      <c r="EM935" t="b">
        <v>0</v>
      </c>
    </row>
    <row r="936" spans="1:143" ht="15.75">
      <c r="A936"/>
      <c r="B936" t="s">
        <v>1282</v>
      </c>
      <c r="C936" t="s">
        <v>1282</v>
      </c>
      <c r="D936" t="s">
        <v>1868</v>
      </c>
      <c r="E936" t="s">
        <v>10419</v>
      </c>
      <c r="F936"/>
      <c r="G936" t="s">
        <v>1868</v>
      </c>
      <c r="H936" t="s">
        <v>902</v>
      </c>
      <c r="I936" t="s">
        <v>1279</v>
      </c>
      <c r="J936"/>
      <c r="K936" t="s">
        <v>902</v>
      </c>
      <c r="L936" t="s">
        <v>5588</v>
      </c>
      <c r="M936"/>
      <c r="N936"/>
      <c r="O936"/>
      <c r="P936" t="s">
        <v>10252</v>
      </c>
      <c r="Q936" t="s">
        <v>1316</v>
      </c>
      <c r="R936" t="s">
        <v>10253</v>
      </c>
      <c r="S936"/>
      <c r="T936" t="s">
        <v>8852</v>
      </c>
      <c r="U936" t="s">
        <v>10420</v>
      </c>
      <c r="V936"/>
      <c r="W936" t="s">
        <v>902</v>
      </c>
      <c r="X936" t="s">
        <v>902</v>
      </c>
      <c r="Y936"/>
      <c r="Z936"/>
      <c r="AA936"/>
      <c r="AB936"/>
      <c r="AC936" t="s">
        <v>902</v>
      </c>
      <c r="AD936" t="s">
        <v>902</v>
      </c>
      <c r="AE936" t="s">
        <v>902</v>
      </c>
      <c r="AF936"/>
      <c r="AG936"/>
      <c r="AH936"/>
      <c r="AI936"/>
      <c r="AJ936"/>
      <c r="AK936"/>
      <c r="AL936"/>
      <c r="AM936"/>
      <c r="AN936"/>
      <c r="AO936" s="108" t="s">
        <v>43</v>
      </c>
      <c r="AP936" t="s">
        <v>1317</v>
      </c>
      <c r="AQ936">
        <v>19</v>
      </c>
      <c r="AR936" t="s">
        <v>10421</v>
      </c>
      <c r="AS936" t="s">
        <v>1282</v>
      </c>
      <c r="AT936" t="s">
        <v>10256</v>
      </c>
      <c r="AU936" t="s">
        <v>10419</v>
      </c>
      <c r="AV936" t="s">
        <v>10422</v>
      </c>
      <c r="AW936" t="s">
        <v>1937</v>
      </c>
      <c r="AX936" t="s">
        <v>1934</v>
      </c>
      <c r="AY936" t="s">
        <v>10423</v>
      </c>
      <c r="AZ936" t="s">
        <v>1316</v>
      </c>
      <c r="BA936" t="s">
        <v>10424</v>
      </c>
      <c r="BB936" t="s">
        <v>1279</v>
      </c>
      <c r="BC936" t="s">
        <v>5118</v>
      </c>
      <c r="BD936" t="s">
        <v>10425</v>
      </c>
      <c r="BE936">
        <v>936</v>
      </c>
      <c r="BF936">
        <v>0</v>
      </c>
      <c r="BG936">
        <v>0</v>
      </c>
      <c r="BH936" t="s">
        <v>1592</v>
      </c>
      <c r="BI936">
        <v>0</v>
      </c>
      <c r="BJ936">
        <v>0</v>
      </c>
      <c r="BK936">
        <v>0</v>
      </c>
      <c r="BL936" t="s">
        <v>1592</v>
      </c>
      <c r="BM936" t="s">
        <v>1592</v>
      </c>
      <c r="BN936" t="s">
        <v>1592</v>
      </c>
      <c r="BO936" t="s" cm="1">
        <v>1592</v>
      </c>
      <c r="BP936" t="s">
        <v>1592</v>
      </c>
      <c r="BQ936" t="s">
        <v>10261</v>
      </c>
      <c r="BR936">
        <v>18</v>
      </c>
      <c r="BS936" t="s">
        <v>2063</v>
      </c>
      <c r="BT936" t="s">
        <v>10426</v>
      </c>
      <c r="BU936" t="s">
        <v>1868</v>
      </c>
      <c r="BV936" t="s">
        <v>10422</v>
      </c>
      <c r="BW936" t="s">
        <v>1940</v>
      </c>
      <c r="BX936" t="s">
        <v>1937</v>
      </c>
      <c r="BY936" t="s">
        <v>8852</v>
      </c>
      <c r="BZ936" t="s">
        <v>1937</v>
      </c>
      <c r="CA936" t="s">
        <v>1592</v>
      </c>
      <c r="CB936"/>
      <c r="CC936" t="s">
        <v>998</v>
      </c>
      <c r="CD936" t="s">
        <v>1279</v>
      </c>
      <c r="CE936" t="s">
        <v>10419</v>
      </c>
      <c r="CF936" t="s">
        <v>10422</v>
      </c>
      <c r="CG936" t="s">
        <v>1279</v>
      </c>
      <c r="CH936" t="s">
        <v>1592</v>
      </c>
      <c r="CI936" t="s">
        <v>10253</v>
      </c>
      <c r="CJ936" t="s">
        <v>1282</v>
      </c>
      <c r="CK936"/>
      <c r="CL936"/>
      <c r="CM936" t="s">
        <v>10420</v>
      </c>
      <c r="CN936" t="s">
        <v>1592</v>
      </c>
      <c r="CO936" t="s">
        <v>10420</v>
      </c>
      <c r="CP936" t="s">
        <v>1592</v>
      </c>
      <c r="CQ936" t="s">
        <v>902</v>
      </c>
      <c r="CR936">
        <v>0</v>
      </c>
      <c r="CS936" t="s">
        <v>1592</v>
      </c>
      <c r="CT936" t="s">
        <v>1592</v>
      </c>
      <c r="CU936" t="s">
        <v>1592</v>
      </c>
      <c r="CV936" t="s">
        <v>1592</v>
      </c>
      <c r="CW936" t="s">
        <v>1592</v>
      </c>
      <c r="CX936">
        <v>934</v>
      </c>
      <c r="CY936" t="s">
        <v>10427</v>
      </c>
      <c r="CZ936" t="s">
        <v>1592</v>
      </c>
      <c r="DA936" t="s">
        <v>2313</v>
      </c>
      <c r="DB936" t="s">
        <v>2314</v>
      </c>
      <c r="DC936" t="s">
        <v>10419</v>
      </c>
      <c r="DD936" t="s">
        <v>1316</v>
      </c>
      <c r="DE936" t="s">
        <v>1868</v>
      </c>
      <c r="DF936" t="s">
        <v>8852</v>
      </c>
      <c r="DG936" t="s">
        <v>8867</v>
      </c>
      <c r="DH936" t="s">
        <v>8868</v>
      </c>
      <c r="DI936" t="s">
        <v>10421</v>
      </c>
      <c r="DJ936"/>
      <c r="DK936" t="s">
        <v>8868</v>
      </c>
      <c r="DL936">
        <v>9</v>
      </c>
      <c r="DM936" t="s">
        <v>2315</v>
      </c>
      <c r="DN936" t="s">
        <v>1282</v>
      </c>
      <c r="DO936" t="b">
        <v>1</v>
      </c>
      <c r="DP936" t="b">
        <v>1</v>
      </c>
      <c r="DQ936" t="b">
        <v>1</v>
      </c>
      <c r="DR936" t="b">
        <v>0</v>
      </c>
      <c r="DS936" t="b">
        <v>0</v>
      </c>
      <c r="DT936" t="b">
        <v>1</v>
      </c>
      <c r="DU936" t="b">
        <v>1</v>
      </c>
      <c r="DV936">
        <v>0</v>
      </c>
      <c r="DW936" t="b">
        <v>0</v>
      </c>
      <c r="DX936" t="b">
        <v>0</v>
      </c>
      <c r="DY936" t="b">
        <v>0</v>
      </c>
      <c r="DZ936" t="b">
        <v>0</v>
      </c>
      <c r="EA936" t="b">
        <v>0</v>
      </c>
      <c r="EB936" t="b">
        <v>0</v>
      </c>
      <c r="EC936" t="b">
        <v>0</v>
      </c>
      <c r="ED936" t="b">
        <v>0</v>
      </c>
      <c r="EE936" t="b">
        <v>0</v>
      </c>
      <c r="EF936" t="b" cm="1">
        <v>0</v>
      </c>
      <c r="EG936" t="b">
        <v>0</v>
      </c>
      <c r="EH936" t="b">
        <v>0</v>
      </c>
      <c r="EI936" t="b">
        <v>0</v>
      </c>
      <c r="EJ936" t="s">
        <v>1592</v>
      </c>
      <c r="EK936">
        <v>0</v>
      </c>
      <c r="EL936">
        <v>28</v>
      </c>
      <c r="EM936" t="b">
        <v>0</v>
      </c>
    </row>
    <row r="937" spans="1:143" ht="47.25">
      <c r="A937"/>
      <c r="B937" t="s">
        <v>1282</v>
      </c>
      <c r="C937" t="s">
        <v>1282</v>
      </c>
      <c r="D937" t="s">
        <v>1788</v>
      </c>
      <c r="E937" t="s">
        <v>1789</v>
      </c>
      <c r="F937"/>
      <c r="G937" t="s">
        <v>1818</v>
      </c>
      <c r="H937" s="109" t="s">
        <v>10301</v>
      </c>
      <c r="I937" t="s">
        <v>1272</v>
      </c>
      <c r="J937" t="s">
        <v>1868</v>
      </c>
      <c r="K937" t="s">
        <v>902</v>
      </c>
      <c r="L937" t="s">
        <v>1939</v>
      </c>
      <c r="M937" t="s">
        <v>1974</v>
      </c>
      <c r="N937" t="s">
        <v>902</v>
      </c>
      <c r="O937"/>
      <c r="P937" t="s">
        <v>10252</v>
      </c>
      <c r="Q937" t="s">
        <v>1316</v>
      </c>
      <c r="R937" t="s">
        <v>10253</v>
      </c>
      <c r="S937"/>
      <c r="T937" t="s">
        <v>8852</v>
      </c>
      <c r="U937" t="s">
        <v>10420</v>
      </c>
      <c r="V937" t="s">
        <v>10302</v>
      </c>
      <c r="W937" t="s">
        <v>902</v>
      </c>
      <c r="X937" t="s">
        <v>902</v>
      </c>
      <c r="Y937"/>
      <c r="Z937"/>
      <c r="AA937"/>
      <c r="AB937"/>
      <c r="AC937" t="s">
        <v>10286</v>
      </c>
      <c r="AD937" t="s">
        <v>902</v>
      </c>
      <c r="AE937" t="s">
        <v>902</v>
      </c>
      <c r="AF937"/>
      <c r="AG937"/>
      <c r="AH937"/>
      <c r="AI937"/>
      <c r="AJ937"/>
      <c r="AK937"/>
      <c r="AL937"/>
      <c r="AM937"/>
      <c r="AN937"/>
      <c r="AO937" s="108" t="s">
        <v>43</v>
      </c>
      <c r="AP937" t="s">
        <v>1317</v>
      </c>
      <c r="AQ937">
        <v>20</v>
      </c>
      <c r="AR937" t="s">
        <v>10303</v>
      </c>
      <c r="AS937" t="s">
        <v>1282</v>
      </c>
      <c r="AT937" t="s">
        <v>10256</v>
      </c>
      <c r="AU937" t="s">
        <v>1789</v>
      </c>
      <c r="AV937" t="s">
        <v>10304</v>
      </c>
      <c r="AW937" t="s">
        <v>1937</v>
      </c>
      <c r="AX937" t="s">
        <v>1934</v>
      </c>
      <c r="AY937" t="s">
        <v>10305</v>
      </c>
      <c r="AZ937" t="s">
        <v>1316</v>
      </c>
      <c r="BA937" t="s">
        <v>10306</v>
      </c>
      <c r="BB937" t="s">
        <v>1272</v>
      </c>
      <c r="BC937" t="s">
        <v>1939</v>
      </c>
      <c r="BD937" t="s">
        <v>10428</v>
      </c>
      <c r="BE937">
        <v>925</v>
      </c>
      <c r="BF937">
        <v>936</v>
      </c>
      <c r="BG937">
        <v>0</v>
      </c>
      <c r="BH937" t="s">
        <v>1592</v>
      </c>
      <c r="BI937">
        <v>0</v>
      </c>
      <c r="BJ937">
        <v>0</v>
      </c>
      <c r="BK937">
        <v>925</v>
      </c>
      <c r="BL937" t="s">
        <v>10311</v>
      </c>
      <c r="BM937" t="s">
        <v>10419</v>
      </c>
      <c r="BN937" t="s">
        <v>10422</v>
      </c>
      <c r="BO937" t="s" cm="1">
        <v>10421</v>
      </c>
      <c r="BP937" t="s">
        <v>1592</v>
      </c>
      <c r="BQ937" t="s">
        <v>10261</v>
      </c>
      <c r="BR937">
        <v>19</v>
      </c>
      <c r="BS937" t="s">
        <v>1869</v>
      </c>
      <c r="BT937" t="s">
        <v>10429</v>
      </c>
      <c r="BU937" t="s">
        <v>1788</v>
      </c>
      <c r="BV937" t="s">
        <v>10304</v>
      </c>
      <c r="BW937" t="s">
        <v>10309</v>
      </c>
      <c r="BX937" t="s">
        <v>1940</v>
      </c>
      <c r="BY937" t="s">
        <v>8852</v>
      </c>
      <c r="BZ937" t="s">
        <v>1937</v>
      </c>
      <c r="CA937" t="s">
        <v>1974</v>
      </c>
      <c r="CB937"/>
      <c r="CC937" t="s">
        <v>998</v>
      </c>
      <c r="CD937" t="s">
        <v>1272</v>
      </c>
      <c r="CE937" t="s">
        <v>10430</v>
      </c>
      <c r="CF937" t="s">
        <v>10431</v>
      </c>
      <c r="CG937" t="s">
        <v>1272</v>
      </c>
      <c r="CH937" t="s">
        <v>1592</v>
      </c>
      <c r="CI937" t="s">
        <v>10253</v>
      </c>
      <c r="CJ937" t="s">
        <v>1282</v>
      </c>
      <c r="CK937"/>
      <c r="CL937"/>
      <c r="CM937" t="s">
        <v>10420</v>
      </c>
      <c r="CN937" t="s">
        <v>10302</v>
      </c>
      <c r="CO937" t="s">
        <v>10420</v>
      </c>
      <c r="CP937" t="s">
        <v>10302</v>
      </c>
      <c r="CQ937" t="s">
        <v>902</v>
      </c>
      <c r="CR937">
        <v>0</v>
      </c>
      <c r="CS937" t="s">
        <v>1592</v>
      </c>
      <c r="CT937" t="s">
        <v>1592</v>
      </c>
      <c r="CU937" t="s">
        <v>1592</v>
      </c>
      <c r="CV937" t="s">
        <v>1592</v>
      </c>
      <c r="CW937" t="s">
        <v>1592</v>
      </c>
      <c r="CX937">
        <v>935</v>
      </c>
      <c r="CY937" t="s">
        <v>10432</v>
      </c>
      <c r="CZ937" t="s">
        <v>1592</v>
      </c>
      <c r="DA937" t="s">
        <v>2313</v>
      </c>
      <c r="DB937" t="s">
        <v>2314</v>
      </c>
      <c r="DC937" t="s">
        <v>1789</v>
      </c>
      <c r="DD937" t="s">
        <v>1316</v>
      </c>
      <c r="DE937" t="s">
        <v>1818</v>
      </c>
      <c r="DF937" t="s">
        <v>8852</v>
      </c>
      <c r="DG937" t="s">
        <v>8867</v>
      </c>
      <c r="DH937" t="s">
        <v>8868</v>
      </c>
      <c r="DI937" t="s">
        <v>10303</v>
      </c>
      <c r="DJ937"/>
      <c r="DK937" t="s">
        <v>8868</v>
      </c>
      <c r="DL937">
        <v>9</v>
      </c>
      <c r="DM937" t="s">
        <v>2315</v>
      </c>
      <c r="DN937" t="s">
        <v>1282</v>
      </c>
      <c r="DO937" t="b">
        <v>1</v>
      </c>
      <c r="DP937" t="b">
        <v>1</v>
      </c>
      <c r="DQ937" t="b">
        <v>0</v>
      </c>
      <c r="DR937" t="b">
        <v>0</v>
      </c>
      <c r="DS937" t="b">
        <v>0</v>
      </c>
      <c r="DT937" t="b">
        <v>1</v>
      </c>
      <c r="DU937" t="b">
        <v>0</v>
      </c>
      <c r="DV937">
        <v>0</v>
      </c>
      <c r="DW937" t="b">
        <v>0</v>
      </c>
      <c r="DX937" t="b">
        <v>0</v>
      </c>
      <c r="DY937" t="b">
        <v>0</v>
      </c>
      <c r="DZ937" t="b">
        <v>0</v>
      </c>
      <c r="EA937" t="b">
        <v>0</v>
      </c>
      <c r="EB937" t="b">
        <v>0</v>
      </c>
      <c r="EC937" t="b">
        <v>0</v>
      </c>
      <c r="ED937" t="b">
        <v>0</v>
      </c>
      <c r="EE937" t="b">
        <v>0</v>
      </c>
      <c r="EF937" t="b" cm="1">
        <v>0</v>
      </c>
      <c r="EG937" t="b">
        <v>0</v>
      </c>
      <c r="EH937" t="b">
        <v>0</v>
      </c>
      <c r="EI937" t="b">
        <v>0</v>
      </c>
      <c r="EJ937" t="s">
        <v>1592</v>
      </c>
      <c r="EK937">
        <v>0</v>
      </c>
      <c r="EL937">
        <v>27</v>
      </c>
      <c r="EM937" t="b">
        <v>0</v>
      </c>
    </row>
    <row r="938" spans="1:143" ht="15.75">
      <c r="A938"/>
      <c r="B938" t="s">
        <v>1282</v>
      </c>
      <c r="C938" t="s">
        <v>1282</v>
      </c>
      <c r="D938" t="s">
        <v>1756</v>
      </c>
      <c r="E938" t="s">
        <v>1757</v>
      </c>
      <c r="F938"/>
      <c r="G938" t="s">
        <v>1757</v>
      </c>
      <c r="H938" t="s">
        <v>902</v>
      </c>
      <c r="I938" t="s">
        <v>1272</v>
      </c>
      <c r="J938" t="s">
        <v>1868</v>
      </c>
      <c r="K938" t="s">
        <v>902</v>
      </c>
      <c r="L938" t="s">
        <v>5588</v>
      </c>
      <c r="M938" t="s">
        <v>1947</v>
      </c>
      <c r="N938" t="s">
        <v>10264</v>
      </c>
      <c r="O938"/>
      <c r="P938" t="s">
        <v>10252</v>
      </c>
      <c r="Q938" t="s">
        <v>1316</v>
      </c>
      <c r="R938" t="s">
        <v>10253</v>
      </c>
      <c r="S938"/>
      <c r="T938" t="s">
        <v>8852</v>
      </c>
      <c r="U938" t="s">
        <v>10420</v>
      </c>
      <c r="V938" t="s">
        <v>1966</v>
      </c>
      <c r="W938" t="s">
        <v>902</v>
      </c>
      <c r="X938" t="s">
        <v>902</v>
      </c>
      <c r="Y938"/>
      <c r="Z938"/>
      <c r="AA938"/>
      <c r="AB938"/>
      <c r="AC938" t="s">
        <v>902</v>
      </c>
      <c r="AD938" t="s">
        <v>902</v>
      </c>
      <c r="AE938" t="s">
        <v>902</v>
      </c>
      <c r="AF938"/>
      <c r="AG938"/>
      <c r="AH938"/>
      <c r="AI938"/>
      <c r="AJ938"/>
      <c r="AK938"/>
      <c r="AL938"/>
      <c r="AM938"/>
      <c r="AN938"/>
      <c r="AO938" s="108" t="s">
        <v>43</v>
      </c>
      <c r="AP938" t="s">
        <v>1317</v>
      </c>
      <c r="AQ938">
        <v>21</v>
      </c>
      <c r="AR938" t="s">
        <v>10265</v>
      </c>
      <c r="AS938" t="s">
        <v>1282</v>
      </c>
      <c r="AT938" t="s">
        <v>10256</v>
      </c>
      <c r="AU938" t="s">
        <v>1757</v>
      </c>
      <c r="AV938" t="s">
        <v>1961</v>
      </c>
      <c r="AW938" t="s">
        <v>1937</v>
      </c>
      <c r="AX938" t="s">
        <v>1934</v>
      </c>
      <c r="AY938" t="s">
        <v>1961</v>
      </c>
      <c r="AZ938" t="s">
        <v>1316</v>
      </c>
      <c r="BA938" t="s">
        <v>6199</v>
      </c>
      <c r="BB938" t="s">
        <v>1272</v>
      </c>
      <c r="BC938" t="s">
        <v>5118</v>
      </c>
      <c r="BD938" t="s">
        <v>6200</v>
      </c>
      <c r="BE938">
        <v>402</v>
      </c>
      <c r="BF938">
        <v>936</v>
      </c>
      <c r="BG938">
        <v>0</v>
      </c>
      <c r="BH938" t="s">
        <v>1592</v>
      </c>
      <c r="BI938">
        <v>0</v>
      </c>
      <c r="BJ938">
        <v>0</v>
      </c>
      <c r="BK938">
        <v>480</v>
      </c>
      <c r="BL938" t="s">
        <v>1967</v>
      </c>
      <c r="BM938" t="s">
        <v>10419</v>
      </c>
      <c r="BN938" t="s">
        <v>10422</v>
      </c>
      <c r="BO938" t="s" cm="1">
        <v>10421</v>
      </c>
      <c r="BP938" t="s">
        <v>1592</v>
      </c>
      <c r="BQ938" t="s">
        <v>10261</v>
      </c>
      <c r="BR938">
        <v>20</v>
      </c>
      <c r="BS938" t="s">
        <v>1870</v>
      </c>
      <c r="BT938" t="s">
        <v>10433</v>
      </c>
      <c r="BU938" t="s">
        <v>1756</v>
      </c>
      <c r="BV938" t="s">
        <v>1961</v>
      </c>
      <c r="BW938" t="s">
        <v>1940</v>
      </c>
      <c r="BX938" t="s">
        <v>10267</v>
      </c>
      <c r="BY938" t="s">
        <v>8852</v>
      </c>
      <c r="BZ938" t="s">
        <v>1937</v>
      </c>
      <c r="CA938" t="s">
        <v>1947</v>
      </c>
      <c r="CB938"/>
      <c r="CC938" t="s">
        <v>998</v>
      </c>
      <c r="CD938" t="s">
        <v>1272</v>
      </c>
      <c r="CE938" t="s">
        <v>10434</v>
      </c>
      <c r="CF938" t="s">
        <v>10435</v>
      </c>
      <c r="CG938" t="s">
        <v>1272</v>
      </c>
      <c r="CH938" t="s">
        <v>1592</v>
      </c>
      <c r="CI938" t="s">
        <v>10253</v>
      </c>
      <c r="CJ938" t="s">
        <v>1282</v>
      </c>
      <c r="CK938"/>
      <c r="CL938"/>
      <c r="CM938" t="s">
        <v>10420</v>
      </c>
      <c r="CN938" t="s">
        <v>1966</v>
      </c>
      <c r="CO938" t="s">
        <v>10420</v>
      </c>
      <c r="CP938" t="s">
        <v>1966</v>
      </c>
      <c r="CQ938" t="s">
        <v>902</v>
      </c>
      <c r="CR938">
        <v>0</v>
      </c>
      <c r="CS938" t="s">
        <v>1592</v>
      </c>
      <c r="CT938" t="s">
        <v>1592</v>
      </c>
      <c r="CU938" t="s">
        <v>1592</v>
      </c>
      <c r="CV938" t="s">
        <v>1592</v>
      </c>
      <c r="CW938" t="s">
        <v>1592</v>
      </c>
      <c r="CX938">
        <v>936</v>
      </c>
      <c r="CY938" t="s">
        <v>10436</v>
      </c>
      <c r="CZ938" t="s">
        <v>1592</v>
      </c>
      <c r="DA938" t="s">
        <v>2313</v>
      </c>
      <c r="DB938" t="s">
        <v>2314</v>
      </c>
      <c r="DC938" t="s">
        <v>1757</v>
      </c>
      <c r="DD938" t="s">
        <v>1316</v>
      </c>
      <c r="DE938" t="s">
        <v>1757</v>
      </c>
      <c r="DF938" t="s">
        <v>8852</v>
      </c>
      <c r="DG938" t="s">
        <v>8867</v>
      </c>
      <c r="DH938" t="s">
        <v>8868</v>
      </c>
      <c r="DI938" t="s">
        <v>10265</v>
      </c>
      <c r="DJ938"/>
      <c r="DK938" t="s">
        <v>8868</v>
      </c>
      <c r="DL938">
        <v>9</v>
      </c>
      <c r="DM938" t="s">
        <v>2315</v>
      </c>
      <c r="DN938" t="s">
        <v>1282</v>
      </c>
      <c r="DO938" t="b">
        <v>1</v>
      </c>
      <c r="DP938" t="b">
        <v>1</v>
      </c>
      <c r="DQ938" t="b">
        <v>0</v>
      </c>
      <c r="DR938" t="b">
        <v>0</v>
      </c>
      <c r="DS938" t="b">
        <v>0</v>
      </c>
      <c r="DT938" t="b">
        <v>1</v>
      </c>
      <c r="DU938" t="b">
        <v>0</v>
      </c>
      <c r="DV938">
        <v>0</v>
      </c>
      <c r="DW938" t="b">
        <v>0</v>
      </c>
      <c r="DX938" t="b">
        <v>0</v>
      </c>
      <c r="DY938" t="b">
        <v>0</v>
      </c>
      <c r="DZ938" t="b">
        <v>0</v>
      </c>
      <c r="EA938" t="b">
        <v>0</v>
      </c>
      <c r="EB938" t="b">
        <v>0</v>
      </c>
      <c r="EC938" t="b">
        <v>0</v>
      </c>
      <c r="ED938" t="b">
        <v>0</v>
      </c>
      <c r="EE938" t="b">
        <v>0</v>
      </c>
      <c r="EF938" t="b" cm="1">
        <v>1</v>
      </c>
      <c r="EG938" t="b">
        <v>0</v>
      </c>
      <c r="EH938" t="b">
        <v>0</v>
      </c>
      <c r="EI938" t="b">
        <v>1</v>
      </c>
      <c r="EJ938" t="s">
        <v>1235</v>
      </c>
      <c r="EK938">
        <v>1</v>
      </c>
      <c r="EL938">
        <v>9</v>
      </c>
      <c r="EM938" t="b">
        <v>0</v>
      </c>
    </row>
    <row r="939" spans="1:143" ht="63">
      <c r="A939"/>
      <c r="B939" t="s">
        <v>1282</v>
      </c>
      <c r="C939" t="s">
        <v>1282</v>
      </c>
      <c r="D939" t="s">
        <v>1761</v>
      </c>
      <c r="E939" t="s">
        <v>1762</v>
      </c>
      <c r="F939"/>
      <c r="G939" t="s">
        <v>1763</v>
      </c>
      <c r="H939" t="s">
        <v>902</v>
      </c>
      <c r="I939" t="s">
        <v>1272</v>
      </c>
      <c r="J939" t="s">
        <v>1868</v>
      </c>
      <c r="K939" t="s">
        <v>902</v>
      </c>
      <c r="L939" t="s">
        <v>5588</v>
      </c>
      <c r="M939" t="s">
        <v>1947</v>
      </c>
      <c r="N939" s="109" t="s">
        <v>10271</v>
      </c>
      <c r="O939"/>
      <c r="P939" t="s">
        <v>10252</v>
      </c>
      <c r="Q939" t="s">
        <v>1316</v>
      </c>
      <c r="R939" t="s">
        <v>10253</v>
      </c>
      <c r="S939"/>
      <c r="T939" t="s">
        <v>8852</v>
      </c>
      <c r="U939" t="s">
        <v>10420</v>
      </c>
      <c r="V939" t="s">
        <v>1948</v>
      </c>
      <c r="W939" t="s">
        <v>902</v>
      </c>
      <c r="X939" t="s">
        <v>902</v>
      </c>
      <c r="Y939"/>
      <c r="Z939"/>
      <c r="AA939"/>
      <c r="AB939"/>
      <c r="AC939" t="s">
        <v>902</v>
      </c>
      <c r="AD939" t="s">
        <v>902</v>
      </c>
      <c r="AE939" t="s">
        <v>902</v>
      </c>
      <c r="AF939"/>
      <c r="AG939"/>
      <c r="AH939"/>
      <c r="AI939"/>
      <c r="AJ939"/>
      <c r="AK939"/>
      <c r="AL939"/>
      <c r="AM939"/>
      <c r="AN939"/>
      <c r="AO939" s="108" t="s">
        <v>43</v>
      </c>
      <c r="AP939" t="s">
        <v>1317</v>
      </c>
      <c r="AQ939">
        <v>22</v>
      </c>
      <c r="AR939" t="s">
        <v>10272</v>
      </c>
      <c r="AS939" t="s">
        <v>1282</v>
      </c>
      <c r="AT939" t="s">
        <v>10256</v>
      </c>
      <c r="AU939" t="s">
        <v>1762</v>
      </c>
      <c r="AV939" t="s">
        <v>1945</v>
      </c>
      <c r="AW939" t="s">
        <v>1937</v>
      </c>
      <c r="AX939" t="s">
        <v>1934</v>
      </c>
      <c r="AY939" t="s">
        <v>10273</v>
      </c>
      <c r="AZ939" t="s">
        <v>1316</v>
      </c>
      <c r="BA939" t="s">
        <v>5600</v>
      </c>
      <c r="BB939" t="s">
        <v>1272</v>
      </c>
      <c r="BC939" t="s">
        <v>5118</v>
      </c>
      <c r="BD939" t="s">
        <v>5601</v>
      </c>
      <c r="BE939">
        <v>339</v>
      </c>
      <c r="BF939">
        <v>936</v>
      </c>
      <c r="BG939">
        <v>0</v>
      </c>
      <c r="BH939" t="s">
        <v>1592</v>
      </c>
      <c r="BI939">
        <v>0</v>
      </c>
      <c r="BJ939">
        <v>0</v>
      </c>
      <c r="BK939">
        <v>1055</v>
      </c>
      <c r="BL939" t="s">
        <v>1950</v>
      </c>
      <c r="BM939" t="s">
        <v>10419</v>
      </c>
      <c r="BN939" t="s">
        <v>10422</v>
      </c>
      <c r="BO939" t="s" cm="1">
        <v>10421</v>
      </c>
      <c r="BP939" t="s">
        <v>1592</v>
      </c>
      <c r="BQ939" t="s">
        <v>10261</v>
      </c>
      <c r="BR939">
        <v>21</v>
      </c>
      <c r="BS939" t="s">
        <v>1871</v>
      </c>
      <c r="BT939" t="s">
        <v>10437</v>
      </c>
      <c r="BU939" t="s">
        <v>1761</v>
      </c>
      <c r="BV939" t="s">
        <v>1945</v>
      </c>
      <c r="BW939" t="s">
        <v>1940</v>
      </c>
      <c r="BX939" t="s">
        <v>10275</v>
      </c>
      <c r="BY939" t="s">
        <v>8852</v>
      </c>
      <c r="BZ939" t="s">
        <v>1937</v>
      </c>
      <c r="CA939" t="s">
        <v>1947</v>
      </c>
      <c r="CB939"/>
      <c r="CC939" t="s">
        <v>998</v>
      </c>
      <c r="CD939" t="s">
        <v>1272</v>
      </c>
      <c r="CE939" t="s">
        <v>10438</v>
      </c>
      <c r="CF939" t="s">
        <v>10439</v>
      </c>
      <c r="CG939" t="s">
        <v>1272</v>
      </c>
      <c r="CH939" t="s">
        <v>1592</v>
      </c>
      <c r="CI939" t="s">
        <v>10253</v>
      </c>
      <c r="CJ939" t="s">
        <v>1282</v>
      </c>
      <c r="CK939"/>
      <c r="CL939"/>
      <c r="CM939" t="s">
        <v>10420</v>
      </c>
      <c r="CN939" t="s">
        <v>1948</v>
      </c>
      <c r="CO939" t="s">
        <v>10420</v>
      </c>
      <c r="CP939" t="s">
        <v>1948</v>
      </c>
      <c r="CQ939" t="s">
        <v>902</v>
      </c>
      <c r="CR939">
        <v>0</v>
      </c>
      <c r="CS939" t="s">
        <v>1592</v>
      </c>
      <c r="CT939" t="s">
        <v>1592</v>
      </c>
      <c r="CU939" t="s">
        <v>1592</v>
      </c>
      <c r="CV939" t="s">
        <v>1592</v>
      </c>
      <c r="CW939" t="s">
        <v>1592</v>
      </c>
      <c r="CX939">
        <v>937</v>
      </c>
      <c r="CY939" t="s">
        <v>10440</v>
      </c>
      <c r="CZ939" t="s">
        <v>1592</v>
      </c>
      <c r="DA939" t="s">
        <v>2313</v>
      </c>
      <c r="DB939" t="s">
        <v>2314</v>
      </c>
      <c r="DC939" t="s">
        <v>1762</v>
      </c>
      <c r="DD939" t="s">
        <v>1316</v>
      </c>
      <c r="DE939" t="s">
        <v>1763</v>
      </c>
      <c r="DF939" t="s">
        <v>8852</v>
      </c>
      <c r="DG939" t="s">
        <v>8867</v>
      </c>
      <c r="DH939" t="s">
        <v>8868</v>
      </c>
      <c r="DI939" t="s">
        <v>10272</v>
      </c>
      <c r="DJ939"/>
      <c r="DK939" t="s">
        <v>8868</v>
      </c>
      <c r="DL939">
        <v>9</v>
      </c>
      <c r="DM939" t="s">
        <v>2315</v>
      </c>
      <c r="DN939" t="s">
        <v>1282</v>
      </c>
      <c r="DO939" t="b">
        <v>1</v>
      </c>
      <c r="DP939" t="b">
        <v>1</v>
      </c>
      <c r="DQ939" t="b">
        <v>0</v>
      </c>
      <c r="DR939" t="b">
        <v>0</v>
      </c>
      <c r="DS939" t="b">
        <v>0</v>
      </c>
      <c r="DT939" t="b">
        <v>1</v>
      </c>
      <c r="DU939" t="b">
        <v>0</v>
      </c>
      <c r="DV939">
        <v>0</v>
      </c>
      <c r="DW939" t="b">
        <v>0</v>
      </c>
      <c r="DX939" t="b">
        <v>0</v>
      </c>
      <c r="DY939" t="b">
        <v>0</v>
      </c>
      <c r="DZ939" t="b">
        <v>0</v>
      </c>
      <c r="EA939" t="b">
        <v>0</v>
      </c>
      <c r="EB939" t="b">
        <v>0</v>
      </c>
      <c r="EC939" t="b">
        <v>0</v>
      </c>
      <c r="ED939" t="b">
        <v>0</v>
      </c>
      <c r="EE939" t="b">
        <v>0</v>
      </c>
      <c r="EF939" t="b" cm="1">
        <v>0</v>
      </c>
      <c r="EG939" t="b">
        <v>0</v>
      </c>
      <c r="EH939" t="b">
        <v>0</v>
      </c>
      <c r="EI939" t="b">
        <v>0</v>
      </c>
      <c r="EJ939" t="s">
        <v>1592</v>
      </c>
      <c r="EK939">
        <v>0</v>
      </c>
      <c r="EL939">
        <v>7</v>
      </c>
      <c r="EM939" t="b">
        <v>0</v>
      </c>
    </row>
    <row r="940" spans="1:143" ht="15.75">
      <c r="A940"/>
      <c r="B940" t="s">
        <v>1282</v>
      </c>
      <c r="C940" t="s">
        <v>1282</v>
      </c>
      <c r="D940" t="s">
        <v>1766</v>
      </c>
      <c r="E940" t="s">
        <v>1767</v>
      </c>
      <c r="F940"/>
      <c r="G940" t="s">
        <v>1763</v>
      </c>
      <c r="H940" t="s">
        <v>902</v>
      </c>
      <c r="I940" t="s">
        <v>1272</v>
      </c>
      <c r="J940" t="s">
        <v>1868</v>
      </c>
      <c r="K940" t="s">
        <v>902</v>
      </c>
      <c r="L940" t="s">
        <v>5588</v>
      </c>
      <c r="M940" t="s">
        <v>1947</v>
      </c>
      <c r="N940" t="s">
        <v>902</v>
      </c>
      <c r="O940"/>
      <c r="P940" t="s">
        <v>10252</v>
      </c>
      <c r="Q940" t="s">
        <v>1316</v>
      </c>
      <c r="R940" t="s">
        <v>10253</v>
      </c>
      <c r="S940"/>
      <c r="T940" t="s">
        <v>8852</v>
      </c>
      <c r="U940" t="s">
        <v>10420</v>
      </c>
      <c r="V940" t="s">
        <v>1956</v>
      </c>
      <c r="W940" t="s">
        <v>902</v>
      </c>
      <c r="X940" t="s">
        <v>902</v>
      </c>
      <c r="Y940"/>
      <c r="Z940"/>
      <c r="AA940"/>
      <c r="AB940"/>
      <c r="AC940" t="s">
        <v>902</v>
      </c>
      <c r="AD940" t="s">
        <v>902</v>
      </c>
      <c r="AE940" t="s">
        <v>902</v>
      </c>
      <c r="AF940"/>
      <c r="AG940"/>
      <c r="AH940"/>
      <c r="AI940"/>
      <c r="AJ940"/>
      <c r="AK940"/>
      <c r="AL940"/>
      <c r="AM940"/>
      <c r="AN940"/>
      <c r="AO940" s="108" t="s">
        <v>43</v>
      </c>
      <c r="AP940" t="s">
        <v>1317</v>
      </c>
      <c r="AQ940">
        <v>23</v>
      </c>
      <c r="AR940" t="s">
        <v>10279</v>
      </c>
      <c r="AS940" t="s">
        <v>1282</v>
      </c>
      <c r="AT940" t="s">
        <v>10256</v>
      </c>
      <c r="AU940" t="s">
        <v>1767</v>
      </c>
      <c r="AV940" t="s">
        <v>1953</v>
      </c>
      <c r="AW940" t="s">
        <v>1937</v>
      </c>
      <c r="AX940" t="s">
        <v>1934</v>
      </c>
      <c r="AY940" t="s">
        <v>10273</v>
      </c>
      <c r="AZ940" t="s">
        <v>1316</v>
      </c>
      <c r="BA940" t="s">
        <v>5610</v>
      </c>
      <c r="BB940" t="s">
        <v>1272</v>
      </c>
      <c r="BC940" t="s">
        <v>5118</v>
      </c>
      <c r="BD940" t="s">
        <v>5611</v>
      </c>
      <c r="BE940">
        <v>340</v>
      </c>
      <c r="BF940">
        <v>936</v>
      </c>
      <c r="BG940">
        <v>0</v>
      </c>
      <c r="BH940" t="s">
        <v>1592</v>
      </c>
      <c r="BI940">
        <v>0</v>
      </c>
      <c r="BJ940">
        <v>0</v>
      </c>
      <c r="BK940">
        <v>1036</v>
      </c>
      <c r="BL940" t="s">
        <v>1958</v>
      </c>
      <c r="BM940" t="s">
        <v>10419</v>
      </c>
      <c r="BN940" t="s">
        <v>10422</v>
      </c>
      <c r="BO940" t="s" cm="1">
        <v>10421</v>
      </c>
      <c r="BP940" t="s">
        <v>1592</v>
      </c>
      <c r="BQ940" t="s">
        <v>10261</v>
      </c>
      <c r="BR940">
        <v>22</v>
      </c>
      <c r="BS940" t="s">
        <v>1872</v>
      </c>
      <c r="BT940" t="s">
        <v>10441</v>
      </c>
      <c r="BU940" t="s">
        <v>1766</v>
      </c>
      <c r="BV940" t="s">
        <v>1953</v>
      </c>
      <c r="BW940" t="s">
        <v>1940</v>
      </c>
      <c r="BX940" t="s">
        <v>1940</v>
      </c>
      <c r="BY940" t="s">
        <v>8852</v>
      </c>
      <c r="BZ940" t="s">
        <v>1937</v>
      </c>
      <c r="CA940" t="s">
        <v>1947</v>
      </c>
      <c r="CB940"/>
      <c r="CC940" t="s">
        <v>998</v>
      </c>
      <c r="CD940" t="s">
        <v>1272</v>
      </c>
      <c r="CE940" t="s">
        <v>10442</v>
      </c>
      <c r="CF940" t="s">
        <v>10443</v>
      </c>
      <c r="CG940" t="s">
        <v>1272</v>
      </c>
      <c r="CH940" t="s">
        <v>1592</v>
      </c>
      <c r="CI940" t="s">
        <v>10253</v>
      </c>
      <c r="CJ940" t="s">
        <v>1282</v>
      </c>
      <c r="CK940"/>
      <c r="CL940"/>
      <c r="CM940" t="s">
        <v>10420</v>
      </c>
      <c r="CN940" t="s">
        <v>1956</v>
      </c>
      <c r="CO940" t="s">
        <v>10420</v>
      </c>
      <c r="CP940" t="s">
        <v>1956</v>
      </c>
      <c r="CQ940" t="s">
        <v>902</v>
      </c>
      <c r="CR940">
        <v>0</v>
      </c>
      <c r="CS940" t="s">
        <v>1592</v>
      </c>
      <c r="CT940" t="s">
        <v>1592</v>
      </c>
      <c r="CU940" t="s">
        <v>1592</v>
      </c>
      <c r="CV940" t="s">
        <v>1592</v>
      </c>
      <c r="CW940" t="s">
        <v>1592</v>
      </c>
      <c r="CX940">
        <v>938</v>
      </c>
      <c r="CY940" t="s">
        <v>10444</v>
      </c>
      <c r="CZ940" t="s">
        <v>1592</v>
      </c>
      <c r="DA940" t="s">
        <v>2313</v>
      </c>
      <c r="DB940" t="s">
        <v>2314</v>
      </c>
      <c r="DC940" t="s">
        <v>1767</v>
      </c>
      <c r="DD940" t="s">
        <v>1316</v>
      </c>
      <c r="DE940" t="s">
        <v>1763</v>
      </c>
      <c r="DF940" t="s">
        <v>8852</v>
      </c>
      <c r="DG940" t="s">
        <v>8867</v>
      </c>
      <c r="DH940" t="s">
        <v>8868</v>
      </c>
      <c r="DI940" t="s">
        <v>10279</v>
      </c>
      <c r="DJ940"/>
      <c r="DK940" t="s">
        <v>8868</v>
      </c>
      <c r="DL940">
        <v>9</v>
      </c>
      <c r="DM940" t="s">
        <v>2315</v>
      </c>
      <c r="DN940" t="s">
        <v>1282</v>
      </c>
      <c r="DO940" t="b">
        <v>1</v>
      </c>
      <c r="DP940" t="b">
        <v>1</v>
      </c>
      <c r="DQ940" t="b">
        <v>0</v>
      </c>
      <c r="DR940" t="b">
        <v>0</v>
      </c>
      <c r="DS940" t="b">
        <v>0</v>
      </c>
      <c r="DT940" t="b">
        <v>1</v>
      </c>
      <c r="DU940" t="b">
        <v>0</v>
      </c>
      <c r="DV940">
        <v>0</v>
      </c>
      <c r="DW940" t="b">
        <v>0</v>
      </c>
      <c r="DX940" t="b">
        <v>0</v>
      </c>
      <c r="DY940" t="b">
        <v>0</v>
      </c>
      <c r="DZ940" t="b">
        <v>0</v>
      </c>
      <c r="EA940" t="b">
        <v>0</v>
      </c>
      <c r="EB940" t="b">
        <v>0</v>
      </c>
      <c r="EC940" t="b">
        <v>0</v>
      </c>
      <c r="ED940" t="b">
        <v>0</v>
      </c>
      <c r="EE940" t="b">
        <v>0</v>
      </c>
      <c r="EF940" t="b" cm="1">
        <v>0</v>
      </c>
      <c r="EG940" t="b">
        <v>0</v>
      </c>
      <c r="EH940" t="b">
        <v>0</v>
      </c>
      <c r="EI940" t="b">
        <v>0</v>
      </c>
      <c r="EJ940" t="s">
        <v>1592</v>
      </c>
      <c r="EK940">
        <v>0</v>
      </c>
      <c r="EL940">
        <v>13</v>
      </c>
      <c r="EM940" t="b">
        <v>0</v>
      </c>
    </row>
    <row r="941" spans="1:143" ht="31.5">
      <c r="A941"/>
      <c r="B941" t="s">
        <v>1282</v>
      </c>
      <c r="C941" t="s">
        <v>1282</v>
      </c>
      <c r="D941" t="s">
        <v>1772</v>
      </c>
      <c r="E941" t="s">
        <v>1773</v>
      </c>
      <c r="F941"/>
      <c r="G941" s="109" t="s">
        <v>1774</v>
      </c>
      <c r="H941" t="s">
        <v>10284</v>
      </c>
      <c r="I941" t="s">
        <v>1272</v>
      </c>
      <c r="J941" t="s">
        <v>1868</v>
      </c>
      <c r="K941" t="s">
        <v>902</v>
      </c>
      <c r="L941" t="s">
        <v>5588</v>
      </c>
      <c r="M941" t="s">
        <v>1947</v>
      </c>
      <c r="N941" t="s">
        <v>10284</v>
      </c>
      <c r="O941"/>
      <c r="P941" t="s">
        <v>10252</v>
      </c>
      <c r="Q941" t="s">
        <v>1316</v>
      </c>
      <c r="R941" t="s">
        <v>10253</v>
      </c>
      <c r="S941"/>
      <c r="T941" t="s">
        <v>8852</v>
      </c>
      <c r="U941" t="s">
        <v>10420</v>
      </c>
      <c r="V941" t="s">
        <v>10285</v>
      </c>
      <c r="W941" t="s">
        <v>902</v>
      </c>
      <c r="X941" t="s">
        <v>902</v>
      </c>
      <c r="Y941"/>
      <c r="Z941"/>
      <c r="AA941"/>
      <c r="AB941"/>
      <c r="AC941" t="s">
        <v>10286</v>
      </c>
      <c r="AD941" t="s">
        <v>902</v>
      </c>
      <c r="AE941" t="s">
        <v>902</v>
      </c>
      <c r="AF941"/>
      <c r="AG941"/>
      <c r="AH941"/>
      <c r="AI941"/>
      <c r="AJ941"/>
      <c r="AK941"/>
      <c r="AL941"/>
      <c r="AM941"/>
      <c r="AN941"/>
      <c r="AO941" s="108" t="s">
        <v>43</v>
      </c>
      <c r="AP941" t="s">
        <v>1317</v>
      </c>
      <c r="AQ941">
        <v>24</v>
      </c>
      <c r="AR941" t="s">
        <v>10287</v>
      </c>
      <c r="AS941" t="s">
        <v>1282</v>
      </c>
      <c r="AT941" t="s">
        <v>10256</v>
      </c>
      <c r="AU941" t="s">
        <v>1773</v>
      </c>
      <c r="AV941" t="s">
        <v>5634</v>
      </c>
      <c r="AW941" t="s">
        <v>1937</v>
      </c>
      <c r="AX941" t="s">
        <v>1934</v>
      </c>
      <c r="AY941" t="s">
        <v>10288</v>
      </c>
      <c r="AZ941" t="s">
        <v>1316</v>
      </c>
      <c r="BA941" t="s">
        <v>5636</v>
      </c>
      <c r="BB941" t="s">
        <v>1272</v>
      </c>
      <c r="BC941" t="s">
        <v>5118</v>
      </c>
      <c r="BD941" t="s">
        <v>5637</v>
      </c>
      <c r="BE941">
        <v>342</v>
      </c>
      <c r="BF941">
        <v>936</v>
      </c>
      <c r="BG941">
        <v>0</v>
      </c>
      <c r="BH941" t="s">
        <v>1592</v>
      </c>
      <c r="BI941">
        <v>0</v>
      </c>
      <c r="BJ941">
        <v>0</v>
      </c>
      <c r="BK941">
        <v>1046</v>
      </c>
      <c r="BL941" t="s">
        <v>5638</v>
      </c>
      <c r="BM941" t="s">
        <v>10419</v>
      </c>
      <c r="BN941" t="s">
        <v>10422</v>
      </c>
      <c r="BO941" t="s" cm="1">
        <v>10421</v>
      </c>
      <c r="BP941" t="s">
        <v>1592</v>
      </c>
      <c r="BQ941" t="s">
        <v>10261</v>
      </c>
      <c r="BR941">
        <v>23</v>
      </c>
      <c r="BS941" t="s">
        <v>1873</v>
      </c>
      <c r="BT941" t="s">
        <v>10445</v>
      </c>
      <c r="BU941" t="s">
        <v>1772</v>
      </c>
      <c r="BV941" t="s">
        <v>5634</v>
      </c>
      <c r="BW941" t="s">
        <v>10290</v>
      </c>
      <c r="BX941" t="s">
        <v>10290</v>
      </c>
      <c r="BY941" t="s">
        <v>8852</v>
      </c>
      <c r="BZ941" t="s">
        <v>1937</v>
      </c>
      <c r="CA941" t="s">
        <v>1947</v>
      </c>
      <c r="CB941"/>
      <c r="CC941" t="s">
        <v>998</v>
      </c>
      <c r="CD941" t="s">
        <v>1272</v>
      </c>
      <c r="CE941" t="s">
        <v>10446</v>
      </c>
      <c r="CF941" t="s">
        <v>10447</v>
      </c>
      <c r="CG941" t="s">
        <v>1272</v>
      </c>
      <c r="CH941" t="s">
        <v>1592</v>
      </c>
      <c r="CI941" t="s">
        <v>10253</v>
      </c>
      <c r="CJ941" t="s">
        <v>1282</v>
      </c>
      <c r="CK941"/>
      <c r="CL941"/>
      <c r="CM941" t="s">
        <v>10420</v>
      </c>
      <c r="CN941" t="s">
        <v>10285</v>
      </c>
      <c r="CO941" t="s">
        <v>10420</v>
      </c>
      <c r="CP941" t="s">
        <v>10285</v>
      </c>
      <c r="CQ941" t="s">
        <v>902</v>
      </c>
      <c r="CR941">
        <v>0</v>
      </c>
      <c r="CS941" t="s">
        <v>1592</v>
      </c>
      <c r="CT941" t="s">
        <v>1592</v>
      </c>
      <c r="CU941" t="s">
        <v>1592</v>
      </c>
      <c r="CV941" t="s">
        <v>1592</v>
      </c>
      <c r="CW941" t="s">
        <v>1592</v>
      </c>
      <c r="CX941">
        <v>939</v>
      </c>
      <c r="CY941" t="s">
        <v>10448</v>
      </c>
      <c r="CZ941" t="s">
        <v>1592</v>
      </c>
      <c r="DA941" t="s">
        <v>2313</v>
      </c>
      <c r="DB941" t="s">
        <v>2314</v>
      </c>
      <c r="DC941" t="s">
        <v>1773</v>
      </c>
      <c r="DD941" t="s">
        <v>1316</v>
      </c>
      <c r="DE941" t="s">
        <v>1774</v>
      </c>
      <c r="DF941" t="s">
        <v>8852</v>
      </c>
      <c r="DG941" t="s">
        <v>8867</v>
      </c>
      <c r="DH941" t="s">
        <v>8868</v>
      </c>
      <c r="DI941" t="s">
        <v>10287</v>
      </c>
      <c r="DJ941"/>
      <c r="DK941" t="s">
        <v>8868</v>
      </c>
      <c r="DL941">
        <v>9</v>
      </c>
      <c r="DM941" t="s">
        <v>2315</v>
      </c>
      <c r="DN941" t="s">
        <v>1282</v>
      </c>
      <c r="DO941" t="b">
        <v>1</v>
      </c>
      <c r="DP941" t="b">
        <v>1</v>
      </c>
      <c r="DQ941" t="b">
        <v>0</v>
      </c>
      <c r="DR941" t="b">
        <v>0</v>
      </c>
      <c r="DS941" t="b">
        <v>0</v>
      </c>
      <c r="DT941" t="b">
        <v>1</v>
      </c>
      <c r="DU941" t="b">
        <v>0</v>
      </c>
      <c r="DV941">
        <v>0</v>
      </c>
      <c r="DW941" t="b">
        <v>0</v>
      </c>
      <c r="DX941" t="b">
        <v>0</v>
      </c>
      <c r="DY941" t="b">
        <v>0</v>
      </c>
      <c r="DZ941" t="b">
        <v>0</v>
      </c>
      <c r="EA941" t="b">
        <v>0</v>
      </c>
      <c r="EB941" t="b">
        <v>0</v>
      </c>
      <c r="EC941" t="b">
        <v>0</v>
      </c>
      <c r="ED941" t="b">
        <v>0</v>
      </c>
      <c r="EE941" t="b">
        <v>0</v>
      </c>
      <c r="EF941" t="b" cm="1">
        <v>0</v>
      </c>
      <c r="EG941" t="b">
        <v>0</v>
      </c>
      <c r="EH941" t="b">
        <v>0</v>
      </c>
      <c r="EI941" t="b">
        <v>0</v>
      </c>
      <c r="EJ941" t="s">
        <v>1592</v>
      </c>
      <c r="EK941">
        <v>0</v>
      </c>
      <c r="EL941">
        <v>16</v>
      </c>
      <c r="EM941" t="b">
        <v>0</v>
      </c>
    </row>
    <row r="942" spans="1:143" ht="15.75">
      <c r="A942"/>
      <c r="B942" t="s">
        <v>1282</v>
      </c>
      <c r="C942" t="s">
        <v>1282</v>
      </c>
      <c r="D942" t="s">
        <v>1875</v>
      </c>
      <c r="E942" t="s">
        <v>1876</v>
      </c>
      <c r="F942"/>
      <c r="G942" t="s">
        <v>1875</v>
      </c>
      <c r="H942" t="s">
        <v>10449</v>
      </c>
      <c r="I942" t="s">
        <v>1268</v>
      </c>
      <c r="J942" t="s">
        <v>1868</v>
      </c>
      <c r="K942" t="s">
        <v>902</v>
      </c>
      <c r="L942" t="s">
        <v>1939</v>
      </c>
      <c r="M942" t="s">
        <v>2031</v>
      </c>
      <c r="N942"/>
      <c r="O942"/>
      <c r="P942" t="s">
        <v>10252</v>
      </c>
      <c r="Q942" t="s">
        <v>1316</v>
      </c>
      <c r="R942" t="s">
        <v>10253</v>
      </c>
      <c r="S942"/>
      <c r="T942" t="s">
        <v>8852</v>
      </c>
      <c r="U942" t="s">
        <v>10420</v>
      </c>
      <c r="V942" t="s">
        <v>10450</v>
      </c>
      <c r="W942" t="s">
        <v>902</v>
      </c>
      <c r="X942" t="s">
        <v>902</v>
      </c>
      <c r="Y942"/>
      <c r="Z942"/>
      <c r="AA942"/>
      <c r="AB942"/>
      <c r="AC942" t="s">
        <v>902</v>
      </c>
      <c r="AD942" t="s">
        <v>902</v>
      </c>
      <c r="AE942" t="s">
        <v>902</v>
      </c>
      <c r="AF942"/>
      <c r="AG942"/>
      <c r="AH942"/>
      <c r="AI942"/>
      <c r="AJ942"/>
      <c r="AK942"/>
      <c r="AL942"/>
      <c r="AM942"/>
      <c r="AN942"/>
      <c r="AO942" s="108" t="s">
        <v>43</v>
      </c>
      <c r="AP942" t="s">
        <v>1317</v>
      </c>
      <c r="AQ942">
        <v>25</v>
      </c>
      <c r="AR942" t="s">
        <v>10451</v>
      </c>
      <c r="AS942" t="s">
        <v>1282</v>
      </c>
      <c r="AT942" t="s">
        <v>10256</v>
      </c>
      <c r="AU942" t="s">
        <v>1876</v>
      </c>
      <c r="AV942" t="s">
        <v>10452</v>
      </c>
      <c r="AW942" t="s">
        <v>1937</v>
      </c>
      <c r="AX942" t="s">
        <v>1934</v>
      </c>
      <c r="AY942" t="s">
        <v>10453</v>
      </c>
      <c r="AZ942" t="s">
        <v>1316</v>
      </c>
      <c r="BA942" t="s">
        <v>10454</v>
      </c>
      <c r="BB942" t="s">
        <v>1268</v>
      </c>
      <c r="BC942" t="s">
        <v>1939</v>
      </c>
      <c r="BD942" t="s">
        <v>10455</v>
      </c>
      <c r="BE942">
        <v>942</v>
      </c>
      <c r="BF942">
        <v>936</v>
      </c>
      <c r="BG942">
        <v>0</v>
      </c>
      <c r="BH942" t="s">
        <v>1876</v>
      </c>
      <c r="BI942">
        <v>1</v>
      </c>
      <c r="BJ942">
        <v>0</v>
      </c>
      <c r="BK942">
        <v>0</v>
      </c>
      <c r="BL942" t="s">
        <v>1592</v>
      </c>
      <c r="BM942" t="s">
        <v>10419</v>
      </c>
      <c r="BN942" t="s">
        <v>10422</v>
      </c>
      <c r="BO942" t="s" cm="1">
        <v>10421</v>
      </c>
      <c r="BP942" t="s">
        <v>1592</v>
      </c>
      <c r="BQ942" t="s">
        <v>10261</v>
      </c>
      <c r="BR942">
        <v>24</v>
      </c>
      <c r="BS942" t="s">
        <v>1874</v>
      </c>
      <c r="BT942" t="s">
        <v>10456</v>
      </c>
      <c r="BU942" t="s">
        <v>1875</v>
      </c>
      <c r="BV942" t="s">
        <v>10452</v>
      </c>
      <c r="BW942" t="s">
        <v>10457</v>
      </c>
      <c r="BX942" t="s">
        <v>1937</v>
      </c>
      <c r="BY942" t="s">
        <v>8852</v>
      </c>
      <c r="BZ942" t="s">
        <v>1937</v>
      </c>
      <c r="CA942" t="s">
        <v>2031</v>
      </c>
      <c r="CB942"/>
      <c r="CC942" t="s">
        <v>998</v>
      </c>
      <c r="CD942" t="s">
        <v>1268</v>
      </c>
      <c r="CE942" t="s">
        <v>10458</v>
      </c>
      <c r="CF942" t="s">
        <v>10459</v>
      </c>
      <c r="CG942" t="s">
        <v>1268</v>
      </c>
      <c r="CH942" t="s">
        <v>1592</v>
      </c>
      <c r="CI942" t="s">
        <v>10253</v>
      </c>
      <c r="CJ942" t="s">
        <v>1282</v>
      </c>
      <c r="CK942"/>
      <c r="CL942"/>
      <c r="CM942" t="s">
        <v>10420</v>
      </c>
      <c r="CN942" t="s">
        <v>10450</v>
      </c>
      <c r="CO942" t="s">
        <v>10420</v>
      </c>
      <c r="CP942" t="s">
        <v>10450</v>
      </c>
      <c r="CQ942" t="s">
        <v>902</v>
      </c>
      <c r="CR942">
        <v>0</v>
      </c>
      <c r="CS942" t="s">
        <v>1592</v>
      </c>
      <c r="CT942" t="s">
        <v>1592</v>
      </c>
      <c r="CU942" t="s">
        <v>1592</v>
      </c>
      <c r="CV942" t="s">
        <v>1592</v>
      </c>
      <c r="CW942" t="s">
        <v>1592</v>
      </c>
      <c r="CX942">
        <v>940</v>
      </c>
      <c r="CY942" t="s">
        <v>10460</v>
      </c>
      <c r="CZ942" t="s">
        <v>1592</v>
      </c>
      <c r="DA942" t="s">
        <v>2313</v>
      </c>
      <c r="DB942" t="s">
        <v>2314</v>
      </c>
      <c r="DC942" t="s">
        <v>1876</v>
      </c>
      <c r="DD942" t="s">
        <v>1316</v>
      </c>
      <c r="DE942" t="s">
        <v>1875</v>
      </c>
      <c r="DF942" t="s">
        <v>8852</v>
      </c>
      <c r="DG942" t="s">
        <v>8867</v>
      </c>
      <c r="DH942" t="s">
        <v>8868</v>
      </c>
      <c r="DI942" t="s">
        <v>10451</v>
      </c>
      <c r="DJ942"/>
      <c r="DK942" t="s">
        <v>8868</v>
      </c>
      <c r="DL942">
        <v>9</v>
      </c>
      <c r="DM942" t="s">
        <v>2315</v>
      </c>
      <c r="DN942" t="s">
        <v>1282</v>
      </c>
      <c r="DO942" t="b">
        <v>1</v>
      </c>
      <c r="DP942" t="b">
        <v>1</v>
      </c>
      <c r="DQ942" t="b">
        <v>1</v>
      </c>
      <c r="DR942" t="b">
        <v>0</v>
      </c>
      <c r="DS942" t="b">
        <v>0</v>
      </c>
      <c r="DT942" t="b">
        <v>1</v>
      </c>
      <c r="DU942" t="b">
        <v>0</v>
      </c>
      <c r="DV942">
        <v>0</v>
      </c>
      <c r="DW942" t="b">
        <v>0</v>
      </c>
      <c r="DX942" t="b">
        <v>0</v>
      </c>
      <c r="DY942" t="b">
        <v>0</v>
      </c>
      <c r="DZ942" t="b">
        <v>0</v>
      </c>
      <c r="EA942" t="b">
        <v>0</v>
      </c>
      <c r="EB942" t="b">
        <v>0</v>
      </c>
      <c r="EC942" t="b">
        <v>0</v>
      </c>
      <c r="ED942" t="b">
        <v>0</v>
      </c>
      <c r="EE942" t="b">
        <v>0</v>
      </c>
      <c r="EF942" t="b" cm="1">
        <v>0</v>
      </c>
      <c r="EG942" t="b">
        <v>0</v>
      </c>
      <c r="EH942" t="b">
        <v>0</v>
      </c>
      <c r="EI942" t="b">
        <v>0</v>
      </c>
      <c r="EJ942" t="s">
        <v>1592</v>
      </c>
      <c r="EK942">
        <v>0</v>
      </c>
      <c r="EL942">
        <v>25</v>
      </c>
      <c r="EM942" t="b">
        <v>0</v>
      </c>
    </row>
    <row r="943" spans="1:143" ht="15.75">
      <c r="A943"/>
      <c r="B943" t="s">
        <v>1282</v>
      </c>
      <c r="C943" t="s">
        <v>1282</v>
      </c>
      <c r="D943" t="s">
        <v>1878</v>
      </c>
      <c r="E943" t="s">
        <v>1879</v>
      </c>
      <c r="F943"/>
      <c r="G943" t="s">
        <v>1878</v>
      </c>
      <c r="H943" t="s">
        <v>10461</v>
      </c>
      <c r="I943" t="s">
        <v>1268</v>
      </c>
      <c r="J943" t="s">
        <v>1868</v>
      </c>
      <c r="K943" t="s">
        <v>902</v>
      </c>
      <c r="L943" t="s">
        <v>1939</v>
      </c>
      <c r="M943" t="s">
        <v>2031</v>
      </c>
      <c r="N943"/>
      <c r="O943"/>
      <c r="P943" t="s">
        <v>10252</v>
      </c>
      <c r="Q943" t="s">
        <v>1316</v>
      </c>
      <c r="R943" t="s">
        <v>10253</v>
      </c>
      <c r="S943"/>
      <c r="T943" t="s">
        <v>8852</v>
      </c>
      <c r="U943" t="s">
        <v>10420</v>
      </c>
      <c r="V943" t="s">
        <v>10462</v>
      </c>
      <c r="W943" t="s">
        <v>902</v>
      </c>
      <c r="X943" t="s">
        <v>902</v>
      </c>
      <c r="Y943"/>
      <c r="Z943"/>
      <c r="AA943"/>
      <c r="AB943"/>
      <c r="AC943" t="s">
        <v>902</v>
      </c>
      <c r="AD943" t="s">
        <v>902</v>
      </c>
      <c r="AE943" t="s">
        <v>902</v>
      </c>
      <c r="AF943"/>
      <c r="AG943"/>
      <c r="AH943"/>
      <c r="AI943"/>
      <c r="AJ943"/>
      <c r="AK943"/>
      <c r="AL943"/>
      <c r="AM943"/>
      <c r="AN943"/>
      <c r="AO943" s="108" t="s">
        <v>43</v>
      </c>
      <c r="AP943" t="s">
        <v>1317</v>
      </c>
      <c r="AQ943">
        <v>26</v>
      </c>
      <c r="AR943" t="s">
        <v>10463</v>
      </c>
      <c r="AS943" t="s">
        <v>1282</v>
      </c>
      <c r="AT943" t="s">
        <v>10256</v>
      </c>
      <c r="AU943" t="s">
        <v>1879</v>
      </c>
      <c r="AV943" t="s">
        <v>10464</v>
      </c>
      <c r="AW943" t="s">
        <v>1937</v>
      </c>
      <c r="AX943" t="s">
        <v>1934</v>
      </c>
      <c r="AY943" t="s">
        <v>10465</v>
      </c>
      <c r="AZ943" t="s">
        <v>1316</v>
      </c>
      <c r="BA943" t="s">
        <v>10466</v>
      </c>
      <c r="BB943" t="s">
        <v>1268</v>
      </c>
      <c r="BC943" t="s">
        <v>1939</v>
      </c>
      <c r="BD943" t="s">
        <v>10467</v>
      </c>
      <c r="BE943">
        <v>943</v>
      </c>
      <c r="BF943">
        <v>936</v>
      </c>
      <c r="BG943">
        <v>0</v>
      </c>
      <c r="BH943" t="s">
        <v>1879</v>
      </c>
      <c r="BI943">
        <v>1</v>
      </c>
      <c r="BJ943">
        <v>0</v>
      </c>
      <c r="BK943">
        <v>0</v>
      </c>
      <c r="BL943" t="s">
        <v>1592</v>
      </c>
      <c r="BM943" t="s">
        <v>10419</v>
      </c>
      <c r="BN943" t="s">
        <v>10422</v>
      </c>
      <c r="BO943" t="s" cm="1">
        <v>10421</v>
      </c>
      <c r="BP943" t="s">
        <v>1592</v>
      </c>
      <c r="BQ943" t="s">
        <v>10261</v>
      </c>
      <c r="BR943">
        <v>25</v>
      </c>
      <c r="BS943" t="s">
        <v>1877</v>
      </c>
      <c r="BT943" t="s">
        <v>10468</v>
      </c>
      <c r="BU943" t="s">
        <v>1878</v>
      </c>
      <c r="BV943" t="s">
        <v>10464</v>
      </c>
      <c r="BW943" t="s">
        <v>10469</v>
      </c>
      <c r="BX943" t="s">
        <v>1937</v>
      </c>
      <c r="BY943" t="s">
        <v>8852</v>
      </c>
      <c r="BZ943" t="s">
        <v>1937</v>
      </c>
      <c r="CA943" t="s">
        <v>2031</v>
      </c>
      <c r="CB943"/>
      <c r="CC943" t="s">
        <v>998</v>
      </c>
      <c r="CD943" t="s">
        <v>1268</v>
      </c>
      <c r="CE943" t="s">
        <v>10470</v>
      </c>
      <c r="CF943" t="s">
        <v>10471</v>
      </c>
      <c r="CG943" t="s">
        <v>1268</v>
      </c>
      <c r="CH943" t="s">
        <v>1592</v>
      </c>
      <c r="CI943" t="s">
        <v>10253</v>
      </c>
      <c r="CJ943" t="s">
        <v>1282</v>
      </c>
      <c r="CK943"/>
      <c r="CL943"/>
      <c r="CM943" t="s">
        <v>10420</v>
      </c>
      <c r="CN943" t="s">
        <v>10462</v>
      </c>
      <c r="CO943" t="s">
        <v>10420</v>
      </c>
      <c r="CP943" t="s">
        <v>10462</v>
      </c>
      <c r="CQ943" t="s">
        <v>902</v>
      </c>
      <c r="CR943">
        <v>0</v>
      </c>
      <c r="CS943" t="s">
        <v>1592</v>
      </c>
      <c r="CT943" t="s">
        <v>1592</v>
      </c>
      <c r="CU943" t="s">
        <v>1592</v>
      </c>
      <c r="CV943" t="s">
        <v>1592</v>
      </c>
      <c r="CW943" t="s">
        <v>1592</v>
      </c>
      <c r="CX943">
        <v>941</v>
      </c>
      <c r="CY943" t="s">
        <v>10472</v>
      </c>
      <c r="CZ943" t="s">
        <v>1592</v>
      </c>
      <c r="DA943" t="s">
        <v>2313</v>
      </c>
      <c r="DB943" t="s">
        <v>2314</v>
      </c>
      <c r="DC943" t="s">
        <v>1879</v>
      </c>
      <c r="DD943" t="s">
        <v>1316</v>
      </c>
      <c r="DE943" t="s">
        <v>1878</v>
      </c>
      <c r="DF943" t="s">
        <v>8852</v>
      </c>
      <c r="DG943" t="s">
        <v>8867</v>
      </c>
      <c r="DH943" t="s">
        <v>8868</v>
      </c>
      <c r="DI943" t="s">
        <v>10463</v>
      </c>
      <c r="DJ943"/>
      <c r="DK943" t="s">
        <v>8868</v>
      </c>
      <c r="DL943">
        <v>9</v>
      </c>
      <c r="DM943" t="s">
        <v>2315</v>
      </c>
      <c r="DN943" t="s">
        <v>1282</v>
      </c>
      <c r="DO943" t="b">
        <v>1</v>
      </c>
      <c r="DP943" t="b">
        <v>1</v>
      </c>
      <c r="DQ943" t="b">
        <v>1</v>
      </c>
      <c r="DR943" t="b">
        <v>0</v>
      </c>
      <c r="DS943" t="b">
        <v>0</v>
      </c>
      <c r="DT943" t="b">
        <v>1</v>
      </c>
      <c r="DU943" t="b">
        <v>0</v>
      </c>
      <c r="DV943">
        <v>0</v>
      </c>
      <c r="DW943" t="b">
        <v>0</v>
      </c>
      <c r="DX943" t="b">
        <v>0</v>
      </c>
      <c r="DY943" t="b">
        <v>0</v>
      </c>
      <c r="DZ943" t="b">
        <v>0</v>
      </c>
      <c r="EA943" t="b">
        <v>0</v>
      </c>
      <c r="EB943" t="b">
        <v>0</v>
      </c>
      <c r="EC943" t="b">
        <v>0</v>
      </c>
      <c r="ED943" t="b">
        <v>0</v>
      </c>
      <c r="EE943" t="b">
        <v>0</v>
      </c>
      <c r="EF943" t="b" cm="1">
        <v>0</v>
      </c>
      <c r="EG943" t="b">
        <v>0</v>
      </c>
      <c r="EH943" t="b">
        <v>0</v>
      </c>
      <c r="EI943" t="b">
        <v>0</v>
      </c>
      <c r="EJ943" t="s">
        <v>1592</v>
      </c>
      <c r="EK943">
        <v>0</v>
      </c>
      <c r="EL943">
        <v>23</v>
      </c>
      <c r="EM943" t="b">
        <v>0</v>
      </c>
    </row>
    <row r="944" spans="1:143" ht="15.75">
      <c r="A944"/>
      <c r="B944" t="s">
        <v>1282</v>
      </c>
      <c r="C944" t="s">
        <v>1282</v>
      </c>
      <c r="D944" t="s">
        <v>1807</v>
      </c>
      <c r="E944" t="s">
        <v>10473</v>
      </c>
      <c r="F944"/>
      <c r="G944" t="s">
        <v>1807</v>
      </c>
      <c r="H944" t="s">
        <v>902</v>
      </c>
      <c r="I944" t="s">
        <v>1279</v>
      </c>
      <c r="J944"/>
      <c r="K944" t="s">
        <v>902</v>
      </c>
      <c r="L944" t="s">
        <v>5588</v>
      </c>
      <c r="M944"/>
      <c r="N944"/>
      <c r="O944"/>
      <c r="P944" t="s">
        <v>10252</v>
      </c>
      <c r="Q944" t="s">
        <v>1316</v>
      </c>
      <c r="R944" t="s">
        <v>10253</v>
      </c>
      <c r="S944"/>
      <c r="T944" t="s">
        <v>8852</v>
      </c>
      <c r="U944" t="s">
        <v>10474</v>
      </c>
      <c r="V944"/>
      <c r="W944" t="s">
        <v>902</v>
      </c>
      <c r="X944" t="s">
        <v>902</v>
      </c>
      <c r="Y944"/>
      <c r="Z944"/>
      <c r="AA944"/>
      <c r="AB944"/>
      <c r="AC944" t="s">
        <v>902</v>
      </c>
      <c r="AD944" t="s">
        <v>902</v>
      </c>
      <c r="AE944" t="s">
        <v>902</v>
      </c>
      <c r="AF944"/>
      <c r="AG944"/>
      <c r="AH944"/>
      <c r="AI944"/>
      <c r="AJ944"/>
      <c r="AK944"/>
      <c r="AL944"/>
      <c r="AM944"/>
      <c r="AN944"/>
      <c r="AO944" s="108" t="s">
        <v>43</v>
      </c>
      <c r="AP944" t="s">
        <v>1317</v>
      </c>
      <c r="AQ944">
        <v>27</v>
      </c>
      <c r="AR944" t="s">
        <v>10475</v>
      </c>
      <c r="AS944" t="s">
        <v>1282</v>
      </c>
      <c r="AT944" t="s">
        <v>10256</v>
      </c>
      <c r="AU944" t="s">
        <v>10473</v>
      </c>
      <c r="AV944" t="s">
        <v>10476</v>
      </c>
      <c r="AW944" t="s">
        <v>1937</v>
      </c>
      <c r="AX944" t="s">
        <v>1934</v>
      </c>
      <c r="AY944" t="s">
        <v>10477</v>
      </c>
      <c r="AZ944" t="s">
        <v>1316</v>
      </c>
      <c r="BA944" t="s">
        <v>10478</v>
      </c>
      <c r="BB944" t="s">
        <v>1279</v>
      </c>
      <c r="BC944" t="s">
        <v>5118</v>
      </c>
      <c r="BD944" t="s">
        <v>10479</v>
      </c>
      <c r="BE944">
        <v>944</v>
      </c>
      <c r="BF944">
        <v>0</v>
      </c>
      <c r="BG944">
        <v>0</v>
      </c>
      <c r="BH944" t="s">
        <v>1592</v>
      </c>
      <c r="BI944">
        <v>0</v>
      </c>
      <c r="BJ944">
        <v>0</v>
      </c>
      <c r="BK944">
        <v>0</v>
      </c>
      <c r="BL944" t="s">
        <v>1592</v>
      </c>
      <c r="BM944" t="s">
        <v>1592</v>
      </c>
      <c r="BN944" t="s">
        <v>1592</v>
      </c>
      <c r="BO944" t="s" cm="1">
        <v>1592</v>
      </c>
      <c r="BP944" t="s">
        <v>1592</v>
      </c>
      <c r="BQ944" t="s">
        <v>10261</v>
      </c>
      <c r="BR944">
        <v>26</v>
      </c>
      <c r="BS944" t="s">
        <v>2087</v>
      </c>
      <c r="BT944" t="s">
        <v>10480</v>
      </c>
      <c r="BU944" t="s">
        <v>1807</v>
      </c>
      <c r="BV944" t="s">
        <v>10476</v>
      </c>
      <c r="BW944" t="s">
        <v>1940</v>
      </c>
      <c r="BX944" t="s">
        <v>1937</v>
      </c>
      <c r="BY944" t="s">
        <v>8852</v>
      </c>
      <c r="BZ944" t="s">
        <v>1937</v>
      </c>
      <c r="CA944" t="s">
        <v>1592</v>
      </c>
      <c r="CB944"/>
      <c r="CC944" t="s">
        <v>998</v>
      </c>
      <c r="CD944" t="s">
        <v>1279</v>
      </c>
      <c r="CE944" t="s">
        <v>10473</v>
      </c>
      <c r="CF944" t="s">
        <v>10476</v>
      </c>
      <c r="CG944" t="s">
        <v>1279</v>
      </c>
      <c r="CH944" t="s">
        <v>1592</v>
      </c>
      <c r="CI944" t="s">
        <v>10253</v>
      </c>
      <c r="CJ944" t="s">
        <v>1282</v>
      </c>
      <c r="CK944"/>
      <c r="CL944"/>
      <c r="CM944" t="s">
        <v>10474</v>
      </c>
      <c r="CN944" t="s">
        <v>1592</v>
      </c>
      <c r="CO944" t="s">
        <v>10474</v>
      </c>
      <c r="CP944" t="s">
        <v>1592</v>
      </c>
      <c r="CQ944" t="s">
        <v>902</v>
      </c>
      <c r="CR944">
        <v>0</v>
      </c>
      <c r="CS944" t="s">
        <v>1592</v>
      </c>
      <c r="CT944" t="s">
        <v>1592</v>
      </c>
      <c r="CU944" t="s">
        <v>1592</v>
      </c>
      <c r="CV944" t="s">
        <v>1592</v>
      </c>
      <c r="CW944" t="s">
        <v>1592</v>
      </c>
      <c r="CX944">
        <v>942</v>
      </c>
      <c r="CY944" t="s">
        <v>10481</v>
      </c>
      <c r="CZ944" t="s">
        <v>1592</v>
      </c>
      <c r="DA944" t="s">
        <v>2313</v>
      </c>
      <c r="DB944" t="s">
        <v>2314</v>
      </c>
      <c r="DC944" t="s">
        <v>10473</v>
      </c>
      <c r="DD944" t="s">
        <v>1316</v>
      </c>
      <c r="DE944" t="s">
        <v>1807</v>
      </c>
      <c r="DF944" t="s">
        <v>8852</v>
      </c>
      <c r="DG944" t="s">
        <v>8867</v>
      </c>
      <c r="DH944" t="s">
        <v>8868</v>
      </c>
      <c r="DI944" t="s">
        <v>10475</v>
      </c>
      <c r="DJ944"/>
      <c r="DK944" t="s">
        <v>8868</v>
      </c>
      <c r="DL944">
        <v>9</v>
      </c>
      <c r="DM944" t="s">
        <v>2315</v>
      </c>
      <c r="DN944" t="s">
        <v>1282</v>
      </c>
      <c r="DO944" t="b">
        <v>1</v>
      </c>
      <c r="DP944" t="b">
        <v>1</v>
      </c>
      <c r="DQ944" t="b">
        <v>1</v>
      </c>
      <c r="DR944" t="b">
        <v>0</v>
      </c>
      <c r="DS944" t="b">
        <v>0</v>
      </c>
      <c r="DT944" t="b">
        <v>1</v>
      </c>
      <c r="DU944" t="b">
        <v>1</v>
      </c>
      <c r="DV944">
        <v>0</v>
      </c>
      <c r="DW944" t="b">
        <v>0</v>
      </c>
      <c r="DX944" t="b">
        <v>0</v>
      </c>
      <c r="DY944" t="b">
        <v>0</v>
      </c>
      <c r="DZ944" t="b">
        <v>0</v>
      </c>
      <c r="EA944" t="b">
        <v>0</v>
      </c>
      <c r="EB944" t="b">
        <v>0</v>
      </c>
      <c r="EC944" t="b">
        <v>0</v>
      </c>
      <c r="ED944" t="b">
        <v>0</v>
      </c>
      <c r="EE944" t="b">
        <v>0</v>
      </c>
      <c r="EF944" t="b" cm="1">
        <v>0</v>
      </c>
      <c r="EG944" t="b">
        <v>0</v>
      </c>
      <c r="EH944" t="b">
        <v>0</v>
      </c>
      <c r="EI944" t="b">
        <v>0</v>
      </c>
      <c r="EJ944" t="s">
        <v>1592</v>
      </c>
      <c r="EK944">
        <v>0</v>
      </c>
      <c r="EL944">
        <v>22</v>
      </c>
      <c r="EM944" t="b">
        <v>0</v>
      </c>
    </row>
    <row r="945" spans="1:143" ht="15.75">
      <c r="A945"/>
      <c r="B945" t="s">
        <v>1282</v>
      </c>
      <c r="C945" t="s">
        <v>1282</v>
      </c>
      <c r="D945" t="s">
        <v>1756</v>
      </c>
      <c r="E945" t="s">
        <v>1757</v>
      </c>
      <c r="F945"/>
      <c r="G945" t="s">
        <v>1757</v>
      </c>
      <c r="H945" t="s">
        <v>902</v>
      </c>
      <c r="I945" t="s">
        <v>1272</v>
      </c>
      <c r="J945" t="s">
        <v>1807</v>
      </c>
      <c r="K945" t="s">
        <v>902</v>
      </c>
      <c r="L945" t="s">
        <v>5588</v>
      </c>
      <c r="M945" t="s">
        <v>1947</v>
      </c>
      <c r="N945" t="s">
        <v>10264</v>
      </c>
      <c r="O945"/>
      <c r="P945" t="s">
        <v>10252</v>
      </c>
      <c r="Q945" t="s">
        <v>1316</v>
      </c>
      <c r="R945" t="s">
        <v>10253</v>
      </c>
      <c r="S945"/>
      <c r="T945" t="s">
        <v>8852</v>
      </c>
      <c r="U945" t="s">
        <v>10474</v>
      </c>
      <c r="V945" t="s">
        <v>1966</v>
      </c>
      <c r="W945" t="s">
        <v>902</v>
      </c>
      <c r="X945" t="s">
        <v>902</v>
      </c>
      <c r="Y945"/>
      <c r="Z945"/>
      <c r="AA945"/>
      <c r="AB945"/>
      <c r="AC945" t="s">
        <v>902</v>
      </c>
      <c r="AD945" t="s">
        <v>902</v>
      </c>
      <c r="AE945" t="s">
        <v>902</v>
      </c>
      <c r="AF945"/>
      <c r="AG945"/>
      <c r="AH945"/>
      <c r="AI945"/>
      <c r="AJ945"/>
      <c r="AK945"/>
      <c r="AL945"/>
      <c r="AM945"/>
      <c r="AN945"/>
      <c r="AO945" s="108" t="s">
        <v>43</v>
      </c>
      <c r="AP945" t="s">
        <v>1317</v>
      </c>
      <c r="AQ945">
        <v>28</v>
      </c>
      <c r="AR945" t="s">
        <v>10265</v>
      </c>
      <c r="AS945" t="s">
        <v>1282</v>
      </c>
      <c r="AT945" t="s">
        <v>10256</v>
      </c>
      <c r="AU945" t="s">
        <v>1757</v>
      </c>
      <c r="AV945" t="s">
        <v>1961</v>
      </c>
      <c r="AW945" t="s">
        <v>1937</v>
      </c>
      <c r="AX945" t="s">
        <v>1934</v>
      </c>
      <c r="AY945" t="s">
        <v>1961</v>
      </c>
      <c r="AZ945" t="s">
        <v>1316</v>
      </c>
      <c r="BA945" t="s">
        <v>6199</v>
      </c>
      <c r="BB945" t="s">
        <v>1272</v>
      </c>
      <c r="BC945" t="s">
        <v>5118</v>
      </c>
      <c r="BD945" t="s">
        <v>6200</v>
      </c>
      <c r="BE945">
        <v>402</v>
      </c>
      <c r="BF945">
        <v>944</v>
      </c>
      <c r="BG945">
        <v>0</v>
      </c>
      <c r="BH945" t="s">
        <v>1592</v>
      </c>
      <c r="BI945">
        <v>0</v>
      </c>
      <c r="BJ945">
        <v>0</v>
      </c>
      <c r="BK945">
        <v>480</v>
      </c>
      <c r="BL945" t="s">
        <v>1967</v>
      </c>
      <c r="BM945" t="s">
        <v>10473</v>
      </c>
      <c r="BN945" t="s">
        <v>10476</v>
      </c>
      <c r="BO945" t="s" cm="1">
        <v>10475</v>
      </c>
      <c r="BP945" t="s">
        <v>1592</v>
      </c>
      <c r="BQ945" t="s">
        <v>10261</v>
      </c>
      <c r="BR945">
        <v>27</v>
      </c>
      <c r="BS945" t="s">
        <v>1808</v>
      </c>
      <c r="BT945" t="s">
        <v>10482</v>
      </c>
      <c r="BU945" t="s">
        <v>1756</v>
      </c>
      <c r="BV945" t="s">
        <v>1961</v>
      </c>
      <c r="BW945" t="s">
        <v>1940</v>
      </c>
      <c r="BX945" t="s">
        <v>10267</v>
      </c>
      <c r="BY945" t="s">
        <v>8852</v>
      </c>
      <c r="BZ945" t="s">
        <v>1937</v>
      </c>
      <c r="CA945" t="s">
        <v>1947</v>
      </c>
      <c r="CB945"/>
      <c r="CC945" t="s">
        <v>998</v>
      </c>
      <c r="CD945" t="s">
        <v>1272</v>
      </c>
      <c r="CE945" t="s">
        <v>10483</v>
      </c>
      <c r="CF945" t="s">
        <v>10484</v>
      </c>
      <c r="CG945" t="s">
        <v>1272</v>
      </c>
      <c r="CH945" t="s">
        <v>1592</v>
      </c>
      <c r="CI945" t="s">
        <v>10253</v>
      </c>
      <c r="CJ945" t="s">
        <v>1282</v>
      </c>
      <c r="CK945"/>
      <c r="CL945"/>
      <c r="CM945" t="s">
        <v>10474</v>
      </c>
      <c r="CN945" t="s">
        <v>1966</v>
      </c>
      <c r="CO945" t="s">
        <v>10474</v>
      </c>
      <c r="CP945" t="s">
        <v>1966</v>
      </c>
      <c r="CQ945" t="s">
        <v>902</v>
      </c>
      <c r="CR945">
        <v>0</v>
      </c>
      <c r="CS945" t="s">
        <v>1592</v>
      </c>
      <c r="CT945" t="s">
        <v>1592</v>
      </c>
      <c r="CU945" t="s">
        <v>1592</v>
      </c>
      <c r="CV945" t="s">
        <v>1592</v>
      </c>
      <c r="CW945" t="s">
        <v>1592</v>
      </c>
      <c r="CX945">
        <v>943</v>
      </c>
      <c r="CY945" t="s">
        <v>10485</v>
      </c>
      <c r="CZ945" t="s">
        <v>1592</v>
      </c>
      <c r="DA945" t="s">
        <v>2313</v>
      </c>
      <c r="DB945" t="s">
        <v>2314</v>
      </c>
      <c r="DC945" t="s">
        <v>1757</v>
      </c>
      <c r="DD945" t="s">
        <v>1316</v>
      </c>
      <c r="DE945" t="s">
        <v>1757</v>
      </c>
      <c r="DF945" t="s">
        <v>8852</v>
      </c>
      <c r="DG945" t="s">
        <v>8867</v>
      </c>
      <c r="DH945" t="s">
        <v>8868</v>
      </c>
      <c r="DI945" t="s">
        <v>10265</v>
      </c>
      <c r="DJ945"/>
      <c r="DK945" t="s">
        <v>8868</v>
      </c>
      <c r="DL945">
        <v>9</v>
      </c>
      <c r="DM945" t="s">
        <v>2315</v>
      </c>
      <c r="DN945" t="s">
        <v>1282</v>
      </c>
      <c r="DO945" t="b">
        <v>1</v>
      </c>
      <c r="DP945" t="b">
        <v>1</v>
      </c>
      <c r="DQ945" t="b">
        <v>0</v>
      </c>
      <c r="DR945" t="b">
        <v>0</v>
      </c>
      <c r="DS945" t="b">
        <v>0</v>
      </c>
      <c r="DT945" t="b">
        <v>1</v>
      </c>
      <c r="DU945" t="b">
        <v>0</v>
      </c>
      <c r="DV945">
        <v>0</v>
      </c>
      <c r="DW945" t="b">
        <v>0</v>
      </c>
      <c r="DX945" t="b">
        <v>0</v>
      </c>
      <c r="DY945" t="b">
        <v>0</v>
      </c>
      <c r="DZ945" t="b">
        <v>0</v>
      </c>
      <c r="EA945" t="b">
        <v>0</v>
      </c>
      <c r="EB945" t="b">
        <v>0</v>
      </c>
      <c r="EC945" t="b">
        <v>0</v>
      </c>
      <c r="ED945" t="b">
        <v>0</v>
      </c>
      <c r="EE945" t="b">
        <v>0</v>
      </c>
      <c r="EF945" t="b" cm="1">
        <v>1</v>
      </c>
      <c r="EG945" t="b">
        <v>0</v>
      </c>
      <c r="EH945" t="b">
        <v>0</v>
      </c>
      <c r="EI945" t="b">
        <v>1</v>
      </c>
      <c r="EJ945" t="s">
        <v>1235</v>
      </c>
      <c r="EK945">
        <v>1</v>
      </c>
      <c r="EL945">
        <v>9</v>
      </c>
      <c r="EM945" t="b">
        <v>0</v>
      </c>
    </row>
    <row r="946" spans="1:143" ht="63">
      <c r="A946"/>
      <c r="B946" t="s">
        <v>1282</v>
      </c>
      <c r="C946" t="s">
        <v>1282</v>
      </c>
      <c r="D946" t="s">
        <v>1761</v>
      </c>
      <c r="E946" t="s">
        <v>1762</v>
      </c>
      <c r="F946"/>
      <c r="G946" t="s">
        <v>1763</v>
      </c>
      <c r="H946" t="s">
        <v>902</v>
      </c>
      <c r="I946" t="s">
        <v>1272</v>
      </c>
      <c r="J946" t="s">
        <v>1807</v>
      </c>
      <c r="K946" t="s">
        <v>902</v>
      </c>
      <c r="L946" t="s">
        <v>5588</v>
      </c>
      <c r="M946" t="s">
        <v>1947</v>
      </c>
      <c r="N946" s="109" t="s">
        <v>10271</v>
      </c>
      <c r="O946"/>
      <c r="P946" t="s">
        <v>10252</v>
      </c>
      <c r="Q946" t="s">
        <v>1316</v>
      </c>
      <c r="R946" t="s">
        <v>10253</v>
      </c>
      <c r="S946"/>
      <c r="T946" t="s">
        <v>8852</v>
      </c>
      <c r="U946" t="s">
        <v>10474</v>
      </c>
      <c r="V946" t="s">
        <v>1948</v>
      </c>
      <c r="W946" t="s">
        <v>902</v>
      </c>
      <c r="X946" t="s">
        <v>902</v>
      </c>
      <c r="Y946"/>
      <c r="Z946"/>
      <c r="AA946"/>
      <c r="AB946"/>
      <c r="AC946" t="s">
        <v>902</v>
      </c>
      <c r="AD946" t="s">
        <v>902</v>
      </c>
      <c r="AE946" t="s">
        <v>902</v>
      </c>
      <c r="AF946"/>
      <c r="AG946"/>
      <c r="AH946"/>
      <c r="AI946"/>
      <c r="AJ946"/>
      <c r="AK946"/>
      <c r="AL946"/>
      <c r="AM946"/>
      <c r="AN946"/>
      <c r="AO946" s="108" t="s">
        <v>43</v>
      </c>
      <c r="AP946" t="s">
        <v>1317</v>
      </c>
      <c r="AQ946">
        <v>29</v>
      </c>
      <c r="AR946" t="s">
        <v>10272</v>
      </c>
      <c r="AS946" t="s">
        <v>1282</v>
      </c>
      <c r="AT946" t="s">
        <v>10256</v>
      </c>
      <c r="AU946" t="s">
        <v>1762</v>
      </c>
      <c r="AV946" t="s">
        <v>1945</v>
      </c>
      <c r="AW946" t="s">
        <v>1937</v>
      </c>
      <c r="AX946" t="s">
        <v>1934</v>
      </c>
      <c r="AY946" t="s">
        <v>10273</v>
      </c>
      <c r="AZ946" t="s">
        <v>1316</v>
      </c>
      <c r="BA946" t="s">
        <v>5600</v>
      </c>
      <c r="BB946" t="s">
        <v>1272</v>
      </c>
      <c r="BC946" t="s">
        <v>5118</v>
      </c>
      <c r="BD946" t="s">
        <v>5601</v>
      </c>
      <c r="BE946">
        <v>339</v>
      </c>
      <c r="BF946">
        <v>944</v>
      </c>
      <c r="BG946">
        <v>0</v>
      </c>
      <c r="BH946" t="s">
        <v>1592</v>
      </c>
      <c r="BI946">
        <v>0</v>
      </c>
      <c r="BJ946">
        <v>0</v>
      </c>
      <c r="BK946">
        <v>1055</v>
      </c>
      <c r="BL946" t="s">
        <v>1950</v>
      </c>
      <c r="BM946" t="s">
        <v>10473</v>
      </c>
      <c r="BN946" t="s">
        <v>10476</v>
      </c>
      <c r="BO946" t="s" cm="1">
        <v>10475</v>
      </c>
      <c r="BP946" t="s">
        <v>1592</v>
      </c>
      <c r="BQ946" t="s">
        <v>10261</v>
      </c>
      <c r="BR946">
        <v>28</v>
      </c>
      <c r="BS946" t="s">
        <v>1810</v>
      </c>
      <c r="BT946" t="s">
        <v>10486</v>
      </c>
      <c r="BU946" t="s">
        <v>1761</v>
      </c>
      <c r="BV946" t="s">
        <v>1945</v>
      </c>
      <c r="BW946" t="s">
        <v>1940</v>
      </c>
      <c r="BX946" t="s">
        <v>10275</v>
      </c>
      <c r="BY946" t="s">
        <v>8852</v>
      </c>
      <c r="BZ946" t="s">
        <v>1937</v>
      </c>
      <c r="CA946" t="s">
        <v>1947</v>
      </c>
      <c r="CB946"/>
      <c r="CC946" t="s">
        <v>998</v>
      </c>
      <c r="CD946" t="s">
        <v>1272</v>
      </c>
      <c r="CE946" t="s">
        <v>10487</v>
      </c>
      <c r="CF946" t="s">
        <v>10488</v>
      </c>
      <c r="CG946" t="s">
        <v>1272</v>
      </c>
      <c r="CH946" t="s">
        <v>1592</v>
      </c>
      <c r="CI946" t="s">
        <v>10253</v>
      </c>
      <c r="CJ946" t="s">
        <v>1282</v>
      </c>
      <c r="CK946"/>
      <c r="CL946"/>
      <c r="CM946" t="s">
        <v>10474</v>
      </c>
      <c r="CN946" t="s">
        <v>1948</v>
      </c>
      <c r="CO946" t="s">
        <v>10474</v>
      </c>
      <c r="CP946" t="s">
        <v>1948</v>
      </c>
      <c r="CQ946" t="s">
        <v>902</v>
      </c>
      <c r="CR946">
        <v>0</v>
      </c>
      <c r="CS946" t="s">
        <v>1592</v>
      </c>
      <c r="CT946" t="s">
        <v>1592</v>
      </c>
      <c r="CU946" t="s">
        <v>1592</v>
      </c>
      <c r="CV946" t="s">
        <v>1592</v>
      </c>
      <c r="CW946" t="s">
        <v>1592</v>
      </c>
      <c r="CX946">
        <v>944</v>
      </c>
      <c r="CY946" t="s">
        <v>10489</v>
      </c>
      <c r="CZ946" t="s">
        <v>1592</v>
      </c>
      <c r="DA946" t="s">
        <v>2313</v>
      </c>
      <c r="DB946" t="s">
        <v>2314</v>
      </c>
      <c r="DC946" t="s">
        <v>1762</v>
      </c>
      <c r="DD946" t="s">
        <v>1316</v>
      </c>
      <c r="DE946" t="s">
        <v>1763</v>
      </c>
      <c r="DF946" t="s">
        <v>8852</v>
      </c>
      <c r="DG946" t="s">
        <v>8867</v>
      </c>
      <c r="DH946" t="s">
        <v>8868</v>
      </c>
      <c r="DI946" t="s">
        <v>10272</v>
      </c>
      <c r="DJ946"/>
      <c r="DK946" t="s">
        <v>8868</v>
      </c>
      <c r="DL946">
        <v>9</v>
      </c>
      <c r="DM946" t="s">
        <v>2315</v>
      </c>
      <c r="DN946" t="s">
        <v>1282</v>
      </c>
      <c r="DO946" t="b">
        <v>1</v>
      </c>
      <c r="DP946" t="b">
        <v>1</v>
      </c>
      <c r="DQ946" t="b">
        <v>0</v>
      </c>
      <c r="DR946" t="b">
        <v>0</v>
      </c>
      <c r="DS946" t="b">
        <v>0</v>
      </c>
      <c r="DT946" t="b">
        <v>1</v>
      </c>
      <c r="DU946" t="b">
        <v>0</v>
      </c>
      <c r="DV946">
        <v>0</v>
      </c>
      <c r="DW946" t="b">
        <v>0</v>
      </c>
      <c r="DX946" t="b">
        <v>0</v>
      </c>
      <c r="DY946" t="b">
        <v>0</v>
      </c>
      <c r="DZ946" t="b">
        <v>0</v>
      </c>
      <c r="EA946" t="b">
        <v>0</v>
      </c>
      <c r="EB946" t="b">
        <v>0</v>
      </c>
      <c r="EC946" t="b">
        <v>0</v>
      </c>
      <c r="ED946" t="b">
        <v>0</v>
      </c>
      <c r="EE946" t="b">
        <v>0</v>
      </c>
      <c r="EF946" t="b" cm="1">
        <v>0</v>
      </c>
      <c r="EG946" t="b">
        <v>0</v>
      </c>
      <c r="EH946" t="b">
        <v>0</v>
      </c>
      <c r="EI946" t="b">
        <v>0</v>
      </c>
      <c r="EJ946" t="s">
        <v>1592</v>
      </c>
      <c r="EK946">
        <v>0</v>
      </c>
      <c r="EL946">
        <v>7</v>
      </c>
      <c r="EM946" t="b">
        <v>0</v>
      </c>
    </row>
    <row r="947" spans="1:143" ht="15.75">
      <c r="A947"/>
      <c r="B947" t="s">
        <v>1282</v>
      </c>
      <c r="C947" t="s">
        <v>1282</v>
      </c>
      <c r="D947" t="s">
        <v>1766</v>
      </c>
      <c r="E947" t="s">
        <v>1767</v>
      </c>
      <c r="F947"/>
      <c r="G947" t="s">
        <v>1763</v>
      </c>
      <c r="H947" t="s">
        <v>902</v>
      </c>
      <c r="I947" t="s">
        <v>1272</v>
      </c>
      <c r="J947" t="s">
        <v>1807</v>
      </c>
      <c r="K947" t="s">
        <v>902</v>
      </c>
      <c r="L947" t="s">
        <v>5588</v>
      </c>
      <c r="M947" t="s">
        <v>1947</v>
      </c>
      <c r="N947" t="s">
        <v>902</v>
      </c>
      <c r="O947"/>
      <c r="P947" t="s">
        <v>10252</v>
      </c>
      <c r="Q947" t="s">
        <v>1316</v>
      </c>
      <c r="R947" t="s">
        <v>10253</v>
      </c>
      <c r="S947"/>
      <c r="T947" t="s">
        <v>8852</v>
      </c>
      <c r="U947" t="s">
        <v>10474</v>
      </c>
      <c r="V947" t="s">
        <v>1956</v>
      </c>
      <c r="W947" t="s">
        <v>902</v>
      </c>
      <c r="X947" t="s">
        <v>902</v>
      </c>
      <c r="Y947"/>
      <c r="Z947"/>
      <c r="AA947"/>
      <c r="AB947"/>
      <c r="AC947" t="s">
        <v>902</v>
      </c>
      <c r="AD947" t="s">
        <v>902</v>
      </c>
      <c r="AE947" t="s">
        <v>902</v>
      </c>
      <c r="AF947"/>
      <c r="AG947"/>
      <c r="AH947"/>
      <c r="AI947"/>
      <c r="AJ947"/>
      <c r="AK947"/>
      <c r="AL947"/>
      <c r="AM947"/>
      <c r="AN947"/>
      <c r="AO947" s="108" t="s">
        <v>43</v>
      </c>
      <c r="AP947" t="s">
        <v>1317</v>
      </c>
      <c r="AQ947">
        <v>30</v>
      </c>
      <c r="AR947" t="s">
        <v>10279</v>
      </c>
      <c r="AS947" t="s">
        <v>1282</v>
      </c>
      <c r="AT947" t="s">
        <v>10256</v>
      </c>
      <c r="AU947" t="s">
        <v>1767</v>
      </c>
      <c r="AV947" t="s">
        <v>1953</v>
      </c>
      <c r="AW947" t="s">
        <v>1937</v>
      </c>
      <c r="AX947" t="s">
        <v>1934</v>
      </c>
      <c r="AY947" t="s">
        <v>10273</v>
      </c>
      <c r="AZ947" t="s">
        <v>1316</v>
      </c>
      <c r="BA947" t="s">
        <v>5610</v>
      </c>
      <c r="BB947" t="s">
        <v>1272</v>
      </c>
      <c r="BC947" t="s">
        <v>5118</v>
      </c>
      <c r="BD947" t="s">
        <v>5611</v>
      </c>
      <c r="BE947">
        <v>340</v>
      </c>
      <c r="BF947">
        <v>944</v>
      </c>
      <c r="BG947">
        <v>0</v>
      </c>
      <c r="BH947" t="s">
        <v>1592</v>
      </c>
      <c r="BI947">
        <v>0</v>
      </c>
      <c r="BJ947">
        <v>0</v>
      </c>
      <c r="BK947">
        <v>1036</v>
      </c>
      <c r="BL947" t="s">
        <v>1958</v>
      </c>
      <c r="BM947" t="s">
        <v>10473</v>
      </c>
      <c r="BN947" t="s">
        <v>10476</v>
      </c>
      <c r="BO947" t="s" cm="1">
        <v>10475</v>
      </c>
      <c r="BP947" t="s">
        <v>1592</v>
      </c>
      <c r="BQ947" t="s">
        <v>10261</v>
      </c>
      <c r="BR947">
        <v>29</v>
      </c>
      <c r="BS947" t="s">
        <v>1811</v>
      </c>
      <c r="BT947" t="s">
        <v>10490</v>
      </c>
      <c r="BU947" t="s">
        <v>1766</v>
      </c>
      <c r="BV947" t="s">
        <v>1953</v>
      </c>
      <c r="BW947" t="s">
        <v>1940</v>
      </c>
      <c r="BX947" t="s">
        <v>1940</v>
      </c>
      <c r="BY947" t="s">
        <v>8852</v>
      </c>
      <c r="BZ947" t="s">
        <v>1937</v>
      </c>
      <c r="CA947" t="s">
        <v>1947</v>
      </c>
      <c r="CB947"/>
      <c r="CC947" t="s">
        <v>998</v>
      </c>
      <c r="CD947" t="s">
        <v>1272</v>
      </c>
      <c r="CE947" t="s">
        <v>10491</v>
      </c>
      <c r="CF947" t="s">
        <v>10492</v>
      </c>
      <c r="CG947" t="s">
        <v>1272</v>
      </c>
      <c r="CH947" t="s">
        <v>1592</v>
      </c>
      <c r="CI947" t="s">
        <v>10253</v>
      </c>
      <c r="CJ947" t="s">
        <v>1282</v>
      </c>
      <c r="CK947"/>
      <c r="CL947"/>
      <c r="CM947" t="s">
        <v>10474</v>
      </c>
      <c r="CN947" t="s">
        <v>1956</v>
      </c>
      <c r="CO947" t="s">
        <v>10474</v>
      </c>
      <c r="CP947" t="s">
        <v>1956</v>
      </c>
      <c r="CQ947" t="s">
        <v>902</v>
      </c>
      <c r="CR947">
        <v>0</v>
      </c>
      <c r="CS947" t="s">
        <v>1592</v>
      </c>
      <c r="CT947" t="s">
        <v>1592</v>
      </c>
      <c r="CU947" t="s">
        <v>1592</v>
      </c>
      <c r="CV947" t="s">
        <v>1592</v>
      </c>
      <c r="CW947" t="s">
        <v>1592</v>
      </c>
      <c r="CX947">
        <v>945</v>
      </c>
      <c r="CY947" t="s">
        <v>10493</v>
      </c>
      <c r="CZ947" t="s">
        <v>1592</v>
      </c>
      <c r="DA947" t="s">
        <v>2313</v>
      </c>
      <c r="DB947" t="s">
        <v>2314</v>
      </c>
      <c r="DC947" t="s">
        <v>1767</v>
      </c>
      <c r="DD947" t="s">
        <v>1316</v>
      </c>
      <c r="DE947" t="s">
        <v>1763</v>
      </c>
      <c r="DF947" t="s">
        <v>8852</v>
      </c>
      <c r="DG947" t="s">
        <v>8867</v>
      </c>
      <c r="DH947" t="s">
        <v>8868</v>
      </c>
      <c r="DI947" t="s">
        <v>10279</v>
      </c>
      <c r="DJ947"/>
      <c r="DK947" t="s">
        <v>8868</v>
      </c>
      <c r="DL947">
        <v>9</v>
      </c>
      <c r="DM947" t="s">
        <v>2315</v>
      </c>
      <c r="DN947" t="s">
        <v>1282</v>
      </c>
      <c r="DO947" t="b">
        <v>1</v>
      </c>
      <c r="DP947" t="b">
        <v>1</v>
      </c>
      <c r="DQ947" t="b">
        <v>0</v>
      </c>
      <c r="DR947" t="b">
        <v>0</v>
      </c>
      <c r="DS947" t="b">
        <v>0</v>
      </c>
      <c r="DT947" t="b">
        <v>1</v>
      </c>
      <c r="DU947" t="b">
        <v>0</v>
      </c>
      <c r="DV947">
        <v>0</v>
      </c>
      <c r="DW947" t="b">
        <v>0</v>
      </c>
      <c r="DX947" t="b">
        <v>0</v>
      </c>
      <c r="DY947" t="b">
        <v>0</v>
      </c>
      <c r="DZ947" t="b">
        <v>0</v>
      </c>
      <c r="EA947" t="b">
        <v>0</v>
      </c>
      <c r="EB947" t="b">
        <v>0</v>
      </c>
      <c r="EC947" t="b">
        <v>0</v>
      </c>
      <c r="ED947" t="b">
        <v>0</v>
      </c>
      <c r="EE947" t="b">
        <v>0</v>
      </c>
      <c r="EF947" t="b" cm="1">
        <v>0</v>
      </c>
      <c r="EG947" t="b">
        <v>0</v>
      </c>
      <c r="EH947" t="b">
        <v>0</v>
      </c>
      <c r="EI947" t="b">
        <v>0</v>
      </c>
      <c r="EJ947" t="s">
        <v>1592</v>
      </c>
      <c r="EK947">
        <v>0</v>
      </c>
      <c r="EL947">
        <v>13</v>
      </c>
      <c r="EM947" t="b">
        <v>0</v>
      </c>
    </row>
    <row r="948" spans="1:143" ht="31.5">
      <c r="A948"/>
      <c r="B948" t="s">
        <v>1282</v>
      </c>
      <c r="C948" t="s">
        <v>1282</v>
      </c>
      <c r="D948" t="s">
        <v>1772</v>
      </c>
      <c r="E948" t="s">
        <v>1773</v>
      </c>
      <c r="F948"/>
      <c r="G948" s="109" t="s">
        <v>1774</v>
      </c>
      <c r="H948" t="s">
        <v>10284</v>
      </c>
      <c r="I948" t="s">
        <v>1272</v>
      </c>
      <c r="J948" t="s">
        <v>1807</v>
      </c>
      <c r="K948" t="s">
        <v>902</v>
      </c>
      <c r="L948" t="s">
        <v>5588</v>
      </c>
      <c r="M948" t="s">
        <v>1947</v>
      </c>
      <c r="N948" t="s">
        <v>10284</v>
      </c>
      <c r="O948"/>
      <c r="P948" t="s">
        <v>10252</v>
      </c>
      <c r="Q948" t="s">
        <v>1316</v>
      </c>
      <c r="R948" t="s">
        <v>10253</v>
      </c>
      <c r="S948"/>
      <c r="T948" t="s">
        <v>8852</v>
      </c>
      <c r="U948" t="s">
        <v>10474</v>
      </c>
      <c r="V948" t="s">
        <v>10285</v>
      </c>
      <c r="W948" t="s">
        <v>902</v>
      </c>
      <c r="X948" t="s">
        <v>902</v>
      </c>
      <c r="Y948"/>
      <c r="Z948"/>
      <c r="AA948"/>
      <c r="AB948"/>
      <c r="AC948" t="s">
        <v>10286</v>
      </c>
      <c r="AD948" t="s">
        <v>902</v>
      </c>
      <c r="AE948" t="s">
        <v>902</v>
      </c>
      <c r="AF948"/>
      <c r="AG948"/>
      <c r="AH948"/>
      <c r="AI948"/>
      <c r="AJ948"/>
      <c r="AK948"/>
      <c r="AL948"/>
      <c r="AM948"/>
      <c r="AN948"/>
      <c r="AO948" s="108" t="s">
        <v>43</v>
      </c>
      <c r="AP948" t="s">
        <v>1317</v>
      </c>
      <c r="AQ948">
        <v>31</v>
      </c>
      <c r="AR948" t="s">
        <v>10287</v>
      </c>
      <c r="AS948" t="s">
        <v>1282</v>
      </c>
      <c r="AT948" t="s">
        <v>10256</v>
      </c>
      <c r="AU948" t="s">
        <v>1773</v>
      </c>
      <c r="AV948" t="s">
        <v>5634</v>
      </c>
      <c r="AW948" t="s">
        <v>1937</v>
      </c>
      <c r="AX948" t="s">
        <v>1934</v>
      </c>
      <c r="AY948" t="s">
        <v>10288</v>
      </c>
      <c r="AZ948" t="s">
        <v>1316</v>
      </c>
      <c r="BA948" t="s">
        <v>5636</v>
      </c>
      <c r="BB948" t="s">
        <v>1272</v>
      </c>
      <c r="BC948" t="s">
        <v>5118</v>
      </c>
      <c r="BD948" t="s">
        <v>5637</v>
      </c>
      <c r="BE948">
        <v>342</v>
      </c>
      <c r="BF948">
        <v>944</v>
      </c>
      <c r="BG948">
        <v>0</v>
      </c>
      <c r="BH948" t="s">
        <v>1592</v>
      </c>
      <c r="BI948">
        <v>0</v>
      </c>
      <c r="BJ948">
        <v>0</v>
      </c>
      <c r="BK948">
        <v>1046</v>
      </c>
      <c r="BL948" t="s">
        <v>5638</v>
      </c>
      <c r="BM948" t="s">
        <v>10473</v>
      </c>
      <c r="BN948" t="s">
        <v>10476</v>
      </c>
      <c r="BO948" t="s" cm="1">
        <v>10475</v>
      </c>
      <c r="BP948" t="s">
        <v>1592</v>
      </c>
      <c r="BQ948" t="s">
        <v>10261</v>
      </c>
      <c r="BR948">
        <v>30</v>
      </c>
      <c r="BS948" t="s">
        <v>1813</v>
      </c>
      <c r="BT948" t="s">
        <v>10494</v>
      </c>
      <c r="BU948" t="s">
        <v>1772</v>
      </c>
      <c r="BV948" t="s">
        <v>5634</v>
      </c>
      <c r="BW948" t="s">
        <v>10290</v>
      </c>
      <c r="BX948" t="s">
        <v>10290</v>
      </c>
      <c r="BY948" t="s">
        <v>8852</v>
      </c>
      <c r="BZ948" t="s">
        <v>1937</v>
      </c>
      <c r="CA948" t="s">
        <v>1947</v>
      </c>
      <c r="CB948"/>
      <c r="CC948" t="s">
        <v>998</v>
      </c>
      <c r="CD948" t="s">
        <v>1272</v>
      </c>
      <c r="CE948" t="s">
        <v>10495</v>
      </c>
      <c r="CF948" t="s">
        <v>10496</v>
      </c>
      <c r="CG948" t="s">
        <v>1272</v>
      </c>
      <c r="CH948" t="s">
        <v>1592</v>
      </c>
      <c r="CI948" t="s">
        <v>10253</v>
      </c>
      <c r="CJ948" t="s">
        <v>1282</v>
      </c>
      <c r="CK948"/>
      <c r="CL948"/>
      <c r="CM948" t="s">
        <v>10474</v>
      </c>
      <c r="CN948" t="s">
        <v>10285</v>
      </c>
      <c r="CO948" t="s">
        <v>10474</v>
      </c>
      <c r="CP948" t="s">
        <v>10285</v>
      </c>
      <c r="CQ948" t="s">
        <v>902</v>
      </c>
      <c r="CR948">
        <v>0</v>
      </c>
      <c r="CS948" t="s">
        <v>1592</v>
      </c>
      <c r="CT948" t="s">
        <v>1592</v>
      </c>
      <c r="CU948" t="s">
        <v>1592</v>
      </c>
      <c r="CV948" t="s">
        <v>1592</v>
      </c>
      <c r="CW948" t="s">
        <v>1592</v>
      </c>
      <c r="CX948">
        <v>946</v>
      </c>
      <c r="CY948" t="s">
        <v>10497</v>
      </c>
      <c r="CZ948" t="s">
        <v>1592</v>
      </c>
      <c r="DA948" t="s">
        <v>2313</v>
      </c>
      <c r="DB948" t="s">
        <v>2314</v>
      </c>
      <c r="DC948" t="s">
        <v>1773</v>
      </c>
      <c r="DD948" t="s">
        <v>1316</v>
      </c>
      <c r="DE948" t="s">
        <v>1774</v>
      </c>
      <c r="DF948" t="s">
        <v>8852</v>
      </c>
      <c r="DG948" t="s">
        <v>8867</v>
      </c>
      <c r="DH948" t="s">
        <v>8868</v>
      </c>
      <c r="DI948" t="s">
        <v>10287</v>
      </c>
      <c r="DJ948"/>
      <c r="DK948" t="s">
        <v>8868</v>
      </c>
      <c r="DL948">
        <v>9</v>
      </c>
      <c r="DM948" t="s">
        <v>2315</v>
      </c>
      <c r="DN948" t="s">
        <v>1282</v>
      </c>
      <c r="DO948" t="b">
        <v>1</v>
      </c>
      <c r="DP948" t="b">
        <v>1</v>
      </c>
      <c r="DQ948" t="b">
        <v>0</v>
      </c>
      <c r="DR948" t="b">
        <v>0</v>
      </c>
      <c r="DS948" t="b">
        <v>0</v>
      </c>
      <c r="DT948" t="b">
        <v>1</v>
      </c>
      <c r="DU948" t="b">
        <v>0</v>
      </c>
      <c r="DV948">
        <v>0</v>
      </c>
      <c r="DW948" t="b">
        <v>0</v>
      </c>
      <c r="DX948" t="b">
        <v>0</v>
      </c>
      <c r="DY948" t="b">
        <v>0</v>
      </c>
      <c r="DZ948" t="b">
        <v>0</v>
      </c>
      <c r="EA948" t="b">
        <v>0</v>
      </c>
      <c r="EB948" t="b">
        <v>0</v>
      </c>
      <c r="EC948" t="b">
        <v>0</v>
      </c>
      <c r="ED948" t="b">
        <v>0</v>
      </c>
      <c r="EE948" t="b">
        <v>0</v>
      </c>
      <c r="EF948" t="b" cm="1">
        <v>0</v>
      </c>
      <c r="EG948" t="b">
        <v>0</v>
      </c>
      <c r="EH948" t="b">
        <v>0</v>
      </c>
      <c r="EI948" t="b">
        <v>0</v>
      </c>
      <c r="EJ948" t="s">
        <v>1592</v>
      </c>
      <c r="EK948">
        <v>0</v>
      </c>
      <c r="EL948">
        <v>16</v>
      </c>
      <c r="EM948" t="b">
        <v>0</v>
      </c>
    </row>
    <row r="949" spans="1:143" ht="15.75">
      <c r="A949"/>
      <c r="B949" t="s">
        <v>1282</v>
      </c>
      <c r="C949" t="s">
        <v>1282</v>
      </c>
      <c r="D949" t="s">
        <v>1778</v>
      </c>
      <c r="E949" t="s">
        <v>1779</v>
      </c>
      <c r="F949"/>
      <c r="G949" t="s">
        <v>1780</v>
      </c>
      <c r="H949" t="s">
        <v>10284</v>
      </c>
      <c r="I949" t="s">
        <v>1272</v>
      </c>
      <c r="J949" t="s">
        <v>1807</v>
      </c>
      <c r="K949" t="s">
        <v>902</v>
      </c>
      <c r="L949" t="s">
        <v>5588</v>
      </c>
      <c r="M949" t="s">
        <v>1947</v>
      </c>
      <c r="N949" t="s">
        <v>10284</v>
      </c>
      <c r="O949"/>
      <c r="P949" t="s">
        <v>10252</v>
      </c>
      <c r="Q949" t="s">
        <v>1316</v>
      </c>
      <c r="R949" t="s">
        <v>10253</v>
      </c>
      <c r="S949"/>
      <c r="T949" t="s">
        <v>8852</v>
      </c>
      <c r="U949" t="s">
        <v>10474</v>
      </c>
      <c r="V949" t="s">
        <v>10294</v>
      </c>
      <c r="W949" t="s">
        <v>902</v>
      </c>
      <c r="X949" t="s">
        <v>902</v>
      </c>
      <c r="Y949"/>
      <c r="Z949"/>
      <c r="AA949"/>
      <c r="AB949"/>
      <c r="AC949" t="s">
        <v>902</v>
      </c>
      <c r="AD949" t="s">
        <v>902</v>
      </c>
      <c r="AE949" t="s">
        <v>902</v>
      </c>
      <c r="AF949"/>
      <c r="AG949"/>
      <c r="AH949"/>
      <c r="AI949"/>
      <c r="AJ949"/>
      <c r="AK949"/>
      <c r="AL949"/>
      <c r="AM949"/>
      <c r="AN949"/>
      <c r="AO949" s="108" t="s">
        <v>43</v>
      </c>
      <c r="AP949" t="s">
        <v>1317</v>
      </c>
      <c r="AQ949">
        <v>32</v>
      </c>
      <c r="AR949" t="s">
        <v>10295</v>
      </c>
      <c r="AS949" t="s">
        <v>1282</v>
      </c>
      <c r="AT949" t="s">
        <v>10256</v>
      </c>
      <c r="AU949" t="s">
        <v>1779</v>
      </c>
      <c r="AV949" t="s">
        <v>5647</v>
      </c>
      <c r="AW949" t="s">
        <v>1937</v>
      </c>
      <c r="AX949" t="s">
        <v>1934</v>
      </c>
      <c r="AY949" t="s">
        <v>10296</v>
      </c>
      <c r="AZ949" t="s">
        <v>1316</v>
      </c>
      <c r="BA949" t="s">
        <v>5650</v>
      </c>
      <c r="BB949" t="s">
        <v>1272</v>
      </c>
      <c r="BC949" t="s">
        <v>5118</v>
      </c>
      <c r="BD949" t="s">
        <v>5651</v>
      </c>
      <c r="BE949">
        <v>343</v>
      </c>
      <c r="BF949">
        <v>944</v>
      </c>
      <c r="BG949">
        <v>0</v>
      </c>
      <c r="BH949" t="s">
        <v>1592</v>
      </c>
      <c r="BI949">
        <v>0</v>
      </c>
      <c r="BJ949">
        <v>0</v>
      </c>
      <c r="BK949">
        <v>1042</v>
      </c>
      <c r="BL949" t="s">
        <v>5652</v>
      </c>
      <c r="BM949" t="s">
        <v>10473</v>
      </c>
      <c r="BN949" t="s">
        <v>10476</v>
      </c>
      <c r="BO949" t="s" cm="1">
        <v>10475</v>
      </c>
      <c r="BP949" t="s">
        <v>1592</v>
      </c>
      <c r="BQ949" t="s">
        <v>10261</v>
      </c>
      <c r="BR949">
        <v>31</v>
      </c>
      <c r="BS949" t="s">
        <v>1814</v>
      </c>
      <c r="BT949" t="s">
        <v>10498</v>
      </c>
      <c r="BU949" t="s">
        <v>1778</v>
      </c>
      <c r="BV949" t="s">
        <v>5647</v>
      </c>
      <c r="BW949" t="s">
        <v>10290</v>
      </c>
      <c r="BX949" t="s">
        <v>10290</v>
      </c>
      <c r="BY949" t="s">
        <v>8852</v>
      </c>
      <c r="BZ949" t="s">
        <v>1937</v>
      </c>
      <c r="CA949" t="s">
        <v>1947</v>
      </c>
      <c r="CB949"/>
      <c r="CC949" t="s">
        <v>998</v>
      </c>
      <c r="CD949" t="s">
        <v>1272</v>
      </c>
      <c r="CE949" t="s">
        <v>10499</v>
      </c>
      <c r="CF949" t="s">
        <v>10500</v>
      </c>
      <c r="CG949" t="s">
        <v>1272</v>
      </c>
      <c r="CH949" t="s">
        <v>1592</v>
      </c>
      <c r="CI949" t="s">
        <v>10253</v>
      </c>
      <c r="CJ949" t="s">
        <v>1282</v>
      </c>
      <c r="CK949"/>
      <c r="CL949"/>
      <c r="CM949" t="s">
        <v>10474</v>
      </c>
      <c r="CN949" t="s">
        <v>10294</v>
      </c>
      <c r="CO949" t="s">
        <v>10474</v>
      </c>
      <c r="CP949" t="s">
        <v>10294</v>
      </c>
      <c r="CQ949" t="s">
        <v>902</v>
      </c>
      <c r="CR949">
        <v>0</v>
      </c>
      <c r="CS949" t="s">
        <v>1592</v>
      </c>
      <c r="CT949" t="s">
        <v>1592</v>
      </c>
      <c r="CU949" t="s">
        <v>1592</v>
      </c>
      <c r="CV949" t="s">
        <v>1592</v>
      </c>
      <c r="CW949" t="s">
        <v>1592</v>
      </c>
      <c r="CX949">
        <v>947</v>
      </c>
      <c r="CY949" t="s">
        <v>10501</v>
      </c>
      <c r="CZ949" t="s">
        <v>1592</v>
      </c>
      <c r="DA949" t="s">
        <v>2313</v>
      </c>
      <c r="DB949" t="s">
        <v>2314</v>
      </c>
      <c r="DC949" t="s">
        <v>1779</v>
      </c>
      <c r="DD949" t="s">
        <v>1316</v>
      </c>
      <c r="DE949" t="s">
        <v>1780</v>
      </c>
      <c r="DF949" t="s">
        <v>8852</v>
      </c>
      <c r="DG949" t="s">
        <v>8867</v>
      </c>
      <c r="DH949" t="s">
        <v>8868</v>
      </c>
      <c r="DI949" t="s">
        <v>10295</v>
      </c>
      <c r="DJ949"/>
      <c r="DK949" t="s">
        <v>8868</v>
      </c>
      <c r="DL949">
        <v>9</v>
      </c>
      <c r="DM949" t="s">
        <v>2315</v>
      </c>
      <c r="DN949" t="s">
        <v>1282</v>
      </c>
      <c r="DO949" t="b">
        <v>1</v>
      </c>
      <c r="DP949" t="b">
        <v>1</v>
      </c>
      <c r="DQ949" t="b">
        <v>0</v>
      </c>
      <c r="DR949" t="b">
        <v>0</v>
      </c>
      <c r="DS949" t="b">
        <v>0</v>
      </c>
      <c r="DT949" t="b">
        <v>1</v>
      </c>
      <c r="DU949" t="b">
        <v>0</v>
      </c>
      <c r="DV949">
        <v>0</v>
      </c>
      <c r="DW949" t="b">
        <v>0</v>
      </c>
      <c r="DX949" t="b">
        <v>0</v>
      </c>
      <c r="DY949" t="b">
        <v>0</v>
      </c>
      <c r="DZ949" t="b">
        <v>0</v>
      </c>
      <c r="EA949" t="b">
        <v>0</v>
      </c>
      <c r="EB949" t="b">
        <v>0</v>
      </c>
      <c r="EC949" t="b">
        <v>0</v>
      </c>
      <c r="ED949" t="b">
        <v>0</v>
      </c>
      <c r="EE949" t="b">
        <v>0</v>
      </c>
      <c r="EF949" t="b" cm="1">
        <v>0</v>
      </c>
      <c r="EG949" t="b">
        <v>0</v>
      </c>
      <c r="EH949" t="b">
        <v>0</v>
      </c>
      <c r="EI949" t="b">
        <v>0</v>
      </c>
      <c r="EJ949" t="s">
        <v>1592</v>
      </c>
      <c r="EK949">
        <v>0</v>
      </c>
      <c r="EL949">
        <v>14</v>
      </c>
      <c r="EM949" t="b">
        <v>0</v>
      </c>
    </row>
    <row r="950" spans="1:143" ht="15.75">
      <c r="A950"/>
      <c r="B950" t="s">
        <v>1282</v>
      </c>
      <c r="C950" t="s">
        <v>1282</v>
      </c>
      <c r="D950" t="s">
        <v>1782</v>
      </c>
      <c r="E950" t="s">
        <v>1783</v>
      </c>
      <c r="F950"/>
      <c r="G950" t="s">
        <v>1784</v>
      </c>
      <c r="H950" t="s">
        <v>902</v>
      </c>
      <c r="I950" t="s">
        <v>1268</v>
      </c>
      <c r="J950" t="s">
        <v>1807</v>
      </c>
      <c r="K950" t="s">
        <v>902</v>
      </c>
      <c r="L950" t="s">
        <v>1939</v>
      </c>
      <c r="M950" t="s">
        <v>1947</v>
      </c>
      <c r="N950" t="s">
        <v>10502</v>
      </c>
      <c r="O950"/>
      <c r="P950" t="s">
        <v>10252</v>
      </c>
      <c r="Q950" t="s">
        <v>1316</v>
      </c>
      <c r="R950" t="s">
        <v>10253</v>
      </c>
      <c r="S950"/>
      <c r="T950" t="s">
        <v>8852</v>
      </c>
      <c r="U950" t="s">
        <v>10474</v>
      </c>
      <c r="V950" t="s">
        <v>10503</v>
      </c>
      <c r="W950" t="s">
        <v>902</v>
      </c>
      <c r="X950" t="s">
        <v>902</v>
      </c>
      <c r="Y950"/>
      <c r="Z950"/>
      <c r="AA950"/>
      <c r="AB950"/>
      <c r="AC950" t="s">
        <v>902</v>
      </c>
      <c r="AD950" t="s">
        <v>902</v>
      </c>
      <c r="AE950" t="s">
        <v>902</v>
      </c>
      <c r="AF950"/>
      <c r="AG950"/>
      <c r="AH950"/>
      <c r="AI950"/>
      <c r="AJ950"/>
      <c r="AK950"/>
      <c r="AL950"/>
      <c r="AM950"/>
      <c r="AN950"/>
      <c r="AO950" s="108" t="s">
        <v>43</v>
      </c>
      <c r="AP950" t="s">
        <v>1317</v>
      </c>
      <c r="AQ950">
        <v>33</v>
      </c>
      <c r="AR950" t="s">
        <v>10504</v>
      </c>
      <c r="AS950" t="s">
        <v>1282</v>
      </c>
      <c r="AT950" t="s">
        <v>10256</v>
      </c>
      <c r="AU950" t="s">
        <v>1783</v>
      </c>
      <c r="AV950" t="s">
        <v>10505</v>
      </c>
      <c r="AW950" t="s">
        <v>1937</v>
      </c>
      <c r="AX950" t="s">
        <v>1934</v>
      </c>
      <c r="AY950" t="s">
        <v>10506</v>
      </c>
      <c r="AZ950" t="s">
        <v>1316</v>
      </c>
      <c r="BA950" t="s">
        <v>10507</v>
      </c>
      <c r="BB950" t="s">
        <v>1268</v>
      </c>
      <c r="BC950" t="s">
        <v>1939</v>
      </c>
      <c r="BD950" t="s">
        <v>10508</v>
      </c>
      <c r="BE950">
        <v>950</v>
      </c>
      <c r="BF950">
        <v>944</v>
      </c>
      <c r="BG950">
        <v>0</v>
      </c>
      <c r="BH950" t="s">
        <v>1783</v>
      </c>
      <c r="BI950">
        <v>1</v>
      </c>
      <c r="BJ950">
        <v>0</v>
      </c>
      <c r="BK950">
        <v>0</v>
      </c>
      <c r="BL950" t="s">
        <v>1592</v>
      </c>
      <c r="BM950" t="s">
        <v>10473</v>
      </c>
      <c r="BN950" t="s">
        <v>10476</v>
      </c>
      <c r="BO950" t="s" cm="1">
        <v>10475</v>
      </c>
      <c r="BP950" t="s">
        <v>1592</v>
      </c>
      <c r="BQ950" t="s">
        <v>10261</v>
      </c>
      <c r="BR950">
        <v>32</v>
      </c>
      <c r="BS950" t="s">
        <v>1816</v>
      </c>
      <c r="BT950" t="s">
        <v>10509</v>
      </c>
      <c r="BU950" t="s">
        <v>1782</v>
      </c>
      <c r="BV950" t="s">
        <v>10505</v>
      </c>
      <c r="BW950" t="s">
        <v>1940</v>
      </c>
      <c r="BX950" t="s">
        <v>10510</v>
      </c>
      <c r="BY950" t="s">
        <v>8852</v>
      </c>
      <c r="BZ950" t="s">
        <v>1937</v>
      </c>
      <c r="CA950" t="s">
        <v>1947</v>
      </c>
      <c r="CB950"/>
      <c r="CC950" t="s">
        <v>998</v>
      </c>
      <c r="CD950" t="s">
        <v>1268</v>
      </c>
      <c r="CE950" t="s">
        <v>10511</v>
      </c>
      <c r="CF950" t="s">
        <v>10512</v>
      </c>
      <c r="CG950" t="s">
        <v>1268</v>
      </c>
      <c r="CH950" t="s">
        <v>1592</v>
      </c>
      <c r="CI950" t="s">
        <v>10253</v>
      </c>
      <c r="CJ950" t="s">
        <v>1282</v>
      </c>
      <c r="CK950"/>
      <c r="CL950"/>
      <c r="CM950" t="s">
        <v>10474</v>
      </c>
      <c r="CN950" t="s">
        <v>10503</v>
      </c>
      <c r="CO950" t="s">
        <v>10474</v>
      </c>
      <c r="CP950" t="s">
        <v>10503</v>
      </c>
      <c r="CQ950" t="s">
        <v>902</v>
      </c>
      <c r="CR950">
        <v>0</v>
      </c>
      <c r="CS950" t="s">
        <v>1592</v>
      </c>
      <c r="CT950" t="s">
        <v>1592</v>
      </c>
      <c r="CU950" t="s">
        <v>1592</v>
      </c>
      <c r="CV950" t="s">
        <v>1592</v>
      </c>
      <c r="CW950" t="s">
        <v>1592</v>
      </c>
      <c r="CX950">
        <v>948</v>
      </c>
      <c r="CY950" t="s">
        <v>10513</v>
      </c>
      <c r="CZ950" t="s">
        <v>1592</v>
      </c>
      <c r="DA950" t="s">
        <v>2313</v>
      </c>
      <c r="DB950" t="s">
        <v>2314</v>
      </c>
      <c r="DC950" t="s">
        <v>1783</v>
      </c>
      <c r="DD950" t="s">
        <v>1316</v>
      </c>
      <c r="DE950" t="s">
        <v>1784</v>
      </c>
      <c r="DF950" t="s">
        <v>8852</v>
      </c>
      <c r="DG950" t="s">
        <v>8867</v>
      </c>
      <c r="DH950" t="s">
        <v>8868</v>
      </c>
      <c r="DI950" t="s">
        <v>10504</v>
      </c>
      <c r="DJ950"/>
      <c r="DK950" t="s">
        <v>8868</v>
      </c>
      <c r="DL950">
        <v>9</v>
      </c>
      <c r="DM950" t="s">
        <v>2315</v>
      </c>
      <c r="DN950" t="s">
        <v>1282</v>
      </c>
      <c r="DO950" t="b">
        <v>1</v>
      </c>
      <c r="DP950" t="b">
        <v>1</v>
      </c>
      <c r="DQ950" t="b">
        <v>1</v>
      </c>
      <c r="DR950" t="b">
        <v>0</v>
      </c>
      <c r="DS950" t="b">
        <v>0</v>
      </c>
      <c r="DT950" t="b">
        <v>1</v>
      </c>
      <c r="DU950" t="b">
        <v>0</v>
      </c>
      <c r="DV950">
        <v>0</v>
      </c>
      <c r="DW950" t="b">
        <v>0</v>
      </c>
      <c r="DX950" t="b">
        <v>0</v>
      </c>
      <c r="DY950" t="b">
        <v>0</v>
      </c>
      <c r="DZ950" t="b">
        <v>0</v>
      </c>
      <c r="EA950" t="b">
        <v>0</v>
      </c>
      <c r="EB950" t="b">
        <v>0</v>
      </c>
      <c r="EC950" t="b">
        <v>0</v>
      </c>
      <c r="ED950" t="b">
        <v>0</v>
      </c>
      <c r="EE950" t="b">
        <v>0</v>
      </c>
      <c r="EF950" t="b" cm="1">
        <v>0</v>
      </c>
      <c r="EG950" t="b">
        <v>0</v>
      </c>
      <c r="EH950" t="b">
        <v>0</v>
      </c>
      <c r="EI950" t="b">
        <v>0</v>
      </c>
      <c r="EJ950" t="s">
        <v>1592</v>
      </c>
      <c r="EK950">
        <v>0</v>
      </c>
      <c r="EL950">
        <v>13</v>
      </c>
      <c r="EM950" t="b">
        <v>0</v>
      </c>
    </row>
    <row r="951" spans="1:143" ht="47.25">
      <c r="A951"/>
      <c r="B951" t="s">
        <v>1282</v>
      </c>
      <c r="C951" t="s">
        <v>1282</v>
      </c>
      <c r="D951" t="s">
        <v>1788</v>
      </c>
      <c r="E951" t="s">
        <v>1789</v>
      </c>
      <c r="F951"/>
      <c r="G951" t="s">
        <v>1818</v>
      </c>
      <c r="H951" s="109" t="s">
        <v>10301</v>
      </c>
      <c r="I951" t="s">
        <v>1272</v>
      </c>
      <c r="J951" t="s">
        <v>1807</v>
      </c>
      <c r="K951" t="s">
        <v>902</v>
      </c>
      <c r="L951" t="s">
        <v>1939</v>
      </c>
      <c r="M951" t="s">
        <v>1974</v>
      </c>
      <c r="N951" t="s">
        <v>902</v>
      </c>
      <c r="O951"/>
      <c r="P951" t="s">
        <v>10252</v>
      </c>
      <c r="Q951" t="s">
        <v>1316</v>
      </c>
      <c r="R951" t="s">
        <v>10253</v>
      </c>
      <c r="S951"/>
      <c r="T951" t="s">
        <v>8852</v>
      </c>
      <c r="U951" t="s">
        <v>10474</v>
      </c>
      <c r="V951" t="s">
        <v>10302</v>
      </c>
      <c r="W951" t="s">
        <v>902</v>
      </c>
      <c r="X951" t="s">
        <v>902</v>
      </c>
      <c r="Y951"/>
      <c r="Z951"/>
      <c r="AA951"/>
      <c r="AB951"/>
      <c r="AC951" t="s">
        <v>10286</v>
      </c>
      <c r="AD951" t="s">
        <v>902</v>
      </c>
      <c r="AE951" t="s">
        <v>902</v>
      </c>
      <c r="AF951"/>
      <c r="AG951"/>
      <c r="AH951"/>
      <c r="AI951"/>
      <c r="AJ951"/>
      <c r="AK951"/>
      <c r="AL951"/>
      <c r="AM951"/>
      <c r="AN951"/>
      <c r="AO951" s="108" t="s">
        <v>43</v>
      </c>
      <c r="AP951" t="s">
        <v>1317</v>
      </c>
      <c r="AQ951">
        <v>34</v>
      </c>
      <c r="AR951" t="s">
        <v>10303</v>
      </c>
      <c r="AS951" t="s">
        <v>1282</v>
      </c>
      <c r="AT951" t="s">
        <v>10256</v>
      </c>
      <c r="AU951" t="s">
        <v>1789</v>
      </c>
      <c r="AV951" t="s">
        <v>10304</v>
      </c>
      <c r="AW951" t="s">
        <v>1937</v>
      </c>
      <c r="AX951" t="s">
        <v>1934</v>
      </c>
      <c r="AY951" t="s">
        <v>10305</v>
      </c>
      <c r="AZ951" t="s">
        <v>1316</v>
      </c>
      <c r="BA951" t="s">
        <v>10306</v>
      </c>
      <c r="BB951" t="s">
        <v>1272</v>
      </c>
      <c r="BC951" t="s">
        <v>1939</v>
      </c>
      <c r="BD951" t="s">
        <v>10428</v>
      </c>
      <c r="BE951">
        <v>925</v>
      </c>
      <c r="BF951">
        <v>944</v>
      </c>
      <c r="BG951">
        <v>0</v>
      </c>
      <c r="BH951" t="s">
        <v>1592</v>
      </c>
      <c r="BI951">
        <v>0</v>
      </c>
      <c r="BJ951">
        <v>0</v>
      </c>
      <c r="BK951">
        <v>925</v>
      </c>
      <c r="BL951" t="s">
        <v>10311</v>
      </c>
      <c r="BM951" t="s">
        <v>10473</v>
      </c>
      <c r="BN951" t="s">
        <v>10476</v>
      </c>
      <c r="BO951" t="s" cm="1">
        <v>10475</v>
      </c>
      <c r="BP951" t="s">
        <v>1592</v>
      </c>
      <c r="BQ951" t="s">
        <v>10261</v>
      </c>
      <c r="BR951">
        <v>33</v>
      </c>
      <c r="BS951" t="s">
        <v>1817</v>
      </c>
      <c r="BT951" t="s">
        <v>10514</v>
      </c>
      <c r="BU951" t="s">
        <v>1788</v>
      </c>
      <c r="BV951" t="s">
        <v>10304</v>
      </c>
      <c r="BW951" t="s">
        <v>10309</v>
      </c>
      <c r="BX951" t="s">
        <v>1940</v>
      </c>
      <c r="BY951" t="s">
        <v>8852</v>
      </c>
      <c r="BZ951" t="s">
        <v>1937</v>
      </c>
      <c r="CA951" t="s">
        <v>1974</v>
      </c>
      <c r="CB951"/>
      <c r="CC951" t="s">
        <v>998</v>
      </c>
      <c r="CD951" t="s">
        <v>1272</v>
      </c>
      <c r="CE951" t="s">
        <v>10515</v>
      </c>
      <c r="CF951" t="s">
        <v>10516</v>
      </c>
      <c r="CG951" t="s">
        <v>1272</v>
      </c>
      <c r="CH951" t="s">
        <v>1592</v>
      </c>
      <c r="CI951" t="s">
        <v>10253</v>
      </c>
      <c r="CJ951" t="s">
        <v>1282</v>
      </c>
      <c r="CK951"/>
      <c r="CL951"/>
      <c r="CM951" t="s">
        <v>10474</v>
      </c>
      <c r="CN951" t="s">
        <v>10302</v>
      </c>
      <c r="CO951" t="s">
        <v>10474</v>
      </c>
      <c r="CP951" t="s">
        <v>10302</v>
      </c>
      <c r="CQ951" t="s">
        <v>902</v>
      </c>
      <c r="CR951">
        <v>0</v>
      </c>
      <c r="CS951" t="s">
        <v>1592</v>
      </c>
      <c r="CT951" t="s">
        <v>1592</v>
      </c>
      <c r="CU951" t="s">
        <v>1592</v>
      </c>
      <c r="CV951" t="s">
        <v>1592</v>
      </c>
      <c r="CW951" t="s">
        <v>1592</v>
      </c>
      <c r="CX951">
        <v>949</v>
      </c>
      <c r="CY951" t="s">
        <v>10517</v>
      </c>
      <c r="CZ951" t="s">
        <v>1592</v>
      </c>
      <c r="DA951" t="s">
        <v>2313</v>
      </c>
      <c r="DB951" t="s">
        <v>2314</v>
      </c>
      <c r="DC951" t="s">
        <v>1789</v>
      </c>
      <c r="DD951" t="s">
        <v>1316</v>
      </c>
      <c r="DE951" t="s">
        <v>1818</v>
      </c>
      <c r="DF951" t="s">
        <v>8852</v>
      </c>
      <c r="DG951" t="s">
        <v>8867</v>
      </c>
      <c r="DH951" t="s">
        <v>8868</v>
      </c>
      <c r="DI951" t="s">
        <v>10303</v>
      </c>
      <c r="DJ951"/>
      <c r="DK951" t="s">
        <v>8868</v>
      </c>
      <c r="DL951">
        <v>9</v>
      </c>
      <c r="DM951" t="s">
        <v>2315</v>
      </c>
      <c r="DN951" t="s">
        <v>1282</v>
      </c>
      <c r="DO951" t="b">
        <v>1</v>
      </c>
      <c r="DP951" t="b">
        <v>1</v>
      </c>
      <c r="DQ951" t="b">
        <v>0</v>
      </c>
      <c r="DR951" t="b">
        <v>0</v>
      </c>
      <c r="DS951" t="b">
        <v>0</v>
      </c>
      <c r="DT951" t="b">
        <v>1</v>
      </c>
      <c r="DU951" t="b">
        <v>0</v>
      </c>
      <c r="DV951">
        <v>0</v>
      </c>
      <c r="DW951" t="b">
        <v>0</v>
      </c>
      <c r="DX951" t="b">
        <v>0</v>
      </c>
      <c r="DY951" t="b">
        <v>0</v>
      </c>
      <c r="DZ951" t="b">
        <v>0</v>
      </c>
      <c r="EA951" t="b">
        <v>0</v>
      </c>
      <c r="EB951" t="b">
        <v>0</v>
      </c>
      <c r="EC951" t="b">
        <v>0</v>
      </c>
      <c r="ED951" t="b">
        <v>0</v>
      </c>
      <c r="EE951" t="b">
        <v>0</v>
      </c>
      <c r="EF951" t="b" cm="1">
        <v>0</v>
      </c>
      <c r="EG951" t="b">
        <v>0</v>
      </c>
      <c r="EH951" t="b">
        <v>0</v>
      </c>
      <c r="EI951" t="b">
        <v>0</v>
      </c>
      <c r="EJ951" t="s">
        <v>1592</v>
      </c>
      <c r="EK951">
        <v>0</v>
      </c>
      <c r="EL951">
        <v>27</v>
      </c>
      <c r="EM951" t="b">
        <v>0</v>
      </c>
    </row>
    <row r="952" spans="1:143" ht="141.75">
      <c r="A952"/>
      <c r="B952" t="s">
        <v>1282</v>
      </c>
      <c r="C952" t="s">
        <v>1282</v>
      </c>
      <c r="D952" t="s">
        <v>1820</v>
      </c>
      <c r="E952" t="s">
        <v>1821</v>
      </c>
      <c r="F952"/>
      <c r="G952" s="109" t="s">
        <v>1822</v>
      </c>
      <c r="H952" t="s">
        <v>902</v>
      </c>
      <c r="I952" t="s">
        <v>1268</v>
      </c>
      <c r="J952" t="s">
        <v>1807</v>
      </c>
      <c r="K952" t="s">
        <v>902</v>
      </c>
      <c r="L952" t="s">
        <v>1939</v>
      </c>
      <c r="M952" t="s">
        <v>1947</v>
      </c>
      <c r="N952" s="109" t="s">
        <v>10518</v>
      </c>
      <c r="O952"/>
      <c r="P952" t="s">
        <v>10252</v>
      </c>
      <c r="Q952" t="s">
        <v>1316</v>
      </c>
      <c r="R952" t="s">
        <v>10253</v>
      </c>
      <c r="S952"/>
      <c r="T952" t="s">
        <v>8852</v>
      </c>
      <c r="U952" t="s">
        <v>10474</v>
      </c>
      <c r="V952" t="s">
        <v>10519</v>
      </c>
      <c r="W952" t="s">
        <v>902</v>
      </c>
      <c r="X952" t="s">
        <v>902</v>
      </c>
      <c r="Y952"/>
      <c r="Z952"/>
      <c r="AA952"/>
      <c r="AB952"/>
      <c r="AC952" t="s">
        <v>902</v>
      </c>
      <c r="AD952" t="s">
        <v>902</v>
      </c>
      <c r="AE952" t="s">
        <v>902</v>
      </c>
      <c r="AF952"/>
      <c r="AG952"/>
      <c r="AH952"/>
      <c r="AI952"/>
      <c r="AJ952"/>
      <c r="AK952"/>
      <c r="AL952"/>
      <c r="AM952"/>
      <c r="AN952"/>
      <c r="AO952" s="108" t="s">
        <v>43</v>
      </c>
      <c r="AP952" t="s">
        <v>1317</v>
      </c>
      <c r="AQ952">
        <v>35</v>
      </c>
      <c r="AR952" t="s">
        <v>10520</v>
      </c>
      <c r="AS952" t="s">
        <v>1282</v>
      </c>
      <c r="AT952" t="s">
        <v>10256</v>
      </c>
      <c r="AU952" t="s">
        <v>1821</v>
      </c>
      <c r="AV952" t="s">
        <v>10521</v>
      </c>
      <c r="AW952" t="s">
        <v>1937</v>
      </c>
      <c r="AX952" t="s">
        <v>1934</v>
      </c>
      <c r="AY952" t="s">
        <v>10522</v>
      </c>
      <c r="AZ952" t="s">
        <v>1316</v>
      </c>
      <c r="BA952" t="s">
        <v>10523</v>
      </c>
      <c r="BB952" t="s">
        <v>1268</v>
      </c>
      <c r="BC952" t="s">
        <v>1939</v>
      </c>
      <c r="BD952" t="s">
        <v>10524</v>
      </c>
      <c r="BE952">
        <v>952</v>
      </c>
      <c r="BF952">
        <v>944</v>
      </c>
      <c r="BG952">
        <v>0</v>
      </c>
      <c r="BH952" t="s">
        <v>1821</v>
      </c>
      <c r="BI952">
        <v>1</v>
      </c>
      <c r="BJ952">
        <v>0</v>
      </c>
      <c r="BK952">
        <v>0</v>
      </c>
      <c r="BL952" t="s">
        <v>1592</v>
      </c>
      <c r="BM952" t="s">
        <v>10473</v>
      </c>
      <c r="BN952" t="s">
        <v>10476</v>
      </c>
      <c r="BO952" t="s" cm="1">
        <v>10475</v>
      </c>
      <c r="BP952" t="s">
        <v>1592</v>
      </c>
      <c r="BQ952" t="s">
        <v>10261</v>
      </c>
      <c r="BR952">
        <v>34</v>
      </c>
      <c r="BS952" t="s">
        <v>1819</v>
      </c>
      <c r="BT952" t="s">
        <v>10525</v>
      </c>
      <c r="BU952" t="s">
        <v>1820</v>
      </c>
      <c r="BV952" t="s">
        <v>10521</v>
      </c>
      <c r="BW952" t="s">
        <v>1940</v>
      </c>
      <c r="BX952" t="s">
        <v>10526</v>
      </c>
      <c r="BY952" t="s">
        <v>8852</v>
      </c>
      <c r="BZ952" t="s">
        <v>1937</v>
      </c>
      <c r="CA952" t="s">
        <v>1947</v>
      </c>
      <c r="CB952"/>
      <c r="CC952" t="s">
        <v>998</v>
      </c>
      <c r="CD952" t="s">
        <v>1268</v>
      </c>
      <c r="CE952" t="s">
        <v>10527</v>
      </c>
      <c r="CF952" t="s">
        <v>10528</v>
      </c>
      <c r="CG952" t="s">
        <v>1268</v>
      </c>
      <c r="CH952" t="s">
        <v>1592</v>
      </c>
      <c r="CI952" t="s">
        <v>10253</v>
      </c>
      <c r="CJ952" t="s">
        <v>1282</v>
      </c>
      <c r="CK952"/>
      <c r="CL952"/>
      <c r="CM952" t="s">
        <v>10474</v>
      </c>
      <c r="CN952" t="s">
        <v>10519</v>
      </c>
      <c r="CO952" t="s">
        <v>10474</v>
      </c>
      <c r="CP952" t="s">
        <v>10519</v>
      </c>
      <c r="CQ952" t="s">
        <v>902</v>
      </c>
      <c r="CR952">
        <v>0</v>
      </c>
      <c r="CS952" t="s">
        <v>1592</v>
      </c>
      <c r="CT952" t="s">
        <v>1592</v>
      </c>
      <c r="CU952" t="s">
        <v>1592</v>
      </c>
      <c r="CV952" t="s">
        <v>1592</v>
      </c>
      <c r="CW952" t="s">
        <v>1592</v>
      </c>
      <c r="CX952">
        <v>950</v>
      </c>
      <c r="CY952" t="s">
        <v>10529</v>
      </c>
      <c r="CZ952" t="s">
        <v>1592</v>
      </c>
      <c r="DA952" t="s">
        <v>2313</v>
      </c>
      <c r="DB952" t="s">
        <v>2314</v>
      </c>
      <c r="DC952" t="s">
        <v>1821</v>
      </c>
      <c r="DD952" t="s">
        <v>1316</v>
      </c>
      <c r="DE952" t="s">
        <v>1822</v>
      </c>
      <c r="DF952" t="s">
        <v>8852</v>
      </c>
      <c r="DG952" t="s">
        <v>8867</v>
      </c>
      <c r="DH952" t="s">
        <v>8868</v>
      </c>
      <c r="DI952" t="s">
        <v>10520</v>
      </c>
      <c r="DJ952"/>
      <c r="DK952" t="s">
        <v>8868</v>
      </c>
      <c r="DL952">
        <v>9</v>
      </c>
      <c r="DM952" t="s">
        <v>2315</v>
      </c>
      <c r="DN952" t="s">
        <v>1282</v>
      </c>
      <c r="DO952" t="b">
        <v>1</v>
      </c>
      <c r="DP952" t="b">
        <v>1</v>
      </c>
      <c r="DQ952" t="b">
        <v>1</v>
      </c>
      <c r="DR952" t="b">
        <v>0</v>
      </c>
      <c r="DS952" t="b">
        <v>0</v>
      </c>
      <c r="DT952" t="b">
        <v>1</v>
      </c>
      <c r="DU952" t="b">
        <v>0</v>
      </c>
      <c r="DV952">
        <v>0</v>
      </c>
      <c r="DW952" t="b">
        <v>0</v>
      </c>
      <c r="DX952" t="b">
        <v>0</v>
      </c>
      <c r="DY952" t="b">
        <v>0</v>
      </c>
      <c r="DZ952" t="b">
        <v>0</v>
      </c>
      <c r="EA952" t="b">
        <v>0</v>
      </c>
      <c r="EB952" t="b">
        <v>0</v>
      </c>
      <c r="EC952" t="b">
        <v>0</v>
      </c>
      <c r="ED952" t="b">
        <v>0</v>
      </c>
      <c r="EE952" t="b">
        <v>0</v>
      </c>
      <c r="EF952" t="b" cm="1">
        <v>0</v>
      </c>
      <c r="EG952" t="b">
        <v>0</v>
      </c>
      <c r="EH952" t="b">
        <v>0</v>
      </c>
      <c r="EI952" t="b">
        <v>0</v>
      </c>
      <c r="EJ952" t="s">
        <v>1592</v>
      </c>
      <c r="EK952">
        <v>0</v>
      </c>
      <c r="EL952">
        <v>23</v>
      </c>
      <c r="EM952" t="b">
        <v>0</v>
      </c>
    </row>
    <row r="953" spans="1:143" ht="31.5">
      <c r="A953"/>
      <c r="B953" t="s">
        <v>1282</v>
      </c>
      <c r="C953" t="s">
        <v>1282</v>
      </c>
      <c r="D953" t="s">
        <v>1796</v>
      </c>
      <c r="E953" t="s">
        <v>1797</v>
      </c>
      <c r="F953"/>
      <c r="G953" t="s">
        <v>1798</v>
      </c>
      <c r="H953" s="109" t="s">
        <v>10530</v>
      </c>
      <c r="I953" t="s">
        <v>1268</v>
      </c>
      <c r="J953" t="s">
        <v>1807</v>
      </c>
      <c r="K953" t="s">
        <v>902</v>
      </c>
      <c r="L953" t="s">
        <v>1939</v>
      </c>
      <c r="M953" t="s">
        <v>2031</v>
      </c>
      <c r="N953"/>
      <c r="O953"/>
      <c r="P953" t="s">
        <v>10252</v>
      </c>
      <c r="Q953" t="s">
        <v>1316</v>
      </c>
      <c r="R953" t="s">
        <v>10253</v>
      </c>
      <c r="S953"/>
      <c r="T953" t="s">
        <v>8852</v>
      </c>
      <c r="U953" t="s">
        <v>10474</v>
      </c>
      <c r="V953" t="s">
        <v>10531</v>
      </c>
      <c r="W953" t="s">
        <v>902</v>
      </c>
      <c r="X953" t="s">
        <v>902</v>
      </c>
      <c r="Y953"/>
      <c r="Z953"/>
      <c r="AA953"/>
      <c r="AB953"/>
      <c r="AC953" t="s">
        <v>902</v>
      </c>
      <c r="AD953" t="s">
        <v>902</v>
      </c>
      <c r="AE953" t="s">
        <v>902</v>
      </c>
      <c r="AF953"/>
      <c r="AG953"/>
      <c r="AH953"/>
      <c r="AI953"/>
      <c r="AJ953"/>
      <c r="AK953"/>
      <c r="AL953"/>
      <c r="AM953"/>
      <c r="AN953"/>
      <c r="AO953" s="108" t="s">
        <v>43</v>
      </c>
      <c r="AP953" t="s">
        <v>1317</v>
      </c>
      <c r="AQ953">
        <v>36</v>
      </c>
      <c r="AR953" t="s">
        <v>10532</v>
      </c>
      <c r="AS953" t="s">
        <v>1282</v>
      </c>
      <c r="AT953" t="s">
        <v>10256</v>
      </c>
      <c r="AU953" t="s">
        <v>1797</v>
      </c>
      <c r="AV953" t="s">
        <v>10533</v>
      </c>
      <c r="AW953" t="s">
        <v>1937</v>
      </c>
      <c r="AX953" t="s">
        <v>1934</v>
      </c>
      <c r="AY953" t="s">
        <v>10534</v>
      </c>
      <c r="AZ953" t="s">
        <v>1316</v>
      </c>
      <c r="BA953" t="s">
        <v>10535</v>
      </c>
      <c r="BB953" t="s">
        <v>1268</v>
      </c>
      <c r="BC953" t="s">
        <v>1939</v>
      </c>
      <c r="BD953" t="s">
        <v>10536</v>
      </c>
      <c r="BE953">
        <v>953</v>
      </c>
      <c r="BF953">
        <v>944</v>
      </c>
      <c r="BG953">
        <v>0</v>
      </c>
      <c r="BH953" t="s">
        <v>1797</v>
      </c>
      <c r="BI953">
        <v>1</v>
      </c>
      <c r="BJ953">
        <v>0</v>
      </c>
      <c r="BK953">
        <v>0</v>
      </c>
      <c r="BL953" t="s">
        <v>1592</v>
      </c>
      <c r="BM953" t="s">
        <v>10473</v>
      </c>
      <c r="BN953" t="s">
        <v>10476</v>
      </c>
      <c r="BO953" t="s" cm="1">
        <v>10475</v>
      </c>
      <c r="BP953" t="s">
        <v>1592</v>
      </c>
      <c r="BQ953" t="s">
        <v>10261</v>
      </c>
      <c r="BR953">
        <v>35</v>
      </c>
      <c r="BS953" t="s">
        <v>1823</v>
      </c>
      <c r="BT953" t="s">
        <v>10537</v>
      </c>
      <c r="BU953" t="s">
        <v>1796</v>
      </c>
      <c r="BV953" t="s">
        <v>10533</v>
      </c>
      <c r="BW953" t="s">
        <v>10538</v>
      </c>
      <c r="BX953" t="s">
        <v>1937</v>
      </c>
      <c r="BY953" t="s">
        <v>8852</v>
      </c>
      <c r="BZ953" t="s">
        <v>1937</v>
      </c>
      <c r="CA953" t="s">
        <v>2031</v>
      </c>
      <c r="CB953"/>
      <c r="CC953" t="s">
        <v>998</v>
      </c>
      <c r="CD953" t="s">
        <v>1268</v>
      </c>
      <c r="CE953" t="s">
        <v>10539</v>
      </c>
      <c r="CF953" t="s">
        <v>10540</v>
      </c>
      <c r="CG953" t="s">
        <v>1268</v>
      </c>
      <c r="CH953" t="s">
        <v>1592</v>
      </c>
      <c r="CI953" t="s">
        <v>10253</v>
      </c>
      <c r="CJ953" t="s">
        <v>1282</v>
      </c>
      <c r="CK953"/>
      <c r="CL953"/>
      <c r="CM953" t="s">
        <v>10474</v>
      </c>
      <c r="CN953" t="s">
        <v>10531</v>
      </c>
      <c r="CO953" t="s">
        <v>10474</v>
      </c>
      <c r="CP953" t="s">
        <v>10531</v>
      </c>
      <c r="CQ953" t="s">
        <v>902</v>
      </c>
      <c r="CR953">
        <v>0</v>
      </c>
      <c r="CS953" t="s">
        <v>1592</v>
      </c>
      <c r="CT953" t="s">
        <v>1592</v>
      </c>
      <c r="CU953" t="s">
        <v>1592</v>
      </c>
      <c r="CV953" t="s">
        <v>1592</v>
      </c>
      <c r="CW953" t="s">
        <v>1592</v>
      </c>
      <c r="CX953">
        <v>951</v>
      </c>
      <c r="CY953" t="s">
        <v>10541</v>
      </c>
      <c r="CZ953" t="s">
        <v>1592</v>
      </c>
      <c r="DA953" t="s">
        <v>2313</v>
      </c>
      <c r="DB953" t="s">
        <v>2314</v>
      </c>
      <c r="DC953" t="s">
        <v>1797</v>
      </c>
      <c r="DD953" t="s">
        <v>1316</v>
      </c>
      <c r="DE953" t="s">
        <v>1798</v>
      </c>
      <c r="DF953" t="s">
        <v>8852</v>
      </c>
      <c r="DG953" t="s">
        <v>8867</v>
      </c>
      <c r="DH953" t="s">
        <v>8868</v>
      </c>
      <c r="DI953" t="s">
        <v>10532</v>
      </c>
      <c r="DJ953"/>
      <c r="DK953" t="s">
        <v>8868</v>
      </c>
      <c r="DL953">
        <v>9</v>
      </c>
      <c r="DM953" t="s">
        <v>2315</v>
      </c>
      <c r="DN953" t="s">
        <v>1282</v>
      </c>
      <c r="DO953" t="b">
        <v>1</v>
      </c>
      <c r="DP953" t="b">
        <v>1</v>
      </c>
      <c r="DQ953" t="b">
        <v>1</v>
      </c>
      <c r="DR953" t="b">
        <v>0</v>
      </c>
      <c r="DS953" t="b">
        <v>0</v>
      </c>
      <c r="DT953" t="b">
        <v>1</v>
      </c>
      <c r="DU953" t="b">
        <v>0</v>
      </c>
      <c r="DV953">
        <v>0</v>
      </c>
      <c r="DW953" t="b">
        <v>0</v>
      </c>
      <c r="DX953" t="b">
        <v>0</v>
      </c>
      <c r="DY953" t="b">
        <v>0</v>
      </c>
      <c r="DZ953" t="b">
        <v>0</v>
      </c>
      <c r="EA953" t="b">
        <v>0</v>
      </c>
      <c r="EB953" t="b">
        <v>0</v>
      </c>
      <c r="EC953" t="b">
        <v>0</v>
      </c>
      <c r="ED953" t="b">
        <v>0</v>
      </c>
      <c r="EE953" t="b">
        <v>0</v>
      </c>
      <c r="EF953" t="b" cm="1">
        <v>0</v>
      </c>
      <c r="EG953" t="b">
        <v>0</v>
      </c>
      <c r="EH953" t="b">
        <v>0</v>
      </c>
      <c r="EI953" t="b">
        <v>0</v>
      </c>
      <c r="EJ953" t="s">
        <v>1592</v>
      </c>
      <c r="EK953">
        <v>0</v>
      </c>
      <c r="EL953">
        <v>36</v>
      </c>
      <c r="EM953" t="b">
        <v>0</v>
      </c>
    </row>
    <row r="954" spans="1:143" ht="15.75">
      <c r="A954"/>
      <c r="B954" t="s">
        <v>1282</v>
      </c>
      <c r="C954" t="s">
        <v>1282</v>
      </c>
      <c r="D954" t="s">
        <v>1825</v>
      </c>
      <c r="E954" t="s">
        <v>1826</v>
      </c>
      <c r="F954"/>
      <c r="G954" t="s">
        <v>1827</v>
      </c>
      <c r="H954" t="s">
        <v>1827</v>
      </c>
      <c r="I954" t="s">
        <v>1268</v>
      </c>
      <c r="J954" t="s">
        <v>1807</v>
      </c>
      <c r="K954" t="s">
        <v>902</v>
      </c>
      <c r="L954" t="s">
        <v>1939</v>
      </c>
      <c r="M954" t="s">
        <v>2031</v>
      </c>
      <c r="N954"/>
      <c r="O954"/>
      <c r="P954" t="s">
        <v>10252</v>
      </c>
      <c r="Q954" t="s">
        <v>1316</v>
      </c>
      <c r="R954" t="s">
        <v>10253</v>
      </c>
      <c r="S954"/>
      <c r="T954" t="s">
        <v>8852</v>
      </c>
      <c r="U954" t="s">
        <v>10474</v>
      </c>
      <c r="V954" t="s">
        <v>10542</v>
      </c>
      <c r="W954" t="s">
        <v>902</v>
      </c>
      <c r="X954" t="s">
        <v>902</v>
      </c>
      <c r="Y954"/>
      <c r="Z954"/>
      <c r="AA954"/>
      <c r="AB954"/>
      <c r="AC954" t="s">
        <v>902</v>
      </c>
      <c r="AD954" t="s">
        <v>902</v>
      </c>
      <c r="AE954" t="s">
        <v>902</v>
      </c>
      <c r="AF954"/>
      <c r="AG954"/>
      <c r="AH954"/>
      <c r="AI954"/>
      <c r="AJ954"/>
      <c r="AK954"/>
      <c r="AL954"/>
      <c r="AM954"/>
      <c r="AN954"/>
      <c r="AO954" s="108" t="s">
        <v>43</v>
      </c>
      <c r="AP954" t="s">
        <v>1317</v>
      </c>
      <c r="AQ954">
        <v>37</v>
      </c>
      <c r="AR954" t="s">
        <v>10543</v>
      </c>
      <c r="AS954" t="s">
        <v>1282</v>
      </c>
      <c r="AT954" t="s">
        <v>10256</v>
      </c>
      <c r="AU954" t="s">
        <v>1826</v>
      </c>
      <c r="AV954" t="s">
        <v>10544</v>
      </c>
      <c r="AW954" t="s">
        <v>1937</v>
      </c>
      <c r="AX954" t="s">
        <v>1934</v>
      </c>
      <c r="AY954" t="s">
        <v>10545</v>
      </c>
      <c r="AZ954" t="s">
        <v>1316</v>
      </c>
      <c r="BA954" t="s">
        <v>10546</v>
      </c>
      <c r="BB954" t="s">
        <v>1268</v>
      </c>
      <c r="BC954" t="s">
        <v>1939</v>
      </c>
      <c r="BD954" t="s">
        <v>10547</v>
      </c>
      <c r="BE954">
        <v>954</v>
      </c>
      <c r="BF954">
        <v>944</v>
      </c>
      <c r="BG954">
        <v>0</v>
      </c>
      <c r="BH954" t="s">
        <v>1826</v>
      </c>
      <c r="BI954">
        <v>1</v>
      </c>
      <c r="BJ954">
        <v>0</v>
      </c>
      <c r="BK954">
        <v>0</v>
      </c>
      <c r="BL954" t="s">
        <v>1592</v>
      </c>
      <c r="BM954" t="s">
        <v>10473</v>
      </c>
      <c r="BN954" t="s">
        <v>10476</v>
      </c>
      <c r="BO954" t="s" cm="1">
        <v>10475</v>
      </c>
      <c r="BP954" t="s">
        <v>1592</v>
      </c>
      <c r="BQ954" t="s">
        <v>10261</v>
      </c>
      <c r="BR954">
        <v>36</v>
      </c>
      <c r="BS954" t="s">
        <v>1824</v>
      </c>
      <c r="BT954" t="s">
        <v>10548</v>
      </c>
      <c r="BU954" t="s">
        <v>1825</v>
      </c>
      <c r="BV954" t="s">
        <v>10544</v>
      </c>
      <c r="BW954" t="s">
        <v>10545</v>
      </c>
      <c r="BX954" t="s">
        <v>1937</v>
      </c>
      <c r="BY954" t="s">
        <v>8852</v>
      </c>
      <c r="BZ954" t="s">
        <v>1937</v>
      </c>
      <c r="CA954" t="s">
        <v>2031</v>
      </c>
      <c r="CB954"/>
      <c r="CC954" t="s">
        <v>998</v>
      </c>
      <c r="CD954" t="s">
        <v>1268</v>
      </c>
      <c r="CE954" t="s">
        <v>10549</v>
      </c>
      <c r="CF954" t="s">
        <v>10550</v>
      </c>
      <c r="CG954" t="s">
        <v>1268</v>
      </c>
      <c r="CH954" t="s">
        <v>1592</v>
      </c>
      <c r="CI954" t="s">
        <v>10253</v>
      </c>
      <c r="CJ954" t="s">
        <v>1282</v>
      </c>
      <c r="CK954"/>
      <c r="CL954"/>
      <c r="CM954" t="s">
        <v>10474</v>
      </c>
      <c r="CN954" t="s">
        <v>10542</v>
      </c>
      <c r="CO954" t="s">
        <v>10474</v>
      </c>
      <c r="CP954" t="s">
        <v>10542</v>
      </c>
      <c r="CQ954" t="s">
        <v>902</v>
      </c>
      <c r="CR954">
        <v>0</v>
      </c>
      <c r="CS954" t="s">
        <v>1592</v>
      </c>
      <c r="CT954" t="s">
        <v>1592</v>
      </c>
      <c r="CU954" t="s">
        <v>1592</v>
      </c>
      <c r="CV954" t="s">
        <v>1592</v>
      </c>
      <c r="CW954" t="s">
        <v>1592</v>
      </c>
      <c r="CX954">
        <v>952</v>
      </c>
      <c r="CY954" t="s">
        <v>10551</v>
      </c>
      <c r="CZ954" t="s">
        <v>1592</v>
      </c>
      <c r="DA954" t="s">
        <v>2313</v>
      </c>
      <c r="DB954" t="s">
        <v>2314</v>
      </c>
      <c r="DC954" t="s">
        <v>1826</v>
      </c>
      <c r="DD954" t="s">
        <v>1316</v>
      </c>
      <c r="DE954" t="s">
        <v>1827</v>
      </c>
      <c r="DF954" t="s">
        <v>8852</v>
      </c>
      <c r="DG954" t="s">
        <v>8867</v>
      </c>
      <c r="DH954" t="s">
        <v>8868</v>
      </c>
      <c r="DI954" t="s">
        <v>10543</v>
      </c>
      <c r="DJ954"/>
      <c r="DK954" t="s">
        <v>8868</v>
      </c>
      <c r="DL954">
        <v>9</v>
      </c>
      <c r="DM954" t="s">
        <v>2315</v>
      </c>
      <c r="DN954" t="s">
        <v>1282</v>
      </c>
      <c r="DO954" t="b">
        <v>1</v>
      </c>
      <c r="DP954" t="b">
        <v>1</v>
      </c>
      <c r="DQ954" t="b">
        <v>1</v>
      </c>
      <c r="DR954" t="b">
        <v>0</v>
      </c>
      <c r="DS954" t="b">
        <v>0</v>
      </c>
      <c r="DT954" t="b">
        <v>1</v>
      </c>
      <c r="DU954" t="b">
        <v>0</v>
      </c>
      <c r="DV954">
        <v>0</v>
      </c>
      <c r="DW954" t="b">
        <v>0</v>
      </c>
      <c r="DX954" t="b">
        <v>0</v>
      </c>
      <c r="DY954" t="b">
        <v>0</v>
      </c>
      <c r="DZ954" t="b">
        <v>0</v>
      </c>
      <c r="EA954" t="b">
        <v>0</v>
      </c>
      <c r="EB954" t="b">
        <v>0</v>
      </c>
      <c r="EC954" t="b">
        <v>0</v>
      </c>
      <c r="ED954" t="b">
        <v>0</v>
      </c>
      <c r="EE954" t="b">
        <v>0</v>
      </c>
      <c r="EF954" t="b" cm="1">
        <v>0</v>
      </c>
      <c r="EG954" t="b">
        <v>0</v>
      </c>
      <c r="EH954" t="b">
        <v>0</v>
      </c>
      <c r="EI954" t="b">
        <v>0</v>
      </c>
      <c r="EJ954" t="s">
        <v>1592</v>
      </c>
      <c r="EK954">
        <v>0</v>
      </c>
      <c r="EL954">
        <v>15</v>
      </c>
      <c r="EM954" t="b">
        <v>0</v>
      </c>
    </row>
    <row r="955" spans="1:143" ht="15.75">
      <c r="A955"/>
      <c r="B955" t="s">
        <v>1282</v>
      </c>
      <c r="C955" t="s">
        <v>1282</v>
      </c>
      <c r="D955" t="s">
        <v>1829</v>
      </c>
      <c r="E955" t="s">
        <v>1830</v>
      </c>
      <c r="F955"/>
      <c r="G955" t="s">
        <v>1831</v>
      </c>
      <c r="H955" t="s">
        <v>1831</v>
      </c>
      <c r="I955" t="s">
        <v>1268</v>
      </c>
      <c r="J955" t="s">
        <v>1807</v>
      </c>
      <c r="K955" t="s">
        <v>902</v>
      </c>
      <c r="L955" t="s">
        <v>1939</v>
      </c>
      <c r="M955" t="s">
        <v>2607</v>
      </c>
      <c r="N955"/>
      <c r="O955"/>
      <c r="P955" t="s">
        <v>10252</v>
      </c>
      <c r="Q955" t="s">
        <v>1316</v>
      </c>
      <c r="R955" t="s">
        <v>10253</v>
      </c>
      <c r="S955"/>
      <c r="T955" t="s">
        <v>8852</v>
      </c>
      <c r="U955" t="s">
        <v>10474</v>
      </c>
      <c r="V955" t="s">
        <v>10552</v>
      </c>
      <c r="W955" t="s">
        <v>902</v>
      </c>
      <c r="X955" t="s">
        <v>902</v>
      </c>
      <c r="Y955"/>
      <c r="Z955"/>
      <c r="AA955"/>
      <c r="AB955"/>
      <c r="AC955" t="s">
        <v>902</v>
      </c>
      <c r="AD955" t="s">
        <v>902</v>
      </c>
      <c r="AE955" t="s">
        <v>902</v>
      </c>
      <c r="AF955"/>
      <c r="AG955"/>
      <c r="AH955"/>
      <c r="AI955"/>
      <c r="AJ955"/>
      <c r="AK955"/>
      <c r="AL955"/>
      <c r="AM955"/>
      <c r="AN955"/>
      <c r="AO955" s="108" t="s">
        <v>43</v>
      </c>
      <c r="AP955" t="s">
        <v>1317</v>
      </c>
      <c r="AQ955">
        <v>38</v>
      </c>
      <c r="AR955" t="s">
        <v>10553</v>
      </c>
      <c r="AS955" t="s">
        <v>1282</v>
      </c>
      <c r="AT955" t="s">
        <v>10256</v>
      </c>
      <c r="AU955" t="s">
        <v>1830</v>
      </c>
      <c r="AV955" t="s">
        <v>10554</v>
      </c>
      <c r="AW955" t="s">
        <v>1937</v>
      </c>
      <c r="AX955" t="s">
        <v>1934</v>
      </c>
      <c r="AY955" t="s">
        <v>10555</v>
      </c>
      <c r="AZ955" t="s">
        <v>1316</v>
      </c>
      <c r="BA955" t="s">
        <v>10556</v>
      </c>
      <c r="BB955" t="s">
        <v>1268</v>
      </c>
      <c r="BC955" t="s">
        <v>1939</v>
      </c>
      <c r="BD955" t="s">
        <v>10557</v>
      </c>
      <c r="BE955">
        <v>955</v>
      </c>
      <c r="BF955">
        <v>944</v>
      </c>
      <c r="BG955">
        <v>0</v>
      </c>
      <c r="BH955" t="s">
        <v>1830</v>
      </c>
      <c r="BI955">
        <v>1</v>
      </c>
      <c r="BJ955">
        <v>0</v>
      </c>
      <c r="BK955">
        <v>0</v>
      </c>
      <c r="BL955" t="s">
        <v>1592</v>
      </c>
      <c r="BM955" t="s">
        <v>10473</v>
      </c>
      <c r="BN955" t="s">
        <v>10476</v>
      </c>
      <c r="BO955" t="s" cm="1">
        <v>10475</v>
      </c>
      <c r="BP955" t="s">
        <v>1592</v>
      </c>
      <c r="BQ955" t="s">
        <v>10261</v>
      </c>
      <c r="BR955">
        <v>37</v>
      </c>
      <c r="BS955" t="s">
        <v>1828</v>
      </c>
      <c r="BT955" t="s">
        <v>10558</v>
      </c>
      <c r="BU955" t="s">
        <v>1829</v>
      </c>
      <c r="BV955" t="s">
        <v>10554</v>
      </c>
      <c r="BW955" t="s">
        <v>10555</v>
      </c>
      <c r="BX955" t="s">
        <v>1937</v>
      </c>
      <c r="BY955" t="s">
        <v>8852</v>
      </c>
      <c r="BZ955" t="s">
        <v>1937</v>
      </c>
      <c r="CA955" t="s">
        <v>2607</v>
      </c>
      <c r="CB955"/>
      <c r="CC955" t="s">
        <v>998</v>
      </c>
      <c r="CD955" t="s">
        <v>1268</v>
      </c>
      <c r="CE955" t="s">
        <v>10559</v>
      </c>
      <c r="CF955" t="s">
        <v>10560</v>
      </c>
      <c r="CG955" t="s">
        <v>1268</v>
      </c>
      <c r="CH955" t="s">
        <v>1592</v>
      </c>
      <c r="CI955" t="s">
        <v>10253</v>
      </c>
      <c r="CJ955" t="s">
        <v>1282</v>
      </c>
      <c r="CK955"/>
      <c r="CL955"/>
      <c r="CM955" t="s">
        <v>10474</v>
      </c>
      <c r="CN955" t="s">
        <v>10552</v>
      </c>
      <c r="CO955" t="s">
        <v>10474</v>
      </c>
      <c r="CP955" t="s">
        <v>10552</v>
      </c>
      <c r="CQ955" t="s">
        <v>902</v>
      </c>
      <c r="CR955">
        <v>0</v>
      </c>
      <c r="CS955" t="s">
        <v>1592</v>
      </c>
      <c r="CT955" t="s">
        <v>1592</v>
      </c>
      <c r="CU955" t="s">
        <v>1592</v>
      </c>
      <c r="CV955" t="s">
        <v>1592</v>
      </c>
      <c r="CW955" t="s">
        <v>1592</v>
      </c>
      <c r="CX955">
        <v>953</v>
      </c>
      <c r="CY955" t="s">
        <v>10561</v>
      </c>
      <c r="CZ955" t="s">
        <v>1592</v>
      </c>
      <c r="DA955" t="s">
        <v>2313</v>
      </c>
      <c r="DB955" t="s">
        <v>2314</v>
      </c>
      <c r="DC955" t="s">
        <v>1830</v>
      </c>
      <c r="DD955" t="s">
        <v>1316</v>
      </c>
      <c r="DE955" t="s">
        <v>1831</v>
      </c>
      <c r="DF955" t="s">
        <v>8852</v>
      </c>
      <c r="DG955" t="s">
        <v>8867</v>
      </c>
      <c r="DH955" t="s">
        <v>8868</v>
      </c>
      <c r="DI955" t="s">
        <v>10553</v>
      </c>
      <c r="DJ955"/>
      <c r="DK955" t="s">
        <v>8868</v>
      </c>
      <c r="DL955">
        <v>9</v>
      </c>
      <c r="DM955" t="s">
        <v>2315</v>
      </c>
      <c r="DN955" t="s">
        <v>1282</v>
      </c>
      <c r="DO955" t="b">
        <v>1</v>
      </c>
      <c r="DP955" t="b">
        <v>1</v>
      </c>
      <c r="DQ955" t="b">
        <v>1</v>
      </c>
      <c r="DR955" t="b">
        <v>0</v>
      </c>
      <c r="DS955" t="b">
        <v>0</v>
      </c>
      <c r="DT955" t="b">
        <v>1</v>
      </c>
      <c r="DU955" t="b">
        <v>0</v>
      </c>
      <c r="DV955">
        <v>0</v>
      </c>
      <c r="DW955" t="b">
        <v>0</v>
      </c>
      <c r="DX955" t="b">
        <v>0</v>
      </c>
      <c r="DY955" t="b">
        <v>0</v>
      </c>
      <c r="DZ955" t="b">
        <v>0</v>
      </c>
      <c r="EA955" t="b">
        <v>0</v>
      </c>
      <c r="EB955" t="b">
        <v>0</v>
      </c>
      <c r="EC955" t="b">
        <v>0</v>
      </c>
      <c r="ED955" t="b">
        <v>0</v>
      </c>
      <c r="EE955" t="b">
        <v>0</v>
      </c>
      <c r="EF955" t="b" cm="1">
        <v>0</v>
      </c>
      <c r="EG955" t="b">
        <v>0</v>
      </c>
      <c r="EH955" t="b">
        <v>0</v>
      </c>
      <c r="EI955" t="b">
        <v>0</v>
      </c>
      <c r="EJ955" t="s">
        <v>1592</v>
      </c>
      <c r="EK955">
        <v>0</v>
      </c>
      <c r="EL955">
        <v>43</v>
      </c>
      <c r="EM955" t="b">
        <v>0</v>
      </c>
    </row>
    <row r="956" spans="1:143" ht="15.75">
      <c r="A956"/>
      <c r="B956" t="s">
        <v>1282</v>
      </c>
      <c r="C956" t="s">
        <v>1282</v>
      </c>
      <c r="D956" t="s">
        <v>1833</v>
      </c>
      <c r="E956" t="s">
        <v>1834</v>
      </c>
      <c r="F956"/>
      <c r="G956" t="s">
        <v>1835</v>
      </c>
      <c r="H956" t="s">
        <v>1835</v>
      </c>
      <c r="I956" t="s">
        <v>1268</v>
      </c>
      <c r="J956" t="s">
        <v>1807</v>
      </c>
      <c r="K956" t="s">
        <v>902</v>
      </c>
      <c r="L956" t="s">
        <v>1939</v>
      </c>
      <c r="M956" t="s">
        <v>2031</v>
      </c>
      <c r="N956"/>
      <c r="O956"/>
      <c r="P956" t="s">
        <v>10252</v>
      </c>
      <c r="Q956" t="s">
        <v>1316</v>
      </c>
      <c r="R956" t="s">
        <v>10253</v>
      </c>
      <c r="S956"/>
      <c r="T956" t="s">
        <v>8852</v>
      </c>
      <c r="U956" t="s">
        <v>10474</v>
      </c>
      <c r="V956" t="s">
        <v>10562</v>
      </c>
      <c r="W956" t="s">
        <v>902</v>
      </c>
      <c r="X956" t="s">
        <v>902</v>
      </c>
      <c r="Y956"/>
      <c r="Z956"/>
      <c r="AA956"/>
      <c r="AB956"/>
      <c r="AC956" t="s">
        <v>902</v>
      </c>
      <c r="AD956" t="s">
        <v>902</v>
      </c>
      <c r="AE956" t="s">
        <v>902</v>
      </c>
      <c r="AF956"/>
      <c r="AG956"/>
      <c r="AH956"/>
      <c r="AI956"/>
      <c r="AJ956"/>
      <c r="AK956"/>
      <c r="AL956"/>
      <c r="AM956"/>
      <c r="AN956"/>
      <c r="AO956" s="108" t="s">
        <v>43</v>
      </c>
      <c r="AP956" t="s">
        <v>1317</v>
      </c>
      <c r="AQ956">
        <v>39</v>
      </c>
      <c r="AR956" t="s">
        <v>10563</v>
      </c>
      <c r="AS956" t="s">
        <v>1282</v>
      </c>
      <c r="AT956" t="s">
        <v>10256</v>
      </c>
      <c r="AU956" t="s">
        <v>1834</v>
      </c>
      <c r="AV956" t="s">
        <v>10564</v>
      </c>
      <c r="AW956" t="s">
        <v>1937</v>
      </c>
      <c r="AX956" t="s">
        <v>1934</v>
      </c>
      <c r="AY956" t="s">
        <v>10565</v>
      </c>
      <c r="AZ956" t="s">
        <v>1316</v>
      </c>
      <c r="BA956" t="s">
        <v>10566</v>
      </c>
      <c r="BB956" t="s">
        <v>1268</v>
      </c>
      <c r="BC956" t="s">
        <v>1939</v>
      </c>
      <c r="BD956" t="s">
        <v>10567</v>
      </c>
      <c r="BE956">
        <v>956</v>
      </c>
      <c r="BF956">
        <v>944</v>
      </c>
      <c r="BG956">
        <v>0</v>
      </c>
      <c r="BH956" t="s">
        <v>1834</v>
      </c>
      <c r="BI956">
        <v>1</v>
      </c>
      <c r="BJ956">
        <v>0</v>
      </c>
      <c r="BK956">
        <v>0</v>
      </c>
      <c r="BL956" t="s">
        <v>1592</v>
      </c>
      <c r="BM956" t="s">
        <v>10473</v>
      </c>
      <c r="BN956" t="s">
        <v>10476</v>
      </c>
      <c r="BO956" t="s" cm="1">
        <v>10475</v>
      </c>
      <c r="BP956" t="s">
        <v>1592</v>
      </c>
      <c r="BQ956" t="s">
        <v>10261</v>
      </c>
      <c r="BR956">
        <v>38</v>
      </c>
      <c r="BS956" t="s">
        <v>1832</v>
      </c>
      <c r="BT956" t="s">
        <v>10568</v>
      </c>
      <c r="BU956" t="s">
        <v>1833</v>
      </c>
      <c r="BV956" t="s">
        <v>10564</v>
      </c>
      <c r="BW956" t="s">
        <v>10565</v>
      </c>
      <c r="BX956" t="s">
        <v>1937</v>
      </c>
      <c r="BY956" t="s">
        <v>8852</v>
      </c>
      <c r="BZ956" t="s">
        <v>1937</v>
      </c>
      <c r="CA956" t="s">
        <v>2031</v>
      </c>
      <c r="CB956"/>
      <c r="CC956" t="s">
        <v>998</v>
      </c>
      <c r="CD956" t="s">
        <v>1268</v>
      </c>
      <c r="CE956" t="s">
        <v>10569</v>
      </c>
      <c r="CF956" t="s">
        <v>10570</v>
      </c>
      <c r="CG956" t="s">
        <v>1268</v>
      </c>
      <c r="CH956" t="s">
        <v>1592</v>
      </c>
      <c r="CI956" t="s">
        <v>10253</v>
      </c>
      <c r="CJ956" t="s">
        <v>1282</v>
      </c>
      <c r="CK956"/>
      <c r="CL956"/>
      <c r="CM956" t="s">
        <v>10474</v>
      </c>
      <c r="CN956" t="s">
        <v>10562</v>
      </c>
      <c r="CO956" t="s">
        <v>10474</v>
      </c>
      <c r="CP956" t="s">
        <v>10562</v>
      </c>
      <c r="CQ956" t="s">
        <v>902</v>
      </c>
      <c r="CR956">
        <v>0</v>
      </c>
      <c r="CS956" t="s">
        <v>1592</v>
      </c>
      <c r="CT956" t="s">
        <v>1592</v>
      </c>
      <c r="CU956" t="s">
        <v>1592</v>
      </c>
      <c r="CV956" t="s">
        <v>1592</v>
      </c>
      <c r="CW956" t="s">
        <v>1592</v>
      </c>
      <c r="CX956">
        <v>954</v>
      </c>
      <c r="CY956" t="s">
        <v>10571</v>
      </c>
      <c r="CZ956" t="s">
        <v>1592</v>
      </c>
      <c r="DA956" t="s">
        <v>2313</v>
      </c>
      <c r="DB956" t="s">
        <v>2314</v>
      </c>
      <c r="DC956" t="s">
        <v>1834</v>
      </c>
      <c r="DD956" t="s">
        <v>1316</v>
      </c>
      <c r="DE956" t="s">
        <v>1835</v>
      </c>
      <c r="DF956" t="s">
        <v>8852</v>
      </c>
      <c r="DG956" t="s">
        <v>8867</v>
      </c>
      <c r="DH956" t="s">
        <v>8868</v>
      </c>
      <c r="DI956" t="s">
        <v>10563</v>
      </c>
      <c r="DJ956"/>
      <c r="DK956" t="s">
        <v>8868</v>
      </c>
      <c r="DL956">
        <v>9</v>
      </c>
      <c r="DM956" t="s">
        <v>2315</v>
      </c>
      <c r="DN956" t="s">
        <v>1282</v>
      </c>
      <c r="DO956" t="b">
        <v>1</v>
      </c>
      <c r="DP956" t="b">
        <v>1</v>
      </c>
      <c r="DQ956" t="b">
        <v>1</v>
      </c>
      <c r="DR956" t="b">
        <v>0</v>
      </c>
      <c r="DS956" t="b">
        <v>0</v>
      </c>
      <c r="DT956" t="b">
        <v>1</v>
      </c>
      <c r="DU956" t="b">
        <v>0</v>
      </c>
      <c r="DV956">
        <v>0</v>
      </c>
      <c r="DW956" t="b">
        <v>0</v>
      </c>
      <c r="DX956" t="b">
        <v>0</v>
      </c>
      <c r="DY956" t="b">
        <v>0</v>
      </c>
      <c r="DZ956" t="b">
        <v>0</v>
      </c>
      <c r="EA956" t="b">
        <v>0</v>
      </c>
      <c r="EB956" t="b">
        <v>0</v>
      </c>
      <c r="EC956" t="b">
        <v>0</v>
      </c>
      <c r="ED956" t="b">
        <v>0</v>
      </c>
      <c r="EE956" t="b">
        <v>0</v>
      </c>
      <c r="EF956" t="b" cm="1">
        <v>0</v>
      </c>
      <c r="EG956" t="b">
        <v>0</v>
      </c>
      <c r="EH956" t="b">
        <v>0</v>
      </c>
      <c r="EI956" t="b">
        <v>0</v>
      </c>
      <c r="EJ956" t="s">
        <v>1592</v>
      </c>
      <c r="EK956">
        <v>0</v>
      </c>
      <c r="EL956">
        <v>21</v>
      </c>
      <c r="EM956" t="b">
        <v>0</v>
      </c>
    </row>
    <row r="957" spans="1:143" ht="15.75">
      <c r="A957"/>
      <c r="B957" t="s">
        <v>1282</v>
      </c>
      <c r="C957" t="s">
        <v>1282</v>
      </c>
      <c r="D957" t="s">
        <v>1837</v>
      </c>
      <c r="E957" t="s">
        <v>1838</v>
      </c>
      <c r="F957"/>
      <c r="G957" t="s">
        <v>1839</v>
      </c>
      <c r="H957" t="s">
        <v>1839</v>
      </c>
      <c r="I957" t="s">
        <v>1268</v>
      </c>
      <c r="J957" t="s">
        <v>1807</v>
      </c>
      <c r="K957" t="s">
        <v>902</v>
      </c>
      <c r="L957" t="s">
        <v>1939</v>
      </c>
      <c r="M957" t="s">
        <v>2607</v>
      </c>
      <c r="N957"/>
      <c r="O957"/>
      <c r="P957" t="s">
        <v>10252</v>
      </c>
      <c r="Q957" t="s">
        <v>1316</v>
      </c>
      <c r="R957" t="s">
        <v>10253</v>
      </c>
      <c r="S957"/>
      <c r="T957" t="s">
        <v>8852</v>
      </c>
      <c r="U957" t="s">
        <v>10474</v>
      </c>
      <c r="V957" t="s">
        <v>10572</v>
      </c>
      <c r="W957" t="s">
        <v>902</v>
      </c>
      <c r="X957" t="s">
        <v>902</v>
      </c>
      <c r="Y957"/>
      <c r="Z957"/>
      <c r="AA957"/>
      <c r="AB957"/>
      <c r="AC957" t="s">
        <v>902</v>
      </c>
      <c r="AD957" t="s">
        <v>902</v>
      </c>
      <c r="AE957" t="s">
        <v>902</v>
      </c>
      <c r="AF957"/>
      <c r="AG957"/>
      <c r="AH957"/>
      <c r="AI957"/>
      <c r="AJ957"/>
      <c r="AK957"/>
      <c r="AL957"/>
      <c r="AM957"/>
      <c r="AN957"/>
      <c r="AO957" s="108" t="s">
        <v>43</v>
      </c>
      <c r="AP957" t="s">
        <v>1317</v>
      </c>
      <c r="AQ957">
        <v>40</v>
      </c>
      <c r="AR957" t="s">
        <v>10573</v>
      </c>
      <c r="AS957" t="s">
        <v>1282</v>
      </c>
      <c r="AT957" t="s">
        <v>10256</v>
      </c>
      <c r="AU957" t="s">
        <v>1838</v>
      </c>
      <c r="AV957" t="s">
        <v>10574</v>
      </c>
      <c r="AW957" t="s">
        <v>1937</v>
      </c>
      <c r="AX957" t="s">
        <v>1934</v>
      </c>
      <c r="AY957" t="s">
        <v>10575</v>
      </c>
      <c r="AZ957" t="s">
        <v>1316</v>
      </c>
      <c r="BA957" t="s">
        <v>10576</v>
      </c>
      <c r="BB957" t="s">
        <v>1268</v>
      </c>
      <c r="BC957" t="s">
        <v>1939</v>
      </c>
      <c r="BD957" t="s">
        <v>10577</v>
      </c>
      <c r="BE957">
        <v>957</v>
      </c>
      <c r="BF957">
        <v>944</v>
      </c>
      <c r="BG957">
        <v>0</v>
      </c>
      <c r="BH957" t="s">
        <v>1838</v>
      </c>
      <c r="BI957">
        <v>1</v>
      </c>
      <c r="BJ957">
        <v>0</v>
      </c>
      <c r="BK957">
        <v>0</v>
      </c>
      <c r="BL957" t="s">
        <v>1592</v>
      </c>
      <c r="BM957" t="s">
        <v>10473</v>
      </c>
      <c r="BN957" t="s">
        <v>10476</v>
      </c>
      <c r="BO957" t="s" cm="1">
        <v>10475</v>
      </c>
      <c r="BP957" t="s">
        <v>1592</v>
      </c>
      <c r="BQ957" t="s">
        <v>10261</v>
      </c>
      <c r="BR957">
        <v>39</v>
      </c>
      <c r="BS957" t="s">
        <v>1836</v>
      </c>
      <c r="BT957" t="s">
        <v>10578</v>
      </c>
      <c r="BU957" t="s">
        <v>1837</v>
      </c>
      <c r="BV957" t="s">
        <v>10574</v>
      </c>
      <c r="BW957" t="s">
        <v>10575</v>
      </c>
      <c r="BX957" t="s">
        <v>1937</v>
      </c>
      <c r="BY957" t="s">
        <v>8852</v>
      </c>
      <c r="BZ957" t="s">
        <v>1937</v>
      </c>
      <c r="CA957" t="s">
        <v>2607</v>
      </c>
      <c r="CB957"/>
      <c r="CC957" t="s">
        <v>998</v>
      </c>
      <c r="CD957" t="s">
        <v>1268</v>
      </c>
      <c r="CE957" t="s">
        <v>10579</v>
      </c>
      <c r="CF957" t="s">
        <v>10580</v>
      </c>
      <c r="CG957" t="s">
        <v>1268</v>
      </c>
      <c r="CH957" t="s">
        <v>1592</v>
      </c>
      <c r="CI957" t="s">
        <v>10253</v>
      </c>
      <c r="CJ957" t="s">
        <v>1282</v>
      </c>
      <c r="CK957"/>
      <c r="CL957"/>
      <c r="CM957" t="s">
        <v>10474</v>
      </c>
      <c r="CN957" t="s">
        <v>10572</v>
      </c>
      <c r="CO957" t="s">
        <v>10474</v>
      </c>
      <c r="CP957" t="s">
        <v>10572</v>
      </c>
      <c r="CQ957" t="s">
        <v>902</v>
      </c>
      <c r="CR957">
        <v>0</v>
      </c>
      <c r="CS957" t="s">
        <v>1592</v>
      </c>
      <c r="CT957" t="s">
        <v>1592</v>
      </c>
      <c r="CU957" t="s">
        <v>1592</v>
      </c>
      <c r="CV957" t="s">
        <v>1592</v>
      </c>
      <c r="CW957" t="s">
        <v>1592</v>
      </c>
      <c r="CX957">
        <v>955</v>
      </c>
      <c r="CY957" t="s">
        <v>10581</v>
      </c>
      <c r="CZ957" t="s">
        <v>1592</v>
      </c>
      <c r="DA957" t="s">
        <v>2313</v>
      </c>
      <c r="DB957" t="s">
        <v>2314</v>
      </c>
      <c r="DC957" t="s">
        <v>1838</v>
      </c>
      <c r="DD957" t="s">
        <v>1316</v>
      </c>
      <c r="DE957" t="s">
        <v>1839</v>
      </c>
      <c r="DF957" t="s">
        <v>8852</v>
      </c>
      <c r="DG957" t="s">
        <v>8867</v>
      </c>
      <c r="DH957" t="s">
        <v>8868</v>
      </c>
      <c r="DI957" t="s">
        <v>10573</v>
      </c>
      <c r="DJ957"/>
      <c r="DK957" t="s">
        <v>8868</v>
      </c>
      <c r="DL957">
        <v>9</v>
      </c>
      <c r="DM957" t="s">
        <v>2315</v>
      </c>
      <c r="DN957" t="s">
        <v>1282</v>
      </c>
      <c r="DO957" t="b">
        <v>1</v>
      </c>
      <c r="DP957" t="b">
        <v>1</v>
      </c>
      <c r="DQ957" t="b">
        <v>1</v>
      </c>
      <c r="DR957" t="b">
        <v>0</v>
      </c>
      <c r="DS957" t="b">
        <v>0</v>
      </c>
      <c r="DT957" t="b">
        <v>1</v>
      </c>
      <c r="DU957" t="b">
        <v>0</v>
      </c>
      <c r="DV957">
        <v>0</v>
      </c>
      <c r="DW957" t="b">
        <v>0</v>
      </c>
      <c r="DX957" t="b">
        <v>0</v>
      </c>
      <c r="DY957" t="b">
        <v>0</v>
      </c>
      <c r="DZ957" t="b">
        <v>0</v>
      </c>
      <c r="EA957" t="b">
        <v>0</v>
      </c>
      <c r="EB957" t="b">
        <v>0</v>
      </c>
      <c r="EC957" t="b">
        <v>0</v>
      </c>
      <c r="ED957" t="b">
        <v>0</v>
      </c>
      <c r="EE957" t="b">
        <v>0</v>
      </c>
      <c r="EF957" t="b" cm="1">
        <v>0</v>
      </c>
      <c r="EG957" t="b">
        <v>0</v>
      </c>
      <c r="EH957" t="b">
        <v>0</v>
      </c>
      <c r="EI957" t="b">
        <v>0</v>
      </c>
      <c r="EJ957" t="s">
        <v>1592</v>
      </c>
      <c r="EK957">
        <v>0</v>
      </c>
      <c r="EL957">
        <v>32</v>
      </c>
      <c r="EM957" t="b">
        <v>0</v>
      </c>
    </row>
    <row r="958" spans="1:143" ht="15.75">
      <c r="A958"/>
      <c r="B958" t="s">
        <v>1282</v>
      </c>
      <c r="C958" t="s">
        <v>1282</v>
      </c>
      <c r="D958" t="s">
        <v>1880</v>
      </c>
      <c r="E958" t="s">
        <v>10582</v>
      </c>
      <c r="F958"/>
      <c r="G958" t="s">
        <v>1880</v>
      </c>
      <c r="H958" t="s">
        <v>902</v>
      </c>
      <c r="I958" t="s">
        <v>1279</v>
      </c>
      <c r="J958"/>
      <c r="K958" t="s">
        <v>902</v>
      </c>
      <c r="L958" t="s">
        <v>5588</v>
      </c>
      <c r="M958"/>
      <c r="N958"/>
      <c r="O958"/>
      <c r="P958" t="s">
        <v>10252</v>
      </c>
      <c r="Q958" t="s">
        <v>1316</v>
      </c>
      <c r="R958" t="s">
        <v>10253</v>
      </c>
      <c r="S958"/>
      <c r="T958" t="s">
        <v>8852</v>
      </c>
      <c r="U958" t="s">
        <v>10583</v>
      </c>
      <c r="V958"/>
      <c r="W958" t="s">
        <v>902</v>
      </c>
      <c r="X958" t="s">
        <v>902</v>
      </c>
      <c r="Y958"/>
      <c r="Z958"/>
      <c r="AA958"/>
      <c r="AB958"/>
      <c r="AC958" t="s">
        <v>902</v>
      </c>
      <c r="AD958" t="s">
        <v>902</v>
      </c>
      <c r="AE958" t="s">
        <v>902</v>
      </c>
      <c r="AF958"/>
      <c r="AG958"/>
      <c r="AH958"/>
      <c r="AI958"/>
      <c r="AJ958"/>
      <c r="AK958"/>
      <c r="AL958"/>
      <c r="AM958"/>
      <c r="AN958"/>
      <c r="AO958" s="108" t="s">
        <v>43</v>
      </c>
      <c r="AP958" t="s">
        <v>1317</v>
      </c>
      <c r="AQ958">
        <v>41</v>
      </c>
      <c r="AR958" t="s">
        <v>10584</v>
      </c>
      <c r="AS958" t="s">
        <v>1282</v>
      </c>
      <c r="AT958" t="s">
        <v>10256</v>
      </c>
      <c r="AU958" t="s">
        <v>10582</v>
      </c>
      <c r="AV958" t="s">
        <v>10585</v>
      </c>
      <c r="AW958" t="s">
        <v>1937</v>
      </c>
      <c r="AX958" t="s">
        <v>1934</v>
      </c>
      <c r="AY958" t="s">
        <v>10586</v>
      </c>
      <c r="AZ958" t="s">
        <v>1316</v>
      </c>
      <c r="BA958" t="s">
        <v>10587</v>
      </c>
      <c r="BB958" t="s">
        <v>1279</v>
      </c>
      <c r="BC958" t="s">
        <v>5118</v>
      </c>
      <c r="BD958" t="s">
        <v>10588</v>
      </c>
      <c r="BE958">
        <v>958</v>
      </c>
      <c r="BF958">
        <v>0</v>
      </c>
      <c r="BG958">
        <v>0</v>
      </c>
      <c r="BH958" t="s">
        <v>1592</v>
      </c>
      <c r="BI958">
        <v>0</v>
      </c>
      <c r="BJ958">
        <v>0</v>
      </c>
      <c r="BK958">
        <v>0</v>
      </c>
      <c r="BL958" t="s">
        <v>1592</v>
      </c>
      <c r="BM958" t="s">
        <v>1592</v>
      </c>
      <c r="BN958" t="s">
        <v>1592</v>
      </c>
      <c r="BO958" t="s" cm="1">
        <v>1592</v>
      </c>
      <c r="BP958" t="s">
        <v>1592</v>
      </c>
      <c r="BQ958" t="s">
        <v>10261</v>
      </c>
      <c r="BR958">
        <v>40</v>
      </c>
      <c r="BS958" t="s">
        <v>2151</v>
      </c>
      <c r="BT958" t="s">
        <v>10589</v>
      </c>
      <c r="BU958" t="s">
        <v>1880</v>
      </c>
      <c r="BV958" t="s">
        <v>10585</v>
      </c>
      <c r="BW958" t="s">
        <v>1940</v>
      </c>
      <c r="BX958" t="s">
        <v>1937</v>
      </c>
      <c r="BY958" t="s">
        <v>8852</v>
      </c>
      <c r="BZ958" t="s">
        <v>1937</v>
      </c>
      <c r="CA958" t="s">
        <v>1592</v>
      </c>
      <c r="CB958"/>
      <c r="CC958" t="s">
        <v>998</v>
      </c>
      <c r="CD958" t="s">
        <v>1279</v>
      </c>
      <c r="CE958" t="s">
        <v>10582</v>
      </c>
      <c r="CF958" t="s">
        <v>10585</v>
      </c>
      <c r="CG958" t="s">
        <v>1279</v>
      </c>
      <c r="CH958" t="s">
        <v>1592</v>
      </c>
      <c r="CI958" t="s">
        <v>10253</v>
      </c>
      <c r="CJ958" t="s">
        <v>1282</v>
      </c>
      <c r="CK958"/>
      <c r="CL958"/>
      <c r="CM958" t="s">
        <v>10583</v>
      </c>
      <c r="CN958" t="s">
        <v>1592</v>
      </c>
      <c r="CO958" t="s">
        <v>10583</v>
      </c>
      <c r="CP958" t="s">
        <v>1592</v>
      </c>
      <c r="CQ958" t="s">
        <v>902</v>
      </c>
      <c r="CR958">
        <v>0</v>
      </c>
      <c r="CS958" t="s">
        <v>1592</v>
      </c>
      <c r="CT958" t="s">
        <v>1592</v>
      </c>
      <c r="CU958" t="s">
        <v>1592</v>
      </c>
      <c r="CV958" t="s">
        <v>1592</v>
      </c>
      <c r="CW958" t="s">
        <v>1592</v>
      </c>
      <c r="CX958">
        <v>956</v>
      </c>
      <c r="CY958" t="s">
        <v>10590</v>
      </c>
      <c r="CZ958" t="s">
        <v>1592</v>
      </c>
      <c r="DA958" t="s">
        <v>2313</v>
      </c>
      <c r="DB958" t="s">
        <v>2314</v>
      </c>
      <c r="DC958" t="s">
        <v>10582</v>
      </c>
      <c r="DD958" t="s">
        <v>1316</v>
      </c>
      <c r="DE958" t="s">
        <v>1880</v>
      </c>
      <c r="DF958" t="s">
        <v>8852</v>
      </c>
      <c r="DG958" t="s">
        <v>8867</v>
      </c>
      <c r="DH958" t="s">
        <v>8868</v>
      </c>
      <c r="DI958" t="s">
        <v>10584</v>
      </c>
      <c r="DJ958"/>
      <c r="DK958" t="s">
        <v>8868</v>
      </c>
      <c r="DL958">
        <v>9</v>
      </c>
      <c r="DM958" t="s">
        <v>2315</v>
      </c>
      <c r="DN958" t="s">
        <v>1282</v>
      </c>
      <c r="DO958" t="b">
        <v>1</v>
      </c>
      <c r="DP958" t="b">
        <v>1</v>
      </c>
      <c r="DQ958" t="b">
        <v>1</v>
      </c>
      <c r="DR958" t="b">
        <v>0</v>
      </c>
      <c r="DS958" t="b">
        <v>0</v>
      </c>
      <c r="DT958" t="b">
        <v>1</v>
      </c>
      <c r="DU958" t="b">
        <v>1</v>
      </c>
      <c r="DV958">
        <v>0</v>
      </c>
      <c r="DW958" t="b">
        <v>0</v>
      </c>
      <c r="DX958" t="b">
        <v>0</v>
      </c>
      <c r="DY958" t="b">
        <v>0</v>
      </c>
      <c r="DZ958" t="b">
        <v>0</v>
      </c>
      <c r="EA958" t="b">
        <v>0</v>
      </c>
      <c r="EB958" t="b">
        <v>0</v>
      </c>
      <c r="EC958" t="b">
        <v>0</v>
      </c>
      <c r="ED958" t="b">
        <v>0</v>
      </c>
      <c r="EE958" t="b">
        <v>0</v>
      </c>
      <c r="EF958" t="b" cm="1">
        <v>0</v>
      </c>
      <c r="EG958" t="b">
        <v>0</v>
      </c>
      <c r="EH958" t="b">
        <v>0</v>
      </c>
      <c r="EI958" t="b">
        <v>0</v>
      </c>
      <c r="EJ958" t="s">
        <v>1592</v>
      </c>
      <c r="EK958">
        <v>0</v>
      </c>
      <c r="EL958">
        <v>47</v>
      </c>
      <c r="EM958" t="b">
        <v>0</v>
      </c>
    </row>
    <row r="959" spans="1:143" ht="47.25">
      <c r="A959"/>
      <c r="B959" t="s">
        <v>1282</v>
      </c>
      <c r="C959" t="s">
        <v>1282</v>
      </c>
      <c r="D959" t="s">
        <v>1788</v>
      </c>
      <c r="E959" t="s">
        <v>1789</v>
      </c>
      <c r="F959"/>
      <c r="G959" t="s">
        <v>1818</v>
      </c>
      <c r="H959" s="109" t="s">
        <v>10301</v>
      </c>
      <c r="I959" t="s">
        <v>1272</v>
      </c>
      <c r="J959" t="s">
        <v>1880</v>
      </c>
      <c r="K959" t="s">
        <v>902</v>
      </c>
      <c r="L959" t="s">
        <v>1939</v>
      </c>
      <c r="M959" t="s">
        <v>1974</v>
      </c>
      <c r="N959" t="s">
        <v>902</v>
      </c>
      <c r="O959"/>
      <c r="P959" t="s">
        <v>10252</v>
      </c>
      <c r="Q959" t="s">
        <v>1316</v>
      </c>
      <c r="R959" t="s">
        <v>10253</v>
      </c>
      <c r="S959"/>
      <c r="T959" t="s">
        <v>8852</v>
      </c>
      <c r="U959" t="s">
        <v>10583</v>
      </c>
      <c r="V959" t="s">
        <v>10302</v>
      </c>
      <c r="W959" t="s">
        <v>902</v>
      </c>
      <c r="X959" t="s">
        <v>902</v>
      </c>
      <c r="Y959"/>
      <c r="Z959"/>
      <c r="AA959"/>
      <c r="AB959"/>
      <c r="AC959" t="s">
        <v>10286</v>
      </c>
      <c r="AD959" t="s">
        <v>902</v>
      </c>
      <c r="AE959" t="s">
        <v>902</v>
      </c>
      <c r="AF959"/>
      <c r="AG959"/>
      <c r="AH959"/>
      <c r="AI959"/>
      <c r="AJ959"/>
      <c r="AK959"/>
      <c r="AL959"/>
      <c r="AM959"/>
      <c r="AN959"/>
      <c r="AO959" s="108" t="s">
        <v>43</v>
      </c>
      <c r="AP959" t="s">
        <v>1317</v>
      </c>
      <c r="AQ959">
        <v>42</v>
      </c>
      <c r="AR959" t="s">
        <v>10303</v>
      </c>
      <c r="AS959" t="s">
        <v>1282</v>
      </c>
      <c r="AT959" t="s">
        <v>10256</v>
      </c>
      <c r="AU959" t="s">
        <v>1789</v>
      </c>
      <c r="AV959" t="s">
        <v>10304</v>
      </c>
      <c r="AW959" t="s">
        <v>1937</v>
      </c>
      <c r="AX959" t="s">
        <v>1934</v>
      </c>
      <c r="AY959" t="s">
        <v>10305</v>
      </c>
      <c r="AZ959" t="s">
        <v>1316</v>
      </c>
      <c r="BA959" t="s">
        <v>10306</v>
      </c>
      <c r="BB959" t="s">
        <v>1272</v>
      </c>
      <c r="BC959" t="s">
        <v>1939</v>
      </c>
      <c r="BD959" t="s">
        <v>10428</v>
      </c>
      <c r="BE959">
        <v>925</v>
      </c>
      <c r="BF959">
        <v>958</v>
      </c>
      <c r="BG959">
        <v>0</v>
      </c>
      <c r="BH959" t="s">
        <v>1592</v>
      </c>
      <c r="BI959">
        <v>0</v>
      </c>
      <c r="BJ959">
        <v>0</v>
      </c>
      <c r="BK959">
        <v>925</v>
      </c>
      <c r="BL959" t="s">
        <v>10311</v>
      </c>
      <c r="BM959" t="s">
        <v>10582</v>
      </c>
      <c r="BN959" t="s">
        <v>10585</v>
      </c>
      <c r="BO959" t="s" cm="1">
        <v>10584</v>
      </c>
      <c r="BP959" t="s">
        <v>1592</v>
      </c>
      <c r="BQ959" t="s">
        <v>10261</v>
      </c>
      <c r="BR959">
        <v>41</v>
      </c>
      <c r="BS959" t="s">
        <v>1881</v>
      </c>
      <c r="BT959" t="s">
        <v>10591</v>
      </c>
      <c r="BU959" t="s">
        <v>1788</v>
      </c>
      <c r="BV959" t="s">
        <v>10304</v>
      </c>
      <c r="BW959" t="s">
        <v>10309</v>
      </c>
      <c r="BX959" t="s">
        <v>1940</v>
      </c>
      <c r="BY959" t="s">
        <v>8852</v>
      </c>
      <c r="BZ959" t="s">
        <v>1937</v>
      </c>
      <c r="CA959" t="s">
        <v>1974</v>
      </c>
      <c r="CB959"/>
      <c r="CC959" t="s">
        <v>998</v>
      </c>
      <c r="CD959" t="s">
        <v>1272</v>
      </c>
      <c r="CE959" t="s">
        <v>10592</v>
      </c>
      <c r="CF959" t="s">
        <v>10593</v>
      </c>
      <c r="CG959" t="s">
        <v>1272</v>
      </c>
      <c r="CH959" t="s">
        <v>1592</v>
      </c>
      <c r="CI959" t="s">
        <v>10253</v>
      </c>
      <c r="CJ959" t="s">
        <v>1282</v>
      </c>
      <c r="CK959"/>
      <c r="CL959"/>
      <c r="CM959" t="s">
        <v>10583</v>
      </c>
      <c r="CN959" t="s">
        <v>10302</v>
      </c>
      <c r="CO959" t="s">
        <v>10583</v>
      </c>
      <c r="CP959" t="s">
        <v>10302</v>
      </c>
      <c r="CQ959" t="s">
        <v>902</v>
      </c>
      <c r="CR959">
        <v>0</v>
      </c>
      <c r="CS959" t="s">
        <v>1592</v>
      </c>
      <c r="CT959" t="s">
        <v>1592</v>
      </c>
      <c r="CU959" t="s">
        <v>1592</v>
      </c>
      <c r="CV959" t="s">
        <v>1592</v>
      </c>
      <c r="CW959" t="s">
        <v>1592</v>
      </c>
      <c r="CX959">
        <v>957</v>
      </c>
      <c r="CY959" t="s">
        <v>10594</v>
      </c>
      <c r="CZ959" t="s">
        <v>1592</v>
      </c>
      <c r="DA959" t="s">
        <v>2313</v>
      </c>
      <c r="DB959" t="s">
        <v>2314</v>
      </c>
      <c r="DC959" t="s">
        <v>1789</v>
      </c>
      <c r="DD959" t="s">
        <v>1316</v>
      </c>
      <c r="DE959" t="s">
        <v>1818</v>
      </c>
      <c r="DF959" t="s">
        <v>8852</v>
      </c>
      <c r="DG959" t="s">
        <v>8867</v>
      </c>
      <c r="DH959" t="s">
        <v>8868</v>
      </c>
      <c r="DI959" t="s">
        <v>10303</v>
      </c>
      <c r="DJ959"/>
      <c r="DK959" t="s">
        <v>8868</v>
      </c>
      <c r="DL959">
        <v>9</v>
      </c>
      <c r="DM959" t="s">
        <v>2315</v>
      </c>
      <c r="DN959" t="s">
        <v>1282</v>
      </c>
      <c r="DO959" t="b">
        <v>1</v>
      </c>
      <c r="DP959" t="b">
        <v>1</v>
      </c>
      <c r="DQ959" t="b">
        <v>0</v>
      </c>
      <c r="DR959" t="b">
        <v>0</v>
      </c>
      <c r="DS959" t="b">
        <v>0</v>
      </c>
      <c r="DT959" t="b">
        <v>1</v>
      </c>
      <c r="DU959" t="b">
        <v>0</v>
      </c>
      <c r="DV959">
        <v>0</v>
      </c>
      <c r="DW959" t="b">
        <v>0</v>
      </c>
      <c r="DX959" t="b">
        <v>0</v>
      </c>
      <c r="DY959" t="b">
        <v>0</v>
      </c>
      <c r="DZ959" t="b">
        <v>0</v>
      </c>
      <c r="EA959" t="b">
        <v>0</v>
      </c>
      <c r="EB959" t="b">
        <v>0</v>
      </c>
      <c r="EC959" t="b">
        <v>0</v>
      </c>
      <c r="ED959" t="b">
        <v>0</v>
      </c>
      <c r="EE959" t="b">
        <v>0</v>
      </c>
      <c r="EF959" t="b" cm="1">
        <v>0</v>
      </c>
      <c r="EG959" t="b">
        <v>0</v>
      </c>
      <c r="EH959" t="b">
        <v>0</v>
      </c>
      <c r="EI959" t="b">
        <v>0</v>
      </c>
      <c r="EJ959" t="s">
        <v>1592</v>
      </c>
      <c r="EK959">
        <v>0</v>
      </c>
      <c r="EL959">
        <v>27</v>
      </c>
      <c r="EM959" t="b">
        <v>0</v>
      </c>
    </row>
    <row r="960" spans="1:143" ht="15.75">
      <c r="A960"/>
      <c r="B960" t="s">
        <v>1282</v>
      </c>
      <c r="C960" t="s">
        <v>1282</v>
      </c>
      <c r="D960" t="s">
        <v>1756</v>
      </c>
      <c r="E960" t="s">
        <v>1757</v>
      </c>
      <c r="F960"/>
      <c r="G960" t="s">
        <v>1757</v>
      </c>
      <c r="H960" t="s">
        <v>902</v>
      </c>
      <c r="I960" t="s">
        <v>1272</v>
      </c>
      <c r="J960" t="s">
        <v>1880</v>
      </c>
      <c r="K960" t="s">
        <v>902</v>
      </c>
      <c r="L960" t="s">
        <v>5588</v>
      </c>
      <c r="M960" t="s">
        <v>1947</v>
      </c>
      <c r="N960" t="s">
        <v>10264</v>
      </c>
      <c r="O960"/>
      <c r="P960" t="s">
        <v>10252</v>
      </c>
      <c r="Q960" t="s">
        <v>1316</v>
      </c>
      <c r="R960" t="s">
        <v>10253</v>
      </c>
      <c r="S960"/>
      <c r="T960" t="s">
        <v>8852</v>
      </c>
      <c r="U960" t="s">
        <v>10583</v>
      </c>
      <c r="V960" t="s">
        <v>1966</v>
      </c>
      <c r="W960" t="s">
        <v>902</v>
      </c>
      <c r="X960" t="s">
        <v>902</v>
      </c>
      <c r="Y960"/>
      <c r="Z960"/>
      <c r="AA960"/>
      <c r="AB960"/>
      <c r="AC960" t="s">
        <v>902</v>
      </c>
      <c r="AD960" t="s">
        <v>902</v>
      </c>
      <c r="AE960" t="s">
        <v>902</v>
      </c>
      <c r="AF960"/>
      <c r="AG960"/>
      <c r="AH960"/>
      <c r="AI960"/>
      <c r="AJ960"/>
      <c r="AK960"/>
      <c r="AL960"/>
      <c r="AM960"/>
      <c r="AN960"/>
      <c r="AO960" s="108" t="s">
        <v>43</v>
      </c>
      <c r="AP960" t="s">
        <v>1317</v>
      </c>
      <c r="AQ960">
        <v>43</v>
      </c>
      <c r="AR960" t="s">
        <v>10265</v>
      </c>
      <c r="AS960" t="s">
        <v>1282</v>
      </c>
      <c r="AT960" t="s">
        <v>10256</v>
      </c>
      <c r="AU960" t="s">
        <v>1757</v>
      </c>
      <c r="AV960" t="s">
        <v>1961</v>
      </c>
      <c r="AW960" t="s">
        <v>1937</v>
      </c>
      <c r="AX960" t="s">
        <v>1934</v>
      </c>
      <c r="AY960" t="s">
        <v>1961</v>
      </c>
      <c r="AZ960" t="s">
        <v>1316</v>
      </c>
      <c r="BA960" t="s">
        <v>6199</v>
      </c>
      <c r="BB960" t="s">
        <v>1272</v>
      </c>
      <c r="BC960" t="s">
        <v>5118</v>
      </c>
      <c r="BD960" t="s">
        <v>6200</v>
      </c>
      <c r="BE960">
        <v>402</v>
      </c>
      <c r="BF960">
        <v>958</v>
      </c>
      <c r="BG960">
        <v>0</v>
      </c>
      <c r="BH960" t="s">
        <v>1592</v>
      </c>
      <c r="BI960">
        <v>0</v>
      </c>
      <c r="BJ960">
        <v>0</v>
      </c>
      <c r="BK960">
        <v>480</v>
      </c>
      <c r="BL960" t="s">
        <v>1967</v>
      </c>
      <c r="BM960" t="s">
        <v>10582</v>
      </c>
      <c r="BN960" t="s">
        <v>10585</v>
      </c>
      <c r="BO960" t="s" cm="1">
        <v>10584</v>
      </c>
      <c r="BP960" t="s">
        <v>1592</v>
      </c>
      <c r="BQ960" t="s">
        <v>10261</v>
      </c>
      <c r="BR960">
        <v>42</v>
      </c>
      <c r="BS960" t="s">
        <v>1882</v>
      </c>
      <c r="BT960" t="s">
        <v>10595</v>
      </c>
      <c r="BU960" t="s">
        <v>1756</v>
      </c>
      <c r="BV960" t="s">
        <v>1961</v>
      </c>
      <c r="BW960" t="s">
        <v>1940</v>
      </c>
      <c r="BX960" t="s">
        <v>10267</v>
      </c>
      <c r="BY960" t="s">
        <v>8852</v>
      </c>
      <c r="BZ960" t="s">
        <v>1937</v>
      </c>
      <c r="CA960" t="s">
        <v>1947</v>
      </c>
      <c r="CB960"/>
      <c r="CC960" t="s">
        <v>998</v>
      </c>
      <c r="CD960" t="s">
        <v>1272</v>
      </c>
      <c r="CE960" t="s">
        <v>10596</v>
      </c>
      <c r="CF960" t="s">
        <v>10597</v>
      </c>
      <c r="CG960" t="s">
        <v>1272</v>
      </c>
      <c r="CH960" t="s">
        <v>1592</v>
      </c>
      <c r="CI960" t="s">
        <v>10253</v>
      </c>
      <c r="CJ960" t="s">
        <v>1282</v>
      </c>
      <c r="CK960"/>
      <c r="CL960"/>
      <c r="CM960" t="s">
        <v>10583</v>
      </c>
      <c r="CN960" t="s">
        <v>1966</v>
      </c>
      <c r="CO960" t="s">
        <v>10583</v>
      </c>
      <c r="CP960" t="s">
        <v>1966</v>
      </c>
      <c r="CQ960" t="s">
        <v>902</v>
      </c>
      <c r="CR960">
        <v>0</v>
      </c>
      <c r="CS960" t="s">
        <v>1592</v>
      </c>
      <c r="CT960" t="s">
        <v>1592</v>
      </c>
      <c r="CU960" t="s">
        <v>1592</v>
      </c>
      <c r="CV960" t="s">
        <v>1592</v>
      </c>
      <c r="CW960" t="s">
        <v>1592</v>
      </c>
      <c r="CX960">
        <v>958</v>
      </c>
      <c r="CY960" t="s">
        <v>10598</v>
      </c>
      <c r="CZ960" t="s">
        <v>1592</v>
      </c>
      <c r="DA960" t="s">
        <v>2313</v>
      </c>
      <c r="DB960" t="s">
        <v>2314</v>
      </c>
      <c r="DC960" t="s">
        <v>1757</v>
      </c>
      <c r="DD960" t="s">
        <v>1316</v>
      </c>
      <c r="DE960" t="s">
        <v>1757</v>
      </c>
      <c r="DF960" t="s">
        <v>8852</v>
      </c>
      <c r="DG960" t="s">
        <v>8867</v>
      </c>
      <c r="DH960" t="s">
        <v>8868</v>
      </c>
      <c r="DI960" t="s">
        <v>10265</v>
      </c>
      <c r="DJ960"/>
      <c r="DK960" t="s">
        <v>8868</v>
      </c>
      <c r="DL960">
        <v>9</v>
      </c>
      <c r="DM960" t="s">
        <v>2315</v>
      </c>
      <c r="DN960" t="s">
        <v>1282</v>
      </c>
      <c r="DO960" t="b">
        <v>1</v>
      </c>
      <c r="DP960" t="b">
        <v>1</v>
      </c>
      <c r="DQ960" t="b">
        <v>0</v>
      </c>
      <c r="DR960" t="b">
        <v>0</v>
      </c>
      <c r="DS960" t="b">
        <v>0</v>
      </c>
      <c r="DT960" t="b">
        <v>1</v>
      </c>
      <c r="DU960" t="b">
        <v>0</v>
      </c>
      <c r="DV960">
        <v>0</v>
      </c>
      <c r="DW960" t="b">
        <v>0</v>
      </c>
      <c r="DX960" t="b">
        <v>0</v>
      </c>
      <c r="DY960" t="b">
        <v>0</v>
      </c>
      <c r="DZ960" t="b">
        <v>0</v>
      </c>
      <c r="EA960" t="b">
        <v>0</v>
      </c>
      <c r="EB960" t="b">
        <v>0</v>
      </c>
      <c r="EC960" t="b">
        <v>0</v>
      </c>
      <c r="ED960" t="b">
        <v>0</v>
      </c>
      <c r="EE960" t="b">
        <v>0</v>
      </c>
      <c r="EF960" t="b" cm="1">
        <v>1</v>
      </c>
      <c r="EG960" t="b">
        <v>0</v>
      </c>
      <c r="EH960" t="b">
        <v>0</v>
      </c>
      <c r="EI960" t="b">
        <v>1</v>
      </c>
      <c r="EJ960" t="s">
        <v>1235</v>
      </c>
      <c r="EK960">
        <v>1</v>
      </c>
      <c r="EL960">
        <v>9</v>
      </c>
      <c r="EM960" t="b">
        <v>0</v>
      </c>
    </row>
    <row r="961" spans="1:143" ht="63">
      <c r="A961"/>
      <c r="B961" t="s">
        <v>1282</v>
      </c>
      <c r="C961" t="s">
        <v>1282</v>
      </c>
      <c r="D961" t="s">
        <v>1761</v>
      </c>
      <c r="E961" t="s">
        <v>1762</v>
      </c>
      <c r="F961"/>
      <c r="G961" t="s">
        <v>1763</v>
      </c>
      <c r="H961" t="s">
        <v>902</v>
      </c>
      <c r="I961" t="s">
        <v>1272</v>
      </c>
      <c r="J961" t="s">
        <v>1880</v>
      </c>
      <c r="K961" t="s">
        <v>902</v>
      </c>
      <c r="L961" t="s">
        <v>5588</v>
      </c>
      <c r="M961" t="s">
        <v>1947</v>
      </c>
      <c r="N961" s="109" t="s">
        <v>10271</v>
      </c>
      <c r="O961"/>
      <c r="P961" t="s">
        <v>10252</v>
      </c>
      <c r="Q961" t="s">
        <v>1316</v>
      </c>
      <c r="R961" t="s">
        <v>10253</v>
      </c>
      <c r="S961"/>
      <c r="T961" t="s">
        <v>8852</v>
      </c>
      <c r="U961" t="s">
        <v>10583</v>
      </c>
      <c r="V961" t="s">
        <v>1948</v>
      </c>
      <c r="W961" t="s">
        <v>902</v>
      </c>
      <c r="X961" t="s">
        <v>902</v>
      </c>
      <c r="Y961"/>
      <c r="Z961"/>
      <c r="AA961"/>
      <c r="AB961"/>
      <c r="AC961" t="s">
        <v>902</v>
      </c>
      <c r="AD961" t="s">
        <v>902</v>
      </c>
      <c r="AE961" t="s">
        <v>902</v>
      </c>
      <c r="AF961"/>
      <c r="AG961"/>
      <c r="AH961"/>
      <c r="AI961"/>
      <c r="AJ961"/>
      <c r="AK961"/>
      <c r="AL961"/>
      <c r="AM961"/>
      <c r="AN961"/>
      <c r="AO961" s="108" t="s">
        <v>43</v>
      </c>
      <c r="AP961" t="s">
        <v>1317</v>
      </c>
      <c r="AQ961">
        <v>44</v>
      </c>
      <c r="AR961" t="s">
        <v>10272</v>
      </c>
      <c r="AS961" t="s">
        <v>1282</v>
      </c>
      <c r="AT961" t="s">
        <v>10256</v>
      </c>
      <c r="AU961" t="s">
        <v>1762</v>
      </c>
      <c r="AV961" t="s">
        <v>1945</v>
      </c>
      <c r="AW961" t="s">
        <v>1937</v>
      </c>
      <c r="AX961" t="s">
        <v>1934</v>
      </c>
      <c r="AY961" t="s">
        <v>10273</v>
      </c>
      <c r="AZ961" t="s">
        <v>1316</v>
      </c>
      <c r="BA961" t="s">
        <v>5600</v>
      </c>
      <c r="BB961" t="s">
        <v>1272</v>
      </c>
      <c r="BC961" t="s">
        <v>5118</v>
      </c>
      <c r="BD961" t="s">
        <v>5601</v>
      </c>
      <c r="BE961">
        <v>339</v>
      </c>
      <c r="BF961">
        <v>958</v>
      </c>
      <c r="BG961">
        <v>0</v>
      </c>
      <c r="BH961" t="s">
        <v>1592</v>
      </c>
      <c r="BI961">
        <v>0</v>
      </c>
      <c r="BJ961">
        <v>0</v>
      </c>
      <c r="BK961">
        <v>1055</v>
      </c>
      <c r="BL961" t="s">
        <v>1950</v>
      </c>
      <c r="BM961" t="s">
        <v>10582</v>
      </c>
      <c r="BN961" t="s">
        <v>10585</v>
      </c>
      <c r="BO961" t="s" cm="1">
        <v>10584</v>
      </c>
      <c r="BP961" t="s">
        <v>1592</v>
      </c>
      <c r="BQ961" t="s">
        <v>10261</v>
      </c>
      <c r="BR961">
        <v>43</v>
      </c>
      <c r="BS961" t="s">
        <v>1883</v>
      </c>
      <c r="BT961" t="s">
        <v>10599</v>
      </c>
      <c r="BU961" t="s">
        <v>1761</v>
      </c>
      <c r="BV961" t="s">
        <v>1945</v>
      </c>
      <c r="BW961" t="s">
        <v>1940</v>
      </c>
      <c r="BX961" t="s">
        <v>10275</v>
      </c>
      <c r="BY961" t="s">
        <v>8852</v>
      </c>
      <c r="BZ961" t="s">
        <v>1937</v>
      </c>
      <c r="CA961" t="s">
        <v>1947</v>
      </c>
      <c r="CB961"/>
      <c r="CC961" t="s">
        <v>998</v>
      </c>
      <c r="CD961" t="s">
        <v>1272</v>
      </c>
      <c r="CE961" t="s">
        <v>10600</v>
      </c>
      <c r="CF961" t="s">
        <v>10601</v>
      </c>
      <c r="CG961" t="s">
        <v>1272</v>
      </c>
      <c r="CH961" t="s">
        <v>1592</v>
      </c>
      <c r="CI961" t="s">
        <v>10253</v>
      </c>
      <c r="CJ961" t="s">
        <v>1282</v>
      </c>
      <c r="CK961"/>
      <c r="CL961"/>
      <c r="CM961" t="s">
        <v>10583</v>
      </c>
      <c r="CN961" t="s">
        <v>1948</v>
      </c>
      <c r="CO961" t="s">
        <v>10583</v>
      </c>
      <c r="CP961" t="s">
        <v>1948</v>
      </c>
      <c r="CQ961" t="s">
        <v>902</v>
      </c>
      <c r="CR961">
        <v>0</v>
      </c>
      <c r="CS961" t="s">
        <v>1592</v>
      </c>
      <c r="CT961" t="s">
        <v>1592</v>
      </c>
      <c r="CU961" t="s">
        <v>1592</v>
      </c>
      <c r="CV961" t="s">
        <v>1592</v>
      </c>
      <c r="CW961" t="s">
        <v>1592</v>
      </c>
      <c r="CX961">
        <v>959</v>
      </c>
      <c r="CY961" t="s">
        <v>10602</v>
      </c>
      <c r="CZ961" t="s">
        <v>1592</v>
      </c>
      <c r="DA961" t="s">
        <v>2313</v>
      </c>
      <c r="DB961" t="s">
        <v>2314</v>
      </c>
      <c r="DC961" t="s">
        <v>1762</v>
      </c>
      <c r="DD961" t="s">
        <v>1316</v>
      </c>
      <c r="DE961" t="s">
        <v>1763</v>
      </c>
      <c r="DF961" t="s">
        <v>8852</v>
      </c>
      <c r="DG961" t="s">
        <v>8867</v>
      </c>
      <c r="DH961" t="s">
        <v>8868</v>
      </c>
      <c r="DI961" t="s">
        <v>10272</v>
      </c>
      <c r="DJ961"/>
      <c r="DK961" t="s">
        <v>8868</v>
      </c>
      <c r="DL961">
        <v>9</v>
      </c>
      <c r="DM961" t="s">
        <v>2315</v>
      </c>
      <c r="DN961" t="s">
        <v>1282</v>
      </c>
      <c r="DO961" t="b">
        <v>1</v>
      </c>
      <c r="DP961" t="b">
        <v>1</v>
      </c>
      <c r="DQ961" t="b">
        <v>0</v>
      </c>
      <c r="DR961" t="b">
        <v>0</v>
      </c>
      <c r="DS961" t="b">
        <v>0</v>
      </c>
      <c r="DT961" t="b">
        <v>1</v>
      </c>
      <c r="DU961" t="b">
        <v>0</v>
      </c>
      <c r="DV961">
        <v>0</v>
      </c>
      <c r="DW961" t="b">
        <v>0</v>
      </c>
      <c r="DX961" t="b">
        <v>0</v>
      </c>
      <c r="DY961" t="b">
        <v>0</v>
      </c>
      <c r="DZ961" t="b">
        <v>0</v>
      </c>
      <c r="EA961" t="b">
        <v>0</v>
      </c>
      <c r="EB961" t="b">
        <v>0</v>
      </c>
      <c r="EC961" t="b">
        <v>0</v>
      </c>
      <c r="ED961" t="b">
        <v>0</v>
      </c>
      <c r="EE961" t="b">
        <v>0</v>
      </c>
      <c r="EF961" t="b" cm="1">
        <v>0</v>
      </c>
      <c r="EG961" t="b">
        <v>0</v>
      </c>
      <c r="EH961" t="b">
        <v>0</v>
      </c>
      <c r="EI961" t="b">
        <v>0</v>
      </c>
      <c r="EJ961" t="s">
        <v>1592</v>
      </c>
      <c r="EK961">
        <v>0</v>
      </c>
      <c r="EL961">
        <v>7</v>
      </c>
      <c r="EM961" t="b">
        <v>0</v>
      </c>
    </row>
    <row r="962" spans="1:143" ht="15.75">
      <c r="A962"/>
      <c r="B962" t="s">
        <v>1282</v>
      </c>
      <c r="C962" t="s">
        <v>1282</v>
      </c>
      <c r="D962" t="s">
        <v>1766</v>
      </c>
      <c r="E962" t="s">
        <v>1767</v>
      </c>
      <c r="F962"/>
      <c r="G962" t="s">
        <v>1763</v>
      </c>
      <c r="H962" t="s">
        <v>902</v>
      </c>
      <c r="I962" t="s">
        <v>1272</v>
      </c>
      <c r="J962" t="s">
        <v>1880</v>
      </c>
      <c r="K962" t="s">
        <v>902</v>
      </c>
      <c r="L962" t="s">
        <v>5588</v>
      </c>
      <c r="M962" t="s">
        <v>1947</v>
      </c>
      <c r="N962" t="s">
        <v>902</v>
      </c>
      <c r="O962"/>
      <c r="P962" t="s">
        <v>10252</v>
      </c>
      <c r="Q962" t="s">
        <v>1316</v>
      </c>
      <c r="R962" t="s">
        <v>10253</v>
      </c>
      <c r="S962"/>
      <c r="T962" t="s">
        <v>8852</v>
      </c>
      <c r="U962" t="s">
        <v>10583</v>
      </c>
      <c r="V962" t="s">
        <v>1956</v>
      </c>
      <c r="W962" t="s">
        <v>902</v>
      </c>
      <c r="X962" t="s">
        <v>902</v>
      </c>
      <c r="Y962"/>
      <c r="Z962"/>
      <c r="AA962"/>
      <c r="AB962"/>
      <c r="AC962" t="s">
        <v>902</v>
      </c>
      <c r="AD962" t="s">
        <v>902</v>
      </c>
      <c r="AE962" t="s">
        <v>902</v>
      </c>
      <c r="AF962"/>
      <c r="AG962"/>
      <c r="AH962"/>
      <c r="AI962"/>
      <c r="AJ962"/>
      <c r="AK962"/>
      <c r="AL962"/>
      <c r="AM962"/>
      <c r="AN962"/>
      <c r="AO962" s="108" t="s">
        <v>43</v>
      </c>
      <c r="AP962" t="s">
        <v>1317</v>
      </c>
      <c r="AQ962">
        <v>45</v>
      </c>
      <c r="AR962" t="s">
        <v>10279</v>
      </c>
      <c r="AS962" t="s">
        <v>1282</v>
      </c>
      <c r="AT962" t="s">
        <v>10256</v>
      </c>
      <c r="AU962" t="s">
        <v>1767</v>
      </c>
      <c r="AV962" t="s">
        <v>1953</v>
      </c>
      <c r="AW962" t="s">
        <v>1937</v>
      </c>
      <c r="AX962" t="s">
        <v>1934</v>
      </c>
      <c r="AY962" t="s">
        <v>10273</v>
      </c>
      <c r="AZ962" t="s">
        <v>1316</v>
      </c>
      <c r="BA962" t="s">
        <v>5610</v>
      </c>
      <c r="BB962" t="s">
        <v>1272</v>
      </c>
      <c r="BC962" t="s">
        <v>5118</v>
      </c>
      <c r="BD962" t="s">
        <v>5611</v>
      </c>
      <c r="BE962">
        <v>340</v>
      </c>
      <c r="BF962">
        <v>958</v>
      </c>
      <c r="BG962">
        <v>0</v>
      </c>
      <c r="BH962" t="s">
        <v>1592</v>
      </c>
      <c r="BI962">
        <v>0</v>
      </c>
      <c r="BJ962">
        <v>0</v>
      </c>
      <c r="BK962">
        <v>1036</v>
      </c>
      <c r="BL962" t="s">
        <v>1958</v>
      </c>
      <c r="BM962" t="s">
        <v>10582</v>
      </c>
      <c r="BN962" t="s">
        <v>10585</v>
      </c>
      <c r="BO962" t="s" cm="1">
        <v>10584</v>
      </c>
      <c r="BP962" t="s">
        <v>1592</v>
      </c>
      <c r="BQ962" t="s">
        <v>10261</v>
      </c>
      <c r="BR962">
        <v>44</v>
      </c>
      <c r="BS962" t="s">
        <v>1884</v>
      </c>
      <c r="BT962" t="s">
        <v>10603</v>
      </c>
      <c r="BU962" t="s">
        <v>1766</v>
      </c>
      <c r="BV962" t="s">
        <v>1953</v>
      </c>
      <c r="BW962" t="s">
        <v>1940</v>
      </c>
      <c r="BX962" t="s">
        <v>1940</v>
      </c>
      <c r="BY962" t="s">
        <v>8852</v>
      </c>
      <c r="BZ962" t="s">
        <v>1937</v>
      </c>
      <c r="CA962" t="s">
        <v>1947</v>
      </c>
      <c r="CB962"/>
      <c r="CC962" t="s">
        <v>998</v>
      </c>
      <c r="CD962" t="s">
        <v>1272</v>
      </c>
      <c r="CE962" t="s">
        <v>10604</v>
      </c>
      <c r="CF962" t="s">
        <v>10605</v>
      </c>
      <c r="CG962" t="s">
        <v>1272</v>
      </c>
      <c r="CH962" t="s">
        <v>1592</v>
      </c>
      <c r="CI962" t="s">
        <v>10253</v>
      </c>
      <c r="CJ962" t="s">
        <v>1282</v>
      </c>
      <c r="CK962"/>
      <c r="CL962"/>
      <c r="CM962" t="s">
        <v>10583</v>
      </c>
      <c r="CN962" t="s">
        <v>1956</v>
      </c>
      <c r="CO962" t="s">
        <v>10583</v>
      </c>
      <c r="CP962" t="s">
        <v>1956</v>
      </c>
      <c r="CQ962" t="s">
        <v>902</v>
      </c>
      <c r="CR962">
        <v>0</v>
      </c>
      <c r="CS962" t="s">
        <v>1592</v>
      </c>
      <c r="CT962" t="s">
        <v>1592</v>
      </c>
      <c r="CU962" t="s">
        <v>1592</v>
      </c>
      <c r="CV962" t="s">
        <v>1592</v>
      </c>
      <c r="CW962" t="s">
        <v>1592</v>
      </c>
      <c r="CX962">
        <v>960</v>
      </c>
      <c r="CY962" t="s">
        <v>10606</v>
      </c>
      <c r="CZ962" t="s">
        <v>1592</v>
      </c>
      <c r="DA962" t="s">
        <v>2313</v>
      </c>
      <c r="DB962" t="s">
        <v>2314</v>
      </c>
      <c r="DC962" t="s">
        <v>1767</v>
      </c>
      <c r="DD962" t="s">
        <v>1316</v>
      </c>
      <c r="DE962" t="s">
        <v>1763</v>
      </c>
      <c r="DF962" t="s">
        <v>8852</v>
      </c>
      <c r="DG962" t="s">
        <v>8867</v>
      </c>
      <c r="DH962" t="s">
        <v>8868</v>
      </c>
      <c r="DI962" t="s">
        <v>10279</v>
      </c>
      <c r="DJ962"/>
      <c r="DK962" t="s">
        <v>8868</v>
      </c>
      <c r="DL962">
        <v>9</v>
      </c>
      <c r="DM962" t="s">
        <v>2315</v>
      </c>
      <c r="DN962" t="s">
        <v>1282</v>
      </c>
      <c r="DO962" t="b">
        <v>1</v>
      </c>
      <c r="DP962" t="b">
        <v>1</v>
      </c>
      <c r="DQ962" t="b">
        <v>0</v>
      </c>
      <c r="DR962" t="b">
        <v>0</v>
      </c>
      <c r="DS962" t="b">
        <v>0</v>
      </c>
      <c r="DT962" t="b">
        <v>1</v>
      </c>
      <c r="DU962" t="b">
        <v>0</v>
      </c>
      <c r="DV962">
        <v>0</v>
      </c>
      <c r="DW962" t="b">
        <v>0</v>
      </c>
      <c r="DX962" t="b">
        <v>0</v>
      </c>
      <c r="DY962" t="b">
        <v>0</v>
      </c>
      <c r="DZ962" t="b">
        <v>0</v>
      </c>
      <c r="EA962" t="b">
        <v>0</v>
      </c>
      <c r="EB962" t="b">
        <v>0</v>
      </c>
      <c r="EC962" t="b">
        <v>0</v>
      </c>
      <c r="ED962" t="b">
        <v>0</v>
      </c>
      <c r="EE962" t="b">
        <v>0</v>
      </c>
      <c r="EF962" t="b" cm="1">
        <v>0</v>
      </c>
      <c r="EG962" t="b">
        <v>0</v>
      </c>
      <c r="EH962" t="b">
        <v>0</v>
      </c>
      <c r="EI962" t="b">
        <v>0</v>
      </c>
      <c r="EJ962" t="s">
        <v>1592</v>
      </c>
      <c r="EK962">
        <v>0</v>
      </c>
      <c r="EL962">
        <v>13</v>
      </c>
      <c r="EM962" t="b">
        <v>0</v>
      </c>
    </row>
    <row r="963" spans="1:143" ht="31.5">
      <c r="A963"/>
      <c r="B963" t="s">
        <v>1282</v>
      </c>
      <c r="C963" t="s">
        <v>1282</v>
      </c>
      <c r="D963" t="s">
        <v>1772</v>
      </c>
      <c r="E963" t="s">
        <v>1773</v>
      </c>
      <c r="F963"/>
      <c r="G963" s="109" t="s">
        <v>1774</v>
      </c>
      <c r="H963" t="s">
        <v>10284</v>
      </c>
      <c r="I963" t="s">
        <v>1272</v>
      </c>
      <c r="J963" t="s">
        <v>1880</v>
      </c>
      <c r="K963" t="s">
        <v>902</v>
      </c>
      <c r="L963" t="s">
        <v>5588</v>
      </c>
      <c r="M963" t="s">
        <v>1947</v>
      </c>
      <c r="N963" t="s">
        <v>10284</v>
      </c>
      <c r="O963"/>
      <c r="P963" t="s">
        <v>10252</v>
      </c>
      <c r="Q963" t="s">
        <v>1316</v>
      </c>
      <c r="R963" t="s">
        <v>10253</v>
      </c>
      <c r="S963"/>
      <c r="T963" t="s">
        <v>8852</v>
      </c>
      <c r="U963" t="s">
        <v>10583</v>
      </c>
      <c r="V963" t="s">
        <v>10285</v>
      </c>
      <c r="W963" t="s">
        <v>902</v>
      </c>
      <c r="X963" t="s">
        <v>902</v>
      </c>
      <c r="Y963"/>
      <c r="Z963"/>
      <c r="AA963"/>
      <c r="AB963"/>
      <c r="AC963" t="s">
        <v>10286</v>
      </c>
      <c r="AD963" t="s">
        <v>902</v>
      </c>
      <c r="AE963" t="s">
        <v>902</v>
      </c>
      <c r="AF963"/>
      <c r="AG963"/>
      <c r="AH963"/>
      <c r="AI963"/>
      <c r="AJ963"/>
      <c r="AK963"/>
      <c r="AL963"/>
      <c r="AM963"/>
      <c r="AN963"/>
      <c r="AO963" s="108" t="s">
        <v>43</v>
      </c>
      <c r="AP963" t="s">
        <v>1317</v>
      </c>
      <c r="AQ963">
        <v>46</v>
      </c>
      <c r="AR963" t="s">
        <v>10287</v>
      </c>
      <c r="AS963" t="s">
        <v>1282</v>
      </c>
      <c r="AT963" t="s">
        <v>10256</v>
      </c>
      <c r="AU963" t="s">
        <v>1773</v>
      </c>
      <c r="AV963" t="s">
        <v>5634</v>
      </c>
      <c r="AW963" t="s">
        <v>1937</v>
      </c>
      <c r="AX963" t="s">
        <v>1934</v>
      </c>
      <c r="AY963" t="s">
        <v>10288</v>
      </c>
      <c r="AZ963" t="s">
        <v>1316</v>
      </c>
      <c r="BA963" t="s">
        <v>5636</v>
      </c>
      <c r="BB963" t="s">
        <v>1272</v>
      </c>
      <c r="BC963" t="s">
        <v>5118</v>
      </c>
      <c r="BD963" t="s">
        <v>5637</v>
      </c>
      <c r="BE963">
        <v>342</v>
      </c>
      <c r="BF963">
        <v>958</v>
      </c>
      <c r="BG963">
        <v>0</v>
      </c>
      <c r="BH963" t="s">
        <v>1592</v>
      </c>
      <c r="BI963">
        <v>0</v>
      </c>
      <c r="BJ963">
        <v>0</v>
      </c>
      <c r="BK963">
        <v>1046</v>
      </c>
      <c r="BL963" t="s">
        <v>5638</v>
      </c>
      <c r="BM963" t="s">
        <v>10582</v>
      </c>
      <c r="BN963" t="s">
        <v>10585</v>
      </c>
      <c r="BO963" t="s" cm="1">
        <v>10584</v>
      </c>
      <c r="BP963" t="s">
        <v>1592</v>
      </c>
      <c r="BQ963" t="s">
        <v>10261</v>
      </c>
      <c r="BR963">
        <v>45</v>
      </c>
      <c r="BS963" t="s">
        <v>1885</v>
      </c>
      <c r="BT963" t="s">
        <v>10607</v>
      </c>
      <c r="BU963" t="s">
        <v>1772</v>
      </c>
      <c r="BV963" t="s">
        <v>5634</v>
      </c>
      <c r="BW963" t="s">
        <v>10290</v>
      </c>
      <c r="BX963" t="s">
        <v>10290</v>
      </c>
      <c r="BY963" t="s">
        <v>8852</v>
      </c>
      <c r="BZ963" t="s">
        <v>1937</v>
      </c>
      <c r="CA963" t="s">
        <v>1947</v>
      </c>
      <c r="CB963"/>
      <c r="CC963" t="s">
        <v>998</v>
      </c>
      <c r="CD963" t="s">
        <v>1272</v>
      </c>
      <c r="CE963" t="s">
        <v>10608</v>
      </c>
      <c r="CF963" t="s">
        <v>10609</v>
      </c>
      <c r="CG963" t="s">
        <v>1272</v>
      </c>
      <c r="CH963" t="s">
        <v>1592</v>
      </c>
      <c r="CI963" t="s">
        <v>10253</v>
      </c>
      <c r="CJ963" t="s">
        <v>1282</v>
      </c>
      <c r="CK963"/>
      <c r="CL963"/>
      <c r="CM963" t="s">
        <v>10583</v>
      </c>
      <c r="CN963" t="s">
        <v>10285</v>
      </c>
      <c r="CO963" t="s">
        <v>10583</v>
      </c>
      <c r="CP963" t="s">
        <v>10285</v>
      </c>
      <c r="CQ963" t="s">
        <v>902</v>
      </c>
      <c r="CR963">
        <v>0</v>
      </c>
      <c r="CS963" t="s">
        <v>1592</v>
      </c>
      <c r="CT963" t="s">
        <v>1592</v>
      </c>
      <c r="CU963" t="s">
        <v>1592</v>
      </c>
      <c r="CV963" t="s">
        <v>1592</v>
      </c>
      <c r="CW963" t="s">
        <v>1592</v>
      </c>
      <c r="CX963">
        <v>961</v>
      </c>
      <c r="CY963" t="s">
        <v>10610</v>
      </c>
      <c r="CZ963" t="s">
        <v>1592</v>
      </c>
      <c r="DA963" t="s">
        <v>2313</v>
      </c>
      <c r="DB963" t="s">
        <v>2314</v>
      </c>
      <c r="DC963" t="s">
        <v>1773</v>
      </c>
      <c r="DD963" t="s">
        <v>1316</v>
      </c>
      <c r="DE963" t="s">
        <v>1774</v>
      </c>
      <c r="DF963" t="s">
        <v>8852</v>
      </c>
      <c r="DG963" t="s">
        <v>8867</v>
      </c>
      <c r="DH963" t="s">
        <v>8868</v>
      </c>
      <c r="DI963" t="s">
        <v>10287</v>
      </c>
      <c r="DJ963"/>
      <c r="DK963" t="s">
        <v>8868</v>
      </c>
      <c r="DL963">
        <v>9</v>
      </c>
      <c r="DM963" t="s">
        <v>2315</v>
      </c>
      <c r="DN963" t="s">
        <v>1282</v>
      </c>
      <c r="DO963" t="b">
        <v>1</v>
      </c>
      <c r="DP963" t="b">
        <v>1</v>
      </c>
      <c r="DQ963" t="b">
        <v>0</v>
      </c>
      <c r="DR963" t="b">
        <v>0</v>
      </c>
      <c r="DS963" t="b">
        <v>0</v>
      </c>
      <c r="DT963" t="b">
        <v>1</v>
      </c>
      <c r="DU963" t="b">
        <v>0</v>
      </c>
      <c r="DV963">
        <v>0</v>
      </c>
      <c r="DW963" t="b">
        <v>0</v>
      </c>
      <c r="DX963" t="b">
        <v>0</v>
      </c>
      <c r="DY963" t="b">
        <v>0</v>
      </c>
      <c r="DZ963" t="b">
        <v>0</v>
      </c>
      <c r="EA963" t="b">
        <v>0</v>
      </c>
      <c r="EB963" t="b">
        <v>0</v>
      </c>
      <c r="EC963" t="b">
        <v>0</v>
      </c>
      <c r="ED963" t="b">
        <v>0</v>
      </c>
      <c r="EE963" t="b">
        <v>0</v>
      </c>
      <c r="EF963" t="b" cm="1">
        <v>0</v>
      </c>
      <c r="EG963" t="b">
        <v>0</v>
      </c>
      <c r="EH963" t="b">
        <v>0</v>
      </c>
      <c r="EI963" t="b">
        <v>0</v>
      </c>
      <c r="EJ963" t="s">
        <v>1592</v>
      </c>
      <c r="EK963">
        <v>0</v>
      </c>
      <c r="EL963">
        <v>16</v>
      </c>
      <c r="EM963" t="b">
        <v>0</v>
      </c>
    </row>
    <row r="964" spans="1:143" ht="15.75">
      <c r="A964"/>
      <c r="B964" t="s">
        <v>1282</v>
      </c>
      <c r="C964" t="s">
        <v>1282</v>
      </c>
      <c r="D964" t="s">
        <v>1782</v>
      </c>
      <c r="E964" t="s">
        <v>1783</v>
      </c>
      <c r="F964"/>
      <c r="G964" t="s">
        <v>1784</v>
      </c>
      <c r="H964" t="s">
        <v>902</v>
      </c>
      <c r="I964" t="s">
        <v>1272</v>
      </c>
      <c r="J964" t="s">
        <v>1880</v>
      </c>
      <c r="K964" t="s">
        <v>902</v>
      </c>
      <c r="L964" t="s">
        <v>1939</v>
      </c>
      <c r="M964" t="s">
        <v>1947</v>
      </c>
      <c r="N964" t="s">
        <v>10502</v>
      </c>
      <c r="O964"/>
      <c r="P964" t="s">
        <v>10252</v>
      </c>
      <c r="Q964" t="s">
        <v>1316</v>
      </c>
      <c r="R964" t="s">
        <v>10253</v>
      </c>
      <c r="S964"/>
      <c r="T964" t="s">
        <v>8852</v>
      </c>
      <c r="U964" t="s">
        <v>10583</v>
      </c>
      <c r="V964" t="s">
        <v>10503</v>
      </c>
      <c r="W964" t="s">
        <v>902</v>
      </c>
      <c r="X964" t="s">
        <v>902</v>
      </c>
      <c r="Y964"/>
      <c r="Z964"/>
      <c r="AA964"/>
      <c r="AB964"/>
      <c r="AC964" t="s">
        <v>902</v>
      </c>
      <c r="AD964" t="s">
        <v>902</v>
      </c>
      <c r="AE964" t="s">
        <v>902</v>
      </c>
      <c r="AF964"/>
      <c r="AG964"/>
      <c r="AH964"/>
      <c r="AI964"/>
      <c r="AJ964"/>
      <c r="AK964"/>
      <c r="AL964"/>
      <c r="AM964"/>
      <c r="AN964"/>
      <c r="AO964" s="108" t="s">
        <v>43</v>
      </c>
      <c r="AP964" t="s">
        <v>1317</v>
      </c>
      <c r="AQ964">
        <v>47</v>
      </c>
      <c r="AR964" t="s">
        <v>10504</v>
      </c>
      <c r="AS964" t="s">
        <v>1282</v>
      </c>
      <c r="AT964" t="s">
        <v>10256</v>
      </c>
      <c r="AU964" t="s">
        <v>1783</v>
      </c>
      <c r="AV964" t="s">
        <v>10505</v>
      </c>
      <c r="AW964" t="s">
        <v>1937</v>
      </c>
      <c r="AX964" t="s">
        <v>1934</v>
      </c>
      <c r="AY964" t="s">
        <v>10506</v>
      </c>
      <c r="AZ964" t="s">
        <v>1316</v>
      </c>
      <c r="BA964" t="s">
        <v>10507</v>
      </c>
      <c r="BB964" t="s">
        <v>1272</v>
      </c>
      <c r="BC964" t="s">
        <v>1939</v>
      </c>
      <c r="BD964" t="s">
        <v>10611</v>
      </c>
      <c r="BE964">
        <v>950</v>
      </c>
      <c r="BF964">
        <v>958</v>
      </c>
      <c r="BG964">
        <v>0</v>
      </c>
      <c r="BH964" t="s">
        <v>1592</v>
      </c>
      <c r="BI964">
        <v>0</v>
      </c>
      <c r="BJ964">
        <v>0</v>
      </c>
      <c r="BK964">
        <v>950</v>
      </c>
      <c r="BL964" t="s">
        <v>10512</v>
      </c>
      <c r="BM964" t="s">
        <v>10582</v>
      </c>
      <c r="BN964" t="s">
        <v>10585</v>
      </c>
      <c r="BO964" t="s" cm="1">
        <v>10584</v>
      </c>
      <c r="BP964" t="s">
        <v>1592</v>
      </c>
      <c r="BQ964" t="s">
        <v>10261</v>
      </c>
      <c r="BR964">
        <v>46</v>
      </c>
      <c r="BS964" t="s">
        <v>1886</v>
      </c>
      <c r="BT964" t="s">
        <v>10612</v>
      </c>
      <c r="BU964" t="s">
        <v>1782</v>
      </c>
      <c r="BV964" t="s">
        <v>10505</v>
      </c>
      <c r="BW964" t="s">
        <v>1940</v>
      </c>
      <c r="BX964" t="s">
        <v>10510</v>
      </c>
      <c r="BY964" t="s">
        <v>8852</v>
      </c>
      <c r="BZ964" t="s">
        <v>1937</v>
      </c>
      <c r="CA964" t="s">
        <v>1947</v>
      </c>
      <c r="CB964"/>
      <c r="CC964" t="s">
        <v>998</v>
      </c>
      <c r="CD964" t="s">
        <v>1272</v>
      </c>
      <c r="CE964" t="s">
        <v>10613</v>
      </c>
      <c r="CF964" t="s">
        <v>10614</v>
      </c>
      <c r="CG964" t="s">
        <v>1272</v>
      </c>
      <c r="CH964" t="s">
        <v>1592</v>
      </c>
      <c r="CI964" t="s">
        <v>10253</v>
      </c>
      <c r="CJ964" t="s">
        <v>1282</v>
      </c>
      <c r="CK964"/>
      <c r="CL964"/>
      <c r="CM964" t="s">
        <v>10583</v>
      </c>
      <c r="CN964" t="s">
        <v>10503</v>
      </c>
      <c r="CO964" t="s">
        <v>10583</v>
      </c>
      <c r="CP964" t="s">
        <v>10503</v>
      </c>
      <c r="CQ964" t="s">
        <v>902</v>
      </c>
      <c r="CR964">
        <v>0</v>
      </c>
      <c r="CS964" t="s">
        <v>1592</v>
      </c>
      <c r="CT964" t="s">
        <v>1592</v>
      </c>
      <c r="CU964" t="s">
        <v>1592</v>
      </c>
      <c r="CV964" t="s">
        <v>1592</v>
      </c>
      <c r="CW964" t="s">
        <v>1592</v>
      </c>
      <c r="CX964">
        <v>962</v>
      </c>
      <c r="CY964" t="s">
        <v>10615</v>
      </c>
      <c r="CZ964" t="s">
        <v>1592</v>
      </c>
      <c r="DA964" t="s">
        <v>2313</v>
      </c>
      <c r="DB964" t="s">
        <v>2314</v>
      </c>
      <c r="DC964" t="s">
        <v>1783</v>
      </c>
      <c r="DD964" t="s">
        <v>1316</v>
      </c>
      <c r="DE964" t="s">
        <v>1784</v>
      </c>
      <c r="DF964" t="s">
        <v>8852</v>
      </c>
      <c r="DG964" t="s">
        <v>8867</v>
      </c>
      <c r="DH964" t="s">
        <v>8868</v>
      </c>
      <c r="DI964" t="s">
        <v>10504</v>
      </c>
      <c r="DJ964"/>
      <c r="DK964" t="s">
        <v>8868</v>
      </c>
      <c r="DL964">
        <v>9</v>
      </c>
      <c r="DM964" t="s">
        <v>2315</v>
      </c>
      <c r="DN964" t="s">
        <v>1282</v>
      </c>
      <c r="DO964" t="b">
        <v>1</v>
      </c>
      <c r="DP964" t="b">
        <v>1</v>
      </c>
      <c r="DQ964" t="b">
        <v>0</v>
      </c>
      <c r="DR964" t="b">
        <v>0</v>
      </c>
      <c r="DS964" t="b">
        <v>0</v>
      </c>
      <c r="DT964" t="b">
        <v>1</v>
      </c>
      <c r="DU964" t="b">
        <v>0</v>
      </c>
      <c r="DV964">
        <v>0</v>
      </c>
      <c r="DW964" t="b">
        <v>0</v>
      </c>
      <c r="DX964" t="b">
        <v>0</v>
      </c>
      <c r="DY964" t="b">
        <v>0</v>
      </c>
      <c r="DZ964" t="b">
        <v>0</v>
      </c>
      <c r="EA964" t="b">
        <v>0</v>
      </c>
      <c r="EB964" t="b">
        <v>0</v>
      </c>
      <c r="EC964" t="b">
        <v>0</v>
      </c>
      <c r="ED964" t="b">
        <v>0</v>
      </c>
      <c r="EE964" t="b">
        <v>0</v>
      </c>
      <c r="EF964" t="b" cm="1">
        <v>0</v>
      </c>
      <c r="EG964" t="b">
        <v>0</v>
      </c>
      <c r="EH964" t="b">
        <v>0</v>
      </c>
      <c r="EI964" t="b">
        <v>0</v>
      </c>
      <c r="EJ964" t="s">
        <v>1592</v>
      </c>
      <c r="EK964">
        <v>0</v>
      </c>
      <c r="EL964">
        <v>13</v>
      </c>
      <c r="EM964" t="b">
        <v>0</v>
      </c>
    </row>
    <row r="965" spans="1:143" ht="141.75">
      <c r="A965"/>
      <c r="B965" t="s">
        <v>1282</v>
      </c>
      <c r="C965" t="s">
        <v>1282</v>
      </c>
      <c r="D965" t="s">
        <v>1820</v>
      </c>
      <c r="E965" t="s">
        <v>1821</v>
      </c>
      <c r="F965"/>
      <c r="G965" s="109" t="s">
        <v>1822</v>
      </c>
      <c r="H965" t="s">
        <v>902</v>
      </c>
      <c r="I965" t="s">
        <v>1272</v>
      </c>
      <c r="J965" t="s">
        <v>1880</v>
      </c>
      <c r="K965" t="s">
        <v>902</v>
      </c>
      <c r="L965" t="s">
        <v>1939</v>
      </c>
      <c r="M965" t="s">
        <v>1947</v>
      </c>
      <c r="N965" s="109" t="s">
        <v>10518</v>
      </c>
      <c r="O965"/>
      <c r="P965" t="s">
        <v>10252</v>
      </c>
      <c r="Q965" t="s">
        <v>1316</v>
      </c>
      <c r="R965" t="s">
        <v>10253</v>
      </c>
      <c r="S965"/>
      <c r="T965" t="s">
        <v>8852</v>
      </c>
      <c r="U965" t="s">
        <v>10583</v>
      </c>
      <c r="V965" t="s">
        <v>10519</v>
      </c>
      <c r="W965" t="s">
        <v>902</v>
      </c>
      <c r="X965" t="s">
        <v>902</v>
      </c>
      <c r="Y965"/>
      <c r="Z965"/>
      <c r="AA965"/>
      <c r="AB965"/>
      <c r="AC965" t="s">
        <v>902</v>
      </c>
      <c r="AD965" t="s">
        <v>902</v>
      </c>
      <c r="AE965" t="s">
        <v>902</v>
      </c>
      <c r="AF965"/>
      <c r="AG965"/>
      <c r="AH965"/>
      <c r="AI965"/>
      <c r="AJ965"/>
      <c r="AK965"/>
      <c r="AL965"/>
      <c r="AM965"/>
      <c r="AN965"/>
      <c r="AO965" s="108" t="s">
        <v>43</v>
      </c>
      <c r="AP965" t="s">
        <v>1317</v>
      </c>
      <c r="AQ965">
        <v>48</v>
      </c>
      <c r="AR965" t="s">
        <v>10520</v>
      </c>
      <c r="AS965" t="s">
        <v>1282</v>
      </c>
      <c r="AT965" t="s">
        <v>10256</v>
      </c>
      <c r="AU965" t="s">
        <v>1821</v>
      </c>
      <c r="AV965" t="s">
        <v>10521</v>
      </c>
      <c r="AW965" t="s">
        <v>1937</v>
      </c>
      <c r="AX965" t="s">
        <v>1934</v>
      </c>
      <c r="AY965" t="s">
        <v>10522</v>
      </c>
      <c r="AZ965" t="s">
        <v>1316</v>
      </c>
      <c r="BA965" t="s">
        <v>10523</v>
      </c>
      <c r="BB965" t="s">
        <v>1272</v>
      </c>
      <c r="BC965" t="s">
        <v>1939</v>
      </c>
      <c r="BD965" t="s">
        <v>10616</v>
      </c>
      <c r="BE965">
        <v>952</v>
      </c>
      <c r="BF965">
        <v>958</v>
      </c>
      <c r="BG965">
        <v>0</v>
      </c>
      <c r="BH965" t="s">
        <v>1592</v>
      </c>
      <c r="BI965">
        <v>0</v>
      </c>
      <c r="BJ965">
        <v>0</v>
      </c>
      <c r="BK965">
        <v>952</v>
      </c>
      <c r="BL965" t="s">
        <v>10528</v>
      </c>
      <c r="BM965" t="s">
        <v>10582</v>
      </c>
      <c r="BN965" t="s">
        <v>10585</v>
      </c>
      <c r="BO965" t="s" cm="1">
        <v>10584</v>
      </c>
      <c r="BP965" t="s">
        <v>1592</v>
      </c>
      <c r="BQ965" t="s">
        <v>10261</v>
      </c>
      <c r="BR965">
        <v>47</v>
      </c>
      <c r="BS965" t="s">
        <v>1887</v>
      </c>
      <c r="BT965" t="s">
        <v>10617</v>
      </c>
      <c r="BU965" t="s">
        <v>1820</v>
      </c>
      <c r="BV965" t="s">
        <v>10521</v>
      </c>
      <c r="BW965" t="s">
        <v>1940</v>
      </c>
      <c r="BX965" t="s">
        <v>10526</v>
      </c>
      <c r="BY965" t="s">
        <v>8852</v>
      </c>
      <c r="BZ965" t="s">
        <v>1937</v>
      </c>
      <c r="CA965" t="s">
        <v>1947</v>
      </c>
      <c r="CB965"/>
      <c r="CC965" t="s">
        <v>998</v>
      </c>
      <c r="CD965" t="s">
        <v>1272</v>
      </c>
      <c r="CE965" t="s">
        <v>10618</v>
      </c>
      <c r="CF965" t="s">
        <v>10619</v>
      </c>
      <c r="CG965" t="s">
        <v>1272</v>
      </c>
      <c r="CH965" t="s">
        <v>1592</v>
      </c>
      <c r="CI965" t="s">
        <v>10253</v>
      </c>
      <c r="CJ965" t="s">
        <v>1282</v>
      </c>
      <c r="CK965"/>
      <c r="CL965"/>
      <c r="CM965" t="s">
        <v>10583</v>
      </c>
      <c r="CN965" t="s">
        <v>10519</v>
      </c>
      <c r="CO965" t="s">
        <v>10583</v>
      </c>
      <c r="CP965" t="s">
        <v>10519</v>
      </c>
      <c r="CQ965" t="s">
        <v>902</v>
      </c>
      <c r="CR965">
        <v>0</v>
      </c>
      <c r="CS965" t="s">
        <v>1592</v>
      </c>
      <c r="CT965" t="s">
        <v>1592</v>
      </c>
      <c r="CU965" t="s">
        <v>1592</v>
      </c>
      <c r="CV965" t="s">
        <v>1592</v>
      </c>
      <c r="CW965" t="s">
        <v>1592</v>
      </c>
      <c r="CX965">
        <v>963</v>
      </c>
      <c r="CY965" t="s">
        <v>10620</v>
      </c>
      <c r="CZ965" t="s">
        <v>1592</v>
      </c>
      <c r="DA965" t="s">
        <v>2313</v>
      </c>
      <c r="DB965" t="s">
        <v>2314</v>
      </c>
      <c r="DC965" t="s">
        <v>1821</v>
      </c>
      <c r="DD965" t="s">
        <v>1316</v>
      </c>
      <c r="DE965" t="s">
        <v>1822</v>
      </c>
      <c r="DF965" t="s">
        <v>8852</v>
      </c>
      <c r="DG965" t="s">
        <v>8867</v>
      </c>
      <c r="DH965" t="s">
        <v>8868</v>
      </c>
      <c r="DI965" t="s">
        <v>10520</v>
      </c>
      <c r="DJ965"/>
      <c r="DK965" t="s">
        <v>8868</v>
      </c>
      <c r="DL965">
        <v>9</v>
      </c>
      <c r="DM965" t="s">
        <v>2315</v>
      </c>
      <c r="DN965" t="s">
        <v>1282</v>
      </c>
      <c r="DO965" t="b">
        <v>1</v>
      </c>
      <c r="DP965" t="b">
        <v>1</v>
      </c>
      <c r="DQ965" t="b">
        <v>0</v>
      </c>
      <c r="DR965" t="b">
        <v>0</v>
      </c>
      <c r="DS965" t="b">
        <v>0</v>
      </c>
      <c r="DT965" t="b">
        <v>1</v>
      </c>
      <c r="DU965" t="b">
        <v>0</v>
      </c>
      <c r="DV965">
        <v>0</v>
      </c>
      <c r="DW965" t="b">
        <v>0</v>
      </c>
      <c r="DX965" t="b">
        <v>0</v>
      </c>
      <c r="DY965" t="b">
        <v>0</v>
      </c>
      <c r="DZ965" t="b">
        <v>0</v>
      </c>
      <c r="EA965" t="b">
        <v>0</v>
      </c>
      <c r="EB965" t="b">
        <v>0</v>
      </c>
      <c r="EC965" t="b">
        <v>0</v>
      </c>
      <c r="ED965" t="b">
        <v>0</v>
      </c>
      <c r="EE965" t="b">
        <v>0</v>
      </c>
      <c r="EF965" t="b" cm="1">
        <v>0</v>
      </c>
      <c r="EG965" t="b">
        <v>0</v>
      </c>
      <c r="EH965" t="b">
        <v>0</v>
      </c>
      <c r="EI965" t="b">
        <v>0</v>
      </c>
      <c r="EJ965" t="s">
        <v>1592</v>
      </c>
      <c r="EK965">
        <v>0</v>
      </c>
      <c r="EL965">
        <v>23</v>
      </c>
      <c r="EM965" t="b">
        <v>0</v>
      </c>
    </row>
    <row r="966" spans="1:143" ht="15.75">
      <c r="A966"/>
      <c r="B966" t="s">
        <v>1282</v>
      </c>
      <c r="C966" t="s">
        <v>1282</v>
      </c>
      <c r="D966" t="s">
        <v>1889</v>
      </c>
      <c r="E966" t="s">
        <v>1890</v>
      </c>
      <c r="F966"/>
      <c r="G966" t="s">
        <v>1891</v>
      </c>
      <c r="H966" t="s">
        <v>10449</v>
      </c>
      <c r="I966" t="s">
        <v>1268</v>
      </c>
      <c r="J966" t="s">
        <v>1880</v>
      </c>
      <c r="K966" t="s">
        <v>902</v>
      </c>
      <c r="L966" t="s">
        <v>1939</v>
      </c>
      <c r="M966" t="s">
        <v>2031</v>
      </c>
      <c r="N966"/>
      <c r="O966"/>
      <c r="P966" t="s">
        <v>10252</v>
      </c>
      <c r="Q966" t="s">
        <v>1316</v>
      </c>
      <c r="R966" t="s">
        <v>10253</v>
      </c>
      <c r="S966"/>
      <c r="T966" t="s">
        <v>8852</v>
      </c>
      <c r="U966" t="s">
        <v>10583</v>
      </c>
      <c r="V966" t="s">
        <v>10621</v>
      </c>
      <c r="W966" t="s">
        <v>902</v>
      </c>
      <c r="X966" t="s">
        <v>902</v>
      </c>
      <c r="Y966"/>
      <c r="Z966"/>
      <c r="AA966"/>
      <c r="AB966"/>
      <c r="AC966" t="s">
        <v>902</v>
      </c>
      <c r="AD966" t="s">
        <v>902</v>
      </c>
      <c r="AE966" t="s">
        <v>902</v>
      </c>
      <c r="AF966"/>
      <c r="AG966"/>
      <c r="AH966"/>
      <c r="AI966"/>
      <c r="AJ966"/>
      <c r="AK966"/>
      <c r="AL966"/>
      <c r="AM966"/>
      <c r="AN966"/>
      <c r="AO966" s="108" t="s">
        <v>43</v>
      </c>
      <c r="AP966" t="s">
        <v>1317</v>
      </c>
      <c r="AQ966">
        <v>49</v>
      </c>
      <c r="AR966" t="s">
        <v>10622</v>
      </c>
      <c r="AS966" t="s">
        <v>1282</v>
      </c>
      <c r="AT966" t="s">
        <v>10256</v>
      </c>
      <c r="AU966" t="s">
        <v>1890</v>
      </c>
      <c r="AV966" t="s">
        <v>10623</v>
      </c>
      <c r="AW966" t="s">
        <v>1937</v>
      </c>
      <c r="AX966" t="s">
        <v>1934</v>
      </c>
      <c r="AY966" t="s">
        <v>10624</v>
      </c>
      <c r="AZ966" t="s">
        <v>1316</v>
      </c>
      <c r="BA966" t="s">
        <v>10625</v>
      </c>
      <c r="BB966" t="s">
        <v>1268</v>
      </c>
      <c r="BC966" t="s">
        <v>1939</v>
      </c>
      <c r="BD966" t="s">
        <v>10626</v>
      </c>
      <c r="BE966">
        <v>966</v>
      </c>
      <c r="BF966">
        <v>958</v>
      </c>
      <c r="BG966">
        <v>0</v>
      </c>
      <c r="BH966" t="s">
        <v>1890</v>
      </c>
      <c r="BI966">
        <v>1</v>
      </c>
      <c r="BJ966">
        <v>0</v>
      </c>
      <c r="BK966">
        <v>0</v>
      </c>
      <c r="BL966" t="s">
        <v>1592</v>
      </c>
      <c r="BM966" t="s">
        <v>10582</v>
      </c>
      <c r="BN966" t="s">
        <v>10585</v>
      </c>
      <c r="BO966" t="s" cm="1">
        <v>10584</v>
      </c>
      <c r="BP966" t="s">
        <v>1592</v>
      </c>
      <c r="BQ966" t="s">
        <v>10261</v>
      </c>
      <c r="BR966">
        <v>48</v>
      </c>
      <c r="BS966" t="s">
        <v>1888</v>
      </c>
      <c r="BT966" t="s">
        <v>10627</v>
      </c>
      <c r="BU966" t="s">
        <v>1889</v>
      </c>
      <c r="BV966" t="s">
        <v>10623</v>
      </c>
      <c r="BW966" t="s">
        <v>10457</v>
      </c>
      <c r="BX966" t="s">
        <v>1937</v>
      </c>
      <c r="BY966" t="s">
        <v>8852</v>
      </c>
      <c r="BZ966" t="s">
        <v>1937</v>
      </c>
      <c r="CA966" t="s">
        <v>2031</v>
      </c>
      <c r="CB966"/>
      <c r="CC966" t="s">
        <v>998</v>
      </c>
      <c r="CD966" t="s">
        <v>1268</v>
      </c>
      <c r="CE966" t="s">
        <v>10628</v>
      </c>
      <c r="CF966" t="s">
        <v>10629</v>
      </c>
      <c r="CG966" t="s">
        <v>1268</v>
      </c>
      <c r="CH966" t="s">
        <v>1592</v>
      </c>
      <c r="CI966" t="s">
        <v>10253</v>
      </c>
      <c r="CJ966" t="s">
        <v>1282</v>
      </c>
      <c r="CK966"/>
      <c r="CL966"/>
      <c r="CM966" t="s">
        <v>10583</v>
      </c>
      <c r="CN966" t="s">
        <v>10621</v>
      </c>
      <c r="CO966" t="s">
        <v>10583</v>
      </c>
      <c r="CP966" t="s">
        <v>10621</v>
      </c>
      <c r="CQ966" t="s">
        <v>902</v>
      </c>
      <c r="CR966">
        <v>0</v>
      </c>
      <c r="CS966" t="s">
        <v>1592</v>
      </c>
      <c r="CT966" t="s">
        <v>1592</v>
      </c>
      <c r="CU966" t="s">
        <v>1592</v>
      </c>
      <c r="CV966" t="s">
        <v>1592</v>
      </c>
      <c r="CW966" t="s">
        <v>1592</v>
      </c>
      <c r="CX966">
        <v>964</v>
      </c>
      <c r="CY966" t="s">
        <v>10630</v>
      </c>
      <c r="CZ966" t="s">
        <v>1592</v>
      </c>
      <c r="DA966" t="s">
        <v>2313</v>
      </c>
      <c r="DB966" t="s">
        <v>2314</v>
      </c>
      <c r="DC966" t="s">
        <v>1890</v>
      </c>
      <c r="DD966" t="s">
        <v>1316</v>
      </c>
      <c r="DE966" t="s">
        <v>1891</v>
      </c>
      <c r="DF966" t="s">
        <v>8852</v>
      </c>
      <c r="DG966" t="s">
        <v>8867</v>
      </c>
      <c r="DH966" t="s">
        <v>8868</v>
      </c>
      <c r="DI966" t="s">
        <v>10622</v>
      </c>
      <c r="DJ966"/>
      <c r="DK966" t="s">
        <v>8868</v>
      </c>
      <c r="DL966">
        <v>9</v>
      </c>
      <c r="DM966" t="s">
        <v>2315</v>
      </c>
      <c r="DN966" t="s">
        <v>1282</v>
      </c>
      <c r="DO966" t="b">
        <v>1</v>
      </c>
      <c r="DP966" t="b">
        <v>1</v>
      </c>
      <c r="DQ966" t="b">
        <v>1</v>
      </c>
      <c r="DR966" t="b">
        <v>0</v>
      </c>
      <c r="DS966" t="b">
        <v>0</v>
      </c>
      <c r="DT966" t="b">
        <v>1</v>
      </c>
      <c r="DU966" t="b">
        <v>0</v>
      </c>
      <c r="DV966">
        <v>0</v>
      </c>
      <c r="DW966" t="b">
        <v>0</v>
      </c>
      <c r="DX966" t="b">
        <v>0</v>
      </c>
      <c r="DY966" t="b">
        <v>0</v>
      </c>
      <c r="DZ966" t="b">
        <v>0</v>
      </c>
      <c r="EA966" t="b">
        <v>0</v>
      </c>
      <c r="EB966" t="b">
        <v>0</v>
      </c>
      <c r="EC966" t="b">
        <v>0</v>
      </c>
      <c r="ED966" t="b">
        <v>0</v>
      </c>
      <c r="EE966" t="b">
        <v>0</v>
      </c>
      <c r="EF966" t="b" cm="1">
        <v>0</v>
      </c>
      <c r="EG966" t="b">
        <v>0</v>
      </c>
      <c r="EH966" t="b">
        <v>0</v>
      </c>
      <c r="EI966" t="b">
        <v>0</v>
      </c>
      <c r="EJ966" t="s">
        <v>1592</v>
      </c>
      <c r="EK966">
        <v>0</v>
      </c>
      <c r="EL966">
        <v>39</v>
      </c>
      <c r="EM966" t="b">
        <v>0</v>
      </c>
    </row>
    <row r="967" spans="1:143" ht="15.75">
      <c r="A967"/>
      <c r="B967" t="s">
        <v>1282</v>
      </c>
      <c r="C967" t="s">
        <v>1282</v>
      </c>
      <c r="D967" t="s">
        <v>1893</v>
      </c>
      <c r="E967" t="s">
        <v>1894</v>
      </c>
      <c r="F967"/>
      <c r="G967" t="s">
        <v>1895</v>
      </c>
      <c r="H967" t="s">
        <v>10461</v>
      </c>
      <c r="I967" t="s">
        <v>1268</v>
      </c>
      <c r="J967" t="s">
        <v>1880</v>
      </c>
      <c r="K967" t="s">
        <v>902</v>
      </c>
      <c r="L967" t="s">
        <v>1939</v>
      </c>
      <c r="M967" t="s">
        <v>2031</v>
      </c>
      <c r="N967"/>
      <c r="O967"/>
      <c r="P967" t="s">
        <v>10252</v>
      </c>
      <c r="Q967" t="s">
        <v>1316</v>
      </c>
      <c r="R967" t="s">
        <v>10253</v>
      </c>
      <c r="S967"/>
      <c r="T967" t="s">
        <v>8852</v>
      </c>
      <c r="U967" t="s">
        <v>10583</v>
      </c>
      <c r="V967" t="s">
        <v>10631</v>
      </c>
      <c r="W967" t="s">
        <v>902</v>
      </c>
      <c r="X967" t="s">
        <v>902</v>
      </c>
      <c r="Y967"/>
      <c r="Z967"/>
      <c r="AA967"/>
      <c r="AB967"/>
      <c r="AC967" t="s">
        <v>902</v>
      </c>
      <c r="AD967" t="s">
        <v>902</v>
      </c>
      <c r="AE967" t="s">
        <v>902</v>
      </c>
      <c r="AF967"/>
      <c r="AG967"/>
      <c r="AH967"/>
      <c r="AI967"/>
      <c r="AJ967"/>
      <c r="AK967"/>
      <c r="AL967"/>
      <c r="AM967"/>
      <c r="AN967"/>
      <c r="AO967" s="108" t="s">
        <v>43</v>
      </c>
      <c r="AP967" t="s">
        <v>1317</v>
      </c>
      <c r="AQ967">
        <v>50</v>
      </c>
      <c r="AR967" t="s">
        <v>10632</v>
      </c>
      <c r="AS967" t="s">
        <v>1282</v>
      </c>
      <c r="AT967" t="s">
        <v>10256</v>
      </c>
      <c r="AU967" t="s">
        <v>1894</v>
      </c>
      <c r="AV967" t="s">
        <v>10633</v>
      </c>
      <c r="AW967" t="s">
        <v>1937</v>
      </c>
      <c r="AX967" t="s">
        <v>1934</v>
      </c>
      <c r="AY967" t="s">
        <v>10634</v>
      </c>
      <c r="AZ967" t="s">
        <v>1316</v>
      </c>
      <c r="BA967" t="s">
        <v>10635</v>
      </c>
      <c r="BB967" t="s">
        <v>1268</v>
      </c>
      <c r="BC967" t="s">
        <v>1939</v>
      </c>
      <c r="BD967" t="s">
        <v>10636</v>
      </c>
      <c r="BE967">
        <v>967</v>
      </c>
      <c r="BF967">
        <v>958</v>
      </c>
      <c r="BG967">
        <v>0</v>
      </c>
      <c r="BH967" t="s">
        <v>1894</v>
      </c>
      <c r="BI967">
        <v>1</v>
      </c>
      <c r="BJ967">
        <v>0</v>
      </c>
      <c r="BK967">
        <v>0</v>
      </c>
      <c r="BL967" t="s">
        <v>1592</v>
      </c>
      <c r="BM967" t="s">
        <v>10582</v>
      </c>
      <c r="BN967" t="s">
        <v>10585</v>
      </c>
      <c r="BO967" t="s" cm="1">
        <v>10584</v>
      </c>
      <c r="BP967" t="s">
        <v>1592</v>
      </c>
      <c r="BQ967" t="s">
        <v>10261</v>
      </c>
      <c r="BR967">
        <v>49</v>
      </c>
      <c r="BS967" t="s">
        <v>1892</v>
      </c>
      <c r="BT967" t="s">
        <v>10637</v>
      </c>
      <c r="BU967" t="s">
        <v>1893</v>
      </c>
      <c r="BV967" t="s">
        <v>10633</v>
      </c>
      <c r="BW967" t="s">
        <v>10469</v>
      </c>
      <c r="BX967" t="s">
        <v>1937</v>
      </c>
      <c r="BY967" t="s">
        <v>8852</v>
      </c>
      <c r="BZ967" t="s">
        <v>1937</v>
      </c>
      <c r="CA967" t="s">
        <v>2031</v>
      </c>
      <c r="CB967"/>
      <c r="CC967" t="s">
        <v>998</v>
      </c>
      <c r="CD967" t="s">
        <v>1268</v>
      </c>
      <c r="CE967" t="s">
        <v>10638</v>
      </c>
      <c r="CF967" t="s">
        <v>10639</v>
      </c>
      <c r="CG967" t="s">
        <v>1268</v>
      </c>
      <c r="CH967" t="s">
        <v>1592</v>
      </c>
      <c r="CI967" t="s">
        <v>10253</v>
      </c>
      <c r="CJ967" t="s">
        <v>1282</v>
      </c>
      <c r="CK967"/>
      <c r="CL967"/>
      <c r="CM967" t="s">
        <v>10583</v>
      </c>
      <c r="CN967" t="s">
        <v>10631</v>
      </c>
      <c r="CO967" t="s">
        <v>10583</v>
      </c>
      <c r="CP967" t="s">
        <v>10631</v>
      </c>
      <c r="CQ967" t="s">
        <v>902</v>
      </c>
      <c r="CR967">
        <v>0</v>
      </c>
      <c r="CS967" t="s">
        <v>1592</v>
      </c>
      <c r="CT967" t="s">
        <v>1592</v>
      </c>
      <c r="CU967" t="s">
        <v>1592</v>
      </c>
      <c r="CV967" t="s">
        <v>1592</v>
      </c>
      <c r="CW967" t="s">
        <v>1592</v>
      </c>
      <c r="CX967">
        <v>965</v>
      </c>
      <c r="CY967" t="s">
        <v>10640</v>
      </c>
      <c r="CZ967" t="s">
        <v>1592</v>
      </c>
      <c r="DA967" t="s">
        <v>2313</v>
      </c>
      <c r="DB967" t="s">
        <v>2314</v>
      </c>
      <c r="DC967" t="s">
        <v>1894</v>
      </c>
      <c r="DD967" t="s">
        <v>1316</v>
      </c>
      <c r="DE967" t="s">
        <v>1895</v>
      </c>
      <c r="DF967" t="s">
        <v>8852</v>
      </c>
      <c r="DG967" t="s">
        <v>8867</v>
      </c>
      <c r="DH967" t="s">
        <v>8868</v>
      </c>
      <c r="DI967" t="s">
        <v>10632</v>
      </c>
      <c r="DJ967"/>
      <c r="DK967" t="s">
        <v>8868</v>
      </c>
      <c r="DL967">
        <v>9</v>
      </c>
      <c r="DM967" t="s">
        <v>2315</v>
      </c>
      <c r="DN967" t="s">
        <v>1282</v>
      </c>
      <c r="DO967" t="b">
        <v>1</v>
      </c>
      <c r="DP967" t="b">
        <v>1</v>
      </c>
      <c r="DQ967" t="b">
        <v>1</v>
      </c>
      <c r="DR967" t="b">
        <v>0</v>
      </c>
      <c r="DS967" t="b">
        <v>0</v>
      </c>
      <c r="DT967" t="b">
        <v>1</v>
      </c>
      <c r="DU967" t="b">
        <v>0</v>
      </c>
      <c r="DV967">
        <v>0</v>
      </c>
      <c r="DW967" t="b">
        <v>0</v>
      </c>
      <c r="DX967" t="b">
        <v>0</v>
      </c>
      <c r="DY967" t="b">
        <v>0</v>
      </c>
      <c r="DZ967" t="b">
        <v>0</v>
      </c>
      <c r="EA967" t="b">
        <v>0</v>
      </c>
      <c r="EB967" t="b">
        <v>0</v>
      </c>
      <c r="EC967" t="b">
        <v>0</v>
      </c>
      <c r="ED967" t="b">
        <v>0</v>
      </c>
      <c r="EE967" t="b">
        <v>0</v>
      </c>
      <c r="EF967" t="b" cm="1">
        <v>0</v>
      </c>
      <c r="EG967" t="b">
        <v>0</v>
      </c>
      <c r="EH967" t="b">
        <v>0</v>
      </c>
      <c r="EI967" t="b">
        <v>0</v>
      </c>
      <c r="EJ967" t="s">
        <v>1592</v>
      </c>
      <c r="EK967">
        <v>0</v>
      </c>
      <c r="EL967">
        <v>37</v>
      </c>
      <c r="EM967" t="b">
        <v>0</v>
      </c>
    </row>
    <row r="968" spans="1:143" ht="15.75">
      <c r="A968"/>
      <c r="B968" t="s">
        <v>1282</v>
      </c>
      <c r="C968" t="s">
        <v>1282</v>
      </c>
      <c r="D968" t="s">
        <v>1751</v>
      </c>
      <c r="E968" t="s">
        <v>10641</v>
      </c>
      <c r="F968"/>
      <c r="G968" t="s">
        <v>1751</v>
      </c>
      <c r="H968" t="s">
        <v>902</v>
      </c>
      <c r="I968" t="s">
        <v>1279</v>
      </c>
      <c r="J968"/>
      <c r="K968" t="s">
        <v>902</v>
      </c>
      <c r="L968" t="s">
        <v>5588</v>
      </c>
      <c r="M968"/>
      <c r="N968"/>
      <c r="O968"/>
      <c r="P968" t="s">
        <v>10252</v>
      </c>
      <c r="Q968" t="s">
        <v>1316</v>
      </c>
      <c r="R968" t="s">
        <v>10253</v>
      </c>
      <c r="S968"/>
      <c r="T968" t="s">
        <v>8852</v>
      </c>
      <c r="U968" t="s">
        <v>10642</v>
      </c>
      <c r="V968"/>
      <c r="W968" t="s">
        <v>902</v>
      </c>
      <c r="X968" t="s">
        <v>902</v>
      </c>
      <c r="Y968"/>
      <c r="Z968"/>
      <c r="AA968"/>
      <c r="AB968"/>
      <c r="AC968" t="s">
        <v>902</v>
      </c>
      <c r="AD968" t="s">
        <v>902</v>
      </c>
      <c r="AE968" t="s">
        <v>902</v>
      </c>
      <c r="AF968"/>
      <c r="AG968"/>
      <c r="AH968"/>
      <c r="AI968"/>
      <c r="AJ968"/>
      <c r="AK968"/>
      <c r="AL968"/>
      <c r="AM968"/>
      <c r="AN968"/>
      <c r="AO968" s="108" t="s">
        <v>43</v>
      </c>
      <c r="AP968" t="s">
        <v>1317</v>
      </c>
      <c r="AQ968">
        <v>51</v>
      </c>
      <c r="AR968" t="s">
        <v>10643</v>
      </c>
      <c r="AS968" t="s">
        <v>1282</v>
      </c>
      <c r="AT968" t="s">
        <v>10256</v>
      </c>
      <c r="AU968" t="s">
        <v>10641</v>
      </c>
      <c r="AV968" t="s">
        <v>10644</v>
      </c>
      <c r="AW968" t="s">
        <v>1937</v>
      </c>
      <c r="AX968" t="s">
        <v>1934</v>
      </c>
      <c r="AY968" t="s">
        <v>10645</v>
      </c>
      <c r="AZ968" t="s">
        <v>1316</v>
      </c>
      <c r="BA968" t="s">
        <v>10646</v>
      </c>
      <c r="BB968" t="s">
        <v>1279</v>
      </c>
      <c r="BC968" t="s">
        <v>5118</v>
      </c>
      <c r="BD968" t="s">
        <v>10647</v>
      </c>
      <c r="BE968">
        <v>968</v>
      </c>
      <c r="BF968">
        <v>0</v>
      </c>
      <c r="BG968">
        <v>0</v>
      </c>
      <c r="BH968" t="s">
        <v>1592</v>
      </c>
      <c r="BI968">
        <v>0</v>
      </c>
      <c r="BJ968">
        <v>0</v>
      </c>
      <c r="BK968">
        <v>0</v>
      </c>
      <c r="BL968" t="s">
        <v>1592</v>
      </c>
      <c r="BM968" t="s">
        <v>1592</v>
      </c>
      <c r="BN968" t="s">
        <v>1592</v>
      </c>
      <c r="BO968" t="s" cm="1">
        <v>1592</v>
      </c>
      <c r="BP968" t="s">
        <v>1592</v>
      </c>
      <c r="BQ968" t="s">
        <v>10261</v>
      </c>
      <c r="BR968">
        <v>50</v>
      </c>
      <c r="BS968" t="s">
        <v>2176</v>
      </c>
      <c r="BT968" t="s">
        <v>10648</v>
      </c>
      <c r="BU968" t="s">
        <v>1751</v>
      </c>
      <c r="BV968" t="s">
        <v>10644</v>
      </c>
      <c r="BW968" t="s">
        <v>1940</v>
      </c>
      <c r="BX968" t="s">
        <v>1937</v>
      </c>
      <c r="BY968" t="s">
        <v>8852</v>
      </c>
      <c r="BZ968" t="s">
        <v>1937</v>
      </c>
      <c r="CA968" t="s">
        <v>1592</v>
      </c>
      <c r="CB968"/>
      <c r="CC968" t="s">
        <v>998</v>
      </c>
      <c r="CD968" t="s">
        <v>1279</v>
      </c>
      <c r="CE968" t="s">
        <v>10641</v>
      </c>
      <c r="CF968" t="s">
        <v>10644</v>
      </c>
      <c r="CG968" t="s">
        <v>1279</v>
      </c>
      <c r="CH968" t="s">
        <v>1592</v>
      </c>
      <c r="CI968" t="s">
        <v>10253</v>
      </c>
      <c r="CJ968" t="s">
        <v>1282</v>
      </c>
      <c r="CK968"/>
      <c r="CL968"/>
      <c r="CM968" t="s">
        <v>10642</v>
      </c>
      <c r="CN968" t="s">
        <v>1592</v>
      </c>
      <c r="CO968" t="s">
        <v>10642</v>
      </c>
      <c r="CP968" t="s">
        <v>1592</v>
      </c>
      <c r="CQ968" t="s">
        <v>902</v>
      </c>
      <c r="CR968">
        <v>0</v>
      </c>
      <c r="CS968" t="s">
        <v>1592</v>
      </c>
      <c r="CT968" t="s">
        <v>1592</v>
      </c>
      <c r="CU968" t="s">
        <v>1592</v>
      </c>
      <c r="CV968" t="s">
        <v>1592</v>
      </c>
      <c r="CW968" t="s">
        <v>1592</v>
      </c>
      <c r="CX968">
        <v>966</v>
      </c>
      <c r="CY968" t="s">
        <v>10649</v>
      </c>
      <c r="CZ968" t="s">
        <v>1592</v>
      </c>
      <c r="DA968" t="s">
        <v>2313</v>
      </c>
      <c r="DB968" t="s">
        <v>2314</v>
      </c>
      <c r="DC968" t="s">
        <v>10641</v>
      </c>
      <c r="DD968" t="s">
        <v>1316</v>
      </c>
      <c r="DE968" t="s">
        <v>1751</v>
      </c>
      <c r="DF968" t="s">
        <v>8852</v>
      </c>
      <c r="DG968" t="s">
        <v>8867</v>
      </c>
      <c r="DH968" t="s">
        <v>8868</v>
      </c>
      <c r="DI968" t="s">
        <v>10643</v>
      </c>
      <c r="DJ968"/>
      <c r="DK968" t="s">
        <v>8868</v>
      </c>
      <c r="DL968">
        <v>9</v>
      </c>
      <c r="DM968" t="s">
        <v>2315</v>
      </c>
      <c r="DN968" t="s">
        <v>1282</v>
      </c>
      <c r="DO968" t="b">
        <v>1</v>
      </c>
      <c r="DP968" t="b">
        <v>1</v>
      </c>
      <c r="DQ968" t="b">
        <v>1</v>
      </c>
      <c r="DR968" t="b">
        <v>0</v>
      </c>
      <c r="DS968" t="b">
        <v>0</v>
      </c>
      <c r="DT968" t="b">
        <v>1</v>
      </c>
      <c r="DU968" t="b">
        <v>1</v>
      </c>
      <c r="DV968">
        <v>0</v>
      </c>
      <c r="DW968" t="b">
        <v>0</v>
      </c>
      <c r="DX968" t="b">
        <v>0</v>
      </c>
      <c r="DY968" t="b">
        <v>0</v>
      </c>
      <c r="DZ968" t="b">
        <v>0</v>
      </c>
      <c r="EA968" t="b">
        <v>0</v>
      </c>
      <c r="EB968" t="b">
        <v>0</v>
      </c>
      <c r="EC968" t="b">
        <v>0</v>
      </c>
      <c r="ED968" t="b">
        <v>0</v>
      </c>
      <c r="EE968" t="b">
        <v>0</v>
      </c>
      <c r="EF968" t="b" cm="1">
        <v>0</v>
      </c>
      <c r="EG968" t="b">
        <v>0</v>
      </c>
      <c r="EH968" t="b">
        <v>0</v>
      </c>
      <c r="EI968" t="b">
        <v>0</v>
      </c>
      <c r="EJ968" t="s">
        <v>1592</v>
      </c>
      <c r="EK968">
        <v>0</v>
      </c>
      <c r="EL968">
        <v>23</v>
      </c>
      <c r="EM968" t="b">
        <v>0</v>
      </c>
    </row>
    <row r="969" spans="1:143" ht="15.75">
      <c r="A969"/>
      <c r="B969" t="s">
        <v>1282</v>
      </c>
      <c r="C969" t="s">
        <v>1282</v>
      </c>
      <c r="D969" t="s">
        <v>1756</v>
      </c>
      <c r="E969" t="s">
        <v>1757</v>
      </c>
      <c r="F969"/>
      <c r="G969" t="s">
        <v>1757</v>
      </c>
      <c r="H969" t="s">
        <v>902</v>
      </c>
      <c r="I969" t="s">
        <v>1272</v>
      </c>
      <c r="J969" t="s">
        <v>1751</v>
      </c>
      <c r="K969" t="s">
        <v>902</v>
      </c>
      <c r="L969" t="s">
        <v>5588</v>
      </c>
      <c r="M969" t="s">
        <v>1947</v>
      </c>
      <c r="N969" t="s">
        <v>10264</v>
      </c>
      <c r="O969"/>
      <c r="P969" t="s">
        <v>10252</v>
      </c>
      <c r="Q969" t="s">
        <v>1316</v>
      </c>
      <c r="R969" t="s">
        <v>10253</v>
      </c>
      <c r="S969"/>
      <c r="T969" t="s">
        <v>8852</v>
      </c>
      <c r="U969" t="s">
        <v>10642</v>
      </c>
      <c r="V969" t="s">
        <v>1966</v>
      </c>
      <c r="W969" t="s">
        <v>902</v>
      </c>
      <c r="X969" t="s">
        <v>902</v>
      </c>
      <c r="Y969"/>
      <c r="Z969"/>
      <c r="AA969"/>
      <c r="AB969"/>
      <c r="AC969" t="s">
        <v>902</v>
      </c>
      <c r="AD969" t="s">
        <v>902</v>
      </c>
      <c r="AE969" t="s">
        <v>902</v>
      </c>
      <c r="AF969"/>
      <c r="AG969"/>
      <c r="AH969"/>
      <c r="AI969"/>
      <c r="AJ969"/>
      <c r="AK969"/>
      <c r="AL969"/>
      <c r="AM969"/>
      <c r="AN969"/>
      <c r="AO969" s="108" t="s">
        <v>43</v>
      </c>
      <c r="AP969" t="s">
        <v>1317</v>
      </c>
      <c r="AQ969">
        <v>52</v>
      </c>
      <c r="AR969" t="s">
        <v>10265</v>
      </c>
      <c r="AS969" t="s">
        <v>1282</v>
      </c>
      <c r="AT969" t="s">
        <v>10256</v>
      </c>
      <c r="AU969" t="s">
        <v>1757</v>
      </c>
      <c r="AV969" t="s">
        <v>1961</v>
      </c>
      <c r="AW969" t="s">
        <v>1937</v>
      </c>
      <c r="AX969" t="s">
        <v>1934</v>
      </c>
      <c r="AY969" t="s">
        <v>1961</v>
      </c>
      <c r="AZ969" t="s">
        <v>1316</v>
      </c>
      <c r="BA969" t="s">
        <v>6199</v>
      </c>
      <c r="BB969" t="s">
        <v>1272</v>
      </c>
      <c r="BC969" t="s">
        <v>5118</v>
      </c>
      <c r="BD969" t="s">
        <v>6200</v>
      </c>
      <c r="BE969">
        <v>402</v>
      </c>
      <c r="BF969">
        <v>968</v>
      </c>
      <c r="BG969">
        <v>0</v>
      </c>
      <c r="BH969" t="s">
        <v>1592</v>
      </c>
      <c r="BI969">
        <v>0</v>
      </c>
      <c r="BJ969">
        <v>0</v>
      </c>
      <c r="BK969">
        <v>480</v>
      </c>
      <c r="BL969" t="s">
        <v>1967</v>
      </c>
      <c r="BM969" t="s">
        <v>10641</v>
      </c>
      <c r="BN969" t="s">
        <v>10644</v>
      </c>
      <c r="BO969" t="s" cm="1">
        <v>10643</v>
      </c>
      <c r="BP969" t="s">
        <v>1592</v>
      </c>
      <c r="BQ969" t="s">
        <v>10261</v>
      </c>
      <c r="BR969">
        <v>51</v>
      </c>
      <c r="BS969" t="s">
        <v>1755</v>
      </c>
      <c r="BT969" t="s">
        <v>10650</v>
      </c>
      <c r="BU969" t="s">
        <v>1756</v>
      </c>
      <c r="BV969" t="s">
        <v>1961</v>
      </c>
      <c r="BW969" t="s">
        <v>1940</v>
      </c>
      <c r="BX969" t="s">
        <v>10267</v>
      </c>
      <c r="BY969" t="s">
        <v>8852</v>
      </c>
      <c r="BZ969" t="s">
        <v>1937</v>
      </c>
      <c r="CA969" t="s">
        <v>1947</v>
      </c>
      <c r="CB969"/>
      <c r="CC969" t="s">
        <v>998</v>
      </c>
      <c r="CD969" t="s">
        <v>1272</v>
      </c>
      <c r="CE969" t="s">
        <v>10651</v>
      </c>
      <c r="CF969" t="s">
        <v>10652</v>
      </c>
      <c r="CG969" t="s">
        <v>1272</v>
      </c>
      <c r="CH969" t="s">
        <v>1592</v>
      </c>
      <c r="CI969" t="s">
        <v>10253</v>
      </c>
      <c r="CJ969" t="s">
        <v>1282</v>
      </c>
      <c r="CK969"/>
      <c r="CL969"/>
      <c r="CM969" t="s">
        <v>10642</v>
      </c>
      <c r="CN969" t="s">
        <v>1966</v>
      </c>
      <c r="CO969" t="s">
        <v>10642</v>
      </c>
      <c r="CP969" t="s">
        <v>1966</v>
      </c>
      <c r="CQ969" t="s">
        <v>902</v>
      </c>
      <c r="CR969">
        <v>0</v>
      </c>
      <c r="CS969" t="s">
        <v>1592</v>
      </c>
      <c r="CT969" t="s">
        <v>1592</v>
      </c>
      <c r="CU969" t="s">
        <v>1592</v>
      </c>
      <c r="CV969" t="s">
        <v>1592</v>
      </c>
      <c r="CW969" t="s">
        <v>1592</v>
      </c>
      <c r="CX969">
        <v>967</v>
      </c>
      <c r="CY969" t="s">
        <v>10653</v>
      </c>
      <c r="CZ969" t="s">
        <v>1592</v>
      </c>
      <c r="DA969" t="s">
        <v>2313</v>
      </c>
      <c r="DB969" t="s">
        <v>2314</v>
      </c>
      <c r="DC969" t="s">
        <v>1757</v>
      </c>
      <c r="DD969" t="s">
        <v>1316</v>
      </c>
      <c r="DE969" t="s">
        <v>1757</v>
      </c>
      <c r="DF969" t="s">
        <v>8852</v>
      </c>
      <c r="DG969" t="s">
        <v>8867</v>
      </c>
      <c r="DH969" t="s">
        <v>8868</v>
      </c>
      <c r="DI969" t="s">
        <v>10265</v>
      </c>
      <c r="DJ969"/>
      <c r="DK969" t="s">
        <v>8868</v>
      </c>
      <c r="DL969">
        <v>9</v>
      </c>
      <c r="DM969" t="s">
        <v>2315</v>
      </c>
      <c r="DN969" t="s">
        <v>1282</v>
      </c>
      <c r="DO969" t="b">
        <v>1</v>
      </c>
      <c r="DP969" t="b">
        <v>1</v>
      </c>
      <c r="DQ969" t="b">
        <v>0</v>
      </c>
      <c r="DR969" t="b">
        <v>0</v>
      </c>
      <c r="DS969" t="b">
        <v>0</v>
      </c>
      <c r="DT969" t="b">
        <v>1</v>
      </c>
      <c r="DU969" t="b">
        <v>0</v>
      </c>
      <c r="DV969">
        <v>0</v>
      </c>
      <c r="DW969" t="b">
        <v>0</v>
      </c>
      <c r="DX969" t="b">
        <v>0</v>
      </c>
      <c r="DY969" t="b">
        <v>0</v>
      </c>
      <c r="DZ969" t="b">
        <v>0</v>
      </c>
      <c r="EA969" t="b">
        <v>0</v>
      </c>
      <c r="EB969" t="b">
        <v>0</v>
      </c>
      <c r="EC969" t="b">
        <v>0</v>
      </c>
      <c r="ED969" t="b">
        <v>0</v>
      </c>
      <c r="EE969" t="b">
        <v>0</v>
      </c>
      <c r="EF969" t="b" cm="1">
        <v>1</v>
      </c>
      <c r="EG969" t="b">
        <v>0</v>
      </c>
      <c r="EH969" t="b">
        <v>0</v>
      </c>
      <c r="EI969" t="b">
        <v>1</v>
      </c>
      <c r="EJ969" t="s">
        <v>1235</v>
      </c>
      <c r="EK969">
        <v>1</v>
      </c>
      <c r="EL969">
        <v>9</v>
      </c>
      <c r="EM969" t="b">
        <v>0</v>
      </c>
    </row>
    <row r="970" spans="1:143" ht="63">
      <c r="A970"/>
      <c r="B970" t="s">
        <v>1282</v>
      </c>
      <c r="C970" t="s">
        <v>1282</v>
      </c>
      <c r="D970" t="s">
        <v>1761</v>
      </c>
      <c r="E970" t="s">
        <v>1762</v>
      </c>
      <c r="F970"/>
      <c r="G970" t="s">
        <v>1763</v>
      </c>
      <c r="H970" t="s">
        <v>902</v>
      </c>
      <c r="I970" t="s">
        <v>1272</v>
      </c>
      <c r="J970" t="s">
        <v>1751</v>
      </c>
      <c r="K970" t="s">
        <v>902</v>
      </c>
      <c r="L970" t="s">
        <v>5588</v>
      </c>
      <c r="M970" t="s">
        <v>1947</v>
      </c>
      <c r="N970" s="109" t="s">
        <v>10271</v>
      </c>
      <c r="O970"/>
      <c r="P970" t="s">
        <v>10252</v>
      </c>
      <c r="Q970" t="s">
        <v>1316</v>
      </c>
      <c r="R970" t="s">
        <v>10253</v>
      </c>
      <c r="S970"/>
      <c r="T970" t="s">
        <v>8852</v>
      </c>
      <c r="U970" t="s">
        <v>10642</v>
      </c>
      <c r="V970" t="s">
        <v>1948</v>
      </c>
      <c r="W970" t="s">
        <v>902</v>
      </c>
      <c r="X970" t="s">
        <v>902</v>
      </c>
      <c r="Y970"/>
      <c r="Z970"/>
      <c r="AA970"/>
      <c r="AB970"/>
      <c r="AC970" t="s">
        <v>902</v>
      </c>
      <c r="AD970" t="s">
        <v>902</v>
      </c>
      <c r="AE970" t="s">
        <v>902</v>
      </c>
      <c r="AF970"/>
      <c r="AG970"/>
      <c r="AH970"/>
      <c r="AI970"/>
      <c r="AJ970"/>
      <c r="AK970"/>
      <c r="AL970"/>
      <c r="AM970"/>
      <c r="AN970"/>
      <c r="AO970" s="108" t="s">
        <v>43</v>
      </c>
      <c r="AP970" t="s">
        <v>1317</v>
      </c>
      <c r="AQ970">
        <v>53</v>
      </c>
      <c r="AR970" t="s">
        <v>10272</v>
      </c>
      <c r="AS970" t="s">
        <v>1282</v>
      </c>
      <c r="AT970" t="s">
        <v>10256</v>
      </c>
      <c r="AU970" t="s">
        <v>1762</v>
      </c>
      <c r="AV970" t="s">
        <v>1945</v>
      </c>
      <c r="AW970" t="s">
        <v>1937</v>
      </c>
      <c r="AX970" t="s">
        <v>1934</v>
      </c>
      <c r="AY970" t="s">
        <v>10273</v>
      </c>
      <c r="AZ970" t="s">
        <v>1316</v>
      </c>
      <c r="BA970" t="s">
        <v>5600</v>
      </c>
      <c r="BB970" t="s">
        <v>1272</v>
      </c>
      <c r="BC970" t="s">
        <v>5118</v>
      </c>
      <c r="BD970" t="s">
        <v>5601</v>
      </c>
      <c r="BE970">
        <v>339</v>
      </c>
      <c r="BF970">
        <v>968</v>
      </c>
      <c r="BG970">
        <v>0</v>
      </c>
      <c r="BH970" t="s">
        <v>1592</v>
      </c>
      <c r="BI970">
        <v>0</v>
      </c>
      <c r="BJ970">
        <v>0</v>
      </c>
      <c r="BK970">
        <v>1055</v>
      </c>
      <c r="BL970" t="s">
        <v>1950</v>
      </c>
      <c r="BM970" t="s">
        <v>10641</v>
      </c>
      <c r="BN970" t="s">
        <v>10644</v>
      </c>
      <c r="BO970" t="s" cm="1">
        <v>10643</v>
      </c>
      <c r="BP970" t="s">
        <v>1592</v>
      </c>
      <c r="BQ970" t="s">
        <v>10261</v>
      </c>
      <c r="BR970">
        <v>52</v>
      </c>
      <c r="BS970" t="s">
        <v>1760</v>
      </c>
      <c r="BT970" t="s">
        <v>10654</v>
      </c>
      <c r="BU970" t="s">
        <v>1761</v>
      </c>
      <c r="BV970" t="s">
        <v>1945</v>
      </c>
      <c r="BW970" t="s">
        <v>1940</v>
      </c>
      <c r="BX970" t="s">
        <v>10275</v>
      </c>
      <c r="BY970" t="s">
        <v>8852</v>
      </c>
      <c r="BZ970" t="s">
        <v>1937</v>
      </c>
      <c r="CA970" t="s">
        <v>1947</v>
      </c>
      <c r="CB970"/>
      <c r="CC970" t="s">
        <v>998</v>
      </c>
      <c r="CD970" t="s">
        <v>1272</v>
      </c>
      <c r="CE970" t="s">
        <v>10655</v>
      </c>
      <c r="CF970" t="s">
        <v>10656</v>
      </c>
      <c r="CG970" t="s">
        <v>1272</v>
      </c>
      <c r="CH970" t="s">
        <v>1592</v>
      </c>
      <c r="CI970" t="s">
        <v>10253</v>
      </c>
      <c r="CJ970" t="s">
        <v>1282</v>
      </c>
      <c r="CK970"/>
      <c r="CL970"/>
      <c r="CM970" t="s">
        <v>10642</v>
      </c>
      <c r="CN970" t="s">
        <v>1948</v>
      </c>
      <c r="CO970" t="s">
        <v>10642</v>
      </c>
      <c r="CP970" t="s">
        <v>1948</v>
      </c>
      <c r="CQ970" t="s">
        <v>902</v>
      </c>
      <c r="CR970">
        <v>0</v>
      </c>
      <c r="CS970" t="s">
        <v>1592</v>
      </c>
      <c r="CT970" t="s">
        <v>1592</v>
      </c>
      <c r="CU970" t="s">
        <v>1592</v>
      </c>
      <c r="CV970" t="s">
        <v>1592</v>
      </c>
      <c r="CW970" t="s">
        <v>1592</v>
      </c>
      <c r="CX970">
        <v>968</v>
      </c>
      <c r="CY970" t="s">
        <v>10657</v>
      </c>
      <c r="CZ970" t="s">
        <v>1592</v>
      </c>
      <c r="DA970" t="s">
        <v>2313</v>
      </c>
      <c r="DB970" t="s">
        <v>2314</v>
      </c>
      <c r="DC970" t="s">
        <v>1762</v>
      </c>
      <c r="DD970" t="s">
        <v>1316</v>
      </c>
      <c r="DE970" t="s">
        <v>1763</v>
      </c>
      <c r="DF970" t="s">
        <v>8852</v>
      </c>
      <c r="DG970" t="s">
        <v>8867</v>
      </c>
      <c r="DH970" t="s">
        <v>8868</v>
      </c>
      <c r="DI970" t="s">
        <v>10272</v>
      </c>
      <c r="DJ970"/>
      <c r="DK970" t="s">
        <v>8868</v>
      </c>
      <c r="DL970">
        <v>9</v>
      </c>
      <c r="DM970" t="s">
        <v>2315</v>
      </c>
      <c r="DN970" t="s">
        <v>1282</v>
      </c>
      <c r="DO970" t="b">
        <v>1</v>
      </c>
      <c r="DP970" t="b">
        <v>1</v>
      </c>
      <c r="DQ970" t="b">
        <v>0</v>
      </c>
      <c r="DR970" t="b">
        <v>0</v>
      </c>
      <c r="DS970" t="b">
        <v>0</v>
      </c>
      <c r="DT970" t="b">
        <v>1</v>
      </c>
      <c r="DU970" t="b">
        <v>0</v>
      </c>
      <c r="DV970">
        <v>0</v>
      </c>
      <c r="DW970" t="b">
        <v>0</v>
      </c>
      <c r="DX970" t="b">
        <v>0</v>
      </c>
      <c r="DY970" t="b">
        <v>0</v>
      </c>
      <c r="DZ970" t="b">
        <v>0</v>
      </c>
      <c r="EA970" t="b">
        <v>0</v>
      </c>
      <c r="EB970" t="b">
        <v>0</v>
      </c>
      <c r="EC970" t="b">
        <v>0</v>
      </c>
      <c r="ED970" t="b">
        <v>0</v>
      </c>
      <c r="EE970" t="b">
        <v>0</v>
      </c>
      <c r="EF970" t="b" cm="1">
        <v>0</v>
      </c>
      <c r="EG970" t="b">
        <v>0</v>
      </c>
      <c r="EH970" t="b">
        <v>0</v>
      </c>
      <c r="EI970" t="b">
        <v>0</v>
      </c>
      <c r="EJ970" t="s">
        <v>1592</v>
      </c>
      <c r="EK970">
        <v>0</v>
      </c>
      <c r="EL970">
        <v>7</v>
      </c>
      <c r="EM970" t="b">
        <v>0</v>
      </c>
    </row>
    <row r="971" spans="1:143" ht="15.75">
      <c r="A971"/>
      <c r="B971" t="s">
        <v>1282</v>
      </c>
      <c r="C971" t="s">
        <v>1282</v>
      </c>
      <c r="D971" t="s">
        <v>1766</v>
      </c>
      <c r="E971" t="s">
        <v>1767</v>
      </c>
      <c r="F971"/>
      <c r="G971" t="s">
        <v>1763</v>
      </c>
      <c r="H971" t="s">
        <v>902</v>
      </c>
      <c r="I971" t="s">
        <v>1272</v>
      </c>
      <c r="J971" t="s">
        <v>1751</v>
      </c>
      <c r="K971" t="s">
        <v>902</v>
      </c>
      <c r="L971" t="s">
        <v>5588</v>
      </c>
      <c r="M971" t="s">
        <v>1947</v>
      </c>
      <c r="N971" t="s">
        <v>902</v>
      </c>
      <c r="O971"/>
      <c r="P971" t="s">
        <v>10252</v>
      </c>
      <c r="Q971" t="s">
        <v>1316</v>
      </c>
      <c r="R971" t="s">
        <v>10253</v>
      </c>
      <c r="S971"/>
      <c r="T971" t="s">
        <v>8852</v>
      </c>
      <c r="U971" t="s">
        <v>10642</v>
      </c>
      <c r="V971" t="s">
        <v>1956</v>
      </c>
      <c r="W971" t="s">
        <v>902</v>
      </c>
      <c r="X971" t="s">
        <v>902</v>
      </c>
      <c r="Y971"/>
      <c r="Z971"/>
      <c r="AA971"/>
      <c r="AB971"/>
      <c r="AC971" t="s">
        <v>902</v>
      </c>
      <c r="AD971" t="s">
        <v>902</v>
      </c>
      <c r="AE971" t="s">
        <v>902</v>
      </c>
      <c r="AF971"/>
      <c r="AG971"/>
      <c r="AH971"/>
      <c r="AI971"/>
      <c r="AJ971"/>
      <c r="AK971"/>
      <c r="AL971"/>
      <c r="AM971"/>
      <c r="AN971"/>
      <c r="AO971" s="108" t="s">
        <v>43</v>
      </c>
      <c r="AP971" t="s">
        <v>1317</v>
      </c>
      <c r="AQ971">
        <v>54</v>
      </c>
      <c r="AR971" t="s">
        <v>10279</v>
      </c>
      <c r="AS971" t="s">
        <v>1282</v>
      </c>
      <c r="AT971" t="s">
        <v>10256</v>
      </c>
      <c r="AU971" t="s">
        <v>1767</v>
      </c>
      <c r="AV971" t="s">
        <v>1953</v>
      </c>
      <c r="AW971" t="s">
        <v>1937</v>
      </c>
      <c r="AX971" t="s">
        <v>1934</v>
      </c>
      <c r="AY971" t="s">
        <v>10273</v>
      </c>
      <c r="AZ971" t="s">
        <v>1316</v>
      </c>
      <c r="BA971" t="s">
        <v>5610</v>
      </c>
      <c r="BB971" t="s">
        <v>1272</v>
      </c>
      <c r="BC971" t="s">
        <v>5118</v>
      </c>
      <c r="BD971" t="s">
        <v>5611</v>
      </c>
      <c r="BE971">
        <v>340</v>
      </c>
      <c r="BF971">
        <v>968</v>
      </c>
      <c r="BG971">
        <v>0</v>
      </c>
      <c r="BH971" t="s">
        <v>1592</v>
      </c>
      <c r="BI971">
        <v>0</v>
      </c>
      <c r="BJ971">
        <v>0</v>
      </c>
      <c r="BK971">
        <v>1036</v>
      </c>
      <c r="BL971" t="s">
        <v>1958</v>
      </c>
      <c r="BM971" t="s">
        <v>10641</v>
      </c>
      <c r="BN971" t="s">
        <v>10644</v>
      </c>
      <c r="BO971" t="s" cm="1">
        <v>10643</v>
      </c>
      <c r="BP971" t="s">
        <v>1592</v>
      </c>
      <c r="BQ971" t="s">
        <v>10261</v>
      </c>
      <c r="BR971">
        <v>53</v>
      </c>
      <c r="BS971" t="s">
        <v>1765</v>
      </c>
      <c r="BT971" t="s">
        <v>10658</v>
      </c>
      <c r="BU971" t="s">
        <v>1766</v>
      </c>
      <c r="BV971" t="s">
        <v>1953</v>
      </c>
      <c r="BW971" t="s">
        <v>1940</v>
      </c>
      <c r="BX971" t="s">
        <v>1940</v>
      </c>
      <c r="BY971" t="s">
        <v>8852</v>
      </c>
      <c r="BZ971" t="s">
        <v>1937</v>
      </c>
      <c r="CA971" t="s">
        <v>1947</v>
      </c>
      <c r="CB971"/>
      <c r="CC971" t="s">
        <v>998</v>
      </c>
      <c r="CD971" t="s">
        <v>1272</v>
      </c>
      <c r="CE971" t="s">
        <v>10659</v>
      </c>
      <c r="CF971" t="s">
        <v>10660</v>
      </c>
      <c r="CG971" t="s">
        <v>1272</v>
      </c>
      <c r="CH971" t="s">
        <v>1592</v>
      </c>
      <c r="CI971" t="s">
        <v>10253</v>
      </c>
      <c r="CJ971" t="s">
        <v>1282</v>
      </c>
      <c r="CK971"/>
      <c r="CL971"/>
      <c r="CM971" t="s">
        <v>10642</v>
      </c>
      <c r="CN971" t="s">
        <v>1956</v>
      </c>
      <c r="CO971" t="s">
        <v>10642</v>
      </c>
      <c r="CP971" t="s">
        <v>1956</v>
      </c>
      <c r="CQ971" t="s">
        <v>902</v>
      </c>
      <c r="CR971">
        <v>0</v>
      </c>
      <c r="CS971" t="s">
        <v>1592</v>
      </c>
      <c r="CT971" t="s">
        <v>1592</v>
      </c>
      <c r="CU971" t="s">
        <v>1592</v>
      </c>
      <c r="CV971" t="s">
        <v>1592</v>
      </c>
      <c r="CW971" t="s">
        <v>1592</v>
      </c>
      <c r="CX971">
        <v>969</v>
      </c>
      <c r="CY971" t="s">
        <v>10661</v>
      </c>
      <c r="CZ971" t="s">
        <v>1592</v>
      </c>
      <c r="DA971" t="s">
        <v>2313</v>
      </c>
      <c r="DB971" t="s">
        <v>2314</v>
      </c>
      <c r="DC971" t="s">
        <v>1767</v>
      </c>
      <c r="DD971" t="s">
        <v>1316</v>
      </c>
      <c r="DE971" t="s">
        <v>1763</v>
      </c>
      <c r="DF971" t="s">
        <v>8852</v>
      </c>
      <c r="DG971" t="s">
        <v>8867</v>
      </c>
      <c r="DH971" t="s">
        <v>8868</v>
      </c>
      <c r="DI971" t="s">
        <v>10279</v>
      </c>
      <c r="DJ971"/>
      <c r="DK971" t="s">
        <v>8868</v>
      </c>
      <c r="DL971">
        <v>9</v>
      </c>
      <c r="DM971" t="s">
        <v>2315</v>
      </c>
      <c r="DN971" t="s">
        <v>1282</v>
      </c>
      <c r="DO971" t="b">
        <v>1</v>
      </c>
      <c r="DP971" t="b">
        <v>1</v>
      </c>
      <c r="DQ971" t="b">
        <v>0</v>
      </c>
      <c r="DR971" t="b">
        <v>0</v>
      </c>
      <c r="DS971" t="b">
        <v>0</v>
      </c>
      <c r="DT971" t="b">
        <v>1</v>
      </c>
      <c r="DU971" t="b">
        <v>0</v>
      </c>
      <c r="DV971">
        <v>0</v>
      </c>
      <c r="DW971" t="b">
        <v>0</v>
      </c>
      <c r="DX971" t="b">
        <v>0</v>
      </c>
      <c r="DY971" t="b">
        <v>0</v>
      </c>
      <c r="DZ971" t="b">
        <v>0</v>
      </c>
      <c r="EA971" t="b">
        <v>0</v>
      </c>
      <c r="EB971" t="b">
        <v>0</v>
      </c>
      <c r="EC971" t="b">
        <v>0</v>
      </c>
      <c r="ED971" t="b">
        <v>0</v>
      </c>
      <c r="EE971" t="b">
        <v>0</v>
      </c>
      <c r="EF971" t="b" cm="1">
        <v>0</v>
      </c>
      <c r="EG971" t="b">
        <v>0</v>
      </c>
      <c r="EH971" t="b">
        <v>0</v>
      </c>
      <c r="EI971" t="b">
        <v>0</v>
      </c>
      <c r="EJ971" t="s">
        <v>1592</v>
      </c>
      <c r="EK971">
        <v>0</v>
      </c>
      <c r="EL971">
        <v>13</v>
      </c>
      <c r="EM971" t="b">
        <v>0</v>
      </c>
    </row>
    <row r="972" spans="1:143" ht="31.5">
      <c r="A972"/>
      <c r="B972" t="s">
        <v>1282</v>
      </c>
      <c r="C972" t="s">
        <v>1282</v>
      </c>
      <c r="D972" t="s">
        <v>1772</v>
      </c>
      <c r="E972" t="s">
        <v>1773</v>
      </c>
      <c r="F972"/>
      <c r="G972" s="109" t="s">
        <v>1774</v>
      </c>
      <c r="H972" t="s">
        <v>10284</v>
      </c>
      <c r="I972" t="s">
        <v>1272</v>
      </c>
      <c r="J972" t="s">
        <v>1751</v>
      </c>
      <c r="K972" t="s">
        <v>902</v>
      </c>
      <c r="L972" t="s">
        <v>5588</v>
      </c>
      <c r="M972" t="s">
        <v>1947</v>
      </c>
      <c r="N972" t="s">
        <v>10284</v>
      </c>
      <c r="O972"/>
      <c r="P972" t="s">
        <v>10252</v>
      </c>
      <c r="Q972" t="s">
        <v>1316</v>
      </c>
      <c r="R972" t="s">
        <v>10253</v>
      </c>
      <c r="S972"/>
      <c r="T972" t="s">
        <v>8852</v>
      </c>
      <c r="U972" t="s">
        <v>10642</v>
      </c>
      <c r="V972" t="s">
        <v>10285</v>
      </c>
      <c r="W972" t="s">
        <v>902</v>
      </c>
      <c r="X972" t="s">
        <v>902</v>
      </c>
      <c r="Y972"/>
      <c r="Z972"/>
      <c r="AA972"/>
      <c r="AB972"/>
      <c r="AC972" t="s">
        <v>10286</v>
      </c>
      <c r="AD972" t="s">
        <v>902</v>
      </c>
      <c r="AE972" t="s">
        <v>902</v>
      </c>
      <c r="AF972"/>
      <c r="AG972"/>
      <c r="AH972"/>
      <c r="AI972"/>
      <c r="AJ972"/>
      <c r="AK972"/>
      <c r="AL972"/>
      <c r="AM972"/>
      <c r="AN972"/>
      <c r="AO972" s="108" t="s">
        <v>43</v>
      </c>
      <c r="AP972" t="s">
        <v>1317</v>
      </c>
      <c r="AQ972">
        <v>55</v>
      </c>
      <c r="AR972" t="s">
        <v>10287</v>
      </c>
      <c r="AS972" t="s">
        <v>1282</v>
      </c>
      <c r="AT972" t="s">
        <v>10256</v>
      </c>
      <c r="AU972" t="s">
        <v>1773</v>
      </c>
      <c r="AV972" t="s">
        <v>5634</v>
      </c>
      <c r="AW972" t="s">
        <v>1937</v>
      </c>
      <c r="AX972" t="s">
        <v>1934</v>
      </c>
      <c r="AY972" t="s">
        <v>10288</v>
      </c>
      <c r="AZ972" t="s">
        <v>1316</v>
      </c>
      <c r="BA972" t="s">
        <v>5636</v>
      </c>
      <c r="BB972" t="s">
        <v>1272</v>
      </c>
      <c r="BC972" t="s">
        <v>5118</v>
      </c>
      <c r="BD972" t="s">
        <v>5637</v>
      </c>
      <c r="BE972">
        <v>342</v>
      </c>
      <c r="BF972">
        <v>968</v>
      </c>
      <c r="BG972">
        <v>0</v>
      </c>
      <c r="BH972" t="s">
        <v>1592</v>
      </c>
      <c r="BI972">
        <v>0</v>
      </c>
      <c r="BJ972">
        <v>0</v>
      </c>
      <c r="BK972">
        <v>1046</v>
      </c>
      <c r="BL972" t="s">
        <v>5638</v>
      </c>
      <c r="BM972" t="s">
        <v>10641</v>
      </c>
      <c r="BN972" t="s">
        <v>10644</v>
      </c>
      <c r="BO972" t="s" cm="1">
        <v>10643</v>
      </c>
      <c r="BP972" t="s">
        <v>1592</v>
      </c>
      <c r="BQ972" t="s">
        <v>10261</v>
      </c>
      <c r="BR972">
        <v>54</v>
      </c>
      <c r="BS972" t="s">
        <v>1771</v>
      </c>
      <c r="BT972" t="s">
        <v>10662</v>
      </c>
      <c r="BU972" t="s">
        <v>1772</v>
      </c>
      <c r="BV972" t="s">
        <v>5634</v>
      </c>
      <c r="BW972" t="s">
        <v>10290</v>
      </c>
      <c r="BX972" t="s">
        <v>10290</v>
      </c>
      <c r="BY972" t="s">
        <v>8852</v>
      </c>
      <c r="BZ972" t="s">
        <v>1937</v>
      </c>
      <c r="CA972" t="s">
        <v>1947</v>
      </c>
      <c r="CB972"/>
      <c r="CC972" t="s">
        <v>998</v>
      </c>
      <c r="CD972" t="s">
        <v>1272</v>
      </c>
      <c r="CE972" t="s">
        <v>10663</v>
      </c>
      <c r="CF972" t="s">
        <v>10664</v>
      </c>
      <c r="CG972" t="s">
        <v>1272</v>
      </c>
      <c r="CH972" t="s">
        <v>1592</v>
      </c>
      <c r="CI972" t="s">
        <v>10253</v>
      </c>
      <c r="CJ972" t="s">
        <v>1282</v>
      </c>
      <c r="CK972"/>
      <c r="CL972"/>
      <c r="CM972" t="s">
        <v>10642</v>
      </c>
      <c r="CN972" t="s">
        <v>10285</v>
      </c>
      <c r="CO972" t="s">
        <v>10642</v>
      </c>
      <c r="CP972" t="s">
        <v>10285</v>
      </c>
      <c r="CQ972" t="s">
        <v>902</v>
      </c>
      <c r="CR972">
        <v>0</v>
      </c>
      <c r="CS972" t="s">
        <v>1592</v>
      </c>
      <c r="CT972" t="s">
        <v>1592</v>
      </c>
      <c r="CU972" t="s">
        <v>1592</v>
      </c>
      <c r="CV972" t="s">
        <v>1592</v>
      </c>
      <c r="CW972" t="s">
        <v>1592</v>
      </c>
      <c r="CX972">
        <v>970</v>
      </c>
      <c r="CY972" t="s">
        <v>10665</v>
      </c>
      <c r="CZ972" t="s">
        <v>1592</v>
      </c>
      <c r="DA972" t="s">
        <v>2313</v>
      </c>
      <c r="DB972" t="s">
        <v>2314</v>
      </c>
      <c r="DC972" t="s">
        <v>1773</v>
      </c>
      <c r="DD972" t="s">
        <v>1316</v>
      </c>
      <c r="DE972" t="s">
        <v>1774</v>
      </c>
      <c r="DF972" t="s">
        <v>8852</v>
      </c>
      <c r="DG972" t="s">
        <v>8867</v>
      </c>
      <c r="DH972" t="s">
        <v>8868</v>
      </c>
      <c r="DI972" t="s">
        <v>10287</v>
      </c>
      <c r="DJ972"/>
      <c r="DK972" t="s">
        <v>8868</v>
      </c>
      <c r="DL972">
        <v>9</v>
      </c>
      <c r="DM972" t="s">
        <v>2315</v>
      </c>
      <c r="DN972" t="s">
        <v>1282</v>
      </c>
      <c r="DO972" t="b">
        <v>1</v>
      </c>
      <c r="DP972" t="b">
        <v>1</v>
      </c>
      <c r="DQ972" t="b">
        <v>0</v>
      </c>
      <c r="DR972" t="b">
        <v>0</v>
      </c>
      <c r="DS972" t="b">
        <v>0</v>
      </c>
      <c r="DT972" t="b">
        <v>1</v>
      </c>
      <c r="DU972" t="b">
        <v>0</v>
      </c>
      <c r="DV972">
        <v>0</v>
      </c>
      <c r="DW972" t="b">
        <v>0</v>
      </c>
      <c r="DX972" t="b">
        <v>0</v>
      </c>
      <c r="DY972" t="b">
        <v>0</v>
      </c>
      <c r="DZ972" t="b">
        <v>0</v>
      </c>
      <c r="EA972" t="b">
        <v>0</v>
      </c>
      <c r="EB972" t="b">
        <v>0</v>
      </c>
      <c r="EC972" t="b">
        <v>0</v>
      </c>
      <c r="ED972" t="b">
        <v>0</v>
      </c>
      <c r="EE972" t="b">
        <v>0</v>
      </c>
      <c r="EF972" t="b" cm="1">
        <v>0</v>
      </c>
      <c r="EG972" t="b">
        <v>0</v>
      </c>
      <c r="EH972" t="b">
        <v>0</v>
      </c>
      <c r="EI972" t="b">
        <v>0</v>
      </c>
      <c r="EJ972" t="s">
        <v>1592</v>
      </c>
      <c r="EK972">
        <v>0</v>
      </c>
      <c r="EL972">
        <v>16</v>
      </c>
      <c r="EM972" t="b">
        <v>0</v>
      </c>
    </row>
    <row r="973" spans="1:143" ht="15.75">
      <c r="A973"/>
      <c r="B973" t="s">
        <v>1282</v>
      </c>
      <c r="C973" t="s">
        <v>1282</v>
      </c>
      <c r="D973" t="s">
        <v>1778</v>
      </c>
      <c r="E973" t="s">
        <v>1779</v>
      </c>
      <c r="F973"/>
      <c r="G973" t="s">
        <v>1780</v>
      </c>
      <c r="H973" t="s">
        <v>10284</v>
      </c>
      <c r="I973" t="s">
        <v>1272</v>
      </c>
      <c r="J973" t="s">
        <v>1751</v>
      </c>
      <c r="K973" t="s">
        <v>902</v>
      </c>
      <c r="L973" t="s">
        <v>5588</v>
      </c>
      <c r="M973" t="s">
        <v>1947</v>
      </c>
      <c r="N973" t="s">
        <v>10284</v>
      </c>
      <c r="O973"/>
      <c r="P973" t="s">
        <v>10252</v>
      </c>
      <c r="Q973" t="s">
        <v>1316</v>
      </c>
      <c r="R973" t="s">
        <v>10253</v>
      </c>
      <c r="S973"/>
      <c r="T973" t="s">
        <v>8852</v>
      </c>
      <c r="U973" t="s">
        <v>10642</v>
      </c>
      <c r="V973" t="s">
        <v>10294</v>
      </c>
      <c r="W973" t="s">
        <v>902</v>
      </c>
      <c r="X973" t="s">
        <v>902</v>
      </c>
      <c r="Y973"/>
      <c r="Z973"/>
      <c r="AA973"/>
      <c r="AB973"/>
      <c r="AC973" t="s">
        <v>902</v>
      </c>
      <c r="AD973" t="s">
        <v>902</v>
      </c>
      <c r="AE973" t="s">
        <v>902</v>
      </c>
      <c r="AF973"/>
      <c r="AG973"/>
      <c r="AH973"/>
      <c r="AI973"/>
      <c r="AJ973"/>
      <c r="AK973"/>
      <c r="AL973"/>
      <c r="AM973"/>
      <c r="AN973"/>
      <c r="AO973" s="108" t="s">
        <v>43</v>
      </c>
      <c r="AP973" t="s">
        <v>1317</v>
      </c>
      <c r="AQ973">
        <v>56</v>
      </c>
      <c r="AR973" t="s">
        <v>10295</v>
      </c>
      <c r="AS973" t="s">
        <v>1282</v>
      </c>
      <c r="AT973" t="s">
        <v>10256</v>
      </c>
      <c r="AU973" t="s">
        <v>1779</v>
      </c>
      <c r="AV973" t="s">
        <v>5647</v>
      </c>
      <c r="AW973" t="s">
        <v>1937</v>
      </c>
      <c r="AX973" t="s">
        <v>1934</v>
      </c>
      <c r="AY973" t="s">
        <v>10296</v>
      </c>
      <c r="AZ973" t="s">
        <v>1316</v>
      </c>
      <c r="BA973" t="s">
        <v>5650</v>
      </c>
      <c r="BB973" t="s">
        <v>1272</v>
      </c>
      <c r="BC973" t="s">
        <v>5118</v>
      </c>
      <c r="BD973" t="s">
        <v>5651</v>
      </c>
      <c r="BE973">
        <v>343</v>
      </c>
      <c r="BF973">
        <v>968</v>
      </c>
      <c r="BG973">
        <v>0</v>
      </c>
      <c r="BH973" t="s">
        <v>1592</v>
      </c>
      <c r="BI973">
        <v>0</v>
      </c>
      <c r="BJ973">
        <v>0</v>
      </c>
      <c r="BK973">
        <v>1042</v>
      </c>
      <c r="BL973" t="s">
        <v>5652</v>
      </c>
      <c r="BM973" t="s">
        <v>10641</v>
      </c>
      <c r="BN973" t="s">
        <v>10644</v>
      </c>
      <c r="BO973" t="s" cm="1">
        <v>10643</v>
      </c>
      <c r="BP973" t="s">
        <v>1592</v>
      </c>
      <c r="BQ973" t="s">
        <v>10261</v>
      </c>
      <c r="BR973">
        <v>55</v>
      </c>
      <c r="BS973" t="s">
        <v>1777</v>
      </c>
      <c r="BT973" t="s">
        <v>10666</v>
      </c>
      <c r="BU973" t="s">
        <v>1778</v>
      </c>
      <c r="BV973" t="s">
        <v>5647</v>
      </c>
      <c r="BW973" t="s">
        <v>10290</v>
      </c>
      <c r="BX973" t="s">
        <v>10290</v>
      </c>
      <c r="BY973" t="s">
        <v>8852</v>
      </c>
      <c r="BZ973" t="s">
        <v>1937</v>
      </c>
      <c r="CA973" t="s">
        <v>1947</v>
      </c>
      <c r="CB973"/>
      <c r="CC973" t="s">
        <v>998</v>
      </c>
      <c r="CD973" t="s">
        <v>1272</v>
      </c>
      <c r="CE973" t="s">
        <v>10667</v>
      </c>
      <c r="CF973" t="s">
        <v>10668</v>
      </c>
      <c r="CG973" t="s">
        <v>1272</v>
      </c>
      <c r="CH973" t="s">
        <v>1592</v>
      </c>
      <c r="CI973" t="s">
        <v>10253</v>
      </c>
      <c r="CJ973" t="s">
        <v>1282</v>
      </c>
      <c r="CK973"/>
      <c r="CL973"/>
      <c r="CM973" t="s">
        <v>10642</v>
      </c>
      <c r="CN973" t="s">
        <v>10294</v>
      </c>
      <c r="CO973" t="s">
        <v>10642</v>
      </c>
      <c r="CP973" t="s">
        <v>10294</v>
      </c>
      <c r="CQ973" t="s">
        <v>902</v>
      </c>
      <c r="CR973">
        <v>0</v>
      </c>
      <c r="CS973" t="s">
        <v>1592</v>
      </c>
      <c r="CT973" t="s">
        <v>1592</v>
      </c>
      <c r="CU973" t="s">
        <v>1592</v>
      </c>
      <c r="CV973" t="s">
        <v>1592</v>
      </c>
      <c r="CW973" t="s">
        <v>1592</v>
      </c>
      <c r="CX973">
        <v>971</v>
      </c>
      <c r="CY973" t="s">
        <v>10669</v>
      </c>
      <c r="CZ973" t="s">
        <v>1592</v>
      </c>
      <c r="DA973" t="s">
        <v>2313</v>
      </c>
      <c r="DB973" t="s">
        <v>2314</v>
      </c>
      <c r="DC973" t="s">
        <v>1779</v>
      </c>
      <c r="DD973" t="s">
        <v>1316</v>
      </c>
      <c r="DE973" t="s">
        <v>1780</v>
      </c>
      <c r="DF973" t="s">
        <v>8852</v>
      </c>
      <c r="DG973" t="s">
        <v>8867</v>
      </c>
      <c r="DH973" t="s">
        <v>8868</v>
      </c>
      <c r="DI973" t="s">
        <v>10295</v>
      </c>
      <c r="DJ973"/>
      <c r="DK973" t="s">
        <v>8868</v>
      </c>
      <c r="DL973">
        <v>9</v>
      </c>
      <c r="DM973" t="s">
        <v>2315</v>
      </c>
      <c r="DN973" t="s">
        <v>1282</v>
      </c>
      <c r="DO973" t="b">
        <v>1</v>
      </c>
      <c r="DP973" t="b">
        <v>1</v>
      </c>
      <c r="DQ973" t="b">
        <v>0</v>
      </c>
      <c r="DR973" t="b">
        <v>0</v>
      </c>
      <c r="DS973" t="b">
        <v>0</v>
      </c>
      <c r="DT973" t="b">
        <v>1</v>
      </c>
      <c r="DU973" t="b">
        <v>0</v>
      </c>
      <c r="DV973">
        <v>0</v>
      </c>
      <c r="DW973" t="b">
        <v>0</v>
      </c>
      <c r="DX973" t="b">
        <v>0</v>
      </c>
      <c r="DY973" t="b">
        <v>0</v>
      </c>
      <c r="DZ973" t="b">
        <v>0</v>
      </c>
      <c r="EA973" t="b">
        <v>0</v>
      </c>
      <c r="EB973" t="b">
        <v>0</v>
      </c>
      <c r="EC973" t="b">
        <v>0</v>
      </c>
      <c r="ED973" t="b">
        <v>0</v>
      </c>
      <c r="EE973" t="b">
        <v>0</v>
      </c>
      <c r="EF973" t="b" cm="1">
        <v>0</v>
      </c>
      <c r="EG973" t="b">
        <v>0</v>
      </c>
      <c r="EH973" t="b">
        <v>0</v>
      </c>
      <c r="EI973" t="b">
        <v>0</v>
      </c>
      <c r="EJ973" t="s">
        <v>1592</v>
      </c>
      <c r="EK973">
        <v>0</v>
      </c>
      <c r="EL973">
        <v>14</v>
      </c>
      <c r="EM973" t="b">
        <v>0</v>
      </c>
    </row>
    <row r="974" spans="1:143" ht="15.75">
      <c r="A974"/>
      <c r="B974" t="s">
        <v>1282</v>
      </c>
      <c r="C974" t="s">
        <v>1282</v>
      </c>
      <c r="D974" t="s">
        <v>1782</v>
      </c>
      <c r="E974" t="s">
        <v>1783</v>
      </c>
      <c r="F974"/>
      <c r="G974" t="s">
        <v>1784</v>
      </c>
      <c r="H974" t="s">
        <v>902</v>
      </c>
      <c r="I974" t="s">
        <v>1272</v>
      </c>
      <c r="J974" t="s">
        <v>1751</v>
      </c>
      <c r="K974" t="s">
        <v>902</v>
      </c>
      <c r="L974" t="s">
        <v>1939</v>
      </c>
      <c r="M974" t="s">
        <v>1947</v>
      </c>
      <c r="N974" t="s">
        <v>10502</v>
      </c>
      <c r="O974"/>
      <c r="P974" t="s">
        <v>10252</v>
      </c>
      <c r="Q974" t="s">
        <v>1316</v>
      </c>
      <c r="R974" t="s">
        <v>10253</v>
      </c>
      <c r="S974"/>
      <c r="T974" t="s">
        <v>8852</v>
      </c>
      <c r="U974" t="s">
        <v>10642</v>
      </c>
      <c r="V974" t="s">
        <v>10503</v>
      </c>
      <c r="W974" t="s">
        <v>902</v>
      </c>
      <c r="X974" t="s">
        <v>902</v>
      </c>
      <c r="Y974"/>
      <c r="Z974"/>
      <c r="AA974"/>
      <c r="AB974"/>
      <c r="AC974" t="s">
        <v>902</v>
      </c>
      <c r="AD974" t="s">
        <v>902</v>
      </c>
      <c r="AE974" t="s">
        <v>902</v>
      </c>
      <c r="AF974"/>
      <c r="AG974"/>
      <c r="AH974"/>
      <c r="AI974"/>
      <c r="AJ974"/>
      <c r="AK974"/>
      <c r="AL974"/>
      <c r="AM974"/>
      <c r="AN974"/>
      <c r="AO974" s="108" t="s">
        <v>43</v>
      </c>
      <c r="AP974" t="s">
        <v>1317</v>
      </c>
      <c r="AQ974">
        <v>57</v>
      </c>
      <c r="AR974" t="s">
        <v>10504</v>
      </c>
      <c r="AS974" t="s">
        <v>1282</v>
      </c>
      <c r="AT974" t="s">
        <v>10256</v>
      </c>
      <c r="AU974" t="s">
        <v>1783</v>
      </c>
      <c r="AV974" t="s">
        <v>10505</v>
      </c>
      <c r="AW974" t="s">
        <v>1937</v>
      </c>
      <c r="AX974" t="s">
        <v>1934</v>
      </c>
      <c r="AY974" t="s">
        <v>10506</v>
      </c>
      <c r="AZ974" t="s">
        <v>1316</v>
      </c>
      <c r="BA974" t="s">
        <v>10507</v>
      </c>
      <c r="BB974" t="s">
        <v>1272</v>
      </c>
      <c r="BC974" t="s">
        <v>1939</v>
      </c>
      <c r="BD974" t="s">
        <v>10611</v>
      </c>
      <c r="BE974">
        <v>950</v>
      </c>
      <c r="BF974">
        <v>968</v>
      </c>
      <c r="BG974">
        <v>0</v>
      </c>
      <c r="BH974" t="s">
        <v>1592</v>
      </c>
      <c r="BI974">
        <v>0</v>
      </c>
      <c r="BJ974">
        <v>0</v>
      </c>
      <c r="BK974">
        <v>950</v>
      </c>
      <c r="BL974" t="s">
        <v>10512</v>
      </c>
      <c r="BM974" t="s">
        <v>10641</v>
      </c>
      <c r="BN974" t="s">
        <v>10644</v>
      </c>
      <c r="BO974" t="s" cm="1">
        <v>10643</v>
      </c>
      <c r="BP974" t="s">
        <v>1592</v>
      </c>
      <c r="BQ974" t="s">
        <v>10261</v>
      </c>
      <c r="BR974">
        <v>56</v>
      </c>
      <c r="BS974" t="s">
        <v>1781</v>
      </c>
      <c r="BT974" t="s">
        <v>10670</v>
      </c>
      <c r="BU974" t="s">
        <v>1782</v>
      </c>
      <c r="BV974" t="s">
        <v>10505</v>
      </c>
      <c r="BW974" t="s">
        <v>1940</v>
      </c>
      <c r="BX974" t="s">
        <v>10510</v>
      </c>
      <c r="BY974" t="s">
        <v>8852</v>
      </c>
      <c r="BZ974" t="s">
        <v>1937</v>
      </c>
      <c r="CA974" t="s">
        <v>1947</v>
      </c>
      <c r="CB974"/>
      <c r="CC974" t="s">
        <v>998</v>
      </c>
      <c r="CD974" t="s">
        <v>1272</v>
      </c>
      <c r="CE974" t="s">
        <v>10671</v>
      </c>
      <c r="CF974" t="s">
        <v>10672</v>
      </c>
      <c r="CG974" t="s">
        <v>1272</v>
      </c>
      <c r="CH974" t="s">
        <v>1592</v>
      </c>
      <c r="CI974" t="s">
        <v>10253</v>
      </c>
      <c r="CJ974" t="s">
        <v>1282</v>
      </c>
      <c r="CK974"/>
      <c r="CL974"/>
      <c r="CM974" t="s">
        <v>10642</v>
      </c>
      <c r="CN974" t="s">
        <v>10503</v>
      </c>
      <c r="CO974" t="s">
        <v>10642</v>
      </c>
      <c r="CP974" t="s">
        <v>10503</v>
      </c>
      <c r="CQ974" t="s">
        <v>902</v>
      </c>
      <c r="CR974">
        <v>0</v>
      </c>
      <c r="CS974" t="s">
        <v>1592</v>
      </c>
      <c r="CT974" t="s">
        <v>1592</v>
      </c>
      <c r="CU974" t="s">
        <v>1592</v>
      </c>
      <c r="CV974" t="s">
        <v>1592</v>
      </c>
      <c r="CW974" t="s">
        <v>1592</v>
      </c>
      <c r="CX974">
        <v>972</v>
      </c>
      <c r="CY974" t="s">
        <v>10673</v>
      </c>
      <c r="CZ974" t="s">
        <v>1592</v>
      </c>
      <c r="DA974" t="s">
        <v>2313</v>
      </c>
      <c r="DB974" t="s">
        <v>2314</v>
      </c>
      <c r="DC974" t="s">
        <v>1783</v>
      </c>
      <c r="DD974" t="s">
        <v>1316</v>
      </c>
      <c r="DE974" t="s">
        <v>1784</v>
      </c>
      <c r="DF974" t="s">
        <v>8852</v>
      </c>
      <c r="DG974" t="s">
        <v>8867</v>
      </c>
      <c r="DH974" t="s">
        <v>8868</v>
      </c>
      <c r="DI974" t="s">
        <v>10504</v>
      </c>
      <c r="DJ974"/>
      <c r="DK974" t="s">
        <v>8868</v>
      </c>
      <c r="DL974">
        <v>9</v>
      </c>
      <c r="DM974" t="s">
        <v>2315</v>
      </c>
      <c r="DN974" t="s">
        <v>1282</v>
      </c>
      <c r="DO974" t="b">
        <v>1</v>
      </c>
      <c r="DP974" t="b">
        <v>1</v>
      </c>
      <c r="DQ974" t="b">
        <v>0</v>
      </c>
      <c r="DR974" t="b">
        <v>0</v>
      </c>
      <c r="DS974" t="b">
        <v>0</v>
      </c>
      <c r="DT974" t="b">
        <v>1</v>
      </c>
      <c r="DU974" t="b">
        <v>0</v>
      </c>
      <c r="DV974">
        <v>0</v>
      </c>
      <c r="DW974" t="b">
        <v>0</v>
      </c>
      <c r="DX974" t="b">
        <v>0</v>
      </c>
      <c r="DY974" t="b">
        <v>0</v>
      </c>
      <c r="DZ974" t="b">
        <v>0</v>
      </c>
      <c r="EA974" t="b">
        <v>0</v>
      </c>
      <c r="EB974" t="b">
        <v>0</v>
      </c>
      <c r="EC974" t="b">
        <v>0</v>
      </c>
      <c r="ED974" t="b">
        <v>0</v>
      </c>
      <c r="EE974" t="b">
        <v>0</v>
      </c>
      <c r="EF974" t="b" cm="1">
        <v>0</v>
      </c>
      <c r="EG974" t="b">
        <v>0</v>
      </c>
      <c r="EH974" t="b">
        <v>0</v>
      </c>
      <c r="EI974" t="b">
        <v>0</v>
      </c>
      <c r="EJ974" t="s">
        <v>1592</v>
      </c>
      <c r="EK974">
        <v>0</v>
      </c>
      <c r="EL974">
        <v>13</v>
      </c>
      <c r="EM974" t="b">
        <v>0</v>
      </c>
    </row>
    <row r="975" spans="1:143" ht="47.25">
      <c r="A975"/>
      <c r="B975" t="s">
        <v>1282</v>
      </c>
      <c r="C975" t="s">
        <v>1282</v>
      </c>
      <c r="D975" t="s">
        <v>1788</v>
      </c>
      <c r="E975" t="s">
        <v>1789</v>
      </c>
      <c r="F975"/>
      <c r="G975" t="s">
        <v>1790</v>
      </c>
      <c r="H975" s="109" t="s">
        <v>10301</v>
      </c>
      <c r="I975" t="s">
        <v>1272</v>
      </c>
      <c r="J975" t="s">
        <v>1751</v>
      </c>
      <c r="K975" t="s">
        <v>902</v>
      </c>
      <c r="L975" t="s">
        <v>1939</v>
      </c>
      <c r="M975" t="s">
        <v>1974</v>
      </c>
      <c r="N975" t="s">
        <v>902</v>
      </c>
      <c r="O975"/>
      <c r="P975" t="s">
        <v>10252</v>
      </c>
      <c r="Q975" t="s">
        <v>1316</v>
      </c>
      <c r="R975" t="s">
        <v>10253</v>
      </c>
      <c r="S975"/>
      <c r="T975" t="s">
        <v>8852</v>
      </c>
      <c r="U975" t="s">
        <v>10642</v>
      </c>
      <c r="V975" t="s">
        <v>10302</v>
      </c>
      <c r="W975" t="s">
        <v>902</v>
      </c>
      <c r="X975" t="s">
        <v>902</v>
      </c>
      <c r="Y975"/>
      <c r="Z975"/>
      <c r="AA975"/>
      <c r="AB975"/>
      <c r="AC975" t="s">
        <v>10286</v>
      </c>
      <c r="AD975" t="s">
        <v>902</v>
      </c>
      <c r="AE975" t="s">
        <v>902</v>
      </c>
      <c r="AF975"/>
      <c r="AG975"/>
      <c r="AH975"/>
      <c r="AI975"/>
      <c r="AJ975"/>
      <c r="AK975"/>
      <c r="AL975"/>
      <c r="AM975"/>
      <c r="AN975"/>
      <c r="AO975" s="108" t="s">
        <v>43</v>
      </c>
      <c r="AP975" t="s">
        <v>1317</v>
      </c>
      <c r="AQ975">
        <v>58</v>
      </c>
      <c r="AR975" t="s">
        <v>10303</v>
      </c>
      <c r="AS975" t="s">
        <v>1282</v>
      </c>
      <c r="AT975" t="s">
        <v>10256</v>
      </c>
      <c r="AU975" t="s">
        <v>1789</v>
      </c>
      <c r="AV975" t="s">
        <v>10304</v>
      </c>
      <c r="AW975" t="s">
        <v>1937</v>
      </c>
      <c r="AX975" t="s">
        <v>1934</v>
      </c>
      <c r="AY975" t="s">
        <v>10674</v>
      </c>
      <c r="AZ975" t="s">
        <v>1316</v>
      </c>
      <c r="BA975" t="s">
        <v>10306</v>
      </c>
      <c r="BB975" t="s">
        <v>1272</v>
      </c>
      <c r="BC975" t="s">
        <v>1939</v>
      </c>
      <c r="BD975" t="s">
        <v>10428</v>
      </c>
      <c r="BE975">
        <v>925</v>
      </c>
      <c r="BF975">
        <v>968</v>
      </c>
      <c r="BG975">
        <v>0</v>
      </c>
      <c r="BH975" t="s">
        <v>1592</v>
      </c>
      <c r="BI975">
        <v>0</v>
      </c>
      <c r="BJ975">
        <v>0</v>
      </c>
      <c r="BK975">
        <v>925</v>
      </c>
      <c r="BL975" t="s">
        <v>10311</v>
      </c>
      <c r="BM975" t="s">
        <v>10641</v>
      </c>
      <c r="BN975" t="s">
        <v>10644</v>
      </c>
      <c r="BO975" t="s" cm="1">
        <v>10643</v>
      </c>
      <c r="BP975" t="s">
        <v>1592</v>
      </c>
      <c r="BQ975" t="s">
        <v>10261</v>
      </c>
      <c r="BR975">
        <v>57</v>
      </c>
      <c r="BS975" t="s">
        <v>1787</v>
      </c>
      <c r="BT975" t="s">
        <v>10675</v>
      </c>
      <c r="BU975" t="s">
        <v>1788</v>
      </c>
      <c r="BV975" t="s">
        <v>10304</v>
      </c>
      <c r="BW975" t="s">
        <v>10309</v>
      </c>
      <c r="BX975" t="s">
        <v>1940</v>
      </c>
      <c r="BY975" t="s">
        <v>8852</v>
      </c>
      <c r="BZ975" t="s">
        <v>1937</v>
      </c>
      <c r="CA975" t="s">
        <v>1974</v>
      </c>
      <c r="CB975"/>
      <c r="CC975" t="s">
        <v>998</v>
      </c>
      <c r="CD975" t="s">
        <v>1272</v>
      </c>
      <c r="CE975" t="s">
        <v>10676</v>
      </c>
      <c r="CF975" t="s">
        <v>10677</v>
      </c>
      <c r="CG975" t="s">
        <v>1272</v>
      </c>
      <c r="CH975" t="s">
        <v>1592</v>
      </c>
      <c r="CI975" t="s">
        <v>10253</v>
      </c>
      <c r="CJ975" t="s">
        <v>1282</v>
      </c>
      <c r="CK975"/>
      <c r="CL975"/>
      <c r="CM975" t="s">
        <v>10642</v>
      </c>
      <c r="CN975" t="s">
        <v>10302</v>
      </c>
      <c r="CO975" t="s">
        <v>10642</v>
      </c>
      <c r="CP975" t="s">
        <v>10302</v>
      </c>
      <c r="CQ975" t="s">
        <v>902</v>
      </c>
      <c r="CR975">
        <v>0</v>
      </c>
      <c r="CS975" t="s">
        <v>1592</v>
      </c>
      <c r="CT975" t="s">
        <v>1592</v>
      </c>
      <c r="CU975" t="s">
        <v>1592</v>
      </c>
      <c r="CV975" t="s">
        <v>1592</v>
      </c>
      <c r="CW975" t="s">
        <v>1592</v>
      </c>
      <c r="CX975">
        <v>973</v>
      </c>
      <c r="CY975" t="s">
        <v>10678</v>
      </c>
      <c r="CZ975" t="s">
        <v>1592</v>
      </c>
      <c r="DA975" t="s">
        <v>2313</v>
      </c>
      <c r="DB975" t="s">
        <v>2314</v>
      </c>
      <c r="DC975" t="s">
        <v>1789</v>
      </c>
      <c r="DD975" t="s">
        <v>1316</v>
      </c>
      <c r="DE975" t="s">
        <v>1790</v>
      </c>
      <c r="DF975" t="s">
        <v>8852</v>
      </c>
      <c r="DG975" t="s">
        <v>8867</v>
      </c>
      <c r="DH975" t="s">
        <v>8868</v>
      </c>
      <c r="DI975" t="s">
        <v>10303</v>
      </c>
      <c r="DJ975"/>
      <c r="DK975" t="s">
        <v>8868</v>
      </c>
      <c r="DL975">
        <v>9</v>
      </c>
      <c r="DM975" t="s">
        <v>2315</v>
      </c>
      <c r="DN975" t="s">
        <v>1282</v>
      </c>
      <c r="DO975" t="b">
        <v>1</v>
      </c>
      <c r="DP975" t="b">
        <v>1</v>
      </c>
      <c r="DQ975" t="b">
        <v>0</v>
      </c>
      <c r="DR975" t="b">
        <v>0</v>
      </c>
      <c r="DS975" t="b">
        <v>0</v>
      </c>
      <c r="DT975" t="b">
        <v>1</v>
      </c>
      <c r="DU975" t="b">
        <v>0</v>
      </c>
      <c r="DV975">
        <v>0</v>
      </c>
      <c r="DW975" t="b">
        <v>0</v>
      </c>
      <c r="DX975" t="b">
        <v>0</v>
      </c>
      <c r="DY975" t="b">
        <v>0</v>
      </c>
      <c r="DZ975" t="b">
        <v>0</v>
      </c>
      <c r="EA975" t="b">
        <v>0</v>
      </c>
      <c r="EB975" t="b">
        <v>0</v>
      </c>
      <c r="EC975" t="b">
        <v>0</v>
      </c>
      <c r="ED975" t="b">
        <v>0</v>
      </c>
      <c r="EE975" t="b">
        <v>0</v>
      </c>
      <c r="EF975" t="b" cm="1">
        <v>0</v>
      </c>
      <c r="EG975" t="b">
        <v>0</v>
      </c>
      <c r="EH975" t="b">
        <v>0</v>
      </c>
      <c r="EI975" t="b">
        <v>0</v>
      </c>
      <c r="EJ975" t="s">
        <v>1592</v>
      </c>
      <c r="EK975">
        <v>0</v>
      </c>
      <c r="EL975">
        <v>27</v>
      </c>
      <c r="EM975" t="b">
        <v>0</v>
      </c>
    </row>
    <row r="976" spans="1:143" ht="110.25">
      <c r="A976"/>
      <c r="B976" t="s">
        <v>1282</v>
      </c>
      <c r="C976" t="s">
        <v>1282</v>
      </c>
      <c r="D976" t="s">
        <v>1792</v>
      </c>
      <c r="E976" t="s">
        <v>1793</v>
      </c>
      <c r="F976"/>
      <c r="G976" s="109" t="s">
        <v>1794</v>
      </c>
      <c r="H976" t="s">
        <v>902</v>
      </c>
      <c r="I976" t="s">
        <v>1268</v>
      </c>
      <c r="J976" t="s">
        <v>1751</v>
      </c>
      <c r="K976" t="s">
        <v>902</v>
      </c>
      <c r="L976" t="s">
        <v>1939</v>
      </c>
      <c r="M976" t="s">
        <v>1947</v>
      </c>
      <c r="N976" s="109" t="s">
        <v>1794</v>
      </c>
      <c r="O976"/>
      <c r="P976" t="s">
        <v>10252</v>
      </c>
      <c r="Q976" t="s">
        <v>1316</v>
      </c>
      <c r="R976" t="s">
        <v>10253</v>
      </c>
      <c r="S976"/>
      <c r="T976" t="s">
        <v>8852</v>
      </c>
      <c r="U976" t="s">
        <v>10642</v>
      </c>
      <c r="V976" t="s">
        <v>10679</v>
      </c>
      <c r="W976" t="s">
        <v>902</v>
      </c>
      <c r="X976" t="s">
        <v>902</v>
      </c>
      <c r="Y976"/>
      <c r="Z976"/>
      <c r="AA976"/>
      <c r="AB976"/>
      <c r="AC976" t="s">
        <v>902</v>
      </c>
      <c r="AD976" t="s">
        <v>902</v>
      </c>
      <c r="AE976" t="s">
        <v>902</v>
      </c>
      <c r="AF976"/>
      <c r="AG976"/>
      <c r="AH976"/>
      <c r="AI976"/>
      <c r="AJ976"/>
      <c r="AK976"/>
      <c r="AL976"/>
      <c r="AM976"/>
      <c r="AN976"/>
      <c r="AO976" s="108" t="s">
        <v>43</v>
      </c>
      <c r="AP976" t="s">
        <v>1317</v>
      </c>
      <c r="AQ976">
        <v>59</v>
      </c>
      <c r="AR976" t="s">
        <v>10680</v>
      </c>
      <c r="AS976" t="s">
        <v>1282</v>
      </c>
      <c r="AT976" t="s">
        <v>10256</v>
      </c>
      <c r="AU976" t="s">
        <v>1793</v>
      </c>
      <c r="AV976" t="s">
        <v>10681</v>
      </c>
      <c r="AW976" t="s">
        <v>1937</v>
      </c>
      <c r="AX976" t="s">
        <v>1934</v>
      </c>
      <c r="AY976" t="s">
        <v>10682</v>
      </c>
      <c r="AZ976" t="s">
        <v>1316</v>
      </c>
      <c r="BA976" t="s">
        <v>10683</v>
      </c>
      <c r="BB976" t="s">
        <v>1268</v>
      </c>
      <c r="BC976" t="s">
        <v>1939</v>
      </c>
      <c r="BD976" t="s">
        <v>10684</v>
      </c>
      <c r="BE976">
        <v>976</v>
      </c>
      <c r="BF976">
        <v>968</v>
      </c>
      <c r="BG976">
        <v>0</v>
      </c>
      <c r="BH976" t="s">
        <v>1793</v>
      </c>
      <c r="BI976">
        <v>1</v>
      </c>
      <c r="BJ976">
        <v>0</v>
      </c>
      <c r="BK976">
        <v>0</v>
      </c>
      <c r="BL976" t="s">
        <v>1592</v>
      </c>
      <c r="BM976" t="s">
        <v>10641</v>
      </c>
      <c r="BN976" t="s">
        <v>10644</v>
      </c>
      <c r="BO976" t="s" cm="1">
        <v>10643</v>
      </c>
      <c r="BP976" t="s">
        <v>1592</v>
      </c>
      <c r="BQ976" t="s">
        <v>10261</v>
      </c>
      <c r="BR976">
        <v>58</v>
      </c>
      <c r="BS976" t="s">
        <v>1791</v>
      </c>
      <c r="BT976" t="s">
        <v>10685</v>
      </c>
      <c r="BU976" t="s">
        <v>1792</v>
      </c>
      <c r="BV976" t="s">
        <v>10681</v>
      </c>
      <c r="BW976" t="s">
        <v>1940</v>
      </c>
      <c r="BX976" t="s">
        <v>10682</v>
      </c>
      <c r="BY976" t="s">
        <v>8852</v>
      </c>
      <c r="BZ976" t="s">
        <v>1937</v>
      </c>
      <c r="CA976" t="s">
        <v>1947</v>
      </c>
      <c r="CB976"/>
      <c r="CC976" t="s">
        <v>998</v>
      </c>
      <c r="CD976" t="s">
        <v>1268</v>
      </c>
      <c r="CE976" t="s">
        <v>10686</v>
      </c>
      <c r="CF976" t="s">
        <v>10687</v>
      </c>
      <c r="CG976" t="s">
        <v>1268</v>
      </c>
      <c r="CH976" t="s">
        <v>1592</v>
      </c>
      <c r="CI976" t="s">
        <v>10253</v>
      </c>
      <c r="CJ976" t="s">
        <v>1282</v>
      </c>
      <c r="CK976"/>
      <c r="CL976"/>
      <c r="CM976" t="s">
        <v>10642</v>
      </c>
      <c r="CN976" t="s">
        <v>10679</v>
      </c>
      <c r="CO976" t="s">
        <v>10642</v>
      </c>
      <c r="CP976" t="s">
        <v>10679</v>
      </c>
      <c r="CQ976" t="s">
        <v>902</v>
      </c>
      <c r="CR976">
        <v>0</v>
      </c>
      <c r="CS976" t="s">
        <v>1592</v>
      </c>
      <c r="CT976" t="s">
        <v>1592</v>
      </c>
      <c r="CU976" t="s">
        <v>1592</v>
      </c>
      <c r="CV976" t="s">
        <v>1592</v>
      </c>
      <c r="CW976" t="s">
        <v>1592</v>
      </c>
      <c r="CX976">
        <v>974</v>
      </c>
      <c r="CY976" t="s">
        <v>10688</v>
      </c>
      <c r="CZ976" t="s">
        <v>1592</v>
      </c>
      <c r="DA976" t="s">
        <v>2313</v>
      </c>
      <c r="DB976" t="s">
        <v>2314</v>
      </c>
      <c r="DC976" t="s">
        <v>1793</v>
      </c>
      <c r="DD976" t="s">
        <v>1316</v>
      </c>
      <c r="DE976" t="s">
        <v>1794</v>
      </c>
      <c r="DF976" t="s">
        <v>8852</v>
      </c>
      <c r="DG976" t="s">
        <v>8867</v>
      </c>
      <c r="DH976" t="s">
        <v>8868</v>
      </c>
      <c r="DI976" t="s">
        <v>10680</v>
      </c>
      <c r="DJ976"/>
      <c r="DK976" t="s">
        <v>8868</v>
      </c>
      <c r="DL976">
        <v>9</v>
      </c>
      <c r="DM976" t="s">
        <v>2315</v>
      </c>
      <c r="DN976" t="s">
        <v>1282</v>
      </c>
      <c r="DO976" t="b">
        <v>1</v>
      </c>
      <c r="DP976" t="b">
        <v>1</v>
      </c>
      <c r="DQ976" t="b">
        <v>1</v>
      </c>
      <c r="DR976" t="b">
        <v>0</v>
      </c>
      <c r="DS976" t="b">
        <v>0</v>
      </c>
      <c r="DT976" t="b">
        <v>1</v>
      </c>
      <c r="DU976" t="b">
        <v>0</v>
      </c>
      <c r="DV976">
        <v>0</v>
      </c>
      <c r="DW976" t="b">
        <v>0</v>
      </c>
      <c r="DX976" t="b">
        <v>0</v>
      </c>
      <c r="DY976" t="b">
        <v>0</v>
      </c>
      <c r="DZ976" t="b">
        <v>0</v>
      </c>
      <c r="EA976" t="b">
        <v>0</v>
      </c>
      <c r="EB976" t="b">
        <v>0</v>
      </c>
      <c r="EC976" t="b">
        <v>0</v>
      </c>
      <c r="ED976" t="b">
        <v>0</v>
      </c>
      <c r="EE976" t="b">
        <v>0</v>
      </c>
      <c r="EF976" t="b" cm="1">
        <v>0</v>
      </c>
      <c r="EG976" t="b">
        <v>0</v>
      </c>
      <c r="EH976" t="b">
        <v>0</v>
      </c>
      <c r="EI976" t="b">
        <v>0</v>
      </c>
      <c r="EJ976" t="s">
        <v>1592</v>
      </c>
      <c r="EK976">
        <v>0</v>
      </c>
      <c r="EL976">
        <v>16</v>
      </c>
      <c r="EM976" t="b">
        <v>0</v>
      </c>
    </row>
    <row r="977" spans="1:143" ht="31.5">
      <c r="A977"/>
      <c r="B977" t="s">
        <v>1282</v>
      </c>
      <c r="C977" t="s">
        <v>1282</v>
      </c>
      <c r="D977" t="s">
        <v>1796</v>
      </c>
      <c r="E977" t="s">
        <v>1797</v>
      </c>
      <c r="F977"/>
      <c r="G977" t="s">
        <v>1798</v>
      </c>
      <c r="H977" s="109" t="s">
        <v>10689</v>
      </c>
      <c r="I977" t="s">
        <v>1272</v>
      </c>
      <c r="J977" t="s">
        <v>1751</v>
      </c>
      <c r="K977" t="s">
        <v>902</v>
      </c>
      <c r="L977" t="s">
        <v>1939</v>
      </c>
      <c r="M977" t="s">
        <v>2031</v>
      </c>
      <c r="N977"/>
      <c r="O977"/>
      <c r="P977" t="s">
        <v>10252</v>
      </c>
      <c r="Q977" t="s">
        <v>1316</v>
      </c>
      <c r="R977" t="s">
        <v>10253</v>
      </c>
      <c r="S977"/>
      <c r="T977" t="s">
        <v>8852</v>
      </c>
      <c r="U977" t="s">
        <v>10642</v>
      </c>
      <c r="V977" t="s">
        <v>10531</v>
      </c>
      <c r="W977" t="s">
        <v>902</v>
      </c>
      <c r="X977" t="s">
        <v>902</v>
      </c>
      <c r="Y977"/>
      <c r="Z977"/>
      <c r="AA977"/>
      <c r="AB977"/>
      <c r="AC977" t="s">
        <v>902</v>
      </c>
      <c r="AD977" t="s">
        <v>902</v>
      </c>
      <c r="AE977" t="s">
        <v>902</v>
      </c>
      <c r="AF977"/>
      <c r="AG977"/>
      <c r="AH977"/>
      <c r="AI977"/>
      <c r="AJ977"/>
      <c r="AK977"/>
      <c r="AL977"/>
      <c r="AM977"/>
      <c r="AN977"/>
      <c r="AO977" s="108" t="s">
        <v>43</v>
      </c>
      <c r="AP977" t="s">
        <v>1317</v>
      </c>
      <c r="AQ977">
        <v>60</v>
      </c>
      <c r="AR977" t="s">
        <v>10532</v>
      </c>
      <c r="AS977" t="s">
        <v>1282</v>
      </c>
      <c r="AT977" t="s">
        <v>10256</v>
      </c>
      <c r="AU977" t="s">
        <v>1797</v>
      </c>
      <c r="AV977" t="s">
        <v>10533</v>
      </c>
      <c r="AW977" t="s">
        <v>1937</v>
      </c>
      <c r="AX977" t="s">
        <v>1934</v>
      </c>
      <c r="AY977" t="s">
        <v>10534</v>
      </c>
      <c r="AZ977" t="s">
        <v>1316</v>
      </c>
      <c r="BA977" t="s">
        <v>10535</v>
      </c>
      <c r="BB977" t="s">
        <v>1272</v>
      </c>
      <c r="BC977" t="s">
        <v>1939</v>
      </c>
      <c r="BD977" t="s">
        <v>10690</v>
      </c>
      <c r="BE977">
        <v>953</v>
      </c>
      <c r="BF977">
        <v>968</v>
      </c>
      <c r="BG977">
        <v>0</v>
      </c>
      <c r="BH977" t="s">
        <v>1592</v>
      </c>
      <c r="BI977">
        <v>0</v>
      </c>
      <c r="BJ977">
        <v>0</v>
      </c>
      <c r="BK977">
        <v>953</v>
      </c>
      <c r="BL977" t="s">
        <v>10540</v>
      </c>
      <c r="BM977" t="s">
        <v>10641</v>
      </c>
      <c r="BN977" t="s">
        <v>10644</v>
      </c>
      <c r="BO977" t="s" cm="1">
        <v>10643</v>
      </c>
      <c r="BP977" t="s">
        <v>1592</v>
      </c>
      <c r="BQ977" t="s">
        <v>10261</v>
      </c>
      <c r="BR977">
        <v>59</v>
      </c>
      <c r="BS977" t="s">
        <v>1795</v>
      </c>
      <c r="BT977" t="s">
        <v>10691</v>
      </c>
      <c r="BU977" t="s">
        <v>1796</v>
      </c>
      <c r="BV977" t="s">
        <v>10533</v>
      </c>
      <c r="BW977" t="s">
        <v>10692</v>
      </c>
      <c r="BX977" t="s">
        <v>1937</v>
      </c>
      <c r="BY977" t="s">
        <v>8852</v>
      </c>
      <c r="BZ977" t="s">
        <v>1937</v>
      </c>
      <c r="CA977" t="s">
        <v>2031</v>
      </c>
      <c r="CB977"/>
      <c r="CC977" t="s">
        <v>998</v>
      </c>
      <c r="CD977" t="s">
        <v>1272</v>
      </c>
      <c r="CE977" t="s">
        <v>10693</v>
      </c>
      <c r="CF977" t="s">
        <v>10694</v>
      </c>
      <c r="CG977" t="s">
        <v>1272</v>
      </c>
      <c r="CH977" t="s">
        <v>1592</v>
      </c>
      <c r="CI977" t="s">
        <v>10253</v>
      </c>
      <c r="CJ977" t="s">
        <v>1282</v>
      </c>
      <c r="CK977"/>
      <c r="CL977"/>
      <c r="CM977" t="s">
        <v>10642</v>
      </c>
      <c r="CN977" t="s">
        <v>10531</v>
      </c>
      <c r="CO977" t="s">
        <v>10642</v>
      </c>
      <c r="CP977" t="s">
        <v>10531</v>
      </c>
      <c r="CQ977" t="s">
        <v>902</v>
      </c>
      <c r="CR977">
        <v>0</v>
      </c>
      <c r="CS977" t="s">
        <v>1592</v>
      </c>
      <c r="CT977" t="s">
        <v>1592</v>
      </c>
      <c r="CU977" t="s">
        <v>1592</v>
      </c>
      <c r="CV977" t="s">
        <v>1592</v>
      </c>
      <c r="CW977" t="s">
        <v>1592</v>
      </c>
      <c r="CX977">
        <v>975</v>
      </c>
      <c r="CY977" t="s">
        <v>10695</v>
      </c>
      <c r="CZ977" t="s">
        <v>1592</v>
      </c>
      <c r="DA977" t="s">
        <v>2313</v>
      </c>
      <c r="DB977" t="s">
        <v>2314</v>
      </c>
      <c r="DC977" t="s">
        <v>1797</v>
      </c>
      <c r="DD977" t="s">
        <v>1316</v>
      </c>
      <c r="DE977" t="s">
        <v>1798</v>
      </c>
      <c r="DF977" t="s">
        <v>8852</v>
      </c>
      <c r="DG977" t="s">
        <v>8867</v>
      </c>
      <c r="DH977" t="s">
        <v>8868</v>
      </c>
      <c r="DI977" t="s">
        <v>10532</v>
      </c>
      <c r="DJ977"/>
      <c r="DK977" t="s">
        <v>8868</v>
      </c>
      <c r="DL977">
        <v>9</v>
      </c>
      <c r="DM977" t="s">
        <v>2315</v>
      </c>
      <c r="DN977" t="s">
        <v>1282</v>
      </c>
      <c r="DO977" t="b">
        <v>1</v>
      </c>
      <c r="DP977" t="b">
        <v>1</v>
      </c>
      <c r="DQ977" t="b">
        <v>0</v>
      </c>
      <c r="DR977" t="b">
        <v>0</v>
      </c>
      <c r="DS977" t="b">
        <v>0</v>
      </c>
      <c r="DT977" t="b">
        <v>1</v>
      </c>
      <c r="DU977" t="b">
        <v>0</v>
      </c>
      <c r="DV977">
        <v>0</v>
      </c>
      <c r="DW977" t="b">
        <v>0</v>
      </c>
      <c r="DX977" t="b">
        <v>0</v>
      </c>
      <c r="DY977" t="b">
        <v>0</v>
      </c>
      <c r="DZ977" t="b">
        <v>0</v>
      </c>
      <c r="EA977" t="b">
        <v>0</v>
      </c>
      <c r="EB977" t="b">
        <v>0</v>
      </c>
      <c r="EC977" t="b">
        <v>0</v>
      </c>
      <c r="ED977" t="b">
        <v>0</v>
      </c>
      <c r="EE977" t="b">
        <v>0</v>
      </c>
      <c r="EF977" t="b" cm="1">
        <v>0</v>
      </c>
      <c r="EG977" t="b">
        <v>0</v>
      </c>
      <c r="EH977" t="b">
        <v>0</v>
      </c>
      <c r="EI977" t="b">
        <v>0</v>
      </c>
      <c r="EJ977" t="s">
        <v>1592</v>
      </c>
      <c r="EK977">
        <v>0</v>
      </c>
      <c r="EL977">
        <v>36</v>
      </c>
      <c r="EM977" t="b">
        <v>0</v>
      </c>
    </row>
    <row r="978" spans="1:143" ht="15.75">
      <c r="A978"/>
      <c r="B978" t="s">
        <v>1282</v>
      </c>
      <c r="C978" t="s">
        <v>1282</v>
      </c>
      <c r="D978" t="s">
        <v>1800</v>
      </c>
      <c r="E978" t="s">
        <v>1801</v>
      </c>
      <c r="F978"/>
      <c r="G978" t="s">
        <v>1800</v>
      </c>
      <c r="H978"/>
      <c r="I978" t="s">
        <v>1268</v>
      </c>
      <c r="J978" t="s">
        <v>1751</v>
      </c>
      <c r="K978" t="s">
        <v>902</v>
      </c>
      <c r="L978" t="s">
        <v>1939</v>
      </c>
      <c r="M978" t="s">
        <v>2031</v>
      </c>
      <c r="N978"/>
      <c r="O978"/>
      <c r="P978" t="s">
        <v>10252</v>
      </c>
      <c r="Q978" t="s">
        <v>1316</v>
      </c>
      <c r="R978" t="s">
        <v>10253</v>
      </c>
      <c r="S978"/>
      <c r="T978" t="s">
        <v>8852</v>
      </c>
      <c r="U978" t="s">
        <v>10642</v>
      </c>
      <c r="V978" t="s">
        <v>10696</v>
      </c>
      <c r="W978" t="s">
        <v>902</v>
      </c>
      <c r="X978" t="s">
        <v>902</v>
      </c>
      <c r="Y978"/>
      <c r="Z978"/>
      <c r="AA978"/>
      <c r="AB978"/>
      <c r="AC978" t="s">
        <v>902</v>
      </c>
      <c r="AD978" t="s">
        <v>902</v>
      </c>
      <c r="AE978" t="s">
        <v>902</v>
      </c>
      <c r="AF978"/>
      <c r="AG978"/>
      <c r="AH978"/>
      <c r="AI978"/>
      <c r="AJ978"/>
      <c r="AK978"/>
      <c r="AL978"/>
      <c r="AM978"/>
      <c r="AN978"/>
      <c r="AO978" s="108" t="s">
        <v>43</v>
      </c>
      <c r="AP978" t="s">
        <v>1317</v>
      </c>
      <c r="AQ978">
        <v>61</v>
      </c>
      <c r="AR978" t="s">
        <v>10697</v>
      </c>
      <c r="AS978" t="s">
        <v>1282</v>
      </c>
      <c r="AT978" t="s">
        <v>10256</v>
      </c>
      <c r="AU978" t="s">
        <v>1801</v>
      </c>
      <c r="AV978" t="s">
        <v>10698</v>
      </c>
      <c r="AW978" t="s">
        <v>1937</v>
      </c>
      <c r="AX978" t="s">
        <v>1934</v>
      </c>
      <c r="AY978" t="s">
        <v>10699</v>
      </c>
      <c r="AZ978" t="s">
        <v>1316</v>
      </c>
      <c r="BA978" t="s">
        <v>10700</v>
      </c>
      <c r="BB978" t="s">
        <v>1268</v>
      </c>
      <c r="BC978" t="s">
        <v>1939</v>
      </c>
      <c r="BD978" t="s">
        <v>10701</v>
      </c>
      <c r="BE978">
        <v>978</v>
      </c>
      <c r="BF978">
        <v>968</v>
      </c>
      <c r="BG978">
        <v>0</v>
      </c>
      <c r="BH978" t="s">
        <v>1801</v>
      </c>
      <c r="BI978">
        <v>1</v>
      </c>
      <c r="BJ978">
        <v>0</v>
      </c>
      <c r="BK978">
        <v>0</v>
      </c>
      <c r="BL978" t="s">
        <v>1592</v>
      </c>
      <c r="BM978" t="s">
        <v>10641</v>
      </c>
      <c r="BN978" t="s">
        <v>10644</v>
      </c>
      <c r="BO978" t="s" cm="1">
        <v>10643</v>
      </c>
      <c r="BP978" t="s">
        <v>1592</v>
      </c>
      <c r="BQ978" t="s">
        <v>10261</v>
      </c>
      <c r="BR978">
        <v>60</v>
      </c>
      <c r="BS978" t="s">
        <v>1799</v>
      </c>
      <c r="BT978" t="s">
        <v>10702</v>
      </c>
      <c r="BU978" t="s">
        <v>1800</v>
      </c>
      <c r="BV978" t="s">
        <v>10698</v>
      </c>
      <c r="BW978" t="s">
        <v>1937</v>
      </c>
      <c r="BX978" t="s">
        <v>1937</v>
      </c>
      <c r="BY978" t="s">
        <v>8852</v>
      </c>
      <c r="BZ978" t="s">
        <v>1937</v>
      </c>
      <c r="CA978" t="s">
        <v>2031</v>
      </c>
      <c r="CB978"/>
      <c r="CC978" t="s">
        <v>998</v>
      </c>
      <c r="CD978" t="s">
        <v>1268</v>
      </c>
      <c r="CE978" t="s">
        <v>10703</v>
      </c>
      <c r="CF978" t="s">
        <v>10704</v>
      </c>
      <c r="CG978" t="s">
        <v>1268</v>
      </c>
      <c r="CH978" t="s">
        <v>1592</v>
      </c>
      <c r="CI978" t="s">
        <v>10253</v>
      </c>
      <c r="CJ978" t="s">
        <v>1282</v>
      </c>
      <c r="CK978"/>
      <c r="CL978"/>
      <c r="CM978" t="s">
        <v>10642</v>
      </c>
      <c r="CN978" t="s">
        <v>10696</v>
      </c>
      <c r="CO978" t="s">
        <v>10642</v>
      </c>
      <c r="CP978" t="s">
        <v>10696</v>
      </c>
      <c r="CQ978" t="s">
        <v>902</v>
      </c>
      <c r="CR978">
        <v>0</v>
      </c>
      <c r="CS978" t="s">
        <v>1592</v>
      </c>
      <c r="CT978" t="s">
        <v>1592</v>
      </c>
      <c r="CU978" t="s">
        <v>1592</v>
      </c>
      <c r="CV978" t="s">
        <v>1592</v>
      </c>
      <c r="CW978" t="s">
        <v>1592</v>
      </c>
      <c r="CX978">
        <v>976</v>
      </c>
      <c r="CY978" t="s">
        <v>10705</v>
      </c>
      <c r="CZ978" t="s">
        <v>1592</v>
      </c>
      <c r="DA978" t="s">
        <v>2313</v>
      </c>
      <c r="DB978" t="s">
        <v>2314</v>
      </c>
      <c r="DC978" t="s">
        <v>1801</v>
      </c>
      <c r="DD978" t="s">
        <v>1316</v>
      </c>
      <c r="DE978" t="s">
        <v>1800</v>
      </c>
      <c r="DF978" t="s">
        <v>8852</v>
      </c>
      <c r="DG978" t="s">
        <v>8867</v>
      </c>
      <c r="DH978" t="s">
        <v>8868</v>
      </c>
      <c r="DI978" t="s">
        <v>10697</v>
      </c>
      <c r="DJ978"/>
      <c r="DK978" t="s">
        <v>8868</v>
      </c>
      <c r="DL978">
        <v>9</v>
      </c>
      <c r="DM978" t="s">
        <v>2315</v>
      </c>
      <c r="DN978" t="s">
        <v>1282</v>
      </c>
      <c r="DO978" t="b">
        <v>1</v>
      </c>
      <c r="DP978" t="b">
        <v>1</v>
      </c>
      <c r="DQ978" t="b">
        <v>1</v>
      </c>
      <c r="DR978" t="b">
        <v>0</v>
      </c>
      <c r="DS978" t="b">
        <v>0</v>
      </c>
      <c r="DT978" t="b">
        <v>1</v>
      </c>
      <c r="DU978" t="b">
        <v>0</v>
      </c>
      <c r="DV978">
        <v>0</v>
      </c>
      <c r="DW978" t="b">
        <v>0</v>
      </c>
      <c r="DX978" t="b">
        <v>0</v>
      </c>
      <c r="DY978" t="b">
        <v>0</v>
      </c>
      <c r="DZ978" t="b">
        <v>0</v>
      </c>
      <c r="EA978" t="b">
        <v>0</v>
      </c>
      <c r="EB978" t="b">
        <v>0</v>
      </c>
      <c r="EC978" t="b">
        <v>0</v>
      </c>
      <c r="ED978" t="b">
        <v>0</v>
      </c>
      <c r="EE978" t="b">
        <v>0</v>
      </c>
      <c r="EF978" t="b" cm="1">
        <v>0</v>
      </c>
      <c r="EG978" t="b">
        <v>0</v>
      </c>
      <c r="EH978" t="b">
        <v>0</v>
      </c>
      <c r="EI978" t="b">
        <v>0</v>
      </c>
      <c r="EJ978" t="s">
        <v>1592</v>
      </c>
      <c r="EK978">
        <v>0</v>
      </c>
      <c r="EL978">
        <v>20</v>
      </c>
      <c r="EM978" t="b">
        <v>0</v>
      </c>
    </row>
    <row r="979" spans="1:143" ht="15.75">
      <c r="A979"/>
      <c r="B979" t="s">
        <v>1282</v>
      </c>
      <c r="C979" t="s">
        <v>1282</v>
      </c>
      <c r="D979" t="s">
        <v>1804</v>
      </c>
      <c r="E979" t="s">
        <v>1805</v>
      </c>
      <c r="F979"/>
      <c r="G979" t="s">
        <v>1806</v>
      </c>
      <c r="H979" t="s">
        <v>10706</v>
      </c>
      <c r="I979" t="s">
        <v>1268</v>
      </c>
      <c r="J979" t="s">
        <v>1751</v>
      </c>
      <c r="K979" t="s">
        <v>902</v>
      </c>
      <c r="L979" t="s">
        <v>1939</v>
      </c>
      <c r="M979" t="s">
        <v>2607</v>
      </c>
      <c r="N979"/>
      <c r="O979"/>
      <c r="P979" t="s">
        <v>10252</v>
      </c>
      <c r="Q979" t="s">
        <v>1316</v>
      </c>
      <c r="R979" t="s">
        <v>10253</v>
      </c>
      <c r="S979"/>
      <c r="T979" t="s">
        <v>8852</v>
      </c>
      <c r="U979" t="s">
        <v>10642</v>
      </c>
      <c r="V979" t="s">
        <v>10707</v>
      </c>
      <c r="W979" t="s">
        <v>902</v>
      </c>
      <c r="X979" t="s">
        <v>902</v>
      </c>
      <c r="Y979"/>
      <c r="Z979"/>
      <c r="AA979"/>
      <c r="AB979"/>
      <c r="AC979" t="s">
        <v>902</v>
      </c>
      <c r="AD979" t="s">
        <v>902</v>
      </c>
      <c r="AE979" t="s">
        <v>902</v>
      </c>
      <c r="AF979"/>
      <c r="AG979"/>
      <c r="AH979"/>
      <c r="AI979"/>
      <c r="AJ979"/>
      <c r="AK979"/>
      <c r="AL979"/>
      <c r="AM979"/>
      <c r="AN979"/>
      <c r="AO979" s="108" t="s">
        <v>43</v>
      </c>
      <c r="AP979" t="s">
        <v>1317</v>
      </c>
      <c r="AQ979">
        <v>62</v>
      </c>
      <c r="AR979" t="s">
        <v>10708</v>
      </c>
      <c r="AS979" t="s">
        <v>1282</v>
      </c>
      <c r="AT979" t="s">
        <v>10256</v>
      </c>
      <c r="AU979" t="s">
        <v>1805</v>
      </c>
      <c r="AV979" t="s">
        <v>10709</v>
      </c>
      <c r="AW979" t="s">
        <v>1937</v>
      </c>
      <c r="AX979" t="s">
        <v>1934</v>
      </c>
      <c r="AY979" t="s">
        <v>10710</v>
      </c>
      <c r="AZ979" t="s">
        <v>1316</v>
      </c>
      <c r="BA979" t="s">
        <v>10711</v>
      </c>
      <c r="BB979" t="s">
        <v>1268</v>
      </c>
      <c r="BC979" t="s">
        <v>1939</v>
      </c>
      <c r="BD979" t="s">
        <v>10712</v>
      </c>
      <c r="BE979">
        <v>979</v>
      </c>
      <c r="BF979">
        <v>968</v>
      </c>
      <c r="BG979">
        <v>0</v>
      </c>
      <c r="BH979" t="s">
        <v>1805</v>
      </c>
      <c r="BI979">
        <v>1</v>
      </c>
      <c r="BJ979">
        <v>0</v>
      </c>
      <c r="BK979">
        <v>0</v>
      </c>
      <c r="BL979" t="s">
        <v>1592</v>
      </c>
      <c r="BM979" t="s">
        <v>10641</v>
      </c>
      <c r="BN979" t="s">
        <v>10644</v>
      </c>
      <c r="BO979" t="s" cm="1">
        <v>10643</v>
      </c>
      <c r="BP979" t="s">
        <v>1592</v>
      </c>
      <c r="BQ979" t="s">
        <v>10261</v>
      </c>
      <c r="BR979">
        <v>61</v>
      </c>
      <c r="BS979" t="s">
        <v>1803</v>
      </c>
      <c r="BT979" t="s">
        <v>10713</v>
      </c>
      <c r="BU979" t="s">
        <v>1804</v>
      </c>
      <c r="BV979" t="s">
        <v>10709</v>
      </c>
      <c r="BW979" t="s">
        <v>10714</v>
      </c>
      <c r="BX979" t="s">
        <v>1937</v>
      </c>
      <c r="BY979" t="s">
        <v>8852</v>
      </c>
      <c r="BZ979" t="s">
        <v>1937</v>
      </c>
      <c r="CA979" t="s">
        <v>2607</v>
      </c>
      <c r="CB979"/>
      <c r="CC979" t="s">
        <v>998</v>
      </c>
      <c r="CD979" t="s">
        <v>1268</v>
      </c>
      <c r="CE979" t="s">
        <v>10715</v>
      </c>
      <c r="CF979" t="s">
        <v>10716</v>
      </c>
      <c r="CG979" t="s">
        <v>1268</v>
      </c>
      <c r="CH979" t="s">
        <v>1592</v>
      </c>
      <c r="CI979" t="s">
        <v>10253</v>
      </c>
      <c r="CJ979" t="s">
        <v>1282</v>
      </c>
      <c r="CK979"/>
      <c r="CL979"/>
      <c r="CM979" t="s">
        <v>10642</v>
      </c>
      <c r="CN979" t="s">
        <v>10707</v>
      </c>
      <c r="CO979" t="s">
        <v>10642</v>
      </c>
      <c r="CP979" t="s">
        <v>10707</v>
      </c>
      <c r="CQ979" t="s">
        <v>902</v>
      </c>
      <c r="CR979">
        <v>0</v>
      </c>
      <c r="CS979" t="s">
        <v>1592</v>
      </c>
      <c r="CT979" t="s">
        <v>1592</v>
      </c>
      <c r="CU979" t="s">
        <v>1592</v>
      </c>
      <c r="CV979" t="s">
        <v>1592</v>
      </c>
      <c r="CW979" t="s">
        <v>1592</v>
      </c>
      <c r="CX979">
        <v>977</v>
      </c>
      <c r="CY979" t="s">
        <v>10717</v>
      </c>
      <c r="CZ979" t="s">
        <v>1592</v>
      </c>
      <c r="DA979" t="s">
        <v>2313</v>
      </c>
      <c r="DB979" t="s">
        <v>2314</v>
      </c>
      <c r="DC979" t="s">
        <v>1805</v>
      </c>
      <c r="DD979" t="s">
        <v>1316</v>
      </c>
      <c r="DE979" t="s">
        <v>1806</v>
      </c>
      <c r="DF979" t="s">
        <v>8852</v>
      </c>
      <c r="DG979" t="s">
        <v>8867</v>
      </c>
      <c r="DH979" t="s">
        <v>8868</v>
      </c>
      <c r="DI979" t="s">
        <v>10708</v>
      </c>
      <c r="DJ979"/>
      <c r="DK979" t="s">
        <v>8868</v>
      </c>
      <c r="DL979">
        <v>9</v>
      </c>
      <c r="DM979" t="s">
        <v>2315</v>
      </c>
      <c r="DN979" t="s">
        <v>1282</v>
      </c>
      <c r="DO979" t="b">
        <v>1</v>
      </c>
      <c r="DP979" t="b">
        <v>1</v>
      </c>
      <c r="DQ979" t="b">
        <v>1</v>
      </c>
      <c r="DR979" t="b">
        <v>0</v>
      </c>
      <c r="DS979" t="b">
        <v>0</v>
      </c>
      <c r="DT979" t="b">
        <v>1</v>
      </c>
      <c r="DU979" t="b">
        <v>0</v>
      </c>
      <c r="DV979">
        <v>0</v>
      </c>
      <c r="DW979" t="b">
        <v>0</v>
      </c>
      <c r="DX979" t="b">
        <v>0</v>
      </c>
      <c r="DY979" t="b">
        <v>0</v>
      </c>
      <c r="DZ979" t="b">
        <v>0</v>
      </c>
      <c r="EA979" t="b">
        <v>0</v>
      </c>
      <c r="EB979" t="b">
        <v>0</v>
      </c>
      <c r="EC979" t="b">
        <v>0</v>
      </c>
      <c r="ED979" t="b">
        <v>0</v>
      </c>
      <c r="EE979" t="b">
        <v>0</v>
      </c>
      <c r="EF979" t="b" cm="1">
        <v>0</v>
      </c>
      <c r="EG979" t="b">
        <v>0</v>
      </c>
      <c r="EH979" t="b">
        <v>0</v>
      </c>
      <c r="EI979" t="b">
        <v>0</v>
      </c>
      <c r="EJ979" t="s">
        <v>1592</v>
      </c>
      <c r="EK979">
        <v>0</v>
      </c>
      <c r="EL979">
        <v>26</v>
      </c>
      <c r="EM979" t="b">
        <v>0</v>
      </c>
    </row>
    <row r="980" spans="1:143" ht="15.75">
      <c r="A980"/>
      <c r="B980" t="s">
        <v>1282</v>
      </c>
      <c r="C980" t="s">
        <v>1282</v>
      </c>
      <c r="D980" t="s">
        <v>1896</v>
      </c>
      <c r="E980" t="s">
        <v>10718</v>
      </c>
      <c r="F980"/>
      <c r="G980" t="s">
        <v>1896</v>
      </c>
      <c r="H980" t="s">
        <v>902</v>
      </c>
      <c r="I980" t="s">
        <v>1279</v>
      </c>
      <c r="J980"/>
      <c r="K980" t="s">
        <v>902</v>
      </c>
      <c r="L980" t="s">
        <v>5588</v>
      </c>
      <c r="M980"/>
      <c r="N980"/>
      <c r="O980"/>
      <c r="P980" t="s">
        <v>10252</v>
      </c>
      <c r="Q980" t="s">
        <v>1316</v>
      </c>
      <c r="R980" t="s">
        <v>10253</v>
      </c>
      <c r="S980"/>
      <c r="T980" t="s">
        <v>8852</v>
      </c>
      <c r="U980" t="s">
        <v>10719</v>
      </c>
      <c r="V980"/>
      <c r="W980" t="s">
        <v>902</v>
      </c>
      <c r="X980" t="s">
        <v>902</v>
      </c>
      <c r="Y980"/>
      <c r="Z980"/>
      <c r="AA980"/>
      <c r="AB980"/>
      <c r="AC980" t="s">
        <v>902</v>
      </c>
      <c r="AD980" t="s">
        <v>902</v>
      </c>
      <c r="AE980" t="s">
        <v>902</v>
      </c>
      <c r="AF980"/>
      <c r="AG980"/>
      <c r="AH980"/>
      <c r="AI980"/>
      <c r="AJ980"/>
      <c r="AK980"/>
      <c r="AL980"/>
      <c r="AM980"/>
      <c r="AN980"/>
      <c r="AO980" s="108" t="s">
        <v>43</v>
      </c>
      <c r="AP980" t="s">
        <v>1317</v>
      </c>
      <c r="AQ980">
        <v>63</v>
      </c>
      <c r="AR980" t="s">
        <v>10720</v>
      </c>
      <c r="AS980" t="s">
        <v>1282</v>
      </c>
      <c r="AT980" t="s">
        <v>10256</v>
      </c>
      <c r="AU980" t="s">
        <v>10718</v>
      </c>
      <c r="AV980" t="s">
        <v>10721</v>
      </c>
      <c r="AW980" t="s">
        <v>1937</v>
      </c>
      <c r="AX980" t="s">
        <v>1934</v>
      </c>
      <c r="AY980" t="s">
        <v>10722</v>
      </c>
      <c r="AZ980" t="s">
        <v>1316</v>
      </c>
      <c r="BA980" t="s">
        <v>10723</v>
      </c>
      <c r="BB980" t="s">
        <v>1279</v>
      </c>
      <c r="BC980" t="s">
        <v>5118</v>
      </c>
      <c r="BD980" t="s">
        <v>10724</v>
      </c>
      <c r="BE980">
        <v>980</v>
      </c>
      <c r="BF980">
        <v>0</v>
      </c>
      <c r="BG980">
        <v>0</v>
      </c>
      <c r="BH980" t="s">
        <v>1592</v>
      </c>
      <c r="BI980">
        <v>0</v>
      </c>
      <c r="BJ980">
        <v>0</v>
      </c>
      <c r="BK980">
        <v>0</v>
      </c>
      <c r="BL980" t="s">
        <v>1592</v>
      </c>
      <c r="BM980" t="s">
        <v>1592</v>
      </c>
      <c r="BN980" t="s">
        <v>1592</v>
      </c>
      <c r="BO980" t="s" cm="1">
        <v>1592</v>
      </c>
      <c r="BP980" t="s">
        <v>1592</v>
      </c>
      <c r="BQ980" t="s">
        <v>10261</v>
      </c>
      <c r="BR980">
        <v>62</v>
      </c>
      <c r="BS980" t="s">
        <v>3166</v>
      </c>
      <c r="BT980" t="s">
        <v>10725</v>
      </c>
      <c r="BU980" t="s">
        <v>1896</v>
      </c>
      <c r="BV980" t="s">
        <v>10721</v>
      </c>
      <c r="BW980" t="s">
        <v>1940</v>
      </c>
      <c r="BX980" t="s">
        <v>1937</v>
      </c>
      <c r="BY980" t="s">
        <v>8852</v>
      </c>
      <c r="BZ980" t="s">
        <v>1937</v>
      </c>
      <c r="CA980" t="s">
        <v>1592</v>
      </c>
      <c r="CB980"/>
      <c r="CC980" t="s">
        <v>998</v>
      </c>
      <c r="CD980" t="s">
        <v>1279</v>
      </c>
      <c r="CE980" t="s">
        <v>10718</v>
      </c>
      <c r="CF980" t="s">
        <v>10721</v>
      </c>
      <c r="CG980" t="s">
        <v>1279</v>
      </c>
      <c r="CH980" t="s">
        <v>1592</v>
      </c>
      <c r="CI980" t="s">
        <v>10253</v>
      </c>
      <c r="CJ980" t="s">
        <v>1282</v>
      </c>
      <c r="CK980"/>
      <c r="CL980"/>
      <c r="CM980" t="s">
        <v>10719</v>
      </c>
      <c r="CN980" t="s">
        <v>1592</v>
      </c>
      <c r="CO980" t="s">
        <v>10719</v>
      </c>
      <c r="CP980" t="s">
        <v>1592</v>
      </c>
      <c r="CQ980" t="s">
        <v>902</v>
      </c>
      <c r="CR980">
        <v>0</v>
      </c>
      <c r="CS980" t="s">
        <v>1592</v>
      </c>
      <c r="CT980" t="s">
        <v>1592</v>
      </c>
      <c r="CU980" t="s">
        <v>1592</v>
      </c>
      <c r="CV980" t="s">
        <v>1592</v>
      </c>
      <c r="CW980" t="s">
        <v>1592</v>
      </c>
      <c r="CX980">
        <v>978</v>
      </c>
      <c r="CY980" t="s">
        <v>10726</v>
      </c>
      <c r="CZ980" t="s">
        <v>1592</v>
      </c>
      <c r="DA980" t="s">
        <v>2313</v>
      </c>
      <c r="DB980" t="s">
        <v>2314</v>
      </c>
      <c r="DC980" t="s">
        <v>10718</v>
      </c>
      <c r="DD980" t="s">
        <v>1316</v>
      </c>
      <c r="DE980" t="s">
        <v>1896</v>
      </c>
      <c r="DF980" t="s">
        <v>8852</v>
      </c>
      <c r="DG980" t="s">
        <v>8867</v>
      </c>
      <c r="DH980" t="s">
        <v>8868</v>
      </c>
      <c r="DI980" t="s">
        <v>10720</v>
      </c>
      <c r="DJ980"/>
      <c r="DK980" t="s">
        <v>8868</v>
      </c>
      <c r="DL980">
        <v>9</v>
      </c>
      <c r="DM980" t="s">
        <v>2315</v>
      </c>
      <c r="DN980" t="s">
        <v>1282</v>
      </c>
      <c r="DO980" t="b">
        <v>1</v>
      </c>
      <c r="DP980" t="b">
        <v>1</v>
      </c>
      <c r="DQ980" t="b">
        <v>1</v>
      </c>
      <c r="DR980" t="b">
        <v>0</v>
      </c>
      <c r="DS980" t="b">
        <v>0</v>
      </c>
      <c r="DT980" t="b">
        <v>1</v>
      </c>
      <c r="DU980" t="b">
        <v>1</v>
      </c>
      <c r="DV980">
        <v>0</v>
      </c>
      <c r="DW980" t="b">
        <v>0</v>
      </c>
      <c r="DX980" t="b">
        <v>0</v>
      </c>
      <c r="DY980" t="b">
        <v>0</v>
      </c>
      <c r="DZ980" t="b">
        <v>0</v>
      </c>
      <c r="EA980" t="b">
        <v>0</v>
      </c>
      <c r="EB980" t="b">
        <v>0</v>
      </c>
      <c r="EC980" t="b">
        <v>0</v>
      </c>
      <c r="ED980" t="b">
        <v>0</v>
      </c>
      <c r="EE980" t="b">
        <v>0</v>
      </c>
      <c r="EF980" t="b" cm="1">
        <v>0</v>
      </c>
      <c r="EG980" t="b">
        <v>0</v>
      </c>
      <c r="EH980" t="b">
        <v>0</v>
      </c>
      <c r="EI980" t="b">
        <v>0</v>
      </c>
      <c r="EJ980" t="s">
        <v>1592</v>
      </c>
      <c r="EK980">
        <v>0</v>
      </c>
      <c r="EL980">
        <v>36</v>
      </c>
      <c r="EM980" t="b">
        <v>0</v>
      </c>
    </row>
    <row r="981" spans="1:143" ht="47.25">
      <c r="A981"/>
      <c r="B981" t="s">
        <v>1282</v>
      </c>
      <c r="C981" t="s">
        <v>1282</v>
      </c>
      <c r="D981" t="s">
        <v>1788</v>
      </c>
      <c r="E981" t="s">
        <v>1789</v>
      </c>
      <c r="F981"/>
      <c r="G981" t="s">
        <v>1818</v>
      </c>
      <c r="H981" s="109" t="s">
        <v>10301</v>
      </c>
      <c r="I981" t="s">
        <v>1272</v>
      </c>
      <c r="J981" t="s">
        <v>1896</v>
      </c>
      <c r="K981" t="s">
        <v>902</v>
      </c>
      <c r="L981" t="s">
        <v>1939</v>
      </c>
      <c r="M981" t="s">
        <v>1974</v>
      </c>
      <c r="N981" t="s">
        <v>902</v>
      </c>
      <c r="O981"/>
      <c r="P981" t="s">
        <v>10252</v>
      </c>
      <c r="Q981" t="s">
        <v>1316</v>
      </c>
      <c r="R981" t="s">
        <v>10253</v>
      </c>
      <c r="S981"/>
      <c r="T981" t="s">
        <v>8852</v>
      </c>
      <c r="U981" t="s">
        <v>10719</v>
      </c>
      <c r="V981" t="s">
        <v>10302</v>
      </c>
      <c r="W981" t="s">
        <v>902</v>
      </c>
      <c r="X981" t="s">
        <v>902</v>
      </c>
      <c r="Y981"/>
      <c r="Z981"/>
      <c r="AA981"/>
      <c r="AB981"/>
      <c r="AC981" t="s">
        <v>10286</v>
      </c>
      <c r="AD981" t="s">
        <v>902</v>
      </c>
      <c r="AE981" t="s">
        <v>902</v>
      </c>
      <c r="AF981"/>
      <c r="AG981"/>
      <c r="AH981"/>
      <c r="AI981"/>
      <c r="AJ981"/>
      <c r="AK981"/>
      <c r="AL981"/>
      <c r="AM981"/>
      <c r="AN981"/>
      <c r="AO981" s="108" t="s">
        <v>43</v>
      </c>
      <c r="AP981" t="s">
        <v>1317</v>
      </c>
      <c r="AQ981">
        <v>64</v>
      </c>
      <c r="AR981" t="s">
        <v>10303</v>
      </c>
      <c r="AS981" t="s">
        <v>1282</v>
      </c>
      <c r="AT981" t="s">
        <v>10256</v>
      </c>
      <c r="AU981" t="s">
        <v>1789</v>
      </c>
      <c r="AV981" t="s">
        <v>10304</v>
      </c>
      <c r="AW981" t="s">
        <v>1937</v>
      </c>
      <c r="AX981" t="s">
        <v>1934</v>
      </c>
      <c r="AY981" t="s">
        <v>10305</v>
      </c>
      <c r="AZ981" t="s">
        <v>1316</v>
      </c>
      <c r="BA981" t="s">
        <v>10306</v>
      </c>
      <c r="BB981" t="s">
        <v>1272</v>
      </c>
      <c r="BC981" t="s">
        <v>1939</v>
      </c>
      <c r="BD981" t="s">
        <v>10428</v>
      </c>
      <c r="BE981">
        <v>925</v>
      </c>
      <c r="BF981">
        <v>980</v>
      </c>
      <c r="BG981">
        <v>0</v>
      </c>
      <c r="BH981" t="s">
        <v>1592</v>
      </c>
      <c r="BI981">
        <v>0</v>
      </c>
      <c r="BJ981">
        <v>0</v>
      </c>
      <c r="BK981">
        <v>925</v>
      </c>
      <c r="BL981" t="s">
        <v>10311</v>
      </c>
      <c r="BM981" t="s">
        <v>10718</v>
      </c>
      <c r="BN981" t="s">
        <v>10721</v>
      </c>
      <c r="BO981" t="s" cm="1">
        <v>10720</v>
      </c>
      <c r="BP981" t="s">
        <v>1592</v>
      </c>
      <c r="BQ981" t="s">
        <v>10261</v>
      </c>
      <c r="BR981">
        <v>63</v>
      </c>
      <c r="BS981" t="s">
        <v>1897</v>
      </c>
      <c r="BT981" t="s">
        <v>10727</v>
      </c>
      <c r="BU981" t="s">
        <v>1788</v>
      </c>
      <c r="BV981" t="s">
        <v>10304</v>
      </c>
      <c r="BW981" t="s">
        <v>10309</v>
      </c>
      <c r="BX981" t="s">
        <v>1940</v>
      </c>
      <c r="BY981" t="s">
        <v>8852</v>
      </c>
      <c r="BZ981" t="s">
        <v>1937</v>
      </c>
      <c r="CA981" t="s">
        <v>1974</v>
      </c>
      <c r="CB981"/>
      <c r="CC981" t="s">
        <v>998</v>
      </c>
      <c r="CD981" t="s">
        <v>1272</v>
      </c>
      <c r="CE981" t="s">
        <v>10728</v>
      </c>
      <c r="CF981" t="s">
        <v>10729</v>
      </c>
      <c r="CG981" t="s">
        <v>1272</v>
      </c>
      <c r="CH981" t="s">
        <v>1592</v>
      </c>
      <c r="CI981" t="s">
        <v>10253</v>
      </c>
      <c r="CJ981" t="s">
        <v>1282</v>
      </c>
      <c r="CK981"/>
      <c r="CL981"/>
      <c r="CM981" t="s">
        <v>10719</v>
      </c>
      <c r="CN981" t="s">
        <v>10302</v>
      </c>
      <c r="CO981" t="s">
        <v>10719</v>
      </c>
      <c r="CP981" t="s">
        <v>10302</v>
      </c>
      <c r="CQ981" t="s">
        <v>902</v>
      </c>
      <c r="CR981">
        <v>0</v>
      </c>
      <c r="CS981" t="s">
        <v>1592</v>
      </c>
      <c r="CT981" t="s">
        <v>1592</v>
      </c>
      <c r="CU981" t="s">
        <v>1592</v>
      </c>
      <c r="CV981" t="s">
        <v>1592</v>
      </c>
      <c r="CW981" t="s">
        <v>1592</v>
      </c>
      <c r="CX981">
        <v>979</v>
      </c>
      <c r="CY981" t="s">
        <v>10730</v>
      </c>
      <c r="CZ981" t="s">
        <v>1592</v>
      </c>
      <c r="DA981" t="s">
        <v>2313</v>
      </c>
      <c r="DB981" t="s">
        <v>2314</v>
      </c>
      <c r="DC981" t="s">
        <v>1789</v>
      </c>
      <c r="DD981" t="s">
        <v>1316</v>
      </c>
      <c r="DE981" t="s">
        <v>1818</v>
      </c>
      <c r="DF981" t="s">
        <v>8852</v>
      </c>
      <c r="DG981" t="s">
        <v>8867</v>
      </c>
      <c r="DH981" t="s">
        <v>8868</v>
      </c>
      <c r="DI981" t="s">
        <v>10303</v>
      </c>
      <c r="DJ981"/>
      <c r="DK981" t="s">
        <v>8868</v>
      </c>
      <c r="DL981">
        <v>9</v>
      </c>
      <c r="DM981" t="s">
        <v>2315</v>
      </c>
      <c r="DN981" t="s">
        <v>1282</v>
      </c>
      <c r="DO981" t="b">
        <v>1</v>
      </c>
      <c r="DP981" t="b">
        <v>1</v>
      </c>
      <c r="DQ981" t="b">
        <v>0</v>
      </c>
      <c r="DR981" t="b">
        <v>0</v>
      </c>
      <c r="DS981" t="b">
        <v>0</v>
      </c>
      <c r="DT981" t="b">
        <v>1</v>
      </c>
      <c r="DU981" t="b">
        <v>0</v>
      </c>
      <c r="DV981">
        <v>0</v>
      </c>
      <c r="DW981" t="b">
        <v>0</v>
      </c>
      <c r="DX981" t="b">
        <v>0</v>
      </c>
      <c r="DY981" t="b">
        <v>0</v>
      </c>
      <c r="DZ981" t="b">
        <v>0</v>
      </c>
      <c r="EA981" t="b">
        <v>0</v>
      </c>
      <c r="EB981" t="b">
        <v>0</v>
      </c>
      <c r="EC981" t="b">
        <v>0</v>
      </c>
      <c r="ED981" t="b">
        <v>0</v>
      </c>
      <c r="EE981" t="b">
        <v>0</v>
      </c>
      <c r="EF981" t="b" cm="1">
        <v>0</v>
      </c>
      <c r="EG981" t="b">
        <v>0</v>
      </c>
      <c r="EH981" t="b">
        <v>0</v>
      </c>
      <c r="EI981" t="b">
        <v>0</v>
      </c>
      <c r="EJ981" t="s">
        <v>1592</v>
      </c>
      <c r="EK981">
        <v>0</v>
      </c>
      <c r="EL981">
        <v>27</v>
      </c>
      <c r="EM981" t="b">
        <v>0</v>
      </c>
    </row>
    <row r="982" spans="1:143" ht="15.75">
      <c r="A982"/>
      <c r="B982" t="s">
        <v>1282</v>
      </c>
      <c r="C982" t="s">
        <v>1282</v>
      </c>
      <c r="D982" t="s">
        <v>1756</v>
      </c>
      <c r="E982" t="s">
        <v>1757</v>
      </c>
      <c r="F982"/>
      <c r="G982" t="s">
        <v>1757</v>
      </c>
      <c r="H982" t="s">
        <v>902</v>
      </c>
      <c r="I982" t="s">
        <v>1272</v>
      </c>
      <c r="J982" t="s">
        <v>1896</v>
      </c>
      <c r="K982" t="s">
        <v>902</v>
      </c>
      <c r="L982" t="s">
        <v>5588</v>
      </c>
      <c r="M982" t="s">
        <v>1947</v>
      </c>
      <c r="N982" t="s">
        <v>10264</v>
      </c>
      <c r="O982"/>
      <c r="P982" t="s">
        <v>10252</v>
      </c>
      <c r="Q982" t="s">
        <v>1316</v>
      </c>
      <c r="R982" t="s">
        <v>10253</v>
      </c>
      <c r="S982"/>
      <c r="T982" t="s">
        <v>8852</v>
      </c>
      <c r="U982" t="s">
        <v>10719</v>
      </c>
      <c r="V982" t="s">
        <v>1966</v>
      </c>
      <c r="W982" t="s">
        <v>902</v>
      </c>
      <c r="X982" t="s">
        <v>902</v>
      </c>
      <c r="Y982"/>
      <c r="Z982"/>
      <c r="AA982"/>
      <c r="AB982"/>
      <c r="AC982" t="s">
        <v>902</v>
      </c>
      <c r="AD982" t="s">
        <v>902</v>
      </c>
      <c r="AE982" t="s">
        <v>902</v>
      </c>
      <c r="AF982"/>
      <c r="AG982"/>
      <c r="AH982"/>
      <c r="AI982"/>
      <c r="AJ982"/>
      <c r="AK982"/>
      <c r="AL982"/>
      <c r="AM982"/>
      <c r="AN982"/>
      <c r="AO982" s="108" t="s">
        <v>43</v>
      </c>
      <c r="AP982" t="s">
        <v>1317</v>
      </c>
      <c r="AQ982">
        <v>65</v>
      </c>
      <c r="AR982" t="s">
        <v>10265</v>
      </c>
      <c r="AS982" t="s">
        <v>1282</v>
      </c>
      <c r="AT982" t="s">
        <v>10256</v>
      </c>
      <c r="AU982" t="s">
        <v>1757</v>
      </c>
      <c r="AV982" t="s">
        <v>1961</v>
      </c>
      <c r="AW982" t="s">
        <v>1937</v>
      </c>
      <c r="AX982" t="s">
        <v>1934</v>
      </c>
      <c r="AY982" t="s">
        <v>1961</v>
      </c>
      <c r="AZ982" t="s">
        <v>1316</v>
      </c>
      <c r="BA982" t="s">
        <v>6199</v>
      </c>
      <c r="BB982" t="s">
        <v>1272</v>
      </c>
      <c r="BC982" t="s">
        <v>5118</v>
      </c>
      <c r="BD982" t="s">
        <v>6200</v>
      </c>
      <c r="BE982">
        <v>402</v>
      </c>
      <c r="BF982">
        <v>980</v>
      </c>
      <c r="BG982">
        <v>0</v>
      </c>
      <c r="BH982" t="s">
        <v>1592</v>
      </c>
      <c r="BI982">
        <v>0</v>
      </c>
      <c r="BJ982">
        <v>0</v>
      </c>
      <c r="BK982">
        <v>480</v>
      </c>
      <c r="BL982" t="s">
        <v>1967</v>
      </c>
      <c r="BM982" t="s">
        <v>10718</v>
      </c>
      <c r="BN982" t="s">
        <v>10721</v>
      </c>
      <c r="BO982" t="s" cm="1">
        <v>10720</v>
      </c>
      <c r="BP982" t="s">
        <v>1592</v>
      </c>
      <c r="BQ982" t="s">
        <v>10261</v>
      </c>
      <c r="BR982">
        <v>64</v>
      </c>
      <c r="BS982" t="s">
        <v>1898</v>
      </c>
      <c r="BT982" t="s">
        <v>10731</v>
      </c>
      <c r="BU982" t="s">
        <v>1756</v>
      </c>
      <c r="BV982" t="s">
        <v>1961</v>
      </c>
      <c r="BW982" t="s">
        <v>1940</v>
      </c>
      <c r="BX982" t="s">
        <v>10267</v>
      </c>
      <c r="BY982" t="s">
        <v>8852</v>
      </c>
      <c r="BZ982" t="s">
        <v>1937</v>
      </c>
      <c r="CA982" t="s">
        <v>1947</v>
      </c>
      <c r="CB982"/>
      <c r="CC982" t="s">
        <v>998</v>
      </c>
      <c r="CD982" t="s">
        <v>1272</v>
      </c>
      <c r="CE982" t="s">
        <v>10732</v>
      </c>
      <c r="CF982" t="s">
        <v>10733</v>
      </c>
      <c r="CG982" t="s">
        <v>1272</v>
      </c>
      <c r="CH982" t="s">
        <v>1592</v>
      </c>
      <c r="CI982" t="s">
        <v>10253</v>
      </c>
      <c r="CJ982" t="s">
        <v>1282</v>
      </c>
      <c r="CK982"/>
      <c r="CL982"/>
      <c r="CM982" t="s">
        <v>10719</v>
      </c>
      <c r="CN982" t="s">
        <v>1966</v>
      </c>
      <c r="CO982" t="s">
        <v>10719</v>
      </c>
      <c r="CP982" t="s">
        <v>1966</v>
      </c>
      <c r="CQ982" t="s">
        <v>902</v>
      </c>
      <c r="CR982">
        <v>0</v>
      </c>
      <c r="CS982" t="s">
        <v>1592</v>
      </c>
      <c r="CT982" t="s">
        <v>1592</v>
      </c>
      <c r="CU982" t="s">
        <v>1592</v>
      </c>
      <c r="CV982" t="s">
        <v>1592</v>
      </c>
      <c r="CW982" t="s">
        <v>1592</v>
      </c>
      <c r="CX982">
        <v>980</v>
      </c>
      <c r="CY982" t="s">
        <v>10734</v>
      </c>
      <c r="CZ982" t="s">
        <v>1592</v>
      </c>
      <c r="DA982" t="s">
        <v>2313</v>
      </c>
      <c r="DB982" t="s">
        <v>2314</v>
      </c>
      <c r="DC982" t="s">
        <v>1757</v>
      </c>
      <c r="DD982" t="s">
        <v>1316</v>
      </c>
      <c r="DE982" t="s">
        <v>1757</v>
      </c>
      <c r="DF982" t="s">
        <v>8852</v>
      </c>
      <c r="DG982" t="s">
        <v>8867</v>
      </c>
      <c r="DH982" t="s">
        <v>8868</v>
      </c>
      <c r="DI982" t="s">
        <v>10265</v>
      </c>
      <c r="DJ982"/>
      <c r="DK982" t="s">
        <v>8868</v>
      </c>
      <c r="DL982">
        <v>9</v>
      </c>
      <c r="DM982" t="s">
        <v>2315</v>
      </c>
      <c r="DN982" t="s">
        <v>1282</v>
      </c>
      <c r="DO982" t="b">
        <v>1</v>
      </c>
      <c r="DP982" t="b">
        <v>1</v>
      </c>
      <c r="DQ982" t="b">
        <v>0</v>
      </c>
      <c r="DR982" t="b">
        <v>0</v>
      </c>
      <c r="DS982" t="b">
        <v>0</v>
      </c>
      <c r="DT982" t="b">
        <v>1</v>
      </c>
      <c r="DU982" t="b">
        <v>0</v>
      </c>
      <c r="DV982">
        <v>0</v>
      </c>
      <c r="DW982" t="b">
        <v>0</v>
      </c>
      <c r="DX982" t="b">
        <v>0</v>
      </c>
      <c r="DY982" t="b">
        <v>0</v>
      </c>
      <c r="DZ982" t="b">
        <v>0</v>
      </c>
      <c r="EA982" t="b">
        <v>0</v>
      </c>
      <c r="EB982" t="b">
        <v>0</v>
      </c>
      <c r="EC982" t="b">
        <v>0</v>
      </c>
      <c r="ED982" t="b">
        <v>0</v>
      </c>
      <c r="EE982" t="b">
        <v>0</v>
      </c>
      <c r="EF982" t="b" cm="1">
        <v>1</v>
      </c>
      <c r="EG982" t="b">
        <v>0</v>
      </c>
      <c r="EH982" t="b">
        <v>0</v>
      </c>
      <c r="EI982" t="b">
        <v>1</v>
      </c>
      <c r="EJ982" t="s">
        <v>1235</v>
      </c>
      <c r="EK982">
        <v>1</v>
      </c>
      <c r="EL982">
        <v>9</v>
      </c>
      <c r="EM982" t="b">
        <v>0</v>
      </c>
    </row>
    <row r="983" spans="1:143" ht="63">
      <c r="A983"/>
      <c r="B983" t="s">
        <v>1282</v>
      </c>
      <c r="C983" t="s">
        <v>1282</v>
      </c>
      <c r="D983" t="s">
        <v>1761</v>
      </c>
      <c r="E983" t="s">
        <v>1762</v>
      </c>
      <c r="F983"/>
      <c r="G983" t="s">
        <v>1763</v>
      </c>
      <c r="H983" t="s">
        <v>902</v>
      </c>
      <c r="I983" t="s">
        <v>1272</v>
      </c>
      <c r="J983" t="s">
        <v>1896</v>
      </c>
      <c r="K983" t="s">
        <v>902</v>
      </c>
      <c r="L983" t="s">
        <v>5588</v>
      </c>
      <c r="M983" t="s">
        <v>1947</v>
      </c>
      <c r="N983" s="109" t="s">
        <v>10271</v>
      </c>
      <c r="O983"/>
      <c r="P983" t="s">
        <v>10252</v>
      </c>
      <c r="Q983" t="s">
        <v>1316</v>
      </c>
      <c r="R983" t="s">
        <v>10253</v>
      </c>
      <c r="S983"/>
      <c r="T983" t="s">
        <v>8852</v>
      </c>
      <c r="U983" t="s">
        <v>10719</v>
      </c>
      <c r="V983" t="s">
        <v>1948</v>
      </c>
      <c r="W983" t="s">
        <v>902</v>
      </c>
      <c r="X983" t="s">
        <v>902</v>
      </c>
      <c r="Y983"/>
      <c r="Z983"/>
      <c r="AA983"/>
      <c r="AB983"/>
      <c r="AC983" t="s">
        <v>902</v>
      </c>
      <c r="AD983" t="s">
        <v>902</v>
      </c>
      <c r="AE983" t="s">
        <v>902</v>
      </c>
      <c r="AF983"/>
      <c r="AG983"/>
      <c r="AH983"/>
      <c r="AI983"/>
      <c r="AJ983"/>
      <c r="AK983"/>
      <c r="AL983"/>
      <c r="AM983"/>
      <c r="AN983"/>
      <c r="AO983" s="108" t="s">
        <v>43</v>
      </c>
      <c r="AP983" t="s">
        <v>1317</v>
      </c>
      <c r="AQ983">
        <v>66</v>
      </c>
      <c r="AR983" t="s">
        <v>10272</v>
      </c>
      <c r="AS983" t="s">
        <v>1282</v>
      </c>
      <c r="AT983" t="s">
        <v>10256</v>
      </c>
      <c r="AU983" t="s">
        <v>1762</v>
      </c>
      <c r="AV983" t="s">
        <v>1945</v>
      </c>
      <c r="AW983" t="s">
        <v>1937</v>
      </c>
      <c r="AX983" t="s">
        <v>1934</v>
      </c>
      <c r="AY983" t="s">
        <v>10273</v>
      </c>
      <c r="AZ983" t="s">
        <v>1316</v>
      </c>
      <c r="BA983" t="s">
        <v>5600</v>
      </c>
      <c r="BB983" t="s">
        <v>1272</v>
      </c>
      <c r="BC983" t="s">
        <v>5118</v>
      </c>
      <c r="BD983" t="s">
        <v>5601</v>
      </c>
      <c r="BE983">
        <v>339</v>
      </c>
      <c r="BF983">
        <v>980</v>
      </c>
      <c r="BG983">
        <v>0</v>
      </c>
      <c r="BH983" t="s">
        <v>1592</v>
      </c>
      <c r="BI983">
        <v>0</v>
      </c>
      <c r="BJ983">
        <v>0</v>
      </c>
      <c r="BK983">
        <v>1055</v>
      </c>
      <c r="BL983" t="s">
        <v>1950</v>
      </c>
      <c r="BM983" t="s">
        <v>10718</v>
      </c>
      <c r="BN983" t="s">
        <v>10721</v>
      </c>
      <c r="BO983" t="s" cm="1">
        <v>10720</v>
      </c>
      <c r="BP983" t="s">
        <v>1592</v>
      </c>
      <c r="BQ983" t="s">
        <v>10261</v>
      </c>
      <c r="BR983">
        <v>65</v>
      </c>
      <c r="BS983" t="s">
        <v>1899</v>
      </c>
      <c r="BT983" t="s">
        <v>10735</v>
      </c>
      <c r="BU983" t="s">
        <v>1761</v>
      </c>
      <c r="BV983" t="s">
        <v>1945</v>
      </c>
      <c r="BW983" t="s">
        <v>1940</v>
      </c>
      <c r="BX983" t="s">
        <v>10275</v>
      </c>
      <c r="BY983" t="s">
        <v>8852</v>
      </c>
      <c r="BZ983" t="s">
        <v>1937</v>
      </c>
      <c r="CA983" t="s">
        <v>1947</v>
      </c>
      <c r="CB983"/>
      <c r="CC983" t="s">
        <v>998</v>
      </c>
      <c r="CD983" t="s">
        <v>1272</v>
      </c>
      <c r="CE983" t="s">
        <v>10736</v>
      </c>
      <c r="CF983" t="s">
        <v>10737</v>
      </c>
      <c r="CG983" t="s">
        <v>1272</v>
      </c>
      <c r="CH983" t="s">
        <v>1592</v>
      </c>
      <c r="CI983" t="s">
        <v>10253</v>
      </c>
      <c r="CJ983" t="s">
        <v>1282</v>
      </c>
      <c r="CK983"/>
      <c r="CL983"/>
      <c r="CM983" t="s">
        <v>10719</v>
      </c>
      <c r="CN983" t="s">
        <v>1948</v>
      </c>
      <c r="CO983" t="s">
        <v>10719</v>
      </c>
      <c r="CP983" t="s">
        <v>1948</v>
      </c>
      <c r="CQ983" t="s">
        <v>902</v>
      </c>
      <c r="CR983">
        <v>0</v>
      </c>
      <c r="CS983" t="s">
        <v>1592</v>
      </c>
      <c r="CT983" t="s">
        <v>1592</v>
      </c>
      <c r="CU983" t="s">
        <v>1592</v>
      </c>
      <c r="CV983" t="s">
        <v>1592</v>
      </c>
      <c r="CW983" t="s">
        <v>1592</v>
      </c>
      <c r="CX983">
        <v>981</v>
      </c>
      <c r="CY983" t="s">
        <v>10738</v>
      </c>
      <c r="CZ983" t="s">
        <v>1592</v>
      </c>
      <c r="DA983" t="s">
        <v>2313</v>
      </c>
      <c r="DB983" t="s">
        <v>2314</v>
      </c>
      <c r="DC983" t="s">
        <v>1762</v>
      </c>
      <c r="DD983" t="s">
        <v>1316</v>
      </c>
      <c r="DE983" t="s">
        <v>1763</v>
      </c>
      <c r="DF983" t="s">
        <v>8852</v>
      </c>
      <c r="DG983" t="s">
        <v>8867</v>
      </c>
      <c r="DH983" t="s">
        <v>8868</v>
      </c>
      <c r="DI983" t="s">
        <v>10272</v>
      </c>
      <c r="DJ983"/>
      <c r="DK983" t="s">
        <v>8868</v>
      </c>
      <c r="DL983">
        <v>9</v>
      </c>
      <c r="DM983" t="s">
        <v>2315</v>
      </c>
      <c r="DN983" t="s">
        <v>1282</v>
      </c>
      <c r="DO983" t="b">
        <v>1</v>
      </c>
      <c r="DP983" t="b">
        <v>1</v>
      </c>
      <c r="DQ983" t="b">
        <v>0</v>
      </c>
      <c r="DR983" t="b">
        <v>0</v>
      </c>
      <c r="DS983" t="b">
        <v>0</v>
      </c>
      <c r="DT983" t="b">
        <v>1</v>
      </c>
      <c r="DU983" t="b">
        <v>0</v>
      </c>
      <c r="DV983">
        <v>0</v>
      </c>
      <c r="DW983" t="b">
        <v>0</v>
      </c>
      <c r="DX983" t="b">
        <v>0</v>
      </c>
      <c r="DY983" t="b">
        <v>0</v>
      </c>
      <c r="DZ983" t="b">
        <v>0</v>
      </c>
      <c r="EA983" t="b">
        <v>0</v>
      </c>
      <c r="EB983" t="b">
        <v>0</v>
      </c>
      <c r="EC983" t="b">
        <v>0</v>
      </c>
      <c r="ED983" t="b">
        <v>0</v>
      </c>
      <c r="EE983" t="b">
        <v>0</v>
      </c>
      <c r="EF983" t="b" cm="1">
        <v>0</v>
      </c>
      <c r="EG983" t="b">
        <v>0</v>
      </c>
      <c r="EH983" t="b">
        <v>0</v>
      </c>
      <c r="EI983" t="b">
        <v>0</v>
      </c>
      <c r="EJ983" t="s">
        <v>1592</v>
      </c>
      <c r="EK983">
        <v>0</v>
      </c>
      <c r="EL983">
        <v>7</v>
      </c>
      <c r="EM983" t="b">
        <v>0</v>
      </c>
    </row>
    <row r="984" spans="1:143" ht="15.75">
      <c r="A984"/>
      <c r="B984" t="s">
        <v>1282</v>
      </c>
      <c r="C984" t="s">
        <v>1282</v>
      </c>
      <c r="D984" t="s">
        <v>1766</v>
      </c>
      <c r="E984" t="s">
        <v>1767</v>
      </c>
      <c r="F984"/>
      <c r="G984" t="s">
        <v>1763</v>
      </c>
      <c r="H984" t="s">
        <v>902</v>
      </c>
      <c r="I984" t="s">
        <v>1272</v>
      </c>
      <c r="J984" t="s">
        <v>1896</v>
      </c>
      <c r="K984" t="s">
        <v>902</v>
      </c>
      <c r="L984" t="s">
        <v>5588</v>
      </c>
      <c r="M984" t="s">
        <v>1947</v>
      </c>
      <c r="N984" t="s">
        <v>902</v>
      </c>
      <c r="O984"/>
      <c r="P984" t="s">
        <v>10252</v>
      </c>
      <c r="Q984" t="s">
        <v>1316</v>
      </c>
      <c r="R984" t="s">
        <v>10253</v>
      </c>
      <c r="S984"/>
      <c r="T984" t="s">
        <v>8852</v>
      </c>
      <c r="U984" t="s">
        <v>10719</v>
      </c>
      <c r="V984" t="s">
        <v>1956</v>
      </c>
      <c r="W984" t="s">
        <v>902</v>
      </c>
      <c r="X984" t="s">
        <v>902</v>
      </c>
      <c r="Y984"/>
      <c r="Z984"/>
      <c r="AA984"/>
      <c r="AB984"/>
      <c r="AC984" t="s">
        <v>902</v>
      </c>
      <c r="AD984" t="s">
        <v>902</v>
      </c>
      <c r="AE984" t="s">
        <v>902</v>
      </c>
      <c r="AF984"/>
      <c r="AG984"/>
      <c r="AH984"/>
      <c r="AI984"/>
      <c r="AJ984"/>
      <c r="AK984"/>
      <c r="AL984"/>
      <c r="AM984"/>
      <c r="AN984"/>
      <c r="AO984" s="108" t="s">
        <v>43</v>
      </c>
      <c r="AP984" t="s">
        <v>1317</v>
      </c>
      <c r="AQ984">
        <v>67</v>
      </c>
      <c r="AR984" t="s">
        <v>10279</v>
      </c>
      <c r="AS984" t="s">
        <v>1282</v>
      </c>
      <c r="AT984" t="s">
        <v>10256</v>
      </c>
      <c r="AU984" t="s">
        <v>1767</v>
      </c>
      <c r="AV984" t="s">
        <v>1953</v>
      </c>
      <c r="AW984" t="s">
        <v>1937</v>
      </c>
      <c r="AX984" t="s">
        <v>1934</v>
      </c>
      <c r="AY984" t="s">
        <v>10273</v>
      </c>
      <c r="AZ984" t="s">
        <v>1316</v>
      </c>
      <c r="BA984" t="s">
        <v>5610</v>
      </c>
      <c r="BB984" t="s">
        <v>1272</v>
      </c>
      <c r="BC984" t="s">
        <v>5118</v>
      </c>
      <c r="BD984" t="s">
        <v>5611</v>
      </c>
      <c r="BE984">
        <v>340</v>
      </c>
      <c r="BF984">
        <v>980</v>
      </c>
      <c r="BG984">
        <v>0</v>
      </c>
      <c r="BH984" t="s">
        <v>1592</v>
      </c>
      <c r="BI984">
        <v>0</v>
      </c>
      <c r="BJ984">
        <v>0</v>
      </c>
      <c r="BK984">
        <v>1036</v>
      </c>
      <c r="BL984" t="s">
        <v>1958</v>
      </c>
      <c r="BM984" t="s">
        <v>10718</v>
      </c>
      <c r="BN984" t="s">
        <v>10721</v>
      </c>
      <c r="BO984" t="s" cm="1">
        <v>10720</v>
      </c>
      <c r="BP984" t="s">
        <v>1592</v>
      </c>
      <c r="BQ984" t="s">
        <v>10261</v>
      </c>
      <c r="BR984">
        <v>66</v>
      </c>
      <c r="BS984" t="s">
        <v>1900</v>
      </c>
      <c r="BT984" t="s">
        <v>10739</v>
      </c>
      <c r="BU984" t="s">
        <v>1766</v>
      </c>
      <c r="BV984" t="s">
        <v>1953</v>
      </c>
      <c r="BW984" t="s">
        <v>1940</v>
      </c>
      <c r="BX984" t="s">
        <v>1940</v>
      </c>
      <c r="BY984" t="s">
        <v>8852</v>
      </c>
      <c r="BZ984" t="s">
        <v>1937</v>
      </c>
      <c r="CA984" t="s">
        <v>1947</v>
      </c>
      <c r="CB984"/>
      <c r="CC984" t="s">
        <v>998</v>
      </c>
      <c r="CD984" t="s">
        <v>1272</v>
      </c>
      <c r="CE984" t="s">
        <v>10740</v>
      </c>
      <c r="CF984" t="s">
        <v>10741</v>
      </c>
      <c r="CG984" t="s">
        <v>1272</v>
      </c>
      <c r="CH984" t="s">
        <v>1592</v>
      </c>
      <c r="CI984" t="s">
        <v>10253</v>
      </c>
      <c r="CJ984" t="s">
        <v>1282</v>
      </c>
      <c r="CK984"/>
      <c r="CL984"/>
      <c r="CM984" t="s">
        <v>10719</v>
      </c>
      <c r="CN984" t="s">
        <v>1956</v>
      </c>
      <c r="CO984" t="s">
        <v>10719</v>
      </c>
      <c r="CP984" t="s">
        <v>1956</v>
      </c>
      <c r="CQ984" t="s">
        <v>902</v>
      </c>
      <c r="CR984">
        <v>0</v>
      </c>
      <c r="CS984" t="s">
        <v>1592</v>
      </c>
      <c r="CT984" t="s">
        <v>1592</v>
      </c>
      <c r="CU984" t="s">
        <v>1592</v>
      </c>
      <c r="CV984" t="s">
        <v>1592</v>
      </c>
      <c r="CW984" t="s">
        <v>1592</v>
      </c>
      <c r="CX984">
        <v>982</v>
      </c>
      <c r="CY984" t="s">
        <v>10742</v>
      </c>
      <c r="CZ984" t="s">
        <v>1592</v>
      </c>
      <c r="DA984" t="s">
        <v>2313</v>
      </c>
      <c r="DB984" t="s">
        <v>2314</v>
      </c>
      <c r="DC984" t="s">
        <v>1767</v>
      </c>
      <c r="DD984" t="s">
        <v>1316</v>
      </c>
      <c r="DE984" t="s">
        <v>1763</v>
      </c>
      <c r="DF984" t="s">
        <v>8852</v>
      </c>
      <c r="DG984" t="s">
        <v>8867</v>
      </c>
      <c r="DH984" t="s">
        <v>8868</v>
      </c>
      <c r="DI984" t="s">
        <v>10279</v>
      </c>
      <c r="DJ984"/>
      <c r="DK984" t="s">
        <v>8868</v>
      </c>
      <c r="DL984">
        <v>9</v>
      </c>
      <c r="DM984" t="s">
        <v>2315</v>
      </c>
      <c r="DN984" t="s">
        <v>1282</v>
      </c>
      <c r="DO984" t="b">
        <v>1</v>
      </c>
      <c r="DP984" t="b">
        <v>1</v>
      </c>
      <c r="DQ984" t="b">
        <v>0</v>
      </c>
      <c r="DR984" t="b">
        <v>0</v>
      </c>
      <c r="DS984" t="b">
        <v>0</v>
      </c>
      <c r="DT984" t="b">
        <v>1</v>
      </c>
      <c r="DU984" t="b">
        <v>0</v>
      </c>
      <c r="DV984">
        <v>0</v>
      </c>
      <c r="DW984" t="b">
        <v>0</v>
      </c>
      <c r="DX984" t="b">
        <v>0</v>
      </c>
      <c r="DY984" t="b">
        <v>0</v>
      </c>
      <c r="DZ984" t="b">
        <v>0</v>
      </c>
      <c r="EA984" t="b">
        <v>0</v>
      </c>
      <c r="EB984" t="b">
        <v>0</v>
      </c>
      <c r="EC984" t="b">
        <v>0</v>
      </c>
      <c r="ED984" t="b">
        <v>0</v>
      </c>
      <c r="EE984" t="b">
        <v>0</v>
      </c>
      <c r="EF984" t="b" cm="1">
        <v>0</v>
      </c>
      <c r="EG984" t="b">
        <v>0</v>
      </c>
      <c r="EH984" t="b">
        <v>0</v>
      </c>
      <c r="EI984" t="b">
        <v>0</v>
      </c>
      <c r="EJ984" t="s">
        <v>1592</v>
      </c>
      <c r="EK984">
        <v>0</v>
      </c>
      <c r="EL984">
        <v>13</v>
      </c>
      <c r="EM984" t="b">
        <v>0</v>
      </c>
    </row>
    <row r="985" spans="1:143" ht="31.5">
      <c r="A985"/>
      <c r="B985" t="s">
        <v>1282</v>
      </c>
      <c r="C985" t="s">
        <v>1282</v>
      </c>
      <c r="D985" t="s">
        <v>1772</v>
      </c>
      <c r="E985" t="s">
        <v>1773</v>
      </c>
      <c r="F985"/>
      <c r="G985" s="109" t="s">
        <v>1774</v>
      </c>
      <c r="H985" t="s">
        <v>10284</v>
      </c>
      <c r="I985" t="s">
        <v>1272</v>
      </c>
      <c r="J985" t="s">
        <v>1896</v>
      </c>
      <c r="K985" t="s">
        <v>902</v>
      </c>
      <c r="L985" t="s">
        <v>5588</v>
      </c>
      <c r="M985" t="s">
        <v>1947</v>
      </c>
      <c r="N985" t="s">
        <v>10284</v>
      </c>
      <c r="O985"/>
      <c r="P985" t="s">
        <v>10252</v>
      </c>
      <c r="Q985" t="s">
        <v>1316</v>
      </c>
      <c r="R985" t="s">
        <v>10253</v>
      </c>
      <c r="S985"/>
      <c r="T985" t="s">
        <v>8852</v>
      </c>
      <c r="U985" t="s">
        <v>10719</v>
      </c>
      <c r="V985" t="s">
        <v>10285</v>
      </c>
      <c r="W985" t="s">
        <v>902</v>
      </c>
      <c r="X985" t="s">
        <v>902</v>
      </c>
      <c r="Y985"/>
      <c r="Z985"/>
      <c r="AA985"/>
      <c r="AB985"/>
      <c r="AC985" t="s">
        <v>10286</v>
      </c>
      <c r="AD985" t="s">
        <v>902</v>
      </c>
      <c r="AE985" t="s">
        <v>902</v>
      </c>
      <c r="AF985"/>
      <c r="AG985"/>
      <c r="AH985"/>
      <c r="AI985"/>
      <c r="AJ985"/>
      <c r="AK985"/>
      <c r="AL985"/>
      <c r="AM985"/>
      <c r="AN985"/>
      <c r="AO985" s="108" t="s">
        <v>43</v>
      </c>
      <c r="AP985" t="s">
        <v>1317</v>
      </c>
      <c r="AQ985">
        <v>68</v>
      </c>
      <c r="AR985" t="s">
        <v>10287</v>
      </c>
      <c r="AS985" t="s">
        <v>1282</v>
      </c>
      <c r="AT985" t="s">
        <v>10256</v>
      </c>
      <c r="AU985" t="s">
        <v>1773</v>
      </c>
      <c r="AV985" t="s">
        <v>5634</v>
      </c>
      <c r="AW985" t="s">
        <v>1937</v>
      </c>
      <c r="AX985" t="s">
        <v>1934</v>
      </c>
      <c r="AY985" t="s">
        <v>10288</v>
      </c>
      <c r="AZ985" t="s">
        <v>1316</v>
      </c>
      <c r="BA985" t="s">
        <v>5636</v>
      </c>
      <c r="BB985" t="s">
        <v>1272</v>
      </c>
      <c r="BC985" t="s">
        <v>5118</v>
      </c>
      <c r="BD985" t="s">
        <v>5637</v>
      </c>
      <c r="BE985">
        <v>342</v>
      </c>
      <c r="BF985">
        <v>980</v>
      </c>
      <c r="BG985">
        <v>0</v>
      </c>
      <c r="BH985" t="s">
        <v>1592</v>
      </c>
      <c r="BI985">
        <v>0</v>
      </c>
      <c r="BJ985">
        <v>0</v>
      </c>
      <c r="BK985">
        <v>1046</v>
      </c>
      <c r="BL985" t="s">
        <v>5638</v>
      </c>
      <c r="BM985" t="s">
        <v>10718</v>
      </c>
      <c r="BN985" t="s">
        <v>10721</v>
      </c>
      <c r="BO985" t="s" cm="1">
        <v>10720</v>
      </c>
      <c r="BP985" t="s">
        <v>1592</v>
      </c>
      <c r="BQ985" t="s">
        <v>10261</v>
      </c>
      <c r="BR985">
        <v>67</v>
      </c>
      <c r="BS985" t="s">
        <v>1901</v>
      </c>
      <c r="BT985" t="s">
        <v>10743</v>
      </c>
      <c r="BU985" t="s">
        <v>1772</v>
      </c>
      <c r="BV985" t="s">
        <v>5634</v>
      </c>
      <c r="BW985" t="s">
        <v>10290</v>
      </c>
      <c r="BX985" t="s">
        <v>10290</v>
      </c>
      <c r="BY985" t="s">
        <v>8852</v>
      </c>
      <c r="BZ985" t="s">
        <v>1937</v>
      </c>
      <c r="CA985" t="s">
        <v>1947</v>
      </c>
      <c r="CB985"/>
      <c r="CC985" t="s">
        <v>998</v>
      </c>
      <c r="CD985" t="s">
        <v>1272</v>
      </c>
      <c r="CE985" t="s">
        <v>10744</v>
      </c>
      <c r="CF985" t="s">
        <v>10745</v>
      </c>
      <c r="CG985" t="s">
        <v>1272</v>
      </c>
      <c r="CH985" t="s">
        <v>1592</v>
      </c>
      <c r="CI985" t="s">
        <v>10253</v>
      </c>
      <c r="CJ985" t="s">
        <v>1282</v>
      </c>
      <c r="CK985"/>
      <c r="CL985"/>
      <c r="CM985" t="s">
        <v>10719</v>
      </c>
      <c r="CN985" t="s">
        <v>10285</v>
      </c>
      <c r="CO985" t="s">
        <v>10719</v>
      </c>
      <c r="CP985" t="s">
        <v>10285</v>
      </c>
      <c r="CQ985" t="s">
        <v>902</v>
      </c>
      <c r="CR985">
        <v>0</v>
      </c>
      <c r="CS985" t="s">
        <v>1592</v>
      </c>
      <c r="CT985" t="s">
        <v>1592</v>
      </c>
      <c r="CU985" t="s">
        <v>1592</v>
      </c>
      <c r="CV985" t="s">
        <v>1592</v>
      </c>
      <c r="CW985" t="s">
        <v>1592</v>
      </c>
      <c r="CX985">
        <v>983</v>
      </c>
      <c r="CY985" t="s">
        <v>10746</v>
      </c>
      <c r="CZ985" t="s">
        <v>1592</v>
      </c>
      <c r="DA985" t="s">
        <v>2313</v>
      </c>
      <c r="DB985" t="s">
        <v>2314</v>
      </c>
      <c r="DC985" t="s">
        <v>1773</v>
      </c>
      <c r="DD985" t="s">
        <v>1316</v>
      </c>
      <c r="DE985" t="s">
        <v>1774</v>
      </c>
      <c r="DF985" t="s">
        <v>8852</v>
      </c>
      <c r="DG985" t="s">
        <v>8867</v>
      </c>
      <c r="DH985" t="s">
        <v>8868</v>
      </c>
      <c r="DI985" t="s">
        <v>10287</v>
      </c>
      <c r="DJ985"/>
      <c r="DK985" t="s">
        <v>8868</v>
      </c>
      <c r="DL985">
        <v>9</v>
      </c>
      <c r="DM985" t="s">
        <v>2315</v>
      </c>
      <c r="DN985" t="s">
        <v>1282</v>
      </c>
      <c r="DO985" t="b">
        <v>1</v>
      </c>
      <c r="DP985" t="b">
        <v>1</v>
      </c>
      <c r="DQ985" t="b">
        <v>0</v>
      </c>
      <c r="DR985" t="b">
        <v>0</v>
      </c>
      <c r="DS985" t="b">
        <v>0</v>
      </c>
      <c r="DT985" t="b">
        <v>1</v>
      </c>
      <c r="DU985" t="b">
        <v>0</v>
      </c>
      <c r="DV985">
        <v>0</v>
      </c>
      <c r="DW985" t="b">
        <v>0</v>
      </c>
      <c r="DX985" t="b">
        <v>0</v>
      </c>
      <c r="DY985" t="b">
        <v>0</v>
      </c>
      <c r="DZ985" t="b">
        <v>0</v>
      </c>
      <c r="EA985" t="b">
        <v>0</v>
      </c>
      <c r="EB985" t="b">
        <v>0</v>
      </c>
      <c r="EC985" t="b">
        <v>0</v>
      </c>
      <c r="ED985" t="b">
        <v>0</v>
      </c>
      <c r="EE985" t="b">
        <v>0</v>
      </c>
      <c r="EF985" t="b" cm="1">
        <v>0</v>
      </c>
      <c r="EG985" t="b">
        <v>0</v>
      </c>
      <c r="EH985" t="b">
        <v>0</v>
      </c>
      <c r="EI985" t="b">
        <v>0</v>
      </c>
      <c r="EJ985" t="s">
        <v>1592</v>
      </c>
      <c r="EK985">
        <v>0</v>
      </c>
      <c r="EL985">
        <v>16</v>
      </c>
      <c r="EM985" t="b">
        <v>0</v>
      </c>
    </row>
    <row r="986" spans="1:143" ht="15.75">
      <c r="A986"/>
      <c r="B986" t="s">
        <v>1282</v>
      </c>
      <c r="C986" t="s">
        <v>1282</v>
      </c>
      <c r="D986" t="s">
        <v>1782</v>
      </c>
      <c r="E986" t="s">
        <v>1783</v>
      </c>
      <c r="F986"/>
      <c r="G986" t="s">
        <v>1784</v>
      </c>
      <c r="H986" t="s">
        <v>902</v>
      </c>
      <c r="I986" t="s">
        <v>1272</v>
      </c>
      <c r="J986" t="s">
        <v>1896</v>
      </c>
      <c r="K986" t="s">
        <v>902</v>
      </c>
      <c r="L986" t="s">
        <v>1939</v>
      </c>
      <c r="M986" t="s">
        <v>1947</v>
      </c>
      <c r="N986" t="s">
        <v>10502</v>
      </c>
      <c r="O986"/>
      <c r="P986" t="s">
        <v>10252</v>
      </c>
      <c r="Q986" t="s">
        <v>1316</v>
      </c>
      <c r="R986" t="s">
        <v>10253</v>
      </c>
      <c r="S986"/>
      <c r="T986" t="s">
        <v>8852</v>
      </c>
      <c r="U986" t="s">
        <v>10719</v>
      </c>
      <c r="V986" t="s">
        <v>10503</v>
      </c>
      <c r="W986" t="s">
        <v>902</v>
      </c>
      <c r="X986" t="s">
        <v>902</v>
      </c>
      <c r="Y986"/>
      <c r="Z986"/>
      <c r="AA986"/>
      <c r="AB986"/>
      <c r="AC986" t="s">
        <v>902</v>
      </c>
      <c r="AD986" t="s">
        <v>902</v>
      </c>
      <c r="AE986" t="s">
        <v>902</v>
      </c>
      <c r="AF986"/>
      <c r="AG986"/>
      <c r="AH986"/>
      <c r="AI986"/>
      <c r="AJ986"/>
      <c r="AK986"/>
      <c r="AL986"/>
      <c r="AM986"/>
      <c r="AN986"/>
      <c r="AO986" s="108" t="s">
        <v>43</v>
      </c>
      <c r="AP986" t="s">
        <v>1317</v>
      </c>
      <c r="AQ986">
        <v>69</v>
      </c>
      <c r="AR986" t="s">
        <v>10504</v>
      </c>
      <c r="AS986" t="s">
        <v>1282</v>
      </c>
      <c r="AT986" t="s">
        <v>10256</v>
      </c>
      <c r="AU986" t="s">
        <v>1783</v>
      </c>
      <c r="AV986" t="s">
        <v>10505</v>
      </c>
      <c r="AW986" t="s">
        <v>1937</v>
      </c>
      <c r="AX986" t="s">
        <v>1934</v>
      </c>
      <c r="AY986" t="s">
        <v>10506</v>
      </c>
      <c r="AZ986" t="s">
        <v>1316</v>
      </c>
      <c r="BA986" t="s">
        <v>10507</v>
      </c>
      <c r="BB986" t="s">
        <v>1272</v>
      </c>
      <c r="BC986" t="s">
        <v>1939</v>
      </c>
      <c r="BD986" t="s">
        <v>10611</v>
      </c>
      <c r="BE986">
        <v>950</v>
      </c>
      <c r="BF986">
        <v>980</v>
      </c>
      <c r="BG986">
        <v>0</v>
      </c>
      <c r="BH986" t="s">
        <v>1592</v>
      </c>
      <c r="BI986">
        <v>0</v>
      </c>
      <c r="BJ986">
        <v>0</v>
      </c>
      <c r="BK986">
        <v>950</v>
      </c>
      <c r="BL986" t="s">
        <v>10512</v>
      </c>
      <c r="BM986" t="s">
        <v>10718</v>
      </c>
      <c r="BN986" t="s">
        <v>10721</v>
      </c>
      <c r="BO986" t="s" cm="1">
        <v>10720</v>
      </c>
      <c r="BP986" t="s">
        <v>1592</v>
      </c>
      <c r="BQ986" t="s">
        <v>10261</v>
      </c>
      <c r="BR986">
        <v>68</v>
      </c>
      <c r="BS986" t="s">
        <v>1902</v>
      </c>
      <c r="BT986" t="s">
        <v>10747</v>
      </c>
      <c r="BU986" t="s">
        <v>1782</v>
      </c>
      <c r="BV986" t="s">
        <v>10505</v>
      </c>
      <c r="BW986" t="s">
        <v>1940</v>
      </c>
      <c r="BX986" t="s">
        <v>10510</v>
      </c>
      <c r="BY986" t="s">
        <v>8852</v>
      </c>
      <c r="BZ986" t="s">
        <v>1937</v>
      </c>
      <c r="CA986" t="s">
        <v>1947</v>
      </c>
      <c r="CB986"/>
      <c r="CC986" t="s">
        <v>998</v>
      </c>
      <c r="CD986" t="s">
        <v>1272</v>
      </c>
      <c r="CE986" t="s">
        <v>10748</v>
      </c>
      <c r="CF986" t="s">
        <v>10749</v>
      </c>
      <c r="CG986" t="s">
        <v>1272</v>
      </c>
      <c r="CH986" t="s">
        <v>1592</v>
      </c>
      <c r="CI986" t="s">
        <v>10253</v>
      </c>
      <c r="CJ986" t="s">
        <v>1282</v>
      </c>
      <c r="CK986"/>
      <c r="CL986"/>
      <c r="CM986" t="s">
        <v>10719</v>
      </c>
      <c r="CN986" t="s">
        <v>10503</v>
      </c>
      <c r="CO986" t="s">
        <v>10719</v>
      </c>
      <c r="CP986" t="s">
        <v>10503</v>
      </c>
      <c r="CQ986" t="s">
        <v>902</v>
      </c>
      <c r="CR986">
        <v>0</v>
      </c>
      <c r="CS986" t="s">
        <v>1592</v>
      </c>
      <c r="CT986" t="s">
        <v>1592</v>
      </c>
      <c r="CU986" t="s">
        <v>1592</v>
      </c>
      <c r="CV986" t="s">
        <v>1592</v>
      </c>
      <c r="CW986" t="s">
        <v>1592</v>
      </c>
      <c r="CX986">
        <v>984</v>
      </c>
      <c r="CY986" t="s">
        <v>10750</v>
      </c>
      <c r="CZ986" t="s">
        <v>1592</v>
      </c>
      <c r="DA986" t="s">
        <v>2313</v>
      </c>
      <c r="DB986" t="s">
        <v>2314</v>
      </c>
      <c r="DC986" t="s">
        <v>1783</v>
      </c>
      <c r="DD986" t="s">
        <v>1316</v>
      </c>
      <c r="DE986" t="s">
        <v>1784</v>
      </c>
      <c r="DF986" t="s">
        <v>8852</v>
      </c>
      <c r="DG986" t="s">
        <v>8867</v>
      </c>
      <c r="DH986" t="s">
        <v>8868</v>
      </c>
      <c r="DI986" t="s">
        <v>10504</v>
      </c>
      <c r="DJ986"/>
      <c r="DK986" t="s">
        <v>8868</v>
      </c>
      <c r="DL986">
        <v>9</v>
      </c>
      <c r="DM986" t="s">
        <v>2315</v>
      </c>
      <c r="DN986" t="s">
        <v>1282</v>
      </c>
      <c r="DO986" t="b">
        <v>1</v>
      </c>
      <c r="DP986" t="b">
        <v>1</v>
      </c>
      <c r="DQ986" t="b">
        <v>0</v>
      </c>
      <c r="DR986" t="b">
        <v>0</v>
      </c>
      <c r="DS986" t="b">
        <v>0</v>
      </c>
      <c r="DT986" t="b">
        <v>1</v>
      </c>
      <c r="DU986" t="b">
        <v>0</v>
      </c>
      <c r="DV986">
        <v>0</v>
      </c>
      <c r="DW986" t="b">
        <v>0</v>
      </c>
      <c r="DX986" t="b">
        <v>0</v>
      </c>
      <c r="DY986" t="b">
        <v>0</v>
      </c>
      <c r="DZ986" t="b">
        <v>0</v>
      </c>
      <c r="EA986" t="b">
        <v>0</v>
      </c>
      <c r="EB986" t="b">
        <v>0</v>
      </c>
      <c r="EC986" t="b">
        <v>0</v>
      </c>
      <c r="ED986" t="b">
        <v>0</v>
      </c>
      <c r="EE986" t="b">
        <v>0</v>
      </c>
      <c r="EF986" t="b" cm="1">
        <v>0</v>
      </c>
      <c r="EG986" t="b">
        <v>0</v>
      </c>
      <c r="EH986" t="b">
        <v>0</v>
      </c>
      <c r="EI986" t="b">
        <v>0</v>
      </c>
      <c r="EJ986" t="s">
        <v>1592</v>
      </c>
      <c r="EK986">
        <v>0</v>
      </c>
      <c r="EL986">
        <v>13</v>
      </c>
      <c r="EM986" t="b">
        <v>0</v>
      </c>
    </row>
    <row r="987" spans="1:143" ht="110.25">
      <c r="A987"/>
      <c r="B987" t="s">
        <v>1282</v>
      </c>
      <c r="C987" t="s">
        <v>1282</v>
      </c>
      <c r="D987" t="s">
        <v>1792</v>
      </c>
      <c r="E987" t="s">
        <v>1793</v>
      </c>
      <c r="F987"/>
      <c r="G987" s="109" t="s">
        <v>1794</v>
      </c>
      <c r="H987" t="s">
        <v>902</v>
      </c>
      <c r="I987" t="s">
        <v>1272</v>
      </c>
      <c r="J987" t="s">
        <v>1896</v>
      </c>
      <c r="K987" t="s">
        <v>902</v>
      </c>
      <c r="L987" t="s">
        <v>1939</v>
      </c>
      <c r="M987" t="s">
        <v>1947</v>
      </c>
      <c r="N987" s="109" t="s">
        <v>1794</v>
      </c>
      <c r="O987"/>
      <c r="P987" t="s">
        <v>10252</v>
      </c>
      <c r="Q987" t="s">
        <v>1316</v>
      </c>
      <c r="R987" t="s">
        <v>10253</v>
      </c>
      <c r="S987"/>
      <c r="T987" t="s">
        <v>8852</v>
      </c>
      <c r="U987" t="s">
        <v>10719</v>
      </c>
      <c r="V987" t="s">
        <v>10679</v>
      </c>
      <c r="W987" t="s">
        <v>902</v>
      </c>
      <c r="X987" t="s">
        <v>902</v>
      </c>
      <c r="Y987"/>
      <c r="Z987"/>
      <c r="AA987"/>
      <c r="AB987"/>
      <c r="AC987" t="s">
        <v>902</v>
      </c>
      <c r="AD987" t="s">
        <v>902</v>
      </c>
      <c r="AE987" t="s">
        <v>902</v>
      </c>
      <c r="AF987"/>
      <c r="AG987"/>
      <c r="AH987"/>
      <c r="AI987"/>
      <c r="AJ987"/>
      <c r="AK987"/>
      <c r="AL987"/>
      <c r="AM987"/>
      <c r="AN987"/>
      <c r="AO987" s="108" t="s">
        <v>43</v>
      </c>
      <c r="AP987" t="s">
        <v>1317</v>
      </c>
      <c r="AQ987">
        <v>70</v>
      </c>
      <c r="AR987" t="s">
        <v>10680</v>
      </c>
      <c r="AS987" t="s">
        <v>1282</v>
      </c>
      <c r="AT987" t="s">
        <v>10256</v>
      </c>
      <c r="AU987" t="s">
        <v>1793</v>
      </c>
      <c r="AV987" t="s">
        <v>10681</v>
      </c>
      <c r="AW987" t="s">
        <v>1937</v>
      </c>
      <c r="AX987" t="s">
        <v>1934</v>
      </c>
      <c r="AY987" t="s">
        <v>10682</v>
      </c>
      <c r="AZ987" t="s">
        <v>1316</v>
      </c>
      <c r="BA987" t="s">
        <v>10683</v>
      </c>
      <c r="BB987" t="s">
        <v>1272</v>
      </c>
      <c r="BC987" t="s">
        <v>1939</v>
      </c>
      <c r="BD987" t="s">
        <v>10751</v>
      </c>
      <c r="BE987">
        <v>976</v>
      </c>
      <c r="BF987">
        <v>980</v>
      </c>
      <c r="BG987">
        <v>0</v>
      </c>
      <c r="BH987" t="s">
        <v>1592</v>
      </c>
      <c r="BI987">
        <v>0</v>
      </c>
      <c r="BJ987">
        <v>0</v>
      </c>
      <c r="BK987">
        <v>976</v>
      </c>
      <c r="BL987" t="s">
        <v>10687</v>
      </c>
      <c r="BM987" t="s">
        <v>10718</v>
      </c>
      <c r="BN987" t="s">
        <v>10721</v>
      </c>
      <c r="BO987" t="s" cm="1">
        <v>10720</v>
      </c>
      <c r="BP987" t="s">
        <v>1592</v>
      </c>
      <c r="BQ987" t="s">
        <v>10261</v>
      </c>
      <c r="BR987">
        <v>69</v>
      </c>
      <c r="BS987" t="s">
        <v>1903</v>
      </c>
      <c r="BT987" t="s">
        <v>10752</v>
      </c>
      <c r="BU987" t="s">
        <v>1792</v>
      </c>
      <c r="BV987" t="s">
        <v>10681</v>
      </c>
      <c r="BW987" t="s">
        <v>1940</v>
      </c>
      <c r="BX987" t="s">
        <v>10682</v>
      </c>
      <c r="BY987" t="s">
        <v>8852</v>
      </c>
      <c r="BZ987" t="s">
        <v>1937</v>
      </c>
      <c r="CA987" t="s">
        <v>1947</v>
      </c>
      <c r="CB987"/>
      <c r="CC987" t="s">
        <v>998</v>
      </c>
      <c r="CD987" t="s">
        <v>1272</v>
      </c>
      <c r="CE987" t="s">
        <v>10753</v>
      </c>
      <c r="CF987" t="s">
        <v>10754</v>
      </c>
      <c r="CG987" t="s">
        <v>1272</v>
      </c>
      <c r="CH987" t="s">
        <v>1592</v>
      </c>
      <c r="CI987" t="s">
        <v>10253</v>
      </c>
      <c r="CJ987" t="s">
        <v>1282</v>
      </c>
      <c r="CK987"/>
      <c r="CL987"/>
      <c r="CM987" t="s">
        <v>10719</v>
      </c>
      <c r="CN987" t="s">
        <v>10679</v>
      </c>
      <c r="CO987" t="s">
        <v>10719</v>
      </c>
      <c r="CP987" t="s">
        <v>10679</v>
      </c>
      <c r="CQ987" t="s">
        <v>902</v>
      </c>
      <c r="CR987">
        <v>0</v>
      </c>
      <c r="CS987" t="s">
        <v>1592</v>
      </c>
      <c r="CT987" t="s">
        <v>1592</v>
      </c>
      <c r="CU987" t="s">
        <v>1592</v>
      </c>
      <c r="CV987" t="s">
        <v>1592</v>
      </c>
      <c r="CW987" t="s">
        <v>1592</v>
      </c>
      <c r="CX987">
        <v>985</v>
      </c>
      <c r="CY987" t="s">
        <v>10755</v>
      </c>
      <c r="CZ987" t="s">
        <v>1592</v>
      </c>
      <c r="DA987" t="s">
        <v>2313</v>
      </c>
      <c r="DB987" t="s">
        <v>2314</v>
      </c>
      <c r="DC987" t="s">
        <v>1793</v>
      </c>
      <c r="DD987" t="s">
        <v>1316</v>
      </c>
      <c r="DE987" t="s">
        <v>1794</v>
      </c>
      <c r="DF987" t="s">
        <v>8852</v>
      </c>
      <c r="DG987" t="s">
        <v>8867</v>
      </c>
      <c r="DH987" t="s">
        <v>8868</v>
      </c>
      <c r="DI987" t="s">
        <v>10680</v>
      </c>
      <c r="DJ987"/>
      <c r="DK987" t="s">
        <v>8868</v>
      </c>
      <c r="DL987">
        <v>9</v>
      </c>
      <c r="DM987" t="s">
        <v>2315</v>
      </c>
      <c r="DN987" t="s">
        <v>1282</v>
      </c>
      <c r="DO987" t="b">
        <v>1</v>
      </c>
      <c r="DP987" t="b">
        <v>1</v>
      </c>
      <c r="DQ987" t="b">
        <v>0</v>
      </c>
      <c r="DR987" t="b">
        <v>0</v>
      </c>
      <c r="DS987" t="b">
        <v>0</v>
      </c>
      <c r="DT987" t="b">
        <v>1</v>
      </c>
      <c r="DU987" t="b">
        <v>0</v>
      </c>
      <c r="DV987">
        <v>0</v>
      </c>
      <c r="DW987" t="b">
        <v>0</v>
      </c>
      <c r="DX987" t="b">
        <v>0</v>
      </c>
      <c r="DY987" t="b">
        <v>0</v>
      </c>
      <c r="DZ987" t="b">
        <v>0</v>
      </c>
      <c r="EA987" t="b">
        <v>0</v>
      </c>
      <c r="EB987" t="b">
        <v>0</v>
      </c>
      <c r="EC987" t="b">
        <v>0</v>
      </c>
      <c r="ED987" t="b">
        <v>0</v>
      </c>
      <c r="EE987" t="b">
        <v>0</v>
      </c>
      <c r="EF987" t="b" cm="1">
        <v>0</v>
      </c>
      <c r="EG987" t="b">
        <v>0</v>
      </c>
      <c r="EH987" t="b">
        <v>0</v>
      </c>
      <c r="EI987" t="b">
        <v>0</v>
      </c>
      <c r="EJ987" t="s">
        <v>1592</v>
      </c>
      <c r="EK987">
        <v>0</v>
      </c>
      <c r="EL987">
        <v>16</v>
      </c>
      <c r="EM987" t="b">
        <v>0</v>
      </c>
    </row>
    <row r="988" spans="1:143" ht="15.75">
      <c r="A988"/>
      <c r="B988" t="s">
        <v>1282</v>
      </c>
      <c r="C988" t="s">
        <v>1282</v>
      </c>
      <c r="D988" t="s">
        <v>1906</v>
      </c>
      <c r="E988" t="s">
        <v>1907</v>
      </c>
      <c r="F988"/>
      <c r="G988" t="s">
        <v>1908</v>
      </c>
      <c r="H988" t="s">
        <v>10756</v>
      </c>
      <c r="I988" t="s">
        <v>1268</v>
      </c>
      <c r="J988" t="s">
        <v>1896</v>
      </c>
      <c r="K988" t="s">
        <v>902</v>
      </c>
      <c r="L988" t="s">
        <v>1939</v>
      </c>
      <c r="M988" t="s">
        <v>2031</v>
      </c>
      <c r="N988"/>
      <c r="O988"/>
      <c r="P988" t="s">
        <v>10252</v>
      </c>
      <c r="Q988" t="s">
        <v>1316</v>
      </c>
      <c r="R988" t="s">
        <v>10253</v>
      </c>
      <c r="S988"/>
      <c r="T988" t="s">
        <v>8852</v>
      </c>
      <c r="U988" t="s">
        <v>10719</v>
      </c>
      <c r="V988" t="s">
        <v>10757</v>
      </c>
      <c r="W988" t="s">
        <v>902</v>
      </c>
      <c r="X988" t="s">
        <v>902</v>
      </c>
      <c r="Y988"/>
      <c r="Z988"/>
      <c r="AA988"/>
      <c r="AB988"/>
      <c r="AC988" t="s">
        <v>902</v>
      </c>
      <c r="AD988" t="s">
        <v>902</v>
      </c>
      <c r="AE988" t="s">
        <v>902</v>
      </c>
      <c r="AF988"/>
      <c r="AG988"/>
      <c r="AH988"/>
      <c r="AI988"/>
      <c r="AJ988"/>
      <c r="AK988"/>
      <c r="AL988"/>
      <c r="AM988"/>
      <c r="AN988"/>
      <c r="AO988" s="108" t="s">
        <v>43</v>
      </c>
      <c r="AP988" t="s">
        <v>1317</v>
      </c>
      <c r="AQ988">
        <v>71</v>
      </c>
      <c r="AR988" t="s">
        <v>10758</v>
      </c>
      <c r="AS988" t="s">
        <v>1282</v>
      </c>
      <c r="AT988" t="s">
        <v>10256</v>
      </c>
      <c r="AU988" t="s">
        <v>1907</v>
      </c>
      <c r="AV988" t="s">
        <v>10759</v>
      </c>
      <c r="AW988" t="s">
        <v>1937</v>
      </c>
      <c r="AX988" t="s">
        <v>1934</v>
      </c>
      <c r="AY988" t="s">
        <v>10760</v>
      </c>
      <c r="AZ988" t="s">
        <v>1316</v>
      </c>
      <c r="BA988" t="s">
        <v>10761</v>
      </c>
      <c r="BB988" t="s">
        <v>1268</v>
      </c>
      <c r="BC988" t="s">
        <v>1939</v>
      </c>
      <c r="BD988" t="s">
        <v>10762</v>
      </c>
      <c r="BE988">
        <v>988</v>
      </c>
      <c r="BF988">
        <v>980</v>
      </c>
      <c r="BG988">
        <v>0</v>
      </c>
      <c r="BH988" t="s">
        <v>1907</v>
      </c>
      <c r="BI988">
        <v>1</v>
      </c>
      <c r="BJ988">
        <v>0</v>
      </c>
      <c r="BK988">
        <v>0</v>
      </c>
      <c r="BL988" t="s">
        <v>1592</v>
      </c>
      <c r="BM988" t="s">
        <v>10718</v>
      </c>
      <c r="BN988" t="s">
        <v>10721</v>
      </c>
      <c r="BO988" t="s" cm="1">
        <v>10720</v>
      </c>
      <c r="BP988" t="s">
        <v>1592</v>
      </c>
      <c r="BQ988" t="s">
        <v>10261</v>
      </c>
      <c r="BR988">
        <v>70</v>
      </c>
      <c r="BS988" t="s">
        <v>1905</v>
      </c>
      <c r="BT988" t="s">
        <v>10763</v>
      </c>
      <c r="BU988" t="s">
        <v>1906</v>
      </c>
      <c r="BV988" t="s">
        <v>10759</v>
      </c>
      <c r="BW988" t="s">
        <v>10764</v>
      </c>
      <c r="BX988" t="s">
        <v>1937</v>
      </c>
      <c r="BY988" t="s">
        <v>8852</v>
      </c>
      <c r="BZ988" t="s">
        <v>1937</v>
      </c>
      <c r="CA988" t="s">
        <v>2031</v>
      </c>
      <c r="CB988"/>
      <c r="CC988" t="s">
        <v>998</v>
      </c>
      <c r="CD988" t="s">
        <v>1268</v>
      </c>
      <c r="CE988" t="s">
        <v>10765</v>
      </c>
      <c r="CF988" t="s">
        <v>10766</v>
      </c>
      <c r="CG988" t="s">
        <v>1268</v>
      </c>
      <c r="CH988" t="s">
        <v>1592</v>
      </c>
      <c r="CI988" t="s">
        <v>10253</v>
      </c>
      <c r="CJ988" t="s">
        <v>1282</v>
      </c>
      <c r="CK988"/>
      <c r="CL988"/>
      <c r="CM988" t="s">
        <v>10719</v>
      </c>
      <c r="CN988" t="s">
        <v>10757</v>
      </c>
      <c r="CO988" t="s">
        <v>10719</v>
      </c>
      <c r="CP988" t="s">
        <v>10757</v>
      </c>
      <c r="CQ988" t="s">
        <v>902</v>
      </c>
      <c r="CR988">
        <v>0</v>
      </c>
      <c r="CS988" t="s">
        <v>1592</v>
      </c>
      <c r="CT988" t="s">
        <v>1592</v>
      </c>
      <c r="CU988" t="s">
        <v>1592</v>
      </c>
      <c r="CV988" t="s">
        <v>1592</v>
      </c>
      <c r="CW988" t="s">
        <v>1592</v>
      </c>
      <c r="CX988">
        <v>986</v>
      </c>
      <c r="CY988" t="s">
        <v>10767</v>
      </c>
      <c r="CZ988" t="s">
        <v>1592</v>
      </c>
      <c r="DA988" t="s">
        <v>2313</v>
      </c>
      <c r="DB988" t="s">
        <v>2314</v>
      </c>
      <c r="DC988" t="s">
        <v>1907</v>
      </c>
      <c r="DD988" t="s">
        <v>1316</v>
      </c>
      <c r="DE988" t="s">
        <v>1908</v>
      </c>
      <c r="DF988" t="s">
        <v>8852</v>
      </c>
      <c r="DG988" t="s">
        <v>8867</v>
      </c>
      <c r="DH988" t="s">
        <v>8868</v>
      </c>
      <c r="DI988" t="s">
        <v>10758</v>
      </c>
      <c r="DJ988"/>
      <c r="DK988" t="s">
        <v>8868</v>
      </c>
      <c r="DL988">
        <v>9</v>
      </c>
      <c r="DM988" t="s">
        <v>2315</v>
      </c>
      <c r="DN988" t="s">
        <v>1282</v>
      </c>
      <c r="DO988" t="b">
        <v>1</v>
      </c>
      <c r="DP988" t="b">
        <v>1</v>
      </c>
      <c r="DQ988" t="b">
        <v>1</v>
      </c>
      <c r="DR988" t="b">
        <v>0</v>
      </c>
      <c r="DS988" t="b">
        <v>0</v>
      </c>
      <c r="DT988" t="b">
        <v>1</v>
      </c>
      <c r="DU988" t="b">
        <v>0</v>
      </c>
      <c r="DV988">
        <v>0</v>
      </c>
      <c r="DW988" t="b">
        <v>0</v>
      </c>
      <c r="DX988" t="b">
        <v>0</v>
      </c>
      <c r="DY988" t="b">
        <v>0</v>
      </c>
      <c r="DZ988" t="b">
        <v>0</v>
      </c>
      <c r="EA988" t="b">
        <v>0</v>
      </c>
      <c r="EB988" t="b">
        <v>0</v>
      </c>
      <c r="EC988" t="b">
        <v>0</v>
      </c>
      <c r="ED988" t="b">
        <v>0</v>
      </c>
      <c r="EE988" t="b">
        <v>0</v>
      </c>
      <c r="EF988" t="b" cm="1">
        <v>0</v>
      </c>
      <c r="EG988" t="b">
        <v>0</v>
      </c>
      <c r="EH988" t="b">
        <v>0</v>
      </c>
      <c r="EI988" t="b">
        <v>0</v>
      </c>
      <c r="EJ988" t="s">
        <v>1592</v>
      </c>
      <c r="EK988">
        <v>0</v>
      </c>
      <c r="EL988">
        <v>18</v>
      </c>
      <c r="EM988" t="b">
        <v>0</v>
      </c>
    </row>
    <row r="989" spans="1:143" ht="15.75">
      <c r="A989"/>
      <c r="B989" t="s">
        <v>1282</v>
      </c>
      <c r="C989" t="s">
        <v>1785</v>
      </c>
      <c r="D989" t="s">
        <v>1924</v>
      </c>
      <c r="E989" t="s">
        <v>10768</v>
      </c>
      <c r="F989"/>
      <c r="G989" t="s">
        <v>1924</v>
      </c>
      <c r="H989" t="s">
        <v>902</v>
      </c>
      <c r="I989" t="s">
        <v>1279</v>
      </c>
      <c r="J989"/>
      <c r="K989" t="s">
        <v>902</v>
      </c>
      <c r="L989" t="s">
        <v>5588</v>
      </c>
      <c r="M989"/>
      <c r="N989"/>
      <c r="O989"/>
      <c r="P989" t="s">
        <v>10252</v>
      </c>
      <c r="Q989" t="s">
        <v>1316</v>
      </c>
      <c r="R989" t="s">
        <v>10253</v>
      </c>
      <c r="S989"/>
      <c r="T989" t="s">
        <v>8852</v>
      </c>
      <c r="U989" t="s">
        <v>10769</v>
      </c>
      <c r="V989"/>
      <c r="W989" t="s">
        <v>902</v>
      </c>
      <c r="X989" t="s">
        <v>902</v>
      </c>
      <c r="Y989"/>
      <c r="Z989"/>
      <c r="AA989"/>
      <c r="AB989"/>
      <c r="AC989" t="s">
        <v>902</v>
      </c>
      <c r="AD989" t="s">
        <v>902</v>
      </c>
      <c r="AE989" t="s">
        <v>902</v>
      </c>
      <c r="AF989"/>
      <c r="AG989"/>
      <c r="AH989"/>
      <c r="AI989"/>
      <c r="AJ989"/>
      <c r="AK989"/>
      <c r="AL989"/>
      <c r="AM989"/>
      <c r="AN989"/>
      <c r="AO989" s="108" t="s">
        <v>43</v>
      </c>
      <c r="AP989" t="s">
        <v>1319</v>
      </c>
      <c r="AQ989">
        <v>2</v>
      </c>
      <c r="AR989" t="e">
        <v>#N/A</v>
      </c>
      <c r="AS989" t="s">
        <v>1785</v>
      </c>
      <c r="AT989" t="e">
        <v>#N/A</v>
      </c>
      <c r="AU989" t="s">
        <v>10768</v>
      </c>
      <c r="AV989" t="s">
        <v>10770</v>
      </c>
      <c r="AW989" t="s">
        <v>1937</v>
      </c>
      <c r="AX989" t="s">
        <v>1934</v>
      </c>
      <c r="AY989" t="s">
        <v>10771</v>
      </c>
      <c r="AZ989" t="s">
        <v>1316</v>
      </c>
      <c r="BA989" t="s">
        <v>10772</v>
      </c>
      <c r="BB989" t="s">
        <v>1279</v>
      </c>
      <c r="BC989" t="s">
        <v>5118</v>
      </c>
      <c r="BD989" t="s">
        <v>10773</v>
      </c>
      <c r="BE989">
        <v>989</v>
      </c>
      <c r="BF989">
        <v>0</v>
      </c>
      <c r="BG989">
        <v>0</v>
      </c>
      <c r="BH989" t="s">
        <v>1592</v>
      </c>
      <c r="BI989">
        <v>0</v>
      </c>
      <c r="BJ989">
        <v>0</v>
      </c>
      <c r="BK989">
        <v>0</v>
      </c>
      <c r="BL989" t="s">
        <v>1592</v>
      </c>
      <c r="BM989" t="s">
        <v>1592</v>
      </c>
      <c r="BN989" t="s">
        <v>1592</v>
      </c>
      <c r="BO989" t="s" cm="1">
        <v>1592</v>
      </c>
      <c r="BP989" t="s">
        <v>1592</v>
      </c>
      <c r="BQ989" t="s">
        <v>10774</v>
      </c>
      <c r="BR989">
        <v>1</v>
      </c>
      <c r="BS989" t="s">
        <v>1931</v>
      </c>
      <c r="BT989" t="s">
        <v>10775</v>
      </c>
      <c r="BU989" t="s">
        <v>1924</v>
      </c>
      <c r="BV989" t="s">
        <v>10770</v>
      </c>
      <c r="BW989" t="s">
        <v>1940</v>
      </c>
      <c r="BX989" t="s">
        <v>1937</v>
      </c>
      <c r="BY989" t="s">
        <v>8852</v>
      </c>
      <c r="BZ989" t="s">
        <v>1937</v>
      </c>
      <c r="CA989" t="s">
        <v>1592</v>
      </c>
      <c r="CB989"/>
      <c r="CC989" t="s">
        <v>998</v>
      </c>
      <c r="CD989" t="s">
        <v>1279</v>
      </c>
      <c r="CE989" t="s">
        <v>10768</v>
      </c>
      <c r="CF989" t="s">
        <v>10770</v>
      </c>
      <c r="CG989" t="s">
        <v>1279</v>
      </c>
      <c r="CH989" t="s">
        <v>1592</v>
      </c>
      <c r="CI989" t="s">
        <v>10253</v>
      </c>
      <c r="CJ989" t="s">
        <v>1282</v>
      </c>
      <c r="CK989"/>
      <c r="CL989"/>
      <c r="CM989" t="s">
        <v>10769</v>
      </c>
      <c r="CN989" t="s">
        <v>1592</v>
      </c>
      <c r="CO989" t="s">
        <v>10769</v>
      </c>
      <c r="CP989" t="s">
        <v>1592</v>
      </c>
      <c r="CQ989" t="s">
        <v>902</v>
      </c>
      <c r="CR989">
        <v>0</v>
      </c>
      <c r="CS989" t="s">
        <v>1592</v>
      </c>
      <c r="CT989" t="s">
        <v>1592</v>
      </c>
      <c r="CU989" t="s">
        <v>1592</v>
      </c>
      <c r="CV989" t="s">
        <v>1592</v>
      </c>
      <c r="CW989" t="s">
        <v>1592</v>
      </c>
      <c r="CX989">
        <v>987</v>
      </c>
      <c r="CY989" t="s">
        <v>10776</v>
      </c>
      <c r="CZ989" t="s">
        <v>1592</v>
      </c>
      <c r="DA989" t="s">
        <v>2313</v>
      </c>
      <c r="DB989" t="s">
        <v>2314</v>
      </c>
      <c r="DC989" t="s">
        <v>10768</v>
      </c>
      <c r="DD989" t="s">
        <v>1316</v>
      </c>
      <c r="DE989" t="s">
        <v>1924</v>
      </c>
      <c r="DF989" t="s">
        <v>8852</v>
      </c>
      <c r="DG989" t="s">
        <v>8867</v>
      </c>
      <c r="DH989" t="s">
        <v>8868</v>
      </c>
      <c r="DI989" t="e">
        <v>#N/A</v>
      </c>
      <c r="DJ989"/>
      <c r="DK989" t="s">
        <v>8868</v>
      </c>
      <c r="DL989">
        <v>9</v>
      </c>
      <c r="DM989" t="s">
        <v>2315</v>
      </c>
      <c r="DN989" t="s">
        <v>1282</v>
      </c>
      <c r="DO989" t="b">
        <v>1</v>
      </c>
      <c r="DP989" t="b">
        <v>1</v>
      </c>
      <c r="DQ989" t="b">
        <v>1</v>
      </c>
      <c r="DR989" t="b">
        <v>0</v>
      </c>
      <c r="DS989" t="b">
        <v>0</v>
      </c>
      <c r="DT989" t="b">
        <v>0</v>
      </c>
      <c r="DU989" t="b">
        <v>1</v>
      </c>
      <c r="DV989">
        <v>0</v>
      </c>
      <c r="DW989" t="b">
        <v>0</v>
      </c>
      <c r="DX989" t="b">
        <v>0</v>
      </c>
      <c r="DY989" t="b">
        <v>0</v>
      </c>
      <c r="DZ989" t="b">
        <v>0</v>
      </c>
      <c r="EA989" t="b">
        <v>0</v>
      </c>
      <c r="EB989" t="b">
        <v>0</v>
      </c>
      <c r="EC989" t="b">
        <v>0</v>
      </c>
      <c r="ED989" t="b">
        <v>0</v>
      </c>
      <c r="EE989" t="b">
        <v>0</v>
      </c>
      <c r="EF989" t="b" cm="1">
        <v>0</v>
      </c>
      <c r="EG989" t="b">
        <v>0</v>
      </c>
      <c r="EH989" t="b">
        <v>0</v>
      </c>
      <c r="EI989" t="b">
        <v>0</v>
      </c>
      <c r="EJ989" t="s">
        <v>1592</v>
      </c>
      <c r="EK989">
        <v>0</v>
      </c>
      <c r="EL989">
        <v>30</v>
      </c>
      <c r="EM989" t="b">
        <v>0</v>
      </c>
    </row>
    <row r="990" spans="1:143" ht="15.75">
      <c r="A990"/>
      <c r="B990" t="s">
        <v>1282</v>
      </c>
      <c r="C990" t="s">
        <v>1785</v>
      </c>
      <c r="D990" t="s">
        <v>1756</v>
      </c>
      <c r="E990" t="s">
        <v>1757</v>
      </c>
      <c r="F990"/>
      <c r="G990" t="s">
        <v>1757</v>
      </c>
      <c r="H990" t="s">
        <v>902</v>
      </c>
      <c r="I990" t="s">
        <v>1242</v>
      </c>
      <c r="J990" t="s">
        <v>1924</v>
      </c>
      <c r="K990" t="s">
        <v>902</v>
      </c>
      <c r="L990" t="s">
        <v>5588</v>
      </c>
      <c r="M990" t="s">
        <v>1947</v>
      </c>
      <c r="N990" t="s">
        <v>10264</v>
      </c>
      <c r="O990"/>
      <c r="P990" t="s">
        <v>10252</v>
      </c>
      <c r="Q990" t="s">
        <v>1316</v>
      </c>
      <c r="R990" t="s">
        <v>10253</v>
      </c>
      <c r="S990"/>
      <c r="T990" t="s">
        <v>8852</v>
      </c>
      <c r="U990" t="s">
        <v>10769</v>
      </c>
      <c r="V990" t="s">
        <v>1966</v>
      </c>
      <c r="W990" t="s">
        <v>902</v>
      </c>
      <c r="X990" t="s">
        <v>902</v>
      </c>
      <c r="Y990"/>
      <c r="Z990"/>
      <c r="AA990"/>
      <c r="AB990"/>
      <c r="AC990" t="s">
        <v>902</v>
      </c>
      <c r="AD990" t="s">
        <v>902</v>
      </c>
      <c r="AE990" t="s">
        <v>902</v>
      </c>
      <c r="AF990"/>
      <c r="AG990"/>
      <c r="AH990"/>
      <c r="AI990"/>
      <c r="AJ990"/>
      <c r="AK990"/>
      <c r="AL990"/>
      <c r="AM990"/>
      <c r="AN990"/>
      <c r="AO990" s="108" t="s">
        <v>43</v>
      </c>
      <c r="AP990" t="s">
        <v>1319</v>
      </c>
      <c r="AQ990">
        <v>3</v>
      </c>
      <c r="AR990" t="e">
        <v>#N/A</v>
      </c>
      <c r="AS990" t="s">
        <v>1785</v>
      </c>
      <c r="AT990" t="e">
        <v>#N/A</v>
      </c>
      <c r="AU990" t="s">
        <v>1757</v>
      </c>
      <c r="AV990" t="s">
        <v>1961</v>
      </c>
      <c r="AW990" t="s">
        <v>1937</v>
      </c>
      <c r="AX990" t="s">
        <v>1934</v>
      </c>
      <c r="AY990" t="s">
        <v>1961</v>
      </c>
      <c r="AZ990" t="s">
        <v>1316</v>
      </c>
      <c r="BA990" t="s">
        <v>6199</v>
      </c>
      <c r="BB990" t="s">
        <v>1242</v>
      </c>
      <c r="BC990" t="s">
        <v>5118</v>
      </c>
      <c r="BD990" t="s">
        <v>6465</v>
      </c>
      <c r="BE990">
        <v>402</v>
      </c>
      <c r="BF990">
        <v>989</v>
      </c>
      <c r="BG990">
        <v>0</v>
      </c>
      <c r="BH990" t="s">
        <v>1592</v>
      </c>
      <c r="BI990">
        <v>0</v>
      </c>
      <c r="BJ990">
        <v>0</v>
      </c>
      <c r="BK990">
        <v>480</v>
      </c>
      <c r="BL990" t="s">
        <v>1967</v>
      </c>
      <c r="BM990" t="s">
        <v>10768</v>
      </c>
      <c r="BN990" t="s">
        <v>10770</v>
      </c>
      <c r="BO990" t="e" cm="1">
        <v>#N/A</v>
      </c>
      <c r="BP990" t="s">
        <v>1592</v>
      </c>
      <c r="BQ990" t="s">
        <v>10774</v>
      </c>
      <c r="BR990">
        <v>2</v>
      </c>
      <c r="BS990" t="s">
        <v>1841</v>
      </c>
      <c r="BT990" t="s">
        <v>10777</v>
      </c>
      <c r="BU990" t="s">
        <v>1756</v>
      </c>
      <c r="BV990" t="s">
        <v>1961</v>
      </c>
      <c r="BW990" t="s">
        <v>1940</v>
      </c>
      <c r="BX990" t="s">
        <v>10267</v>
      </c>
      <c r="BY990" t="s">
        <v>8852</v>
      </c>
      <c r="BZ990" t="s">
        <v>1937</v>
      </c>
      <c r="CA990" t="s">
        <v>1947</v>
      </c>
      <c r="CB990"/>
      <c r="CC990" t="s">
        <v>998</v>
      </c>
      <c r="CD990" t="s">
        <v>1242</v>
      </c>
      <c r="CE990" t="s">
        <v>10778</v>
      </c>
      <c r="CF990" t="s">
        <v>10779</v>
      </c>
      <c r="CG990" t="s">
        <v>1242</v>
      </c>
      <c r="CH990" t="s">
        <v>1592</v>
      </c>
      <c r="CI990" t="s">
        <v>10253</v>
      </c>
      <c r="CJ990" t="s">
        <v>1282</v>
      </c>
      <c r="CK990"/>
      <c r="CL990"/>
      <c r="CM990" t="s">
        <v>10769</v>
      </c>
      <c r="CN990" t="s">
        <v>1966</v>
      </c>
      <c r="CO990" t="s">
        <v>10769</v>
      </c>
      <c r="CP990" t="s">
        <v>1966</v>
      </c>
      <c r="CQ990" t="s">
        <v>902</v>
      </c>
      <c r="CR990">
        <v>0</v>
      </c>
      <c r="CS990" t="s">
        <v>1592</v>
      </c>
      <c r="CT990" t="s">
        <v>1592</v>
      </c>
      <c r="CU990" t="s">
        <v>1592</v>
      </c>
      <c r="CV990" t="s">
        <v>1592</v>
      </c>
      <c r="CW990" t="s">
        <v>1592</v>
      </c>
      <c r="CX990">
        <v>988</v>
      </c>
      <c r="CY990" t="s">
        <v>10780</v>
      </c>
      <c r="CZ990" t="s">
        <v>1592</v>
      </c>
      <c r="DA990" t="s">
        <v>2313</v>
      </c>
      <c r="DB990" t="s">
        <v>2314</v>
      </c>
      <c r="DC990" t="s">
        <v>1757</v>
      </c>
      <c r="DD990" t="s">
        <v>1316</v>
      </c>
      <c r="DE990" t="s">
        <v>1757</v>
      </c>
      <c r="DF990" t="s">
        <v>8852</v>
      </c>
      <c r="DG990" t="s">
        <v>8867</v>
      </c>
      <c r="DH990" t="s">
        <v>8868</v>
      </c>
      <c r="DI990" t="e">
        <v>#N/A</v>
      </c>
      <c r="DJ990"/>
      <c r="DK990" t="s">
        <v>8868</v>
      </c>
      <c r="DL990">
        <v>9</v>
      </c>
      <c r="DM990" t="s">
        <v>2315</v>
      </c>
      <c r="DN990" t="s">
        <v>1282</v>
      </c>
      <c r="DO990" t="b">
        <v>1</v>
      </c>
      <c r="DP990" t="b">
        <v>1</v>
      </c>
      <c r="DQ990" t="b">
        <v>0</v>
      </c>
      <c r="DR990" t="b">
        <v>0</v>
      </c>
      <c r="DS990" t="b">
        <v>0</v>
      </c>
      <c r="DT990" t="b">
        <v>0</v>
      </c>
      <c r="DU990" t="b">
        <v>0</v>
      </c>
      <c r="DV990">
        <v>0</v>
      </c>
      <c r="DW990" t="b">
        <v>0</v>
      </c>
      <c r="DX990" t="b">
        <v>0</v>
      </c>
      <c r="DY990" t="b">
        <v>0</v>
      </c>
      <c r="DZ990" t="b">
        <v>0</v>
      </c>
      <c r="EA990" t="b">
        <v>0</v>
      </c>
      <c r="EB990" t="b">
        <v>0</v>
      </c>
      <c r="EC990" t="b">
        <v>0</v>
      </c>
      <c r="ED990" t="b">
        <v>0</v>
      </c>
      <c r="EE990" t="b">
        <v>0</v>
      </c>
      <c r="EF990" t="b" cm="1">
        <v>1</v>
      </c>
      <c r="EG990" t="b">
        <v>0</v>
      </c>
      <c r="EH990" t="b">
        <v>0</v>
      </c>
      <c r="EI990" t="b">
        <v>1</v>
      </c>
      <c r="EJ990" t="s">
        <v>1235</v>
      </c>
      <c r="EK990">
        <v>1</v>
      </c>
      <c r="EL990">
        <v>9</v>
      </c>
      <c r="EM990" t="b">
        <v>0</v>
      </c>
    </row>
    <row r="991" spans="1:143" ht="63">
      <c r="A991"/>
      <c r="B991" t="s">
        <v>1282</v>
      </c>
      <c r="C991" t="s">
        <v>1785</v>
      </c>
      <c r="D991" t="s">
        <v>1761</v>
      </c>
      <c r="E991" t="s">
        <v>1762</v>
      </c>
      <c r="F991"/>
      <c r="G991" t="s">
        <v>1763</v>
      </c>
      <c r="H991" t="s">
        <v>902</v>
      </c>
      <c r="I991" t="s">
        <v>1242</v>
      </c>
      <c r="J991" t="s">
        <v>1924</v>
      </c>
      <c r="K991" t="s">
        <v>902</v>
      </c>
      <c r="L991" t="s">
        <v>5588</v>
      </c>
      <c r="M991" t="s">
        <v>1947</v>
      </c>
      <c r="N991" s="109" t="s">
        <v>10271</v>
      </c>
      <c r="O991"/>
      <c r="P991" t="s">
        <v>10252</v>
      </c>
      <c r="Q991" t="s">
        <v>1316</v>
      </c>
      <c r="R991" t="s">
        <v>10253</v>
      </c>
      <c r="S991"/>
      <c r="T991" t="s">
        <v>8852</v>
      </c>
      <c r="U991" t="s">
        <v>10769</v>
      </c>
      <c r="V991" t="s">
        <v>1948</v>
      </c>
      <c r="W991" t="s">
        <v>902</v>
      </c>
      <c r="X991" t="s">
        <v>902</v>
      </c>
      <c r="Y991"/>
      <c r="Z991"/>
      <c r="AA991"/>
      <c r="AB991"/>
      <c r="AC991" t="s">
        <v>902</v>
      </c>
      <c r="AD991" t="s">
        <v>902</v>
      </c>
      <c r="AE991" t="s">
        <v>902</v>
      </c>
      <c r="AF991"/>
      <c r="AG991"/>
      <c r="AH991"/>
      <c r="AI991"/>
      <c r="AJ991"/>
      <c r="AK991"/>
      <c r="AL991"/>
      <c r="AM991"/>
      <c r="AN991"/>
      <c r="AO991" s="108" t="s">
        <v>43</v>
      </c>
      <c r="AP991" t="s">
        <v>1319</v>
      </c>
      <c r="AQ991">
        <v>4</v>
      </c>
      <c r="AR991" t="e">
        <v>#N/A</v>
      </c>
      <c r="AS991" t="s">
        <v>1785</v>
      </c>
      <c r="AT991" t="e">
        <v>#N/A</v>
      </c>
      <c r="AU991" t="s">
        <v>1762</v>
      </c>
      <c r="AV991" t="s">
        <v>1945</v>
      </c>
      <c r="AW991" t="s">
        <v>1937</v>
      </c>
      <c r="AX991" t="s">
        <v>1934</v>
      </c>
      <c r="AY991" t="s">
        <v>10273</v>
      </c>
      <c r="AZ991" t="s">
        <v>1316</v>
      </c>
      <c r="BA991" t="s">
        <v>5600</v>
      </c>
      <c r="BB991" t="s">
        <v>1242</v>
      </c>
      <c r="BC991" t="s">
        <v>5118</v>
      </c>
      <c r="BD991" t="s">
        <v>6322</v>
      </c>
      <c r="BE991">
        <v>339</v>
      </c>
      <c r="BF991">
        <v>989</v>
      </c>
      <c r="BG991">
        <v>0</v>
      </c>
      <c r="BH991" t="s">
        <v>1592</v>
      </c>
      <c r="BI991">
        <v>0</v>
      </c>
      <c r="BJ991">
        <v>0</v>
      </c>
      <c r="BK991">
        <v>1055</v>
      </c>
      <c r="BL991" t="s">
        <v>1950</v>
      </c>
      <c r="BM991" t="s">
        <v>10768</v>
      </c>
      <c r="BN991" t="s">
        <v>10770</v>
      </c>
      <c r="BO991" t="e" cm="1">
        <v>#N/A</v>
      </c>
      <c r="BP991" t="s">
        <v>1592</v>
      </c>
      <c r="BQ991" t="s">
        <v>10774</v>
      </c>
      <c r="BR991">
        <v>3</v>
      </c>
      <c r="BS991" t="s">
        <v>1842</v>
      </c>
      <c r="BT991" t="s">
        <v>10781</v>
      </c>
      <c r="BU991" t="s">
        <v>1761</v>
      </c>
      <c r="BV991" t="s">
        <v>1945</v>
      </c>
      <c r="BW991" t="s">
        <v>1940</v>
      </c>
      <c r="BX991" t="s">
        <v>10275</v>
      </c>
      <c r="BY991" t="s">
        <v>8852</v>
      </c>
      <c r="BZ991" t="s">
        <v>1937</v>
      </c>
      <c r="CA991" t="s">
        <v>1947</v>
      </c>
      <c r="CB991"/>
      <c r="CC991" t="s">
        <v>998</v>
      </c>
      <c r="CD991" t="s">
        <v>1242</v>
      </c>
      <c r="CE991" t="s">
        <v>10782</v>
      </c>
      <c r="CF991" t="s">
        <v>10783</v>
      </c>
      <c r="CG991" t="s">
        <v>1242</v>
      </c>
      <c r="CH991" t="s">
        <v>1592</v>
      </c>
      <c r="CI991" t="s">
        <v>10253</v>
      </c>
      <c r="CJ991" t="s">
        <v>1282</v>
      </c>
      <c r="CK991"/>
      <c r="CL991"/>
      <c r="CM991" t="s">
        <v>10769</v>
      </c>
      <c r="CN991" t="s">
        <v>1948</v>
      </c>
      <c r="CO991" t="s">
        <v>10769</v>
      </c>
      <c r="CP991" t="s">
        <v>1948</v>
      </c>
      <c r="CQ991" t="s">
        <v>902</v>
      </c>
      <c r="CR991">
        <v>0</v>
      </c>
      <c r="CS991" t="s">
        <v>1592</v>
      </c>
      <c r="CT991" t="s">
        <v>1592</v>
      </c>
      <c r="CU991" t="s">
        <v>1592</v>
      </c>
      <c r="CV991" t="s">
        <v>1592</v>
      </c>
      <c r="CW991" t="s">
        <v>1592</v>
      </c>
      <c r="CX991">
        <v>989</v>
      </c>
      <c r="CY991" t="s">
        <v>10784</v>
      </c>
      <c r="CZ991" t="s">
        <v>1592</v>
      </c>
      <c r="DA991" t="s">
        <v>2313</v>
      </c>
      <c r="DB991" t="s">
        <v>2314</v>
      </c>
      <c r="DC991" t="s">
        <v>1762</v>
      </c>
      <c r="DD991" t="s">
        <v>1316</v>
      </c>
      <c r="DE991" t="s">
        <v>1763</v>
      </c>
      <c r="DF991" t="s">
        <v>8852</v>
      </c>
      <c r="DG991" t="s">
        <v>8867</v>
      </c>
      <c r="DH991" t="s">
        <v>8868</v>
      </c>
      <c r="DI991" t="e">
        <v>#N/A</v>
      </c>
      <c r="DJ991"/>
      <c r="DK991" t="s">
        <v>8868</v>
      </c>
      <c r="DL991">
        <v>9</v>
      </c>
      <c r="DM991" t="s">
        <v>2315</v>
      </c>
      <c r="DN991" t="s">
        <v>1282</v>
      </c>
      <c r="DO991" t="b">
        <v>1</v>
      </c>
      <c r="DP991" t="b">
        <v>1</v>
      </c>
      <c r="DQ991" t="b">
        <v>0</v>
      </c>
      <c r="DR991" t="b">
        <v>0</v>
      </c>
      <c r="DS991" t="b">
        <v>0</v>
      </c>
      <c r="DT991" t="b">
        <v>0</v>
      </c>
      <c r="DU991" t="b">
        <v>0</v>
      </c>
      <c r="DV991">
        <v>0</v>
      </c>
      <c r="DW991" t="b">
        <v>0</v>
      </c>
      <c r="DX991" t="b">
        <v>0</v>
      </c>
      <c r="DY991" t="b">
        <v>0</v>
      </c>
      <c r="DZ991" t="b">
        <v>0</v>
      </c>
      <c r="EA991" t="b">
        <v>0</v>
      </c>
      <c r="EB991" t="b">
        <v>0</v>
      </c>
      <c r="EC991" t="b">
        <v>0</v>
      </c>
      <c r="ED991" t="b">
        <v>0</v>
      </c>
      <c r="EE991" t="b">
        <v>0</v>
      </c>
      <c r="EF991" t="b" cm="1">
        <v>0</v>
      </c>
      <c r="EG991" t="b">
        <v>0</v>
      </c>
      <c r="EH991" t="b">
        <v>0</v>
      </c>
      <c r="EI991" t="b">
        <v>0</v>
      </c>
      <c r="EJ991" t="s">
        <v>1592</v>
      </c>
      <c r="EK991">
        <v>0</v>
      </c>
      <c r="EL991">
        <v>7</v>
      </c>
      <c r="EM991" t="b">
        <v>0</v>
      </c>
    </row>
    <row r="992" spans="1:143" ht="15.75">
      <c r="A992"/>
      <c r="B992" t="s">
        <v>1282</v>
      </c>
      <c r="C992" t="s">
        <v>1785</v>
      </c>
      <c r="D992" t="s">
        <v>1766</v>
      </c>
      <c r="E992" t="s">
        <v>1767</v>
      </c>
      <c r="F992"/>
      <c r="G992" t="s">
        <v>1763</v>
      </c>
      <c r="H992" t="s">
        <v>902</v>
      </c>
      <c r="I992" t="s">
        <v>1242</v>
      </c>
      <c r="J992" t="s">
        <v>1924</v>
      </c>
      <c r="K992" t="s">
        <v>902</v>
      </c>
      <c r="L992" t="s">
        <v>5588</v>
      </c>
      <c r="M992" t="s">
        <v>1947</v>
      </c>
      <c r="N992" t="s">
        <v>902</v>
      </c>
      <c r="O992"/>
      <c r="P992" t="s">
        <v>10252</v>
      </c>
      <c r="Q992" t="s">
        <v>1316</v>
      </c>
      <c r="R992" t="s">
        <v>10253</v>
      </c>
      <c r="S992"/>
      <c r="T992" t="s">
        <v>8852</v>
      </c>
      <c r="U992" t="s">
        <v>10769</v>
      </c>
      <c r="V992" t="s">
        <v>1956</v>
      </c>
      <c r="W992" t="s">
        <v>902</v>
      </c>
      <c r="X992" t="s">
        <v>902</v>
      </c>
      <c r="Y992"/>
      <c r="Z992"/>
      <c r="AA992"/>
      <c r="AB992"/>
      <c r="AC992" t="s">
        <v>902</v>
      </c>
      <c r="AD992" t="s">
        <v>902</v>
      </c>
      <c r="AE992" t="s">
        <v>902</v>
      </c>
      <c r="AF992"/>
      <c r="AG992"/>
      <c r="AH992"/>
      <c r="AI992"/>
      <c r="AJ992"/>
      <c r="AK992"/>
      <c r="AL992"/>
      <c r="AM992"/>
      <c r="AN992"/>
      <c r="AO992" s="108" t="s">
        <v>43</v>
      </c>
      <c r="AP992" t="s">
        <v>1319</v>
      </c>
      <c r="AQ992">
        <v>5</v>
      </c>
      <c r="AR992" t="e">
        <v>#N/A</v>
      </c>
      <c r="AS992" t="s">
        <v>1785</v>
      </c>
      <c r="AT992" t="e">
        <v>#N/A</v>
      </c>
      <c r="AU992" t="s">
        <v>1767</v>
      </c>
      <c r="AV992" t="s">
        <v>1953</v>
      </c>
      <c r="AW992" t="s">
        <v>1937</v>
      </c>
      <c r="AX992" t="s">
        <v>1934</v>
      </c>
      <c r="AY992" t="s">
        <v>10273</v>
      </c>
      <c r="AZ992" t="s">
        <v>1316</v>
      </c>
      <c r="BA992" t="s">
        <v>5610</v>
      </c>
      <c r="BB992" t="s">
        <v>1242</v>
      </c>
      <c r="BC992" t="s">
        <v>5118</v>
      </c>
      <c r="BD992" t="s">
        <v>6327</v>
      </c>
      <c r="BE992">
        <v>340</v>
      </c>
      <c r="BF992">
        <v>989</v>
      </c>
      <c r="BG992">
        <v>0</v>
      </c>
      <c r="BH992" t="s">
        <v>1592</v>
      </c>
      <c r="BI992">
        <v>0</v>
      </c>
      <c r="BJ992">
        <v>0</v>
      </c>
      <c r="BK992">
        <v>1036</v>
      </c>
      <c r="BL992" t="s">
        <v>1958</v>
      </c>
      <c r="BM992" t="s">
        <v>10768</v>
      </c>
      <c r="BN992" t="s">
        <v>10770</v>
      </c>
      <c r="BO992" t="e" cm="1">
        <v>#N/A</v>
      </c>
      <c r="BP992" t="s">
        <v>1592</v>
      </c>
      <c r="BQ992" t="s">
        <v>10774</v>
      </c>
      <c r="BR992">
        <v>4</v>
      </c>
      <c r="BS992" t="s">
        <v>1843</v>
      </c>
      <c r="BT992" t="s">
        <v>10785</v>
      </c>
      <c r="BU992" t="s">
        <v>1766</v>
      </c>
      <c r="BV992" t="s">
        <v>1953</v>
      </c>
      <c r="BW992" t="s">
        <v>1940</v>
      </c>
      <c r="BX992" t="s">
        <v>1940</v>
      </c>
      <c r="BY992" t="s">
        <v>8852</v>
      </c>
      <c r="BZ992" t="s">
        <v>1937</v>
      </c>
      <c r="CA992" t="s">
        <v>1947</v>
      </c>
      <c r="CB992"/>
      <c r="CC992" t="s">
        <v>998</v>
      </c>
      <c r="CD992" t="s">
        <v>1242</v>
      </c>
      <c r="CE992" t="s">
        <v>10786</v>
      </c>
      <c r="CF992" t="s">
        <v>10787</v>
      </c>
      <c r="CG992" t="s">
        <v>1242</v>
      </c>
      <c r="CH992" t="s">
        <v>1592</v>
      </c>
      <c r="CI992" t="s">
        <v>10253</v>
      </c>
      <c r="CJ992" t="s">
        <v>1282</v>
      </c>
      <c r="CK992"/>
      <c r="CL992"/>
      <c r="CM992" t="s">
        <v>10769</v>
      </c>
      <c r="CN992" t="s">
        <v>1956</v>
      </c>
      <c r="CO992" t="s">
        <v>10769</v>
      </c>
      <c r="CP992" t="s">
        <v>1956</v>
      </c>
      <c r="CQ992" t="s">
        <v>902</v>
      </c>
      <c r="CR992">
        <v>0</v>
      </c>
      <c r="CS992" t="s">
        <v>1592</v>
      </c>
      <c r="CT992" t="s">
        <v>1592</v>
      </c>
      <c r="CU992" t="s">
        <v>1592</v>
      </c>
      <c r="CV992" t="s">
        <v>1592</v>
      </c>
      <c r="CW992" t="s">
        <v>1592</v>
      </c>
      <c r="CX992">
        <v>990</v>
      </c>
      <c r="CY992" t="s">
        <v>10788</v>
      </c>
      <c r="CZ992" t="s">
        <v>1592</v>
      </c>
      <c r="DA992" t="s">
        <v>2313</v>
      </c>
      <c r="DB992" t="s">
        <v>2314</v>
      </c>
      <c r="DC992" t="s">
        <v>1767</v>
      </c>
      <c r="DD992" t="s">
        <v>1316</v>
      </c>
      <c r="DE992" t="s">
        <v>1763</v>
      </c>
      <c r="DF992" t="s">
        <v>8852</v>
      </c>
      <c r="DG992" t="s">
        <v>8867</v>
      </c>
      <c r="DH992" t="s">
        <v>8868</v>
      </c>
      <c r="DI992" t="e">
        <v>#N/A</v>
      </c>
      <c r="DJ992"/>
      <c r="DK992" t="s">
        <v>8868</v>
      </c>
      <c r="DL992">
        <v>9</v>
      </c>
      <c r="DM992" t="s">
        <v>2315</v>
      </c>
      <c r="DN992" t="s">
        <v>1282</v>
      </c>
      <c r="DO992" t="b">
        <v>1</v>
      </c>
      <c r="DP992" t="b">
        <v>1</v>
      </c>
      <c r="DQ992" t="b">
        <v>0</v>
      </c>
      <c r="DR992" t="b">
        <v>0</v>
      </c>
      <c r="DS992" t="b">
        <v>0</v>
      </c>
      <c r="DT992" t="b">
        <v>0</v>
      </c>
      <c r="DU992" t="b">
        <v>0</v>
      </c>
      <c r="DV992">
        <v>0</v>
      </c>
      <c r="DW992" t="b">
        <v>0</v>
      </c>
      <c r="DX992" t="b">
        <v>0</v>
      </c>
      <c r="DY992" t="b">
        <v>0</v>
      </c>
      <c r="DZ992" t="b">
        <v>0</v>
      </c>
      <c r="EA992" t="b">
        <v>0</v>
      </c>
      <c r="EB992" t="b">
        <v>0</v>
      </c>
      <c r="EC992" t="b">
        <v>0</v>
      </c>
      <c r="ED992" t="b">
        <v>0</v>
      </c>
      <c r="EE992" t="b">
        <v>0</v>
      </c>
      <c r="EF992" t="b" cm="1">
        <v>0</v>
      </c>
      <c r="EG992" t="b">
        <v>0</v>
      </c>
      <c r="EH992" t="b">
        <v>0</v>
      </c>
      <c r="EI992" t="b">
        <v>0</v>
      </c>
      <c r="EJ992" t="s">
        <v>1592</v>
      </c>
      <c r="EK992">
        <v>0</v>
      </c>
      <c r="EL992">
        <v>13</v>
      </c>
      <c r="EM992" t="b">
        <v>0</v>
      </c>
    </row>
    <row r="993" spans="1:143" ht="31.5">
      <c r="A993"/>
      <c r="B993" t="s">
        <v>1282</v>
      </c>
      <c r="C993" t="s">
        <v>1785</v>
      </c>
      <c r="D993" t="s">
        <v>1772</v>
      </c>
      <c r="E993" t="s">
        <v>1773</v>
      </c>
      <c r="F993"/>
      <c r="G993" s="109" t="s">
        <v>1774</v>
      </c>
      <c r="H993" t="s">
        <v>10284</v>
      </c>
      <c r="I993" t="s">
        <v>1242</v>
      </c>
      <c r="J993" t="s">
        <v>1924</v>
      </c>
      <c r="K993" t="s">
        <v>902</v>
      </c>
      <c r="L993" t="s">
        <v>5118</v>
      </c>
      <c r="M993" t="s">
        <v>1947</v>
      </c>
      <c r="N993" t="s">
        <v>10284</v>
      </c>
      <c r="O993"/>
      <c r="P993" t="s">
        <v>10252</v>
      </c>
      <c r="Q993" t="s">
        <v>1316</v>
      </c>
      <c r="R993" t="s">
        <v>10253</v>
      </c>
      <c r="S993"/>
      <c r="T993" t="s">
        <v>8852</v>
      </c>
      <c r="U993" t="s">
        <v>10769</v>
      </c>
      <c r="V993" t="s">
        <v>10285</v>
      </c>
      <c r="W993" t="s">
        <v>902</v>
      </c>
      <c r="X993" t="s">
        <v>902</v>
      </c>
      <c r="Y993"/>
      <c r="Z993"/>
      <c r="AA993"/>
      <c r="AB993"/>
      <c r="AC993" t="s">
        <v>10286</v>
      </c>
      <c r="AD993" t="s">
        <v>902</v>
      </c>
      <c r="AE993" t="s">
        <v>902</v>
      </c>
      <c r="AF993"/>
      <c r="AG993"/>
      <c r="AH993"/>
      <c r="AI993"/>
      <c r="AJ993"/>
      <c r="AK993"/>
      <c r="AL993"/>
      <c r="AM993"/>
      <c r="AN993"/>
      <c r="AO993" s="108" t="s">
        <v>43</v>
      </c>
      <c r="AP993" t="s">
        <v>1319</v>
      </c>
      <c r="AQ993">
        <v>6</v>
      </c>
      <c r="AR993" t="e">
        <v>#N/A</v>
      </c>
      <c r="AS993" t="s">
        <v>1785</v>
      </c>
      <c r="AT993" t="e">
        <v>#N/A</v>
      </c>
      <c r="AU993" t="s">
        <v>1773</v>
      </c>
      <c r="AV993" t="s">
        <v>5634</v>
      </c>
      <c r="AW993" t="s">
        <v>1937</v>
      </c>
      <c r="AX993" t="s">
        <v>1934</v>
      </c>
      <c r="AY993" t="s">
        <v>10288</v>
      </c>
      <c r="AZ993" t="s">
        <v>1316</v>
      </c>
      <c r="BA993" t="s">
        <v>5636</v>
      </c>
      <c r="BB993" t="s">
        <v>1242</v>
      </c>
      <c r="BC993" t="s">
        <v>5118</v>
      </c>
      <c r="BD993" t="s">
        <v>6337</v>
      </c>
      <c r="BE993">
        <v>342</v>
      </c>
      <c r="BF993">
        <v>989</v>
      </c>
      <c r="BG993">
        <v>0</v>
      </c>
      <c r="BH993" t="s">
        <v>1592</v>
      </c>
      <c r="BI993">
        <v>0</v>
      </c>
      <c r="BJ993">
        <v>0</v>
      </c>
      <c r="BK993">
        <v>1046</v>
      </c>
      <c r="BL993" t="s">
        <v>5638</v>
      </c>
      <c r="BM993" t="s">
        <v>10768</v>
      </c>
      <c r="BN993" t="s">
        <v>10770</v>
      </c>
      <c r="BO993" t="e" cm="1">
        <v>#N/A</v>
      </c>
      <c r="BP993" t="s">
        <v>1592</v>
      </c>
      <c r="BQ993" t="s">
        <v>10774</v>
      </c>
      <c r="BR993">
        <v>5</v>
      </c>
      <c r="BS993" t="s">
        <v>1844</v>
      </c>
      <c r="BT993" t="s">
        <v>10789</v>
      </c>
      <c r="BU993" t="s">
        <v>1772</v>
      </c>
      <c r="BV993" t="s">
        <v>5634</v>
      </c>
      <c r="BW993" t="s">
        <v>10290</v>
      </c>
      <c r="BX993" t="s">
        <v>10290</v>
      </c>
      <c r="BY993" t="s">
        <v>8852</v>
      </c>
      <c r="BZ993" t="s">
        <v>1937</v>
      </c>
      <c r="CA993" t="s">
        <v>1947</v>
      </c>
      <c r="CB993"/>
      <c r="CC993" t="s">
        <v>998</v>
      </c>
      <c r="CD993" t="s">
        <v>1242</v>
      </c>
      <c r="CE993" t="s">
        <v>10790</v>
      </c>
      <c r="CF993" t="s">
        <v>10791</v>
      </c>
      <c r="CG993" t="s">
        <v>1242</v>
      </c>
      <c r="CH993" t="s">
        <v>1592</v>
      </c>
      <c r="CI993" t="s">
        <v>10253</v>
      </c>
      <c r="CJ993" t="s">
        <v>1282</v>
      </c>
      <c r="CK993"/>
      <c r="CL993"/>
      <c r="CM993" t="s">
        <v>10769</v>
      </c>
      <c r="CN993" t="s">
        <v>10285</v>
      </c>
      <c r="CO993" t="s">
        <v>10769</v>
      </c>
      <c r="CP993" t="s">
        <v>10285</v>
      </c>
      <c r="CQ993" t="s">
        <v>902</v>
      </c>
      <c r="CR993">
        <v>0</v>
      </c>
      <c r="CS993" t="s">
        <v>1592</v>
      </c>
      <c r="CT993" t="s">
        <v>1592</v>
      </c>
      <c r="CU993" t="s">
        <v>1592</v>
      </c>
      <c r="CV993" t="s">
        <v>1592</v>
      </c>
      <c r="CW993" t="s">
        <v>1592</v>
      </c>
      <c r="CX993">
        <v>991</v>
      </c>
      <c r="CY993" t="s">
        <v>10792</v>
      </c>
      <c r="CZ993" t="s">
        <v>1592</v>
      </c>
      <c r="DA993" t="s">
        <v>2313</v>
      </c>
      <c r="DB993" t="s">
        <v>2314</v>
      </c>
      <c r="DC993" t="s">
        <v>1773</v>
      </c>
      <c r="DD993" t="s">
        <v>1316</v>
      </c>
      <c r="DE993" t="s">
        <v>1774</v>
      </c>
      <c r="DF993" t="s">
        <v>8852</v>
      </c>
      <c r="DG993" t="s">
        <v>8867</v>
      </c>
      <c r="DH993" t="s">
        <v>8868</v>
      </c>
      <c r="DI993" t="e">
        <v>#N/A</v>
      </c>
      <c r="DJ993"/>
      <c r="DK993" t="s">
        <v>8868</v>
      </c>
      <c r="DL993">
        <v>9</v>
      </c>
      <c r="DM993" t="s">
        <v>2315</v>
      </c>
      <c r="DN993" t="s">
        <v>1282</v>
      </c>
      <c r="DO993" t="b">
        <v>1</v>
      </c>
      <c r="DP993" t="b">
        <v>1</v>
      </c>
      <c r="DQ993" t="b">
        <v>0</v>
      </c>
      <c r="DR993" t="b">
        <v>0</v>
      </c>
      <c r="DS993" t="b">
        <v>0</v>
      </c>
      <c r="DT993" t="b">
        <v>0</v>
      </c>
      <c r="DU993" t="b">
        <v>0</v>
      </c>
      <c r="DV993">
        <v>0</v>
      </c>
      <c r="DW993" t="b">
        <v>0</v>
      </c>
      <c r="DX993" t="b">
        <v>0</v>
      </c>
      <c r="DY993" t="b">
        <v>0</v>
      </c>
      <c r="DZ993" t="b">
        <v>0</v>
      </c>
      <c r="EA993" t="b">
        <v>0</v>
      </c>
      <c r="EB993" t="b">
        <v>0</v>
      </c>
      <c r="EC993" t="b">
        <v>0</v>
      </c>
      <c r="ED993" t="b">
        <v>0</v>
      </c>
      <c r="EE993" t="b">
        <v>0</v>
      </c>
      <c r="EF993" t="b" cm="1">
        <v>0</v>
      </c>
      <c r="EG993" t="b">
        <v>0</v>
      </c>
      <c r="EH993" t="b">
        <v>0</v>
      </c>
      <c r="EI993" t="b">
        <v>0</v>
      </c>
      <c r="EJ993" t="s">
        <v>1592</v>
      </c>
      <c r="EK993">
        <v>0</v>
      </c>
      <c r="EL993">
        <v>16</v>
      </c>
      <c r="EM993" t="b">
        <v>0</v>
      </c>
    </row>
    <row r="994" spans="1:143" ht="15.75">
      <c r="A994"/>
      <c r="B994" t="s">
        <v>1282</v>
      </c>
      <c r="C994" t="s">
        <v>1785</v>
      </c>
      <c r="D994" t="s">
        <v>1778</v>
      </c>
      <c r="E994" t="s">
        <v>1779</v>
      </c>
      <c r="F994"/>
      <c r="G994" t="s">
        <v>1780</v>
      </c>
      <c r="H994" t="s">
        <v>10284</v>
      </c>
      <c r="I994" t="s">
        <v>1242</v>
      </c>
      <c r="J994" t="s">
        <v>1924</v>
      </c>
      <c r="K994" t="s">
        <v>902</v>
      </c>
      <c r="L994" t="s">
        <v>5588</v>
      </c>
      <c r="M994" t="s">
        <v>1947</v>
      </c>
      <c r="N994" t="s">
        <v>10284</v>
      </c>
      <c r="O994"/>
      <c r="P994" t="s">
        <v>10252</v>
      </c>
      <c r="Q994" t="s">
        <v>1316</v>
      </c>
      <c r="R994" t="s">
        <v>10253</v>
      </c>
      <c r="S994"/>
      <c r="T994" t="s">
        <v>8852</v>
      </c>
      <c r="U994" t="s">
        <v>10769</v>
      </c>
      <c r="V994" t="s">
        <v>10294</v>
      </c>
      <c r="W994" t="s">
        <v>902</v>
      </c>
      <c r="X994" t="s">
        <v>902</v>
      </c>
      <c r="Y994"/>
      <c r="Z994"/>
      <c r="AA994"/>
      <c r="AB994"/>
      <c r="AC994" t="s">
        <v>902</v>
      </c>
      <c r="AD994" t="s">
        <v>902</v>
      </c>
      <c r="AE994" t="s">
        <v>902</v>
      </c>
      <c r="AF994"/>
      <c r="AG994"/>
      <c r="AH994"/>
      <c r="AI994"/>
      <c r="AJ994"/>
      <c r="AK994"/>
      <c r="AL994"/>
      <c r="AM994"/>
      <c r="AN994"/>
      <c r="AO994" s="108" t="s">
        <v>43</v>
      </c>
      <c r="AP994" t="s">
        <v>1319</v>
      </c>
      <c r="AQ994">
        <v>7</v>
      </c>
      <c r="AR994" t="e">
        <v>#N/A</v>
      </c>
      <c r="AS994" t="s">
        <v>1785</v>
      </c>
      <c r="AT994" t="e">
        <v>#N/A</v>
      </c>
      <c r="AU994" t="s">
        <v>1779</v>
      </c>
      <c r="AV994" t="s">
        <v>5647</v>
      </c>
      <c r="AW994" t="s">
        <v>1937</v>
      </c>
      <c r="AX994" t="s">
        <v>1934</v>
      </c>
      <c r="AY994" t="s">
        <v>10296</v>
      </c>
      <c r="AZ994" t="s">
        <v>1316</v>
      </c>
      <c r="BA994" t="s">
        <v>5650</v>
      </c>
      <c r="BB994" t="s">
        <v>1242</v>
      </c>
      <c r="BC994" t="s">
        <v>5118</v>
      </c>
      <c r="BD994" t="s">
        <v>6342</v>
      </c>
      <c r="BE994">
        <v>343</v>
      </c>
      <c r="BF994">
        <v>989</v>
      </c>
      <c r="BG994">
        <v>0</v>
      </c>
      <c r="BH994" t="s">
        <v>1592</v>
      </c>
      <c r="BI994">
        <v>0</v>
      </c>
      <c r="BJ994">
        <v>0</v>
      </c>
      <c r="BK994">
        <v>1042</v>
      </c>
      <c r="BL994" t="s">
        <v>5652</v>
      </c>
      <c r="BM994" t="s">
        <v>10768</v>
      </c>
      <c r="BN994" t="s">
        <v>10770</v>
      </c>
      <c r="BO994" t="e" cm="1">
        <v>#N/A</v>
      </c>
      <c r="BP994" t="s">
        <v>1592</v>
      </c>
      <c r="BQ994" t="s">
        <v>10774</v>
      </c>
      <c r="BR994">
        <v>6</v>
      </c>
      <c r="BS994" t="s">
        <v>1845</v>
      </c>
      <c r="BT994" t="s">
        <v>10793</v>
      </c>
      <c r="BU994" t="s">
        <v>1778</v>
      </c>
      <c r="BV994" t="s">
        <v>5647</v>
      </c>
      <c r="BW994" t="s">
        <v>10290</v>
      </c>
      <c r="BX994" t="s">
        <v>10290</v>
      </c>
      <c r="BY994" t="s">
        <v>8852</v>
      </c>
      <c r="BZ994" t="s">
        <v>1937</v>
      </c>
      <c r="CA994" t="s">
        <v>1947</v>
      </c>
      <c r="CB994"/>
      <c r="CC994" t="s">
        <v>998</v>
      </c>
      <c r="CD994" t="s">
        <v>1242</v>
      </c>
      <c r="CE994" t="s">
        <v>10794</v>
      </c>
      <c r="CF994" t="s">
        <v>10795</v>
      </c>
      <c r="CG994" t="s">
        <v>1242</v>
      </c>
      <c r="CH994" t="s">
        <v>1592</v>
      </c>
      <c r="CI994" t="s">
        <v>10253</v>
      </c>
      <c r="CJ994" t="s">
        <v>1282</v>
      </c>
      <c r="CK994"/>
      <c r="CL994"/>
      <c r="CM994" t="s">
        <v>10769</v>
      </c>
      <c r="CN994" t="s">
        <v>10294</v>
      </c>
      <c r="CO994" t="s">
        <v>10769</v>
      </c>
      <c r="CP994" t="s">
        <v>10294</v>
      </c>
      <c r="CQ994" t="s">
        <v>902</v>
      </c>
      <c r="CR994">
        <v>0</v>
      </c>
      <c r="CS994" t="s">
        <v>1592</v>
      </c>
      <c r="CT994" t="s">
        <v>1592</v>
      </c>
      <c r="CU994" t="s">
        <v>1592</v>
      </c>
      <c r="CV994" t="s">
        <v>1592</v>
      </c>
      <c r="CW994" t="s">
        <v>1592</v>
      </c>
      <c r="CX994">
        <v>992</v>
      </c>
      <c r="CY994" t="s">
        <v>10796</v>
      </c>
      <c r="CZ994" t="s">
        <v>1592</v>
      </c>
      <c r="DA994" t="s">
        <v>2313</v>
      </c>
      <c r="DB994" t="s">
        <v>2314</v>
      </c>
      <c r="DC994" t="s">
        <v>1779</v>
      </c>
      <c r="DD994" t="s">
        <v>1316</v>
      </c>
      <c r="DE994" t="s">
        <v>1780</v>
      </c>
      <c r="DF994" t="s">
        <v>8852</v>
      </c>
      <c r="DG994" t="s">
        <v>8867</v>
      </c>
      <c r="DH994" t="s">
        <v>8868</v>
      </c>
      <c r="DI994" t="e">
        <v>#N/A</v>
      </c>
      <c r="DJ994"/>
      <c r="DK994" t="s">
        <v>8868</v>
      </c>
      <c r="DL994">
        <v>9</v>
      </c>
      <c r="DM994" t="s">
        <v>2315</v>
      </c>
      <c r="DN994" t="s">
        <v>1282</v>
      </c>
      <c r="DO994" t="b">
        <v>1</v>
      </c>
      <c r="DP994" t="b">
        <v>1</v>
      </c>
      <c r="DQ994" t="b">
        <v>0</v>
      </c>
      <c r="DR994" t="b">
        <v>0</v>
      </c>
      <c r="DS994" t="b">
        <v>0</v>
      </c>
      <c r="DT994" t="b">
        <v>0</v>
      </c>
      <c r="DU994" t="b">
        <v>0</v>
      </c>
      <c r="DV994">
        <v>0</v>
      </c>
      <c r="DW994" t="b">
        <v>0</v>
      </c>
      <c r="DX994" t="b">
        <v>0</v>
      </c>
      <c r="DY994" t="b">
        <v>0</v>
      </c>
      <c r="DZ994" t="b">
        <v>0</v>
      </c>
      <c r="EA994" t="b">
        <v>0</v>
      </c>
      <c r="EB994" t="b">
        <v>0</v>
      </c>
      <c r="EC994" t="b">
        <v>0</v>
      </c>
      <c r="ED994" t="b">
        <v>0</v>
      </c>
      <c r="EE994" t="b">
        <v>0</v>
      </c>
      <c r="EF994" t="b" cm="1">
        <v>0</v>
      </c>
      <c r="EG994" t="b">
        <v>0</v>
      </c>
      <c r="EH994" t="b">
        <v>0</v>
      </c>
      <c r="EI994" t="b">
        <v>0</v>
      </c>
      <c r="EJ994" t="s">
        <v>1592</v>
      </c>
      <c r="EK994">
        <v>0</v>
      </c>
      <c r="EL994">
        <v>14</v>
      </c>
      <c r="EM994" t="b">
        <v>0</v>
      </c>
    </row>
    <row r="995" spans="1:143" ht="47.25">
      <c r="A995"/>
      <c r="B995" t="s">
        <v>1282</v>
      </c>
      <c r="C995" t="s">
        <v>1785</v>
      </c>
      <c r="D995" t="s">
        <v>1788</v>
      </c>
      <c r="E995" t="s">
        <v>1789</v>
      </c>
      <c r="F995"/>
      <c r="G995" t="s">
        <v>1818</v>
      </c>
      <c r="H995" s="109" t="s">
        <v>10301</v>
      </c>
      <c r="I995" t="s">
        <v>1242</v>
      </c>
      <c r="J995" t="s">
        <v>1924</v>
      </c>
      <c r="K995" t="s">
        <v>902</v>
      </c>
      <c r="L995" t="s">
        <v>1939</v>
      </c>
      <c r="M995" t="s">
        <v>1974</v>
      </c>
      <c r="N995" t="s">
        <v>902</v>
      </c>
      <c r="O995"/>
      <c r="P995" t="s">
        <v>10252</v>
      </c>
      <c r="Q995" t="s">
        <v>1316</v>
      </c>
      <c r="R995" t="s">
        <v>10253</v>
      </c>
      <c r="S995"/>
      <c r="T995" t="s">
        <v>8852</v>
      </c>
      <c r="U995" t="s">
        <v>10769</v>
      </c>
      <c r="V995" t="s">
        <v>10302</v>
      </c>
      <c r="W995" t="s">
        <v>902</v>
      </c>
      <c r="X995" t="s">
        <v>902</v>
      </c>
      <c r="Y995"/>
      <c r="Z995"/>
      <c r="AA995"/>
      <c r="AB995"/>
      <c r="AC995" t="s">
        <v>10286</v>
      </c>
      <c r="AD995" t="s">
        <v>902</v>
      </c>
      <c r="AE995" t="s">
        <v>902</v>
      </c>
      <c r="AF995"/>
      <c r="AG995"/>
      <c r="AH995"/>
      <c r="AI995"/>
      <c r="AJ995"/>
      <c r="AK995"/>
      <c r="AL995"/>
      <c r="AM995"/>
      <c r="AN995"/>
      <c r="AO995" s="108" t="s">
        <v>43</v>
      </c>
      <c r="AP995" t="s">
        <v>1319</v>
      </c>
      <c r="AQ995">
        <v>8</v>
      </c>
      <c r="AR995" t="e">
        <v>#N/A</v>
      </c>
      <c r="AS995" t="s">
        <v>1785</v>
      </c>
      <c r="AT995" t="e">
        <v>#N/A</v>
      </c>
      <c r="AU995" t="s">
        <v>1789</v>
      </c>
      <c r="AV995" t="s">
        <v>10304</v>
      </c>
      <c r="AW995" t="s">
        <v>1937</v>
      </c>
      <c r="AX995" t="s">
        <v>1934</v>
      </c>
      <c r="AY995" t="s">
        <v>10305</v>
      </c>
      <c r="AZ995" t="s">
        <v>1316</v>
      </c>
      <c r="BA995" t="s">
        <v>10306</v>
      </c>
      <c r="BB995" t="s">
        <v>1242</v>
      </c>
      <c r="BC995" t="s">
        <v>1939</v>
      </c>
      <c r="BD995" t="s">
        <v>10797</v>
      </c>
      <c r="BE995">
        <v>925</v>
      </c>
      <c r="BF995">
        <v>989</v>
      </c>
      <c r="BG995">
        <v>0</v>
      </c>
      <c r="BH995" t="s">
        <v>1592</v>
      </c>
      <c r="BI995">
        <v>0</v>
      </c>
      <c r="BJ995">
        <v>0</v>
      </c>
      <c r="BK995">
        <v>925</v>
      </c>
      <c r="BL995" t="s">
        <v>10311</v>
      </c>
      <c r="BM995" t="s">
        <v>10768</v>
      </c>
      <c r="BN995" t="s">
        <v>10770</v>
      </c>
      <c r="BO995" t="e" cm="1">
        <v>#N/A</v>
      </c>
      <c r="BP995" t="s">
        <v>1592</v>
      </c>
      <c r="BQ995" t="s">
        <v>10774</v>
      </c>
      <c r="BR995">
        <v>7</v>
      </c>
      <c r="BS995" t="s">
        <v>1847</v>
      </c>
      <c r="BT995" t="s">
        <v>10798</v>
      </c>
      <c r="BU995" t="s">
        <v>1788</v>
      </c>
      <c r="BV995" t="s">
        <v>10304</v>
      </c>
      <c r="BW995" t="s">
        <v>10309</v>
      </c>
      <c r="BX995" t="s">
        <v>1940</v>
      </c>
      <c r="BY995" t="s">
        <v>8852</v>
      </c>
      <c r="BZ995" t="s">
        <v>1937</v>
      </c>
      <c r="CA995" t="s">
        <v>1974</v>
      </c>
      <c r="CB995"/>
      <c r="CC995" t="s">
        <v>998</v>
      </c>
      <c r="CD995" t="s">
        <v>1242</v>
      </c>
      <c r="CE995" t="s">
        <v>10799</v>
      </c>
      <c r="CF995" t="s">
        <v>10800</v>
      </c>
      <c r="CG995" t="s">
        <v>1242</v>
      </c>
      <c r="CH995" t="s">
        <v>1592</v>
      </c>
      <c r="CI995" t="s">
        <v>10253</v>
      </c>
      <c r="CJ995" t="s">
        <v>1282</v>
      </c>
      <c r="CK995"/>
      <c r="CL995"/>
      <c r="CM995" t="s">
        <v>10769</v>
      </c>
      <c r="CN995" t="s">
        <v>10302</v>
      </c>
      <c r="CO995" t="s">
        <v>10769</v>
      </c>
      <c r="CP995" t="s">
        <v>10302</v>
      </c>
      <c r="CQ995" t="s">
        <v>902</v>
      </c>
      <c r="CR995">
        <v>0</v>
      </c>
      <c r="CS995" t="s">
        <v>1592</v>
      </c>
      <c r="CT995" t="s">
        <v>1592</v>
      </c>
      <c r="CU995" t="s">
        <v>1592</v>
      </c>
      <c r="CV995" t="s">
        <v>1592</v>
      </c>
      <c r="CW995" t="s">
        <v>1592</v>
      </c>
      <c r="CX995">
        <v>993</v>
      </c>
      <c r="CY995" t="s">
        <v>10801</v>
      </c>
      <c r="CZ995" t="s">
        <v>1592</v>
      </c>
      <c r="DA995" t="s">
        <v>2313</v>
      </c>
      <c r="DB995" t="s">
        <v>2314</v>
      </c>
      <c r="DC995" t="s">
        <v>1789</v>
      </c>
      <c r="DD995" t="s">
        <v>1316</v>
      </c>
      <c r="DE995" t="s">
        <v>1818</v>
      </c>
      <c r="DF995" t="s">
        <v>8852</v>
      </c>
      <c r="DG995" t="s">
        <v>8867</v>
      </c>
      <c r="DH995" t="s">
        <v>8868</v>
      </c>
      <c r="DI995" t="e">
        <v>#N/A</v>
      </c>
      <c r="DJ995"/>
      <c r="DK995" t="s">
        <v>8868</v>
      </c>
      <c r="DL995">
        <v>9</v>
      </c>
      <c r="DM995" t="s">
        <v>2315</v>
      </c>
      <c r="DN995" t="s">
        <v>1282</v>
      </c>
      <c r="DO995" t="b">
        <v>1</v>
      </c>
      <c r="DP995" t="b">
        <v>1</v>
      </c>
      <c r="DQ995" t="b">
        <v>0</v>
      </c>
      <c r="DR995" t="b">
        <v>0</v>
      </c>
      <c r="DS995" t="b">
        <v>0</v>
      </c>
      <c r="DT995" t="b">
        <v>0</v>
      </c>
      <c r="DU995" t="b">
        <v>0</v>
      </c>
      <c r="DV995">
        <v>0</v>
      </c>
      <c r="DW995" t="b">
        <v>0</v>
      </c>
      <c r="DX995" t="b">
        <v>0</v>
      </c>
      <c r="DY995" t="b">
        <v>0</v>
      </c>
      <c r="DZ995" t="b">
        <v>0</v>
      </c>
      <c r="EA995" t="b">
        <v>0</v>
      </c>
      <c r="EB995" t="b">
        <v>0</v>
      </c>
      <c r="EC995" t="b">
        <v>0</v>
      </c>
      <c r="ED995" t="b">
        <v>0</v>
      </c>
      <c r="EE995" t="b">
        <v>0</v>
      </c>
      <c r="EF995" t="b" cm="1">
        <v>0</v>
      </c>
      <c r="EG995" t="b">
        <v>0</v>
      </c>
      <c r="EH995" t="b">
        <v>0</v>
      </c>
      <c r="EI995" t="b">
        <v>0</v>
      </c>
      <c r="EJ995" t="s">
        <v>1592</v>
      </c>
      <c r="EK995">
        <v>0</v>
      </c>
      <c r="EL995">
        <v>27</v>
      </c>
      <c r="EM995" t="b">
        <v>0</v>
      </c>
    </row>
    <row r="996" spans="1:143" ht="15.75">
      <c r="A996"/>
      <c r="B996" t="s">
        <v>1282</v>
      </c>
      <c r="C996" t="s">
        <v>1785</v>
      </c>
      <c r="D996" t="s">
        <v>1849</v>
      </c>
      <c r="E996" t="s">
        <v>1850</v>
      </c>
      <c r="F996"/>
      <c r="G996" t="s">
        <v>1851</v>
      </c>
      <c r="H996" t="s">
        <v>10802</v>
      </c>
      <c r="I996" t="s">
        <v>1287</v>
      </c>
      <c r="J996" t="s">
        <v>1924</v>
      </c>
      <c r="K996" t="s">
        <v>902</v>
      </c>
      <c r="L996" t="s">
        <v>1939</v>
      </c>
      <c r="M996" t="s">
        <v>2031</v>
      </c>
      <c r="N996" t="s">
        <v>902</v>
      </c>
      <c r="O996"/>
      <c r="P996" t="s">
        <v>10252</v>
      </c>
      <c r="Q996" t="s">
        <v>1316</v>
      </c>
      <c r="R996" t="s">
        <v>10253</v>
      </c>
      <c r="S996"/>
      <c r="T996" t="s">
        <v>8852</v>
      </c>
      <c r="U996" t="s">
        <v>10769</v>
      </c>
      <c r="V996" t="s">
        <v>10314</v>
      </c>
      <c r="W996" t="s">
        <v>902</v>
      </c>
      <c r="X996" t="s">
        <v>902</v>
      </c>
      <c r="Y996"/>
      <c r="Z996"/>
      <c r="AA996"/>
      <c r="AB996"/>
      <c r="AC996" t="s">
        <v>902</v>
      </c>
      <c r="AD996" t="s">
        <v>902</v>
      </c>
      <c r="AE996" t="s">
        <v>902</v>
      </c>
      <c r="AF996"/>
      <c r="AG996"/>
      <c r="AH996"/>
      <c r="AI996"/>
      <c r="AJ996"/>
      <c r="AK996"/>
      <c r="AL996"/>
      <c r="AM996"/>
      <c r="AN996"/>
      <c r="AO996" s="108" t="s">
        <v>43</v>
      </c>
      <c r="AP996" t="s">
        <v>1319</v>
      </c>
      <c r="AQ996">
        <v>9</v>
      </c>
      <c r="AR996" t="e">
        <v>#N/A</v>
      </c>
      <c r="AS996" t="s">
        <v>1785</v>
      </c>
      <c r="AT996" t="e">
        <v>#N/A</v>
      </c>
      <c r="AU996" t="s">
        <v>1850</v>
      </c>
      <c r="AV996" t="s">
        <v>10316</v>
      </c>
      <c r="AW996" t="s">
        <v>1937</v>
      </c>
      <c r="AX996" t="s">
        <v>1934</v>
      </c>
      <c r="AY996" t="s">
        <v>10317</v>
      </c>
      <c r="AZ996" t="s">
        <v>1316</v>
      </c>
      <c r="BA996" t="s">
        <v>10318</v>
      </c>
      <c r="BB996" t="s">
        <v>1287</v>
      </c>
      <c r="BC996" t="s">
        <v>1939</v>
      </c>
      <c r="BD996" t="s">
        <v>10803</v>
      </c>
      <c r="BE996">
        <v>926</v>
      </c>
      <c r="BF996">
        <v>989</v>
      </c>
      <c r="BG996">
        <v>0</v>
      </c>
      <c r="BH996" t="s">
        <v>1592</v>
      </c>
      <c r="BI996">
        <v>0</v>
      </c>
      <c r="BJ996">
        <v>0</v>
      </c>
      <c r="BK996">
        <v>926</v>
      </c>
      <c r="BL996" t="s">
        <v>10323</v>
      </c>
      <c r="BM996" t="s">
        <v>10768</v>
      </c>
      <c r="BN996" t="s">
        <v>10770</v>
      </c>
      <c r="BO996" t="e" cm="1">
        <v>#N/A</v>
      </c>
      <c r="BP996" t="s">
        <v>1592</v>
      </c>
      <c r="BQ996" t="s">
        <v>10774</v>
      </c>
      <c r="BR996">
        <v>8</v>
      </c>
      <c r="BS996" t="s">
        <v>1848</v>
      </c>
      <c r="BT996" t="s">
        <v>10804</v>
      </c>
      <c r="BU996" t="s">
        <v>1849</v>
      </c>
      <c r="BV996" t="s">
        <v>10316</v>
      </c>
      <c r="BW996" t="s">
        <v>10805</v>
      </c>
      <c r="BX996" t="s">
        <v>1940</v>
      </c>
      <c r="BY996" t="s">
        <v>8852</v>
      </c>
      <c r="BZ996" t="s">
        <v>1937</v>
      </c>
      <c r="CA996" t="s">
        <v>2031</v>
      </c>
      <c r="CB996"/>
      <c r="CC996" t="s">
        <v>998</v>
      </c>
      <c r="CD996" t="s">
        <v>1287</v>
      </c>
      <c r="CE996" t="s">
        <v>10806</v>
      </c>
      <c r="CF996" t="s">
        <v>10807</v>
      </c>
      <c r="CG996" t="s">
        <v>1287</v>
      </c>
      <c r="CH996" t="s">
        <v>1592</v>
      </c>
      <c r="CI996" t="s">
        <v>10253</v>
      </c>
      <c r="CJ996" t="s">
        <v>1282</v>
      </c>
      <c r="CK996"/>
      <c r="CL996"/>
      <c r="CM996" t="s">
        <v>10769</v>
      </c>
      <c r="CN996" t="s">
        <v>10314</v>
      </c>
      <c r="CO996" t="s">
        <v>10769</v>
      </c>
      <c r="CP996" t="s">
        <v>10314</v>
      </c>
      <c r="CQ996" t="s">
        <v>902</v>
      </c>
      <c r="CR996">
        <v>0</v>
      </c>
      <c r="CS996" t="s">
        <v>1592</v>
      </c>
      <c r="CT996" t="s">
        <v>1592</v>
      </c>
      <c r="CU996" t="s">
        <v>1592</v>
      </c>
      <c r="CV996" t="s">
        <v>1592</v>
      </c>
      <c r="CW996" t="s">
        <v>1592</v>
      </c>
      <c r="CX996">
        <v>994</v>
      </c>
      <c r="CY996" t="s">
        <v>10808</v>
      </c>
      <c r="CZ996" t="s">
        <v>1592</v>
      </c>
      <c r="DA996" t="s">
        <v>2313</v>
      </c>
      <c r="DB996" t="s">
        <v>2314</v>
      </c>
      <c r="DC996" t="s">
        <v>1850</v>
      </c>
      <c r="DD996" t="s">
        <v>1316</v>
      </c>
      <c r="DE996" t="s">
        <v>1851</v>
      </c>
      <c r="DF996" t="s">
        <v>8852</v>
      </c>
      <c r="DG996" t="s">
        <v>8867</v>
      </c>
      <c r="DH996" t="s">
        <v>8868</v>
      </c>
      <c r="DI996" t="e">
        <v>#N/A</v>
      </c>
      <c r="DJ996"/>
      <c r="DK996" t="s">
        <v>8868</v>
      </c>
      <c r="DL996">
        <v>9</v>
      </c>
      <c r="DM996" t="s">
        <v>2315</v>
      </c>
      <c r="DN996" t="s">
        <v>1282</v>
      </c>
      <c r="DO996" t="b">
        <v>1</v>
      </c>
      <c r="DP996" t="b">
        <v>1</v>
      </c>
      <c r="DQ996" t="b">
        <v>0</v>
      </c>
      <c r="DR996" t="b">
        <v>0</v>
      </c>
      <c r="DS996" t="b">
        <v>0</v>
      </c>
      <c r="DT996" t="b">
        <v>0</v>
      </c>
      <c r="DU996" t="b">
        <v>0</v>
      </c>
      <c r="DV996">
        <v>0</v>
      </c>
      <c r="DW996" t="b">
        <v>0</v>
      </c>
      <c r="DX996" t="b">
        <v>0</v>
      </c>
      <c r="DY996" t="b">
        <v>0</v>
      </c>
      <c r="DZ996" t="b">
        <v>0</v>
      </c>
      <c r="EA996" t="b">
        <v>0</v>
      </c>
      <c r="EB996" t="b">
        <v>0</v>
      </c>
      <c r="EC996" t="b">
        <v>0</v>
      </c>
      <c r="ED996" t="b">
        <v>0</v>
      </c>
      <c r="EE996" t="b">
        <v>0</v>
      </c>
      <c r="EF996" t="b" cm="1">
        <v>0</v>
      </c>
      <c r="EG996" t="b">
        <v>0</v>
      </c>
      <c r="EH996" t="b">
        <v>0</v>
      </c>
      <c r="EI996" t="b">
        <v>0</v>
      </c>
      <c r="EJ996" t="s">
        <v>1592</v>
      </c>
      <c r="EK996">
        <v>0</v>
      </c>
      <c r="EL996">
        <v>25</v>
      </c>
      <c r="EM996" t="b">
        <v>0</v>
      </c>
    </row>
    <row r="997" spans="1:143" ht="15.75">
      <c r="A997"/>
      <c r="B997" t="s">
        <v>1282</v>
      </c>
      <c r="C997" t="s">
        <v>1785</v>
      </c>
      <c r="D997" t="s">
        <v>1853</v>
      </c>
      <c r="E997" t="s">
        <v>1854</v>
      </c>
      <c r="F997"/>
      <c r="G997" t="s">
        <v>10809</v>
      </c>
      <c r="H997" t="s">
        <v>10809</v>
      </c>
      <c r="I997" t="s">
        <v>1287</v>
      </c>
      <c r="J997" t="s">
        <v>1924</v>
      </c>
      <c r="K997" t="s">
        <v>902</v>
      </c>
      <c r="L997" t="s">
        <v>1939</v>
      </c>
      <c r="M997" t="s">
        <v>2031</v>
      </c>
      <c r="N997"/>
      <c r="O997"/>
      <c r="P997" t="s">
        <v>10252</v>
      </c>
      <c r="Q997" t="s">
        <v>1316</v>
      </c>
      <c r="R997" t="s">
        <v>10253</v>
      </c>
      <c r="S997"/>
      <c r="T997" t="s">
        <v>8852</v>
      </c>
      <c r="U997" t="s">
        <v>10769</v>
      </c>
      <c r="V997" t="s">
        <v>10325</v>
      </c>
      <c r="W997" t="s">
        <v>902</v>
      </c>
      <c r="X997" t="s">
        <v>902</v>
      </c>
      <c r="Y997"/>
      <c r="Z997"/>
      <c r="AA997"/>
      <c r="AB997"/>
      <c r="AC997" t="s">
        <v>902</v>
      </c>
      <c r="AD997" t="s">
        <v>902</v>
      </c>
      <c r="AE997" t="s">
        <v>902</v>
      </c>
      <c r="AF997"/>
      <c r="AG997"/>
      <c r="AH997"/>
      <c r="AI997"/>
      <c r="AJ997"/>
      <c r="AK997"/>
      <c r="AL997"/>
      <c r="AM997"/>
      <c r="AN997"/>
      <c r="AO997" s="108" t="s">
        <v>43</v>
      </c>
      <c r="AP997" t="s">
        <v>1319</v>
      </c>
      <c r="AQ997">
        <v>10</v>
      </c>
      <c r="AR997" t="e">
        <v>#N/A</v>
      </c>
      <c r="AS997" t="s">
        <v>1785</v>
      </c>
      <c r="AT997" t="e">
        <v>#N/A</v>
      </c>
      <c r="AU997" t="s">
        <v>1854</v>
      </c>
      <c r="AV997" t="s">
        <v>10327</v>
      </c>
      <c r="AW997" t="s">
        <v>1937</v>
      </c>
      <c r="AX997" t="s">
        <v>1934</v>
      </c>
      <c r="AY997" t="s">
        <v>10810</v>
      </c>
      <c r="AZ997" t="s">
        <v>1316</v>
      </c>
      <c r="BA997" t="s">
        <v>10329</v>
      </c>
      <c r="BB997" t="s">
        <v>1287</v>
      </c>
      <c r="BC997" t="s">
        <v>1939</v>
      </c>
      <c r="BD997" t="s">
        <v>10811</v>
      </c>
      <c r="BE997">
        <v>927</v>
      </c>
      <c r="BF997">
        <v>989</v>
      </c>
      <c r="BG997">
        <v>0</v>
      </c>
      <c r="BH997" t="s">
        <v>1592</v>
      </c>
      <c r="BI997">
        <v>0</v>
      </c>
      <c r="BJ997">
        <v>0</v>
      </c>
      <c r="BK997">
        <v>927</v>
      </c>
      <c r="BL997" t="s">
        <v>10333</v>
      </c>
      <c r="BM997" t="s">
        <v>10768</v>
      </c>
      <c r="BN997" t="s">
        <v>10770</v>
      </c>
      <c r="BO997" t="e" cm="1">
        <v>#N/A</v>
      </c>
      <c r="BP997" t="s">
        <v>1592</v>
      </c>
      <c r="BQ997" t="s">
        <v>10774</v>
      </c>
      <c r="BR997">
        <v>9</v>
      </c>
      <c r="BS997" t="s">
        <v>1852</v>
      </c>
      <c r="BT997" t="s">
        <v>10812</v>
      </c>
      <c r="BU997" t="s">
        <v>1853</v>
      </c>
      <c r="BV997" t="s">
        <v>10327</v>
      </c>
      <c r="BW997" t="s">
        <v>10810</v>
      </c>
      <c r="BX997" t="s">
        <v>1937</v>
      </c>
      <c r="BY997" t="s">
        <v>8852</v>
      </c>
      <c r="BZ997" t="s">
        <v>1937</v>
      </c>
      <c r="CA997" t="s">
        <v>2031</v>
      </c>
      <c r="CB997"/>
      <c r="CC997" t="s">
        <v>998</v>
      </c>
      <c r="CD997" t="s">
        <v>1287</v>
      </c>
      <c r="CE997" t="s">
        <v>10813</v>
      </c>
      <c r="CF997" t="s">
        <v>10814</v>
      </c>
      <c r="CG997" t="s">
        <v>1287</v>
      </c>
      <c r="CH997" t="s">
        <v>1592</v>
      </c>
      <c r="CI997" t="s">
        <v>10253</v>
      </c>
      <c r="CJ997" t="s">
        <v>1282</v>
      </c>
      <c r="CK997"/>
      <c r="CL997"/>
      <c r="CM997" t="s">
        <v>10769</v>
      </c>
      <c r="CN997" t="s">
        <v>10325</v>
      </c>
      <c r="CO997" t="s">
        <v>10769</v>
      </c>
      <c r="CP997" t="s">
        <v>10325</v>
      </c>
      <c r="CQ997" t="s">
        <v>902</v>
      </c>
      <c r="CR997">
        <v>0</v>
      </c>
      <c r="CS997" t="s">
        <v>1592</v>
      </c>
      <c r="CT997" t="s">
        <v>1592</v>
      </c>
      <c r="CU997" t="s">
        <v>1592</v>
      </c>
      <c r="CV997" t="s">
        <v>1592</v>
      </c>
      <c r="CW997" t="s">
        <v>1592</v>
      </c>
      <c r="CX997">
        <v>995</v>
      </c>
      <c r="CY997" t="s">
        <v>10815</v>
      </c>
      <c r="CZ997" t="s">
        <v>1592</v>
      </c>
      <c r="DA997" t="s">
        <v>2313</v>
      </c>
      <c r="DB997" t="s">
        <v>2314</v>
      </c>
      <c r="DC997" t="s">
        <v>1854</v>
      </c>
      <c r="DD997" t="s">
        <v>1316</v>
      </c>
      <c r="DE997" t="s">
        <v>10809</v>
      </c>
      <c r="DF997" t="s">
        <v>8852</v>
      </c>
      <c r="DG997" t="s">
        <v>8867</v>
      </c>
      <c r="DH997" t="s">
        <v>8868</v>
      </c>
      <c r="DI997" t="e">
        <v>#N/A</v>
      </c>
      <c r="DJ997"/>
      <c r="DK997" t="s">
        <v>8868</v>
      </c>
      <c r="DL997">
        <v>9</v>
      </c>
      <c r="DM997" t="s">
        <v>2315</v>
      </c>
      <c r="DN997" t="s">
        <v>1282</v>
      </c>
      <c r="DO997" t="b">
        <v>1</v>
      </c>
      <c r="DP997" t="b">
        <v>1</v>
      </c>
      <c r="DQ997" t="b">
        <v>0</v>
      </c>
      <c r="DR997" t="b">
        <v>0</v>
      </c>
      <c r="DS997" t="b">
        <v>0</v>
      </c>
      <c r="DT997" t="b">
        <v>0</v>
      </c>
      <c r="DU997" t="b">
        <v>0</v>
      </c>
      <c r="DV997">
        <v>0</v>
      </c>
      <c r="DW997" t="b">
        <v>0</v>
      </c>
      <c r="DX997" t="b">
        <v>0</v>
      </c>
      <c r="DY997" t="b">
        <v>0</v>
      </c>
      <c r="DZ997" t="b">
        <v>0</v>
      </c>
      <c r="EA997" t="b">
        <v>0</v>
      </c>
      <c r="EB997" t="b">
        <v>0</v>
      </c>
      <c r="EC997" t="b">
        <v>0</v>
      </c>
      <c r="ED997" t="b">
        <v>0</v>
      </c>
      <c r="EE997" t="b">
        <v>0</v>
      </c>
      <c r="EF997" t="b" cm="1">
        <v>0</v>
      </c>
      <c r="EG997" t="b">
        <v>0</v>
      </c>
      <c r="EH997" t="b">
        <v>0</v>
      </c>
      <c r="EI997" t="b">
        <v>0</v>
      </c>
      <c r="EJ997" t="s">
        <v>1592</v>
      </c>
      <c r="EK997">
        <v>0</v>
      </c>
      <c r="EL997">
        <v>30</v>
      </c>
      <c r="EM997" t="b">
        <v>0</v>
      </c>
    </row>
    <row r="998" spans="1:143" ht="15.75">
      <c r="A998"/>
      <c r="B998" t="s">
        <v>1282</v>
      </c>
      <c r="C998" t="s">
        <v>1785</v>
      </c>
      <c r="D998" t="s">
        <v>1861</v>
      </c>
      <c r="E998" t="s">
        <v>1862</v>
      </c>
      <c r="F998"/>
      <c r="G998" t="s">
        <v>10816</v>
      </c>
      <c r="H998" t="s">
        <v>10816</v>
      </c>
      <c r="I998" t="s">
        <v>1287</v>
      </c>
      <c r="J998" t="s">
        <v>1924</v>
      </c>
      <c r="K998" t="s">
        <v>902</v>
      </c>
      <c r="L998" t="s">
        <v>1939</v>
      </c>
      <c r="M998" t="s">
        <v>2031</v>
      </c>
      <c r="N998"/>
      <c r="O998"/>
      <c r="P998" t="s">
        <v>10252</v>
      </c>
      <c r="Q998" t="s">
        <v>1316</v>
      </c>
      <c r="R998" t="s">
        <v>10253</v>
      </c>
      <c r="S998"/>
      <c r="T998" t="s">
        <v>8852</v>
      </c>
      <c r="U998" t="s">
        <v>10769</v>
      </c>
      <c r="V998" t="s">
        <v>10347</v>
      </c>
      <c r="W998" t="s">
        <v>902</v>
      </c>
      <c r="X998" t="s">
        <v>902</v>
      </c>
      <c r="Y998"/>
      <c r="Z998"/>
      <c r="AA998"/>
      <c r="AB998"/>
      <c r="AC998" t="s">
        <v>902</v>
      </c>
      <c r="AD998" t="s">
        <v>902</v>
      </c>
      <c r="AE998" t="s">
        <v>902</v>
      </c>
      <c r="AF998"/>
      <c r="AG998"/>
      <c r="AH998"/>
      <c r="AI998"/>
      <c r="AJ998"/>
      <c r="AK998"/>
      <c r="AL998"/>
      <c r="AM998"/>
      <c r="AN998"/>
      <c r="AO998" s="108" t="s">
        <v>43</v>
      </c>
      <c r="AP998" t="s">
        <v>1319</v>
      </c>
      <c r="AQ998">
        <v>11</v>
      </c>
      <c r="AR998" t="e">
        <v>#N/A</v>
      </c>
      <c r="AS998" t="s">
        <v>1785</v>
      </c>
      <c r="AT998" t="e">
        <v>#N/A</v>
      </c>
      <c r="AU998" t="s">
        <v>1862</v>
      </c>
      <c r="AV998" t="s">
        <v>10349</v>
      </c>
      <c r="AW998" t="s">
        <v>1937</v>
      </c>
      <c r="AX998" t="s">
        <v>1934</v>
      </c>
      <c r="AY998" t="s">
        <v>10817</v>
      </c>
      <c r="AZ998" t="s">
        <v>1316</v>
      </c>
      <c r="BA998" t="s">
        <v>10351</v>
      </c>
      <c r="BB998" t="s">
        <v>1287</v>
      </c>
      <c r="BC998" t="s">
        <v>1939</v>
      </c>
      <c r="BD998" t="s">
        <v>10818</v>
      </c>
      <c r="BE998">
        <v>929</v>
      </c>
      <c r="BF998">
        <v>989</v>
      </c>
      <c r="BG998">
        <v>0</v>
      </c>
      <c r="BH998" t="s">
        <v>1592</v>
      </c>
      <c r="BI998">
        <v>0</v>
      </c>
      <c r="BJ998">
        <v>0</v>
      </c>
      <c r="BK998">
        <v>929</v>
      </c>
      <c r="BL998" t="s">
        <v>10355</v>
      </c>
      <c r="BM998" t="s">
        <v>10768</v>
      </c>
      <c r="BN998" t="s">
        <v>10770</v>
      </c>
      <c r="BO998" t="e" cm="1">
        <v>#N/A</v>
      </c>
      <c r="BP998" t="s">
        <v>1592</v>
      </c>
      <c r="BQ998" t="s">
        <v>10774</v>
      </c>
      <c r="BR998">
        <v>10</v>
      </c>
      <c r="BS998" t="s">
        <v>1856</v>
      </c>
      <c r="BT998" t="s">
        <v>10819</v>
      </c>
      <c r="BU998" t="s">
        <v>1861</v>
      </c>
      <c r="BV998" t="s">
        <v>10349</v>
      </c>
      <c r="BW998" t="s">
        <v>10817</v>
      </c>
      <c r="BX998" t="s">
        <v>1937</v>
      </c>
      <c r="BY998" t="s">
        <v>8852</v>
      </c>
      <c r="BZ998" t="s">
        <v>1937</v>
      </c>
      <c r="CA998" t="s">
        <v>2031</v>
      </c>
      <c r="CB998"/>
      <c r="CC998" t="s">
        <v>998</v>
      </c>
      <c r="CD998" t="s">
        <v>1287</v>
      </c>
      <c r="CE998" t="s">
        <v>10820</v>
      </c>
      <c r="CF998" t="s">
        <v>10821</v>
      </c>
      <c r="CG998" t="s">
        <v>1287</v>
      </c>
      <c r="CH998" t="s">
        <v>1592</v>
      </c>
      <c r="CI998" t="s">
        <v>10253</v>
      </c>
      <c r="CJ998" t="s">
        <v>1282</v>
      </c>
      <c r="CK998"/>
      <c r="CL998"/>
      <c r="CM998" t="s">
        <v>10769</v>
      </c>
      <c r="CN998" t="s">
        <v>10347</v>
      </c>
      <c r="CO998" t="s">
        <v>10769</v>
      </c>
      <c r="CP998" t="s">
        <v>10347</v>
      </c>
      <c r="CQ998" t="s">
        <v>902</v>
      </c>
      <c r="CR998">
        <v>0</v>
      </c>
      <c r="CS998" t="s">
        <v>1592</v>
      </c>
      <c r="CT998" t="s">
        <v>1592</v>
      </c>
      <c r="CU998" t="s">
        <v>1592</v>
      </c>
      <c r="CV998" t="s">
        <v>1592</v>
      </c>
      <c r="CW998" t="s">
        <v>1592</v>
      </c>
      <c r="CX998">
        <v>996</v>
      </c>
      <c r="CY998" t="s">
        <v>10822</v>
      </c>
      <c r="CZ998" t="s">
        <v>1592</v>
      </c>
      <c r="DA998" t="s">
        <v>2313</v>
      </c>
      <c r="DB998" t="s">
        <v>2314</v>
      </c>
      <c r="DC998" t="s">
        <v>1862</v>
      </c>
      <c r="DD998" t="s">
        <v>1316</v>
      </c>
      <c r="DE998" t="s">
        <v>10816</v>
      </c>
      <c r="DF998" t="s">
        <v>8852</v>
      </c>
      <c r="DG998" t="s">
        <v>8867</v>
      </c>
      <c r="DH998" t="s">
        <v>8868</v>
      </c>
      <c r="DI998" t="e">
        <v>#N/A</v>
      </c>
      <c r="DJ998"/>
      <c r="DK998" t="s">
        <v>8868</v>
      </c>
      <c r="DL998">
        <v>9</v>
      </c>
      <c r="DM998" t="s">
        <v>2315</v>
      </c>
      <c r="DN998" t="s">
        <v>1282</v>
      </c>
      <c r="DO998" t="b">
        <v>1</v>
      </c>
      <c r="DP998" t="b">
        <v>1</v>
      </c>
      <c r="DQ998" t="b">
        <v>0</v>
      </c>
      <c r="DR998" t="b">
        <v>0</v>
      </c>
      <c r="DS998" t="b">
        <v>0</v>
      </c>
      <c r="DT998" t="b">
        <v>0</v>
      </c>
      <c r="DU998" t="b">
        <v>0</v>
      </c>
      <c r="DV998">
        <v>0</v>
      </c>
      <c r="DW998" t="b">
        <v>0</v>
      </c>
      <c r="DX998" t="b">
        <v>0</v>
      </c>
      <c r="DY998" t="b">
        <v>0</v>
      </c>
      <c r="DZ998" t="b">
        <v>0</v>
      </c>
      <c r="EA998" t="b">
        <v>0</v>
      </c>
      <c r="EB998" t="b">
        <v>0</v>
      </c>
      <c r="EC998" t="b">
        <v>0</v>
      </c>
      <c r="ED998" t="b">
        <v>0</v>
      </c>
      <c r="EE998" t="b">
        <v>0</v>
      </c>
      <c r="EF998" t="b" cm="1">
        <v>0</v>
      </c>
      <c r="EG998" t="b">
        <v>0</v>
      </c>
      <c r="EH998" t="b">
        <v>0</v>
      </c>
      <c r="EI998" t="b">
        <v>0</v>
      </c>
      <c r="EJ998" t="s">
        <v>1592</v>
      </c>
      <c r="EK998">
        <v>0</v>
      </c>
      <c r="EL998">
        <v>36</v>
      </c>
      <c r="EM998" t="b">
        <v>0</v>
      </c>
    </row>
    <row r="999" spans="1:143" ht="15.75">
      <c r="A999"/>
      <c r="B999" t="s">
        <v>1282</v>
      </c>
      <c r="C999" t="s">
        <v>1785</v>
      </c>
      <c r="D999" t="s">
        <v>1875</v>
      </c>
      <c r="E999" t="s">
        <v>1876</v>
      </c>
      <c r="F999"/>
      <c r="G999" t="s">
        <v>1875</v>
      </c>
      <c r="H999" t="s">
        <v>10449</v>
      </c>
      <c r="I999" t="s">
        <v>1287</v>
      </c>
      <c r="J999" t="s">
        <v>1924</v>
      </c>
      <c r="K999" t="s">
        <v>902</v>
      </c>
      <c r="L999" t="s">
        <v>1939</v>
      </c>
      <c r="M999" t="s">
        <v>2031</v>
      </c>
      <c r="N999" t="s">
        <v>902</v>
      </c>
      <c r="O999"/>
      <c r="P999" t="s">
        <v>10252</v>
      </c>
      <c r="Q999" t="s">
        <v>1316</v>
      </c>
      <c r="R999" t="s">
        <v>10253</v>
      </c>
      <c r="S999"/>
      <c r="T999" t="s">
        <v>8852</v>
      </c>
      <c r="U999" t="s">
        <v>10769</v>
      </c>
      <c r="V999" t="s">
        <v>10450</v>
      </c>
      <c r="W999" t="s">
        <v>902</v>
      </c>
      <c r="X999" t="s">
        <v>902</v>
      </c>
      <c r="Y999"/>
      <c r="Z999"/>
      <c r="AA999"/>
      <c r="AB999"/>
      <c r="AC999" t="s">
        <v>902</v>
      </c>
      <c r="AD999" t="s">
        <v>902</v>
      </c>
      <c r="AE999" t="s">
        <v>902</v>
      </c>
      <c r="AF999"/>
      <c r="AG999"/>
      <c r="AH999"/>
      <c r="AI999"/>
      <c r="AJ999"/>
      <c r="AK999"/>
      <c r="AL999"/>
      <c r="AM999"/>
      <c r="AN999"/>
      <c r="AO999" s="108" t="s">
        <v>43</v>
      </c>
      <c r="AP999" t="s">
        <v>1319</v>
      </c>
      <c r="AQ999">
        <v>12</v>
      </c>
      <c r="AR999" t="e">
        <v>#N/A</v>
      </c>
      <c r="AS999" t="s">
        <v>1785</v>
      </c>
      <c r="AT999" t="e">
        <v>#N/A</v>
      </c>
      <c r="AU999" t="s">
        <v>1876</v>
      </c>
      <c r="AV999" t="s">
        <v>10452</v>
      </c>
      <c r="AW999" t="s">
        <v>1937</v>
      </c>
      <c r="AX999" t="s">
        <v>1934</v>
      </c>
      <c r="AY999" t="s">
        <v>10453</v>
      </c>
      <c r="AZ999" t="s">
        <v>1316</v>
      </c>
      <c r="BA999" t="s">
        <v>10454</v>
      </c>
      <c r="BB999" t="s">
        <v>1287</v>
      </c>
      <c r="BC999" t="s">
        <v>1939</v>
      </c>
      <c r="BD999" t="s">
        <v>10823</v>
      </c>
      <c r="BE999">
        <v>942</v>
      </c>
      <c r="BF999">
        <v>989</v>
      </c>
      <c r="BG999">
        <v>0</v>
      </c>
      <c r="BH999" t="s">
        <v>1592</v>
      </c>
      <c r="BI999">
        <v>0</v>
      </c>
      <c r="BJ999">
        <v>0</v>
      </c>
      <c r="BK999">
        <v>942</v>
      </c>
      <c r="BL999" t="s">
        <v>10459</v>
      </c>
      <c r="BM999" t="s">
        <v>10768</v>
      </c>
      <c r="BN999" t="s">
        <v>10770</v>
      </c>
      <c r="BO999" t="e" cm="1">
        <v>#N/A</v>
      </c>
      <c r="BP999" t="s">
        <v>1592</v>
      </c>
      <c r="BQ999" t="s">
        <v>10774</v>
      </c>
      <c r="BR999">
        <v>11</v>
      </c>
      <c r="BS999" t="s">
        <v>1860</v>
      </c>
      <c r="BT999" t="s">
        <v>10824</v>
      </c>
      <c r="BU999" t="s">
        <v>1875</v>
      </c>
      <c r="BV999" t="s">
        <v>10452</v>
      </c>
      <c r="BW999" t="s">
        <v>10457</v>
      </c>
      <c r="BX999" t="s">
        <v>1940</v>
      </c>
      <c r="BY999" t="s">
        <v>8852</v>
      </c>
      <c r="BZ999" t="s">
        <v>1937</v>
      </c>
      <c r="CA999" t="s">
        <v>2031</v>
      </c>
      <c r="CB999"/>
      <c r="CC999" t="s">
        <v>998</v>
      </c>
      <c r="CD999" t="s">
        <v>1287</v>
      </c>
      <c r="CE999" t="s">
        <v>10825</v>
      </c>
      <c r="CF999" t="s">
        <v>10826</v>
      </c>
      <c r="CG999" t="s">
        <v>1287</v>
      </c>
      <c r="CH999" t="s">
        <v>1592</v>
      </c>
      <c r="CI999" t="s">
        <v>10253</v>
      </c>
      <c r="CJ999" t="s">
        <v>1282</v>
      </c>
      <c r="CK999"/>
      <c r="CL999"/>
      <c r="CM999" t="s">
        <v>10769</v>
      </c>
      <c r="CN999" t="s">
        <v>10450</v>
      </c>
      <c r="CO999" t="s">
        <v>10769</v>
      </c>
      <c r="CP999" t="s">
        <v>10450</v>
      </c>
      <c r="CQ999" t="s">
        <v>902</v>
      </c>
      <c r="CR999">
        <v>0</v>
      </c>
      <c r="CS999" t="s">
        <v>1592</v>
      </c>
      <c r="CT999" t="s">
        <v>1592</v>
      </c>
      <c r="CU999" t="s">
        <v>1592</v>
      </c>
      <c r="CV999" t="s">
        <v>1592</v>
      </c>
      <c r="CW999" t="s">
        <v>1592</v>
      </c>
      <c r="CX999">
        <v>997</v>
      </c>
      <c r="CY999" t="s">
        <v>10827</v>
      </c>
      <c r="CZ999" t="s">
        <v>1592</v>
      </c>
      <c r="DA999" t="s">
        <v>2313</v>
      </c>
      <c r="DB999" t="s">
        <v>2314</v>
      </c>
      <c r="DC999" t="s">
        <v>1876</v>
      </c>
      <c r="DD999" t="s">
        <v>1316</v>
      </c>
      <c r="DE999" t="s">
        <v>1875</v>
      </c>
      <c r="DF999" t="s">
        <v>8852</v>
      </c>
      <c r="DG999" t="s">
        <v>8867</v>
      </c>
      <c r="DH999" t="s">
        <v>8868</v>
      </c>
      <c r="DI999" t="e">
        <v>#N/A</v>
      </c>
      <c r="DJ999"/>
      <c r="DK999" t="s">
        <v>8868</v>
      </c>
      <c r="DL999">
        <v>9</v>
      </c>
      <c r="DM999" t="s">
        <v>2315</v>
      </c>
      <c r="DN999" t="s">
        <v>1282</v>
      </c>
      <c r="DO999" t="b">
        <v>1</v>
      </c>
      <c r="DP999" t="b">
        <v>1</v>
      </c>
      <c r="DQ999" t="b">
        <v>0</v>
      </c>
      <c r="DR999" t="b">
        <v>0</v>
      </c>
      <c r="DS999" t="b">
        <v>0</v>
      </c>
      <c r="DT999" t="b">
        <v>0</v>
      </c>
      <c r="DU999" t="b">
        <v>0</v>
      </c>
      <c r="DV999">
        <v>0</v>
      </c>
      <c r="DW999" t="b">
        <v>0</v>
      </c>
      <c r="DX999" t="b">
        <v>0</v>
      </c>
      <c r="DY999" t="b">
        <v>0</v>
      </c>
      <c r="DZ999" t="b">
        <v>0</v>
      </c>
      <c r="EA999" t="b">
        <v>0</v>
      </c>
      <c r="EB999" t="b">
        <v>0</v>
      </c>
      <c r="EC999" t="b">
        <v>0</v>
      </c>
      <c r="ED999" t="b">
        <v>0</v>
      </c>
      <c r="EE999" t="b">
        <v>0</v>
      </c>
      <c r="EF999" t="b" cm="1">
        <v>0</v>
      </c>
      <c r="EG999" t="b">
        <v>0</v>
      </c>
      <c r="EH999" t="b">
        <v>0</v>
      </c>
      <c r="EI999" t="b">
        <v>0</v>
      </c>
      <c r="EJ999" t="s">
        <v>1592</v>
      </c>
      <c r="EK999">
        <v>0</v>
      </c>
      <c r="EL999">
        <v>25</v>
      </c>
      <c r="EM999" t="b">
        <v>0</v>
      </c>
    </row>
    <row r="1000" spans="1:143" ht="15.75">
      <c r="A1000"/>
      <c r="B1000" t="s">
        <v>1282</v>
      </c>
      <c r="C1000" t="s">
        <v>1785</v>
      </c>
      <c r="D1000" t="s">
        <v>1878</v>
      </c>
      <c r="E1000" t="s">
        <v>1879</v>
      </c>
      <c r="F1000"/>
      <c r="G1000" t="s">
        <v>1878</v>
      </c>
      <c r="H1000" t="s">
        <v>10461</v>
      </c>
      <c r="I1000" t="s">
        <v>1287</v>
      </c>
      <c r="J1000" t="s">
        <v>1924</v>
      </c>
      <c r="K1000" t="s">
        <v>902</v>
      </c>
      <c r="L1000" t="s">
        <v>1939</v>
      </c>
      <c r="M1000" t="s">
        <v>2031</v>
      </c>
      <c r="N1000" t="s">
        <v>902</v>
      </c>
      <c r="O1000"/>
      <c r="P1000" t="s">
        <v>10252</v>
      </c>
      <c r="Q1000" t="s">
        <v>1316</v>
      </c>
      <c r="R1000" t="s">
        <v>10253</v>
      </c>
      <c r="S1000"/>
      <c r="T1000" t="s">
        <v>8852</v>
      </c>
      <c r="U1000" t="s">
        <v>10769</v>
      </c>
      <c r="V1000" t="s">
        <v>10462</v>
      </c>
      <c r="W1000" t="s">
        <v>902</v>
      </c>
      <c r="X1000" t="s">
        <v>902</v>
      </c>
      <c r="Y1000"/>
      <c r="Z1000"/>
      <c r="AA1000"/>
      <c r="AB1000"/>
      <c r="AC1000" t="s">
        <v>902</v>
      </c>
      <c r="AD1000" t="s">
        <v>902</v>
      </c>
      <c r="AE1000" t="s">
        <v>902</v>
      </c>
      <c r="AF1000"/>
      <c r="AG1000"/>
      <c r="AH1000"/>
      <c r="AI1000"/>
      <c r="AJ1000"/>
      <c r="AK1000"/>
      <c r="AL1000"/>
      <c r="AM1000"/>
      <c r="AN1000"/>
      <c r="AO1000" s="108" t="s">
        <v>43</v>
      </c>
      <c r="AP1000" t="s">
        <v>1319</v>
      </c>
      <c r="AQ1000">
        <v>13</v>
      </c>
      <c r="AR1000" t="e">
        <v>#N/A</v>
      </c>
      <c r="AS1000" t="s">
        <v>1785</v>
      </c>
      <c r="AT1000" t="e">
        <v>#N/A</v>
      </c>
      <c r="AU1000" t="s">
        <v>1879</v>
      </c>
      <c r="AV1000" t="s">
        <v>10464</v>
      </c>
      <c r="AW1000" t="s">
        <v>1937</v>
      </c>
      <c r="AX1000" t="s">
        <v>1934</v>
      </c>
      <c r="AY1000" t="s">
        <v>10465</v>
      </c>
      <c r="AZ1000" t="s">
        <v>1316</v>
      </c>
      <c r="BA1000" t="s">
        <v>10466</v>
      </c>
      <c r="BB1000" t="s">
        <v>1287</v>
      </c>
      <c r="BC1000" t="s">
        <v>1939</v>
      </c>
      <c r="BD1000" t="s">
        <v>10828</v>
      </c>
      <c r="BE1000">
        <v>943</v>
      </c>
      <c r="BF1000">
        <v>989</v>
      </c>
      <c r="BG1000">
        <v>0</v>
      </c>
      <c r="BH1000" t="s">
        <v>1592</v>
      </c>
      <c r="BI1000">
        <v>0</v>
      </c>
      <c r="BJ1000">
        <v>0</v>
      </c>
      <c r="BK1000">
        <v>943</v>
      </c>
      <c r="BL1000" t="s">
        <v>10471</v>
      </c>
      <c r="BM1000" t="s">
        <v>10768</v>
      </c>
      <c r="BN1000" t="s">
        <v>10770</v>
      </c>
      <c r="BO1000" t="e" cm="1">
        <v>#N/A</v>
      </c>
      <c r="BP1000" t="s">
        <v>1592</v>
      </c>
      <c r="BQ1000" t="s">
        <v>10774</v>
      </c>
      <c r="BR1000">
        <v>12</v>
      </c>
      <c r="BS1000" t="s">
        <v>1864</v>
      </c>
      <c r="BT1000" t="s">
        <v>10829</v>
      </c>
      <c r="BU1000" t="s">
        <v>1878</v>
      </c>
      <c r="BV1000" t="s">
        <v>10464</v>
      </c>
      <c r="BW1000" t="s">
        <v>10469</v>
      </c>
      <c r="BX1000" t="s">
        <v>1940</v>
      </c>
      <c r="BY1000" t="s">
        <v>8852</v>
      </c>
      <c r="BZ1000" t="s">
        <v>1937</v>
      </c>
      <c r="CA1000" t="s">
        <v>2031</v>
      </c>
      <c r="CB1000"/>
      <c r="CC1000" t="s">
        <v>998</v>
      </c>
      <c r="CD1000" t="s">
        <v>1287</v>
      </c>
      <c r="CE1000" t="s">
        <v>10830</v>
      </c>
      <c r="CF1000" t="s">
        <v>10831</v>
      </c>
      <c r="CG1000" t="s">
        <v>1287</v>
      </c>
      <c r="CH1000" t="s">
        <v>1592</v>
      </c>
      <c r="CI1000" t="s">
        <v>10253</v>
      </c>
      <c r="CJ1000" t="s">
        <v>1282</v>
      </c>
      <c r="CK1000"/>
      <c r="CL1000"/>
      <c r="CM1000" t="s">
        <v>10769</v>
      </c>
      <c r="CN1000" t="s">
        <v>10462</v>
      </c>
      <c r="CO1000" t="s">
        <v>10769</v>
      </c>
      <c r="CP1000" t="s">
        <v>10462</v>
      </c>
      <c r="CQ1000" t="s">
        <v>902</v>
      </c>
      <c r="CR1000">
        <v>0</v>
      </c>
      <c r="CS1000" t="s">
        <v>1592</v>
      </c>
      <c r="CT1000" t="s">
        <v>1592</v>
      </c>
      <c r="CU1000" t="s">
        <v>1592</v>
      </c>
      <c r="CV1000" t="s">
        <v>1592</v>
      </c>
      <c r="CW1000" t="s">
        <v>1592</v>
      </c>
      <c r="CX1000">
        <v>998</v>
      </c>
      <c r="CY1000" t="s">
        <v>10832</v>
      </c>
      <c r="CZ1000" t="s">
        <v>1592</v>
      </c>
      <c r="DA1000" t="s">
        <v>2313</v>
      </c>
      <c r="DB1000" t="s">
        <v>2314</v>
      </c>
      <c r="DC1000" t="s">
        <v>1879</v>
      </c>
      <c r="DD1000" t="s">
        <v>1316</v>
      </c>
      <c r="DE1000" t="s">
        <v>1878</v>
      </c>
      <c r="DF1000" t="s">
        <v>8852</v>
      </c>
      <c r="DG1000" t="s">
        <v>8867</v>
      </c>
      <c r="DH1000" t="s">
        <v>8868</v>
      </c>
      <c r="DI1000" t="e">
        <v>#N/A</v>
      </c>
      <c r="DJ1000"/>
      <c r="DK1000" t="s">
        <v>8868</v>
      </c>
      <c r="DL1000">
        <v>9</v>
      </c>
      <c r="DM1000" t="s">
        <v>2315</v>
      </c>
      <c r="DN1000" t="s">
        <v>1282</v>
      </c>
      <c r="DO1000" t="b">
        <v>1</v>
      </c>
      <c r="DP1000" t="b">
        <v>1</v>
      </c>
      <c r="DQ1000" t="b">
        <v>0</v>
      </c>
      <c r="DR1000" t="b">
        <v>0</v>
      </c>
      <c r="DS1000" t="b">
        <v>0</v>
      </c>
      <c r="DT1000" t="b">
        <v>0</v>
      </c>
      <c r="DU1000" t="b">
        <v>0</v>
      </c>
      <c r="DV1000">
        <v>0</v>
      </c>
      <c r="DW1000" t="b">
        <v>0</v>
      </c>
      <c r="DX1000" t="b">
        <v>0</v>
      </c>
      <c r="DY1000" t="b">
        <v>0</v>
      </c>
      <c r="DZ1000" t="b">
        <v>0</v>
      </c>
      <c r="EA1000" t="b">
        <v>0</v>
      </c>
      <c r="EB1000" t="b">
        <v>0</v>
      </c>
      <c r="EC1000" t="b">
        <v>0</v>
      </c>
      <c r="ED1000" t="b">
        <v>0</v>
      </c>
      <c r="EE1000" t="b">
        <v>0</v>
      </c>
      <c r="EF1000" t="b" cm="1">
        <v>0</v>
      </c>
      <c r="EG1000" t="b">
        <v>0</v>
      </c>
      <c r="EH1000" t="b">
        <v>0</v>
      </c>
      <c r="EI1000" t="b">
        <v>0</v>
      </c>
      <c r="EJ1000" t="s">
        <v>1592</v>
      </c>
      <c r="EK1000">
        <v>0</v>
      </c>
      <c r="EL1000">
        <v>23</v>
      </c>
      <c r="EM1000" t="b">
        <v>0</v>
      </c>
    </row>
    <row r="1001" spans="1:143" ht="204.75">
      <c r="A1001"/>
      <c r="B1001" t="s">
        <v>1282</v>
      </c>
      <c r="C1001" t="s">
        <v>1785</v>
      </c>
      <c r="D1001" t="s">
        <v>1916</v>
      </c>
      <c r="E1001" t="s">
        <v>1917</v>
      </c>
      <c r="F1001"/>
      <c r="G1001" s="109" t="s">
        <v>1918</v>
      </c>
      <c r="H1001" s="109" t="s">
        <v>10394</v>
      </c>
      <c r="I1001" t="s">
        <v>1287</v>
      </c>
      <c r="J1001" t="s">
        <v>1924</v>
      </c>
      <c r="K1001" t="s">
        <v>902</v>
      </c>
      <c r="L1001" t="s">
        <v>1939</v>
      </c>
      <c r="M1001" t="s">
        <v>10395</v>
      </c>
      <c r="N1001"/>
      <c r="O1001"/>
      <c r="P1001" t="s">
        <v>10252</v>
      </c>
      <c r="Q1001" t="s">
        <v>1316</v>
      </c>
      <c r="R1001" t="s">
        <v>10253</v>
      </c>
      <c r="S1001"/>
      <c r="T1001" t="s">
        <v>8852</v>
      </c>
      <c r="U1001" t="s">
        <v>10769</v>
      </c>
      <c r="V1001" t="s">
        <v>10396</v>
      </c>
      <c r="W1001" t="s">
        <v>902</v>
      </c>
      <c r="X1001" t="s">
        <v>902</v>
      </c>
      <c r="Y1001"/>
      <c r="Z1001"/>
      <c r="AA1001"/>
      <c r="AB1001"/>
      <c r="AC1001" t="s">
        <v>902</v>
      </c>
      <c r="AD1001" t="s">
        <v>902</v>
      </c>
      <c r="AE1001" t="s">
        <v>902</v>
      </c>
      <c r="AF1001"/>
      <c r="AG1001"/>
      <c r="AH1001"/>
      <c r="AI1001"/>
      <c r="AJ1001"/>
      <c r="AK1001"/>
      <c r="AL1001"/>
      <c r="AM1001"/>
      <c r="AN1001"/>
      <c r="AO1001" s="108" t="s">
        <v>43</v>
      </c>
      <c r="AP1001" t="s">
        <v>1319</v>
      </c>
      <c r="AQ1001">
        <v>14</v>
      </c>
      <c r="AR1001" t="e">
        <v>#N/A</v>
      </c>
      <c r="AS1001" t="s">
        <v>1785</v>
      </c>
      <c r="AT1001" t="e">
        <v>#N/A</v>
      </c>
      <c r="AU1001" t="s">
        <v>1917</v>
      </c>
      <c r="AV1001" t="s">
        <v>10398</v>
      </c>
      <c r="AW1001" t="s">
        <v>1937</v>
      </c>
      <c r="AX1001" t="s">
        <v>1934</v>
      </c>
      <c r="AY1001" t="s">
        <v>10399</v>
      </c>
      <c r="AZ1001" t="s">
        <v>1316</v>
      </c>
      <c r="BA1001" t="s">
        <v>10400</v>
      </c>
      <c r="BB1001" t="s">
        <v>1287</v>
      </c>
      <c r="BC1001" t="s">
        <v>1939</v>
      </c>
      <c r="BD1001" t="s">
        <v>10833</v>
      </c>
      <c r="BE1001">
        <v>934</v>
      </c>
      <c r="BF1001">
        <v>989</v>
      </c>
      <c r="BG1001">
        <v>0</v>
      </c>
      <c r="BH1001" t="s">
        <v>1592</v>
      </c>
      <c r="BI1001">
        <v>0</v>
      </c>
      <c r="BJ1001">
        <v>0</v>
      </c>
      <c r="BK1001">
        <v>934</v>
      </c>
      <c r="BL1001" t="s">
        <v>10405</v>
      </c>
      <c r="BM1001" t="s">
        <v>10768</v>
      </c>
      <c r="BN1001" t="s">
        <v>10770</v>
      </c>
      <c r="BO1001" t="e" cm="1">
        <v>#N/A</v>
      </c>
      <c r="BP1001" t="s">
        <v>1592</v>
      </c>
      <c r="BQ1001" t="s">
        <v>10774</v>
      </c>
      <c r="BR1001">
        <v>13</v>
      </c>
      <c r="BS1001" t="s">
        <v>2039</v>
      </c>
      <c r="BT1001" t="s">
        <v>10834</v>
      </c>
      <c r="BU1001" t="s">
        <v>1916</v>
      </c>
      <c r="BV1001" t="s">
        <v>10398</v>
      </c>
      <c r="BW1001" t="s">
        <v>10403</v>
      </c>
      <c r="BX1001" t="s">
        <v>1937</v>
      </c>
      <c r="BY1001" t="s">
        <v>8852</v>
      </c>
      <c r="BZ1001" t="s">
        <v>1937</v>
      </c>
      <c r="CA1001" t="s">
        <v>10395</v>
      </c>
      <c r="CB1001"/>
      <c r="CC1001" t="s">
        <v>998</v>
      </c>
      <c r="CD1001" t="s">
        <v>1287</v>
      </c>
      <c r="CE1001" t="s">
        <v>10835</v>
      </c>
      <c r="CF1001" t="s">
        <v>10836</v>
      </c>
      <c r="CG1001" t="s">
        <v>1287</v>
      </c>
      <c r="CH1001" t="s">
        <v>1592</v>
      </c>
      <c r="CI1001" t="s">
        <v>10253</v>
      </c>
      <c r="CJ1001" t="s">
        <v>1282</v>
      </c>
      <c r="CK1001"/>
      <c r="CL1001"/>
      <c r="CM1001" t="s">
        <v>10769</v>
      </c>
      <c r="CN1001" t="s">
        <v>10396</v>
      </c>
      <c r="CO1001" t="s">
        <v>10769</v>
      </c>
      <c r="CP1001" t="s">
        <v>10396</v>
      </c>
      <c r="CQ1001" t="s">
        <v>902</v>
      </c>
      <c r="CR1001">
        <v>0</v>
      </c>
      <c r="CS1001" t="s">
        <v>1592</v>
      </c>
      <c r="CT1001" t="s">
        <v>1592</v>
      </c>
      <c r="CU1001" t="s">
        <v>1592</v>
      </c>
      <c r="CV1001" t="s">
        <v>1592</v>
      </c>
      <c r="CW1001" t="s">
        <v>1592</v>
      </c>
      <c r="CX1001">
        <v>999</v>
      </c>
      <c r="CY1001" t="s">
        <v>10837</v>
      </c>
      <c r="CZ1001" t="s">
        <v>1592</v>
      </c>
      <c r="DA1001" t="s">
        <v>2313</v>
      </c>
      <c r="DB1001" t="s">
        <v>2314</v>
      </c>
      <c r="DC1001" t="s">
        <v>1917</v>
      </c>
      <c r="DD1001" t="s">
        <v>1316</v>
      </c>
      <c r="DE1001" t="s">
        <v>1918</v>
      </c>
      <c r="DF1001" t="s">
        <v>8852</v>
      </c>
      <c r="DG1001" t="s">
        <v>8867</v>
      </c>
      <c r="DH1001" t="s">
        <v>8868</v>
      </c>
      <c r="DI1001" t="e">
        <v>#N/A</v>
      </c>
      <c r="DJ1001"/>
      <c r="DK1001" t="s">
        <v>8868</v>
      </c>
      <c r="DL1001">
        <v>9</v>
      </c>
      <c r="DM1001" t="s">
        <v>2315</v>
      </c>
      <c r="DN1001" t="s">
        <v>1282</v>
      </c>
      <c r="DO1001" t="b">
        <v>1</v>
      </c>
      <c r="DP1001" t="b">
        <v>1</v>
      </c>
      <c r="DQ1001" t="b">
        <v>0</v>
      </c>
      <c r="DR1001" t="b">
        <v>0</v>
      </c>
      <c r="DS1001" t="b">
        <v>0</v>
      </c>
      <c r="DT1001" t="b">
        <v>0</v>
      </c>
      <c r="DU1001" t="b">
        <v>0</v>
      </c>
      <c r="DV1001">
        <v>0</v>
      </c>
      <c r="DW1001" t="b">
        <v>0</v>
      </c>
      <c r="DX1001" t="b">
        <v>0</v>
      </c>
      <c r="DY1001" t="b">
        <v>0</v>
      </c>
      <c r="DZ1001" t="b">
        <v>0</v>
      </c>
      <c r="EA1001" t="b">
        <v>0</v>
      </c>
      <c r="EB1001" t="b">
        <v>0</v>
      </c>
      <c r="EC1001" t="b">
        <v>0</v>
      </c>
      <c r="ED1001" t="b">
        <v>0</v>
      </c>
      <c r="EE1001" t="b">
        <v>0</v>
      </c>
      <c r="EF1001" t="b" cm="1">
        <v>0</v>
      </c>
      <c r="EG1001" t="b">
        <v>0</v>
      </c>
      <c r="EH1001" t="b">
        <v>0</v>
      </c>
      <c r="EI1001" t="b">
        <v>0</v>
      </c>
      <c r="EJ1001" t="s">
        <v>1592</v>
      </c>
      <c r="EK1001">
        <v>0</v>
      </c>
      <c r="EL1001">
        <v>24</v>
      </c>
      <c r="EM1001" t="b">
        <v>0</v>
      </c>
    </row>
    <row r="1002" spans="1:143" ht="126">
      <c r="A1002"/>
      <c r="B1002" t="s">
        <v>1282</v>
      </c>
      <c r="C1002" t="s">
        <v>1785</v>
      </c>
      <c r="D1002" t="s">
        <v>1920</v>
      </c>
      <c r="E1002" t="s">
        <v>1921</v>
      </c>
      <c r="F1002"/>
      <c r="G1002" t="s">
        <v>1922</v>
      </c>
      <c r="H1002" s="109" t="s">
        <v>10407</v>
      </c>
      <c r="I1002" t="s">
        <v>1287</v>
      </c>
      <c r="J1002" t="s">
        <v>1924</v>
      </c>
      <c r="K1002" t="s">
        <v>902</v>
      </c>
      <c r="L1002" t="s">
        <v>1939</v>
      </c>
      <c r="M1002" t="s">
        <v>10395</v>
      </c>
      <c r="N1002"/>
      <c r="O1002"/>
      <c r="P1002" t="s">
        <v>10252</v>
      </c>
      <c r="Q1002" t="s">
        <v>1316</v>
      </c>
      <c r="R1002" t="s">
        <v>10253</v>
      </c>
      <c r="S1002"/>
      <c r="T1002" t="s">
        <v>8852</v>
      </c>
      <c r="U1002" t="s">
        <v>10769</v>
      </c>
      <c r="V1002" t="s">
        <v>10408</v>
      </c>
      <c r="W1002" t="s">
        <v>902</v>
      </c>
      <c r="X1002" t="s">
        <v>902</v>
      </c>
      <c r="Y1002"/>
      <c r="Z1002"/>
      <c r="AA1002"/>
      <c r="AB1002"/>
      <c r="AC1002" t="s">
        <v>902</v>
      </c>
      <c r="AD1002" t="s">
        <v>902</v>
      </c>
      <c r="AE1002" t="s">
        <v>902</v>
      </c>
      <c r="AF1002"/>
      <c r="AG1002"/>
      <c r="AH1002"/>
      <c r="AI1002"/>
      <c r="AJ1002"/>
      <c r="AK1002"/>
      <c r="AL1002"/>
      <c r="AM1002"/>
      <c r="AN1002"/>
      <c r="AO1002" s="108" t="s">
        <v>43</v>
      </c>
      <c r="AP1002" t="s">
        <v>1319</v>
      </c>
      <c r="AQ1002">
        <v>15</v>
      </c>
      <c r="AR1002" t="e">
        <v>#N/A</v>
      </c>
      <c r="AS1002" t="s">
        <v>1785</v>
      </c>
      <c r="AT1002" t="e">
        <v>#N/A</v>
      </c>
      <c r="AU1002" t="s">
        <v>1921</v>
      </c>
      <c r="AV1002" t="s">
        <v>10410</v>
      </c>
      <c r="AW1002" t="s">
        <v>1937</v>
      </c>
      <c r="AX1002" t="s">
        <v>1934</v>
      </c>
      <c r="AY1002" t="s">
        <v>10411</v>
      </c>
      <c r="AZ1002" t="s">
        <v>1316</v>
      </c>
      <c r="BA1002" t="s">
        <v>10412</v>
      </c>
      <c r="BB1002" t="s">
        <v>1287</v>
      </c>
      <c r="BC1002" t="s">
        <v>1939</v>
      </c>
      <c r="BD1002" t="s">
        <v>10838</v>
      </c>
      <c r="BE1002">
        <v>935</v>
      </c>
      <c r="BF1002">
        <v>989</v>
      </c>
      <c r="BG1002">
        <v>0</v>
      </c>
      <c r="BH1002" t="s">
        <v>1592</v>
      </c>
      <c r="BI1002">
        <v>0</v>
      </c>
      <c r="BJ1002">
        <v>0</v>
      </c>
      <c r="BK1002">
        <v>935</v>
      </c>
      <c r="BL1002" t="s">
        <v>10417</v>
      </c>
      <c r="BM1002" t="s">
        <v>10768</v>
      </c>
      <c r="BN1002" t="s">
        <v>10770</v>
      </c>
      <c r="BO1002" t="e" cm="1">
        <v>#N/A</v>
      </c>
      <c r="BP1002" t="s">
        <v>1592</v>
      </c>
      <c r="BQ1002" t="s">
        <v>10774</v>
      </c>
      <c r="BR1002">
        <v>14</v>
      </c>
      <c r="BS1002" t="s">
        <v>1910</v>
      </c>
      <c r="BT1002" t="s">
        <v>10839</v>
      </c>
      <c r="BU1002" t="s">
        <v>1920</v>
      </c>
      <c r="BV1002" t="s">
        <v>10410</v>
      </c>
      <c r="BW1002" t="s">
        <v>10415</v>
      </c>
      <c r="BX1002" t="s">
        <v>1937</v>
      </c>
      <c r="BY1002" t="s">
        <v>8852</v>
      </c>
      <c r="BZ1002" t="s">
        <v>1937</v>
      </c>
      <c r="CA1002" t="s">
        <v>10395</v>
      </c>
      <c r="CB1002"/>
      <c r="CC1002" t="s">
        <v>998</v>
      </c>
      <c r="CD1002" t="s">
        <v>1287</v>
      </c>
      <c r="CE1002" t="s">
        <v>10840</v>
      </c>
      <c r="CF1002" t="s">
        <v>10841</v>
      </c>
      <c r="CG1002" t="s">
        <v>1287</v>
      </c>
      <c r="CH1002" t="s">
        <v>1592</v>
      </c>
      <c r="CI1002" t="s">
        <v>10253</v>
      </c>
      <c r="CJ1002" t="s">
        <v>1282</v>
      </c>
      <c r="CK1002"/>
      <c r="CL1002"/>
      <c r="CM1002" t="s">
        <v>10769</v>
      </c>
      <c r="CN1002" t="s">
        <v>10408</v>
      </c>
      <c r="CO1002" t="s">
        <v>10769</v>
      </c>
      <c r="CP1002" t="s">
        <v>10408</v>
      </c>
      <c r="CQ1002" t="s">
        <v>902</v>
      </c>
      <c r="CR1002">
        <v>0</v>
      </c>
      <c r="CS1002" t="s">
        <v>1592</v>
      </c>
      <c r="CT1002" t="s">
        <v>1592</v>
      </c>
      <c r="CU1002" t="s">
        <v>1592</v>
      </c>
      <c r="CV1002" t="s">
        <v>1592</v>
      </c>
      <c r="CW1002" t="s">
        <v>1592</v>
      </c>
      <c r="CX1002">
        <v>1000</v>
      </c>
      <c r="CY1002" t="s">
        <v>10842</v>
      </c>
      <c r="CZ1002" t="s">
        <v>1592</v>
      </c>
      <c r="DA1002" t="s">
        <v>2313</v>
      </c>
      <c r="DB1002" t="s">
        <v>2314</v>
      </c>
      <c r="DC1002" t="s">
        <v>1921</v>
      </c>
      <c r="DD1002" t="s">
        <v>1316</v>
      </c>
      <c r="DE1002" t="s">
        <v>1922</v>
      </c>
      <c r="DF1002" t="s">
        <v>8852</v>
      </c>
      <c r="DG1002" t="s">
        <v>8867</v>
      </c>
      <c r="DH1002" t="s">
        <v>8868</v>
      </c>
      <c r="DI1002" t="e">
        <v>#N/A</v>
      </c>
      <c r="DJ1002"/>
      <c r="DK1002" t="s">
        <v>8868</v>
      </c>
      <c r="DL1002">
        <v>9</v>
      </c>
      <c r="DM1002" t="s">
        <v>2315</v>
      </c>
      <c r="DN1002" t="s">
        <v>1282</v>
      </c>
      <c r="DO1002" t="b">
        <v>1</v>
      </c>
      <c r="DP1002" t="b">
        <v>1</v>
      </c>
      <c r="DQ1002" t="b">
        <v>0</v>
      </c>
      <c r="DR1002" t="b">
        <v>0</v>
      </c>
      <c r="DS1002" t="b">
        <v>0</v>
      </c>
      <c r="DT1002" t="b">
        <v>0</v>
      </c>
      <c r="DU1002" t="b">
        <v>0</v>
      </c>
      <c r="DV1002">
        <v>0</v>
      </c>
      <c r="DW1002" t="b">
        <v>0</v>
      </c>
      <c r="DX1002" t="b">
        <v>0</v>
      </c>
      <c r="DY1002" t="b">
        <v>0</v>
      </c>
      <c r="DZ1002" t="b">
        <v>0</v>
      </c>
      <c r="EA1002" t="b">
        <v>0</v>
      </c>
      <c r="EB1002" t="b">
        <v>0</v>
      </c>
      <c r="EC1002" t="b">
        <v>0</v>
      </c>
      <c r="ED1002" t="b">
        <v>0</v>
      </c>
      <c r="EE1002" t="b">
        <v>0</v>
      </c>
      <c r="EF1002" t="b" cm="1">
        <v>0</v>
      </c>
      <c r="EG1002" t="b">
        <v>0</v>
      </c>
      <c r="EH1002" t="b">
        <v>0</v>
      </c>
      <c r="EI1002" t="b">
        <v>0</v>
      </c>
      <c r="EJ1002" t="s">
        <v>1592</v>
      </c>
      <c r="EK1002">
        <v>0</v>
      </c>
      <c r="EL1002">
        <v>27</v>
      </c>
      <c r="EM1002" t="b">
        <v>0</v>
      </c>
    </row>
    <row r="1003" spans="1:143" ht="15.75">
      <c r="A1003"/>
      <c r="B1003" t="s">
        <v>1282</v>
      </c>
      <c r="C1003" t="s">
        <v>1785</v>
      </c>
      <c r="D1003" t="s">
        <v>1923</v>
      </c>
      <c r="E1003" t="s">
        <v>10843</v>
      </c>
      <c r="F1003"/>
      <c r="G1003" t="s">
        <v>1923</v>
      </c>
      <c r="H1003" t="s">
        <v>902</v>
      </c>
      <c r="I1003" t="s">
        <v>1279</v>
      </c>
      <c r="J1003"/>
      <c r="K1003" t="s">
        <v>902</v>
      </c>
      <c r="L1003" t="s">
        <v>5588</v>
      </c>
      <c r="M1003"/>
      <c r="N1003"/>
      <c r="O1003"/>
      <c r="P1003" t="s">
        <v>10252</v>
      </c>
      <c r="Q1003" t="s">
        <v>1316</v>
      </c>
      <c r="R1003" t="s">
        <v>10253</v>
      </c>
      <c r="S1003"/>
      <c r="T1003" t="s">
        <v>8852</v>
      </c>
      <c r="U1003" t="s">
        <v>10844</v>
      </c>
      <c r="V1003"/>
      <c r="W1003" t="s">
        <v>902</v>
      </c>
      <c r="X1003" t="s">
        <v>902</v>
      </c>
      <c r="Y1003"/>
      <c r="Z1003"/>
      <c r="AA1003"/>
      <c r="AB1003"/>
      <c r="AC1003" t="s">
        <v>902</v>
      </c>
      <c r="AD1003" t="s">
        <v>902</v>
      </c>
      <c r="AE1003" t="s">
        <v>902</v>
      </c>
      <c r="AF1003"/>
      <c r="AG1003"/>
      <c r="AH1003"/>
      <c r="AI1003"/>
      <c r="AJ1003"/>
      <c r="AK1003"/>
      <c r="AL1003"/>
      <c r="AM1003"/>
      <c r="AN1003"/>
      <c r="AO1003" s="108" t="s">
        <v>43</v>
      </c>
      <c r="AP1003" t="s">
        <v>1319</v>
      </c>
      <c r="AQ1003">
        <v>16</v>
      </c>
      <c r="AR1003" t="e">
        <v>#N/A</v>
      </c>
      <c r="AS1003" t="s">
        <v>1785</v>
      </c>
      <c r="AT1003" t="e">
        <v>#N/A</v>
      </c>
      <c r="AU1003" t="s">
        <v>10843</v>
      </c>
      <c r="AV1003" t="s">
        <v>10845</v>
      </c>
      <c r="AW1003" t="s">
        <v>1937</v>
      </c>
      <c r="AX1003" t="s">
        <v>1934</v>
      </c>
      <c r="AY1003" t="s">
        <v>10846</v>
      </c>
      <c r="AZ1003" t="s">
        <v>1316</v>
      </c>
      <c r="BA1003" t="s">
        <v>10847</v>
      </c>
      <c r="BB1003" t="s">
        <v>1279</v>
      </c>
      <c r="BC1003" t="s">
        <v>5118</v>
      </c>
      <c r="BD1003" t="s">
        <v>10848</v>
      </c>
      <c r="BE1003">
        <v>1003</v>
      </c>
      <c r="BF1003">
        <v>0</v>
      </c>
      <c r="BG1003">
        <v>0</v>
      </c>
      <c r="BH1003" t="s">
        <v>1592</v>
      </c>
      <c r="BI1003">
        <v>0</v>
      </c>
      <c r="BJ1003">
        <v>0</v>
      </c>
      <c r="BK1003">
        <v>0</v>
      </c>
      <c r="BL1003" t="s">
        <v>1592</v>
      </c>
      <c r="BM1003" t="s">
        <v>1592</v>
      </c>
      <c r="BN1003" t="s">
        <v>1592</v>
      </c>
      <c r="BO1003" t="s" cm="1">
        <v>1592</v>
      </c>
      <c r="BP1003" t="s">
        <v>1592</v>
      </c>
      <c r="BQ1003" t="s">
        <v>10774</v>
      </c>
      <c r="BR1003">
        <v>15</v>
      </c>
      <c r="BS1003" t="s">
        <v>1914</v>
      </c>
      <c r="BT1003" t="s">
        <v>10849</v>
      </c>
      <c r="BU1003" t="s">
        <v>1923</v>
      </c>
      <c r="BV1003" t="s">
        <v>10845</v>
      </c>
      <c r="BW1003" t="s">
        <v>1940</v>
      </c>
      <c r="BX1003" t="s">
        <v>1937</v>
      </c>
      <c r="BY1003" t="s">
        <v>8852</v>
      </c>
      <c r="BZ1003" t="s">
        <v>1937</v>
      </c>
      <c r="CA1003" t="s">
        <v>1592</v>
      </c>
      <c r="CB1003"/>
      <c r="CC1003" t="s">
        <v>998</v>
      </c>
      <c r="CD1003" t="s">
        <v>1279</v>
      </c>
      <c r="CE1003" t="s">
        <v>10843</v>
      </c>
      <c r="CF1003" t="s">
        <v>10845</v>
      </c>
      <c r="CG1003" t="s">
        <v>1279</v>
      </c>
      <c r="CH1003" t="s">
        <v>1592</v>
      </c>
      <c r="CI1003" t="s">
        <v>10253</v>
      </c>
      <c r="CJ1003" t="s">
        <v>1282</v>
      </c>
      <c r="CK1003"/>
      <c r="CL1003"/>
      <c r="CM1003" t="s">
        <v>10844</v>
      </c>
      <c r="CN1003" t="s">
        <v>1592</v>
      </c>
      <c r="CO1003" t="s">
        <v>10844</v>
      </c>
      <c r="CP1003" t="s">
        <v>1592</v>
      </c>
      <c r="CQ1003" t="s">
        <v>902</v>
      </c>
      <c r="CR1003">
        <v>0</v>
      </c>
      <c r="CS1003" t="s">
        <v>1592</v>
      </c>
      <c r="CT1003" t="s">
        <v>1592</v>
      </c>
      <c r="CU1003" t="s">
        <v>1592</v>
      </c>
      <c r="CV1003" t="s">
        <v>1592</v>
      </c>
      <c r="CW1003" t="s">
        <v>1592</v>
      </c>
      <c r="CX1003">
        <v>1001</v>
      </c>
      <c r="CY1003" t="s">
        <v>10850</v>
      </c>
      <c r="CZ1003" t="s">
        <v>1592</v>
      </c>
      <c r="DA1003" t="s">
        <v>2313</v>
      </c>
      <c r="DB1003" t="s">
        <v>2314</v>
      </c>
      <c r="DC1003" t="s">
        <v>10843</v>
      </c>
      <c r="DD1003" t="s">
        <v>1316</v>
      </c>
      <c r="DE1003" t="s">
        <v>1923</v>
      </c>
      <c r="DF1003" t="s">
        <v>8852</v>
      </c>
      <c r="DG1003" t="s">
        <v>8867</v>
      </c>
      <c r="DH1003" t="s">
        <v>8868</v>
      </c>
      <c r="DI1003" t="e">
        <v>#N/A</v>
      </c>
      <c r="DJ1003"/>
      <c r="DK1003" t="s">
        <v>8868</v>
      </c>
      <c r="DL1003">
        <v>9</v>
      </c>
      <c r="DM1003" t="s">
        <v>2315</v>
      </c>
      <c r="DN1003" t="s">
        <v>1282</v>
      </c>
      <c r="DO1003" t="b">
        <v>1</v>
      </c>
      <c r="DP1003" t="b">
        <v>1</v>
      </c>
      <c r="DQ1003" t="b">
        <v>1</v>
      </c>
      <c r="DR1003" t="b">
        <v>0</v>
      </c>
      <c r="DS1003" t="b">
        <v>0</v>
      </c>
      <c r="DT1003" t="b">
        <v>0</v>
      </c>
      <c r="DU1003" t="b">
        <v>1</v>
      </c>
      <c r="DV1003">
        <v>0</v>
      </c>
      <c r="DW1003" t="b">
        <v>0</v>
      </c>
      <c r="DX1003" t="b">
        <v>0</v>
      </c>
      <c r="DY1003" t="b">
        <v>0</v>
      </c>
      <c r="DZ1003" t="b">
        <v>0</v>
      </c>
      <c r="EA1003" t="b">
        <v>0</v>
      </c>
      <c r="EB1003" t="b">
        <v>0</v>
      </c>
      <c r="EC1003" t="b">
        <v>0</v>
      </c>
      <c r="ED1003" t="b">
        <v>0</v>
      </c>
      <c r="EE1003" t="b">
        <v>0</v>
      </c>
      <c r="EF1003" t="b" cm="1">
        <v>0</v>
      </c>
      <c r="EG1003" t="b">
        <v>0</v>
      </c>
      <c r="EH1003" t="b">
        <v>0</v>
      </c>
      <c r="EI1003" t="b">
        <v>0</v>
      </c>
      <c r="EJ1003" t="s">
        <v>1592</v>
      </c>
      <c r="EK1003">
        <v>0</v>
      </c>
      <c r="EL1003">
        <v>31</v>
      </c>
      <c r="EM1003" t="b">
        <v>0</v>
      </c>
    </row>
    <row r="1004" spans="1:143" ht="15.75">
      <c r="A1004"/>
      <c r="B1004" t="s">
        <v>1282</v>
      </c>
      <c r="C1004" t="s">
        <v>1785</v>
      </c>
      <c r="D1004" t="s">
        <v>1756</v>
      </c>
      <c r="E1004" t="s">
        <v>1757</v>
      </c>
      <c r="F1004"/>
      <c r="G1004" t="s">
        <v>1757</v>
      </c>
      <c r="H1004" t="s">
        <v>902</v>
      </c>
      <c r="I1004" t="s">
        <v>1242</v>
      </c>
      <c r="J1004" t="s">
        <v>1923</v>
      </c>
      <c r="K1004" t="s">
        <v>902</v>
      </c>
      <c r="L1004" t="s">
        <v>5588</v>
      </c>
      <c r="M1004" t="s">
        <v>1947</v>
      </c>
      <c r="N1004" t="s">
        <v>10264</v>
      </c>
      <c r="O1004"/>
      <c r="P1004" t="s">
        <v>10252</v>
      </c>
      <c r="Q1004" t="s">
        <v>1316</v>
      </c>
      <c r="R1004" t="s">
        <v>10253</v>
      </c>
      <c r="S1004"/>
      <c r="T1004" t="s">
        <v>8852</v>
      </c>
      <c r="U1004" t="s">
        <v>10844</v>
      </c>
      <c r="V1004" t="s">
        <v>1966</v>
      </c>
      <c r="W1004" t="s">
        <v>902</v>
      </c>
      <c r="X1004" t="s">
        <v>902</v>
      </c>
      <c r="Y1004"/>
      <c r="Z1004"/>
      <c r="AA1004"/>
      <c r="AB1004"/>
      <c r="AC1004" t="s">
        <v>902</v>
      </c>
      <c r="AD1004" t="s">
        <v>902</v>
      </c>
      <c r="AE1004" t="s">
        <v>902</v>
      </c>
      <c r="AF1004"/>
      <c r="AG1004"/>
      <c r="AH1004"/>
      <c r="AI1004"/>
      <c r="AJ1004"/>
      <c r="AK1004"/>
      <c r="AL1004"/>
      <c r="AM1004"/>
      <c r="AN1004"/>
      <c r="AO1004" s="108" t="s">
        <v>43</v>
      </c>
      <c r="AP1004" t="s">
        <v>1319</v>
      </c>
      <c r="AQ1004">
        <v>17</v>
      </c>
      <c r="AR1004" t="e">
        <v>#N/A</v>
      </c>
      <c r="AS1004" t="s">
        <v>1785</v>
      </c>
      <c r="AT1004" t="e">
        <v>#N/A</v>
      </c>
      <c r="AU1004" t="s">
        <v>1757</v>
      </c>
      <c r="AV1004" t="s">
        <v>1961</v>
      </c>
      <c r="AW1004" t="s">
        <v>1937</v>
      </c>
      <c r="AX1004" t="s">
        <v>1934</v>
      </c>
      <c r="AY1004" t="s">
        <v>1961</v>
      </c>
      <c r="AZ1004" t="s">
        <v>1316</v>
      </c>
      <c r="BA1004" t="s">
        <v>6199</v>
      </c>
      <c r="BB1004" t="s">
        <v>1242</v>
      </c>
      <c r="BC1004" t="s">
        <v>5118</v>
      </c>
      <c r="BD1004" t="s">
        <v>6465</v>
      </c>
      <c r="BE1004">
        <v>402</v>
      </c>
      <c r="BF1004">
        <v>1003</v>
      </c>
      <c r="BG1004">
        <v>0</v>
      </c>
      <c r="BH1004" t="s">
        <v>1592</v>
      </c>
      <c r="BI1004">
        <v>0</v>
      </c>
      <c r="BJ1004">
        <v>0</v>
      </c>
      <c r="BK1004">
        <v>480</v>
      </c>
      <c r="BL1004" t="s">
        <v>1967</v>
      </c>
      <c r="BM1004" t="s">
        <v>10843</v>
      </c>
      <c r="BN1004" t="s">
        <v>10845</v>
      </c>
      <c r="BO1004" t="e" cm="1">
        <v>#N/A</v>
      </c>
      <c r="BP1004" t="s">
        <v>1592</v>
      </c>
      <c r="BQ1004" t="s">
        <v>10774</v>
      </c>
      <c r="BR1004">
        <v>16</v>
      </c>
      <c r="BS1004" t="s">
        <v>1915</v>
      </c>
      <c r="BT1004" t="s">
        <v>10851</v>
      </c>
      <c r="BU1004" t="s">
        <v>1756</v>
      </c>
      <c r="BV1004" t="s">
        <v>1961</v>
      </c>
      <c r="BW1004" t="s">
        <v>1940</v>
      </c>
      <c r="BX1004" t="s">
        <v>10267</v>
      </c>
      <c r="BY1004" t="s">
        <v>8852</v>
      </c>
      <c r="BZ1004" t="s">
        <v>1937</v>
      </c>
      <c r="CA1004" t="s">
        <v>1947</v>
      </c>
      <c r="CB1004"/>
      <c r="CC1004" t="s">
        <v>998</v>
      </c>
      <c r="CD1004" t="s">
        <v>1242</v>
      </c>
      <c r="CE1004" t="s">
        <v>10852</v>
      </c>
      <c r="CF1004" t="s">
        <v>10853</v>
      </c>
      <c r="CG1004" t="s">
        <v>1242</v>
      </c>
      <c r="CH1004" t="s">
        <v>1592</v>
      </c>
      <c r="CI1004" t="s">
        <v>10253</v>
      </c>
      <c r="CJ1004" t="s">
        <v>1282</v>
      </c>
      <c r="CK1004"/>
      <c r="CL1004"/>
      <c r="CM1004" t="s">
        <v>10844</v>
      </c>
      <c r="CN1004" t="s">
        <v>1966</v>
      </c>
      <c r="CO1004" t="s">
        <v>10844</v>
      </c>
      <c r="CP1004" t="s">
        <v>1966</v>
      </c>
      <c r="CQ1004" t="s">
        <v>902</v>
      </c>
      <c r="CR1004">
        <v>0</v>
      </c>
      <c r="CS1004" t="s">
        <v>1592</v>
      </c>
      <c r="CT1004" t="s">
        <v>1592</v>
      </c>
      <c r="CU1004" t="s">
        <v>1592</v>
      </c>
      <c r="CV1004" t="s">
        <v>1592</v>
      </c>
      <c r="CW1004" t="s">
        <v>1592</v>
      </c>
      <c r="CX1004">
        <v>1002</v>
      </c>
      <c r="CY1004" t="s">
        <v>10854</v>
      </c>
      <c r="CZ1004" t="s">
        <v>1592</v>
      </c>
      <c r="DA1004" t="s">
        <v>2313</v>
      </c>
      <c r="DB1004" t="s">
        <v>2314</v>
      </c>
      <c r="DC1004" t="s">
        <v>1757</v>
      </c>
      <c r="DD1004" t="s">
        <v>1316</v>
      </c>
      <c r="DE1004" t="s">
        <v>1757</v>
      </c>
      <c r="DF1004" t="s">
        <v>8852</v>
      </c>
      <c r="DG1004" t="s">
        <v>8867</v>
      </c>
      <c r="DH1004" t="s">
        <v>8868</v>
      </c>
      <c r="DI1004" t="e">
        <v>#N/A</v>
      </c>
      <c r="DJ1004"/>
      <c r="DK1004" t="s">
        <v>8868</v>
      </c>
      <c r="DL1004">
        <v>9</v>
      </c>
      <c r="DM1004" t="s">
        <v>2315</v>
      </c>
      <c r="DN1004" t="s">
        <v>1282</v>
      </c>
      <c r="DO1004" t="b">
        <v>1</v>
      </c>
      <c r="DP1004" t="b">
        <v>1</v>
      </c>
      <c r="DQ1004" t="b">
        <v>0</v>
      </c>
      <c r="DR1004" t="b">
        <v>0</v>
      </c>
      <c r="DS1004" t="b">
        <v>0</v>
      </c>
      <c r="DT1004" t="b">
        <v>0</v>
      </c>
      <c r="DU1004" t="b">
        <v>0</v>
      </c>
      <c r="DV1004">
        <v>0</v>
      </c>
      <c r="DW1004" t="b">
        <v>0</v>
      </c>
      <c r="DX1004" t="b">
        <v>0</v>
      </c>
      <c r="DY1004" t="b">
        <v>0</v>
      </c>
      <c r="DZ1004" t="b">
        <v>0</v>
      </c>
      <c r="EA1004" t="b">
        <v>0</v>
      </c>
      <c r="EB1004" t="b">
        <v>0</v>
      </c>
      <c r="EC1004" t="b">
        <v>0</v>
      </c>
      <c r="ED1004" t="b">
        <v>0</v>
      </c>
      <c r="EE1004" t="b">
        <v>0</v>
      </c>
      <c r="EF1004" t="b" cm="1">
        <v>1</v>
      </c>
      <c r="EG1004" t="b">
        <v>0</v>
      </c>
      <c r="EH1004" t="b">
        <v>0</v>
      </c>
      <c r="EI1004" t="b">
        <v>1</v>
      </c>
      <c r="EJ1004" t="s">
        <v>1235</v>
      </c>
      <c r="EK1004">
        <v>1</v>
      </c>
      <c r="EL1004">
        <v>9</v>
      </c>
      <c r="EM1004" t="b">
        <v>0</v>
      </c>
    </row>
    <row r="1005" spans="1:143" ht="63">
      <c r="A1005"/>
      <c r="B1005" t="s">
        <v>1282</v>
      </c>
      <c r="C1005" t="s">
        <v>1785</v>
      </c>
      <c r="D1005" t="s">
        <v>1761</v>
      </c>
      <c r="E1005" t="s">
        <v>1762</v>
      </c>
      <c r="F1005"/>
      <c r="G1005" t="s">
        <v>1763</v>
      </c>
      <c r="H1005" t="s">
        <v>902</v>
      </c>
      <c r="I1005" t="s">
        <v>1242</v>
      </c>
      <c r="J1005" t="s">
        <v>1923</v>
      </c>
      <c r="K1005" t="s">
        <v>902</v>
      </c>
      <c r="L1005" t="s">
        <v>5588</v>
      </c>
      <c r="M1005" t="s">
        <v>1947</v>
      </c>
      <c r="N1005" s="109" t="s">
        <v>10271</v>
      </c>
      <c r="O1005"/>
      <c r="P1005" t="s">
        <v>10252</v>
      </c>
      <c r="Q1005" t="s">
        <v>1316</v>
      </c>
      <c r="R1005" t="s">
        <v>10253</v>
      </c>
      <c r="S1005"/>
      <c r="T1005" t="s">
        <v>8852</v>
      </c>
      <c r="U1005" t="s">
        <v>10844</v>
      </c>
      <c r="V1005" t="s">
        <v>1948</v>
      </c>
      <c r="W1005" t="s">
        <v>902</v>
      </c>
      <c r="X1005" t="s">
        <v>902</v>
      </c>
      <c r="Y1005"/>
      <c r="Z1005"/>
      <c r="AA1005"/>
      <c r="AB1005"/>
      <c r="AC1005" t="s">
        <v>902</v>
      </c>
      <c r="AD1005" t="s">
        <v>902</v>
      </c>
      <c r="AE1005" t="s">
        <v>902</v>
      </c>
      <c r="AF1005"/>
      <c r="AG1005"/>
      <c r="AH1005"/>
      <c r="AI1005"/>
      <c r="AJ1005"/>
      <c r="AK1005"/>
      <c r="AL1005"/>
      <c r="AM1005"/>
      <c r="AN1005"/>
      <c r="AO1005" s="108" t="s">
        <v>43</v>
      </c>
      <c r="AP1005" t="s">
        <v>1319</v>
      </c>
      <c r="AQ1005">
        <v>18</v>
      </c>
      <c r="AR1005" t="e">
        <v>#N/A</v>
      </c>
      <c r="AS1005" t="s">
        <v>1785</v>
      </c>
      <c r="AT1005" t="e">
        <v>#N/A</v>
      </c>
      <c r="AU1005" t="s">
        <v>1762</v>
      </c>
      <c r="AV1005" t="s">
        <v>1945</v>
      </c>
      <c r="AW1005" t="s">
        <v>1937</v>
      </c>
      <c r="AX1005" t="s">
        <v>1934</v>
      </c>
      <c r="AY1005" t="s">
        <v>10273</v>
      </c>
      <c r="AZ1005" t="s">
        <v>1316</v>
      </c>
      <c r="BA1005" t="s">
        <v>5600</v>
      </c>
      <c r="BB1005" t="s">
        <v>1242</v>
      </c>
      <c r="BC1005" t="s">
        <v>5118</v>
      </c>
      <c r="BD1005" t="s">
        <v>6322</v>
      </c>
      <c r="BE1005">
        <v>339</v>
      </c>
      <c r="BF1005">
        <v>1003</v>
      </c>
      <c r="BG1005">
        <v>0</v>
      </c>
      <c r="BH1005" t="s">
        <v>1592</v>
      </c>
      <c r="BI1005">
        <v>0</v>
      </c>
      <c r="BJ1005">
        <v>0</v>
      </c>
      <c r="BK1005">
        <v>1055</v>
      </c>
      <c r="BL1005" t="s">
        <v>1950</v>
      </c>
      <c r="BM1005" t="s">
        <v>10843</v>
      </c>
      <c r="BN1005" t="s">
        <v>10845</v>
      </c>
      <c r="BO1005" t="e" cm="1">
        <v>#N/A</v>
      </c>
      <c r="BP1005" t="s">
        <v>1592</v>
      </c>
      <c r="BQ1005" t="s">
        <v>10774</v>
      </c>
      <c r="BR1005">
        <v>17</v>
      </c>
      <c r="BS1005" t="s">
        <v>1919</v>
      </c>
      <c r="BT1005" t="s">
        <v>10855</v>
      </c>
      <c r="BU1005" t="s">
        <v>1761</v>
      </c>
      <c r="BV1005" t="s">
        <v>1945</v>
      </c>
      <c r="BW1005" t="s">
        <v>1940</v>
      </c>
      <c r="BX1005" t="s">
        <v>10275</v>
      </c>
      <c r="BY1005" t="s">
        <v>8852</v>
      </c>
      <c r="BZ1005" t="s">
        <v>1937</v>
      </c>
      <c r="CA1005" t="s">
        <v>1947</v>
      </c>
      <c r="CB1005"/>
      <c r="CC1005" t="s">
        <v>998</v>
      </c>
      <c r="CD1005" t="s">
        <v>1242</v>
      </c>
      <c r="CE1005" t="s">
        <v>10856</v>
      </c>
      <c r="CF1005" t="s">
        <v>10857</v>
      </c>
      <c r="CG1005" t="s">
        <v>1242</v>
      </c>
      <c r="CH1005" t="s">
        <v>1592</v>
      </c>
      <c r="CI1005" t="s">
        <v>10253</v>
      </c>
      <c r="CJ1005" t="s">
        <v>1282</v>
      </c>
      <c r="CK1005"/>
      <c r="CL1005"/>
      <c r="CM1005" t="s">
        <v>10844</v>
      </c>
      <c r="CN1005" t="s">
        <v>1948</v>
      </c>
      <c r="CO1005" t="s">
        <v>10844</v>
      </c>
      <c r="CP1005" t="s">
        <v>1948</v>
      </c>
      <c r="CQ1005" t="s">
        <v>902</v>
      </c>
      <c r="CR1005">
        <v>0</v>
      </c>
      <c r="CS1005" t="s">
        <v>1592</v>
      </c>
      <c r="CT1005" t="s">
        <v>1592</v>
      </c>
      <c r="CU1005" t="s">
        <v>1592</v>
      </c>
      <c r="CV1005" t="s">
        <v>1592</v>
      </c>
      <c r="CW1005" t="s">
        <v>1592</v>
      </c>
      <c r="CX1005">
        <v>1003</v>
      </c>
      <c r="CY1005" t="s">
        <v>10858</v>
      </c>
      <c r="CZ1005" t="s">
        <v>1592</v>
      </c>
      <c r="DA1005" t="s">
        <v>2313</v>
      </c>
      <c r="DB1005" t="s">
        <v>2314</v>
      </c>
      <c r="DC1005" t="s">
        <v>1762</v>
      </c>
      <c r="DD1005" t="s">
        <v>1316</v>
      </c>
      <c r="DE1005" t="s">
        <v>1763</v>
      </c>
      <c r="DF1005" t="s">
        <v>8852</v>
      </c>
      <c r="DG1005" t="s">
        <v>8867</v>
      </c>
      <c r="DH1005" t="s">
        <v>8868</v>
      </c>
      <c r="DI1005" t="e">
        <v>#N/A</v>
      </c>
      <c r="DJ1005"/>
      <c r="DK1005" t="s">
        <v>8868</v>
      </c>
      <c r="DL1005">
        <v>9</v>
      </c>
      <c r="DM1005" t="s">
        <v>2315</v>
      </c>
      <c r="DN1005" t="s">
        <v>1282</v>
      </c>
      <c r="DO1005" t="b">
        <v>1</v>
      </c>
      <c r="DP1005" t="b">
        <v>1</v>
      </c>
      <c r="DQ1005" t="b">
        <v>0</v>
      </c>
      <c r="DR1005" t="b">
        <v>0</v>
      </c>
      <c r="DS1005" t="b">
        <v>0</v>
      </c>
      <c r="DT1005" t="b">
        <v>0</v>
      </c>
      <c r="DU1005" t="b">
        <v>0</v>
      </c>
      <c r="DV1005">
        <v>0</v>
      </c>
      <c r="DW1005" t="b">
        <v>0</v>
      </c>
      <c r="DX1005" t="b">
        <v>0</v>
      </c>
      <c r="DY1005" t="b">
        <v>0</v>
      </c>
      <c r="DZ1005" t="b">
        <v>0</v>
      </c>
      <c r="EA1005" t="b">
        <v>0</v>
      </c>
      <c r="EB1005" t="b">
        <v>0</v>
      </c>
      <c r="EC1005" t="b">
        <v>0</v>
      </c>
      <c r="ED1005" t="b">
        <v>0</v>
      </c>
      <c r="EE1005" t="b">
        <v>0</v>
      </c>
      <c r="EF1005" t="b" cm="1">
        <v>0</v>
      </c>
      <c r="EG1005" t="b">
        <v>0</v>
      </c>
      <c r="EH1005" t="b">
        <v>0</v>
      </c>
      <c r="EI1005" t="b">
        <v>0</v>
      </c>
      <c r="EJ1005" t="s">
        <v>1592</v>
      </c>
      <c r="EK1005">
        <v>0</v>
      </c>
      <c r="EL1005">
        <v>7</v>
      </c>
      <c r="EM1005" t="b">
        <v>0</v>
      </c>
    </row>
    <row r="1006" spans="1:143" ht="15.75">
      <c r="A1006"/>
      <c r="B1006" t="s">
        <v>1282</v>
      </c>
      <c r="C1006" t="s">
        <v>1785</v>
      </c>
      <c r="D1006" t="s">
        <v>1766</v>
      </c>
      <c r="E1006" t="s">
        <v>1767</v>
      </c>
      <c r="F1006"/>
      <c r="G1006" t="s">
        <v>1763</v>
      </c>
      <c r="H1006" t="s">
        <v>902</v>
      </c>
      <c r="I1006" t="s">
        <v>1242</v>
      </c>
      <c r="J1006" t="s">
        <v>1923</v>
      </c>
      <c r="K1006" t="s">
        <v>902</v>
      </c>
      <c r="L1006" t="s">
        <v>5588</v>
      </c>
      <c r="M1006" t="s">
        <v>1947</v>
      </c>
      <c r="N1006" t="s">
        <v>902</v>
      </c>
      <c r="O1006"/>
      <c r="P1006" t="s">
        <v>10252</v>
      </c>
      <c r="Q1006" t="s">
        <v>1316</v>
      </c>
      <c r="R1006" t="s">
        <v>10253</v>
      </c>
      <c r="S1006"/>
      <c r="T1006" t="s">
        <v>8852</v>
      </c>
      <c r="U1006" t="s">
        <v>10844</v>
      </c>
      <c r="V1006" t="s">
        <v>1956</v>
      </c>
      <c r="W1006" t="s">
        <v>902</v>
      </c>
      <c r="X1006" t="s">
        <v>902</v>
      </c>
      <c r="Y1006"/>
      <c r="Z1006"/>
      <c r="AA1006"/>
      <c r="AB1006"/>
      <c r="AC1006" t="s">
        <v>902</v>
      </c>
      <c r="AD1006" t="s">
        <v>902</v>
      </c>
      <c r="AE1006" t="s">
        <v>902</v>
      </c>
      <c r="AF1006"/>
      <c r="AG1006"/>
      <c r="AH1006"/>
      <c r="AI1006"/>
      <c r="AJ1006"/>
      <c r="AK1006"/>
      <c r="AL1006"/>
      <c r="AM1006"/>
      <c r="AN1006"/>
      <c r="AO1006" s="108" t="s">
        <v>43</v>
      </c>
      <c r="AP1006" t="s">
        <v>1319</v>
      </c>
      <c r="AQ1006">
        <v>19</v>
      </c>
      <c r="AR1006" t="e">
        <v>#N/A</v>
      </c>
      <c r="AS1006" t="s">
        <v>1785</v>
      </c>
      <c r="AT1006" t="e">
        <v>#N/A</v>
      </c>
      <c r="AU1006" t="s">
        <v>1767</v>
      </c>
      <c r="AV1006" t="s">
        <v>1953</v>
      </c>
      <c r="AW1006" t="s">
        <v>1937</v>
      </c>
      <c r="AX1006" t="s">
        <v>1934</v>
      </c>
      <c r="AY1006" t="s">
        <v>10273</v>
      </c>
      <c r="AZ1006" t="s">
        <v>1316</v>
      </c>
      <c r="BA1006" t="s">
        <v>5610</v>
      </c>
      <c r="BB1006" t="s">
        <v>1242</v>
      </c>
      <c r="BC1006" t="s">
        <v>5118</v>
      </c>
      <c r="BD1006" t="s">
        <v>6327</v>
      </c>
      <c r="BE1006">
        <v>340</v>
      </c>
      <c r="BF1006">
        <v>1003</v>
      </c>
      <c r="BG1006">
        <v>0</v>
      </c>
      <c r="BH1006" t="s">
        <v>1592</v>
      </c>
      <c r="BI1006">
        <v>0</v>
      </c>
      <c r="BJ1006">
        <v>0</v>
      </c>
      <c r="BK1006">
        <v>1036</v>
      </c>
      <c r="BL1006" t="s">
        <v>1958</v>
      </c>
      <c r="BM1006" t="s">
        <v>10843</v>
      </c>
      <c r="BN1006" t="s">
        <v>10845</v>
      </c>
      <c r="BO1006" t="e" cm="1">
        <v>#N/A</v>
      </c>
      <c r="BP1006" t="s">
        <v>1592</v>
      </c>
      <c r="BQ1006" t="s">
        <v>10774</v>
      </c>
      <c r="BR1006">
        <v>18</v>
      </c>
      <c r="BS1006" t="s">
        <v>2063</v>
      </c>
      <c r="BT1006" t="s">
        <v>10859</v>
      </c>
      <c r="BU1006" t="s">
        <v>1766</v>
      </c>
      <c r="BV1006" t="s">
        <v>1953</v>
      </c>
      <c r="BW1006" t="s">
        <v>1940</v>
      </c>
      <c r="BX1006" t="s">
        <v>1940</v>
      </c>
      <c r="BY1006" t="s">
        <v>8852</v>
      </c>
      <c r="BZ1006" t="s">
        <v>1937</v>
      </c>
      <c r="CA1006" t="s">
        <v>1947</v>
      </c>
      <c r="CB1006"/>
      <c r="CC1006" t="s">
        <v>998</v>
      </c>
      <c r="CD1006" t="s">
        <v>1242</v>
      </c>
      <c r="CE1006" t="s">
        <v>10860</v>
      </c>
      <c r="CF1006" t="s">
        <v>10861</v>
      </c>
      <c r="CG1006" t="s">
        <v>1242</v>
      </c>
      <c r="CH1006" t="s">
        <v>1592</v>
      </c>
      <c r="CI1006" t="s">
        <v>10253</v>
      </c>
      <c r="CJ1006" t="s">
        <v>1282</v>
      </c>
      <c r="CK1006"/>
      <c r="CL1006"/>
      <c r="CM1006" t="s">
        <v>10844</v>
      </c>
      <c r="CN1006" t="s">
        <v>1956</v>
      </c>
      <c r="CO1006" t="s">
        <v>10844</v>
      </c>
      <c r="CP1006" t="s">
        <v>1956</v>
      </c>
      <c r="CQ1006" t="s">
        <v>902</v>
      </c>
      <c r="CR1006">
        <v>0</v>
      </c>
      <c r="CS1006" t="s">
        <v>1592</v>
      </c>
      <c r="CT1006" t="s">
        <v>1592</v>
      </c>
      <c r="CU1006" t="s">
        <v>1592</v>
      </c>
      <c r="CV1006" t="s">
        <v>1592</v>
      </c>
      <c r="CW1006" t="s">
        <v>1592</v>
      </c>
      <c r="CX1006">
        <v>1004</v>
      </c>
      <c r="CY1006" t="s">
        <v>10862</v>
      </c>
      <c r="CZ1006" t="s">
        <v>1592</v>
      </c>
      <c r="DA1006" t="s">
        <v>2313</v>
      </c>
      <c r="DB1006" t="s">
        <v>2314</v>
      </c>
      <c r="DC1006" t="s">
        <v>1767</v>
      </c>
      <c r="DD1006" t="s">
        <v>1316</v>
      </c>
      <c r="DE1006" t="s">
        <v>1763</v>
      </c>
      <c r="DF1006" t="s">
        <v>8852</v>
      </c>
      <c r="DG1006" t="s">
        <v>8867</v>
      </c>
      <c r="DH1006" t="s">
        <v>8868</v>
      </c>
      <c r="DI1006" t="e">
        <v>#N/A</v>
      </c>
      <c r="DJ1006"/>
      <c r="DK1006" t="s">
        <v>8868</v>
      </c>
      <c r="DL1006">
        <v>9</v>
      </c>
      <c r="DM1006" t="s">
        <v>2315</v>
      </c>
      <c r="DN1006" t="s">
        <v>1282</v>
      </c>
      <c r="DO1006" t="b">
        <v>1</v>
      </c>
      <c r="DP1006" t="b">
        <v>1</v>
      </c>
      <c r="DQ1006" t="b">
        <v>0</v>
      </c>
      <c r="DR1006" t="b">
        <v>0</v>
      </c>
      <c r="DS1006" t="b">
        <v>0</v>
      </c>
      <c r="DT1006" t="b">
        <v>0</v>
      </c>
      <c r="DU1006" t="b">
        <v>0</v>
      </c>
      <c r="DV1006">
        <v>0</v>
      </c>
      <c r="DW1006" t="b">
        <v>0</v>
      </c>
      <c r="DX1006" t="b">
        <v>0</v>
      </c>
      <c r="DY1006" t="b">
        <v>0</v>
      </c>
      <c r="DZ1006" t="b">
        <v>0</v>
      </c>
      <c r="EA1006" t="b">
        <v>0</v>
      </c>
      <c r="EB1006" t="b">
        <v>0</v>
      </c>
      <c r="EC1006" t="b">
        <v>0</v>
      </c>
      <c r="ED1006" t="b">
        <v>0</v>
      </c>
      <c r="EE1006" t="b">
        <v>0</v>
      </c>
      <c r="EF1006" t="b" cm="1">
        <v>0</v>
      </c>
      <c r="EG1006" t="b">
        <v>0</v>
      </c>
      <c r="EH1006" t="b">
        <v>0</v>
      </c>
      <c r="EI1006" t="b">
        <v>0</v>
      </c>
      <c r="EJ1006" t="s">
        <v>1592</v>
      </c>
      <c r="EK1006">
        <v>0</v>
      </c>
      <c r="EL1006">
        <v>13</v>
      </c>
      <c r="EM1006" t="b">
        <v>0</v>
      </c>
    </row>
    <row r="1007" spans="1:143" ht="31.5">
      <c r="A1007"/>
      <c r="B1007" t="s">
        <v>1282</v>
      </c>
      <c r="C1007" t="s">
        <v>1785</v>
      </c>
      <c r="D1007" t="s">
        <v>1772</v>
      </c>
      <c r="E1007" t="s">
        <v>1773</v>
      </c>
      <c r="F1007"/>
      <c r="G1007" s="109" t="s">
        <v>1774</v>
      </c>
      <c r="H1007" t="s">
        <v>10284</v>
      </c>
      <c r="I1007" t="s">
        <v>1242</v>
      </c>
      <c r="J1007" t="s">
        <v>1923</v>
      </c>
      <c r="K1007" t="s">
        <v>902</v>
      </c>
      <c r="L1007" t="s">
        <v>5118</v>
      </c>
      <c r="M1007" t="s">
        <v>1947</v>
      </c>
      <c r="N1007" t="s">
        <v>10284</v>
      </c>
      <c r="O1007"/>
      <c r="P1007" t="s">
        <v>10252</v>
      </c>
      <c r="Q1007" t="s">
        <v>1316</v>
      </c>
      <c r="R1007" t="s">
        <v>10253</v>
      </c>
      <c r="S1007"/>
      <c r="T1007" t="s">
        <v>8852</v>
      </c>
      <c r="U1007" t="s">
        <v>10844</v>
      </c>
      <c r="V1007" t="s">
        <v>10285</v>
      </c>
      <c r="W1007" t="s">
        <v>902</v>
      </c>
      <c r="X1007" t="s">
        <v>902</v>
      </c>
      <c r="Y1007"/>
      <c r="Z1007"/>
      <c r="AA1007"/>
      <c r="AB1007"/>
      <c r="AC1007" t="s">
        <v>10286</v>
      </c>
      <c r="AD1007" t="s">
        <v>902</v>
      </c>
      <c r="AE1007" t="s">
        <v>902</v>
      </c>
      <c r="AF1007"/>
      <c r="AG1007"/>
      <c r="AH1007"/>
      <c r="AI1007"/>
      <c r="AJ1007"/>
      <c r="AK1007"/>
      <c r="AL1007"/>
      <c r="AM1007"/>
      <c r="AN1007"/>
      <c r="AO1007" s="108" t="s">
        <v>43</v>
      </c>
      <c r="AP1007" t="s">
        <v>1319</v>
      </c>
      <c r="AQ1007">
        <v>20</v>
      </c>
      <c r="AR1007" t="e">
        <v>#N/A</v>
      </c>
      <c r="AS1007" t="s">
        <v>1785</v>
      </c>
      <c r="AT1007" t="e">
        <v>#N/A</v>
      </c>
      <c r="AU1007" t="s">
        <v>1773</v>
      </c>
      <c r="AV1007" t="s">
        <v>5634</v>
      </c>
      <c r="AW1007" t="s">
        <v>1937</v>
      </c>
      <c r="AX1007" t="s">
        <v>1934</v>
      </c>
      <c r="AY1007" t="s">
        <v>10288</v>
      </c>
      <c r="AZ1007" t="s">
        <v>1316</v>
      </c>
      <c r="BA1007" t="s">
        <v>5636</v>
      </c>
      <c r="BB1007" t="s">
        <v>1242</v>
      </c>
      <c r="BC1007" t="s">
        <v>5118</v>
      </c>
      <c r="BD1007" t="s">
        <v>6337</v>
      </c>
      <c r="BE1007">
        <v>342</v>
      </c>
      <c r="BF1007">
        <v>1003</v>
      </c>
      <c r="BG1007">
        <v>0</v>
      </c>
      <c r="BH1007" t="s">
        <v>1592</v>
      </c>
      <c r="BI1007">
        <v>0</v>
      </c>
      <c r="BJ1007">
        <v>0</v>
      </c>
      <c r="BK1007">
        <v>1046</v>
      </c>
      <c r="BL1007" t="s">
        <v>5638</v>
      </c>
      <c r="BM1007" t="s">
        <v>10843</v>
      </c>
      <c r="BN1007" t="s">
        <v>10845</v>
      </c>
      <c r="BO1007" t="e" cm="1">
        <v>#N/A</v>
      </c>
      <c r="BP1007" t="s">
        <v>1592</v>
      </c>
      <c r="BQ1007" t="s">
        <v>10774</v>
      </c>
      <c r="BR1007">
        <v>19</v>
      </c>
      <c r="BS1007" t="s">
        <v>1869</v>
      </c>
      <c r="BT1007" t="s">
        <v>10863</v>
      </c>
      <c r="BU1007" t="s">
        <v>1772</v>
      </c>
      <c r="BV1007" t="s">
        <v>5634</v>
      </c>
      <c r="BW1007" t="s">
        <v>10290</v>
      </c>
      <c r="BX1007" t="s">
        <v>10290</v>
      </c>
      <c r="BY1007" t="s">
        <v>8852</v>
      </c>
      <c r="BZ1007" t="s">
        <v>1937</v>
      </c>
      <c r="CA1007" t="s">
        <v>1947</v>
      </c>
      <c r="CB1007"/>
      <c r="CC1007" t="s">
        <v>998</v>
      </c>
      <c r="CD1007" t="s">
        <v>1242</v>
      </c>
      <c r="CE1007" t="s">
        <v>10864</v>
      </c>
      <c r="CF1007" t="s">
        <v>10865</v>
      </c>
      <c r="CG1007" t="s">
        <v>1242</v>
      </c>
      <c r="CH1007" t="s">
        <v>1592</v>
      </c>
      <c r="CI1007" t="s">
        <v>10253</v>
      </c>
      <c r="CJ1007" t="s">
        <v>1282</v>
      </c>
      <c r="CK1007"/>
      <c r="CL1007"/>
      <c r="CM1007" t="s">
        <v>10844</v>
      </c>
      <c r="CN1007" t="s">
        <v>10285</v>
      </c>
      <c r="CO1007" t="s">
        <v>10844</v>
      </c>
      <c r="CP1007" t="s">
        <v>10285</v>
      </c>
      <c r="CQ1007" t="s">
        <v>902</v>
      </c>
      <c r="CR1007">
        <v>0</v>
      </c>
      <c r="CS1007" t="s">
        <v>1592</v>
      </c>
      <c r="CT1007" t="s">
        <v>1592</v>
      </c>
      <c r="CU1007" t="s">
        <v>1592</v>
      </c>
      <c r="CV1007" t="s">
        <v>1592</v>
      </c>
      <c r="CW1007" t="s">
        <v>1592</v>
      </c>
      <c r="CX1007">
        <v>1005</v>
      </c>
      <c r="CY1007" t="s">
        <v>10866</v>
      </c>
      <c r="CZ1007" t="s">
        <v>1592</v>
      </c>
      <c r="DA1007" t="s">
        <v>2313</v>
      </c>
      <c r="DB1007" t="s">
        <v>2314</v>
      </c>
      <c r="DC1007" t="s">
        <v>1773</v>
      </c>
      <c r="DD1007" t="s">
        <v>1316</v>
      </c>
      <c r="DE1007" t="s">
        <v>1774</v>
      </c>
      <c r="DF1007" t="s">
        <v>8852</v>
      </c>
      <c r="DG1007" t="s">
        <v>8867</v>
      </c>
      <c r="DH1007" t="s">
        <v>8868</v>
      </c>
      <c r="DI1007" t="e">
        <v>#N/A</v>
      </c>
      <c r="DJ1007"/>
      <c r="DK1007" t="s">
        <v>8868</v>
      </c>
      <c r="DL1007">
        <v>9</v>
      </c>
      <c r="DM1007" t="s">
        <v>2315</v>
      </c>
      <c r="DN1007" t="s">
        <v>1282</v>
      </c>
      <c r="DO1007" t="b">
        <v>1</v>
      </c>
      <c r="DP1007" t="b">
        <v>1</v>
      </c>
      <c r="DQ1007" t="b">
        <v>0</v>
      </c>
      <c r="DR1007" t="b">
        <v>0</v>
      </c>
      <c r="DS1007" t="b">
        <v>0</v>
      </c>
      <c r="DT1007" t="b">
        <v>0</v>
      </c>
      <c r="DU1007" t="b">
        <v>0</v>
      </c>
      <c r="DV1007">
        <v>0</v>
      </c>
      <c r="DW1007" t="b">
        <v>0</v>
      </c>
      <c r="DX1007" t="b">
        <v>0</v>
      </c>
      <c r="DY1007" t="b">
        <v>0</v>
      </c>
      <c r="DZ1007" t="b">
        <v>0</v>
      </c>
      <c r="EA1007" t="b">
        <v>0</v>
      </c>
      <c r="EB1007" t="b">
        <v>0</v>
      </c>
      <c r="EC1007" t="b">
        <v>0</v>
      </c>
      <c r="ED1007" t="b">
        <v>0</v>
      </c>
      <c r="EE1007" t="b">
        <v>0</v>
      </c>
      <c r="EF1007" t="b" cm="1">
        <v>0</v>
      </c>
      <c r="EG1007" t="b">
        <v>0</v>
      </c>
      <c r="EH1007" t="b">
        <v>0</v>
      </c>
      <c r="EI1007" t="b">
        <v>0</v>
      </c>
      <c r="EJ1007" t="s">
        <v>1592</v>
      </c>
      <c r="EK1007">
        <v>0</v>
      </c>
      <c r="EL1007">
        <v>16</v>
      </c>
      <c r="EM1007" t="b">
        <v>0</v>
      </c>
    </row>
    <row r="1008" spans="1:143" ht="15.75">
      <c r="A1008"/>
      <c r="B1008" t="s">
        <v>1282</v>
      </c>
      <c r="C1008" t="s">
        <v>1785</v>
      </c>
      <c r="D1008" t="s">
        <v>1778</v>
      </c>
      <c r="E1008" t="s">
        <v>1779</v>
      </c>
      <c r="F1008"/>
      <c r="G1008" t="s">
        <v>1780</v>
      </c>
      <c r="H1008" t="s">
        <v>10284</v>
      </c>
      <c r="I1008" t="s">
        <v>1242</v>
      </c>
      <c r="J1008" t="s">
        <v>1923</v>
      </c>
      <c r="K1008" t="s">
        <v>902</v>
      </c>
      <c r="L1008" t="s">
        <v>5588</v>
      </c>
      <c r="M1008" t="s">
        <v>1947</v>
      </c>
      <c r="N1008" t="s">
        <v>10284</v>
      </c>
      <c r="O1008"/>
      <c r="P1008" t="s">
        <v>10252</v>
      </c>
      <c r="Q1008" t="s">
        <v>1316</v>
      </c>
      <c r="R1008" t="s">
        <v>10253</v>
      </c>
      <c r="S1008"/>
      <c r="T1008" t="s">
        <v>8852</v>
      </c>
      <c r="U1008" t="s">
        <v>10844</v>
      </c>
      <c r="V1008" t="s">
        <v>10294</v>
      </c>
      <c r="W1008" t="s">
        <v>902</v>
      </c>
      <c r="X1008" t="s">
        <v>902</v>
      </c>
      <c r="Y1008"/>
      <c r="Z1008"/>
      <c r="AA1008"/>
      <c r="AB1008"/>
      <c r="AC1008" t="s">
        <v>902</v>
      </c>
      <c r="AD1008" t="s">
        <v>902</v>
      </c>
      <c r="AE1008" t="s">
        <v>902</v>
      </c>
      <c r="AF1008"/>
      <c r="AG1008"/>
      <c r="AH1008"/>
      <c r="AI1008"/>
      <c r="AJ1008"/>
      <c r="AK1008"/>
      <c r="AL1008"/>
      <c r="AM1008"/>
      <c r="AN1008"/>
      <c r="AO1008" s="108" t="s">
        <v>43</v>
      </c>
      <c r="AP1008" t="s">
        <v>1319</v>
      </c>
      <c r="AQ1008">
        <v>21</v>
      </c>
      <c r="AR1008" t="e">
        <v>#N/A</v>
      </c>
      <c r="AS1008" t="s">
        <v>1785</v>
      </c>
      <c r="AT1008" t="e">
        <v>#N/A</v>
      </c>
      <c r="AU1008" t="s">
        <v>1779</v>
      </c>
      <c r="AV1008" t="s">
        <v>5647</v>
      </c>
      <c r="AW1008" t="s">
        <v>1937</v>
      </c>
      <c r="AX1008" t="s">
        <v>1934</v>
      </c>
      <c r="AY1008" t="s">
        <v>10296</v>
      </c>
      <c r="AZ1008" t="s">
        <v>1316</v>
      </c>
      <c r="BA1008" t="s">
        <v>5650</v>
      </c>
      <c r="BB1008" t="s">
        <v>1242</v>
      </c>
      <c r="BC1008" t="s">
        <v>5118</v>
      </c>
      <c r="BD1008" t="s">
        <v>6342</v>
      </c>
      <c r="BE1008">
        <v>343</v>
      </c>
      <c r="BF1008">
        <v>1003</v>
      </c>
      <c r="BG1008">
        <v>0</v>
      </c>
      <c r="BH1008" t="s">
        <v>1592</v>
      </c>
      <c r="BI1008">
        <v>0</v>
      </c>
      <c r="BJ1008">
        <v>0</v>
      </c>
      <c r="BK1008">
        <v>1042</v>
      </c>
      <c r="BL1008" t="s">
        <v>5652</v>
      </c>
      <c r="BM1008" t="s">
        <v>10843</v>
      </c>
      <c r="BN1008" t="s">
        <v>10845</v>
      </c>
      <c r="BO1008" t="e" cm="1">
        <v>#N/A</v>
      </c>
      <c r="BP1008" t="s">
        <v>1592</v>
      </c>
      <c r="BQ1008" t="s">
        <v>10774</v>
      </c>
      <c r="BR1008">
        <v>20</v>
      </c>
      <c r="BS1008" t="s">
        <v>1870</v>
      </c>
      <c r="BT1008" t="s">
        <v>10867</v>
      </c>
      <c r="BU1008" t="s">
        <v>1778</v>
      </c>
      <c r="BV1008" t="s">
        <v>5647</v>
      </c>
      <c r="BW1008" t="s">
        <v>10290</v>
      </c>
      <c r="BX1008" t="s">
        <v>10290</v>
      </c>
      <c r="BY1008" t="s">
        <v>8852</v>
      </c>
      <c r="BZ1008" t="s">
        <v>1937</v>
      </c>
      <c r="CA1008" t="s">
        <v>1947</v>
      </c>
      <c r="CB1008"/>
      <c r="CC1008" t="s">
        <v>998</v>
      </c>
      <c r="CD1008" t="s">
        <v>1242</v>
      </c>
      <c r="CE1008" t="s">
        <v>10868</v>
      </c>
      <c r="CF1008" t="s">
        <v>10869</v>
      </c>
      <c r="CG1008" t="s">
        <v>1242</v>
      </c>
      <c r="CH1008" t="s">
        <v>1592</v>
      </c>
      <c r="CI1008" t="s">
        <v>10253</v>
      </c>
      <c r="CJ1008" t="s">
        <v>1282</v>
      </c>
      <c r="CK1008"/>
      <c r="CL1008"/>
      <c r="CM1008" t="s">
        <v>10844</v>
      </c>
      <c r="CN1008" t="s">
        <v>10294</v>
      </c>
      <c r="CO1008" t="s">
        <v>10844</v>
      </c>
      <c r="CP1008" t="s">
        <v>10294</v>
      </c>
      <c r="CQ1008" t="s">
        <v>902</v>
      </c>
      <c r="CR1008">
        <v>0</v>
      </c>
      <c r="CS1008" t="s">
        <v>1592</v>
      </c>
      <c r="CT1008" t="s">
        <v>1592</v>
      </c>
      <c r="CU1008" t="s">
        <v>1592</v>
      </c>
      <c r="CV1008" t="s">
        <v>1592</v>
      </c>
      <c r="CW1008" t="s">
        <v>1592</v>
      </c>
      <c r="CX1008">
        <v>1006</v>
      </c>
      <c r="CY1008" t="s">
        <v>10870</v>
      </c>
      <c r="CZ1008" t="s">
        <v>1592</v>
      </c>
      <c r="DA1008" t="s">
        <v>2313</v>
      </c>
      <c r="DB1008" t="s">
        <v>2314</v>
      </c>
      <c r="DC1008" t="s">
        <v>1779</v>
      </c>
      <c r="DD1008" t="s">
        <v>1316</v>
      </c>
      <c r="DE1008" t="s">
        <v>1780</v>
      </c>
      <c r="DF1008" t="s">
        <v>8852</v>
      </c>
      <c r="DG1008" t="s">
        <v>8867</v>
      </c>
      <c r="DH1008" t="s">
        <v>8868</v>
      </c>
      <c r="DI1008" t="e">
        <v>#N/A</v>
      </c>
      <c r="DJ1008"/>
      <c r="DK1008" t="s">
        <v>8868</v>
      </c>
      <c r="DL1008">
        <v>9</v>
      </c>
      <c r="DM1008" t="s">
        <v>2315</v>
      </c>
      <c r="DN1008" t="s">
        <v>1282</v>
      </c>
      <c r="DO1008" t="b">
        <v>1</v>
      </c>
      <c r="DP1008" t="b">
        <v>1</v>
      </c>
      <c r="DQ1008" t="b">
        <v>0</v>
      </c>
      <c r="DR1008" t="b">
        <v>0</v>
      </c>
      <c r="DS1008" t="b">
        <v>0</v>
      </c>
      <c r="DT1008" t="b">
        <v>0</v>
      </c>
      <c r="DU1008" t="b">
        <v>0</v>
      </c>
      <c r="DV1008">
        <v>0</v>
      </c>
      <c r="DW1008" t="b">
        <v>0</v>
      </c>
      <c r="DX1008" t="b">
        <v>0</v>
      </c>
      <c r="DY1008" t="b">
        <v>0</v>
      </c>
      <c r="DZ1008" t="b">
        <v>0</v>
      </c>
      <c r="EA1008" t="b">
        <v>0</v>
      </c>
      <c r="EB1008" t="b">
        <v>0</v>
      </c>
      <c r="EC1008" t="b">
        <v>0</v>
      </c>
      <c r="ED1008" t="b">
        <v>0</v>
      </c>
      <c r="EE1008" t="b">
        <v>0</v>
      </c>
      <c r="EF1008" t="b" cm="1">
        <v>0</v>
      </c>
      <c r="EG1008" t="b">
        <v>0</v>
      </c>
      <c r="EH1008" t="b">
        <v>0</v>
      </c>
      <c r="EI1008" t="b">
        <v>0</v>
      </c>
      <c r="EJ1008" t="s">
        <v>1592</v>
      </c>
      <c r="EK1008">
        <v>0</v>
      </c>
      <c r="EL1008">
        <v>14</v>
      </c>
      <c r="EM1008" t="b">
        <v>0</v>
      </c>
    </row>
    <row r="1009" spans="1:143" ht="47.25">
      <c r="A1009"/>
      <c r="B1009" t="s">
        <v>1282</v>
      </c>
      <c r="C1009" t="s">
        <v>1785</v>
      </c>
      <c r="D1009" t="s">
        <v>1788</v>
      </c>
      <c r="E1009" t="s">
        <v>1789</v>
      </c>
      <c r="F1009"/>
      <c r="G1009" t="s">
        <v>1818</v>
      </c>
      <c r="H1009" s="109" t="s">
        <v>10301</v>
      </c>
      <c r="I1009" t="s">
        <v>1242</v>
      </c>
      <c r="J1009" t="s">
        <v>1923</v>
      </c>
      <c r="K1009" t="s">
        <v>902</v>
      </c>
      <c r="L1009" t="s">
        <v>1939</v>
      </c>
      <c r="M1009" t="s">
        <v>1974</v>
      </c>
      <c r="N1009" t="s">
        <v>902</v>
      </c>
      <c r="O1009"/>
      <c r="P1009" t="s">
        <v>10252</v>
      </c>
      <c r="Q1009" t="s">
        <v>1316</v>
      </c>
      <c r="R1009" t="s">
        <v>10253</v>
      </c>
      <c r="S1009"/>
      <c r="T1009" t="s">
        <v>8852</v>
      </c>
      <c r="U1009" t="s">
        <v>10844</v>
      </c>
      <c r="V1009" t="s">
        <v>10302</v>
      </c>
      <c r="W1009" t="s">
        <v>902</v>
      </c>
      <c r="X1009" t="s">
        <v>902</v>
      </c>
      <c r="Y1009"/>
      <c r="Z1009"/>
      <c r="AA1009"/>
      <c r="AB1009"/>
      <c r="AC1009" t="s">
        <v>10286</v>
      </c>
      <c r="AD1009" t="s">
        <v>902</v>
      </c>
      <c r="AE1009" t="s">
        <v>902</v>
      </c>
      <c r="AF1009"/>
      <c r="AG1009"/>
      <c r="AH1009"/>
      <c r="AI1009"/>
      <c r="AJ1009"/>
      <c r="AK1009"/>
      <c r="AL1009"/>
      <c r="AM1009"/>
      <c r="AN1009"/>
      <c r="AO1009" s="108" t="s">
        <v>43</v>
      </c>
      <c r="AP1009" t="s">
        <v>1319</v>
      </c>
      <c r="AQ1009">
        <v>22</v>
      </c>
      <c r="AR1009" t="e">
        <v>#N/A</v>
      </c>
      <c r="AS1009" t="s">
        <v>1785</v>
      </c>
      <c r="AT1009" t="e">
        <v>#N/A</v>
      </c>
      <c r="AU1009" t="s">
        <v>1789</v>
      </c>
      <c r="AV1009" t="s">
        <v>10304</v>
      </c>
      <c r="AW1009" t="s">
        <v>1937</v>
      </c>
      <c r="AX1009" t="s">
        <v>1934</v>
      </c>
      <c r="AY1009" t="s">
        <v>10305</v>
      </c>
      <c r="AZ1009" t="s">
        <v>1316</v>
      </c>
      <c r="BA1009" t="s">
        <v>10306</v>
      </c>
      <c r="BB1009" t="s">
        <v>1242</v>
      </c>
      <c r="BC1009" t="s">
        <v>1939</v>
      </c>
      <c r="BD1009" t="s">
        <v>10797</v>
      </c>
      <c r="BE1009">
        <v>925</v>
      </c>
      <c r="BF1009">
        <v>1003</v>
      </c>
      <c r="BG1009">
        <v>0</v>
      </c>
      <c r="BH1009" t="s">
        <v>1592</v>
      </c>
      <c r="BI1009">
        <v>0</v>
      </c>
      <c r="BJ1009">
        <v>0</v>
      </c>
      <c r="BK1009">
        <v>925</v>
      </c>
      <c r="BL1009" t="s">
        <v>10311</v>
      </c>
      <c r="BM1009" t="s">
        <v>10843</v>
      </c>
      <c r="BN1009" t="s">
        <v>10845</v>
      </c>
      <c r="BO1009" t="e" cm="1">
        <v>#N/A</v>
      </c>
      <c r="BP1009" t="s">
        <v>1592</v>
      </c>
      <c r="BQ1009" t="s">
        <v>10774</v>
      </c>
      <c r="BR1009">
        <v>21</v>
      </c>
      <c r="BS1009" t="s">
        <v>1871</v>
      </c>
      <c r="BT1009" t="s">
        <v>10871</v>
      </c>
      <c r="BU1009" t="s">
        <v>1788</v>
      </c>
      <c r="BV1009" t="s">
        <v>10304</v>
      </c>
      <c r="BW1009" t="s">
        <v>10309</v>
      </c>
      <c r="BX1009" t="s">
        <v>1940</v>
      </c>
      <c r="BY1009" t="s">
        <v>8852</v>
      </c>
      <c r="BZ1009" t="s">
        <v>1937</v>
      </c>
      <c r="CA1009" t="s">
        <v>1974</v>
      </c>
      <c r="CB1009"/>
      <c r="CC1009" t="s">
        <v>998</v>
      </c>
      <c r="CD1009" t="s">
        <v>1242</v>
      </c>
      <c r="CE1009" t="s">
        <v>10872</v>
      </c>
      <c r="CF1009" t="s">
        <v>10873</v>
      </c>
      <c r="CG1009" t="s">
        <v>1242</v>
      </c>
      <c r="CH1009" t="s">
        <v>1592</v>
      </c>
      <c r="CI1009" t="s">
        <v>10253</v>
      </c>
      <c r="CJ1009" t="s">
        <v>1282</v>
      </c>
      <c r="CK1009"/>
      <c r="CL1009"/>
      <c r="CM1009" t="s">
        <v>10844</v>
      </c>
      <c r="CN1009" t="s">
        <v>10302</v>
      </c>
      <c r="CO1009" t="s">
        <v>10844</v>
      </c>
      <c r="CP1009" t="s">
        <v>10302</v>
      </c>
      <c r="CQ1009" t="s">
        <v>902</v>
      </c>
      <c r="CR1009">
        <v>0</v>
      </c>
      <c r="CS1009" t="s">
        <v>1592</v>
      </c>
      <c r="CT1009" t="s">
        <v>1592</v>
      </c>
      <c r="CU1009" t="s">
        <v>1592</v>
      </c>
      <c r="CV1009" t="s">
        <v>1592</v>
      </c>
      <c r="CW1009" t="s">
        <v>1592</v>
      </c>
      <c r="CX1009">
        <v>1007</v>
      </c>
      <c r="CY1009" t="s">
        <v>10874</v>
      </c>
      <c r="CZ1009" t="s">
        <v>1592</v>
      </c>
      <c r="DA1009" t="s">
        <v>2313</v>
      </c>
      <c r="DB1009" t="s">
        <v>2314</v>
      </c>
      <c r="DC1009" t="s">
        <v>1789</v>
      </c>
      <c r="DD1009" t="s">
        <v>1316</v>
      </c>
      <c r="DE1009" t="s">
        <v>1818</v>
      </c>
      <c r="DF1009" t="s">
        <v>8852</v>
      </c>
      <c r="DG1009" t="s">
        <v>8867</v>
      </c>
      <c r="DH1009" t="s">
        <v>8868</v>
      </c>
      <c r="DI1009" t="e">
        <v>#N/A</v>
      </c>
      <c r="DJ1009"/>
      <c r="DK1009" t="s">
        <v>8868</v>
      </c>
      <c r="DL1009">
        <v>9</v>
      </c>
      <c r="DM1009" t="s">
        <v>2315</v>
      </c>
      <c r="DN1009" t="s">
        <v>1282</v>
      </c>
      <c r="DO1009" t="b">
        <v>1</v>
      </c>
      <c r="DP1009" t="b">
        <v>1</v>
      </c>
      <c r="DQ1009" t="b">
        <v>0</v>
      </c>
      <c r="DR1009" t="b">
        <v>0</v>
      </c>
      <c r="DS1009" t="b">
        <v>0</v>
      </c>
      <c r="DT1009" t="b">
        <v>0</v>
      </c>
      <c r="DU1009" t="b">
        <v>0</v>
      </c>
      <c r="DV1009">
        <v>0</v>
      </c>
      <c r="DW1009" t="b">
        <v>0</v>
      </c>
      <c r="DX1009" t="b">
        <v>0</v>
      </c>
      <c r="DY1009" t="b">
        <v>0</v>
      </c>
      <c r="DZ1009" t="b">
        <v>0</v>
      </c>
      <c r="EA1009" t="b">
        <v>0</v>
      </c>
      <c r="EB1009" t="b">
        <v>0</v>
      </c>
      <c r="EC1009" t="b">
        <v>0</v>
      </c>
      <c r="ED1009" t="b">
        <v>0</v>
      </c>
      <c r="EE1009" t="b">
        <v>0</v>
      </c>
      <c r="EF1009" t="b" cm="1">
        <v>0</v>
      </c>
      <c r="EG1009" t="b">
        <v>0</v>
      </c>
      <c r="EH1009" t="b">
        <v>0</v>
      </c>
      <c r="EI1009" t="b">
        <v>0</v>
      </c>
      <c r="EJ1009" t="s">
        <v>1592</v>
      </c>
      <c r="EK1009">
        <v>0</v>
      </c>
      <c r="EL1009">
        <v>27</v>
      </c>
      <c r="EM1009" t="b">
        <v>0</v>
      </c>
    </row>
    <row r="1010" spans="1:143" ht="15.75">
      <c r="A1010"/>
      <c r="B1010" t="s">
        <v>1282</v>
      </c>
      <c r="C1010" t="s">
        <v>1785</v>
      </c>
      <c r="D1010" t="s">
        <v>1782</v>
      </c>
      <c r="E1010" t="s">
        <v>1783</v>
      </c>
      <c r="F1010"/>
      <c r="G1010" t="s">
        <v>1784</v>
      </c>
      <c r="H1010" t="s">
        <v>902</v>
      </c>
      <c r="I1010" t="s">
        <v>1242</v>
      </c>
      <c r="J1010" t="s">
        <v>1923</v>
      </c>
      <c r="K1010" t="s">
        <v>902</v>
      </c>
      <c r="L1010" t="s">
        <v>1939</v>
      </c>
      <c r="M1010" t="s">
        <v>1947</v>
      </c>
      <c r="N1010" t="s">
        <v>10502</v>
      </c>
      <c r="O1010"/>
      <c r="P1010" t="s">
        <v>10252</v>
      </c>
      <c r="Q1010" t="s">
        <v>1316</v>
      </c>
      <c r="R1010" t="s">
        <v>10253</v>
      </c>
      <c r="S1010"/>
      <c r="T1010" t="s">
        <v>8852</v>
      </c>
      <c r="U1010" t="s">
        <v>10844</v>
      </c>
      <c r="V1010" t="s">
        <v>10503</v>
      </c>
      <c r="W1010" t="s">
        <v>902</v>
      </c>
      <c r="X1010" t="s">
        <v>902</v>
      </c>
      <c r="Y1010"/>
      <c r="Z1010"/>
      <c r="AA1010"/>
      <c r="AB1010"/>
      <c r="AC1010" t="s">
        <v>902</v>
      </c>
      <c r="AD1010" t="s">
        <v>902</v>
      </c>
      <c r="AE1010" t="s">
        <v>902</v>
      </c>
      <c r="AF1010"/>
      <c r="AG1010"/>
      <c r="AH1010"/>
      <c r="AI1010"/>
      <c r="AJ1010"/>
      <c r="AK1010"/>
      <c r="AL1010"/>
      <c r="AM1010"/>
      <c r="AN1010"/>
      <c r="AO1010" s="108" t="s">
        <v>43</v>
      </c>
      <c r="AP1010" t="s">
        <v>1319</v>
      </c>
      <c r="AQ1010">
        <v>23</v>
      </c>
      <c r="AR1010" t="e">
        <v>#N/A</v>
      </c>
      <c r="AS1010" t="s">
        <v>1785</v>
      </c>
      <c r="AT1010" t="e">
        <v>#N/A</v>
      </c>
      <c r="AU1010" t="s">
        <v>1783</v>
      </c>
      <c r="AV1010" t="s">
        <v>10505</v>
      </c>
      <c r="AW1010" t="s">
        <v>1937</v>
      </c>
      <c r="AX1010" t="s">
        <v>1934</v>
      </c>
      <c r="AY1010" t="s">
        <v>10506</v>
      </c>
      <c r="AZ1010" t="s">
        <v>1316</v>
      </c>
      <c r="BA1010" t="s">
        <v>10507</v>
      </c>
      <c r="BB1010" t="s">
        <v>1242</v>
      </c>
      <c r="BC1010" t="s">
        <v>1939</v>
      </c>
      <c r="BD1010" t="s">
        <v>10875</v>
      </c>
      <c r="BE1010">
        <v>950</v>
      </c>
      <c r="BF1010">
        <v>1003</v>
      </c>
      <c r="BG1010">
        <v>0</v>
      </c>
      <c r="BH1010" t="s">
        <v>1592</v>
      </c>
      <c r="BI1010">
        <v>0</v>
      </c>
      <c r="BJ1010">
        <v>0</v>
      </c>
      <c r="BK1010">
        <v>950</v>
      </c>
      <c r="BL1010" t="s">
        <v>10512</v>
      </c>
      <c r="BM1010" t="s">
        <v>10843</v>
      </c>
      <c r="BN1010" t="s">
        <v>10845</v>
      </c>
      <c r="BO1010" t="e" cm="1">
        <v>#N/A</v>
      </c>
      <c r="BP1010" t="s">
        <v>1592</v>
      </c>
      <c r="BQ1010" t="s">
        <v>10774</v>
      </c>
      <c r="BR1010">
        <v>22</v>
      </c>
      <c r="BS1010" t="s">
        <v>1872</v>
      </c>
      <c r="BT1010" t="s">
        <v>10876</v>
      </c>
      <c r="BU1010" t="s">
        <v>1782</v>
      </c>
      <c r="BV1010" t="s">
        <v>10505</v>
      </c>
      <c r="BW1010" t="s">
        <v>1940</v>
      </c>
      <c r="BX1010" t="s">
        <v>10510</v>
      </c>
      <c r="BY1010" t="s">
        <v>8852</v>
      </c>
      <c r="BZ1010" t="s">
        <v>1937</v>
      </c>
      <c r="CA1010" t="s">
        <v>1947</v>
      </c>
      <c r="CB1010"/>
      <c r="CC1010" t="s">
        <v>998</v>
      </c>
      <c r="CD1010" t="s">
        <v>1242</v>
      </c>
      <c r="CE1010" t="s">
        <v>10877</v>
      </c>
      <c r="CF1010" t="s">
        <v>10878</v>
      </c>
      <c r="CG1010" t="s">
        <v>1242</v>
      </c>
      <c r="CH1010" t="s">
        <v>1592</v>
      </c>
      <c r="CI1010" t="s">
        <v>10253</v>
      </c>
      <c r="CJ1010" t="s">
        <v>1282</v>
      </c>
      <c r="CK1010"/>
      <c r="CL1010"/>
      <c r="CM1010" t="s">
        <v>10844</v>
      </c>
      <c r="CN1010" t="s">
        <v>10503</v>
      </c>
      <c r="CO1010" t="s">
        <v>10844</v>
      </c>
      <c r="CP1010" t="s">
        <v>10503</v>
      </c>
      <c r="CQ1010" t="s">
        <v>902</v>
      </c>
      <c r="CR1010">
        <v>0</v>
      </c>
      <c r="CS1010" t="s">
        <v>1592</v>
      </c>
      <c r="CT1010" t="s">
        <v>1592</v>
      </c>
      <c r="CU1010" t="s">
        <v>1592</v>
      </c>
      <c r="CV1010" t="s">
        <v>1592</v>
      </c>
      <c r="CW1010" t="s">
        <v>1592</v>
      </c>
      <c r="CX1010">
        <v>1008</v>
      </c>
      <c r="CY1010" t="s">
        <v>10879</v>
      </c>
      <c r="CZ1010" t="s">
        <v>1592</v>
      </c>
      <c r="DA1010" t="s">
        <v>2313</v>
      </c>
      <c r="DB1010" t="s">
        <v>2314</v>
      </c>
      <c r="DC1010" t="s">
        <v>1783</v>
      </c>
      <c r="DD1010" t="s">
        <v>1316</v>
      </c>
      <c r="DE1010" t="s">
        <v>1784</v>
      </c>
      <c r="DF1010" t="s">
        <v>8852</v>
      </c>
      <c r="DG1010" t="s">
        <v>8867</v>
      </c>
      <c r="DH1010" t="s">
        <v>8868</v>
      </c>
      <c r="DI1010" t="e">
        <v>#N/A</v>
      </c>
      <c r="DJ1010"/>
      <c r="DK1010" t="s">
        <v>8868</v>
      </c>
      <c r="DL1010">
        <v>9</v>
      </c>
      <c r="DM1010" t="s">
        <v>2315</v>
      </c>
      <c r="DN1010" t="s">
        <v>1282</v>
      </c>
      <c r="DO1010" t="b">
        <v>1</v>
      </c>
      <c r="DP1010" t="b">
        <v>1</v>
      </c>
      <c r="DQ1010" t="b">
        <v>0</v>
      </c>
      <c r="DR1010" t="b">
        <v>0</v>
      </c>
      <c r="DS1010" t="b">
        <v>0</v>
      </c>
      <c r="DT1010" t="b">
        <v>0</v>
      </c>
      <c r="DU1010" t="b">
        <v>0</v>
      </c>
      <c r="DV1010">
        <v>0</v>
      </c>
      <c r="DW1010" t="b">
        <v>0</v>
      </c>
      <c r="DX1010" t="b">
        <v>0</v>
      </c>
      <c r="DY1010" t="b">
        <v>0</v>
      </c>
      <c r="DZ1010" t="b">
        <v>0</v>
      </c>
      <c r="EA1010" t="b">
        <v>0</v>
      </c>
      <c r="EB1010" t="b">
        <v>0</v>
      </c>
      <c r="EC1010" t="b">
        <v>0</v>
      </c>
      <c r="ED1010" t="b">
        <v>0</v>
      </c>
      <c r="EE1010" t="b">
        <v>0</v>
      </c>
      <c r="EF1010" t="b" cm="1">
        <v>0</v>
      </c>
      <c r="EG1010" t="b">
        <v>0</v>
      </c>
      <c r="EH1010" t="b">
        <v>0</v>
      </c>
      <c r="EI1010" t="b">
        <v>0</v>
      </c>
      <c r="EJ1010" t="s">
        <v>1592</v>
      </c>
      <c r="EK1010">
        <v>0</v>
      </c>
      <c r="EL1010">
        <v>13</v>
      </c>
      <c r="EM1010" t="b">
        <v>0</v>
      </c>
    </row>
    <row r="1011" spans="1:143" ht="141.75">
      <c r="A1011"/>
      <c r="B1011" t="s">
        <v>1282</v>
      </c>
      <c r="C1011" t="s">
        <v>1785</v>
      </c>
      <c r="D1011" t="s">
        <v>1820</v>
      </c>
      <c r="E1011" t="s">
        <v>1821</v>
      </c>
      <c r="F1011"/>
      <c r="G1011" s="109" t="s">
        <v>1822</v>
      </c>
      <c r="H1011" t="s">
        <v>902</v>
      </c>
      <c r="I1011" t="s">
        <v>1242</v>
      </c>
      <c r="J1011" t="s">
        <v>1923</v>
      </c>
      <c r="K1011" t="s">
        <v>902</v>
      </c>
      <c r="L1011" t="s">
        <v>1939</v>
      </c>
      <c r="M1011" t="s">
        <v>1947</v>
      </c>
      <c r="N1011" s="109" t="s">
        <v>10518</v>
      </c>
      <c r="O1011"/>
      <c r="P1011" t="s">
        <v>10252</v>
      </c>
      <c r="Q1011" t="s">
        <v>1316</v>
      </c>
      <c r="R1011" t="s">
        <v>10253</v>
      </c>
      <c r="S1011"/>
      <c r="T1011" t="s">
        <v>8852</v>
      </c>
      <c r="U1011" t="s">
        <v>10844</v>
      </c>
      <c r="V1011" t="s">
        <v>10519</v>
      </c>
      <c r="W1011" t="s">
        <v>902</v>
      </c>
      <c r="X1011" t="s">
        <v>902</v>
      </c>
      <c r="Y1011"/>
      <c r="Z1011"/>
      <c r="AA1011"/>
      <c r="AB1011"/>
      <c r="AC1011" t="s">
        <v>902</v>
      </c>
      <c r="AD1011" t="s">
        <v>902</v>
      </c>
      <c r="AE1011" t="s">
        <v>902</v>
      </c>
      <c r="AF1011"/>
      <c r="AG1011"/>
      <c r="AH1011"/>
      <c r="AI1011"/>
      <c r="AJ1011"/>
      <c r="AK1011"/>
      <c r="AL1011"/>
      <c r="AM1011"/>
      <c r="AN1011"/>
      <c r="AO1011" s="108" t="s">
        <v>43</v>
      </c>
      <c r="AP1011" t="s">
        <v>1319</v>
      </c>
      <c r="AQ1011">
        <v>24</v>
      </c>
      <c r="AR1011" t="e">
        <v>#N/A</v>
      </c>
      <c r="AS1011" t="s">
        <v>1785</v>
      </c>
      <c r="AT1011" t="e">
        <v>#N/A</v>
      </c>
      <c r="AU1011" t="s">
        <v>1821</v>
      </c>
      <c r="AV1011" t="s">
        <v>10521</v>
      </c>
      <c r="AW1011" t="s">
        <v>1937</v>
      </c>
      <c r="AX1011" t="s">
        <v>1934</v>
      </c>
      <c r="AY1011" t="s">
        <v>10522</v>
      </c>
      <c r="AZ1011" t="s">
        <v>1316</v>
      </c>
      <c r="BA1011" t="s">
        <v>10523</v>
      </c>
      <c r="BB1011" t="s">
        <v>1242</v>
      </c>
      <c r="BC1011" t="s">
        <v>1939</v>
      </c>
      <c r="BD1011" t="s">
        <v>10880</v>
      </c>
      <c r="BE1011">
        <v>952</v>
      </c>
      <c r="BF1011">
        <v>1003</v>
      </c>
      <c r="BG1011">
        <v>0</v>
      </c>
      <c r="BH1011" t="s">
        <v>1592</v>
      </c>
      <c r="BI1011">
        <v>0</v>
      </c>
      <c r="BJ1011">
        <v>0</v>
      </c>
      <c r="BK1011">
        <v>952</v>
      </c>
      <c r="BL1011" t="s">
        <v>10528</v>
      </c>
      <c r="BM1011" t="s">
        <v>10843</v>
      </c>
      <c r="BN1011" t="s">
        <v>10845</v>
      </c>
      <c r="BO1011" t="e" cm="1">
        <v>#N/A</v>
      </c>
      <c r="BP1011" t="s">
        <v>1592</v>
      </c>
      <c r="BQ1011" t="s">
        <v>10774</v>
      </c>
      <c r="BR1011">
        <v>23</v>
      </c>
      <c r="BS1011" t="s">
        <v>1873</v>
      </c>
      <c r="BT1011" t="s">
        <v>10881</v>
      </c>
      <c r="BU1011" t="s">
        <v>1820</v>
      </c>
      <c r="BV1011" t="s">
        <v>10521</v>
      </c>
      <c r="BW1011" t="s">
        <v>1940</v>
      </c>
      <c r="BX1011" t="s">
        <v>10526</v>
      </c>
      <c r="BY1011" t="s">
        <v>8852</v>
      </c>
      <c r="BZ1011" t="s">
        <v>1937</v>
      </c>
      <c r="CA1011" t="s">
        <v>1947</v>
      </c>
      <c r="CB1011"/>
      <c r="CC1011" t="s">
        <v>998</v>
      </c>
      <c r="CD1011" t="s">
        <v>1242</v>
      </c>
      <c r="CE1011" t="s">
        <v>10882</v>
      </c>
      <c r="CF1011" t="s">
        <v>10883</v>
      </c>
      <c r="CG1011" t="s">
        <v>1242</v>
      </c>
      <c r="CH1011" t="s">
        <v>1592</v>
      </c>
      <c r="CI1011" t="s">
        <v>10253</v>
      </c>
      <c r="CJ1011" t="s">
        <v>1282</v>
      </c>
      <c r="CK1011"/>
      <c r="CL1011"/>
      <c r="CM1011" t="s">
        <v>10844</v>
      </c>
      <c r="CN1011" t="s">
        <v>10519</v>
      </c>
      <c r="CO1011" t="s">
        <v>10844</v>
      </c>
      <c r="CP1011" t="s">
        <v>10519</v>
      </c>
      <c r="CQ1011" t="s">
        <v>902</v>
      </c>
      <c r="CR1011">
        <v>0</v>
      </c>
      <c r="CS1011" t="s">
        <v>1592</v>
      </c>
      <c r="CT1011" t="s">
        <v>1592</v>
      </c>
      <c r="CU1011" t="s">
        <v>1592</v>
      </c>
      <c r="CV1011" t="s">
        <v>1592</v>
      </c>
      <c r="CW1011" t="s">
        <v>1592</v>
      </c>
      <c r="CX1011">
        <v>1009</v>
      </c>
      <c r="CY1011" t="s">
        <v>10884</v>
      </c>
      <c r="CZ1011" t="s">
        <v>1592</v>
      </c>
      <c r="DA1011" t="s">
        <v>2313</v>
      </c>
      <c r="DB1011" t="s">
        <v>2314</v>
      </c>
      <c r="DC1011" t="s">
        <v>1821</v>
      </c>
      <c r="DD1011" t="s">
        <v>1316</v>
      </c>
      <c r="DE1011" t="s">
        <v>1822</v>
      </c>
      <c r="DF1011" t="s">
        <v>8852</v>
      </c>
      <c r="DG1011" t="s">
        <v>8867</v>
      </c>
      <c r="DH1011" t="s">
        <v>8868</v>
      </c>
      <c r="DI1011" t="e">
        <v>#N/A</v>
      </c>
      <c r="DJ1011"/>
      <c r="DK1011" t="s">
        <v>8868</v>
      </c>
      <c r="DL1011">
        <v>9</v>
      </c>
      <c r="DM1011" t="s">
        <v>2315</v>
      </c>
      <c r="DN1011" t="s">
        <v>1282</v>
      </c>
      <c r="DO1011" t="b">
        <v>1</v>
      </c>
      <c r="DP1011" t="b">
        <v>1</v>
      </c>
      <c r="DQ1011" t="b">
        <v>0</v>
      </c>
      <c r="DR1011" t="b">
        <v>0</v>
      </c>
      <c r="DS1011" t="b">
        <v>0</v>
      </c>
      <c r="DT1011" t="b">
        <v>0</v>
      </c>
      <c r="DU1011" t="b">
        <v>0</v>
      </c>
      <c r="DV1011">
        <v>0</v>
      </c>
      <c r="DW1011" t="b">
        <v>0</v>
      </c>
      <c r="DX1011" t="b">
        <v>0</v>
      </c>
      <c r="DY1011" t="b">
        <v>0</v>
      </c>
      <c r="DZ1011" t="b">
        <v>0</v>
      </c>
      <c r="EA1011" t="b">
        <v>0</v>
      </c>
      <c r="EB1011" t="b">
        <v>0</v>
      </c>
      <c r="EC1011" t="b">
        <v>0</v>
      </c>
      <c r="ED1011" t="b">
        <v>0</v>
      </c>
      <c r="EE1011" t="b">
        <v>0</v>
      </c>
      <c r="EF1011" t="b" cm="1">
        <v>0</v>
      </c>
      <c r="EG1011" t="b">
        <v>0</v>
      </c>
      <c r="EH1011" t="b">
        <v>0</v>
      </c>
      <c r="EI1011" t="b">
        <v>0</v>
      </c>
      <c r="EJ1011" t="s">
        <v>1592</v>
      </c>
      <c r="EK1011">
        <v>0</v>
      </c>
      <c r="EL1011">
        <v>23</v>
      </c>
      <c r="EM1011" t="b">
        <v>0</v>
      </c>
    </row>
    <row r="1012" spans="1:143" ht="31.5">
      <c r="A1012"/>
      <c r="B1012" t="s">
        <v>1282</v>
      </c>
      <c r="C1012" t="s">
        <v>1785</v>
      </c>
      <c r="D1012" t="s">
        <v>1796</v>
      </c>
      <c r="E1012" t="s">
        <v>1797</v>
      </c>
      <c r="F1012"/>
      <c r="G1012" t="s">
        <v>1798</v>
      </c>
      <c r="H1012" s="109" t="s">
        <v>10689</v>
      </c>
      <c r="I1012" t="s">
        <v>1287</v>
      </c>
      <c r="J1012" t="s">
        <v>1923</v>
      </c>
      <c r="K1012" t="s">
        <v>902</v>
      </c>
      <c r="L1012" t="s">
        <v>1939</v>
      </c>
      <c r="M1012" t="s">
        <v>2031</v>
      </c>
      <c r="N1012"/>
      <c r="O1012"/>
      <c r="P1012" t="s">
        <v>10252</v>
      </c>
      <c r="Q1012" t="s">
        <v>1316</v>
      </c>
      <c r="R1012" t="s">
        <v>10253</v>
      </c>
      <c r="S1012"/>
      <c r="T1012" t="s">
        <v>8852</v>
      </c>
      <c r="U1012" t="s">
        <v>10844</v>
      </c>
      <c r="V1012" t="s">
        <v>10531</v>
      </c>
      <c r="W1012" t="s">
        <v>902</v>
      </c>
      <c r="X1012" t="s">
        <v>902</v>
      </c>
      <c r="Y1012"/>
      <c r="Z1012"/>
      <c r="AA1012"/>
      <c r="AB1012"/>
      <c r="AC1012" t="s">
        <v>902</v>
      </c>
      <c r="AD1012" t="s">
        <v>902</v>
      </c>
      <c r="AE1012" t="s">
        <v>902</v>
      </c>
      <c r="AF1012"/>
      <c r="AG1012"/>
      <c r="AH1012"/>
      <c r="AI1012"/>
      <c r="AJ1012"/>
      <c r="AK1012"/>
      <c r="AL1012"/>
      <c r="AM1012"/>
      <c r="AN1012"/>
      <c r="AO1012" s="108" t="s">
        <v>43</v>
      </c>
      <c r="AP1012" t="s">
        <v>1319</v>
      </c>
      <c r="AQ1012">
        <v>25</v>
      </c>
      <c r="AR1012" t="e">
        <v>#N/A</v>
      </c>
      <c r="AS1012" t="s">
        <v>1785</v>
      </c>
      <c r="AT1012" t="e">
        <v>#N/A</v>
      </c>
      <c r="AU1012" t="s">
        <v>1797</v>
      </c>
      <c r="AV1012" t="s">
        <v>10533</v>
      </c>
      <c r="AW1012" t="s">
        <v>1937</v>
      </c>
      <c r="AX1012" t="s">
        <v>1934</v>
      </c>
      <c r="AY1012" t="s">
        <v>10534</v>
      </c>
      <c r="AZ1012" t="s">
        <v>1316</v>
      </c>
      <c r="BA1012" t="s">
        <v>10535</v>
      </c>
      <c r="BB1012" t="s">
        <v>1287</v>
      </c>
      <c r="BC1012" t="s">
        <v>1939</v>
      </c>
      <c r="BD1012" t="s">
        <v>10885</v>
      </c>
      <c r="BE1012">
        <v>953</v>
      </c>
      <c r="BF1012">
        <v>1003</v>
      </c>
      <c r="BG1012">
        <v>0</v>
      </c>
      <c r="BH1012" t="s">
        <v>1592</v>
      </c>
      <c r="BI1012">
        <v>0</v>
      </c>
      <c r="BJ1012">
        <v>0</v>
      </c>
      <c r="BK1012">
        <v>953</v>
      </c>
      <c r="BL1012" t="s">
        <v>10540</v>
      </c>
      <c r="BM1012" t="s">
        <v>10843</v>
      </c>
      <c r="BN1012" t="s">
        <v>10845</v>
      </c>
      <c r="BO1012" t="e" cm="1">
        <v>#N/A</v>
      </c>
      <c r="BP1012" t="s">
        <v>1592</v>
      </c>
      <c r="BQ1012" t="s">
        <v>10774</v>
      </c>
      <c r="BR1012">
        <v>24</v>
      </c>
      <c r="BS1012" t="s">
        <v>1874</v>
      </c>
      <c r="BT1012" t="s">
        <v>10886</v>
      </c>
      <c r="BU1012" t="s">
        <v>1796</v>
      </c>
      <c r="BV1012" t="s">
        <v>10533</v>
      </c>
      <c r="BW1012" t="s">
        <v>10692</v>
      </c>
      <c r="BX1012" t="s">
        <v>1937</v>
      </c>
      <c r="BY1012" t="s">
        <v>8852</v>
      </c>
      <c r="BZ1012" t="s">
        <v>1937</v>
      </c>
      <c r="CA1012" t="s">
        <v>2031</v>
      </c>
      <c r="CB1012"/>
      <c r="CC1012" t="s">
        <v>998</v>
      </c>
      <c r="CD1012" t="s">
        <v>1287</v>
      </c>
      <c r="CE1012" t="s">
        <v>10887</v>
      </c>
      <c r="CF1012" t="s">
        <v>10888</v>
      </c>
      <c r="CG1012" t="s">
        <v>1287</v>
      </c>
      <c r="CH1012" t="s">
        <v>1592</v>
      </c>
      <c r="CI1012" t="s">
        <v>10253</v>
      </c>
      <c r="CJ1012" t="s">
        <v>1282</v>
      </c>
      <c r="CK1012"/>
      <c r="CL1012"/>
      <c r="CM1012" t="s">
        <v>10844</v>
      </c>
      <c r="CN1012" t="s">
        <v>10531</v>
      </c>
      <c r="CO1012" t="s">
        <v>10844</v>
      </c>
      <c r="CP1012" t="s">
        <v>10531</v>
      </c>
      <c r="CQ1012" t="s">
        <v>902</v>
      </c>
      <c r="CR1012">
        <v>0</v>
      </c>
      <c r="CS1012" t="s">
        <v>1592</v>
      </c>
      <c r="CT1012" t="s">
        <v>1592</v>
      </c>
      <c r="CU1012" t="s">
        <v>1592</v>
      </c>
      <c r="CV1012" t="s">
        <v>1592</v>
      </c>
      <c r="CW1012" t="s">
        <v>1592</v>
      </c>
      <c r="CX1012">
        <v>1010</v>
      </c>
      <c r="CY1012" t="s">
        <v>10889</v>
      </c>
      <c r="CZ1012" t="s">
        <v>1592</v>
      </c>
      <c r="DA1012" t="s">
        <v>2313</v>
      </c>
      <c r="DB1012" t="s">
        <v>2314</v>
      </c>
      <c r="DC1012" t="s">
        <v>1797</v>
      </c>
      <c r="DD1012" t="s">
        <v>1316</v>
      </c>
      <c r="DE1012" t="s">
        <v>1798</v>
      </c>
      <c r="DF1012" t="s">
        <v>8852</v>
      </c>
      <c r="DG1012" t="s">
        <v>8867</v>
      </c>
      <c r="DH1012" t="s">
        <v>8868</v>
      </c>
      <c r="DI1012" t="e">
        <v>#N/A</v>
      </c>
      <c r="DJ1012"/>
      <c r="DK1012" t="s">
        <v>8868</v>
      </c>
      <c r="DL1012">
        <v>9</v>
      </c>
      <c r="DM1012" t="s">
        <v>2315</v>
      </c>
      <c r="DN1012" t="s">
        <v>1282</v>
      </c>
      <c r="DO1012" t="b">
        <v>1</v>
      </c>
      <c r="DP1012" t="b">
        <v>1</v>
      </c>
      <c r="DQ1012" t="b">
        <v>0</v>
      </c>
      <c r="DR1012" t="b">
        <v>0</v>
      </c>
      <c r="DS1012" t="b">
        <v>0</v>
      </c>
      <c r="DT1012" t="b">
        <v>0</v>
      </c>
      <c r="DU1012" t="b">
        <v>0</v>
      </c>
      <c r="DV1012">
        <v>0</v>
      </c>
      <c r="DW1012" t="b">
        <v>0</v>
      </c>
      <c r="DX1012" t="b">
        <v>0</v>
      </c>
      <c r="DY1012" t="b">
        <v>0</v>
      </c>
      <c r="DZ1012" t="b">
        <v>0</v>
      </c>
      <c r="EA1012" t="b">
        <v>0</v>
      </c>
      <c r="EB1012" t="b">
        <v>0</v>
      </c>
      <c r="EC1012" t="b">
        <v>0</v>
      </c>
      <c r="ED1012" t="b">
        <v>0</v>
      </c>
      <c r="EE1012" t="b">
        <v>0</v>
      </c>
      <c r="EF1012" t="b" cm="1">
        <v>0</v>
      </c>
      <c r="EG1012" t="b">
        <v>0</v>
      </c>
      <c r="EH1012" t="b">
        <v>0</v>
      </c>
      <c r="EI1012" t="b">
        <v>0</v>
      </c>
      <c r="EJ1012" t="s">
        <v>1592</v>
      </c>
      <c r="EK1012">
        <v>0</v>
      </c>
      <c r="EL1012">
        <v>36</v>
      </c>
      <c r="EM1012" t="b">
        <v>0</v>
      </c>
    </row>
    <row r="1013" spans="1:143" ht="15.75">
      <c r="A1013"/>
      <c r="B1013" t="s">
        <v>1282</v>
      </c>
      <c r="C1013" t="s">
        <v>1785</v>
      </c>
      <c r="D1013" t="s">
        <v>1825</v>
      </c>
      <c r="E1013" t="s">
        <v>1826</v>
      </c>
      <c r="F1013"/>
      <c r="G1013" t="s">
        <v>1827</v>
      </c>
      <c r="H1013" t="s">
        <v>1827</v>
      </c>
      <c r="I1013" t="s">
        <v>1287</v>
      </c>
      <c r="J1013" t="s">
        <v>1923</v>
      </c>
      <c r="K1013" t="s">
        <v>902</v>
      </c>
      <c r="L1013" t="s">
        <v>1939</v>
      </c>
      <c r="M1013" t="s">
        <v>2031</v>
      </c>
      <c r="N1013"/>
      <c r="O1013"/>
      <c r="P1013" t="s">
        <v>10252</v>
      </c>
      <c r="Q1013" t="s">
        <v>1316</v>
      </c>
      <c r="R1013" t="s">
        <v>10253</v>
      </c>
      <c r="S1013"/>
      <c r="T1013" t="s">
        <v>8852</v>
      </c>
      <c r="U1013" t="s">
        <v>10844</v>
      </c>
      <c r="V1013" t="s">
        <v>10542</v>
      </c>
      <c r="W1013" t="s">
        <v>902</v>
      </c>
      <c r="X1013" t="s">
        <v>902</v>
      </c>
      <c r="Y1013"/>
      <c r="Z1013"/>
      <c r="AA1013"/>
      <c r="AB1013"/>
      <c r="AC1013" t="s">
        <v>902</v>
      </c>
      <c r="AD1013" t="s">
        <v>902</v>
      </c>
      <c r="AE1013" t="s">
        <v>902</v>
      </c>
      <c r="AF1013"/>
      <c r="AG1013"/>
      <c r="AH1013"/>
      <c r="AI1013"/>
      <c r="AJ1013"/>
      <c r="AK1013"/>
      <c r="AL1013"/>
      <c r="AM1013"/>
      <c r="AN1013"/>
      <c r="AO1013" s="108" t="s">
        <v>43</v>
      </c>
      <c r="AP1013" t="s">
        <v>1319</v>
      </c>
      <c r="AQ1013">
        <v>26</v>
      </c>
      <c r="AR1013" t="e">
        <v>#N/A</v>
      </c>
      <c r="AS1013" t="s">
        <v>1785</v>
      </c>
      <c r="AT1013" t="e">
        <v>#N/A</v>
      </c>
      <c r="AU1013" t="s">
        <v>1826</v>
      </c>
      <c r="AV1013" t="s">
        <v>10544</v>
      </c>
      <c r="AW1013" t="s">
        <v>1937</v>
      </c>
      <c r="AX1013" t="s">
        <v>1934</v>
      </c>
      <c r="AY1013" t="s">
        <v>10545</v>
      </c>
      <c r="AZ1013" t="s">
        <v>1316</v>
      </c>
      <c r="BA1013" t="s">
        <v>10546</v>
      </c>
      <c r="BB1013" t="s">
        <v>1287</v>
      </c>
      <c r="BC1013" t="s">
        <v>1939</v>
      </c>
      <c r="BD1013" t="s">
        <v>10890</v>
      </c>
      <c r="BE1013">
        <v>954</v>
      </c>
      <c r="BF1013">
        <v>1003</v>
      </c>
      <c r="BG1013">
        <v>0</v>
      </c>
      <c r="BH1013" t="s">
        <v>1592</v>
      </c>
      <c r="BI1013">
        <v>0</v>
      </c>
      <c r="BJ1013">
        <v>0</v>
      </c>
      <c r="BK1013">
        <v>954</v>
      </c>
      <c r="BL1013" t="s">
        <v>10550</v>
      </c>
      <c r="BM1013" t="s">
        <v>10843</v>
      </c>
      <c r="BN1013" t="s">
        <v>10845</v>
      </c>
      <c r="BO1013" t="e" cm="1">
        <v>#N/A</v>
      </c>
      <c r="BP1013" t="s">
        <v>1592</v>
      </c>
      <c r="BQ1013" t="s">
        <v>10774</v>
      </c>
      <c r="BR1013">
        <v>25</v>
      </c>
      <c r="BS1013" t="s">
        <v>1877</v>
      </c>
      <c r="BT1013" t="s">
        <v>10891</v>
      </c>
      <c r="BU1013" t="s">
        <v>1825</v>
      </c>
      <c r="BV1013" t="s">
        <v>10544</v>
      </c>
      <c r="BW1013" t="s">
        <v>10545</v>
      </c>
      <c r="BX1013" t="s">
        <v>1937</v>
      </c>
      <c r="BY1013" t="s">
        <v>8852</v>
      </c>
      <c r="BZ1013" t="s">
        <v>1937</v>
      </c>
      <c r="CA1013" t="s">
        <v>2031</v>
      </c>
      <c r="CB1013"/>
      <c r="CC1013" t="s">
        <v>998</v>
      </c>
      <c r="CD1013" t="s">
        <v>1287</v>
      </c>
      <c r="CE1013" t="s">
        <v>10892</v>
      </c>
      <c r="CF1013" t="s">
        <v>10893</v>
      </c>
      <c r="CG1013" t="s">
        <v>1287</v>
      </c>
      <c r="CH1013" t="s">
        <v>1592</v>
      </c>
      <c r="CI1013" t="s">
        <v>10253</v>
      </c>
      <c r="CJ1013" t="s">
        <v>1282</v>
      </c>
      <c r="CK1013"/>
      <c r="CL1013"/>
      <c r="CM1013" t="s">
        <v>10844</v>
      </c>
      <c r="CN1013" t="s">
        <v>10542</v>
      </c>
      <c r="CO1013" t="s">
        <v>10844</v>
      </c>
      <c r="CP1013" t="s">
        <v>10542</v>
      </c>
      <c r="CQ1013" t="s">
        <v>902</v>
      </c>
      <c r="CR1013">
        <v>0</v>
      </c>
      <c r="CS1013" t="s">
        <v>1592</v>
      </c>
      <c r="CT1013" t="s">
        <v>1592</v>
      </c>
      <c r="CU1013" t="s">
        <v>1592</v>
      </c>
      <c r="CV1013" t="s">
        <v>1592</v>
      </c>
      <c r="CW1013" t="s">
        <v>1592</v>
      </c>
      <c r="CX1013">
        <v>1011</v>
      </c>
      <c r="CY1013" t="s">
        <v>10894</v>
      </c>
      <c r="CZ1013" t="s">
        <v>1592</v>
      </c>
      <c r="DA1013" t="s">
        <v>2313</v>
      </c>
      <c r="DB1013" t="s">
        <v>2314</v>
      </c>
      <c r="DC1013" t="s">
        <v>1826</v>
      </c>
      <c r="DD1013" t="s">
        <v>1316</v>
      </c>
      <c r="DE1013" t="s">
        <v>1827</v>
      </c>
      <c r="DF1013" t="s">
        <v>8852</v>
      </c>
      <c r="DG1013" t="s">
        <v>8867</v>
      </c>
      <c r="DH1013" t="s">
        <v>8868</v>
      </c>
      <c r="DI1013" t="e">
        <v>#N/A</v>
      </c>
      <c r="DJ1013"/>
      <c r="DK1013" t="s">
        <v>8868</v>
      </c>
      <c r="DL1013">
        <v>9</v>
      </c>
      <c r="DM1013" t="s">
        <v>2315</v>
      </c>
      <c r="DN1013" t="s">
        <v>1282</v>
      </c>
      <c r="DO1013" t="b">
        <v>1</v>
      </c>
      <c r="DP1013" t="b">
        <v>1</v>
      </c>
      <c r="DQ1013" t="b">
        <v>0</v>
      </c>
      <c r="DR1013" t="b">
        <v>0</v>
      </c>
      <c r="DS1013" t="b">
        <v>0</v>
      </c>
      <c r="DT1013" t="b">
        <v>0</v>
      </c>
      <c r="DU1013" t="b">
        <v>0</v>
      </c>
      <c r="DV1013">
        <v>0</v>
      </c>
      <c r="DW1013" t="b">
        <v>0</v>
      </c>
      <c r="DX1013" t="b">
        <v>0</v>
      </c>
      <c r="DY1013" t="b">
        <v>0</v>
      </c>
      <c r="DZ1013" t="b">
        <v>0</v>
      </c>
      <c r="EA1013" t="b">
        <v>0</v>
      </c>
      <c r="EB1013" t="b">
        <v>0</v>
      </c>
      <c r="EC1013" t="b">
        <v>0</v>
      </c>
      <c r="ED1013" t="b">
        <v>0</v>
      </c>
      <c r="EE1013" t="b">
        <v>0</v>
      </c>
      <c r="EF1013" t="b" cm="1">
        <v>0</v>
      </c>
      <c r="EG1013" t="b">
        <v>0</v>
      </c>
      <c r="EH1013" t="b">
        <v>0</v>
      </c>
      <c r="EI1013" t="b">
        <v>0</v>
      </c>
      <c r="EJ1013" t="s">
        <v>1592</v>
      </c>
      <c r="EK1013">
        <v>0</v>
      </c>
      <c r="EL1013">
        <v>15</v>
      </c>
      <c r="EM1013" t="b">
        <v>0</v>
      </c>
    </row>
    <row r="1014" spans="1:143" ht="15.75">
      <c r="A1014"/>
      <c r="B1014" t="s">
        <v>1282</v>
      </c>
      <c r="C1014" t="s">
        <v>1785</v>
      </c>
      <c r="D1014" t="s">
        <v>1833</v>
      </c>
      <c r="E1014" t="s">
        <v>1834</v>
      </c>
      <c r="F1014"/>
      <c r="G1014" t="s">
        <v>10895</v>
      </c>
      <c r="H1014" t="s">
        <v>10895</v>
      </c>
      <c r="I1014" t="s">
        <v>1287</v>
      </c>
      <c r="J1014" t="s">
        <v>1923</v>
      </c>
      <c r="K1014" t="s">
        <v>902</v>
      </c>
      <c r="L1014" t="s">
        <v>1939</v>
      </c>
      <c r="M1014" t="s">
        <v>2031</v>
      </c>
      <c r="N1014"/>
      <c r="O1014"/>
      <c r="P1014" t="s">
        <v>10252</v>
      </c>
      <c r="Q1014" t="s">
        <v>1316</v>
      </c>
      <c r="R1014" t="s">
        <v>10253</v>
      </c>
      <c r="S1014"/>
      <c r="T1014" t="s">
        <v>8852</v>
      </c>
      <c r="U1014" t="s">
        <v>10844</v>
      </c>
      <c r="V1014" t="s">
        <v>10562</v>
      </c>
      <c r="W1014" t="s">
        <v>902</v>
      </c>
      <c r="X1014" t="s">
        <v>902</v>
      </c>
      <c r="Y1014"/>
      <c r="Z1014"/>
      <c r="AA1014"/>
      <c r="AB1014"/>
      <c r="AC1014" t="s">
        <v>902</v>
      </c>
      <c r="AD1014" t="s">
        <v>902</v>
      </c>
      <c r="AE1014" t="s">
        <v>902</v>
      </c>
      <c r="AF1014"/>
      <c r="AG1014"/>
      <c r="AH1014"/>
      <c r="AI1014"/>
      <c r="AJ1014"/>
      <c r="AK1014"/>
      <c r="AL1014"/>
      <c r="AM1014"/>
      <c r="AN1014"/>
      <c r="AO1014" s="108" t="s">
        <v>43</v>
      </c>
      <c r="AP1014" t="s">
        <v>1319</v>
      </c>
      <c r="AQ1014">
        <v>27</v>
      </c>
      <c r="AR1014" t="e">
        <v>#N/A</v>
      </c>
      <c r="AS1014" t="s">
        <v>1785</v>
      </c>
      <c r="AT1014" t="e">
        <v>#N/A</v>
      </c>
      <c r="AU1014" t="s">
        <v>1834</v>
      </c>
      <c r="AV1014" t="s">
        <v>10564</v>
      </c>
      <c r="AW1014" t="s">
        <v>1937</v>
      </c>
      <c r="AX1014" t="s">
        <v>1934</v>
      </c>
      <c r="AY1014" t="s">
        <v>10896</v>
      </c>
      <c r="AZ1014" t="s">
        <v>1316</v>
      </c>
      <c r="BA1014" t="s">
        <v>10566</v>
      </c>
      <c r="BB1014" t="s">
        <v>1287</v>
      </c>
      <c r="BC1014" t="s">
        <v>1939</v>
      </c>
      <c r="BD1014" t="s">
        <v>10897</v>
      </c>
      <c r="BE1014">
        <v>956</v>
      </c>
      <c r="BF1014">
        <v>1003</v>
      </c>
      <c r="BG1014">
        <v>0</v>
      </c>
      <c r="BH1014" t="s">
        <v>1592</v>
      </c>
      <c r="BI1014">
        <v>0</v>
      </c>
      <c r="BJ1014">
        <v>0</v>
      </c>
      <c r="BK1014">
        <v>956</v>
      </c>
      <c r="BL1014" t="s">
        <v>10570</v>
      </c>
      <c r="BM1014" t="s">
        <v>10843</v>
      </c>
      <c r="BN1014" t="s">
        <v>10845</v>
      </c>
      <c r="BO1014" t="e" cm="1">
        <v>#N/A</v>
      </c>
      <c r="BP1014" t="s">
        <v>1592</v>
      </c>
      <c r="BQ1014" t="s">
        <v>10774</v>
      </c>
      <c r="BR1014">
        <v>26</v>
      </c>
      <c r="BS1014" t="s">
        <v>2087</v>
      </c>
      <c r="BT1014" t="s">
        <v>10898</v>
      </c>
      <c r="BU1014" t="s">
        <v>1833</v>
      </c>
      <c r="BV1014" t="s">
        <v>10564</v>
      </c>
      <c r="BW1014" t="s">
        <v>10896</v>
      </c>
      <c r="BX1014" t="s">
        <v>1937</v>
      </c>
      <c r="BY1014" t="s">
        <v>8852</v>
      </c>
      <c r="BZ1014" t="s">
        <v>1937</v>
      </c>
      <c r="CA1014" t="s">
        <v>2031</v>
      </c>
      <c r="CB1014"/>
      <c r="CC1014" t="s">
        <v>998</v>
      </c>
      <c r="CD1014" t="s">
        <v>1287</v>
      </c>
      <c r="CE1014" t="s">
        <v>10899</v>
      </c>
      <c r="CF1014" t="s">
        <v>10900</v>
      </c>
      <c r="CG1014" t="s">
        <v>1287</v>
      </c>
      <c r="CH1014" t="s">
        <v>1592</v>
      </c>
      <c r="CI1014" t="s">
        <v>10253</v>
      </c>
      <c r="CJ1014" t="s">
        <v>1282</v>
      </c>
      <c r="CK1014"/>
      <c r="CL1014"/>
      <c r="CM1014" t="s">
        <v>10844</v>
      </c>
      <c r="CN1014" t="s">
        <v>10562</v>
      </c>
      <c r="CO1014" t="s">
        <v>10844</v>
      </c>
      <c r="CP1014" t="s">
        <v>10562</v>
      </c>
      <c r="CQ1014" t="s">
        <v>902</v>
      </c>
      <c r="CR1014">
        <v>0</v>
      </c>
      <c r="CS1014" t="s">
        <v>1592</v>
      </c>
      <c r="CT1014" t="s">
        <v>1592</v>
      </c>
      <c r="CU1014" t="s">
        <v>1592</v>
      </c>
      <c r="CV1014" t="s">
        <v>1592</v>
      </c>
      <c r="CW1014" t="s">
        <v>1592</v>
      </c>
      <c r="CX1014">
        <v>1012</v>
      </c>
      <c r="CY1014" t="s">
        <v>10901</v>
      </c>
      <c r="CZ1014" t="s">
        <v>1592</v>
      </c>
      <c r="DA1014" t="s">
        <v>2313</v>
      </c>
      <c r="DB1014" t="s">
        <v>2314</v>
      </c>
      <c r="DC1014" t="s">
        <v>1834</v>
      </c>
      <c r="DD1014" t="s">
        <v>1316</v>
      </c>
      <c r="DE1014" t="s">
        <v>10895</v>
      </c>
      <c r="DF1014" t="s">
        <v>8852</v>
      </c>
      <c r="DG1014" t="s">
        <v>8867</v>
      </c>
      <c r="DH1014" t="s">
        <v>8868</v>
      </c>
      <c r="DI1014" t="e">
        <v>#N/A</v>
      </c>
      <c r="DJ1014"/>
      <c r="DK1014" t="s">
        <v>8868</v>
      </c>
      <c r="DL1014">
        <v>9</v>
      </c>
      <c r="DM1014" t="s">
        <v>2315</v>
      </c>
      <c r="DN1014" t="s">
        <v>1282</v>
      </c>
      <c r="DO1014" t="b">
        <v>1</v>
      </c>
      <c r="DP1014" t="b">
        <v>1</v>
      </c>
      <c r="DQ1014" t="b">
        <v>0</v>
      </c>
      <c r="DR1014" t="b">
        <v>0</v>
      </c>
      <c r="DS1014" t="b">
        <v>0</v>
      </c>
      <c r="DT1014" t="b">
        <v>0</v>
      </c>
      <c r="DU1014" t="b">
        <v>0</v>
      </c>
      <c r="DV1014">
        <v>0</v>
      </c>
      <c r="DW1014" t="b">
        <v>0</v>
      </c>
      <c r="DX1014" t="b">
        <v>0</v>
      </c>
      <c r="DY1014" t="b">
        <v>0</v>
      </c>
      <c r="DZ1014" t="b">
        <v>0</v>
      </c>
      <c r="EA1014" t="b">
        <v>0</v>
      </c>
      <c r="EB1014" t="b">
        <v>0</v>
      </c>
      <c r="EC1014" t="b">
        <v>0</v>
      </c>
      <c r="ED1014" t="b">
        <v>0</v>
      </c>
      <c r="EE1014" t="b">
        <v>0</v>
      </c>
      <c r="EF1014" t="b" cm="1">
        <v>0</v>
      </c>
      <c r="EG1014" t="b">
        <v>0</v>
      </c>
      <c r="EH1014" t="b">
        <v>0</v>
      </c>
      <c r="EI1014" t="b">
        <v>0</v>
      </c>
      <c r="EJ1014" t="s">
        <v>1592</v>
      </c>
      <c r="EK1014">
        <v>0</v>
      </c>
      <c r="EL1014">
        <v>21</v>
      </c>
      <c r="EM1014" t="b">
        <v>0</v>
      </c>
    </row>
    <row r="1015" spans="1:143" ht="15.75">
      <c r="A1015"/>
      <c r="B1015" t="s">
        <v>1282</v>
      </c>
      <c r="C1015" t="s">
        <v>1785</v>
      </c>
      <c r="D1015" t="s">
        <v>1889</v>
      </c>
      <c r="E1015" t="s">
        <v>1890</v>
      </c>
      <c r="F1015"/>
      <c r="G1015" t="s">
        <v>1891</v>
      </c>
      <c r="H1015" t="s">
        <v>10449</v>
      </c>
      <c r="I1015" t="s">
        <v>1287</v>
      </c>
      <c r="J1015" t="s">
        <v>1923</v>
      </c>
      <c r="K1015" t="s">
        <v>902</v>
      </c>
      <c r="L1015" t="s">
        <v>1939</v>
      </c>
      <c r="M1015" t="s">
        <v>2031</v>
      </c>
      <c r="N1015"/>
      <c r="O1015"/>
      <c r="P1015" t="s">
        <v>10252</v>
      </c>
      <c r="Q1015" t="s">
        <v>1316</v>
      </c>
      <c r="R1015" t="s">
        <v>10253</v>
      </c>
      <c r="S1015"/>
      <c r="T1015" t="s">
        <v>8852</v>
      </c>
      <c r="U1015" t="s">
        <v>10844</v>
      </c>
      <c r="V1015" t="s">
        <v>10621</v>
      </c>
      <c r="W1015" t="s">
        <v>902</v>
      </c>
      <c r="X1015" t="s">
        <v>902</v>
      </c>
      <c r="Y1015"/>
      <c r="Z1015"/>
      <c r="AA1015"/>
      <c r="AB1015"/>
      <c r="AC1015" t="s">
        <v>902</v>
      </c>
      <c r="AD1015" t="s">
        <v>902</v>
      </c>
      <c r="AE1015" t="s">
        <v>902</v>
      </c>
      <c r="AF1015"/>
      <c r="AG1015"/>
      <c r="AH1015"/>
      <c r="AI1015"/>
      <c r="AJ1015"/>
      <c r="AK1015"/>
      <c r="AL1015"/>
      <c r="AM1015"/>
      <c r="AN1015"/>
      <c r="AO1015" s="108" t="s">
        <v>43</v>
      </c>
      <c r="AP1015" t="s">
        <v>1319</v>
      </c>
      <c r="AQ1015">
        <v>28</v>
      </c>
      <c r="AR1015" t="e">
        <v>#N/A</v>
      </c>
      <c r="AS1015" t="s">
        <v>1785</v>
      </c>
      <c r="AT1015" t="e">
        <v>#N/A</v>
      </c>
      <c r="AU1015" t="s">
        <v>1890</v>
      </c>
      <c r="AV1015" t="s">
        <v>10623</v>
      </c>
      <c r="AW1015" t="s">
        <v>1937</v>
      </c>
      <c r="AX1015" t="s">
        <v>1934</v>
      </c>
      <c r="AY1015" t="s">
        <v>10624</v>
      </c>
      <c r="AZ1015" t="s">
        <v>1316</v>
      </c>
      <c r="BA1015" t="s">
        <v>10625</v>
      </c>
      <c r="BB1015" t="s">
        <v>1287</v>
      </c>
      <c r="BC1015" t="s">
        <v>1939</v>
      </c>
      <c r="BD1015" t="s">
        <v>10902</v>
      </c>
      <c r="BE1015">
        <v>966</v>
      </c>
      <c r="BF1015">
        <v>1003</v>
      </c>
      <c r="BG1015">
        <v>0</v>
      </c>
      <c r="BH1015" t="s">
        <v>1592</v>
      </c>
      <c r="BI1015">
        <v>0</v>
      </c>
      <c r="BJ1015">
        <v>0</v>
      </c>
      <c r="BK1015">
        <v>966</v>
      </c>
      <c r="BL1015" t="s">
        <v>10629</v>
      </c>
      <c r="BM1015" t="s">
        <v>10843</v>
      </c>
      <c r="BN1015" t="s">
        <v>10845</v>
      </c>
      <c r="BO1015" t="e" cm="1">
        <v>#N/A</v>
      </c>
      <c r="BP1015" t="s">
        <v>1592</v>
      </c>
      <c r="BQ1015" t="s">
        <v>10774</v>
      </c>
      <c r="BR1015">
        <v>27</v>
      </c>
      <c r="BS1015" t="s">
        <v>1808</v>
      </c>
      <c r="BT1015" t="s">
        <v>10903</v>
      </c>
      <c r="BU1015" t="s">
        <v>1889</v>
      </c>
      <c r="BV1015" t="s">
        <v>10623</v>
      </c>
      <c r="BW1015" t="s">
        <v>10457</v>
      </c>
      <c r="BX1015" t="s">
        <v>1937</v>
      </c>
      <c r="BY1015" t="s">
        <v>8852</v>
      </c>
      <c r="BZ1015" t="s">
        <v>1937</v>
      </c>
      <c r="CA1015" t="s">
        <v>2031</v>
      </c>
      <c r="CB1015"/>
      <c r="CC1015" t="s">
        <v>998</v>
      </c>
      <c r="CD1015" t="s">
        <v>1287</v>
      </c>
      <c r="CE1015" t="s">
        <v>10904</v>
      </c>
      <c r="CF1015" t="s">
        <v>10905</v>
      </c>
      <c r="CG1015" t="s">
        <v>1287</v>
      </c>
      <c r="CH1015" t="s">
        <v>1592</v>
      </c>
      <c r="CI1015" t="s">
        <v>10253</v>
      </c>
      <c r="CJ1015" t="s">
        <v>1282</v>
      </c>
      <c r="CK1015"/>
      <c r="CL1015"/>
      <c r="CM1015" t="s">
        <v>10844</v>
      </c>
      <c r="CN1015" t="s">
        <v>10621</v>
      </c>
      <c r="CO1015" t="s">
        <v>10844</v>
      </c>
      <c r="CP1015" t="s">
        <v>10621</v>
      </c>
      <c r="CQ1015" t="s">
        <v>902</v>
      </c>
      <c r="CR1015">
        <v>0</v>
      </c>
      <c r="CS1015" t="s">
        <v>1592</v>
      </c>
      <c r="CT1015" t="s">
        <v>1592</v>
      </c>
      <c r="CU1015" t="s">
        <v>1592</v>
      </c>
      <c r="CV1015" t="s">
        <v>1592</v>
      </c>
      <c r="CW1015" t="s">
        <v>1592</v>
      </c>
      <c r="CX1015">
        <v>1013</v>
      </c>
      <c r="CY1015" t="s">
        <v>10906</v>
      </c>
      <c r="CZ1015" t="s">
        <v>1592</v>
      </c>
      <c r="DA1015" t="s">
        <v>2313</v>
      </c>
      <c r="DB1015" t="s">
        <v>2314</v>
      </c>
      <c r="DC1015" t="s">
        <v>1890</v>
      </c>
      <c r="DD1015" t="s">
        <v>1316</v>
      </c>
      <c r="DE1015" t="s">
        <v>1891</v>
      </c>
      <c r="DF1015" t="s">
        <v>8852</v>
      </c>
      <c r="DG1015" t="s">
        <v>8867</v>
      </c>
      <c r="DH1015" t="s">
        <v>8868</v>
      </c>
      <c r="DI1015" t="e">
        <v>#N/A</v>
      </c>
      <c r="DJ1015"/>
      <c r="DK1015" t="s">
        <v>8868</v>
      </c>
      <c r="DL1015">
        <v>9</v>
      </c>
      <c r="DM1015" t="s">
        <v>2315</v>
      </c>
      <c r="DN1015" t="s">
        <v>1282</v>
      </c>
      <c r="DO1015" t="b">
        <v>1</v>
      </c>
      <c r="DP1015" t="b">
        <v>1</v>
      </c>
      <c r="DQ1015" t="b">
        <v>0</v>
      </c>
      <c r="DR1015" t="b">
        <v>0</v>
      </c>
      <c r="DS1015" t="b">
        <v>0</v>
      </c>
      <c r="DT1015" t="b">
        <v>0</v>
      </c>
      <c r="DU1015" t="b">
        <v>0</v>
      </c>
      <c r="DV1015">
        <v>0</v>
      </c>
      <c r="DW1015" t="b">
        <v>0</v>
      </c>
      <c r="DX1015" t="b">
        <v>0</v>
      </c>
      <c r="DY1015" t="b">
        <v>0</v>
      </c>
      <c r="DZ1015" t="b">
        <v>0</v>
      </c>
      <c r="EA1015" t="b">
        <v>0</v>
      </c>
      <c r="EB1015" t="b">
        <v>0</v>
      </c>
      <c r="EC1015" t="b">
        <v>0</v>
      </c>
      <c r="ED1015" t="b">
        <v>0</v>
      </c>
      <c r="EE1015" t="b">
        <v>0</v>
      </c>
      <c r="EF1015" t="b" cm="1">
        <v>0</v>
      </c>
      <c r="EG1015" t="b">
        <v>0</v>
      </c>
      <c r="EH1015" t="b">
        <v>0</v>
      </c>
      <c r="EI1015" t="b">
        <v>0</v>
      </c>
      <c r="EJ1015" t="s">
        <v>1592</v>
      </c>
      <c r="EK1015">
        <v>0</v>
      </c>
      <c r="EL1015">
        <v>39</v>
      </c>
      <c r="EM1015" t="b">
        <v>0</v>
      </c>
    </row>
    <row r="1016" spans="1:143" ht="15.75">
      <c r="A1016"/>
      <c r="B1016" t="s">
        <v>1282</v>
      </c>
      <c r="C1016" t="s">
        <v>1785</v>
      </c>
      <c r="D1016" t="s">
        <v>1893</v>
      </c>
      <c r="E1016" t="s">
        <v>1894</v>
      </c>
      <c r="F1016"/>
      <c r="G1016" t="s">
        <v>1895</v>
      </c>
      <c r="H1016" t="s">
        <v>10461</v>
      </c>
      <c r="I1016" t="s">
        <v>1287</v>
      </c>
      <c r="J1016" t="s">
        <v>1923</v>
      </c>
      <c r="K1016" t="s">
        <v>902</v>
      </c>
      <c r="L1016" t="s">
        <v>1939</v>
      </c>
      <c r="M1016" t="s">
        <v>2031</v>
      </c>
      <c r="N1016"/>
      <c r="O1016"/>
      <c r="P1016" t="s">
        <v>10252</v>
      </c>
      <c r="Q1016" t="s">
        <v>1316</v>
      </c>
      <c r="R1016" t="s">
        <v>10253</v>
      </c>
      <c r="S1016"/>
      <c r="T1016" t="s">
        <v>8852</v>
      </c>
      <c r="U1016" t="s">
        <v>10844</v>
      </c>
      <c r="V1016" t="s">
        <v>10631</v>
      </c>
      <c r="W1016" t="s">
        <v>902</v>
      </c>
      <c r="X1016" t="s">
        <v>902</v>
      </c>
      <c r="Y1016"/>
      <c r="Z1016"/>
      <c r="AA1016"/>
      <c r="AB1016"/>
      <c r="AC1016" t="s">
        <v>902</v>
      </c>
      <c r="AD1016" t="s">
        <v>902</v>
      </c>
      <c r="AE1016" t="s">
        <v>902</v>
      </c>
      <c r="AF1016"/>
      <c r="AG1016"/>
      <c r="AH1016"/>
      <c r="AI1016"/>
      <c r="AJ1016"/>
      <c r="AK1016"/>
      <c r="AL1016"/>
      <c r="AM1016"/>
      <c r="AN1016"/>
      <c r="AO1016" s="108" t="s">
        <v>43</v>
      </c>
      <c r="AP1016" t="s">
        <v>1319</v>
      </c>
      <c r="AQ1016">
        <v>29</v>
      </c>
      <c r="AR1016" t="e">
        <v>#N/A</v>
      </c>
      <c r="AS1016" t="s">
        <v>1785</v>
      </c>
      <c r="AT1016" t="e">
        <v>#N/A</v>
      </c>
      <c r="AU1016" t="s">
        <v>1894</v>
      </c>
      <c r="AV1016" t="s">
        <v>10633</v>
      </c>
      <c r="AW1016" t="s">
        <v>1937</v>
      </c>
      <c r="AX1016" t="s">
        <v>1934</v>
      </c>
      <c r="AY1016" t="s">
        <v>10634</v>
      </c>
      <c r="AZ1016" t="s">
        <v>1316</v>
      </c>
      <c r="BA1016" t="s">
        <v>10635</v>
      </c>
      <c r="BB1016" t="s">
        <v>1287</v>
      </c>
      <c r="BC1016" t="s">
        <v>1939</v>
      </c>
      <c r="BD1016" t="s">
        <v>10907</v>
      </c>
      <c r="BE1016">
        <v>967</v>
      </c>
      <c r="BF1016">
        <v>1003</v>
      </c>
      <c r="BG1016">
        <v>0</v>
      </c>
      <c r="BH1016" t="s">
        <v>1592</v>
      </c>
      <c r="BI1016">
        <v>0</v>
      </c>
      <c r="BJ1016">
        <v>0</v>
      </c>
      <c r="BK1016">
        <v>967</v>
      </c>
      <c r="BL1016" t="s">
        <v>10639</v>
      </c>
      <c r="BM1016" t="s">
        <v>10843</v>
      </c>
      <c r="BN1016" t="s">
        <v>10845</v>
      </c>
      <c r="BO1016" t="e" cm="1">
        <v>#N/A</v>
      </c>
      <c r="BP1016" t="s">
        <v>1592</v>
      </c>
      <c r="BQ1016" t="s">
        <v>10774</v>
      </c>
      <c r="BR1016">
        <v>28</v>
      </c>
      <c r="BS1016" t="s">
        <v>1810</v>
      </c>
      <c r="BT1016" t="s">
        <v>10908</v>
      </c>
      <c r="BU1016" t="s">
        <v>1893</v>
      </c>
      <c r="BV1016" t="s">
        <v>10633</v>
      </c>
      <c r="BW1016" t="s">
        <v>10469</v>
      </c>
      <c r="BX1016" t="s">
        <v>1937</v>
      </c>
      <c r="BY1016" t="s">
        <v>8852</v>
      </c>
      <c r="BZ1016" t="s">
        <v>1937</v>
      </c>
      <c r="CA1016" t="s">
        <v>2031</v>
      </c>
      <c r="CB1016"/>
      <c r="CC1016" t="s">
        <v>998</v>
      </c>
      <c r="CD1016" t="s">
        <v>1287</v>
      </c>
      <c r="CE1016" t="s">
        <v>10909</v>
      </c>
      <c r="CF1016" t="s">
        <v>10910</v>
      </c>
      <c r="CG1016" t="s">
        <v>1287</v>
      </c>
      <c r="CH1016" t="s">
        <v>1592</v>
      </c>
      <c r="CI1016" t="s">
        <v>10253</v>
      </c>
      <c r="CJ1016" t="s">
        <v>1282</v>
      </c>
      <c r="CK1016"/>
      <c r="CL1016"/>
      <c r="CM1016" t="s">
        <v>10844</v>
      </c>
      <c r="CN1016" t="s">
        <v>10631</v>
      </c>
      <c r="CO1016" t="s">
        <v>10844</v>
      </c>
      <c r="CP1016" t="s">
        <v>10631</v>
      </c>
      <c r="CQ1016" t="s">
        <v>902</v>
      </c>
      <c r="CR1016">
        <v>0</v>
      </c>
      <c r="CS1016" t="s">
        <v>1592</v>
      </c>
      <c r="CT1016" t="s">
        <v>1592</v>
      </c>
      <c r="CU1016" t="s">
        <v>1592</v>
      </c>
      <c r="CV1016" t="s">
        <v>1592</v>
      </c>
      <c r="CW1016" t="s">
        <v>1592</v>
      </c>
      <c r="CX1016">
        <v>1014</v>
      </c>
      <c r="CY1016" t="s">
        <v>10911</v>
      </c>
      <c r="CZ1016" t="s">
        <v>1592</v>
      </c>
      <c r="DA1016" t="s">
        <v>2313</v>
      </c>
      <c r="DB1016" t="s">
        <v>2314</v>
      </c>
      <c r="DC1016" t="s">
        <v>1894</v>
      </c>
      <c r="DD1016" t="s">
        <v>1316</v>
      </c>
      <c r="DE1016" t="s">
        <v>1895</v>
      </c>
      <c r="DF1016" t="s">
        <v>8852</v>
      </c>
      <c r="DG1016" t="s">
        <v>8867</v>
      </c>
      <c r="DH1016" t="s">
        <v>8868</v>
      </c>
      <c r="DI1016" t="e">
        <v>#N/A</v>
      </c>
      <c r="DJ1016"/>
      <c r="DK1016" t="s">
        <v>8868</v>
      </c>
      <c r="DL1016">
        <v>9</v>
      </c>
      <c r="DM1016" t="s">
        <v>2315</v>
      </c>
      <c r="DN1016" t="s">
        <v>1282</v>
      </c>
      <c r="DO1016" t="b">
        <v>1</v>
      </c>
      <c r="DP1016" t="b">
        <v>1</v>
      </c>
      <c r="DQ1016" t="b">
        <v>0</v>
      </c>
      <c r="DR1016" t="b">
        <v>0</v>
      </c>
      <c r="DS1016" t="b">
        <v>0</v>
      </c>
      <c r="DT1016" t="b">
        <v>0</v>
      </c>
      <c r="DU1016" t="b">
        <v>0</v>
      </c>
      <c r="DV1016">
        <v>0</v>
      </c>
      <c r="DW1016" t="b">
        <v>0</v>
      </c>
      <c r="DX1016" t="b">
        <v>0</v>
      </c>
      <c r="DY1016" t="b">
        <v>0</v>
      </c>
      <c r="DZ1016" t="b">
        <v>0</v>
      </c>
      <c r="EA1016" t="b">
        <v>0</v>
      </c>
      <c r="EB1016" t="b">
        <v>0</v>
      </c>
      <c r="EC1016" t="b">
        <v>0</v>
      </c>
      <c r="ED1016" t="b">
        <v>0</v>
      </c>
      <c r="EE1016" t="b">
        <v>0</v>
      </c>
      <c r="EF1016" t="b" cm="1">
        <v>0</v>
      </c>
      <c r="EG1016" t="b">
        <v>0</v>
      </c>
      <c r="EH1016" t="b">
        <v>0</v>
      </c>
      <c r="EI1016" t="b">
        <v>0</v>
      </c>
      <c r="EJ1016" t="s">
        <v>1592</v>
      </c>
      <c r="EK1016">
        <v>0</v>
      </c>
      <c r="EL1016">
        <v>37</v>
      </c>
      <c r="EM1016" t="b">
        <v>0</v>
      </c>
    </row>
    <row r="1017" spans="1:143" ht="15.75">
      <c r="A1017"/>
      <c r="B1017" t="s">
        <v>1282</v>
      </c>
      <c r="C1017" t="s">
        <v>1785</v>
      </c>
      <c r="D1017" t="s">
        <v>1925</v>
      </c>
      <c r="E1017" t="s">
        <v>10912</v>
      </c>
      <c r="F1017"/>
      <c r="G1017" t="s">
        <v>1925</v>
      </c>
      <c r="H1017" t="s">
        <v>902</v>
      </c>
      <c r="I1017" t="s">
        <v>1279</v>
      </c>
      <c r="J1017"/>
      <c r="K1017" t="s">
        <v>902</v>
      </c>
      <c r="L1017" t="s">
        <v>5588</v>
      </c>
      <c r="M1017"/>
      <c r="N1017"/>
      <c r="O1017"/>
      <c r="P1017" t="s">
        <v>10252</v>
      </c>
      <c r="Q1017" t="s">
        <v>1316</v>
      </c>
      <c r="R1017" t="s">
        <v>10253</v>
      </c>
      <c r="S1017"/>
      <c r="T1017" t="s">
        <v>8852</v>
      </c>
      <c r="U1017" t="s">
        <v>10913</v>
      </c>
      <c r="V1017"/>
      <c r="W1017" t="s">
        <v>902</v>
      </c>
      <c r="X1017" t="s">
        <v>902</v>
      </c>
      <c r="Y1017"/>
      <c r="Z1017"/>
      <c r="AA1017"/>
      <c r="AB1017"/>
      <c r="AC1017" t="s">
        <v>902</v>
      </c>
      <c r="AD1017" t="s">
        <v>902</v>
      </c>
      <c r="AE1017" t="s">
        <v>902</v>
      </c>
      <c r="AF1017"/>
      <c r="AG1017"/>
      <c r="AH1017"/>
      <c r="AI1017"/>
      <c r="AJ1017"/>
      <c r="AK1017"/>
      <c r="AL1017"/>
      <c r="AM1017"/>
      <c r="AN1017"/>
      <c r="AO1017" s="108" t="s">
        <v>43</v>
      </c>
      <c r="AP1017" t="s">
        <v>1319</v>
      </c>
      <c r="AQ1017">
        <v>30</v>
      </c>
      <c r="AR1017" t="e">
        <v>#N/A</v>
      </c>
      <c r="AS1017" t="s">
        <v>1785</v>
      </c>
      <c r="AT1017" t="e">
        <v>#N/A</v>
      </c>
      <c r="AU1017" t="s">
        <v>10912</v>
      </c>
      <c r="AV1017" t="s">
        <v>10914</v>
      </c>
      <c r="AW1017" t="s">
        <v>1937</v>
      </c>
      <c r="AX1017" t="s">
        <v>1934</v>
      </c>
      <c r="AY1017" t="s">
        <v>10915</v>
      </c>
      <c r="AZ1017" t="s">
        <v>1316</v>
      </c>
      <c r="BA1017" t="s">
        <v>10916</v>
      </c>
      <c r="BB1017" t="s">
        <v>1279</v>
      </c>
      <c r="BC1017" t="s">
        <v>5118</v>
      </c>
      <c r="BD1017" t="s">
        <v>10917</v>
      </c>
      <c r="BE1017">
        <v>1017</v>
      </c>
      <c r="BF1017">
        <v>0</v>
      </c>
      <c r="BG1017">
        <v>0</v>
      </c>
      <c r="BH1017" t="s">
        <v>1592</v>
      </c>
      <c r="BI1017">
        <v>0</v>
      </c>
      <c r="BJ1017">
        <v>0</v>
      </c>
      <c r="BK1017">
        <v>0</v>
      </c>
      <c r="BL1017" t="s">
        <v>1592</v>
      </c>
      <c r="BM1017" t="s">
        <v>1592</v>
      </c>
      <c r="BN1017" t="s">
        <v>1592</v>
      </c>
      <c r="BO1017" t="s" cm="1">
        <v>1592</v>
      </c>
      <c r="BP1017" t="s">
        <v>1592</v>
      </c>
      <c r="BQ1017" t="s">
        <v>10774</v>
      </c>
      <c r="BR1017">
        <v>29</v>
      </c>
      <c r="BS1017" t="s">
        <v>1811</v>
      </c>
      <c r="BT1017" t="s">
        <v>10918</v>
      </c>
      <c r="BU1017" t="s">
        <v>1925</v>
      </c>
      <c r="BV1017" t="s">
        <v>10914</v>
      </c>
      <c r="BW1017" t="s">
        <v>1940</v>
      </c>
      <c r="BX1017" t="s">
        <v>1937</v>
      </c>
      <c r="BY1017" t="s">
        <v>8852</v>
      </c>
      <c r="BZ1017" t="s">
        <v>1937</v>
      </c>
      <c r="CA1017" t="s">
        <v>1592</v>
      </c>
      <c r="CB1017"/>
      <c r="CC1017" t="s">
        <v>998</v>
      </c>
      <c r="CD1017" t="s">
        <v>1279</v>
      </c>
      <c r="CE1017" t="s">
        <v>10912</v>
      </c>
      <c r="CF1017" t="s">
        <v>10914</v>
      </c>
      <c r="CG1017" t="s">
        <v>1279</v>
      </c>
      <c r="CH1017" t="s">
        <v>1592</v>
      </c>
      <c r="CI1017" t="s">
        <v>10253</v>
      </c>
      <c r="CJ1017" t="s">
        <v>1282</v>
      </c>
      <c r="CK1017"/>
      <c r="CL1017"/>
      <c r="CM1017" t="s">
        <v>10913</v>
      </c>
      <c r="CN1017" t="s">
        <v>1592</v>
      </c>
      <c r="CO1017" t="s">
        <v>10913</v>
      </c>
      <c r="CP1017" t="s">
        <v>1592</v>
      </c>
      <c r="CQ1017" t="s">
        <v>902</v>
      </c>
      <c r="CR1017">
        <v>0</v>
      </c>
      <c r="CS1017" t="s">
        <v>1592</v>
      </c>
      <c r="CT1017" t="s">
        <v>1592</v>
      </c>
      <c r="CU1017" t="s">
        <v>1592</v>
      </c>
      <c r="CV1017" t="s">
        <v>1592</v>
      </c>
      <c r="CW1017" t="s">
        <v>1592</v>
      </c>
      <c r="CX1017">
        <v>1015</v>
      </c>
      <c r="CY1017" t="s">
        <v>10919</v>
      </c>
      <c r="CZ1017" t="s">
        <v>1592</v>
      </c>
      <c r="DA1017" t="s">
        <v>2313</v>
      </c>
      <c r="DB1017" t="s">
        <v>2314</v>
      </c>
      <c r="DC1017" t="s">
        <v>10912</v>
      </c>
      <c r="DD1017" t="s">
        <v>1316</v>
      </c>
      <c r="DE1017" t="s">
        <v>1925</v>
      </c>
      <c r="DF1017" t="s">
        <v>8852</v>
      </c>
      <c r="DG1017" t="s">
        <v>8867</v>
      </c>
      <c r="DH1017" t="s">
        <v>8868</v>
      </c>
      <c r="DI1017" t="e">
        <v>#N/A</v>
      </c>
      <c r="DJ1017"/>
      <c r="DK1017" t="s">
        <v>8868</v>
      </c>
      <c r="DL1017">
        <v>9</v>
      </c>
      <c r="DM1017" t="s">
        <v>2315</v>
      </c>
      <c r="DN1017" t="s">
        <v>1282</v>
      </c>
      <c r="DO1017" t="b">
        <v>1</v>
      </c>
      <c r="DP1017" t="b">
        <v>1</v>
      </c>
      <c r="DQ1017" t="b">
        <v>1</v>
      </c>
      <c r="DR1017" t="b">
        <v>0</v>
      </c>
      <c r="DS1017" t="b">
        <v>0</v>
      </c>
      <c r="DT1017" t="b">
        <v>0</v>
      </c>
      <c r="DU1017" t="b">
        <v>1</v>
      </c>
      <c r="DV1017">
        <v>0</v>
      </c>
      <c r="DW1017" t="b">
        <v>0</v>
      </c>
      <c r="DX1017" t="b">
        <v>0</v>
      </c>
      <c r="DY1017" t="b">
        <v>0</v>
      </c>
      <c r="DZ1017" t="b">
        <v>0</v>
      </c>
      <c r="EA1017" t="b">
        <v>0</v>
      </c>
      <c r="EB1017" t="b">
        <v>0</v>
      </c>
      <c r="EC1017" t="b">
        <v>0</v>
      </c>
      <c r="ED1017" t="b">
        <v>0</v>
      </c>
      <c r="EE1017" t="b">
        <v>0</v>
      </c>
      <c r="EF1017" t="b" cm="1">
        <v>0</v>
      </c>
      <c r="EG1017" t="b">
        <v>0</v>
      </c>
      <c r="EH1017" t="b">
        <v>0</v>
      </c>
      <c r="EI1017" t="b">
        <v>0</v>
      </c>
      <c r="EJ1017" t="s">
        <v>1592</v>
      </c>
      <c r="EK1017">
        <v>0</v>
      </c>
      <c r="EL1017">
        <v>32</v>
      </c>
      <c r="EM1017" t="b">
        <v>0</v>
      </c>
    </row>
    <row r="1018" spans="1:143" ht="15.75">
      <c r="A1018"/>
      <c r="B1018" t="s">
        <v>1282</v>
      </c>
      <c r="C1018" t="s">
        <v>1785</v>
      </c>
      <c r="D1018" t="s">
        <v>1756</v>
      </c>
      <c r="E1018" t="s">
        <v>1757</v>
      </c>
      <c r="F1018"/>
      <c r="G1018" t="s">
        <v>1757</v>
      </c>
      <c r="H1018" t="s">
        <v>902</v>
      </c>
      <c r="I1018" t="s">
        <v>1242</v>
      </c>
      <c r="J1018" t="s">
        <v>1925</v>
      </c>
      <c r="K1018" t="s">
        <v>902</v>
      </c>
      <c r="L1018" t="s">
        <v>5588</v>
      </c>
      <c r="M1018" t="s">
        <v>1947</v>
      </c>
      <c r="N1018" t="s">
        <v>10264</v>
      </c>
      <c r="O1018"/>
      <c r="P1018" t="s">
        <v>10252</v>
      </c>
      <c r="Q1018" t="s">
        <v>1316</v>
      </c>
      <c r="R1018" t="s">
        <v>10253</v>
      </c>
      <c r="S1018"/>
      <c r="T1018" t="s">
        <v>8852</v>
      </c>
      <c r="U1018" t="s">
        <v>10913</v>
      </c>
      <c r="V1018" t="s">
        <v>1966</v>
      </c>
      <c r="W1018" t="s">
        <v>902</v>
      </c>
      <c r="X1018" t="s">
        <v>902</v>
      </c>
      <c r="Y1018"/>
      <c r="Z1018"/>
      <c r="AA1018"/>
      <c r="AB1018"/>
      <c r="AC1018" t="s">
        <v>902</v>
      </c>
      <c r="AD1018" t="s">
        <v>902</v>
      </c>
      <c r="AE1018" t="s">
        <v>902</v>
      </c>
      <c r="AF1018"/>
      <c r="AG1018"/>
      <c r="AH1018"/>
      <c r="AI1018"/>
      <c r="AJ1018"/>
      <c r="AK1018"/>
      <c r="AL1018"/>
      <c r="AM1018"/>
      <c r="AN1018"/>
      <c r="AO1018" s="108" t="s">
        <v>43</v>
      </c>
      <c r="AP1018" t="s">
        <v>1319</v>
      </c>
      <c r="AQ1018">
        <v>31</v>
      </c>
      <c r="AR1018" t="e">
        <v>#N/A</v>
      </c>
      <c r="AS1018" t="s">
        <v>1785</v>
      </c>
      <c r="AT1018" t="e">
        <v>#N/A</v>
      </c>
      <c r="AU1018" t="s">
        <v>1757</v>
      </c>
      <c r="AV1018" t="s">
        <v>1961</v>
      </c>
      <c r="AW1018" t="s">
        <v>1937</v>
      </c>
      <c r="AX1018" t="s">
        <v>1934</v>
      </c>
      <c r="AY1018" t="s">
        <v>1961</v>
      </c>
      <c r="AZ1018" t="s">
        <v>1316</v>
      </c>
      <c r="BA1018" t="s">
        <v>6199</v>
      </c>
      <c r="BB1018" t="s">
        <v>1242</v>
      </c>
      <c r="BC1018" t="s">
        <v>5118</v>
      </c>
      <c r="BD1018" t="s">
        <v>6465</v>
      </c>
      <c r="BE1018">
        <v>402</v>
      </c>
      <c r="BF1018">
        <v>1017</v>
      </c>
      <c r="BG1018">
        <v>0</v>
      </c>
      <c r="BH1018" t="s">
        <v>1592</v>
      </c>
      <c r="BI1018">
        <v>0</v>
      </c>
      <c r="BJ1018">
        <v>0</v>
      </c>
      <c r="BK1018">
        <v>480</v>
      </c>
      <c r="BL1018" t="s">
        <v>1967</v>
      </c>
      <c r="BM1018" t="s">
        <v>10912</v>
      </c>
      <c r="BN1018" t="s">
        <v>10914</v>
      </c>
      <c r="BO1018" t="e" cm="1">
        <v>#N/A</v>
      </c>
      <c r="BP1018" t="s">
        <v>1592</v>
      </c>
      <c r="BQ1018" t="s">
        <v>10774</v>
      </c>
      <c r="BR1018">
        <v>30</v>
      </c>
      <c r="BS1018" t="s">
        <v>1813</v>
      </c>
      <c r="BT1018" t="s">
        <v>10920</v>
      </c>
      <c r="BU1018" t="s">
        <v>1756</v>
      </c>
      <c r="BV1018" t="s">
        <v>1961</v>
      </c>
      <c r="BW1018" t="s">
        <v>1940</v>
      </c>
      <c r="BX1018" t="s">
        <v>10267</v>
      </c>
      <c r="BY1018" t="s">
        <v>8852</v>
      </c>
      <c r="BZ1018" t="s">
        <v>1937</v>
      </c>
      <c r="CA1018" t="s">
        <v>1947</v>
      </c>
      <c r="CB1018"/>
      <c r="CC1018" t="s">
        <v>998</v>
      </c>
      <c r="CD1018" t="s">
        <v>1242</v>
      </c>
      <c r="CE1018" t="s">
        <v>10921</v>
      </c>
      <c r="CF1018" t="s">
        <v>10922</v>
      </c>
      <c r="CG1018" t="s">
        <v>1242</v>
      </c>
      <c r="CH1018" t="s">
        <v>1592</v>
      </c>
      <c r="CI1018" t="s">
        <v>10253</v>
      </c>
      <c r="CJ1018" t="s">
        <v>1282</v>
      </c>
      <c r="CK1018"/>
      <c r="CL1018"/>
      <c r="CM1018" t="s">
        <v>10913</v>
      </c>
      <c r="CN1018" t="s">
        <v>1966</v>
      </c>
      <c r="CO1018" t="s">
        <v>10913</v>
      </c>
      <c r="CP1018" t="s">
        <v>1966</v>
      </c>
      <c r="CQ1018" t="s">
        <v>902</v>
      </c>
      <c r="CR1018">
        <v>0</v>
      </c>
      <c r="CS1018" t="s">
        <v>1592</v>
      </c>
      <c r="CT1018" t="s">
        <v>1592</v>
      </c>
      <c r="CU1018" t="s">
        <v>1592</v>
      </c>
      <c r="CV1018" t="s">
        <v>1592</v>
      </c>
      <c r="CW1018" t="s">
        <v>1592</v>
      </c>
      <c r="CX1018">
        <v>1016</v>
      </c>
      <c r="CY1018" t="s">
        <v>10923</v>
      </c>
      <c r="CZ1018" t="s">
        <v>1592</v>
      </c>
      <c r="DA1018" t="s">
        <v>2313</v>
      </c>
      <c r="DB1018" t="s">
        <v>2314</v>
      </c>
      <c r="DC1018" t="s">
        <v>1757</v>
      </c>
      <c r="DD1018" t="s">
        <v>1316</v>
      </c>
      <c r="DE1018" t="s">
        <v>1757</v>
      </c>
      <c r="DF1018" t="s">
        <v>8852</v>
      </c>
      <c r="DG1018" t="s">
        <v>8867</v>
      </c>
      <c r="DH1018" t="s">
        <v>8868</v>
      </c>
      <c r="DI1018" t="e">
        <v>#N/A</v>
      </c>
      <c r="DJ1018"/>
      <c r="DK1018" t="s">
        <v>8868</v>
      </c>
      <c r="DL1018">
        <v>9</v>
      </c>
      <c r="DM1018" t="s">
        <v>2315</v>
      </c>
      <c r="DN1018" t="s">
        <v>1282</v>
      </c>
      <c r="DO1018" t="b">
        <v>1</v>
      </c>
      <c r="DP1018" t="b">
        <v>1</v>
      </c>
      <c r="DQ1018" t="b">
        <v>0</v>
      </c>
      <c r="DR1018" t="b">
        <v>0</v>
      </c>
      <c r="DS1018" t="b">
        <v>0</v>
      </c>
      <c r="DT1018" t="b">
        <v>0</v>
      </c>
      <c r="DU1018" t="b">
        <v>0</v>
      </c>
      <c r="DV1018">
        <v>0</v>
      </c>
      <c r="DW1018" t="b">
        <v>0</v>
      </c>
      <c r="DX1018" t="b">
        <v>0</v>
      </c>
      <c r="DY1018" t="b">
        <v>0</v>
      </c>
      <c r="DZ1018" t="b">
        <v>0</v>
      </c>
      <c r="EA1018" t="b">
        <v>0</v>
      </c>
      <c r="EB1018" t="b">
        <v>0</v>
      </c>
      <c r="EC1018" t="b">
        <v>0</v>
      </c>
      <c r="ED1018" t="b">
        <v>0</v>
      </c>
      <c r="EE1018" t="b">
        <v>0</v>
      </c>
      <c r="EF1018" t="b" cm="1">
        <v>1</v>
      </c>
      <c r="EG1018" t="b">
        <v>0</v>
      </c>
      <c r="EH1018" t="b">
        <v>0</v>
      </c>
      <c r="EI1018" t="b">
        <v>1</v>
      </c>
      <c r="EJ1018" t="s">
        <v>1235</v>
      </c>
      <c r="EK1018">
        <v>1</v>
      </c>
      <c r="EL1018">
        <v>9</v>
      </c>
      <c r="EM1018" t="b">
        <v>0</v>
      </c>
    </row>
    <row r="1019" spans="1:143" ht="63">
      <c r="A1019"/>
      <c r="B1019" t="s">
        <v>1282</v>
      </c>
      <c r="C1019" t="s">
        <v>1785</v>
      </c>
      <c r="D1019" t="s">
        <v>1761</v>
      </c>
      <c r="E1019" t="s">
        <v>1762</v>
      </c>
      <c r="F1019"/>
      <c r="G1019" t="s">
        <v>1763</v>
      </c>
      <c r="H1019" t="s">
        <v>902</v>
      </c>
      <c r="I1019" t="s">
        <v>1242</v>
      </c>
      <c r="J1019" t="s">
        <v>1925</v>
      </c>
      <c r="K1019" t="s">
        <v>902</v>
      </c>
      <c r="L1019" t="s">
        <v>5588</v>
      </c>
      <c r="M1019" t="s">
        <v>1947</v>
      </c>
      <c r="N1019" s="109" t="s">
        <v>10271</v>
      </c>
      <c r="O1019"/>
      <c r="P1019" t="s">
        <v>10252</v>
      </c>
      <c r="Q1019" t="s">
        <v>1316</v>
      </c>
      <c r="R1019" t="s">
        <v>10253</v>
      </c>
      <c r="S1019"/>
      <c r="T1019" t="s">
        <v>8852</v>
      </c>
      <c r="U1019" t="s">
        <v>10913</v>
      </c>
      <c r="V1019" t="s">
        <v>1948</v>
      </c>
      <c r="W1019" t="s">
        <v>902</v>
      </c>
      <c r="X1019" t="s">
        <v>902</v>
      </c>
      <c r="Y1019"/>
      <c r="Z1019"/>
      <c r="AA1019"/>
      <c r="AB1019"/>
      <c r="AC1019" t="s">
        <v>902</v>
      </c>
      <c r="AD1019" t="s">
        <v>902</v>
      </c>
      <c r="AE1019" t="s">
        <v>902</v>
      </c>
      <c r="AF1019"/>
      <c r="AG1019"/>
      <c r="AH1019"/>
      <c r="AI1019"/>
      <c r="AJ1019"/>
      <c r="AK1019"/>
      <c r="AL1019"/>
      <c r="AM1019"/>
      <c r="AN1019"/>
      <c r="AO1019" s="108" t="s">
        <v>43</v>
      </c>
      <c r="AP1019" t="s">
        <v>1319</v>
      </c>
      <c r="AQ1019">
        <v>32</v>
      </c>
      <c r="AR1019" t="e">
        <v>#N/A</v>
      </c>
      <c r="AS1019" t="s">
        <v>1785</v>
      </c>
      <c r="AT1019" t="e">
        <v>#N/A</v>
      </c>
      <c r="AU1019" t="s">
        <v>1762</v>
      </c>
      <c r="AV1019" t="s">
        <v>1945</v>
      </c>
      <c r="AW1019" t="s">
        <v>1937</v>
      </c>
      <c r="AX1019" t="s">
        <v>1934</v>
      </c>
      <c r="AY1019" t="s">
        <v>10273</v>
      </c>
      <c r="AZ1019" t="s">
        <v>1316</v>
      </c>
      <c r="BA1019" t="s">
        <v>5600</v>
      </c>
      <c r="BB1019" t="s">
        <v>1242</v>
      </c>
      <c r="BC1019" t="s">
        <v>5118</v>
      </c>
      <c r="BD1019" t="s">
        <v>6322</v>
      </c>
      <c r="BE1019">
        <v>339</v>
      </c>
      <c r="BF1019">
        <v>1017</v>
      </c>
      <c r="BG1019">
        <v>0</v>
      </c>
      <c r="BH1019" t="s">
        <v>1592</v>
      </c>
      <c r="BI1019">
        <v>0</v>
      </c>
      <c r="BJ1019">
        <v>0</v>
      </c>
      <c r="BK1019">
        <v>1055</v>
      </c>
      <c r="BL1019" t="s">
        <v>1950</v>
      </c>
      <c r="BM1019" t="s">
        <v>10912</v>
      </c>
      <c r="BN1019" t="s">
        <v>10914</v>
      </c>
      <c r="BO1019" t="e" cm="1">
        <v>#N/A</v>
      </c>
      <c r="BP1019" t="s">
        <v>1592</v>
      </c>
      <c r="BQ1019" t="s">
        <v>10774</v>
      </c>
      <c r="BR1019">
        <v>31</v>
      </c>
      <c r="BS1019" t="s">
        <v>1814</v>
      </c>
      <c r="BT1019" t="s">
        <v>10924</v>
      </c>
      <c r="BU1019" t="s">
        <v>1761</v>
      </c>
      <c r="BV1019" t="s">
        <v>1945</v>
      </c>
      <c r="BW1019" t="s">
        <v>1940</v>
      </c>
      <c r="BX1019" t="s">
        <v>10275</v>
      </c>
      <c r="BY1019" t="s">
        <v>8852</v>
      </c>
      <c r="BZ1019" t="s">
        <v>1937</v>
      </c>
      <c r="CA1019" t="s">
        <v>1947</v>
      </c>
      <c r="CB1019"/>
      <c r="CC1019" t="s">
        <v>998</v>
      </c>
      <c r="CD1019" t="s">
        <v>1242</v>
      </c>
      <c r="CE1019" t="s">
        <v>10925</v>
      </c>
      <c r="CF1019" t="s">
        <v>10926</v>
      </c>
      <c r="CG1019" t="s">
        <v>1242</v>
      </c>
      <c r="CH1019" t="s">
        <v>1592</v>
      </c>
      <c r="CI1019" t="s">
        <v>10253</v>
      </c>
      <c r="CJ1019" t="s">
        <v>1282</v>
      </c>
      <c r="CK1019"/>
      <c r="CL1019"/>
      <c r="CM1019" t="s">
        <v>10913</v>
      </c>
      <c r="CN1019" t="s">
        <v>1948</v>
      </c>
      <c r="CO1019" t="s">
        <v>10913</v>
      </c>
      <c r="CP1019" t="s">
        <v>1948</v>
      </c>
      <c r="CQ1019" t="s">
        <v>902</v>
      </c>
      <c r="CR1019">
        <v>0</v>
      </c>
      <c r="CS1019" t="s">
        <v>1592</v>
      </c>
      <c r="CT1019" t="s">
        <v>1592</v>
      </c>
      <c r="CU1019" t="s">
        <v>1592</v>
      </c>
      <c r="CV1019" t="s">
        <v>1592</v>
      </c>
      <c r="CW1019" t="s">
        <v>1592</v>
      </c>
      <c r="CX1019">
        <v>1017</v>
      </c>
      <c r="CY1019" t="s">
        <v>10927</v>
      </c>
      <c r="CZ1019" t="s">
        <v>1592</v>
      </c>
      <c r="DA1019" t="s">
        <v>2313</v>
      </c>
      <c r="DB1019" t="s">
        <v>2314</v>
      </c>
      <c r="DC1019" t="s">
        <v>1762</v>
      </c>
      <c r="DD1019" t="s">
        <v>1316</v>
      </c>
      <c r="DE1019" t="s">
        <v>1763</v>
      </c>
      <c r="DF1019" t="s">
        <v>8852</v>
      </c>
      <c r="DG1019" t="s">
        <v>8867</v>
      </c>
      <c r="DH1019" t="s">
        <v>8868</v>
      </c>
      <c r="DI1019" t="e">
        <v>#N/A</v>
      </c>
      <c r="DJ1019"/>
      <c r="DK1019" t="s">
        <v>8868</v>
      </c>
      <c r="DL1019">
        <v>9</v>
      </c>
      <c r="DM1019" t="s">
        <v>2315</v>
      </c>
      <c r="DN1019" t="s">
        <v>1282</v>
      </c>
      <c r="DO1019" t="b">
        <v>1</v>
      </c>
      <c r="DP1019" t="b">
        <v>1</v>
      </c>
      <c r="DQ1019" t="b">
        <v>0</v>
      </c>
      <c r="DR1019" t="b">
        <v>0</v>
      </c>
      <c r="DS1019" t="b">
        <v>0</v>
      </c>
      <c r="DT1019" t="b">
        <v>0</v>
      </c>
      <c r="DU1019" t="b">
        <v>0</v>
      </c>
      <c r="DV1019">
        <v>0</v>
      </c>
      <c r="DW1019" t="b">
        <v>0</v>
      </c>
      <c r="DX1019" t="b">
        <v>0</v>
      </c>
      <c r="DY1019" t="b">
        <v>0</v>
      </c>
      <c r="DZ1019" t="b">
        <v>0</v>
      </c>
      <c r="EA1019" t="b">
        <v>0</v>
      </c>
      <c r="EB1019" t="b">
        <v>0</v>
      </c>
      <c r="EC1019" t="b">
        <v>0</v>
      </c>
      <c r="ED1019" t="b">
        <v>0</v>
      </c>
      <c r="EE1019" t="b">
        <v>0</v>
      </c>
      <c r="EF1019" t="b" cm="1">
        <v>0</v>
      </c>
      <c r="EG1019" t="b">
        <v>0</v>
      </c>
      <c r="EH1019" t="b">
        <v>0</v>
      </c>
      <c r="EI1019" t="b">
        <v>0</v>
      </c>
      <c r="EJ1019" t="s">
        <v>1592</v>
      </c>
      <c r="EK1019">
        <v>0</v>
      </c>
      <c r="EL1019">
        <v>7</v>
      </c>
      <c r="EM1019" t="b">
        <v>0</v>
      </c>
    </row>
    <row r="1020" spans="1:143" ht="15.75">
      <c r="A1020"/>
      <c r="B1020" t="s">
        <v>1282</v>
      </c>
      <c r="C1020" t="s">
        <v>1785</v>
      </c>
      <c r="D1020" t="s">
        <v>1766</v>
      </c>
      <c r="E1020" t="s">
        <v>1767</v>
      </c>
      <c r="F1020"/>
      <c r="G1020" t="s">
        <v>1763</v>
      </c>
      <c r="H1020" t="s">
        <v>902</v>
      </c>
      <c r="I1020" t="s">
        <v>1242</v>
      </c>
      <c r="J1020" t="s">
        <v>1925</v>
      </c>
      <c r="K1020" t="s">
        <v>902</v>
      </c>
      <c r="L1020" t="s">
        <v>5588</v>
      </c>
      <c r="M1020" t="s">
        <v>1947</v>
      </c>
      <c r="N1020" t="s">
        <v>902</v>
      </c>
      <c r="O1020"/>
      <c r="P1020" t="s">
        <v>10252</v>
      </c>
      <c r="Q1020" t="s">
        <v>1316</v>
      </c>
      <c r="R1020" t="s">
        <v>10253</v>
      </c>
      <c r="S1020"/>
      <c r="T1020" t="s">
        <v>8852</v>
      </c>
      <c r="U1020" t="s">
        <v>10913</v>
      </c>
      <c r="V1020" t="s">
        <v>1956</v>
      </c>
      <c r="W1020" t="s">
        <v>902</v>
      </c>
      <c r="X1020" t="s">
        <v>902</v>
      </c>
      <c r="Y1020"/>
      <c r="Z1020"/>
      <c r="AA1020"/>
      <c r="AB1020"/>
      <c r="AC1020" t="s">
        <v>902</v>
      </c>
      <c r="AD1020" t="s">
        <v>902</v>
      </c>
      <c r="AE1020" t="s">
        <v>902</v>
      </c>
      <c r="AF1020"/>
      <c r="AG1020"/>
      <c r="AH1020"/>
      <c r="AI1020"/>
      <c r="AJ1020"/>
      <c r="AK1020"/>
      <c r="AL1020"/>
      <c r="AM1020"/>
      <c r="AN1020"/>
      <c r="AO1020" s="108" t="s">
        <v>43</v>
      </c>
      <c r="AP1020" t="s">
        <v>1319</v>
      </c>
      <c r="AQ1020">
        <v>33</v>
      </c>
      <c r="AR1020" t="e">
        <v>#N/A</v>
      </c>
      <c r="AS1020" t="s">
        <v>1785</v>
      </c>
      <c r="AT1020" t="e">
        <v>#N/A</v>
      </c>
      <c r="AU1020" t="s">
        <v>1767</v>
      </c>
      <c r="AV1020" t="s">
        <v>1953</v>
      </c>
      <c r="AW1020" t="s">
        <v>1937</v>
      </c>
      <c r="AX1020" t="s">
        <v>1934</v>
      </c>
      <c r="AY1020" t="s">
        <v>10273</v>
      </c>
      <c r="AZ1020" t="s">
        <v>1316</v>
      </c>
      <c r="BA1020" t="s">
        <v>5610</v>
      </c>
      <c r="BB1020" t="s">
        <v>1242</v>
      </c>
      <c r="BC1020" t="s">
        <v>5118</v>
      </c>
      <c r="BD1020" t="s">
        <v>6327</v>
      </c>
      <c r="BE1020">
        <v>340</v>
      </c>
      <c r="BF1020">
        <v>1017</v>
      </c>
      <c r="BG1020">
        <v>0</v>
      </c>
      <c r="BH1020" t="s">
        <v>1592</v>
      </c>
      <c r="BI1020">
        <v>0</v>
      </c>
      <c r="BJ1020">
        <v>0</v>
      </c>
      <c r="BK1020">
        <v>1036</v>
      </c>
      <c r="BL1020" t="s">
        <v>1958</v>
      </c>
      <c r="BM1020" t="s">
        <v>10912</v>
      </c>
      <c r="BN1020" t="s">
        <v>10914</v>
      </c>
      <c r="BO1020" t="e" cm="1">
        <v>#N/A</v>
      </c>
      <c r="BP1020" t="s">
        <v>1592</v>
      </c>
      <c r="BQ1020" t="s">
        <v>10774</v>
      </c>
      <c r="BR1020">
        <v>32</v>
      </c>
      <c r="BS1020" t="s">
        <v>1816</v>
      </c>
      <c r="BT1020" t="s">
        <v>10928</v>
      </c>
      <c r="BU1020" t="s">
        <v>1766</v>
      </c>
      <c r="BV1020" t="s">
        <v>1953</v>
      </c>
      <c r="BW1020" t="s">
        <v>1940</v>
      </c>
      <c r="BX1020" t="s">
        <v>1940</v>
      </c>
      <c r="BY1020" t="s">
        <v>8852</v>
      </c>
      <c r="BZ1020" t="s">
        <v>1937</v>
      </c>
      <c r="CA1020" t="s">
        <v>1947</v>
      </c>
      <c r="CB1020"/>
      <c r="CC1020" t="s">
        <v>998</v>
      </c>
      <c r="CD1020" t="s">
        <v>1242</v>
      </c>
      <c r="CE1020" t="s">
        <v>10929</v>
      </c>
      <c r="CF1020" t="s">
        <v>10930</v>
      </c>
      <c r="CG1020" t="s">
        <v>1242</v>
      </c>
      <c r="CH1020" t="s">
        <v>1592</v>
      </c>
      <c r="CI1020" t="s">
        <v>10253</v>
      </c>
      <c r="CJ1020" t="s">
        <v>1282</v>
      </c>
      <c r="CK1020"/>
      <c r="CL1020"/>
      <c r="CM1020" t="s">
        <v>10913</v>
      </c>
      <c r="CN1020" t="s">
        <v>1956</v>
      </c>
      <c r="CO1020" t="s">
        <v>10913</v>
      </c>
      <c r="CP1020" t="s">
        <v>1956</v>
      </c>
      <c r="CQ1020" t="s">
        <v>902</v>
      </c>
      <c r="CR1020">
        <v>0</v>
      </c>
      <c r="CS1020" t="s">
        <v>1592</v>
      </c>
      <c r="CT1020" t="s">
        <v>1592</v>
      </c>
      <c r="CU1020" t="s">
        <v>1592</v>
      </c>
      <c r="CV1020" t="s">
        <v>1592</v>
      </c>
      <c r="CW1020" t="s">
        <v>1592</v>
      </c>
      <c r="CX1020">
        <v>1018</v>
      </c>
      <c r="CY1020" t="s">
        <v>10931</v>
      </c>
      <c r="CZ1020" t="s">
        <v>1592</v>
      </c>
      <c r="DA1020" t="s">
        <v>2313</v>
      </c>
      <c r="DB1020" t="s">
        <v>2314</v>
      </c>
      <c r="DC1020" t="s">
        <v>1767</v>
      </c>
      <c r="DD1020" t="s">
        <v>1316</v>
      </c>
      <c r="DE1020" t="s">
        <v>1763</v>
      </c>
      <c r="DF1020" t="s">
        <v>8852</v>
      </c>
      <c r="DG1020" t="s">
        <v>8867</v>
      </c>
      <c r="DH1020" t="s">
        <v>8868</v>
      </c>
      <c r="DI1020" t="e">
        <v>#N/A</v>
      </c>
      <c r="DJ1020"/>
      <c r="DK1020" t="s">
        <v>8868</v>
      </c>
      <c r="DL1020">
        <v>9</v>
      </c>
      <c r="DM1020" t="s">
        <v>2315</v>
      </c>
      <c r="DN1020" t="s">
        <v>1282</v>
      </c>
      <c r="DO1020" t="b">
        <v>1</v>
      </c>
      <c r="DP1020" t="b">
        <v>1</v>
      </c>
      <c r="DQ1020" t="b">
        <v>0</v>
      </c>
      <c r="DR1020" t="b">
        <v>0</v>
      </c>
      <c r="DS1020" t="b">
        <v>0</v>
      </c>
      <c r="DT1020" t="b">
        <v>0</v>
      </c>
      <c r="DU1020" t="b">
        <v>0</v>
      </c>
      <c r="DV1020">
        <v>0</v>
      </c>
      <c r="DW1020" t="b">
        <v>0</v>
      </c>
      <c r="DX1020" t="b">
        <v>0</v>
      </c>
      <c r="DY1020" t="b">
        <v>0</v>
      </c>
      <c r="DZ1020" t="b">
        <v>0</v>
      </c>
      <c r="EA1020" t="b">
        <v>0</v>
      </c>
      <c r="EB1020" t="b">
        <v>0</v>
      </c>
      <c r="EC1020" t="b">
        <v>0</v>
      </c>
      <c r="ED1020" t="b">
        <v>0</v>
      </c>
      <c r="EE1020" t="b">
        <v>0</v>
      </c>
      <c r="EF1020" t="b" cm="1">
        <v>0</v>
      </c>
      <c r="EG1020" t="b">
        <v>0</v>
      </c>
      <c r="EH1020" t="b">
        <v>0</v>
      </c>
      <c r="EI1020" t="b">
        <v>0</v>
      </c>
      <c r="EJ1020" t="s">
        <v>1592</v>
      </c>
      <c r="EK1020">
        <v>0</v>
      </c>
      <c r="EL1020">
        <v>13</v>
      </c>
      <c r="EM1020" t="b">
        <v>0</v>
      </c>
    </row>
    <row r="1021" spans="1:143" ht="31.5">
      <c r="A1021"/>
      <c r="B1021" t="s">
        <v>1282</v>
      </c>
      <c r="C1021" t="s">
        <v>1785</v>
      </c>
      <c r="D1021" t="s">
        <v>1772</v>
      </c>
      <c r="E1021" t="s">
        <v>1773</v>
      </c>
      <c r="F1021"/>
      <c r="G1021" s="109" t="s">
        <v>1774</v>
      </c>
      <c r="H1021" t="s">
        <v>10284</v>
      </c>
      <c r="I1021" t="s">
        <v>1242</v>
      </c>
      <c r="J1021" t="s">
        <v>1925</v>
      </c>
      <c r="K1021" t="s">
        <v>902</v>
      </c>
      <c r="L1021" t="s">
        <v>5118</v>
      </c>
      <c r="M1021" t="s">
        <v>1947</v>
      </c>
      <c r="N1021" t="s">
        <v>10284</v>
      </c>
      <c r="O1021"/>
      <c r="P1021" t="s">
        <v>10252</v>
      </c>
      <c r="Q1021" t="s">
        <v>1316</v>
      </c>
      <c r="R1021" t="s">
        <v>10253</v>
      </c>
      <c r="S1021"/>
      <c r="T1021" t="s">
        <v>8852</v>
      </c>
      <c r="U1021" t="s">
        <v>10913</v>
      </c>
      <c r="V1021" t="s">
        <v>10285</v>
      </c>
      <c r="W1021" t="s">
        <v>902</v>
      </c>
      <c r="X1021" t="s">
        <v>902</v>
      </c>
      <c r="Y1021"/>
      <c r="Z1021"/>
      <c r="AA1021"/>
      <c r="AB1021"/>
      <c r="AC1021" t="s">
        <v>10286</v>
      </c>
      <c r="AD1021" t="s">
        <v>902</v>
      </c>
      <c r="AE1021" t="s">
        <v>902</v>
      </c>
      <c r="AF1021"/>
      <c r="AG1021"/>
      <c r="AH1021"/>
      <c r="AI1021"/>
      <c r="AJ1021"/>
      <c r="AK1021"/>
      <c r="AL1021"/>
      <c r="AM1021"/>
      <c r="AN1021"/>
      <c r="AO1021" s="108" t="s">
        <v>43</v>
      </c>
      <c r="AP1021" t="s">
        <v>1319</v>
      </c>
      <c r="AQ1021">
        <v>34</v>
      </c>
      <c r="AR1021" t="e">
        <v>#N/A</v>
      </c>
      <c r="AS1021" t="s">
        <v>1785</v>
      </c>
      <c r="AT1021" t="e">
        <v>#N/A</v>
      </c>
      <c r="AU1021" t="s">
        <v>1773</v>
      </c>
      <c r="AV1021" t="s">
        <v>5634</v>
      </c>
      <c r="AW1021" t="s">
        <v>1937</v>
      </c>
      <c r="AX1021" t="s">
        <v>1934</v>
      </c>
      <c r="AY1021" t="s">
        <v>10288</v>
      </c>
      <c r="AZ1021" t="s">
        <v>1316</v>
      </c>
      <c r="BA1021" t="s">
        <v>5636</v>
      </c>
      <c r="BB1021" t="s">
        <v>1242</v>
      </c>
      <c r="BC1021" t="s">
        <v>5118</v>
      </c>
      <c r="BD1021" t="s">
        <v>6337</v>
      </c>
      <c r="BE1021">
        <v>342</v>
      </c>
      <c r="BF1021">
        <v>1017</v>
      </c>
      <c r="BG1021">
        <v>0</v>
      </c>
      <c r="BH1021" t="s">
        <v>1592</v>
      </c>
      <c r="BI1021">
        <v>0</v>
      </c>
      <c r="BJ1021">
        <v>0</v>
      </c>
      <c r="BK1021">
        <v>1046</v>
      </c>
      <c r="BL1021" t="s">
        <v>5638</v>
      </c>
      <c r="BM1021" t="s">
        <v>10912</v>
      </c>
      <c r="BN1021" t="s">
        <v>10914</v>
      </c>
      <c r="BO1021" t="e" cm="1">
        <v>#N/A</v>
      </c>
      <c r="BP1021" t="s">
        <v>1592</v>
      </c>
      <c r="BQ1021" t="s">
        <v>10774</v>
      </c>
      <c r="BR1021">
        <v>33</v>
      </c>
      <c r="BS1021" t="s">
        <v>1817</v>
      </c>
      <c r="BT1021" t="s">
        <v>10932</v>
      </c>
      <c r="BU1021" t="s">
        <v>1772</v>
      </c>
      <c r="BV1021" t="s">
        <v>5634</v>
      </c>
      <c r="BW1021" t="s">
        <v>10290</v>
      </c>
      <c r="BX1021" t="s">
        <v>10290</v>
      </c>
      <c r="BY1021" t="s">
        <v>8852</v>
      </c>
      <c r="BZ1021" t="s">
        <v>1937</v>
      </c>
      <c r="CA1021" t="s">
        <v>1947</v>
      </c>
      <c r="CB1021"/>
      <c r="CC1021" t="s">
        <v>998</v>
      </c>
      <c r="CD1021" t="s">
        <v>1242</v>
      </c>
      <c r="CE1021" t="s">
        <v>10933</v>
      </c>
      <c r="CF1021" t="s">
        <v>10934</v>
      </c>
      <c r="CG1021" t="s">
        <v>1242</v>
      </c>
      <c r="CH1021" t="s">
        <v>1592</v>
      </c>
      <c r="CI1021" t="s">
        <v>10253</v>
      </c>
      <c r="CJ1021" t="s">
        <v>1282</v>
      </c>
      <c r="CK1021"/>
      <c r="CL1021"/>
      <c r="CM1021" t="s">
        <v>10913</v>
      </c>
      <c r="CN1021" t="s">
        <v>10285</v>
      </c>
      <c r="CO1021" t="s">
        <v>10913</v>
      </c>
      <c r="CP1021" t="s">
        <v>10285</v>
      </c>
      <c r="CQ1021" t="s">
        <v>902</v>
      </c>
      <c r="CR1021">
        <v>0</v>
      </c>
      <c r="CS1021" t="s">
        <v>1592</v>
      </c>
      <c r="CT1021" t="s">
        <v>1592</v>
      </c>
      <c r="CU1021" t="s">
        <v>1592</v>
      </c>
      <c r="CV1021" t="s">
        <v>1592</v>
      </c>
      <c r="CW1021" t="s">
        <v>1592</v>
      </c>
      <c r="CX1021">
        <v>1019</v>
      </c>
      <c r="CY1021" t="s">
        <v>10935</v>
      </c>
      <c r="CZ1021" t="s">
        <v>1592</v>
      </c>
      <c r="DA1021" t="s">
        <v>2313</v>
      </c>
      <c r="DB1021" t="s">
        <v>2314</v>
      </c>
      <c r="DC1021" t="s">
        <v>1773</v>
      </c>
      <c r="DD1021" t="s">
        <v>1316</v>
      </c>
      <c r="DE1021" t="s">
        <v>1774</v>
      </c>
      <c r="DF1021" t="s">
        <v>8852</v>
      </c>
      <c r="DG1021" t="s">
        <v>8867</v>
      </c>
      <c r="DH1021" t="s">
        <v>8868</v>
      </c>
      <c r="DI1021" t="e">
        <v>#N/A</v>
      </c>
      <c r="DJ1021"/>
      <c r="DK1021" t="s">
        <v>8868</v>
      </c>
      <c r="DL1021">
        <v>9</v>
      </c>
      <c r="DM1021" t="s">
        <v>2315</v>
      </c>
      <c r="DN1021" t="s">
        <v>1282</v>
      </c>
      <c r="DO1021" t="b">
        <v>1</v>
      </c>
      <c r="DP1021" t="b">
        <v>1</v>
      </c>
      <c r="DQ1021" t="b">
        <v>0</v>
      </c>
      <c r="DR1021" t="b">
        <v>0</v>
      </c>
      <c r="DS1021" t="b">
        <v>0</v>
      </c>
      <c r="DT1021" t="b">
        <v>0</v>
      </c>
      <c r="DU1021" t="b">
        <v>0</v>
      </c>
      <c r="DV1021">
        <v>0</v>
      </c>
      <c r="DW1021" t="b">
        <v>0</v>
      </c>
      <c r="DX1021" t="b">
        <v>0</v>
      </c>
      <c r="DY1021" t="b">
        <v>0</v>
      </c>
      <c r="DZ1021" t="b">
        <v>0</v>
      </c>
      <c r="EA1021" t="b">
        <v>0</v>
      </c>
      <c r="EB1021" t="b">
        <v>0</v>
      </c>
      <c r="EC1021" t="b">
        <v>0</v>
      </c>
      <c r="ED1021" t="b">
        <v>0</v>
      </c>
      <c r="EE1021" t="b">
        <v>0</v>
      </c>
      <c r="EF1021" t="b" cm="1">
        <v>0</v>
      </c>
      <c r="EG1021" t="b">
        <v>0</v>
      </c>
      <c r="EH1021" t="b">
        <v>0</v>
      </c>
      <c r="EI1021" t="b">
        <v>0</v>
      </c>
      <c r="EJ1021" t="s">
        <v>1592</v>
      </c>
      <c r="EK1021">
        <v>0</v>
      </c>
      <c r="EL1021">
        <v>16</v>
      </c>
      <c r="EM1021" t="b">
        <v>0</v>
      </c>
    </row>
    <row r="1022" spans="1:143" ht="15.75">
      <c r="A1022"/>
      <c r="B1022" t="s">
        <v>1282</v>
      </c>
      <c r="C1022" t="s">
        <v>1785</v>
      </c>
      <c r="D1022" t="s">
        <v>1778</v>
      </c>
      <c r="E1022" t="s">
        <v>1779</v>
      </c>
      <c r="F1022"/>
      <c r="G1022" t="s">
        <v>1780</v>
      </c>
      <c r="H1022" t="s">
        <v>10284</v>
      </c>
      <c r="I1022" t="s">
        <v>1242</v>
      </c>
      <c r="J1022" t="s">
        <v>1925</v>
      </c>
      <c r="K1022" t="s">
        <v>902</v>
      </c>
      <c r="L1022" t="s">
        <v>5588</v>
      </c>
      <c r="M1022" t="s">
        <v>1947</v>
      </c>
      <c r="N1022" t="s">
        <v>10284</v>
      </c>
      <c r="O1022"/>
      <c r="P1022" t="s">
        <v>10252</v>
      </c>
      <c r="Q1022" t="s">
        <v>1316</v>
      </c>
      <c r="R1022" t="s">
        <v>10253</v>
      </c>
      <c r="S1022"/>
      <c r="T1022" t="s">
        <v>8852</v>
      </c>
      <c r="U1022" t="s">
        <v>10913</v>
      </c>
      <c r="V1022" t="s">
        <v>10294</v>
      </c>
      <c r="W1022" t="s">
        <v>902</v>
      </c>
      <c r="X1022" t="s">
        <v>902</v>
      </c>
      <c r="Y1022"/>
      <c r="Z1022"/>
      <c r="AA1022"/>
      <c r="AB1022"/>
      <c r="AC1022" t="s">
        <v>902</v>
      </c>
      <c r="AD1022" t="s">
        <v>902</v>
      </c>
      <c r="AE1022" t="s">
        <v>902</v>
      </c>
      <c r="AF1022"/>
      <c r="AG1022"/>
      <c r="AH1022"/>
      <c r="AI1022"/>
      <c r="AJ1022"/>
      <c r="AK1022"/>
      <c r="AL1022"/>
      <c r="AM1022"/>
      <c r="AN1022"/>
      <c r="AO1022" s="108" t="s">
        <v>43</v>
      </c>
      <c r="AP1022" t="s">
        <v>1319</v>
      </c>
      <c r="AQ1022">
        <v>35</v>
      </c>
      <c r="AR1022" t="e">
        <v>#N/A</v>
      </c>
      <c r="AS1022" t="s">
        <v>1785</v>
      </c>
      <c r="AT1022" t="e">
        <v>#N/A</v>
      </c>
      <c r="AU1022" t="s">
        <v>1779</v>
      </c>
      <c r="AV1022" t="s">
        <v>5647</v>
      </c>
      <c r="AW1022" t="s">
        <v>1937</v>
      </c>
      <c r="AX1022" t="s">
        <v>1934</v>
      </c>
      <c r="AY1022" t="s">
        <v>10296</v>
      </c>
      <c r="AZ1022" t="s">
        <v>1316</v>
      </c>
      <c r="BA1022" t="s">
        <v>5650</v>
      </c>
      <c r="BB1022" t="s">
        <v>1242</v>
      </c>
      <c r="BC1022" t="s">
        <v>5118</v>
      </c>
      <c r="BD1022" t="s">
        <v>6342</v>
      </c>
      <c r="BE1022">
        <v>343</v>
      </c>
      <c r="BF1022">
        <v>1017</v>
      </c>
      <c r="BG1022">
        <v>0</v>
      </c>
      <c r="BH1022" t="s">
        <v>1592</v>
      </c>
      <c r="BI1022">
        <v>0</v>
      </c>
      <c r="BJ1022">
        <v>0</v>
      </c>
      <c r="BK1022">
        <v>1042</v>
      </c>
      <c r="BL1022" t="s">
        <v>5652</v>
      </c>
      <c r="BM1022" t="s">
        <v>10912</v>
      </c>
      <c r="BN1022" t="s">
        <v>10914</v>
      </c>
      <c r="BO1022" t="e" cm="1">
        <v>#N/A</v>
      </c>
      <c r="BP1022" t="s">
        <v>1592</v>
      </c>
      <c r="BQ1022" t="s">
        <v>10774</v>
      </c>
      <c r="BR1022">
        <v>34</v>
      </c>
      <c r="BS1022" t="s">
        <v>1819</v>
      </c>
      <c r="BT1022" t="s">
        <v>10936</v>
      </c>
      <c r="BU1022" t="s">
        <v>1778</v>
      </c>
      <c r="BV1022" t="s">
        <v>5647</v>
      </c>
      <c r="BW1022" t="s">
        <v>10290</v>
      </c>
      <c r="BX1022" t="s">
        <v>10290</v>
      </c>
      <c r="BY1022" t="s">
        <v>8852</v>
      </c>
      <c r="BZ1022" t="s">
        <v>1937</v>
      </c>
      <c r="CA1022" t="s">
        <v>1947</v>
      </c>
      <c r="CB1022"/>
      <c r="CC1022" t="s">
        <v>998</v>
      </c>
      <c r="CD1022" t="s">
        <v>1242</v>
      </c>
      <c r="CE1022" t="s">
        <v>10937</v>
      </c>
      <c r="CF1022" t="s">
        <v>10938</v>
      </c>
      <c r="CG1022" t="s">
        <v>1242</v>
      </c>
      <c r="CH1022" t="s">
        <v>1592</v>
      </c>
      <c r="CI1022" t="s">
        <v>10253</v>
      </c>
      <c r="CJ1022" t="s">
        <v>1282</v>
      </c>
      <c r="CK1022"/>
      <c r="CL1022"/>
      <c r="CM1022" t="s">
        <v>10913</v>
      </c>
      <c r="CN1022" t="s">
        <v>10294</v>
      </c>
      <c r="CO1022" t="s">
        <v>10913</v>
      </c>
      <c r="CP1022" t="s">
        <v>10294</v>
      </c>
      <c r="CQ1022" t="s">
        <v>902</v>
      </c>
      <c r="CR1022">
        <v>0</v>
      </c>
      <c r="CS1022" t="s">
        <v>1592</v>
      </c>
      <c r="CT1022" t="s">
        <v>1592</v>
      </c>
      <c r="CU1022" t="s">
        <v>1592</v>
      </c>
      <c r="CV1022" t="s">
        <v>1592</v>
      </c>
      <c r="CW1022" t="s">
        <v>1592</v>
      </c>
      <c r="CX1022">
        <v>1020</v>
      </c>
      <c r="CY1022" t="s">
        <v>10939</v>
      </c>
      <c r="CZ1022" t="s">
        <v>1592</v>
      </c>
      <c r="DA1022" t="s">
        <v>2313</v>
      </c>
      <c r="DB1022" t="s">
        <v>2314</v>
      </c>
      <c r="DC1022" t="s">
        <v>1779</v>
      </c>
      <c r="DD1022" t="s">
        <v>1316</v>
      </c>
      <c r="DE1022" t="s">
        <v>1780</v>
      </c>
      <c r="DF1022" t="s">
        <v>8852</v>
      </c>
      <c r="DG1022" t="s">
        <v>8867</v>
      </c>
      <c r="DH1022" t="s">
        <v>8868</v>
      </c>
      <c r="DI1022" t="e">
        <v>#N/A</v>
      </c>
      <c r="DJ1022"/>
      <c r="DK1022" t="s">
        <v>8868</v>
      </c>
      <c r="DL1022">
        <v>9</v>
      </c>
      <c r="DM1022" t="s">
        <v>2315</v>
      </c>
      <c r="DN1022" t="s">
        <v>1282</v>
      </c>
      <c r="DO1022" t="b">
        <v>1</v>
      </c>
      <c r="DP1022" t="b">
        <v>1</v>
      </c>
      <c r="DQ1022" t="b">
        <v>0</v>
      </c>
      <c r="DR1022" t="b">
        <v>0</v>
      </c>
      <c r="DS1022" t="b">
        <v>0</v>
      </c>
      <c r="DT1022" t="b">
        <v>0</v>
      </c>
      <c r="DU1022" t="b">
        <v>0</v>
      </c>
      <c r="DV1022">
        <v>0</v>
      </c>
      <c r="DW1022" t="b">
        <v>0</v>
      </c>
      <c r="DX1022" t="b">
        <v>0</v>
      </c>
      <c r="DY1022" t="b">
        <v>0</v>
      </c>
      <c r="DZ1022" t="b">
        <v>0</v>
      </c>
      <c r="EA1022" t="b">
        <v>0</v>
      </c>
      <c r="EB1022" t="b">
        <v>0</v>
      </c>
      <c r="EC1022" t="b">
        <v>0</v>
      </c>
      <c r="ED1022" t="b">
        <v>0</v>
      </c>
      <c r="EE1022" t="b">
        <v>0</v>
      </c>
      <c r="EF1022" t="b" cm="1">
        <v>0</v>
      </c>
      <c r="EG1022" t="b">
        <v>0</v>
      </c>
      <c r="EH1022" t="b">
        <v>0</v>
      </c>
      <c r="EI1022" t="b">
        <v>0</v>
      </c>
      <c r="EJ1022" t="s">
        <v>1592</v>
      </c>
      <c r="EK1022">
        <v>0</v>
      </c>
      <c r="EL1022">
        <v>14</v>
      </c>
      <c r="EM1022" t="b">
        <v>0</v>
      </c>
    </row>
    <row r="1023" spans="1:143" ht="47.25">
      <c r="A1023"/>
      <c r="B1023" t="s">
        <v>1282</v>
      </c>
      <c r="C1023" t="s">
        <v>1785</v>
      </c>
      <c r="D1023" t="s">
        <v>1788</v>
      </c>
      <c r="E1023" t="s">
        <v>1789</v>
      </c>
      <c r="F1023"/>
      <c r="G1023" t="s">
        <v>1790</v>
      </c>
      <c r="H1023" s="109" t="s">
        <v>10301</v>
      </c>
      <c r="I1023" t="s">
        <v>1242</v>
      </c>
      <c r="J1023" t="s">
        <v>1925</v>
      </c>
      <c r="K1023" t="s">
        <v>902</v>
      </c>
      <c r="L1023" t="s">
        <v>1939</v>
      </c>
      <c r="M1023" t="s">
        <v>1974</v>
      </c>
      <c r="N1023" t="s">
        <v>902</v>
      </c>
      <c r="O1023"/>
      <c r="P1023" t="s">
        <v>10252</v>
      </c>
      <c r="Q1023" t="s">
        <v>1316</v>
      </c>
      <c r="R1023" t="s">
        <v>10253</v>
      </c>
      <c r="S1023"/>
      <c r="T1023" t="s">
        <v>8852</v>
      </c>
      <c r="U1023" t="s">
        <v>10913</v>
      </c>
      <c r="V1023" t="s">
        <v>10302</v>
      </c>
      <c r="W1023" t="s">
        <v>902</v>
      </c>
      <c r="X1023" t="s">
        <v>902</v>
      </c>
      <c r="Y1023"/>
      <c r="Z1023"/>
      <c r="AA1023"/>
      <c r="AB1023"/>
      <c r="AC1023" t="s">
        <v>10286</v>
      </c>
      <c r="AD1023" t="s">
        <v>902</v>
      </c>
      <c r="AE1023" t="s">
        <v>902</v>
      </c>
      <c r="AF1023"/>
      <c r="AG1023"/>
      <c r="AH1023"/>
      <c r="AI1023"/>
      <c r="AJ1023"/>
      <c r="AK1023"/>
      <c r="AL1023"/>
      <c r="AM1023"/>
      <c r="AN1023"/>
      <c r="AO1023" s="108" t="s">
        <v>43</v>
      </c>
      <c r="AP1023" t="s">
        <v>1319</v>
      </c>
      <c r="AQ1023">
        <v>36</v>
      </c>
      <c r="AR1023" t="e">
        <v>#N/A</v>
      </c>
      <c r="AS1023" t="s">
        <v>1785</v>
      </c>
      <c r="AT1023" t="e">
        <v>#N/A</v>
      </c>
      <c r="AU1023" t="s">
        <v>1789</v>
      </c>
      <c r="AV1023" t="s">
        <v>10304</v>
      </c>
      <c r="AW1023" t="s">
        <v>1937</v>
      </c>
      <c r="AX1023" t="s">
        <v>1934</v>
      </c>
      <c r="AY1023" t="s">
        <v>10674</v>
      </c>
      <c r="AZ1023" t="s">
        <v>1316</v>
      </c>
      <c r="BA1023" t="s">
        <v>10306</v>
      </c>
      <c r="BB1023" t="s">
        <v>1242</v>
      </c>
      <c r="BC1023" t="s">
        <v>1939</v>
      </c>
      <c r="BD1023" t="s">
        <v>10797</v>
      </c>
      <c r="BE1023">
        <v>925</v>
      </c>
      <c r="BF1023">
        <v>1017</v>
      </c>
      <c r="BG1023">
        <v>0</v>
      </c>
      <c r="BH1023" t="s">
        <v>1592</v>
      </c>
      <c r="BI1023">
        <v>0</v>
      </c>
      <c r="BJ1023">
        <v>0</v>
      </c>
      <c r="BK1023">
        <v>925</v>
      </c>
      <c r="BL1023" t="s">
        <v>10311</v>
      </c>
      <c r="BM1023" t="s">
        <v>10912</v>
      </c>
      <c r="BN1023" t="s">
        <v>10914</v>
      </c>
      <c r="BO1023" t="e" cm="1">
        <v>#N/A</v>
      </c>
      <c r="BP1023" t="s">
        <v>1592</v>
      </c>
      <c r="BQ1023" t="s">
        <v>10774</v>
      </c>
      <c r="BR1023">
        <v>35</v>
      </c>
      <c r="BS1023" t="s">
        <v>1823</v>
      </c>
      <c r="BT1023" t="s">
        <v>10940</v>
      </c>
      <c r="BU1023" t="s">
        <v>1788</v>
      </c>
      <c r="BV1023" t="s">
        <v>10304</v>
      </c>
      <c r="BW1023" t="s">
        <v>10309</v>
      </c>
      <c r="BX1023" t="s">
        <v>1940</v>
      </c>
      <c r="BY1023" t="s">
        <v>8852</v>
      </c>
      <c r="BZ1023" t="s">
        <v>1937</v>
      </c>
      <c r="CA1023" t="s">
        <v>1974</v>
      </c>
      <c r="CB1023"/>
      <c r="CC1023" t="s">
        <v>998</v>
      </c>
      <c r="CD1023" t="s">
        <v>1242</v>
      </c>
      <c r="CE1023" t="s">
        <v>10941</v>
      </c>
      <c r="CF1023" t="s">
        <v>10942</v>
      </c>
      <c r="CG1023" t="s">
        <v>1242</v>
      </c>
      <c r="CH1023" t="s">
        <v>1592</v>
      </c>
      <c r="CI1023" t="s">
        <v>10253</v>
      </c>
      <c r="CJ1023" t="s">
        <v>1282</v>
      </c>
      <c r="CK1023"/>
      <c r="CL1023"/>
      <c r="CM1023" t="s">
        <v>10913</v>
      </c>
      <c r="CN1023" t="s">
        <v>10302</v>
      </c>
      <c r="CO1023" t="s">
        <v>10913</v>
      </c>
      <c r="CP1023" t="s">
        <v>10302</v>
      </c>
      <c r="CQ1023" t="s">
        <v>902</v>
      </c>
      <c r="CR1023">
        <v>0</v>
      </c>
      <c r="CS1023" t="s">
        <v>1592</v>
      </c>
      <c r="CT1023" t="s">
        <v>1592</v>
      </c>
      <c r="CU1023" t="s">
        <v>1592</v>
      </c>
      <c r="CV1023" t="s">
        <v>1592</v>
      </c>
      <c r="CW1023" t="s">
        <v>1592</v>
      </c>
      <c r="CX1023">
        <v>1021</v>
      </c>
      <c r="CY1023" t="s">
        <v>10943</v>
      </c>
      <c r="CZ1023" t="s">
        <v>1592</v>
      </c>
      <c r="DA1023" t="s">
        <v>2313</v>
      </c>
      <c r="DB1023" t="s">
        <v>2314</v>
      </c>
      <c r="DC1023" t="s">
        <v>1789</v>
      </c>
      <c r="DD1023" t="s">
        <v>1316</v>
      </c>
      <c r="DE1023" t="s">
        <v>1790</v>
      </c>
      <c r="DF1023" t="s">
        <v>8852</v>
      </c>
      <c r="DG1023" t="s">
        <v>8867</v>
      </c>
      <c r="DH1023" t="s">
        <v>8868</v>
      </c>
      <c r="DI1023" t="e">
        <v>#N/A</v>
      </c>
      <c r="DJ1023"/>
      <c r="DK1023" t="s">
        <v>8868</v>
      </c>
      <c r="DL1023">
        <v>9</v>
      </c>
      <c r="DM1023" t="s">
        <v>2315</v>
      </c>
      <c r="DN1023" t="s">
        <v>1282</v>
      </c>
      <c r="DO1023" t="b">
        <v>1</v>
      </c>
      <c r="DP1023" t="b">
        <v>1</v>
      </c>
      <c r="DQ1023" t="b">
        <v>0</v>
      </c>
      <c r="DR1023" t="b">
        <v>0</v>
      </c>
      <c r="DS1023" t="b">
        <v>0</v>
      </c>
      <c r="DT1023" t="b">
        <v>0</v>
      </c>
      <c r="DU1023" t="b">
        <v>0</v>
      </c>
      <c r="DV1023">
        <v>0</v>
      </c>
      <c r="DW1023" t="b">
        <v>0</v>
      </c>
      <c r="DX1023" t="b">
        <v>0</v>
      </c>
      <c r="DY1023" t="b">
        <v>0</v>
      </c>
      <c r="DZ1023" t="b">
        <v>0</v>
      </c>
      <c r="EA1023" t="b">
        <v>0</v>
      </c>
      <c r="EB1023" t="b">
        <v>0</v>
      </c>
      <c r="EC1023" t="b">
        <v>0</v>
      </c>
      <c r="ED1023" t="b">
        <v>0</v>
      </c>
      <c r="EE1023" t="b">
        <v>0</v>
      </c>
      <c r="EF1023" t="b" cm="1">
        <v>0</v>
      </c>
      <c r="EG1023" t="b">
        <v>0</v>
      </c>
      <c r="EH1023" t="b">
        <v>0</v>
      </c>
      <c r="EI1023" t="b">
        <v>0</v>
      </c>
      <c r="EJ1023" t="s">
        <v>1592</v>
      </c>
      <c r="EK1023">
        <v>0</v>
      </c>
      <c r="EL1023">
        <v>27</v>
      </c>
      <c r="EM1023" t="b">
        <v>0</v>
      </c>
    </row>
    <row r="1024" spans="1:143" ht="15.75">
      <c r="A1024"/>
      <c r="B1024" t="s">
        <v>1282</v>
      </c>
      <c r="C1024" t="s">
        <v>1785</v>
      </c>
      <c r="D1024" t="s">
        <v>1782</v>
      </c>
      <c r="E1024" t="s">
        <v>1783</v>
      </c>
      <c r="F1024"/>
      <c r="G1024" t="s">
        <v>1784</v>
      </c>
      <c r="H1024" t="s">
        <v>902</v>
      </c>
      <c r="I1024" t="s">
        <v>1242</v>
      </c>
      <c r="J1024" t="s">
        <v>1925</v>
      </c>
      <c r="K1024" t="s">
        <v>902</v>
      </c>
      <c r="L1024" t="s">
        <v>1939</v>
      </c>
      <c r="M1024" t="s">
        <v>1947</v>
      </c>
      <c r="N1024" t="s">
        <v>10502</v>
      </c>
      <c r="O1024"/>
      <c r="P1024" t="s">
        <v>10252</v>
      </c>
      <c r="Q1024" t="s">
        <v>1316</v>
      </c>
      <c r="R1024" t="s">
        <v>10253</v>
      </c>
      <c r="S1024"/>
      <c r="T1024" t="s">
        <v>8852</v>
      </c>
      <c r="U1024" t="s">
        <v>10913</v>
      </c>
      <c r="V1024" t="s">
        <v>10503</v>
      </c>
      <c r="W1024" t="s">
        <v>902</v>
      </c>
      <c r="X1024" t="s">
        <v>902</v>
      </c>
      <c r="Y1024"/>
      <c r="Z1024"/>
      <c r="AA1024"/>
      <c r="AB1024"/>
      <c r="AC1024" t="s">
        <v>902</v>
      </c>
      <c r="AD1024" t="s">
        <v>902</v>
      </c>
      <c r="AE1024" t="s">
        <v>902</v>
      </c>
      <c r="AF1024"/>
      <c r="AG1024"/>
      <c r="AH1024"/>
      <c r="AI1024"/>
      <c r="AJ1024"/>
      <c r="AK1024"/>
      <c r="AL1024"/>
      <c r="AM1024"/>
      <c r="AN1024"/>
      <c r="AO1024" s="108" t="s">
        <v>43</v>
      </c>
      <c r="AP1024" t="s">
        <v>1319</v>
      </c>
      <c r="AQ1024">
        <v>37</v>
      </c>
      <c r="AR1024" t="e">
        <v>#N/A</v>
      </c>
      <c r="AS1024" t="s">
        <v>1785</v>
      </c>
      <c r="AT1024" t="e">
        <v>#N/A</v>
      </c>
      <c r="AU1024" t="s">
        <v>1783</v>
      </c>
      <c r="AV1024" t="s">
        <v>10505</v>
      </c>
      <c r="AW1024" t="s">
        <v>1937</v>
      </c>
      <c r="AX1024" t="s">
        <v>1934</v>
      </c>
      <c r="AY1024" t="s">
        <v>10506</v>
      </c>
      <c r="AZ1024" t="s">
        <v>1316</v>
      </c>
      <c r="BA1024" t="s">
        <v>10507</v>
      </c>
      <c r="BB1024" t="s">
        <v>1242</v>
      </c>
      <c r="BC1024" t="s">
        <v>1939</v>
      </c>
      <c r="BD1024" t="s">
        <v>10875</v>
      </c>
      <c r="BE1024">
        <v>950</v>
      </c>
      <c r="BF1024">
        <v>1017</v>
      </c>
      <c r="BG1024">
        <v>0</v>
      </c>
      <c r="BH1024" t="s">
        <v>1592</v>
      </c>
      <c r="BI1024">
        <v>0</v>
      </c>
      <c r="BJ1024">
        <v>0</v>
      </c>
      <c r="BK1024">
        <v>950</v>
      </c>
      <c r="BL1024" t="s">
        <v>10512</v>
      </c>
      <c r="BM1024" t="s">
        <v>10912</v>
      </c>
      <c r="BN1024" t="s">
        <v>10914</v>
      </c>
      <c r="BO1024" t="e" cm="1">
        <v>#N/A</v>
      </c>
      <c r="BP1024" t="s">
        <v>1592</v>
      </c>
      <c r="BQ1024" t="s">
        <v>10774</v>
      </c>
      <c r="BR1024">
        <v>36</v>
      </c>
      <c r="BS1024" t="s">
        <v>1824</v>
      </c>
      <c r="BT1024" t="s">
        <v>10944</v>
      </c>
      <c r="BU1024" t="s">
        <v>1782</v>
      </c>
      <c r="BV1024" t="s">
        <v>10505</v>
      </c>
      <c r="BW1024" t="s">
        <v>1940</v>
      </c>
      <c r="BX1024" t="s">
        <v>10510</v>
      </c>
      <c r="BY1024" t="s">
        <v>8852</v>
      </c>
      <c r="BZ1024" t="s">
        <v>1937</v>
      </c>
      <c r="CA1024" t="s">
        <v>1947</v>
      </c>
      <c r="CB1024"/>
      <c r="CC1024" t="s">
        <v>998</v>
      </c>
      <c r="CD1024" t="s">
        <v>1242</v>
      </c>
      <c r="CE1024" t="s">
        <v>10945</v>
      </c>
      <c r="CF1024" t="s">
        <v>10946</v>
      </c>
      <c r="CG1024" t="s">
        <v>1242</v>
      </c>
      <c r="CH1024" t="s">
        <v>1592</v>
      </c>
      <c r="CI1024" t="s">
        <v>10253</v>
      </c>
      <c r="CJ1024" t="s">
        <v>1282</v>
      </c>
      <c r="CK1024"/>
      <c r="CL1024"/>
      <c r="CM1024" t="s">
        <v>10913</v>
      </c>
      <c r="CN1024" t="s">
        <v>10503</v>
      </c>
      <c r="CO1024" t="s">
        <v>10913</v>
      </c>
      <c r="CP1024" t="s">
        <v>10503</v>
      </c>
      <c r="CQ1024" t="s">
        <v>902</v>
      </c>
      <c r="CR1024">
        <v>0</v>
      </c>
      <c r="CS1024" t="s">
        <v>1592</v>
      </c>
      <c r="CT1024" t="s">
        <v>1592</v>
      </c>
      <c r="CU1024" t="s">
        <v>1592</v>
      </c>
      <c r="CV1024" t="s">
        <v>1592</v>
      </c>
      <c r="CW1024" t="s">
        <v>1592</v>
      </c>
      <c r="CX1024">
        <v>1022</v>
      </c>
      <c r="CY1024" t="s">
        <v>10947</v>
      </c>
      <c r="CZ1024" t="s">
        <v>1592</v>
      </c>
      <c r="DA1024" t="s">
        <v>2313</v>
      </c>
      <c r="DB1024" t="s">
        <v>2314</v>
      </c>
      <c r="DC1024" t="s">
        <v>1783</v>
      </c>
      <c r="DD1024" t="s">
        <v>1316</v>
      </c>
      <c r="DE1024" t="s">
        <v>1784</v>
      </c>
      <c r="DF1024" t="s">
        <v>8852</v>
      </c>
      <c r="DG1024" t="s">
        <v>8867</v>
      </c>
      <c r="DH1024" t="s">
        <v>8868</v>
      </c>
      <c r="DI1024" t="e">
        <v>#N/A</v>
      </c>
      <c r="DJ1024"/>
      <c r="DK1024" t="s">
        <v>8868</v>
      </c>
      <c r="DL1024">
        <v>9</v>
      </c>
      <c r="DM1024" t="s">
        <v>2315</v>
      </c>
      <c r="DN1024" t="s">
        <v>1282</v>
      </c>
      <c r="DO1024" t="b">
        <v>1</v>
      </c>
      <c r="DP1024" t="b">
        <v>1</v>
      </c>
      <c r="DQ1024" t="b">
        <v>0</v>
      </c>
      <c r="DR1024" t="b">
        <v>0</v>
      </c>
      <c r="DS1024" t="b">
        <v>0</v>
      </c>
      <c r="DT1024" t="b">
        <v>0</v>
      </c>
      <c r="DU1024" t="b">
        <v>0</v>
      </c>
      <c r="DV1024">
        <v>0</v>
      </c>
      <c r="DW1024" t="b">
        <v>0</v>
      </c>
      <c r="DX1024" t="b">
        <v>0</v>
      </c>
      <c r="DY1024" t="b">
        <v>0</v>
      </c>
      <c r="DZ1024" t="b">
        <v>0</v>
      </c>
      <c r="EA1024" t="b">
        <v>0</v>
      </c>
      <c r="EB1024" t="b">
        <v>0</v>
      </c>
      <c r="EC1024" t="b">
        <v>0</v>
      </c>
      <c r="ED1024" t="b">
        <v>0</v>
      </c>
      <c r="EE1024" t="b">
        <v>0</v>
      </c>
      <c r="EF1024" t="b" cm="1">
        <v>0</v>
      </c>
      <c r="EG1024" t="b">
        <v>0</v>
      </c>
      <c r="EH1024" t="b">
        <v>0</v>
      </c>
      <c r="EI1024" t="b">
        <v>0</v>
      </c>
      <c r="EJ1024" t="s">
        <v>1592</v>
      </c>
      <c r="EK1024">
        <v>0</v>
      </c>
      <c r="EL1024">
        <v>13</v>
      </c>
      <c r="EM1024" t="b">
        <v>0</v>
      </c>
    </row>
    <row r="1025" spans="1:143" ht="110.25">
      <c r="A1025"/>
      <c r="B1025" t="s">
        <v>1282</v>
      </c>
      <c r="C1025" t="s">
        <v>1785</v>
      </c>
      <c r="D1025" t="s">
        <v>1792</v>
      </c>
      <c r="E1025" t="s">
        <v>1793</v>
      </c>
      <c r="F1025"/>
      <c r="G1025" s="109" t="s">
        <v>1794</v>
      </c>
      <c r="H1025" t="s">
        <v>902</v>
      </c>
      <c r="I1025" t="s">
        <v>1242</v>
      </c>
      <c r="J1025" t="s">
        <v>1925</v>
      </c>
      <c r="K1025" t="s">
        <v>902</v>
      </c>
      <c r="L1025" t="s">
        <v>1939</v>
      </c>
      <c r="M1025" t="s">
        <v>1947</v>
      </c>
      <c r="N1025" s="109" t="s">
        <v>1794</v>
      </c>
      <c r="O1025"/>
      <c r="P1025" t="s">
        <v>10252</v>
      </c>
      <c r="Q1025" t="s">
        <v>1316</v>
      </c>
      <c r="R1025" t="s">
        <v>10253</v>
      </c>
      <c r="S1025"/>
      <c r="T1025" t="s">
        <v>8852</v>
      </c>
      <c r="U1025" t="s">
        <v>10913</v>
      </c>
      <c r="V1025" t="s">
        <v>10679</v>
      </c>
      <c r="W1025" t="s">
        <v>902</v>
      </c>
      <c r="X1025" t="s">
        <v>902</v>
      </c>
      <c r="Y1025"/>
      <c r="Z1025"/>
      <c r="AA1025"/>
      <c r="AB1025"/>
      <c r="AC1025" t="s">
        <v>902</v>
      </c>
      <c r="AD1025" t="s">
        <v>902</v>
      </c>
      <c r="AE1025" t="s">
        <v>902</v>
      </c>
      <c r="AF1025"/>
      <c r="AG1025"/>
      <c r="AH1025"/>
      <c r="AI1025"/>
      <c r="AJ1025"/>
      <c r="AK1025"/>
      <c r="AL1025"/>
      <c r="AM1025"/>
      <c r="AN1025"/>
      <c r="AO1025" s="108" t="s">
        <v>43</v>
      </c>
      <c r="AP1025" t="s">
        <v>1319</v>
      </c>
      <c r="AQ1025">
        <v>38</v>
      </c>
      <c r="AR1025" t="e">
        <v>#N/A</v>
      </c>
      <c r="AS1025" t="s">
        <v>1785</v>
      </c>
      <c r="AT1025" t="e">
        <v>#N/A</v>
      </c>
      <c r="AU1025" t="s">
        <v>1793</v>
      </c>
      <c r="AV1025" t="s">
        <v>10681</v>
      </c>
      <c r="AW1025" t="s">
        <v>1937</v>
      </c>
      <c r="AX1025" t="s">
        <v>1934</v>
      </c>
      <c r="AY1025" t="s">
        <v>10682</v>
      </c>
      <c r="AZ1025" t="s">
        <v>1316</v>
      </c>
      <c r="BA1025" t="s">
        <v>10683</v>
      </c>
      <c r="BB1025" t="s">
        <v>1242</v>
      </c>
      <c r="BC1025" t="s">
        <v>1939</v>
      </c>
      <c r="BD1025" t="s">
        <v>10948</v>
      </c>
      <c r="BE1025">
        <v>976</v>
      </c>
      <c r="BF1025">
        <v>1017</v>
      </c>
      <c r="BG1025">
        <v>0</v>
      </c>
      <c r="BH1025" t="s">
        <v>1592</v>
      </c>
      <c r="BI1025">
        <v>0</v>
      </c>
      <c r="BJ1025">
        <v>0</v>
      </c>
      <c r="BK1025">
        <v>976</v>
      </c>
      <c r="BL1025" t="s">
        <v>10687</v>
      </c>
      <c r="BM1025" t="s">
        <v>10912</v>
      </c>
      <c r="BN1025" t="s">
        <v>10914</v>
      </c>
      <c r="BO1025" t="e" cm="1">
        <v>#N/A</v>
      </c>
      <c r="BP1025" t="s">
        <v>1592</v>
      </c>
      <c r="BQ1025" t="s">
        <v>10774</v>
      </c>
      <c r="BR1025">
        <v>37</v>
      </c>
      <c r="BS1025" t="s">
        <v>1828</v>
      </c>
      <c r="BT1025" t="s">
        <v>10949</v>
      </c>
      <c r="BU1025" t="s">
        <v>1792</v>
      </c>
      <c r="BV1025" t="s">
        <v>10681</v>
      </c>
      <c r="BW1025" t="s">
        <v>1940</v>
      </c>
      <c r="BX1025" t="s">
        <v>10682</v>
      </c>
      <c r="BY1025" t="s">
        <v>8852</v>
      </c>
      <c r="BZ1025" t="s">
        <v>1937</v>
      </c>
      <c r="CA1025" t="s">
        <v>1947</v>
      </c>
      <c r="CB1025"/>
      <c r="CC1025" t="s">
        <v>998</v>
      </c>
      <c r="CD1025" t="s">
        <v>1242</v>
      </c>
      <c r="CE1025" t="s">
        <v>10950</v>
      </c>
      <c r="CF1025" t="s">
        <v>10951</v>
      </c>
      <c r="CG1025" t="s">
        <v>1242</v>
      </c>
      <c r="CH1025" t="s">
        <v>1592</v>
      </c>
      <c r="CI1025" t="s">
        <v>10253</v>
      </c>
      <c r="CJ1025" t="s">
        <v>1282</v>
      </c>
      <c r="CK1025"/>
      <c r="CL1025"/>
      <c r="CM1025" t="s">
        <v>10913</v>
      </c>
      <c r="CN1025" t="s">
        <v>10679</v>
      </c>
      <c r="CO1025" t="s">
        <v>10913</v>
      </c>
      <c r="CP1025" t="s">
        <v>10679</v>
      </c>
      <c r="CQ1025" t="s">
        <v>902</v>
      </c>
      <c r="CR1025">
        <v>0</v>
      </c>
      <c r="CS1025" t="s">
        <v>1592</v>
      </c>
      <c r="CT1025" t="s">
        <v>1592</v>
      </c>
      <c r="CU1025" t="s">
        <v>1592</v>
      </c>
      <c r="CV1025" t="s">
        <v>1592</v>
      </c>
      <c r="CW1025" t="s">
        <v>1592</v>
      </c>
      <c r="CX1025">
        <v>1023</v>
      </c>
      <c r="CY1025" t="s">
        <v>10952</v>
      </c>
      <c r="CZ1025" t="s">
        <v>1592</v>
      </c>
      <c r="DA1025" t="s">
        <v>2313</v>
      </c>
      <c r="DB1025" t="s">
        <v>2314</v>
      </c>
      <c r="DC1025" t="s">
        <v>1793</v>
      </c>
      <c r="DD1025" t="s">
        <v>1316</v>
      </c>
      <c r="DE1025" t="s">
        <v>1794</v>
      </c>
      <c r="DF1025" t="s">
        <v>8852</v>
      </c>
      <c r="DG1025" t="s">
        <v>8867</v>
      </c>
      <c r="DH1025" t="s">
        <v>8868</v>
      </c>
      <c r="DI1025" t="e">
        <v>#N/A</v>
      </c>
      <c r="DJ1025"/>
      <c r="DK1025" t="s">
        <v>8868</v>
      </c>
      <c r="DL1025">
        <v>9</v>
      </c>
      <c r="DM1025" t="s">
        <v>2315</v>
      </c>
      <c r="DN1025" t="s">
        <v>1282</v>
      </c>
      <c r="DO1025" t="b">
        <v>1</v>
      </c>
      <c r="DP1025" t="b">
        <v>1</v>
      </c>
      <c r="DQ1025" t="b">
        <v>0</v>
      </c>
      <c r="DR1025" t="b">
        <v>0</v>
      </c>
      <c r="DS1025" t="b">
        <v>0</v>
      </c>
      <c r="DT1025" t="b">
        <v>0</v>
      </c>
      <c r="DU1025" t="b">
        <v>0</v>
      </c>
      <c r="DV1025">
        <v>0</v>
      </c>
      <c r="DW1025" t="b">
        <v>0</v>
      </c>
      <c r="DX1025" t="b">
        <v>0</v>
      </c>
      <c r="DY1025" t="b">
        <v>0</v>
      </c>
      <c r="DZ1025" t="b">
        <v>0</v>
      </c>
      <c r="EA1025" t="b">
        <v>0</v>
      </c>
      <c r="EB1025" t="b">
        <v>0</v>
      </c>
      <c r="EC1025" t="b">
        <v>0</v>
      </c>
      <c r="ED1025" t="b">
        <v>0</v>
      </c>
      <c r="EE1025" t="b">
        <v>0</v>
      </c>
      <c r="EF1025" t="b" cm="1">
        <v>0</v>
      </c>
      <c r="EG1025" t="b">
        <v>0</v>
      </c>
      <c r="EH1025" t="b">
        <v>0</v>
      </c>
      <c r="EI1025" t="b">
        <v>0</v>
      </c>
      <c r="EJ1025" t="s">
        <v>1592</v>
      </c>
      <c r="EK1025">
        <v>0</v>
      </c>
      <c r="EL1025">
        <v>16</v>
      </c>
      <c r="EM1025" t="b">
        <v>0</v>
      </c>
    </row>
    <row r="1026" spans="1:143" ht="31.5">
      <c r="A1026"/>
      <c r="B1026" t="s">
        <v>1282</v>
      </c>
      <c r="C1026" t="s">
        <v>1785</v>
      </c>
      <c r="D1026" t="s">
        <v>1796</v>
      </c>
      <c r="E1026" t="s">
        <v>1797</v>
      </c>
      <c r="F1026"/>
      <c r="G1026" t="s">
        <v>1798</v>
      </c>
      <c r="H1026" s="109" t="s">
        <v>10689</v>
      </c>
      <c r="I1026" t="s">
        <v>1287</v>
      </c>
      <c r="J1026" t="s">
        <v>1925</v>
      </c>
      <c r="K1026" t="s">
        <v>902</v>
      </c>
      <c r="L1026" t="s">
        <v>1939</v>
      </c>
      <c r="M1026" t="s">
        <v>2031</v>
      </c>
      <c r="N1026"/>
      <c r="O1026"/>
      <c r="P1026" t="s">
        <v>10252</v>
      </c>
      <c r="Q1026" t="s">
        <v>1316</v>
      </c>
      <c r="R1026" t="s">
        <v>10253</v>
      </c>
      <c r="S1026"/>
      <c r="T1026" t="s">
        <v>8852</v>
      </c>
      <c r="U1026" t="s">
        <v>10913</v>
      </c>
      <c r="V1026" t="s">
        <v>10531</v>
      </c>
      <c r="W1026" t="s">
        <v>902</v>
      </c>
      <c r="X1026" t="s">
        <v>902</v>
      </c>
      <c r="Y1026"/>
      <c r="Z1026"/>
      <c r="AA1026"/>
      <c r="AB1026"/>
      <c r="AC1026" t="s">
        <v>902</v>
      </c>
      <c r="AD1026" t="s">
        <v>902</v>
      </c>
      <c r="AE1026" t="s">
        <v>902</v>
      </c>
      <c r="AF1026"/>
      <c r="AG1026"/>
      <c r="AH1026"/>
      <c r="AI1026"/>
      <c r="AJ1026"/>
      <c r="AK1026"/>
      <c r="AL1026"/>
      <c r="AM1026"/>
      <c r="AN1026"/>
      <c r="AO1026" s="108" t="s">
        <v>43</v>
      </c>
      <c r="AP1026" t="s">
        <v>1319</v>
      </c>
      <c r="AQ1026">
        <v>39</v>
      </c>
      <c r="AR1026" t="e">
        <v>#N/A</v>
      </c>
      <c r="AS1026" t="s">
        <v>1785</v>
      </c>
      <c r="AT1026" t="e">
        <v>#N/A</v>
      </c>
      <c r="AU1026" t="s">
        <v>1797</v>
      </c>
      <c r="AV1026" t="s">
        <v>10533</v>
      </c>
      <c r="AW1026" t="s">
        <v>1937</v>
      </c>
      <c r="AX1026" t="s">
        <v>1934</v>
      </c>
      <c r="AY1026" t="s">
        <v>10534</v>
      </c>
      <c r="AZ1026" t="s">
        <v>1316</v>
      </c>
      <c r="BA1026" t="s">
        <v>10535</v>
      </c>
      <c r="BB1026" t="s">
        <v>1287</v>
      </c>
      <c r="BC1026" t="s">
        <v>1939</v>
      </c>
      <c r="BD1026" t="s">
        <v>10885</v>
      </c>
      <c r="BE1026">
        <v>953</v>
      </c>
      <c r="BF1026">
        <v>1017</v>
      </c>
      <c r="BG1026">
        <v>0</v>
      </c>
      <c r="BH1026" t="s">
        <v>1592</v>
      </c>
      <c r="BI1026">
        <v>0</v>
      </c>
      <c r="BJ1026">
        <v>0</v>
      </c>
      <c r="BK1026">
        <v>953</v>
      </c>
      <c r="BL1026" t="s">
        <v>10540</v>
      </c>
      <c r="BM1026" t="s">
        <v>10912</v>
      </c>
      <c r="BN1026" t="s">
        <v>10914</v>
      </c>
      <c r="BO1026" t="e" cm="1">
        <v>#N/A</v>
      </c>
      <c r="BP1026" t="s">
        <v>1592</v>
      </c>
      <c r="BQ1026" t="s">
        <v>10774</v>
      </c>
      <c r="BR1026">
        <v>38</v>
      </c>
      <c r="BS1026" t="s">
        <v>1832</v>
      </c>
      <c r="BT1026" t="s">
        <v>10953</v>
      </c>
      <c r="BU1026" t="s">
        <v>1796</v>
      </c>
      <c r="BV1026" t="s">
        <v>10533</v>
      </c>
      <c r="BW1026" t="s">
        <v>10692</v>
      </c>
      <c r="BX1026" t="s">
        <v>1937</v>
      </c>
      <c r="BY1026" t="s">
        <v>8852</v>
      </c>
      <c r="BZ1026" t="s">
        <v>1937</v>
      </c>
      <c r="CA1026" t="s">
        <v>2031</v>
      </c>
      <c r="CB1026"/>
      <c r="CC1026" t="s">
        <v>998</v>
      </c>
      <c r="CD1026" t="s">
        <v>1287</v>
      </c>
      <c r="CE1026" t="s">
        <v>10954</v>
      </c>
      <c r="CF1026" t="s">
        <v>10955</v>
      </c>
      <c r="CG1026" t="s">
        <v>1287</v>
      </c>
      <c r="CH1026" t="s">
        <v>1592</v>
      </c>
      <c r="CI1026" t="s">
        <v>10253</v>
      </c>
      <c r="CJ1026" t="s">
        <v>1282</v>
      </c>
      <c r="CK1026"/>
      <c r="CL1026"/>
      <c r="CM1026" t="s">
        <v>10913</v>
      </c>
      <c r="CN1026" t="s">
        <v>10531</v>
      </c>
      <c r="CO1026" t="s">
        <v>10913</v>
      </c>
      <c r="CP1026" t="s">
        <v>10531</v>
      </c>
      <c r="CQ1026" t="s">
        <v>902</v>
      </c>
      <c r="CR1026">
        <v>0</v>
      </c>
      <c r="CS1026" t="s">
        <v>1592</v>
      </c>
      <c r="CT1026" t="s">
        <v>1592</v>
      </c>
      <c r="CU1026" t="s">
        <v>1592</v>
      </c>
      <c r="CV1026" t="s">
        <v>1592</v>
      </c>
      <c r="CW1026" t="s">
        <v>1592</v>
      </c>
      <c r="CX1026">
        <v>1024</v>
      </c>
      <c r="CY1026" t="s">
        <v>10956</v>
      </c>
      <c r="CZ1026" t="s">
        <v>1592</v>
      </c>
      <c r="DA1026" t="s">
        <v>2313</v>
      </c>
      <c r="DB1026" t="s">
        <v>2314</v>
      </c>
      <c r="DC1026" t="s">
        <v>1797</v>
      </c>
      <c r="DD1026" t="s">
        <v>1316</v>
      </c>
      <c r="DE1026" t="s">
        <v>1798</v>
      </c>
      <c r="DF1026" t="s">
        <v>8852</v>
      </c>
      <c r="DG1026" t="s">
        <v>8867</v>
      </c>
      <c r="DH1026" t="s">
        <v>8868</v>
      </c>
      <c r="DI1026" t="e">
        <v>#N/A</v>
      </c>
      <c r="DJ1026"/>
      <c r="DK1026" t="s">
        <v>8868</v>
      </c>
      <c r="DL1026">
        <v>9</v>
      </c>
      <c r="DM1026" t="s">
        <v>2315</v>
      </c>
      <c r="DN1026" t="s">
        <v>1282</v>
      </c>
      <c r="DO1026" t="b">
        <v>1</v>
      </c>
      <c r="DP1026" t="b">
        <v>1</v>
      </c>
      <c r="DQ1026" t="b">
        <v>0</v>
      </c>
      <c r="DR1026" t="b">
        <v>0</v>
      </c>
      <c r="DS1026" t="b">
        <v>0</v>
      </c>
      <c r="DT1026" t="b">
        <v>0</v>
      </c>
      <c r="DU1026" t="b">
        <v>0</v>
      </c>
      <c r="DV1026">
        <v>0</v>
      </c>
      <c r="DW1026" t="b">
        <v>0</v>
      </c>
      <c r="DX1026" t="b">
        <v>0</v>
      </c>
      <c r="DY1026" t="b">
        <v>0</v>
      </c>
      <c r="DZ1026" t="b">
        <v>0</v>
      </c>
      <c r="EA1026" t="b">
        <v>0</v>
      </c>
      <c r="EB1026" t="b">
        <v>0</v>
      </c>
      <c r="EC1026" t="b">
        <v>0</v>
      </c>
      <c r="ED1026" t="b">
        <v>0</v>
      </c>
      <c r="EE1026" t="b">
        <v>0</v>
      </c>
      <c r="EF1026" t="b" cm="1">
        <v>0</v>
      </c>
      <c r="EG1026" t="b">
        <v>0</v>
      </c>
      <c r="EH1026" t="b">
        <v>0</v>
      </c>
      <c r="EI1026" t="b">
        <v>0</v>
      </c>
      <c r="EJ1026" t="s">
        <v>1592</v>
      </c>
      <c r="EK1026">
        <v>0</v>
      </c>
      <c r="EL1026">
        <v>36</v>
      </c>
      <c r="EM1026" t="b">
        <v>0</v>
      </c>
    </row>
    <row r="1027" spans="1:143" ht="15.75">
      <c r="A1027"/>
      <c r="B1027" t="s">
        <v>1282</v>
      </c>
      <c r="C1027" t="s">
        <v>1785</v>
      </c>
      <c r="D1027" t="s">
        <v>1800</v>
      </c>
      <c r="E1027" t="s">
        <v>1801</v>
      </c>
      <c r="F1027"/>
      <c r="G1027" t="s">
        <v>1800</v>
      </c>
      <c r="H1027" t="s">
        <v>1800</v>
      </c>
      <c r="I1027" t="s">
        <v>1287</v>
      </c>
      <c r="J1027" t="s">
        <v>1925</v>
      </c>
      <c r="K1027" t="s">
        <v>902</v>
      </c>
      <c r="L1027" t="s">
        <v>1939</v>
      </c>
      <c r="M1027" t="s">
        <v>2031</v>
      </c>
      <c r="N1027"/>
      <c r="O1027"/>
      <c r="P1027" t="s">
        <v>10252</v>
      </c>
      <c r="Q1027" t="s">
        <v>1316</v>
      </c>
      <c r="R1027" t="s">
        <v>10253</v>
      </c>
      <c r="S1027"/>
      <c r="T1027" t="s">
        <v>8852</v>
      </c>
      <c r="U1027" t="s">
        <v>10913</v>
      </c>
      <c r="V1027" t="s">
        <v>10696</v>
      </c>
      <c r="W1027" t="s">
        <v>902</v>
      </c>
      <c r="X1027" t="s">
        <v>902</v>
      </c>
      <c r="Y1027"/>
      <c r="Z1027"/>
      <c r="AA1027"/>
      <c r="AB1027"/>
      <c r="AC1027" t="s">
        <v>902</v>
      </c>
      <c r="AD1027" t="s">
        <v>902</v>
      </c>
      <c r="AE1027" t="s">
        <v>902</v>
      </c>
      <c r="AF1027"/>
      <c r="AG1027"/>
      <c r="AH1027"/>
      <c r="AI1027"/>
      <c r="AJ1027"/>
      <c r="AK1027"/>
      <c r="AL1027"/>
      <c r="AM1027"/>
      <c r="AN1027"/>
      <c r="AO1027" s="108" t="s">
        <v>43</v>
      </c>
      <c r="AP1027" t="s">
        <v>1319</v>
      </c>
      <c r="AQ1027">
        <v>40</v>
      </c>
      <c r="AR1027" t="e">
        <v>#N/A</v>
      </c>
      <c r="AS1027" t="s">
        <v>1785</v>
      </c>
      <c r="AT1027" t="e">
        <v>#N/A</v>
      </c>
      <c r="AU1027" t="s">
        <v>1801</v>
      </c>
      <c r="AV1027" t="s">
        <v>10698</v>
      </c>
      <c r="AW1027" t="s">
        <v>1937</v>
      </c>
      <c r="AX1027" t="s">
        <v>1934</v>
      </c>
      <c r="AY1027" t="s">
        <v>10699</v>
      </c>
      <c r="AZ1027" t="s">
        <v>1316</v>
      </c>
      <c r="BA1027" t="s">
        <v>10700</v>
      </c>
      <c r="BB1027" t="s">
        <v>1287</v>
      </c>
      <c r="BC1027" t="s">
        <v>1939</v>
      </c>
      <c r="BD1027" t="s">
        <v>10957</v>
      </c>
      <c r="BE1027">
        <v>978</v>
      </c>
      <c r="BF1027">
        <v>1017</v>
      </c>
      <c r="BG1027">
        <v>0</v>
      </c>
      <c r="BH1027" t="s">
        <v>1592</v>
      </c>
      <c r="BI1027">
        <v>0</v>
      </c>
      <c r="BJ1027">
        <v>0</v>
      </c>
      <c r="BK1027">
        <v>978</v>
      </c>
      <c r="BL1027" t="s">
        <v>10704</v>
      </c>
      <c r="BM1027" t="s">
        <v>10912</v>
      </c>
      <c r="BN1027" t="s">
        <v>10914</v>
      </c>
      <c r="BO1027" t="e" cm="1">
        <v>#N/A</v>
      </c>
      <c r="BP1027" t="s">
        <v>1592</v>
      </c>
      <c r="BQ1027" t="s">
        <v>10774</v>
      </c>
      <c r="BR1027">
        <v>39</v>
      </c>
      <c r="BS1027" t="s">
        <v>1836</v>
      </c>
      <c r="BT1027" t="s">
        <v>10958</v>
      </c>
      <c r="BU1027" t="s">
        <v>1800</v>
      </c>
      <c r="BV1027" t="s">
        <v>10698</v>
      </c>
      <c r="BW1027" t="s">
        <v>10699</v>
      </c>
      <c r="BX1027" t="s">
        <v>1937</v>
      </c>
      <c r="BY1027" t="s">
        <v>8852</v>
      </c>
      <c r="BZ1027" t="s">
        <v>1937</v>
      </c>
      <c r="CA1027" t="s">
        <v>2031</v>
      </c>
      <c r="CB1027"/>
      <c r="CC1027" t="s">
        <v>998</v>
      </c>
      <c r="CD1027" t="s">
        <v>1287</v>
      </c>
      <c r="CE1027" t="s">
        <v>10959</v>
      </c>
      <c r="CF1027" t="s">
        <v>10960</v>
      </c>
      <c r="CG1027" t="s">
        <v>1287</v>
      </c>
      <c r="CH1027" t="s">
        <v>1592</v>
      </c>
      <c r="CI1027" t="s">
        <v>10253</v>
      </c>
      <c r="CJ1027" t="s">
        <v>1282</v>
      </c>
      <c r="CK1027"/>
      <c r="CL1027"/>
      <c r="CM1027" t="s">
        <v>10913</v>
      </c>
      <c r="CN1027" t="s">
        <v>10696</v>
      </c>
      <c r="CO1027" t="s">
        <v>10913</v>
      </c>
      <c r="CP1027" t="s">
        <v>10696</v>
      </c>
      <c r="CQ1027" t="s">
        <v>902</v>
      </c>
      <c r="CR1027">
        <v>0</v>
      </c>
      <c r="CS1027" t="s">
        <v>1592</v>
      </c>
      <c r="CT1027" t="s">
        <v>1592</v>
      </c>
      <c r="CU1027" t="s">
        <v>1592</v>
      </c>
      <c r="CV1027" t="s">
        <v>1592</v>
      </c>
      <c r="CW1027" t="s">
        <v>1592</v>
      </c>
      <c r="CX1027">
        <v>1025</v>
      </c>
      <c r="CY1027" t="s">
        <v>10961</v>
      </c>
      <c r="CZ1027" t="s">
        <v>1592</v>
      </c>
      <c r="DA1027" t="s">
        <v>2313</v>
      </c>
      <c r="DB1027" t="s">
        <v>2314</v>
      </c>
      <c r="DC1027" t="s">
        <v>1801</v>
      </c>
      <c r="DD1027" t="s">
        <v>1316</v>
      </c>
      <c r="DE1027" t="s">
        <v>1800</v>
      </c>
      <c r="DF1027" t="s">
        <v>8852</v>
      </c>
      <c r="DG1027" t="s">
        <v>8867</v>
      </c>
      <c r="DH1027" t="s">
        <v>8868</v>
      </c>
      <c r="DI1027" t="e">
        <v>#N/A</v>
      </c>
      <c r="DJ1027"/>
      <c r="DK1027" t="s">
        <v>8868</v>
      </c>
      <c r="DL1027">
        <v>9</v>
      </c>
      <c r="DM1027" t="s">
        <v>2315</v>
      </c>
      <c r="DN1027" t="s">
        <v>1282</v>
      </c>
      <c r="DO1027" t="b">
        <v>1</v>
      </c>
      <c r="DP1027" t="b">
        <v>1</v>
      </c>
      <c r="DQ1027" t="b">
        <v>0</v>
      </c>
      <c r="DR1027" t="b">
        <v>0</v>
      </c>
      <c r="DS1027" t="b">
        <v>0</v>
      </c>
      <c r="DT1027" t="b">
        <v>0</v>
      </c>
      <c r="DU1027" t="b">
        <v>0</v>
      </c>
      <c r="DV1027">
        <v>0</v>
      </c>
      <c r="DW1027" t="b">
        <v>0</v>
      </c>
      <c r="DX1027" t="b">
        <v>0</v>
      </c>
      <c r="DY1027" t="b">
        <v>0</v>
      </c>
      <c r="DZ1027" t="b">
        <v>0</v>
      </c>
      <c r="EA1027" t="b">
        <v>0</v>
      </c>
      <c r="EB1027" t="b">
        <v>0</v>
      </c>
      <c r="EC1027" t="b">
        <v>0</v>
      </c>
      <c r="ED1027" t="b">
        <v>0</v>
      </c>
      <c r="EE1027" t="b">
        <v>0</v>
      </c>
      <c r="EF1027" t="b" cm="1">
        <v>0</v>
      </c>
      <c r="EG1027" t="b">
        <v>0</v>
      </c>
      <c r="EH1027" t="b">
        <v>0</v>
      </c>
      <c r="EI1027" t="b">
        <v>0</v>
      </c>
      <c r="EJ1027" t="s">
        <v>1592</v>
      </c>
      <c r="EK1027">
        <v>0</v>
      </c>
      <c r="EL1027">
        <v>20</v>
      </c>
      <c r="EM1027" t="b">
        <v>0</v>
      </c>
    </row>
    <row r="1028" spans="1:143" ht="15.75">
      <c r="A1028"/>
      <c r="B1028" t="s">
        <v>1282</v>
      </c>
      <c r="C1028" t="s">
        <v>1785</v>
      </c>
      <c r="D1028" t="s">
        <v>1906</v>
      </c>
      <c r="E1028" t="s">
        <v>1907</v>
      </c>
      <c r="F1028"/>
      <c r="G1028" t="s">
        <v>1908</v>
      </c>
      <c r="H1028" t="s">
        <v>10756</v>
      </c>
      <c r="I1028" t="s">
        <v>1287</v>
      </c>
      <c r="J1028" t="s">
        <v>1925</v>
      </c>
      <c r="K1028" t="s">
        <v>902</v>
      </c>
      <c r="L1028" t="s">
        <v>1939</v>
      </c>
      <c r="M1028" t="s">
        <v>2031</v>
      </c>
      <c r="N1028"/>
      <c r="O1028"/>
      <c r="P1028" t="s">
        <v>10252</v>
      </c>
      <c r="Q1028" t="s">
        <v>1316</v>
      </c>
      <c r="R1028" t="s">
        <v>10253</v>
      </c>
      <c r="S1028"/>
      <c r="T1028" t="s">
        <v>8852</v>
      </c>
      <c r="U1028" t="s">
        <v>10913</v>
      </c>
      <c r="V1028" t="s">
        <v>10757</v>
      </c>
      <c r="W1028" t="s">
        <v>902</v>
      </c>
      <c r="X1028" t="s">
        <v>902</v>
      </c>
      <c r="Y1028"/>
      <c r="Z1028"/>
      <c r="AA1028"/>
      <c r="AB1028"/>
      <c r="AC1028" t="s">
        <v>902</v>
      </c>
      <c r="AD1028" t="s">
        <v>902</v>
      </c>
      <c r="AE1028" t="s">
        <v>902</v>
      </c>
      <c r="AF1028"/>
      <c r="AG1028"/>
      <c r="AH1028"/>
      <c r="AI1028"/>
      <c r="AJ1028"/>
      <c r="AK1028"/>
      <c r="AL1028"/>
      <c r="AM1028"/>
      <c r="AN1028"/>
      <c r="AO1028" s="108" t="s">
        <v>43</v>
      </c>
      <c r="AP1028" t="s">
        <v>1319</v>
      </c>
      <c r="AQ1028">
        <v>41</v>
      </c>
      <c r="AR1028" t="e">
        <v>#N/A</v>
      </c>
      <c r="AS1028" t="s">
        <v>1785</v>
      </c>
      <c r="AT1028" t="e">
        <v>#N/A</v>
      </c>
      <c r="AU1028" t="s">
        <v>1907</v>
      </c>
      <c r="AV1028" t="s">
        <v>10759</v>
      </c>
      <c r="AW1028" t="s">
        <v>1937</v>
      </c>
      <c r="AX1028" t="s">
        <v>1934</v>
      </c>
      <c r="AY1028" t="s">
        <v>10760</v>
      </c>
      <c r="AZ1028" t="s">
        <v>1316</v>
      </c>
      <c r="BA1028" t="s">
        <v>10761</v>
      </c>
      <c r="BB1028" t="s">
        <v>1287</v>
      </c>
      <c r="BC1028" t="s">
        <v>1939</v>
      </c>
      <c r="BD1028" t="s">
        <v>10962</v>
      </c>
      <c r="BE1028">
        <v>988</v>
      </c>
      <c r="BF1028">
        <v>1017</v>
      </c>
      <c r="BG1028">
        <v>0</v>
      </c>
      <c r="BH1028" t="s">
        <v>1592</v>
      </c>
      <c r="BI1028">
        <v>0</v>
      </c>
      <c r="BJ1028">
        <v>0</v>
      </c>
      <c r="BK1028">
        <v>988</v>
      </c>
      <c r="BL1028" t="s">
        <v>10766</v>
      </c>
      <c r="BM1028" t="s">
        <v>10912</v>
      </c>
      <c r="BN1028" t="s">
        <v>10914</v>
      </c>
      <c r="BO1028" t="e" cm="1">
        <v>#N/A</v>
      </c>
      <c r="BP1028" t="s">
        <v>1592</v>
      </c>
      <c r="BQ1028" t="s">
        <v>10774</v>
      </c>
      <c r="BR1028">
        <v>40</v>
      </c>
      <c r="BS1028" t="s">
        <v>2151</v>
      </c>
      <c r="BT1028" t="s">
        <v>10963</v>
      </c>
      <c r="BU1028" t="s">
        <v>1906</v>
      </c>
      <c r="BV1028" t="s">
        <v>10759</v>
      </c>
      <c r="BW1028" t="s">
        <v>10764</v>
      </c>
      <c r="BX1028" t="s">
        <v>1937</v>
      </c>
      <c r="BY1028" t="s">
        <v>8852</v>
      </c>
      <c r="BZ1028" t="s">
        <v>1937</v>
      </c>
      <c r="CA1028" t="s">
        <v>2031</v>
      </c>
      <c r="CB1028"/>
      <c r="CC1028" t="s">
        <v>998</v>
      </c>
      <c r="CD1028" t="s">
        <v>1287</v>
      </c>
      <c r="CE1028" t="s">
        <v>10964</v>
      </c>
      <c r="CF1028" t="s">
        <v>10965</v>
      </c>
      <c r="CG1028" t="s">
        <v>1287</v>
      </c>
      <c r="CH1028" t="s">
        <v>1592</v>
      </c>
      <c r="CI1028" t="s">
        <v>10253</v>
      </c>
      <c r="CJ1028" t="s">
        <v>1282</v>
      </c>
      <c r="CK1028"/>
      <c r="CL1028"/>
      <c r="CM1028" t="s">
        <v>10913</v>
      </c>
      <c r="CN1028" t="s">
        <v>10757</v>
      </c>
      <c r="CO1028" t="s">
        <v>10913</v>
      </c>
      <c r="CP1028" t="s">
        <v>10757</v>
      </c>
      <c r="CQ1028" t="s">
        <v>902</v>
      </c>
      <c r="CR1028">
        <v>0</v>
      </c>
      <c r="CS1028" t="s">
        <v>1592</v>
      </c>
      <c r="CT1028" t="s">
        <v>1592</v>
      </c>
      <c r="CU1028" t="s">
        <v>1592</v>
      </c>
      <c r="CV1028" t="s">
        <v>1592</v>
      </c>
      <c r="CW1028" t="s">
        <v>1592</v>
      </c>
      <c r="CX1028">
        <v>1026</v>
      </c>
      <c r="CY1028" t="s">
        <v>10966</v>
      </c>
      <c r="CZ1028" t="s">
        <v>1592</v>
      </c>
      <c r="DA1028" t="s">
        <v>2313</v>
      </c>
      <c r="DB1028" t="s">
        <v>2314</v>
      </c>
      <c r="DC1028" t="s">
        <v>1907</v>
      </c>
      <c r="DD1028" t="s">
        <v>1316</v>
      </c>
      <c r="DE1028" t="s">
        <v>1908</v>
      </c>
      <c r="DF1028" t="s">
        <v>8852</v>
      </c>
      <c r="DG1028" t="s">
        <v>8867</v>
      </c>
      <c r="DH1028" t="s">
        <v>8868</v>
      </c>
      <c r="DI1028" t="e">
        <v>#N/A</v>
      </c>
      <c r="DJ1028"/>
      <c r="DK1028" t="s">
        <v>8868</v>
      </c>
      <c r="DL1028">
        <v>9</v>
      </c>
      <c r="DM1028" t="s">
        <v>2315</v>
      </c>
      <c r="DN1028" t="s">
        <v>1282</v>
      </c>
      <c r="DO1028" t="b">
        <v>1</v>
      </c>
      <c r="DP1028" t="b">
        <v>1</v>
      </c>
      <c r="DQ1028" t="b">
        <v>0</v>
      </c>
      <c r="DR1028" t="b">
        <v>0</v>
      </c>
      <c r="DS1028" t="b">
        <v>0</v>
      </c>
      <c r="DT1028" t="b">
        <v>0</v>
      </c>
      <c r="DU1028" t="b">
        <v>0</v>
      </c>
      <c r="DV1028">
        <v>0</v>
      </c>
      <c r="DW1028" t="b">
        <v>0</v>
      </c>
      <c r="DX1028" t="b">
        <v>0</v>
      </c>
      <c r="DY1028" t="b">
        <v>0</v>
      </c>
      <c r="DZ1028" t="b">
        <v>0</v>
      </c>
      <c r="EA1028" t="b">
        <v>0</v>
      </c>
      <c r="EB1028" t="b">
        <v>0</v>
      </c>
      <c r="EC1028" t="b">
        <v>0</v>
      </c>
      <c r="ED1028" t="b">
        <v>0</v>
      </c>
      <c r="EE1028" t="b">
        <v>0</v>
      </c>
      <c r="EF1028" t="b" cm="1">
        <v>0</v>
      </c>
      <c r="EG1028" t="b">
        <v>0</v>
      </c>
      <c r="EH1028" t="b">
        <v>0</v>
      </c>
      <c r="EI1028" t="b">
        <v>0</v>
      </c>
      <c r="EJ1028" t="s">
        <v>1592</v>
      </c>
      <c r="EK1028">
        <v>0</v>
      </c>
      <c r="EL1028">
        <v>18</v>
      </c>
      <c r="EM1028" t="b">
        <v>0</v>
      </c>
    </row>
    <row r="1029" spans="1:143" ht="15.75">
      <c r="A1029"/>
      <c r="B1029" t="s">
        <v>1252</v>
      </c>
      <c r="C1029" t="s">
        <v>1252</v>
      </c>
      <c r="D1029" t="s">
        <v>2180</v>
      </c>
      <c r="E1029" t="s">
        <v>2177</v>
      </c>
      <c r="F1029"/>
      <c r="G1029" t="s">
        <v>2180</v>
      </c>
      <c r="H1029" t="s">
        <v>902</v>
      </c>
      <c r="I1029" t="s">
        <v>1279</v>
      </c>
      <c r="J1029"/>
      <c r="K1029"/>
      <c r="L1029" t="s">
        <v>1939</v>
      </c>
      <c r="M1029" t="s">
        <v>902</v>
      </c>
      <c r="N1029" t="s">
        <v>902</v>
      </c>
      <c r="O1029" t="s">
        <v>6198</v>
      </c>
      <c r="P1029"/>
      <c r="Q1029" t="s">
        <v>1253</v>
      </c>
      <c r="R1029" t="s">
        <v>2182</v>
      </c>
      <c r="S1029"/>
      <c r="T1029"/>
      <c r="U1029" t="s">
        <v>2183</v>
      </c>
      <c r="V1029"/>
      <c r="W1029"/>
      <c r="X1029"/>
      <c r="Y1029"/>
      <c r="Z1029"/>
      <c r="AA1029"/>
      <c r="AB1029"/>
      <c r="AC1029"/>
      <c r="AD1029"/>
      <c r="AE1029"/>
      <c r="AF1029"/>
      <c r="AG1029"/>
      <c r="AH1029"/>
      <c r="AI1029"/>
      <c r="AJ1029"/>
      <c r="AK1029"/>
      <c r="AL1029"/>
      <c r="AM1029"/>
      <c r="AN1029"/>
      <c r="AO1029" s="108" t="s">
        <v>43</v>
      </c>
      <c r="AP1029" t="s">
        <v>1260</v>
      </c>
      <c r="AQ1029">
        <v>2</v>
      </c>
      <c r="AR1029" t="e">
        <v>#N/A</v>
      </c>
      <c r="AS1029" t="s">
        <v>1252</v>
      </c>
      <c r="AT1029" t="e">
        <v>#N/A</v>
      </c>
      <c r="AU1029" t="s">
        <v>2177</v>
      </c>
      <c r="AV1029" t="s">
        <v>2178</v>
      </c>
      <c r="AW1029" t="s">
        <v>1937</v>
      </c>
      <c r="AX1029" t="s">
        <v>1934</v>
      </c>
      <c r="AY1029" t="s">
        <v>2181</v>
      </c>
      <c r="AZ1029" t="s">
        <v>1253</v>
      </c>
      <c r="BA1029" t="s">
        <v>10967</v>
      </c>
      <c r="BB1029" t="s">
        <v>1279</v>
      </c>
      <c r="BC1029" t="s">
        <v>1939</v>
      </c>
      <c r="BD1029" t="s">
        <v>10968</v>
      </c>
      <c r="BE1029">
        <v>1029</v>
      </c>
      <c r="BF1029">
        <v>0</v>
      </c>
      <c r="BG1029">
        <v>0</v>
      </c>
      <c r="BH1029" t="s">
        <v>1592</v>
      </c>
      <c r="BI1029">
        <v>0</v>
      </c>
      <c r="BJ1029">
        <v>0</v>
      </c>
      <c r="BK1029">
        <v>0</v>
      </c>
      <c r="BL1029" t="s">
        <v>1592</v>
      </c>
      <c r="BM1029" t="s">
        <v>1592</v>
      </c>
      <c r="BN1029" t="s">
        <v>1592</v>
      </c>
      <c r="BO1029" t="s" cm="1">
        <v>1592</v>
      </c>
      <c r="BP1029" t="s">
        <v>1592</v>
      </c>
      <c r="BQ1029" t="s">
        <v>1926</v>
      </c>
      <c r="BR1029">
        <v>50</v>
      </c>
      <c r="BS1029" t="s">
        <v>2176</v>
      </c>
      <c r="BT1029" t="s">
        <v>2179</v>
      </c>
      <c r="BU1029" t="s">
        <v>2180</v>
      </c>
      <c r="BV1029" t="s">
        <v>2178</v>
      </c>
      <c r="BW1029" t="s">
        <v>1940</v>
      </c>
      <c r="BX1029" t="s">
        <v>1940</v>
      </c>
      <c r="BY1029" t="s">
        <v>1592</v>
      </c>
      <c r="BZ1029" t="s">
        <v>1937</v>
      </c>
      <c r="CA1029" t="s">
        <v>902</v>
      </c>
      <c r="CB1029"/>
      <c r="CC1029" t="s">
        <v>998</v>
      </c>
      <c r="CD1029" t="s">
        <v>1279</v>
      </c>
      <c r="CE1029" t="s">
        <v>2177</v>
      </c>
      <c r="CF1029" t="s">
        <v>2178</v>
      </c>
      <c r="CG1029" t="s">
        <v>1279</v>
      </c>
      <c r="CH1029" t="s">
        <v>1592</v>
      </c>
      <c r="CI1029" t="s">
        <v>2182</v>
      </c>
      <c r="CJ1029" t="s">
        <v>1252</v>
      </c>
      <c r="CK1029"/>
      <c r="CL1029"/>
      <c r="CM1029" t="s">
        <v>2183</v>
      </c>
      <c r="CN1029" t="s">
        <v>1592</v>
      </c>
      <c r="CO1029" t="s">
        <v>2183</v>
      </c>
      <c r="CP1029" t="s">
        <v>1592</v>
      </c>
      <c r="CQ1029" t="s">
        <v>1592</v>
      </c>
      <c r="CR1029">
        <v>8</v>
      </c>
      <c r="CS1029" t="s">
        <v>1926</v>
      </c>
      <c r="CT1029" t="s">
        <v>1926</v>
      </c>
      <c r="CU1029" t="s">
        <v>1926</v>
      </c>
      <c r="CV1029" t="s">
        <v>1592</v>
      </c>
      <c r="CW1029" t="s">
        <v>1592</v>
      </c>
      <c r="CX1029">
        <v>1027</v>
      </c>
      <c r="CY1029" t="s">
        <v>10969</v>
      </c>
      <c r="CZ1029" t="s">
        <v>1592</v>
      </c>
      <c r="DA1029" t="s">
        <v>2313</v>
      </c>
      <c r="DB1029" t="s">
        <v>2314</v>
      </c>
      <c r="DC1029" t="s">
        <v>2177</v>
      </c>
      <c r="DD1029" t="s">
        <v>1253</v>
      </c>
      <c r="DE1029" t="s">
        <v>2180</v>
      </c>
      <c r="DF1029" t="s">
        <v>1592</v>
      </c>
      <c r="DG1029" t="s">
        <v>1592</v>
      </c>
      <c r="DH1029" t="s">
        <v>2334</v>
      </c>
      <c r="DI1029" t="e">
        <v>#N/A</v>
      </c>
      <c r="DJ1029"/>
      <c r="DK1029" t="s">
        <v>2334</v>
      </c>
      <c r="DL1029">
        <v>9</v>
      </c>
      <c r="DM1029" t="s">
        <v>2315</v>
      </c>
      <c r="DN1029" t="s">
        <v>1252</v>
      </c>
      <c r="DO1029" t="b">
        <v>1</v>
      </c>
      <c r="DP1029" t="b">
        <v>1</v>
      </c>
      <c r="DQ1029" t="b">
        <v>1</v>
      </c>
      <c r="DR1029" t="b">
        <v>0</v>
      </c>
      <c r="DS1029" t="b">
        <v>0</v>
      </c>
      <c r="DT1029" t="b">
        <v>1</v>
      </c>
      <c r="DU1029" t="b">
        <v>1</v>
      </c>
      <c r="DV1029">
        <v>0</v>
      </c>
      <c r="DW1029" t="b">
        <v>0</v>
      </c>
      <c r="DX1029" t="b">
        <v>0</v>
      </c>
      <c r="DY1029" t="b">
        <v>0</v>
      </c>
      <c r="DZ1029" t="b">
        <v>0</v>
      </c>
      <c r="EA1029" t="b">
        <v>0</v>
      </c>
      <c r="EB1029" t="b">
        <v>0</v>
      </c>
      <c r="EC1029" t="b">
        <v>0</v>
      </c>
      <c r="ED1029" t="b">
        <v>0</v>
      </c>
      <c r="EE1029" t="b">
        <v>0</v>
      </c>
      <c r="EF1029" t="b" cm="1">
        <v>0</v>
      </c>
      <c r="EG1029" t="b">
        <v>0</v>
      </c>
      <c r="EH1029" t="b">
        <v>0</v>
      </c>
      <c r="EI1029" t="b">
        <v>0</v>
      </c>
      <c r="EJ1029" t="s">
        <v>1592</v>
      </c>
      <c r="EK1029">
        <v>0</v>
      </c>
      <c r="EL1029">
        <v>42</v>
      </c>
      <c r="EM1029" t="b">
        <v>0</v>
      </c>
    </row>
    <row r="1030" spans="1:143" ht="63">
      <c r="A1030"/>
      <c r="B1030" t="s">
        <v>1252</v>
      </c>
      <c r="C1030" t="s">
        <v>1252</v>
      </c>
      <c r="D1030" t="s">
        <v>1761</v>
      </c>
      <c r="E1030" t="s">
        <v>1762</v>
      </c>
      <c r="F1030" t="s">
        <v>2187</v>
      </c>
      <c r="G1030" t="s">
        <v>1761</v>
      </c>
      <c r="H1030" t="s">
        <v>902</v>
      </c>
      <c r="I1030" t="s">
        <v>1272</v>
      </c>
      <c r="J1030" t="s">
        <v>2180</v>
      </c>
      <c r="K1030"/>
      <c r="L1030" t="s">
        <v>1939</v>
      </c>
      <c r="M1030" t="s">
        <v>1947</v>
      </c>
      <c r="N1030" s="109" t="s">
        <v>6592</v>
      </c>
      <c r="O1030" t="s">
        <v>6198</v>
      </c>
      <c r="P1030"/>
      <c r="Q1030" t="s">
        <v>1253</v>
      </c>
      <c r="R1030" t="s">
        <v>2182</v>
      </c>
      <c r="S1030"/>
      <c r="T1030"/>
      <c r="U1030" t="s">
        <v>2183</v>
      </c>
      <c r="V1030" t="s">
        <v>2187</v>
      </c>
      <c r="W1030"/>
      <c r="X1030"/>
      <c r="Y1030"/>
      <c r="Z1030"/>
      <c r="AA1030"/>
      <c r="AB1030"/>
      <c r="AC1030"/>
      <c r="AD1030"/>
      <c r="AE1030"/>
      <c r="AF1030"/>
      <c r="AG1030"/>
      <c r="AH1030"/>
      <c r="AI1030"/>
      <c r="AJ1030"/>
      <c r="AK1030"/>
      <c r="AL1030"/>
      <c r="AM1030"/>
      <c r="AN1030"/>
      <c r="AO1030" s="108" t="s">
        <v>43</v>
      </c>
      <c r="AP1030" t="s">
        <v>1260</v>
      </c>
      <c r="AQ1030">
        <v>3</v>
      </c>
      <c r="AR1030" t="e">
        <v>#N/A</v>
      </c>
      <c r="AS1030" t="s">
        <v>1252</v>
      </c>
      <c r="AT1030" t="e">
        <v>#N/A</v>
      </c>
      <c r="AU1030" t="s">
        <v>1762</v>
      </c>
      <c r="AV1030" t="s">
        <v>1945</v>
      </c>
      <c r="AW1030" t="s">
        <v>2138</v>
      </c>
      <c r="AX1030" t="s">
        <v>1934</v>
      </c>
      <c r="AY1030" t="s">
        <v>2186</v>
      </c>
      <c r="AZ1030" t="s">
        <v>1253</v>
      </c>
      <c r="BA1030" t="s">
        <v>5600</v>
      </c>
      <c r="BB1030" t="s">
        <v>1272</v>
      </c>
      <c r="BC1030" t="s">
        <v>1939</v>
      </c>
      <c r="BD1030" t="s">
        <v>5601</v>
      </c>
      <c r="BE1030">
        <v>339</v>
      </c>
      <c r="BF1030">
        <v>1029</v>
      </c>
      <c r="BG1030">
        <v>0</v>
      </c>
      <c r="BH1030" t="s">
        <v>1592</v>
      </c>
      <c r="BI1030">
        <v>0</v>
      </c>
      <c r="BJ1030">
        <v>0</v>
      </c>
      <c r="BK1030">
        <v>1055</v>
      </c>
      <c r="BL1030" t="s">
        <v>1950</v>
      </c>
      <c r="BM1030" t="s">
        <v>2177</v>
      </c>
      <c r="BN1030" t="s">
        <v>2178</v>
      </c>
      <c r="BO1030" t="e" cm="1">
        <v>#N/A</v>
      </c>
      <c r="BP1030" t="s">
        <v>1592</v>
      </c>
      <c r="BQ1030" t="s">
        <v>1926</v>
      </c>
      <c r="BR1030">
        <v>51</v>
      </c>
      <c r="BS1030" t="s">
        <v>1755</v>
      </c>
      <c r="BT1030" t="s">
        <v>2185</v>
      </c>
      <c r="BU1030" t="s">
        <v>1761</v>
      </c>
      <c r="BV1030" t="s">
        <v>1945</v>
      </c>
      <c r="BW1030" t="s">
        <v>1940</v>
      </c>
      <c r="BX1030" t="s">
        <v>2188</v>
      </c>
      <c r="BY1030" t="s">
        <v>1592</v>
      </c>
      <c r="BZ1030" t="s">
        <v>1937</v>
      </c>
      <c r="CA1030" t="s">
        <v>1947</v>
      </c>
      <c r="CB1030"/>
      <c r="CC1030" t="s">
        <v>998</v>
      </c>
      <c r="CD1030" t="s">
        <v>1272</v>
      </c>
      <c r="CE1030" t="s">
        <v>10970</v>
      </c>
      <c r="CF1030" t="s">
        <v>2184</v>
      </c>
      <c r="CG1030" t="s">
        <v>1272</v>
      </c>
      <c r="CH1030" t="s">
        <v>1592</v>
      </c>
      <c r="CI1030" t="s">
        <v>2182</v>
      </c>
      <c r="CJ1030" t="s">
        <v>1252</v>
      </c>
      <c r="CK1030"/>
      <c r="CL1030"/>
      <c r="CM1030" t="s">
        <v>2183</v>
      </c>
      <c r="CN1030" t="s">
        <v>2187</v>
      </c>
      <c r="CO1030" t="s">
        <v>2183</v>
      </c>
      <c r="CP1030" t="s">
        <v>2187</v>
      </c>
      <c r="CQ1030" t="s">
        <v>1592</v>
      </c>
      <c r="CR1030">
        <v>8</v>
      </c>
      <c r="CS1030" t="s">
        <v>1926</v>
      </c>
      <c r="CT1030" t="s">
        <v>1926</v>
      </c>
      <c r="CU1030" t="s">
        <v>1592</v>
      </c>
      <c r="CV1030" t="s">
        <v>1592</v>
      </c>
      <c r="CW1030" t="s">
        <v>1592</v>
      </c>
      <c r="CX1030">
        <v>1028</v>
      </c>
      <c r="CY1030" t="s">
        <v>10971</v>
      </c>
      <c r="CZ1030" t="s">
        <v>1592</v>
      </c>
      <c r="DA1030" t="s">
        <v>2313</v>
      </c>
      <c r="DB1030" t="s">
        <v>2314</v>
      </c>
      <c r="DC1030" t="s">
        <v>1762</v>
      </c>
      <c r="DD1030" t="s">
        <v>1253</v>
      </c>
      <c r="DE1030" t="s">
        <v>1761</v>
      </c>
      <c r="DF1030" t="s">
        <v>1592</v>
      </c>
      <c r="DG1030" t="s">
        <v>1592</v>
      </c>
      <c r="DH1030" t="s">
        <v>2334</v>
      </c>
      <c r="DI1030" t="e">
        <v>#N/A</v>
      </c>
      <c r="DJ1030"/>
      <c r="DK1030" t="s">
        <v>2334</v>
      </c>
      <c r="DL1030">
        <v>9</v>
      </c>
      <c r="DM1030" t="s">
        <v>2315</v>
      </c>
      <c r="DN1030" t="s">
        <v>1252</v>
      </c>
      <c r="DO1030" t="b">
        <v>1</v>
      </c>
      <c r="DP1030" t="b">
        <v>1</v>
      </c>
      <c r="DQ1030" t="b">
        <v>0</v>
      </c>
      <c r="DR1030" t="b">
        <v>0</v>
      </c>
      <c r="DS1030" t="b">
        <v>0</v>
      </c>
      <c r="DT1030" t="b">
        <v>1</v>
      </c>
      <c r="DU1030" t="b">
        <v>0</v>
      </c>
      <c r="DV1030">
        <v>0</v>
      </c>
      <c r="DW1030" t="b">
        <v>0</v>
      </c>
      <c r="DX1030" t="b">
        <v>0</v>
      </c>
      <c r="DY1030" t="b">
        <v>0</v>
      </c>
      <c r="DZ1030" t="b">
        <v>0</v>
      </c>
      <c r="EA1030" t="b">
        <v>0</v>
      </c>
      <c r="EB1030" t="b">
        <v>0</v>
      </c>
      <c r="EC1030" t="b">
        <v>0</v>
      </c>
      <c r="ED1030" t="b">
        <v>0</v>
      </c>
      <c r="EE1030" t="b">
        <v>0</v>
      </c>
      <c r="EF1030" t="b" cm="1">
        <v>0</v>
      </c>
      <c r="EG1030" t="b">
        <v>0</v>
      </c>
      <c r="EH1030" t="b">
        <v>0</v>
      </c>
      <c r="EI1030" t="b">
        <v>0</v>
      </c>
      <c r="EJ1030" t="s">
        <v>1592</v>
      </c>
      <c r="EK1030">
        <v>0</v>
      </c>
      <c r="EL1030">
        <v>7</v>
      </c>
      <c r="EM1030" t="b">
        <v>0</v>
      </c>
    </row>
    <row r="1031" spans="1:143" ht="15.75">
      <c r="A1031"/>
      <c r="B1031" t="s">
        <v>1252</v>
      </c>
      <c r="C1031" t="s">
        <v>1252</v>
      </c>
      <c r="D1031" t="s">
        <v>1766</v>
      </c>
      <c r="E1031" t="s">
        <v>1767</v>
      </c>
      <c r="F1031" t="s">
        <v>6190</v>
      </c>
      <c r="G1031" t="s">
        <v>1766</v>
      </c>
      <c r="H1031" t="s">
        <v>902</v>
      </c>
      <c r="I1031" t="s">
        <v>1272</v>
      </c>
      <c r="J1031" t="s">
        <v>2180</v>
      </c>
      <c r="K1031"/>
      <c r="L1031" t="s">
        <v>1939</v>
      </c>
      <c r="M1031" t="s">
        <v>1947</v>
      </c>
      <c r="N1031" t="s">
        <v>6606</v>
      </c>
      <c r="O1031" t="s">
        <v>6198</v>
      </c>
      <c r="P1031"/>
      <c r="Q1031" t="s">
        <v>1253</v>
      </c>
      <c r="R1031" t="s">
        <v>2182</v>
      </c>
      <c r="S1031"/>
      <c r="T1031"/>
      <c r="U1031" t="s">
        <v>2183</v>
      </c>
      <c r="V1031" t="s">
        <v>2192</v>
      </c>
      <c r="W1031"/>
      <c r="X1031"/>
      <c r="Y1031"/>
      <c r="Z1031"/>
      <c r="AA1031"/>
      <c r="AB1031"/>
      <c r="AC1031"/>
      <c r="AD1031"/>
      <c r="AE1031"/>
      <c r="AF1031"/>
      <c r="AG1031"/>
      <c r="AH1031"/>
      <c r="AI1031"/>
      <c r="AJ1031"/>
      <c r="AK1031"/>
      <c r="AL1031"/>
      <c r="AM1031"/>
      <c r="AN1031"/>
      <c r="AO1031" s="108" t="s">
        <v>43</v>
      </c>
      <c r="AP1031" t="s">
        <v>1260</v>
      </c>
      <c r="AQ1031">
        <v>4</v>
      </c>
      <c r="AR1031" t="e">
        <v>#N/A</v>
      </c>
      <c r="AS1031" t="s">
        <v>1252</v>
      </c>
      <c r="AT1031" t="e">
        <v>#N/A</v>
      </c>
      <c r="AU1031" t="s">
        <v>1767</v>
      </c>
      <c r="AV1031" t="s">
        <v>1953</v>
      </c>
      <c r="AW1031" t="s">
        <v>1954</v>
      </c>
      <c r="AX1031" t="s">
        <v>1934</v>
      </c>
      <c r="AY1031" t="s">
        <v>2191</v>
      </c>
      <c r="AZ1031" t="s">
        <v>1253</v>
      </c>
      <c r="BA1031" t="s">
        <v>5610</v>
      </c>
      <c r="BB1031" t="s">
        <v>1272</v>
      </c>
      <c r="BC1031" t="s">
        <v>1939</v>
      </c>
      <c r="BD1031" t="s">
        <v>5611</v>
      </c>
      <c r="BE1031">
        <v>340</v>
      </c>
      <c r="BF1031">
        <v>1029</v>
      </c>
      <c r="BG1031">
        <v>0</v>
      </c>
      <c r="BH1031" t="s">
        <v>1592</v>
      </c>
      <c r="BI1031">
        <v>0</v>
      </c>
      <c r="BJ1031">
        <v>0</v>
      </c>
      <c r="BK1031">
        <v>1036</v>
      </c>
      <c r="BL1031" t="s">
        <v>1958</v>
      </c>
      <c r="BM1031" t="s">
        <v>2177</v>
      </c>
      <c r="BN1031" t="s">
        <v>2178</v>
      </c>
      <c r="BO1031" t="e" cm="1">
        <v>#N/A</v>
      </c>
      <c r="BP1031" t="s">
        <v>1592</v>
      </c>
      <c r="BQ1031" t="s">
        <v>1926</v>
      </c>
      <c r="BR1031">
        <v>52</v>
      </c>
      <c r="BS1031" t="s">
        <v>1760</v>
      </c>
      <c r="BT1031" t="s">
        <v>2190</v>
      </c>
      <c r="BU1031" t="s">
        <v>1766</v>
      </c>
      <c r="BV1031" t="s">
        <v>1953</v>
      </c>
      <c r="BW1031" t="s">
        <v>1940</v>
      </c>
      <c r="BX1031" t="s">
        <v>2193</v>
      </c>
      <c r="BY1031" t="s">
        <v>1592</v>
      </c>
      <c r="BZ1031" t="s">
        <v>1937</v>
      </c>
      <c r="CA1031" t="s">
        <v>1947</v>
      </c>
      <c r="CB1031"/>
      <c r="CC1031" t="s">
        <v>998</v>
      </c>
      <c r="CD1031" t="s">
        <v>1272</v>
      </c>
      <c r="CE1031" t="s">
        <v>10972</v>
      </c>
      <c r="CF1031" t="s">
        <v>2189</v>
      </c>
      <c r="CG1031" t="s">
        <v>1272</v>
      </c>
      <c r="CH1031" t="s">
        <v>1592</v>
      </c>
      <c r="CI1031" t="s">
        <v>2182</v>
      </c>
      <c r="CJ1031" t="s">
        <v>1252</v>
      </c>
      <c r="CK1031"/>
      <c r="CL1031"/>
      <c r="CM1031" t="s">
        <v>2183</v>
      </c>
      <c r="CN1031" t="s">
        <v>2192</v>
      </c>
      <c r="CO1031" t="s">
        <v>2183</v>
      </c>
      <c r="CP1031" t="s">
        <v>2192</v>
      </c>
      <c r="CQ1031" t="s">
        <v>1592</v>
      </c>
      <c r="CR1031">
        <v>8</v>
      </c>
      <c r="CS1031" t="s">
        <v>1926</v>
      </c>
      <c r="CT1031" t="s">
        <v>1926</v>
      </c>
      <c r="CU1031" t="s">
        <v>1592</v>
      </c>
      <c r="CV1031" t="s">
        <v>1592</v>
      </c>
      <c r="CW1031" t="s">
        <v>1592</v>
      </c>
      <c r="CX1031">
        <v>1029</v>
      </c>
      <c r="CY1031" t="s">
        <v>10973</v>
      </c>
      <c r="CZ1031" t="s">
        <v>1592</v>
      </c>
      <c r="DA1031" t="s">
        <v>2313</v>
      </c>
      <c r="DB1031" t="s">
        <v>2314</v>
      </c>
      <c r="DC1031" t="s">
        <v>1767</v>
      </c>
      <c r="DD1031" t="s">
        <v>1253</v>
      </c>
      <c r="DE1031" t="s">
        <v>1766</v>
      </c>
      <c r="DF1031" t="s">
        <v>1592</v>
      </c>
      <c r="DG1031" t="s">
        <v>1592</v>
      </c>
      <c r="DH1031" t="s">
        <v>2334</v>
      </c>
      <c r="DI1031" t="e">
        <v>#N/A</v>
      </c>
      <c r="DJ1031"/>
      <c r="DK1031" t="s">
        <v>2334</v>
      </c>
      <c r="DL1031">
        <v>9</v>
      </c>
      <c r="DM1031" t="s">
        <v>2315</v>
      </c>
      <c r="DN1031" t="s">
        <v>1252</v>
      </c>
      <c r="DO1031" t="b">
        <v>1</v>
      </c>
      <c r="DP1031" t="b">
        <v>1</v>
      </c>
      <c r="DQ1031" t="b">
        <v>0</v>
      </c>
      <c r="DR1031" t="b">
        <v>0</v>
      </c>
      <c r="DS1031" t="b">
        <v>0</v>
      </c>
      <c r="DT1031" t="b">
        <v>1</v>
      </c>
      <c r="DU1031" t="b">
        <v>0</v>
      </c>
      <c r="DV1031">
        <v>0</v>
      </c>
      <c r="DW1031" t="b">
        <v>0</v>
      </c>
      <c r="DX1031" t="b">
        <v>0</v>
      </c>
      <c r="DY1031" t="b">
        <v>0</v>
      </c>
      <c r="DZ1031" t="b">
        <v>0</v>
      </c>
      <c r="EA1031" t="b">
        <v>0</v>
      </c>
      <c r="EB1031" t="b">
        <v>0</v>
      </c>
      <c r="EC1031" t="b">
        <v>0</v>
      </c>
      <c r="ED1031" t="b">
        <v>0</v>
      </c>
      <c r="EE1031" t="b">
        <v>0</v>
      </c>
      <c r="EF1031" t="b" cm="1">
        <v>0</v>
      </c>
      <c r="EG1031" t="b">
        <v>0</v>
      </c>
      <c r="EH1031" t="b">
        <v>0</v>
      </c>
      <c r="EI1031" t="b">
        <v>0</v>
      </c>
      <c r="EJ1031" t="s">
        <v>1592</v>
      </c>
      <c r="EK1031">
        <v>0</v>
      </c>
      <c r="EL1031">
        <v>13</v>
      </c>
      <c r="EM1031" t="b">
        <v>0</v>
      </c>
    </row>
    <row r="1032" spans="1:143" ht="15.75">
      <c r="A1032"/>
      <c r="B1032" t="s">
        <v>1252</v>
      </c>
      <c r="C1032" t="s">
        <v>1252</v>
      </c>
      <c r="D1032" t="s">
        <v>2198</v>
      </c>
      <c r="E1032" t="s">
        <v>2194</v>
      </c>
      <c r="F1032" t="s">
        <v>6621</v>
      </c>
      <c r="G1032" t="s">
        <v>2198</v>
      </c>
      <c r="H1032" t="s">
        <v>6622</v>
      </c>
      <c r="I1032" t="s">
        <v>1272</v>
      </c>
      <c r="J1032" t="s">
        <v>2180</v>
      </c>
      <c r="K1032"/>
      <c r="L1032" t="s">
        <v>1939</v>
      </c>
      <c r="M1032" t="s">
        <v>2031</v>
      </c>
      <c r="N1032"/>
      <c r="O1032" t="s">
        <v>6198</v>
      </c>
      <c r="P1032"/>
      <c r="Q1032" t="s">
        <v>1253</v>
      </c>
      <c r="R1032" t="s">
        <v>2182</v>
      </c>
      <c r="S1032"/>
      <c r="T1032"/>
      <c r="U1032" t="s">
        <v>2183</v>
      </c>
      <c r="V1032" t="s">
        <v>2202</v>
      </c>
      <c r="W1032"/>
      <c r="X1032"/>
      <c r="Y1032"/>
      <c r="Z1032"/>
      <c r="AA1032"/>
      <c r="AB1032"/>
      <c r="AC1032"/>
      <c r="AD1032"/>
      <c r="AE1032"/>
      <c r="AF1032"/>
      <c r="AG1032"/>
      <c r="AH1032"/>
      <c r="AI1032"/>
      <c r="AJ1032"/>
      <c r="AK1032"/>
      <c r="AL1032"/>
      <c r="AM1032"/>
      <c r="AN1032"/>
      <c r="AO1032" s="108" t="s">
        <v>43</v>
      </c>
      <c r="AP1032" t="s">
        <v>1260</v>
      </c>
      <c r="AQ1032">
        <v>5</v>
      </c>
      <c r="AR1032" t="e">
        <v>#N/A</v>
      </c>
      <c r="AS1032" t="s">
        <v>1252</v>
      </c>
      <c r="AT1032" t="e">
        <v>#N/A</v>
      </c>
      <c r="AU1032" t="s">
        <v>2194</v>
      </c>
      <c r="AV1032" t="s">
        <v>2197</v>
      </c>
      <c r="AW1032" t="s">
        <v>2199</v>
      </c>
      <c r="AX1032" t="s">
        <v>1934</v>
      </c>
      <c r="AY1032" t="s">
        <v>2200</v>
      </c>
      <c r="AZ1032" t="s">
        <v>1253</v>
      </c>
      <c r="BA1032" t="s">
        <v>6623</v>
      </c>
      <c r="BB1032" t="s">
        <v>1272</v>
      </c>
      <c r="BC1032" t="s">
        <v>1939</v>
      </c>
      <c r="BD1032" t="s">
        <v>6711</v>
      </c>
      <c r="BE1032">
        <v>487</v>
      </c>
      <c r="BF1032">
        <v>1029</v>
      </c>
      <c r="BG1032">
        <v>0</v>
      </c>
      <c r="BH1032" t="s">
        <v>1592</v>
      </c>
      <c r="BI1032">
        <v>0</v>
      </c>
      <c r="BJ1032">
        <v>0</v>
      </c>
      <c r="BK1032">
        <v>487</v>
      </c>
      <c r="BL1032" t="s">
        <v>2203</v>
      </c>
      <c r="BM1032" t="s">
        <v>2177</v>
      </c>
      <c r="BN1032" t="s">
        <v>2178</v>
      </c>
      <c r="BO1032" t="e" cm="1">
        <v>#N/A</v>
      </c>
      <c r="BP1032" t="s">
        <v>1592</v>
      </c>
      <c r="BQ1032" t="s">
        <v>1926</v>
      </c>
      <c r="BR1032">
        <v>53</v>
      </c>
      <c r="BS1032" t="s">
        <v>1765</v>
      </c>
      <c r="BT1032" t="s">
        <v>2196</v>
      </c>
      <c r="BU1032" t="s">
        <v>2198</v>
      </c>
      <c r="BV1032" t="s">
        <v>2197</v>
      </c>
      <c r="BW1032" t="s">
        <v>2201</v>
      </c>
      <c r="BX1032" t="s">
        <v>1937</v>
      </c>
      <c r="BY1032" t="s">
        <v>1592</v>
      </c>
      <c r="BZ1032" t="s">
        <v>1937</v>
      </c>
      <c r="CA1032" t="s">
        <v>2031</v>
      </c>
      <c r="CB1032"/>
      <c r="CC1032" t="s">
        <v>998</v>
      </c>
      <c r="CD1032" t="s">
        <v>1272</v>
      </c>
      <c r="CE1032" t="s">
        <v>10974</v>
      </c>
      <c r="CF1032" t="s">
        <v>2195</v>
      </c>
      <c r="CG1032" t="s">
        <v>1272</v>
      </c>
      <c r="CH1032" t="s">
        <v>1592</v>
      </c>
      <c r="CI1032" t="s">
        <v>2182</v>
      </c>
      <c r="CJ1032" t="s">
        <v>1252</v>
      </c>
      <c r="CK1032"/>
      <c r="CL1032"/>
      <c r="CM1032" t="s">
        <v>2183</v>
      </c>
      <c r="CN1032" t="s">
        <v>2202</v>
      </c>
      <c r="CO1032" t="s">
        <v>2183</v>
      </c>
      <c r="CP1032" t="s">
        <v>2202</v>
      </c>
      <c r="CQ1032" t="s">
        <v>1592</v>
      </c>
      <c r="CR1032">
        <v>8</v>
      </c>
      <c r="CS1032" t="s">
        <v>1926</v>
      </c>
      <c r="CT1032" t="s">
        <v>1926</v>
      </c>
      <c r="CU1032" t="s">
        <v>1592</v>
      </c>
      <c r="CV1032" t="s">
        <v>1592</v>
      </c>
      <c r="CW1032" t="s">
        <v>1592</v>
      </c>
      <c r="CX1032">
        <v>1030</v>
      </c>
      <c r="CY1032" t="s">
        <v>10975</v>
      </c>
      <c r="CZ1032" t="s">
        <v>1592</v>
      </c>
      <c r="DA1032" t="s">
        <v>2313</v>
      </c>
      <c r="DB1032" t="s">
        <v>2314</v>
      </c>
      <c r="DC1032" t="s">
        <v>2194</v>
      </c>
      <c r="DD1032" t="s">
        <v>1253</v>
      </c>
      <c r="DE1032" t="s">
        <v>2198</v>
      </c>
      <c r="DF1032" t="s">
        <v>1592</v>
      </c>
      <c r="DG1032" t="s">
        <v>1592</v>
      </c>
      <c r="DH1032" t="s">
        <v>2334</v>
      </c>
      <c r="DI1032" t="e">
        <v>#N/A</v>
      </c>
      <c r="DJ1032"/>
      <c r="DK1032" t="s">
        <v>2334</v>
      </c>
      <c r="DL1032">
        <v>9</v>
      </c>
      <c r="DM1032" t="s">
        <v>2315</v>
      </c>
      <c r="DN1032" t="s">
        <v>1252</v>
      </c>
      <c r="DO1032" t="b">
        <v>1</v>
      </c>
      <c r="DP1032" t="b">
        <v>1</v>
      </c>
      <c r="DQ1032" t="b">
        <v>0</v>
      </c>
      <c r="DR1032" t="b">
        <v>0</v>
      </c>
      <c r="DS1032" t="b">
        <v>0</v>
      </c>
      <c r="DT1032" t="b">
        <v>1</v>
      </c>
      <c r="DU1032" t="b">
        <v>0</v>
      </c>
      <c r="DV1032">
        <v>0</v>
      </c>
      <c r="DW1032" t="b">
        <v>0</v>
      </c>
      <c r="DX1032" t="b">
        <v>0</v>
      </c>
      <c r="DY1032" t="b">
        <v>0</v>
      </c>
      <c r="DZ1032" t="b">
        <v>0</v>
      </c>
      <c r="EA1032" t="b">
        <v>0</v>
      </c>
      <c r="EB1032" t="b">
        <v>0</v>
      </c>
      <c r="EC1032" t="b">
        <v>0</v>
      </c>
      <c r="ED1032" t="b">
        <v>0</v>
      </c>
      <c r="EE1032" t="b">
        <v>0</v>
      </c>
      <c r="EF1032" t="b" cm="1">
        <v>0</v>
      </c>
      <c r="EG1032" t="b">
        <v>0</v>
      </c>
      <c r="EH1032" t="b">
        <v>0</v>
      </c>
      <c r="EI1032" t="b">
        <v>0</v>
      </c>
      <c r="EJ1032" t="s">
        <v>1592</v>
      </c>
      <c r="EK1032">
        <v>0</v>
      </c>
      <c r="EL1032">
        <v>12</v>
      </c>
      <c r="EM1032" t="b">
        <v>0</v>
      </c>
    </row>
    <row r="1033" spans="1:143" ht="15.75">
      <c r="A1033"/>
      <c r="B1033" t="s">
        <v>1252</v>
      </c>
      <c r="C1033" t="s">
        <v>1252</v>
      </c>
      <c r="D1033" t="s">
        <v>2208</v>
      </c>
      <c r="E1033" t="s">
        <v>2204</v>
      </c>
      <c r="F1033" t="s">
        <v>6628</v>
      </c>
      <c r="G1033" t="s">
        <v>2208</v>
      </c>
      <c r="H1033" t="s">
        <v>6629</v>
      </c>
      <c r="I1033" t="s">
        <v>1272</v>
      </c>
      <c r="J1033" t="s">
        <v>2180</v>
      </c>
      <c r="K1033"/>
      <c r="L1033" t="s">
        <v>1939</v>
      </c>
      <c r="M1033" t="s">
        <v>1974</v>
      </c>
      <c r="N1033"/>
      <c r="O1033" t="s">
        <v>6198</v>
      </c>
      <c r="P1033"/>
      <c r="Q1033" t="s">
        <v>1253</v>
      </c>
      <c r="R1033" t="s">
        <v>2182</v>
      </c>
      <c r="S1033"/>
      <c r="T1033"/>
      <c r="U1033" t="s">
        <v>2183</v>
      </c>
      <c r="V1033" t="s">
        <v>2212</v>
      </c>
      <c r="W1033"/>
      <c r="X1033"/>
      <c r="Y1033"/>
      <c r="Z1033"/>
      <c r="AA1033"/>
      <c r="AB1033"/>
      <c r="AC1033"/>
      <c r="AD1033"/>
      <c r="AE1033"/>
      <c r="AF1033"/>
      <c r="AG1033"/>
      <c r="AH1033"/>
      <c r="AI1033"/>
      <c r="AJ1033"/>
      <c r="AK1033"/>
      <c r="AL1033"/>
      <c r="AM1033"/>
      <c r="AN1033"/>
      <c r="AO1033" s="108" t="s">
        <v>43</v>
      </c>
      <c r="AP1033" t="s">
        <v>1260</v>
      </c>
      <c r="AQ1033">
        <v>6</v>
      </c>
      <c r="AR1033" t="e">
        <v>#N/A</v>
      </c>
      <c r="AS1033" t="s">
        <v>1252</v>
      </c>
      <c r="AT1033" t="e">
        <v>#N/A</v>
      </c>
      <c r="AU1033" t="s">
        <v>2204</v>
      </c>
      <c r="AV1033" t="s">
        <v>2207</v>
      </c>
      <c r="AW1033" t="s">
        <v>2209</v>
      </c>
      <c r="AX1033" t="s">
        <v>1934</v>
      </c>
      <c r="AY1033" t="s">
        <v>2210</v>
      </c>
      <c r="AZ1033" t="s">
        <v>1253</v>
      </c>
      <c r="BA1033" t="s">
        <v>6630</v>
      </c>
      <c r="BB1033" t="s">
        <v>1272</v>
      </c>
      <c r="BC1033" t="s">
        <v>1939</v>
      </c>
      <c r="BD1033" t="s">
        <v>10976</v>
      </c>
      <c r="BE1033">
        <v>488</v>
      </c>
      <c r="BF1033">
        <v>1029</v>
      </c>
      <c r="BG1033">
        <v>0</v>
      </c>
      <c r="BH1033" t="s">
        <v>1592</v>
      </c>
      <c r="BI1033">
        <v>0</v>
      </c>
      <c r="BJ1033">
        <v>0</v>
      </c>
      <c r="BK1033">
        <v>488</v>
      </c>
      <c r="BL1033" t="s">
        <v>2213</v>
      </c>
      <c r="BM1033" t="s">
        <v>2177</v>
      </c>
      <c r="BN1033" t="s">
        <v>2178</v>
      </c>
      <c r="BO1033" t="e" cm="1">
        <v>#N/A</v>
      </c>
      <c r="BP1033" t="s">
        <v>1592</v>
      </c>
      <c r="BQ1033" t="s">
        <v>1926</v>
      </c>
      <c r="BR1033">
        <v>54</v>
      </c>
      <c r="BS1033" t="s">
        <v>1771</v>
      </c>
      <c r="BT1033" t="s">
        <v>2206</v>
      </c>
      <c r="BU1033" t="s">
        <v>2208</v>
      </c>
      <c r="BV1033" t="s">
        <v>2207</v>
      </c>
      <c r="BW1033" t="s">
        <v>2211</v>
      </c>
      <c r="BX1033" t="s">
        <v>1937</v>
      </c>
      <c r="BY1033" t="s">
        <v>1592</v>
      </c>
      <c r="BZ1033" t="s">
        <v>1937</v>
      </c>
      <c r="CA1033" t="s">
        <v>1974</v>
      </c>
      <c r="CB1033"/>
      <c r="CC1033" t="s">
        <v>998</v>
      </c>
      <c r="CD1033" t="s">
        <v>1272</v>
      </c>
      <c r="CE1033" t="s">
        <v>10977</v>
      </c>
      <c r="CF1033" t="s">
        <v>2205</v>
      </c>
      <c r="CG1033" t="s">
        <v>1272</v>
      </c>
      <c r="CH1033" t="s">
        <v>1592</v>
      </c>
      <c r="CI1033" t="s">
        <v>2182</v>
      </c>
      <c r="CJ1033" t="s">
        <v>1252</v>
      </c>
      <c r="CK1033"/>
      <c r="CL1033"/>
      <c r="CM1033" t="s">
        <v>2183</v>
      </c>
      <c r="CN1033" t="s">
        <v>2212</v>
      </c>
      <c r="CO1033" t="s">
        <v>2183</v>
      </c>
      <c r="CP1033" t="s">
        <v>2212</v>
      </c>
      <c r="CQ1033" t="s">
        <v>1592</v>
      </c>
      <c r="CR1033">
        <v>8</v>
      </c>
      <c r="CS1033" t="s">
        <v>1926</v>
      </c>
      <c r="CT1033" t="s">
        <v>1926</v>
      </c>
      <c r="CU1033" t="s">
        <v>1592</v>
      </c>
      <c r="CV1033" t="s">
        <v>1592</v>
      </c>
      <c r="CW1033" t="s">
        <v>1592</v>
      </c>
      <c r="CX1033">
        <v>1031</v>
      </c>
      <c r="CY1033" t="s">
        <v>10978</v>
      </c>
      <c r="CZ1033" t="s">
        <v>1592</v>
      </c>
      <c r="DA1033" t="s">
        <v>2313</v>
      </c>
      <c r="DB1033" t="s">
        <v>2314</v>
      </c>
      <c r="DC1033" t="s">
        <v>2204</v>
      </c>
      <c r="DD1033" t="s">
        <v>1253</v>
      </c>
      <c r="DE1033" t="s">
        <v>2208</v>
      </c>
      <c r="DF1033" t="s">
        <v>1592</v>
      </c>
      <c r="DG1033" t="s">
        <v>1592</v>
      </c>
      <c r="DH1033" t="s">
        <v>2334</v>
      </c>
      <c r="DI1033" t="e">
        <v>#N/A</v>
      </c>
      <c r="DJ1033"/>
      <c r="DK1033" t="s">
        <v>2334</v>
      </c>
      <c r="DL1033">
        <v>9</v>
      </c>
      <c r="DM1033" t="s">
        <v>2315</v>
      </c>
      <c r="DN1033" t="s">
        <v>1252</v>
      </c>
      <c r="DO1033" t="b">
        <v>1</v>
      </c>
      <c r="DP1033" t="b">
        <v>1</v>
      </c>
      <c r="DQ1033" t="b">
        <v>0</v>
      </c>
      <c r="DR1033" t="b">
        <v>0</v>
      </c>
      <c r="DS1033" t="b">
        <v>0</v>
      </c>
      <c r="DT1033" t="b">
        <v>1</v>
      </c>
      <c r="DU1033" t="b">
        <v>0</v>
      </c>
      <c r="DV1033">
        <v>0</v>
      </c>
      <c r="DW1033" t="b">
        <v>0</v>
      </c>
      <c r="DX1033" t="b">
        <v>0</v>
      </c>
      <c r="DY1033" t="b">
        <v>0</v>
      </c>
      <c r="DZ1033" t="b">
        <v>0</v>
      </c>
      <c r="EA1033" t="b">
        <v>1</v>
      </c>
      <c r="EB1033" t="b">
        <v>0</v>
      </c>
      <c r="EC1033" t="b">
        <v>0</v>
      </c>
      <c r="ED1033" t="b">
        <v>0</v>
      </c>
      <c r="EE1033" t="b">
        <v>0</v>
      </c>
      <c r="EF1033" t="b" cm="1">
        <v>0</v>
      </c>
      <c r="EG1033" t="b">
        <v>0</v>
      </c>
      <c r="EH1033" t="b">
        <v>0</v>
      </c>
      <c r="EI1033" t="b">
        <v>1</v>
      </c>
      <c r="EJ1033" t="s">
        <v>10979</v>
      </c>
      <c r="EK1033">
        <v>0</v>
      </c>
      <c r="EL1033">
        <v>13</v>
      </c>
      <c r="EM1033" t="b">
        <v>0</v>
      </c>
    </row>
    <row r="1034" spans="1:143" ht="31.5">
      <c r="A1034"/>
      <c r="B1034" t="s">
        <v>1252</v>
      </c>
      <c r="C1034" t="s">
        <v>1252</v>
      </c>
      <c r="D1034" t="s">
        <v>2017</v>
      </c>
      <c r="E1034" t="s">
        <v>2013</v>
      </c>
      <c r="F1034" t="s">
        <v>6650</v>
      </c>
      <c r="G1034" t="s">
        <v>2017</v>
      </c>
      <c r="H1034" s="109" t="s">
        <v>6651</v>
      </c>
      <c r="I1034" t="s">
        <v>1272</v>
      </c>
      <c r="J1034" t="s">
        <v>2180</v>
      </c>
      <c r="K1034"/>
      <c r="L1034" t="s">
        <v>1939</v>
      </c>
      <c r="M1034" t="s">
        <v>2010</v>
      </c>
      <c r="N1034"/>
      <c r="O1034" t="s">
        <v>6198</v>
      </c>
      <c r="P1034"/>
      <c r="Q1034" t="s">
        <v>1253</v>
      </c>
      <c r="R1034" t="s">
        <v>2182</v>
      </c>
      <c r="S1034"/>
      <c r="T1034"/>
      <c r="U1034" t="s">
        <v>2183</v>
      </c>
      <c r="V1034" t="s">
        <v>2218</v>
      </c>
      <c r="W1034"/>
      <c r="X1034"/>
      <c r="Y1034"/>
      <c r="Z1034"/>
      <c r="AA1034"/>
      <c r="AB1034"/>
      <c r="AC1034"/>
      <c r="AD1034"/>
      <c r="AE1034"/>
      <c r="AF1034"/>
      <c r="AG1034"/>
      <c r="AH1034"/>
      <c r="AI1034"/>
      <c r="AJ1034"/>
      <c r="AK1034"/>
      <c r="AL1034"/>
      <c r="AM1034"/>
      <c r="AN1034"/>
      <c r="AO1034" s="108" t="s">
        <v>43</v>
      </c>
      <c r="AP1034" t="s">
        <v>1260</v>
      </c>
      <c r="AQ1034">
        <v>7</v>
      </c>
      <c r="AR1034" t="e">
        <v>#N/A</v>
      </c>
      <c r="AS1034" t="s">
        <v>1252</v>
      </c>
      <c r="AT1034" t="e">
        <v>#N/A</v>
      </c>
      <c r="AU1034" t="s">
        <v>2013</v>
      </c>
      <c r="AV1034" t="s">
        <v>2016</v>
      </c>
      <c r="AW1034" t="s">
        <v>2216</v>
      </c>
      <c r="AX1034" t="s">
        <v>1934</v>
      </c>
      <c r="AY1034" t="s">
        <v>2019</v>
      </c>
      <c r="AZ1034" t="s">
        <v>1253</v>
      </c>
      <c r="BA1034" t="s">
        <v>6231</v>
      </c>
      <c r="BB1034" t="s">
        <v>1272</v>
      </c>
      <c r="BC1034" t="s">
        <v>1939</v>
      </c>
      <c r="BD1034" t="s">
        <v>6232</v>
      </c>
      <c r="BE1034">
        <v>408</v>
      </c>
      <c r="BF1034">
        <v>1029</v>
      </c>
      <c r="BG1034">
        <v>0</v>
      </c>
      <c r="BH1034" t="s">
        <v>1592</v>
      </c>
      <c r="BI1034">
        <v>0</v>
      </c>
      <c r="BJ1034">
        <v>0</v>
      </c>
      <c r="BK1034">
        <v>490</v>
      </c>
      <c r="BL1034" t="s">
        <v>2021</v>
      </c>
      <c r="BM1034" t="s">
        <v>2177</v>
      </c>
      <c r="BN1034" t="s">
        <v>2178</v>
      </c>
      <c r="BO1034" t="e" cm="1">
        <v>#N/A</v>
      </c>
      <c r="BP1034" t="s">
        <v>1592</v>
      </c>
      <c r="BQ1034" t="s">
        <v>1926</v>
      </c>
      <c r="BR1034">
        <v>55</v>
      </c>
      <c r="BS1034" t="s">
        <v>1777</v>
      </c>
      <c r="BT1034" t="s">
        <v>2215</v>
      </c>
      <c r="BU1034" t="s">
        <v>2017</v>
      </c>
      <c r="BV1034" t="s">
        <v>2016</v>
      </c>
      <c r="BW1034" t="s">
        <v>2217</v>
      </c>
      <c r="BX1034" t="s">
        <v>1937</v>
      </c>
      <c r="BY1034" t="s">
        <v>1592</v>
      </c>
      <c r="BZ1034" t="s">
        <v>1937</v>
      </c>
      <c r="CA1034" t="s">
        <v>2010</v>
      </c>
      <c r="CB1034"/>
      <c r="CC1034" t="s">
        <v>998</v>
      </c>
      <c r="CD1034" t="s">
        <v>1272</v>
      </c>
      <c r="CE1034" t="s">
        <v>10980</v>
      </c>
      <c r="CF1034" t="s">
        <v>2214</v>
      </c>
      <c r="CG1034" t="s">
        <v>1272</v>
      </c>
      <c r="CH1034" t="s">
        <v>1592</v>
      </c>
      <c r="CI1034" t="s">
        <v>2182</v>
      </c>
      <c r="CJ1034" t="s">
        <v>1252</v>
      </c>
      <c r="CK1034"/>
      <c r="CL1034"/>
      <c r="CM1034" t="s">
        <v>2183</v>
      </c>
      <c r="CN1034" t="s">
        <v>2218</v>
      </c>
      <c r="CO1034" t="s">
        <v>2183</v>
      </c>
      <c r="CP1034" t="s">
        <v>2218</v>
      </c>
      <c r="CQ1034" t="s">
        <v>1592</v>
      </c>
      <c r="CR1034">
        <v>8</v>
      </c>
      <c r="CS1034" t="s">
        <v>1926</v>
      </c>
      <c r="CT1034" t="s">
        <v>1926</v>
      </c>
      <c r="CU1034" t="s">
        <v>1592</v>
      </c>
      <c r="CV1034" t="s">
        <v>1592</v>
      </c>
      <c r="CW1034" t="s">
        <v>1592</v>
      </c>
      <c r="CX1034">
        <v>1032</v>
      </c>
      <c r="CY1034" t="s">
        <v>10981</v>
      </c>
      <c r="CZ1034" t="s">
        <v>1592</v>
      </c>
      <c r="DA1034" t="s">
        <v>2313</v>
      </c>
      <c r="DB1034" t="s">
        <v>2314</v>
      </c>
      <c r="DC1034" t="s">
        <v>2013</v>
      </c>
      <c r="DD1034" t="s">
        <v>1253</v>
      </c>
      <c r="DE1034" t="s">
        <v>2017</v>
      </c>
      <c r="DF1034" t="s">
        <v>1592</v>
      </c>
      <c r="DG1034" t="s">
        <v>1592</v>
      </c>
      <c r="DH1034" t="s">
        <v>2334</v>
      </c>
      <c r="DI1034" t="e">
        <v>#N/A</v>
      </c>
      <c r="DJ1034"/>
      <c r="DK1034" t="s">
        <v>2334</v>
      </c>
      <c r="DL1034">
        <v>9</v>
      </c>
      <c r="DM1034" t="s">
        <v>2315</v>
      </c>
      <c r="DN1034" t="s">
        <v>1252</v>
      </c>
      <c r="DO1034" t="b">
        <v>1</v>
      </c>
      <c r="DP1034" t="b">
        <v>1</v>
      </c>
      <c r="DQ1034" t="b">
        <v>0</v>
      </c>
      <c r="DR1034" t="b">
        <v>0</v>
      </c>
      <c r="DS1034" t="b">
        <v>0</v>
      </c>
      <c r="DT1034" t="b">
        <v>1</v>
      </c>
      <c r="DU1034" t="b">
        <v>0</v>
      </c>
      <c r="DV1034">
        <v>0</v>
      </c>
      <c r="DW1034" t="b">
        <v>0</v>
      </c>
      <c r="DX1034" t="b">
        <v>0</v>
      </c>
      <c r="DY1034" t="b">
        <v>0</v>
      </c>
      <c r="DZ1034" t="b">
        <v>0</v>
      </c>
      <c r="EA1034" t="b">
        <v>0</v>
      </c>
      <c r="EB1034" t="b">
        <v>0</v>
      </c>
      <c r="EC1034" t="b">
        <v>0</v>
      </c>
      <c r="ED1034" t="b">
        <v>0</v>
      </c>
      <c r="EE1034" t="b">
        <v>0</v>
      </c>
      <c r="EF1034" t="b" cm="1">
        <v>0</v>
      </c>
      <c r="EG1034" t="b">
        <v>0</v>
      </c>
      <c r="EH1034" t="b">
        <v>0</v>
      </c>
      <c r="EI1034" t="b">
        <v>0</v>
      </c>
      <c r="EJ1034" t="s">
        <v>1592</v>
      </c>
      <c r="EK1034">
        <v>0</v>
      </c>
      <c r="EL1034">
        <v>36</v>
      </c>
      <c r="EM1034" t="b">
        <v>0</v>
      </c>
    </row>
    <row r="1035" spans="1:143" ht="15.75">
      <c r="A1035"/>
      <c r="B1035" t="s">
        <v>1252</v>
      </c>
      <c r="C1035" t="s">
        <v>1252</v>
      </c>
      <c r="D1035" t="s">
        <v>10982</v>
      </c>
      <c r="E1035" t="s">
        <v>10983</v>
      </c>
      <c r="F1035"/>
      <c r="G1035" t="s">
        <v>10982</v>
      </c>
      <c r="H1035" t="s">
        <v>10982</v>
      </c>
      <c r="I1035" t="s">
        <v>1279</v>
      </c>
      <c r="J1035"/>
      <c r="K1035" t="s">
        <v>902</v>
      </c>
      <c r="L1035" t="s">
        <v>1939</v>
      </c>
      <c r="M1035"/>
      <c r="N1035"/>
      <c r="O1035"/>
      <c r="P1035" t="s">
        <v>1252</v>
      </c>
      <c r="Q1035" t="s">
        <v>1253</v>
      </c>
      <c r="R1035" t="s">
        <v>2182</v>
      </c>
      <c r="S1035"/>
      <c r="T1035"/>
      <c r="U1035" t="s">
        <v>10984</v>
      </c>
      <c r="V1035"/>
      <c r="W1035"/>
      <c r="X1035"/>
      <c r="Y1035"/>
      <c r="Z1035"/>
      <c r="AA1035"/>
      <c r="AB1035"/>
      <c r="AC1035"/>
      <c r="AD1035"/>
      <c r="AE1035"/>
      <c r="AF1035"/>
      <c r="AG1035"/>
      <c r="AH1035"/>
      <c r="AI1035"/>
      <c r="AJ1035"/>
      <c r="AK1035"/>
      <c r="AL1035"/>
      <c r="AM1035"/>
      <c r="AN1035"/>
      <c r="AO1035" s="108" t="s">
        <v>43</v>
      </c>
      <c r="AP1035" t="s">
        <v>1254</v>
      </c>
      <c r="AQ1035">
        <v>2</v>
      </c>
      <c r="AR1035" t="e">
        <v>#N/A</v>
      </c>
      <c r="AS1035" t="s">
        <v>1252</v>
      </c>
      <c r="AT1035" t="e">
        <v>#N/A</v>
      </c>
      <c r="AU1035" t="s">
        <v>10983</v>
      </c>
      <c r="AV1035" t="s">
        <v>10985</v>
      </c>
      <c r="AW1035" t="s">
        <v>1937</v>
      </c>
      <c r="AX1035" t="s">
        <v>1934</v>
      </c>
      <c r="AY1035" t="s">
        <v>10986</v>
      </c>
      <c r="AZ1035" t="s">
        <v>1253</v>
      </c>
      <c r="BA1035" t="s">
        <v>10987</v>
      </c>
      <c r="BB1035" t="s">
        <v>1279</v>
      </c>
      <c r="BC1035" t="s">
        <v>1939</v>
      </c>
      <c r="BD1035" t="s">
        <v>10988</v>
      </c>
      <c r="BE1035">
        <v>1035</v>
      </c>
      <c r="BF1035">
        <v>0</v>
      </c>
      <c r="BG1035">
        <v>0</v>
      </c>
      <c r="BH1035" t="s">
        <v>1592</v>
      </c>
      <c r="BI1035">
        <v>0</v>
      </c>
      <c r="BJ1035">
        <v>0</v>
      </c>
      <c r="BK1035">
        <v>0</v>
      </c>
      <c r="BL1035" t="s">
        <v>1592</v>
      </c>
      <c r="BM1035" t="s">
        <v>1592</v>
      </c>
      <c r="BN1035" t="s">
        <v>1592</v>
      </c>
      <c r="BO1035" t="s" cm="1">
        <v>1592</v>
      </c>
      <c r="BP1035" t="s">
        <v>1592</v>
      </c>
      <c r="BQ1035" t="s">
        <v>10989</v>
      </c>
      <c r="BR1035">
        <v>1</v>
      </c>
      <c r="BS1035" t="s">
        <v>1931</v>
      </c>
      <c r="BT1035" t="s">
        <v>10990</v>
      </c>
      <c r="BU1035" t="s">
        <v>10982</v>
      </c>
      <c r="BV1035" t="s">
        <v>10985</v>
      </c>
      <c r="BW1035" t="s">
        <v>10986</v>
      </c>
      <c r="BX1035" t="s">
        <v>1937</v>
      </c>
      <c r="BY1035" t="s">
        <v>1592</v>
      </c>
      <c r="BZ1035" t="s">
        <v>1937</v>
      </c>
      <c r="CA1035" t="s">
        <v>1592</v>
      </c>
      <c r="CB1035"/>
      <c r="CC1035" t="s">
        <v>998</v>
      </c>
      <c r="CD1035" t="s">
        <v>1279</v>
      </c>
      <c r="CE1035" t="s">
        <v>10983</v>
      </c>
      <c r="CF1035" t="s">
        <v>10985</v>
      </c>
      <c r="CG1035" t="s">
        <v>1279</v>
      </c>
      <c r="CH1035" t="s">
        <v>1592</v>
      </c>
      <c r="CI1035" t="s">
        <v>2182</v>
      </c>
      <c r="CJ1035" t="s">
        <v>1252</v>
      </c>
      <c r="CK1035"/>
      <c r="CL1035"/>
      <c r="CM1035" t="s">
        <v>10984</v>
      </c>
      <c r="CN1035" t="s">
        <v>1592</v>
      </c>
      <c r="CO1035" t="s">
        <v>10984</v>
      </c>
      <c r="CP1035" t="s">
        <v>1592</v>
      </c>
      <c r="CQ1035" t="s">
        <v>1592</v>
      </c>
      <c r="CR1035">
        <v>0</v>
      </c>
      <c r="CS1035" t="s">
        <v>1592</v>
      </c>
      <c r="CT1035" t="s">
        <v>1592</v>
      </c>
      <c r="CU1035" t="s">
        <v>1592</v>
      </c>
      <c r="CV1035" t="s">
        <v>1592</v>
      </c>
      <c r="CW1035" t="s">
        <v>1592</v>
      </c>
      <c r="CX1035">
        <v>1033</v>
      </c>
      <c r="CY1035" t="s">
        <v>10991</v>
      </c>
      <c r="CZ1035" t="s">
        <v>1592</v>
      </c>
      <c r="DA1035" t="s">
        <v>2313</v>
      </c>
      <c r="DB1035" t="s">
        <v>2314</v>
      </c>
      <c r="DC1035" t="s">
        <v>10983</v>
      </c>
      <c r="DD1035" t="s">
        <v>1253</v>
      </c>
      <c r="DE1035" t="s">
        <v>10982</v>
      </c>
      <c r="DF1035" t="s">
        <v>1592</v>
      </c>
      <c r="DG1035" t="s">
        <v>1592</v>
      </c>
      <c r="DH1035" t="s">
        <v>2334</v>
      </c>
      <c r="DI1035" t="e">
        <v>#N/A</v>
      </c>
      <c r="DJ1035"/>
      <c r="DK1035" t="s">
        <v>2334</v>
      </c>
      <c r="DL1035">
        <v>9</v>
      </c>
      <c r="DM1035" t="s">
        <v>2315</v>
      </c>
      <c r="DN1035" t="s">
        <v>1252</v>
      </c>
      <c r="DO1035" t="b">
        <v>1</v>
      </c>
      <c r="DP1035" t="b">
        <v>1</v>
      </c>
      <c r="DQ1035" t="b">
        <v>1</v>
      </c>
      <c r="DR1035" t="b">
        <v>0</v>
      </c>
      <c r="DS1035" t="b">
        <v>0</v>
      </c>
      <c r="DT1035" t="b">
        <v>1</v>
      </c>
      <c r="DU1035" t="b">
        <v>1</v>
      </c>
      <c r="DV1035">
        <v>0</v>
      </c>
      <c r="DW1035" t="b">
        <v>0</v>
      </c>
      <c r="DX1035" t="b">
        <v>0</v>
      </c>
      <c r="DY1035" t="b">
        <v>0</v>
      </c>
      <c r="DZ1035" t="b">
        <v>0</v>
      </c>
      <c r="EA1035" t="b">
        <v>0</v>
      </c>
      <c r="EB1035" t="b">
        <v>0</v>
      </c>
      <c r="EC1035" t="b">
        <v>0</v>
      </c>
      <c r="ED1035" t="b">
        <v>0</v>
      </c>
      <c r="EE1035" t="b">
        <v>0</v>
      </c>
      <c r="EF1035" t="b" cm="1">
        <v>0</v>
      </c>
      <c r="EG1035" t="b">
        <v>0</v>
      </c>
      <c r="EH1035" t="b">
        <v>0</v>
      </c>
      <c r="EI1035" t="b">
        <v>0</v>
      </c>
      <c r="EJ1035" t="s">
        <v>1592</v>
      </c>
      <c r="EK1035">
        <v>0</v>
      </c>
      <c r="EL1035">
        <v>13</v>
      </c>
      <c r="EM1035" t="b">
        <v>0</v>
      </c>
    </row>
    <row r="1036" spans="1:143" ht="15.75">
      <c r="A1036"/>
      <c r="B1036" t="s">
        <v>1252</v>
      </c>
      <c r="C1036" t="s">
        <v>1252</v>
      </c>
      <c r="D1036" t="s">
        <v>1766</v>
      </c>
      <c r="E1036" t="s">
        <v>1767</v>
      </c>
      <c r="F1036"/>
      <c r="G1036" t="s">
        <v>1766</v>
      </c>
      <c r="H1036" t="s">
        <v>10992</v>
      </c>
      <c r="I1036" t="s">
        <v>1268</v>
      </c>
      <c r="J1036" t="s">
        <v>10982</v>
      </c>
      <c r="K1036" t="s">
        <v>902</v>
      </c>
      <c r="L1036" t="s">
        <v>1939</v>
      </c>
      <c r="M1036" t="s">
        <v>1947</v>
      </c>
      <c r="N1036"/>
      <c r="O1036"/>
      <c r="P1036" t="s">
        <v>1252</v>
      </c>
      <c r="Q1036" t="s">
        <v>1253</v>
      </c>
      <c r="R1036" t="s">
        <v>2182</v>
      </c>
      <c r="S1036"/>
      <c r="T1036"/>
      <c r="U1036" t="s">
        <v>10984</v>
      </c>
      <c r="V1036" t="s">
        <v>1956</v>
      </c>
      <c r="W1036"/>
      <c r="X1036"/>
      <c r="Y1036"/>
      <c r="Z1036"/>
      <c r="AA1036"/>
      <c r="AB1036"/>
      <c r="AC1036"/>
      <c r="AD1036"/>
      <c r="AE1036"/>
      <c r="AF1036"/>
      <c r="AG1036"/>
      <c r="AH1036"/>
      <c r="AI1036"/>
      <c r="AJ1036"/>
      <c r="AK1036"/>
      <c r="AL1036"/>
      <c r="AM1036"/>
      <c r="AN1036"/>
      <c r="AO1036" s="108" t="s">
        <v>43</v>
      </c>
      <c r="AP1036" t="s">
        <v>1254</v>
      </c>
      <c r="AQ1036">
        <v>3</v>
      </c>
      <c r="AR1036" t="e">
        <v>#N/A</v>
      </c>
      <c r="AS1036" t="s">
        <v>1252</v>
      </c>
      <c r="AT1036" t="e">
        <v>#N/A</v>
      </c>
      <c r="AU1036" t="s">
        <v>1767</v>
      </c>
      <c r="AV1036" t="s">
        <v>1953</v>
      </c>
      <c r="AW1036" t="s">
        <v>1937</v>
      </c>
      <c r="AX1036" t="s">
        <v>1934</v>
      </c>
      <c r="AY1036" t="s">
        <v>2191</v>
      </c>
      <c r="AZ1036" t="s">
        <v>1253</v>
      </c>
      <c r="BA1036" t="s">
        <v>5610</v>
      </c>
      <c r="BB1036" t="s">
        <v>1268</v>
      </c>
      <c r="BC1036" t="s">
        <v>1939</v>
      </c>
      <c r="BD1036" t="s">
        <v>10993</v>
      </c>
      <c r="BE1036">
        <v>340</v>
      </c>
      <c r="BF1036">
        <v>1035</v>
      </c>
      <c r="BG1036">
        <v>0</v>
      </c>
      <c r="BH1036" t="s">
        <v>1767</v>
      </c>
      <c r="BI1036">
        <v>1</v>
      </c>
      <c r="BJ1036">
        <v>0</v>
      </c>
      <c r="BK1036">
        <v>0</v>
      </c>
      <c r="BL1036" t="s">
        <v>1592</v>
      </c>
      <c r="BM1036" t="s">
        <v>10983</v>
      </c>
      <c r="BN1036" t="s">
        <v>10985</v>
      </c>
      <c r="BO1036" t="e" cm="1">
        <v>#N/A</v>
      </c>
      <c r="BP1036" t="s">
        <v>1592</v>
      </c>
      <c r="BQ1036" t="s">
        <v>10989</v>
      </c>
      <c r="BR1036">
        <v>2</v>
      </c>
      <c r="BS1036" t="s">
        <v>1841</v>
      </c>
      <c r="BT1036" t="s">
        <v>10994</v>
      </c>
      <c r="BU1036" t="s">
        <v>1766</v>
      </c>
      <c r="BV1036" t="s">
        <v>1953</v>
      </c>
      <c r="BW1036" t="s">
        <v>10995</v>
      </c>
      <c r="BX1036" t="s">
        <v>1937</v>
      </c>
      <c r="BY1036" t="s">
        <v>1592</v>
      </c>
      <c r="BZ1036" t="s">
        <v>1937</v>
      </c>
      <c r="CA1036" t="s">
        <v>1947</v>
      </c>
      <c r="CB1036"/>
      <c r="CC1036" t="s">
        <v>998</v>
      </c>
      <c r="CD1036" t="s">
        <v>1268</v>
      </c>
      <c r="CE1036" t="s">
        <v>10996</v>
      </c>
      <c r="CF1036" t="s">
        <v>1958</v>
      </c>
      <c r="CG1036" t="s">
        <v>1268</v>
      </c>
      <c r="CH1036" t="s">
        <v>1592</v>
      </c>
      <c r="CI1036" t="s">
        <v>2182</v>
      </c>
      <c r="CJ1036" t="s">
        <v>1252</v>
      </c>
      <c r="CK1036"/>
      <c r="CL1036"/>
      <c r="CM1036" t="s">
        <v>10984</v>
      </c>
      <c r="CN1036" t="s">
        <v>1956</v>
      </c>
      <c r="CO1036" t="s">
        <v>10984</v>
      </c>
      <c r="CP1036" t="s">
        <v>1956</v>
      </c>
      <c r="CQ1036" t="s">
        <v>1592</v>
      </c>
      <c r="CR1036">
        <v>0</v>
      </c>
      <c r="CS1036" t="s">
        <v>1592</v>
      </c>
      <c r="CT1036" t="s">
        <v>1592</v>
      </c>
      <c r="CU1036" t="s">
        <v>1592</v>
      </c>
      <c r="CV1036" t="s">
        <v>1592</v>
      </c>
      <c r="CW1036" t="s">
        <v>1592</v>
      </c>
      <c r="CX1036">
        <v>1034</v>
      </c>
      <c r="CY1036" t="s">
        <v>10997</v>
      </c>
      <c r="CZ1036" t="s">
        <v>1592</v>
      </c>
      <c r="DA1036" t="s">
        <v>2313</v>
      </c>
      <c r="DB1036" t="s">
        <v>2314</v>
      </c>
      <c r="DC1036" t="s">
        <v>1767</v>
      </c>
      <c r="DD1036" t="s">
        <v>1253</v>
      </c>
      <c r="DE1036" t="s">
        <v>1766</v>
      </c>
      <c r="DF1036" t="s">
        <v>1592</v>
      </c>
      <c r="DG1036" t="s">
        <v>1592</v>
      </c>
      <c r="DH1036" t="s">
        <v>2334</v>
      </c>
      <c r="DI1036" t="e">
        <v>#N/A</v>
      </c>
      <c r="DJ1036"/>
      <c r="DK1036" t="s">
        <v>2334</v>
      </c>
      <c r="DL1036">
        <v>9</v>
      </c>
      <c r="DM1036" t="s">
        <v>2315</v>
      </c>
      <c r="DN1036" t="s">
        <v>1252</v>
      </c>
      <c r="DO1036" t="b">
        <v>1</v>
      </c>
      <c r="DP1036" t="b">
        <v>1</v>
      </c>
      <c r="DQ1036" t="b">
        <v>0</v>
      </c>
      <c r="DR1036" t="b">
        <v>0</v>
      </c>
      <c r="DS1036" t="b">
        <v>0</v>
      </c>
      <c r="DT1036" t="b">
        <v>1</v>
      </c>
      <c r="DU1036" t="b">
        <v>0</v>
      </c>
      <c r="DV1036">
        <v>0</v>
      </c>
      <c r="DW1036" t="b">
        <v>0</v>
      </c>
      <c r="DX1036" t="b">
        <v>0</v>
      </c>
      <c r="DY1036" t="b">
        <v>0</v>
      </c>
      <c r="DZ1036" t="b">
        <v>0</v>
      </c>
      <c r="EA1036" t="b">
        <v>0</v>
      </c>
      <c r="EB1036" t="b">
        <v>0</v>
      </c>
      <c r="EC1036" t="b">
        <v>0</v>
      </c>
      <c r="ED1036" t="b">
        <v>0</v>
      </c>
      <c r="EE1036" t="b">
        <v>0</v>
      </c>
      <c r="EF1036" t="b" cm="1">
        <v>0</v>
      </c>
      <c r="EG1036" t="b">
        <v>0</v>
      </c>
      <c r="EH1036" t="b">
        <v>0</v>
      </c>
      <c r="EI1036" t="b">
        <v>0</v>
      </c>
      <c r="EJ1036" t="s">
        <v>1592</v>
      </c>
      <c r="EK1036">
        <v>0</v>
      </c>
      <c r="EL1036">
        <v>13</v>
      </c>
      <c r="EM1036" t="b">
        <v>0</v>
      </c>
    </row>
    <row r="1037" spans="1:143" ht="15.75">
      <c r="A1037"/>
      <c r="B1037" t="s">
        <v>1252</v>
      </c>
      <c r="C1037" t="s">
        <v>1252</v>
      </c>
      <c r="D1037" t="s">
        <v>10998</v>
      </c>
      <c r="E1037" t="s">
        <v>10999</v>
      </c>
      <c r="F1037"/>
      <c r="G1037" t="s">
        <v>10998</v>
      </c>
      <c r="H1037" t="s">
        <v>902</v>
      </c>
      <c r="I1037" t="s">
        <v>1279</v>
      </c>
      <c r="J1037"/>
      <c r="K1037" t="s">
        <v>902</v>
      </c>
      <c r="L1037" t="s">
        <v>1939</v>
      </c>
      <c r="M1037"/>
      <c r="N1037"/>
      <c r="O1037"/>
      <c r="P1037" t="s">
        <v>1252</v>
      </c>
      <c r="Q1037" t="s">
        <v>1253</v>
      </c>
      <c r="R1037" t="s">
        <v>2182</v>
      </c>
      <c r="S1037"/>
      <c r="T1037"/>
      <c r="U1037" t="s">
        <v>11000</v>
      </c>
      <c r="V1037"/>
      <c r="W1037"/>
      <c r="X1037"/>
      <c r="Y1037"/>
      <c r="Z1037"/>
      <c r="AA1037"/>
      <c r="AB1037"/>
      <c r="AC1037"/>
      <c r="AD1037"/>
      <c r="AE1037"/>
      <c r="AF1037"/>
      <c r="AG1037"/>
      <c r="AH1037"/>
      <c r="AI1037"/>
      <c r="AJ1037"/>
      <c r="AK1037"/>
      <c r="AL1037"/>
      <c r="AM1037"/>
      <c r="AN1037"/>
      <c r="AO1037" s="108" t="s">
        <v>43</v>
      </c>
      <c r="AP1037" t="s">
        <v>1254</v>
      </c>
      <c r="AQ1037">
        <v>4</v>
      </c>
      <c r="AR1037" t="e">
        <v>#N/A</v>
      </c>
      <c r="AS1037" t="s">
        <v>1252</v>
      </c>
      <c r="AT1037" t="e">
        <v>#N/A</v>
      </c>
      <c r="AU1037" t="s">
        <v>10999</v>
      </c>
      <c r="AV1037" t="s">
        <v>11001</v>
      </c>
      <c r="AW1037" t="s">
        <v>1937</v>
      </c>
      <c r="AX1037" t="s">
        <v>1934</v>
      </c>
      <c r="AY1037" t="s">
        <v>11002</v>
      </c>
      <c r="AZ1037" t="s">
        <v>1253</v>
      </c>
      <c r="BA1037" t="s">
        <v>11003</v>
      </c>
      <c r="BB1037" t="s">
        <v>1279</v>
      </c>
      <c r="BC1037" t="s">
        <v>1939</v>
      </c>
      <c r="BD1037" t="s">
        <v>11004</v>
      </c>
      <c r="BE1037">
        <v>1037</v>
      </c>
      <c r="BF1037">
        <v>0</v>
      </c>
      <c r="BG1037">
        <v>0</v>
      </c>
      <c r="BH1037" t="s">
        <v>1592</v>
      </c>
      <c r="BI1037">
        <v>0</v>
      </c>
      <c r="BJ1037">
        <v>0</v>
      </c>
      <c r="BK1037">
        <v>0</v>
      </c>
      <c r="BL1037" t="s">
        <v>1592</v>
      </c>
      <c r="BM1037" t="s">
        <v>1592</v>
      </c>
      <c r="BN1037" t="s">
        <v>1592</v>
      </c>
      <c r="BO1037" t="s" cm="1">
        <v>1592</v>
      </c>
      <c r="BP1037" t="s">
        <v>1592</v>
      </c>
      <c r="BQ1037" t="s">
        <v>10989</v>
      </c>
      <c r="BR1037">
        <v>3</v>
      </c>
      <c r="BS1037" t="s">
        <v>1842</v>
      </c>
      <c r="BT1037" t="s">
        <v>11005</v>
      </c>
      <c r="BU1037" t="s">
        <v>10998</v>
      </c>
      <c r="BV1037" t="s">
        <v>11001</v>
      </c>
      <c r="BW1037" t="s">
        <v>1940</v>
      </c>
      <c r="BX1037" t="s">
        <v>1937</v>
      </c>
      <c r="BY1037" t="s">
        <v>1592</v>
      </c>
      <c r="BZ1037" t="s">
        <v>1937</v>
      </c>
      <c r="CA1037" t="s">
        <v>1592</v>
      </c>
      <c r="CB1037"/>
      <c r="CC1037" t="s">
        <v>998</v>
      </c>
      <c r="CD1037" t="s">
        <v>1279</v>
      </c>
      <c r="CE1037" t="s">
        <v>10999</v>
      </c>
      <c r="CF1037" t="s">
        <v>11001</v>
      </c>
      <c r="CG1037" t="s">
        <v>1279</v>
      </c>
      <c r="CH1037" t="s">
        <v>1592</v>
      </c>
      <c r="CI1037" t="s">
        <v>2182</v>
      </c>
      <c r="CJ1037" t="s">
        <v>1252</v>
      </c>
      <c r="CK1037"/>
      <c r="CL1037"/>
      <c r="CM1037" t="s">
        <v>11000</v>
      </c>
      <c r="CN1037" t="s">
        <v>1592</v>
      </c>
      <c r="CO1037" t="s">
        <v>11000</v>
      </c>
      <c r="CP1037" t="s">
        <v>1592</v>
      </c>
      <c r="CQ1037" t="s">
        <v>1592</v>
      </c>
      <c r="CR1037">
        <v>0</v>
      </c>
      <c r="CS1037" t="s">
        <v>1592</v>
      </c>
      <c r="CT1037" t="s">
        <v>1592</v>
      </c>
      <c r="CU1037" t="s">
        <v>1592</v>
      </c>
      <c r="CV1037" t="s">
        <v>1592</v>
      </c>
      <c r="CW1037" t="s">
        <v>1592</v>
      </c>
      <c r="CX1037">
        <v>1035</v>
      </c>
      <c r="CY1037" t="s">
        <v>11006</v>
      </c>
      <c r="CZ1037" t="s">
        <v>1592</v>
      </c>
      <c r="DA1037" t="s">
        <v>2313</v>
      </c>
      <c r="DB1037" t="s">
        <v>2314</v>
      </c>
      <c r="DC1037" t="s">
        <v>10999</v>
      </c>
      <c r="DD1037" t="s">
        <v>1253</v>
      </c>
      <c r="DE1037" t="s">
        <v>10998</v>
      </c>
      <c r="DF1037" t="s">
        <v>1592</v>
      </c>
      <c r="DG1037" t="s">
        <v>1592</v>
      </c>
      <c r="DH1037" t="s">
        <v>2334</v>
      </c>
      <c r="DI1037" t="e">
        <v>#N/A</v>
      </c>
      <c r="DJ1037"/>
      <c r="DK1037" t="s">
        <v>2334</v>
      </c>
      <c r="DL1037">
        <v>9</v>
      </c>
      <c r="DM1037" t="s">
        <v>2315</v>
      </c>
      <c r="DN1037" t="s">
        <v>1252</v>
      </c>
      <c r="DO1037" t="b">
        <v>1</v>
      </c>
      <c r="DP1037" t="b">
        <v>1</v>
      </c>
      <c r="DQ1037" t="b">
        <v>1</v>
      </c>
      <c r="DR1037" t="b">
        <v>0</v>
      </c>
      <c r="DS1037" t="b">
        <v>0</v>
      </c>
      <c r="DT1037" t="b">
        <v>1</v>
      </c>
      <c r="DU1037" t="b">
        <v>1</v>
      </c>
      <c r="DV1037">
        <v>0</v>
      </c>
      <c r="DW1037" t="b">
        <v>0</v>
      </c>
      <c r="DX1037" t="b">
        <v>0</v>
      </c>
      <c r="DY1037" t="b">
        <v>0</v>
      </c>
      <c r="DZ1037" t="b">
        <v>0</v>
      </c>
      <c r="EA1037" t="b">
        <v>0</v>
      </c>
      <c r="EB1037" t="b">
        <v>0</v>
      </c>
      <c r="EC1037" t="b">
        <v>0</v>
      </c>
      <c r="ED1037" t="b">
        <v>0</v>
      </c>
      <c r="EE1037" t="b">
        <v>0</v>
      </c>
      <c r="EF1037" t="b" cm="1">
        <v>0</v>
      </c>
      <c r="EG1037" t="b">
        <v>0</v>
      </c>
      <c r="EH1037" t="b">
        <v>0</v>
      </c>
      <c r="EI1037" t="b">
        <v>0</v>
      </c>
      <c r="EJ1037" t="s">
        <v>1592</v>
      </c>
      <c r="EK1037">
        <v>0</v>
      </c>
      <c r="EL1037">
        <v>18</v>
      </c>
      <c r="EM1037" t="b">
        <v>0</v>
      </c>
    </row>
    <row r="1038" spans="1:143" ht="15.75">
      <c r="A1038"/>
      <c r="B1038" t="s">
        <v>1252</v>
      </c>
      <c r="C1038" t="s">
        <v>1252</v>
      </c>
      <c r="D1038" t="s">
        <v>11007</v>
      </c>
      <c r="E1038" t="s">
        <v>11008</v>
      </c>
      <c r="F1038"/>
      <c r="G1038" t="s">
        <v>11007</v>
      </c>
      <c r="H1038" t="s">
        <v>11009</v>
      </c>
      <c r="I1038" t="s">
        <v>1268</v>
      </c>
      <c r="J1038" t="s">
        <v>10998</v>
      </c>
      <c r="K1038" t="s">
        <v>902</v>
      </c>
      <c r="L1038" t="s">
        <v>1939</v>
      </c>
      <c r="M1038" t="s">
        <v>1965</v>
      </c>
      <c r="N1038" t="s">
        <v>11010</v>
      </c>
      <c r="O1038"/>
      <c r="P1038" t="s">
        <v>1252</v>
      </c>
      <c r="Q1038" t="s">
        <v>1253</v>
      </c>
      <c r="R1038" t="s">
        <v>2182</v>
      </c>
      <c r="S1038"/>
      <c r="T1038"/>
      <c r="U1038" t="s">
        <v>11000</v>
      </c>
      <c r="V1038" t="s">
        <v>11011</v>
      </c>
      <c r="W1038"/>
      <c r="X1038"/>
      <c r="Y1038"/>
      <c r="Z1038"/>
      <c r="AA1038"/>
      <c r="AB1038"/>
      <c r="AC1038"/>
      <c r="AD1038"/>
      <c r="AE1038"/>
      <c r="AF1038"/>
      <c r="AG1038"/>
      <c r="AH1038"/>
      <c r="AI1038"/>
      <c r="AJ1038"/>
      <c r="AK1038"/>
      <c r="AL1038"/>
      <c r="AM1038"/>
      <c r="AN1038"/>
      <c r="AO1038" s="108" t="s">
        <v>43</v>
      </c>
      <c r="AP1038" t="s">
        <v>1254</v>
      </c>
      <c r="AQ1038">
        <v>5</v>
      </c>
      <c r="AR1038" t="e">
        <v>#N/A</v>
      </c>
      <c r="AS1038" t="s">
        <v>1252</v>
      </c>
      <c r="AT1038" t="e">
        <v>#N/A</v>
      </c>
      <c r="AU1038" t="s">
        <v>11008</v>
      </c>
      <c r="AV1038" t="s">
        <v>11012</v>
      </c>
      <c r="AW1038" t="s">
        <v>1937</v>
      </c>
      <c r="AX1038" t="s">
        <v>1934</v>
      </c>
      <c r="AY1038" t="s">
        <v>11013</v>
      </c>
      <c r="AZ1038" t="s">
        <v>1253</v>
      </c>
      <c r="BA1038" t="s">
        <v>11014</v>
      </c>
      <c r="BB1038" t="s">
        <v>1268</v>
      </c>
      <c r="BC1038" t="s">
        <v>1939</v>
      </c>
      <c r="BD1038" t="s">
        <v>11015</v>
      </c>
      <c r="BE1038">
        <v>1038</v>
      </c>
      <c r="BF1038">
        <v>1037</v>
      </c>
      <c r="BG1038">
        <v>0</v>
      </c>
      <c r="BH1038" t="s">
        <v>11008</v>
      </c>
      <c r="BI1038">
        <v>1</v>
      </c>
      <c r="BJ1038">
        <v>0</v>
      </c>
      <c r="BK1038">
        <v>0</v>
      </c>
      <c r="BL1038" t="s">
        <v>1592</v>
      </c>
      <c r="BM1038" t="s">
        <v>10999</v>
      </c>
      <c r="BN1038" t="s">
        <v>11001</v>
      </c>
      <c r="BO1038" t="e" cm="1">
        <v>#N/A</v>
      </c>
      <c r="BP1038" t="s">
        <v>1592</v>
      </c>
      <c r="BQ1038" t="s">
        <v>10989</v>
      </c>
      <c r="BR1038">
        <v>4</v>
      </c>
      <c r="BS1038" t="s">
        <v>1843</v>
      </c>
      <c r="BT1038" t="s">
        <v>11016</v>
      </c>
      <c r="BU1038" t="s">
        <v>11007</v>
      </c>
      <c r="BV1038" t="s">
        <v>11012</v>
      </c>
      <c r="BW1038" t="s">
        <v>11017</v>
      </c>
      <c r="BX1038" t="s">
        <v>11018</v>
      </c>
      <c r="BY1038" t="s">
        <v>1592</v>
      </c>
      <c r="BZ1038" t="s">
        <v>1937</v>
      </c>
      <c r="CA1038" t="s">
        <v>1965</v>
      </c>
      <c r="CB1038"/>
      <c r="CC1038" t="s">
        <v>998</v>
      </c>
      <c r="CD1038" t="s">
        <v>1268</v>
      </c>
      <c r="CE1038" t="s">
        <v>11019</v>
      </c>
      <c r="CF1038" t="s">
        <v>11020</v>
      </c>
      <c r="CG1038" t="s">
        <v>1268</v>
      </c>
      <c r="CH1038" t="s">
        <v>1592</v>
      </c>
      <c r="CI1038" t="s">
        <v>2182</v>
      </c>
      <c r="CJ1038" t="s">
        <v>1252</v>
      </c>
      <c r="CK1038"/>
      <c r="CL1038"/>
      <c r="CM1038" t="s">
        <v>11000</v>
      </c>
      <c r="CN1038" t="s">
        <v>11011</v>
      </c>
      <c r="CO1038" t="s">
        <v>11000</v>
      </c>
      <c r="CP1038" t="s">
        <v>11011</v>
      </c>
      <c r="CQ1038" t="s">
        <v>1592</v>
      </c>
      <c r="CR1038">
        <v>0</v>
      </c>
      <c r="CS1038" t="s">
        <v>1592</v>
      </c>
      <c r="CT1038" t="s">
        <v>1592</v>
      </c>
      <c r="CU1038" t="s">
        <v>1592</v>
      </c>
      <c r="CV1038" t="s">
        <v>1592</v>
      </c>
      <c r="CW1038" t="s">
        <v>1592</v>
      </c>
      <c r="CX1038">
        <v>1036</v>
      </c>
      <c r="CY1038" t="s">
        <v>11021</v>
      </c>
      <c r="CZ1038" t="s">
        <v>1592</v>
      </c>
      <c r="DA1038" t="s">
        <v>2313</v>
      </c>
      <c r="DB1038" t="s">
        <v>2314</v>
      </c>
      <c r="DC1038" t="s">
        <v>11008</v>
      </c>
      <c r="DD1038" t="s">
        <v>1253</v>
      </c>
      <c r="DE1038" t="s">
        <v>11007</v>
      </c>
      <c r="DF1038" t="s">
        <v>1592</v>
      </c>
      <c r="DG1038" t="s">
        <v>1592</v>
      </c>
      <c r="DH1038" t="s">
        <v>2334</v>
      </c>
      <c r="DI1038" t="e">
        <v>#N/A</v>
      </c>
      <c r="DJ1038"/>
      <c r="DK1038" t="s">
        <v>2334</v>
      </c>
      <c r="DL1038">
        <v>9</v>
      </c>
      <c r="DM1038" t="s">
        <v>2315</v>
      </c>
      <c r="DN1038" t="s">
        <v>1252</v>
      </c>
      <c r="DO1038" t="b">
        <v>1</v>
      </c>
      <c r="DP1038" t="b">
        <v>1</v>
      </c>
      <c r="DQ1038" t="b">
        <v>1</v>
      </c>
      <c r="DR1038" t="b">
        <v>0</v>
      </c>
      <c r="DS1038" t="b">
        <v>0</v>
      </c>
      <c r="DT1038" t="b">
        <v>1</v>
      </c>
      <c r="DU1038" t="b">
        <v>0</v>
      </c>
      <c r="DV1038">
        <v>0</v>
      </c>
      <c r="DW1038" t="b">
        <v>0</v>
      </c>
      <c r="DX1038" t="b">
        <v>0</v>
      </c>
      <c r="DY1038" t="b">
        <v>0</v>
      </c>
      <c r="DZ1038" t="b">
        <v>0</v>
      </c>
      <c r="EA1038" t="b">
        <v>0</v>
      </c>
      <c r="EB1038" t="b">
        <v>0</v>
      </c>
      <c r="EC1038" t="b">
        <v>0</v>
      </c>
      <c r="ED1038" t="b">
        <v>0</v>
      </c>
      <c r="EE1038" t="b">
        <v>0</v>
      </c>
      <c r="EF1038" t="b" cm="1">
        <v>0</v>
      </c>
      <c r="EG1038" t="b">
        <v>0</v>
      </c>
      <c r="EH1038" t="b">
        <v>0</v>
      </c>
      <c r="EI1038" t="b">
        <v>0</v>
      </c>
      <c r="EJ1038" t="s">
        <v>1592</v>
      </c>
      <c r="EK1038">
        <v>0</v>
      </c>
      <c r="EL1038">
        <v>14</v>
      </c>
      <c r="EM1038" t="b">
        <v>0</v>
      </c>
    </row>
    <row r="1039" spans="1:143" ht="63">
      <c r="A1039"/>
      <c r="B1039" t="s">
        <v>1252</v>
      </c>
      <c r="C1039" t="s">
        <v>1252</v>
      </c>
      <c r="D1039" t="s">
        <v>182</v>
      </c>
      <c r="E1039" t="s">
        <v>1339</v>
      </c>
      <c r="F1039"/>
      <c r="G1039" t="s">
        <v>182</v>
      </c>
      <c r="H1039" s="109" t="s">
        <v>11022</v>
      </c>
      <c r="I1039" t="s">
        <v>1268</v>
      </c>
      <c r="J1039" t="s">
        <v>10998</v>
      </c>
      <c r="K1039" t="s">
        <v>902</v>
      </c>
      <c r="L1039" t="s">
        <v>1939</v>
      </c>
      <c r="M1039" t="s">
        <v>1947</v>
      </c>
      <c r="N1039"/>
      <c r="O1039"/>
      <c r="P1039" t="s">
        <v>1252</v>
      </c>
      <c r="Q1039" t="s">
        <v>1253</v>
      </c>
      <c r="R1039" t="s">
        <v>2182</v>
      </c>
      <c r="S1039"/>
      <c r="T1039"/>
      <c r="U1039" t="s">
        <v>11000</v>
      </c>
      <c r="V1039" t="s">
        <v>11023</v>
      </c>
      <c r="W1039"/>
      <c r="X1039"/>
      <c r="Y1039"/>
      <c r="Z1039"/>
      <c r="AA1039"/>
      <c r="AB1039"/>
      <c r="AC1039"/>
      <c r="AD1039"/>
      <c r="AE1039"/>
      <c r="AF1039"/>
      <c r="AG1039"/>
      <c r="AH1039"/>
      <c r="AI1039"/>
      <c r="AJ1039"/>
      <c r="AK1039"/>
      <c r="AL1039"/>
      <c r="AM1039"/>
      <c r="AN1039"/>
      <c r="AO1039" s="108" t="s">
        <v>43</v>
      </c>
      <c r="AP1039" t="s">
        <v>1254</v>
      </c>
      <c r="AQ1039">
        <v>6</v>
      </c>
      <c r="AR1039" t="e">
        <v>#N/A</v>
      </c>
      <c r="AS1039" t="s">
        <v>1252</v>
      </c>
      <c r="AT1039" t="e">
        <v>#N/A</v>
      </c>
      <c r="AU1039" t="s">
        <v>1339</v>
      </c>
      <c r="AV1039" t="s">
        <v>11024</v>
      </c>
      <c r="AW1039" t="s">
        <v>1937</v>
      </c>
      <c r="AX1039" t="s">
        <v>1934</v>
      </c>
      <c r="AY1039" t="s">
        <v>11025</v>
      </c>
      <c r="AZ1039" t="s">
        <v>1253</v>
      </c>
      <c r="BA1039" t="s">
        <v>11026</v>
      </c>
      <c r="BB1039" t="s">
        <v>1268</v>
      </c>
      <c r="BC1039" t="s">
        <v>1939</v>
      </c>
      <c r="BD1039" t="s">
        <v>11027</v>
      </c>
      <c r="BE1039">
        <v>1039</v>
      </c>
      <c r="BF1039">
        <v>1037</v>
      </c>
      <c r="BG1039">
        <v>0</v>
      </c>
      <c r="BH1039" t="s">
        <v>1339</v>
      </c>
      <c r="BI1039">
        <v>1</v>
      </c>
      <c r="BJ1039">
        <v>0</v>
      </c>
      <c r="BK1039">
        <v>0</v>
      </c>
      <c r="BL1039" t="s">
        <v>1592</v>
      </c>
      <c r="BM1039" t="s">
        <v>10999</v>
      </c>
      <c r="BN1039" t="s">
        <v>11001</v>
      </c>
      <c r="BO1039" t="e" cm="1">
        <v>#N/A</v>
      </c>
      <c r="BP1039" t="s">
        <v>1592</v>
      </c>
      <c r="BQ1039" t="s">
        <v>10989</v>
      </c>
      <c r="BR1039">
        <v>5</v>
      </c>
      <c r="BS1039" t="s">
        <v>1844</v>
      </c>
      <c r="BT1039" t="s">
        <v>11028</v>
      </c>
      <c r="BU1039" t="s">
        <v>182</v>
      </c>
      <c r="BV1039" t="s">
        <v>11024</v>
      </c>
      <c r="BW1039" t="s">
        <v>11029</v>
      </c>
      <c r="BX1039" t="s">
        <v>1937</v>
      </c>
      <c r="BY1039" t="s">
        <v>1592</v>
      </c>
      <c r="BZ1039" t="s">
        <v>1937</v>
      </c>
      <c r="CA1039" t="s">
        <v>1947</v>
      </c>
      <c r="CB1039"/>
      <c r="CC1039" t="s">
        <v>998</v>
      </c>
      <c r="CD1039" t="s">
        <v>1268</v>
      </c>
      <c r="CE1039" t="s">
        <v>11030</v>
      </c>
      <c r="CF1039" t="s">
        <v>11031</v>
      </c>
      <c r="CG1039" t="s">
        <v>1268</v>
      </c>
      <c r="CH1039" t="s">
        <v>1592</v>
      </c>
      <c r="CI1039" t="s">
        <v>2182</v>
      </c>
      <c r="CJ1039" t="s">
        <v>1252</v>
      </c>
      <c r="CK1039"/>
      <c r="CL1039"/>
      <c r="CM1039" t="s">
        <v>11000</v>
      </c>
      <c r="CN1039" t="s">
        <v>11023</v>
      </c>
      <c r="CO1039" t="s">
        <v>11000</v>
      </c>
      <c r="CP1039" t="s">
        <v>11023</v>
      </c>
      <c r="CQ1039" t="s">
        <v>1592</v>
      </c>
      <c r="CR1039">
        <v>0</v>
      </c>
      <c r="CS1039" t="s">
        <v>1592</v>
      </c>
      <c r="CT1039" t="s">
        <v>1592</v>
      </c>
      <c r="CU1039" t="s">
        <v>1592</v>
      </c>
      <c r="CV1039" t="s">
        <v>1592</v>
      </c>
      <c r="CW1039" t="s">
        <v>1592</v>
      </c>
      <c r="CX1039">
        <v>1037</v>
      </c>
      <c r="CY1039" t="s">
        <v>11032</v>
      </c>
      <c r="CZ1039" t="s">
        <v>1592</v>
      </c>
      <c r="DA1039" t="s">
        <v>2313</v>
      </c>
      <c r="DB1039" t="s">
        <v>2314</v>
      </c>
      <c r="DC1039" t="s">
        <v>1339</v>
      </c>
      <c r="DD1039" t="s">
        <v>1253</v>
      </c>
      <c r="DE1039" t="s">
        <v>182</v>
      </c>
      <c r="DF1039" t="s">
        <v>1592</v>
      </c>
      <c r="DG1039" t="s">
        <v>1592</v>
      </c>
      <c r="DH1039" t="s">
        <v>2334</v>
      </c>
      <c r="DI1039" t="e">
        <v>#N/A</v>
      </c>
      <c r="DJ1039"/>
      <c r="DK1039" t="s">
        <v>2334</v>
      </c>
      <c r="DL1039">
        <v>9</v>
      </c>
      <c r="DM1039" t="s">
        <v>2315</v>
      </c>
      <c r="DN1039" t="s">
        <v>1252</v>
      </c>
      <c r="DO1039" t="b">
        <v>1</v>
      </c>
      <c r="DP1039" t="b">
        <v>1</v>
      </c>
      <c r="DQ1039" t="b">
        <v>1</v>
      </c>
      <c r="DR1039" t="b">
        <v>0</v>
      </c>
      <c r="DS1039" t="b">
        <v>0</v>
      </c>
      <c r="DT1039" t="b">
        <v>1</v>
      </c>
      <c r="DU1039" t="b">
        <v>0</v>
      </c>
      <c r="DV1039">
        <v>0</v>
      </c>
      <c r="DW1039" t="b">
        <v>0</v>
      </c>
      <c r="DX1039" t="b">
        <v>0</v>
      </c>
      <c r="DY1039" t="b">
        <v>0</v>
      </c>
      <c r="DZ1039" t="b">
        <v>0</v>
      </c>
      <c r="EA1039" t="b">
        <v>0</v>
      </c>
      <c r="EB1039" t="b">
        <v>0</v>
      </c>
      <c r="EC1039" t="b">
        <v>0</v>
      </c>
      <c r="ED1039" t="b">
        <v>0</v>
      </c>
      <c r="EE1039" t="b">
        <v>0</v>
      </c>
      <c r="EF1039" t="b" cm="1">
        <v>0</v>
      </c>
      <c r="EG1039" t="b">
        <v>0</v>
      </c>
      <c r="EH1039" t="b">
        <v>0</v>
      </c>
      <c r="EI1039" t="b">
        <v>0</v>
      </c>
      <c r="EJ1039" t="s">
        <v>1592</v>
      </c>
      <c r="EK1039">
        <v>0</v>
      </c>
      <c r="EL1039">
        <v>11</v>
      </c>
      <c r="EM1039" t="b">
        <v>0</v>
      </c>
    </row>
    <row r="1040" spans="1:143" ht="15.75">
      <c r="A1040"/>
      <c r="B1040" t="s">
        <v>1252</v>
      </c>
      <c r="C1040" t="s">
        <v>1252</v>
      </c>
      <c r="D1040" t="s">
        <v>1778</v>
      </c>
      <c r="E1040" t="s">
        <v>1779</v>
      </c>
      <c r="F1040"/>
      <c r="G1040" t="s">
        <v>1778</v>
      </c>
      <c r="H1040" t="s">
        <v>11033</v>
      </c>
      <c r="I1040" t="s">
        <v>1272</v>
      </c>
      <c r="J1040" t="s">
        <v>10998</v>
      </c>
      <c r="K1040" t="s">
        <v>902</v>
      </c>
      <c r="L1040" t="s">
        <v>1939</v>
      </c>
      <c r="M1040" t="s">
        <v>1947</v>
      </c>
      <c r="N1040"/>
      <c r="O1040"/>
      <c r="P1040" t="s">
        <v>1252</v>
      </c>
      <c r="Q1040" t="s">
        <v>1253</v>
      </c>
      <c r="R1040" t="s">
        <v>2182</v>
      </c>
      <c r="S1040"/>
      <c r="T1040"/>
      <c r="U1040" t="s">
        <v>11000</v>
      </c>
      <c r="V1040" t="s">
        <v>10294</v>
      </c>
      <c r="W1040"/>
      <c r="X1040"/>
      <c r="Y1040"/>
      <c r="Z1040"/>
      <c r="AA1040"/>
      <c r="AB1040"/>
      <c r="AC1040"/>
      <c r="AD1040"/>
      <c r="AE1040"/>
      <c r="AF1040"/>
      <c r="AG1040"/>
      <c r="AH1040"/>
      <c r="AI1040"/>
      <c r="AJ1040"/>
      <c r="AK1040"/>
      <c r="AL1040"/>
      <c r="AM1040"/>
      <c r="AN1040"/>
      <c r="AO1040" s="108" t="s">
        <v>43</v>
      </c>
      <c r="AP1040" t="s">
        <v>1254</v>
      </c>
      <c r="AQ1040">
        <v>7</v>
      </c>
      <c r="AR1040" t="e">
        <v>#N/A</v>
      </c>
      <c r="AS1040" t="s">
        <v>1252</v>
      </c>
      <c r="AT1040" t="e">
        <v>#N/A</v>
      </c>
      <c r="AU1040" t="s">
        <v>1779</v>
      </c>
      <c r="AV1040" t="s">
        <v>5647</v>
      </c>
      <c r="AW1040" t="s">
        <v>1937</v>
      </c>
      <c r="AX1040" t="s">
        <v>1934</v>
      </c>
      <c r="AY1040" t="s">
        <v>11034</v>
      </c>
      <c r="AZ1040" t="s">
        <v>1253</v>
      </c>
      <c r="BA1040" t="s">
        <v>5650</v>
      </c>
      <c r="BB1040" t="s">
        <v>1272</v>
      </c>
      <c r="BC1040" t="s">
        <v>1939</v>
      </c>
      <c r="BD1040" t="s">
        <v>5651</v>
      </c>
      <c r="BE1040">
        <v>343</v>
      </c>
      <c r="BF1040">
        <v>1037</v>
      </c>
      <c r="BG1040">
        <v>0</v>
      </c>
      <c r="BH1040" t="s">
        <v>1592</v>
      </c>
      <c r="BI1040">
        <v>0</v>
      </c>
      <c r="BJ1040">
        <v>0</v>
      </c>
      <c r="BK1040">
        <v>1042</v>
      </c>
      <c r="BL1040" t="s">
        <v>5652</v>
      </c>
      <c r="BM1040" t="s">
        <v>10999</v>
      </c>
      <c r="BN1040" t="s">
        <v>11001</v>
      </c>
      <c r="BO1040" t="e" cm="1">
        <v>#N/A</v>
      </c>
      <c r="BP1040" t="s">
        <v>1592</v>
      </c>
      <c r="BQ1040" t="s">
        <v>10989</v>
      </c>
      <c r="BR1040">
        <v>6</v>
      </c>
      <c r="BS1040" t="s">
        <v>1845</v>
      </c>
      <c r="BT1040" t="s">
        <v>11035</v>
      </c>
      <c r="BU1040" t="s">
        <v>1778</v>
      </c>
      <c r="BV1040" t="s">
        <v>5647</v>
      </c>
      <c r="BW1040" t="s">
        <v>11036</v>
      </c>
      <c r="BX1040" t="s">
        <v>1937</v>
      </c>
      <c r="BY1040" t="s">
        <v>1592</v>
      </c>
      <c r="BZ1040" t="s">
        <v>1937</v>
      </c>
      <c r="CA1040" t="s">
        <v>1947</v>
      </c>
      <c r="CB1040"/>
      <c r="CC1040" t="s">
        <v>998</v>
      </c>
      <c r="CD1040" t="s">
        <v>1272</v>
      </c>
      <c r="CE1040" t="s">
        <v>11037</v>
      </c>
      <c r="CF1040" t="s">
        <v>11038</v>
      </c>
      <c r="CG1040" t="s">
        <v>1272</v>
      </c>
      <c r="CH1040" t="s">
        <v>1592</v>
      </c>
      <c r="CI1040" t="s">
        <v>2182</v>
      </c>
      <c r="CJ1040" t="s">
        <v>1252</v>
      </c>
      <c r="CK1040"/>
      <c r="CL1040"/>
      <c r="CM1040" t="s">
        <v>11000</v>
      </c>
      <c r="CN1040" t="s">
        <v>10294</v>
      </c>
      <c r="CO1040" t="s">
        <v>11000</v>
      </c>
      <c r="CP1040" t="s">
        <v>10294</v>
      </c>
      <c r="CQ1040" t="s">
        <v>1592</v>
      </c>
      <c r="CR1040">
        <v>0</v>
      </c>
      <c r="CS1040" t="s">
        <v>1592</v>
      </c>
      <c r="CT1040" t="s">
        <v>1592</v>
      </c>
      <c r="CU1040" t="s">
        <v>1592</v>
      </c>
      <c r="CV1040" t="s">
        <v>1592</v>
      </c>
      <c r="CW1040" t="s">
        <v>1592</v>
      </c>
      <c r="CX1040">
        <v>1038</v>
      </c>
      <c r="CY1040" t="s">
        <v>11039</v>
      </c>
      <c r="CZ1040" t="s">
        <v>1592</v>
      </c>
      <c r="DA1040" t="s">
        <v>2313</v>
      </c>
      <c r="DB1040" t="s">
        <v>2314</v>
      </c>
      <c r="DC1040" t="s">
        <v>1779</v>
      </c>
      <c r="DD1040" t="s">
        <v>1253</v>
      </c>
      <c r="DE1040" t="s">
        <v>1778</v>
      </c>
      <c r="DF1040" t="s">
        <v>1592</v>
      </c>
      <c r="DG1040" t="s">
        <v>1592</v>
      </c>
      <c r="DH1040" t="s">
        <v>2334</v>
      </c>
      <c r="DI1040" t="e">
        <v>#N/A</v>
      </c>
      <c r="DJ1040"/>
      <c r="DK1040" t="s">
        <v>2334</v>
      </c>
      <c r="DL1040">
        <v>9</v>
      </c>
      <c r="DM1040" t="s">
        <v>2315</v>
      </c>
      <c r="DN1040" t="s">
        <v>1252</v>
      </c>
      <c r="DO1040" t="b">
        <v>1</v>
      </c>
      <c r="DP1040" t="b">
        <v>1</v>
      </c>
      <c r="DQ1040" t="b">
        <v>0</v>
      </c>
      <c r="DR1040" t="b">
        <v>0</v>
      </c>
      <c r="DS1040" t="b">
        <v>0</v>
      </c>
      <c r="DT1040" t="b">
        <v>1</v>
      </c>
      <c r="DU1040" t="b">
        <v>0</v>
      </c>
      <c r="DV1040">
        <v>0</v>
      </c>
      <c r="DW1040" t="b">
        <v>0</v>
      </c>
      <c r="DX1040" t="b">
        <v>0</v>
      </c>
      <c r="DY1040" t="b">
        <v>0</v>
      </c>
      <c r="DZ1040" t="b">
        <v>0</v>
      </c>
      <c r="EA1040" t="b">
        <v>0</v>
      </c>
      <c r="EB1040" t="b">
        <v>0</v>
      </c>
      <c r="EC1040" t="b">
        <v>0</v>
      </c>
      <c r="ED1040" t="b">
        <v>0</v>
      </c>
      <c r="EE1040" t="b">
        <v>0</v>
      </c>
      <c r="EF1040" t="b" cm="1">
        <v>0</v>
      </c>
      <c r="EG1040" t="b">
        <v>0</v>
      </c>
      <c r="EH1040" t="b">
        <v>0</v>
      </c>
      <c r="EI1040" t="b">
        <v>0</v>
      </c>
      <c r="EJ1040" t="s">
        <v>1592</v>
      </c>
      <c r="EK1040">
        <v>0</v>
      </c>
      <c r="EL1040">
        <v>14</v>
      </c>
      <c r="EM1040" t="b">
        <v>0</v>
      </c>
    </row>
    <row r="1041" spans="1:143" ht="15.75">
      <c r="A1041"/>
      <c r="B1041" t="s">
        <v>1252</v>
      </c>
      <c r="C1041" t="s">
        <v>1252</v>
      </c>
      <c r="D1041" t="s">
        <v>11040</v>
      </c>
      <c r="E1041" t="s">
        <v>11041</v>
      </c>
      <c r="F1041"/>
      <c r="G1041" t="s">
        <v>11040</v>
      </c>
      <c r="H1041" t="s">
        <v>902</v>
      </c>
      <c r="I1041" t="s">
        <v>1279</v>
      </c>
      <c r="J1041"/>
      <c r="K1041" t="s">
        <v>902</v>
      </c>
      <c r="L1041" t="s">
        <v>1939</v>
      </c>
      <c r="M1041" t="s">
        <v>1947</v>
      </c>
      <c r="N1041"/>
      <c r="O1041"/>
      <c r="P1041" t="s">
        <v>1252</v>
      </c>
      <c r="Q1041" t="s">
        <v>1253</v>
      </c>
      <c r="R1041" t="s">
        <v>2182</v>
      </c>
      <c r="S1041"/>
      <c r="T1041"/>
      <c r="U1041" t="s">
        <v>11042</v>
      </c>
      <c r="V1041"/>
      <c r="W1041"/>
      <c r="X1041"/>
      <c r="Y1041"/>
      <c r="Z1041"/>
      <c r="AA1041"/>
      <c r="AB1041"/>
      <c r="AC1041"/>
      <c r="AD1041"/>
      <c r="AE1041"/>
      <c r="AF1041"/>
      <c r="AG1041"/>
      <c r="AH1041"/>
      <c r="AI1041"/>
      <c r="AJ1041"/>
      <c r="AK1041"/>
      <c r="AL1041"/>
      <c r="AM1041"/>
      <c r="AN1041"/>
      <c r="AO1041" s="108" t="s">
        <v>43</v>
      </c>
      <c r="AP1041" t="s">
        <v>1254</v>
      </c>
      <c r="AQ1041">
        <v>8</v>
      </c>
      <c r="AR1041" t="e">
        <v>#N/A</v>
      </c>
      <c r="AS1041" t="s">
        <v>1252</v>
      </c>
      <c r="AT1041" t="e">
        <v>#N/A</v>
      </c>
      <c r="AU1041" t="s">
        <v>11041</v>
      </c>
      <c r="AV1041" t="s">
        <v>11043</v>
      </c>
      <c r="AW1041" t="s">
        <v>1937</v>
      </c>
      <c r="AX1041" t="s">
        <v>1934</v>
      </c>
      <c r="AY1041" t="s">
        <v>11044</v>
      </c>
      <c r="AZ1041" t="s">
        <v>1253</v>
      </c>
      <c r="BA1041" t="s">
        <v>11045</v>
      </c>
      <c r="BB1041" t="s">
        <v>1279</v>
      </c>
      <c r="BC1041" t="s">
        <v>1939</v>
      </c>
      <c r="BD1041" t="s">
        <v>11046</v>
      </c>
      <c r="BE1041">
        <v>1041</v>
      </c>
      <c r="BF1041">
        <v>0</v>
      </c>
      <c r="BG1041">
        <v>0</v>
      </c>
      <c r="BH1041" t="s">
        <v>1592</v>
      </c>
      <c r="BI1041">
        <v>0</v>
      </c>
      <c r="BJ1041">
        <v>0</v>
      </c>
      <c r="BK1041">
        <v>0</v>
      </c>
      <c r="BL1041" t="s">
        <v>1592</v>
      </c>
      <c r="BM1041" t="s">
        <v>1592</v>
      </c>
      <c r="BN1041" t="s">
        <v>1592</v>
      </c>
      <c r="BO1041" t="s" cm="1">
        <v>1592</v>
      </c>
      <c r="BP1041" t="s">
        <v>1592</v>
      </c>
      <c r="BQ1041" t="s">
        <v>10989</v>
      </c>
      <c r="BR1041">
        <v>7</v>
      </c>
      <c r="BS1041" t="s">
        <v>1847</v>
      </c>
      <c r="BT1041" t="s">
        <v>11047</v>
      </c>
      <c r="BU1041" t="s">
        <v>11040</v>
      </c>
      <c r="BV1041" t="s">
        <v>11043</v>
      </c>
      <c r="BW1041" t="s">
        <v>1940</v>
      </c>
      <c r="BX1041" t="s">
        <v>1937</v>
      </c>
      <c r="BY1041" t="s">
        <v>1592</v>
      </c>
      <c r="BZ1041" t="s">
        <v>1937</v>
      </c>
      <c r="CA1041" t="s">
        <v>1947</v>
      </c>
      <c r="CB1041"/>
      <c r="CC1041" t="s">
        <v>998</v>
      </c>
      <c r="CD1041" t="s">
        <v>1279</v>
      </c>
      <c r="CE1041" t="s">
        <v>11041</v>
      </c>
      <c r="CF1041" t="s">
        <v>11043</v>
      </c>
      <c r="CG1041" t="s">
        <v>1279</v>
      </c>
      <c r="CH1041" t="s">
        <v>1592</v>
      </c>
      <c r="CI1041" t="s">
        <v>2182</v>
      </c>
      <c r="CJ1041" t="s">
        <v>1252</v>
      </c>
      <c r="CK1041"/>
      <c r="CL1041"/>
      <c r="CM1041" t="s">
        <v>11042</v>
      </c>
      <c r="CN1041" t="s">
        <v>1592</v>
      </c>
      <c r="CO1041" t="s">
        <v>11042</v>
      </c>
      <c r="CP1041" t="s">
        <v>1592</v>
      </c>
      <c r="CQ1041" t="s">
        <v>1592</v>
      </c>
      <c r="CR1041">
        <v>0</v>
      </c>
      <c r="CS1041" t="s">
        <v>1592</v>
      </c>
      <c r="CT1041" t="s">
        <v>1592</v>
      </c>
      <c r="CU1041" t="s">
        <v>1592</v>
      </c>
      <c r="CV1041" t="s">
        <v>1592</v>
      </c>
      <c r="CW1041" t="s">
        <v>1592</v>
      </c>
      <c r="CX1041">
        <v>1039</v>
      </c>
      <c r="CY1041" t="s">
        <v>11048</v>
      </c>
      <c r="CZ1041" t="s">
        <v>1592</v>
      </c>
      <c r="DA1041" t="s">
        <v>2313</v>
      </c>
      <c r="DB1041" t="s">
        <v>2314</v>
      </c>
      <c r="DC1041" t="s">
        <v>11041</v>
      </c>
      <c r="DD1041" t="s">
        <v>1253</v>
      </c>
      <c r="DE1041" t="s">
        <v>11040</v>
      </c>
      <c r="DF1041" t="s">
        <v>1592</v>
      </c>
      <c r="DG1041" t="s">
        <v>1592</v>
      </c>
      <c r="DH1041" t="s">
        <v>2334</v>
      </c>
      <c r="DI1041" t="e">
        <v>#N/A</v>
      </c>
      <c r="DJ1041"/>
      <c r="DK1041" t="s">
        <v>2334</v>
      </c>
      <c r="DL1041">
        <v>9</v>
      </c>
      <c r="DM1041" t="s">
        <v>2315</v>
      </c>
      <c r="DN1041" t="s">
        <v>1252</v>
      </c>
      <c r="DO1041" t="b">
        <v>1</v>
      </c>
      <c r="DP1041" t="b">
        <v>1</v>
      </c>
      <c r="DQ1041" t="b">
        <v>1</v>
      </c>
      <c r="DR1041" t="b">
        <v>0</v>
      </c>
      <c r="DS1041" t="b">
        <v>0</v>
      </c>
      <c r="DT1041" t="b">
        <v>1</v>
      </c>
      <c r="DU1041" t="b">
        <v>1</v>
      </c>
      <c r="DV1041">
        <v>0</v>
      </c>
      <c r="DW1041" t="b">
        <v>0</v>
      </c>
      <c r="DX1041" t="b">
        <v>0</v>
      </c>
      <c r="DY1041" t="b">
        <v>0</v>
      </c>
      <c r="DZ1041" t="b">
        <v>0</v>
      </c>
      <c r="EA1041" t="b">
        <v>0</v>
      </c>
      <c r="EB1041" t="b">
        <v>0</v>
      </c>
      <c r="EC1041" t="b">
        <v>0</v>
      </c>
      <c r="ED1041" t="b">
        <v>0</v>
      </c>
      <c r="EE1041" t="b">
        <v>0</v>
      </c>
      <c r="EF1041" t="b" cm="1">
        <v>0</v>
      </c>
      <c r="EG1041" t="b">
        <v>0</v>
      </c>
      <c r="EH1041" t="b">
        <v>0</v>
      </c>
      <c r="EI1041" t="b">
        <v>0</v>
      </c>
      <c r="EJ1041" t="s">
        <v>1592</v>
      </c>
      <c r="EK1041">
        <v>0</v>
      </c>
      <c r="EL1041">
        <v>18</v>
      </c>
      <c r="EM1041" t="b">
        <v>0</v>
      </c>
    </row>
    <row r="1042" spans="1:143" ht="15.75">
      <c r="A1042"/>
      <c r="B1042" t="s">
        <v>1252</v>
      </c>
      <c r="C1042" t="s">
        <v>1252</v>
      </c>
      <c r="D1042" t="s">
        <v>1778</v>
      </c>
      <c r="E1042" t="s">
        <v>1779</v>
      </c>
      <c r="F1042"/>
      <c r="G1042" t="s">
        <v>1778</v>
      </c>
      <c r="H1042" t="s">
        <v>11033</v>
      </c>
      <c r="I1042" t="s">
        <v>1268</v>
      </c>
      <c r="J1042" t="s">
        <v>11040</v>
      </c>
      <c r="K1042" t="s">
        <v>902</v>
      </c>
      <c r="L1042" t="s">
        <v>1939</v>
      </c>
      <c r="M1042" t="s">
        <v>1947</v>
      </c>
      <c r="N1042"/>
      <c r="O1042"/>
      <c r="P1042" t="s">
        <v>1252</v>
      </c>
      <c r="Q1042" t="s">
        <v>1253</v>
      </c>
      <c r="R1042" t="s">
        <v>2182</v>
      </c>
      <c r="S1042"/>
      <c r="T1042"/>
      <c r="U1042" t="s">
        <v>11042</v>
      </c>
      <c r="V1042" t="s">
        <v>10294</v>
      </c>
      <c r="W1042"/>
      <c r="X1042"/>
      <c r="Y1042"/>
      <c r="Z1042"/>
      <c r="AA1042"/>
      <c r="AB1042"/>
      <c r="AC1042"/>
      <c r="AD1042"/>
      <c r="AE1042"/>
      <c r="AF1042"/>
      <c r="AG1042"/>
      <c r="AH1042"/>
      <c r="AI1042"/>
      <c r="AJ1042"/>
      <c r="AK1042"/>
      <c r="AL1042"/>
      <c r="AM1042"/>
      <c r="AN1042"/>
      <c r="AO1042" s="108" t="s">
        <v>43</v>
      </c>
      <c r="AP1042" t="s">
        <v>1254</v>
      </c>
      <c r="AQ1042">
        <v>9</v>
      </c>
      <c r="AR1042" t="e">
        <v>#N/A</v>
      </c>
      <c r="AS1042" t="s">
        <v>1252</v>
      </c>
      <c r="AT1042" t="e">
        <v>#N/A</v>
      </c>
      <c r="AU1042" t="s">
        <v>1779</v>
      </c>
      <c r="AV1042" t="s">
        <v>5647</v>
      </c>
      <c r="AW1042" t="s">
        <v>1937</v>
      </c>
      <c r="AX1042" t="s">
        <v>1934</v>
      </c>
      <c r="AY1042" t="s">
        <v>11034</v>
      </c>
      <c r="AZ1042" t="s">
        <v>1253</v>
      </c>
      <c r="BA1042" t="s">
        <v>5650</v>
      </c>
      <c r="BB1042" t="s">
        <v>1268</v>
      </c>
      <c r="BC1042" t="s">
        <v>1939</v>
      </c>
      <c r="BD1042" t="s">
        <v>11049</v>
      </c>
      <c r="BE1042">
        <v>343</v>
      </c>
      <c r="BF1042">
        <v>1041</v>
      </c>
      <c r="BG1042">
        <v>0</v>
      </c>
      <c r="BH1042" t="s">
        <v>1779</v>
      </c>
      <c r="BI1042">
        <v>1</v>
      </c>
      <c r="BJ1042">
        <v>0</v>
      </c>
      <c r="BK1042">
        <v>0</v>
      </c>
      <c r="BL1042" t="s">
        <v>1592</v>
      </c>
      <c r="BM1042" t="s">
        <v>11041</v>
      </c>
      <c r="BN1042" t="s">
        <v>11043</v>
      </c>
      <c r="BO1042" t="e" cm="1">
        <v>#N/A</v>
      </c>
      <c r="BP1042" t="s">
        <v>1592</v>
      </c>
      <c r="BQ1042" t="s">
        <v>10989</v>
      </c>
      <c r="BR1042">
        <v>8</v>
      </c>
      <c r="BS1042" t="s">
        <v>1848</v>
      </c>
      <c r="BT1042" t="s">
        <v>11050</v>
      </c>
      <c r="BU1042" t="s">
        <v>1778</v>
      </c>
      <c r="BV1042" t="s">
        <v>5647</v>
      </c>
      <c r="BW1042" t="s">
        <v>11036</v>
      </c>
      <c r="BX1042" t="s">
        <v>1937</v>
      </c>
      <c r="BY1042" t="s">
        <v>1592</v>
      </c>
      <c r="BZ1042" t="s">
        <v>1937</v>
      </c>
      <c r="CA1042" t="s">
        <v>1947</v>
      </c>
      <c r="CB1042"/>
      <c r="CC1042" t="s">
        <v>998</v>
      </c>
      <c r="CD1042" t="s">
        <v>1268</v>
      </c>
      <c r="CE1042" t="s">
        <v>11051</v>
      </c>
      <c r="CF1042" t="s">
        <v>5652</v>
      </c>
      <c r="CG1042" t="s">
        <v>1268</v>
      </c>
      <c r="CH1042" t="s">
        <v>1592</v>
      </c>
      <c r="CI1042" t="s">
        <v>2182</v>
      </c>
      <c r="CJ1042" t="s">
        <v>1252</v>
      </c>
      <c r="CK1042"/>
      <c r="CL1042"/>
      <c r="CM1042" t="s">
        <v>11042</v>
      </c>
      <c r="CN1042" t="s">
        <v>10294</v>
      </c>
      <c r="CO1042" t="s">
        <v>11042</v>
      </c>
      <c r="CP1042" t="s">
        <v>10294</v>
      </c>
      <c r="CQ1042" t="s">
        <v>1592</v>
      </c>
      <c r="CR1042">
        <v>0</v>
      </c>
      <c r="CS1042" t="s">
        <v>1592</v>
      </c>
      <c r="CT1042" t="s">
        <v>1592</v>
      </c>
      <c r="CU1042" t="s">
        <v>1592</v>
      </c>
      <c r="CV1042" t="s">
        <v>1592</v>
      </c>
      <c r="CW1042" t="s">
        <v>1592</v>
      </c>
      <c r="CX1042">
        <v>1040</v>
      </c>
      <c r="CY1042" t="s">
        <v>11052</v>
      </c>
      <c r="CZ1042" t="s">
        <v>1592</v>
      </c>
      <c r="DA1042" t="s">
        <v>2313</v>
      </c>
      <c r="DB1042" t="s">
        <v>2314</v>
      </c>
      <c r="DC1042" t="s">
        <v>1779</v>
      </c>
      <c r="DD1042" t="s">
        <v>1253</v>
      </c>
      <c r="DE1042" t="s">
        <v>1778</v>
      </c>
      <c r="DF1042" t="s">
        <v>1592</v>
      </c>
      <c r="DG1042" t="s">
        <v>1592</v>
      </c>
      <c r="DH1042" t="s">
        <v>2334</v>
      </c>
      <c r="DI1042" t="e">
        <v>#N/A</v>
      </c>
      <c r="DJ1042"/>
      <c r="DK1042" t="s">
        <v>2334</v>
      </c>
      <c r="DL1042">
        <v>9</v>
      </c>
      <c r="DM1042" t="s">
        <v>2315</v>
      </c>
      <c r="DN1042" t="s">
        <v>1252</v>
      </c>
      <c r="DO1042" t="b">
        <v>1</v>
      </c>
      <c r="DP1042" t="b">
        <v>1</v>
      </c>
      <c r="DQ1042" t="b">
        <v>0</v>
      </c>
      <c r="DR1042" t="b">
        <v>0</v>
      </c>
      <c r="DS1042" t="b">
        <v>0</v>
      </c>
      <c r="DT1042" t="b">
        <v>1</v>
      </c>
      <c r="DU1042" t="b">
        <v>0</v>
      </c>
      <c r="DV1042">
        <v>0</v>
      </c>
      <c r="DW1042" t="b">
        <v>0</v>
      </c>
      <c r="DX1042" t="b">
        <v>0</v>
      </c>
      <c r="DY1042" t="b">
        <v>0</v>
      </c>
      <c r="DZ1042" t="b">
        <v>0</v>
      </c>
      <c r="EA1042" t="b">
        <v>0</v>
      </c>
      <c r="EB1042" t="b">
        <v>0</v>
      </c>
      <c r="EC1042" t="b">
        <v>0</v>
      </c>
      <c r="ED1042" t="b">
        <v>0</v>
      </c>
      <c r="EE1042" t="b">
        <v>0</v>
      </c>
      <c r="EF1042" t="b" cm="1">
        <v>0</v>
      </c>
      <c r="EG1042" t="b">
        <v>0</v>
      </c>
      <c r="EH1042" t="b">
        <v>0</v>
      </c>
      <c r="EI1042" t="b">
        <v>0</v>
      </c>
      <c r="EJ1042" t="s">
        <v>1592</v>
      </c>
      <c r="EK1042">
        <v>0</v>
      </c>
      <c r="EL1042">
        <v>14</v>
      </c>
      <c r="EM1042" t="b">
        <v>0</v>
      </c>
    </row>
    <row r="1043" spans="1:143" ht="31.5">
      <c r="A1043"/>
      <c r="B1043" t="s">
        <v>1252</v>
      </c>
      <c r="C1043" t="s">
        <v>1252</v>
      </c>
      <c r="D1043" t="s">
        <v>5617</v>
      </c>
      <c r="E1043" t="s">
        <v>5618</v>
      </c>
      <c r="F1043"/>
      <c r="G1043" t="s">
        <v>5617</v>
      </c>
      <c r="H1043" s="109" t="s">
        <v>5619</v>
      </c>
      <c r="I1043" t="s">
        <v>1272</v>
      </c>
      <c r="J1043" t="s">
        <v>11040</v>
      </c>
      <c r="K1043" t="s">
        <v>902</v>
      </c>
      <c r="L1043" t="s">
        <v>1939</v>
      </c>
      <c r="M1043" t="s">
        <v>1947</v>
      </c>
      <c r="N1043"/>
      <c r="O1043"/>
      <c r="P1043" t="s">
        <v>1252</v>
      </c>
      <c r="Q1043" t="s">
        <v>1253</v>
      </c>
      <c r="R1043" t="s">
        <v>2182</v>
      </c>
      <c r="S1043"/>
      <c r="T1043"/>
      <c r="U1043" t="s">
        <v>11042</v>
      </c>
      <c r="V1043" t="s">
        <v>5620</v>
      </c>
      <c r="W1043"/>
      <c r="X1043"/>
      <c r="Y1043"/>
      <c r="Z1043"/>
      <c r="AA1043"/>
      <c r="AB1043"/>
      <c r="AC1043"/>
      <c r="AD1043"/>
      <c r="AE1043"/>
      <c r="AF1043"/>
      <c r="AG1043"/>
      <c r="AH1043"/>
      <c r="AI1043"/>
      <c r="AJ1043"/>
      <c r="AK1043"/>
      <c r="AL1043"/>
      <c r="AM1043"/>
      <c r="AN1043"/>
      <c r="AO1043" s="108" t="s">
        <v>43</v>
      </c>
      <c r="AP1043" t="s">
        <v>1254</v>
      </c>
      <c r="AQ1043">
        <v>10</v>
      </c>
      <c r="AR1043" t="e">
        <v>#N/A</v>
      </c>
      <c r="AS1043" t="s">
        <v>1252</v>
      </c>
      <c r="AT1043" t="e">
        <v>#N/A</v>
      </c>
      <c r="AU1043" t="s">
        <v>5618</v>
      </c>
      <c r="AV1043" t="s">
        <v>5621</v>
      </c>
      <c r="AW1043" t="s">
        <v>1937</v>
      </c>
      <c r="AX1043" t="s">
        <v>1934</v>
      </c>
      <c r="AY1043" t="s">
        <v>5622</v>
      </c>
      <c r="AZ1043" t="s">
        <v>1253</v>
      </c>
      <c r="BA1043" t="s">
        <v>5623</v>
      </c>
      <c r="BB1043" t="s">
        <v>1272</v>
      </c>
      <c r="BC1043" t="s">
        <v>1939</v>
      </c>
      <c r="BD1043" t="s">
        <v>5624</v>
      </c>
      <c r="BE1043">
        <v>341</v>
      </c>
      <c r="BF1043">
        <v>1041</v>
      </c>
      <c r="BG1043">
        <v>0</v>
      </c>
      <c r="BH1043" t="s">
        <v>1592</v>
      </c>
      <c r="BI1043">
        <v>0</v>
      </c>
      <c r="BJ1043">
        <v>0</v>
      </c>
      <c r="BK1043">
        <v>1051</v>
      </c>
      <c r="BL1043" t="s">
        <v>5625</v>
      </c>
      <c r="BM1043" t="s">
        <v>11041</v>
      </c>
      <c r="BN1043" t="s">
        <v>11043</v>
      </c>
      <c r="BO1043" t="e" cm="1">
        <v>#N/A</v>
      </c>
      <c r="BP1043" t="s">
        <v>1592</v>
      </c>
      <c r="BQ1043" t="s">
        <v>10989</v>
      </c>
      <c r="BR1043">
        <v>9</v>
      </c>
      <c r="BS1043" t="s">
        <v>1852</v>
      </c>
      <c r="BT1043" t="s">
        <v>11053</v>
      </c>
      <c r="BU1043" t="s">
        <v>5617</v>
      </c>
      <c r="BV1043" t="s">
        <v>5621</v>
      </c>
      <c r="BW1043" t="s">
        <v>5627</v>
      </c>
      <c r="BX1043" t="s">
        <v>1937</v>
      </c>
      <c r="BY1043" t="s">
        <v>1592</v>
      </c>
      <c r="BZ1043" t="s">
        <v>1937</v>
      </c>
      <c r="CA1043" t="s">
        <v>1947</v>
      </c>
      <c r="CB1043"/>
      <c r="CC1043" t="s">
        <v>998</v>
      </c>
      <c r="CD1043" t="s">
        <v>1272</v>
      </c>
      <c r="CE1043" t="s">
        <v>11054</v>
      </c>
      <c r="CF1043" t="s">
        <v>11055</v>
      </c>
      <c r="CG1043" t="s">
        <v>1272</v>
      </c>
      <c r="CH1043" t="s">
        <v>1592</v>
      </c>
      <c r="CI1043" t="s">
        <v>2182</v>
      </c>
      <c r="CJ1043" t="s">
        <v>1252</v>
      </c>
      <c r="CK1043"/>
      <c r="CL1043"/>
      <c r="CM1043" t="s">
        <v>11042</v>
      </c>
      <c r="CN1043" t="s">
        <v>5620</v>
      </c>
      <c r="CO1043" t="s">
        <v>11042</v>
      </c>
      <c r="CP1043" t="s">
        <v>5620</v>
      </c>
      <c r="CQ1043" t="s">
        <v>1592</v>
      </c>
      <c r="CR1043">
        <v>0</v>
      </c>
      <c r="CS1043" t="s">
        <v>1592</v>
      </c>
      <c r="CT1043" t="s">
        <v>1592</v>
      </c>
      <c r="CU1043" t="s">
        <v>1592</v>
      </c>
      <c r="CV1043" t="s">
        <v>1592</v>
      </c>
      <c r="CW1043" t="s">
        <v>1592</v>
      </c>
      <c r="CX1043">
        <v>1041</v>
      </c>
      <c r="CY1043" t="s">
        <v>11056</v>
      </c>
      <c r="CZ1043" t="s">
        <v>1592</v>
      </c>
      <c r="DA1043" t="s">
        <v>2313</v>
      </c>
      <c r="DB1043" t="s">
        <v>2314</v>
      </c>
      <c r="DC1043" t="s">
        <v>5618</v>
      </c>
      <c r="DD1043" t="s">
        <v>1253</v>
      </c>
      <c r="DE1043" t="s">
        <v>5617</v>
      </c>
      <c r="DF1043" t="s">
        <v>1592</v>
      </c>
      <c r="DG1043" t="s">
        <v>1592</v>
      </c>
      <c r="DH1043" t="s">
        <v>2334</v>
      </c>
      <c r="DI1043" t="e">
        <v>#N/A</v>
      </c>
      <c r="DJ1043"/>
      <c r="DK1043" t="s">
        <v>2334</v>
      </c>
      <c r="DL1043">
        <v>9</v>
      </c>
      <c r="DM1043" t="s">
        <v>2315</v>
      </c>
      <c r="DN1043" t="s">
        <v>1252</v>
      </c>
      <c r="DO1043" t="b">
        <v>1</v>
      </c>
      <c r="DP1043" t="b">
        <v>1</v>
      </c>
      <c r="DQ1043" t="b">
        <v>0</v>
      </c>
      <c r="DR1043" t="b">
        <v>0</v>
      </c>
      <c r="DS1043" t="b">
        <v>0</v>
      </c>
      <c r="DT1043" t="b">
        <v>1</v>
      </c>
      <c r="DU1043" t="b">
        <v>0</v>
      </c>
      <c r="DV1043">
        <v>0</v>
      </c>
      <c r="DW1043" t="b">
        <v>0</v>
      </c>
      <c r="DX1043" t="b">
        <v>0</v>
      </c>
      <c r="DY1043" t="b">
        <v>0</v>
      </c>
      <c r="DZ1043" t="b">
        <v>0</v>
      </c>
      <c r="EA1043" t="b">
        <v>0</v>
      </c>
      <c r="EB1043" t="b">
        <v>0</v>
      </c>
      <c r="EC1043" t="b">
        <v>0</v>
      </c>
      <c r="ED1043" t="b">
        <v>0</v>
      </c>
      <c r="EE1043" t="b">
        <v>0</v>
      </c>
      <c r="EF1043" t="b" cm="1">
        <v>0</v>
      </c>
      <c r="EG1043" t="b">
        <v>0</v>
      </c>
      <c r="EH1043" t="b">
        <v>0</v>
      </c>
      <c r="EI1043" t="b">
        <v>0</v>
      </c>
      <c r="EJ1043" t="s">
        <v>1592</v>
      </c>
      <c r="EK1043">
        <v>0</v>
      </c>
      <c r="EL1043">
        <v>13</v>
      </c>
      <c r="EM1043" t="b">
        <v>0</v>
      </c>
    </row>
    <row r="1044" spans="1:143" ht="15.75">
      <c r="A1044"/>
      <c r="B1044" t="s">
        <v>1252</v>
      </c>
      <c r="C1044" t="s">
        <v>1252</v>
      </c>
      <c r="D1044" t="s">
        <v>1761</v>
      </c>
      <c r="E1044" t="s">
        <v>1762</v>
      </c>
      <c r="F1044"/>
      <c r="G1044" t="s">
        <v>1761</v>
      </c>
      <c r="H1044" t="s">
        <v>11057</v>
      </c>
      <c r="I1044" t="s">
        <v>1272</v>
      </c>
      <c r="J1044" t="s">
        <v>11040</v>
      </c>
      <c r="K1044" t="s">
        <v>902</v>
      </c>
      <c r="L1044" t="s">
        <v>1939</v>
      </c>
      <c r="M1044" t="s">
        <v>1947</v>
      </c>
      <c r="N1044"/>
      <c r="O1044"/>
      <c r="P1044" t="s">
        <v>1252</v>
      </c>
      <c r="Q1044" t="s">
        <v>1253</v>
      </c>
      <c r="R1044" t="s">
        <v>2182</v>
      </c>
      <c r="S1044"/>
      <c r="T1044"/>
      <c r="U1044" t="s">
        <v>11042</v>
      </c>
      <c r="V1044" t="s">
        <v>1948</v>
      </c>
      <c r="W1044"/>
      <c r="X1044"/>
      <c r="Y1044"/>
      <c r="Z1044"/>
      <c r="AA1044"/>
      <c r="AB1044"/>
      <c r="AC1044"/>
      <c r="AD1044"/>
      <c r="AE1044"/>
      <c r="AF1044"/>
      <c r="AG1044"/>
      <c r="AH1044"/>
      <c r="AI1044"/>
      <c r="AJ1044"/>
      <c r="AK1044"/>
      <c r="AL1044"/>
      <c r="AM1044"/>
      <c r="AN1044"/>
      <c r="AO1044" s="108" t="s">
        <v>43</v>
      </c>
      <c r="AP1044" t="s">
        <v>1254</v>
      </c>
      <c r="AQ1044">
        <v>11</v>
      </c>
      <c r="AR1044" t="e">
        <v>#N/A</v>
      </c>
      <c r="AS1044" t="s">
        <v>1252</v>
      </c>
      <c r="AT1044" t="e">
        <v>#N/A</v>
      </c>
      <c r="AU1044" t="s">
        <v>1762</v>
      </c>
      <c r="AV1044" t="s">
        <v>1945</v>
      </c>
      <c r="AW1044" t="s">
        <v>1937</v>
      </c>
      <c r="AX1044" t="s">
        <v>1934</v>
      </c>
      <c r="AY1044" t="s">
        <v>2186</v>
      </c>
      <c r="AZ1044" t="s">
        <v>1253</v>
      </c>
      <c r="BA1044" t="s">
        <v>5600</v>
      </c>
      <c r="BB1044" t="s">
        <v>1272</v>
      </c>
      <c r="BC1044" t="s">
        <v>1939</v>
      </c>
      <c r="BD1044" t="s">
        <v>5601</v>
      </c>
      <c r="BE1044">
        <v>339</v>
      </c>
      <c r="BF1044">
        <v>1041</v>
      </c>
      <c r="BG1044">
        <v>0</v>
      </c>
      <c r="BH1044" t="s">
        <v>1592</v>
      </c>
      <c r="BI1044">
        <v>0</v>
      </c>
      <c r="BJ1044">
        <v>0</v>
      </c>
      <c r="BK1044">
        <v>1055</v>
      </c>
      <c r="BL1044" t="s">
        <v>1950</v>
      </c>
      <c r="BM1044" t="s">
        <v>11041</v>
      </c>
      <c r="BN1044" t="s">
        <v>11043</v>
      </c>
      <c r="BO1044" t="e" cm="1">
        <v>#N/A</v>
      </c>
      <c r="BP1044" t="s">
        <v>1592</v>
      </c>
      <c r="BQ1044" t="s">
        <v>10989</v>
      </c>
      <c r="BR1044">
        <v>10</v>
      </c>
      <c r="BS1044" t="s">
        <v>1856</v>
      </c>
      <c r="BT1044" t="s">
        <v>11058</v>
      </c>
      <c r="BU1044" t="s">
        <v>1761</v>
      </c>
      <c r="BV1044" t="s">
        <v>1945</v>
      </c>
      <c r="BW1044" t="s">
        <v>11059</v>
      </c>
      <c r="BX1044" t="s">
        <v>1937</v>
      </c>
      <c r="BY1044" t="s">
        <v>1592</v>
      </c>
      <c r="BZ1044" t="s">
        <v>1937</v>
      </c>
      <c r="CA1044" t="s">
        <v>1947</v>
      </c>
      <c r="CB1044"/>
      <c r="CC1044" t="s">
        <v>998</v>
      </c>
      <c r="CD1044" t="s">
        <v>1272</v>
      </c>
      <c r="CE1044" t="s">
        <v>11060</v>
      </c>
      <c r="CF1044" t="s">
        <v>11061</v>
      </c>
      <c r="CG1044" t="s">
        <v>1272</v>
      </c>
      <c r="CH1044" t="s">
        <v>1592</v>
      </c>
      <c r="CI1044" t="s">
        <v>2182</v>
      </c>
      <c r="CJ1044" t="s">
        <v>1252</v>
      </c>
      <c r="CK1044"/>
      <c r="CL1044"/>
      <c r="CM1044" t="s">
        <v>11042</v>
      </c>
      <c r="CN1044" t="s">
        <v>1948</v>
      </c>
      <c r="CO1044" t="s">
        <v>11042</v>
      </c>
      <c r="CP1044" t="s">
        <v>1948</v>
      </c>
      <c r="CQ1044" t="s">
        <v>1592</v>
      </c>
      <c r="CR1044">
        <v>0</v>
      </c>
      <c r="CS1044" t="s">
        <v>1592</v>
      </c>
      <c r="CT1044" t="s">
        <v>1592</v>
      </c>
      <c r="CU1044" t="s">
        <v>1592</v>
      </c>
      <c r="CV1044" t="s">
        <v>1592</v>
      </c>
      <c r="CW1044" t="s">
        <v>1592</v>
      </c>
      <c r="CX1044">
        <v>1042</v>
      </c>
      <c r="CY1044" t="s">
        <v>11062</v>
      </c>
      <c r="CZ1044" t="s">
        <v>1592</v>
      </c>
      <c r="DA1044" t="s">
        <v>2313</v>
      </c>
      <c r="DB1044" t="s">
        <v>2314</v>
      </c>
      <c r="DC1044" t="s">
        <v>1762</v>
      </c>
      <c r="DD1044" t="s">
        <v>1253</v>
      </c>
      <c r="DE1044" t="s">
        <v>1761</v>
      </c>
      <c r="DF1044" t="s">
        <v>1592</v>
      </c>
      <c r="DG1044" t="s">
        <v>1592</v>
      </c>
      <c r="DH1044" t="s">
        <v>2334</v>
      </c>
      <c r="DI1044" t="e">
        <v>#N/A</v>
      </c>
      <c r="DJ1044"/>
      <c r="DK1044" t="s">
        <v>2334</v>
      </c>
      <c r="DL1044">
        <v>9</v>
      </c>
      <c r="DM1044" t="s">
        <v>2315</v>
      </c>
      <c r="DN1044" t="s">
        <v>1252</v>
      </c>
      <c r="DO1044" t="b">
        <v>1</v>
      </c>
      <c r="DP1044" t="b">
        <v>1</v>
      </c>
      <c r="DQ1044" t="b">
        <v>0</v>
      </c>
      <c r="DR1044" t="b">
        <v>0</v>
      </c>
      <c r="DS1044" t="b">
        <v>0</v>
      </c>
      <c r="DT1044" t="b">
        <v>1</v>
      </c>
      <c r="DU1044" t="b">
        <v>0</v>
      </c>
      <c r="DV1044">
        <v>0</v>
      </c>
      <c r="DW1044" t="b">
        <v>0</v>
      </c>
      <c r="DX1044" t="b">
        <v>0</v>
      </c>
      <c r="DY1044" t="b">
        <v>0</v>
      </c>
      <c r="DZ1044" t="b">
        <v>0</v>
      </c>
      <c r="EA1044" t="b">
        <v>0</v>
      </c>
      <c r="EB1044" t="b">
        <v>0</v>
      </c>
      <c r="EC1044" t="b">
        <v>0</v>
      </c>
      <c r="ED1044" t="b">
        <v>0</v>
      </c>
      <c r="EE1044" t="b">
        <v>0</v>
      </c>
      <c r="EF1044" t="b" cm="1">
        <v>0</v>
      </c>
      <c r="EG1044" t="b">
        <v>0</v>
      </c>
      <c r="EH1044" t="b">
        <v>0</v>
      </c>
      <c r="EI1044" t="b">
        <v>0</v>
      </c>
      <c r="EJ1044" t="s">
        <v>1592</v>
      </c>
      <c r="EK1044">
        <v>0</v>
      </c>
      <c r="EL1044">
        <v>7</v>
      </c>
      <c r="EM1044" t="b">
        <v>0</v>
      </c>
    </row>
    <row r="1045" spans="1:143" ht="15.75">
      <c r="A1045"/>
      <c r="B1045" t="s">
        <v>1252</v>
      </c>
      <c r="C1045" t="s">
        <v>1252</v>
      </c>
      <c r="D1045" t="s">
        <v>1766</v>
      </c>
      <c r="E1045" t="s">
        <v>1767</v>
      </c>
      <c r="F1045"/>
      <c r="G1045" t="s">
        <v>1766</v>
      </c>
      <c r="H1045" t="s">
        <v>11063</v>
      </c>
      <c r="I1045" t="s">
        <v>1272</v>
      </c>
      <c r="J1045" t="s">
        <v>11040</v>
      </c>
      <c r="K1045" t="s">
        <v>902</v>
      </c>
      <c r="L1045" t="s">
        <v>1939</v>
      </c>
      <c r="M1045" t="s">
        <v>1947</v>
      </c>
      <c r="N1045"/>
      <c r="O1045"/>
      <c r="P1045" t="s">
        <v>1252</v>
      </c>
      <c r="Q1045" t="s">
        <v>1253</v>
      </c>
      <c r="R1045" t="s">
        <v>2182</v>
      </c>
      <c r="S1045"/>
      <c r="T1045"/>
      <c r="U1045" t="s">
        <v>11042</v>
      </c>
      <c r="V1045" t="s">
        <v>1956</v>
      </c>
      <c r="W1045"/>
      <c r="X1045"/>
      <c r="Y1045"/>
      <c r="Z1045"/>
      <c r="AA1045"/>
      <c r="AB1045"/>
      <c r="AC1045"/>
      <c r="AD1045"/>
      <c r="AE1045"/>
      <c r="AF1045"/>
      <c r="AG1045"/>
      <c r="AH1045"/>
      <c r="AI1045"/>
      <c r="AJ1045"/>
      <c r="AK1045"/>
      <c r="AL1045"/>
      <c r="AM1045"/>
      <c r="AN1045"/>
      <c r="AO1045" s="108" t="s">
        <v>43</v>
      </c>
      <c r="AP1045" t="s">
        <v>1254</v>
      </c>
      <c r="AQ1045">
        <v>12</v>
      </c>
      <c r="AR1045" t="e">
        <v>#N/A</v>
      </c>
      <c r="AS1045" t="s">
        <v>1252</v>
      </c>
      <c r="AT1045" t="e">
        <v>#N/A</v>
      </c>
      <c r="AU1045" t="s">
        <v>1767</v>
      </c>
      <c r="AV1045" t="s">
        <v>1953</v>
      </c>
      <c r="AW1045" t="s">
        <v>1937</v>
      </c>
      <c r="AX1045" t="s">
        <v>1934</v>
      </c>
      <c r="AY1045" t="s">
        <v>2191</v>
      </c>
      <c r="AZ1045" t="s">
        <v>1253</v>
      </c>
      <c r="BA1045" t="s">
        <v>5610</v>
      </c>
      <c r="BB1045" t="s">
        <v>1272</v>
      </c>
      <c r="BC1045" t="s">
        <v>1939</v>
      </c>
      <c r="BD1045" t="s">
        <v>5611</v>
      </c>
      <c r="BE1045">
        <v>340</v>
      </c>
      <c r="BF1045">
        <v>1041</v>
      </c>
      <c r="BG1045">
        <v>0</v>
      </c>
      <c r="BH1045" t="s">
        <v>1592</v>
      </c>
      <c r="BI1045">
        <v>0</v>
      </c>
      <c r="BJ1045">
        <v>0</v>
      </c>
      <c r="BK1045">
        <v>1036</v>
      </c>
      <c r="BL1045" t="s">
        <v>1958</v>
      </c>
      <c r="BM1045" t="s">
        <v>11041</v>
      </c>
      <c r="BN1045" t="s">
        <v>11043</v>
      </c>
      <c r="BO1045" t="e" cm="1">
        <v>#N/A</v>
      </c>
      <c r="BP1045" t="s">
        <v>1592</v>
      </c>
      <c r="BQ1045" t="s">
        <v>10989</v>
      </c>
      <c r="BR1045">
        <v>11</v>
      </c>
      <c r="BS1045" t="s">
        <v>1860</v>
      </c>
      <c r="BT1045" t="s">
        <v>11064</v>
      </c>
      <c r="BU1045" t="s">
        <v>1766</v>
      </c>
      <c r="BV1045" t="s">
        <v>1953</v>
      </c>
      <c r="BW1045" t="s">
        <v>11065</v>
      </c>
      <c r="BX1045" t="s">
        <v>1937</v>
      </c>
      <c r="BY1045" t="s">
        <v>1592</v>
      </c>
      <c r="BZ1045" t="s">
        <v>1937</v>
      </c>
      <c r="CA1045" t="s">
        <v>1947</v>
      </c>
      <c r="CB1045"/>
      <c r="CC1045" t="s">
        <v>998</v>
      </c>
      <c r="CD1045" t="s">
        <v>1272</v>
      </c>
      <c r="CE1045" t="s">
        <v>11066</v>
      </c>
      <c r="CF1045" t="s">
        <v>11067</v>
      </c>
      <c r="CG1045" t="s">
        <v>1272</v>
      </c>
      <c r="CH1045" t="s">
        <v>1592</v>
      </c>
      <c r="CI1045" t="s">
        <v>2182</v>
      </c>
      <c r="CJ1045" t="s">
        <v>1252</v>
      </c>
      <c r="CK1045"/>
      <c r="CL1045"/>
      <c r="CM1045" t="s">
        <v>11042</v>
      </c>
      <c r="CN1045" t="s">
        <v>1956</v>
      </c>
      <c r="CO1045" t="s">
        <v>11042</v>
      </c>
      <c r="CP1045" t="s">
        <v>1956</v>
      </c>
      <c r="CQ1045" t="s">
        <v>1592</v>
      </c>
      <c r="CR1045">
        <v>0</v>
      </c>
      <c r="CS1045" t="s">
        <v>1592</v>
      </c>
      <c r="CT1045" t="s">
        <v>1592</v>
      </c>
      <c r="CU1045" t="s">
        <v>1592</v>
      </c>
      <c r="CV1045" t="s">
        <v>1592</v>
      </c>
      <c r="CW1045" t="s">
        <v>1592</v>
      </c>
      <c r="CX1045">
        <v>1043</v>
      </c>
      <c r="CY1045" t="s">
        <v>11068</v>
      </c>
      <c r="CZ1045" t="s">
        <v>1592</v>
      </c>
      <c r="DA1045" t="s">
        <v>2313</v>
      </c>
      <c r="DB1045" t="s">
        <v>2314</v>
      </c>
      <c r="DC1045" t="s">
        <v>1767</v>
      </c>
      <c r="DD1045" t="s">
        <v>1253</v>
      </c>
      <c r="DE1045" t="s">
        <v>1766</v>
      </c>
      <c r="DF1045" t="s">
        <v>1592</v>
      </c>
      <c r="DG1045" t="s">
        <v>1592</v>
      </c>
      <c r="DH1045" t="s">
        <v>2334</v>
      </c>
      <c r="DI1045" t="e">
        <v>#N/A</v>
      </c>
      <c r="DJ1045"/>
      <c r="DK1045" t="s">
        <v>2334</v>
      </c>
      <c r="DL1045">
        <v>9</v>
      </c>
      <c r="DM1045" t="s">
        <v>2315</v>
      </c>
      <c r="DN1045" t="s">
        <v>1252</v>
      </c>
      <c r="DO1045" t="b">
        <v>1</v>
      </c>
      <c r="DP1045" t="b">
        <v>1</v>
      </c>
      <c r="DQ1045" t="b">
        <v>0</v>
      </c>
      <c r="DR1045" t="b">
        <v>0</v>
      </c>
      <c r="DS1045" t="b">
        <v>0</v>
      </c>
      <c r="DT1045" t="b">
        <v>1</v>
      </c>
      <c r="DU1045" t="b">
        <v>0</v>
      </c>
      <c r="DV1045">
        <v>0</v>
      </c>
      <c r="DW1045" t="b">
        <v>0</v>
      </c>
      <c r="DX1045" t="b">
        <v>0</v>
      </c>
      <c r="DY1045" t="b">
        <v>0</v>
      </c>
      <c r="DZ1045" t="b">
        <v>0</v>
      </c>
      <c r="EA1045" t="b">
        <v>0</v>
      </c>
      <c r="EB1045" t="b">
        <v>0</v>
      </c>
      <c r="EC1045" t="b">
        <v>0</v>
      </c>
      <c r="ED1045" t="b">
        <v>0</v>
      </c>
      <c r="EE1045" t="b">
        <v>0</v>
      </c>
      <c r="EF1045" t="b" cm="1">
        <v>0</v>
      </c>
      <c r="EG1045" t="b">
        <v>0</v>
      </c>
      <c r="EH1045" t="b">
        <v>0</v>
      </c>
      <c r="EI1045" t="b">
        <v>0</v>
      </c>
      <c r="EJ1045" t="s">
        <v>1592</v>
      </c>
      <c r="EK1045">
        <v>0</v>
      </c>
      <c r="EL1045">
        <v>13</v>
      </c>
      <c r="EM1045" t="b">
        <v>0</v>
      </c>
    </row>
    <row r="1046" spans="1:143" ht="15.75">
      <c r="A1046"/>
      <c r="B1046" t="s">
        <v>1252</v>
      </c>
      <c r="C1046" t="s">
        <v>1252</v>
      </c>
      <c r="D1046" t="s">
        <v>1772</v>
      </c>
      <c r="E1046" t="s">
        <v>1773</v>
      </c>
      <c r="F1046"/>
      <c r="G1046" t="s">
        <v>1772</v>
      </c>
      <c r="H1046" t="s">
        <v>11069</v>
      </c>
      <c r="I1046" t="s">
        <v>1268</v>
      </c>
      <c r="J1046" t="s">
        <v>11040</v>
      </c>
      <c r="K1046" t="s">
        <v>902</v>
      </c>
      <c r="L1046" t="s">
        <v>1939</v>
      </c>
      <c r="M1046" t="s">
        <v>1947</v>
      </c>
      <c r="N1046"/>
      <c r="O1046"/>
      <c r="P1046" t="s">
        <v>1252</v>
      </c>
      <c r="Q1046" t="s">
        <v>1253</v>
      </c>
      <c r="R1046" t="s">
        <v>2182</v>
      </c>
      <c r="S1046"/>
      <c r="T1046"/>
      <c r="U1046" t="s">
        <v>11042</v>
      </c>
      <c r="V1046" t="s">
        <v>10285</v>
      </c>
      <c r="W1046"/>
      <c r="X1046"/>
      <c r="Y1046"/>
      <c r="Z1046"/>
      <c r="AA1046"/>
      <c r="AB1046"/>
      <c r="AC1046"/>
      <c r="AD1046"/>
      <c r="AE1046"/>
      <c r="AF1046"/>
      <c r="AG1046"/>
      <c r="AH1046"/>
      <c r="AI1046"/>
      <c r="AJ1046"/>
      <c r="AK1046"/>
      <c r="AL1046"/>
      <c r="AM1046"/>
      <c r="AN1046"/>
      <c r="AO1046" s="108" t="s">
        <v>43</v>
      </c>
      <c r="AP1046" t="s">
        <v>1254</v>
      </c>
      <c r="AQ1046">
        <v>13</v>
      </c>
      <c r="AR1046" t="e">
        <v>#N/A</v>
      </c>
      <c r="AS1046" t="s">
        <v>1252</v>
      </c>
      <c r="AT1046" t="e">
        <v>#N/A</v>
      </c>
      <c r="AU1046" t="s">
        <v>1773</v>
      </c>
      <c r="AV1046" t="s">
        <v>5634</v>
      </c>
      <c r="AW1046" t="s">
        <v>1937</v>
      </c>
      <c r="AX1046" t="s">
        <v>1934</v>
      </c>
      <c r="AY1046" t="s">
        <v>6615</v>
      </c>
      <c r="AZ1046" t="s">
        <v>1253</v>
      </c>
      <c r="BA1046" t="s">
        <v>5636</v>
      </c>
      <c r="BB1046" t="s">
        <v>1268</v>
      </c>
      <c r="BC1046" t="s">
        <v>1939</v>
      </c>
      <c r="BD1046" t="s">
        <v>11070</v>
      </c>
      <c r="BE1046">
        <v>342</v>
      </c>
      <c r="BF1046">
        <v>1041</v>
      </c>
      <c r="BG1046">
        <v>0</v>
      </c>
      <c r="BH1046" t="s">
        <v>1773</v>
      </c>
      <c r="BI1046">
        <v>1</v>
      </c>
      <c r="BJ1046">
        <v>0</v>
      </c>
      <c r="BK1046">
        <v>0</v>
      </c>
      <c r="BL1046" t="s">
        <v>1592</v>
      </c>
      <c r="BM1046" t="s">
        <v>11041</v>
      </c>
      <c r="BN1046" t="s">
        <v>11043</v>
      </c>
      <c r="BO1046" t="e" cm="1">
        <v>#N/A</v>
      </c>
      <c r="BP1046" t="s">
        <v>1592</v>
      </c>
      <c r="BQ1046" t="s">
        <v>10989</v>
      </c>
      <c r="BR1046">
        <v>12</v>
      </c>
      <c r="BS1046" t="s">
        <v>1864</v>
      </c>
      <c r="BT1046" t="s">
        <v>11071</v>
      </c>
      <c r="BU1046" t="s">
        <v>1772</v>
      </c>
      <c r="BV1046" t="s">
        <v>5634</v>
      </c>
      <c r="BW1046" t="s">
        <v>11072</v>
      </c>
      <c r="BX1046" t="s">
        <v>1937</v>
      </c>
      <c r="BY1046" t="s">
        <v>1592</v>
      </c>
      <c r="BZ1046" t="s">
        <v>1937</v>
      </c>
      <c r="CA1046" t="s">
        <v>1947</v>
      </c>
      <c r="CB1046"/>
      <c r="CC1046" t="s">
        <v>998</v>
      </c>
      <c r="CD1046" t="s">
        <v>1268</v>
      </c>
      <c r="CE1046" t="s">
        <v>11073</v>
      </c>
      <c r="CF1046" t="s">
        <v>5638</v>
      </c>
      <c r="CG1046" t="s">
        <v>1268</v>
      </c>
      <c r="CH1046" t="s">
        <v>1592</v>
      </c>
      <c r="CI1046" t="s">
        <v>2182</v>
      </c>
      <c r="CJ1046" t="s">
        <v>1252</v>
      </c>
      <c r="CK1046"/>
      <c r="CL1046"/>
      <c r="CM1046" t="s">
        <v>11042</v>
      </c>
      <c r="CN1046" t="s">
        <v>10285</v>
      </c>
      <c r="CO1046" t="s">
        <v>11042</v>
      </c>
      <c r="CP1046" t="s">
        <v>10285</v>
      </c>
      <c r="CQ1046" t="s">
        <v>1592</v>
      </c>
      <c r="CR1046">
        <v>0</v>
      </c>
      <c r="CS1046" t="s">
        <v>1592</v>
      </c>
      <c r="CT1046" t="s">
        <v>1592</v>
      </c>
      <c r="CU1046" t="s">
        <v>1592</v>
      </c>
      <c r="CV1046" t="s">
        <v>1592</v>
      </c>
      <c r="CW1046" t="s">
        <v>1592</v>
      </c>
      <c r="CX1046">
        <v>1044</v>
      </c>
      <c r="CY1046" t="s">
        <v>11074</v>
      </c>
      <c r="CZ1046" t="s">
        <v>1592</v>
      </c>
      <c r="DA1046" t="s">
        <v>2313</v>
      </c>
      <c r="DB1046" t="s">
        <v>2314</v>
      </c>
      <c r="DC1046" t="s">
        <v>1773</v>
      </c>
      <c r="DD1046" t="s">
        <v>1253</v>
      </c>
      <c r="DE1046" t="s">
        <v>1772</v>
      </c>
      <c r="DF1046" t="s">
        <v>1592</v>
      </c>
      <c r="DG1046" t="s">
        <v>1592</v>
      </c>
      <c r="DH1046" t="s">
        <v>2334</v>
      </c>
      <c r="DI1046" t="e">
        <v>#N/A</v>
      </c>
      <c r="DJ1046"/>
      <c r="DK1046" t="s">
        <v>2334</v>
      </c>
      <c r="DL1046">
        <v>9</v>
      </c>
      <c r="DM1046" t="s">
        <v>2315</v>
      </c>
      <c r="DN1046" t="s">
        <v>1252</v>
      </c>
      <c r="DO1046" t="b">
        <v>1</v>
      </c>
      <c r="DP1046" t="b">
        <v>1</v>
      </c>
      <c r="DQ1046" t="b">
        <v>0</v>
      </c>
      <c r="DR1046" t="b">
        <v>0</v>
      </c>
      <c r="DS1046" t="b">
        <v>0</v>
      </c>
      <c r="DT1046" t="b">
        <v>1</v>
      </c>
      <c r="DU1046" t="b">
        <v>0</v>
      </c>
      <c r="DV1046">
        <v>0</v>
      </c>
      <c r="DW1046" t="b">
        <v>0</v>
      </c>
      <c r="DX1046" t="b">
        <v>0</v>
      </c>
      <c r="DY1046" t="b">
        <v>0</v>
      </c>
      <c r="DZ1046" t="b">
        <v>0</v>
      </c>
      <c r="EA1046" t="b">
        <v>0</v>
      </c>
      <c r="EB1046" t="b">
        <v>0</v>
      </c>
      <c r="EC1046" t="b">
        <v>0</v>
      </c>
      <c r="ED1046" t="b">
        <v>0</v>
      </c>
      <c r="EE1046" t="b">
        <v>0</v>
      </c>
      <c r="EF1046" t="b" cm="1">
        <v>0</v>
      </c>
      <c r="EG1046" t="b">
        <v>0</v>
      </c>
      <c r="EH1046" t="b">
        <v>0</v>
      </c>
      <c r="EI1046" t="b">
        <v>0</v>
      </c>
      <c r="EJ1046" t="s">
        <v>1592</v>
      </c>
      <c r="EK1046">
        <v>0</v>
      </c>
      <c r="EL1046">
        <v>16</v>
      </c>
      <c r="EM1046" t="b">
        <v>0</v>
      </c>
    </row>
    <row r="1047" spans="1:143" ht="15.75">
      <c r="A1047"/>
      <c r="B1047" t="s">
        <v>1252</v>
      </c>
      <c r="C1047" t="s">
        <v>1252</v>
      </c>
      <c r="D1047" t="s">
        <v>11075</v>
      </c>
      <c r="E1047" t="s">
        <v>11076</v>
      </c>
      <c r="F1047"/>
      <c r="G1047" t="s">
        <v>11075</v>
      </c>
      <c r="H1047" t="s">
        <v>11077</v>
      </c>
      <c r="I1047" t="s">
        <v>1268</v>
      </c>
      <c r="J1047" t="s">
        <v>11040</v>
      </c>
      <c r="K1047" t="s">
        <v>902</v>
      </c>
      <c r="L1047" t="s">
        <v>1939</v>
      </c>
      <c r="M1047" t="s">
        <v>1947</v>
      </c>
      <c r="N1047"/>
      <c r="O1047"/>
      <c r="P1047" t="s">
        <v>1252</v>
      </c>
      <c r="Q1047" t="s">
        <v>1253</v>
      </c>
      <c r="R1047" t="s">
        <v>2182</v>
      </c>
      <c r="S1047"/>
      <c r="T1047"/>
      <c r="U1047" t="s">
        <v>11042</v>
      </c>
      <c r="V1047" t="s">
        <v>11078</v>
      </c>
      <c r="W1047"/>
      <c r="X1047"/>
      <c r="Y1047"/>
      <c r="Z1047"/>
      <c r="AA1047"/>
      <c r="AB1047"/>
      <c r="AC1047"/>
      <c r="AD1047"/>
      <c r="AE1047"/>
      <c r="AF1047"/>
      <c r="AG1047"/>
      <c r="AH1047"/>
      <c r="AI1047"/>
      <c r="AJ1047"/>
      <c r="AK1047"/>
      <c r="AL1047"/>
      <c r="AM1047"/>
      <c r="AN1047"/>
      <c r="AO1047" s="108" t="s">
        <v>43</v>
      </c>
      <c r="AP1047" t="s">
        <v>1254</v>
      </c>
      <c r="AQ1047">
        <v>14</v>
      </c>
      <c r="AR1047" t="e">
        <v>#N/A</v>
      </c>
      <c r="AS1047" t="s">
        <v>1252</v>
      </c>
      <c r="AT1047" t="e">
        <v>#N/A</v>
      </c>
      <c r="AU1047" t="s">
        <v>11076</v>
      </c>
      <c r="AV1047" t="s">
        <v>11079</v>
      </c>
      <c r="AW1047" t="s">
        <v>1937</v>
      </c>
      <c r="AX1047" t="s">
        <v>1934</v>
      </c>
      <c r="AY1047" t="s">
        <v>11080</v>
      </c>
      <c r="AZ1047" t="s">
        <v>1253</v>
      </c>
      <c r="BA1047" t="s">
        <v>11081</v>
      </c>
      <c r="BB1047" t="s">
        <v>1268</v>
      </c>
      <c r="BC1047" t="s">
        <v>1939</v>
      </c>
      <c r="BD1047" t="s">
        <v>11082</v>
      </c>
      <c r="BE1047">
        <v>1047</v>
      </c>
      <c r="BF1047">
        <v>1041</v>
      </c>
      <c r="BG1047">
        <v>0</v>
      </c>
      <c r="BH1047" t="s">
        <v>11076</v>
      </c>
      <c r="BI1047">
        <v>1</v>
      </c>
      <c r="BJ1047">
        <v>0</v>
      </c>
      <c r="BK1047">
        <v>0</v>
      </c>
      <c r="BL1047" t="s">
        <v>1592</v>
      </c>
      <c r="BM1047" t="s">
        <v>11041</v>
      </c>
      <c r="BN1047" t="s">
        <v>11043</v>
      </c>
      <c r="BO1047" t="e" cm="1">
        <v>#N/A</v>
      </c>
      <c r="BP1047" t="s">
        <v>1592</v>
      </c>
      <c r="BQ1047" t="s">
        <v>10989</v>
      </c>
      <c r="BR1047">
        <v>13</v>
      </c>
      <c r="BS1047" t="s">
        <v>2039</v>
      </c>
      <c r="BT1047" t="s">
        <v>11083</v>
      </c>
      <c r="BU1047" t="s">
        <v>11075</v>
      </c>
      <c r="BV1047" t="s">
        <v>11079</v>
      </c>
      <c r="BW1047" t="s">
        <v>11084</v>
      </c>
      <c r="BX1047" t="s">
        <v>1937</v>
      </c>
      <c r="BY1047" t="s">
        <v>1592</v>
      </c>
      <c r="BZ1047" t="s">
        <v>1937</v>
      </c>
      <c r="CA1047" t="s">
        <v>1947</v>
      </c>
      <c r="CB1047"/>
      <c r="CC1047" t="s">
        <v>998</v>
      </c>
      <c r="CD1047" t="s">
        <v>1268</v>
      </c>
      <c r="CE1047" t="s">
        <v>11085</v>
      </c>
      <c r="CF1047" t="s">
        <v>11086</v>
      </c>
      <c r="CG1047" t="s">
        <v>1268</v>
      </c>
      <c r="CH1047" t="s">
        <v>1592</v>
      </c>
      <c r="CI1047" t="s">
        <v>2182</v>
      </c>
      <c r="CJ1047" t="s">
        <v>1252</v>
      </c>
      <c r="CK1047"/>
      <c r="CL1047"/>
      <c r="CM1047" t="s">
        <v>11042</v>
      </c>
      <c r="CN1047" t="s">
        <v>11078</v>
      </c>
      <c r="CO1047" t="s">
        <v>11042</v>
      </c>
      <c r="CP1047" t="s">
        <v>11078</v>
      </c>
      <c r="CQ1047" t="s">
        <v>1592</v>
      </c>
      <c r="CR1047">
        <v>0</v>
      </c>
      <c r="CS1047" t="s">
        <v>1592</v>
      </c>
      <c r="CT1047" t="s">
        <v>1592</v>
      </c>
      <c r="CU1047" t="s">
        <v>1592</v>
      </c>
      <c r="CV1047" t="s">
        <v>1592</v>
      </c>
      <c r="CW1047" t="s">
        <v>1592</v>
      </c>
      <c r="CX1047">
        <v>1045</v>
      </c>
      <c r="CY1047" t="s">
        <v>11087</v>
      </c>
      <c r="CZ1047" t="s">
        <v>1592</v>
      </c>
      <c r="DA1047" t="s">
        <v>2313</v>
      </c>
      <c r="DB1047" t="s">
        <v>2314</v>
      </c>
      <c r="DC1047" t="s">
        <v>11076</v>
      </c>
      <c r="DD1047" t="s">
        <v>1253</v>
      </c>
      <c r="DE1047" t="s">
        <v>11075</v>
      </c>
      <c r="DF1047" t="s">
        <v>1592</v>
      </c>
      <c r="DG1047" t="s">
        <v>1592</v>
      </c>
      <c r="DH1047" t="s">
        <v>2334</v>
      </c>
      <c r="DI1047" t="e">
        <v>#N/A</v>
      </c>
      <c r="DJ1047"/>
      <c r="DK1047" t="s">
        <v>2334</v>
      </c>
      <c r="DL1047">
        <v>9</v>
      </c>
      <c r="DM1047" t="s">
        <v>2315</v>
      </c>
      <c r="DN1047" t="s">
        <v>1252</v>
      </c>
      <c r="DO1047" t="b">
        <v>1</v>
      </c>
      <c r="DP1047" t="b">
        <v>1</v>
      </c>
      <c r="DQ1047" t="b">
        <v>1</v>
      </c>
      <c r="DR1047" t="b">
        <v>0</v>
      </c>
      <c r="DS1047" t="b">
        <v>0</v>
      </c>
      <c r="DT1047" t="b">
        <v>1</v>
      </c>
      <c r="DU1047" t="b">
        <v>0</v>
      </c>
      <c r="DV1047">
        <v>0</v>
      </c>
      <c r="DW1047" t="b">
        <v>0</v>
      </c>
      <c r="DX1047" t="b">
        <v>0</v>
      </c>
      <c r="DY1047" t="b">
        <v>0</v>
      </c>
      <c r="DZ1047" t="b">
        <v>0</v>
      </c>
      <c r="EA1047" t="b">
        <v>0</v>
      </c>
      <c r="EB1047" t="b">
        <v>0</v>
      </c>
      <c r="EC1047" t="b">
        <v>0</v>
      </c>
      <c r="ED1047" t="b">
        <v>0</v>
      </c>
      <c r="EE1047" t="b">
        <v>0</v>
      </c>
      <c r="EF1047" t="b" cm="1">
        <v>0</v>
      </c>
      <c r="EG1047" t="b">
        <v>0</v>
      </c>
      <c r="EH1047" t="b">
        <v>0</v>
      </c>
      <c r="EI1047" t="b">
        <v>0</v>
      </c>
      <c r="EJ1047" t="s">
        <v>1592</v>
      </c>
      <c r="EK1047">
        <v>0</v>
      </c>
      <c r="EL1047">
        <v>15</v>
      </c>
      <c r="EM1047" t="b">
        <v>0</v>
      </c>
    </row>
    <row r="1048" spans="1:143" ht="15.75">
      <c r="A1048"/>
      <c r="B1048" t="s">
        <v>1252</v>
      </c>
      <c r="C1048" t="s">
        <v>1252</v>
      </c>
      <c r="D1048" t="s">
        <v>11088</v>
      </c>
      <c r="E1048" t="s">
        <v>11089</v>
      </c>
      <c r="F1048"/>
      <c r="G1048" t="s">
        <v>11088</v>
      </c>
      <c r="H1048" t="s">
        <v>11090</v>
      </c>
      <c r="I1048" t="s">
        <v>1279</v>
      </c>
      <c r="J1048"/>
      <c r="K1048" t="s">
        <v>902</v>
      </c>
      <c r="L1048" t="s">
        <v>1939</v>
      </c>
      <c r="M1048"/>
      <c r="N1048"/>
      <c r="O1048"/>
      <c r="P1048" t="s">
        <v>1252</v>
      </c>
      <c r="Q1048" t="s">
        <v>1253</v>
      </c>
      <c r="R1048" t="s">
        <v>2182</v>
      </c>
      <c r="S1048"/>
      <c r="T1048"/>
      <c r="U1048" t="s">
        <v>11091</v>
      </c>
      <c r="V1048"/>
      <c r="W1048"/>
      <c r="X1048"/>
      <c r="Y1048"/>
      <c r="Z1048"/>
      <c r="AA1048"/>
      <c r="AB1048"/>
      <c r="AC1048"/>
      <c r="AD1048"/>
      <c r="AE1048"/>
      <c r="AF1048"/>
      <c r="AG1048"/>
      <c r="AH1048"/>
      <c r="AI1048"/>
      <c r="AJ1048"/>
      <c r="AK1048"/>
      <c r="AL1048"/>
      <c r="AM1048"/>
      <c r="AN1048"/>
      <c r="AO1048" s="108" t="s">
        <v>43</v>
      </c>
      <c r="AP1048" t="s">
        <v>1254</v>
      </c>
      <c r="AQ1048">
        <v>15</v>
      </c>
      <c r="AR1048" t="e">
        <v>#N/A</v>
      </c>
      <c r="AS1048" t="s">
        <v>1252</v>
      </c>
      <c r="AT1048" t="e">
        <v>#N/A</v>
      </c>
      <c r="AU1048" t="s">
        <v>11089</v>
      </c>
      <c r="AV1048" t="s">
        <v>11092</v>
      </c>
      <c r="AW1048" t="s">
        <v>1937</v>
      </c>
      <c r="AX1048" t="s">
        <v>1934</v>
      </c>
      <c r="AY1048" t="s">
        <v>11093</v>
      </c>
      <c r="AZ1048" t="s">
        <v>1253</v>
      </c>
      <c r="BA1048" t="s">
        <v>11094</v>
      </c>
      <c r="BB1048" t="s">
        <v>1279</v>
      </c>
      <c r="BC1048" t="s">
        <v>1939</v>
      </c>
      <c r="BD1048" t="s">
        <v>11095</v>
      </c>
      <c r="BE1048">
        <v>1048</v>
      </c>
      <c r="BF1048">
        <v>0</v>
      </c>
      <c r="BG1048">
        <v>0</v>
      </c>
      <c r="BH1048" t="s">
        <v>1592</v>
      </c>
      <c r="BI1048">
        <v>0</v>
      </c>
      <c r="BJ1048">
        <v>0</v>
      </c>
      <c r="BK1048">
        <v>0</v>
      </c>
      <c r="BL1048" t="s">
        <v>1592</v>
      </c>
      <c r="BM1048" t="s">
        <v>1592</v>
      </c>
      <c r="BN1048" t="s">
        <v>1592</v>
      </c>
      <c r="BO1048" t="s" cm="1">
        <v>1592</v>
      </c>
      <c r="BP1048" t="s">
        <v>1592</v>
      </c>
      <c r="BQ1048" t="s">
        <v>10989</v>
      </c>
      <c r="BR1048">
        <v>14</v>
      </c>
      <c r="BS1048" t="s">
        <v>1910</v>
      </c>
      <c r="BT1048" t="s">
        <v>11096</v>
      </c>
      <c r="BU1048" t="s">
        <v>11088</v>
      </c>
      <c r="BV1048" t="s">
        <v>11092</v>
      </c>
      <c r="BW1048" t="s">
        <v>11097</v>
      </c>
      <c r="BX1048" t="s">
        <v>1937</v>
      </c>
      <c r="BY1048" t="s">
        <v>1592</v>
      </c>
      <c r="BZ1048" t="s">
        <v>1937</v>
      </c>
      <c r="CA1048" t="s">
        <v>1592</v>
      </c>
      <c r="CB1048"/>
      <c r="CC1048" t="s">
        <v>998</v>
      </c>
      <c r="CD1048" t="s">
        <v>1279</v>
      </c>
      <c r="CE1048" t="s">
        <v>11089</v>
      </c>
      <c r="CF1048" t="s">
        <v>11092</v>
      </c>
      <c r="CG1048" t="s">
        <v>1279</v>
      </c>
      <c r="CH1048" t="s">
        <v>1592</v>
      </c>
      <c r="CI1048" t="s">
        <v>2182</v>
      </c>
      <c r="CJ1048" t="s">
        <v>1252</v>
      </c>
      <c r="CK1048"/>
      <c r="CL1048"/>
      <c r="CM1048" t="s">
        <v>11091</v>
      </c>
      <c r="CN1048" t="s">
        <v>1592</v>
      </c>
      <c r="CO1048" t="s">
        <v>11091</v>
      </c>
      <c r="CP1048" t="s">
        <v>1592</v>
      </c>
      <c r="CQ1048" t="s">
        <v>1592</v>
      </c>
      <c r="CR1048">
        <v>0</v>
      </c>
      <c r="CS1048" t="s">
        <v>1592</v>
      </c>
      <c r="CT1048" t="s">
        <v>1592</v>
      </c>
      <c r="CU1048" t="s">
        <v>1592</v>
      </c>
      <c r="CV1048" t="s">
        <v>1592</v>
      </c>
      <c r="CW1048" t="s">
        <v>1592</v>
      </c>
      <c r="CX1048">
        <v>1046</v>
      </c>
      <c r="CY1048" t="s">
        <v>11098</v>
      </c>
      <c r="CZ1048" t="s">
        <v>1592</v>
      </c>
      <c r="DA1048" t="s">
        <v>2313</v>
      </c>
      <c r="DB1048" t="s">
        <v>2314</v>
      </c>
      <c r="DC1048" t="s">
        <v>11089</v>
      </c>
      <c r="DD1048" t="s">
        <v>1253</v>
      </c>
      <c r="DE1048" t="s">
        <v>11088</v>
      </c>
      <c r="DF1048" t="s">
        <v>1592</v>
      </c>
      <c r="DG1048" t="s">
        <v>1592</v>
      </c>
      <c r="DH1048" t="s">
        <v>2334</v>
      </c>
      <c r="DI1048" t="e">
        <v>#N/A</v>
      </c>
      <c r="DJ1048"/>
      <c r="DK1048" t="s">
        <v>2334</v>
      </c>
      <c r="DL1048">
        <v>9</v>
      </c>
      <c r="DM1048" t="s">
        <v>2315</v>
      </c>
      <c r="DN1048" t="s">
        <v>1252</v>
      </c>
      <c r="DO1048" t="b">
        <v>1</v>
      </c>
      <c r="DP1048" t="b">
        <v>1</v>
      </c>
      <c r="DQ1048" t="b">
        <v>1</v>
      </c>
      <c r="DR1048" t="b">
        <v>0</v>
      </c>
      <c r="DS1048" t="b">
        <v>0</v>
      </c>
      <c r="DT1048" t="b">
        <v>1</v>
      </c>
      <c r="DU1048" t="b">
        <v>1</v>
      </c>
      <c r="DV1048">
        <v>0</v>
      </c>
      <c r="DW1048" t="b">
        <v>0</v>
      </c>
      <c r="DX1048" t="b">
        <v>0</v>
      </c>
      <c r="DY1048" t="b">
        <v>0</v>
      </c>
      <c r="DZ1048" t="b">
        <v>0</v>
      </c>
      <c r="EA1048" t="b">
        <v>0</v>
      </c>
      <c r="EB1048" t="b">
        <v>0</v>
      </c>
      <c r="EC1048" t="b">
        <v>0</v>
      </c>
      <c r="ED1048" t="b">
        <v>0</v>
      </c>
      <c r="EE1048" t="b">
        <v>0</v>
      </c>
      <c r="EF1048" t="b" cm="1">
        <v>0</v>
      </c>
      <c r="EG1048" t="b">
        <v>0</v>
      </c>
      <c r="EH1048" t="b">
        <v>0</v>
      </c>
      <c r="EI1048" t="b">
        <v>0</v>
      </c>
      <c r="EJ1048" t="s">
        <v>1592</v>
      </c>
      <c r="EK1048">
        <v>0</v>
      </c>
      <c r="EL1048">
        <v>12</v>
      </c>
      <c r="EM1048" t="b">
        <v>0</v>
      </c>
    </row>
    <row r="1049" spans="1:143" ht="31.5">
      <c r="A1049"/>
      <c r="B1049" t="s">
        <v>1252</v>
      </c>
      <c r="C1049" t="s">
        <v>1252</v>
      </c>
      <c r="D1049" t="s">
        <v>11099</v>
      </c>
      <c r="E1049" t="s">
        <v>11100</v>
      </c>
      <c r="F1049"/>
      <c r="G1049" t="s">
        <v>11099</v>
      </c>
      <c r="H1049" s="109" t="s">
        <v>11101</v>
      </c>
      <c r="I1049" t="s">
        <v>1268</v>
      </c>
      <c r="J1049" t="s">
        <v>11088</v>
      </c>
      <c r="K1049" t="s">
        <v>902</v>
      </c>
      <c r="L1049" t="s">
        <v>1939</v>
      </c>
      <c r="M1049" t="s">
        <v>1965</v>
      </c>
      <c r="N1049"/>
      <c r="O1049"/>
      <c r="P1049" t="s">
        <v>1252</v>
      </c>
      <c r="Q1049" t="s">
        <v>1253</v>
      </c>
      <c r="R1049" t="s">
        <v>2182</v>
      </c>
      <c r="S1049"/>
      <c r="T1049"/>
      <c r="U1049" t="s">
        <v>11091</v>
      </c>
      <c r="V1049" t="s">
        <v>11102</v>
      </c>
      <c r="W1049"/>
      <c r="X1049"/>
      <c r="Y1049"/>
      <c r="Z1049"/>
      <c r="AA1049"/>
      <c r="AB1049"/>
      <c r="AC1049"/>
      <c r="AD1049"/>
      <c r="AE1049"/>
      <c r="AF1049"/>
      <c r="AG1049"/>
      <c r="AH1049"/>
      <c r="AI1049"/>
      <c r="AJ1049"/>
      <c r="AK1049"/>
      <c r="AL1049"/>
      <c r="AM1049"/>
      <c r="AN1049"/>
      <c r="AO1049" s="108" t="s">
        <v>43</v>
      </c>
      <c r="AP1049" t="s">
        <v>1254</v>
      </c>
      <c r="AQ1049">
        <v>16</v>
      </c>
      <c r="AR1049" t="e">
        <v>#N/A</v>
      </c>
      <c r="AS1049" t="s">
        <v>1252</v>
      </c>
      <c r="AT1049" t="e">
        <v>#N/A</v>
      </c>
      <c r="AU1049" t="s">
        <v>11100</v>
      </c>
      <c r="AV1049" t="s">
        <v>11103</v>
      </c>
      <c r="AW1049" t="s">
        <v>1937</v>
      </c>
      <c r="AX1049" t="s">
        <v>1934</v>
      </c>
      <c r="AY1049" t="s">
        <v>11104</v>
      </c>
      <c r="AZ1049" t="s">
        <v>1253</v>
      </c>
      <c r="BA1049" t="s">
        <v>11105</v>
      </c>
      <c r="BB1049" t="s">
        <v>1268</v>
      </c>
      <c r="BC1049" t="s">
        <v>1939</v>
      </c>
      <c r="BD1049" t="s">
        <v>11106</v>
      </c>
      <c r="BE1049">
        <v>1049</v>
      </c>
      <c r="BF1049">
        <v>1048</v>
      </c>
      <c r="BG1049">
        <v>0</v>
      </c>
      <c r="BH1049" t="s">
        <v>11100</v>
      </c>
      <c r="BI1049">
        <v>1</v>
      </c>
      <c r="BJ1049">
        <v>0</v>
      </c>
      <c r="BK1049">
        <v>0</v>
      </c>
      <c r="BL1049" t="s">
        <v>1592</v>
      </c>
      <c r="BM1049" t="s">
        <v>11089</v>
      </c>
      <c r="BN1049" t="s">
        <v>11092</v>
      </c>
      <c r="BO1049" t="e" cm="1">
        <v>#N/A</v>
      </c>
      <c r="BP1049" t="s">
        <v>1592</v>
      </c>
      <c r="BQ1049" t="s">
        <v>10989</v>
      </c>
      <c r="BR1049">
        <v>15</v>
      </c>
      <c r="BS1049" t="s">
        <v>1914</v>
      </c>
      <c r="BT1049" t="s">
        <v>11107</v>
      </c>
      <c r="BU1049" t="s">
        <v>11099</v>
      </c>
      <c r="BV1049" t="s">
        <v>11103</v>
      </c>
      <c r="BW1049" t="s">
        <v>11108</v>
      </c>
      <c r="BX1049" t="s">
        <v>1937</v>
      </c>
      <c r="BY1049" t="s">
        <v>1592</v>
      </c>
      <c r="BZ1049" t="s">
        <v>1937</v>
      </c>
      <c r="CA1049" t="s">
        <v>1965</v>
      </c>
      <c r="CB1049"/>
      <c r="CC1049" t="s">
        <v>998</v>
      </c>
      <c r="CD1049" t="s">
        <v>1268</v>
      </c>
      <c r="CE1049" t="s">
        <v>11109</v>
      </c>
      <c r="CF1049" t="s">
        <v>11110</v>
      </c>
      <c r="CG1049" t="s">
        <v>1268</v>
      </c>
      <c r="CH1049" t="s">
        <v>1592</v>
      </c>
      <c r="CI1049" t="s">
        <v>2182</v>
      </c>
      <c r="CJ1049" t="s">
        <v>1252</v>
      </c>
      <c r="CK1049"/>
      <c r="CL1049"/>
      <c r="CM1049" t="s">
        <v>11091</v>
      </c>
      <c r="CN1049" t="s">
        <v>11102</v>
      </c>
      <c r="CO1049" t="s">
        <v>11091</v>
      </c>
      <c r="CP1049" t="s">
        <v>11102</v>
      </c>
      <c r="CQ1049" t="s">
        <v>1592</v>
      </c>
      <c r="CR1049">
        <v>0</v>
      </c>
      <c r="CS1049" t="s">
        <v>1592</v>
      </c>
      <c r="CT1049" t="s">
        <v>1592</v>
      </c>
      <c r="CU1049" t="s">
        <v>1592</v>
      </c>
      <c r="CV1049" t="s">
        <v>1592</v>
      </c>
      <c r="CW1049" t="s">
        <v>1592</v>
      </c>
      <c r="CX1049">
        <v>1047</v>
      </c>
      <c r="CY1049" t="s">
        <v>11111</v>
      </c>
      <c r="CZ1049" t="s">
        <v>1592</v>
      </c>
      <c r="DA1049" t="s">
        <v>2313</v>
      </c>
      <c r="DB1049" t="s">
        <v>2314</v>
      </c>
      <c r="DC1049" t="s">
        <v>11100</v>
      </c>
      <c r="DD1049" t="s">
        <v>1253</v>
      </c>
      <c r="DE1049" t="s">
        <v>11099</v>
      </c>
      <c r="DF1049" t="s">
        <v>1592</v>
      </c>
      <c r="DG1049" t="s">
        <v>1592</v>
      </c>
      <c r="DH1049" t="s">
        <v>2334</v>
      </c>
      <c r="DI1049" t="e">
        <v>#N/A</v>
      </c>
      <c r="DJ1049"/>
      <c r="DK1049" t="s">
        <v>2334</v>
      </c>
      <c r="DL1049">
        <v>9</v>
      </c>
      <c r="DM1049" t="s">
        <v>2315</v>
      </c>
      <c r="DN1049" t="s">
        <v>1252</v>
      </c>
      <c r="DO1049" t="b">
        <v>1</v>
      </c>
      <c r="DP1049" t="b">
        <v>1</v>
      </c>
      <c r="DQ1049" t="b">
        <v>1</v>
      </c>
      <c r="DR1049" t="b">
        <v>0</v>
      </c>
      <c r="DS1049" t="b">
        <v>0</v>
      </c>
      <c r="DT1049" t="b">
        <v>1</v>
      </c>
      <c r="DU1049" t="b">
        <v>0</v>
      </c>
      <c r="DV1049">
        <v>0</v>
      </c>
      <c r="DW1049" t="b">
        <v>0</v>
      </c>
      <c r="DX1049" t="b">
        <v>0</v>
      </c>
      <c r="DY1049" t="b">
        <v>0</v>
      </c>
      <c r="DZ1049" t="b">
        <v>0</v>
      </c>
      <c r="EA1049" t="b">
        <v>0</v>
      </c>
      <c r="EB1049" t="b">
        <v>0</v>
      </c>
      <c r="EC1049" t="b">
        <v>0</v>
      </c>
      <c r="ED1049" t="b">
        <v>0</v>
      </c>
      <c r="EE1049" t="b">
        <v>0</v>
      </c>
      <c r="EF1049" t="b" cm="1">
        <v>0</v>
      </c>
      <c r="EG1049" t="b">
        <v>0</v>
      </c>
      <c r="EH1049" t="b">
        <v>0</v>
      </c>
      <c r="EI1049" t="b">
        <v>0</v>
      </c>
      <c r="EJ1049" t="s">
        <v>1592</v>
      </c>
      <c r="EK1049">
        <v>0</v>
      </c>
      <c r="EL1049">
        <v>13</v>
      </c>
      <c r="EM1049" t="b">
        <v>0</v>
      </c>
    </row>
    <row r="1050" spans="1:143" ht="31.5">
      <c r="A1050"/>
      <c r="B1050" t="s">
        <v>1252</v>
      </c>
      <c r="C1050" t="s">
        <v>1252</v>
      </c>
      <c r="D1050" t="s">
        <v>11112</v>
      </c>
      <c r="E1050" t="s">
        <v>11113</v>
      </c>
      <c r="F1050"/>
      <c r="G1050" t="s">
        <v>11112</v>
      </c>
      <c r="H1050" s="109" t="s">
        <v>11114</v>
      </c>
      <c r="I1050" t="s">
        <v>1268</v>
      </c>
      <c r="J1050" t="s">
        <v>11088</v>
      </c>
      <c r="K1050" t="s">
        <v>902</v>
      </c>
      <c r="L1050" t="s">
        <v>1939</v>
      </c>
      <c r="M1050" t="s">
        <v>1965</v>
      </c>
      <c r="N1050"/>
      <c r="O1050"/>
      <c r="P1050" t="s">
        <v>1252</v>
      </c>
      <c r="Q1050" t="s">
        <v>1253</v>
      </c>
      <c r="R1050" t="s">
        <v>2182</v>
      </c>
      <c r="S1050"/>
      <c r="T1050"/>
      <c r="U1050" t="s">
        <v>11091</v>
      </c>
      <c r="V1050" t="s">
        <v>11115</v>
      </c>
      <c r="W1050"/>
      <c r="X1050"/>
      <c r="Y1050"/>
      <c r="Z1050"/>
      <c r="AA1050"/>
      <c r="AB1050"/>
      <c r="AC1050"/>
      <c r="AD1050"/>
      <c r="AE1050"/>
      <c r="AF1050"/>
      <c r="AG1050"/>
      <c r="AH1050"/>
      <c r="AI1050"/>
      <c r="AJ1050"/>
      <c r="AK1050"/>
      <c r="AL1050"/>
      <c r="AM1050"/>
      <c r="AN1050"/>
      <c r="AO1050" s="108" t="s">
        <v>43</v>
      </c>
      <c r="AP1050" t="s">
        <v>1254</v>
      </c>
      <c r="AQ1050">
        <v>17</v>
      </c>
      <c r="AR1050" t="e">
        <v>#N/A</v>
      </c>
      <c r="AS1050" t="s">
        <v>1252</v>
      </c>
      <c r="AT1050" t="e">
        <v>#N/A</v>
      </c>
      <c r="AU1050" t="s">
        <v>11113</v>
      </c>
      <c r="AV1050" t="s">
        <v>11116</v>
      </c>
      <c r="AW1050" t="s">
        <v>1937</v>
      </c>
      <c r="AX1050" t="s">
        <v>1934</v>
      </c>
      <c r="AY1050" t="s">
        <v>11117</v>
      </c>
      <c r="AZ1050" t="s">
        <v>1253</v>
      </c>
      <c r="BA1050" t="s">
        <v>11118</v>
      </c>
      <c r="BB1050" t="s">
        <v>1268</v>
      </c>
      <c r="BC1050" t="s">
        <v>1939</v>
      </c>
      <c r="BD1050" t="s">
        <v>11119</v>
      </c>
      <c r="BE1050">
        <v>1050</v>
      </c>
      <c r="BF1050">
        <v>1048</v>
      </c>
      <c r="BG1050">
        <v>0</v>
      </c>
      <c r="BH1050" t="s">
        <v>11113</v>
      </c>
      <c r="BI1050">
        <v>1</v>
      </c>
      <c r="BJ1050">
        <v>0</v>
      </c>
      <c r="BK1050">
        <v>0</v>
      </c>
      <c r="BL1050" t="s">
        <v>1592</v>
      </c>
      <c r="BM1050" t="s">
        <v>11089</v>
      </c>
      <c r="BN1050" t="s">
        <v>11092</v>
      </c>
      <c r="BO1050" t="e" cm="1">
        <v>#N/A</v>
      </c>
      <c r="BP1050" t="s">
        <v>1592</v>
      </c>
      <c r="BQ1050" t="s">
        <v>10989</v>
      </c>
      <c r="BR1050">
        <v>16</v>
      </c>
      <c r="BS1050" t="s">
        <v>1915</v>
      </c>
      <c r="BT1050" t="s">
        <v>11120</v>
      </c>
      <c r="BU1050" t="s">
        <v>11112</v>
      </c>
      <c r="BV1050" t="s">
        <v>11116</v>
      </c>
      <c r="BW1050" t="s">
        <v>11121</v>
      </c>
      <c r="BX1050" t="s">
        <v>1937</v>
      </c>
      <c r="BY1050" t="s">
        <v>1592</v>
      </c>
      <c r="BZ1050" t="s">
        <v>1937</v>
      </c>
      <c r="CA1050" t="s">
        <v>1965</v>
      </c>
      <c r="CB1050"/>
      <c r="CC1050" t="s">
        <v>998</v>
      </c>
      <c r="CD1050" t="s">
        <v>1268</v>
      </c>
      <c r="CE1050" t="s">
        <v>11122</v>
      </c>
      <c r="CF1050" t="s">
        <v>11123</v>
      </c>
      <c r="CG1050" t="s">
        <v>1268</v>
      </c>
      <c r="CH1050" t="s">
        <v>1592</v>
      </c>
      <c r="CI1050" t="s">
        <v>2182</v>
      </c>
      <c r="CJ1050" t="s">
        <v>1252</v>
      </c>
      <c r="CK1050"/>
      <c r="CL1050"/>
      <c r="CM1050" t="s">
        <v>11091</v>
      </c>
      <c r="CN1050" t="s">
        <v>11115</v>
      </c>
      <c r="CO1050" t="s">
        <v>11091</v>
      </c>
      <c r="CP1050" t="s">
        <v>11115</v>
      </c>
      <c r="CQ1050" t="s">
        <v>1592</v>
      </c>
      <c r="CR1050">
        <v>0</v>
      </c>
      <c r="CS1050" t="s">
        <v>1592</v>
      </c>
      <c r="CT1050" t="s">
        <v>1592</v>
      </c>
      <c r="CU1050" t="s">
        <v>1592</v>
      </c>
      <c r="CV1050" t="s">
        <v>1592</v>
      </c>
      <c r="CW1050" t="s">
        <v>1592</v>
      </c>
      <c r="CX1050">
        <v>1048</v>
      </c>
      <c r="CY1050" t="s">
        <v>11124</v>
      </c>
      <c r="CZ1050" t="s">
        <v>1592</v>
      </c>
      <c r="DA1050" t="s">
        <v>2313</v>
      </c>
      <c r="DB1050" t="s">
        <v>2314</v>
      </c>
      <c r="DC1050" t="s">
        <v>11113</v>
      </c>
      <c r="DD1050" t="s">
        <v>1253</v>
      </c>
      <c r="DE1050" t="s">
        <v>11112</v>
      </c>
      <c r="DF1050" t="s">
        <v>1592</v>
      </c>
      <c r="DG1050" t="s">
        <v>1592</v>
      </c>
      <c r="DH1050" t="s">
        <v>2334</v>
      </c>
      <c r="DI1050" t="e">
        <v>#N/A</v>
      </c>
      <c r="DJ1050"/>
      <c r="DK1050" t="s">
        <v>2334</v>
      </c>
      <c r="DL1050">
        <v>9</v>
      </c>
      <c r="DM1050" t="s">
        <v>2315</v>
      </c>
      <c r="DN1050" t="s">
        <v>1252</v>
      </c>
      <c r="DO1050" t="b">
        <v>1</v>
      </c>
      <c r="DP1050" t="b">
        <v>1</v>
      </c>
      <c r="DQ1050" t="b">
        <v>1</v>
      </c>
      <c r="DR1050" t="b">
        <v>0</v>
      </c>
      <c r="DS1050" t="b">
        <v>0</v>
      </c>
      <c r="DT1050" t="b">
        <v>1</v>
      </c>
      <c r="DU1050" t="b">
        <v>0</v>
      </c>
      <c r="DV1050">
        <v>0</v>
      </c>
      <c r="DW1050" t="b">
        <v>0</v>
      </c>
      <c r="DX1050" t="b">
        <v>0</v>
      </c>
      <c r="DY1050" t="b">
        <v>0</v>
      </c>
      <c r="DZ1050" t="b">
        <v>0</v>
      </c>
      <c r="EA1050" t="b">
        <v>0</v>
      </c>
      <c r="EB1050" t="b">
        <v>0</v>
      </c>
      <c r="EC1050" t="b">
        <v>0</v>
      </c>
      <c r="ED1050" t="b">
        <v>0</v>
      </c>
      <c r="EE1050" t="b">
        <v>0</v>
      </c>
      <c r="EF1050" t="b" cm="1">
        <v>0</v>
      </c>
      <c r="EG1050" t="b">
        <v>0</v>
      </c>
      <c r="EH1050" t="b">
        <v>0</v>
      </c>
      <c r="EI1050" t="b">
        <v>0</v>
      </c>
      <c r="EJ1050" t="s">
        <v>1592</v>
      </c>
      <c r="EK1050">
        <v>0</v>
      </c>
      <c r="EL1050">
        <v>14</v>
      </c>
      <c r="EM1050" t="b">
        <v>0</v>
      </c>
    </row>
    <row r="1051" spans="1:143" ht="31.5">
      <c r="A1051"/>
      <c r="B1051" t="s">
        <v>1252</v>
      </c>
      <c r="C1051" t="s">
        <v>1252</v>
      </c>
      <c r="D1051" t="s">
        <v>5617</v>
      </c>
      <c r="E1051" t="s">
        <v>5618</v>
      </c>
      <c r="F1051"/>
      <c r="G1051" t="s">
        <v>5617</v>
      </c>
      <c r="H1051" s="109" t="s">
        <v>5619</v>
      </c>
      <c r="I1051" t="s">
        <v>1268</v>
      </c>
      <c r="J1051" t="s">
        <v>11088</v>
      </c>
      <c r="K1051" t="s">
        <v>902</v>
      </c>
      <c r="L1051" t="s">
        <v>1939</v>
      </c>
      <c r="M1051" t="s">
        <v>1947</v>
      </c>
      <c r="N1051"/>
      <c r="O1051"/>
      <c r="P1051" t="s">
        <v>1252</v>
      </c>
      <c r="Q1051" t="s">
        <v>1253</v>
      </c>
      <c r="R1051" t="s">
        <v>2182</v>
      </c>
      <c r="S1051"/>
      <c r="T1051"/>
      <c r="U1051" t="s">
        <v>11091</v>
      </c>
      <c r="V1051" t="s">
        <v>5620</v>
      </c>
      <c r="W1051"/>
      <c r="X1051"/>
      <c r="Y1051"/>
      <c r="Z1051"/>
      <c r="AA1051"/>
      <c r="AB1051"/>
      <c r="AC1051"/>
      <c r="AD1051"/>
      <c r="AE1051"/>
      <c r="AF1051"/>
      <c r="AG1051"/>
      <c r="AH1051"/>
      <c r="AI1051"/>
      <c r="AJ1051"/>
      <c r="AK1051"/>
      <c r="AL1051"/>
      <c r="AM1051"/>
      <c r="AN1051"/>
      <c r="AO1051" s="108" t="s">
        <v>43</v>
      </c>
      <c r="AP1051" t="s">
        <v>1254</v>
      </c>
      <c r="AQ1051">
        <v>18</v>
      </c>
      <c r="AR1051" t="e">
        <v>#N/A</v>
      </c>
      <c r="AS1051" t="s">
        <v>1252</v>
      </c>
      <c r="AT1051" t="e">
        <v>#N/A</v>
      </c>
      <c r="AU1051" t="s">
        <v>5618</v>
      </c>
      <c r="AV1051" t="s">
        <v>5621</v>
      </c>
      <c r="AW1051" t="s">
        <v>1937</v>
      </c>
      <c r="AX1051" t="s">
        <v>1934</v>
      </c>
      <c r="AY1051" t="s">
        <v>5622</v>
      </c>
      <c r="AZ1051" t="s">
        <v>1253</v>
      </c>
      <c r="BA1051" t="s">
        <v>5623</v>
      </c>
      <c r="BB1051" t="s">
        <v>1268</v>
      </c>
      <c r="BC1051" t="s">
        <v>1939</v>
      </c>
      <c r="BD1051" t="s">
        <v>11125</v>
      </c>
      <c r="BE1051">
        <v>341</v>
      </c>
      <c r="BF1051">
        <v>1048</v>
      </c>
      <c r="BG1051">
        <v>0</v>
      </c>
      <c r="BH1051" t="s">
        <v>5618</v>
      </c>
      <c r="BI1051">
        <v>1</v>
      </c>
      <c r="BJ1051">
        <v>0</v>
      </c>
      <c r="BK1051">
        <v>0</v>
      </c>
      <c r="BL1051" t="s">
        <v>1592</v>
      </c>
      <c r="BM1051" t="s">
        <v>11089</v>
      </c>
      <c r="BN1051" t="s">
        <v>11092</v>
      </c>
      <c r="BO1051" t="e" cm="1">
        <v>#N/A</v>
      </c>
      <c r="BP1051" t="s">
        <v>1592</v>
      </c>
      <c r="BQ1051" t="s">
        <v>10989</v>
      </c>
      <c r="BR1051">
        <v>17</v>
      </c>
      <c r="BS1051" t="s">
        <v>1919</v>
      </c>
      <c r="BT1051" t="s">
        <v>11126</v>
      </c>
      <c r="BU1051" t="s">
        <v>5617</v>
      </c>
      <c r="BV1051" t="s">
        <v>5621</v>
      </c>
      <c r="BW1051" t="s">
        <v>5627</v>
      </c>
      <c r="BX1051" t="s">
        <v>1937</v>
      </c>
      <c r="BY1051" t="s">
        <v>1592</v>
      </c>
      <c r="BZ1051" t="s">
        <v>1937</v>
      </c>
      <c r="CA1051" t="s">
        <v>1947</v>
      </c>
      <c r="CB1051"/>
      <c r="CC1051" t="s">
        <v>998</v>
      </c>
      <c r="CD1051" t="s">
        <v>1268</v>
      </c>
      <c r="CE1051" t="s">
        <v>11127</v>
      </c>
      <c r="CF1051" t="s">
        <v>5625</v>
      </c>
      <c r="CG1051" t="s">
        <v>1268</v>
      </c>
      <c r="CH1051" t="s">
        <v>1592</v>
      </c>
      <c r="CI1051" t="s">
        <v>2182</v>
      </c>
      <c r="CJ1051" t="s">
        <v>1252</v>
      </c>
      <c r="CK1051"/>
      <c r="CL1051"/>
      <c r="CM1051" t="s">
        <v>11091</v>
      </c>
      <c r="CN1051" t="s">
        <v>5620</v>
      </c>
      <c r="CO1051" t="s">
        <v>11091</v>
      </c>
      <c r="CP1051" t="s">
        <v>5620</v>
      </c>
      <c r="CQ1051" t="s">
        <v>1592</v>
      </c>
      <c r="CR1051">
        <v>0</v>
      </c>
      <c r="CS1051" t="s">
        <v>1592</v>
      </c>
      <c r="CT1051" t="s">
        <v>1592</v>
      </c>
      <c r="CU1051" t="s">
        <v>1592</v>
      </c>
      <c r="CV1051" t="s">
        <v>1592</v>
      </c>
      <c r="CW1051" t="s">
        <v>1592</v>
      </c>
      <c r="CX1051">
        <v>1049</v>
      </c>
      <c r="CY1051" t="s">
        <v>11128</v>
      </c>
      <c r="CZ1051" t="s">
        <v>1592</v>
      </c>
      <c r="DA1051" t="s">
        <v>2313</v>
      </c>
      <c r="DB1051" t="s">
        <v>2314</v>
      </c>
      <c r="DC1051" t="s">
        <v>5618</v>
      </c>
      <c r="DD1051" t="s">
        <v>1253</v>
      </c>
      <c r="DE1051" t="s">
        <v>5617</v>
      </c>
      <c r="DF1051" t="s">
        <v>1592</v>
      </c>
      <c r="DG1051" t="s">
        <v>1592</v>
      </c>
      <c r="DH1051" t="s">
        <v>2334</v>
      </c>
      <c r="DI1051" t="e">
        <v>#N/A</v>
      </c>
      <c r="DJ1051"/>
      <c r="DK1051" t="s">
        <v>2334</v>
      </c>
      <c r="DL1051">
        <v>9</v>
      </c>
      <c r="DM1051" t="s">
        <v>2315</v>
      </c>
      <c r="DN1051" t="s">
        <v>1252</v>
      </c>
      <c r="DO1051" t="b">
        <v>1</v>
      </c>
      <c r="DP1051" t="b">
        <v>1</v>
      </c>
      <c r="DQ1051" t="b">
        <v>0</v>
      </c>
      <c r="DR1051" t="b">
        <v>0</v>
      </c>
      <c r="DS1051" t="b">
        <v>0</v>
      </c>
      <c r="DT1051" t="b">
        <v>1</v>
      </c>
      <c r="DU1051" t="b">
        <v>0</v>
      </c>
      <c r="DV1051">
        <v>0</v>
      </c>
      <c r="DW1051" t="b">
        <v>0</v>
      </c>
      <c r="DX1051" t="b">
        <v>0</v>
      </c>
      <c r="DY1051" t="b">
        <v>0</v>
      </c>
      <c r="DZ1051" t="b">
        <v>0</v>
      </c>
      <c r="EA1051" t="b">
        <v>0</v>
      </c>
      <c r="EB1051" t="b">
        <v>0</v>
      </c>
      <c r="EC1051" t="b">
        <v>0</v>
      </c>
      <c r="ED1051" t="b">
        <v>0</v>
      </c>
      <c r="EE1051" t="b">
        <v>0</v>
      </c>
      <c r="EF1051" t="b" cm="1">
        <v>0</v>
      </c>
      <c r="EG1051" t="b">
        <v>0</v>
      </c>
      <c r="EH1051" t="b">
        <v>0</v>
      </c>
      <c r="EI1051" t="b">
        <v>0</v>
      </c>
      <c r="EJ1051" t="s">
        <v>1592</v>
      </c>
      <c r="EK1051">
        <v>0</v>
      </c>
      <c r="EL1051">
        <v>13</v>
      </c>
      <c r="EM1051" t="b">
        <v>0</v>
      </c>
    </row>
    <row r="1052" spans="1:143" ht="63">
      <c r="A1052"/>
      <c r="B1052" t="s">
        <v>1252</v>
      </c>
      <c r="C1052" t="s">
        <v>1252</v>
      </c>
      <c r="D1052" t="s">
        <v>1761</v>
      </c>
      <c r="E1052" t="s">
        <v>1762</v>
      </c>
      <c r="F1052"/>
      <c r="G1052" t="s">
        <v>1763</v>
      </c>
      <c r="H1052" t="s">
        <v>11057</v>
      </c>
      <c r="I1052" t="s">
        <v>1272</v>
      </c>
      <c r="J1052" t="s">
        <v>11088</v>
      </c>
      <c r="K1052" t="s">
        <v>902</v>
      </c>
      <c r="L1052" t="s">
        <v>5588</v>
      </c>
      <c r="M1052" t="s">
        <v>1947</v>
      </c>
      <c r="N1052" s="109" t="s">
        <v>10271</v>
      </c>
      <c r="O1052"/>
      <c r="P1052" t="s">
        <v>1252</v>
      </c>
      <c r="Q1052" t="s">
        <v>1253</v>
      </c>
      <c r="R1052" t="s">
        <v>2182</v>
      </c>
      <c r="S1052"/>
      <c r="T1052"/>
      <c r="U1052" t="s">
        <v>11091</v>
      </c>
      <c r="V1052" t="s">
        <v>1948</v>
      </c>
      <c r="W1052"/>
      <c r="X1052"/>
      <c r="Y1052"/>
      <c r="Z1052"/>
      <c r="AA1052"/>
      <c r="AB1052"/>
      <c r="AC1052"/>
      <c r="AD1052"/>
      <c r="AE1052"/>
      <c r="AF1052"/>
      <c r="AG1052"/>
      <c r="AH1052"/>
      <c r="AI1052"/>
      <c r="AJ1052"/>
      <c r="AK1052"/>
      <c r="AL1052"/>
      <c r="AM1052"/>
      <c r="AN1052"/>
      <c r="AO1052" s="108" t="s">
        <v>43</v>
      </c>
      <c r="AP1052" t="s">
        <v>1254</v>
      </c>
      <c r="AQ1052">
        <v>19</v>
      </c>
      <c r="AR1052" t="e">
        <v>#N/A</v>
      </c>
      <c r="AS1052" t="s">
        <v>1252</v>
      </c>
      <c r="AT1052" t="e">
        <v>#N/A</v>
      </c>
      <c r="AU1052" t="s">
        <v>1762</v>
      </c>
      <c r="AV1052" t="s">
        <v>1945</v>
      </c>
      <c r="AW1052" t="s">
        <v>1937</v>
      </c>
      <c r="AX1052" t="s">
        <v>1934</v>
      </c>
      <c r="AY1052" t="s">
        <v>10273</v>
      </c>
      <c r="AZ1052" t="s">
        <v>1253</v>
      </c>
      <c r="BA1052" t="s">
        <v>5600</v>
      </c>
      <c r="BB1052" t="s">
        <v>1272</v>
      </c>
      <c r="BC1052" t="s">
        <v>5118</v>
      </c>
      <c r="BD1052" t="s">
        <v>5601</v>
      </c>
      <c r="BE1052">
        <v>339</v>
      </c>
      <c r="BF1052">
        <v>1048</v>
      </c>
      <c r="BG1052">
        <v>0</v>
      </c>
      <c r="BH1052" t="s">
        <v>1592</v>
      </c>
      <c r="BI1052">
        <v>0</v>
      </c>
      <c r="BJ1052">
        <v>0</v>
      </c>
      <c r="BK1052">
        <v>1055</v>
      </c>
      <c r="BL1052" t="s">
        <v>1950</v>
      </c>
      <c r="BM1052" t="s">
        <v>11089</v>
      </c>
      <c r="BN1052" t="s">
        <v>11092</v>
      </c>
      <c r="BO1052" t="e" cm="1">
        <v>#N/A</v>
      </c>
      <c r="BP1052" t="s">
        <v>1592</v>
      </c>
      <c r="BQ1052" t="s">
        <v>10989</v>
      </c>
      <c r="BR1052">
        <v>18</v>
      </c>
      <c r="BS1052" t="s">
        <v>2063</v>
      </c>
      <c r="BT1052" t="s">
        <v>11129</v>
      </c>
      <c r="BU1052" t="s">
        <v>1761</v>
      </c>
      <c r="BV1052" t="s">
        <v>1945</v>
      </c>
      <c r="BW1052" t="s">
        <v>11059</v>
      </c>
      <c r="BX1052" t="s">
        <v>10275</v>
      </c>
      <c r="BY1052" t="s">
        <v>1592</v>
      </c>
      <c r="BZ1052" t="s">
        <v>1937</v>
      </c>
      <c r="CA1052" t="s">
        <v>1947</v>
      </c>
      <c r="CB1052"/>
      <c r="CC1052" t="s">
        <v>998</v>
      </c>
      <c r="CD1052" t="s">
        <v>1272</v>
      </c>
      <c r="CE1052" t="s">
        <v>11130</v>
      </c>
      <c r="CF1052" t="s">
        <v>11131</v>
      </c>
      <c r="CG1052" t="s">
        <v>1272</v>
      </c>
      <c r="CH1052" t="s">
        <v>1592</v>
      </c>
      <c r="CI1052" t="s">
        <v>2182</v>
      </c>
      <c r="CJ1052" t="s">
        <v>1252</v>
      </c>
      <c r="CK1052"/>
      <c r="CL1052"/>
      <c r="CM1052" t="s">
        <v>11091</v>
      </c>
      <c r="CN1052" t="s">
        <v>1948</v>
      </c>
      <c r="CO1052" t="s">
        <v>11091</v>
      </c>
      <c r="CP1052" t="s">
        <v>1948</v>
      </c>
      <c r="CQ1052" t="s">
        <v>1592</v>
      </c>
      <c r="CR1052">
        <v>0</v>
      </c>
      <c r="CS1052" t="s">
        <v>1592</v>
      </c>
      <c r="CT1052" t="s">
        <v>1592</v>
      </c>
      <c r="CU1052" t="s">
        <v>1592</v>
      </c>
      <c r="CV1052" t="s">
        <v>1592</v>
      </c>
      <c r="CW1052" t="s">
        <v>1592</v>
      </c>
      <c r="CX1052">
        <v>1050</v>
      </c>
      <c r="CY1052" t="s">
        <v>11132</v>
      </c>
      <c r="CZ1052" t="s">
        <v>1592</v>
      </c>
      <c r="DA1052" t="s">
        <v>2313</v>
      </c>
      <c r="DB1052" t="s">
        <v>2314</v>
      </c>
      <c r="DC1052" t="s">
        <v>1762</v>
      </c>
      <c r="DD1052" t="s">
        <v>1253</v>
      </c>
      <c r="DE1052" t="s">
        <v>1763</v>
      </c>
      <c r="DF1052" t="s">
        <v>1592</v>
      </c>
      <c r="DG1052" t="s">
        <v>1592</v>
      </c>
      <c r="DH1052" t="s">
        <v>2334</v>
      </c>
      <c r="DI1052" t="e">
        <v>#N/A</v>
      </c>
      <c r="DJ1052"/>
      <c r="DK1052" t="s">
        <v>2334</v>
      </c>
      <c r="DL1052">
        <v>9</v>
      </c>
      <c r="DM1052" t="s">
        <v>2315</v>
      </c>
      <c r="DN1052" t="s">
        <v>1252</v>
      </c>
      <c r="DO1052" t="b">
        <v>1</v>
      </c>
      <c r="DP1052" t="b">
        <v>1</v>
      </c>
      <c r="DQ1052" t="b">
        <v>0</v>
      </c>
      <c r="DR1052" t="b">
        <v>0</v>
      </c>
      <c r="DS1052" t="b">
        <v>0</v>
      </c>
      <c r="DT1052" t="b">
        <v>1</v>
      </c>
      <c r="DU1052" t="b">
        <v>0</v>
      </c>
      <c r="DV1052">
        <v>0</v>
      </c>
      <c r="DW1052" t="b">
        <v>0</v>
      </c>
      <c r="DX1052" t="b">
        <v>0</v>
      </c>
      <c r="DY1052" t="b">
        <v>0</v>
      </c>
      <c r="DZ1052" t="b">
        <v>0</v>
      </c>
      <c r="EA1052" t="b">
        <v>0</v>
      </c>
      <c r="EB1052" t="b">
        <v>0</v>
      </c>
      <c r="EC1052" t="b">
        <v>0</v>
      </c>
      <c r="ED1052" t="b">
        <v>0</v>
      </c>
      <c r="EE1052" t="b">
        <v>0</v>
      </c>
      <c r="EF1052" t="b" cm="1">
        <v>0</v>
      </c>
      <c r="EG1052" t="b">
        <v>0</v>
      </c>
      <c r="EH1052" t="b">
        <v>0</v>
      </c>
      <c r="EI1052" t="b">
        <v>0</v>
      </c>
      <c r="EJ1052" t="s">
        <v>1592</v>
      </c>
      <c r="EK1052">
        <v>0</v>
      </c>
      <c r="EL1052">
        <v>7</v>
      </c>
      <c r="EM1052" t="b">
        <v>0</v>
      </c>
    </row>
    <row r="1053" spans="1:143" ht="15.75">
      <c r="A1053"/>
      <c r="B1053" t="s">
        <v>1252</v>
      </c>
      <c r="C1053" t="s">
        <v>1252</v>
      </c>
      <c r="D1053" t="s">
        <v>11133</v>
      </c>
      <c r="E1053" t="s">
        <v>11134</v>
      </c>
      <c r="F1053" t="s">
        <v>2187</v>
      </c>
      <c r="G1053" t="s">
        <v>11133</v>
      </c>
      <c r="H1053" t="s">
        <v>11133</v>
      </c>
      <c r="I1053" t="s">
        <v>1279</v>
      </c>
      <c r="J1053"/>
      <c r="K1053" t="s">
        <v>902</v>
      </c>
      <c r="L1053" t="s">
        <v>1939</v>
      </c>
      <c r="M1053"/>
      <c r="N1053"/>
      <c r="O1053"/>
      <c r="P1053" t="s">
        <v>1252</v>
      </c>
      <c r="Q1053" t="s">
        <v>1253</v>
      </c>
      <c r="R1053" t="s">
        <v>2182</v>
      </c>
      <c r="S1053"/>
      <c r="T1053"/>
      <c r="U1053" t="s">
        <v>11135</v>
      </c>
      <c r="V1053"/>
      <c r="W1053"/>
      <c r="X1053"/>
      <c r="Y1053"/>
      <c r="Z1053"/>
      <c r="AA1053"/>
      <c r="AB1053"/>
      <c r="AC1053"/>
      <c r="AD1053"/>
      <c r="AE1053"/>
      <c r="AF1053"/>
      <c r="AG1053"/>
      <c r="AH1053"/>
      <c r="AI1053"/>
      <c r="AJ1053"/>
      <c r="AK1053"/>
      <c r="AL1053"/>
      <c r="AM1053"/>
      <c r="AN1053"/>
      <c r="AO1053" s="108" t="s">
        <v>43</v>
      </c>
      <c r="AP1053" t="s">
        <v>1254</v>
      </c>
      <c r="AQ1053">
        <v>20</v>
      </c>
      <c r="AR1053" t="e">
        <v>#N/A</v>
      </c>
      <c r="AS1053" t="s">
        <v>1252</v>
      </c>
      <c r="AT1053" t="e">
        <v>#N/A</v>
      </c>
      <c r="AU1053" t="s">
        <v>11134</v>
      </c>
      <c r="AV1053" t="s">
        <v>11136</v>
      </c>
      <c r="AW1053" t="s">
        <v>2138</v>
      </c>
      <c r="AX1053" t="s">
        <v>1934</v>
      </c>
      <c r="AY1053" t="s">
        <v>11137</v>
      </c>
      <c r="AZ1053" t="s">
        <v>1253</v>
      </c>
      <c r="BA1053" t="s">
        <v>11138</v>
      </c>
      <c r="BB1053" t="s">
        <v>1279</v>
      </c>
      <c r="BC1053" t="s">
        <v>1939</v>
      </c>
      <c r="BD1053" t="s">
        <v>11139</v>
      </c>
      <c r="BE1053">
        <v>1053</v>
      </c>
      <c r="BF1053">
        <v>0</v>
      </c>
      <c r="BG1053">
        <v>0</v>
      </c>
      <c r="BH1053" t="s">
        <v>1592</v>
      </c>
      <c r="BI1053">
        <v>0</v>
      </c>
      <c r="BJ1053">
        <v>0</v>
      </c>
      <c r="BK1053">
        <v>0</v>
      </c>
      <c r="BL1053" t="s">
        <v>1592</v>
      </c>
      <c r="BM1053" t="s">
        <v>1592</v>
      </c>
      <c r="BN1053" t="s">
        <v>1592</v>
      </c>
      <c r="BO1053" t="s" cm="1">
        <v>1592</v>
      </c>
      <c r="BP1053" t="s">
        <v>1592</v>
      </c>
      <c r="BQ1053" t="s">
        <v>10989</v>
      </c>
      <c r="BR1053">
        <v>19</v>
      </c>
      <c r="BS1053" t="s">
        <v>1869</v>
      </c>
      <c r="BT1053" t="s">
        <v>11140</v>
      </c>
      <c r="BU1053" t="s">
        <v>11133</v>
      </c>
      <c r="BV1053" t="s">
        <v>11136</v>
      </c>
      <c r="BW1053" t="s">
        <v>11137</v>
      </c>
      <c r="BX1053" t="s">
        <v>1937</v>
      </c>
      <c r="BY1053" t="s">
        <v>1592</v>
      </c>
      <c r="BZ1053" t="s">
        <v>1937</v>
      </c>
      <c r="CA1053" t="s">
        <v>1592</v>
      </c>
      <c r="CB1053"/>
      <c r="CC1053" t="s">
        <v>998</v>
      </c>
      <c r="CD1053" t="s">
        <v>1279</v>
      </c>
      <c r="CE1053" t="s">
        <v>11134</v>
      </c>
      <c r="CF1053" t="s">
        <v>11136</v>
      </c>
      <c r="CG1053" t="s">
        <v>1279</v>
      </c>
      <c r="CH1053" t="s">
        <v>1592</v>
      </c>
      <c r="CI1053" t="s">
        <v>2182</v>
      </c>
      <c r="CJ1053" t="s">
        <v>1252</v>
      </c>
      <c r="CK1053"/>
      <c r="CL1053"/>
      <c r="CM1053" t="s">
        <v>11135</v>
      </c>
      <c r="CN1053" t="s">
        <v>1592</v>
      </c>
      <c r="CO1053" t="s">
        <v>11135</v>
      </c>
      <c r="CP1053" t="s">
        <v>1592</v>
      </c>
      <c r="CQ1053" t="s">
        <v>1592</v>
      </c>
      <c r="CR1053">
        <v>0</v>
      </c>
      <c r="CS1053" t="s">
        <v>1592</v>
      </c>
      <c r="CT1053" t="s">
        <v>1592</v>
      </c>
      <c r="CU1053" t="s">
        <v>1592</v>
      </c>
      <c r="CV1053" t="s">
        <v>1592</v>
      </c>
      <c r="CW1053" t="s">
        <v>1592</v>
      </c>
      <c r="CX1053">
        <v>1051</v>
      </c>
      <c r="CY1053" t="s">
        <v>11141</v>
      </c>
      <c r="CZ1053" t="s">
        <v>1592</v>
      </c>
      <c r="DA1053" t="s">
        <v>2313</v>
      </c>
      <c r="DB1053" t="s">
        <v>2314</v>
      </c>
      <c r="DC1053" t="s">
        <v>11134</v>
      </c>
      <c r="DD1053" t="s">
        <v>1253</v>
      </c>
      <c r="DE1053" t="s">
        <v>11133</v>
      </c>
      <c r="DF1053" t="s">
        <v>1592</v>
      </c>
      <c r="DG1053" t="s">
        <v>1592</v>
      </c>
      <c r="DH1053" t="s">
        <v>2334</v>
      </c>
      <c r="DI1053" t="e">
        <v>#N/A</v>
      </c>
      <c r="DJ1053"/>
      <c r="DK1053" t="s">
        <v>2334</v>
      </c>
      <c r="DL1053">
        <v>9</v>
      </c>
      <c r="DM1053" t="s">
        <v>2315</v>
      </c>
      <c r="DN1053" t="s">
        <v>1252</v>
      </c>
      <c r="DO1053" t="b">
        <v>1</v>
      </c>
      <c r="DP1053" t="b">
        <v>1</v>
      </c>
      <c r="DQ1053" t="b">
        <v>1</v>
      </c>
      <c r="DR1053" t="b">
        <v>0</v>
      </c>
      <c r="DS1053" t="b">
        <v>0</v>
      </c>
      <c r="DT1053" t="b">
        <v>1</v>
      </c>
      <c r="DU1053" t="b">
        <v>1</v>
      </c>
      <c r="DV1053">
        <v>0</v>
      </c>
      <c r="DW1053" t="b">
        <v>0</v>
      </c>
      <c r="DX1053" t="b">
        <v>0</v>
      </c>
      <c r="DY1053" t="b">
        <v>0</v>
      </c>
      <c r="DZ1053" t="b">
        <v>0</v>
      </c>
      <c r="EA1053" t="b">
        <v>0</v>
      </c>
      <c r="EB1053" t="b">
        <v>0</v>
      </c>
      <c r="EC1053" t="b">
        <v>0</v>
      </c>
      <c r="ED1053" t="b">
        <v>0</v>
      </c>
      <c r="EE1053" t="b">
        <v>0</v>
      </c>
      <c r="EF1053" t="b" cm="1">
        <v>0</v>
      </c>
      <c r="EG1053" t="b">
        <v>0</v>
      </c>
      <c r="EH1053" t="b">
        <v>0</v>
      </c>
      <c r="EI1053" t="b">
        <v>0</v>
      </c>
      <c r="EJ1053" t="s">
        <v>1592</v>
      </c>
      <c r="EK1053">
        <v>0</v>
      </c>
      <c r="EL1053">
        <v>17</v>
      </c>
      <c r="EM1053" t="b">
        <v>0</v>
      </c>
    </row>
    <row r="1054" spans="1:143" ht="31.5">
      <c r="A1054"/>
      <c r="B1054" t="s">
        <v>1252</v>
      </c>
      <c r="C1054" t="s">
        <v>1252</v>
      </c>
      <c r="D1054" t="s">
        <v>11142</v>
      </c>
      <c r="E1054" t="s">
        <v>11143</v>
      </c>
      <c r="F1054"/>
      <c r="G1054" t="s">
        <v>11142</v>
      </c>
      <c r="H1054" s="109" t="s">
        <v>11144</v>
      </c>
      <c r="I1054" t="s">
        <v>1268</v>
      </c>
      <c r="J1054" t="s">
        <v>11133</v>
      </c>
      <c r="K1054" t="s">
        <v>902</v>
      </c>
      <c r="L1054" t="s">
        <v>1939</v>
      </c>
      <c r="M1054" t="s">
        <v>1965</v>
      </c>
      <c r="N1054"/>
      <c r="O1054"/>
      <c r="P1054" t="s">
        <v>1252</v>
      </c>
      <c r="Q1054" t="s">
        <v>1253</v>
      </c>
      <c r="R1054" t="s">
        <v>2182</v>
      </c>
      <c r="S1054"/>
      <c r="T1054"/>
      <c r="U1054" t="s">
        <v>11135</v>
      </c>
      <c r="V1054" t="s">
        <v>11145</v>
      </c>
      <c r="W1054"/>
      <c r="X1054"/>
      <c r="Y1054"/>
      <c r="Z1054"/>
      <c r="AA1054"/>
      <c r="AB1054"/>
      <c r="AC1054"/>
      <c r="AD1054"/>
      <c r="AE1054"/>
      <c r="AF1054"/>
      <c r="AG1054"/>
      <c r="AH1054"/>
      <c r="AI1054"/>
      <c r="AJ1054"/>
      <c r="AK1054"/>
      <c r="AL1054"/>
      <c r="AM1054"/>
      <c r="AN1054"/>
      <c r="AO1054" s="108" t="s">
        <v>43</v>
      </c>
      <c r="AP1054" t="s">
        <v>1254</v>
      </c>
      <c r="AQ1054">
        <v>21</v>
      </c>
      <c r="AR1054" t="e">
        <v>#N/A</v>
      </c>
      <c r="AS1054" t="s">
        <v>1252</v>
      </c>
      <c r="AT1054" t="e">
        <v>#N/A</v>
      </c>
      <c r="AU1054" t="s">
        <v>11143</v>
      </c>
      <c r="AV1054" t="s">
        <v>11146</v>
      </c>
      <c r="AW1054" t="s">
        <v>1937</v>
      </c>
      <c r="AX1054" t="s">
        <v>1934</v>
      </c>
      <c r="AY1054" t="s">
        <v>11147</v>
      </c>
      <c r="AZ1054" t="s">
        <v>1253</v>
      </c>
      <c r="BA1054" t="s">
        <v>11148</v>
      </c>
      <c r="BB1054" t="s">
        <v>1268</v>
      </c>
      <c r="BC1054" t="s">
        <v>1939</v>
      </c>
      <c r="BD1054" t="s">
        <v>11149</v>
      </c>
      <c r="BE1054">
        <v>1054</v>
      </c>
      <c r="BF1054">
        <v>1053</v>
      </c>
      <c r="BG1054">
        <v>0</v>
      </c>
      <c r="BH1054" t="s">
        <v>11143</v>
      </c>
      <c r="BI1054">
        <v>1</v>
      </c>
      <c r="BJ1054">
        <v>0</v>
      </c>
      <c r="BK1054">
        <v>0</v>
      </c>
      <c r="BL1054" t="s">
        <v>1592</v>
      </c>
      <c r="BM1054" t="s">
        <v>11134</v>
      </c>
      <c r="BN1054" t="s">
        <v>11136</v>
      </c>
      <c r="BO1054" t="e" cm="1">
        <v>#N/A</v>
      </c>
      <c r="BP1054" t="s">
        <v>1592</v>
      </c>
      <c r="BQ1054" t="s">
        <v>10989</v>
      </c>
      <c r="BR1054">
        <v>20</v>
      </c>
      <c r="BS1054" t="s">
        <v>1870</v>
      </c>
      <c r="BT1054" t="s">
        <v>11150</v>
      </c>
      <c r="BU1054" t="s">
        <v>11142</v>
      </c>
      <c r="BV1054" t="s">
        <v>11146</v>
      </c>
      <c r="BW1054" t="s">
        <v>11151</v>
      </c>
      <c r="BX1054" t="s">
        <v>1937</v>
      </c>
      <c r="BY1054" t="s">
        <v>1592</v>
      </c>
      <c r="BZ1054" t="s">
        <v>1937</v>
      </c>
      <c r="CA1054" t="s">
        <v>1965</v>
      </c>
      <c r="CB1054"/>
      <c r="CC1054" t="s">
        <v>998</v>
      </c>
      <c r="CD1054" t="s">
        <v>1268</v>
      </c>
      <c r="CE1054" t="s">
        <v>11152</v>
      </c>
      <c r="CF1054" t="s">
        <v>11153</v>
      </c>
      <c r="CG1054" t="s">
        <v>1268</v>
      </c>
      <c r="CH1054" t="s">
        <v>1592</v>
      </c>
      <c r="CI1054" t="s">
        <v>2182</v>
      </c>
      <c r="CJ1054" t="s">
        <v>1252</v>
      </c>
      <c r="CK1054"/>
      <c r="CL1054"/>
      <c r="CM1054" t="s">
        <v>11135</v>
      </c>
      <c r="CN1054" t="s">
        <v>11145</v>
      </c>
      <c r="CO1054" t="s">
        <v>11135</v>
      </c>
      <c r="CP1054" t="s">
        <v>11145</v>
      </c>
      <c r="CQ1054" t="s">
        <v>1592</v>
      </c>
      <c r="CR1054">
        <v>0</v>
      </c>
      <c r="CS1054" t="s">
        <v>1592</v>
      </c>
      <c r="CT1054" t="s">
        <v>1592</v>
      </c>
      <c r="CU1054" t="s">
        <v>1592</v>
      </c>
      <c r="CV1054" t="s">
        <v>1592</v>
      </c>
      <c r="CW1054" t="s">
        <v>1592</v>
      </c>
      <c r="CX1054">
        <v>1052</v>
      </c>
      <c r="CY1054" t="s">
        <v>11154</v>
      </c>
      <c r="CZ1054" t="s">
        <v>1592</v>
      </c>
      <c r="DA1054" t="s">
        <v>2313</v>
      </c>
      <c r="DB1054" t="s">
        <v>2314</v>
      </c>
      <c r="DC1054" t="s">
        <v>11143</v>
      </c>
      <c r="DD1054" t="s">
        <v>1253</v>
      </c>
      <c r="DE1054" t="s">
        <v>11142</v>
      </c>
      <c r="DF1054" t="s">
        <v>1592</v>
      </c>
      <c r="DG1054" t="s">
        <v>1592</v>
      </c>
      <c r="DH1054" t="s">
        <v>2334</v>
      </c>
      <c r="DI1054" t="e">
        <v>#N/A</v>
      </c>
      <c r="DJ1054"/>
      <c r="DK1054" t="s">
        <v>2334</v>
      </c>
      <c r="DL1054">
        <v>9</v>
      </c>
      <c r="DM1054" t="s">
        <v>2315</v>
      </c>
      <c r="DN1054" t="s">
        <v>1252</v>
      </c>
      <c r="DO1054" t="b">
        <v>1</v>
      </c>
      <c r="DP1054" t="b">
        <v>1</v>
      </c>
      <c r="DQ1054" t="b">
        <v>1</v>
      </c>
      <c r="DR1054" t="b">
        <v>0</v>
      </c>
      <c r="DS1054" t="b">
        <v>0</v>
      </c>
      <c r="DT1054" t="b">
        <v>1</v>
      </c>
      <c r="DU1054" t="b">
        <v>0</v>
      </c>
      <c r="DV1054">
        <v>0</v>
      </c>
      <c r="DW1054" t="b">
        <v>0</v>
      </c>
      <c r="DX1054" t="b">
        <v>0</v>
      </c>
      <c r="DY1054" t="b">
        <v>0</v>
      </c>
      <c r="DZ1054" t="b">
        <v>0</v>
      </c>
      <c r="EA1054" t="b">
        <v>0</v>
      </c>
      <c r="EB1054" t="b">
        <v>0</v>
      </c>
      <c r="EC1054" t="b">
        <v>0</v>
      </c>
      <c r="ED1054" t="b">
        <v>0</v>
      </c>
      <c r="EE1054" t="b">
        <v>0</v>
      </c>
      <c r="EF1054" t="b" cm="1">
        <v>0</v>
      </c>
      <c r="EG1054" t="b">
        <v>0</v>
      </c>
      <c r="EH1054" t="b">
        <v>0</v>
      </c>
      <c r="EI1054" t="b">
        <v>0</v>
      </c>
      <c r="EJ1054" t="s">
        <v>1592</v>
      </c>
      <c r="EK1054">
        <v>0</v>
      </c>
      <c r="EL1054">
        <v>7</v>
      </c>
      <c r="EM1054" t="b">
        <v>0</v>
      </c>
    </row>
    <row r="1055" spans="1:143" ht="63">
      <c r="A1055"/>
      <c r="B1055" t="s">
        <v>1252</v>
      </c>
      <c r="C1055" t="s">
        <v>1252</v>
      </c>
      <c r="D1055" t="s">
        <v>1761</v>
      </c>
      <c r="E1055" t="s">
        <v>1762</v>
      </c>
      <c r="F1055"/>
      <c r="G1055" t="s">
        <v>1761</v>
      </c>
      <c r="H1055" s="109" t="s">
        <v>11155</v>
      </c>
      <c r="I1055" t="s">
        <v>1268</v>
      </c>
      <c r="J1055" t="s">
        <v>11133</v>
      </c>
      <c r="K1055" t="s">
        <v>902</v>
      </c>
      <c r="L1055" t="s">
        <v>1939</v>
      </c>
      <c r="M1055" t="s">
        <v>1947</v>
      </c>
      <c r="N1055" s="109" t="s">
        <v>11156</v>
      </c>
      <c r="O1055"/>
      <c r="P1055" t="s">
        <v>1252</v>
      </c>
      <c r="Q1055" t="s">
        <v>1253</v>
      </c>
      <c r="R1055" t="s">
        <v>2182</v>
      </c>
      <c r="S1055"/>
      <c r="T1055"/>
      <c r="U1055" t="s">
        <v>11135</v>
      </c>
      <c r="V1055" t="s">
        <v>1948</v>
      </c>
      <c r="W1055"/>
      <c r="X1055"/>
      <c r="Y1055"/>
      <c r="Z1055"/>
      <c r="AA1055"/>
      <c r="AB1055"/>
      <c r="AC1055"/>
      <c r="AD1055"/>
      <c r="AE1055"/>
      <c r="AF1055"/>
      <c r="AG1055"/>
      <c r="AH1055"/>
      <c r="AI1055"/>
      <c r="AJ1055"/>
      <c r="AK1055"/>
      <c r="AL1055"/>
      <c r="AM1055"/>
      <c r="AN1055"/>
      <c r="AO1055" s="108" t="s">
        <v>43</v>
      </c>
      <c r="AP1055" t="s">
        <v>1254</v>
      </c>
      <c r="AQ1055">
        <v>22</v>
      </c>
      <c r="AR1055" t="e">
        <v>#N/A</v>
      </c>
      <c r="AS1055" t="s">
        <v>1252</v>
      </c>
      <c r="AT1055" t="e">
        <v>#N/A</v>
      </c>
      <c r="AU1055" t="s">
        <v>1762</v>
      </c>
      <c r="AV1055" t="s">
        <v>1945</v>
      </c>
      <c r="AW1055" t="s">
        <v>1937</v>
      </c>
      <c r="AX1055" t="s">
        <v>1934</v>
      </c>
      <c r="AY1055" t="s">
        <v>2186</v>
      </c>
      <c r="AZ1055" t="s">
        <v>1253</v>
      </c>
      <c r="BA1055" t="s">
        <v>5600</v>
      </c>
      <c r="BB1055" t="s">
        <v>1268</v>
      </c>
      <c r="BC1055" t="s">
        <v>1939</v>
      </c>
      <c r="BD1055" t="s">
        <v>11157</v>
      </c>
      <c r="BE1055">
        <v>339</v>
      </c>
      <c r="BF1055">
        <v>1053</v>
      </c>
      <c r="BG1055">
        <v>0</v>
      </c>
      <c r="BH1055" t="s">
        <v>1762</v>
      </c>
      <c r="BI1055">
        <v>1</v>
      </c>
      <c r="BJ1055">
        <v>0</v>
      </c>
      <c r="BK1055">
        <v>0</v>
      </c>
      <c r="BL1055" t="s">
        <v>1592</v>
      </c>
      <c r="BM1055" t="s">
        <v>11134</v>
      </c>
      <c r="BN1055" t="s">
        <v>11136</v>
      </c>
      <c r="BO1055" t="e" cm="1">
        <v>#N/A</v>
      </c>
      <c r="BP1055" t="s">
        <v>1592</v>
      </c>
      <c r="BQ1055" t="s">
        <v>10989</v>
      </c>
      <c r="BR1055">
        <v>21</v>
      </c>
      <c r="BS1055" t="s">
        <v>1871</v>
      </c>
      <c r="BT1055" t="s">
        <v>11158</v>
      </c>
      <c r="BU1055" t="s">
        <v>1761</v>
      </c>
      <c r="BV1055" t="s">
        <v>1945</v>
      </c>
      <c r="BW1055" t="s">
        <v>11159</v>
      </c>
      <c r="BX1055" t="s">
        <v>11160</v>
      </c>
      <c r="BY1055" t="s">
        <v>1592</v>
      </c>
      <c r="BZ1055" t="s">
        <v>1937</v>
      </c>
      <c r="CA1055" t="s">
        <v>1947</v>
      </c>
      <c r="CB1055"/>
      <c r="CC1055" t="s">
        <v>998</v>
      </c>
      <c r="CD1055" t="s">
        <v>1268</v>
      </c>
      <c r="CE1055" t="s">
        <v>11161</v>
      </c>
      <c r="CF1055" t="s">
        <v>1950</v>
      </c>
      <c r="CG1055" t="s">
        <v>1268</v>
      </c>
      <c r="CH1055" t="s">
        <v>1592</v>
      </c>
      <c r="CI1055" t="s">
        <v>2182</v>
      </c>
      <c r="CJ1055" t="s">
        <v>1252</v>
      </c>
      <c r="CK1055"/>
      <c r="CL1055"/>
      <c r="CM1055" t="s">
        <v>11135</v>
      </c>
      <c r="CN1055" t="s">
        <v>1948</v>
      </c>
      <c r="CO1055" t="s">
        <v>11135</v>
      </c>
      <c r="CP1055" t="s">
        <v>1948</v>
      </c>
      <c r="CQ1055" t="s">
        <v>1592</v>
      </c>
      <c r="CR1055">
        <v>0</v>
      </c>
      <c r="CS1055" t="s">
        <v>1592</v>
      </c>
      <c r="CT1055" t="s">
        <v>1592</v>
      </c>
      <c r="CU1055" t="s">
        <v>1592</v>
      </c>
      <c r="CV1055" t="s">
        <v>1592</v>
      </c>
      <c r="CW1055" t="s">
        <v>1592</v>
      </c>
      <c r="CX1055">
        <v>1053</v>
      </c>
      <c r="CY1055" t="s">
        <v>11162</v>
      </c>
      <c r="CZ1055" t="s">
        <v>1592</v>
      </c>
      <c r="DA1055" t="s">
        <v>2313</v>
      </c>
      <c r="DB1055" t="s">
        <v>2314</v>
      </c>
      <c r="DC1055" t="s">
        <v>1762</v>
      </c>
      <c r="DD1055" t="s">
        <v>1253</v>
      </c>
      <c r="DE1055" t="s">
        <v>1761</v>
      </c>
      <c r="DF1055" t="s">
        <v>1592</v>
      </c>
      <c r="DG1055" t="s">
        <v>1592</v>
      </c>
      <c r="DH1055" t="s">
        <v>2334</v>
      </c>
      <c r="DI1055" t="e">
        <v>#N/A</v>
      </c>
      <c r="DJ1055"/>
      <c r="DK1055" t="s">
        <v>2334</v>
      </c>
      <c r="DL1055">
        <v>9</v>
      </c>
      <c r="DM1055" t="s">
        <v>2315</v>
      </c>
      <c r="DN1055" t="s">
        <v>1252</v>
      </c>
      <c r="DO1055" t="b">
        <v>1</v>
      </c>
      <c r="DP1055" t="b">
        <v>1</v>
      </c>
      <c r="DQ1055" t="b">
        <v>0</v>
      </c>
      <c r="DR1055" t="b">
        <v>0</v>
      </c>
      <c r="DS1055" t="b">
        <v>0</v>
      </c>
      <c r="DT1055" t="b">
        <v>1</v>
      </c>
      <c r="DU1055" t="b">
        <v>0</v>
      </c>
      <c r="DV1055">
        <v>0</v>
      </c>
      <c r="DW1055" t="b">
        <v>0</v>
      </c>
      <c r="DX1055" t="b">
        <v>0</v>
      </c>
      <c r="DY1055" t="b">
        <v>0</v>
      </c>
      <c r="DZ1055" t="b">
        <v>0</v>
      </c>
      <c r="EA1055" t="b">
        <v>0</v>
      </c>
      <c r="EB1055" t="b">
        <v>0</v>
      </c>
      <c r="EC1055" t="b">
        <v>0</v>
      </c>
      <c r="ED1055" t="b">
        <v>0</v>
      </c>
      <c r="EE1055" t="b">
        <v>0</v>
      </c>
      <c r="EF1055" t="b" cm="1">
        <v>0</v>
      </c>
      <c r="EG1055" t="b">
        <v>0</v>
      </c>
      <c r="EH1055" t="b">
        <v>0</v>
      </c>
      <c r="EI1055" t="b">
        <v>0</v>
      </c>
      <c r="EJ1055" t="s">
        <v>1592</v>
      </c>
      <c r="EK1055">
        <v>0</v>
      </c>
      <c r="EL1055">
        <v>7</v>
      </c>
      <c r="EM1055" t="b">
        <v>0</v>
      </c>
    </row>
    <row r="1056" spans="1:143" ht="47.25">
      <c r="A1056"/>
      <c r="B1056" t="s">
        <v>1252</v>
      </c>
      <c r="C1056" t="s">
        <v>1252</v>
      </c>
      <c r="D1056" t="s">
        <v>11163</v>
      </c>
      <c r="E1056" t="s">
        <v>11164</v>
      </c>
      <c r="F1056"/>
      <c r="G1056" t="s">
        <v>11163</v>
      </c>
      <c r="H1056" s="109" t="s">
        <v>11165</v>
      </c>
      <c r="I1056" t="s">
        <v>1268</v>
      </c>
      <c r="J1056" t="s">
        <v>11133</v>
      </c>
      <c r="K1056" t="s">
        <v>902</v>
      </c>
      <c r="L1056" t="s">
        <v>1939</v>
      </c>
      <c r="M1056" t="s">
        <v>1947</v>
      </c>
      <c r="N1056" s="109" t="s">
        <v>11166</v>
      </c>
      <c r="O1056"/>
      <c r="P1056" t="s">
        <v>1252</v>
      </c>
      <c r="Q1056" t="s">
        <v>1253</v>
      </c>
      <c r="R1056" t="s">
        <v>2182</v>
      </c>
      <c r="S1056"/>
      <c r="T1056"/>
      <c r="U1056" t="s">
        <v>11135</v>
      </c>
      <c r="V1056" t="s">
        <v>11167</v>
      </c>
      <c r="W1056"/>
      <c r="X1056"/>
      <c r="Y1056"/>
      <c r="Z1056"/>
      <c r="AA1056"/>
      <c r="AB1056"/>
      <c r="AC1056"/>
      <c r="AD1056"/>
      <c r="AE1056"/>
      <c r="AF1056"/>
      <c r="AG1056"/>
      <c r="AH1056"/>
      <c r="AI1056"/>
      <c r="AJ1056"/>
      <c r="AK1056"/>
      <c r="AL1056"/>
      <c r="AM1056"/>
      <c r="AN1056"/>
      <c r="AO1056" s="108" t="s">
        <v>43</v>
      </c>
      <c r="AP1056" t="s">
        <v>1254</v>
      </c>
      <c r="AQ1056">
        <v>23</v>
      </c>
      <c r="AR1056" t="e">
        <v>#N/A</v>
      </c>
      <c r="AS1056" t="s">
        <v>1252</v>
      </c>
      <c r="AT1056" t="e">
        <v>#N/A</v>
      </c>
      <c r="AU1056" t="s">
        <v>11164</v>
      </c>
      <c r="AV1056" t="s">
        <v>11168</v>
      </c>
      <c r="AW1056" t="s">
        <v>1937</v>
      </c>
      <c r="AX1056" t="s">
        <v>1934</v>
      </c>
      <c r="AY1056" t="s">
        <v>11169</v>
      </c>
      <c r="AZ1056" t="s">
        <v>1253</v>
      </c>
      <c r="BA1056" t="s">
        <v>11170</v>
      </c>
      <c r="BB1056" t="s">
        <v>1268</v>
      </c>
      <c r="BC1056" t="s">
        <v>1939</v>
      </c>
      <c r="BD1056" t="s">
        <v>11171</v>
      </c>
      <c r="BE1056">
        <v>1056</v>
      </c>
      <c r="BF1056">
        <v>1053</v>
      </c>
      <c r="BG1056">
        <v>0</v>
      </c>
      <c r="BH1056" t="s">
        <v>11164</v>
      </c>
      <c r="BI1056">
        <v>1</v>
      </c>
      <c r="BJ1056">
        <v>0</v>
      </c>
      <c r="BK1056">
        <v>0</v>
      </c>
      <c r="BL1056" t="s">
        <v>1592</v>
      </c>
      <c r="BM1056" t="s">
        <v>11134</v>
      </c>
      <c r="BN1056" t="s">
        <v>11136</v>
      </c>
      <c r="BO1056" t="e" cm="1">
        <v>#N/A</v>
      </c>
      <c r="BP1056" t="s">
        <v>1592</v>
      </c>
      <c r="BQ1056" t="s">
        <v>10989</v>
      </c>
      <c r="BR1056">
        <v>22</v>
      </c>
      <c r="BS1056" t="s">
        <v>1872</v>
      </c>
      <c r="BT1056" t="s">
        <v>11172</v>
      </c>
      <c r="BU1056" t="s">
        <v>11163</v>
      </c>
      <c r="BV1056" t="s">
        <v>11168</v>
      </c>
      <c r="BW1056" t="s">
        <v>11173</v>
      </c>
      <c r="BX1056" t="s">
        <v>11174</v>
      </c>
      <c r="BY1056" t="s">
        <v>1592</v>
      </c>
      <c r="BZ1056" t="s">
        <v>1937</v>
      </c>
      <c r="CA1056" t="s">
        <v>1947</v>
      </c>
      <c r="CB1056"/>
      <c r="CC1056" t="s">
        <v>998</v>
      </c>
      <c r="CD1056" t="s">
        <v>1268</v>
      </c>
      <c r="CE1056" t="s">
        <v>11175</v>
      </c>
      <c r="CF1056" t="s">
        <v>11176</v>
      </c>
      <c r="CG1056" t="s">
        <v>1268</v>
      </c>
      <c r="CH1056" t="s">
        <v>1592</v>
      </c>
      <c r="CI1056" t="s">
        <v>2182</v>
      </c>
      <c r="CJ1056" t="s">
        <v>1252</v>
      </c>
      <c r="CK1056"/>
      <c r="CL1056"/>
      <c r="CM1056" t="s">
        <v>11135</v>
      </c>
      <c r="CN1056" t="s">
        <v>11167</v>
      </c>
      <c r="CO1056" t="s">
        <v>11135</v>
      </c>
      <c r="CP1056" t="s">
        <v>11167</v>
      </c>
      <c r="CQ1056" t="s">
        <v>1592</v>
      </c>
      <c r="CR1056">
        <v>0</v>
      </c>
      <c r="CS1056" t="s">
        <v>1592</v>
      </c>
      <c r="CT1056" t="s">
        <v>1592</v>
      </c>
      <c r="CU1056" t="s">
        <v>1592</v>
      </c>
      <c r="CV1056" t="s">
        <v>1592</v>
      </c>
      <c r="CW1056" t="s">
        <v>1592</v>
      </c>
      <c r="CX1056">
        <v>1054</v>
      </c>
      <c r="CY1056" t="s">
        <v>11177</v>
      </c>
      <c r="CZ1056" t="s">
        <v>1592</v>
      </c>
      <c r="DA1056" t="s">
        <v>2313</v>
      </c>
      <c r="DB1056" t="s">
        <v>2314</v>
      </c>
      <c r="DC1056" t="s">
        <v>11164</v>
      </c>
      <c r="DD1056" t="s">
        <v>1253</v>
      </c>
      <c r="DE1056" t="s">
        <v>11163</v>
      </c>
      <c r="DF1056" t="s">
        <v>1592</v>
      </c>
      <c r="DG1056" t="s">
        <v>1592</v>
      </c>
      <c r="DH1056" t="s">
        <v>2334</v>
      </c>
      <c r="DI1056" t="e">
        <v>#N/A</v>
      </c>
      <c r="DJ1056"/>
      <c r="DK1056" t="s">
        <v>2334</v>
      </c>
      <c r="DL1056">
        <v>9</v>
      </c>
      <c r="DM1056" t="s">
        <v>2315</v>
      </c>
      <c r="DN1056" t="s">
        <v>1252</v>
      </c>
      <c r="DO1056" t="b">
        <v>1</v>
      </c>
      <c r="DP1056" t="b">
        <v>1</v>
      </c>
      <c r="DQ1056" t="b">
        <v>1</v>
      </c>
      <c r="DR1056" t="b">
        <v>0</v>
      </c>
      <c r="DS1056" t="b">
        <v>0</v>
      </c>
      <c r="DT1056" t="b">
        <v>1</v>
      </c>
      <c r="DU1056" t="b">
        <v>0</v>
      </c>
      <c r="DV1056">
        <v>0</v>
      </c>
      <c r="DW1056" t="b">
        <v>0</v>
      </c>
      <c r="DX1056" t="b">
        <v>0</v>
      </c>
      <c r="DY1056" t="b">
        <v>0</v>
      </c>
      <c r="DZ1056" t="b">
        <v>0</v>
      </c>
      <c r="EA1056" t="b">
        <v>0</v>
      </c>
      <c r="EB1056" t="b">
        <v>0</v>
      </c>
      <c r="EC1056" t="b">
        <v>0</v>
      </c>
      <c r="ED1056" t="b">
        <v>0</v>
      </c>
      <c r="EE1056" t="b">
        <v>0</v>
      </c>
      <c r="EF1056" t="b" cm="1">
        <v>0</v>
      </c>
      <c r="EG1056" t="b">
        <v>0</v>
      </c>
      <c r="EH1056" t="b">
        <v>0</v>
      </c>
      <c r="EI1056" t="b">
        <v>0</v>
      </c>
      <c r="EJ1056" t="s">
        <v>1592</v>
      </c>
      <c r="EK1056">
        <v>0</v>
      </c>
      <c r="EL1056">
        <v>7</v>
      </c>
      <c r="EM1056" t="b">
        <v>0</v>
      </c>
    </row>
    <row r="1057" spans="1:143" ht="15.75">
      <c r="A1057"/>
      <c r="B1057" t="s">
        <v>1252</v>
      </c>
      <c r="C1057" t="s">
        <v>1252</v>
      </c>
      <c r="D1057" t="s">
        <v>11178</v>
      </c>
      <c r="E1057" t="s">
        <v>11179</v>
      </c>
      <c r="F1057"/>
      <c r="G1057" t="s">
        <v>11178</v>
      </c>
      <c r="H1057" t="s">
        <v>902</v>
      </c>
      <c r="I1057" t="s">
        <v>1279</v>
      </c>
      <c r="J1057"/>
      <c r="K1057"/>
      <c r="L1057" t="s">
        <v>1939</v>
      </c>
      <c r="M1057" t="s">
        <v>902</v>
      </c>
      <c r="N1057" t="s">
        <v>902</v>
      </c>
      <c r="O1057" t="s">
        <v>1223</v>
      </c>
      <c r="P1057" t="s">
        <v>1274</v>
      </c>
      <c r="Q1057" t="s">
        <v>1264</v>
      </c>
      <c r="R1057" t="s">
        <v>2182</v>
      </c>
      <c r="S1057"/>
      <c r="T1057"/>
      <c r="U1057" t="s">
        <v>11180</v>
      </c>
      <c r="V1057"/>
      <c r="W1057"/>
      <c r="X1057"/>
      <c r="Y1057"/>
      <c r="Z1057"/>
      <c r="AA1057"/>
      <c r="AB1057"/>
      <c r="AC1057"/>
      <c r="AD1057"/>
      <c r="AE1057"/>
      <c r="AF1057"/>
      <c r="AG1057"/>
      <c r="AH1057"/>
      <c r="AI1057"/>
      <c r="AJ1057"/>
      <c r="AK1057"/>
      <c r="AL1057"/>
      <c r="AM1057"/>
      <c r="AN1057"/>
      <c r="AO1057" s="108" t="s">
        <v>43</v>
      </c>
      <c r="AP1057" t="s">
        <v>1265</v>
      </c>
      <c r="AQ1057">
        <v>2</v>
      </c>
      <c r="AR1057" t="e">
        <v>#N/A</v>
      </c>
      <c r="AS1057" t="s">
        <v>1252</v>
      </c>
      <c r="AT1057" t="e">
        <v>#N/A</v>
      </c>
      <c r="AU1057" t="s">
        <v>11179</v>
      </c>
      <c r="AV1057" t="s">
        <v>11181</v>
      </c>
      <c r="AW1057" t="s">
        <v>1937</v>
      </c>
      <c r="AX1057" t="s">
        <v>1934</v>
      </c>
      <c r="AY1057" t="s">
        <v>11182</v>
      </c>
      <c r="AZ1057" t="s">
        <v>1264</v>
      </c>
      <c r="BA1057" t="s">
        <v>11183</v>
      </c>
      <c r="BB1057" t="s">
        <v>1279</v>
      </c>
      <c r="BC1057" t="s">
        <v>1939</v>
      </c>
      <c r="BD1057" t="s">
        <v>11184</v>
      </c>
      <c r="BE1057">
        <v>1057</v>
      </c>
      <c r="BF1057">
        <v>0</v>
      </c>
      <c r="BG1057">
        <v>0</v>
      </c>
      <c r="BH1057" t="s">
        <v>1592</v>
      </c>
      <c r="BI1057">
        <v>0</v>
      </c>
      <c r="BJ1057">
        <v>0</v>
      </c>
      <c r="BK1057">
        <v>0</v>
      </c>
      <c r="BL1057" t="s">
        <v>1592</v>
      </c>
      <c r="BM1057" t="s">
        <v>1592</v>
      </c>
      <c r="BN1057" t="s">
        <v>1592</v>
      </c>
      <c r="BO1057" t="s" cm="1">
        <v>1592</v>
      </c>
      <c r="BP1057" t="s">
        <v>1592</v>
      </c>
      <c r="BQ1057" t="s">
        <v>1223</v>
      </c>
      <c r="BR1057">
        <v>1</v>
      </c>
      <c r="BS1057" t="s">
        <v>1931</v>
      </c>
      <c r="BT1057" t="s">
        <v>11185</v>
      </c>
      <c r="BU1057" t="s">
        <v>11178</v>
      </c>
      <c r="BV1057" t="s">
        <v>11181</v>
      </c>
      <c r="BW1057" t="s">
        <v>1940</v>
      </c>
      <c r="BX1057" t="s">
        <v>1940</v>
      </c>
      <c r="BY1057" t="s">
        <v>1592</v>
      </c>
      <c r="BZ1057" t="s">
        <v>1937</v>
      </c>
      <c r="CA1057" t="s">
        <v>902</v>
      </c>
      <c r="CB1057"/>
      <c r="CC1057" t="s">
        <v>998</v>
      </c>
      <c r="CD1057" t="s">
        <v>1279</v>
      </c>
      <c r="CE1057" t="s">
        <v>11179</v>
      </c>
      <c r="CF1057" t="s">
        <v>11181</v>
      </c>
      <c r="CG1057" t="s">
        <v>1279</v>
      </c>
      <c r="CH1057" t="s">
        <v>1592</v>
      </c>
      <c r="CI1057" t="s">
        <v>2182</v>
      </c>
      <c r="CJ1057" t="s">
        <v>1252</v>
      </c>
      <c r="CK1057"/>
      <c r="CL1057"/>
      <c r="CM1057" t="s">
        <v>11180</v>
      </c>
      <c r="CN1057" t="s">
        <v>1592</v>
      </c>
      <c r="CO1057" t="s">
        <v>11180</v>
      </c>
      <c r="CP1057" t="s">
        <v>1592</v>
      </c>
      <c r="CQ1057" t="s">
        <v>1592</v>
      </c>
      <c r="CR1057">
        <v>8</v>
      </c>
      <c r="CS1057" t="s">
        <v>1223</v>
      </c>
      <c r="CT1057" t="s">
        <v>1223</v>
      </c>
      <c r="CU1057" t="s">
        <v>1223</v>
      </c>
      <c r="CV1057" t="s">
        <v>1592</v>
      </c>
      <c r="CW1057" t="s">
        <v>1592</v>
      </c>
      <c r="CX1057">
        <v>1055</v>
      </c>
      <c r="CY1057" t="s">
        <v>11186</v>
      </c>
      <c r="CZ1057" t="s">
        <v>1592</v>
      </c>
      <c r="DA1057" t="s">
        <v>2313</v>
      </c>
      <c r="DB1057" t="s">
        <v>2314</v>
      </c>
      <c r="DC1057" t="s">
        <v>11179</v>
      </c>
      <c r="DD1057" t="s">
        <v>1264</v>
      </c>
      <c r="DE1057" t="s">
        <v>11178</v>
      </c>
      <c r="DF1057" t="s">
        <v>1592</v>
      </c>
      <c r="DG1057" t="s">
        <v>1592</v>
      </c>
      <c r="DH1057" t="s">
        <v>2334</v>
      </c>
      <c r="DI1057" t="e">
        <v>#N/A</v>
      </c>
      <c r="DJ1057"/>
      <c r="DK1057" t="s">
        <v>2334</v>
      </c>
      <c r="DL1057">
        <v>9</v>
      </c>
      <c r="DM1057" t="s">
        <v>2315</v>
      </c>
      <c r="DN1057" t="s">
        <v>1252</v>
      </c>
      <c r="DO1057" t="b">
        <v>1</v>
      </c>
      <c r="DP1057" t="b">
        <v>1</v>
      </c>
      <c r="DQ1057" t="b">
        <v>1</v>
      </c>
      <c r="DR1057" t="b">
        <v>0</v>
      </c>
      <c r="DS1057" t="b">
        <v>0</v>
      </c>
      <c r="DT1057" t="b">
        <v>1</v>
      </c>
      <c r="DU1057" t="b">
        <v>1</v>
      </c>
      <c r="DV1057">
        <v>0</v>
      </c>
      <c r="DW1057" t="b">
        <v>0</v>
      </c>
      <c r="DX1057" t="b">
        <v>0</v>
      </c>
      <c r="DY1057" t="b">
        <v>0</v>
      </c>
      <c r="DZ1057" t="b">
        <v>0</v>
      </c>
      <c r="EA1057" t="b">
        <v>0</v>
      </c>
      <c r="EB1057" t="b">
        <v>0</v>
      </c>
      <c r="EC1057" t="b">
        <v>0</v>
      </c>
      <c r="ED1057" t="b">
        <v>0</v>
      </c>
      <c r="EE1057" t="b">
        <v>0</v>
      </c>
      <c r="EF1057" t="b" cm="1">
        <v>0</v>
      </c>
      <c r="EG1057" t="b">
        <v>0</v>
      </c>
      <c r="EH1057" t="b">
        <v>0</v>
      </c>
      <c r="EI1057" t="b">
        <v>0</v>
      </c>
      <c r="EJ1057" t="s">
        <v>1592</v>
      </c>
      <c r="EK1057">
        <v>0</v>
      </c>
      <c r="EL1057">
        <v>25</v>
      </c>
      <c r="EM1057" t="b">
        <v>0</v>
      </c>
    </row>
    <row r="1058" spans="1:143" ht="15.75">
      <c r="A1058"/>
      <c r="B1058" t="s">
        <v>1252</v>
      </c>
      <c r="C1058" t="s">
        <v>1252</v>
      </c>
      <c r="D1058" t="s">
        <v>1761</v>
      </c>
      <c r="E1058" t="s">
        <v>1762</v>
      </c>
      <c r="F1058"/>
      <c r="G1058" t="s">
        <v>1761</v>
      </c>
      <c r="H1058" t="s">
        <v>1761</v>
      </c>
      <c r="I1058" t="s">
        <v>1272</v>
      </c>
      <c r="J1058" t="s">
        <v>11178</v>
      </c>
      <c r="K1058"/>
      <c r="L1058" t="s">
        <v>1939</v>
      </c>
      <c r="M1058" t="s">
        <v>1947</v>
      </c>
      <c r="N1058" t="s">
        <v>11187</v>
      </c>
      <c r="O1058" t="s">
        <v>11188</v>
      </c>
      <c r="P1058" t="s">
        <v>1274</v>
      </c>
      <c r="Q1058" t="s">
        <v>1264</v>
      </c>
      <c r="R1058" t="s">
        <v>2182</v>
      </c>
      <c r="S1058"/>
      <c r="T1058"/>
      <c r="U1058" t="s">
        <v>11180</v>
      </c>
      <c r="V1058" t="s">
        <v>1948</v>
      </c>
      <c r="W1058"/>
      <c r="X1058"/>
      <c r="Y1058"/>
      <c r="Z1058"/>
      <c r="AA1058"/>
      <c r="AB1058"/>
      <c r="AC1058"/>
      <c r="AD1058"/>
      <c r="AE1058"/>
      <c r="AF1058"/>
      <c r="AG1058"/>
      <c r="AH1058"/>
      <c r="AI1058"/>
      <c r="AJ1058"/>
      <c r="AK1058"/>
      <c r="AL1058"/>
      <c r="AM1058"/>
      <c r="AN1058"/>
      <c r="AO1058" s="108" t="s">
        <v>43</v>
      </c>
      <c r="AP1058" t="s">
        <v>1265</v>
      </c>
      <c r="AQ1058">
        <v>3</v>
      </c>
      <c r="AR1058" t="e">
        <v>#N/A</v>
      </c>
      <c r="AS1058" t="s">
        <v>1252</v>
      </c>
      <c r="AT1058" t="e">
        <v>#N/A</v>
      </c>
      <c r="AU1058" t="s">
        <v>1762</v>
      </c>
      <c r="AV1058" t="s">
        <v>1945</v>
      </c>
      <c r="AW1058" t="s">
        <v>1937</v>
      </c>
      <c r="AX1058" t="s">
        <v>1934</v>
      </c>
      <c r="AY1058" t="s">
        <v>2186</v>
      </c>
      <c r="AZ1058" t="s">
        <v>1264</v>
      </c>
      <c r="BA1058" t="s">
        <v>5600</v>
      </c>
      <c r="BB1058" t="s">
        <v>1272</v>
      </c>
      <c r="BC1058" t="s">
        <v>1939</v>
      </c>
      <c r="BD1058" t="s">
        <v>5601</v>
      </c>
      <c r="BE1058">
        <v>339</v>
      </c>
      <c r="BF1058">
        <v>1057</v>
      </c>
      <c r="BG1058">
        <v>0</v>
      </c>
      <c r="BH1058" t="s">
        <v>1592</v>
      </c>
      <c r="BI1058">
        <v>0</v>
      </c>
      <c r="BJ1058">
        <v>0</v>
      </c>
      <c r="BK1058">
        <v>1055</v>
      </c>
      <c r="BL1058" t="s">
        <v>1950</v>
      </c>
      <c r="BM1058" t="s">
        <v>11179</v>
      </c>
      <c r="BN1058" t="s">
        <v>11181</v>
      </c>
      <c r="BO1058" t="e" cm="1">
        <v>#N/A</v>
      </c>
      <c r="BP1058" t="s">
        <v>1592</v>
      </c>
      <c r="BQ1058" t="s">
        <v>1223</v>
      </c>
      <c r="BR1058">
        <v>2</v>
      </c>
      <c r="BS1058" t="s">
        <v>1841</v>
      </c>
      <c r="BT1058" t="s">
        <v>11189</v>
      </c>
      <c r="BU1058" t="s">
        <v>1761</v>
      </c>
      <c r="BV1058" t="s">
        <v>1945</v>
      </c>
      <c r="BW1058" t="s">
        <v>2186</v>
      </c>
      <c r="BX1058" t="s">
        <v>11190</v>
      </c>
      <c r="BY1058" t="s">
        <v>1592</v>
      </c>
      <c r="BZ1058" t="s">
        <v>1937</v>
      </c>
      <c r="CA1058" t="s">
        <v>1947</v>
      </c>
      <c r="CB1058"/>
      <c r="CC1058" t="s">
        <v>998</v>
      </c>
      <c r="CD1058" t="s">
        <v>1272</v>
      </c>
      <c r="CE1058" t="s">
        <v>11191</v>
      </c>
      <c r="CF1058" t="s">
        <v>11192</v>
      </c>
      <c r="CG1058" t="s">
        <v>1272</v>
      </c>
      <c r="CH1058" t="s">
        <v>1592</v>
      </c>
      <c r="CI1058" t="s">
        <v>2182</v>
      </c>
      <c r="CJ1058" t="s">
        <v>1252</v>
      </c>
      <c r="CK1058"/>
      <c r="CL1058"/>
      <c r="CM1058" t="s">
        <v>11180</v>
      </c>
      <c r="CN1058" t="s">
        <v>1948</v>
      </c>
      <c r="CO1058" t="s">
        <v>11180</v>
      </c>
      <c r="CP1058" t="s">
        <v>1948</v>
      </c>
      <c r="CQ1058" t="s">
        <v>1592</v>
      </c>
      <c r="CR1058">
        <v>8</v>
      </c>
      <c r="CS1058" t="s">
        <v>1223</v>
      </c>
      <c r="CT1058" t="s">
        <v>1223</v>
      </c>
      <c r="CU1058" t="s">
        <v>1592</v>
      </c>
      <c r="CV1058" t="s">
        <v>1592</v>
      </c>
      <c r="CW1058" t="s">
        <v>1592</v>
      </c>
      <c r="CX1058">
        <v>1056</v>
      </c>
      <c r="CY1058" t="s">
        <v>11193</v>
      </c>
      <c r="CZ1058" t="s">
        <v>1592</v>
      </c>
      <c r="DA1058" t="s">
        <v>2313</v>
      </c>
      <c r="DB1058" t="s">
        <v>2314</v>
      </c>
      <c r="DC1058" t="s">
        <v>1762</v>
      </c>
      <c r="DD1058" t="s">
        <v>1264</v>
      </c>
      <c r="DE1058" t="s">
        <v>1761</v>
      </c>
      <c r="DF1058" t="s">
        <v>1592</v>
      </c>
      <c r="DG1058" t="s">
        <v>1592</v>
      </c>
      <c r="DH1058" t="s">
        <v>2334</v>
      </c>
      <c r="DI1058" t="e">
        <v>#N/A</v>
      </c>
      <c r="DJ1058"/>
      <c r="DK1058" t="s">
        <v>2334</v>
      </c>
      <c r="DL1058">
        <v>9</v>
      </c>
      <c r="DM1058" t="s">
        <v>2315</v>
      </c>
      <c r="DN1058" t="s">
        <v>1252</v>
      </c>
      <c r="DO1058" t="b">
        <v>1</v>
      </c>
      <c r="DP1058" t="b">
        <v>1</v>
      </c>
      <c r="DQ1058" t="b">
        <v>0</v>
      </c>
      <c r="DR1058" t="b">
        <v>0</v>
      </c>
      <c r="DS1058" t="b">
        <v>0</v>
      </c>
      <c r="DT1058" t="b">
        <v>1</v>
      </c>
      <c r="DU1058" t="b">
        <v>0</v>
      </c>
      <c r="DV1058">
        <v>0</v>
      </c>
      <c r="DW1058" t="b">
        <v>0</v>
      </c>
      <c r="DX1058" t="b">
        <v>0</v>
      </c>
      <c r="DY1058" t="b">
        <v>0</v>
      </c>
      <c r="DZ1058" t="b">
        <v>0</v>
      </c>
      <c r="EA1058" t="b">
        <v>0</v>
      </c>
      <c r="EB1058" t="b">
        <v>0</v>
      </c>
      <c r="EC1058" t="b">
        <v>0</v>
      </c>
      <c r="ED1058" t="b">
        <v>0</v>
      </c>
      <c r="EE1058" t="b">
        <v>0</v>
      </c>
      <c r="EF1058" t="b" cm="1">
        <v>0</v>
      </c>
      <c r="EG1058" t="b">
        <v>0</v>
      </c>
      <c r="EH1058" t="b">
        <v>0</v>
      </c>
      <c r="EI1058" t="b">
        <v>0</v>
      </c>
      <c r="EJ1058" t="s">
        <v>1592</v>
      </c>
      <c r="EK1058">
        <v>0</v>
      </c>
      <c r="EL1058">
        <v>7</v>
      </c>
      <c r="EM1058" t="b">
        <v>0</v>
      </c>
    </row>
    <row r="1059" spans="1:143" ht="15.75">
      <c r="A1059"/>
      <c r="B1059" t="s">
        <v>1252</v>
      </c>
      <c r="C1059" t="s">
        <v>1252</v>
      </c>
      <c r="D1059" t="s">
        <v>1766</v>
      </c>
      <c r="E1059" t="s">
        <v>1767</v>
      </c>
      <c r="F1059"/>
      <c r="G1059" t="s">
        <v>1766</v>
      </c>
      <c r="H1059" t="s">
        <v>1766</v>
      </c>
      <c r="I1059" t="s">
        <v>1272</v>
      </c>
      <c r="J1059" t="s">
        <v>11178</v>
      </c>
      <c r="K1059"/>
      <c r="L1059" t="s">
        <v>1939</v>
      </c>
      <c r="M1059" t="s">
        <v>1947</v>
      </c>
      <c r="N1059" t="s">
        <v>11194</v>
      </c>
      <c r="O1059" t="s">
        <v>11188</v>
      </c>
      <c r="P1059" t="s">
        <v>1274</v>
      </c>
      <c r="Q1059" t="s">
        <v>1264</v>
      </c>
      <c r="R1059" t="s">
        <v>2182</v>
      </c>
      <c r="S1059"/>
      <c r="T1059"/>
      <c r="U1059" t="s">
        <v>11180</v>
      </c>
      <c r="V1059" t="s">
        <v>1956</v>
      </c>
      <c r="W1059"/>
      <c r="X1059"/>
      <c r="Y1059"/>
      <c r="Z1059"/>
      <c r="AA1059"/>
      <c r="AB1059"/>
      <c r="AC1059"/>
      <c r="AD1059"/>
      <c r="AE1059"/>
      <c r="AF1059"/>
      <c r="AG1059"/>
      <c r="AH1059"/>
      <c r="AI1059"/>
      <c r="AJ1059"/>
      <c r="AK1059"/>
      <c r="AL1059"/>
      <c r="AM1059"/>
      <c r="AN1059"/>
      <c r="AO1059" s="108" t="s">
        <v>43</v>
      </c>
      <c r="AP1059" t="s">
        <v>1265</v>
      </c>
      <c r="AQ1059">
        <v>4</v>
      </c>
      <c r="AR1059" t="e">
        <v>#N/A</v>
      </c>
      <c r="AS1059" t="s">
        <v>1252</v>
      </c>
      <c r="AT1059" t="e">
        <v>#N/A</v>
      </c>
      <c r="AU1059" t="s">
        <v>1767</v>
      </c>
      <c r="AV1059" t="s">
        <v>1953</v>
      </c>
      <c r="AW1059" t="s">
        <v>1937</v>
      </c>
      <c r="AX1059" t="s">
        <v>1934</v>
      </c>
      <c r="AY1059" t="s">
        <v>2191</v>
      </c>
      <c r="AZ1059" t="s">
        <v>1264</v>
      </c>
      <c r="BA1059" t="s">
        <v>5610</v>
      </c>
      <c r="BB1059" t="s">
        <v>1272</v>
      </c>
      <c r="BC1059" t="s">
        <v>1939</v>
      </c>
      <c r="BD1059" t="s">
        <v>5611</v>
      </c>
      <c r="BE1059">
        <v>340</v>
      </c>
      <c r="BF1059">
        <v>1057</v>
      </c>
      <c r="BG1059">
        <v>0</v>
      </c>
      <c r="BH1059" t="s">
        <v>1592</v>
      </c>
      <c r="BI1059">
        <v>0</v>
      </c>
      <c r="BJ1059">
        <v>0</v>
      </c>
      <c r="BK1059">
        <v>1036</v>
      </c>
      <c r="BL1059" t="s">
        <v>1958</v>
      </c>
      <c r="BM1059" t="s">
        <v>11179</v>
      </c>
      <c r="BN1059" t="s">
        <v>11181</v>
      </c>
      <c r="BO1059" t="e" cm="1">
        <v>#N/A</v>
      </c>
      <c r="BP1059" t="s">
        <v>1592</v>
      </c>
      <c r="BQ1059" t="s">
        <v>1223</v>
      </c>
      <c r="BR1059">
        <v>3</v>
      </c>
      <c r="BS1059" t="s">
        <v>1842</v>
      </c>
      <c r="BT1059" t="s">
        <v>11195</v>
      </c>
      <c r="BU1059" t="s">
        <v>1766</v>
      </c>
      <c r="BV1059" t="s">
        <v>1953</v>
      </c>
      <c r="BW1059" t="s">
        <v>2191</v>
      </c>
      <c r="BX1059" t="s">
        <v>11196</v>
      </c>
      <c r="BY1059" t="s">
        <v>1592</v>
      </c>
      <c r="BZ1059" t="s">
        <v>1937</v>
      </c>
      <c r="CA1059" t="s">
        <v>1947</v>
      </c>
      <c r="CB1059"/>
      <c r="CC1059" t="s">
        <v>998</v>
      </c>
      <c r="CD1059" t="s">
        <v>1272</v>
      </c>
      <c r="CE1059" t="s">
        <v>11197</v>
      </c>
      <c r="CF1059" t="s">
        <v>11198</v>
      </c>
      <c r="CG1059" t="s">
        <v>1272</v>
      </c>
      <c r="CH1059" t="s">
        <v>1592</v>
      </c>
      <c r="CI1059" t="s">
        <v>2182</v>
      </c>
      <c r="CJ1059" t="s">
        <v>1252</v>
      </c>
      <c r="CK1059"/>
      <c r="CL1059"/>
      <c r="CM1059" t="s">
        <v>11180</v>
      </c>
      <c r="CN1059" t="s">
        <v>1956</v>
      </c>
      <c r="CO1059" t="s">
        <v>11180</v>
      </c>
      <c r="CP1059" t="s">
        <v>1956</v>
      </c>
      <c r="CQ1059" t="s">
        <v>1592</v>
      </c>
      <c r="CR1059">
        <v>8</v>
      </c>
      <c r="CS1059" t="s">
        <v>1223</v>
      </c>
      <c r="CT1059" t="s">
        <v>1223</v>
      </c>
      <c r="CU1059" t="s">
        <v>1592</v>
      </c>
      <c r="CV1059" t="s">
        <v>1592</v>
      </c>
      <c r="CW1059" t="s">
        <v>1592</v>
      </c>
      <c r="CX1059">
        <v>1057</v>
      </c>
      <c r="CY1059" t="s">
        <v>11199</v>
      </c>
      <c r="CZ1059" t="s">
        <v>1592</v>
      </c>
      <c r="DA1059" t="s">
        <v>2313</v>
      </c>
      <c r="DB1059" t="s">
        <v>2314</v>
      </c>
      <c r="DC1059" t="s">
        <v>1767</v>
      </c>
      <c r="DD1059" t="s">
        <v>1264</v>
      </c>
      <c r="DE1059" t="s">
        <v>1766</v>
      </c>
      <c r="DF1059" t="s">
        <v>1592</v>
      </c>
      <c r="DG1059" t="s">
        <v>1592</v>
      </c>
      <c r="DH1059" t="s">
        <v>2334</v>
      </c>
      <c r="DI1059" t="e">
        <v>#N/A</v>
      </c>
      <c r="DJ1059"/>
      <c r="DK1059" t="s">
        <v>2334</v>
      </c>
      <c r="DL1059">
        <v>9</v>
      </c>
      <c r="DM1059" t="s">
        <v>2315</v>
      </c>
      <c r="DN1059" t="s">
        <v>1252</v>
      </c>
      <c r="DO1059" t="b">
        <v>1</v>
      </c>
      <c r="DP1059" t="b">
        <v>1</v>
      </c>
      <c r="DQ1059" t="b">
        <v>0</v>
      </c>
      <c r="DR1059" t="b">
        <v>0</v>
      </c>
      <c r="DS1059" t="b">
        <v>0</v>
      </c>
      <c r="DT1059" t="b">
        <v>1</v>
      </c>
      <c r="DU1059" t="b">
        <v>0</v>
      </c>
      <c r="DV1059">
        <v>0</v>
      </c>
      <c r="DW1059" t="b">
        <v>0</v>
      </c>
      <c r="DX1059" t="b">
        <v>0</v>
      </c>
      <c r="DY1059" t="b">
        <v>0</v>
      </c>
      <c r="DZ1059" t="b">
        <v>0</v>
      </c>
      <c r="EA1059" t="b">
        <v>0</v>
      </c>
      <c r="EB1059" t="b">
        <v>0</v>
      </c>
      <c r="EC1059" t="b">
        <v>0</v>
      </c>
      <c r="ED1059" t="b">
        <v>0</v>
      </c>
      <c r="EE1059" t="b">
        <v>0</v>
      </c>
      <c r="EF1059" t="b" cm="1">
        <v>0</v>
      </c>
      <c r="EG1059" t="b">
        <v>0</v>
      </c>
      <c r="EH1059" t="b">
        <v>0</v>
      </c>
      <c r="EI1059" t="b">
        <v>0</v>
      </c>
      <c r="EJ1059" t="s">
        <v>1592</v>
      </c>
      <c r="EK1059">
        <v>0</v>
      </c>
      <c r="EL1059">
        <v>13</v>
      </c>
      <c r="EM1059" t="b">
        <v>0</v>
      </c>
    </row>
    <row r="1060" spans="1:143" ht="15.75">
      <c r="A1060"/>
      <c r="B1060" t="s">
        <v>1252</v>
      </c>
      <c r="C1060" t="s">
        <v>1252</v>
      </c>
      <c r="D1060" t="s">
        <v>1778</v>
      </c>
      <c r="E1060" t="s">
        <v>1779</v>
      </c>
      <c r="F1060"/>
      <c r="G1060" t="s">
        <v>1778</v>
      </c>
      <c r="H1060" t="s">
        <v>1778</v>
      </c>
      <c r="I1060" t="s">
        <v>1272</v>
      </c>
      <c r="J1060" t="s">
        <v>11178</v>
      </c>
      <c r="K1060"/>
      <c r="L1060" t="s">
        <v>1939</v>
      </c>
      <c r="M1060" t="s">
        <v>1947</v>
      </c>
      <c r="N1060" t="s">
        <v>11200</v>
      </c>
      <c r="O1060" t="s">
        <v>11188</v>
      </c>
      <c r="P1060" t="s">
        <v>1274</v>
      </c>
      <c r="Q1060" t="s">
        <v>1264</v>
      </c>
      <c r="R1060" t="s">
        <v>2182</v>
      </c>
      <c r="S1060"/>
      <c r="T1060"/>
      <c r="U1060" t="s">
        <v>11180</v>
      </c>
      <c r="V1060" t="s">
        <v>10294</v>
      </c>
      <c r="W1060"/>
      <c r="X1060"/>
      <c r="Y1060"/>
      <c r="Z1060"/>
      <c r="AA1060"/>
      <c r="AB1060"/>
      <c r="AC1060"/>
      <c r="AD1060"/>
      <c r="AE1060"/>
      <c r="AF1060"/>
      <c r="AG1060"/>
      <c r="AH1060"/>
      <c r="AI1060"/>
      <c r="AJ1060"/>
      <c r="AK1060"/>
      <c r="AL1060"/>
      <c r="AM1060"/>
      <c r="AN1060"/>
      <c r="AO1060" s="108" t="s">
        <v>43</v>
      </c>
      <c r="AP1060" t="s">
        <v>1265</v>
      </c>
      <c r="AQ1060">
        <v>5</v>
      </c>
      <c r="AR1060" t="e">
        <v>#N/A</v>
      </c>
      <c r="AS1060" t="s">
        <v>1252</v>
      </c>
      <c r="AT1060" t="e">
        <v>#N/A</v>
      </c>
      <c r="AU1060" t="s">
        <v>1779</v>
      </c>
      <c r="AV1060" t="s">
        <v>5647</v>
      </c>
      <c r="AW1060" t="s">
        <v>1937</v>
      </c>
      <c r="AX1060" t="s">
        <v>1934</v>
      </c>
      <c r="AY1060" t="s">
        <v>11034</v>
      </c>
      <c r="AZ1060" t="s">
        <v>1264</v>
      </c>
      <c r="BA1060" t="s">
        <v>5650</v>
      </c>
      <c r="BB1060" t="s">
        <v>1272</v>
      </c>
      <c r="BC1060" t="s">
        <v>1939</v>
      </c>
      <c r="BD1060" t="s">
        <v>5651</v>
      </c>
      <c r="BE1060">
        <v>343</v>
      </c>
      <c r="BF1060">
        <v>1057</v>
      </c>
      <c r="BG1060">
        <v>0</v>
      </c>
      <c r="BH1060" t="s">
        <v>1592</v>
      </c>
      <c r="BI1060">
        <v>0</v>
      </c>
      <c r="BJ1060">
        <v>0</v>
      </c>
      <c r="BK1060">
        <v>1042</v>
      </c>
      <c r="BL1060" t="s">
        <v>5652</v>
      </c>
      <c r="BM1060" t="s">
        <v>11179</v>
      </c>
      <c r="BN1060" t="s">
        <v>11181</v>
      </c>
      <c r="BO1060" t="e" cm="1">
        <v>#N/A</v>
      </c>
      <c r="BP1060" t="s">
        <v>1592</v>
      </c>
      <c r="BQ1060" t="s">
        <v>1223</v>
      </c>
      <c r="BR1060">
        <v>4</v>
      </c>
      <c r="BS1060" t="s">
        <v>1843</v>
      </c>
      <c r="BT1060" t="s">
        <v>11201</v>
      </c>
      <c r="BU1060" t="s">
        <v>1778</v>
      </c>
      <c r="BV1060" t="s">
        <v>5647</v>
      </c>
      <c r="BW1060" t="s">
        <v>11034</v>
      </c>
      <c r="BX1060" t="s">
        <v>11202</v>
      </c>
      <c r="BY1060" t="s">
        <v>1592</v>
      </c>
      <c r="BZ1060" t="s">
        <v>1937</v>
      </c>
      <c r="CA1060" t="s">
        <v>1947</v>
      </c>
      <c r="CB1060"/>
      <c r="CC1060" t="s">
        <v>998</v>
      </c>
      <c r="CD1060" t="s">
        <v>1272</v>
      </c>
      <c r="CE1060" t="s">
        <v>11203</v>
      </c>
      <c r="CF1060" t="s">
        <v>11204</v>
      </c>
      <c r="CG1060" t="s">
        <v>1272</v>
      </c>
      <c r="CH1060" t="s">
        <v>1592</v>
      </c>
      <c r="CI1060" t="s">
        <v>2182</v>
      </c>
      <c r="CJ1060" t="s">
        <v>1252</v>
      </c>
      <c r="CK1060"/>
      <c r="CL1060"/>
      <c r="CM1060" t="s">
        <v>11180</v>
      </c>
      <c r="CN1060" t="s">
        <v>10294</v>
      </c>
      <c r="CO1060" t="s">
        <v>11180</v>
      </c>
      <c r="CP1060" t="s">
        <v>10294</v>
      </c>
      <c r="CQ1060" t="s">
        <v>1592</v>
      </c>
      <c r="CR1060">
        <v>8</v>
      </c>
      <c r="CS1060" t="s">
        <v>1223</v>
      </c>
      <c r="CT1060" t="s">
        <v>1223</v>
      </c>
      <c r="CU1060" t="s">
        <v>1592</v>
      </c>
      <c r="CV1060" t="s">
        <v>1592</v>
      </c>
      <c r="CW1060" t="s">
        <v>1592</v>
      </c>
      <c r="CX1060">
        <v>1058</v>
      </c>
      <c r="CY1060" t="s">
        <v>11205</v>
      </c>
      <c r="CZ1060" t="s">
        <v>1592</v>
      </c>
      <c r="DA1060" t="s">
        <v>2313</v>
      </c>
      <c r="DB1060" t="s">
        <v>2314</v>
      </c>
      <c r="DC1060" t="s">
        <v>1779</v>
      </c>
      <c r="DD1060" t="s">
        <v>1264</v>
      </c>
      <c r="DE1060" t="s">
        <v>1778</v>
      </c>
      <c r="DF1060" t="s">
        <v>1592</v>
      </c>
      <c r="DG1060" t="s">
        <v>1592</v>
      </c>
      <c r="DH1060" t="s">
        <v>2334</v>
      </c>
      <c r="DI1060" t="e">
        <v>#N/A</v>
      </c>
      <c r="DJ1060"/>
      <c r="DK1060" t="s">
        <v>2334</v>
      </c>
      <c r="DL1060">
        <v>9</v>
      </c>
      <c r="DM1060" t="s">
        <v>2315</v>
      </c>
      <c r="DN1060" t="s">
        <v>1252</v>
      </c>
      <c r="DO1060" t="b">
        <v>1</v>
      </c>
      <c r="DP1060" t="b">
        <v>1</v>
      </c>
      <c r="DQ1060" t="b">
        <v>0</v>
      </c>
      <c r="DR1060" t="b">
        <v>0</v>
      </c>
      <c r="DS1060" t="b">
        <v>0</v>
      </c>
      <c r="DT1060" t="b">
        <v>1</v>
      </c>
      <c r="DU1060" t="b">
        <v>0</v>
      </c>
      <c r="DV1060">
        <v>0</v>
      </c>
      <c r="DW1060" t="b">
        <v>0</v>
      </c>
      <c r="DX1060" t="b">
        <v>0</v>
      </c>
      <c r="DY1060" t="b">
        <v>0</v>
      </c>
      <c r="DZ1060" t="b">
        <v>0</v>
      </c>
      <c r="EA1060" t="b">
        <v>0</v>
      </c>
      <c r="EB1060" t="b">
        <v>0</v>
      </c>
      <c r="EC1060" t="b">
        <v>0</v>
      </c>
      <c r="ED1060" t="b">
        <v>0</v>
      </c>
      <c r="EE1060" t="b">
        <v>0</v>
      </c>
      <c r="EF1060" t="b" cm="1">
        <v>0</v>
      </c>
      <c r="EG1060" t="b">
        <v>0</v>
      </c>
      <c r="EH1060" t="b">
        <v>0</v>
      </c>
      <c r="EI1060" t="b">
        <v>0</v>
      </c>
      <c r="EJ1060" t="s">
        <v>1592</v>
      </c>
      <c r="EK1060">
        <v>0</v>
      </c>
      <c r="EL1060">
        <v>14</v>
      </c>
      <c r="EM1060" t="b">
        <v>0</v>
      </c>
    </row>
    <row r="1061" spans="1:143" ht="15.75">
      <c r="A1061"/>
      <c r="B1061" t="s">
        <v>1252</v>
      </c>
      <c r="C1061" t="s">
        <v>1252</v>
      </c>
      <c r="D1061" t="s">
        <v>11206</v>
      </c>
      <c r="E1061" t="s">
        <v>11207</v>
      </c>
      <c r="F1061" t="s">
        <v>11208</v>
      </c>
      <c r="G1061" t="s">
        <v>11206</v>
      </c>
      <c r="H1061" t="s">
        <v>11209</v>
      </c>
      <c r="I1061" t="s">
        <v>1272</v>
      </c>
      <c r="J1061" t="s">
        <v>11178</v>
      </c>
      <c r="K1061"/>
      <c r="L1061" t="s">
        <v>1939</v>
      </c>
      <c r="M1061" t="s">
        <v>1974</v>
      </c>
      <c r="N1061"/>
      <c r="O1061" t="s">
        <v>11188</v>
      </c>
      <c r="P1061" t="s">
        <v>1274</v>
      </c>
      <c r="Q1061" t="s">
        <v>1264</v>
      </c>
      <c r="R1061" t="s">
        <v>2182</v>
      </c>
      <c r="S1061"/>
      <c r="T1061"/>
      <c r="U1061" t="s">
        <v>11180</v>
      </c>
      <c r="V1061" t="s">
        <v>11210</v>
      </c>
      <c r="W1061"/>
      <c r="X1061"/>
      <c r="Y1061"/>
      <c r="Z1061"/>
      <c r="AA1061"/>
      <c r="AB1061"/>
      <c r="AC1061"/>
      <c r="AD1061"/>
      <c r="AE1061"/>
      <c r="AF1061"/>
      <c r="AG1061"/>
      <c r="AH1061"/>
      <c r="AI1061"/>
      <c r="AJ1061"/>
      <c r="AK1061"/>
      <c r="AL1061"/>
      <c r="AM1061"/>
      <c r="AN1061"/>
      <c r="AO1061" s="108" t="s">
        <v>43</v>
      </c>
      <c r="AP1061" t="s">
        <v>1265</v>
      </c>
      <c r="AQ1061">
        <v>6</v>
      </c>
      <c r="AR1061" t="e">
        <v>#N/A</v>
      </c>
      <c r="AS1061" t="s">
        <v>1252</v>
      </c>
      <c r="AT1061" t="e">
        <v>#N/A</v>
      </c>
      <c r="AU1061" t="s">
        <v>11207</v>
      </c>
      <c r="AV1061" t="s">
        <v>11211</v>
      </c>
      <c r="AW1061" t="s">
        <v>11212</v>
      </c>
      <c r="AX1061" t="s">
        <v>1934</v>
      </c>
      <c r="AY1061" t="s">
        <v>11213</v>
      </c>
      <c r="AZ1061" t="s">
        <v>1264</v>
      </c>
      <c r="BA1061" t="s">
        <v>11214</v>
      </c>
      <c r="BB1061" t="s">
        <v>1272</v>
      </c>
      <c r="BC1061" t="s">
        <v>1939</v>
      </c>
      <c r="BD1061" t="s">
        <v>11215</v>
      </c>
      <c r="BE1061">
        <v>1061</v>
      </c>
      <c r="BF1061">
        <v>1057</v>
      </c>
      <c r="BG1061">
        <v>0</v>
      </c>
      <c r="BH1061" t="s">
        <v>1592</v>
      </c>
      <c r="BI1061">
        <v>0</v>
      </c>
      <c r="BJ1061">
        <v>0</v>
      </c>
      <c r="BK1061">
        <v>1117</v>
      </c>
      <c r="BL1061" t="s">
        <v>11216</v>
      </c>
      <c r="BM1061" t="s">
        <v>11179</v>
      </c>
      <c r="BN1061" t="s">
        <v>11181</v>
      </c>
      <c r="BO1061" t="e" cm="1">
        <v>#N/A</v>
      </c>
      <c r="BP1061" t="s">
        <v>1592</v>
      </c>
      <c r="BQ1061" t="s">
        <v>1223</v>
      </c>
      <c r="BR1061">
        <v>5</v>
      </c>
      <c r="BS1061" t="s">
        <v>1844</v>
      </c>
      <c r="BT1061" t="s">
        <v>11217</v>
      </c>
      <c r="BU1061" t="s">
        <v>11206</v>
      </c>
      <c r="BV1061" t="s">
        <v>11211</v>
      </c>
      <c r="BW1061" t="s">
        <v>11218</v>
      </c>
      <c r="BX1061" t="s">
        <v>1937</v>
      </c>
      <c r="BY1061" t="s">
        <v>1592</v>
      </c>
      <c r="BZ1061" t="s">
        <v>1937</v>
      </c>
      <c r="CA1061" t="s">
        <v>1974</v>
      </c>
      <c r="CB1061"/>
      <c r="CC1061" t="s">
        <v>998</v>
      </c>
      <c r="CD1061" t="s">
        <v>1272</v>
      </c>
      <c r="CE1061" t="s">
        <v>11219</v>
      </c>
      <c r="CF1061" t="s">
        <v>11220</v>
      </c>
      <c r="CG1061" t="s">
        <v>1272</v>
      </c>
      <c r="CH1061" t="s">
        <v>1592</v>
      </c>
      <c r="CI1061" t="s">
        <v>2182</v>
      </c>
      <c r="CJ1061" t="s">
        <v>1252</v>
      </c>
      <c r="CK1061"/>
      <c r="CL1061"/>
      <c r="CM1061" t="s">
        <v>11180</v>
      </c>
      <c r="CN1061" t="s">
        <v>11210</v>
      </c>
      <c r="CO1061" t="s">
        <v>11180</v>
      </c>
      <c r="CP1061" t="s">
        <v>11210</v>
      </c>
      <c r="CQ1061" t="s">
        <v>1592</v>
      </c>
      <c r="CR1061">
        <v>8</v>
      </c>
      <c r="CS1061" t="s">
        <v>1223</v>
      </c>
      <c r="CT1061" t="s">
        <v>1223</v>
      </c>
      <c r="CU1061" t="s">
        <v>1223</v>
      </c>
      <c r="CV1061" t="s">
        <v>1592</v>
      </c>
      <c r="CW1061" t="s">
        <v>1592</v>
      </c>
      <c r="CX1061">
        <v>1059</v>
      </c>
      <c r="CY1061" t="s">
        <v>11221</v>
      </c>
      <c r="CZ1061" t="s">
        <v>1592</v>
      </c>
      <c r="DA1061" t="s">
        <v>2313</v>
      </c>
      <c r="DB1061" t="s">
        <v>2314</v>
      </c>
      <c r="DC1061" t="s">
        <v>11207</v>
      </c>
      <c r="DD1061" t="s">
        <v>1264</v>
      </c>
      <c r="DE1061" t="s">
        <v>11206</v>
      </c>
      <c r="DF1061" t="s">
        <v>1592</v>
      </c>
      <c r="DG1061" t="s">
        <v>1592</v>
      </c>
      <c r="DH1061" t="s">
        <v>2334</v>
      </c>
      <c r="DI1061" t="e">
        <v>#N/A</v>
      </c>
      <c r="DJ1061"/>
      <c r="DK1061" t="s">
        <v>2334</v>
      </c>
      <c r="DL1061">
        <v>9</v>
      </c>
      <c r="DM1061" t="s">
        <v>2315</v>
      </c>
      <c r="DN1061" t="s">
        <v>1252</v>
      </c>
      <c r="DO1061" t="b">
        <v>1</v>
      </c>
      <c r="DP1061" t="b">
        <v>1</v>
      </c>
      <c r="DQ1061" t="b">
        <v>1</v>
      </c>
      <c r="DR1061" t="b">
        <v>0</v>
      </c>
      <c r="DS1061" t="b">
        <v>0</v>
      </c>
      <c r="DT1061" t="b">
        <v>1</v>
      </c>
      <c r="DU1061" t="b">
        <v>0</v>
      </c>
      <c r="DV1061">
        <v>0</v>
      </c>
      <c r="DW1061" t="b">
        <v>0</v>
      </c>
      <c r="DX1061" t="b">
        <v>0</v>
      </c>
      <c r="DY1061" t="b">
        <v>0</v>
      </c>
      <c r="DZ1061" t="b">
        <v>0</v>
      </c>
      <c r="EA1061" t="b">
        <v>0</v>
      </c>
      <c r="EB1061" t="b">
        <v>0</v>
      </c>
      <c r="EC1061" t="b">
        <v>0</v>
      </c>
      <c r="ED1061" t="b">
        <v>0</v>
      </c>
      <c r="EE1061" t="b">
        <v>0</v>
      </c>
      <c r="EF1061" t="b" cm="1">
        <v>0</v>
      </c>
      <c r="EG1061" t="b">
        <v>0</v>
      </c>
      <c r="EH1061" t="b">
        <v>0</v>
      </c>
      <c r="EI1061" t="b">
        <v>0</v>
      </c>
      <c r="EJ1061" t="s">
        <v>1592</v>
      </c>
      <c r="EK1061">
        <v>0</v>
      </c>
      <c r="EL1061">
        <v>14</v>
      </c>
      <c r="EM1061" t="b">
        <v>0</v>
      </c>
    </row>
    <row r="1062" spans="1:143" ht="15.75">
      <c r="A1062"/>
      <c r="B1062" t="s">
        <v>1252</v>
      </c>
      <c r="C1062" t="s">
        <v>1252</v>
      </c>
      <c r="D1062" t="s">
        <v>11222</v>
      </c>
      <c r="E1062" t="s">
        <v>11223</v>
      </c>
      <c r="F1062"/>
      <c r="G1062" t="s">
        <v>11222</v>
      </c>
      <c r="H1062" t="s">
        <v>11222</v>
      </c>
      <c r="I1062" t="s">
        <v>1268</v>
      </c>
      <c r="J1062" t="s">
        <v>11178</v>
      </c>
      <c r="K1062"/>
      <c r="L1062" t="s">
        <v>1939</v>
      </c>
      <c r="M1062" t="s">
        <v>1947</v>
      </c>
      <c r="N1062" t="s">
        <v>11224</v>
      </c>
      <c r="O1062" t="s">
        <v>11188</v>
      </c>
      <c r="P1062" t="s">
        <v>1274</v>
      </c>
      <c r="Q1062" t="s">
        <v>1264</v>
      </c>
      <c r="R1062" t="s">
        <v>2182</v>
      </c>
      <c r="S1062"/>
      <c r="T1062"/>
      <c r="U1062" t="s">
        <v>11180</v>
      </c>
      <c r="V1062" t="s">
        <v>11225</v>
      </c>
      <c r="W1062"/>
      <c r="X1062"/>
      <c r="Y1062"/>
      <c r="Z1062"/>
      <c r="AA1062"/>
      <c r="AB1062"/>
      <c r="AC1062"/>
      <c r="AD1062"/>
      <c r="AE1062"/>
      <c r="AF1062"/>
      <c r="AG1062"/>
      <c r="AH1062"/>
      <c r="AI1062"/>
      <c r="AJ1062"/>
      <c r="AK1062"/>
      <c r="AL1062"/>
      <c r="AM1062"/>
      <c r="AN1062"/>
      <c r="AO1062" s="108" t="s">
        <v>43</v>
      </c>
      <c r="AP1062" t="s">
        <v>1265</v>
      </c>
      <c r="AQ1062">
        <v>7</v>
      </c>
      <c r="AR1062" t="e">
        <v>#N/A</v>
      </c>
      <c r="AS1062" t="s">
        <v>1252</v>
      </c>
      <c r="AT1062" t="e">
        <v>#N/A</v>
      </c>
      <c r="AU1062" t="s">
        <v>11223</v>
      </c>
      <c r="AV1062" t="s">
        <v>11226</v>
      </c>
      <c r="AW1062" t="s">
        <v>1937</v>
      </c>
      <c r="AX1062" t="s">
        <v>1934</v>
      </c>
      <c r="AY1062" t="s">
        <v>11227</v>
      </c>
      <c r="AZ1062" t="s">
        <v>1264</v>
      </c>
      <c r="BA1062" t="s">
        <v>11228</v>
      </c>
      <c r="BB1062" t="s">
        <v>1268</v>
      </c>
      <c r="BC1062" t="s">
        <v>1939</v>
      </c>
      <c r="BD1062" t="s">
        <v>11229</v>
      </c>
      <c r="BE1062">
        <v>1062</v>
      </c>
      <c r="BF1062">
        <v>1057</v>
      </c>
      <c r="BG1062">
        <v>0</v>
      </c>
      <c r="BH1062" t="s">
        <v>11223</v>
      </c>
      <c r="BI1062">
        <v>1</v>
      </c>
      <c r="BJ1062">
        <v>0</v>
      </c>
      <c r="BK1062">
        <v>0</v>
      </c>
      <c r="BL1062" t="s">
        <v>1592</v>
      </c>
      <c r="BM1062" t="s">
        <v>11179</v>
      </c>
      <c r="BN1062" t="s">
        <v>11181</v>
      </c>
      <c r="BO1062" t="e" cm="1">
        <v>#N/A</v>
      </c>
      <c r="BP1062" t="s">
        <v>1592</v>
      </c>
      <c r="BQ1062" t="s">
        <v>1223</v>
      </c>
      <c r="BR1062">
        <v>6</v>
      </c>
      <c r="BS1062" t="s">
        <v>1845</v>
      </c>
      <c r="BT1062" t="s">
        <v>11230</v>
      </c>
      <c r="BU1062" t="s">
        <v>11222</v>
      </c>
      <c r="BV1062" t="s">
        <v>11226</v>
      </c>
      <c r="BW1062" t="s">
        <v>11227</v>
      </c>
      <c r="BX1062" t="s">
        <v>11231</v>
      </c>
      <c r="BY1062" t="s">
        <v>1592</v>
      </c>
      <c r="BZ1062" t="s">
        <v>1937</v>
      </c>
      <c r="CA1062" t="s">
        <v>1947</v>
      </c>
      <c r="CB1062"/>
      <c r="CC1062" t="s">
        <v>998</v>
      </c>
      <c r="CD1062" t="s">
        <v>1268</v>
      </c>
      <c r="CE1062" t="s">
        <v>11232</v>
      </c>
      <c r="CF1062" t="s">
        <v>11233</v>
      </c>
      <c r="CG1062" t="s">
        <v>1268</v>
      </c>
      <c r="CH1062" t="s">
        <v>1592</v>
      </c>
      <c r="CI1062" t="s">
        <v>2182</v>
      </c>
      <c r="CJ1062" t="s">
        <v>1252</v>
      </c>
      <c r="CK1062"/>
      <c r="CL1062"/>
      <c r="CM1062" t="s">
        <v>11180</v>
      </c>
      <c r="CN1062" t="s">
        <v>11225</v>
      </c>
      <c r="CO1062" t="s">
        <v>11180</v>
      </c>
      <c r="CP1062" t="s">
        <v>11225</v>
      </c>
      <c r="CQ1062" t="s">
        <v>1592</v>
      </c>
      <c r="CR1062">
        <v>8</v>
      </c>
      <c r="CS1062" t="s">
        <v>1223</v>
      </c>
      <c r="CT1062" t="s">
        <v>1223</v>
      </c>
      <c r="CU1062" t="s">
        <v>1223</v>
      </c>
      <c r="CV1062" t="s">
        <v>1592</v>
      </c>
      <c r="CW1062" t="s">
        <v>1592</v>
      </c>
      <c r="CX1062">
        <v>1060</v>
      </c>
      <c r="CY1062" t="s">
        <v>11234</v>
      </c>
      <c r="CZ1062" t="s">
        <v>1592</v>
      </c>
      <c r="DA1062" t="s">
        <v>2313</v>
      </c>
      <c r="DB1062" t="s">
        <v>2314</v>
      </c>
      <c r="DC1062" t="s">
        <v>11223</v>
      </c>
      <c r="DD1062" t="s">
        <v>1264</v>
      </c>
      <c r="DE1062" t="s">
        <v>11222</v>
      </c>
      <c r="DF1062" t="s">
        <v>1592</v>
      </c>
      <c r="DG1062" t="s">
        <v>1592</v>
      </c>
      <c r="DH1062" t="s">
        <v>2334</v>
      </c>
      <c r="DI1062" t="e">
        <v>#N/A</v>
      </c>
      <c r="DJ1062"/>
      <c r="DK1062" t="s">
        <v>2334</v>
      </c>
      <c r="DL1062">
        <v>9</v>
      </c>
      <c r="DM1062" t="s">
        <v>2315</v>
      </c>
      <c r="DN1062" t="s">
        <v>1252</v>
      </c>
      <c r="DO1062" t="b">
        <v>1</v>
      </c>
      <c r="DP1062" t="b">
        <v>1</v>
      </c>
      <c r="DQ1062" t="b">
        <v>1</v>
      </c>
      <c r="DR1062" t="b">
        <v>0</v>
      </c>
      <c r="DS1062" t="b">
        <v>0</v>
      </c>
      <c r="DT1062" t="b">
        <v>1</v>
      </c>
      <c r="DU1062" t="b">
        <v>0</v>
      </c>
      <c r="DV1062">
        <v>0</v>
      </c>
      <c r="DW1062" t="b">
        <v>0</v>
      </c>
      <c r="DX1062" t="b">
        <v>0</v>
      </c>
      <c r="DY1062" t="b">
        <v>0</v>
      </c>
      <c r="DZ1062" t="b">
        <v>0</v>
      </c>
      <c r="EA1062" t="b">
        <v>0</v>
      </c>
      <c r="EB1062" t="b">
        <v>0</v>
      </c>
      <c r="EC1062" t="b">
        <v>0</v>
      </c>
      <c r="ED1062" t="b">
        <v>0</v>
      </c>
      <c r="EE1062" t="b">
        <v>0</v>
      </c>
      <c r="EF1062" t="b" cm="1">
        <v>0</v>
      </c>
      <c r="EG1062" t="b">
        <v>0</v>
      </c>
      <c r="EH1062" t="b">
        <v>0</v>
      </c>
      <c r="EI1062" t="b">
        <v>0</v>
      </c>
      <c r="EJ1062" t="s">
        <v>1592</v>
      </c>
      <c r="EK1062">
        <v>0</v>
      </c>
      <c r="EL1062">
        <v>13</v>
      </c>
      <c r="EM1062" t="b">
        <v>0</v>
      </c>
    </row>
    <row r="1063" spans="1:143" ht="15.75">
      <c r="A1063"/>
      <c r="B1063" t="s">
        <v>1252</v>
      </c>
      <c r="C1063" t="s">
        <v>1252</v>
      </c>
      <c r="D1063" t="s">
        <v>11235</v>
      </c>
      <c r="E1063" t="s">
        <v>11236</v>
      </c>
      <c r="F1063"/>
      <c r="G1063" t="s">
        <v>11235</v>
      </c>
      <c r="H1063" t="s">
        <v>902</v>
      </c>
      <c r="I1063" t="s">
        <v>1279</v>
      </c>
      <c r="J1063"/>
      <c r="K1063"/>
      <c r="L1063" t="s">
        <v>1939</v>
      </c>
      <c r="M1063" t="s">
        <v>902</v>
      </c>
      <c r="N1063" t="s">
        <v>902</v>
      </c>
      <c r="O1063" t="s">
        <v>1223</v>
      </c>
      <c r="P1063" t="s">
        <v>1274</v>
      </c>
      <c r="Q1063" t="s">
        <v>1264</v>
      </c>
      <c r="R1063" t="s">
        <v>2182</v>
      </c>
      <c r="S1063"/>
      <c r="T1063"/>
      <c r="U1063" t="s">
        <v>11237</v>
      </c>
      <c r="V1063"/>
      <c r="W1063"/>
      <c r="X1063"/>
      <c r="Y1063"/>
      <c r="Z1063"/>
      <c r="AA1063"/>
      <c r="AB1063"/>
      <c r="AC1063"/>
      <c r="AD1063"/>
      <c r="AE1063"/>
      <c r="AF1063"/>
      <c r="AG1063"/>
      <c r="AH1063"/>
      <c r="AI1063"/>
      <c r="AJ1063"/>
      <c r="AK1063"/>
      <c r="AL1063"/>
      <c r="AM1063"/>
      <c r="AN1063"/>
      <c r="AO1063" s="108" t="s">
        <v>43</v>
      </c>
      <c r="AP1063" t="s">
        <v>1265</v>
      </c>
      <c r="AQ1063">
        <v>8</v>
      </c>
      <c r="AR1063" t="e">
        <v>#N/A</v>
      </c>
      <c r="AS1063" t="s">
        <v>1252</v>
      </c>
      <c r="AT1063" t="e">
        <v>#N/A</v>
      </c>
      <c r="AU1063" t="s">
        <v>11236</v>
      </c>
      <c r="AV1063" t="s">
        <v>11238</v>
      </c>
      <c r="AW1063" t="s">
        <v>1937</v>
      </c>
      <c r="AX1063" t="s">
        <v>1934</v>
      </c>
      <c r="AY1063" t="s">
        <v>11239</v>
      </c>
      <c r="AZ1063" t="s">
        <v>1264</v>
      </c>
      <c r="BA1063" t="s">
        <v>11240</v>
      </c>
      <c r="BB1063" t="s">
        <v>1279</v>
      </c>
      <c r="BC1063" t="s">
        <v>1939</v>
      </c>
      <c r="BD1063" t="s">
        <v>11241</v>
      </c>
      <c r="BE1063">
        <v>1063</v>
      </c>
      <c r="BF1063">
        <v>0</v>
      </c>
      <c r="BG1063">
        <v>0</v>
      </c>
      <c r="BH1063" t="s">
        <v>1592</v>
      </c>
      <c r="BI1063">
        <v>0</v>
      </c>
      <c r="BJ1063">
        <v>0</v>
      </c>
      <c r="BK1063">
        <v>0</v>
      </c>
      <c r="BL1063" t="s">
        <v>1592</v>
      </c>
      <c r="BM1063" t="s">
        <v>1592</v>
      </c>
      <c r="BN1063" t="s">
        <v>1592</v>
      </c>
      <c r="BO1063" t="s" cm="1">
        <v>1592</v>
      </c>
      <c r="BP1063" t="s">
        <v>1592</v>
      </c>
      <c r="BQ1063" t="s">
        <v>1223</v>
      </c>
      <c r="BR1063">
        <v>7</v>
      </c>
      <c r="BS1063" t="s">
        <v>1847</v>
      </c>
      <c r="BT1063" t="s">
        <v>11242</v>
      </c>
      <c r="BU1063" t="s">
        <v>11235</v>
      </c>
      <c r="BV1063" t="s">
        <v>11238</v>
      </c>
      <c r="BW1063" t="s">
        <v>1940</v>
      </c>
      <c r="BX1063" t="s">
        <v>1940</v>
      </c>
      <c r="BY1063" t="s">
        <v>1592</v>
      </c>
      <c r="BZ1063" t="s">
        <v>1937</v>
      </c>
      <c r="CA1063" t="s">
        <v>902</v>
      </c>
      <c r="CB1063"/>
      <c r="CC1063" t="s">
        <v>998</v>
      </c>
      <c r="CD1063" t="s">
        <v>1279</v>
      </c>
      <c r="CE1063" t="s">
        <v>11236</v>
      </c>
      <c r="CF1063" t="s">
        <v>11238</v>
      </c>
      <c r="CG1063" t="s">
        <v>1279</v>
      </c>
      <c r="CH1063" t="s">
        <v>1592</v>
      </c>
      <c r="CI1063" t="s">
        <v>2182</v>
      </c>
      <c r="CJ1063" t="s">
        <v>1252</v>
      </c>
      <c r="CK1063"/>
      <c r="CL1063"/>
      <c r="CM1063" t="s">
        <v>11237</v>
      </c>
      <c r="CN1063" t="s">
        <v>1592</v>
      </c>
      <c r="CO1063" t="s">
        <v>11237</v>
      </c>
      <c r="CP1063" t="s">
        <v>1592</v>
      </c>
      <c r="CQ1063" t="s">
        <v>1592</v>
      </c>
      <c r="CR1063">
        <v>8</v>
      </c>
      <c r="CS1063" t="s">
        <v>1223</v>
      </c>
      <c r="CT1063" t="s">
        <v>1223</v>
      </c>
      <c r="CU1063" t="s">
        <v>1223</v>
      </c>
      <c r="CV1063" t="s">
        <v>1592</v>
      </c>
      <c r="CW1063" t="s">
        <v>1592</v>
      </c>
      <c r="CX1063">
        <v>1061</v>
      </c>
      <c r="CY1063" t="s">
        <v>11243</v>
      </c>
      <c r="CZ1063" t="s">
        <v>1592</v>
      </c>
      <c r="DA1063" t="s">
        <v>2313</v>
      </c>
      <c r="DB1063" t="s">
        <v>2314</v>
      </c>
      <c r="DC1063" t="s">
        <v>11236</v>
      </c>
      <c r="DD1063" t="s">
        <v>1264</v>
      </c>
      <c r="DE1063" t="s">
        <v>11235</v>
      </c>
      <c r="DF1063" t="s">
        <v>1592</v>
      </c>
      <c r="DG1063" t="s">
        <v>1592</v>
      </c>
      <c r="DH1063" t="s">
        <v>2334</v>
      </c>
      <c r="DI1063" t="e">
        <v>#N/A</v>
      </c>
      <c r="DJ1063"/>
      <c r="DK1063" t="s">
        <v>2334</v>
      </c>
      <c r="DL1063">
        <v>9</v>
      </c>
      <c r="DM1063" t="s">
        <v>2315</v>
      </c>
      <c r="DN1063" t="s">
        <v>1252</v>
      </c>
      <c r="DO1063" t="b">
        <v>1</v>
      </c>
      <c r="DP1063" t="b">
        <v>1</v>
      </c>
      <c r="DQ1063" t="b">
        <v>1</v>
      </c>
      <c r="DR1063" t="b">
        <v>0</v>
      </c>
      <c r="DS1063" t="b">
        <v>0</v>
      </c>
      <c r="DT1063" t="b">
        <v>1</v>
      </c>
      <c r="DU1063" t="b">
        <v>1</v>
      </c>
      <c r="DV1063">
        <v>0</v>
      </c>
      <c r="DW1063" t="b">
        <v>0</v>
      </c>
      <c r="DX1063" t="b">
        <v>0</v>
      </c>
      <c r="DY1063" t="b">
        <v>0</v>
      </c>
      <c r="DZ1063" t="b">
        <v>0</v>
      </c>
      <c r="EA1063" t="b">
        <v>0</v>
      </c>
      <c r="EB1063" t="b">
        <v>0</v>
      </c>
      <c r="EC1063" t="b">
        <v>0</v>
      </c>
      <c r="ED1063" t="b">
        <v>0</v>
      </c>
      <c r="EE1063" t="b">
        <v>0</v>
      </c>
      <c r="EF1063" t="b" cm="1">
        <v>0</v>
      </c>
      <c r="EG1063" t="b">
        <v>0</v>
      </c>
      <c r="EH1063" t="b">
        <v>0</v>
      </c>
      <c r="EI1063" t="b">
        <v>0</v>
      </c>
      <c r="EJ1063" t="s">
        <v>1592</v>
      </c>
      <c r="EK1063">
        <v>0</v>
      </c>
      <c r="EL1063">
        <v>37</v>
      </c>
      <c r="EM1063" t="b">
        <v>0</v>
      </c>
    </row>
    <row r="1064" spans="1:143" ht="15.75">
      <c r="A1064"/>
      <c r="B1064" t="s">
        <v>1252</v>
      </c>
      <c r="C1064" t="s">
        <v>1252</v>
      </c>
      <c r="D1064" t="s">
        <v>1778</v>
      </c>
      <c r="E1064" t="s">
        <v>1779</v>
      </c>
      <c r="F1064"/>
      <c r="G1064" t="s">
        <v>1778</v>
      </c>
      <c r="H1064" t="s">
        <v>1778</v>
      </c>
      <c r="I1064" t="s">
        <v>1272</v>
      </c>
      <c r="J1064" t="s">
        <v>11235</v>
      </c>
      <c r="K1064"/>
      <c r="L1064" t="s">
        <v>1939</v>
      </c>
      <c r="M1064" t="s">
        <v>1947</v>
      </c>
      <c r="N1064" t="s">
        <v>11200</v>
      </c>
      <c r="O1064" t="s">
        <v>11188</v>
      </c>
      <c r="P1064" t="s">
        <v>1274</v>
      </c>
      <c r="Q1064" t="s">
        <v>1264</v>
      </c>
      <c r="R1064" t="s">
        <v>2182</v>
      </c>
      <c r="S1064"/>
      <c r="T1064"/>
      <c r="U1064" t="s">
        <v>11237</v>
      </c>
      <c r="V1064" t="s">
        <v>10294</v>
      </c>
      <c r="W1064"/>
      <c r="X1064"/>
      <c r="Y1064"/>
      <c r="Z1064"/>
      <c r="AA1064"/>
      <c r="AB1064"/>
      <c r="AC1064"/>
      <c r="AD1064"/>
      <c r="AE1064"/>
      <c r="AF1064"/>
      <c r="AG1064"/>
      <c r="AH1064"/>
      <c r="AI1064"/>
      <c r="AJ1064"/>
      <c r="AK1064"/>
      <c r="AL1064"/>
      <c r="AM1064"/>
      <c r="AN1064"/>
      <c r="AO1064" s="108" t="s">
        <v>43</v>
      </c>
      <c r="AP1064" t="s">
        <v>1265</v>
      </c>
      <c r="AQ1064">
        <v>9</v>
      </c>
      <c r="AR1064" t="e">
        <v>#N/A</v>
      </c>
      <c r="AS1064" t="s">
        <v>1252</v>
      </c>
      <c r="AT1064" t="e">
        <v>#N/A</v>
      </c>
      <c r="AU1064" t="s">
        <v>1779</v>
      </c>
      <c r="AV1064" t="s">
        <v>5647</v>
      </c>
      <c r="AW1064" t="s">
        <v>1937</v>
      </c>
      <c r="AX1064" t="s">
        <v>1934</v>
      </c>
      <c r="AY1064" t="s">
        <v>11034</v>
      </c>
      <c r="AZ1064" t="s">
        <v>1264</v>
      </c>
      <c r="BA1064" t="s">
        <v>5650</v>
      </c>
      <c r="BB1064" t="s">
        <v>1272</v>
      </c>
      <c r="BC1064" t="s">
        <v>1939</v>
      </c>
      <c r="BD1064" t="s">
        <v>5651</v>
      </c>
      <c r="BE1064">
        <v>343</v>
      </c>
      <c r="BF1064">
        <v>1063</v>
      </c>
      <c r="BG1064">
        <v>0</v>
      </c>
      <c r="BH1064" t="s">
        <v>1592</v>
      </c>
      <c r="BI1064">
        <v>0</v>
      </c>
      <c r="BJ1064">
        <v>0</v>
      </c>
      <c r="BK1064">
        <v>1042</v>
      </c>
      <c r="BL1064" t="s">
        <v>5652</v>
      </c>
      <c r="BM1064" t="s">
        <v>11236</v>
      </c>
      <c r="BN1064" t="s">
        <v>11238</v>
      </c>
      <c r="BO1064" t="e" cm="1">
        <v>#N/A</v>
      </c>
      <c r="BP1064" t="s">
        <v>1592</v>
      </c>
      <c r="BQ1064" t="s">
        <v>1223</v>
      </c>
      <c r="BR1064">
        <v>8</v>
      </c>
      <c r="BS1064" t="s">
        <v>1848</v>
      </c>
      <c r="BT1064" t="s">
        <v>11244</v>
      </c>
      <c r="BU1064" t="s">
        <v>1778</v>
      </c>
      <c r="BV1064" t="s">
        <v>5647</v>
      </c>
      <c r="BW1064" t="s">
        <v>11034</v>
      </c>
      <c r="BX1064" t="s">
        <v>11202</v>
      </c>
      <c r="BY1064" t="s">
        <v>1592</v>
      </c>
      <c r="BZ1064" t="s">
        <v>1937</v>
      </c>
      <c r="CA1064" t="s">
        <v>1947</v>
      </c>
      <c r="CB1064"/>
      <c r="CC1064" t="s">
        <v>998</v>
      </c>
      <c r="CD1064" t="s">
        <v>1272</v>
      </c>
      <c r="CE1064" t="s">
        <v>11245</v>
      </c>
      <c r="CF1064" t="s">
        <v>11246</v>
      </c>
      <c r="CG1064" t="s">
        <v>1272</v>
      </c>
      <c r="CH1064" t="s">
        <v>1592</v>
      </c>
      <c r="CI1064" t="s">
        <v>2182</v>
      </c>
      <c r="CJ1064" t="s">
        <v>1252</v>
      </c>
      <c r="CK1064"/>
      <c r="CL1064"/>
      <c r="CM1064" t="s">
        <v>11237</v>
      </c>
      <c r="CN1064" t="s">
        <v>10294</v>
      </c>
      <c r="CO1064" t="s">
        <v>11237</v>
      </c>
      <c r="CP1064" t="s">
        <v>10294</v>
      </c>
      <c r="CQ1064" t="s">
        <v>1592</v>
      </c>
      <c r="CR1064">
        <v>8</v>
      </c>
      <c r="CS1064" t="s">
        <v>1223</v>
      </c>
      <c r="CT1064" t="s">
        <v>1223</v>
      </c>
      <c r="CU1064" t="s">
        <v>1592</v>
      </c>
      <c r="CV1064" t="s">
        <v>1592</v>
      </c>
      <c r="CW1064" t="s">
        <v>1592</v>
      </c>
      <c r="CX1064">
        <v>1062</v>
      </c>
      <c r="CY1064" t="s">
        <v>11247</v>
      </c>
      <c r="CZ1064" t="s">
        <v>1592</v>
      </c>
      <c r="DA1064" t="s">
        <v>2313</v>
      </c>
      <c r="DB1064" t="s">
        <v>2314</v>
      </c>
      <c r="DC1064" t="s">
        <v>1779</v>
      </c>
      <c r="DD1064" t="s">
        <v>1264</v>
      </c>
      <c r="DE1064" t="s">
        <v>1778</v>
      </c>
      <c r="DF1064" t="s">
        <v>1592</v>
      </c>
      <c r="DG1064" t="s">
        <v>1592</v>
      </c>
      <c r="DH1064" t="s">
        <v>2334</v>
      </c>
      <c r="DI1064" t="e">
        <v>#N/A</v>
      </c>
      <c r="DJ1064"/>
      <c r="DK1064" t="s">
        <v>2334</v>
      </c>
      <c r="DL1064">
        <v>9</v>
      </c>
      <c r="DM1064" t="s">
        <v>2315</v>
      </c>
      <c r="DN1064" t="s">
        <v>1252</v>
      </c>
      <c r="DO1064" t="b">
        <v>1</v>
      </c>
      <c r="DP1064" t="b">
        <v>1</v>
      </c>
      <c r="DQ1064" t="b">
        <v>0</v>
      </c>
      <c r="DR1064" t="b">
        <v>0</v>
      </c>
      <c r="DS1064" t="b">
        <v>0</v>
      </c>
      <c r="DT1064" t="b">
        <v>1</v>
      </c>
      <c r="DU1064" t="b">
        <v>0</v>
      </c>
      <c r="DV1064">
        <v>0</v>
      </c>
      <c r="DW1064" t="b">
        <v>0</v>
      </c>
      <c r="DX1064" t="b">
        <v>0</v>
      </c>
      <c r="DY1064" t="b">
        <v>0</v>
      </c>
      <c r="DZ1064" t="b">
        <v>0</v>
      </c>
      <c r="EA1064" t="b">
        <v>0</v>
      </c>
      <c r="EB1064" t="b">
        <v>0</v>
      </c>
      <c r="EC1064" t="b">
        <v>0</v>
      </c>
      <c r="ED1064" t="b">
        <v>0</v>
      </c>
      <c r="EE1064" t="b">
        <v>0</v>
      </c>
      <c r="EF1064" t="b" cm="1">
        <v>0</v>
      </c>
      <c r="EG1064" t="b">
        <v>0</v>
      </c>
      <c r="EH1064" t="b">
        <v>0</v>
      </c>
      <c r="EI1064" t="b">
        <v>0</v>
      </c>
      <c r="EJ1064" t="s">
        <v>1592</v>
      </c>
      <c r="EK1064">
        <v>0</v>
      </c>
      <c r="EL1064">
        <v>14</v>
      </c>
      <c r="EM1064" t="b">
        <v>0</v>
      </c>
    </row>
    <row r="1065" spans="1:143" ht="15.75">
      <c r="A1065"/>
      <c r="B1065" t="s">
        <v>1252</v>
      </c>
      <c r="C1065" t="s">
        <v>1252</v>
      </c>
      <c r="D1065" t="s">
        <v>11248</v>
      </c>
      <c r="E1065" t="s">
        <v>11249</v>
      </c>
      <c r="F1065"/>
      <c r="G1065" t="s">
        <v>11248</v>
      </c>
      <c r="H1065" t="s">
        <v>11250</v>
      </c>
      <c r="I1065" t="s">
        <v>1268</v>
      </c>
      <c r="J1065" t="s">
        <v>11235</v>
      </c>
      <c r="K1065"/>
      <c r="L1065" t="s">
        <v>1939</v>
      </c>
      <c r="M1065" t="s">
        <v>1974</v>
      </c>
      <c r="N1065"/>
      <c r="O1065" t="s">
        <v>11188</v>
      </c>
      <c r="P1065" t="s">
        <v>1274</v>
      </c>
      <c r="Q1065" t="s">
        <v>1264</v>
      </c>
      <c r="R1065" t="s">
        <v>2182</v>
      </c>
      <c r="S1065"/>
      <c r="T1065"/>
      <c r="U1065" t="s">
        <v>11237</v>
      </c>
      <c r="V1065" t="s">
        <v>11251</v>
      </c>
      <c r="W1065"/>
      <c r="X1065"/>
      <c r="Y1065"/>
      <c r="Z1065"/>
      <c r="AA1065"/>
      <c r="AB1065"/>
      <c r="AC1065"/>
      <c r="AD1065"/>
      <c r="AE1065"/>
      <c r="AF1065"/>
      <c r="AG1065"/>
      <c r="AH1065"/>
      <c r="AI1065"/>
      <c r="AJ1065"/>
      <c r="AK1065"/>
      <c r="AL1065"/>
      <c r="AM1065"/>
      <c r="AN1065"/>
      <c r="AO1065" s="108" t="s">
        <v>43</v>
      </c>
      <c r="AP1065" t="s">
        <v>1265</v>
      </c>
      <c r="AQ1065">
        <v>10</v>
      </c>
      <c r="AR1065" t="e">
        <v>#N/A</v>
      </c>
      <c r="AS1065" t="s">
        <v>1252</v>
      </c>
      <c r="AT1065" t="e">
        <v>#N/A</v>
      </c>
      <c r="AU1065" t="s">
        <v>11249</v>
      </c>
      <c r="AV1065" t="s">
        <v>11252</v>
      </c>
      <c r="AW1065" t="s">
        <v>1937</v>
      </c>
      <c r="AX1065" t="s">
        <v>1934</v>
      </c>
      <c r="AY1065" t="s">
        <v>11253</v>
      </c>
      <c r="AZ1065" t="s">
        <v>1264</v>
      </c>
      <c r="BA1065" t="s">
        <v>11254</v>
      </c>
      <c r="BB1065" t="s">
        <v>1268</v>
      </c>
      <c r="BC1065" t="s">
        <v>1939</v>
      </c>
      <c r="BD1065" t="s">
        <v>11255</v>
      </c>
      <c r="BE1065">
        <v>1065</v>
      </c>
      <c r="BF1065">
        <v>1063</v>
      </c>
      <c r="BG1065">
        <v>0</v>
      </c>
      <c r="BH1065" t="s">
        <v>11249</v>
      </c>
      <c r="BI1065">
        <v>1</v>
      </c>
      <c r="BJ1065">
        <v>0</v>
      </c>
      <c r="BK1065">
        <v>0</v>
      </c>
      <c r="BL1065" t="s">
        <v>1592</v>
      </c>
      <c r="BM1065" t="s">
        <v>11236</v>
      </c>
      <c r="BN1065" t="s">
        <v>11238</v>
      </c>
      <c r="BO1065" t="e" cm="1">
        <v>#N/A</v>
      </c>
      <c r="BP1065" t="s">
        <v>1592</v>
      </c>
      <c r="BQ1065" t="s">
        <v>1223</v>
      </c>
      <c r="BR1065">
        <v>9</v>
      </c>
      <c r="BS1065" t="s">
        <v>1852</v>
      </c>
      <c r="BT1065" t="s">
        <v>11256</v>
      </c>
      <c r="BU1065" t="s">
        <v>11248</v>
      </c>
      <c r="BV1065" t="s">
        <v>11252</v>
      </c>
      <c r="BW1065" t="s">
        <v>11257</v>
      </c>
      <c r="BX1065" t="s">
        <v>1937</v>
      </c>
      <c r="BY1065" t="s">
        <v>1592</v>
      </c>
      <c r="BZ1065" t="s">
        <v>1937</v>
      </c>
      <c r="CA1065" t="s">
        <v>1974</v>
      </c>
      <c r="CB1065"/>
      <c r="CC1065" t="s">
        <v>998</v>
      </c>
      <c r="CD1065" t="s">
        <v>1268</v>
      </c>
      <c r="CE1065" t="s">
        <v>11258</v>
      </c>
      <c r="CF1065" t="s">
        <v>11259</v>
      </c>
      <c r="CG1065" t="s">
        <v>1268</v>
      </c>
      <c r="CH1065" t="s">
        <v>1592</v>
      </c>
      <c r="CI1065" t="s">
        <v>2182</v>
      </c>
      <c r="CJ1065" t="s">
        <v>1252</v>
      </c>
      <c r="CK1065"/>
      <c r="CL1065"/>
      <c r="CM1065" t="s">
        <v>11237</v>
      </c>
      <c r="CN1065" t="s">
        <v>11251</v>
      </c>
      <c r="CO1065" t="s">
        <v>11237</v>
      </c>
      <c r="CP1065" t="s">
        <v>11251</v>
      </c>
      <c r="CQ1065" t="s">
        <v>1592</v>
      </c>
      <c r="CR1065">
        <v>8</v>
      </c>
      <c r="CS1065" t="s">
        <v>1223</v>
      </c>
      <c r="CT1065" t="s">
        <v>1223</v>
      </c>
      <c r="CU1065" t="s">
        <v>1223</v>
      </c>
      <c r="CV1065" t="s">
        <v>1592</v>
      </c>
      <c r="CW1065" t="s">
        <v>1592</v>
      </c>
      <c r="CX1065">
        <v>1063</v>
      </c>
      <c r="CY1065" t="s">
        <v>11260</v>
      </c>
      <c r="CZ1065" t="s">
        <v>1592</v>
      </c>
      <c r="DA1065" t="s">
        <v>2313</v>
      </c>
      <c r="DB1065" t="s">
        <v>2314</v>
      </c>
      <c r="DC1065" t="s">
        <v>11249</v>
      </c>
      <c r="DD1065" t="s">
        <v>1264</v>
      </c>
      <c r="DE1065" t="s">
        <v>11248</v>
      </c>
      <c r="DF1065" t="s">
        <v>1592</v>
      </c>
      <c r="DG1065" t="s">
        <v>1592</v>
      </c>
      <c r="DH1065" t="s">
        <v>2334</v>
      </c>
      <c r="DI1065" t="e">
        <v>#N/A</v>
      </c>
      <c r="DJ1065"/>
      <c r="DK1065" t="s">
        <v>2334</v>
      </c>
      <c r="DL1065">
        <v>9</v>
      </c>
      <c r="DM1065" t="s">
        <v>2315</v>
      </c>
      <c r="DN1065" t="s">
        <v>1252</v>
      </c>
      <c r="DO1065" t="b">
        <v>1</v>
      </c>
      <c r="DP1065" t="b">
        <v>1</v>
      </c>
      <c r="DQ1065" t="b">
        <v>1</v>
      </c>
      <c r="DR1065" t="b">
        <v>0</v>
      </c>
      <c r="DS1065" t="b">
        <v>0</v>
      </c>
      <c r="DT1065" t="b">
        <v>1</v>
      </c>
      <c r="DU1065" t="b">
        <v>0</v>
      </c>
      <c r="DV1065">
        <v>0</v>
      </c>
      <c r="DW1065" t="b">
        <v>0</v>
      </c>
      <c r="DX1065" t="b">
        <v>0</v>
      </c>
      <c r="DY1065" t="b">
        <v>0</v>
      </c>
      <c r="DZ1065" t="b">
        <v>0</v>
      </c>
      <c r="EA1065" t="b">
        <v>0</v>
      </c>
      <c r="EB1065" t="b">
        <v>0</v>
      </c>
      <c r="EC1065" t="b">
        <v>0</v>
      </c>
      <c r="ED1065" t="b">
        <v>0</v>
      </c>
      <c r="EE1065" t="b">
        <v>0</v>
      </c>
      <c r="EF1065" t="b" cm="1">
        <v>0</v>
      </c>
      <c r="EG1065" t="b">
        <v>0</v>
      </c>
      <c r="EH1065" t="b">
        <v>0</v>
      </c>
      <c r="EI1065" t="b">
        <v>0</v>
      </c>
      <c r="EJ1065" t="s">
        <v>1592</v>
      </c>
      <c r="EK1065">
        <v>0</v>
      </c>
      <c r="EL1065">
        <v>15</v>
      </c>
      <c r="EM1065" t="b">
        <v>0</v>
      </c>
    </row>
    <row r="1066" spans="1:143" ht="15.75">
      <c r="A1066"/>
      <c r="B1066" t="s">
        <v>1252</v>
      </c>
      <c r="C1066" t="s">
        <v>1252</v>
      </c>
      <c r="D1066" t="s">
        <v>11261</v>
      </c>
      <c r="E1066" t="s">
        <v>11262</v>
      </c>
      <c r="F1066"/>
      <c r="G1066" t="s">
        <v>11261</v>
      </c>
      <c r="H1066" t="s">
        <v>11263</v>
      </c>
      <c r="I1066" t="s">
        <v>1268</v>
      </c>
      <c r="J1066" t="s">
        <v>11235</v>
      </c>
      <c r="K1066"/>
      <c r="L1066" t="s">
        <v>1939</v>
      </c>
      <c r="M1066" t="s">
        <v>2031</v>
      </c>
      <c r="N1066"/>
      <c r="O1066" t="s">
        <v>11188</v>
      </c>
      <c r="P1066" t="s">
        <v>1274</v>
      </c>
      <c r="Q1066" t="s">
        <v>1264</v>
      </c>
      <c r="R1066" t="s">
        <v>2182</v>
      </c>
      <c r="S1066"/>
      <c r="T1066"/>
      <c r="U1066" t="s">
        <v>11237</v>
      </c>
      <c r="V1066" t="s">
        <v>11264</v>
      </c>
      <c r="W1066"/>
      <c r="X1066"/>
      <c r="Y1066"/>
      <c r="Z1066"/>
      <c r="AA1066"/>
      <c r="AB1066"/>
      <c r="AC1066"/>
      <c r="AD1066"/>
      <c r="AE1066"/>
      <c r="AF1066"/>
      <c r="AG1066"/>
      <c r="AH1066"/>
      <c r="AI1066"/>
      <c r="AJ1066"/>
      <c r="AK1066"/>
      <c r="AL1066"/>
      <c r="AM1066"/>
      <c r="AN1066"/>
      <c r="AO1066" s="108" t="s">
        <v>43</v>
      </c>
      <c r="AP1066" t="s">
        <v>1265</v>
      </c>
      <c r="AQ1066">
        <v>11</v>
      </c>
      <c r="AR1066" t="e">
        <v>#N/A</v>
      </c>
      <c r="AS1066" t="s">
        <v>1252</v>
      </c>
      <c r="AT1066" t="e">
        <v>#N/A</v>
      </c>
      <c r="AU1066" t="s">
        <v>11262</v>
      </c>
      <c r="AV1066" t="s">
        <v>11265</v>
      </c>
      <c r="AW1066" t="s">
        <v>1937</v>
      </c>
      <c r="AX1066" t="s">
        <v>1934</v>
      </c>
      <c r="AY1066" t="s">
        <v>11266</v>
      </c>
      <c r="AZ1066" t="s">
        <v>1264</v>
      </c>
      <c r="BA1066" t="s">
        <v>11267</v>
      </c>
      <c r="BB1066" t="s">
        <v>1268</v>
      </c>
      <c r="BC1066" t="s">
        <v>1939</v>
      </c>
      <c r="BD1066" t="s">
        <v>11268</v>
      </c>
      <c r="BE1066">
        <v>1066</v>
      </c>
      <c r="BF1066">
        <v>1063</v>
      </c>
      <c r="BG1066">
        <v>0</v>
      </c>
      <c r="BH1066" t="s">
        <v>11262</v>
      </c>
      <c r="BI1066">
        <v>1</v>
      </c>
      <c r="BJ1066">
        <v>0</v>
      </c>
      <c r="BK1066">
        <v>0</v>
      </c>
      <c r="BL1066" t="s">
        <v>1592</v>
      </c>
      <c r="BM1066" t="s">
        <v>11236</v>
      </c>
      <c r="BN1066" t="s">
        <v>11238</v>
      </c>
      <c r="BO1066" t="e" cm="1">
        <v>#N/A</v>
      </c>
      <c r="BP1066" t="s">
        <v>1592</v>
      </c>
      <c r="BQ1066" t="s">
        <v>1223</v>
      </c>
      <c r="BR1066">
        <v>10</v>
      </c>
      <c r="BS1066" t="s">
        <v>1856</v>
      </c>
      <c r="BT1066" t="s">
        <v>11269</v>
      </c>
      <c r="BU1066" t="s">
        <v>11261</v>
      </c>
      <c r="BV1066" t="s">
        <v>11265</v>
      </c>
      <c r="BW1066" t="s">
        <v>11270</v>
      </c>
      <c r="BX1066" t="s">
        <v>1937</v>
      </c>
      <c r="BY1066" t="s">
        <v>1592</v>
      </c>
      <c r="BZ1066" t="s">
        <v>1937</v>
      </c>
      <c r="CA1066" t="s">
        <v>2031</v>
      </c>
      <c r="CB1066"/>
      <c r="CC1066" t="s">
        <v>998</v>
      </c>
      <c r="CD1066" t="s">
        <v>1268</v>
      </c>
      <c r="CE1066" t="s">
        <v>11271</v>
      </c>
      <c r="CF1066" t="s">
        <v>11272</v>
      </c>
      <c r="CG1066" t="s">
        <v>1268</v>
      </c>
      <c r="CH1066" t="s">
        <v>1592</v>
      </c>
      <c r="CI1066" t="s">
        <v>2182</v>
      </c>
      <c r="CJ1066" t="s">
        <v>1252</v>
      </c>
      <c r="CK1066"/>
      <c r="CL1066"/>
      <c r="CM1066" t="s">
        <v>11237</v>
      </c>
      <c r="CN1066" t="s">
        <v>11264</v>
      </c>
      <c r="CO1066" t="s">
        <v>11237</v>
      </c>
      <c r="CP1066" t="s">
        <v>11264</v>
      </c>
      <c r="CQ1066" t="s">
        <v>1592</v>
      </c>
      <c r="CR1066">
        <v>8</v>
      </c>
      <c r="CS1066" t="s">
        <v>1223</v>
      </c>
      <c r="CT1066" t="s">
        <v>1223</v>
      </c>
      <c r="CU1066" t="s">
        <v>1223</v>
      </c>
      <c r="CV1066" t="s">
        <v>1592</v>
      </c>
      <c r="CW1066" t="s">
        <v>1592</v>
      </c>
      <c r="CX1066">
        <v>1064</v>
      </c>
      <c r="CY1066" t="s">
        <v>11273</v>
      </c>
      <c r="CZ1066" t="s">
        <v>1592</v>
      </c>
      <c r="DA1066" t="s">
        <v>2313</v>
      </c>
      <c r="DB1066" t="s">
        <v>2314</v>
      </c>
      <c r="DC1066" t="s">
        <v>11262</v>
      </c>
      <c r="DD1066" t="s">
        <v>1264</v>
      </c>
      <c r="DE1066" t="s">
        <v>11261</v>
      </c>
      <c r="DF1066" t="s">
        <v>1592</v>
      </c>
      <c r="DG1066" t="s">
        <v>1592</v>
      </c>
      <c r="DH1066" t="s">
        <v>2334</v>
      </c>
      <c r="DI1066" t="e">
        <v>#N/A</v>
      </c>
      <c r="DJ1066"/>
      <c r="DK1066" t="s">
        <v>2334</v>
      </c>
      <c r="DL1066">
        <v>9</v>
      </c>
      <c r="DM1066" t="s">
        <v>2315</v>
      </c>
      <c r="DN1066" t="s">
        <v>1252</v>
      </c>
      <c r="DO1066" t="b">
        <v>1</v>
      </c>
      <c r="DP1066" t="b">
        <v>1</v>
      </c>
      <c r="DQ1066" t="b">
        <v>1</v>
      </c>
      <c r="DR1066" t="b">
        <v>0</v>
      </c>
      <c r="DS1066" t="b">
        <v>0</v>
      </c>
      <c r="DT1066" t="b">
        <v>1</v>
      </c>
      <c r="DU1066" t="b">
        <v>0</v>
      </c>
      <c r="DV1066">
        <v>0</v>
      </c>
      <c r="DW1066" t="b">
        <v>0</v>
      </c>
      <c r="DX1066" t="b">
        <v>0</v>
      </c>
      <c r="DY1066" t="b">
        <v>0</v>
      </c>
      <c r="DZ1066" t="b">
        <v>0</v>
      </c>
      <c r="EA1066" t="b">
        <v>0</v>
      </c>
      <c r="EB1066" t="b">
        <v>0</v>
      </c>
      <c r="EC1066" t="b">
        <v>0</v>
      </c>
      <c r="ED1066" t="b">
        <v>0</v>
      </c>
      <c r="EE1066" t="b">
        <v>0</v>
      </c>
      <c r="EF1066" t="b" cm="1">
        <v>0</v>
      </c>
      <c r="EG1066" t="b">
        <v>0</v>
      </c>
      <c r="EH1066" t="b">
        <v>0</v>
      </c>
      <c r="EI1066" t="b">
        <v>0</v>
      </c>
      <c r="EJ1066" t="s">
        <v>1592</v>
      </c>
      <c r="EK1066">
        <v>0</v>
      </c>
      <c r="EL1066">
        <v>38</v>
      </c>
      <c r="EM1066" t="b">
        <v>0</v>
      </c>
    </row>
    <row r="1067" spans="1:143" ht="15.75">
      <c r="A1067"/>
      <c r="B1067" t="s">
        <v>1252</v>
      </c>
      <c r="C1067" t="s">
        <v>1252</v>
      </c>
      <c r="D1067" t="s">
        <v>11274</v>
      </c>
      <c r="E1067" t="s">
        <v>11275</v>
      </c>
      <c r="F1067"/>
      <c r="G1067" t="s">
        <v>11274</v>
      </c>
      <c r="H1067" t="s">
        <v>11274</v>
      </c>
      <c r="I1067" t="s">
        <v>1268</v>
      </c>
      <c r="J1067" t="s">
        <v>11235</v>
      </c>
      <c r="K1067"/>
      <c r="L1067" t="s">
        <v>1939</v>
      </c>
      <c r="M1067" t="s">
        <v>2010</v>
      </c>
      <c r="N1067"/>
      <c r="O1067" t="s">
        <v>11188</v>
      </c>
      <c r="P1067" t="s">
        <v>1274</v>
      </c>
      <c r="Q1067" t="s">
        <v>1264</v>
      </c>
      <c r="R1067" t="s">
        <v>2182</v>
      </c>
      <c r="S1067"/>
      <c r="T1067"/>
      <c r="U1067" t="s">
        <v>11237</v>
      </c>
      <c r="V1067" t="s">
        <v>11276</v>
      </c>
      <c r="W1067"/>
      <c r="X1067"/>
      <c r="Y1067"/>
      <c r="Z1067"/>
      <c r="AA1067"/>
      <c r="AB1067"/>
      <c r="AC1067"/>
      <c r="AD1067"/>
      <c r="AE1067"/>
      <c r="AF1067"/>
      <c r="AG1067"/>
      <c r="AH1067"/>
      <c r="AI1067"/>
      <c r="AJ1067"/>
      <c r="AK1067"/>
      <c r="AL1067"/>
      <c r="AM1067"/>
      <c r="AN1067"/>
      <c r="AO1067" s="108" t="s">
        <v>43</v>
      </c>
      <c r="AP1067" t="s">
        <v>1265</v>
      </c>
      <c r="AQ1067">
        <v>12</v>
      </c>
      <c r="AR1067" t="e">
        <v>#N/A</v>
      </c>
      <c r="AS1067" t="s">
        <v>1252</v>
      </c>
      <c r="AT1067" t="e">
        <v>#N/A</v>
      </c>
      <c r="AU1067" t="s">
        <v>11275</v>
      </c>
      <c r="AV1067" t="s">
        <v>11277</v>
      </c>
      <c r="AW1067" t="s">
        <v>1937</v>
      </c>
      <c r="AX1067" t="s">
        <v>1934</v>
      </c>
      <c r="AY1067" t="s">
        <v>11278</v>
      </c>
      <c r="AZ1067" t="s">
        <v>1264</v>
      </c>
      <c r="BA1067" t="s">
        <v>11279</v>
      </c>
      <c r="BB1067" t="s">
        <v>1268</v>
      </c>
      <c r="BC1067" t="s">
        <v>1939</v>
      </c>
      <c r="BD1067" t="s">
        <v>11280</v>
      </c>
      <c r="BE1067">
        <v>1067</v>
      </c>
      <c r="BF1067">
        <v>1063</v>
      </c>
      <c r="BG1067">
        <v>0</v>
      </c>
      <c r="BH1067" t="s">
        <v>11275</v>
      </c>
      <c r="BI1067">
        <v>1</v>
      </c>
      <c r="BJ1067">
        <v>0</v>
      </c>
      <c r="BK1067">
        <v>0</v>
      </c>
      <c r="BL1067" t="s">
        <v>1592</v>
      </c>
      <c r="BM1067" t="s">
        <v>11236</v>
      </c>
      <c r="BN1067" t="s">
        <v>11238</v>
      </c>
      <c r="BO1067" t="e" cm="1">
        <v>#N/A</v>
      </c>
      <c r="BP1067" t="s">
        <v>1592</v>
      </c>
      <c r="BQ1067" t="s">
        <v>1223</v>
      </c>
      <c r="BR1067">
        <v>11</v>
      </c>
      <c r="BS1067" t="s">
        <v>1860</v>
      </c>
      <c r="BT1067" t="s">
        <v>11281</v>
      </c>
      <c r="BU1067" t="s">
        <v>11274</v>
      </c>
      <c r="BV1067" t="s">
        <v>11277</v>
      </c>
      <c r="BW1067" t="s">
        <v>11278</v>
      </c>
      <c r="BX1067" t="s">
        <v>1937</v>
      </c>
      <c r="BY1067" t="s">
        <v>1592</v>
      </c>
      <c r="BZ1067" t="s">
        <v>1937</v>
      </c>
      <c r="CA1067" t="s">
        <v>2010</v>
      </c>
      <c r="CB1067"/>
      <c r="CC1067" t="s">
        <v>998</v>
      </c>
      <c r="CD1067" t="s">
        <v>1268</v>
      </c>
      <c r="CE1067" t="s">
        <v>11282</v>
      </c>
      <c r="CF1067" t="s">
        <v>11283</v>
      </c>
      <c r="CG1067" t="s">
        <v>1268</v>
      </c>
      <c r="CH1067" t="s">
        <v>1592</v>
      </c>
      <c r="CI1067" t="s">
        <v>2182</v>
      </c>
      <c r="CJ1067" t="s">
        <v>1252</v>
      </c>
      <c r="CK1067"/>
      <c r="CL1067"/>
      <c r="CM1067" t="s">
        <v>11237</v>
      </c>
      <c r="CN1067" t="s">
        <v>11276</v>
      </c>
      <c r="CO1067" t="s">
        <v>11237</v>
      </c>
      <c r="CP1067" t="s">
        <v>11276</v>
      </c>
      <c r="CQ1067" t="s">
        <v>1592</v>
      </c>
      <c r="CR1067">
        <v>8</v>
      </c>
      <c r="CS1067" t="s">
        <v>1223</v>
      </c>
      <c r="CT1067" t="s">
        <v>1223</v>
      </c>
      <c r="CU1067" t="s">
        <v>1223</v>
      </c>
      <c r="CV1067" t="s">
        <v>1592</v>
      </c>
      <c r="CW1067" t="s">
        <v>1592</v>
      </c>
      <c r="CX1067">
        <v>1065</v>
      </c>
      <c r="CY1067" t="s">
        <v>11284</v>
      </c>
      <c r="CZ1067" t="s">
        <v>1592</v>
      </c>
      <c r="DA1067" t="s">
        <v>2313</v>
      </c>
      <c r="DB1067" t="s">
        <v>2314</v>
      </c>
      <c r="DC1067" t="s">
        <v>11275</v>
      </c>
      <c r="DD1067" t="s">
        <v>1264</v>
      </c>
      <c r="DE1067" t="s">
        <v>11274</v>
      </c>
      <c r="DF1067" t="s">
        <v>1592</v>
      </c>
      <c r="DG1067" t="s">
        <v>1592</v>
      </c>
      <c r="DH1067" t="s">
        <v>2334</v>
      </c>
      <c r="DI1067" t="e">
        <v>#N/A</v>
      </c>
      <c r="DJ1067"/>
      <c r="DK1067" t="s">
        <v>2334</v>
      </c>
      <c r="DL1067">
        <v>9</v>
      </c>
      <c r="DM1067" t="s">
        <v>2315</v>
      </c>
      <c r="DN1067" t="s">
        <v>1252</v>
      </c>
      <c r="DO1067" t="b">
        <v>1</v>
      </c>
      <c r="DP1067" t="b">
        <v>1</v>
      </c>
      <c r="DQ1067" t="b">
        <v>1</v>
      </c>
      <c r="DR1067" t="b">
        <v>0</v>
      </c>
      <c r="DS1067" t="b">
        <v>0</v>
      </c>
      <c r="DT1067" t="b">
        <v>1</v>
      </c>
      <c r="DU1067" t="b">
        <v>0</v>
      </c>
      <c r="DV1067">
        <v>0</v>
      </c>
      <c r="DW1067" t="b">
        <v>0</v>
      </c>
      <c r="DX1067" t="b">
        <v>0</v>
      </c>
      <c r="DY1067" t="b">
        <v>0</v>
      </c>
      <c r="DZ1067" t="b">
        <v>0</v>
      </c>
      <c r="EA1067" t="b">
        <v>0</v>
      </c>
      <c r="EB1067" t="b">
        <v>0</v>
      </c>
      <c r="EC1067" t="b">
        <v>0</v>
      </c>
      <c r="ED1067" t="b">
        <v>0</v>
      </c>
      <c r="EE1067" t="b">
        <v>0</v>
      </c>
      <c r="EF1067" t="b" cm="1">
        <v>0</v>
      </c>
      <c r="EG1067" t="b">
        <v>0</v>
      </c>
      <c r="EH1067" t="b">
        <v>0</v>
      </c>
      <c r="EI1067" t="b">
        <v>0</v>
      </c>
      <c r="EJ1067" t="s">
        <v>1592</v>
      </c>
      <c r="EK1067">
        <v>0</v>
      </c>
      <c r="EL1067">
        <v>30</v>
      </c>
      <c r="EM1067" t="b">
        <v>0</v>
      </c>
    </row>
    <row r="1068" spans="1:143" ht="15.75">
      <c r="A1068"/>
      <c r="B1068" t="s">
        <v>1252</v>
      </c>
      <c r="C1068" t="s">
        <v>1252</v>
      </c>
      <c r="D1068" t="s">
        <v>11285</v>
      </c>
      <c r="E1068" t="s">
        <v>11286</v>
      </c>
      <c r="F1068"/>
      <c r="G1068" t="s">
        <v>11285</v>
      </c>
      <c r="H1068" t="s">
        <v>11285</v>
      </c>
      <c r="I1068" t="s">
        <v>1268</v>
      </c>
      <c r="J1068" t="s">
        <v>11235</v>
      </c>
      <c r="K1068"/>
      <c r="L1068" t="s">
        <v>1939</v>
      </c>
      <c r="M1068" t="s">
        <v>2010</v>
      </c>
      <c r="N1068"/>
      <c r="O1068" t="s">
        <v>11188</v>
      </c>
      <c r="P1068" t="s">
        <v>1274</v>
      </c>
      <c r="Q1068" t="s">
        <v>1264</v>
      </c>
      <c r="R1068" t="s">
        <v>2182</v>
      </c>
      <c r="S1068"/>
      <c r="T1068"/>
      <c r="U1068" t="s">
        <v>11237</v>
      </c>
      <c r="V1068" t="s">
        <v>11287</v>
      </c>
      <c r="W1068"/>
      <c r="X1068"/>
      <c r="Y1068"/>
      <c r="Z1068"/>
      <c r="AA1068"/>
      <c r="AB1068"/>
      <c r="AC1068"/>
      <c r="AD1068"/>
      <c r="AE1068"/>
      <c r="AF1068"/>
      <c r="AG1068"/>
      <c r="AH1068"/>
      <c r="AI1068"/>
      <c r="AJ1068"/>
      <c r="AK1068"/>
      <c r="AL1068"/>
      <c r="AM1068"/>
      <c r="AN1068"/>
      <c r="AO1068" s="108" t="s">
        <v>43</v>
      </c>
      <c r="AP1068" t="s">
        <v>1265</v>
      </c>
      <c r="AQ1068">
        <v>13</v>
      </c>
      <c r="AR1068" t="e">
        <v>#N/A</v>
      </c>
      <c r="AS1068" t="s">
        <v>1252</v>
      </c>
      <c r="AT1068" t="e">
        <v>#N/A</v>
      </c>
      <c r="AU1068" t="s">
        <v>11286</v>
      </c>
      <c r="AV1068" t="s">
        <v>11288</v>
      </c>
      <c r="AW1068" t="s">
        <v>1937</v>
      </c>
      <c r="AX1068" t="s">
        <v>1934</v>
      </c>
      <c r="AY1068" t="s">
        <v>11289</v>
      </c>
      <c r="AZ1068" t="s">
        <v>1264</v>
      </c>
      <c r="BA1068" t="s">
        <v>11290</v>
      </c>
      <c r="BB1068" t="s">
        <v>1268</v>
      </c>
      <c r="BC1068" t="s">
        <v>1939</v>
      </c>
      <c r="BD1068" t="s">
        <v>11291</v>
      </c>
      <c r="BE1068">
        <v>1068</v>
      </c>
      <c r="BF1068">
        <v>1063</v>
      </c>
      <c r="BG1068">
        <v>0</v>
      </c>
      <c r="BH1068" t="s">
        <v>11286</v>
      </c>
      <c r="BI1068">
        <v>1</v>
      </c>
      <c r="BJ1068">
        <v>0</v>
      </c>
      <c r="BK1068">
        <v>0</v>
      </c>
      <c r="BL1068" t="s">
        <v>1592</v>
      </c>
      <c r="BM1068" t="s">
        <v>11236</v>
      </c>
      <c r="BN1068" t="s">
        <v>11238</v>
      </c>
      <c r="BO1068" t="e" cm="1">
        <v>#N/A</v>
      </c>
      <c r="BP1068" t="s">
        <v>1592</v>
      </c>
      <c r="BQ1068" t="s">
        <v>1223</v>
      </c>
      <c r="BR1068">
        <v>12</v>
      </c>
      <c r="BS1068" t="s">
        <v>1864</v>
      </c>
      <c r="BT1068" t="s">
        <v>11292</v>
      </c>
      <c r="BU1068" t="s">
        <v>11285</v>
      </c>
      <c r="BV1068" t="s">
        <v>11288</v>
      </c>
      <c r="BW1068" t="s">
        <v>11289</v>
      </c>
      <c r="BX1068" t="s">
        <v>1937</v>
      </c>
      <c r="BY1068" t="s">
        <v>1592</v>
      </c>
      <c r="BZ1068" t="s">
        <v>1937</v>
      </c>
      <c r="CA1068" t="s">
        <v>2010</v>
      </c>
      <c r="CB1068"/>
      <c r="CC1068" t="s">
        <v>998</v>
      </c>
      <c r="CD1068" t="s">
        <v>1268</v>
      </c>
      <c r="CE1068" t="s">
        <v>11293</v>
      </c>
      <c r="CF1068" t="s">
        <v>11294</v>
      </c>
      <c r="CG1068" t="s">
        <v>1268</v>
      </c>
      <c r="CH1068" t="s">
        <v>1592</v>
      </c>
      <c r="CI1068" t="s">
        <v>2182</v>
      </c>
      <c r="CJ1068" t="s">
        <v>1252</v>
      </c>
      <c r="CK1068"/>
      <c r="CL1068"/>
      <c r="CM1068" t="s">
        <v>11237</v>
      </c>
      <c r="CN1068" t="s">
        <v>11287</v>
      </c>
      <c r="CO1068" t="s">
        <v>11237</v>
      </c>
      <c r="CP1068" t="s">
        <v>11287</v>
      </c>
      <c r="CQ1068" t="s">
        <v>1592</v>
      </c>
      <c r="CR1068">
        <v>8</v>
      </c>
      <c r="CS1068" t="s">
        <v>1223</v>
      </c>
      <c r="CT1068" t="s">
        <v>1223</v>
      </c>
      <c r="CU1068" t="s">
        <v>1223</v>
      </c>
      <c r="CV1068" t="s">
        <v>1592</v>
      </c>
      <c r="CW1068" t="s">
        <v>1592</v>
      </c>
      <c r="CX1068">
        <v>1066</v>
      </c>
      <c r="CY1068" t="s">
        <v>11295</v>
      </c>
      <c r="CZ1068" t="s">
        <v>1592</v>
      </c>
      <c r="DA1068" t="s">
        <v>2313</v>
      </c>
      <c r="DB1068" t="s">
        <v>2314</v>
      </c>
      <c r="DC1068" t="s">
        <v>11286</v>
      </c>
      <c r="DD1068" t="s">
        <v>1264</v>
      </c>
      <c r="DE1068" t="s">
        <v>11285</v>
      </c>
      <c r="DF1068" t="s">
        <v>1592</v>
      </c>
      <c r="DG1068" t="s">
        <v>1592</v>
      </c>
      <c r="DH1068" t="s">
        <v>2334</v>
      </c>
      <c r="DI1068" t="e">
        <v>#N/A</v>
      </c>
      <c r="DJ1068"/>
      <c r="DK1068" t="s">
        <v>2334</v>
      </c>
      <c r="DL1068">
        <v>9</v>
      </c>
      <c r="DM1068" t="s">
        <v>2315</v>
      </c>
      <c r="DN1068" t="s">
        <v>1252</v>
      </c>
      <c r="DO1068" t="b">
        <v>1</v>
      </c>
      <c r="DP1068" t="b">
        <v>1</v>
      </c>
      <c r="DQ1068" t="b">
        <v>1</v>
      </c>
      <c r="DR1068" t="b">
        <v>0</v>
      </c>
      <c r="DS1068" t="b">
        <v>0</v>
      </c>
      <c r="DT1068" t="b">
        <v>1</v>
      </c>
      <c r="DU1068" t="b">
        <v>0</v>
      </c>
      <c r="DV1068">
        <v>0</v>
      </c>
      <c r="DW1068" t="b">
        <v>0</v>
      </c>
      <c r="DX1068" t="b">
        <v>0</v>
      </c>
      <c r="DY1068" t="b">
        <v>0</v>
      </c>
      <c r="DZ1068" t="b">
        <v>0</v>
      </c>
      <c r="EA1068" t="b">
        <v>0</v>
      </c>
      <c r="EB1068" t="b">
        <v>0</v>
      </c>
      <c r="EC1068" t="b">
        <v>0</v>
      </c>
      <c r="ED1068" t="b">
        <v>0</v>
      </c>
      <c r="EE1068" t="b">
        <v>0</v>
      </c>
      <c r="EF1068" t="b" cm="1">
        <v>0</v>
      </c>
      <c r="EG1068" t="b">
        <v>0</v>
      </c>
      <c r="EH1068" t="b">
        <v>0</v>
      </c>
      <c r="EI1068" t="b">
        <v>0</v>
      </c>
      <c r="EJ1068" t="s">
        <v>1592</v>
      </c>
      <c r="EK1068">
        <v>0</v>
      </c>
      <c r="EL1068">
        <v>36</v>
      </c>
      <c r="EM1068" t="b">
        <v>0</v>
      </c>
    </row>
    <row r="1069" spans="1:143" ht="15.75">
      <c r="A1069"/>
      <c r="B1069" t="s">
        <v>1252</v>
      </c>
      <c r="C1069" t="s">
        <v>1252</v>
      </c>
      <c r="D1069" t="s">
        <v>11296</v>
      </c>
      <c r="E1069" t="s">
        <v>11297</v>
      </c>
      <c r="F1069"/>
      <c r="G1069" t="s">
        <v>11296</v>
      </c>
      <c r="H1069" t="s">
        <v>11296</v>
      </c>
      <c r="I1069" t="s">
        <v>1268</v>
      </c>
      <c r="J1069" t="s">
        <v>11235</v>
      </c>
      <c r="K1069"/>
      <c r="L1069" t="s">
        <v>1939</v>
      </c>
      <c r="M1069" t="s">
        <v>2010</v>
      </c>
      <c r="N1069"/>
      <c r="O1069" t="s">
        <v>11188</v>
      </c>
      <c r="P1069" t="s">
        <v>1274</v>
      </c>
      <c r="Q1069" t="s">
        <v>1264</v>
      </c>
      <c r="R1069" t="s">
        <v>2182</v>
      </c>
      <c r="S1069"/>
      <c r="T1069"/>
      <c r="U1069" t="s">
        <v>11237</v>
      </c>
      <c r="V1069" t="s">
        <v>11298</v>
      </c>
      <c r="W1069"/>
      <c r="X1069"/>
      <c r="Y1069"/>
      <c r="Z1069"/>
      <c r="AA1069"/>
      <c r="AB1069"/>
      <c r="AC1069"/>
      <c r="AD1069"/>
      <c r="AE1069"/>
      <c r="AF1069"/>
      <c r="AG1069"/>
      <c r="AH1069"/>
      <c r="AI1069"/>
      <c r="AJ1069"/>
      <c r="AK1069"/>
      <c r="AL1069"/>
      <c r="AM1069"/>
      <c r="AN1069"/>
      <c r="AO1069" s="108" t="s">
        <v>43</v>
      </c>
      <c r="AP1069" t="s">
        <v>1265</v>
      </c>
      <c r="AQ1069">
        <v>14</v>
      </c>
      <c r="AR1069" t="e">
        <v>#N/A</v>
      </c>
      <c r="AS1069" t="s">
        <v>1252</v>
      </c>
      <c r="AT1069" t="e">
        <v>#N/A</v>
      </c>
      <c r="AU1069" t="s">
        <v>11297</v>
      </c>
      <c r="AV1069" t="s">
        <v>11299</v>
      </c>
      <c r="AW1069" t="s">
        <v>1937</v>
      </c>
      <c r="AX1069" t="s">
        <v>1934</v>
      </c>
      <c r="AY1069" t="s">
        <v>11300</v>
      </c>
      <c r="AZ1069" t="s">
        <v>1264</v>
      </c>
      <c r="BA1069" t="s">
        <v>11301</v>
      </c>
      <c r="BB1069" t="s">
        <v>1268</v>
      </c>
      <c r="BC1069" t="s">
        <v>1939</v>
      </c>
      <c r="BD1069" t="s">
        <v>11302</v>
      </c>
      <c r="BE1069">
        <v>1069</v>
      </c>
      <c r="BF1069">
        <v>1063</v>
      </c>
      <c r="BG1069">
        <v>0</v>
      </c>
      <c r="BH1069" t="s">
        <v>11297</v>
      </c>
      <c r="BI1069">
        <v>1</v>
      </c>
      <c r="BJ1069">
        <v>0</v>
      </c>
      <c r="BK1069">
        <v>0</v>
      </c>
      <c r="BL1069" t="s">
        <v>1592</v>
      </c>
      <c r="BM1069" t="s">
        <v>11236</v>
      </c>
      <c r="BN1069" t="s">
        <v>11238</v>
      </c>
      <c r="BO1069" t="e" cm="1">
        <v>#N/A</v>
      </c>
      <c r="BP1069" t="s">
        <v>1592</v>
      </c>
      <c r="BQ1069" t="s">
        <v>1223</v>
      </c>
      <c r="BR1069">
        <v>13</v>
      </c>
      <c r="BS1069" t="s">
        <v>2039</v>
      </c>
      <c r="BT1069" t="s">
        <v>11303</v>
      </c>
      <c r="BU1069" t="s">
        <v>11296</v>
      </c>
      <c r="BV1069" t="s">
        <v>11299</v>
      </c>
      <c r="BW1069" t="s">
        <v>11300</v>
      </c>
      <c r="BX1069" t="s">
        <v>1937</v>
      </c>
      <c r="BY1069" t="s">
        <v>1592</v>
      </c>
      <c r="BZ1069" t="s">
        <v>1937</v>
      </c>
      <c r="CA1069" t="s">
        <v>2010</v>
      </c>
      <c r="CB1069"/>
      <c r="CC1069" t="s">
        <v>998</v>
      </c>
      <c r="CD1069" t="s">
        <v>1268</v>
      </c>
      <c r="CE1069" t="s">
        <v>11304</v>
      </c>
      <c r="CF1069" t="s">
        <v>11305</v>
      </c>
      <c r="CG1069" t="s">
        <v>1268</v>
      </c>
      <c r="CH1069" t="s">
        <v>1592</v>
      </c>
      <c r="CI1069" t="s">
        <v>2182</v>
      </c>
      <c r="CJ1069" t="s">
        <v>1252</v>
      </c>
      <c r="CK1069"/>
      <c r="CL1069"/>
      <c r="CM1069" t="s">
        <v>11237</v>
      </c>
      <c r="CN1069" t="s">
        <v>11298</v>
      </c>
      <c r="CO1069" t="s">
        <v>11237</v>
      </c>
      <c r="CP1069" t="s">
        <v>11298</v>
      </c>
      <c r="CQ1069" t="s">
        <v>1592</v>
      </c>
      <c r="CR1069">
        <v>8</v>
      </c>
      <c r="CS1069" t="s">
        <v>1223</v>
      </c>
      <c r="CT1069" t="s">
        <v>1223</v>
      </c>
      <c r="CU1069" t="s">
        <v>1223</v>
      </c>
      <c r="CV1069" t="s">
        <v>1592</v>
      </c>
      <c r="CW1069" t="s">
        <v>1592</v>
      </c>
      <c r="CX1069">
        <v>1067</v>
      </c>
      <c r="CY1069" t="s">
        <v>11306</v>
      </c>
      <c r="CZ1069" t="s">
        <v>1592</v>
      </c>
      <c r="DA1069" t="s">
        <v>2313</v>
      </c>
      <c r="DB1069" t="s">
        <v>2314</v>
      </c>
      <c r="DC1069" t="s">
        <v>11297</v>
      </c>
      <c r="DD1069" t="s">
        <v>1264</v>
      </c>
      <c r="DE1069" t="s">
        <v>11296</v>
      </c>
      <c r="DF1069" t="s">
        <v>1592</v>
      </c>
      <c r="DG1069" t="s">
        <v>1592</v>
      </c>
      <c r="DH1069" t="s">
        <v>2334</v>
      </c>
      <c r="DI1069" t="e">
        <v>#N/A</v>
      </c>
      <c r="DJ1069"/>
      <c r="DK1069" t="s">
        <v>2334</v>
      </c>
      <c r="DL1069">
        <v>9</v>
      </c>
      <c r="DM1069" t="s">
        <v>2315</v>
      </c>
      <c r="DN1069" t="s">
        <v>1252</v>
      </c>
      <c r="DO1069" t="b">
        <v>1</v>
      </c>
      <c r="DP1069" t="b">
        <v>1</v>
      </c>
      <c r="DQ1069" t="b">
        <v>1</v>
      </c>
      <c r="DR1069" t="b">
        <v>0</v>
      </c>
      <c r="DS1069" t="b">
        <v>0</v>
      </c>
      <c r="DT1069" t="b">
        <v>1</v>
      </c>
      <c r="DU1069" t="b">
        <v>0</v>
      </c>
      <c r="DV1069">
        <v>0</v>
      </c>
      <c r="DW1069" t="b">
        <v>0</v>
      </c>
      <c r="DX1069" t="b">
        <v>0</v>
      </c>
      <c r="DY1069" t="b">
        <v>0</v>
      </c>
      <c r="DZ1069" t="b">
        <v>0</v>
      </c>
      <c r="EA1069" t="b">
        <v>0</v>
      </c>
      <c r="EB1069" t="b">
        <v>0</v>
      </c>
      <c r="EC1069" t="b">
        <v>0</v>
      </c>
      <c r="ED1069" t="b">
        <v>0</v>
      </c>
      <c r="EE1069" t="b">
        <v>0</v>
      </c>
      <c r="EF1069" t="b" cm="1">
        <v>0</v>
      </c>
      <c r="EG1069" t="b">
        <v>0</v>
      </c>
      <c r="EH1069" t="b">
        <v>0</v>
      </c>
      <c r="EI1069" t="b">
        <v>0</v>
      </c>
      <c r="EJ1069" t="s">
        <v>1592</v>
      </c>
      <c r="EK1069">
        <v>0</v>
      </c>
      <c r="EL1069">
        <v>31</v>
      </c>
      <c r="EM1069" t="b">
        <v>0</v>
      </c>
    </row>
    <row r="1070" spans="1:143" ht="15.75">
      <c r="A1070"/>
      <c r="B1070" t="s">
        <v>1252</v>
      </c>
      <c r="C1070" t="s">
        <v>1252</v>
      </c>
      <c r="D1070" t="s">
        <v>11307</v>
      </c>
      <c r="E1070" t="s">
        <v>11308</v>
      </c>
      <c r="F1070"/>
      <c r="G1070" t="s">
        <v>11307</v>
      </c>
      <c r="H1070" t="s">
        <v>11309</v>
      </c>
      <c r="I1070" t="s">
        <v>1268</v>
      </c>
      <c r="J1070" t="s">
        <v>11235</v>
      </c>
      <c r="K1070"/>
      <c r="L1070" t="s">
        <v>1939</v>
      </c>
      <c r="M1070" t="s">
        <v>2031</v>
      </c>
      <c r="N1070"/>
      <c r="O1070" t="s">
        <v>11188</v>
      </c>
      <c r="P1070" t="s">
        <v>1274</v>
      </c>
      <c r="Q1070" t="s">
        <v>1264</v>
      </c>
      <c r="R1070" t="s">
        <v>2182</v>
      </c>
      <c r="S1070"/>
      <c r="T1070"/>
      <c r="U1070" t="s">
        <v>11237</v>
      </c>
      <c r="V1070" t="s">
        <v>11310</v>
      </c>
      <c r="W1070"/>
      <c r="X1070"/>
      <c r="Y1070"/>
      <c r="Z1070"/>
      <c r="AA1070"/>
      <c r="AB1070"/>
      <c r="AC1070"/>
      <c r="AD1070"/>
      <c r="AE1070"/>
      <c r="AF1070"/>
      <c r="AG1070"/>
      <c r="AH1070"/>
      <c r="AI1070"/>
      <c r="AJ1070"/>
      <c r="AK1070"/>
      <c r="AL1070"/>
      <c r="AM1070"/>
      <c r="AN1070"/>
      <c r="AO1070" s="108" t="s">
        <v>43</v>
      </c>
      <c r="AP1070" t="s">
        <v>1265</v>
      </c>
      <c r="AQ1070">
        <v>15</v>
      </c>
      <c r="AR1070" t="e">
        <v>#N/A</v>
      </c>
      <c r="AS1070" t="s">
        <v>1252</v>
      </c>
      <c r="AT1070" t="e">
        <v>#N/A</v>
      </c>
      <c r="AU1070" t="s">
        <v>11308</v>
      </c>
      <c r="AV1070" t="s">
        <v>11311</v>
      </c>
      <c r="AW1070" t="s">
        <v>1937</v>
      </c>
      <c r="AX1070" t="s">
        <v>1934</v>
      </c>
      <c r="AY1070" t="s">
        <v>11312</v>
      </c>
      <c r="AZ1070" t="s">
        <v>1264</v>
      </c>
      <c r="BA1070" t="s">
        <v>11313</v>
      </c>
      <c r="BB1070" t="s">
        <v>1268</v>
      </c>
      <c r="BC1070" t="s">
        <v>1939</v>
      </c>
      <c r="BD1070" t="s">
        <v>11314</v>
      </c>
      <c r="BE1070">
        <v>1070</v>
      </c>
      <c r="BF1070">
        <v>1063</v>
      </c>
      <c r="BG1070">
        <v>0</v>
      </c>
      <c r="BH1070" t="s">
        <v>11308</v>
      </c>
      <c r="BI1070">
        <v>1</v>
      </c>
      <c r="BJ1070">
        <v>0</v>
      </c>
      <c r="BK1070">
        <v>0</v>
      </c>
      <c r="BL1070" t="s">
        <v>1592</v>
      </c>
      <c r="BM1070" t="s">
        <v>11236</v>
      </c>
      <c r="BN1070" t="s">
        <v>11238</v>
      </c>
      <c r="BO1070" t="e" cm="1">
        <v>#N/A</v>
      </c>
      <c r="BP1070" t="s">
        <v>1592</v>
      </c>
      <c r="BQ1070" t="s">
        <v>1223</v>
      </c>
      <c r="BR1070">
        <v>14</v>
      </c>
      <c r="BS1070" t="s">
        <v>1910</v>
      </c>
      <c r="BT1070" t="s">
        <v>11315</v>
      </c>
      <c r="BU1070" t="s">
        <v>11307</v>
      </c>
      <c r="BV1070" t="s">
        <v>11311</v>
      </c>
      <c r="BW1070" t="s">
        <v>11316</v>
      </c>
      <c r="BX1070" t="s">
        <v>1937</v>
      </c>
      <c r="BY1070" t="s">
        <v>1592</v>
      </c>
      <c r="BZ1070" t="s">
        <v>1937</v>
      </c>
      <c r="CA1070" t="s">
        <v>2031</v>
      </c>
      <c r="CB1070"/>
      <c r="CC1070" t="s">
        <v>998</v>
      </c>
      <c r="CD1070" t="s">
        <v>1268</v>
      </c>
      <c r="CE1070" t="s">
        <v>11317</v>
      </c>
      <c r="CF1070" t="s">
        <v>11318</v>
      </c>
      <c r="CG1070" t="s">
        <v>1268</v>
      </c>
      <c r="CH1070" t="s">
        <v>1592</v>
      </c>
      <c r="CI1070" t="s">
        <v>2182</v>
      </c>
      <c r="CJ1070" t="s">
        <v>1252</v>
      </c>
      <c r="CK1070"/>
      <c r="CL1070"/>
      <c r="CM1070" t="s">
        <v>11237</v>
      </c>
      <c r="CN1070" t="s">
        <v>11310</v>
      </c>
      <c r="CO1070" t="s">
        <v>11237</v>
      </c>
      <c r="CP1070" t="s">
        <v>11310</v>
      </c>
      <c r="CQ1070" t="s">
        <v>1592</v>
      </c>
      <c r="CR1070">
        <v>8</v>
      </c>
      <c r="CS1070" t="s">
        <v>1223</v>
      </c>
      <c r="CT1070" t="s">
        <v>1223</v>
      </c>
      <c r="CU1070" t="s">
        <v>1223</v>
      </c>
      <c r="CV1070" t="s">
        <v>1592</v>
      </c>
      <c r="CW1070" t="s">
        <v>1592</v>
      </c>
      <c r="CX1070">
        <v>1068</v>
      </c>
      <c r="CY1070" t="s">
        <v>11319</v>
      </c>
      <c r="CZ1070" t="s">
        <v>1592</v>
      </c>
      <c r="DA1070" t="s">
        <v>2313</v>
      </c>
      <c r="DB1070" t="s">
        <v>2314</v>
      </c>
      <c r="DC1070" t="s">
        <v>11308</v>
      </c>
      <c r="DD1070" t="s">
        <v>1264</v>
      </c>
      <c r="DE1070" t="s">
        <v>11307</v>
      </c>
      <c r="DF1070" t="s">
        <v>1592</v>
      </c>
      <c r="DG1070" t="s">
        <v>1592</v>
      </c>
      <c r="DH1070" t="s">
        <v>2334</v>
      </c>
      <c r="DI1070" t="e">
        <v>#N/A</v>
      </c>
      <c r="DJ1070"/>
      <c r="DK1070" t="s">
        <v>2334</v>
      </c>
      <c r="DL1070">
        <v>9</v>
      </c>
      <c r="DM1070" t="s">
        <v>2315</v>
      </c>
      <c r="DN1070" t="s">
        <v>1252</v>
      </c>
      <c r="DO1070" t="b">
        <v>1</v>
      </c>
      <c r="DP1070" t="b">
        <v>1</v>
      </c>
      <c r="DQ1070" t="b">
        <v>1</v>
      </c>
      <c r="DR1070" t="b">
        <v>0</v>
      </c>
      <c r="DS1070" t="b">
        <v>0</v>
      </c>
      <c r="DT1070" t="b">
        <v>1</v>
      </c>
      <c r="DU1070" t="b">
        <v>0</v>
      </c>
      <c r="DV1070">
        <v>0</v>
      </c>
      <c r="DW1070" t="b">
        <v>0</v>
      </c>
      <c r="DX1070" t="b">
        <v>0</v>
      </c>
      <c r="DY1070" t="b">
        <v>0</v>
      </c>
      <c r="DZ1070" t="b">
        <v>0</v>
      </c>
      <c r="EA1070" t="b">
        <v>0</v>
      </c>
      <c r="EB1070" t="b">
        <v>0</v>
      </c>
      <c r="EC1070" t="b">
        <v>0</v>
      </c>
      <c r="ED1070" t="b">
        <v>0</v>
      </c>
      <c r="EE1070" t="b">
        <v>0</v>
      </c>
      <c r="EF1070" t="b" cm="1">
        <v>0</v>
      </c>
      <c r="EG1070" t="b">
        <v>0</v>
      </c>
      <c r="EH1070" t="b">
        <v>0</v>
      </c>
      <c r="EI1070" t="b">
        <v>0</v>
      </c>
      <c r="EJ1070" t="s">
        <v>1592</v>
      </c>
      <c r="EK1070">
        <v>0</v>
      </c>
      <c r="EL1070">
        <v>43</v>
      </c>
      <c r="EM1070" t="b">
        <v>0</v>
      </c>
    </row>
    <row r="1071" spans="1:143" ht="15.75">
      <c r="A1071"/>
      <c r="B1071" t="s">
        <v>1252</v>
      </c>
      <c r="C1071" t="s">
        <v>1252</v>
      </c>
      <c r="D1071" t="s">
        <v>11320</v>
      </c>
      <c r="E1071" t="s">
        <v>11321</v>
      </c>
      <c r="F1071"/>
      <c r="G1071" t="s">
        <v>11320</v>
      </c>
      <c r="H1071" t="s">
        <v>11322</v>
      </c>
      <c r="I1071" t="s">
        <v>1268</v>
      </c>
      <c r="J1071" t="s">
        <v>11235</v>
      </c>
      <c r="K1071"/>
      <c r="L1071" t="s">
        <v>1939</v>
      </c>
      <c r="M1071" t="s">
        <v>2010</v>
      </c>
      <c r="N1071"/>
      <c r="O1071" t="s">
        <v>11188</v>
      </c>
      <c r="P1071" t="s">
        <v>1274</v>
      </c>
      <c r="Q1071" t="s">
        <v>1264</v>
      </c>
      <c r="R1071" t="s">
        <v>2182</v>
      </c>
      <c r="S1071"/>
      <c r="T1071"/>
      <c r="U1071" t="s">
        <v>11237</v>
      </c>
      <c r="V1071" t="s">
        <v>11323</v>
      </c>
      <c r="W1071"/>
      <c r="X1071"/>
      <c r="Y1071"/>
      <c r="Z1071"/>
      <c r="AA1071"/>
      <c r="AB1071"/>
      <c r="AC1071"/>
      <c r="AD1071"/>
      <c r="AE1071"/>
      <c r="AF1071"/>
      <c r="AG1071"/>
      <c r="AH1071"/>
      <c r="AI1071"/>
      <c r="AJ1071"/>
      <c r="AK1071"/>
      <c r="AL1071"/>
      <c r="AM1071"/>
      <c r="AN1071"/>
      <c r="AO1071" s="108" t="s">
        <v>43</v>
      </c>
      <c r="AP1071" t="s">
        <v>1265</v>
      </c>
      <c r="AQ1071">
        <v>16</v>
      </c>
      <c r="AR1071" t="e">
        <v>#N/A</v>
      </c>
      <c r="AS1071" t="s">
        <v>1252</v>
      </c>
      <c r="AT1071" t="e">
        <v>#N/A</v>
      </c>
      <c r="AU1071" t="s">
        <v>11321</v>
      </c>
      <c r="AV1071" t="s">
        <v>11324</v>
      </c>
      <c r="AW1071" t="s">
        <v>1937</v>
      </c>
      <c r="AX1071" t="s">
        <v>1934</v>
      </c>
      <c r="AY1071" t="s">
        <v>11325</v>
      </c>
      <c r="AZ1071" t="s">
        <v>1264</v>
      </c>
      <c r="BA1071" t="s">
        <v>11326</v>
      </c>
      <c r="BB1071" t="s">
        <v>1268</v>
      </c>
      <c r="BC1071" t="s">
        <v>1939</v>
      </c>
      <c r="BD1071" t="s">
        <v>11327</v>
      </c>
      <c r="BE1071">
        <v>1071</v>
      </c>
      <c r="BF1071">
        <v>1063</v>
      </c>
      <c r="BG1071">
        <v>0</v>
      </c>
      <c r="BH1071" t="s">
        <v>11321</v>
      </c>
      <c r="BI1071">
        <v>1</v>
      </c>
      <c r="BJ1071">
        <v>0</v>
      </c>
      <c r="BK1071">
        <v>0</v>
      </c>
      <c r="BL1071" t="s">
        <v>1592</v>
      </c>
      <c r="BM1071" t="s">
        <v>11236</v>
      </c>
      <c r="BN1071" t="s">
        <v>11238</v>
      </c>
      <c r="BO1071" t="e" cm="1">
        <v>#N/A</v>
      </c>
      <c r="BP1071" t="s">
        <v>1592</v>
      </c>
      <c r="BQ1071" t="s">
        <v>1223</v>
      </c>
      <c r="BR1071">
        <v>15</v>
      </c>
      <c r="BS1071" t="s">
        <v>1914</v>
      </c>
      <c r="BT1071" t="s">
        <v>11328</v>
      </c>
      <c r="BU1071" t="s">
        <v>11320</v>
      </c>
      <c r="BV1071" t="s">
        <v>11324</v>
      </c>
      <c r="BW1071" t="s">
        <v>11329</v>
      </c>
      <c r="BX1071" t="s">
        <v>1937</v>
      </c>
      <c r="BY1071" t="s">
        <v>1592</v>
      </c>
      <c r="BZ1071" t="s">
        <v>1937</v>
      </c>
      <c r="CA1071" t="s">
        <v>2010</v>
      </c>
      <c r="CB1071"/>
      <c r="CC1071" t="s">
        <v>998</v>
      </c>
      <c r="CD1071" t="s">
        <v>1268</v>
      </c>
      <c r="CE1071" t="s">
        <v>11330</v>
      </c>
      <c r="CF1071" t="s">
        <v>11331</v>
      </c>
      <c r="CG1071" t="s">
        <v>1268</v>
      </c>
      <c r="CH1071" t="s">
        <v>1592</v>
      </c>
      <c r="CI1071" t="s">
        <v>2182</v>
      </c>
      <c r="CJ1071" t="s">
        <v>1252</v>
      </c>
      <c r="CK1071"/>
      <c r="CL1071"/>
      <c r="CM1071" t="s">
        <v>11237</v>
      </c>
      <c r="CN1071" t="s">
        <v>11323</v>
      </c>
      <c r="CO1071" t="s">
        <v>11237</v>
      </c>
      <c r="CP1071" t="s">
        <v>11323</v>
      </c>
      <c r="CQ1071" t="s">
        <v>1592</v>
      </c>
      <c r="CR1071">
        <v>8</v>
      </c>
      <c r="CS1071" t="s">
        <v>1223</v>
      </c>
      <c r="CT1071" t="s">
        <v>1223</v>
      </c>
      <c r="CU1071" t="s">
        <v>1223</v>
      </c>
      <c r="CV1071" t="s">
        <v>1592</v>
      </c>
      <c r="CW1071" t="s">
        <v>1592</v>
      </c>
      <c r="CX1071">
        <v>1069</v>
      </c>
      <c r="CY1071" t="s">
        <v>11332</v>
      </c>
      <c r="CZ1071" t="s">
        <v>1592</v>
      </c>
      <c r="DA1071" t="s">
        <v>2313</v>
      </c>
      <c r="DB1071" t="s">
        <v>2314</v>
      </c>
      <c r="DC1071" t="s">
        <v>11321</v>
      </c>
      <c r="DD1071" t="s">
        <v>1264</v>
      </c>
      <c r="DE1071" t="s">
        <v>11320</v>
      </c>
      <c r="DF1071" t="s">
        <v>1592</v>
      </c>
      <c r="DG1071" t="s">
        <v>1592</v>
      </c>
      <c r="DH1071" t="s">
        <v>2334</v>
      </c>
      <c r="DI1071" t="e">
        <v>#N/A</v>
      </c>
      <c r="DJ1071"/>
      <c r="DK1071" t="s">
        <v>2334</v>
      </c>
      <c r="DL1071">
        <v>9</v>
      </c>
      <c r="DM1071" t="s">
        <v>2315</v>
      </c>
      <c r="DN1071" t="s">
        <v>1252</v>
      </c>
      <c r="DO1071" t="b">
        <v>1</v>
      </c>
      <c r="DP1071" t="b">
        <v>1</v>
      </c>
      <c r="DQ1071" t="b">
        <v>1</v>
      </c>
      <c r="DR1071" t="b">
        <v>0</v>
      </c>
      <c r="DS1071" t="b">
        <v>0</v>
      </c>
      <c r="DT1071" t="b">
        <v>1</v>
      </c>
      <c r="DU1071" t="b">
        <v>0</v>
      </c>
      <c r="DV1071">
        <v>0</v>
      </c>
      <c r="DW1071" t="b">
        <v>0</v>
      </c>
      <c r="DX1071" t="b">
        <v>0</v>
      </c>
      <c r="DY1071" t="b">
        <v>0</v>
      </c>
      <c r="DZ1071" t="b">
        <v>0</v>
      </c>
      <c r="EA1071" t="b">
        <v>0</v>
      </c>
      <c r="EB1071" t="b">
        <v>0</v>
      </c>
      <c r="EC1071" t="b">
        <v>0</v>
      </c>
      <c r="ED1071" t="b">
        <v>0</v>
      </c>
      <c r="EE1071" t="b">
        <v>0</v>
      </c>
      <c r="EF1071" t="b" cm="1">
        <v>0</v>
      </c>
      <c r="EG1071" t="b">
        <v>0</v>
      </c>
      <c r="EH1071" t="b">
        <v>0</v>
      </c>
      <c r="EI1071" t="b">
        <v>0</v>
      </c>
      <c r="EJ1071" t="s">
        <v>1592</v>
      </c>
      <c r="EK1071">
        <v>0</v>
      </c>
      <c r="EL1071">
        <v>35</v>
      </c>
      <c r="EM1071" t="b">
        <v>0</v>
      </c>
    </row>
    <row r="1072" spans="1:143" ht="15.75">
      <c r="A1072"/>
      <c r="B1072" t="s">
        <v>1252</v>
      </c>
      <c r="C1072" t="s">
        <v>1252</v>
      </c>
      <c r="D1072" t="s">
        <v>11333</v>
      </c>
      <c r="E1072" t="s">
        <v>11334</v>
      </c>
      <c r="F1072"/>
      <c r="G1072" t="s">
        <v>11333</v>
      </c>
      <c r="H1072" t="s">
        <v>11333</v>
      </c>
      <c r="I1072" t="s">
        <v>1268</v>
      </c>
      <c r="J1072" t="s">
        <v>11235</v>
      </c>
      <c r="K1072"/>
      <c r="L1072" t="s">
        <v>1939</v>
      </c>
      <c r="M1072" t="s">
        <v>2010</v>
      </c>
      <c r="N1072"/>
      <c r="O1072" t="s">
        <v>11188</v>
      </c>
      <c r="P1072" t="s">
        <v>1274</v>
      </c>
      <c r="Q1072" t="s">
        <v>1264</v>
      </c>
      <c r="R1072" t="s">
        <v>2182</v>
      </c>
      <c r="S1072"/>
      <c r="T1072"/>
      <c r="U1072" t="s">
        <v>11237</v>
      </c>
      <c r="V1072" t="s">
        <v>11335</v>
      </c>
      <c r="W1072"/>
      <c r="X1072"/>
      <c r="Y1072"/>
      <c r="Z1072"/>
      <c r="AA1072"/>
      <c r="AB1072"/>
      <c r="AC1072"/>
      <c r="AD1072"/>
      <c r="AE1072"/>
      <c r="AF1072"/>
      <c r="AG1072"/>
      <c r="AH1072"/>
      <c r="AI1072"/>
      <c r="AJ1072"/>
      <c r="AK1072"/>
      <c r="AL1072"/>
      <c r="AM1072"/>
      <c r="AN1072"/>
      <c r="AO1072" s="108" t="s">
        <v>43</v>
      </c>
      <c r="AP1072" t="s">
        <v>1265</v>
      </c>
      <c r="AQ1072">
        <v>17</v>
      </c>
      <c r="AR1072" t="e">
        <v>#N/A</v>
      </c>
      <c r="AS1072" t="s">
        <v>1252</v>
      </c>
      <c r="AT1072" t="e">
        <v>#N/A</v>
      </c>
      <c r="AU1072" t="s">
        <v>11334</v>
      </c>
      <c r="AV1072" t="s">
        <v>11336</v>
      </c>
      <c r="AW1072" t="s">
        <v>1937</v>
      </c>
      <c r="AX1072" t="s">
        <v>1934</v>
      </c>
      <c r="AY1072" t="s">
        <v>11337</v>
      </c>
      <c r="AZ1072" t="s">
        <v>1264</v>
      </c>
      <c r="BA1072" t="s">
        <v>11338</v>
      </c>
      <c r="BB1072" t="s">
        <v>1268</v>
      </c>
      <c r="BC1072" t="s">
        <v>1939</v>
      </c>
      <c r="BD1072" t="s">
        <v>11339</v>
      </c>
      <c r="BE1072">
        <v>1072</v>
      </c>
      <c r="BF1072">
        <v>1063</v>
      </c>
      <c r="BG1072">
        <v>0</v>
      </c>
      <c r="BH1072" t="s">
        <v>11334</v>
      </c>
      <c r="BI1072">
        <v>1</v>
      </c>
      <c r="BJ1072">
        <v>0</v>
      </c>
      <c r="BK1072">
        <v>0</v>
      </c>
      <c r="BL1072" t="s">
        <v>1592</v>
      </c>
      <c r="BM1072" t="s">
        <v>11236</v>
      </c>
      <c r="BN1072" t="s">
        <v>11238</v>
      </c>
      <c r="BO1072" t="e" cm="1">
        <v>#N/A</v>
      </c>
      <c r="BP1072" t="s">
        <v>1592</v>
      </c>
      <c r="BQ1072" t="s">
        <v>1223</v>
      </c>
      <c r="BR1072">
        <v>16</v>
      </c>
      <c r="BS1072" t="s">
        <v>1915</v>
      </c>
      <c r="BT1072" t="s">
        <v>11340</v>
      </c>
      <c r="BU1072" t="s">
        <v>11333</v>
      </c>
      <c r="BV1072" t="s">
        <v>11336</v>
      </c>
      <c r="BW1072" t="s">
        <v>11337</v>
      </c>
      <c r="BX1072" t="s">
        <v>1937</v>
      </c>
      <c r="BY1072" t="s">
        <v>1592</v>
      </c>
      <c r="BZ1072" t="s">
        <v>1937</v>
      </c>
      <c r="CA1072" t="s">
        <v>2010</v>
      </c>
      <c r="CB1072"/>
      <c r="CC1072" t="s">
        <v>998</v>
      </c>
      <c r="CD1072" t="s">
        <v>1268</v>
      </c>
      <c r="CE1072" t="s">
        <v>11341</v>
      </c>
      <c r="CF1072" t="s">
        <v>11342</v>
      </c>
      <c r="CG1072" t="s">
        <v>1268</v>
      </c>
      <c r="CH1072" t="s">
        <v>1592</v>
      </c>
      <c r="CI1072" t="s">
        <v>2182</v>
      </c>
      <c r="CJ1072" t="s">
        <v>1252</v>
      </c>
      <c r="CK1072"/>
      <c r="CL1072"/>
      <c r="CM1072" t="s">
        <v>11237</v>
      </c>
      <c r="CN1072" t="s">
        <v>11335</v>
      </c>
      <c r="CO1072" t="s">
        <v>11237</v>
      </c>
      <c r="CP1072" t="s">
        <v>11335</v>
      </c>
      <c r="CQ1072" t="s">
        <v>1592</v>
      </c>
      <c r="CR1072">
        <v>8</v>
      </c>
      <c r="CS1072" t="s">
        <v>1223</v>
      </c>
      <c r="CT1072" t="s">
        <v>1223</v>
      </c>
      <c r="CU1072" t="s">
        <v>1223</v>
      </c>
      <c r="CV1072" t="s">
        <v>1592</v>
      </c>
      <c r="CW1072" t="s">
        <v>1592</v>
      </c>
      <c r="CX1072">
        <v>1070</v>
      </c>
      <c r="CY1072" t="s">
        <v>11343</v>
      </c>
      <c r="CZ1072" t="s">
        <v>1592</v>
      </c>
      <c r="DA1072" t="s">
        <v>2313</v>
      </c>
      <c r="DB1072" t="s">
        <v>2314</v>
      </c>
      <c r="DC1072" t="s">
        <v>11334</v>
      </c>
      <c r="DD1072" t="s">
        <v>1264</v>
      </c>
      <c r="DE1072" t="s">
        <v>11333</v>
      </c>
      <c r="DF1072" t="s">
        <v>1592</v>
      </c>
      <c r="DG1072" t="s">
        <v>1592</v>
      </c>
      <c r="DH1072" t="s">
        <v>2334</v>
      </c>
      <c r="DI1072" t="e">
        <v>#N/A</v>
      </c>
      <c r="DJ1072"/>
      <c r="DK1072" t="s">
        <v>2334</v>
      </c>
      <c r="DL1072">
        <v>9</v>
      </c>
      <c r="DM1072" t="s">
        <v>2315</v>
      </c>
      <c r="DN1072" t="s">
        <v>1252</v>
      </c>
      <c r="DO1072" t="b">
        <v>1</v>
      </c>
      <c r="DP1072" t="b">
        <v>1</v>
      </c>
      <c r="DQ1072" t="b">
        <v>1</v>
      </c>
      <c r="DR1072" t="b">
        <v>0</v>
      </c>
      <c r="DS1072" t="b">
        <v>0</v>
      </c>
      <c r="DT1072" t="b">
        <v>1</v>
      </c>
      <c r="DU1072" t="b">
        <v>0</v>
      </c>
      <c r="DV1072">
        <v>0</v>
      </c>
      <c r="DW1072" t="b">
        <v>0</v>
      </c>
      <c r="DX1072" t="b">
        <v>0</v>
      </c>
      <c r="DY1072" t="b">
        <v>0</v>
      </c>
      <c r="DZ1072" t="b">
        <v>0</v>
      </c>
      <c r="EA1072" t="b">
        <v>0</v>
      </c>
      <c r="EB1072" t="b">
        <v>0</v>
      </c>
      <c r="EC1072" t="b">
        <v>0</v>
      </c>
      <c r="ED1072" t="b">
        <v>0</v>
      </c>
      <c r="EE1072" t="b">
        <v>0</v>
      </c>
      <c r="EF1072" t="b" cm="1">
        <v>0</v>
      </c>
      <c r="EG1072" t="b">
        <v>0</v>
      </c>
      <c r="EH1072" t="b">
        <v>0</v>
      </c>
      <c r="EI1072" t="b">
        <v>0</v>
      </c>
      <c r="EJ1072" t="s">
        <v>1592</v>
      </c>
      <c r="EK1072">
        <v>0</v>
      </c>
      <c r="EL1072">
        <v>41</v>
      </c>
      <c r="EM1072" t="b">
        <v>0</v>
      </c>
    </row>
    <row r="1073" spans="1:143" ht="15.75">
      <c r="A1073"/>
      <c r="B1073" t="s">
        <v>1252</v>
      </c>
      <c r="C1073" t="s">
        <v>1252</v>
      </c>
      <c r="D1073" t="s">
        <v>11344</v>
      </c>
      <c r="E1073" t="s">
        <v>11345</v>
      </c>
      <c r="F1073"/>
      <c r="G1073" t="s">
        <v>11344</v>
      </c>
      <c r="H1073" t="s">
        <v>11344</v>
      </c>
      <c r="I1073" t="s">
        <v>1268</v>
      </c>
      <c r="J1073" t="s">
        <v>11235</v>
      </c>
      <c r="K1073"/>
      <c r="L1073" t="s">
        <v>1939</v>
      </c>
      <c r="M1073" t="s">
        <v>2010</v>
      </c>
      <c r="N1073"/>
      <c r="O1073" t="s">
        <v>11188</v>
      </c>
      <c r="P1073" t="s">
        <v>1274</v>
      </c>
      <c r="Q1073" t="s">
        <v>1264</v>
      </c>
      <c r="R1073" t="s">
        <v>2182</v>
      </c>
      <c r="S1073"/>
      <c r="T1073"/>
      <c r="U1073" t="s">
        <v>11237</v>
      </c>
      <c r="V1073" t="s">
        <v>11346</v>
      </c>
      <c r="W1073"/>
      <c r="X1073"/>
      <c r="Y1073"/>
      <c r="Z1073"/>
      <c r="AA1073"/>
      <c r="AB1073"/>
      <c r="AC1073"/>
      <c r="AD1073"/>
      <c r="AE1073"/>
      <c r="AF1073"/>
      <c r="AG1073"/>
      <c r="AH1073"/>
      <c r="AI1073"/>
      <c r="AJ1073"/>
      <c r="AK1073"/>
      <c r="AL1073"/>
      <c r="AM1073"/>
      <c r="AN1073"/>
      <c r="AO1073" s="108" t="s">
        <v>43</v>
      </c>
      <c r="AP1073" t="s">
        <v>1265</v>
      </c>
      <c r="AQ1073">
        <v>18</v>
      </c>
      <c r="AR1073" t="e">
        <v>#N/A</v>
      </c>
      <c r="AS1073" t="s">
        <v>1252</v>
      </c>
      <c r="AT1073" t="e">
        <v>#N/A</v>
      </c>
      <c r="AU1073" t="s">
        <v>11345</v>
      </c>
      <c r="AV1073" t="s">
        <v>11347</v>
      </c>
      <c r="AW1073" t="s">
        <v>1937</v>
      </c>
      <c r="AX1073" t="s">
        <v>1934</v>
      </c>
      <c r="AY1073" t="s">
        <v>11348</v>
      </c>
      <c r="AZ1073" t="s">
        <v>1264</v>
      </c>
      <c r="BA1073" t="s">
        <v>11349</v>
      </c>
      <c r="BB1073" t="s">
        <v>1268</v>
      </c>
      <c r="BC1073" t="s">
        <v>1939</v>
      </c>
      <c r="BD1073" t="s">
        <v>11350</v>
      </c>
      <c r="BE1073">
        <v>1073</v>
      </c>
      <c r="BF1073">
        <v>1063</v>
      </c>
      <c r="BG1073">
        <v>0</v>
      </c>
      <c r="BH1073" t="s">
        <v>11345</v>
      </c>
      <c r="BI1073">
        <v>1</v>
      </c>
      <c r="BJ1073">
        <v>0</v>
      </c>
      <c r="BK1073">
        <v>0</v>
      </c>
      <c r="BL1073" t="s">
        <v>1592</v>
      </c>
      <c r="BM1073" t="s">
        <v>11236</v>
      </c>
      <c r="BN1073" t="s">
        <v>11238</v>
      </c>
      <c r="BO1073" t="e" cm="1">
        <v>#N/A</v>
      </c>
      <c r="BP1073" t="s">
        <v>1592</v>
      </c>
      <c r="BQ1073" t="s">
        <v>1223</v>
      </c>
      <c r="BR1073">
        <v>17</v>
      </c>
      <c r="BS1073" t="s">
        <v>1919</v>
      </c>
      <c r="BT1073" t="s">
        <v>11351</v>
      </c>
      <c r="BU1073" t="s">
        <v>11344</v>
      </c>
      <c r="BV1073" t="s">
        <v>11347</v>
      </c>
      <c r="BW1073" t="s">
        <v>11348</v>
      </c>
      <c r="BX1073" t="s">
        <v>1937</v>
      </c>
      <c r="BY1073" t="s">
        <v>1592</v>
      </c>
      <c r="BZ1073" t="s">
        <v>1937</v>
      </c>
      <c r="CA1073" t="s">
        <v>2010</v>
      </c>
      <c r="CB1073"/>
      <c r="CC1073" t="s">
        <v>998</v>
      </c>
      <c r="CD1073" t="s">
        <v>1268</v>
      </c>
      <c r="CE1073" t="s">
        <v>11352</v>
      </c>
      <c r="CF1073" t="s">
        <v>11353</v>
      </c>
      <c r="CG1073" t="s">
        <v>1268</v>
      </c>
      <c r="CH1073" t="s">
        <v>1592</v>
      </c>
      <c r="CI1073" t="s">
        <v>2182</v>
      </c>
      <c r="CJ1073" t="s">
        <v>1252</v>
      </c>
      <c r="CK1073"/>
      <c r="CL1073"/>
      <c r="CM1073" t="s">
        <v>11237</v>
      </c>
      <c r="CN1073" t="s">
        <v>11346</v>
      </c>
      <c r="CO1073" t="s">
        <v>11237</v>
      </c>
      <c r="CP1073" t="s">
        <v>11346</v>
      </c>
      <c r="CQ1073" t="s">
        <v>1592</v>
      </c>
      <c r="CR1073">
        <v>8</v>
      </c>
      <c r="CS1073" t="s">
        <v>1223</v>
      </c>
      <c r="CT1073" t="s">
        <v>1223</v>
      </c>
      <c r="CU1073" t="s">
        <v>1223</v>
      </c>
      <c r="CV1073" t="s">
        <v>1592</v>
      </c>
      <c r="CW1073" t="s">
        <v>1592</v>
      </c>
      <c r="CX1073">
        <v>1071</v>
      </c>
      <c r="CY1073" t="s">
        <v>11354</v>
      </c>
      <c r="CZ1073" t="s">
        <v>1592</v>
      </c>
      <c r="DA1073" t="s">
        <v>2313</v>
      </c>
      <c r="DB1073" t="s">
        <v>2314</v>
      </c>
      <c r="DC1073" t="s">
        <v>11345</v>
      </c>
      <c r="DD1073" t="s">
        <v>1264</v>
      </c>
      <c r="DE1073" t="s">
        <v>11344</v>
      </c>
      <c r="DF1073" t="s">
        <v>1592</v>
      </c>
      <c r="DG1073" t="s">
        <v>1592</v>
      </c>
      <c r="DH1073" t="s">
        <v>2334</v>
      </c>
      <c r="DI1073" t="e">
        <v>#N/A</v>
      </c>
      <c r="DJ1073"/>
      <c r="DK1073" t="s">
        <v>2334</v>
      </c>
      <c r="DL1073">
        <v>9</v>
      </c>
      <c r="DM1073" t="s">
        <v>2315</v>
      </c>
      <c r="DN1073" t="s">
        <v>1252</v>
      </c>
      <c r="DO1073" t="b">
        <v>1</v>
      </c>
      <c r="DP1073" t="b">
        <v>1</v>
      </c>
      <c r="DQ1073" t="b">
        <v>1</v>
      </c>
      <c r="DR1073" t="b">
        <v>0</v>
      </c>
      <c r="DS1073" t="b">
        <v>0</v>
      </c>
      <c r="DT1073" t="b">
        <v>1</v>
      </c>
      <c r="DU1073" t="b">
        <v>0</v>
      </c>
      <c r="DV1073">
        <v>0</v>
      </c>
      <c r="DW1073" t="b">
        <v>0</v>
      </c>
      <c r="DX1073" t="b">
        <v>0</v>
      </c>
      <c r="DY1073" t="b">
        <v>0</v>
      </c>
      <c r="DZ1073" t="b">
        <v>0</v>
      </c>
      <c r="EA1073" t="b">
        <v>0</v>
      </c>
      <c r="EB1073" t="b">
        <v>0</v>
      </c>
      <c r="EC1073" t="b">
        <v>0</v>
      </c>
      <c r="ED1073" t="b">
        <v>0</v>
      </c>
      <c r="EE1073" t="b">
        <v>0</v>
      </c>
      <c r="EF1073" t="b" cm="1">
        <v>0</v>
      </c>
      <c r="EG1073" t="b">
        <v>0</v>
      </c>
      <c r="EH1073" t="b">
        <v>0</v>
      </c>
      <c r="EI1073" t="b">
        <v>0</v>
      </c>
      <c r="EJ1073" t="s">
        <v>1592</v>
      </c>
      <c r="EK1073">
        <v>0</v>
      </c>
      <c r="EL1073">
        <v>36</v>
      </c>
      <c r="EM1073" t="b">
        <v>0</v>
      </c>
    </row>
    <row r="1074" spans="1:143" ht="47.25">
      <c r="A1074"/>
      <c r="B1074" t="s">
        <v>1252</v>
      </c>
      <c r="C1074" t="s">
        <v>1252</v>
      </c>
      <c r="D1074" t="s">
        <v>11355</v>
      </c>
      <c r="E1074" t="s">
        <v>11356</v>
      </c>
      <c r="F1074"/>
      <c r="G1074" t="s">
        <v>11355</v>
      </c>
      <c r="H1074" s="109" t="s">
        <v>11357</v>
      </c>
      <c r="I1074" t="s">
        <v>1268</v>
      </c>
      <c r="J1074" t="s">
        <v>11235</v>
      </c>
      <c r="K1074"/>
      <c r="L1074" t="s">
        <v>1939</v>
      </c>
      <c r="M1074" t="s">
        <v>2010</v>
      </c>
      <c r="N1074"/>
      <c r="O1074" t="s">
        <v>11188</v>
      </c>
      <c r="P1074" t="s">
        <v>1274</v>
      </c>
      <c r="Q1074" t="s">
        <v>1264</v>
      </c>
      <c r="R1074" t="s">
        <v>2182</v>
      </c>
      <c r="S1074"/>
      <c r="T1074"/>
      <c r="U1074" t="s">
        <v>11237</v>
      </c>
      <c r="V1074" t="s">
        <v>11358</v>
      </c>
      <c r="W1074"/>
      <c r="X1074"/>
      <c r="Y1074"/>
      <c r="Z1074"/>
      <c r="AA1074"/>
      <c r="AB1074"/>
      <c r="AC1074"/>
      <c r="AD1074"/>
      <c r="AE1074"/>
      <c r="AF1074"/>
      <c r="AG1074"/>
      <c r="AH1074"/>
      <c r="AI1074"/>
      <c r="AJ1074"/>
      <c r="AK1074"/>
      <c r="AL1074"/>
      <c r="AM1074"/>
      <c r="AN1074"/>
      <c r="AO1074" s="108" t="s">
        <v>43</v>
      </c>
      <c r="AP1074" t="s">
        <v>1265</v>
      </c>
      <c r="AQ1074">
        <v>19</v>
      </c>
      <c r="AR1074" t="e">
        <v>#N/A</v>
      </c>
      <c r="AS1074" t="s">
        <v>1252</v>
      </c>
      <c r="AT1074" t="e">
        <v>#N/A</v>
      </c>
      <c r="AU1074" t="s">
        <v>11356</v>
      </c>
      <c r="AV1074" t="s">
        <v>11359</v>
      </c>
      <c r="AW1074" t="s">
        <v>1937</v>
      </c>
      <c r="AX1074" t="s">
        <v>1934</v>
      </c>
      <c r="AY1074" t="s">
        <v>11360</v>
      </c>
      <c r="AZ1074" t="s">
        <v>1264</v>
      </c>
      <c r="BA1074" t="s">
        <v>11361</v>
      </c>
      <c r="BB1074" t="s">
        <v>1268</v>
      </c>
      <c r="BC1074" t="s">
        <v>1939</v>
      </c>
      <c r="BD1074" t="s">
        <v>11362</v>
      </c>
      <c r="BE1074">
        <v>1074</v>
      </c>
      <c r="BF1074">
        <v>1063</v>
      </c>
      <c r="BG1074">
        <v>0</v>
      </c>
      <c r="BH1074" t="s">
        <v>11356</v>
      </c>
      <c r="BI1074">
        <v>1</v>
      </c>
      <c r="BJ1074">
        <v>0</v>
      </c>
      <c r="BK1074">
        <v>0</v>
      </c>
      <c r="BL1074" t="s">
        <v>1592</v>
      </c>
      <c r="BM1074" t="s">
        <v>11236</v>
      </c>
      <c r="BN1074" t="s">
        <v>11238</v>
      </c>
      <c r="BO1074" t="e" cm="1">
        <v>#N/A</v>
      </c>
      <c r="BP1074" t="s">
        <v>1592</v>
      </c>
      <c r="BQ1074" t="s">
        <v>1223</v>
      </c>
      <c r="BR1074">
        <v>18</v>
      </c>
      <c r="BS1074" t="s">
        <v>2063</v>
      </c>
      <c r="BT1074" t="s">
        <v>11363</v>
      </c>
      <c r="BU1074" t="s">
        <v>11355</v>
      </c>
      <c r="BV1074" t="s">
        <v>11359</v>
      </c>
      <c r="BW1074" t="s">
        <v>11364</v>
      </c>
      <c r="BX1074" t="s">
        <v>1937</v>
      </c>
      <c r="BY1074" t="s">
        <v>1592</v>
      </c>
      <c r="BZ1074" t="s">
        <v>1937</v>
      </c>
      <c r="CA1074" t="s">
        <v>2010</v>
      </c>
      <c r="CB1074"/>
      <c r="CC1074" t="s">
        <v>998</v>
      </c>
      <c r="CD1074" t="s">
        <v>1268</v>
      </c>
      <c r="CE1074" t="s">
        <v>11365</v>
      </c>
      <c r="CF1074" t="s">
        <v>11366</v>
      </c>
      <c r="CG1074" t="s">
        <v>1268</v>
      </c>
      <c r="CH1074" t="s">
        <v>1592</v>
      </c>
      <c r="CI1074" t="s">
        <v>2182</v>
      </c>
      <c r="CJ1074" t="s">
        <v>1252</v>
      </c>
      <c r="CK1074"/>
      <c r="CL1074"/>
      <c r="CM1074" t="s">
        <v>11237</v>
      </c>
      <c r="CN1074" t="s">
        <v>11358</v>
      </c>
      <c r="CO1074" t="s">
        <v>11237</v>
      </c>
      <c r="CP1074" t="s">
        <v>11358</v>
      </c>
      <c r="CQ1074" t="s">
        <v>1592</v>
      </c>
      <c r="CR1074">
        <v>8</v>
      </c>
      <c r="CS1074" t="s">
        <v>1223</v>
      </c>
      <c r="CT1074" t="s">
        <v>1223</v>
      </c>
      <c r="CU1074" t="s">
        <v>1223</v>
      </c>
      <c r="CV1074" t="s">
        <v>1592</v>
      </c>
      <c r="CW1074" t="s">
        <v>1592</v>
      </c>
      <c r="CX1074">
        <v>1072</v>
      </c>
      <c r="CY1074" t="s">
        <v>11367</v>
      </c>
      <c r="CZ1074" t="s">
        <v>1592</v>
      </c>
      <c r="DA1074" t="s">
        <v>2313</v>
      </c>
      <c r="DB1074" t="s">
        <v>2314</v>
      </c>
      <c r="DC1074" t="s">
        <v>11356</v>
      </c>
      <c r="DD1074" t="s">
        <v>1264</v>
      </c>
      <c r="DE1074" t="s">
        <v>11355</v>
      </c>
      <c r="DF1074" t="s">
        <v>1592</v>
      </c>
      <c r="DG1074" t="s">
        <v>1592</v>
      </c>
      <c r="DH1074" t="s">
        <v>2334</v>
      </c>
      <c r="DI1074" t="e">
        <v>#N/A</v>
      </c>
      <c r="DJ1074"/>
      <c r="DK1074" t="s">
        <v>2334</v>
      </c>
      <c r="DL1074">
        <v>9</v>
      </c>
      <c r="DM1074" t="s">
        <v>2315</v>
      </c>
      <c r="DN1074" t="s">
        <v>1252</v>
      </c>
      <c r="DO1074" t="b">
        <v>1</v>
      </c>
      <c r="DP1074" t="b">
        <v>1</v>
      </c>
      <c r="DQ1074" t="b">
        <v>1</v>
      </c>
      <c r="DR1074" t="b">
        <v>0</v>
      </c>
      <c r="DS1074" t="b">
        <v>0</v>
      </c>
      <c r="DT1074" t="b">
        <v>1</v>
      </c>
      <c r="DU1074" t="b">
        <v>0</v>
      </c>
      <c r="DV1074">
        <v>0</v>
      </c>
      <c r="DW1074" t="b">
        <v>0</v>
      </c>
      <c r="DX1074" t="b">
        <v>0</v>
      </c>
      <c r="DY1074" t="b">
        <v>0</v>
      </c>
      <c r="DZ1074" t="b">
        <v>0</v>
      </c>
      <c r="EA1074" t="b">
        <v>0</v>
      </c>
      <c r="EB1074" t="b">
        <v>0</v>
      </c>
      <c r="EC1074" t="b">
        <v>0</v>
      </c>
      <c r="ED1074" t="b">
        <v>0</v>
      </c>
      <c r="EE1074" t="b">
        <v>0</v>
      </c>
      <c r="EF1074" t="b" cm="1">
        <v>0</v>
      </c>
      <c r="EG1074" t="b">
        <v>0</v>
      </c>
      <c r="EH1074" t="b">
        <v>0</v>
      </c>
      <c r="EI1074" t="b">
        <v>0</v>
      </c>
      <c r="EJ1074" t="s">
        <v>1592</v>
      </c>
      <c r="EK1074">
        <v>0</v>
      </c>
      <c r="EL1074">
        <v>33</v>
      </c>
      <c r="EM1074" t="b">
        <v>0</v>
      </c>
    </row>
    <row r="1075" spans="1:143" ht="15.75">
      <c r="A1075"/>
      <c r="B1075" t="s">
        <v>1252</v>
      </c>
      <c r="C1075" t="s">
        <v>1252</v>
      </c>
      <c r="D1075" t="s">
        <v>11368</v>
      </c>
      <c r="E1075" t="s">
        <v>11369</v>
      </c>
      <c r="F1075" t="s">
        <v>11370</v>
      </c>
      <c r="G1075" t="s">
        <v>11368</v>
      </c>
      <c r="H1075" t="s">
        <v>11371</v>
      </c>
      <c r="I1075" t="s">
        <v>1268</v>
      </c>
      <c r="J1075" t="s">
        <v>11235</v>
      </c>
      <c r="K1075"/>
      <c r="L1075" t="s">
        <v>1939</v>
      </c>
      <c r="M1075" t="s">
        <v>2010</v>
      </c>
      <c r="N1075"/>
      <c r="O1075" t="s">
        <v>11188</v>
      </c>
      <c r="P1075" t="s">
        <v>1274</v>
      </c>
      <c r="Q1075" t="s">
        <v>1264</v>
      </c>
      <c r="R1075" t="s">
        <v>2182</v>
      </c>
      <c r="S1075"/>
      <c r="T1075"/>
      <c r="U1075" t="s">
        <v>11237</v>
      </c>
      <c r="V1075" t="s">
        <v>11372</v>
      </c>
      <c r="W1075"/>
      <c r="X1075"/>
      <c r="Y1075"/>
      <c r="Z1075"/>
      <c r="AA1075"/>
      <c r="AB1075"/>
      <c r="AC1075"/>
      <c r="AD1075"/>
      <c r="AE1075"/>
      <c r="AF1075"/>
      <c r="AG1075"/>
      <c r="AH1075"/>
      <c r="AI1075"/>
      <c r="AJ1075"/>
      <c r="AK1075"/>
      <c r="AL1075"/>
      <c r="AM1075"/>
      <c r="AN1075"/>
      <c r="AO1075" s="108" t="s">
        <v>43</v>
      </c>
      <c r="AP1075" t="s">
        <v>1265</v>
      </c>
      <c r="AQ1075">
        <v>20</v>
      </c>
      <c r="AR1075" t="e">
        <v>#N/A</v>
      </c>
      <c r="AS1075" t="s">
        <v>1252</v>
      </c>
      <c r="AT1075" t="e">
        <v>#N/A</v>
      </c>
      <c r="AU1075" t="s">
        <v>11369</v>
      </c>
      <c r="AV1075" t="s">
        <v>11373</v>
      </c>
      <c r="AW1075" t="s">
        <v>11374</v>
      </c>
      <c r="AX1075" t="s">
        <v>1934</v>
      </c>
      <c r="AY1075" t="s">
        <v>11375</v>
      </c>
      <c r="AZ1075" t="s">
        <v>1264</v>
      </c>
      <c r="BA1075" t="s">
        <v>11376</v>
      </c>
      <c r="BB1075" t="s">
        <v>1268</v>
      </c>
      <c r="BC1075" t="s">
        <v>1939</v>
      </c>
      <c r="BD1075" t="s">
        <v>11377</v>
      </c>
      <c r="BE1075">
        <v>1075</v>
      </c>
      <c r="BF1075">
        <v>1063</v>
      </c>
      <c r="BG1075">
        <v>0</v>
      </c>
      <c r="BH1075" t="s">
        <v>11369</v>
      </c>
      <c r="BI1075">
        <v>1</v>
      </c>
      <c r="BJ1075">
        <v>0</v>
      </c>
      <c r="BK1075">
        <v>0</v>
      </c>
      <c r="BL1075" t="s">
        <v>1592</v>
      </c>
      <c r="BM1075" t="s">
        <v>11236</v>
      </c>
      <c r="BN1075" t="s">
        <v>11238</v>
      </c>
      <c r="BO1075" t="e" cm="1">
        <v>#N/A</v>
      </c>
      <c r="BP1075" t="s">
        <v>1592</v>
      </c>
      <c r="BQ1075" t="s">
        <v>1223</v>
      </c>
      <c r="BR1075">
        <v>19</v>
      </c>
      <c r="BS1075" t="s">
        <v>1869</v>
      </c>
      <c r="BT1075" t="s">
        <v>11378</v>
      </c>
      <c r="BU1075" t="s">
        <v>11368</v>
      </c>
      <c r="BV1075" t="s">
        <v>11373</v>
      </c>
      <c r="BW1075" t="s">
        <v>11379</v>
      </c>
      <c r="BX1075" t="s">
        <v>1937</v>
      </c>
      <c r="BY1075" t="s">
        <v>1592</v>
      </c>
      <c r="BZ1075" t="s">
        <v>1937</v>
      </c>
      <c r="CA1075" t="s">
        <v>2010</v>
      </c>
      <c r="CB1075"/>
      <c r="CC1075" t="s">
        <v>998</v>
      </c>
      <c r="CD1075" t="s">
        <v>1268</v>
      </c>
      <c r="CE1075" t="s">
        <v>11380</v>
      </c>
      <c r="CF1075" t="s">
        <v>11381</v>
      </c>
      <c r="CG1075" t="s">
        <v>1268</v>
      </c>
      <c r="CH1075" t="s">
        <v>1592</v>
      </c>
      <c r="CI1075" t="s">
        <v>2182</v>
      </c>
      <c r="CJ1075" t="s">
        <v>1252</v>
      </c>
      <c r="CK1075"/>
      <c r="CL1075"/>
      <c r="CM1075" t="s">
        <v>11237</v>
      </c>
      <c r="CN1075" t="s">
        <v>11372</v>
      </c>
      <c r="CO1075" t="s">
        <v>11237</v>
      </c>
      <c r="CP1075" t="s">
        <v>11372</v>
      </c>
      <c r="CQ1075" t="s">
        <v>1592</v>
      </c>
      <c r="CR1075">
        <v>8</v>
      </c>
      <c r="CS1075" t="s">
        <v>1223</v>
      </c>
      <c r="CT1075" t="s">
        <v>1223</v>
      </c>
      <c r="CU1075" t="s">
        <v>1223</v>
      </c>
      <c r="CV1075" t="s">
        <v>1592</v>
      </c>
      <c r="CW1075" t="s">
        <v>1592</v>
      </c>
      <c r="CX1075">
        <v>1073</v>
      </c>
      <c r="CY1075" t="s">
        <v>11382</v>
      </c>
      <c r="CZ1075" t="s">
        <v>1592</v>
      </c>
      <c r="DA1075" t="s">
        <v>2313</v>
      </c>
      <c r="DB1075" t="s">
        <v>2314</v>
      </c>
      <c r="DC1075" t="s">
        <v>11369</v>
      </c>
      <c r="DD1075" t="s">
        <v>1264</v>
      </c>
      <c r="DE1075" t="s">
        <v>11368</v>
      </c>
      <c r="DF1075" t="s">
        <v>1592</v>
      </c>
      <c r="DG1075" t="s">
        <v>1592</v>
      </c>
      <c r="DH1075" t="s">
        <v>2334</v>
      </c>
      <c r="DI1075" t="e">
        <v>#N/A</v>
      </c>
      <c r="DJ1075"/>
      <c r="DK1075" t="s">
        <v>2334</v>
      </c>
      <c r="DL1075">
        <v>9</v>
      </c>
      <c r="DM1075" t="s">
        <v>2315</v>
      </c>
      <c r="DN1075" t="s">
        <v>1252</v>
      </c>
      <c r="DO1075" t="b">
        <v>1</v>
      </c>
      <c r="DP1075" t="b">
        <v>1</v>
      </c>
      <c r="DQ1075" t="b">
        <v>1</v>
      </c>
      <c r="DR1075" t="b">
        <v>0</v>
      </c>
      <c r="DS1075" t="b">
        <v>0</v>
      </c>
      <c r="DT1075" t="b">
        <v>1</v>
      </c>
      <c r="DU1075" t="b">
        <v>0</v>
      </c>
      <c r="DV1075">
        <v>0</v>
      </c>
      <c r="DW1075" t="b">
        <v>0</v>
      </c>
      <c r="DX1075" t="b">
        <v>0</v>
      </c>
      <c r="DY1075" t="b">
        <v>0</v>
      </c>
      <c r="DZ1075" t="b">
        <v>0</v>
      </c>
      <c r="EA1075" t="b">
        <v>0</v>
      </c>
      <c r="EB1075" t="b">
        <v>0</v>
      </c>
      <c r="EC1075" t="b">
        <v>0</v>
      </c>
      <c r="ED1075" t="b">
        <v>0</v>
      </c>
      <c r="EE1075" t="b">
        <v>0</v>
      </c>
      <c r="EF1075" t="b" cm="1">
        <v>0</v>
      </c>
      <c r="EG1075" t="b">
        <v>0</v>
      </c>
      <c r="EH1075" t="b">
        <v>0</v>
      </c>
      <c r="EI1075" t="b">
        <v>0</v>
      </c>
      <c r="EJ1075" t="s">
        <v>1592</v>
      </c>
      <c r="EK1075">
        <v>0</v>
      </c>
      <c r="EL1075">
        <v>38</v>
      </c>
      <c r="EM1075" t="b">
        <v>0</v>
      </c>
    </row>
    <row r="1076" spans="1:143" ht="15.75">
      <c r="A1076"/>
      <c r="B1076" t="s">
        <v>1252</v>
      </c>
      <c r="C1076" t="s">
        <v>1252</v>
      </c>
      <c r="D1076" t="s">
        <v>11383</v>
      </c>
      <c r="E1076" t="s">
        <v>11384</v>
      </c>
      <c r="F1076"/>
      <c r="G1076" t="s">
        <v>11383</v>
      </c>
      <c r="H1076" t="s">
        <v>11385</v>
      </c>
      <c r="I1076" t="s">
        <v>1268</v>
      </c>
      <c r="J1076" t="s">
        <v>11235</v>
      </c>
      <c r="K1076"/>
      <c r="L1076" t="s">
        <v>1939</v>
      </c>
      <c r="M1076" t="s">
        <v>2607</v>
      </c>
      <c r="N1076"/>
      <c r="O1076" t="s">
        <v>11188</v>
      </c>
      <c r="P1076" t="s">
        <v>1274</v>
      </c>
      <c r="Q1076" t="s">
        <v>1264</v>
      </c>
      <c r="R1076" t="s">
        <v>2182</v>
      </c>
      <c r="S1076"/>
      <c r="T1076"/>
      <c r="U1076" t="s">
        <v>11237</v>
      </c>
      <c r="V1076" t="s">
        <v>11386</v>
      </c>
      <c r="W1076"/>
      <c r="X1076"/>
      <c r="Y1076"/>
      <c r="Z1076"/>
      <c r="AA1076"/>
      <c r="AB1076"/>
      <c r="AC1076"/>
      <c r="AD1076"/>
      <c r="AE1076"/>
      <c r="AF1076"/>
      <c r="AG1076"/>
      <c r="AH1076"/>
      <c r="AI1076"/>
      <c r="AJ1076"/>
      <c r="AK1076"/>
      <c r="AL1076"/>
      <c r="AM1076"/>
      <c r="AN1076"/>
      <c r="AO1076" s="108" t="s">
        <v>43</v>
      </c>
      <c r="AP1076" t="s">
        <v>1265</v>
      </c>
      <c r="AQ1076">
        <v>21</v>
      </c>
      <c r="AR1076" t="e">
        <v>#N/A</v>
      </c>
      <c r="AS1076" t="s">
        <v>1252</v>
      </c>
      <c r="AT1076" t="e">
        <v>#N/A</v>
      </c>
      <c r="AU1076" t="s">
        <v>11384</v>
      </c>
      <c r="AV1076" t="s">
        <v>11387</v>
      </c>
      <c r="AW1076" t="s">
        <v>1937</v>
      </c>
      <c r="AX1076" t="s">
        <v>1934</v>
      </c>
      <c r="AY1076" t="s">
        <v>11388</v>
      </c>
      <c r="AZ1076" t="s">
        <v>1264</v>
      </c>
      <c r="BA1076" t="s">
        <v>11389</v>
      </c>
      <c r="BB1076" t="s">
        <v>1268</v>
      </c>
      <c r="BC1076" t="s">
        <v>1939</v>
      </c>
      <c r="BD1076" t="s">
        <v>11390</v>
      </c>
      <c r="BE1076">
        <v>1076</v>
      </c>
      <c r="BF1076">
        <v>1063</v>
      </c>
      <c r="BG1076">
        <v>0</v>
      </c>
      <c r="BH1076" t="s">
        <v>11384</v>
      </c>
      <c r="BI1076">
        <v>1</v>
      </c>
      <c r="BJ1076">
        <v>0</v>
      </c>
      <c r="BK1076">
        <v>0</v>
      </c>
      <c r="BL1076" t="s">
        <v>1592</v>
      </c>
      <c r="BM1076" t="s">
        <v>11236</v>
      </c>
      <c r="BN1076" t="s">
        <v>11238</v>
      </c>
      <c r="BO1076" t="e" cm="1">
        <v>#N/A</v>
      </c>
      <c r="BP1076" t="s">
        <v>1592</v>
      </c>
      <c r="BQ1076" t="s">
        <v>1223</v>
      </c>
      <c r="BR1076">
        <v>20</v>
      </c>
      <c r="BS1076" t="s">
        <v>1870</v>
      </c>
      <c r="BT1076" t="s">
        <v>11391</v>
      </c>
      <c r="BU1076" t="s">
        <v>11383</v>
      </c>
      <c r="BV1076" t="s">
        <v>11387</v>
      </c>
      <c r="BW1076" t="s">
        <v>11392</v>
      </c>
      <c r="BX1076" t="s">
        <v>1937</v>
      </c>
      <c r="BY1076" t="s">
        <v>1592</v>
      </c>
      <c r="BZ1076" t="s">
        <v>1937</v>
      </c>
      <c r="CA1076" t="s">
        <v>2607</v>
      </c>
      <c r="CB1076"/>
      <c r="CC1076" t="s">
        <v>998</v>
      </c>
      <c r="CD1076" t="s">
        <v>1268</v>
      </c>
      <c r="CE1076" t="s">
        <v>11393</v>
      </c>
      <c r="CF1076" t="s">
        <v>11394</v>
      </c>
      <c r="CG1076" t="s">
        <v>1268</v>
      </c>
      <c r="CH1076" t="s">
        <v>1592</v>
      </c>
      <c r="CI1076" t="s">
        <v>2182</v>
      </c>
      <c r="CJ1076" t="s">
        <v>1252</v>
      </c>
      <c r="CK1076"/>
      <c r="CL1076"/>
      <c r="CM1076" t="s">
        <v>11237</v>
      </c>
      <c r="CN1076" t="s">
        <v>11386</v>
      </c>
      <c r="CO1076" t="s">
        <v>11237</v>
      </c>
      <c r="CP1076" t="s">
        <v>11386</v>
      </c>
      <c r="CQ1076" t="s">
        <v>1592</v>
      </c>
      <c r="CR1076">
        <v>8</v>
      </c>
      <c r="CS1076" t="s">
        <v>1223</v>
      </c>
      <c r="CT1076" t="s">
        <v>1223</v>
      </c>
      <c r="CU1076" t="s">
        <v>1223</v>
      </c>
      <c r="CV1076" t="s">
        <v>1592</v>
      </c>
      <c r="CW1076" t="s">
        <v>1592</v>
      </c>
      <c r="CX1076">
        <v>1074</v>
      </c>
      <c r="CY1076" t="s">
        <v>11395</v>
      </c>
      <c r="CZ1076" t="s">
        <v>1592</v>
      </c>
      <c r="DA1076" t="s">
        <v>2313</v>
      </c>
      <c r="DB1076" t="s">
        <v>2314</v>
      </c>
      <c r="DC1076" t="s">
        <v>11384</v>
      </c>
      <c r="DD1076" t="s">
        <v>1264</v>
      </c>
      <c r="DE1076" t="s">
        <v>11383</v>
      </c>
      <c r="DF1076" t="s">
        <v>1592</v>
      </c>
      <c r="DG1076" t="s">
        <v>1592</v>
      </c>
      <c r="DH1076" t="s">
        <v>2334</v>
      </c>
      <c r="DI1076" t="e">
        <v>#N/A</v>
      </c>
      <c r="DJ1076"/>
      <c r="DK1076" t="s">
        <v>2334</v>
      </c>
      <c r="DL1076">
        <v>9</v>
      </c>
      <c r="DM1076" t="s">
        <v>2315</v>
      </c>
      <c r="DN1076" t="s">
        <v>1252</v>
      </c>
      <c r="DO1076" t="b">
        <v>1</v>
      </c>
      <c r="DP1076" t="b">
        <v>1</v>
      </c>
      <c r="DQ1076" t="b">
        <v>1</v>
      </c>
      <c r="DR1076" t="b">
        <v>0</v>
      </c>
      <c r="DS1076" t="b">
        <v>0</v>
      </c>
      <c r="DT1076" t="b">
        <v>1</v>
      </c>
      <c r="DU1076" t="b">
        <v>0</v>
      </c>
      <c r="DV1076">
        <v>0</v>
      </c>
      <c r="DW1076" t="b">
        <v>0</v>
      </c>
      <c r="DX1076" t="b">
        <v>0</v>
      </c>
      <c r="DY1076" t="b">
        <v>0</v>
      </c>
      <c r="DZ1076" t="b">
        <v>0</v>
      </c>
      <c r="EA1076" t="b">
        <v>0</v>
      </c>
      <c r="EB1076" t="b">
        <v>0</v>
      </c>
      <c r="EC1076" t="b">
        <v>0</v>
      </c>
      <c r="ED1076" t="b">
        <v>0</v>
      </c>
      <c r="EE1076" t="b">
        <v>0</v>
      </c>
      <c r="EF1076" t="b" cm="1">
        <v>0</v>
      </c>
      <c r="EG1076" t="b">
        <v>0</v>
      </c>
      <c r="EH1076" t="b">
        <v>0</v>
      </c>
      <c r="EI1076" t="b">
        <v>0</v>
      </c>
      <c r="EJ1076" t="s">
        <v>1592</v>
      </c>
      <c r="EK1076">
        <v>0</v>
      </c>
      <c r="EL1076">
        <v>39</v>
      </c>
      <c r="EM1076" t="b">
        <v>0</v>
      </c>
    </row>
    <row r="1077" spans="1:143" ht="15.75">
      <c r="A1077"/>
      <c r="B1077" t="s">
        <v>1252</v>
      </c>
      <c r="C1077" t="s">
        <v>1252</v>
      </c>
      <c r="D1077" t="s">
        <v>11396</v>
      </c>
      <c r="E1077" t="s">
        <v>11397</v>
      </c>
      <c r="F1077" t="s">
        <v>11398</v>
      </c>
      <c r="G1077" t="s">
        <v>11396</v>
      </c>
      <c r="H1077" t="s">
        <v>902</v>
      </c>
      <c r="I1077" t="s">
        <v>1279</v>
      </c>
      <c r="J1077"/>
      <c r="K1077"/>
      <c r="L1077" t="s">
        <v>1939</v>
      </c>
      <c r="M1077" t="s">
        <v>902</v>
      </c>
      <c r="N1077" t="s">
        <v>902</v>
      </c>
      <c r="O1077" t="s">
        <v>11188</v>
      </c>
      <c r="P1077" t="s">
        <v>1274</v>
      </c>
      <c r="Q1077" t="s">
        <v>1264</v>
      </c>
      <c r="R1077" t="s">
        <v>2182</v>
      </c>
      <c r="S1077"/>
      <c r="T1077"/>
      <c r="U1077" t="s">
        <v>11399</v>
      </c>
      <c r="V1077"/>
      <c r="W1077"/>
      <c r="X1077"/>
      <c r="Y1077"/>
      <c r="Z1077"/>
      <c r="AA1077"/>
      <c r="AB1077"/>
      <c r="AC1077"/>
      <c r="AD1077"/>
      <c r="AE1077"/>
      <c r="AF1077"/>
      <c r="AG1077"/>
      <c r="AH1077"/>
      <c r="AI1077"/>
      <c r="AJ1077"/>
      <c r="AK1077"/>
      <c r="AL1077"/>
      <c r="AM1077"/>
      <c r="AN1077"/>
      <c r="AO1077" s="108" t="s">
        <v>43</v>
      </c>
      <c r="AP1077" t="s">
        <v>1265</v>
      </c>
      <c r="AQ1077">
        <v>22</v>
      </c>
      <c r="AR1077" t="e">
        <v>#N/A</v>
      </c>
      <c r="AS1077" t="s">
        <v>1252</v>
      </c>
      <c r="AT1077" t="e">
        <v>#N/A</v>
      </c>
      <c r="AU1077" t="s">
        <v>11397</v>
      </c>
      <c r="AV1077" t="s">
        <v>11400</v>
      </c>
      <c r="AW1077" t="s">
        <v>11401</v>
      </c>
      <c r="AX1077" t="s">
        <v>1934</v>
      </c>
      <c r="AY1077" t="s">
        <v>11402</v>
      </c>
      <c r="AZ1077" t="s">
        <v>1264</v>
      </c>
      <c r="BA1077" t="s">
        <v>11403</v>
      </c>
      <c r="BB1077" t="s">
        <v>1279</v>
      </c>
      <c r="BC1077" t="s">
        <v>1939</v>
      </c>
      <c r="BD1077" t="s">
        <v>11404</v>
      </c>
      <c r="BE1077">
        <v>1077</v>
      </c>
      <c r="BF1077">
        <v>0</v>
      </c>
      <c r="BG1077">
        <v>0</v>
      </c>
      <c r="BH1077" t="s">
        <v>1592</v>
      </c>
      <c r="BI1077">
        <v>0</v>
      </c>
      <c r="BJ1077">
        <v>0</v>
      </c>
      <c r="BK1077">
        <v>0</v>
      </c>
      <c r="BL1077" t="s">
        <v>1592</v>
      </c>
      <c r="BM1077" t="s">
        <v>1592</v>
      </c>
      <c r="BN1077" t="s">
        <v>1592</v>
      </c>
      <c r="BO1077" t="s" cm="1">
        <v>1592</v>
      </c>
      <c r="BP1077" t="s">
        <v>1592</v>
      </c>
      <c r="BQ1077" t="s">
        <v>1223</v>
      </c>
      <c r="BR1077">
        <v>21</v>
      </c>
      <c r="BS1077" t="s">
        <v>1871</v>
      </c>
      <c r="BT1077" t="s">
        <v>11405</v>
      </c>
      <c r="BU1077" t="s">
        <v>11396</v>
      </c>
      <c r="BV1077" t="s">
        <v>11400</v>
      </c>
      <c r="BW1077" t="s">
        <v>1940</v>
      </c>
      <c r="BX1077" t="s">
        <v>1940</v>
      </c>
      <c r="BY1077" t="s">
        <v>1592</v>
      </c>
      <c r="BZ1077" t="s">
        <v>1937</v>
      </c>
      <c r="CA1077" t="s">
        <v>902</v>
      </c>
      <c r="CB1077"/>
      <c r="CC1077" t="s">
        <v>998</v>
      </c>
      <c r="CD1077" t="s">
        <v>1279</v>
      </c>
      <c r="CE1077" t="s">
        <v>11397</v>
      </c>
      <c r="CF1077" t="s">
        <v>11400</v>
      </c>
      <c r="CG1077" t="s">
        <v>1279</v>
      </c>
      <c r="CH1077" t="s">
        <v>1592</v>
      </c>
      <c r="CI1077" t="s">
        <v>2182</v>
      </c>
      <c r="CJ1077" t="s">
        <v>1252</v>
      </c>
      <c r="CK1077"/>
      <c r="CL1077"/>
      <c r="CM1077" t="s">
        <v>11399</v>
      </c>
      <c r="CN1077" t="s">
        <v>1592</v>
      </c>
      <c r="CO1077" t="s">
        <v>11399</v>
      </c>
      <c r="CP1077" t="s">
        <v>1592</v>
      </c>
      <c r="CQ1077" t="s">
        <v>1592</v>
      </c>
      <c r="CR1077">
        <v>8</v>
      </c>
      <c r="CS1077" t="s">
        <v>1223</v>
      </c>
      <c r="CT1077" t="s">
        <v>1223</v>
      </c>
      <c r="CU1077" t="s">
        <v>1223</v>
      </c>
      <c r="CV1077" t="s">
        <v>1592</v>
      </c>
      <c r="CW1077" t="s">
        <v>1592</v>
      </c>
      <c r="CX1077">
        <v>1075</v>
      </c>
      <c r="CY1077" t="s">
        <v>11406</v>
      </c>
      <c r="CZ1077" t="s">
        <v>1592</v>
      </c>
      <c r="DA1077" t="s">
        <v>2313</v>
      </c>
      <c r="DB1077" t="s">
        <v>2314</v>
      </c>
      <c r="DC1077" t="s">
        <v>11397</v>
      </c>
      <c r="DD1077" t="s">
        <v>1264</v>
      </c>
      <c r="DE1077" t="s">
        <v>11396</v>
      </c>
      <c r="DF1077" t="s">
        <v>1592</v>
      </c>
      <c r="DG1077" t="s">
        <v>1592</v>
      </c>
      <c r="DH1077" t="s">
        <v>2334</v>
      </c>
      <c r="DI1077" t="e">
        <v>#N/A</v>
      </c>
      <c r="DJ1077"/>
      <c r="DK1077" t="s">
        <v>2334</v>
      </c>
      <c r="DL1077">
        <v>9</v>
      </c>
      <c r="DM1077" t="s">
        <v>2315</v>
      </c>
      <c r="DN1077" t="s">
        <v>1252</v>
      </c>
      <c r="DO1077" t="b">
        <v>1</v>
      </c>
      <c r="DP1077" t="b">
        <v>1</v>
      </c>
      <c r="DQ1077" t="b">
        <v>1</v>
      </c>
      <c r="DR1077" t="b">
        <v>0</v>
      </c>
      <c r="DS1077" t="b">
        <v>0</v>
      </c>
      <c r="DT1077" t="b">
        <v>1</v>
      </c>
      <c r="DU1077" t="b">
        <v>1</v>
      </c>
      <c r="DV1077">
        <v>0</v>
      </c>
      <c r="DW1077" t="b">
        <v>0</v>
      </c>
      <c r="DX1077" t="b">
        <v>0</v>
      </c>
      <c r="DY1077" t="b">
        <v>0</v>
      </c>
      <c r="DZ1077" t="b">
        <v>0</v>
      </c>
      <c r="EA1077" t="b">
        <v>0</v>
      </c>
      <c r="EB1077" t="b">
        <v>0</v>
      </c>
      <c r="EC1077" t="b">
        <v>0</v>
      </c>
      <c r="ED1077" t="b">
        <v>0</v>
      </c>
      <c r="EE1077" t="b">
        <v>0</v>
      </c>
      <c r="EF1077" t="b" cm="1">
        <v>0</v>
      </c>
      <c r="EG1077" t="b">
        <v>0</v>
      </c>
      <c r="EH1077" t="b">
        <v>0</v>
      </c>
      <c r="EI1077" t="b">
        <v>0</v>
      </c>
      <c r="EJ1077" t="s">
        <v>1592</v>
      </c>
      <c r="EK1077">
        <v>0</v>
      </c>
      <c r="EL1077">
        <v>22</v>
      </c>
      <c r="EM1077" t="b">
        <v>0</v>
      </c>
    </row>
    <row r="1078" spans="1:143" ht="63">
      <c r="A1078"/>
      <c r="B1078" t="s">
        <v>1252</v>
      </c>
      <c r="C1078" t="s">
        <v>1252</v>
      </c>
      <c r="D1078" t="s">
        <v>1761</v>
      </c>
      <c r="E1078" t="s">
        <v>1762</v>
      </c>
      <c r="F1078" t="s">
        <v>2187</v>
      </c>
      <c r="G1078" t="s">
        <v>1761</v>
      </c>
      <c r="H1078" t="s">
        <v>902</v>
      </c>
      <c r="I1078" t="s">
        <v>1272</v>
      </c>
      <c r="J1078" t="s">
        <v>11396</v>
      </c>
      <c r="K1078"/>
      <c r="L1078" t="s">
        <v>1939</v>
      </c>
      <c r="M1078" t="s">
        <v>1947</v>
      </c>
      <c r="N1078" s="109" t="s">
        <v>6592</v>
      </c>
      <c r="O1078" t="s">
        <v>11188</v>
      </c>
      <c r="P1078" t="s">
        <v>1274</v>
      </c>
      <c r="Q1078" t="s">
        <v>1264</v>
      </c>
      <c r="R1078" t="s">
        <v>2182</v>
      </c>
      <c r="S1078"/>
      <c r="T1078"/>
      <c r="U1078" t="s">
        <v>11399</v>
      </c>
      <c r="V1078" t="s">
        <v>2187</v>
      </c>
      <c r="W1078"/>
      <c r="X1078"/>
      <c r="Y1078"/>
      <c r="Z1078"/>
      <c r="AA1078"/>
      <c r="AB1078"/>
      <c r="AC1078"/>
      <c r="AD1078"/>
      <c r="AE1078"/>
      <c r="AF1078"/>
      <c r="AG1078"/>
      <c r="AH1078"/>
      <c r="AI1078"/>
      <c r="AJ1078"/>
      <c r="AK1078"/>
      <c r="AL1078"/>
      <c r="AM1078"/>
      <c r="AN1078"/>
      <c r="AO1078" s="108" t="s">
        <v>43</v>
      </c>
      <c r="AP1078" t="s">
        <v>1265</v>
      </c>
      <c r="AQ1078">
        <v>23</v>
      </c>
      <c r="AR1078" t="e">
        <v>#N/A</v>
      </c>
      <c r="AS1078" t="s">
        <v>1252</v>
      </c>
      <c r="AT1078" t="e">
        <v>#N/A</v>
      </c>
      <c r="AU1078" t="s">
        <v>1762</v>
      </c>
      <c r="AV1078" t="s">
        <v>1945</v>
      </c>
      <c r="AW1078" t="s">
        <v>2138</v>
      </c>
      <c r="AX1078" t="s">
        <v>1934</v>
      </c>
      <c r="AY1078" t="s">
        <v>2186</v>
      </c>
      <c r="AZ1078" t="s">
        <v>1264</v>
      </c>
      <c r="BA1078" t="s">
        <v>5600</v>
      </c>
      <c r="BB1078" t="s">
        <v>1272</v>
      </c>
      <c r="BC1078" t="s">
        <v>1939</v>
      </c>
      <c r="BD1078" t="s">
        <v>5601</v>
      </c>
      <c r="BE1078">
        <v>339</v>
      </c>
      <c r="BF1078">
        <v>1077</v>
      </c>
      <c r="BG1078">
        <v>0</v>
      </c>
      <c r="BH1078" t="s">
        <v>1592</v>
      </c>
      <c r="BI1078">
        <v>0</v>
      </c>
      <c r="BJ1078">
        <v>0</v>
      </c>
      <c r="BK1078">
        <v>1055</v>
      </c>
      <c r="BL1078" t="s">
        <v>1950</v>
      </c>
      <c r="BM1078" t="s">
        <v>11397</v>
      </c>
      <c r="BN1078" t="s">
        <v>11400</v>
      </c>
      <c r="BO1078" t="e" cm="1">
        <v>#N/A</v>
      </c>
      <c r="BP1078" t="s">
        <v>1592</v>
      </c>
      <c r="BQ1078" t="s">
        <v>1223</v>
      </c>
      <c r="BR1078">
        <v>22</v>
      </c>
      <c r="BS1078" t="s">
        <v>1872</v>
      </c>
      <c r="BT1078" t="s">
        <v>11407</v>
      </c>
      <c r="BU1078" t="s">
        <v>1761</v>
      </c>
      <c r="BV1078" t="s">
        <v>1945</v>
      </c>
      <c r="BW1078" t="s">
        <v>1940</v>
      </c>
      <c r="BX1078" t="s">
        <v>2188</v>
      </c>
      <c r="BY1078" t="s">
        <v>1592</v>
      </c>
      <c r="BZ1078" t="s">
        <v>1937</v>
      </c>
      <c r="CA1078" t="s">
        <v>1947</v>
      </c>
      <c r="CB1078"/>
      <c r="CC1078" t="s">
        <v>998</v>
      </c>
      <c r="CD1078" t="s">
        <v>1272</v>
      </c>
      <c r="CE1078" t="s">
        <v>11408</v>
      </c>
      <c r="CF1078" t="s">
        <v>11409</v>
      </c>
      <c r="CG1078" t="s">
        <v>1272</v>
      </c>
      <c r="CH1078" t="s">
        <v>1592</v>
      </c>
      <c r="CI1078" t="s">
        <v>2182</v>
      </c>
      <c r="CJ1078" t="s">
        <v>1252</v>
      </c>
      <c r="CK1078"/>
      <c r="CL1078"/>
      <c r="CM1078" t="s">
        <v>11399</v>
      </c>
      <c r="CN1078" t="s">
        <v>2187</v>
      </c>
      <c r="CO1078" t="s">
        <v>11399</v>
      </c>
      <c r="CP1078" t="s">
        <v>2187</v>
      </c>
      <c r="CQ1078" t="s">
        <v>1592</v>
      </c>
      <c r="CR1078">
        <v>8</v>
      </c>
      <c r="CS1078" t="s">
        <v>1223</v>
      </c>
      <c r="CT1078" t="s">
        <v>1223</v>
      </c>
      <c r="CU1078" t="s">
        <v>1592</v>
      </c>
      <c r="CV1078" t="s">
        <v>1592</v>
      </c>
      <c r="CW1078" t="s">
        <v>1592</v>
      </c>
      <c r="CX1078">
        <v>1076</v>
      </c>
      <c r="CY1078" t="s">
        <v>11410</v>
      </c>
      <c r="CZ1078" t="s">
        <v>1592</v>
      </c>
      <c r="DA1078" t="s">
        <v>2313</v>
      </c>
      <c r="DB1078" t="s">
        <v>2314</v>
      </c>
      <c r="DC1078" t="s">
        <v>1762</v>
      </c>
      <c r="DD1078" t="s">
        <v>1264</v>
      </c>
      <c r="DE1078" t="s">
        <v>1761</v>
      </c>
      <c r="DF1078" t="s">
        <v>1592</v>
      </c>
      <c r="DG1078" t="s">
        <v>1592</v>
      </c>
      <c r="DH1078" t="s">
        <v>2334</v>
      </c>
      <c r="DI1078" t="e">
        <v>#N/A</v>
      </c>
      <c r="DJ1078"/>
      <c r="DK1078" t="s">
        <v>2334</v>
      </c>
      <c r="DL1078">
        <v>9</v>
      </c>
      <c r="DM1078" t="s">
        <v>2315</v>
      </c>
      <c r="DN1078" t="s">
        <v>1252</v>
      </c>
      <c r="DO1078" t="b">
        <v>1</v>
      </c>
      <c r="DP1078" t="b">
        <v>1</v>
      </c>
      <c r="DQ1078" t="b">
        <v>0</v>
      </c>
      <c r="DR1078" t="b">
        <v>0</v>
      </c>
      <c r="DS1078" t="b">
        <v>0</v>
      </c>
      <c r="DT1078" t="b">
        <v>1</v>
      </c>
      <c r="DU1078" t="b">
        <v>0</v>
      </c>
      <c r="DV1078">
        <v>0</v>
      </c>
      <c r="DW1078" t="b">
        <v>0</v>
      </c>
      <c r="DX1078" t="b">
        <v>0</v>
      </c>
      <c r="DY1078" t="b">
        <v>0</v>
      </c>
      <c r="DZ1078" t="b">
        <v>0</v>
      </c>
      <c r="EA1078" t="b">
        <v>0</v>
      </c>
      <c r="EB1078" t="b">
        <v>0</v>
      </c>
      <c r="EC1078" t="b">
        <v>0</v>
      </c>
      <c r="ED1078" t="b">
        <v>0</v>
      </c>
      <c r="EE1078" t="b">
        <v>0</v>
      </c>
      <c r="EF1078" t="b" cm="1">
        <v>0</v>
      </c>
      <c r="EG1078" t="b">
        <v>0</v>
      </c>
      <c r="EH1078" t="b">
        <v>0</v>
      </c>
      <c r="EI1078" t="b">
        <v>0</v>
      </c>
      <c r="EJ1078" t="s">
        <v>1592</v>
      </c>
      <c r="EK1078">
        <v>0</v>
      </c>
      <c r="EL1078">
        <v>7</v>
      </c>
      <c r="EM1078" t="b">
        <v>0</v>
      </c>
    </row>
    <row r="1079" spans="1:143" ht="15.75">
      <c r="A1079"/>
      <c r="B1079" t="s">
        <v>1252</v>
      </c>
      <c r="C1079" t="s">
        <v>1252</v>
      </c>
      <c r="D1079" t="s">
        <v>1766</v>
      </c>
      <c r="E1079" t="s">
        <v>1767</v>
      </c>
      <c r="F1079" t="s">
        <v>6190</v>
      </c>
      <c r="G1079" t="s">
        <v>1766</v>
      </c>
      <c r="H1079" t="s">
        <v>902</v>
      </c>
      <c r="I1079" t="s">
        <v>1272</v>
      </c>
      <c r="J1079" t="s">
        <v>11396</v>
      </c>
      <c r="K1079"/>
      <c r="L1079" t="s">
        <v>1939</v>
      </c>
      <c r="M1079" t="s">
        <v>1947</v>
      </c>
      <c r="N1079" t="s">
        <v>6606</v>
      </c>
      <c r="O1079" t="s">
        <v>11188</v>
      </c>
      <c r="P1079" t="s">
        <v>1274</v>
      </c>
      <c r="Q1079" t="s">
        <v>1264</v>
      </c>
      <c r="R1079" t="s">
        <v>2182</v>
      </c>
      <c r="S1079"/>
      <c r="T1079"/>
      <c r="U1079" t="s">
        <v>11399</v>
      </c>
      <c r="V1079" t="s">
        <v>2192</v>
      </c>
      <c r="W1079"/>
      <c r="X1079"/>
      <c r="Y1079"/>
      <c r="Z1079"/>
      <c r="AA1079"/>
      <c r="AB1079"/>
      <c r="AC1079"/>
      <c r="AD1079"/>
      <c r="AE1079"/>
      <c r="AF1079"/>
      <c r="AG1079"/>
      <c r="AH1079"/>
      <c r="AI1079"/>
      <c r="AJ1079"/>
      <c r="AK1079"/>
      <c r="AL1079"/>
      <c r="AM1079"/>
      <c r="AN1079"/>
      <c r="AO1079" s="108" t="s">
        <v>43</v>
      </c>
      <c r="AP1079" t="s">
        <v>1265</v>
      </c>
      <c r="AQ1079">
        <v>24</v>
      </c>
      <c r="AR1079" t="e">
        <v>#N/A</v>
      </c>
      <c r="AS1079" t="s">
        <v>1252</v>
      </c>
      <c r="AT1079" t="e">
        <v>#N/A</v>
      </c>
      <c r="AU1079" t="s">
        <v>1767</v>
      </c>
      <c r="AV1079" t="s">
        <v>1953</v>
      </c>
      <c r="AW1079" t="s">
        <v>1954</v>
      </c>
      <c r="AX1079" t="s">
        <v>1934</v>
      </c>
      <c r="AY1079" t="s">
        <v>2191</v>
      </c>
      <c r="AZ1079" t="s">
        <v>1264</v>
      </c>
      <c r="BA1079" t="s">
        <v>5610</v>
      </c>
      <c r="BB1079" t="s">
        <v>1272</v>
      </c>
      <c r="BC1079" t="s">
        <v>1939</v>
      </c>
      <c r="BD1079" t="s">
        <v>5611</v>
      </c>
      <c r="BE1079">
        <v>340</v>
      </c>
      <c r="BF1079">
        <v>1077</v>
      </c>
      <c r="BG1079">
        <v>0</v>
      </c>
      <c r="BH1079" t="s">
        <v>1592</v>
      </c>
      <c r="BI1079">
        <v>0</v>
      </c>
      <c r="BJ1079">
        <v>0</v>
      </c>
      <c r="BK1079">
        <v>1036</v>
      </c>
      <c r="BL1079" t="s">
        <v>1958</v>
      </c>
      <c r="BM1079" t="s">
        <v>11397</v>
      </c>
      <c r="BN1079" t="s">
        <v>11400</v>
      </c>
      <c r="BO1079" t="e" cm="1">
        <v>#N/A</v>
      </c>
      <c r="BP1079" t="s">
        <v>1592</v>
      </c>
      <c r="BQ1079" t="s">
        <v>1223</v>
      </c>
      <c r="BR1079">
        <v>23</v>
      </c>
      <c r="BS1079" t="s">
        <v>1873</v>
      </c>
      <c r="BT1079" t="s">
        <v>11411</v>
      </c>
      <c r="BU1079" t="s">
        <v>1766</v>
      </c>
      <c r="BV1079" t="s">
        <v>1953</v>
      </c>
      <c r="BW1079" t="s">
        <v>1940</v>
      </c>
      <c r="BX1079" t="s">
        <v>2193</v>
      </c>
      <c r="BY1079" t="s">
        <v>1592</v>
      </c>
      <c r="BZ1079" t="s">
        <v>1937</v>
      </c>
      <c r="CA1079" t="s">
        <v>1947</v>
      </c>
      <c r="CB1079"/>
      <c r="CC1079" t="s">
        <v>998</v>
      </c>
      <c r="CD1079" t="s">
        <v>1272</v>
      </c>
      <c r="CE1079" t="s">
        <v>11412</v>
      </c>
      <c r="CF1079" t="s">
        <v>11413</v>
      </c>
      <c r="CG1079" t="s">
        <v>1272</v>
      </c>
      <c r="CH1079" t="s">
        <v>1592</v>
      </c>
      <c r="CI1079" t="s">
        <v>2182</v>
      </c>
      <c r="CJ1079" t="s">
        <v>1252</v>
      </c>
      <c r="CK1079"/>
      <c r="CL1079"/>
      <c r="CM1079" t="s">
        <v>11399</v>
      </c>
      <c r="CN1079" t="s">
        <v>2192</v>
      </c>
      <c r="CO1079" t="s">
        <v>11399</v>
      </c>
      <c r="CP1079" t="s">
        <v>2192</v>
      </c>
      <c r="CQ1079" t="s">
        <v>1592</v>
      </c>
      <c r="CR1079">
        <v>8</v>
      </c>
      <c r="CS1079" t="s">
        <v>1223</v>
      </c>
      <c r="CT1079" t="s">
        <v>1223</v>
      </c>
      <c r="CU1079" t="s">
        <v>1592</v>
      </c>
      <c r="CV1079" t="s">
        <v>1592</v>
      </c>
      <c r="CW1079" t="s">
        <v>1592</v>
      </c>
      <c r="CX1079">
        <v>1077</v>
      </c>
      <c r="CY1079" t="s">
        <v>11414</v>
      </c>
      <c r="CZ1079" t="s">
        <v>1592</v>
      </c>
      <c r="DA1079" t="s">
        <v>2313</v>
      </c>
      <c r="DB1079" t="s">
        <v>2314</v>
      </c>
      <c r="DC1079" t="s">
        <v>1767</v>
      </c>
      <c r="DD1079" t="s">
        <v>1264</v>
      </c>
      <c r="DE1079" t="s">
        <v>1766</v>
      </c>
      <c r="DF1079" t="s">
        <v>1592</v>
      </c>
      <c r="DG1079" t="s">
        <v>1592</v>
      </c>
      <c r="DH1079" t="s">
        <v>2334</v>
      </c>
      <c r="DI1079" t="e">
        <v>#N/A</v>
      </c>
      <c r="DJ1079"/>
      <c r="DK1079" t="s">
        <v>2334</v>
      </c>
      <c r="DL1079">
        <v>9</v>
      </c>
      <c r="DM1079" t="s">
        <v>2315</v>
      </c>
      <c r="DN1079" t="s">
        <v>1252</v>
      </c>
      <c r="DO1079" t="b">
        <v>1</v>
      </c>
      <c r="DP1079" t="b">
        <v>1</v>
      </c>
      <c r="DQ1079" t="b">
        <v>0</v>
      </c>
      <c r="DR1079" t="b">
        <v>0</v>
      </c>
      <c r="DS1079" t="b">
        <v>0</v>
      </c>
      <c r="DT1079" t="b">
        <v>1</v>
      </c>
      <c r="DU1079" t="b">
        <v>0</v>
      </c>
      <c r="DV1079">
        <v>0</v>
      </c>
      <c r="DW1079" t="b">
        <v>0</v>
      </c>
      <c r="DX1079" t="b">
        <v>0</v>
      </c>
      <c r="DY1079" t="b">
        <v>0</v>
      </c>
      <c r="DZ1079" t="b">
        <v>0</v>
      </c>
      <c r="EA1079" t="b">
        <v>0</v>
      </c>
      <c r="EB1079" t="b">
        <v>0</v>
      </c>
      <c r="EC1079" t="b">
        <v>0</v>
      </c>
      <c r="ED1079" t="b">
        <v>0</v>
      </c>
      <c r="EE1079" t="b">
        <v>0</v>
      </c>
      <c r="EF1079" t="b" cm="1">
        <v>0</v>
      </c>
      <c r="EG1079" t="b">
        <v>0</v>
      </c>
      <c r="EH1079" t="b">
        <v>0</v>
      </c>
      <c r="EI1079" t="b">
        <v>0</v>
      </c>
      <c r="EJ1079" t="s">
        <v>1592</v>
      </c>
      <c r="EK1079">
        <v>0</v>
      </c>
      <c r="EL1079">
        <v>13</v>
      </c>
      <c r="EM1079" t="b">
        <v>0</v>
      </c>
    </row>
    <row r="1080" spans="1:143" ht="15.75">
      <c r="A1080"/>
      <c r="B1080" t="s">
        <v>1252</v>
      </c>
      <c r="C1080" t="s">
        <v>1252</v>
      </c>
      <c r="D1080" t="s">
        <v>2198</v>
      </c>
      <c r="E1080" t="s">
        <v>2194</v>
      </c>
      <c r="F1080" t="s">
        <v>6621</v>
      </c>
      <c r="G1080" t="s">
        <v>2198</v>
      </c>
      <c r="H1080" t="s">
        <v>6622</v>
      </c>
      <c r="I1080" t="s">
        <v>1272</v>
      </c>
      <c r="J1080" t="s">
        <v>11396</v>
      </c>
      <c r="K1080"/>
      <c r="L1080" t="s">
        <v>1939</v>
      </c>
      <c r="M1080" t="s">
        <v>2031</v>
      </c>
      <c r="N1080"/>
      <c r="O1080" t="s">
        <v>11188</v>
      </c>
      <c r="P1080" t="s">
        <v>1274</v>
      </c>
      <c r="Q1080" t="s">
        <v>1264</v>
      </c>
      <c r="R1080" t="s">
        <v>2182</v>
      </c>
      <c r="S1080"/>
      <c r="T1080"/>
      <c r="U1080" t="s">
        <v>11399</v>
      </c>
      <c r="V1080" t="s">
        <v>2202</v>
      </c>
      <c r="W1080"/>
      <c r="X1080"/>
      <c r="Y1080"/>
      <c r="Z1080"/>
      <c r="AA1080"/>
      <c r="AB1080"/>
      <c r="AC1080"/>
      <c r="AD1080"/>
      <c r="AE1080"/>
      <c r="AF1080"/>
      <c r="AG1080"/>
      <c r="AH1080"/>
      <c r="AI1080"/>
      <c r="AJ1080"/>
      <c r="AK1080"/>
      <c r="AL1080"/>
      <c r="AM1080"/>
      <c r="AN1080"/>
      <c r="AO1080" s="108" t="s">
        <v>43</v>
      </c>
      <c r="AP1080" t="s">
        <v>1265</v>
      </c>
      <c r="AQ1080">
        <v>25</v>
      </c>
      <c r="AR1080" t="e">
        <v>#N/A</v>
      </c>
      <c r="AS1080" t="s">
        <v>1252</v>
      </c>
      <c r="AT1080" t="e">
        <v>#N/A</v>
      </c>
      <c r="AU1080" t="s">
        <v>2194</v>
      </c>
      <c r="AV1080" t="s">
        <v>2197</v>
      </c>
      <c r="AW1080" t="s">
        <v>2199</v>
      </c>
      <c r="AX1080" t="s">
        <v>1934</v>
      </c>
      <c r="AY1080" t="s">
        <v>2200</v>
      </c>
      <c r="AZ1080" t="s">
        <v>1264</v>
      </c>
      <c r="BA1080" t="s">
        <v>6623</v>
      </c>
      <c r="BB1080" t="s">
        <v>1272</v>
      </c>
      <c r="BC1080" t="s">
        <v>1939</v>
      </c>
      <c r="BD1080" t="s">
        <v>6711</v>
      </c>
      <c r="BE1080">
        <v>487</v>
      </c>
      <c r="BF1080">
        <v>1077</v>
      </c>
      <c r="BG1080">
        <v>0</v>
      </c>
      <c r="BH1080" t="s">
        <v>1592</v>
      </c>
      <c r="BI1080">
        <v>0</v>
      </c>
      <c r="BJ1080">
        <v>0</v>
      </c>
      <c r="BK1080">
        <v>487</v>
      </c>
      <c r="BL1080" t="s">
        <v>2203</v>
      </c>
      <c r="BM1080" t="s">
        <v>11397</v>
      </c>
      <c r="BN1080" t="s">
        <v>11400</v>
      </c>
      <c r="BO1080" t="e" cm="1">
        <v>#N/A</v>
      </c>
      <c r="BP1080" t="s">
        <v>1592</v>
      </c>
      <c r="BQ1080" t="s">
        <v>1223</v>
      </c>
      <c r="BR1080">
        <v>24</v>
      </c>
      <c r="BS1080" t="s">
        <v>1874</v>
      </c>
      <c r="BT1080" t="s">
        <v>11415</v>
      </c>
      <c r="BU1080" t="s">
        <v>2198</v>
      </c>
      <c r="BV1080" t="s">
        <v>2197</v>
      </c>
      <c r="BW1080" t="s">
        <v>2201</v>
      </c>
      <c r="BX1080" t="s">
        <v>1937</v>
      </c>
      <c r="BY1080" t="s">
        <v>1592</v>
      </c>
      <c r="BZ1080" t="s">
        <v>1937</v>
      </c>
      <c r="CA1080" t="s">
        <v>2031</v>
      </c>
      <c r="CB1080"/>
      <c r="CC1080" t="s">
        <v>998</v>
      </c>
      <c r="CD1080" t="s">
        <v>1272</v>
      </c>
      <c r="CE1080" t="s">
        <v>11416</v>
      </c>
      <c r="CF1080" t="s">
        <v>11417</v>
      </c>
      <c r="CG1080" t="s">
        <v>1272</v>
      </c>
      <c r="CH1080" t="s">
        <v>1592</v>
      </c>
      <c r="CI1080" t="s">
        <v>2182</v>
      </c>
      <c r="CJ1080" t="s">
        <v>1252</v>
      </c>
      <c r="CK1080"/>
      <c r="CL1080"/>
      <c r="CM1080" t="s">
        <v>11399</v>
      </c>
      <c r="CN1080" t="s">
        <v>2202</v>
      </c>
      <c r="CO1080" t="s">
        <v>11399</v>
      </c>
      <c r="CP1080" t="s">
        <v>2202</v>
      </c>
      <c r="CQ1080" t="s">
        <v>1592</v>
      </c>
      <c r="CR1080">
        <v>8</v>
      </c>
      <c r="CS1080" t="s">
        <v>1223</v>
      </c>
      <c r="CT1080" t="s">
        <v>1223</v>
      </c>
      <c r="CU1080" t="s">
        <v>1592</v>
      </c>
      <c r="CV1080" t="s">
        <v>1592</v>
      </c>
      <c r="CW1080" t="s">
        <v>1592</v>
      </c>
      <c r="CX1080">
        <v>1078</v>
      </c>
      <c r="CY1080" t="s">
        <v>11418</v>
      </c>
      <c r="CZ1080" t="s">
        <v>1592</v>
      </c>
      <c r="DA1080" t="s">
        <v>2313</v>
      </c>
      <c r="DB1080" t="s">
        <v>2314</v>
      </c>
      <c r="DC1080" t="s">
        <v>2194</v>
      </c>
      <c r="DD1080" t="s">
        <v>1264</v>
      </c>
      <c r="DE1080" t="s">
        <v>2198</v>
      </c>
      <c r="DF1080" t="s">
        <v>1592</v>
      </c>
      <c r="DG1080" t="s">
        <v>1592</v>
      </c>
      <c r="DH1080" t="s">
        <v>2334</v>
      </c>
      <c r="DI1080" t="e">
        <v>#N/A</v>
      </c>
      <c r="DJ1080"/>
      <c r="DK1080" t="s">
        <v>2334</v>
      </c>
      <c r="DL1080">
        <v>9</v>
      </c>
      <c r="DM1080" t="s">
        <v>2315</v>
      </c>
      <c r="DN1080" t="s">
        <v>1252</v>
      </c>
      <c r="DO1080" t="b">
        <v>1</v>
      </c>
      <c r="DP1080" t="b">
        <v>1</v>
      </c>
      <c r="DQ1080" t="b">
        <v>0</v>
      </c>
      <c r="DR1080" t="b">
        <v>0</v>
      </c>
      <c r="DS1080" t="b">
        <v>0</v>
      </c>
      <c r="DT1080" t="b">
        <v>1</v>
      </c>
      <c r="DU1080" t="b">
        <v>0</v>
      </c>
      <c r="DV1080">
        <v>0</v>
      </c>
      <c r="DW1080" t="b">
        <v>0</v>
      </c>
      <c r="DX1080" t="b">
        <v>0</v>
      </c>
      <c r="DY1080" t="b">
        <v>0</v>
      </c>
      <c r="DZ1080" t="b">
        <v>0</v>
      </c>
      <c r="EA1080" t="b">
        <v>0</v>
      </c>
      <c r="EB1080" t="b">
        <v>0</v>
      </c>
      <c r="EC1080" t="b">
        <v>0</v>
      </c>
      <c r="ED1080" t="b">
        <v>0</v>
      </c>
      <c r="EE1080" t="b">
        <v>0</v>
      </c>
      <c r="EF1080" t="b" cm="1">
        <v>0</v>
      </c>
      <c r="EG1080" t="b">
        <v>0</v>
      </c>
      <c r="EH1080" t="b">
        <v>0</v>
      </c>
      <c r="EI1080" t="b">
        <v>0</v>
      </c>
      <c r="EJ1080" t="s">
        <v>1592</v>
      </c>
      <c r="EK1080">
        <v>0</v>
      </c>
      <c r="EL1080">
        <v>12</v>
      </c>
      <c r="EM1080" t="b">
        <v>0</v>
      </c>
    </row>
    <row r="1081" spans="1:143" ht="47.25">
      <c r="A1081"/>
      <c r="B1081" t="s">
        <v>1252</v>
      </c>
      <c r="C1081" t="s">
        <v>1252</v>
      </c>
      <c r="D1081" t="s">
        <v>7816</v>
      </c>
      <c r="E1081" t="s">
        <v>7817</v>
      </c>
      <c r="F1081" t="s">
        <v>11419</v>
      </c>
      <c r="G1081" t="s">
        <v>7816</v>
      </c>
      <c r="H1081" s="109" t="s">
        <v>11420</v>
      </c>
      <c r="I1081" t="s">
        <v>1268</v>
      </c>
      <c r="J1081" t="s">
        <v>11396</v>
      </c>
      <c r="K1081"/>
      <c r="L1081" t="s">
        <v>1939</v>
      </c>
      <c r="M1081" t="s">
        <v>2031</v>
      </c>
      <c r="N1081"/>
      <c r="O1081" t="s">
        <v>11188</v>
      </c>
      <c r="P1081" t="s">
        <v>1274</v>
      </c>
      <c r="Q1081" t="s">
        <v>1264</v>
      </c>
      <c r="R1081" t="s">
        <v>2182</v>
      </c>
      <c r="S1081"/>
      <c r="T1081"/>
      <c r="U1081" t="s">
        <v>11399</v>
      </c>
      <c r="V1081" t="s">
        <v>11421</v>
      </c>
      <c r="W1081"/>
      <c r="X1081"/>
      <c r="Y1081"/>
      <c r="Z1081"/>
      <c r="AA1081"/>
      <c r="AB1081"/>
      <c r="AC1081"/>
      <c r="AD1081"/>
      <c r="AE1081"/>
      <c r="AF1081"/>
      <c r="AG1081"/>
      <c r="AH1081"/>
      <c r="AI1081"/>
      <c r="AJ1081"/>
      <c r="AK1081"/>
      <c r="AL1081"/>
      <c r="AM1081"/>
      <c r="AN1081"/>
      <c r="AO1081" s="108" t="s">
        <v>43</v>
      </c>
      <c r="AP1081" t="s">
        <v>1265</v>
      </c>
      <c r="AQ1081">
        <v>26</v>
      </c>
      <c r="AR1081" t="e">
        <v>#N/A</v>
      </c>
      <c r="AS1081" t="s">
        <v>1252</v>
      </c>
      <c r="AT1081" t="e">
        <v>#N/A</v>
      </c>
      <c r="AU1081" t="s">
        <v>7817</v>
      </c>
      <c r="AV1081" t="s">
        <v>7818</v>
      </c>
      <c r="AW1081" t="s">
        <v>11422</v>
      </c>
      <c r="AX1081" t="s">
        <v>1934</v>
      </c>
      <c r="AY1081" t="s">
        <v>7819</v>
      </c>
      <c r="AZ1081" t="s">
        <v>1264</v>
      </c>
      <c r="BA1081" t="s">
        <v>7820</v>
      </c>
      <c r="BB1081" t="s">
        <v>1268</v>
      </c>
      <c r="BC1081" t="s">
        <v>1939</v>
      </c>
      <c r="BD1081" t="s">
        <v>11423</v>
      </c>
      <c r="BE1081">
        <v>632</v>
      </c>
      <c r="BF1081">
        <v>1077</v>
      </c>
      <c r="BG1081">
        <v>0</v>
      </c>
      <c r="BH1081" t="s">
        <v>7817</v>
      </c>
      <c r="BI1081">
        <v>1</v>
      </c>
      <c r="BJ1081">
        <v>0</v>
      </c>
      <c r="BK1081">
        <v>0</v>
      </c>
      <c r="BL1081" t="s">
        <v>1592</v>
      </c>
      <c r="BM1081" t="s">
        <v>11397</v>
      </c>
      <c r="BN1081" t="s">
        <v>11400</v>
      </c>
      <c r="BO1081" t="e" cm="1">
        <v>#N/A</v>
      </c>
      <c r="BP1081" t="s">
        <v>1592</v>
      </c>
      <c r="BQ1081" t="s">
        <v>1223</v>
      </c>
      <c r="BR1081">
        <v>25</v>
      </c>
      <c r="BS1081" t="s">
        <v>1877</v>
      </c>
      <c r="BT1081" t="s">
        <v>11424</v>
      </c>
      <c r="BU1081" t="s">
        <v>7816</v>
      </c>
      <c r="BV1081" t="s">
        <v>7818</v>
      </c>
      <c r="BW1081" t="s">
        <v>11425</v>
      </c>
      <c r="BX1081" t="s">
        <v>1937</v>
      </c>
      <c r="BY1081" t="s">
        <v>1592</v>
      </c>
      <c r="BZ1081" t="s">
        <v>1937</v>
      </c>
      <c r="CA1081" t="s">
        <v>2031</v>
      </c>
      <c r="CB1081"/>
      <c r="CC1081" t="s">
        <v>998</v>
      </c>
      <c r="CD1081" t="s">
        <v>1268</v>
      </c>
      <c r="CE1081" t="s">
        <v>11426</v>
      </c>
      <c r="CF1081" t="s">
        <v>11427</v>
      </c>
      <c r="CG1081" t="s">
        <v>1268</v>
      </c>
      <c r="CH1081" t="s">
        <v>1592</v>
      </c>
      <c r="CI1081" t="s">
        <v>2182</v>
      </c>
      <c r="CJ1081" t="s">
        <v>1252</v>
      </c>
      <c r="CK1081"/>
      <c r="CL1081"/>
      <c r="CM1081" t="s">
        <v>11399</v>
      </c>
      <c r="CN1081" t="s">
        <v>11421</v>
      </c>
      <c r="CO1081" t="s">
        <v>11399</v>
      </c>
      <c r="CP1081" t="s">
        <v>11421</v>
      </c>
      <c r="CQ1081" t="s">
        <v>1592</v>
      </c>
      <c r="CR1081">
        <v>8</v>
      </c>
      <c r="CS1081" t="s">
        <v>1223</v>
      </c>
      <c r="CT1081" t="s">
        <v>1223</v>
      </c>
      <c r="CU1081" t="s">
        <v>1223</v>
      </c>
      <c r="CV1081" t="s">
        <v>1592</v>
      </c>
      <c r="CW1081" t="s">
        <v>1592</v>
      </c>
      <c r="CX1081">
        <v>1079</v>
      </c>
      <c r="CY1081" t="s">
        <v>11428</v>
      </c>
      <c r="CZ1081" t="s">
        <v>1592</v>
      </c>
      <c r="DA1081" t="s">
        <v>2313</v>
      </c>
      <c r="DB1081" t="s">
        <v>2314</v>
      </c>
      <c r="DC1081" t="s">
        <v>7817</v>
      </c>
      <c r="DD1081" t="s">
        <v>1264</v>
      </c>
      <c r="DE1081" t="s">
        <v>7816</v>
      </c>
      <c r="DF1081" t="s">
        <v>1592</v>
      </c>
      <c r="DG1081" t="s">
        <v>1592</v>
      </c>
      <c r="DH1081" t="s">
        <v>2334</v>
      </c>
      <c r="DI1081" t="e">
        <v>#N/A</v>
      </c>
      <c r="DJ1081"/>
      <c r="DK1081" t="s">
        <v>2334</v>
      </c>
      <c r="DL1081">
        <v>9</v>
      </c>
      <c r="DM1081" t="s">
        <v>2315</v>
      </c>
      <c r="DN1081" t="s">
        <v>1252</v>
      </c>
      <c r="DO1081" t="b">
        <v>1</v>
      </c>
      <c r="DP1081" t="b">
        <v>1</v>
      </c>
      <c r="DQ1081" t="b">
        <v>0</v>
      </c>
      <c r="DR1081" t="b">
        <v>0</v>
      </c>
      <c r="DS1081" t="b">
        <v>0</v>
      </c>
      <c r="DT1081" t="b">
        <v>1</v>
      </c>
      <c r="DU1081" t="b">
        <v>0</v>
      </c>
      <c r="DV1081">
        <v>0</v>
      </c>
      <c r="DW1081" t="b">
        <v>0</v>
      </c>
      <c r="DX1081" t="b">
        <v>0</v>
      </c>
      <c r="DY1081" t="b">
        <v>0</v>
      </c>
      <c r="DZ1081" t="b">
        <v>0</v>
      </c>
      <c r="EA1081" t="b">
        <v>0</v>
      </c>
      <c r="EB1081" t="b">
        <v>0</v>
      </c>
      <c r="EC1081" t="b">
        <v>0</v>
      </c>
      <c r="ED1081" t="b">
        <v>0</v>
      </c>
      <c r="EE1081" t="b">
        <v>0</v>
      </c>
      <c r="EF1081" t="b" cm="1">
        <v>0</v>
      </c>
      <c r="EG1081" t="b">
        <v>0</v>
      </c>
      <c r="EH1081" t="b">
        <v>0</v>
      </c>
      <c r="EI1081" t="b">
        <v>0</v>
      </c>
      <c r="EJ1081" t="s">
        <v>1592</v>
      </c>
      <c r="EK1081">
        <v>0</v>
      </c>
      <c r="EL1081">
        <v>22</v>
      </c>
      <c r="EM1081" t="b">
        <v>0</v>
      </c>
    </row>
    <row r="1082" spans="1:143" ht="15.75">
      <c r="A1082"/>
      <c r="B1082" t="s">
        <v>1274</v>
      </c>
      <c r="C1082" t="s">
        <v>1274</v>
      </c>
      <c r="D1082" t="s">
        <v>11429</v>
      </c>
      <c r="E1082" t="s">
        <v>11430</v>
      </c>
      <c r="F1082"/>
      <c r="G1082" t="s">
        <v>11429</v>
      </c>
      <c r="H1082" t="s">
        <v>902</v>
      </c>
      <c r="I1082" t="s">
        <v>1279</v>
      </c>
      <c r="J1082"/>
      <c r="K1082"/>
      <c r="L1082" t="s">
        <v>1939</v>
      </c>
      <c r="M1082" t="s">
        <v>902</v>
      </c>
      <c r="N1082" t="s">
        <v>902</v>
      </c>
      <c r="O1082" t="s">
        <v>11431</v>
      </c>
      <c r="P1082" t="s">
        <v>1274</v>
      </c>
      <c r="Q1082" t="s">
        <v>1264</v>
      </c>
      <c r="R1082" t="s">
        <v>2182</v>
      </c>
      <c r="S1082"/>
      <c r="T1082"/>
      <c r="U1082" t="s">
        <v>11432</v>
      </c>
      <c r="V1082"/>
      <c r="W1082"/>
      <c r="X1082"/>
      <c r="Y1082"/>
      <c r="Z1082"/>
      <c r="AA1082"/>
      <c r="AB1082"/>
      <c r="AC1082"/>
      <c r="AD1082"/>
      <c r="AE1082"/>
      <c r="AF1082"/>
      <c r="AG1082"/>
      <c r="AH1082"/>
      <c r="AI1082"/>
      <c r="AJ1082"/>
      <c r="AK1082"/>
      <c r="AL1082"/>
      <c r="AM1082"/>
      <c r="AN1082"/>
      <c r="AO1082" s="108" t="s">
        <v>43</v>
      </c>
      <c r="AP1082" t="s">
        <v>1321</v>
      </c>
      <c r="AQ1082">
        <v>2</v>
      </c>
      <c r="AR1082" t="e">
        <v>#N/A</v>
      </c>
      <c r="AS1082" t="s">
        <v>1274</v>
      </c>
      <c r="AT1082" t="e">
        <v>#N/A</v>
      </c>
      <c r="AU1082" t="s">
        <v>11430</v>
      </c>
      <c r="AV1082" t="s">
        <v>11433</v>
      </c>
      <c r="AW1082" t="s">
        <v>1937</v>
      </c>
      <c r="AX1082" t="s">
        <v>1934</v>
      </c>
      <c r="AY1082" t="s">
        <v>11434</v>
      </c>
      <c r="AZ1082" t="s">
        <v>1264</v>
      </c>
      <c r="BA1082" t="s">
        <v>11435</v>
      </c>
      <c r="BB1082" t="s">
        <v>1279</v>
      </c>
      <c r="BC1082" t="s">
        <v>1939</v>
      </c>
      <c r="BD1082" t="s">
        <v>11436</v>
      </c>
      <c r="BE1082">
        <v>1082</v>
      </c>
      <c r="BF1082">
        <v>0</v>
      </c>
      <c r="BG1082">
        <v>0</v>
      </c>
      <c r="BH1082" t="s">
        <v>1592</v>
      </c>
      <c r="BI1082">
        <v>0</v>
      </c>
      <c r="BJ1082">
        <v>0</v>
      </c>
      <c r="BK1082">
        <v>0</v>
      </c>
      <c r="BL1082" t="s">
        <v>1592</v>
      </c>
      <c r="BM1082" t="s">
        <v>1592</v>
      </c>
      <c r="BN1082" t="s">
        <v>1592</v>
      </c>
      <c r="BO1082" t="s" cm="1">
        <v>1592</v>
      </c>
      <c r="BP1082" t="s">
        <v>1592</v>
      </c>
      <c r="BQ1082" t="s">
        <v>1223</v>
      </c>
      <c r="BR1082">
        <v>26</v>
      </c>
      <c r="BS1082" t="s">
        <v>2087</v>
      </c>
      <c r="BT1082" t="s">
        <v>11437</v>
      </c>
      <c r="BU1082" t="s">
        <v>11429</v>
      </c>
      <c r="BV1082" t="s">
        <v>11433</v>
      </c>
      <c r="BW1082" t="s">
        <v>1940</v>
      </c>
      <c r="BX1082" t="s">
        <v>1940</v>
      </c>
      <c r="BY1082" t="s">
        <v>1592</v>
      </c>
      <c r="BZ1082" t="s">
        <v>1937</v>
      </c>
      <c r="CA1082" t="s">
        <v>902</v>
      </c>
      <c r="CB1082"/>
      <c r="CC1082" t="s">
        <v>998</v>
      </c>
      <c r="CD1082" t="s">
        <v>1279</v>
      </c>
      <c r="CE1082" t="s">
        <v>11430</v>
      </c>
      <c r="CF1082" t="s">
        <v>11433</v>
      </c>
      <c r="CG1082" t="s">
        <v>1279</v>
      </c>
      <c r="CH1082" t="s">
        <v>1592</v>
      </c>
      <c r="CI1082" t="s">
        <v>2182</v>
      </c>
      <c r="CJ1082" t="s">
        <v>1274</v>
      </c>
      <c r="CK1082"/>
      <c r="CL1082"/>
      <c r="CM1082" t="s">
        <v>11432</v>
      </c>
      <c r="CN1082" t="s">
        <v>1592</v>
      </c>
      <c r="CO1082" t="s">
        <v>11432</v>
      </c>
      <c r="CP1082" t="s">
        <v>1592</v>
      </c>
      <c r="CQ1082" t="s">
        <v>1592</v>
      </c>
      <c r="CR1082">
        <v>8</v>
      </c>
      <c r="CS1082" t="s">
        <v>1223</v>
      </c>
      <c r="CT1082" t="s">
        <v>1223</v>
      </c>
      <c r="CU1082" t="s">
        <v>1223</v>
      </c>
      <c r="CV1082" t="s">
        <v>1592</v>
      </c>
      <c r="CW1082" t="s">
        <v>1592</v>
      </c>
      <c r="CX1082">
        <v>1080</v>
      </c>
      <c r="CY1082" t="s">
        <v>11438</v>
      </c>
      <c r="CZ1082" t="s">
        <v>1592</v>
      </c>
      <c r="DA1082" t="s">
        <v>2313</v>
      </c>
      <c r="DB1082" t="s">
        <v>2314</v>
      </c>
      <c r="DC1082" t="s">
        <v>11430</v>
      </c>
      <c r="DD1082" t="s">
        <v>1264</v>
      </c>
      <c r="DE1082" t="s">
        <v>11429</v>
      </c>
      <c r="DF1082" t="s">
        <v>1592</v>
      </c>
      <c r="DG1082" t="s">
        <v>1592</v>
      </c>
      <c r="DH1082" t="s">
        <v>2334</v>
      </c>
      <c r="DI1082" t="e">
        <v>#N/A</v>
      </c>
      <c r="DJ1082"/>
      <c r="DK1082" t="s">
        <v>2334</v>
      </c>
      <c r="DL1082">
        <v>9</v>
      </c>
      <c r="DM1082" t="s">
        <v>2315</v>
      </c>
      <c r="DN1082" t="s">
        <v>1274</v>
      </c>
      <c r="DO1082" t="b">
        <v>1</v>
      </c>
      <c r="DP1082" t="b">
        <v>1</v>
      </c>
      <c r="DQ1082" t="b">
        <v>1</v>
      </c>
      <c r="DR1082" t="b">
        <v>0</v>
      </c>
      <c r="DS1082" t="b">
        <v>0</v>
      </c>
      <c r="DT1082" t="b">
        <v>1</v>
      </c>
      <c r="DU1082" t="b">
        <v>1</v>
      </c>
      <c r="DV1082">
        <v>0</v>
      </c>
      <c r="DW1082" t="b">
        <v>0</v>
      </c>
      <c r="DX1082" t="b">
        <v>0</v>
      </c>
      <c r="DY1082" t="b">
        <v>0</v>
      </c>
      <c r="DZ1082" t="b">
        <v>0</v>
      </c>
      <c r="EA1082" t="b">
        <v>0</v>
      </c>
      <c r="EB1082" t="b">
        <v>0</v>
      </c>
      <c r="EC1082" t="b">
        <v>0</v>
      </c>
      <c r="ED1082" t="b">
        <v>0</v>
      </c>
      <c r="EE1082" t="b">
        <v>0</v>
      </c>
      <c r="EF1082" t="b" cm="1">
        <v>0</v>
      </c>
      <c r="EG1082" t="b">
        <v>0</v>
      </c>
      <c r="EH1082" t="b">
        <v>0</v>
      </c>
      <c r="EI1082" t="b">
        <v>0</v>
      </c>
      <c r="EJ1082" t="s">
        <v>1592</v>
      </c>
      <c r="EK1082">
        <v>0</v>
      </c>
      <c r="EL1082">
        <v>20</v>
      </c>
      <c r="EM1082" t="b">
        <v>0</v>
      </c>
    </row>
    <row r="1083" spans="1:143" ht="15.75">
      <c r="A1083"/>
      <c r="B1083" t="s">
        <v>1274</v>
      </c>
      <c r="C1083" t="s">
        <v>1274</v>
      </c>
      <c r="D1083" t="s">
        <v>11439</v>
      </c>
      <c r="E1083" t="s">
        <v>11440</v>
      </c>
      <c r="F1083"/>
      <c r="G1083" t="s">
        <v>11439</v>
      </c>
      <c r="H1083" t="s">
        <v>902</v>
      </c>
      <c r="I1083" t="s">
        <v>1268</v>
      </c>
      <c r="J1083" t="s">
        <v>11429</v>
      </c>
      <c r="K1083"/>
      <c r="L1083" t="s">
        <v>1939</v>
      </c>
      <c r="M1083" t="s">
        <v>1947</v>
      </c>
      <c r="N1083" t="s">
        <v>11441</v>
      </c>
      <c r="O1083" t="s">
        <v>11188</v>
      </c>
      <c r="P1083" t="s">
        <v>1274</v>
      </c>
      <c r="Q1083" t="s">
        <v>1264</v>
      </c>
      <c r="R1083" t="s">
        <v>2182</v>
      </c>
      <c r="S1083"/>
      <c r="T1083"/>
      <c r="U1083" t="s">
        <v>11432</v>
      </c>
      <c r="V1083" t="s">
        <v>11442</v>
      </c>
      <c r="W1083"/>
      <c r="X1083"/>
      <c r="Y1083"/>
      <c r="Z1083"/>
      <c r="AA1083"/>
      <c r="AB1083"/>
      <c r="AC1083"/>
      <c r="AD1083"/>
      <c r="AE1083"/>
      <c r="AF1083"/>
      <c r="AG1083"/>
      <c r="AH1083"/>
      <c r="AI1083"/>
      <c r="AJ1083"/>
      <c r="AK1083"/>
      <c r="AL1083"/>
      <c r="AM1083"/>
      <c r="AN1083"/>
      <c r="AO1083" s="108" t="s">
        <v>43</v>
      </c>
      <c r="AP1083" t="s">
        <v>1321</v>
      </c>
      <c r="AQ1083">
        <v>3</v>
      </c>
      <c r="AR1083" t="e">
        <v>#N/A</v>
      </c>
      <c r="AS1083" t="s">
        <v>1274</v>
      </c>
      <c r="AT1083" t="e">
        <v>#N/A</v>
      </c>
      <c r="AU1083" t="s">
        <v>11440</v>
      </c>
      <c r="AV1083" t="s">
        <v>11443</v>
      </c>
      <c r="AW1083" t="s">
        <v>1937</v>
      </c>
      <c r="AX1083" t="s">
        <v>1934</v>
      </c>
      <c r="AY1083" t="s">
        <v>11444</v>
      </c>
      <c r="AZ1083" t="s">
        <v>1264</v>
      </c>
      <c r="BA1083" t="s">
        <v>11445</v>
      </c>
      <c r="BB1083" t="s">
        <v>1268</v>
      </c>
      <c r="BC1083" t="s">
        <v>1939</v>
      </c>
      <c r="BD1083" t="s">
        <v>11446</v>
      </c>
      <c r="BE1083">
        <v>1083</v>
      </c>
      <c r="BF1083">
        <v>1082</v>
      </c>
      <c r="BG1083">
        <v>0</v>
      </c>
      <c r="BH1083" t="s">
        <v>11440</v>
      </c>
      <c r="BI1083">
        <v>1</v>
      </c>
      <c r="BJ1083">
        <v>0</v>
      </c>
      <c r="BK1083">
        <v>0</v>
      </c>
      <c r="BL1083" t="s">
        <v>1592</v>
      </c>
      <c r="BM1083" t="s">
        <v>11430</v>
      </c>
      <c r="BN1083" t="s">
        <v>11433</v>
      </c>
      <c r="BO1083" t="e" cm="1">
        <v>#N/A</v>
      </c>
      <c r="BP1083" t="s">
        <v>1592</v>
      </c>
      <c r="BQ1083" t="s">
        <v>1223</v>
      </c>
      <c r="BR1083">
        <v>27</v>
      </c>
      <c r="BS1083" t="s">
        <v>1808</v>
      </c>
      <c r="BT1083" t="s">
        <v>11447</v>
      </c>
      <c r="BU1083" t="s">
        <v>11439</v>
      </c>
      <c r="BV1083" t="s">
        <v>11443</v>
      </c>
      <c r="BW1083" t="s">
        <v>1940</v>
      </c>
      <c r="BX1083" t="s">
        <v>11448</v>
      </c>
      <c r="BY1083" t="s">
        <v>1592</v>
      </c>
      <c r="BZ1083" t="s">
        <v>1937</v>
      </c>
      <c r="CA1083" t="s">
        <v>1947</v>
      </c>
      <c r="CB1083"/>
      <c r="CC1083" t="s">
        <v>998</v>
      </c>
      <c r="CD1083" t="s">
        <v>1268</v>
      </c>
      <c r="CE1083" t="s">
        <v>11449</v>
      </c>
      <c r="CF1083" t="s">
        <v>11450</v>
      </c>
      <c r="CG1083" t="s">
        <v>1268</v>
      </c>
      <c r="CH1083" t="s">
        <v>1592</v>
      </c>
      <c r="CI1083" t="s">
        <v>2182</v>
      </c>
      <c r="CJ1083" t="s">
        <v>1274</v>
      </c>
      <c r="CK1083"/>
      <c r="CL1083"/>
      <c r="CM1083" t="s">
        <v>11432</v>
      </c>
      <c r="CN1083" t="s">
        <v>11442</v>
      </c>
      <c r="CO1083" t="s">
        <v>11432</v>
      </c>
      <c r="CP1083" t="s">
        <v>11442</v>
      </c>
      <c r="CQ1083" t="s">
        <v>1592</v>
      </c>
      <c r="CR1083">
        <v>8</v>
      </c>
      <c r="CS1083" t="s">
        <v>1223</v>
      </c>
      <c r="CT1083" t="s">
        <v>1223</v>
      </c>
      <c r="CU1083" t="s">
        <v>1223</v>
      </c>
      <c r="CV1083" t="s">
        <v>1592</v>
      </c>
      <c r="CW1083" t="s">
        <v>1592</v>
      </c>
      <c r="CX1083">
        <v>1081</v>
      </c>
      <c r="CY1083" t="s">
        <v>11451</v>
      </c>
      <c r="CZ1083" t="s">
        <v>1592</v>
      </c>
      <c r="DA1083" t="s">
        <v>2313</v>
      </c>
      <c r="DB1083" t="s">
        <v>2314</v>
      </c>
      <c r="DC1083" t="s">
        <v>11440</v>
      </c>
      <c r="DD1083" t="s">
        <v>1264</v>
      </c>
      <c r="DE1083" t="s">
        <v>11439</v>
      </c>
      <c r="DF1083" t="s">
        <v>1592</v>
      </c>
      <c r="DG1083" t="s">
        <v>1592</v>
      </c>
      <c r="DH1083" t="s">
        <v>2334</v>
      </c>
      <c r="DI1083" t="e">
        <v>#N/A</v>
      </c>
      <c r="DJ1083"/>
      <c r="DK1083" t="s">
        <v>2334</v>
      </c>
      <c r="DL1083">
        <v>9</v>
      </c>
      <c r="DM1083" t="s">
        <v>2315</v>
      </c>
      <c r="DN1083" t="s">
        <v>1274</v>
      </c>
      <c r="DO1083" t="b">
        <v>1</v>
      </c>
      <c r="DP1083" t="b">
        <v>1</v>
      </c>
      <c r="DQ1083" t="b">
        <v>1</v>
      </c>
      <c r="DR1083" t="b">
        <v>0</v>
      </c>
      <c r="DS1083" t="b">
        <v>0</v>
      </c>
      <c r="DT1083" t="b">
        <v>1</v>
      </c>
      <c r="DU1083" t="b">
        <v>0</v>
      </c>
      <c r="DV1083">
        <v>0</v>
      </c>
      <c r="DW1083" t="b">
        <v>0</v>
      </c>
      <c r="DX1083" t="b">
        <v>0</v>
      </c>
      <c r="DY1083" t="b">
        <v>0</v>
      </c>
      <c r="DZ1083" t="b">
        <v>0</v>
      </c>
      <c r="EA1083" t="b">
        <v>0</v>
      </c>
      <c r="EB1083" t="b">
        <v>0</v>
      </c>
      <c r="EC1083" t="b">
        <v>0</v>
      </c>
      <c r="ED1083" t="b">
        <v>0</v>
      </c>
      <c r="EE1083" t="b">
        <v>0</v>
      </c>
      <c r="EF1083" t="b" cm="1">
        <v>0</v>
      </c>
      <c r="EG1083" t="b">
        <v>0</v>
      </c>
      <c r="EH1083" t="b">
        <v>0</v>
      </c>
      <c r="EI1083" t="b">
        <v>0</v>
      </c>
      <c r="EJ1083" t="s">
        <v>1592</v>
      </c>
      <c r="EK1083">
        <v>0</v>
      </c>
      <c r="EL1083">
        <v>13</v>
      </c>
      <c r="EM1083" t="b">
        <v>0</v>
      </c>
    </row>
    <row r="1084" spans="1:143" ht="15.75">
      <c r="A1084"/>
      <c r="B1084" t="s">
        <v>1274</v>
      </c>
      <c r="C1084" t="s">
        <v>1274</v>
      </c>
      <c r="D1084" t="s">
        <v>11452</v>
      </c>
      <c r="E1084" t="s">
        <v>11453</v>
      </c>
      <c r="F1084"/>
      <c r="G1084" t="s">
        <v>11452</v>
      </c>
      <c r="H1084" t="s">
        <v>902</v>
      </c>
      <c r="I1084" t="s">
        <v>1279</v>
      </c>
      <c r="J1084"/>
      <c r="K1084"/>
      <c r="L1084" t="s">
        <v>1939</v>
      </c>
      <c r="M1084" t="s">
        <v>902</v>
      </c>
      <c r="N1084" t="s">
        <v>902</v>
      </c>
      <c r="O1084" t="s">
        <v>11431</v>
      </c>
      <c r="P1084" t="s">
        <v>1274</v>
      </c>
      <c r="Q1084" t="s">
        <v>1264</v>
      </c>
      <c r="R1084" t="s">
        <v>2182</v>
      </c>
      <c r="S1084"/>
      <c r="T1084"/>
      <c r="U1084" t="s">
        <v>11454</v>
      </c>
      <c r="V1084"/>
      <c r="W1084"/>
      <c r="X1084"/>
      <c r="Y1084"/>
      <c r="Z1084"/>
      <c r="AA1084"/>
      <c r="AB1084"/>
      <c r="AC1084"/>
      <c r="AD1084"/>
      <c r="AE1084"/>
      <c r="AF1084"/>
      <c r="AG1084"/>
      <c r="AH1084"/>
      <c r="AI1084"/>
      <c r="AJ1084"/>
      <c r="AK1084"/>
      <c r="AL1084"/>
      <c r="AM1084"/>
      <c r="AN1084"/>
      <c r="AO1084" s="108" t="s">
        <v>43</v>
      </c>
      <c r="AP1084" t="s">
        <v>1321</v>
      </c>
      <c r="AQ1084">
        <v>4</v>
      </c>
      <c r="AR1084" t="e">
        <v>#N/A</v>
      </c>
      <c r="AS1084" t="s">
        <v>1274</v>
      </c>
      <c r="AT1084" t="e">
        <v>#N/A</v>
      </c>
      <c r="AU1084" t="s">
        <v>11453</v>
      </c>
      <c r="AV1084" t="s">
        <v>11455</v>
      </c>
      <c r="AW1084" t="s">
        <v>1937</v>
      </c>
      <c r="AX1084" t="s">
        <v>1934</v>
      </c>
      <c r="AY1084" t="s">
        <v>11456</v>
      </c>
      <c r="AZ1084" t="s">
        <v>1264</v>
      </c>
      <c r="BA1084" t="s">
        <v>11457</v>
      </c>
      <c r="BB1084" t="s">
        <v>1279</v>
      </c>
      <c r="BC1084" t="s">
        <v>1939</v>
      </c>
      <c r="BD1084" t="s">
        <v>11458</v>
      </c>
      <c r="BE1084">
        <v>1084</v>
      </c>
      <c r="BF1084">
        <v>0</v>
      </c>
      <c r="BG1084">
        <v>0</v>
      </c>
      <c r="BH1084" t="s">
        <v>1592</v>
      </c>
      <c r="BI1084">
        <v>0</v>
      </c>
      <c r="BJ1084">
        <v>0</v>
      </c>
      <c r="BK1084">
        <v>0</v>
      </c>
      <c r="BL1084" t="s">
        <v>1592</v>
      </c>
      <c r="BM1084" t="s">
        <v>1592</v>
      </c>
      <c r="BN1084" t="s">
        <v>1592</v>
      </c>
      <c r="BO1084" t="s" cm="1">
        <v>1592</v>
      </c>
      <c r="BP1084" t="s">
        <v>1592</v>
      </c>
      <c r="BQ1084" t="s">
        <v>1223</v>
      </c>
      <c r="BR1084">
        <v>28</v>
      </c>
      <c r="BS1084" t="s">
        <v>1810</v>
      </c>
      <c r="BT1084" t="s">
        <v>11459</v>
      </c>
      <c r="BU1084" t="s">
        <v>11452</v>
      </c>
      <c r="BV1084" t="s">
        <v>11455</v>
      </c>
      <c r="BW1084" t="s">
        <v>1940</v>
      </c>
      <c r="BX1084" t="s">
        <v>1940</v>
      </c>
      <c r="BY1084" t="s">
        <v>1592</v>
      </c>
      <c r="BZ1084" t="s">
        <v>1937</v>
      </c>
      <c r="CA1084" t="s">
        <v>902</v>
      </c>
      <c r="CB1084"/>
      <c r="CC1084" t="s">
        <v>998</v>
      </c>
      <c r="CD1084" t="s">
        <v>1279</v>
      </c>
      <c r="CE1084" t="s">
        <v>11453</v>
      </c>
      <c r="CF1084" t="s">
        <v>11455</v>
      </c>
      <c r="CG1084" t="s">
        <v>1279</v>
      </c>
      <c r="CH1084" t="s">
        <v>1592</v>
      </c>
      <c r="CI1084" t="s">
        <v>2182</v>
      </c>
      <c r="CJ1084" t="s">
        <v>1274</v>
      </c>
      <c r="CK1084"/>
      <c r="CL1084"/>
      <c r="CM1084" t="s">
        <v>11454</v>
      </c>
      <c r="CN1084" t="s">
        <v>1592</v>
      </c>
      <c r="CO1084" t="s">
        <v>11454</v>
      </c>
      <c r="CP1084" t="s">
        <v>1592</v>
      </c>
      <c r="CQ1084" t="s">
        <v>1592</v>
      </c>
      <c r="CR1084">
        <v>8</v>
      </c>
      <c r="CS1084" t="s">
        <v>1223</v>
      </c>
      <c r="CT1084" t="s">
        <v>1223</v>
      </c>
      <c r="CU1084" t="s">
        <v>1223</v>
      </c>
      <c r="CV1084" t="s">
        <v>1592</v>
      </c>
      <c r="CW1084" t="s">
        <v>1592</v>
      </c>
      <c r="CX1084">
        <v>1082</v>
      </c>
      <c r="CY1084" t="s">
        <v>11460</v>
      </c>
      <c r="CZ1084" t="s">
        <v>1592</v>
      </c>
      <c r="DA1084" t="s">
        <v>2313</v>
      </c>
      <c r="DB1084" t="s">
        <v>2314</v>
      </c>
      <c r="DC1084" t="s">
        <v>11453</v>
      </c>
      <c r="DD1084" t="s">
        <v>1264</v>
      </c>
      <c r="DE1084" t="s">
        <v>11452</v>
      </c>
      <c r="DF1084" t="s">
        <v>1592</v>
      </c>
      <c r="DG1084" t="s">
        <v>1592</v>
      </c>
      <c r="DH1084" t="s">
        <v>2334</v>
      </c>
      <c r="DI1084" t="e">
        <v>#N/A</v>
      </c>
      <c r="DJ1084"/>
      <c r="DK1084" t="s">
        <v>2334</v>
      </c>
      <c r="DL1084">
        <v>9</v>
      </c>
      <c r="DM1084" t="s">
        <v>2315</v>
      </c>
      <c r="DN1084" t="s">
        <v>1274</v>
      </c>
      <c r="DO1084" t="b">
        <v>1</v>
      </c>
      <c r="DP1084" t="b">
        <v>1</v>
      </c>
      <c r="DQ1084" t="b">
        <v>1</v>
      </c>
      <c r="DR1084" t="b">
        <v>0</v>
      </c>
      <c r="DS1084" t="b">
        <v>0</v>
      </c>
      <c r="DT1084" t="b">
        <v>1</v>
      </c>
      <c r="DU1084" t="b">
        <v>1</v>
      </c>
      <c r="DV1084">
        <v>0</v>
      </c>
      <c r="DW1084" t="b">
        <v>0</v>
      </c>
      <c r="DX1084" t="b">
        <v>0</v>
      </c>
      <c r="DY1084" t="b">
        <v>0</v>
      </c>
      <c r="DZ1084" t="b">
        <v>0</v>
      </c>
      <c r="EA1084" t="b">
        <v>0</v>
      </c>
      <c r="EB1084" t="b">
        <v>0</v>
      </c>
      <c r="EC1084" t="b">
        <v>0</v>
      </c>
      <c r="ED1084" t="b">
        <v>0</v>
      </c>
      <c r="EE1084" t="b">
        <v>0</v>
      </c>
      <c r="EF1084" t="b" cm="1">
        <v>0</v>
      </c>
      <c r="EG1084" t="b">
        <v>0</v>
      </c>
      <c r="EH1084" t="b">
        <v>0</v>
      </c>
      <c r="EI1084" t="b">
        <v>0</v>
      </c>
      <c r="EJ1084" t="s">
        <v>1592</v>
      </c>
      <c r="EK1084">
        <v>0</v>
      </c>
      <c r="EL1084">
        <v>24</v>
      </c>
      <c r="EM1084" t="b">
        <v>0</v>
      </c>
    </row>
    <row r="1085" spans="1:143" ht="15.75">
      <c r="A1085"/>
      <c r="B1085" t="s">
        <v>1274</v>
      </c>
      <c r="C1085" t="s">
        <v>1274</v>
      </c>
      <c r="D1085" t="s">
        <v>1761</v>
      </c>
      <c r="E1085" t="s">
        <v>1762</v>
      </c>
      <c r="F1085"/>
      <c r="G1085" t="s">
        <v>1761</v>
      </c>
      <c r="H1085" t="s">
        <v>902</v>
      </c>
      <c r="I1085" t="s">
        <v>1272</v>
      </c>
      <c r="J1085" t="s">
        <v>11452</v>
      </c>
      <c r="K1085"/>
      <c r="L1085" t="s">
        <v>1939</v>
      </c>
      <c r="M1085" t="s">
        <v>1947</v>
      </c>
      <c r="N1085" t="s">
        <v>11187</v>
      </c>
      <c r="O1085" t="s">
        <v>11188</v>
      </c>
      <c r="P1085" t="s">
        <v>1274</v>
      </c>
      <c r="Q1085" t="s">
        <v>1264</v>
      </c>
      <c r="R1085" t="s">
        <v>2182</v>
      </c>
      <c r="S1085"/>
      <c r="T1085"/>
      <c r="U1085" t="s">
        <v>11454</v>
      </c>
      <c r="V1085" t="s">
        <v>1948</v>
      </c>
      <c r="W1085"/>
      <c r="X1085"/>
      <c r="Y1085"/>
      <c r="Z1085"/>
      <c r="AA1085"/>
      <c r="AB1085"/>
      <c r="AC1085"/>
      <c r="AD1085"/>
      <c r="AE1085"/>
      <c r="AF1085"/>
      <c r="AG1085"/>
      <c r="AH1085"/>
      <c r="AI1085"/>
      <c r="AJ1085"/>
      <c r="AK1085"/>
      <c r="AL1085"/>
      <c r="AM1085"/>
      <c r="AN1085"/>
      <c r="AO1085" s="108" t="s">
        <v>43</v>
      </c>
      <c r="AP1085" t="s">
        <v>1321</v>
      </c>
      <c r="AQ1085">
        <v>5</v>
      </c>
      <c r="AR1085" t="e">
        <v>#N/A</v>
      </c>
      <c r="AS1085" t="s">
        <v>1274</v>
      </c>
      <c r="AT1085" t="e">
        <v>#N/A</v>
      </c>
      <c r="AU1085" t="s">
        <v>1762</v>
      </c>
      <c r="AV1085" t="s">
        <v>1945</v>
      </c>
      <c r="AW1085" t="s">
        <v>1937</v>
      </c>
      <c r="AX1085" t="s">
        <v>1934</v>
      </c>
      <c r="AY1085" t="s">
        <v>2186</v>
      </c>
      <c r="AZ1085" t="s">
        <v>1264</v>
      </c>
      <c r="BA1085" t="s">
        <v>5600</v>
      </c>
      <c r="BB1085" t="s">
        <v>1272</v>
      </c>
      <c r="BC1085" t="s">
        <v>1939</v>
      </c>
      <c r="BD1085" t="s">
        <v>5601</v>
      </c>
      <c r="BE1085">
        <v>339</v>
      </c>
      <c r="BF1085">
        <v>1084</v>
      </c>
      <c r="BG1085">
        <v>0</v>
      </c>
      <c r="BH1085" t="s">
        <v>1592</v>
      </c>
      <c r="BI1085">
        <v>0</v>
      </c>
      <c r="BJ1085">
        <v>0</v>
      </c>
      <c r="BK1085">
        <v>1055</v>
      </c>
      <c r="BL1085" t="s">
        <v>1950</v>
      </c>
      <c r="BM1085" t="s">
        <v>11453</v>
      </c>
      <c r="BN1085" t="s">
        <v>11455</v>
      </c>
      <c r="BO1085" t="e" cm="1">
        <v>#N/A</v>
      </c>
      <c r="BP1085" t="s">
        <v>1592</v>
      </c>
      <c r="BQ1085" t="s">
        <v>1223</v>
      </c>
      <c r="BR1085">
        <v>29</v>
      </c>
      <c r="BS1085" t="s">
        <v>1811</v>
      </c>
      <c r="BT1085" t="s">
        <v>11461</v>
      </c>
      <c r="BU1085" t="s">
        <v>1761</v>
      </c>
      <c r="BV1085" t="s">
        <v>1945</v>
      </c>
      <c r="BW1085" t="s">
        <v>1940</v>
      </c>
      <c r="BX1085" t="s">
        <v>11190</v>
      </c>
      <c r="BY1085" t="s">
        <v>1592</v>
      </c>
      <c r="BZ1085" t="s">
        <v>1937</v>
      </c>
      <c r="CA1085" t="s">
        <v>1947</v>
      </c>
      <c r="CB1085"/>
      <c r="CC1085" t="s">
        <v>998</v>
      </c>
      <c r="CD1085" t="s">
        <v>1272</v>
      </c>
      <c r="CE1085" t="s">
        <v>11462</v>
      </c>
      <c r="CF1085" t="s">
        <v>11463</v>
      </c>
      <c r="CG1085" t="s">
        <v>1272</v>
      </c>
      <c r="CH1085" t="s">
        <v>1592</v>
      </c>
      <c r="CI1085" t="s">
        <v>2182</v>
      </c>
      <c r="CJ1085" t="s">
        <v>1274</v>
      </c>
      <c r="CK1085"/>
      <c r="CL1085"/>
      <c r="CM1085" t="s">
        <v>11454</v>
      </c>
      <c r="CN1085" t="s">
        <v>1948</v>
      </c>
      <c r="CO1085" t="s">
        <v>11454</v>
      </c>
      <c r="CP1085" t="s">
        <v>1948</v>
      </c>
      <c r="CQ1085" t="s">
        <v>1592</v>
      </c>
      <c r="CR1085">
        <v>8</v>
      </c>
      <c r="CS1085" t="s">
        <v>1223</v>
      </c>
      <c r="CT1085" t="s">
        <v>1223</v>
      </c>
      <c r="CU1085" t="s">
        <v>1592</v>
      </c>
      <c r="CV1085" t="s">
        <v>1592</v>
      </c>
      <c r="CW1085" t="s">
        <v>1592</v>
      </c>
      <c r="CX1085">
        <v>1083</v>
      </c>
      <c r="CY1085" t="s">
        <v>11464</v>
      </c>
      <c r="CZ1085" t="s">
        <v>1592</v>
      </c>
      <c r="DA1085" t="s">
        <v>2313</v>
      </c>
      <c r="DB1085" t="s">
        <v>2314</v>
      </c>
      <c r="DC1085" t="s">
        <v>1762</v>
      </c>
      <c r="DD1085" t="s">
        <v>1264</v>
      </c>
      <c r="DE1085" t="s">
        <v>1761</v>
      </c>
      <c r="DF1085" t="s">
        <v>1592</v>
      </c>
      <c r="DG1085" t="s">
        <v>1592</v>
      </c>
      <c r="DH1085" t="s">
        <v>2334</v>
      </c>
      <c r="DI1085" t="e">
        <v>#N/A</v>
      </c>
      <c r="DJ1085"/>
      <c r="DK1085" t="s">
        <v>2334</v>
      </c>
      <c r="DL1085">
        <v>9</v>
      </c>
      <c r="DM1085" t="s">
        <v>2315</v>
      </c>
      <c r="DN1085" t="s">
        <v>1274</v>
      </c>
      <c r="DO1085" t="b">
        <v>1</v>
      </c>
      <c r="DP1085" t="b">
        <v>1</v>
      </c>
      <c r="DQ1085" t="b">
        <v>0</v>
      </c>
      <c r="DR1085" t="b">
        <v>0</v>
      </c>
      <c r="DS1085" t="b">
        <v>0</v>
      </c>
      <c r="DT1085" t="b">
        <v>1</v>
      </c>
      <c r="DU1085" t="b">
        <v>0</v>
      </c>
      <c r="DV1085">
        <v>0</v>
      </c>
      <c r="DW1085" t="b">
        <v>0</v>
      </c>
      <c r="DX1085" t="b">
        <v>0</v>
      </c>
      <c r="DY1085" t="b">
        <v>0</v>
      </c>
      <c r="DZ1085" t="b">
        <v>0</v>
      </c>
      <c r="EA1085" t="b">
        <v>0</v>
      </c>
      <c r="EB1085" t="b">
        <v>0</v>
      </c>
      <c r="EC1085" t="b">
        <v>0</v>
      </c>
      <c r="ED1085" t="b">
        <v>0</v>
      </c>
      <c r="EE1085" t="b">
        <v>0</v>
      </c>
      <c r="EF1085" t="b" cm="1">
        <v>0</v>
      </c>
      <c r="EG1085" t="b">
        <v>0</v>
      </c>
      <c r="EH1085" t="b">
        <v>0</v>
      </c>
      <c r="EI1085" t="b">
        <v>0</v>
      </c>
      <c r="EJ1085" t="s">
        <v>1592</v>
      </c>
      <c r="EK1085">
        <v>0</v>
      </c>
      <c r="EL1085">
        <v>7</v>
      </c>
      <c r="EM1085" t="b">
        <v>0</v>
      </c>
    </row>
    <row r="1086" spans="1:143" ht="15.75">
      <c r="A1086"/>
      <c r="B1086" t="s">
        <v>1274</v>
      </c>
      <c r="C1086" t="s">
        <v>1274</v>
      </c>
      <c r="D1086" t="s">
        <v>1766</v>
      </c>
      <c r="E1086" t="s">
        <v>1767</v>
      </c>
      <c r="F1086"/>
      <c r="G1086" t="s">
        <v>1766</v>
      </c>
      <c r="H1086" t="s">
        <v>1766</v>
      </c>
      <c r="I1086" t="s">
        <v>1272</v>
      </c>
      <c r="J1086" t="s">
        <v>11452</v>
      </c>
      <c r="K1086"/>
      <c r="L1086" t="s">
        <v>1939</v>
      </c>
      <c r="M1086" t="s">
        <v>1947</v>
      </c>
      <c r="N1086"/>
      <c r="O1086" t="s">
        <v>11188</v>
      </c>
      <c r="P1086" t="s">
        <v>1274</v>
      </c>
      <c r="Q1086" t="s">
        <v>1264</v>
      </c>
      <c r="R1086" t="s">
        <v>2182</v>
      </c>
      <c r="S1086"/>
      <c r="T1086"/>
      <c r="U1086" t="s">
        <v>11454</v>
      </c>
      <c r="V1086" t="s">
        <v>1956</v>
      </c>
      <c r="W1086"/>
      <c r="X1086"/>
      <c r="Y1086"/>
      <c r="Z1086"/>
      <c r="AA1086"/>
      <c r="AB1086"/>
      <c r="AC1086"/>
      <c r="AD1086"/>
      <c r="AE1086"/>
      <c r="AF1086"/>
      <c r="AG1086"/>
      <c r="AH1086"/>
      <c r="AI1086"/>
      <c r="AJ1086"/>
      <c r="AK1086"/>
      <c r="AL1086"/>
      <c r="AM1086"/>
      <c r="AN1086"/>
      <c r="AO1086" s="108" t="s">
        <v>43</v>
      </c>
      <c r="AP1086" t="s">
        <v>1321</v>
      </c>
      <c r="AQ1086">
        <v>6</v>
      </c>
      <c r="AR1086" t="e">
        <v>#N/A</v>
      </c>
      <c r="AS1086" t="s">
        <v>1274</v>
      </c>
      <c r="AT1086" t="e">
        <v>#N/A</v>
      </c>
      <c r="AU1086" t="s">
        <v>1767</v>
      </c>
      <c r="AV1086" t="s">
        <v>1953</v>
      </c>
      <c r="AW1086" t="s">
        <v>1937</v>
      </c>
      <c r="AX1086" t="s">
        <v>1934</v>
      </c>
      <c r="AY1086" t="s">
        <v>2191</v>
      </c>
      <c r="AZ1086" t="s">
        <v>1264</v>
      </c>
      <c r="BA1086" t="s">
        <v>5610</v>
      </c>
      <c r="BB1086" t="s">
        <v>1272</v>
      </c>
      <c r="BC1086" t="s">
        <v>1939</v>
      </c>
      <c r="BD1086" t="s">
        <v>5611</v>
      </c>
      <c r="BE1086">
        <v>340</v>
      </c>
      <c r="BF1086">
        <v>1084</v>
      </c>
      <c r="BG1086">
        <v>0</v>
      </c>
      <c r="BH1086" t="s">
        <v>1592</v>
      </c>
      <c r="BI1086">
        <v>0</v>
      </c>
      <c r="BJ1086">
        <v>0</v>
      </c>
      <c r="BK1086">
        <v>1036</v>
      </c>
      <c r="BL1086" t="s">
        <v>1958</v>
      </c>
      <c r="BM1086" t="s">
        <v>11453</v>
      </c>
      <c r="BN1086" t="s">
        <v>11455</v>
      </c>
      <c r="BO1086" t="e" cm="1">
        <v>#N/A</v>
      </c>
      <c r="BP1086" t="s">
        <v>1592</v>
      </c>
      <c r="BQ1086" t="s">
        <v>1223</v>
      </c>
      <c r="BR1086">
        <v>30</v>
      </c>
      <c r="BS1086" t="s">
        <v>1813</v>
      </c>
      <c r="BT1086" t="s">
        <v>11465</v>
      </c>
      <c r="BU1086" t="s">
        <v>1766</v>
      </c>
      <c r="BV1086" t="s">
        <v>1953</v>
      </c>
      <c r="BW1086" t="s">
        <v>2191</v>
      </c>
      <c r="BX1086" t="s">
        <v>1937</v>
      </c>
      <c r="BY1086" t="s">
        <v>1592</v>
      </c>
      <c r="BZ1086" t="s">
        <v>1937</v>
      </c>
      <c r="CA1086" t="s">
        <v>1947</v>
      </c>
      <c r="CB1086"/>
      <c r="CC1086" t="s">
        <v>998</v>
      </c>
      <c r="CD1086" t="s">
        <v>1272</v>
      </c>
      <c r="CE1086" t="s">
        <v>11466</v>
      </c>
      <c r="CF1086" t="s">
        <v>11467</v>
      </c>
      <c r="CG1086" t="s">
        <v>1272</v>
      </c>
      <c r="CH1086" t="s">
        <v>1592</v>
      </c>
      <c r="CI1086" t="s">
        <v>2182</v>
      </c>
      <c r="CJ1086" t="s">
        <v>1274</v>
      </c>
      <c r="CK1086"/>
      <c r="CL1086"/>
      <c r="CM1086" t="s">
        <v>11454</v>
      </c>
      <c r="CN1086" t="s">
        <v>1956</v>
      </c>
      <c r="CO1086" t="s">
        <v>11454</v>
      </c>
      <c r="CP1086" t="s">
        <v>1956</v>
      </c>
      <c r="CQ1086" t="s">
        <v>1592</v>
      </c>
      <c r="CR1086">
        <v>8</v>
      </c>
      <c r="CS1086" t="s">
        <v>1223</v>
      </c>
      <c r="CT1086" t="s">
        <v>1223</v>
      </c>
      <c r="CU1086" t="s">
        <v>1592</v>
      </c>
      <c r="CV1086" t="s">
        <v>1592</v>
      </c>
      <c r="CW1086" t="s">
        <v>1592</v>
      </c>
      <c r="CX1086">
        <v>1084</v>
      </c>
      <c r="CY1086" t="s">
        <v>11468</v>
      </c>
      <c r="CZ1086" t="s">
        <v>1592</v>
      </c>
      <c r="DA1086" t="s">
        <v>2313</v>
      </c>
      <c r="DB1086" t="s">
        <v>2314</v>
      </c>
      <c r="DC1086" t="s">
        <v>1767</v>
      </c>
      <c r="DD1086" t="s">
        <v>1264</v>
      </c>
      <c r="DE1086" t="s">
        <v>1766</v>
      </c>
      <c r="DF1086" t="s">
        <v>1592</v>
      </c>
      <c r="DG1086" t="s">
        <v>1592</v>
      </c>
      <c r="DH1086" t="s">
        <v>2334</v>
      </c>
      <c r="DI1086" t="e">
        <v>#N/A</v>
      </c>
      <c r="DJ1086"/>
      <c r="DK1086" t="s">
        <v>2334</v>
      </c>
      <c r="DL1086">
        <v>9</v>
      </c>
      <c r="DM1086" t="s">
        <v>2315</v>
      </c>
      <c r="DN1086" t="s">
        <v>1274</v>
      </c>
      <c r="DO1086" t="b">
        <v>1</v>
      </c>
      <c r="DP1086" t="b">
        <v>1</v>
      </c>
      <c r="DQ1086" t="b">
        <v>0</v>
      </c>
      <c r="DR1086" t="b">
        <v>0</v>
      </c>
      <c r="DS1086" t="b">
        <v>0</v>
      </c>
      <c r="DT1086" t="b">
        <v>1</v>
      </c>
      <c r="DU1086" t="b">
        <v>0</v>
      </c>
      <c r="DV1086">
        <v>0</v>
      </c>
      <c r="DW1086" t="b">
        <v>0</v>
      </c>
      <c r="DX1086" t="b">
        <v>0</v>
      </c>
      <c r="DY1086" t="b">
        <v>0</v>
      </c>
      <c r="DZ1086" t="b">
        <v>0</v>
      </c>
      <c r="EA1086" t="b">
        <v>0</v>
      </c>
      <c r="EB1086" t="b">
        <v>0</v>
      </c>
      <c r="EC1086" t="b">
        <v>0</v>
      </c>
      <c r="ED1086" t="b">
        <v>0</v>
      </c>
      <c r="EE1086" t="b">
        <v>0</v>
      </c>
      <c r="EF1086" t="b" cm="1">
        <v>0</v>
      </c>
      <c r="EG1086" t="b">
        <v>0</v>
      </c>
      <c r="EH1086" t="b">
        <v>0</v>
      </c>
      <c r="EI1086" t="b">
        <v>0</v>
      </c>
      <c r="EJ1086" t="s">
        <v>1592</v>
      </c>
      <c r="EK1086">
        <v>0</v>
      </c>
      <c r="EL1086">
        <v>13</v>
      </c>
      <c r="EM1086" t="b">
        <v>0</v>
      </c>
    </row>
    <row r="1087" spans="1:143" ht="15.75">
      <c r="A1087"/>
      <c r="B1087" t="s">
        <v>1274</v>
      </c>
      <c r="C1087" t="s">
        <v>1274</v>
      </c>
      <c r="D1087" t="s">
        <v>7816</v>
      </c>
      <c r="E1087" t="s">
        <v>7817</v>
      </c>
      <c r="F1087"/>
      <c r="G1087" t="s">
        <v>7816</v>
      </c>
      <c r="H1087" t="s">
        <v>7816</v>
      </c>
      <c r="I1087" t="s">
        <v>1272</v>
      </c>
      <c r="J1087" t="s">
        <v>11452</v>
      </c>
      <c r="K1087"/>
      <c r="L1087" t="s">
        <v>1939</v>
      </c>
      <c r="M1087" t="s">
        <v>2031</v>
      </c>
      <c r="N1087"/>
      <c r="O1087" t="s">
        <v>11188</v>
      </c>
      <c r="P1087" t="s">
        <v>1274</v>
      </c>
      <c r="Q1087" t="s">
        <v>1264</v>
      </c>
      <c r="R1087" t="s">
        <v>2182</v>
      </c>
      <c r="S1087"/>
      <c r="T1087"/>
      <c r="U1087" t="s">
        <v>11454</v>
      </c>
      <c r="V1087" t="s">
        <v>11469</v>
      </c>
      <c r="W1087"/>
      <c r="X1087"/>
      <c r="Y1087"/>
      <c r="Z1087"/>
      <c r="AA1087"/>
      <c r="AB1087" t="s">
        <v>6808</v>
      </c>
      <c r="AC1087"/>
      <c r="AD1087"/>
      <c r="AE1087"/>
      <c r="AF1087"/>
      <c r="AG1087"/>
      <c r="AH1087"/>
      <c r="AI1087"/>
      <c r="AJ1087"/>
      <c r="AK1087"/>
      <c r="AL1087"/>
      <c r="AM1087"/>
      <c r="AN1087"/>
      <c r="AO1087" s="108" t="s">
        <v>43</v>
      </c>
      <c r="AP1087" t="s">
        <v>1321</v>
      </c>
      <c r="AQ1087">
        <v>7</v>
      </c>
      <c r="AR1087" t="e">
        <v>#N/A</v>
      </c>
      <c r="AS1087" t="s">
        <v>1274</v>
      </c>
      <c r="AT1087" t="e">
        <v>#N/A</v>
      </c>
      <c r="AU1087" t="s">
        <v>7817</v>
      </c>
      <c r="AV1087" t="s">
        <v>7818</v>
      </c>
      <c r="AW1087" t="s">
        <v>1937</v>
      </c>
      <c r="AX1087" t="s">
        <v>1934</v>
      </c>
      <c r="AY1087" t="s">
        <v>7819</v>
      </c>
      <c r="AZ1087" t="s">
        <v>1264</v>
      </c>
      <c r="BA1087" t="s">
        <v>7820</v>
      </c>
      <c r="BB1087" t="s">
        <v>1272</v>
      </c>
      <c r="BC1087" t="s">
        <v>1939</v>
      </c>
      <c r="BD1087" t="s">
        <v>11470</v>
      </c>
      <c r="BE1087">
        <v>632</v>
      </c>
      <c r="BF1087">
        <v>1084</v>
      </c>
      <c r="BG1087">
        <v>0</v>
      </c>
      <c r="BH1087" t="s">
        <v>1592</v>
      </c>
      <c r="BI1087">
        <v>0</v>
      </c>
      <c r="BJ1087" t="e" cm="1">
        <v>#N/A</v>
      </c>
      <c r="BK1087" t="e" cm="1">
        <v>#N/A</v>
      </c>
      <c r="BL1087" t="s">
        <v>6808</v>
      </c>
      <c r="BM1087" t="s">
        <v>11453</v>
      </c>
      <c r="BN1087" t="s">
        <v>11455</v>
      </c>
      <c r="BO1087" t="e" cm="1">
        <v>#N/A</v>
      </c>
      <c r="BP1087" t="s">
        <v>1592</v>
      </c>
      <c r="BQ1087" t="s">
        <v>1223</v>
      </c>
      <c r="BR1087">
        <v>31</v>
      </c>
      <c r="BS1087" t="s">
        <v>1814</v>
      </c>
      <c r="BT1087" t="s">
        <v>11471</v>
      </c>
      <c r="BU1087" t="s">
        <v>7816</v>
      </c>
      <c r="BV1087" t="s">
        <v>7818</v>
      </c>
      <c r="BW1087" t="s">
        <v>7819</v>
      </c>
      <c r="BX1087" t="s">
        <v>1937</v>
      </c>
      <c r="BY1087" t="s">
        <v>1592</v>
      </c>
      <c r="BZ1087" t="s">
        <v>1937</v>
      </c>
      <c r="CA1087" t="s">
        <v>2031</v>
      </c>
      <c r="CB1087"/>
      <c r="CC1087" t="s">
        <v>998</v>
      </c>
      <c r="CD1087" t="s">
        <v>1272</v>
      </c>
      <c r="CE1087" t="s">
        <v>11472</v>
      </c>
      <c r="CF1087" t="s">
        <v>11473</v>
      </c>
      <c r="CG1087" t="s">
        <v>1272</v>
      </c>
      <c r="CH1087" t="s">
        <v>1592</v>
      </c>
      <c r="CI1087" t="s">
        <v>2182</v>
      </c>
      <c r="CJ1087" t="s">
        <v>1274</v>
      </c>
      <c r="CK1087"/>
      <c r="CL1087"/>
      <c r="CM1087" t="s">
        <v>11454</v>
      </c>
      <c r="CN1087" t="s">
        <v>11469</v>
      </c>
      <c r="CO1087" t="s">
        <v>11454</v>
      </c>
      <c r="CP1087" t="s">
        <v>11469</v>
      </c>
      <c r="CQ1087" t="s">
        <v>1592</v>
      </c>
      <c r="CR1087">
        <v>8</v>
      </c>
      <c r="CS1087" t="s">
        <v>1223</v>
      </c>
      <c r="CT1087" t="s">
        <v>1223</v>
      </c>
      <c r="CU1087" t="e">
        <v>#N/A</v>
      </c>
      <c r="CV1087" t="s">
        <v>1592</v>
      </c>
      <c r="CW1087" t="s">
        <v>1592</v>
      </c>
      <c r="CX1087">
        <v>1085</v>
      </c>
      <c r="CY1087" t="s">
        <v>11474</v>
      </c>
      <c r="CZ1087" t="s">
        <v>1592</v>
      </c>
      <c r="DA1087" t="s">
        <v>2313</v>
      </c>
      <c r="DB1087" t="s">
        <v>2314</v>
      </c>
      <c r="DC1087" t="s">
        <v>7817</v>
      </c>
      <c r="DD1087" t="s">
        <v>1264</v>
      </c>
      <c r="DE1087" t="s">
        <v>7816</v>
      </c>
      <c r="DF1087" t="s">
        <v>1592</v>
      </c>
      <c r="DG1087" t="s">
        <v>1592</v>
      </c>
      <c r="DH1087" t="s">
        <v>2334</v>
      </c>
      <c r="DI1087" t="e">
        <v>#N/A</v>
      </c>
      <c r="DJ1087"/>
      <c r="DK1087" t="s">
        <v>2334</v>
      </c>
      <c r="DL1087">
        <v>9</v>
      </c>
      <c r="DM1087" t="s">
        <v>2315</v>
      </c>
      <c r="DN1087" t="s">
        <v>1274</v>
      </c>
      <c r="DO1087" t="b">
        <v>1</v>
      </c>
      <c r="DP1087" t="b">
        <v>1</v>
      </c>
      <c r="DQ1087" t="b">
        <v>0</v>
      </c>
      <c r="DR1087" t="b">
        <v>0</v>
      </c>
      <c r="DS1087" t="b">
        <v>0</v>
      </c>
      <c r="DT1087" t="b">
        <v>1</v>
      </c>
      <c r="DU1087" t="b">
        <v>0</v>
      </c>
      <c r="DV1087">
        <v>0</v>
      </c>
      <c r="DW1087" t="b">
        <v>0</v>
      </c>
      <c r="DX1087" t="b">
        <v>0</v>
      </c>
      <c r="DY1087" t="b">
        <v>0</v>
      </c>
      <c r="DZ1087" t="b">
        <v>0</v>
      </c>
      <c r="EA1087" t="b">
        <v>0</v>
      </c>
      <c r="EB1087" t="b">
        <v>0</v>
      </c>
      <c r="EC1087" t="b">
        <v>0</v>
      </c>
      <c r="ED1087" t="b">
        <v>0</v>
      </c>
      <c r="EE1087" t="b">
        <v>0</v>
      </c>
      <c r="EF1087" t="e" cm="1">
        <v>#N/A</v>
      </c>
      <c r="EG1087" t="b">
        <v>0</v>
      </c>
      <c r="EH1087" t="b">
        <v>0</v>
      </c>
      <c r="EI1087" t="e">
        <v>#N/A</v>
      </c>
      <c r="EJ1087" t="e">
        <v>#N/A</v>
      </c>
      <c r="EK1087">
        <v>0</v>
      </c>
      <c r="EL1087">
        <v>22</v>
      </c>
      <c r="EM1087" t="b">
        <v>0</v>
      </c>
    </row>
    <row r="1088" spans="1:143" ht="15.75">
      <c r="A1088"/>
      <c r="B1088" t="s">
        <v>1274</v>
      </c>
      <c r="C1088" t="s">
        <v>1274</v>
      </c>
      <c r="D1088" t="s">
        <v>11475</v>
      </c>
      <c r="E1088" t="s">
        <v>11476</v>
      </c>
      <c r="F1088"/>
      <c r="G1088" t="s">
        <v>11475</v>
      </c>
      <c r="H1088" t="s">
        <v>11475</v>
      </c>
      <c r="I1088" t="s">
        <v>1272</v>
      </c>
      <c r="J1088" t="s">
        <v>11452</v>
      </c>
      <c r="K1088"/>
      <c r="L1088" t="s">
        <v>1939</v>
      </c>
      <c r="M1088" t="s">
        <v>2031</v>
      </c>
      <c r="N1088"/>
      <c r="O1088" t="s">
        <v>11188</v>
      </c>
      <c r="P1088" t="s">
        <v>1274</v>
      </c>
      <c r="Q1088" t="s">
        <v>1264</v>
      </c>
      <c r="R1088" t="s">
        <v>2182</v>
      </c>
      <c r="S1088"/>
      <c r="T1088"/>
      <c r="U1088" t="s">
        <v>11454</v>
      </c>
      <c r="V1088" t="s">
        <v>11477</v>
      </c>
      <c r="W1088"/>
      <c r="X1088"/>
      <c r="Y1088"/>
      <c r="Z1088"/>
      <c r="AA1088"/>
      <c r="AB1088" t="s">
        <v>6774</v>
      </c>
      <c r="AC1088"/>
      <c r="AD1088"/>
      <c r="AE1088"/>
      <c r="AF1088"/>
      <c r="AG1088"/>
      <c r="AH1088"/>
      <c r="AI1088"/>
      <c r="AJ1088"/>
      <c r="AK1088"/>
      <c r="AL1088"/>
      <c r="AM1088"/>
      <c r="AN1088"/>
      <c r="AO1088" s="108" t="s">
        <v>43</v>
      </c>
      <c r="AP1088" t="s">
        <v>1321</v>
      </c>
      <c r="AQ1088">
        <v>8</v>
      </c>
      <c r="AR1088" t="e">
        <v>#N/A</v>
      </c>
      <c r="AS1088" t="s">
        <v>1274</v>
      </c>
      <c r="AT1088" t="e">
        <v>#N/A</v>
      </c>
      <c r="AU1088" t="s">
        <v>11476</v>
      </c>
      <c r="AV1088" t="s">
        <v>11478</v>
      </c>
      <c r="AW1088" t="s">
        <v>1937</v>
      </c>
      <c r="AX1088" t="s">
        <v>1934</v>
      </c>
      <c r="AY1088" t="s">
        <v>11479</v>
      </c>
      <c r="AZ1088" t="s">
        <v>1264</v>
      </c>
      <c r="BA1088" t="s">
        <v>11480</v>
      </c>
      <c r="BB1088" t="s">
        <v>1272</v>
      </c>
      <c r="BC1088" t="s">
        <v>1939</v>
      </c>
      <c r="BD1088" t="s">
        <v>11481</v>
      </c>
      <c r="BE1088">
        <v>1088</v>
      </c>
      <c r="BF1088">
        <v>1084</v>
      </c>
      <c r="BG1088">
        <v>0</v>
      </c>
      <c r="BH1088" t="s">
        <v>1592</v>
      </c>
      <c r="BI1088">
        <v>0</v>
      </c>
      <c r="BJ1088" t="e" cm="1">
        <v>#N/A</v>
      </c>
      <c r="BK1088" t="e" cm="1">
        <v>#N/A</v>
      </c>
      <c r="BL1088" t="s">
        <v>6774</v>
      </c>
      <c r="BM1088" t="s">
        <v>11453</v>
      </c>
      <c r="BN1088" t="s">
        <v>11455</v>
      </c>
      <c r="BO1088" t="e" cm="1">
        <v>#N/A</v>
      </c>
      <c r="BP1088" t="s">
        <v>1592</v>
      </c>
      <c r="BQ1088" t="s">
        <v>1223</v>
      </c>
      <c r="BR1088">
        <v>32</v>
      </c>
      <c r="BS1088" t="s">
        <v>1816</v>
      </c>
      <c r="BT1088" t="s">
        <v>11482</v>
      </c>
      <c r="BU1088" t="s">
        <v>11475</v>
      </c>
      <c r="BV1088" t="s">
        <v>11478</v>
      </c>
      <c r="BW1088" t="s">
        <v>11479</v>
      </c>
      <c r="BX1088" t="s">
        <v>1937</v>
      </c>
      <c r="BY1088" t="s">
        <v>1592</v>
      </c>
      <c r="BZ1088" t="s">
        <v>1937</v>
      </c>
      <c r="CA1088" t="s">
        <v>2031</v>
      </c>
      <c r="CB1088"/>
      <c r="CC1088" t="s">
        <v>998</v>
      </c>
      <c r="CD1088" t="s">
        <v>1272</v>
      </c>
      <c r="CE1088" t="s">
        <v>11483</v>
      </c>
      <c r="CF1088" t="s">
        <v>11484</v>
      </c>
      <c r="CG1088" t="s">
        <v>1272</v>
      </c>
      <c r="CH1088" t="s">
        <v>1592</v>
      </c>
      <c r="CI1088" t="s">
        <v>2182</v>
      </c>
      <c r="CJ1088" t="s">
        <v>1274</v>
      </c>
      <c r="CK1088"/>
      <c r="CL1088"/>
      <c r="CM1088" t="s">
        <v>11454</v>
      </c>
      <c r="CN1088" t="s">
        <v>11477</v>
      </c>
      <c r="CO1088" t="s">
        <v>11454</v>
      </c>
      <c r="CP1088" t="s">
        <v>11477</v>
      </c>
      <c r="CQ1088" t="s">
        <v>1592</v>
      </c>
      <c r="CR1088">
        <v>8</v>
      </c>
      <c r="CS1088" t="s">
        <v>1223</v>
      </c>
      <c r="CT1088" t="s">
        <v>1223</v>
      </c>
      <c r="CU1088" t="e">
        <v>#N/A</v>
      </c>
      <c r="CV1088" t="s">
        <v>1592</v>
      </c>
      <c r="CW1088" t="s">
        <v>1592</v>
      </c>
      <c r="CX1088">
        <v>1086</v>
      </c>
      <c r="CY1088" t="s">
        <v>11485</v>
      </c>
      <c r="CZ1088" t="s">
        <v>1592</v>
      </c>
      <c r="DA1088" t="s">
        <v>2313</v>
      </c>
      <c r="DB1088" t="s">
        <v>2314</v>
      </c>
      <c r="DC1088" t="s">
        <v>11476</v>
      </c>
      <c r="DD1088" t="s">
        <v>1264</v>
      </c>
      <c r="DE1088" t="s">
        <v>11475</v>
      </c>
      <c r="DF1088" t="s">
        <v>1592</v>
      </c>
      <c r="DG1088" t="s">
        <v>1592</v>
      </c>
      <c r="DH1088" t="s">
        <v>2334</v>
      </c>
      <c r="DI1088" t="e">
        <v>#N/A</v>
      </c>
      <c r="DJ1088"/>
      <c r="DK1088" t="s">
        <v>2334</v>
      </c>
      <c r="DL1088">
        <v>9</v>
      </c>
      <c r="DM1088" t="s">
        <v>2315</v>
      </c>
      <c r="DN1088" t="s">
        <v>1274</v>
      </c>
      <c r="DO1088" t="b">
        <v>1</v>
      </c>
      <c r="DP1088" t="b">
        <v>1</v>
      </c>
      <c r="DQ1088" t="b">
        <v>1</v>
      </c>
      <c r="DR1088" t="b">
        <v>0</v>
      </c>
      <c r="DS1088" t="b">
        <v>0</v>
      </c>
      <c r="DT1088" t="b">
        <v>1</v>
      </c>
      <c r="DU1088" t="b">
        <v>0</v>
      </c>
      <c r="DV1088">
        <v>0</v>
      </c>
      <c r="DW1088" t="b">
        <v>0</v>
      </c>
      <c r="DX1088" t="b">
        <v>0</v>
      </c>
      <c r="DY1088" t="b">
        <v>0</v>
      </c>
      <c r="DZ1088" t="b">
        <v>0</v>
      </c>
      <c r="EA1088" t="b">
        <v>0</v>
      </c>
      <c r="EB1088" t="b">
        <v>0</v>
      </c>
      <c r="EC1088" t="b">
        <v>0</v>
      </c>
      <c r="ED1088" t="b">
        <v>0</v>
      </c>
      <c r="EE1088" t="b">
        <v>0</v>
      </c>
      <c r="EF1088" t="e" cm="1">
        <v>#N/A</v>
      </c>
      <c r="EG1088" t="b">
        <v>0</v>
      </c>
      <c r="EH1088" t="b">
        <v>0</v>
      </c>
      <c r="EI1088" t="e">
        <v>#N/A</v>
      </c>
      <c r="EJ1088" t="e">
        <v>#N/A</v>
      </c>
      <c r="EK1088">
        <v>0</v>
      </c>
      <c r="EL1088">
        <v>11</v>
      </c>
      <c r="EM1088" t="b">
        <v>0</v>
      </c>
    </row>
    <row r="1089" spans="1:143" ht="15.75">
      <c r="A1089"/>
      <c r="B1089" t="s">
        <v>1274</v>
      </c>
      <c r="C1089" t="s">
        <v>1274</v>
      </c>
      <c r="D1089" t="s">
        <v>11486</v>
      </c>
      <c r="E1089" t="s">
        <v>11487</v>
      </c>
      <c r="F1089"/>
      <c r="G1089" t="s">
        <v>11486</v>
      </c>
      <c r="H1089" t="s">
        <v>902</v>
      </c>
      <c r="I1089" t="s">
        <v>1279</v>
      </c>
      <c r="J1089"/>
      <c r="K1089"/>
      <c r="L1089" t="s">
        <v>1939</v>
      </c>
      <c r="M1089" t="s">
        <v>902</v>
      </c>
      <c r="N1089" t="s">
        <v>902</v>
      </c>
      <c r="O1089" t="s">
        <v>11188</v>
      </c>
      <c r="P1089" t="s">
        <v>1274</v>
      </c>
      <c r="Q1089" t="s">
        <v>1264</v>
      </c>
      <c r="R1089" t="s">
        <v>2182</v>
      </c>
      <c r="S1089"/>
      <c r="T1089"/>
      <c r="U1089" t="s">
        <v>11488</v>
      </c>
      <c r="V1089"/>
      <c r="W1089"/>
      <c r="X1089"/>
      <c r="Y1089"/>
      <c r="Z1089"/>
      <c r="AA1089"/>
      <c r="AB1089"/>
      <c r="AC1089"/>
      <c r="AD1089"/>
      <c r="AE1089"/>
      <c r="AF1089"/>
      <c r="AG1089"/>
      <c r="AH1089"/>
      <c r="AI1089"/>
      <c r="AJ1089"/>
      <c r="AK1089"/>
      <c r="AL1089"/>
      <c r="AM1089"/>
      <c r="AN1089"/>
      <c r="AO1089" s="108" t="s">
        <v>43</v>
      </c>
      <c r="AP1089" t="s">
        <v>1321</v>
      </c>
      <c r="AQ1089">
        <v>9</v>
      </c>
      <c r="AR1089" t="e">
        <v>#N/A</v>
      </c>
      <c r="AS1089" t="s">
        <v>1274</v>
      </c>
      <c r="AT1089" t="e">
        <v>#N/A</v>
      </c>
      <c r="AU1089" t="s">
        <v>11487</v>
      </c>
      <c r="AV1089" t="s">
        <v>11489</v>
      </c>
      <c r="AW1089" t="s">
        <v>1937</v>
      </c>
      <c r="AX1089" t="s">
        <v>1934</v>
      </c>
      <c r="AY1089" t="s">
        <v>11490</v>
      </c>
      <c r="AZ1089" t="s">
        <v>1264</v>
      </c>
      <c r="BA1089" t="s">
        <v>11491</v>
      </c>
      <c r="BB1089" t="s">
        <v>1279</v>
      </c>
      <c r="BC1089" t="s">
        <v>1939</v>
      </c>
      <c r="BD1089" t="s">
        <v>11492</v>
      </c>
      <c r="BE1089">
        <v>1089</v>
      </c>
      <c r="BF1089">
        <v>0</v>
      </c>
      <c r="BG1089">
        <v>0</v>
      </c>
      <c r="BH1089" t="s">
        <v>1592</v>
      </c>
      <c r="BI1089">
        <v>0</v>
      </c>
      <c r="BJ1089">
        <v>0</v>
      </c>
      <c r="BK1089">
        <v>0</v>
      </c>
      <c r="BL1089" t="s">
        <v>1592</v>
      </c>
      <c r="BM1089" t="s">
        <v>1592</v>
      </c>
      <c r="BN1089" t="s">
        <v>1592</v>
      </c>
      <c r="BO1089" t="s" cm="1">
        <v>1592</v>
      </c>
      <c r="BP1089" t="s">
        <v>1592</v>
      </c>
      <c r="BQ1089" t="s">
        <v>1223</v>
      </c>
      <c r="BR1089">
        <v>33</v>
      </c>
      <c r="BS1089" t="s">
        <v>1817</v>
      </c>
      <c r="BT1089" t="s">
        <v>11493</v>
      </c>
      <c r="BU1089" t="s">
        <v>11486</v>
      </c>
      <c r="BV1089" t="s">
        <v>11489</v>
      </c>
      <c r="BW1089" t="s">
        <v>1940</v>
      </c>
      <c r="BX1089" t="s">
        <v>1940</v>
      </c>
      <c r="BY1089" t="s">
        <v>1592</v>
      </c>
      <c r="BZ1089" t="s">
        <v>1937</v>
      </c>
      <c r="CA1089" t="s">
        <v>902</v>
      </c>
      <c r="CB1089"/>
      <c r="CC1089" t="s">
        <v>998</v>
      </c>
      <c r="CD1089" t="s">
        <v>1279</v>
      </c>
      <c r="CE1089" t="s">
        <v>11487</v>
      </c>
      <c r="CF1089" t="s">
        <v>11489</v>
      </c>
      <c r="CG1089" t="s">
        <v>1279</v>
      </c>
      <c r="CH1089" t="s">
        <v>1592</v>
      </c>
      <c r="CI1089" t="s">
        <v>2182</v>
      </c>
      <c r="CJ1089" t="s">
        <v>1274</v>
      </c>
      <c r="CK1089"/>
      <c r="CL1089"/>
      <c r="CM1089" t="s">
        <v>11488</v>
      </c>
      <c r="CN1089" t="s">
        <v>1592</v>
      </c>
      <c r="CO1089" t="s">
        <v>11488</v>
      </c>
      <c r="CP1089" t="s">
        <v>1592</v>
      </c>
      <c r="CQ1089" t="s">
        <v>1592</v>
      </c>
      <c r="CR1089">
        <v>8</v>
      </c>
      <c r="CS1089" t="s">
        <v>1223</v>
      </c>
      <c r="CT1089" t="s">
        <v>1223</v>
      </c>
      <c r="CU1089" t="s">
        <v>1223</v>
      </c>
      <c r="CV1089" t="s">
        <v>1592</v>
      </c>
      <c r="CW1089" t="s">
        <v>1592</v>
      </c>
      <c r="CX1089">
        <v>1087</v>
      </c>
      <c r="CY1089" t="s">
        <v>11494</v>
      </c>
      <c r="CZ1089" t="s">
        <v>1592</v>
      </c>
      <c r="DA1089" t="s">
        <v>2313</v>
      </c>
      <c r="DB1089" t="s">
        <v>2314</v>
      </c>
      <c r="DC1089" t="s">
        <v>11487</v>
      </c>
      <c r="DD1089" t="s">
        <v>1264</v>
      </c>
      <c r="DE1089" t="s">
        <v>11486</v>
      </c>
      <c r="DF1089" t="s">
        <v>1592</v>
      </c>
      <c r="DG1089" t="s">
        <v>1592</v>
      </c>
      <c r="DH1089" t="s">
        <v>2334</v>
      </c>
      <c r="DI1089" t="e">
        <v>#N/A</v>
      </c>
      <c r="DJ1089"/>
      <c r="DK1089" t="s">
        <v>2334</v>
      </c>
      <c r="DL1089">
        <v>9</v>
      </c>
      <c r="DM1089" t="s">
        <v>2315</v>
      </c>
      <c r="DN1089" t="s">
        <v>1274</v>
      </c>
      <c r="DO1089" t="b">
        <v>1</v>
      </c>
      <c r="DP1089" t="b">
        <v>1</v>
      </c>
      <c r="DQ1089" t="b">
        <v>1</v>
      </c>
      <c r="DR1089" t="b">
        <v>0</v>
      </c>
      <c r="DS1089" t="b">
        <v>0</v>
      </c>
      <c r="DT1089" t="b">
        <v>1</v>
      </c>
      <c r="DU1089" t="b">
        <v>1</v>
      </c>
      <c r="DV1089">
        <v>0</v>
      </c>
      <c r="DW1089" t="b">
        <v>0</v>
      </c>
      <c r="DX1089" t="b">
        <v>0</v>
      </c>
      <c r="DY1089" t="b">
        <v>0</v>
      </c>
      <c r="DZ1089" t="b">
        <v>0</v>
      </c>
      <c r="EA1089" t="b">
        <v>0</v>
      </c>
      <c r="EB1089" t="b">
        <v>0</v>
      </c>
      <c r="EC1089" t="b">
        <v>0</v>
      </c>
      <c r="ED1089" t="b">
        <v>0</v>
      </c>
      <c r="EE1089" t="b">
        <v>0</v>
      </c>
      <c r="EF1089" t="b" cm="1">
        <v>0</v>
      </c>
      <c r="EG1089" t="b">
        <v>0</v>
      </c>
      <c r="EH1089" t="b">
        <v>0</v>
      </c>
      <c r="EI1089" t="b">
        <v>0</v>
      </c>
      <c r="EJ1089" t="s">
        <v>1592</v>
      </c>
      <c r="EK1089">
        <v>0</v>
      </c>
      <c r="EL1089">
        <v>23</v>
      </c>
      <c r="EM1089" t="b">
        <v>0</v>
      </c>
    </row>
    <row r="1090" spans="1:143" ht="15.75">
      <c r="A1090"/>
      <c r="B1090" t="s">
        <v>1274</v>
      </c>
      <c r="C1090" t="s">
        <v>1274</v>
      </c>
      <c r="D1090" t="s">
        <v>11007</v>
      </c>
      <c r="E1090" t="s">
        <v>11008</v>
      </c>
      <c r="F1090"/>
      <c r="G1090" t="s">
        <v>11007</v>
      </c>
      <c r="H1090" t="s">
        <v>902</v>
      </c>
      <c r="I1090" t="s">
        <v>1272</v>
      </c>
      <c r="J1090" t="s">
        <v>11486</v>
      </c>
      <c r="K1090"/>
      <c r="L1090" t="s">
        <v>1939</v>
      </c>
      <c r="M1090" t="s">
        <v>1947</v>
      </c>
      <c r="N1090" t="s">
        <v>11495</v>
      </c>
      <c r="O1090" t="s">
        <v>11188</v>
      </c>
      <c r="P1090" t="s">
        <v>1274</v>
      </c>
      <c r="Q1090" t="s">
        <v>1264</v>
      </c>
      <c r="R1090" t="s">
        <v>2182</v>
      </c>
      <c r="S1090"/>
      <c r="T1090"/>
      <c r="U1090" t="s">
        <v>11488</v>
      </c>
      <c r="V1090" t="s">
        <v>11011</v>
      </c>
      <c r="W1090"/>
      <c r="X1090"/>
      <c r="Y1090"/>
      <c r="Z1090"/>
      <c r="AA1090"/>
      <c r="AB1090"/>
      <c r="AC1090"/>
      <c r="AD1090"/>
      <c r="AE1090"/>
      <c r="AF1090"/>
      <c r="AG1090"/>
      <c r="AH1090"/>
      <c r="AI1090"/>
      <c r="AJ1090"/>
      <c r="AK1090"/>
      <c r="AL1090"/>
      <c r="AM1090"/>
      <c r="AN1090"/>
      <c r="AO1090" s="108" t="s">
        <v>43</v>
      </c>
      <c r="AP1090" t="s">
        <v>1321</v>
      </c>
      <c r="AQ1090">
        <v>10</v>
      </c>
      <c r="AR1090" t="e">
        <v>#N/A</v>
      </c>
      <c r="AS1090" t="s">
        <v>1274</v>
      </c>
      <c r="AT1090" t="e">
        <v>#N/A</v>
      </c>
      <c r="AU1090" t="s">
        <v>11008</v>
      </c>
      <c r="AV1090" t="s">
        <v>11012</v>
      </c>
      <c r="AW1090" t="s">
        <v>1937</v>
      </c>
      <c r="AX1090" t="s">
        <v>1934</v>
      </c>
      <c r="AY1090" t="s">
        <v>11013</v>
      </c>
      <c r="AZ1090" t="s">
        <v>1264</v>
      </c>
      <c r="BA1090" t="s">
        <v>11014</v>
      </c>
      <c r="BB1090" t="s">
        <v>1272</v>
      </c>
      <c r="BC1090" t="s">
        <v>1939</v>
      </c>
      <c r="BD1090" t="s">
        <v>11496</v>
      </c>
      <c r="BE1090">
        <v>1038</v>
      </c>
      <c r="BF1090">
        <v>1089</v>
      </c>
      <c r="BG1090">
        <v>0</v>
      </c>
      <c r="BH1090" t="s">
        <v>1592</v>
      </c>
      <c r="BI1090">
        <v>0</v>
      </c>
      <c r="BJ1090">
        <v>0</v>
      </c>
      <c r="BK1090">
        <v>1038</v>
      </c>
      <c r="BL1090" t="s">
        <v>11020</v>
      </c>
      <c r="BM1090" t="s">
        <v>11487</v>
      </c>
      <c r="BN1090" t="s">
        <v>11489</v>
      </c>
      <c r="BO1090" t="e" cm="1">
        <v>#N/A</v>
      </c>
      <c r="BP1090" t="s">
        <v>1592</v>
      </c>
      <c r="BQ1090" t="s">
        <v>1223</v>
      </c>
      <c r="BR1090">
        <v>34</v>
      </c>
      <c r="BS1090" t="s">
        <v>1819</v>
      </c>
      <c r="BT1090" t="s">
        <v>11497</v>
      </c>
      <c r="BU1090" t="s">
        <v>11007</v>
      </c>
      <c r="BV1090" t="s">
        <v>11012</v>
      </c>
      <c r="BW1090" t="s">
        <v>1940</v>
      </c>
      <c r="BX1090" t="s">
        <v>11498</v>
      </c>
      <c r="BY1090" t="s">
        <v>1592</v>
      </c>
      <c r="BZ1090" t="s">
        <v>1937</v>
      </c>
      <c r="CA1090" t="s">
        <v>1947</v>
      </c>
      <c r="CB1090"/>
      <c r="CC1090" t="s">
        <v>998</v>
      </c>
      <c r="CD1090" t="s">
        <v>1272</v>
      </c>
      <c r="CE1090" t="s">
        <v>11499</v>
      </c>
      <c r="CF1090" t="s">
        <v>11500</v>
      </c>
      <c r="CG1090" t="s">
        <v>1272</v>
      </c>
      <c r="CH1090" t="s">
        <v>1592</v>
      </c>
      <c r="CI1090" t="s">
        <v>2182</v>
      </c>
      <c r="CJ1090" t="s">
        <v>1274</v>
      </c>
      <c r="CK1090"/>
      <c r="CL1090"/>
      <c r="CM1090" t="s">
        <v>11488</v>
      </c>
      <c r="CN1090" t="s">
        <v>11011</v>
      </c>
      <c r="CO1090" t="s">
        <v>11488</v>
      </c>
      <c r="CP1090" t="s">
        <v>11011</v>
      </c>
      <c r="CQ1090" t="s">
        <v>1592</v>
      </c>
      <c r="CR1090">
        <v>8</v>
      </c>
      <c r="CS1090" t="s">
        <v>1223</v>
      </c>
      <c r="CT1090" t="s">
        <v>1223</v>
      </c>
      <c r="CU1090" t="s">
        <v>1592</v>
      </c>
      <c r="CV1090" t="s">
        <v>1592</v>
      </c>
      <c r="CW1090" t="s">
        <v>1592</v>
      </c>
      <c r="CX1090">
        <v>1088</v>
      </c>
      <c r="CY1090" t="s">
        <v>11501</v>
      </c>
      <c r="CZ1090" t="s">
        <v>1592</v>
      </c>
      <c r="DA1090" t="s">
        <v>2313</v>
      </c>
      <c r="DB1090" t="s">
        <v>2314</v>
      </c>
      <c r="DC1090" t="s">
        <v>11008</v>
      </c>
      <c r="DD1090" t="s">
        <v>1264</v>
      </c>
      <c r="DE1090" t="s">
        <v>11007</v>
      </c>
      <c r="DF1090" t="s">
        <v>1592</v>
      </c>
      <c r="DG1090" t="s">
        <v>1592</v>
      </c>
      <c r="DH1090" t="s">
        <v>2334</v>
      </c>
      <c r="DI1090" t="e">
        <v>#N/A</v>
      </c>
      <c r="DJ1090"/>
      <c r="DK1090" t="s">
        <v>2334</v>
      </c>
      <c r="DL1090">
        <v>9</v>
      </c>
      <c r="DM1090" t="s">
        <v>2315</v>
      </c>
      <c r="DN1090" t="s">
        <v>1274</v>
      </c>
      <c r="DO1090" t="b">
        <v>1</v>
      </c>
      <c r="DP1090" t="b">
        <v>1</v>
      </c>
      <c r="DQ1090" t="b">
        <v>0</v>
      </c>
      <c r="DR1090" t="b">
        <v>0</v>
      </c>
      <c r="DS1090" t="b">
        <v>0</v>
      </c>
      <c r="DT1090" t="b">
        <v>1</v>
      </c>
      <c r="DU1090" t="b">
        <v>0</v>
      </c>
      <c r="DV1090">
        <v>0</v>
      </c>
      <c r="DW1090" t="b">
        <v>0</v>
      </c>
      <c r="DX1090" t="b">
        <v>0</v>
      </c>
      <c r="DY1090" t="b">
        <v>0</v>
      </c>
      <c r="DZ1090" t="b">
        <v>0</v>
      </c>
      <c r="EA1090" t="b">
        <v>0</v>
      </c>
      <c r="EB1090" t="b">
        <v>0</v>
      </c>
      <c r="EC1090" t="b">
        <v>0</v>
      </c>
      <c r="ED1090" t="b">
        <v>0</v>
      </c>
      <c r="EE1090" t="b">
        <v>0</v>
      </c>
      <c r="EF1090" t="b" cm="1">
        <v>1</v>
      </c>
      <c r="EG1090" t="b">
        <v>0</v>
      </c>
      <c r="EH1090" t="b">
        <v>0</v>
      </c>
      <c r="EI1090" t="b">
        <v>1</v>
      </c>
      <c r="EJ1090" t="s">
        <v>1235</v>
      </c>
      <c r="EK1090">
        <v>1</v>
      </c>
      <c r="EL1090">
        <v>14</v>
      </c>
      <c r="EM1090" t="b">
        <v>0</v>
      </c>
    </row>
    <row r="1091" spans="1:143" ht="15.75">
      <c r="A1091"/>
      <c r="B1091" t="s">
        <v>1274</v>
      </c>
      <c r="C1091" t="s">
        <v>1274</v>
      </c>
      <c r="D1091" t="s">
        <v>11502</v>
      </c>
      <c r="E1091" t="s">
        <v>11503</v>
      </c>
      <c r="F1091"/>
      <c r="G1091" t="s">
        <v>11502</v>
      </c>
      <c r="H1091" t="s">
        <v>11502</v>
      </c>
      <c r="I1091" t="s">
        <v>1272</v>
      </c>
      <c r="J1091" t="s">
        <v>11486</v>
      </c>
      <c r="K1091"/>
      <c r="L1091" t="s">
        <v>1939</v>
      </c>
      <c r="M1091" t="s">
        <v>1947</v>
      </c>
      <c r="N1091" t="s">
        <v>11504</v>
      </c>
      <c r="O1091" t="s">
        <v>11188</v>
      </c>
      <c r="P1091" t="s">
        <v>1274</v>
      </c>
      <c r="Q1091" t="s">
        <v>1264</v>
      </c>
      <c r="R1091" t="s">
        <v>2182</v>
      </c>
      <c r="S1091"/>
      <c r="T1091"/>
      <c r="U1091" t="s">
        <v>11488</v>
      </c>
      <c r="V1091" t="s">
        <v>11505</v>
      </c>
      <c r="W1091"/>
      <c r="X1091"/>
      <c r="Y1091"/>
      <c r="Z1091"/>
      <c r="AA1091"/>
      <c r="AB1091"/>
      <c r="AC1091"/>
      <c r="AD1091"/>
      <c r="AE1091"/>
      <c r="AF1091"/>
      <c r="AG1091"/>
      <c r="AH1091"/>
      <c r="AI1091"/>
      <c r="AJ1091"/>
      <c r="AK1091"/>
      <c r="AL1091"/>
      <c r="AM1091"/>
      <c r="AN1091"/>
      <c r="AO1091" s="108" t="s">
        <v>43</v>
      </c>
      <c r="AP1091" t="s">
        <v>1321</v>
      </c>
      <c r="AQ1091">
        <v>11</v>
      </c>
      <c r="AR1091" t="e">
        <v>#N/A</v>
      </c>
      <c r="AS1091" t="s">
        <v>1274</v>
      </c>
      <c r="AT1091" t="e">
        <v>#N/A</v>
      </c>
      <c r="AU1091" t="s">
        <v>11503</v>
      </c>
      <c r="AV1091" t="s">
        <v>11506</v>
      </c>
      <c r="AW1091" t="s">
        <v>1937</v>
      </c>
      <c r="AX1091" t="s">
        <v>1934</v>
      </c>
      <c r="AY1091" t="s">
        <v>11507</v>
      </c>
      <c r="AZ1091" t="s">
        <v>1264</v>
      </c>
      <c r="BA1091" t="s">
        <v>11508</v>
      </c>
      <c r="BB1091" t="s">
        <v>1272</v>
      </c>
      <c r="BC1091" t="s">
        <v>1939</v>
      </c>
      <c r="BD1091" t="s">
        <v>11509</v>
      </c>
      <c r="BE1091">
        <v>1091</v>
      </c>
      <c r="BF1091">
        <v>1089</v>
      </c>
      <c r="BG1091">
        <v>0</v>
      </c>
      <c r="BH1091" t="s">
        <v>1592</v>
      </c>
      <c r="BI1091">
        <v>0</v>
      </c>
      <c r="BJ1091">
        <v>0</v>
      </c>
      <c r="BK1091">
        <v>1105</v>
      </c>
      <c r="BL1091" t="s">
        <v>11510</v>
      </c>
      <c r="BM1091" t="s">
        <v>11487</v>
      </c>
      <c r="BN1091" t="s">
        <v>11489</v>
      </c>
      <c r="BO1091" t="e" cm="1">
        <v>#N/A</v>
      </c>
      <c r="BP1091" t="s">
        <v>1592</v>
      </c>
      <c r="BQ1091" t="s">
        <v>1223</v>
      </c>
      <c r="BR1091">
        <v>35</v>
      </c>
      <c r="BS1091" t="s">
        <v>1823</v>
      </c>
      <c r="BT1091" t="s">
        <v>11511</v>
      </c>
      <c r="BU1091" t="s">
        <v>11502</v>
      </c>
      <c r="BV1091" t="s">
        <v>11506</v>
      </c>
      <c r="BW1091" t="s">
        <v>11507</v>
      </c>
      <c r="BX1091" t="s">
        <v>11512</v>
      </c>
      <c r="BY1091" t="s">
        <v>1592</v>
      </c>
      <c r="BZ1091" t="s">
        <v>1937</v>
      </c>
      <c r="CA1091" t="s">
        <v>1947</v>
      </c>
      <c r="CB1091"/>
      <c r="CC1091" t="s">
        <v>998</v>
      </c>
      <c r="CD1091" t="s">
        <v>1272</v>
      </c>
      <c r="CE1091" t="s">
        <v>11513</v>
      </c>
      <c r="CF1091" t="s">
        <v>11514</v>
      </c>
      <c r="CG1091" t="s">
        <v>1272</v>
      </c>
      <c r="CH1091" t="s">
        <v>1592</v>
      </c>
      <c r="CI1091" t="s">
        <v>2182</v>
      </c>
      <c r="CJ1091" t="s">
        <v>1274</v>
      </c>
      <c r="CK1091"/>
      <c r="CL1091"/>
      <c r="CM1091" t="s">
        <v>11488</v>
      </c>
      <c r="CN1091" t="s">
        <v>11505</v>
      </c>
      <c r="CO1091" t="s">
        <v>11488</v>
      </c>
      <c r="CP1091" t="s">
        <v>11505</v>
      </c>
      <c r="CQ1091" t="s">
        <v>1592</v>
      </c>
      <c r="CR1091">
        <v>8</v>
      </c>
      <c r="CS1091" t="s">
        <v>1223</v>
      </c>
      <c r="CT1091" t="s">
        <v>1223</v>
      </c>
      <c r="CU1091" t="s">
        <v>1223</v>
      </c>
      <c r="CV1091" t="s">
        <v>1592</v>
      </c>
      <c r="CW1091" t="s">
        <v>1592</v>
      </c>
      <c r="CX1091">
        <v>1089</v>
      </c>
      <c r="CY1091" t="s">
        <v>11515</v>
      </c>
      <c r="CZ1091" t="s">
        <v>1592</v>
      </c>
      <c r="DA1091" t="s">
        <v>2313</v>
      </c>
      <c r="DB1091" t="s">
        <v>2314</v>
      </c>
      <c r="DC1091" t="s">
        <v>11503</v>
      </c>
      <c r="DD1091" t="s">
        <v>1264</v>
      </c>
      <c r="DE1091" t="s">
        <v>11502</v>
      </c>
      <c r="DF1091" t="s">
        <v>1592</v>
      </c>
      <c r="DG1091" t="s">
        <v>1592</v>
      </c>
      <c r="DH1091" t="s">
        <v>2334</v>
      </c>
      <c r="DI1091" t="e">
        <v>#N/A</v>
      </c>
      <c r="DJ1091"/>
      <c r="DK1091" t="s">
        <v>2334</v>
      </c>
      <c r="DL1091">
        <v>9</v>
      </c>
      <c r="DM1091" t="s">
        <v>2315</v>
      </c>
      <c r="DN1091" t="s">
        <v>1274</v>
      </c>
      <c r="DO1091" t="b">
        <v>1</v>
      </c>
      <c r="DP1091" t="b">
        <v>1</v>
      </c>
      <c r="DQ1091" t="b">
        <v>1</v>
      </c>
      <c r="DR1091" t="b">
        <v>0</v>
      </c>
      <c r="DS1091" t="b">
        <v>0</v>
      </c>
      <c r="DT1091" t="b">
        <v>1</v>
      </c>
      <c r="DU1091" t="b">
        <v>0</v>
      </c>
      <c r="DV1091">
        <v>0</v>
      </c>
      <c r="DW1091" t="b">
        <v>0</v>
      </c>
      <c r="DX1091" t="b">
        <v>0</v>
      </c>
      <c r="DY1091" t="b">
        <v>0</v>
      </c>
      <c r="DZ1091" t="b">
        <v>0</v>
      </c>
      <c r="EA1091" t="b">
        <v>0</v>
      </c>
      <c r="EB1091" t="b">
        <v>0</v>
      </c>
      <c r="EC1091" t="b">
        <v>0</v>
      </c>
      <c r="ED1091" t="b">
        <v>0</v>
      </c>
      <c r="EE1091" t="b">
        <v>0</v>
      </c>
      <c r="EF1091" t="b" cm="1">
        <v>0</v>
      </c>
      <c r="EG1091" t="b">
        <v>0</v>
      </c>
      <c r="EH1091" t="b">
        <v>0</v>
      </c>
      <c r="EI1091" t="b">
        <v>0</v>
      </c>
      <c r="EJ1091" t="s">
        <v>1592</v>
      </c>
      <c r="EK1091">
        <v>0</v>
      </c>
      <c r="EL1091">
        <v>10</v>
      </c>
      <c r="EM1091" t="b">
        <v>0</v>
      </c>
    </row>
    <row r="1092" spans="1:143" ht="15.75">
      <c r="A1092"/>
      <c r="B1092" t="s">
        <v>1274</v>
      </c>
      <c r="C1092" t="s">
        <v>1274</v>
      </c>
      <c r="D1092" t="s">
        <v>11439</v>
      </c>
      <c r="E1092" t="s">
        <v>11440</v>
      </c>
      <c r="F1092"/>
      <c r="G1092" t="s">
        <v>11439</v>
      </c>
      <c r="H1092" t="s">
        <v>902</v>
      </c>
      <c r="I1092" t="s">
        <v>1272</v>
      </c>
      <c r="J1092" t="s">
        <v>11486</v>
      </c>
      <c r="K1092"/>
      <c r="L1092" t="s">
        <v>1939</v>
      </c>
      <c r="M1092" t="s">
        <v>1947</v>
      </c>
      <c r="N1092" t="s">
        <v>11441</v>
      </c>
      <c r="O1092" t="s">
        <v>11188</v>
      </c>
      <c r="P1092" t="s">
        <v>1274</v>
      </c>
      <c r="Q1092" t="s">
        <v>1264</v>
      </c>
      <c r="R1092" t="s">
        <v>2182</v>
      </c>
      <c r="S1092"/>
      <c r="T1092"/>
      <c r="U1092" t="s">
        <v>11488</v>
      </c>
      <c r="V1092" t="s">
        <v>11442</v>
      </c>
      <c r="W1092"/>
      <c r="X1092"/>
      <c r="Y1092"/>
      <c r="Z1092"/>
      <c r="AA1092"/>
      <c r="AB1092"/>
      <c r="AC1092"/>
      <c r="AD1092"/>
      <c r="AE1092"/>
      <c r="AF1092"/>
      <c r="AG1092"/>
      <c r="AH1092"/>
      <c r="AI1092"/>
      <c r="AJ1092"/>
      <c r="AK1092"/>
      <c r="AL1092"/>
      <c r="AM1092"/>
      <c r="AN1092"/>
      <c r="AO1092" s="108" t="s">
        <v>43</v>
      </c>
      <c r="AP1092" t="s">
        <v>1321</v>
      </c>
      <c r="AQ1092">
        <v>12</v>
      </c>
      <c r="AR1092" t="e">
        <v>#N/A</v>
      </c>
      <c r="AS1092" t="s">
        <v>1274</v>
      </c>
      <c r="AT1092" t="e">
        <v>#N/A</v>
      </c>
      <c r="AU1092" t="s">
        <v>11440</v>
      </c>
      <c r="AV1092" t="s">
        <v>11443</v>
      </c>
      <c r="AW1092" t="s">
        <v>1937</v>
      </c>
      <c r="AX1092" t="s">
        <v>1934</v>
      </c>
      <c r="AY1092" t="s">
        <v>11444</v>
      </c>
      <c r="AZ1092" t="s">
        <v>1264</v>
      </c>
      <c r="BA1092" t="s">
        <v>11445</v>
      </c>
      <c r="BB1092" t="s">
        <v>1272</v>
      </c>
      <c r="BC1092" t="s">
        <v>1939</v>
      </c>
      <c r="BD1092" t="s">
        <v>11516</v>
      </c>
      <c r="BE1092">
        <v>1083</v>
      </c>
      <c r="BF1092">
        <v>1089</v>
      </c>
      <c r="BG1092">
        <v>0</v>
      </c>
      <c r="BH1092" t="s">
        <v>1592</v>
      </c>
      <c r="BI1092">
        <v>0</v>
      </c>
      <c r="BJ1092">
        <v>0</v>
      </c>
      <c r="BK1092">
        <v>1083</v>
      </c>
      <c r="BL1092" t="s">
        <v>11450</v>
      </c>
      <c r="BM1092" t="s">
        <v>11487</v>
      </c>
      <c r="BN1092" t="s">
        <v>11489</v>
      </c>
      <c r="BO1092" t="e" cm="1">
        <v>#N/A</v>
      </c>
      <c r="BP1092" t="s">
        <v>1592</v>
      </c>
      <c r="BQ1092" t="s">
        <v>1223</v>
      </c>
      <c r="BR1092">
        <v>36</v>
      </c>
      <c r="BS1092" t="s">
        <v>1824</v>
      </c>
      <c r="BT1092" t="s">
        <v>11517</v>
      </c>
      <c r="BU1092" t="s">
        <v>11439</v>
      </c>
      <c r="BV1092" t="s">
        <v>11443</v>
      </c>
      <c r="BW1092" t="s">
        <v>1940</v>
      </c>
      <c r="BX1092" t="s">
        <v>11448</v>
      </c>
      <c r="BY1092" t="s">
        <v>1592</v>
      </c>
      <c r="BZ1092" t="s">
        <v>1937</v>
      </c>
      <c r="CA1092" t="s">
        <v>1947</v>
      </c>
      <c r="CB1092"/>
      <c r="CC1092" t="s">
        <v>998</v>
      </c>
      <c r="CD1092" t="s">
        <v>1272</v>
      </c>
      <c r="CE1092" t="s">
        <v>11518</v>
      </c>
      <c r="CF1092" t="s">
        <v>11519</v>
      </c>
      <c r="CG1092" t="s">
        <v>1272</v>
      </c>
      <c r="CH1092" t="s">
        <v>1592</v>
      </c>
      <c r="CI1092" t="s">
        <v>2182</v>
      </c>
      <c r="CJ1092" t="s">
        <v>1274</v>
      </c>
      <c r="CK1092"/>
      <c r="CL1092"/>
      <c r="CM1092" t="s">
        <v>11488</v>
      </c>
      <c r="CN1092" t="s">
        <v>11442</v>
      </c>
      <c r="CO1092" t="s">
        <v>11488</v>
      </c>
      <c r="CP1092" t="s">
        <v>11442</v>
      </c>
      <c r="CQ1092" t="s">
        <v>1592</v>
      </c>
      <c r="CR1092">
        <v>8</v>
      </c>
      <c r="CS1092" t="s">
        <v>1223</v>
      </c>
      <c r="CT1092" t="s">
        <v>1223</v>
      </c>
      <c r="CU1092" t="s">
        <v>1223</v>
      </c>
      <c r="CV1092" t="s">
        <v>1592</v>
      </c>
      <c r="CW1092" t="s">
        <v>1592</v>
      </c>
      <c r="CX1092">
        <v>1090</v>
      </c>
      <c r="CY1092" t="s">
        <v>11520</v>
      </c>
      <c r="CZ1092" t="s">
        <v>1592</v>
      </c>
      <c r="DA1092" t="s">
        <v>2313</v>
      </c>
      <c r="DB1092" t="s">
        <v>2314</v>
      </c>
      <c r="DC1092" t="s">
        <v>11440</v>
      </c>
      <c r="DD1092" t="s">
        <v>1264</v>
      </c>
      <c r="DE1092" t="s">
        <v>11439</v>
      </c>
      <c r="DF1092" t="s">
        <v>1592</v>
      </c>
      <c r="DG1092" t="s">
        <v>1592</v>
      </c>
      <c r="DH1092" t="s">
        <v>2334</v>
      </c>
      <c r="DI1092" t="e">
        <v>#N/A</v>
      </c>
      <c r="DJ1092"/>
      <c r="DK1092" t="s">
        <v>2334</v>
      </c>
      <c r="DL1092">
        <v>9</v>
      </c>
      <c r="DM1092" t="s">
        <v>2315</v>
      </c>
      <c r="DN1092" t="s">
        <v>1274</v>
      </c>
      <c r="DO1092" t="b">
        <v>1</v>
      </c>
      <c r="DP1092" t="b">
        <v>1</v>
      </c>
      <c r="DQ1092" t="b">
        <v>0</v>
      </c>
      <c r="DR1092" t="b">
        <v>0</v>
      </c>
      <c r="DS1092" t="b">
        <v>0</v>
      </c>
      <c r="DT1092" t="b">
        <v>1</v>
      </c>
      <c r="DU1092" t="b">
        <v>0</v>
      </c>
      <c r="DV1092">
        <v>0</v>
      </c>
      <c r="DW1092" t="b">
        <v>0</v>
      </c>
      <c r="DX1092" t="b">
        <v>0</v>
      </c>
      <c r="DY1092" t="b">
        <v>0</v>
      </c>
      <c r="DZ1092" t="b">
        <v>0</v>
      </c>
      <c r="EA1092" t="b">
        <v>0</v>
      </c>
      <c r="EB1092" t="b">
        <v>0</v>
      </c>
      <c r="EC1092" t="b">
        <v>0</v>
      </c>
      <c r="ED1092" t="b">
        <v>0</v>
      </c>
      <c r="EE1092" t="b">
        <v>0</v>
      </c>
      <c r="EF1092" t="b" cm="1">
        <v>0</v>
      </c>
      <c r="EG1092" t="b">
        <v>0</v>
      </c>
      <c r="EH1092" t="b">
        <v>0</v>
      </c>
      <c r="EI1092" t="b">
        <v>0</v>
      </c>
      <c r="EJ1092" t="s">
        <v>1592</v>
      </c>
      <c r="EK1092">
        <v>0</v>
      </c>
      <c r="EL1092">
        <v>13</v>
      </c>
      <c r="EM1092" t="b">
        <v>0</v>
      </c>
    </row>
    <row r="1093" spans="1:143" ht="15.75">
      <c r="A1093"/>
      <c r="B1093" t="s">
        <v>1274</v>
      </c>
      <c r="C1093" t="s">
        <v>1274</v>
      </c>
      <c r="D1093" t="s">
        <v>11521</v>
      </c>
      <c r="E1093" t="s">
        <v>11522</v>
      </c>
      <c r="F1093"/>
      <c r="G1093" t="s">
        <v>11521</v>
      </c>
      <c r="H1093" t="s">
        <v>902</v>
      </c>
      <c r="I1093" t="s">
        <v>1268</v>
      </c>
      <c r="J1093" t="s">
        <v>11486</v>
      </c>
      <c r="K1093"/>
      <c r="L1093" t="s">
        <v>1939</v>
      </c>
      <c r="M1093" t="s">
        <v>2031</v>
      </c>
      <c r="N1093"/>
      <c r="O1093" t="s">
        <v>11188</v>
      </c>
      <c r="P1093" t="s">
        <v>1274</v>
      </c>
      <c r="Q1093" t="s">
        <v>1264</v>
      </c>
      <c r="R1093" t="s">
        <v>2182</v>
      </c>
      <c r="S1093"/>
      <c r="T1093"/>
      <c r="U1093" t="s">
        <v>11488</v>
      </c>
      <c r="V1093" t="s">
        <v>11523</v>
      </c>
      <c r="W1093"/>
      <c r="X1093"/>
      <c r="Y1093"/>
      <c r="Z1093"/>
      <c r="AA1093"/>
      <c r="AB1093" t="s">
        <v>11524</v>
      </c>
      <c r="AC1093"/>
      <c r="AD1093"/>
      <c r="AE1093"/>
      <c r="AF1093"/>
      <c r="AG1093"/>
      <c r="AH1093"/>
      <c r="AI1093"/>
      <c r="AJ1093"/>
      <c r="AK1093"/>
      <c r="AL1093"/>
      <c r="AM1093"/>
      <c r="AN1093"/>
      <c r="AO1093" s="108" t="s">
        <v>43</v>
      </c>
      <c r="AP1093" t="s">
        <v>1321</v>
      </c>
      <c r="AQ1093">
        <v>13</v>
      </c>
      <c r="AR1093" t="e">
        <v>#N/A</v>
      </c>
      <c r="AS1093" t="s">
        <v>1274</v>
      </c>
      <c r="AT1093" t="e">
        <v>#N/A</v>
      </c>
      <c r="AU1093" t="s">
        <v>11522</v>
      </c>
      <c r="AV1093" t="s">
        <v>11525</v>
      </c>
      <c r="AW1093" t="s">
        <v>1937</v>
      </c>
      <c r="AX1093" t="s">
        <v>1934</v>
      </c>
      <c r="AY1093" t="s">
        <v>11526</v>
      </c>
      <c r="AZ1093" t="s">
        <v>1264</v>
      </c>
      <c r="BA1093" t="s">
        <v>11527</v>
      </c>
      <c r="BB1093" t="s">
        <v>1268</v>
      </c>
      <c r="BC1093" t="s">
        <v>1939</v>
      </c>
      <c r="BD1093" t="s">
        <v>11528</v>
      </c>
      <c r="BE1093">
        <v>1093</v>
      </c>
      <c r="BF1093">
        <v>1089</v>
      </c>
      <c r="BG1093">
        <v>0</v>
      </c>
      <c r="BH1093" t="s">
        <v>11522</v>
      </c>
      <c r="BI1093">
        <v>1</v>
      </c>
      <c r="BJ1093">
        <v>0</v>
      </c>
      <c r="BK1093">
        <v>0</v>
      </c>
      <c r="BL1093" t="s">
        <v>11524</v>
      </c>
      <c r="BM1093" t="s">
        <v>11487</v>
      </c>
      <c r="BN1093" t="s">
        <v>11489</v>
      </c>
      <c r="BO1093" t="e" cm="1">
        <v>#N/A</v>
      </c>
      <c r="BP1093" t="s">
        <v>1592</v>
      </c>
      <c r="BQ1093" t="s">
        <v>1223</v>
      </c>
      <c r="BR1093">
        <v>37</v>
      </c>
      <c r="BS1093" t="s">
        <v>1828</v>
      </c>
      <c r="BT1093" t="s">
        <v>11529</v>
      </c>
      <c r="BU1093" t="s">
        <v>11521</v>
      </c>
      <c r="BV1093" t="s">
        <v>11525</v>
      </c>
      <c r="BW1093" t="s">
        <v>1940</v>
      </c>
      <c r="BX1093" t="s">
        <v>1937</v>
      </c>
      <c r="BY1093" t="s">
        <v>1592</v>
      </c>
      <c r="BZ1093" t="s">
        <v>1937</v>
      </c>
      <c r="CA1093" t="s">
        <v>2031</v>
      </c>
      <c r="CB1093"/>
      <c r="CC1093" t="s">
        <v>998</v>
      </c>
      <c r="CD1093" t="s">
        <v>1268</v>
      </c>
      <c r="CE1093" t="s">
        <v>11530</v>
      </c>
      <c r="CF1093" t="s">
        <v>11531</v>
      </c>
      <c r="CG1093" t="s">
        <v>1268</v>
      </c>
      <c r="CH1093" t="s">
        <v>1592</v>
      </c>
      <c r="CI1093" t="s">
        <v>2182</v>
      </c>
      <c r="CJ1093" t="s">
        <v>1274</v>
      </c>
      <c r="CK1093"/>
      <c r="CL1093"/>
      <c r="CM1093" t="s">
        <v>11488</v>
      </c>
      <c r="CN1093" t="s">
        <v>11523</v>
      </c>
      <c r="CO1093" t="s">
        <v>11488</v>
      </c>
      <c r="CP1093" t="s">
        <v>11523</v>
      </c>
      <c r="CQ1093" t="s">
        <v>1592</v>
      </c>
      <c r="CR1093">
        <v>8</v>
      </c>
      <c r="CS1093" t="s">
        <v>1223</v>
      </c>
      <c r="CT1093" t="s">
        <v>1223</v>
      </c>
      <c r="CU1093" t="s">
        <v>1223</v>
      </c>
      <c r="CV1093" t="s">
        <v>1592</v>
      </c>
      <c r="CW1093" t="s">
        <v>1592</v>
      </c>
      <c r="CX1093">
        <v>1091</v>
      </c>
      <c r="CY1093" t="s">
        <v>11532</v>
      </c>
      <c r="CZ1093" t="s">
        <v>1592</v>
      </c>
      <c r="DA1093" t="s">
        <v>2313</v>
      </c>
      <c r="DB1093" t="s">
        <v>2314</v>
      </c>
      <c r="DC1093" t="s">
        <v>11522</v>
      </c>
      <c r="DD1093" t="s">
        <v>1264</v>
      </c>
      <c r="DE1093" t="s">
        <v>11521</v>
      </c>
      <c r="DF1093" t="s">
        <v>1592</v>
      </c>
      <c r="DG1093" t="s">
        <v>1592</v>
      </c>
      <c r="DH1093" t="s">
        <v>2334</v>
      </c>
      <c r="DI1093" t="e">
        <v>#N/A</v>
      </c>
      <c r="DJ1093"/>
      <c r="DK1093" t="s">
        <v>2334</v>
      </c>
      <c r="DL1093">
        <v>9</v>
      </c>
      <c r="DM1093" t="s">
        <v>2315</v>
      </c>
      <c r="DN1093" t="s">
        <v>1274</v>
      </c>
      <c r="DO1093" t="b">
        <v>1</v>
      </c>
      <c r="DP1093" t="b">
        <v>1</v>
      </c>
      <c r="DQ1093" t="b">
        <v>1</v>
      </c>
      <c r="DR1093" t="b">
        <v>0</v>
      </c>
      <c r="DS1093" t="b">
        <v>0</v>
      </c>
      <c r="DT1093" t="b">
        <v>1</v>
      </c>
      <c r="DU1093" t="b">
        <v>0</v>
      </c>
      <c r="DV1093">
        <v>0</v>
      </c>
      <c r="DW1093" t="b">
        <v>0</v>
      </c>
      <c r="DX1093" t="b">
        <v>0</v>
      </c>
      <c r="DY1093" t="b">
        <v>0</v>
      </c>
      <c r="DZ1093" t="b">
        <v>0</v>
      </c>
      <c r="EA1093" t="b">
        <v>0</v>
      </c>
      <c r="EB1093" t="b">
        <v>0</v>
      </c>
      <c r="EC1093" t="b">
        <v>0</v>
      </c>
      <c r="ED1093" t="b">
        <v>0</v>
      </c>
      <c r="EE1093" t="b">
        <v>0</v>
      </c>
      <c r="EF1093" t="b" cm="1">
        <v>0</v>
      </c>
      <c r="EG1093" t="b">
        <v>0</v>
      </c>
      <c r="EH1093" t="b">
        <v>0</v>
      </c>
      <c r="EI1093" t="b">
        <v>0</v>
      </c>
      <c r="EJ1093" t="s">
        <v>1592</v>
      </c>
      <c r="EK1093">
        <v>0</v>
      </c>
      <c r="EL1093">
        <v>8</v>
      </c>
      <c r="EM1093" t="b">
        <v>0</v>
      </c>
    </row>
    <row r="1094" spans="1:143" ht="15.75">
      <c r="A1094"/>
      <c r="B1094" t="s">
        <v>1274</v>
      </c>
      <c r="C1094" t="s">
        <v>1274</v>
      </c>
      <c r="D1094" t="s">
        <v>11533</v>
      </c>
      <c r="E1094" t="s">
        <v>11534</v>
      </c>
      <c r="F1094"/>
      <c r="G1094" t="s">
        <v>11533</v>
      </c>
      <c r="H1094" t="s">
        <v>902</v>
      </c>
      <c r="I1094" t="s">
        <v>1268</v>
      </c>
      <c r="J1094" t="s">
        <v>11486</v>
      </c>
      <c r="K1094"/>
      <c r="L1094" t="s">
        <v>1939</v>
      </c>
      <c r="M1094" t="s">
        <v>1974</v>
      </c>
      <c r="N1094"/>
      <c r="O1094" t="s">
        <v>11188</v>
      </c>
      <c r="P1094" t="s">
        <v>1274</v>
      </c>
      <c r="Q1094" t="s">
        <v>1264</v>
      </c>
      <c r="R1094" t="s">
        <v>2182</v>
      </c>
      <c r="S1094"/>
      <c r="T1094"/>
      <c r="U1094" t="s">
        <v>11488</v>
      </c>
      <c r="V1094" t="s">
        <v>11535</v>
      </c>
      <c r="W1094"/>
      <c r="X1094"/>
      <c r="Y1094"/>
      <c r="Z1094"/>
      <c r="AA1094"/>
      <c r="AB1094" t="s">
        <v>11536</v>
      </c>
      <c r="AC1094"/>
      <c r="AD1094"/>
      <c r="AE1094"/>
      <c r="AF1094"/>
      <c r="AG1094"/>
      <c r="AH1094"/>
      <c r="AI1094"/>
      <c r="AJ1094"/>
      <c r="AK1094"/>
      <c r="AL1094"/>
      <c r="AM1094"/>
      <c r="AN1094"/>
      <c r="AO1094" s="108" t="s">
        <v>43</v>
      </c>
      <c r="AP1094" t="s">
        <v>1321</v>
      </c>
      <c r="AQ1094">
        <v>14</v>
      </c>
      <c r="AR1094" t="e">
        <v>#N/A</v>
      </c>
      <c r="AS1094" t="s">
        <v>1274</v>
      </c>
      <c r="AT1094" t="e">
        <v>#N/A</v>
      </c>
      <c r="AU1094" t="s">
        <v>11534</v>
      </c>
      <c r="AV1094" t="s">
        <v>11537</v>
      </c>
      <c r="AW1094" t="s">
        <v>1937</v>
      </c>
      <c r="AX1094" t="s">
        <v>1934</v>
      </c>
      <c r="AY1094" t="s">
        <v>11538</v>
      </c>
      <c r="AZ1094" t="s">
        <v>1264</v>
      </c>
      <c r="BA1094" t="s">
        <v>11539</v>
      </c>
      <c r="BB1094" t="s">
        <v>1268</v>
      </c>
      <c r="BC1094" t="s">
        <v>1939</v>
      </c>
      <c r="BD1094" t="s">
        <v>11540</v>
      </c>
      <c r="BE1094">
        <v>1094</v>
      </c>
      <c r="BF1094">
        <v>1089</v>
      </c>
      <c r="BG1094">
        <v>0</v>
      </c>
      <c r="BH1094" t="s">
        <v>11534</v>
      </c>
      <c r="BI1094">
        <v>1</v>
      </c>
      <c r="BJ1094">
        <v>0</v>
      </c>
      <c r="BK1094">
        <v>0</v>
      </c>
      <c r="BL1094" t="s">
        <v>11536</v>
      </c>
      <c r="BM1094" t="s">
        <v>11487</v>
      </c>
      <c r="BN1094" t="s">
        <v>11489</v>
      </c>
      <c r="BO1094" t="e" cm="1">
        <v>#N/A</v>
      </c>
      <c r="BP1094" t="s">
        <v>1592</v>
      </c>
      <c r="BQ1094" t="s">
        <v>1223</v>
      </c>
      <c r="BR1094">
        <v>38</v>
      </c>
      <c r="BS1094" t="s">
        <v>1832</v>
      </c>
      <c r="BT1094" t="s">
        <v>11541</v>
      </c>
      <c r="BU1094" t="s">
        <v>11533</v>
      </c>
      <c r="BV1094" t="s">
        <v>11537</v>
      </c>
      <c r="BW1094" t="s">
        <v>1940</v>
      </c>
      <c r="BX1094" t="s">
        <v>1937</v>
      </c>
      <c r="BY1094" t="s">
        <v>1592</v>
      </c>
      <c r="BZ1094" t="s">
        <v>1937</v>
      </c>
      <c r="CA1094" t="s">
        <v>1974</v>
      </c>
      <c r="CB1094"/>
      <c r="CC1094" t="s">
        <v>998</v>
      </c>
      <c r="CD1094" t="s">
        <v>1268</v>
      </c>
      <c r="CE1094" t="s">
        <v>11542</v>
      </c>
      <c r="CF1094" t="s">
        <v>11543</v>
      </c>
      <c r="CG1094" t="s">
        <v>1268</v>
      </c>
      <c r="CH1094" t="s">
        <v>1592</v>
      </c>
      <c r="CI1094" t="s">
        <v>2182</v>
      </c>
      <c r="CJ1094" t="s">
        <v>1274</v>
      </c>
      <c r="CK1094"/>
      <c r="CL1094"/>
      <c r="CM1094" t="s">
        <v>11488</v>
      </c>
      <c r="CN1094" t="s">
        <v>11535</v>
      </c>
      <c r="CO1094" t="s">
        <v>11488</v>
      </c>
      <c r="CP1094" t="s">
        <v>11535</v>
      </c>
      <c r="CQ1094" t="s">
        <v>1592</v>
      </c>
      <c r="CR1094">
        <v>8</v>
      </c>
      <c r="CS1094" t="s">
        <v>1223</v>
      </c>
      <c r="CT1094" t="s">
        <v>1223</v>
      </c>
      <c r="CU1094" t="s">
        <v>1223</v>
      </c>
      <c r="CV1094" t="s">
        <v>1592</v>
      </c>
      <c r="CW1094" t="s">
        <v>1592</v>
      </c>
      <c r="CX1094">
        <v>1092</v>
      </c>
      <c r="CY1094" t="s">
        <v>11544</v>
      </c>
      <c r="CZ1094" t="s">
        <v>1592</v>
      </c>
      <c r="DA1094" t="s">
        <v>2313</v>
      </c>
      <c r="DB1094" t="s">
        <v>2314</v>
      </c>
      <c r="DC1094" t="s">
        <v>11534</v>
      </c>
      <c r="DD1094" t="s">
        <v>1264</v>
      </c>
      <c r="DE1094" t="s">
        <v>11533</v>
      </c>
      <c r="DF1094" t="s">
        <v>1592</v>
      </c>
      <c r="DG1094" t="s">
        <v>1592</v>
      </c>
      <c r="DH1094" t="s">
        <v>2334</v>
      </c>
      <c r="DI1094" t="e">
        <v>#N/A</v>
      </c>
      <c r="DJ1094"/>
      <c r="DK1094" t="s">
        <v>2334</v>
      </c>
      <c r="DL1094">
        <v>9</v>
      </c>
      <c r="DM1094" t="s">
        <v>2315</v>
      </c>
      <c r="DN1094" t="s">
        <v>1274</v>
      </c>
      <c r="DO1094" t="b">
        <v>1</v>
      </c>
      <c r="DP1094" t="b">
        <v>1</v>
      </c>
      <c r="DQ1094" t="b">
        <v>1</v>
      </c>
      <c r="DR1094" t="b">
        <v>0</v>
      </c>
      <c r="DS1094" t="b">
        <v>0</v>
      </c>
      <c r="DT1094" t="b">
        <v>1</v>
      </c>
      <c r="DU1094" t="b">
        <v>0</v>
      </c>
      <c r="DV1094">
        <v>0</v>
      </c>
      <c r="DW1094" t="b">
        <v>0</v>
      </c>
      <c r="DX1094" t="b">
        <v>0</v>
      </c>
      <c r="DY1094" t="b">
        <v>0</v>
      </c>
      <c r="DZ1094" t="b">
        <v>0</v>
      </c>
      <c r="EA1094" t="b">
        <v>0</v>
      </c>
      <c r="EB1094" t="b">
        <v>0</v>
      </c>
      <c r="EC1094" t="b">
        <v>0</v>
      </c>
      <c r="ED1094" t="b">
        <v>0</v>
      </c>
      <c r="EE1094" t="b">
        <v>0</v>
      </c>
      <c r="EF1094" t="b" cm="1">
        <v>0</v>
      </c>
      <c r="EG1094" t="b">
        <v>0</v>
      </c>
      <c r="EH1094" t="b">
        <v>0</v>
      </c>
      <c r="EI1094" t="b">
        <v>0</v>
      </c>
      <c r="EJ1094" t="s">
        <v>1592</v>
      </c>
      <c r="EK1094">
        <v>0</v>
      </c>
      <c r="EL1094">
        <v>34</v>
      </c>
      <c r="EM1094" t="b">
        <v>0</v>
      </c>
    </row>
    <row r="1095" spans="1:143" ht="15.75">
      <c r="A1095"/>
      <c r="B1095" t="s">
        <v>1274</v>
      </c>
      <c r="C1095" t="s">
        <v>1274</v>
      </c>
      <c r="D1095" t="s">
        <v>11545</v>
      </c>
      <c r="E1095" t="s">
        <v>11546</v>
      </c>
      <c r="F1095"/>
      <c r="G1095" t="s">
        <v>11545</v>
      </c>
      <c r="H1095" t="s">
        <v>11547</v>
      </c>
      <c r="I1095" t="s">
        <v>1268</v>
      </c>
      <c r="J1095" t="s">
        <v>11486</v>
      </c>
      <c r="K1095"/>
      <c r="L1095" t="s">
        <v>1939</v>
      </c>
      <c r="M1095" t="s">
        <v>1974</v>
      </c>
      <c r="N1095"/>
      <c r="O1095" t="s">
        <v>11188</v>
      </c>
      <c r="P1095" t="s">
        <v>1274</v>
      </c>
      <c r="Q1095" t="s">
        <v>1264</v>
      </c>
      <c r="R1095" t="s">
        <v>2182</v>
      </c>
      <c r="S1095"/>
      <c r="T1095"/>
      <c r="U1095" t="s">
        <v>11488</v>
      </c>
      <c r="V1095" t="s">
        <v>11548</v>
      </c>
      <c r="W1095"/>
      <c r="X1095"/>
      <c r="Y1095"/>
      <c r="Z1095"/>
      <c r="AA1095"/>
      <c r="AB1095" t="s">
        <v>11549</v>
      </c>
      <c r="AC1095"/>
      <c r="AD1095"/>
      <c r="AE1095"/>
      <c r="AF1095"/>
      <c r="AG1095"/>
      <c r="AH1095"/>
      <c r="AI1095"/>
      <c r="AJ1095"/>
      <c r="AK1095"/>
      <c r="AL1095"/>
      <c r="AM1095"/>
      <c r="AN1095"/>
      <c r="AO1095" s="108" t="s">
        <v>43</v>
      </c>
      <c r="AP1095" t="s">
        <v>1321</v>
      </c>
      <c r="AQ1095">
        <v>15</v>
      </c>
      <c r="AR1095" t="e">
        <v>#N/A</v>
      </c>
      <c r="AS1095" t="s">
        <v>1274</v>
      </c>
      <c r="AT1095" t="e">
        <v>#N/A</v>
      </c>
      <c r="AU1095" t="s">
        <v>11546</v>
      </c>
      <c r="AV1095" t="s">
        <v>11550</v>
      </c>
      <c r="AW1095" t="s">
        <v>1937</v>
      </c>
      <c r="AX1095" t="s">
        <v>1934</v>
      </c>
      <c r="AY1095" t="s">
        <v>11551</v>
      </c>
      <c r="AZ1095" t="s">
        <v>1264</v>
      </c>
      <c r="BA1095" t="s">
        <v>11552</v>
      </c>
      <c r="BB1095" t="s">
        <v>1268</v>
      </c>
      <c r="BC1095" t="s">
        <v>1939</v>
      </c>
      <c r="BD1095" t="s">
        <v>11553</v>
      </c>
      <c r="BE1095">
        <v>1095</v>
      </c>
      <c r="BF1095">
        <v>1089</v>
      </c>
      <c r="BG1095">
        <v>0</v>
      </c>
      <c r="BH1095" t="s">
        <v>11546</v>
      </c>
      <c r="BI1095">
        <v>1</v>
      </c>
      <c r="BJ1095">
        <v>0</v>
      </c>
      <c r="BK1095">
        <v>0</v>
      </c>
      <c r="BL1095" t="s">
        <v>11549</v>
      </c>
      <c r="BM1095" t="s">
        <v>11487</v>
      </c>
      <c r="BN1095" t="s">
        <v>11489</v>
      </c>
      <c r="BO1095" t="e" cm="1">
        <v>#N/A</v>
      </c>
      <c r="BP1095" t="s">
        <v>1592</v>
      </c>
      <c r="BQ1095" t="s">
        <v>1223</v>
      </c>
      <c r="BR1095">
        <v>39</v>
      </c>
      <c r="BS1095" t="s">
        <v>1836</v>
      </c>
      <c r="BT1095" t="s">
        <v>11554</v>
      </c>
      <c r="BU1095" t="s">
        <v>11545</v>
      </c>
      <c r="BV1095" t="s">
        <v>11550</v>
      </c>
      <c r="BW1095" t="s">
        <v>11555</v>
      </c>
      <c r="BX1095" t="s">
        <v>1937</v>
      </c>
      <c r="BY1095" t="s">
        <v>1592</v>
      </c>
      <c r="BZ1095" t="s">
        <v>1937</v>
      </c>
      <c r="CA1095" t="s">
        <v>1974</v>
      </c>
      <c r="CB1095"/>
      <c r="CC1095" t="s">
        <v>998</v>
      </c>
      <c r="CD1095" t="s">
        <v>1268</v>
      </c>
      <c r="CE1095" t="s">
        <v>11556</v>
      </c>
      <c r="CF1095" t="s">
        <v>11557</v>
      </c>
      <c r="CG1095" t="s">
        <v>1268</v>
      </c>
      <c r="CH1095" t="s">
        <v>1592</v>
      </c>
      <c r="CI1095" t="s">
        <v>2182</v>
      </c>
      <c r="CJ1095" t="s">
        <v>1274</v>
      </c>
      <c r="CK1095"/>
      <c r="CL1095"/>
      <c r="CM1095" t="s">
        <v>11488</v>
      </c>
      <c r="CN1095" t="s">
        <v>11548</v>
      </c>
      <c r="CO1095" t="s">
        <v>11488</v>
      </c>
      <c r="CP1095" t="s">
        <v>11548</v>
      </c>
      <c r="CQ1095" t="s">
        <v>1592</v>
      </c>
      <c r="CR1095">
        <v>8</v>
      </c>
      <c r="CS1095" t="s">
        <v>1223</v>
      </c>
      <c r="CT1095" t="s">
        <v>1223</v>
      </c>
      <c r="CU1095" t="s">
        <v>1223</v>
      </c>
      <c r="CV1095" t="s">
        <v>1592</v>
      </c>
      <c r="CW1095" t="s">
        <v>1592</v>
      </c>
      <c r="CX1095">
        <v>1093</v>
      </c>
      <c r="CY1095" t="s">
        <v>11558</v>
      </c>
      <c r="CZ1095" t="s">
        <v>1592</v>
      </c>
      <c r="DA1095" t="s">
        <v>2313</v>
      </c>
      <c r="DB1095" t="s">
        <v>2314</v>
      </c>
      <c r="DC1095" t="s">
        <v>11546</v>
      </c>
      <c r="DD1095" t="s">
        <v>1264</v>
      </c>
      <c r="DE1095" t="s">
        <v>11545</v>
      </c>
      <c r="DF1095" t="s">
        <v>1592</v>
      </c>
      <c r="DG1095" t="s">
        <v>1592</v>
      </c>
      <c r="DH1095" t="s">
        <v>2334</v>
      </c>
      <c r="DI1095" t="e">
        <v>#N/A</v>
      </c>
      <c r="DJ1095"/>
      <c r="DK1095" t="s">
        <v>2334</v>
      </c>
      <c r="DL1095">
        <v>9</v>
      </c>
      <c r="DM1095" t="s">
        <v>2315</v>
      </c>
      <c r="DN1095" t="s">
        <v>1274</v>
      </c>
      <c r="DO1095" t="b">
        <v>1</v>
      </c>
      <c r="DP1095" t="b">
        <v>1</v>
      </c>
      <c r="DQ1095" t="b">
        <v>1</v>
      </c>
      <c r="DR1095" t="b">
        <v>0</v>
      </c>
      <c r="DS1095" t="b">
        <v>0</v>
      </c>
      <c r="DT1095" t="b">
        <v>1</v>
      </c>
      <c r="DU1095" t="b">
        <v>0</v>
      </c>
      <c r="DV1095">
        <v>0</v>
      </c>
      <c r="DW1095" t="b">
        <v>0</v>
      </c>
      <c r="DX1095" t="b">
        <v>0</v>
      </c>
      <c r="DY1095" t="b">
        <v>0</v>
      </c>
      <c r="DZ1095" t="b">
        <v>0</v>
      </c>
      <c r="EA1095" t="b">
        <v>0</v>
      </c>
      <c r="EB1095" t="b">
        <v>0</v>
      </c>
      <c r="EC1095" t="b">
        <v>0</v>
      </c>
      <c r="ED1095" t="b">
        <v>0</v>
      </c>
      <c r="EE1095" t="b">
        <v>0</v>
      </c>
      <c r="EF1095" t="b" cm="1">
        <v>0</v>
      </c>
      <c r="EG1095" t="b">
        <v>0</v>
      </c>
      <c r="EH1095" t="b">
        <v>0</v>
      </c>
      <c r="EI1095" t="b">
        <v>0</v>
      </c>
      <c r="EJ1095" t="s">
        <v>1592</v>
      </c>
      <c r="EK1095">
        <v>0</v>
      </c>
      <c r="EL1095">
        <v>32</v>
      </c>
      <c r="EM1095" t="b">
        <v>0</v>
      </c>
    </row>
    <row r="1096" spans="1:143" ht="15.75">
      <c r="A1096"/>
      <c r="B1096" t="s">
        <v>1274</v>
      </c>
      <c r="C1096" t="s">
        <v>1274</v>
      </c>
      <c r="D1096" t="s">
        <v>11559</v>
      </c>
      <c r="E1096" t="s">
        <v>11560</v>
      </c>
      <c r="F1096"/>
      <c r="G1096" t="s">
        <v>11559</v>
      </c>
      <c r="H1096" t="s">
        <v>902</v>
      </c>
      <c r="I1096" t="s">
        <v>1279</v>
      </c>
      <c r="J1096"/>
      <c r="K1096"/>
      <c r="L1096" t="s">
        <v>1939</v>
      </c>
      <c r="M1096" t="s">
        <v>902</v>
      </c>
      <c r="N1096" t="s">
        <v>902</v>
      </c>
      <c r="O1096" t="s">
        <v>11188</v>
      </c>
      <c r="P1096" t="s">
        <v>1274</v>
      </c>
      <c r="Q1096" t="s">
        <v>1264</v>
      </c>
      <c r="R1096" t="s">
        <v>2182</v>
      </c>
      <c r="S1096"/>
      <c r="T1096"/>
      <c r="U1096" t="s">
        <v>11561</v>
      </c>
      <c r="V1096"/>
      <c r="W1096"/>
      <c r="X1096"/>
      <c r="Y1096"/>
      <c r="Z1096"/>
      <c r="AA1096"/>
      <c r="AB1096"/>
      <c r="AC1096"/>
      <c r="AD1096"/>
      <c r="AE1096"/>
      <c r="AF1096"/>
      <c r="AG1096"/>
      <c r="AH1096"/>
      <c r="AI1096"/>
      <c r="AJ1096"/>
      <c r="AK1096"/>
      <c r="AL1096"/>
      <c r="AM1096"/>
      <c r="AN1096"/>
      <c r="AO1096" s="108" t="s">
        <v>43</v>
      </c>
      <c r="AP1096" t="s">
        <v>1321</v>
      </c>
      <c r="AQ1096">
        <v>16</v>
      </c>
      <c r="AR1096" t="e">
        <v>#N/A</v>
      </c>
      <c r="AS1096" t="s">
        <v>1274</v>
      </c>
      <c r="AT1096" t="e">
        <v>#N/A</v>
      </c>
      <c r="AU1096" t="s">
        <v>11560</v>
      </c>
      <c r="AV1096" t="s">
        <v>11562</v>
      </c>
      <c r="AW1096" t="s">
        <v>1937</v>
      </c>
      <c r="AX1096" t="s">
        <v>1934</v>
      </c>
      <c r="AY1096" t="s">
        <v>11563</v>
      </c>
      <c r="AZ1096" t="s">
        <v>1264</v>
      </c>
      <c r="BA1096" t="s">
        <v>11564</v>
      </c>
      <c r="BB1096" t="s">
        <v>1279</v>
      </c>
      <c r="BC1096" t="s">
        <v>1939</v>
      </c>
      <c r="BD1096" t="s">
        <v>11565</v>
      </c>
      <c r="BE1096">
        <v>1096</v>
      </c>
      <c r="BF1096">
        <v>0</v>
      </c>
      <c r="BG1096">
        <v>0</v>
      </c>
      <c r="BH1096" t="s">
        <v>1592</v>
      </c>
      <c r="BI1096">
        <v>0</v>
      </c>
      <c r="BJ1096">
        <v>0</v>
      </c>
      <c r="BK1096">
        <v>0</v>
      </c>
      <c r="BL1096" t="s">
        <v>1592</v>
      </c>
      <c r="BM1096" t="s">
        <v>1592</v>
      </c>
      <c r="BN1096" t="s">
        <v>1592</v>
      </c>
      <c r="BO1096" t="s" cm="1">
        <v>1592</v>
      </c>
      <c r="BP1096" t="s">
        <v>1592</v>
      </c>
      <c r="BQ1096" t="s">
        <v>1223</v>
      </c>
      <c r="BR1096">
        <v>40</v>
      </c>
      <c r="BS1096" t="s">
        <v>2151</v>
      </c>
      <c r="BT1096" t="s">
        <v>11566</v>
      </c>
      <c r="BU1096" t="s">
        <v>11559</v>
      </c>
      <c r="BV1096" t="s">
        <v>11562</v>
      </c>
      <c r="BW1096" t="s">
        <v>1940</v>
      </c>
      <c r="BX1096" t="s">
        <v>1940</v>
      </c>
      <c r="BY1096" t="s">
        <v>1592</v>
      </c>
      <c r="BZ1096" t="s">
        <v>1937</v>
      </c>
      <c r="CA1096" t="s">
        <v>902</v>
      </c>
      <c r="CB1096"/>
      <c r="CC1096" t="s">
        <v>998</v>
      </c>
      <c r="CD1096" t="s">
        <v>1279</v>
      </c>
      <c r="CE1096" t="s">
        <v>11560</v>
      </c>
      <c r="CF1096" t="s">
        <v>11562</v>
      </c>
      <c r="CG1096" t="s">
        <v>1279</v>
      </c>
      <c r="CH1096" t="s">
        <v>1592</v>
      </c>
      <c r="CI1096" t="s">
        <v>2182</v>
      </c>
      <c r="CJ1096" t="s">
        <v>1274</v>
      </c>
      <c r="CK1096"/>
      <c r="CL1096"/>
      <c r="CM1096" t="s">
        <v>11561</v>
      </c>
      <c r="CN1096" t="s">
        <v>1592</v>
      </c>
      <c r="CO1096" t="s">
        <v>11561</v>
      </c>
      <c r="CP1096" t="s">
        <v>1592</v>
      </c>
      <c r="CQ1096" t="s">
        <v>1592</v>
      </c>
      <c r="CR1096">
        <v>8</v>
      </c>
      <c r="CS1096" t="s">
        <v>1223</v>
      </c>
      <c r="CT1096" t="s">
        <v>1223</v>
      </c>
      <c r="CU1096" t="s">
        <v>1223</v>
      </c>
      <c r="CV1096" t="s">
        <v>1592</v>
      </c>
      <c r="CW1096" t="s">
        <v>1592</v>
      </c>
      <c r="CX1096">
        <v>1094</v>
      </c>
      <c r="CY1096" t="s">
        <v>11567</v>
      </c>
      <c r="CZ1096" t="s">
        <v>1592</v>
      </c>
      <c r="DA1096" t="s">
        <v>2313</v>
      </c>
      <c r="DB1096" t="s">
        <v>2314</v>
      </c>
      <c r="DC1096" t="s">
        <v>11560</v>
      </c>
      <c r="DD1096" t="s">
        <v>1264</v>
      </c>
      <c r="DE1096" t="s">
        <v>11559</v>
      </c>
      <c r="DF1096" t="s">
        <v>1592</v>
      </c>
      <c r="DG1096" t="s">
        <v>1592</v>
      </c>
      <c r="DH1096" t="s">
        <v>2334</v>
      </c>
      <c r="DI1096" t="e">
        <v>#N/A</v>
      </c>
      <c r="DJ1096"/>
      <c r="DK1096" t="s">
        <v>2334</v>
      </c>
      <c r="DL1096">
        <v>9</v>
      </c>
      <c r="DM1096" t="s">
        <v>2315</v>
      </c>
      <c r="DN1096" t="s">
        <v>1274</v>
      </c>
      <c r="DO1096" t="b">
        <v>1</v>
      </c>
      <c r="DP1096" t="b">
        <v>1</v>
      </c>
      <c r="DQ1096" t="b">
        <v>1</v>
      </c>
      <c r="DR1096" t="b">
        <v>0</v>
      </c>
      <c r="DS1096" t="b">
        <v>0</v>
      </c>
      <c r="DT1096" t="b">
        <v>1</v>
      </c>
      <c r="DU1096" t="b">
        <v>1</v>
      </c>
      <c r="DV1096">
        <v>0</v>
      </c>
      <c r="DW1096" t="b">
        <v>0</v>
      </c>
      <c r="DX1096" t="b">
        <v>0</v>
      </c>
      <c r="DY1096" t="b">
        <v>0</v>
      </c>
      <c r="DZ1096" t="b">
        <v>0</v>
      </c>
      <c r="EA1096" t="b">
        <v>0</v>
      </c>
      <c r="EB1096" t="b">
        <v>0</v>
      </c>
      <c r="EC1096" t="b">
        <v>0</v>
      </c>
      <c r="ED1096" t="b">
        <v>0</v>
      </c>
      <c r="EE1096" t="b">
        <v>0</v>
      </c>
      <c r="EF1096" t="b" cm="1">
        <v>0</v>
      </c>
      <c r="EG1096" t="b">
        <v>0</v>
      </c>
      <c r="EH1096" t="b">
        <v>0</v>
      </c>
      <c r="EI1096" t="b">
        <v>0</v>
      </c>
      <c r="EJ1096" t="s">
        <v>1592</v>
      </c>
      <c r="EK1096">
        <v>0</v>
      </c>
      <c r="EL1096">
        <v>16</v>
      </c>
      <c r="EM1096" t="b">
        <v>0</v>
      </c>
    </row>
    <row r="1097" spans="1:143" ht="15.75">
      <c r="A1097"/>
      <c r="B1097" t="s">
        <v>1274</v>
      </c>
      <c r="C1097" t="s">
        <v>1274</v>
      </c>
      <c r="D1097" t="s">
        <v>1761</v>
      </c>
      <c r="E1097" t="s">
        <v>1762</v>
      </c>
      <c r="F1097"/>
      <c r="G1097" t="s">
        <v>1761</v>
      </c>
      <c r="H1097" t="s">
        <v>1761</v>
      </c>
      <c r="I1097" t="s">
        <v>1272</v>
      </c>
      <c r="J1097" t="s">
        <v>11559</v>
      </c>
      <c r="K1097"/>
      <c r="L1097" t="s">
        <v>1939</v>
      </c>
      <c r="M1097" t="s">
        <v>1947</v>
      </c>
      <c r="N1097"/>
      <c r="O1097" t="s">
        <v>11188</v>
      </c>
      <c r="P1097" t="s">
        <v>1274</v>
      </c>
      <c r="Q1097" t="s">
        <v>1264</v>
      </c>
      <c r="R1097" t="s">
        <v>2182</v>
      </c>
      <c r="S1097"/>
      <c r="T1097"/>
      <c r="U1097" t="s">
        <v>11561</v>
      </c>
      <c r="V1097" t="s">
        <v>1948</v>
      </c>
      <c r="W1097"/>
      <c r="X1097"/>
      <c r="Y1097"/>
      <c r="Z1097"/>
      <c r="AA1097"/>
      <c r="AB1097"/>
      <c r="AC1097"/>
      <c r="AD1097"/>
      <c r="AE1097"/>
      <c r="AF1097"/>
      <c r="AG1097"/>
      <c r="AH1097"/>
      <c r="AI1097"/>
      <c r="AJ1097"/>
      <c r="AK1097"/>
      <c r="AL1097"/>
      <c r="AM1097"/>
      <c r="AN1097"/>
      <c r="AO1097" s="108" t="s">
        <v>43</v>
      </c>
      <c r="AP1097" t="s">
        <v>1321</v>
      </c>
      <c r="AQ1097">
        <v>17</v>
      </c>
      <c r="AR1097" t="e">
        <v>#N/A</v>
      </c>
      <c r="AS1097" t="s">
        <v>1274</v>
      </c>
      <c r="AT1097" t="e">
        <v>#N/A</v>
      </c>
      <c r="AU1097" t="s">
        <v>1762</v>
      </c>
      <c r="AV1097" t="s">
        <v>1945</v>
      </c>
      <c r="AW1097" t="s">
        <v>1937</v>
      </c>
      <c r="AX1097" t="s">
        <v>1934</v>
      </c>
      <c r="AY1097" t="s">
        <v>2186</v>
      </c>
      <c r="AZ1097" t="s">
        <v>1264</v>
      </c>
      <c r="BA1097" t="s">
        <v>5600</v>
      </c>
      <c r="BB1097" t="s">
        <v>1272</v>
      </c>
      <c r="BC1097" t="s">
        <v>1939</v>
      </c>
      <c r="BD1097" t="s">
        <v>5601</v>
      </c>
      <c r="BE1097">
        <v>339</v>
      </c>
      <c r="BF1097">
        <v>1096</v>
      </c>
      <c r="BG1097">
        <v>0</v>
      </c>
      <c r="BH1097" t="s">
        <v>1592</v>
      </c>
      <c r="BI1097">
        <v>0</v>
      </c>
      <c r="BJ1097">
        <v>0</v>
      </c>
      <c r="BK1097">
        <v>1055</v>
      </c>
      <c r="BL1097" t="s">
        <v>1950</v>
      </c>
      <c r="BM1097" t="s">
        <v>11560</v>
      </c>
      <c r="BN1097" t="s">
        <v>11562</v>
      </c>
      <c r="BO1097" t="e" cm="1">
        <v>#N/A</v>
      </c>
      <c r="BP1097" t="s">
        <v>1592</v>
      </c>
      <c r="BQ1097" t="s">
        <v>1223</v>
      </c>
      <c r="BR1097">
        <v>41</v>
      </c>
      <c r="BS1097" t="s">
        <v>1881</v>
      </c>
      <c r="BT1097" t="s">
        <v>11568</v>
      </c>
      <c r="BU1097" t="s">
        <v>1761</v>
      </c>
      <c r="BV1097" t="s">
        <v>1945</v>
      </c>
      <c r="BW1097" t="s">
        <v>2186</v>
      </c>
      <c r="BX1097" t="s">
        <v>1937</v>
      </c>
      <c r="BY1097" t="s">
        <v>1592</v>
      </c>
      <c r="BZ1097" t="s">
        <v>1937</v>
      </c>
      <c r="CA1097" t="s">
        <v>1947</v>
      </c>
      <c r="CB1097"/>
      <c r="CC1097" t="s">
        <v>998</v>
      </c>
      <c r="CD1097" t="s">
        <v>1272</v>
      </c>
      <c r="CE1097" t="s">
        <v>11569</v>
      </c>
      <c r="CF1097" t="s">
        <v>11570</v>
      </c>
      <c r="CG1097" t="s">
        <v>1272</v>
      </c>
      <c r="CH1097" t="s">
        <v>1592</v>
      </c>
      <c r="CI1097" t="s">
        <v>2182</v>
      </c>
      <c r="CJ1097" t="s">
        <v>1274</v>
      </c>
      <c r="CK1097"/>
      <c r="CL1097"/>
      <c r="CM1097" t="s">
        <v>11561</v>
      </c>
      <c r="CN1097" t="s">
        <v>1948</v>
      </c>
      <c r="CO1097" t="s">
        <v>11561</v>
      </c>
      <c r="CP1097" t="s">
        <v>1948</v>
      </c>
      <c r="CQ1097" t="s">
        <v>1592</v>
      </c>
      <c r="CR1097">
        <v>8</v>
      </c>
      <c r="CS1097" t="s">
        <v>1223</v>
      </c>
      <c r="CT1097" t="s">
        <v>1223</v>
      </c>
      <c r="CU1097" t="s">
        <v>1592</v>
      </c>
      <c r="CV1097" t="s">
        <v>1592</v>
      </c>
      <c r="CW1097" t="s">
        <v>1592</v>
      </c>
      <c r="CX1097">
        <v>1095</v>
      </c>
      <c r="CY1097" t="s">
        <v>11571</v>
      </c>
      <c r="CZ1097" t="s">
        <v>1592</v>
      </c>
      <c r="DA1097" t="s">
        <v>2313</v>
      </c>
      <c r="DB1097" t="s">
        <v>2314</v>
      </c>
      <c r="DC1097" t="s">
        <v>1762</v>
      </c>
      <c r="DD1097" t="s">
        <v>1264</v>
      </c>
      <c r="DE1097" t="s">
        <v>1761</v>
      </c>
      <c r="DF1097" t="s">
        <v>1592</v>
      </c>
      <c r="DG1097" t="s">
        <v>1592</v>
      </c>
      <c r="DH1097" t="s">
        <v>2334</v>
      </c>
      <c r="DI1097" t="e">
        <v>#N/A</v>
      </c>
      <c r="DJ1097"/>
      <c r="DK1097" t="s">
        <v>2334</v>
      </c>
      <c r="DL1097">
        <v>9</v>
      </c>
      <c r="DM1097" t="s">
        <v>2315</v>
      </c>
      <c r="DN1097" t="s">
        <v>1274</v>
      </c>
      <c r="DO1097" t="b">
        <v>1</v>
      </c>
      <c r="DP1097" t="b">
        <v>1</v>
      </c>
      <c r="DQ1097" t="b">
        <v>0</v>
      </c>
      <c r="DR1097" t="b">
        <v>0</v>
      </c>
      <c r="DS1097" t="b">
        <v>0</v>
      </c>
      <c r="DT1097" t="b">
        <v>1</v>
      </c>
      <c r="DU1097" t="b">
        <v>0</v>
      </c>
      <c r="DV1097">
        <v>0</v>
      </c>
      <c r="DW1097" t="b">
        <v>0</v>
      </c>
      <c r="DX1097" t="b">
        <v>0</v>
      </c>
      <c r="DY1097" t="b">
        <v>0</v>
      </c>
      <c r="DZ1097" t="b">
        <v>0</v>
      </c>
      <c r="EA1097" t="b">
        <v>0</v>
      </c>
      <c r="EB1097" t="b">
        <v>0</v>
      </c>
      <c r="EC1097" t="b">
        <v>0</v>
      </c>
      <c r="ED1097" t="b">
        <v>0</v>
      </c>
      <c r="EE1097" t="b">
        <v>0</v>
      </c>
      <c r="EF1097" t="b" cm="1">
        <v>0</v>
      </c>
      <c r="EG1097" t="b">
        <v>0</v>
      </c>
      <c r="EH1097" t="b">
        <v>0</v>
      </c>
      <c r="EI1097" t="b">
        <v>0</v>
      </c>
      <c r="EJ1097" t="s">
        <v>1592</v>
      </c>
      <c r="EK1097">
        <v>0</v>
      </c>
      <c r="EL1097">
        <v>7</v>
      </c>
      <c r="EM1097" t="b">
        <v>0</v>
      </c>
    </row>
    <row r="1098" spans="1:143" ht="15.75">
      <c r="A1098"/>
      <c r="B1098" t="s">
        <v>1274</v>
      </c>
      <c r="C1098" t="s">
        <v>1274</v>
      </c>
      <c r="D1098" t="s">
        <v>1766</v>
      </c>
      <c r="E1098" t="s">
        <v>1767</v>
      </c>
      <c r="F1098"/>
      <c r="G1098" t="s">
        <v>1766</v>
      </c>
      <c r="H1098" t="s">
        <v>1766</v>
      </c>
      <c r="I1098" t="s">
        <v>1272</v>
      </c>
      <c r="J1098" t="s">
        <v>11559</v>
      </c>
      <c r="K1098"/>
      <c r="L1098" t="s">
        <v>1939</v>
      </c>
      <c r="M1098" t="s">
        <v>1947</v>
      </c>
      <c r="N1098"/>
      <c r="O1098" t="s">
        <v>11188</v>
      </c>
      <c r="P1098" t="s">
        <v>1274</v>
      </c>
      <c r="Q1098" t="s">
        <v>1264</v>
      </c>
      <c r="R1098" t="s">
        <v>2182</v>
      </c>
      <c r="S1098"/>
      <c r="T1098"/>
      <c r="U1098" t="s">
        <v>11561</v>
      </c>
      <c r="V1098" t="s">
        <v>1956</v>
      </c>
      <c r="W1098"/>
      <c r="X1098"/>
      <c r="Y1098"/>
      <c r="Z1098"/>
      <c r="AA1098"/>
      <c r="AB1098"/>
      <c r="AC1098"/>
      <c r="AD1098"/>
      <c r="AE1098"/>
      <c r="AF1098"/>
      <c r="AG1098"/>
      <c r="AH1098"/>
      <c r="AI1098"/>
      <c r="AJ1098"/>
      <c r="AK1098"/>
      <c r="AL1098"/>
      <c r="AM1098"/>
      <c r="AN1098"/>
      <c r="AO1098" s="108" t="s">
        <v>43</v>
      </c>
      <c r="AP1098" t="s">
        <v>1321</v>
      </c>
      <c r="AQ1098">
        <v>18</v>
      </c>
      <c r="AR1098" t="e">
        <v>#N/A</v>
      </c>
      <c r="AS1098" t="s">
        <v>1274</v>
      </c>
      <c r="AT1098" t="e">
        <v>#N/A</v>
      </c>
      <c r="AU1098" t="s">
        <v>1767</v>
      </c>
      <c r="AV1098" t="s">
        <v>1953</v>
      </c>
      <c r="AW1098" t="s">
        <v>1937</v>
      </c>
      <c r="AX1098" t="s">
        <v>1934</v>
      </c>
      <c r="AY1098" t="s">
        <v>2191</v>
      </c>
      <c r="AZ1098" t="s">
        <v>1264</v>
      </c>
      <c r="BA1098" t="s">
        <v>5610</v>
      </c>
      <c r="BB1098" t="s">
        <v>1272</v>
      </c>
      <c r="BC1098" t="s">
        <v>1939</v>
      </c>
      <c r="BD1098" t="s">
        <v>5611</v>
      </c>
      <c r="BE1098">
        <v>340</v>
      </c>
      <c r="BF1098">
        <v>1096</v>
      </c>
      <c r="BG1098">
        <v>0</v>
      </c>
      <c r="BH1098" t="s">
        <v>1592</v>
      </c>
      <c r="BI1098">
        <v>0</v>
      </c>
      <c r="BJ1098">
        <v>0</v>
      </c>
      <c r="BK1098">
        <v>1036</v>
      </c>
      <c r="BL1098" t="s">
        <v>1958</v>
      </c>
      <c r="BM1098" t="s">
        <v>11560</v>
      </c>
      <c r="BN1098" t="s">
        <v>11562</v>
      </c>
      <c r="BO1098" t="e" cm="1">
        <v>#N/A</v>
      </c>
      <c r="BP1098" t="s">
        <v>1592</v>
      </c>
      <c r="BQ1098" t="s">
        <v>1223</v>
      </c>
      <c r="BR1098">
        <v>42</v>
      </c>
      <c r="BS1098" t="s">
        <v>1882</v>
      </c>
      <c r="BT1098" t="s">
        <v>11572</v>
      </c>
      <c r="BU1098" t="s">
        <v>1766</v>
      </c>
      <c r="BV1098" t="s">
        <v>1953</v>
      </c>
      <c r="BW1098" t="s">
        <v>2191</v>
      </c>
      <c r="BX1098" t="s">
        <v>1937</v>
      </c>
      <c r="BY1098" t="s">
        <v>1592</v>
      </c>
      <c r="BZ1098" t="s">
        <v>1937</v>
      </c>
      <c r="CA1098" t="s">
        <v>1947</v>
      </c>
      <c r="CB1098"/>
      <c r="CC1098" t="s">
        <v>998</v>
      </c>
      <c r="CD1098" t="s">
        <v>1272</v>
      </c>
      <c r="CE1098" t="s">
        <v>11573</v>
      </c>
      <c r="CF1098" t="s">
        <v>11574</v>
      </c>
      <c r="CG1098" t="s">
        <v>1272</v>
      </c>
      <c r="CH1098" t="s">
        <v>1592</v>
      </c>
      <c r="CI1098" t="s">
        <v>2182</v>
      </c>
      <c r="CJ1098" t="s">
        <v>1274</v>
      </c>
      <c r="CK1098"/>
      <c r="CL1098"/>
      <c r="CM1098" t="s">
        <v>11561</v>
      </c>
      <c r="CN1098" t="s">
        <v>1956</v>
      </c>
      <c r="CO1098" t="s">
        <v>11561</v>
      </c>
      <c r="CP1098" t="s">
        <v>1956</v>
      </c>
      <c r="CQ1098" t="s">
        <v>1592</v>
      </c>
      <c r="CR1098">
        <v>8</v>
      </c>
      <c r="CS1098" t="s">
        <v>1223</v>
      </c>
      <c r="CT1098" t="s">
        <v>1223</v>
      </c>
      <c r="CU1098" t="s">
        <v>1592</v>
      </c>
      <c r="CV1098" t="s">
        <v>1592</v>
      </c>
      <c r="CW1098" t="s">
        <v>1592</v>
      </c>
      <c r="CX1098">
        <v>1096</v>
      </c>
      <c r="CY1098" t="s">
        <v>11575</v>
      </c>
      <c r="CZ1098" t="s">
        <v>1592</v>
      </c>
      <c r="DA1098" t="s">
        <v>2313</v>
      </c>
      <c r="DB1098" t="s">
        <v>2314</v>
      </c>
      <c r="DC1098" t="s">
        <v>1767</v>
      </c>
      <c r="DD1098" t="s">
        <v>1264</v>
      </c>
      <c r="DE1098" t="s">
        <v>1766</v>
      </c>
      <c r="DF1098" t="s">
        <v>1592</v>
      </c>
      <c r="DG1098" t="s">
        <v>1592</v>
      </c>
      <c r="DH1098" t="s">
        <v>2334</v>
      </c>
      <c r="DI1098" t="e">
        <v>#N/A</v>
      </c>
      <c r="DJ1098"/>
      <c r="DK1098" t="s">
        <v>2334</v>
      </c>
      <c r="DL1098">
        <v>9</v>
      </c>
      <c r="DM1098" t="s">
        <v>2315</v>
      </c>
      <c r="DN1098" t="s">
        <v>1274</v>
      </c>
      <c r="DO1098" t="b">
        <v>1</v>
      </c>
      <c r="DP1098" t="b">
        <v>1</v>
      </c>
      <c r="DQ1098" t="b">
        <v>0</v>
      </c>
      <c r="DR1098" t="b">
        <v>0</v>
      </c>
      <c r="DS1098" t="b">
        <v>0</v>
      </c>
      <c r="DT1098" t="b">
        <v>1</v>
      </c>
      <c r="DU1098" t="b">
        <v>0</v>
      </c>
      <c r="DV1098">
        <v>0</v>
      </c>
      <c r="DW1098" t="b">
        <v>0</v>
      </c>
      <c r="DX1098" t="b">
        <v>0</v>
      </c>
      <c r="DY1098" t="b">
        <v>0</v>
      </c>
      <c r="DZ1098" t="b">
        <v>0</v>
      </c>
      <c r="EA1098" t="b">
        <v>0</v>
      </c>
      <c r="EB1098" t="b">
        <v>0</v>
      </c>
      <c r="EC1098" t="b">
        <v>0</v>
      </c>
      <c r="ED1098" t="b">
        <v>0</v>
      </c>
      <c r="EE1098" t="b">
        <v>0</v>
      </c>
      <c r="EF1098" t="b" cm="1">
        <v>0</v>
      </c>
      <c r="EG1098" t="b">
        <v>0</v>
      </c>
      <c r="EH1098" t="b">
        <v>0</v>
      </c>
      <c r="EI1098" t="b">
        <v>0</v>
      </c>
      <c r="EJ1098" t="s">
        <v>1592</v>
      </c>
      <c r="EK1098">
        <v>0</v>
      </c>
      <c r="EL1098">
        <v>13</v>
      </c>
      <c r="EM1098" t="b">
        <v>0</v>
      </c>
    </row>
    <row r="1099" spans="1:143" ht="15.75">
      <c r="A1099"/>
      <c r="B1099" t="s">
        <v>1274</v>
      </c>
      <c r="C1099" t="s">
        <v>1274</v>
      </c>
      <c r="D1099" t="s">
        <v>1778</v>
      </c>
      <c r="E1099" t="s">
        <v>1779</v>
      </c>
      <c r="F1099"/>
      <c r="G1099" t="s">
        <v>1778</v>
      </c>
      <c r="H1099" t="s">
        <v>1778</v>
      </c>
      <c r="I1099" t="s">
        <v>1272</v>
      </c>
      <c r="J1099" t="s">
        <v>11559</v>
      </c>
      <c r="K1099"/>
      <c r="L1099" t="s">
        <v>1939</v>
      </c>
      <c r="M1099" t="s">
        <v>1947</v>
      </c>
      <c r="N1099"/>
      <c r="O1099" t="s">
        <v>11188</v>
      </c>
      <c r="P1099" t="s">
        <v>1274</v>
      </c>
      <c r="Q1099" t="s">
        <v>1264</v>
      </c>
      <c r="R1099" t="s">
        <v>2182</v>
      </c>
      <c r="S1099"/>
      <c r="T1099"/>
      <c r="U1099" t="s">
        <v>11561</v>
      </c>
      <c r="V1099" t="s">
        <v>10294</v>
      </c>
      <c r="W1099"/>
      <c r="X1099"/>
      <c r="Y1099"/>
      <c r="Z1099"/>
      <c r="AA1099"/>
      <c r="AB1099"/>
      <c r="AC1099"/>
      <c r="AD1099"/>
      <c r="AE1099"/>
      <c r="AF1099"/>
      <c r="AG1099"/>
      <c r="AH1099"/>
      <c r="AI1099"/>
      <c r="AJ1099"/>
      <c r="AK1099"/>
      <c r="AL1099"/>
      <c r="AM1099"/>
      <c r="AN1099"/>
      <c r="AO1099" s="108" t="s">
        <v>43</v>
      </c>
      <c r="AP1099" t="s">
        <v>1321</v>
      </c>
      <c r="AQ1099">
        <v>19</v>
      </c>
      <c r="AR1099" t="e">
        <v>#N/A</v>
      </c>
      <c r="AS1099" t="s">
        <v>1274</v>
      </c>
      <c r="AT1099" t="e">
        <v>#N/A</v>
      </c>
      <c r="AU1099" t="s">
        <v>1779</v>
      </c>
      <c r="AV1099" t="s">
        <v>5647</v>
      </c>
      <c r="AW1099" t="s">
        <v>1937</v>
      </c>
      <c r="AX1099" t="s">
        <v>1934</v>
      </c>
      <c r="AY1099" t="s">
        <v>11034</v>
      </c>
      <c r="AZ1099" t="s">
        <v>1264</v>
      </c>
      <c r="BA1099" t="s">
        <v>5650</v>
      </c>
      <c r="BB1099" t="s">
        <v>1272</v>
      </c>
      <c r="BC1099" t="s">
        <v>1939</v>
      </c>
      <c r="BD1099" t="s">
        <v>5651</v>
      </c>
      <c r="BE1099">
        <v>343</v>
      </c>
      <c r="BF1099">
        <v>1096</v>
      </c>
      <c r="BG1099">
        <v>0</v>
      </c>
      <c r="BH1099" t="s">
        <v>1592</v>
      </c>
      <c r="BI1099">
        <v>0</v>
      </c>
      <c r="BJ1099">
        <v>0</v>
      </c>
      <c r="BK1099">
        <v>1042</v>
      </c>
      <c r="BL1099" t="s">
        <v>5652</v>
      </c>
      <c r="BM1099" t="s">
        <v>11560</v>
      </c>
      <c r="BN1099" t="s">
        <v>11562</v>
      </c>
      <c r="BO1099" t="e" cm="1">
        <v>#N/A</v>
      </c>
      <c r="BP1099" t="s">
        <v>1592</v>
      </c>
      <c r="BQ1099" t="s">
        <v>1223</v>
      </c>
      <c r="BR1099">
        <v>43</v>
      </c>
      <c r="BS1099" t="s">
        <v>1883</v>
      </c>
      <c r="BT1099" t="s">
        <v>11576</v>
      </c>
      <c r="BU1099" t="s">
        <v>1778</v>
      </c>
      <c r="BV1099" t="s">
        <v>5647</v>
      </c>
      <c r="BW1099" t="s">
        <v>11034</v>
      </c>
      <c r="BX1099" t="s">
        <v>1937</v>
      </c>
      <c r="BY1099" t="s">
        <v>1592</v>
      </c>
      <c r="BZ1099" t="s">
        <v>1937</v>
      </c>
      <c r="CA1099" t="s">
        <v>1947</v>
      </c>
      <c r="CB1099"/>
      <c r="CC1099" t="s">
        <v>998</v>
      </c>
      <c r="CD1099" t="s">
        <v>1272</v>
      </c>
      <c r="CE1099" t="s">
        <v>11577</v>
      </c>
      <c r="CF1099" t="s">
        <v>11578</v>
      </c>
      <c r="CG1099" t="s">
        <v>1272</v>
      </c>
      <c r="CH1099" t="s">
        <v>1592</v>
      </c>
      <c r="CI1099" t="s">
        <v>2182</v>
      </c>
      <c r="CJ1099" t="s">
        <v>1274</v>
      </c>
      <c r="CK1099"/>
      <c r="CL1099"/>
      <c r="CM1099" t="s">
        <v>11561</v>
      </c>
      <c r="CN1099" t="s">
        <v>10294</v>
      </c>
      <c r="CO1099" t="s">
        <v>11561</v>
      </c>
      <c r="CP1099" t="s">
        <v>10294</v>
      </c>
      <c r="CQ1099" t="s">
        <v>1592</v>
      </c>
      <c r="CR1099">
        <v>8</v>
      </c>
      <c r="CS1099" t="s">
        <v>1223</v>
      </c>
      <c r="CT1099" t="s">
        <v>1223</v>
      </c>
      <c r="CU1099" t="s">
        <v>1592</v>
      </c>
      <c r="CV1099" t="s">
        <v>1592</v>
      </c>
      <c r="CW1099" t="s">
        <v>1592</v>
      </c>
      <c r="CX1099">
        <v>1097</v>
      </c>
      <c r="CY1099" t="s">
        <v>11579</v>
      </c>
      <c r="CZ1099" t="s">
        <v>1592</v>
      </c>
      <c r="DA1099" t="s">
        <v>2313</v>
      </c>
      <c r="DB1099" t="s">
        <v>2314</v>
      </c>
      <c r="DC1099" t="s">
        <v>1779</v>
      </c>
      <c r="DD1099" t="s">
        <v>1264</v>
      </c>
      <c r="DE1099" t="s">
        <v>1778</v>
      </c>
      <c r="DF1099" t="s">
        <v>1592</v>
      </c>
      <c r="DG1099" t="s">
        <v>1592</v>
      </c>
      <c r="DH1099" t="s">
        <v>2334</v>
      </c>
      <c r="DI1099" t="e">
        <v>#N/A</v>
      </c>
      <c r="DJ1099"/>
      <c r="DK1099" t="s">
        <v>2334</v>
      </c>
      <c r="DL1099">
        <v>9</v>
      </c>
      <c r="DM1099" t="s">
        <v>2315</v>
      </c>
      <c r="DN1099" t="s">
        <v>1274</v>
      </c>
      <c r="DO1099" t="b">
        <v>1</v>
      </c>
      <c r="DP1099" t="b">
        <v>1</v>
      </c>
      <c r="DQ1099" t="b">
        <v>0</v>
      </c>
      <c r="DR1099" t="b">
        <v>0</v>
      </c>
      <c r="DS1099" t="b">
        <v>0</v>
      </c>
      <c r="DT1099" t="b">
        <v>1</v>
      </c>
      <c r="DU1099" t="b">
        <v>0</v>
      </c>
      <c r="DV1099">
        <v>0</v>
      </c>
      <c r="DW1099" t="b">
        <v>0</v>
      </c>
      <c r="DX1099" t="b">
        <v>0</v>
      </c>
      <c r="DY1099" t="b">
        <v>0</v>
      </c>
      <c r="DZ1099" t="b">
        <v>0</v>
      </c>
      <c r="EA1099" t="b">
        <v>0</v>
      </c>
      <c r="EB1099" t="b">
        <v>0</v>
      </c>
      <c r="EC1099" t="b">
        <v>0</v>
      </c>
      <c r="ED1099" t="b">
        <v>0</v>
      </c>
      <c r="EE1099" t="b">
        <v>0</v>
      </c>
      <c r="EF1099" t="b" cm="1">
        <v>0</v>
      </c>
      <c r="EG1099" t="b">
        <v>0</v>
      </c>
      <c r="EH1099" t="b">
        <v>0</v>
      </c>
      <c r="EI1099" t="b">
        <v>0</v>
      </c>
      <c r="EJ1099" t="s">
        <v>1592</v>
      </c>
      <c r="EK1099">
        <v>0</v>
      </c>
      <c r="EL1099">
        <v>14</v>
      </c>
      <c r="EM1099" t="b">
        <v>0</v>
      </c>
    </row>
    <row r="1100" spans="1:143" ht="15.75">
      <c r="A1100"/>
      <c r="B1100" t="s">
        <v>1274</v>
      </c>
      <c r="C1100" t="s">
        <v>1274</v>
      </c>
      <c r="D1100" t="s">
        <v>11075</v>
      </c>
      <c r="E1100" t="s">
        <v>11076</v>
      </c>
      <c r="F1100"/>
      <c r="G1100" t="s">
        <v>11075</v>
      </c>
      <c r="H1100" t="s">
        <v>11075</v>
      </c>
      <c r="I1100" t="s">
        <v>1272</v>
      </c>
      <c r="J1100" t="s">
        <v>11559</v>
      </c>
      <c r="K1100"/>
      <c r="L1100" t="s">
        <v>1939</v>
      </c>
      <c r="M1100" t="s">
        <v>1947</v>
      </c>
      <c r="N1100"/>
      <c r="O1100" t="s">
        <v>11188</v>
      </c>
      <c r="P1100" t="s">
        <v>1274</v>
      </c>
      <c r="Q1100" t="s">
        <v>1264</v>
      </c>
      <c r="R1100" t="s">
        <v>2182</v>
      </c>
      <c r="S1100"/>
      <c r="T1100"/>
      <c r="U1100" t="s">
        <v>11561</v>
      </c>
      <c r="V1100" t="s">
        <v>11078</v>
      </c>
      <c r="W1100"/>
      <c r="X1100"/>
      <c r="Y1100"/>
      <c r="Z1100"/>
      <c r="AA1100"/>
      <c r="AB1100"/>
      <c r="AC1100"/>
      <c r="AD1100"/>
      <c r="AE1100"/>
      <c r="AF1100"/>
      <c r="AG1100"/>
      <c r="AH1100"/>
      <c r="AI1100"/>
      <c r="AJ1100"/>
      <c r="AK1100"/>
      <c r="AL1100"/>
      <c r="AM1100"/>
      <c r="AN1100"/>
      <c r="AO1100" s="108" t="s">
        <v>43</v>
      </c>
      <c r="AP1100" t="s">
        <v>1321</v>
      </c>
      <c r="AQ1100">
        <v>20</v>
      </c>
      <c r="AR1100" t="e">
        <v>#N/A</v>
      </c>
      <c r="AS1100" t="s">
        <v>1274</v>
      </c>
      <c r="AT1100" t="e">
        <v>#N/A</v>
      </c>
      <c r="AU1100" t="s">
        <v>11076</v>
      </c>
      <c r="AV1100" t="s">
        <v>11079</v>
      </c>
      <c r="AW1100" t="s">
        <v>1937</v>
      </c>
      <c r="AX1100" t="s">
        <v>1934</v>
      </c>
      <c r="AY1100" t="s">
        <v>11080</v>
      </c>
      <c r="AZ1100" t="s">
        <v>1264</v>
      </c>
      <c r="BA1100" t="s">
        <v>11081</v>
      </c>
      <c r="BB1100" t="s">
        <v>1272</v>
      </c>
      <c r="BC1100" t="s">
        <v>1939</v>
      </c>
      <c r="BD1100" t="s">
        <v>11580</v>
      </c>
      <c r="BE1100">
        <v>1047</v>
      </c>
      <c r="BF1100">
        <v>1096</v>
      </c>
      <c r="BG1100">
        <v>0</v>
      </c>
      <c r="BH1100" t="s">
        <v>1592</v>
      </c>
      <c r="BI1100">
        <v>0</v>
      </c>
      <c r="BJ1100">
        <v>0</v>
      </c>
      <c r="BK1100">
        <v>1047</v>
      </c>
      <c r="BL1100" t="s">
        <v>11086</v>
      </c>
      <c r="BM1100" t="s">
        <v>11560</v>
      </c>
      <c r="BN1100" t="s">
        <v>11562</v>
      </c>
      <c r="BO1100" t="e" cm="1">
        <v>#N/A</v>
      </c>
      <c r="BP1100" t="s">
        <v>1592</v>
      </c>
      <c r="BQ1100" t="s">
        <v>1223</v>
      </c>
      <c r="BR1100">
        <v>44</v>
      </c>
      <c r="BS1100" t="s">
        <v>1884</v>
      </c>
      <c r="BT1100" t="s">
        <v>11581</v>
      </c>
      <c r="BU1100" t="s">
        <v>11075</v>
      </c>
      <c r="BV1100" t="s">
        <v>11079</v>
      </c>
      <c r="BW1100" t="s">
        <v>11080</v>
      </c>
      <c r="BX1100" t="s">
        <v>1937</v>
      </c>
      <c r="BY1100" t="s">
        <v>1592</v>
      </c>
      <c r="BZ1100" t="s">
        <v>1937</v>
      </c>
      <c r="CA1100" t="s">
        <v>1947</v>
      </c>
      <c r="CB1100"/>
      <c r="CC1100" t="s">
        <v>998</v>
      </c>
      <c r="CD1100" t="s">
        <v>1272</v>
      </c>
      <c r="CE1100" t="s">
        <v>11582</v>
      </c>
      <c r="CF1100" t="s">
        <v>11583</v>
      </c>
      <c r="CG1100" t="s">
        <v>1272</v>
      </c>
      <c r="CH1100" t="s">
        <v>1592</v>
      </c>
      <c r="CI1100" t="s">
        <v>2182</v>
      </c>
      <c r="CJ1100" t="s">
        <v>1274</v>
      </c>
      <c r="CK1100"/>
      <c r="CL1100"/>
      <c r="CM1100" t="s">
        <v>11561</v>
      </c>
      <c r="CN1100" t="s">
        <v>11078</v>
      </c>
      <c r="CO1100" t="s">
        <v>11561</v>
      </c>
      <c r="CP1100" t="s">
        <v>11078</v>
      </c>
      <c r="CQ1100" t="s">
        <v>1592</v>
      </c>
      <c r="CR1100">
        <v>8</v>
      </c>
      <c r="CS1100" t="s">
        <v>1223</v>
      </c>
      <c r="CT1100" t="s">
        <v>1223</v>
      </c>
      <c r="CU1100" t="s">
        <v>1592</v>
      </c>
      <c r="CV1100" t="s">
        <v>1592</v>
      </c>
      <c r="CW1100" t="s">
        <v>1592</v>
      </c>
      <c r="CX1100">
        <v>1098</v>
      </c>
      <c r="CY1100" t="s">
        <v>11584</v>
      </c>
      <c r="CZ1100" t="s">
        <v>1592</v>
      </c>
      <c r="DA1100" t="s">
        <v>2313</v>
      </c>
      <c r="DB1100" t="s">
        <v>2314</v>
      </c>
      <c r="DC1100" t="s">
        <v>11076</v>
      </c>
      <c r="DD1100" t="s">
        <v>1264</v>
      </c>
      <c r="DE1100" t="s">
        <v>11075</v>
      </c>
      <c r="DF1100" t="s">
        <v>1592</v>
      </c>
      <c r="DG1100" t="s">
        <v>1592</v>
      </c>
      <c r="DH1100" t="s">
        <v>2334</v>
      </c>
      <c r="DI1100" t="e">
        <v>#N/A</v>
      </c>
      <c r="DJ1100"/>
      <c r="DK1100" t="s">
        <v>2334</v>
      </c>
      <c r="DL1100">
        <v>9</v>
      </c>
      <c r="DM1100" t="s">
        <v>2315</v>
      </c>
      <c r="DN1100" t="s">
        <v>1274</v>
      </c>
      <c r="DO1100" t="b">
        <v>1</v>
      </c>
      <c r="DP1100" t="b">
        <v>1</v>
      </c>
      <c r="DQ1100" t="b">
        <v>0</v>
      </c>
      <c r="DR1100" t="b">
        <v>0</v>
      </c>
      <c r="DS1100" t="b">
        <v>0</v>
      </c>
      <c r="DT1100" t="b">
        <v>1</v>
      </c>
      <c r="DU1100" t="b">
        <v>0</v>
      </c>
      <c r="DV1100">
        <v>0</v>
      </c>
      <c r="DW1100" t="b">
        <v>0</v>
      </c>
      <c r="DX1100" t="b">
        <v>0</v>
      </c>
      <c r="DY1100" t="b">
        <v>0</v>
      </c>
      <c r="DZ1100" t="b">
        <v>0</v>
      </c>
      <c r="EA1100" t="b">
        <v>0</v>
      </c>
      <c r="EB1100" t="b">
        <v>0</v>
      </c>
      <c r="EC1100" t="b">
        <v>0</v>
      </c>
      <c r="ED1100" t="b">
        <v>0</v>
      </c>
      <c r="EE1100" t="b">
        <v>0</v>
      </c>
      <c r="EF1100" t="b" cm="1">
        <v>0</v>
      </c>
      <c r="EG1100" t="b">
        <v>0</v>
      </c>
      <c r="EH1100" t="b">
        <v>0</v>
      </c>
      <c r="EI1100" t="b">
        <v>0</v>
      </c>
      <c r="EJ1100" t="s">
        <v>1592</v>
      </c>
      <c r="EK1100">
        <v>0</v>
      </c>
      <c r="EL1100">
        <v>15</v>
      </c>
      <c r="EM1100" t="b">
        <v>0</v>
      </c>
    </row>
    <row r="1101" spans="1:143" ht="15.75">
      <c r="A1101"/>
      <c r="B1101" t="s">
        <v>1274</v>
      </c>
      <c r="C1101" t="s">
        <v>1274</v>
      </c>
      <c r="D1101" t="s">
        <v>11007</v>
      </c>
      <c r="E1101" t="s">
        <v>11008</v>
      </c>
      <c r="F1101"/>
      <c r="G1101" t="s">
        <v>11007</v>
      </c>
      <c r="H1101" t="s">
        <v>11007</v>
      </c>
      <c r="I1101" t="s">
        <v>1272</v>
      </c>
      <c r="J1101" t="s">
        <v>11559</v>
      </c>
      <c r="K1101"/>
      <c r="L1101" t="s">
        <v>1939</v>
      </c>
      <c r="M1101" t="s">
        <v>1947</v>
      </c>
      <c r="N1101"/>
      <c r="O1101" t="s">
        <v>11188</v>
      </c>
      <c r="P1101" t="s">
        <v>1274</v>
      </c>
      <c r="Q1101" t="s">
        <v>1264</v>
      </c>
      <c r="R1101" t="s">
        <v>2182</v>
      </c>
      <c r="S1101"/>
      <c r="T1101"/>
      <c r="U1101" t="s">
        <v>11561</v>
      </c>
      <c r="V1101" t="s">
        <v>11011</v>
      </c>
      <c r="W1101"/>
      <c r="X1101"/>
      <c r="Y1101"/>
      <c r="Z1101"/>
      <c r="AA1101"/>
      <c r="AB1101"/>
      <c r="AC1101"/>
      <c r="AD1101"/>
      <c r="AE1101"/>
      <c r="AF1101"/>
      <c r="AG1101"/>
      <c r="AH1101"/>
      <c r="AI1101"/>
      <c r="AJ1101"/>
      <c r="AK1101"/>
      <c r="AL1101"/>
      <c r="AM1101"/>
      <c r="AN1101"/>
      <c r="AO1101" s="108" t="s">
        <v>43</v>
      </c>
      <c r="AP1101" t="s">
        <v>1321</v>
      </c>
      <c r="AQ1101">
        <v>21</v>
      </c>
      <c r="AR1101" t="e">
        <v>#N/A</v>
      </c>
      <c r="AS1101" t="s">
        <v>1274</v>
      </c>
      <c r="AT1101" t="e">
        <v>#N/A</v>
      </c>
      <c r="AU1101" t="s">
        <v>11008</v>
      </c>
      <c r="AV1101" t="s">
        <v>11012</v>
      </c>
      <c r="AW1101" t="s">
        <v>1937</v>
      </c>
      <c r="AX1101" t="s">
        <v>1934</v>
      </c>
      <c r="AY1101" t="s">
        <v>11013</v>
      </c>
      <c r="AZ1101" t="s">
        <v>1264</v>
      </c>
      <c r="BA1101" t="s">
        <v>11014</v>
      </c>
      <c r="BB1101" t="s">
        <v>1272</v>
      </c>
      <c r="BC1101" t="s">
        <v>1939</v>
      </c>
      <c r="BD1101" t="s">
        <v>11496</v>
      </c>
      <c r="BE1101">
        <v>1038</v>
      </c>
      <c r="BF1101">
        <v>1096</v>
      </c>
      <c r="BG1101">
        <v>0</v>
      </c>
      <c r="BH1101" t="s">
        <v>1592</v>
      </c>
      <c r="BI1101">
        <v>0</v>
      </c>
      <c r="BJ1101">
        <v>0</v>
      </c>
      <c r="BK1101">
        <v>1038</v>
      </c>
      <c r="BL1101" t="s">
        <v>11020</v>
      </c>
      <c r="BM1101" t="s">
        <v>11560</v>
      </c>
      <c r="BN1101" t="s">
        <v>11562</v>
      </c>
      <c r="BO1101" t="e" cm="1">
        <v>#N/A</v>
      </c>
      <c r="BP1101" t="s">
        <v>1592</v>
      </c>
      <c r="BQ1101" t="s">
        <v>1223</v>
      </c>
      <c r="BR1101">
        <v>45</v>
      </c>
      <c r="BS1101" t="s">
        <v>1885</v>
      </c>
      <c r="BT1101" t="s">
        <v>11585</v>
      </c>
      <c r="BU1101" t="s">
        <v>11007</v>
      </c>
      <c r="BV1101" t="s">
        <v>11012</v>
      </c>
      <c r="BW1101" t="s">
        <v>11013</v>
      </c>
      <c r="BX1101" t="s">
        <v>1937</v>
      </c>
      <c r="BY1101" t="s">
        <v>1592</v>
      </c>
      <c r="BZ1101" t="s">
        <v>1937</v>
      </c>
      <c r="CA1101" t="s">
        <v>1947</v>
      </c>
      <c r="CB1101"/>
      <c r="CC1101" t="s">
        <v>998</v>
      </c>
      <c r="CD1101" t="s">
        <v>1272</v>
      </c>
      <c r="CE1101" t="s">
        <v>11586</v>
      </c>
      <c r="CF1101" t="s">
        <v>11587</v>
      </c>
      <c r="CG1101" t="s">
        <v>1272</v>
      </c>
      <c r="CH1101" t="s">
        <v>1592</v>
      </c>
      <c r="CI1101" t="s">
        <v>2182</v>
      </c>
      <c r="CJ1101" t="s">
        <v>1274</v>
      </c>
      <c r="CK1101"/>
      <c r="CL1101"/>
      <c r="CM1101" t="s">
        <v>11561</v>
      </c>
      <c r="CN1101" t="s">
        <v>11011</v>
      </c>
      <c r="CO1101" t="s">
        <v>11561</v>
      </c>
      <c r="CP1101" t="s">
        <v>11011</v>
      </c>
      <c r="CQ1101" t="s">
        <v>1592</v>
      </c>
      <c r="CR1101">
        <v>8</v>
      </c>
      <c r="CS1101" t="s">
        <v>1223</v>
      </c>
      <c r="CT1101" t="s">
        <v>1223</v>
      </c>
      <c r="CU1101" t="s">
        <v>1592</v>
      </c>
      <c r="CV1101" t="s">
        <v>1592</v>
      </c>
      <c r="CW1101" t="s">
        <v>1592</v>
      </c>
      <c r="CX1101">
        <v>1099</v>
      </c>
      <c r="CY1101" t="s">
        <v>11588</v>
      </c>
      <c r="CZ1101" t="s">
        <v>1592</v>
      </c>
      <c r="DA1101" t="s">
        <v>2313</v>
      </c>
      <c r="DB1101" t="s">
        <v>2314</v>
      </c>
      <c r="DC1101" t="s">
        <v>11008</v>
      </c>
      <c r="DD1101" t="s">
        <v>1264</v>
      </c>
      <c r="DE1101" t="s">
        <v>11007</v>
      </c>
      <c r="DF1101" t="s">
        <v>1592</v>
      </c>
      <c r="DG1101" t="s">
        <v>1592</v>
      </c>
      <c r="DH1101" t="s">
        <v>2334</v>
      </c>
      <c r="DI1101" t="e">
        <v>#N/A</v>
      </c>
      <c r="DJ1101"/>
      <c r="DK1101" t="s">
        <v>2334</v>
      </c>
      <c r="DL1101">
        <v>9</v>
      </c>
      <c r="DM1101" t="s">
        <v>2315</v>
      </c>
      <c r="DN1101" t="s">
        <v>1274</v>
      </c>
      <c r="DO1101" t="b">
        <v>1</v>
      </c>
      <c r="DP1101" t="b">
        <v>1</v>
      </c>
      <c r="DQ1101" t="b">
        <v>0</v>
      </c>
      <c r="DR1101" t="b">
        <v>0</v>
      </c>
      <c r="DS1101" t="b">
        <v>0</v>
      </c>
      <c r="DT1101" t="b">
        <v>1</v>
      </c>
      <c r="DU1101" t="b">
        <v>0</v>
      </c>
      <c r="DV1101">
        <v>0</v>
      </c>
      <c r="DW1101" t="b">
        <v>0</v>
      </c>
      <c r="DX1101" t="b">
        <v>0</v>
      </c>
      <c r="DY1101" t="b">
        <v>0</v>
      </c>
      <c r="DZ1101" t="b">
        <v>0</v>
      </c>
      <c r="EA1101" t="b">
        <v>0</v>
      </c>
      <c r="EB1101" t="b">
        <v>0</v>
      </c>
      <c r="EC1101" t="b">
        <v>0</v>
      </c>
      <c r="ED1101" t="b">
        <v>0</v>
      </c>
      <c r="EE1101" t="b">
        <v>0</v>
      </c>
      <c r="EF1101" t="b" cm="1">
        <v>1</v>
      </c>
      <c r="EG1101" t="b">
        <v>0</v>
      </c>
      <c r="EH1101" t="b">
        <v>0</v>
      </c>
      <c r="EI1101" t="b">
        <v>1</v>
      </c>
      <c r="EJ1101" t="s">
        <v>1235</v>
      </c>
      <c r="EK1101">
        <v>1</v>
      </c>
      <c r="EL1101">
        <v>14</v>
      </c>
      <c r="EM1101" t="b">
        <v>0</v>
      </c>
    </row>
    <row r="1102" spans="1:143" ht="31.5">
      <c r="A1102"/>
      <c r="B1102" t="s">
        <v>1274</v>
      </c>
      <c r="C1102" t="s">
        <v>1274</v>
      </c>
      <c r="D1102" t="s">
        <v>5617</v>
      </c>
      <c r="E1102" t="s">
        <v>5618</v>
      </c>
      <c r="F1102"/>
      <c r="G1102" t="s">
        <v>5617</v>
      </c>
      <c r="H1102" t="s">
        <v>11099</v>
      </c>
      <c r="I1102" t="s">
        <v>1272</v>
      </c>
      <c r="J1102" t="s">
        <v>11559</v>
      </c>
      <c r="K1102"/>
      <c r="L1102" t="s">
        <v>1939</v>
      </c>
      <c r="M1102" t="s">
        <v>1947</v>
      </c>
      <c r="N1102" s="109" t="s">
        <v>6598</v>
      </c>
      <c r="O1102" t="s">
        <v>11188</v>
      </c>
      <c r="P1102" t="s">
        <v>1274</v>
      </c>
      <c r="Q1102" t="s">
        <v>1264</v>
      </c>
      <c r="R1102" t="s">
        <v>2182</v>
      </c>
      <c r="S1102"/>
      <c r="T1102"/>
      <c r="U1102" t="s">
        <v>11561</v>
      </c>
      <c r="V1102" t="s">
        <v>5620</v>
      </c>
      <c r="W1102"/>
      <c r="X1102"/>
      <c r="Y1102"/>
      <c r="Z1102"/>
      <c r="AA1102"/>
      <c r="AB1102"/>
      <c r="AC1102"/>
      <c r="AD1102"/>
      <c r="AE1102"/>
      <c r="AF1102"/>
      <c r="AG1102"/>
      <c r="AH1102"/>
      <c r="AI1102"/>
      <c r="AJ1102"/>
      <c r="AK1102"/>
      <c r="AL1102"/>
      <c r="AM1102"/>
      <c r="AN1102"/>
      <c r="AO1102" s="108" t="s">
        <v>43</v>
      </c>
      <c r="AP1102" t="s">
        <v>1321</v>
      </c>
      <c r="AQ1102">
        <v>22</v>
      </c>
      <c r="AR1102" t="e">
        <v>#N/A</v>
      </c>
      <c r="AS1102" t="s">
        <v>1274</v>
      </c>
      <c r="AT1102" t="e">
        <v>#N/A</v>
      </c>
      <c r="AU1102" t="s">
        <v>5618</v>
      </c>
      <c r="AV1102" t="s">
        <v>5621</v>
      </c>
      <c r="AW1102" t="s">
        <v>1937</v>
      </c>
      <c r="AX1102" t="s">
        <v>1934</v>
      </c>
      <c r="AY1102" t="s">
        <v>5622</v>
      </c>
      <c r="AZ1102" t="s">
        <v>1264</v>
      </c>
      <c r="BA1102" t="s">
        <v>5623</v>
      </c>
      <c r="BB1102" t="s">
        <v>1272</v>
      </c>
      <c r="BC1102" t="s">
        <v>1939</v>
      </c>
      <c r="BD1102" t="s">
        <v>5624</v>
      </c>
      <c r="BE1102">
        <v>341</v>
      </c>
      <c r="BF1102">
        <v>1096</v>
      </c>
      <c r="BG1102">
        <v>0</v>
      </c>
      <c r="BH1102" t="s">
        <v>1592</v>
      </c>
      <c r="BI1102">
        <v>0</v>
      </c>
      <c r="BJ1102">
        <v>0</v>
      </c>
      <c r="BK1102">
        <v>1051</v>
      </c>
      <c r="BL1102" t="s">
        <v>5625</v>
      </c>
      <c r="BM1102" t="s">
        <v>11560</v>
      </c>
      <c r="BN1102" t="s">
        <v>11562</v>
      </c>
      <c r="BO1102" t="e" cm="1">
        <v>#N/A</v>
      </c>
      <c r="BP1102" t="s">
        <v>1592</v>
      </c>
      <c r="BQ1102" t="s">
        <v>1223</v>
      </c>
      <c r="BR1102">
        <v>46</v>
      </c>
      <c r="BS1102" t="s">
        <v>1886</v>
      </c>
      <c r="BT1102" t="s">
        <v>11589</v>
      </c>
      <c r="BU1102" t="s">
        <v>5617</v>
      </c>
      <c r="BV1102" t="s">
        <v>5621</v>
      </c>
      <c r="BW1102" t="s">
        <v>11104</v>
      </c>
      <c r="BX1102" t="s">
        <v>6602</v>
      </c>
      <c r="BY1102" t="s">
        <v>1592</v>
      </c>
      <c r="BZ1102" t="s">
        <v>1937</v>
      </c>
      <c r="CA1102" t="s">
        <v>1947</v>
      </c>
      <c r="CB1102"/>
      <c r="CC1102" t="s">
        <v>998</v>
      </c>
      <c r="CD1102" t="s">
        <v>1272</v>
      </c>
      <c r="CE1102" t="s">
        <v>11590</v>
      </c>
      <c r="CF1102" t="s">
        <v>11591</v>
      </c>
      <c r="CG1102" t="s">
        <v>1272</v>
      </c>
      <c r="CH1102" t="s">
        <v>1592</v>
      </c>
      <c r="CI1102" t="s">
        <v>2182</v>
      </c>
      <c r="CJ1102" t="s">
        <v>1274</v>
      </c>
      <c r="CK1102"/>
      <c r="CL1102"/>
      <c r="CM1102" t="s">
        <v>11561</v>
      </c>
      <c r="CN1102" t="s">
        <v>5620</v>
      </c>
      <c r="CO1102" t="s">
        <v>11561</v>
      </c>
      <c r="CP1102" t="s">
        <v>5620</v>
      </c>
      <c r="CQ1102" t="s">
        <v>1592</v>
      </c>
      <c r="CR1102">
        <v>8</v>
      </c>
      <c r="CS1102" t="s">
        <v>1223</v>
      </c>
      <c r="CT1102" t="s">
        <v>1223</v>
      </c>
      <c r="CU1102" t="s">
        <v>1592</v>
      </c>
      <c r="CV1102" t="s">
        <v>1592</v>
      </c>
      <c r="CW1102" t="s">
        <v>1592</v>
      </c>
      <c r="CX1102">
        <v>1100</v>
      </c>
      <c r="CY1102" t="s">
        <v>11592</v>
      </c>
      <c r="CZ1102" t="s">
        <v>1592</v>
      </c>
      <c r="DA1102" t="s">
        <v>2313</v>
      </c>
      <c r="DB1102" t="s">
        <v>2314</v>
      </c>
      <c r="DC1102" t="s">
        <v>5618</v>
      </c>
      <c r="DD1102" t="s">
        <v>1264</v>
      </c>
      <c r="DE1102" t="s">
        <v>5617</v>
      </c>
      <c r="DF1102" t="s">
        <v>1592</v>
      </c>
      <c r="DG1102" t="s">
        <v>1592</v>
      </c>
      <c r="DH1102" t="s">
        <v>2334</v>
      </c>
      <c r="DI1102" t="e">
        <v>#N/A</v>
      </c>
      <c r="DJ1102"/>
      <c r="DK1102" t="s">
        <v>2334</v>
      </c>
      <c r="DL1102">
        <v>9</v>
      </c>
      <c r="DM1102" t="s">
        <v>2315</v>
      </c>
      <c r="DN1102" t="s">
        <v>1274</v>
      </c>
      <c r="DO1102" t="b">
        <v>1</v>
      </c>
      <c r="DP1102" t="b">
        <v>1</v>
      </c>
      <c r="DQ1102" t="b">
        <v>0</v>
      </c>
      <c r="DR1102" t="b">
        <v>0</v>
      </c>
      <c r="DS1102" t="b">
        <v>0</v>
      </c>
      <c r="DT1102" t="b">
        <v>1</v>
      </c>
      <c r="DU1102" t="b">
        <v>0</v>
      </c>
      <c r="DV1102">
        <v>0</v>
      </c>
      <c r="DW1102" t="b">
        <v>0</v>
      </c>
      <c r="DX1102" t="b">
        <v>0</v>
      </c>
      <c r="DY1102" t="b">
        <v>0</v>
      </c>
      <c r="DZ1102" t="b">
        <v>0</v>
      </c>
      <c r="EA1102" t="b">
        <v>0</v>
      </c>
      <c r="EB1102" t="b">
        <v>0</v>
      </c>
      <c r="EC1102" t="b">
        <v>0</v>
      </c>
      <c r="ED1102" t="b">
        <v>0</v>
      </c>
      <c r="EE1102" t="b">
        <v>0</v>
      </c>
      <c r="EF1102" t="b" cm="1">
        <v>0</v>
      </c>
      <c r="EG1102" t="b">
        <v>0</v>
      </c>
      <c r="EH1102" t="b">
        <v>0</v>
      </c>
      <c r="EI1102" t="b">
        <v>0</v>
      </c>
      <c r="EJ1102" t="s">
        <v>1592</v>
      </c>
      <c r="EK1102">
        <v>0</v>
      </c>
      <c r="EL1102">
        <v>13</v>
      </c>
      <c r="EM1102" t="b">
        <v>0</v>
      </c>
    </row>
    <row r="1103" spans="1:143" ht="15.75">
      <c r="A1103"/>
      <c r="B1103" t="s">
        <v>1274</v>
      </c>
      <c r="C1103" t="s">
        <v>1274</v>
      </c>
      <c r="D1103" t="s">
        <v>11593</v>
      </c>
      <c r="E1103" t="s">
        <v>11594</v>
      </c>
      <c r="F1103"/>
      <c r="G1103" t="s">
        <v>11593</v>
      </c>
      <c r="H1103" t="s">
        <v>11593</v>
      </c>
      <c r="I1103" t="s">
        <v>1268</v>
      </c>
      <c r="J1103" t="s">
        <v>11559</v>
      </c>
      <c r="K1103"/>
      <c r="L1103" t="s">
        <v>1939</v>
      </c>
      <c r="M1103" t="s">
        <v>1974</v>
      </c>
      <c r="N1103"/>
      <c r="O1103" t="s">
        <v>11188</v>
      </c>
      <c r="P1103" t="s">
        <v>1274</v>
      </c>
      <c r="Q1103" t="s">
        <v>1264</v>
      </c>
      <c r="R1103" t="s">
        <v>2182</v>
      </c>
      <c r="S1103"/>
      <c r="T1103"/>
      <c r="U1103" t="s">
        <v>11561</v>
      </c>
      <c r="V1103" t="s">
        <v>11595</v>
      </c>
      <c r="W1103"/>
      <c r="X1103"/>
      <c r="Y1103"/>
      <c r="Z1103"/>
      <c r="AA1103"/>
      <c r="AB1103"/>
      <c r="AC1103"/>
      <c r="AD1103"/>
      <c r="AE1103"/>
      <c r="AF1103"/>
      <c r="AG1103"/>
      <c r="AH1103"/>
      <c r="AI1103"/>
      <c r="AJ1103"/>
      <c r="AK1103"/>
      <c r="AL1103"/>
      <c r="AM1103"/>
      <c r="AN1103"/>
      <c r="AO1103" s="108" t="s">
        <v>43</v>
      </c>
      <c r="AP1103" t="s">
        <v>1321</v>
      </c>
      <c r="AQ1103">
        <v>23</v>
      </c>
      <c r="AR1103" t="e">
        <v>#N/A</v>
      </c>
      <c r="AS1103" t="s">
        <v>1274</v>
      </c>
      <c r="AT1103" t="e">
        <v>#N/A</v>
      </c>
      <c r="AU1103" t="s">
        <v>11594</v>
      </c>
      <c r="AV1103" t="s">
        <v>11596</v>
      </c>
      <c r="AW1103" t="s">
        <v>1937</v>
      </c>
      <c r="AX1103" t="s">
        <v>1934</v>
      </c>
      <c r="AY1103" t="s">
        <v>11597</v>
      </c>
      <c r="AZ1103" t="s">
        <v>1264</v>
      </c>
      <c r="BA1103" t="s">
        <v>11598</v>
      </c>
      <c r="BB1103" t="s">
        <v>1268</v>
      </c>
      <c r="BC1103" t="s">
        <v>1939</v>
      </c>
      <c r="BD1103" t="s">
        <v>11599</v>
      </c>
      <c r="BE1103">
        <v>1103</v>
      </c>
      <c r="BF1103">
        <v>1096</v>
      </c>
      <c r="BG1103">
        <v>0</v>
      </c>
      <c r="BH1103" t="s">
        <v>11594</v>
      </c>
      <c r="BI1103">
        <v>1</v>
      </c>
      <c r="BJ1103">
        <v>0</v>
      </c>
      <c r="BK1103">
        <v>0</v>
      </c>
      <c r="BL1103" t="s">
        <v>1592</v>
      </c>
      <c r="BM1103" t="s">
        <v>11560</v>
      </c>
      <c r="BN1103" t="s">
        <v>11562</v>
      </c>
      <c r="BO1103" t="e" cm="1">
        <v>#N/A</v>
      </c>
      <c r="BP1103" t="s">
        <v>1592</v>
      </c>
      <c r="BQ1103" t="s">
        <v>1223</v>
      </c>
      <c r="BR1103">
        <v>47</v>
      </c>
      <c r="BS1103" t="s">
        <v>1887</v>
      </c>
      <c r="BT1103" t="s">
        <v>11600</v>
      </c>
      <c r="BU1103" t="s">
        <v>11593</v>
      </c>
      <c r="BV1103" t="s">
        <v>11596</v>
      </c>
      <c r="BW1103" t="s">
        <v>11597</v>
      </c>
      <c r="BX1103" t="s">
        <v>1937</v>
      </c>
      <c r="BY1103" t="s">
        <v>1592</v>
      </c>
      <c r="BZ1103" t="s">
        <v>1937</v>
      </c>
      <c r="CA1103" t="s">
        <v>1974</v>
      </c>
      <c r="CB1103"/>
      <c r="CC1103" t="s">
        <v>998</v>
      </c>
      <c r="CD1103" t="s">
        <v>1268</v>
      </c>
      <c r="CE1103" t="s">
        <v>11601</v>
      </c>
      <c r="CF1103" t="s">
        <v>11602</v>
      </c>
      <c r="CG1103" t="s">
        <v>1268</v>
      </c>
      <c r="CH1103" t="s">
        <v>1592</v>
      </c>
      <c r="CI1103" t="s">
        <v>2182</v>
      </c>
      <c r="CJ1103" t="s">
        <v>1274</v>
      </c>
      <c r="CK1103"/>
      <c r="CL1103"/>
      <c r="CM1103" t="s">
        <v>11561</v>
      </c>
      <c r="CN1103" t="s">
        <v>11595</v>
      </c>
      <c r="CO1103" t="s">
        <v>11561</v>
      </c>
      <c r="CP1103" t="s">
        <v>11595</v>
      </c>
      <c r="CQ1103" t="s">
        <v>1592</v>
      </c>
      <c r="CR1103">
        <v>8</v>
      </c>
      <c r="CS1103" t="s">
        <v>1223</v>
      </c>
      <c r="CT1103" t="s">
        <v>1223</v>
      </c>
      <c r="CU1103" t="s">
        <v>1223</v>
      </c>
      <c r="CV1103" t="s">
        <v>1592</v>
      </c>
      <c r="CW1103" t="s">
        <v>1592</v>
      </c>
      <c r="CX1103">
        <v>1101</v>
      </c>
      <c r="CY1103" t="s">
        <v>11603</v>
      </c>
      <c r="CZ1103" t="s">
        <v>1592</v>
      </c>
      <c r="DA1103" t="s">
        <v>2313</v>
      </c>
      <c r="DB1103" t="s">
        <v>2314</v>
      </c>
      <c r="DC1103" t="s">
        <v>11594</v>
      </c>
      <c r="DD1103" t="s">
        <v>1264</v>
      </c>
      <c r="DE1103" t="s">
        <v>11593</v>
      </c>
      <c r="DF1103" t="s">
        <v>1592</v>
      </c>
      <c r="DG1103" t="s">
        <v>1592</v>
      </c>
      <c r="DH1103" t="s">
        <v>2334</v>
      </c>
      <c r="DI1103" t="e">
        <v>#N/A</v>
      </c>
      <c r="DJ1103"/>
      <c r="DK1103" t="s">
        <v>2334</v>
      </c>
      <c r="DL1103">
        <v>9</v>
      </c>
      <c r="DM1103" t="s">
        <v>2315</v>
      </c>
      <c r="DN1103" t="s">
        <v>1274</v>
      </c>
      <c r="DO1103" t="b">
        <v>1</v>
      </c>
      <c r="DP1103" t="b">
        <v>1</v>
      </c>
      <c r="DQ1103" t="b">
        <v>1</v>
      </c>
      <c r="DR1103" t="b">
        <v>0</v>
      </c>
      <c r="DS1103" t="b">
        <v>0</v>
      </c>
      <c r="DT1103" t="b">
        <v>1</v>
      </c>
      <c r="DU1103" t="b">
        <v>0</v>
      </c>
      <c r="DV1103">
        <v>0</v>
      </c>
      <c r="DW1103" t="b">
        <v>0</v>
      </c>
      <c r="DX1103" t="b">
        <v>0</v>
      </c>
      <c r="DY1103" t="b">
        <v>0</v>
      </c>
      <c r="DZ1103" t="b">
        <v>0</v>
      </c>
      <c r="EA1103" t="b">
        <v>0</v>
      </c>
      <c r="EB1103" t="b">
        <v>0</v>
      </c>
      <c r="EC1103" t="b">
        <v>0</v>
      </c>
      <c r="ED1103" t="b">
        <v>0</v>
      </c>
      <c r="EE1103" t="b">
        <v>0</v>
      </c>
      <c r="EF1103" t="b" cm="1">
        <v>0</v>
      </c>
      <c r="EG1103" t="b">
        <v>0</v>
      </c>
      <c r="EH1103" t="b">
        <v>0</v>
      </c>
      <c r="EI1103" t="b">
        <v>0</v>
      </c>
      <c r="EJ1103" t="s">
        <v>1592</v>
      </c>
      <c r="EK1103">
        <v>0</v>
      </c>
      <c r="EL1103">
        <v>16</v>
      </c>
      <c r="EM1103" t="b">
        <v>0</v>
      </c>
    </row>
    <row r="1104" spans="1:143" ht="15.75">
      <c r="A1104"/>
      <c r="B1104" t="s">
        <v>1274</v>
      </c>
      <c r="C1104" t="s">
        <v>1274</v>
      </c>
      <c r="D1104" t="s">
        <v>11604</v>
      </c>
      <c r="E1104" t="s">
        <v>11605</v>
      </c>
      <c r="F1104"/>
      <c r="G1104" t="s">
        <v>11604</v>
      </c>
      <c r="H1104" t="s">
        <v>11604</v>
      </c>
      <c r="I1104" t="s">
        <v>1268</v>
      </c>
      <c r="J1104" t="s">
        <v>11559</v>
      </c>
      <c r="K1104"/>
      <c r="L1104" t="s">
        <v>1939</v>
      </c>
      <c r="M1104" t="s">
        <v>1974</v>
      </c>
      <c r="N1104"/>
      <c r="O1104" t="s">
        <v>11188</v>
      </c>
      <c r="P1104" t="s">
        <v>1274</v>
      </c>
      <c r="Q1104" t="s">
        <v>1264</v>
      </c>
      <c r="R1104" t="s">
        <v>2182</v>
      </c>
      <c r="S1104"/>
      <c r="T1104"/>
      <c r="U1104" t="s">
        <v>11561</v>
      </c>
      <c r="V1104" t="s">
        <v>11606</v>
      </c>
      <c r="W1104"/>
      <c r="X1104"/>
      <c r="Y1104"/>
      <c r="Z1104"/>
      <c r="AA1104"/>
      <c r="AB1104"/>
      <c r="AC1104"/>
      <c r="AD1104"/>
      <c r="AE1104"/>
      <c r="AF1104"/>
      <c r="AG1104"/>
      <c r="AH1104"/>
      <c r="AI1104"/>
      <c r="AJ1104"/>
      <c r="AK1104"/>
      <c r="AL1104"/>
      <c r="AM1104"/>
      <c r="AN1104"/>
      <c r="AO1104" s="108" t="s">
        <v>43</v>
      </c>
      <c r="AP1104" t="s">
        <v>1321</v>
      </c>
      <c r="AQ1104">
        <v>24</v>
      </c>
      <c r="AR1104" t="e">
        <v>#N/A</v>
      </c>
      <c r="AS1104" t="s">
        <v>1274</v>
      </c>
      <c r="AT1104" t="e">
        <v>#N/A</v>
      </c>
      <c r="AU1104" t="s">
        <v>11605</v>
      </c>
      <c r="AV1104" t="s">
        <v>11607</v>
      </c>
      <c r="AW1104" t="s">
        <v>1937</v>
      </c>
      <c r="AX1104" t="s">
        <v>1934</v>
      </c>
      <c r="AY1104" t="s">
        <v>11608</v>
      </c>
      <c r="AZ1104" t="s">
        <v>1264</v>
      </c>
      <c r="BA1104" t="s">
        <v>11609</v>
      </c>
      <c r="BB1104" t="s">
        <v>1268</v>
      </c>
      <c r="BC1104" t="s">
        <v>1939</v>
      </c>
      <c r="BD1104" t="s">
        <v>11610</v>
      </c>
      <c r="BE1104">
        <v>1104</v>
      </c>
      <c r="BF1104">
        <v>1096</v>
      </c>
      <c r="BG1104">
        <v>0</v>
      </c>
      <c r="BH1104" t="s">
        <v>11605</v>
      </c>
      <c r="BI1104">
        <v>1</v>
      </c>
      <c r="BJ1104">
        <v>0</v>
      </c>
      <c r="BK1104">
        <v>0</v>
      </c>
      <c r="BL1104" t="s">
        <v>1592</v>
      </c>
      <c r="BM1104" t="s">
        <v>11560</v>
      </c>
      <c r="BN1104" t="s">
        <v>11562</v>
      </c>
      <c r="BO1104" t="e" cm="1">
        <v>#N/A</v>
      </c>
      <c r="BP1104" t="s">
        <v>1592</v>
      </c>
      <c r="BQ1104" t="s">
        <v>1223</v>
      </c>
      <c r="BR1104">
        <v>48</v>
      </c>
      <c r="BS1104" t="s">
        <v>1888</v>
      </c>
      <c r="BT1104" t="s">
        <v>11611</v>
      </c>
      <c r="BU1104" t="s">
        <v>11604</v>
      </c>
      <c r="BV1104" t="s">
        <v>11607</v>
      </c>
      <c r="BW1104" t="s">
        <v>11608</v>
      </c>
      <c r="BX1104" t="s">
        <v>1937</v>
      </c>
      <c r="BY1104" t="s">
        <v>1592</v>
      </c>
      <c r="BZ1104" t="s">
        <v>1937</v>
      </c>
      <c r="CA1104" t="s">
        <v>1974</v>
      </c>
      <c r="CB1104"/>
      <c r="CC1104" t="s">
        <v>998</v>
      </c>
      <c r="CD1104" t="s">
        <v>1268</v>
      </c>
      <c r="CE1104" t="s">
        <v>11612</v>
      </c>
      <c r="CF1104" t="s">
        <v>11613</v>
      </c>
      <c r="CG1104" t="s">
        <v>1268</v>
      </c>
      <c r="CH1104" t="s">
        <v>1592</v>
      </c>
      <c r="CI1104" t="s">
        <v>2182</v>
      </c>
      <c r="CJ1104" t="s">
        <v>1274</v>
      </c>
      <c r="CK1104"/>
      <c r="CL1104"/>
      <c r="CM1104" t="s">
        <v>11561</v>
      </c>
      <c r="CN1104" t="s">
        <v>11606</v>
      </c>
      <c r="CO1104" t="s">
        <v>11561</v>
      </c>
      <c r="CP1104" t="s">
        <v>11606</v>
      </c>
      <c r="CQ1104" t="s">
        <v>1592</v>
      </c>
      <c r="CR1104">
        <v>8</v>
      </c>
      <c r="CS1104" t="s">
        <v>1223</v>
      </c>
      <c r="CT1104" t="s">
        <v>1223</v>
      </c>
      <c r="CU1104" t="s">
        <v>1223</v>
      </c>
      <c r="CV1104" t="s">
        <v>1592</v>
      </c>
      <c r="CW1104" t="s">
        <v>1592</v>
      </c>
      <c r="CX1104">
        <v>1102</v>
      </c>
      <c r="CY1104" t="s">
        <v>11614</v>
      </c>
      <c r="CZ1104" t="s">
        <v>1592</v>
      </c>
      <c r="DA1104" t="s">
        <v>2313</v>
      </c>
      <c r="DB1104" t="s">
        <v>2314</v>
      </c>
      <c r="DC1104" t="s">
        <v>11605</v>
      </c>
      <c r="DD1104" t="s">
        <v>1264</v>
      </c>
      <c r="DE1104" t="s">
        <v>11604</v>
      </c>
      <c r="DF1104" t="s">
        <v>1592</v>
      </c>
      <c r="DG1104" t="s">
        <v>1592</v>
      </c>
      <c r="DH1104" t="s">
        <v>2334</v>
      </c>
      <c r="DI1104" t="e">
        <v>#N/A</v>
      </c>
      <c r="DJ1104"/>
      <c r="DK1104" t="s">
        <v>2334</v>
      </c>
      <c r="DL1104">
        <v>9</v>
      </c>
      <c r="DM1104" t="s">
        <v>2315</v>
      </c>
      <c r="DN1104" t="s">
        <v>1274</v>
      </c>
      <c r="DO1104" t="b">
        <v>1</v>
      </c>
      <c r="DP1104" t="b">
        <v>1</v>
      </c>
      <c r="DQ1104" t="b">
        <v>1</v>
      </c>
      <c r="DR1104" t="b">
        <v>0</v>
      </c>
      <c r="DS1104" t="b">
        <v>0</v>
      </c>
      <c r="DT1104" t="b">
        <v>1</v>
      </c>
      <c r="DU1104" t="b">
        <v>0</v>
      </c>
      <c r="DV1104">
        <v>0</v>
      </c>
      <c r="DW1104" t="b">
        <v>0</v>
      </c>
      <c r="DX1104" t="b">
        <v>0</v>
      </c>
      <c r="DY1104" t="b">
        <v>0</v>
      </c>
      <c r="DZ1104" t="b">
        <v>0</v>
      </c>
      <c r="EA1104" t="b">
        <v>0</v>
      </c>
      <c r="EB1104" t="b">
        <v>0</v>
      </c>
      <c r="EC1104" t="b">
        <v>0</v>
      </c>
      <c r="ED1104" t="b">
        <v>0</v>
      </c>
      <c r="EE1104" t="b">
        <v>0</v>
      </c>
      <c r="EF1104" t="b" cm="1">
        <v>0</v>
      </c>
      <c r="EG1104" t="b">
        <v>0</v>
      </c>
      <c r="EH1104" t="b">
        <v>0</v>
      </c>
      <c r="EI1104" t="b">
        <v>0</v>
      </c>
      <c r="EJ1104" t="s">
        <v>1592</v>
      </c>
      <c r="EK1104">
        <v>0</v>
      </c>
      <c r="EL1104">
        <v>16</v>
      </c>
      <c r="EM1104" t="b">
        <v>0</v>
      </c>
    </row>
    <row r="1105" spans="1:143" ht="15.75">
      <c r="A1105"/>
      <c r="B1105" t="s">
        <v>1274</v>
      </c>
      <c r="C1105" t="s">
        <v>1274</v>
      </c>
      <c r="D1105" t="s">
        <v>11502</v>
      </c>
      <c r="E1105" t="s">
        <v>11503</v>
      </c>
      <c r="F1105"/>
      <c r="G1105" t="s">
        <v>11502</v>
      </c>
      <c r="H1105" t="s">
        <v>11502</v>
      </c>
      <c r="I1105" t="s">
        <v>1268</v>
      </c>
      <c r="J1105" t="s">
        <v>11559</v>
      </c>
      <c r="K1105"/>
      <c r="L1105" t="s">
        <v>1939</v>
      </c>
      <c r="M1105" t="s">
        <v>1947</v>
      </c>
      <c r="N1105"/>
      <c r="O1105" t="s">
        <v>11188</v>
      </c>
      <c r="P1105" t="s">
        <v>1274</v>
      </c>
      <c r="Q1105" t="s">
        <v>1264</v>
      </c>
      <c r="R1105" t="s">
        <v>2182</v>
      </c>
      <c r="S1105"/>
      <c r="T1105"/>
      <c r="U1105" t="s">
        <v>11561</v>
      </c>
      <c r="V1105" t="s">
        <v>11505</v>
      </c>
      <c r="W1105"/>
      <c r="X1105"/>
      <c r="Y1105"/>
      <c r="Z1105"/>
      <c r="AA1105"/>
      <c r="AB1105"/>
      <c r="AC1105"/>
      <c r="AD1105"/>
      <c r="AE1105"/>
      <c r="AF1105"/>
      <c r="AG1105"/>
      <c r="AH1105"/>
      <c r="AI1105"/>
      <c r="AJ1105"/>
      <c r="AK1105"/>
      <c r="AL1105"/>
      <c r="AM1105"/>
      <c r="AN1105"/>
      <c r="AO1105" s="108" t="s">
        <v>43</v>
      </c>
      <c r="AP1105" t="s">
        <v>1321</v>
      </c>
      <c r="AQ1105">
        <v>25</v>
      </c>
      <c r="AR1105" t="e">
        <v>#N/A</v>
      </c>
      <c r="AS1105" t="s">
        <v>1274</v>
      </c>
      <c r="AT1105" t="e">
        <v>#N/A</v>
      </c>
      <c r="AU1105" t="s">
        <v>11503</v>
      </c>
      <c r="AV1105" t="s">
        <v>11506</v>
      </c>
      <c r="AW1105" t="s">
        <v>1937</v>
      </c>
      <c r="AX1105" t="s">
        <v>1934</v>
      </c>
      <c r="AY1105" t="s">
        <v>11507</v>
      </c>
      <c r="AZ1105" t="s">
        <v>1264</v>
      </c>
      <c r="BA1105" t="s">
        <v>11508</v>
      </c>
      <c r="BB1105" t="s">
        <v>1268</v>
      </c>
      <c r="BC1105" t="s">
        <v>1939</v>
      </c>
      <c r="BD1105" t="s">
        <v>11615</v>
      </c>
      <c r="BE1105">
        <v>1091</v>
      </c>
      <c r="BF1105">
        <v>1096</v>
      </c>
      <c r="BG1105">
        <v>0</v>
      </c>
      <c r="BH1105" t="s">
        <v>11503</v>
      </c>
      <c r="BI1105">
        <v>1</v>
      </c>
      <c r="BJ1105">
        <v>0</v>
      </c>
      <c r="BK1105">
        <v>0</v>
      </c>
      <c r="BL1105" t="s">
        <v>1592</v>
      </c>
      <c r="BM1105" t="s">
        <v>11560</v>
      </c>
      <c r="BN1105" t="s">
        <v>11562</v>
      </c>
      <c r="BO1105" t="e" cm="1">
        <v>#N/A</v>
      </c>
      <c r="BP1105" t="s">
        <v>1592</v>
      </c>
      <c r="BQ1105" t="s">
        <v>1223</v>
      </c>
      <c r="BR1105">
        <v>49</v>
      </c>
      <c r="BS1105" t="s">
        <v>1892</v>
      </c>
      <c r="BT1105" t="s">
        <v>11616</v>
      </c>
      <c r="BU1105" t="s">
        <v>11502</v>
      </c>
      <c r="BV1105" t="s">
        <v>11506</v>
      </c>
      <c r="BW1105" t="s">
        <v>11507</v>
      </c>
      <c r="BX1105" t="s">
        <v>1937</v>
      </c>
      <c r="BY1105" t="s">
        <v>1592</v>
      </c>
      <c r="BZ1105" t="s">
        <v>1937</v>
      </c>
      <c r="CA1105" t="s">
        <v>1947</v>
      </c>
      <c r="CB1105"/>
      <c r="CC1105" t="s">
        <v>998</v>
      </c>
      <c r="CD1105" t="s">
        <v>1268</v>
      </c>
      <c r="CE1105" t="s">
        <v>11617</v>
      </c>
      <c r="CF1105" t="s">
        <v>11510</v>
      </c>
      <c r="CG1105" t="s">
        <v>1268</v>
      </c>
      <c r="CH1105" t="s">
        <v>1592</v>
      </c>
      <c r="CI1105" t="s">
        <v>2182</v>
      </c>
      <c r="CJ1105" t="s">
        <v>1274</v>
      </c>
      <c r="CK1105"/>
      <c r="CL1105"/>
      <c r="CM1105" t="s">
        <v>11561</v>
      </c>
      <c r="CN1105" t="s">
        <v>11505</v>
      </c>
      <c r="CO1105" t="s">
        <v>11561</v>
      </c>
      <c r="CP1105" t="s">
        <v>11505</v>
      </c>
      <c r="CQ1105" t="s">
        <v>1592</v>
      </c>
      <c r="CR1105">
        <v>8</v>
      </c>
      <c r="CS1105" t="s">
        <v>1223</v>
      </c>
      <c r="CT1105" t="s">
        <v>1223</v>
      </c>
      <c r="CU1105" t="s">
        <v>1223</v>
      </c>
      <c r="CV1105" t="s">
        <v>1592</v>
      </c>
      <c r="CW1105" t="s">
        <v>1592</v>
      </c>
      <c r="CX1105">
        <v>1103</v>
      </c>
      <c r="CY1105" t="s">
        <v>11618</v>
      </c>
      <c r="CZ1105" t="s">
        <v>1592</v>
      </c>
      <c r="DA1105" t="s">
        <v>2313</v>
      </c>
      <c r="DB1105" t="s">
        <v>2314</v>
      </c>
      <c r="DC1105" t="s">
        <v>11503</v>
      </c>
      <c r="DD1105" t="s">
        <v>1264</v>
      </c>
      <c r="DE1105" t="s">
        <v>11502</v>
      </c>
      <c r="DF1105" t="s">
        <v>1592</v>
      </c>
      <c r="DG1105" t="s">
        <v>1592</v>
      </c>
      <c r="DH1105" t="s">
        <v>2334</v>
      </c>
      <c r="DI1105" t="e">
        <v>#N/A</v>
      </c>
      <c r="DJ1105"/>
      <c r="DK1105" t="s">
        <v>2334</v>
      </c>
      <c r="DL1105">
        <v>9</v>
      </c>
      <c r="DM1105" t="s">
        <v>2315</v>
      </c>
      <c r="DN1105" t="s">
        <v>1274</v>
      </c>
      <c r="DO1105" t="b">
        <v>1</v>
      </c>
      <c r="DP1105" t="b">
        <v>1</v>
      </c>
      <c r="DQ1105" t="b">
        <v>0</v>
      </c>
      <c r="DR1105" t="b">
        <v>0</v>
      </c>
      <c r="DS1105" t="b">
        <v>0</v>
      </c>
      <c r="DT1105" t="b">
        <v>1</v>
      </c>
      <c r="DU1105" t="b">
        <v>0</v>
      </c>
      <c r="DV1105">
        <v>0</v>
      </c>
      <c r="DW1105" t="b">
        <v>0</v>
      </c>
      <c r="DX1105" t="b">
        <v>0</v>
      </c>
      <c r="DY1105" t="b">
        <v>0</v>
      </c>
      <c r="DZ1105" t="b">
        <v>0</v>
      </c>
      <c r="EA1105" t="b">
        <v>0</v>
      </c>
      <c r="EB1105" t="b">
        <v>0</v>
      </c>
      <c r="EC1105" t="b">
        <v>0</v>
      </c>
      <c r="ED1105" t="b">
        <v>0</v>
      </c>
      <c r="EE1105" t="b">
        <v>0</v>
      </c>
      <c r="EF1105" t="b" cm="1">
        <v>0</v>
      </c>
      <c r="EG1105" t="b">
        <v>0</v>
      </c>
      <c r="EH1105" t="b">
        <v>0</v>
      </c>
      <c r="EI1105" t="b">
        <v>0</v>
      </c>
      <c r="EJ1105" t="s">
        <v>1592</v>
      </c>
      <c r="EK1105">
        <v>0</v>
      </c>
      <c r="EL1105">
        <v>10</v>
      </c>
      <c r="EM1105" t="b">
        <v>0</v>
      </c>
    </row>
    <row r="1106" spans="1:143" ht="15.75">
      <c r="A1106"/>
      <c r="B1106" t="s">
        <v>1274</v>
      </c>
      <c r="C1106" t="s">
        <v>1274</v>
      </c>
      <c r="D1106" t="s">
        <v>11619</v>
      </c>
      <c r="E1106" t="s">
        <v>11620</v>
      </c>
      <c r="F1106"/>
      <c r="G1106" t="s">
        <v>11619</v>
      </c>
      <c r="H1106" t="s">
        <v>11619</v>
      </c>
      <c r="I1106" t="s">
        <v>1268</v>
      </c>
      <c r="J1106" t="s">
        <v>11559</v>
      </c>
      <c r="K1106"/>
      <c r="L1106" t="s">
        <v>1939</v>
      </c>
      <c r="M1106" t="s">
        <v>2031</v>
      </c>
      <c r="N1106"/>
      <c r="O1106" t="s">
        <v>11188</v>
      </c>
      <c r="P1106" t="s">
        <v>1274</v>
      </c>
      <c r="Q1106" t="s">
        <v>1264</v>
      </c>
      <c r="R1106" t="s">
        <v>2182</v>
      </c>
      <c r="S1106"/>
      <c r="T1106"/>
      <c r="U1106" t="s">
        <v>11561</v>
      </c>
      <c r="V1106" t="s">
        <v>11621</v>
      </c>
      <c r="W1106"/>
      <c r="X1106"/>
      <c r="Y1106"/>
      <c r="Z1106"/>
      <c r="AA1106"/>
      <c r="AB1106"/>
      <c r="AC1106"/>
      <c r="AD1106"/>
      <c r="AE1106"/>
      <c r="AF1106"/>
      <c r="AG1106"/>
      <c r="AH1106"/>
      <c r="AI1106"/>
      <c r="AJ1106"/>
      <c r="AK1106"/>
      <c r="AL1106"/>
      <c r="AM1106"/>
      <c r="AN1106"/>
      <c r="AO1106" s="108" t="s">
        <v>43</v>
      </c>
      <c r="AP1106" t="s">
        <v>1321</v>
      </c>
      <c r="AQ1106">
        <v>26</v>
      </c>
      <c r="AR1106" t="e">
        <v>#N/A</v>
      </c>
      <c r="AS1106" t="s">
        <v>1274</v>
      </c>
      <c r="AT1106" t="e">
        <v>#N/A</v>
      </c>
      <c r="AU1106" t="s">
        <v>11620</v>
      </c>
      <c r="AV1106" t="s">
        <v>11622</v>
      </c>
      <c r="AW1106" t="s">
        <v>1937</v>
      </c>
      <c r="AX1106" t="s">
        <v>1934</v>
      </c>
      <c r="AY1106" t="s">
        <v>11623</v>
      </c>
      <c r="AZ1106" t="s">
        <v>1264</v>
      </c>
      <c r="BA1106" t="s">
        <v>11624</v>
      </c>
      <c r="BB1106" t="s">
        <v>1268</v>
      </c>
      <c r="BC1106" t="s">
        <v>1939</v>
      </c>
      <c r="BD1106" t="s">
        <v>11625</v>
      </c>
      <c r="BE1106">
        <v>1106</v>
      </c>
      <c r="BF1106">
        <v>1096</v>
      </c>
      <c r="BG1106">
        <v>0</v>
      </c>
      <c r="BH1106" t="s">
        <v>11620</v>
      </c>
      <c r="BI1106">
        <v>1</v>
      </c>
      <c r="BJ1106">
        <v>0</v>
      </c>
      <c r="BK1106">
        <v>0</v>
      </c>
      <c r="BL1106" t="s">
        <v>1592</v>
      </c>
      <c r="BM1106" t="s">
        <v>11560</v>
      </c>
      <c r="BN1106" t="s">
        <v>11562</v>
      </c>
      <c r="BO1106" t="e" cm="1">
        <v>#N/A</v>
      </c>
      <c r="BP1106" t="s">
        <v>1592</v>
      </c>
      <c r="BQ1106" t="s">
        <v>1223</v>
      </c>
      <c r="BR1106">
        <v>50</v>
      </c>
      <c r="BS1106" t="s">
        <v>2176</v>
      </c>
      <c r="BT1106" t="s">
        <v>11626</v>
      </c>
      <c r="BU1106" t="s">
        <v>11619</v>
      </c>
      <c r="BV1106" t="s">
        <v>11622</v>
      </c>
      <c r="BW1106" t="s">
        <v>11623</v>
      </c>
      <c r="BX1106" t="s">
        <v>1937</v>
      </c>
      <c r="BY1106" t="s">
        <v>1592</v>
      </c>
      <c r="BZ1106" t="s">
        <v>1937</v>
      </c>
      <c r="CA1106" t="s">
        <v>2031</v>
      </c>
      <c r="CB1106"/>
      <c r="CC1106" t="s">
        <v>998</v>
      </c>
      <c r="CD1106" t="s">
        <v>1268</v>
      </c>
      <c r="CE1106" t="s">
        <v>11627</v>
      </c>
      <c r="CF1106" t="s">
        <v>11628</v>
      </c>
      <c r="CG1106" t="s">
        <v>1268</v>
      </c>
      <c r="CH1106" t="s">
        <v>1592</v>
      </c>
      <c r="CI1106" t="s">
        <v>2182</v>
      </c>
      <c r="CJ1106" t="s">
        <v>1274</v>
      </c>
      <c r="CK1106"/>
      <c r="CL1106"/>
      <c r="CM1106" t="s">
        <v>11561</v>
      </c>
      <c r="CN1106" t="s">
        <v>11621</v>
      </c>
      <c r="CO1106" t="s">
        <v>11561</v>
      </c>
      <c r="CP1106" t="s">
        <v>11621</v>
      </c>
      <c r="CQ1106" t="s">
        <v>1592</v>
      </c>
      <c r="CR1106">
        <v>8</v>
      </c>
      <c r="CS1106" t="s">
        <v>1223</v>
      </c>
      <c r="CT1106" t="s">
        <v>1223</v>
      </c>
      <c r="CU1106" t="s">
        <v>1223</v>
      </c>
      <c r="CV1106" t="s">
        <v>1592</v>
      </c>
      <c r="CW1106" t="s">
        <v>1592</v>
      </c>
      <c r="CX1106">
        <v>1104</v>
      </c>
      <c r="CY1106" t="s">
        <v>11629</v>
      </c>
      <c r="CZ1106" t="s">
        <v>1592</v>
      </c>
      <c r="DA1106" t="s">
        <v>2313</v>
      </c>
      <c r="DB1106" t="s">
        <v>2314</v>
      </c>
      <c r="DC1106" t="s">
        <v>11620</v>
      </c>
      <c r="DD1106" t="s">
        <v>1264</v>
      </c>
      <c r="DE1106" t="s">
        <v>11619</v>
      </c>
      <c r="DF1106" t="s">
        <v>1592</v>
      </c>
      <c r="DG1106" t="s">
        <v>1592</v>
      </c>
      <c r="DH1106" t="s">
        <v>2334</v>
      </c>
      <c r="DI1106" t="e">
        <v>#N/A</v>
      </c>
      <c r="DJ1106"/>
      <c r="DK1106" t="s">
        <v>2334</v>
      </c>
      <c r="DL1106">
        <v>9</v>
      </c>
      <c r="DM1106" t="s">
        <v>2315</v>
      </c>
      <c r="DN1106" t="s">
        <v>1274</v>
      </c>
      <c r="DO1106" t="b">
        <v>1</v>
      </c>
      <c r="DP1106" t="b">
        <v>1</v>
      </c>
      <c r="DQ1106" t="b">
        <v>1</v>
      </c>
      <c r="DR1106" t="b">
        <v>0</v>
      </c>
      <c r="DS1106" t="b">
        <v>0</v>
      </c>
      <c r="DT1106" t="b">
        <v>1</v>
      </c>
      <c r="DU1106" t="b">
        <v>0</v>
      </c>
      <c r="DV1106">
        <v>0</v>
      </c>
      <c r="DW1106" t="b">
        <v>0</v>
      </c>
      <c r="DX1106" t="b">
        <v>0</v>
      </c>
      <c r="DY1106" t="b">
        <v>0</v>
      </c>
      <c r="DZ1106" t="b">
        <v>0</v>
      </c>
      <c r="EA1106" t="b">
        <v>0</v>
      </c>
      <c r="EB1106" t="b">
        <v>0</v>
      </c>
      <c r="EC1106" t="b">
        <v>0</v>
      </c>
      <c r="ED1106" t="b">
        <v>0</v>
      </c>
      <c r="EE1106" t="b">
        <v>0</v>
      </c>
      <c r="EF1106" t="b" cm="1">
        <v>0</v>
      </c>
      <c r="EG1106" t="b">
        <v>0</v>
      </c>
      <c r="EH1106" t="b">
        <v>0</v>
      </c>
      <c r="EI1106" t="b">
        <v>0</v>
      </c>
      <c r="EJ1106" t="s">
        <v>1592</v>
      </c>
      <c r="EK1106">
        <v>0</v>
      </c>
      <c r="EL1106">
        <v>12</v>
      </c>
      <c r="EM1106" t="b">
        <v>0</v>
      </c>
    </row>
    <row r="1107" spans="1:143" ht="15.75">
      <c r="A1107"/>
      <c r="B1107" t="s">
        <v>1274</v>
      </c>
      <c r="C1107" t="s">
        <v>1274</v>
      </c>
      <c r="D1107" t="s">
        <v>11630</v>
      </c>
      <c r="E1107" t="s">
        <v>11631</v>
      </c>
      <c r="F1107"/>
      <c r="G1107" t="s">
        <v>11630</v>
      </c>
      <c r="H1107" t="s">
        <v>11630</v>
      </c>
      <c r="I1107" t="s">
        <v>1268</v>
      </c>
      <c r="J1107" t="s">
        <v>11559</v>
      </c>
      <c r="K1107"/>
      <c r="L1107" t="s">
        <v>1939</v>
      </c>
      <c r="M1107" t="s">
        <v>1974</v>
      </c>
      <c r="N1107"/>
      <c r="O1107" t="s">
        <v>11188</v>
      </c>
      <c r="P1107" t="s">
        <v>1274</v>
      </c>
      <c r="Q1107" t="s">
        <v>1264</v>
      </c>
      <c r="R1107" t="s">
        <v>2182</v>
      </c>
      <c r="S1107"/>
      <c r="T1107"/>
      <c r="U1107" t="s">
        <v>11561</v>
      </c>
      <c r="V1107" t="s">
        <v>11632</v>
      </c>
      <c r="W1107"/>
      <c r="X1107"/>
      <c r="Y1107"/>
      <c r="Z1107"/>
      <c r="AA1107"/>
      <c r="AB1107"/>
      <c r="AC1107"/>
      <c r="AD1107"/>
      <c r="AE1107"/>
      <c r="AF1107"/>
      <c r="AG1107"/>
      <c r="AH1107"/>
      <c r="AI1107"/>
      <c r="AJ1107"/>
      <c r="AK1107"/>
      <c r="AL1107"/>
      <c r="AM1107"/>
      <c r="AN1107"/>
      <c r="AO1107" s="108" t="s">
        <v>43</v>
      </c>
      <c r="AP1107" t="s">
        <v>1321</v>
      </c>
      <c r="AQ1107">
        <v>27</v>
      </c>
      <c r="AR1107" t="e">
        <v>#N/A</v>
      </c>
      <c r="AS1107" t="s">
        <v>1274</v>
      </c>
      <c r="AT1107" t="e">
        <v>#N/A</v>
      </c>
      <c r="AU1107" t="s">
        <v>11631</v>
      </c>
      <c r="AV1107" t="s">
        <v>11633</v>
      </c>
      <c r="AW1107" t="s">
        <v>1937</v>
      </c>
      <c r="AX1107" t="s">
        <v>1934</v>
      </c>
      <c r="AY1107" t="s">
        <v>11634</v>
      </c>
      <c r="AZ1107" t="s">
        <v>1264</v>
      </c>
      <c r="BA1107" t="s">
        <v>11635</v>
      </c>
      <c r="BB1107" t="s">
        <v>1268</v>
      </c>
      <c r="BC1107" t="s">
        <v>1939</v>
      </c>
      <c r="BD1107" t="s">
        <v>11636</v>
      </c>
      <c r="BE1107">
        <v>1107</v>
      </c>
      <c r="BF1107">
        <v>1096</v>
      </c>
      <c r="BG1107">
        <v>0</v>
      </c>
      <c r="BH1107" t="s">
        <v>11631</v>
      </c>
      <c r="BI1107">
        <v>1</v>
      </c>
      <c r="BJ1107">
        <v>0</v>
      </c>
      <c r="BK1107">
        <v>0</v>
      </c>
      <c r="BL1107" t="s">
        <v>1592</v>
      </c>
      <c r="BM1107" t="s">
        <v>11560</v>
      </c>
      <c r="BN1107" t="s">
        <v>11562</v>
      </c>
      <c r="BO1107" t="e" cm="1">
        <v>#N/A</v>
      </c>
      <c r="BP1107" t="s">
        <v>1592</v>
      </c>
      <c r="BQ1107" t="s">
        <v>1223</v>
      </c>
      <c r="BR1107">
        <v>51</v>
      </c>
      <c r="BS1107" t="s">
        <v>1755</v>
      </c>
      <c r="BT1107" t="s">
        <v>11637</v>
      </c>
      <c r="BU1107" t="s">
        <v>11630</v>
      </c>
      <c r="BV1107" t="s">
        <v>11633</v>
      </c>
      <c r="BW1107" t="s">
        <v>11634</v>
      </c>
      <c r="BX1107" t="s">
        <v>1937</v>
      </c>
      <c r="BY1107" t="s">
        <v>1592</v>
      </c>
      <c r="BZ1107" t="s">
        <v>1937</v>
      </c>
      <c r="CA1107" t="s">
        <v>1974</v>
      </c>
      <c r="CB1107"/>
      <c r="CC1107" t="s">
        <v>998</v>
      </c>
      <c r="CD1107" t="s">
        <v>1268</v>
      </c>
      <c r="CE1107" t="s">
        <v>11638</v>
      </c>
      <c r="CF1107" t="s">
        <v>11639</v>
      </c>
      <c r="CG1107" t="s">
        <v>1268</v>
      </c>
      <c r="CH1107" t="s">
        <v>1592</v>
      </c>
      <c r="CI1107" t="s">
        <v>2182</v>
      </c>
      <c r="CJ1107" t="s">
        <v>1274</v>
      </c>
      <c r="CK1107"/>
      <c r="CL1107"/>
      <c r="CM1107" t="s">
        <v>11561</v>
      </c>
      <c r="CN1107" t="s">
        <v>11632</v>
      </c>
      <c r="CO1107" t="s">
        <v>11561</v>
      </c>
      <c r="CP1107" t="s">
        <v>11632</v>
      </c>
      <c r="CQ1107" t="s">
        <v>1592</v>
      </c>
      <c r="CR1107">
        <v>8</v>
      </c>
      <c r="CS1107" t="s">
        <v>1223</v>
      </c>
      <c r="CT1107" t="s">
        <v>1223</v>
      </c>
      <c r="CU1107" t="s">
        <v>1223</v>
      </c>
      <c r="CV1107" t="s">
        <v>1592</v>
      </c>
      <c r="CW1107" t="s">
        <v>1592</v>
      </c>
      <c r="CX1107">
        <v>1105</v>
      </c>
      <c r="CY1107" t="s">
        <v>11640</v>
      </c>
      <c r="CZ1107" t="s">
        <v>1592</v>
      </c>
      <c r="DA1107" t="s">
        <v>2313</v>
      </c>
      <c r="DB1107" t="s">
        <v>2314</v>
      </c>
      <c r="DC1107" t="s">
        <v>11631</v>
      </c>
      <c r="DD1107" t="s">
        <v>1264</v>
      </c>
      <c r="DE1107" t="s">
        <v>11630</v>
      </c>
      <c r="DF1107" t="s">
        <v>1592</v>
      </c>
      <c r="DG1107" t="s">
        <v>1592</v>
      </c>
      <c r="DH1107" t="s">
        <v>2334</v>
      </c>
      <c r="DI1107" t="e">
        <v>#N/A</v>
      </c>
      <c r="DJ1107"/>
      <c r="DK1107" t="s">
        <v>2334</v>
      </c>
      <c r="DL1107">
        <v>9</v>
      </c>
      <c r="DM1107" t="s">
        <v>2315</v>
      </c>
      <c r="DN1107" t="s">
        <v>1274</v>
      </c>
      <c r="DO1107" t="b">
        <v>1</v>
      </c>
      <c r="DP1107" t="b">
        <v>1</v>
      </c>
      <c r="DQ1107" t="b">
        <v>1</v>
      </c>
      <c r="DR1107" t="b">
        <v>0</v>
      </c>
      <c r="DS1107" t="b">
        <v>0</v>
      </c>
      <c r="DT1107" t="b">
        <v>1</v>
      </c>
      <c r="DU1107" t="b">
        <v>0</v>
      </c>
      <c r="DV1107">
        <v>0</v>
      </c>
      <c r="DW1107" t="b">
        <v>0</v>
      </c>
      <c r="DX1107" t="b">
        <v>0</v>
      </c>
      <c r="DY1107" t="b">
        <v>0</v>
      </c>
      <c r="DZ1107" t="b">
        <v>0</v>
      </c>
      <c r="EA1107" t="b">
        <v>0</v>
      </c>
      <c r="EB1107" t="b">
        <v>0</v>
      </c>
      <c r="EC1107" t="b">
        <v>0</v>
      </c>
      <c r="ED1107" t="b">
        <v>0</v>
      </c>
      <c r="EE1107" t="b">
        <v>0</v>
      </c>
      <c r="EF1107" t="b" cm="1">
        <v>0</v>
      </c>
      <c r="EG1107" t="b">
        <v>0</v>
      </c>
      <c r="EH1107" t="b">
        <v>0</v>
      </c>
      <c r="EI1107" t="b">
        <v>0</v>
      </c>
      <c r="EJ1107" t="s">
        <v>1592</v>
      </c>
      <c r="EK1107">
        <v>0</v>
      </c>
      <c r="EL1107">
        <v>12</v>
      </c>
      <c r="EM1107" t="b">
        <v>0</v>
      </c>
    </row>
    <row r="1108" spans="1:143" ht="15.75">
      <c r="A1108"/>
      <c r="B1108" t="s">
        <v>1274</v>
      </c>
      <c r="C1108" t="s">
        <v>1274</v>
      </c>
      <c r="D1108" t="s">
        <v>11641</v>
      </c>
      <c r="E1108" t="s">
        <v>11642</v>
      </c>
      <c r="F1108"/>
      <c r="G1108" t="s">
        <v>11641</v>
      </c>
      <c r="H1108" t="s">
        <v>11643</v>
      </c>
      <c r="I1108" t="s">
        <v>1268</v>
      </c>
      <c r="J1108" t="s">
        <v>11559</v>
      </c>
      <c r="K1108"/>
      <c r="L1108" t="s">
        <v>1939</v>
      </c>
      <c r="M1108" t="s">
        <v>2010</v>
      </c>
      <c r="N1108"/>
      <c r="O1108" t="s">
        <v>11188</v>
      </c>
      <c r="P1108" t="s">
        <v>1274</v>
      </c>
      <c r="Q1108" t="s">
        <v>1264</v>
      </c>
      <c r="R1108" t="s">
        <v>2182</v>
      </c>
      <c r="S1108"/>
      <c r="T1108"/>
      <c r="U1108" t="s">
        <v>11561</v>
      </c>
      <c r="V1108" t="s">
        <v>11644</v>
      </c>
      <c r="W1108"/>
      <c r="X1108"/>
      <c r="Y1108"/>
      <c r="Z1108"/>
      <c r="AA1108"/>
      <c r="AB1108"/>
      <c r="AC1108"/>
      <c r="AD1108"/>
      <c r="AE1108"/>
      <c r="AF1108"/>
      <c r="AG1108"/>
      <c r="AH1108"/>
      <c r="AI1108"/>
      <c r="AJ1108"/>
      <c r="AK1108"/>
      <c r="AL1108"/>
      <c r="AM1108"/>
      <c r="AN1108"/>
      <c r="AO1108" s="108" t="s">
        <v>43</v>
      </c>
      <c r="AP1108" t="s">
        <v>1321</v>
      </c>
      <c r="AQ1108">
        <v>28</v>
      </c>
      <c r="AR1108" t="e">
        <v>#N/A</v>
      </c>
      <c r="AS1108" t="s">
        <v>1274</v>
      </c>
      <c r="AT1108" t="e">
        <v>#N/A</v>
      </c>
      <c r="AU1108" t="s">
        <v>11642</v>
      </c>
      <c r="AV1108" t="s">
        <v>11645</v>
      </c>
      <c r="AW1108" t="s">
        <v>1937</v>
      </c>
      <c r="AX1108" t="s">
        <v>1934</v>
      </c>
      <c r="AY1108" t="s">
        <v>11646</v>
      </c>
      <c r="AZ1108" t="s">
        <v>1264</v>
      </c>
      <c r="BA1108" t="s">
        <v>11647</v>
      </c>
      <c r="BB1108" t="s">
        <v>1268</v>
      </c>
      <c r="BC1108" t="s">
        <v>1939</v>
      </c>
      <c r="BD1108" t="s">
        <v>11648</v>
      </c>
      <c r="BE1108">
        <v>1108</v>
      </c>
      <c r="BF1108">
        <v>1096</v>
      </c>
      <c r="BG1108">
        <v>0</v>
      </c>
      <c r="BH1108" t="s">
        <v>11642</v>
      </c>
      <c r="BI1108">
        <v>1</v>
      </c>
      <c r="BJ1108">
        <v>0</v>
      </c>
      <c r="BK1108">
        <v>0</v>
      </c>
      <c r="BL1108" t="s">
        <v>1592</v>
      </c>
      <c r="BM1108" t="s">
        <v>11560</v>
      </c>
      <c r="BN1108" t="s">
        <v>11562</v>
      </c>
      <c r="BO1108" t="e" cm="1">
        <v>#N/A</v>
      </c>
      <c r="BP1108" t="s">
        <v>1592</v>
      </c>
      <c r="BQ1108" t="s">
        <v>1223</v>
      </c>
      <c r="BR1108">
        <v>52</v>
      </c>
      <c r="BS1108" t="s">
        <v>1760</v>
      </c>
      <c r="BT1108" t="s">
        <v>11649</v>
      </c>
      <c r="BU1108" t="s">
        <v>11641</v>
      </c>
      <c r="BV1108" t="s">
        <v>11645</v>
      </c>
      <c r="BW1108" t="s">
        <v>11650</v>
      </c>
      <c r="BX1108" t="s">
        <v>1937</v>
      </c>
      <c r="BY1108" t="s">
        <v>1592</v>
      </c>
      <c r="BZ1108" t="s">
        <v>1937</v>
      </c>
      <c r="CA1108" t="s">
        <v>2010</v>
      </c>
      <c r="CB1108"/>
      <c r="CC1108" t="s">
        <v>998</v>
      </c>
      <c r="CD1108" t="s">
        <v>1268</v>
      </c>
      <c r="CE1108" t="s">
        <v>11651</v>
      </c>
      <c r="CF1108" t="s">
        <v>11652</v>
      </c>
      <c r="CG1108" t="s">
        <v>1268</v>
      </c>
      <c r="CH1108" t="s">
        <v>1592</v>
      </c>
      <c r="CI1108" t="s">
        <v>2182</v>
      </c>
      <c r="CJ1108" t="s">
        <v>1274</v>
      </c>
      <c r="CK1108"/>
      <c r="CL1108"/>
      <c r="CM1108" t="s">
        <v>11561</v>
      </c>
      <c r="CN1108" t="s">
        <v>11644</v>
      </c>
      <c r="CO1108" t="s">
        <v>11561</v>
      </c>
      <c r="CP1108" t="s">
        <v>11644</v>
      </c>
      <c r="CQ1108" t="s">
        <v>1592</v>
      </c>
      <c r="CR1108">
        <v>8</v>
      </c>
      <c r="CS1108" t="s">
        <v>1223</v>
      </c>
      <c r="CT1108" t="s">
        <v>1223</v>
      </c>
      <c r="CU1108" t="s">
        <v>1223</v>
      </c>
      <c r="CV1108" t="s">
        <v>1592</v>
      </c>
      <c r="CW1108" t="s">
        <v>1592</v>
      </c>
      <c r="CX1108">
        <v>1106</v>
      </c>
      <c r="CY1108" t="s">
        <v>11653</v>
      </c>
      <c r="CZ1108" t="s">
        <v>1592</v>
      </c>
      <c r="DA1108" t="s">
        <v>2313</v>
      </c>
      <c r="DB1108" t="s">
        <v>2314</v>
      </c>
      <c r="DC1108" t="s">
        <v>11642</v>
      </c>
      <c r="DD1108" t="s">
        <v>1264</v>
      </c>
      <c r="DE1108" t="s">
        <v>11641</v>
      </c>
      <c r="DF1108" t="s">
        <v>1592</v>
      </c>
      <c r="DG1108" t="s">
        <v>1592</v>
      </c>
      <c r="DH1108" t="s">
        <v>2334</v>
      </c>
      <c r="DI1108" t="e">
        <v>#N/A</v>
      </c>
      <c r="DJ1108"/>
      <c r="DK1108" t="s">
        <v>2334</v>
      </c>
      <c r="DL1108">
        <v>9</v>
      </c>
      <c r="DM1108" t="s">
        <v>2315</v>
      </c>
      <c r="DN1108" t="s">
        <v>1274</v>
      </c>
      <c r="DO1108" t="b">
        <v>1</v>
      </c>
      <c r="DP1108" t="b">
        <v>1</v>
      </c>
      <c r="DQ1108" t="b">
        <v>1</v>
      </c>
      <c r="DR1108" t="b">
        <v>0</v>
      </c>
      <c r="DS1108" t="b">
        <v>0</v>
      </c>
      <c r="DT1108" t="b">
        <v>1</v>
      </c>
      <c r="DU1108" t="b">
        <v>0</v>
      </c>
      <c r="DV1108">
        <v>0</v>
      </c>
      <c r="DW1108" t="b">
        <v>0</v>
      </c>
      <c r="DX1108" t="b">
        <v>0</v>
      </c>
      <c r="DY1108" t="b">
        <v>0</v>
      </c>
      <c r="DZ1108" t="b">
        <v>0</v>
      </c>
      <c r="EA1108" t="b">
        <v>0</v>
      </c>
      <c r="EB1108" t="b">
        <v>0</v>
      </c>
      <c r="EC1108" t="b">
        <v>0</v>
      </c>
      <c r="ED1108" t="b">
        <v>0</v>
      </c>
      <c r="EE1108" t="b">
        <v>0</v>
      </c>
      <c r="EF1108" t="b" cm="1">
        <v>0</v>
      </c>
      <c r="EG1108" t="b">
        <v>0</v>
      </c>
      <c r="EH1108" t="b">
        <v>0</v>
      </c>
      <c r="EI1108" t="b">
        <v>0</v>
      </c>
      <c r="EJ1108" t="s">
        <v>1592</v>
      </c>
      <c r="EK1108">
        <v>0</v>
      </c>
      <c r="EL1108">
        <v>32</v>
      </c>
      <c r="EM1108" t="b">
        <v>0</v>
      </c>
    </row>
    <row r="1109" spans="1:143" ht="47.25">
      <c r="A1109"/>
      <c r="B1109" t="s">
        <v>1274</v>
      </c>
      <c r="C1109" t="s">
        <v>1274</v>
      </c>
      <c r="D1109" t="s">
        <v>11654</v>
      </c>
      <c r="E1109" t="s">
        <v>11655</v>
      </c>
      <c r="F1109"/>
      <c r="G1109" t="s">
        <v>11654</v>
      </c>
      <c r="H1109" s="109" t="s">
        <v>11656</v>
      </c>
      <c r="I1109" t="s">
        <v>1268</v>
      </c>
      <c r="J1109" t="s">
        <v>11559</v>
      </c>
      <c r="K1109"/>
      <c r="L1109" t="s">
        <v>1939</v>
      </c>
      <c r="M1109" t="s">
        <v>2031</v>
      </c>
      <c r="N1109"/>
      <c r="O1109" t="s">
        <v>11188</v>
      </c>
      <c r="P1109" t="s">
        <v>1274</v>
      </c>
      <c r="Q1109" t="s">
        <v>1264</v>
      </c>
      <c r="R1109" t="s">
        <v>2182</v>
      </c>
      <c r="S1109"/>
      <c r="T1109"/>
      <c r="U1109" t="s">
        <v>11561</v>
      </c>
      <c r="V1109" t="s">
        <v>11657</v>
      </c>
      <c r="W1109"/>
      <c r="X1109"/>
      <c r="Y1109"/>
      <c r="Z1109"/>
      <c r="AA1109"/>
      <c r="AB1109"/>
      <c r="AC1109"/>
      <c r="AD1109"/>
      <c r="AE1109"/>
      <c r="AF1109"/>
      <c r="AG1109"/>
      <c r="AH1109"/>
      <c r="AI1109"/>
      <c r="AJ1109"/>
      <c r="AK1109"/>
      <c r="AL1109"/>
      <c r="AM1109"/>
      <c r="AN1109"/>
      <c r="AO1109" s="108" t="s">
        <v>43</v>
      </c>
      <c r="AP1109" t="s">
        <v>1321</v>
      </c>
      <c r="AQ1109">
        <v>29</v>
      </c>
      <c r="AR1109" t="e">
        <v>#N/A</v>
      </c>
      <c r="AS1109" t="s">
        <v>1274</v>
      </c>
      <c r="AT1109" t="e">
        <v>#N/A</v>
      </c>
      <c r="AU1109" t="s">
        <v>11655</v>
      </c>
      <c r="AV1109" t="s">
        <v>11658</v>
      </c>
      <c r="AW1109" t="s">
        <v>1937</v>
      </c>
      <c r="AX1109" t="s">
        <v>1934</v>
      </c>
      <c r="AY1109" t="s">
        <v>11659</v>
      </c>
      <c r="AZ1109" t="s">
        <v>1264</v>
      </c>
      <c r="BA1109" t="s">
        <v>11660</v>
      </c>
      <c r="BB1109" t="s">
        <v>1268</v>
      </c>
      <c r="BC1109" t="s">
        <v>1939</v>
      </c>
      <c r="BD1109" t="s">
        <v>11661</v>
      </c>
      <c r="BE1109">
        <v>1109</v>
      </c>
      <c r="BF1109">
        <v>1096</v>
      </c>
      <c r="BG1109">
        <v>0</v>
      </c>
      <c r="BH1109" t="s">
        <v>11655</v>
      </c>
      <c r="BI1109">
        <v>1</v>
      </c>
      <c r="BJ1109">
        <v>0</v>
      </c>
      <c r="BK1109">
        <v>0</v>
      </c>
      <c r="BL1109" t="s">
        <v>1592</v>
      </c>
      <c r="BM1109" t="s">
        <v>11560</v>
      </c>
      <c r="BN1109" t="s">
        <v>11562</v>
      </c>
      <c r="BO1109" t="e" cm="1">
        <v>#N/A</v>
      </c>
      <c r="BP1109" t="s">
        <v>1592</v>
      </c>
      <c r="BQ1109" t="s">
        <v>1223</v>
      </c>
      <c r="BR1109">
        <v>53</v>
      </c>
      <c r="BS1109" t="s">
        <v>1765</v>
      </c>
      <c r="BT1109" t="s">
        <v>11662</v>
      </c>
      <c r="BU1109" t="s">
        <v>11654</v>
      </c>
      <c r="BV1109" t="s">
        <v>11658</v>
      </c>
      <c r="BW1109" t="s">
        <v>11663</v>
      </c>
      <c r="BX1109" t="s">
        <v>1937</v>
      </c>
      <c r="BY1109" t="s">
        <v>1592</v>
      </c>
      <c r="BZ1109" t="s">
        <v>1937</v>
      </c>
      <c r="CA1109" t="s">
        <v>2031</v>
      </c>
      <c r="CB1109"/>
      <c r="CC1109" t="s">
        <v>998</v>
      </c>
      <c r="CD1109" t="s">
        <v>1268</v>
      </c>
      <c r="CE1109" t="s">
        <v>11664</v>
      </c>
      <c r="CF1109" t="s">
        <v>11665</v>
      </c>
      <c r="CG1109" t="s">
        <v>1268</v>
      </c>
      <c r="CH1109" t="s">
        <v>1592</v>
      </c>
      <c r="CI1109" t="s">
        <v>2182</v>
      </c>
      <c r="CJ1109" t="s">
        <v>1274</v>
      </c>
      <c r="CK1109"/>
      <c r="CL1109"/>
      <c r="CM1109" t="s">
        <v>11561</v>
      </c>
      <c r="CN1109" t="s">
        <v>11657</v>
      </c>
      <c r="CO1109" t="s">
        <v>11561</v>
      </c>
      <c r="CP1109" t="s">
        <v>11657</v>
      </c>
      <c r="CQ1109" t="s">
        <v>1592</v>
      </c>
      <c r="CR1109">
        <v>8</v>
      </c>
      <c r="CS1109" t="s">
        <v>1223</v>
      </c>
      <c r="CT1109" t="s">
        <v>1223</v>
      </c>
      <c r="CU1109" t="s">
        <v>1223</v>
      </c>
      <c r="CV1109" t="s">
        <v>1592</v>
      </c>
      <c r="CW1109" t="s">
        <v>1592</v>
      </c>
      <c r="CX1109">
        <v>1107</v>
      </c>
      <c r="CY1109" t="s">
        <v>11666</v>
      </c>
      <c r="CZ1109" t="s">
        <v>1592</v>
      </c>
      <c r="DA1109" t="s">
        <v>2313</v>
      </c>
      <c r="DB1109" t="s">
        <v>2314</v>
      </c>
      <c r="DC1109" t="s">
        <v>11655</v>
      </c>
      <c r="DD1109" t="s">
        <v>1264</v>
      </c>
      <c r="DE1109" t="s">
        <v>11654</v>
      </c>
      <c r="DF1109" t="s">
        <v>1592</v>
      </c>
      <c r="DG1109" t="s">
        <v>1592</v>
      </c>
      <c r="DH1109" t="s">
        <v>2334</v>
      </c>
      <c r="DI1109" t="e">
        <v>#N/A</v>
      </c>
      <c r="DJ1109"/>
      <c r="DK1109" t="s">
        <v>2334</v>
      </c>
      <c r="DL1109">
        <v>9</v>
      </c>
      <c r="DM1109" t="s">
        <v>2315</v>
      </c>
      <c r="DN1109" t="s">
        <v>1274</v>
      </c>
      <c r="DO1109" t="b">
        <v>1</v>
      </c>
      <c r="DP1109" t="b">
        <v>1</v>
      </c>
      <c r="DQ1109" t="b">
        <v>1</v>
      </c>
      <c r="DR1109" t="b">
        <v>0</v>
      </c>
      <c r="DS1109" t="b">
        <v>0</v>
      </c>
      <c r="DT1109" t="b">
        <v>1</v>
      </c>
      <c r="DU1109" t="b">
        <v>0</v>
      </c>
      <c r="DV1109">
        <v>0</v>
      </c>
      <c r="DW1109" t="b">
        <v>0</v>
      </c>
      <c r="DX1109" t="b">
        <v>0</v>
      </c>
      <c r="DY1109" t="b">
        <v>0</v>
      </c>
      <c r="DZ1109" t="b">
        <v>0</v>
      </c>
      <c r="EA1109" t="b">
        <v>0</v>
      </c>
      <c r="EB1109" t="b">
        <v>0</v>
      </c>
      <c r="EC1109" t="b">
        <v>0</v>
      </c>
      <c r="ED1109" t="b">
        <v>0</v>
      </c>
      <c r="EE1109" t="b">
        <v>0</v>
      </c>
      <c r="EF1109" t="b" cm="1">
        <v>0</v>
      </c>
      <c r="EG1109" t="b">
        <v>0</v>
      </c>
      <c r="EH1109" t="b">
        <v>0</v>
      </c>
      <c r="EI1109" t="b">
        <v>0</v>
      </c>
      <c r="EJ1109" t="s">
        <v>1592</v>
      </c>
      <c r="EK1109">
        <v>0</v>
      </c>
      <c r="EL1109">
        <v>24</v>
      </c>
      <c r="EM1109" t="b">
        <v>0</v>
      </c>
    </row>
    <row r="1110" spans="1:143" ht="15.75">
      <c r="A1110"/>
      <c r="B1110" t="s">
        <v>1274</v>
      </c>
      <c r="C1110" t="s">
        <v>1274</v>
      </c>
      <c r="D1110" t="s">
        <v>11667</v>
      </c>
      <c r="E1110" t="s">
        <v>11668</v>
      </c>
      <c r="F1110"/>
      <c r="G1110" t="s">
        <v>11667</v>
      </c>
      <c r="H1110" t="s">
        <v>11643</v>
      </c>
      <c r="I1110" t="s">
        <v>1268</v>
      </c>
      <c r="J1110" t="s">
        <v>11559</v>
      </c>
      <c r="K1110"/>
      <c r="L1110" t="s">
        <v>1939</v>
      </c>
      <c r="M1110" t="s">
        <v>2010</v>
      </c>
      <c r="N1110"/>
      <c r="O1110" t="s">
        <v>11188</v>
      </c>
      <c r="P1110" t="s">
        <v>1274</v>
      </c>
      <c r="Q1110" t="s">
        <v>1264</v>
      </c>
      <c r="R1110" t="s">
        <v>2182</v>
      </c>
      <c r="S1110"/>
      <c r="T1110"/>
      <c r="U1110" t="s">
        <v>11561</v>
      </c>
      <c r="V1110" t="s">
        <v>11669</v>
      </c>
      <c r="W1110"/>
      <c r="X1110"/>
      <c r="Y1110"/>
      <c r="Z1110"/>
      <c r="AA1110"/>
      <c r="AB1110"/>
      <c r="AC1110"/>
      <c r="AD1110"/>
      <c r="AE1110"/>
      <c r="AF1110"/>
      <c r="AG1110"/>
      <c r="AH1110"/>
      <c r="AI1110"/>
      <c r="AJ1110"/>
      <c r="AK1110"/>
      <c r="AL1110"/>
      <c r="AM1110"/>
      <c r="AN1110"/>
      <c r="AO1110" s="108" t="s">
        <v>43</v>
      </c>
      <c r="AP1110" t="s">
        <v>1321</v>
      </c>
      <c r="AQ1110">
        <v>30</v>
      </c>
      <c r="AR1110" t="e">
        <v>#N/A</v>
      </c>
      <c r="AS1110" t="s">
        <v>1274</v>
      </c>
      <c r="AT1110" t="e">
        <v>#N/A</v>
      </c>
      <c r="AU1110" t="s">
        <v>11668</v>
      </c>
      <c r="AV1110" t="s">
        <v>11670</v>
      </c>
      <c r="AW1110" t="s">
        <v>1937</v>
      </c>
      <c r="AX1110" t="s">
        <v>1934</v>
      </c>
      <c r="AY1110" t="s">
        <v>11671</v>
      </c>
      <c r="AZ1110" t="s">
        <v>1264</v>
      </c>
      <c r="BA1110" t="s">
        <v>11672</v>
      </c>
      <c r="BB1110" t="s">
        <v>1268</v>
      </c>
      <c r="BC1110" t="s">
        <v>1939</v>
      </c>
      <c r="BD1110" t="s">
        <v>11673</v>
      </c>
      <c r="BE1110">
        <v>1110</v>
      </c>
      <c r="BF1110">
        <v>1096</v>
      </c>
      <c r="BG1110">
        <v>0</v>
      </c>
      <c r="BH1110" t="s">
        <v>11668</v>
      </c>
      <c r="BI1110">
        <v>1</v>
      </c>
      <c r="BJ1110">
        <v>0</v>
      </c>
      <c r="BK1110">
        <v>0</v>
      </c>
      <c r="BL1110" t="s">
        <v>1592</v>
      </c>
      <c r="BM1110" t="s">
        <v>11560</v>
      </c>
      <c r="BN1110" t="s">
        <v>11562</v>
      </c>
      <c r="BO1110" t="e" cm="1">
        <v>#N/A</v>
      </c>
      <c r="BP1110" t="s">
        <v>1592</v>
      </c>
      <c r="BQ1110" t="s">
        <v>1223</v>
      </c>
      <c r="BR1110">
        <v>54</v>
      </c>
      <c r="BS1110" t="s">
        <v>1771</v>
      </c>
      <c r="BT1110" t="s">
        <v>11674</v>
      </c>
      <c r="BU1110" t="s">
        <v>11667</v>
      </c>
      <c r="BV1110" t="s">
        <v>11670</v>
      </c>
      <c r="BW1110" t="s">
        <v>11650</v>
      </c>
      <c r="BX1110" t="s">
        <v>1937</v>
      </c>
      <c r="BY1110" t="s">
        <v>1592</v>
      </c>
      <c r="BZ1110" t="s">
        <v>1937</v>
      </c>
      <c r="CA1110" t="s">
        <v>2010</v>
      </c>
      <c r="CB1110"/>
      <c r="CC1110" t="s">
        <v>998</v>
      </c>
      <c r="CD1110" t="s">
        <v>1268</v>
      </c>
      <c r="CE1110" t="s">
        <v>11675</v>
      </c>
      <c r="CF1110" t="s">
        <v>11676</v>
      </c>
      <c r="CG1110" t="s">
        <v>1268</v>
      </c>
      <c r="CH1110" t="s">
        <v>1592</v>
      </c>
      <c r="CI1110" t="s">
        <v>2182</v>
      </c>
      <c r="CJ1110" t="s">
        <v>1274</v>
      </c>
      <c r="CK1110"/>
      <c r="CL1110"/>
      <c r="CM1110" t="s">
        <v>11561</v>
      </c>
      <c r="CN1110" t="s">
        <v>11669</v>
      </c>
      <c r="CO1110" t="s">
        <v>11561</v>
      </c>
      <c r="CP1110" t="s">
        <v>11669</v>
      </c>
      <c r="CQ1110" t="s">
        <v>1592</v>
      </c>
      <c r="CR1110">
        <v>8</v>
      </c>
      <c r="CS1110" t="s">
        <v>1223</v>
      </c>
      <c r="CT1110" t="s">
        <v>1223</v>
      </c>
      <c r="CU1110" t="s">
        <v>1223</v>
      </c>
      <c r="CV1110" t="s">
        <v>1592</v>
      </c>
      <c r="CW1110" t="s">
        <v>1592</v>
      </c>
      <c r="CX1110">
        <v>1108</v>
      </c>
      <c r="CY1110" t="s">
        <v>11677</v>
      </c>
      <c r="CZ1110" t="s">
        <v>1592</v>
      </c>
      <c r="DA1110" t="s">
        <v>2313</v>
      </c>
      <c r="DB1110" t="s">
        <v>2314</v>
      </c>
      <c r="DC1110" t="s">
        <v>11668</v>
      </c>
      <c r="DD1110" t="s">
        <v>1264</v>
      </c>
      <c r="DE1110" t="s">
        <v>11667</v>
      </c>
      <c r="DF1110" t="s">
        <v>1592</v>
      </c>
      <c r="DG1110" t="s">
        <v>1592</v>
      </c>
      <c r="DH1110" t="s">
        <v>2334</v>
      </c>
      <c r="DI1110" t="e">
        <v>#N/A</v>
      </c>
      <c r="DJ1110"/>
      <c r="DK1110" t="s">
        <v>2334</v>
      </c>
      <c r="DL1110">
        <v>9</v>
      </c>
      <c r="DM1110" t="s">
        <v>2315</v>
      </c>
      <c r="DN1110" t="s">
        <v>1274</v>
      </c>
      <c r="DO1110" t="b">
        <v>1</v>
      </c>
      <c r="DP1110" t="b">
        <v>1</v>
      </c>
      <c r="DQ1110" t="b">
        <v>1</v>
      </c>
      <c r="DR1110" t="b">
        <v>0</v>
      </c>
      <c r="DS1110" t="b">
        <v>0</v>
      </c>
      <c r="DT1110" t="b">
        <v>1</v>
      </c>
      <c r="DU1110" t="b">
        <v>0</v>
      </c>
      <c r="DV1110">
        <v>0</v>
      </c>
      <c r="DW1110" t="b">
        <v>0</v>
      </c>
      <c r="DX1110" t="b">
        <v>0</v>
      </c>
      <c r="DY1110" t="b">
        <v>0</v>
      </c>
      <c r="DZ1110" t="b">
        <v>0</v>
      </c>
      <c r="EA1110" t="b">
        <v>0</v>
      </c>
      <c r="EB1110" t="b">
        <v>0</v>
      </c>
      <c r="EC1110" t="b">
        <v>0</v>
      </c>
      <c r="ED1110" t="b">
        <v>0</v>
      </c>
      <c r="EE1110" t="b">
        <v>0</v>
      </c>
      <c r="EF1110" t="b" cm="1">
        <v>0</v>
      </c>
      <c r="EG1110" t="b">
        <v>0</v>
      </c>
      <c r="EH1110" t="b">
        <v>0</v>
      </c>
      <c r="EI1110" t="b">
        <v>0</v>
      </c>
      <c r="EJ1110" t="s">
        <v>1592</v>
      </c>
      <c r="EK1110">
        <v>0</v>
      </c>
      <c r="EL1110">
        <v>28</v>
      </c>
      <c r="EM1110" t="b">
        <v>0</v>
      </c>
    </row>
    <row r="1111" spans="1:143" ht="15.75">
      <c r="A1111"/>
      <c r="B1111" t="s">
        <v>1274</v>
      </c>
      <c r="C1111" t="s">
        <v>1274</v>
      </c>
      <c r="D1111" t="s">
        <v>11678</v>
      </c>
      <c r="E1111" t="s">
        <v>11679</v>
      </c>
      <c r="F1111"/>
      <c r="G1111" t="s">
        <v>11678</v>
      </c>
      <c r="H1111" t="s">
        <v>11680</v>
      </c>
      <c r="I1111" t="s">
        <v>1268</v>
      </c>
      <c r="J1111" t="s">
        <v>11559</v>
      </c>
      <c r="K1111"/>
      <c r="L1111" t="s">
        <v>1939</v>
      </c>
      <c r="M1111" t="s">
        <v>2607</v>
      </c>
      <c r="N1111"/>
      <c r="O1111" t="s">
        <v>11188</v>
      </c>
      <c r="P1111" t="s">
        <v>1274</v>
      </c>
      <c r="Q1111" t="s">
        <v>1264</v>
      </c>
      <c r="R1111" t="s">
        <v>2182</v>
      </c>
      <c r="S1111"/>
      <c r="T1111"/>
      <c r="U1111" t="s">
        <v>11561</v>
      </c>
      <c r="V1111" t="s">
        <v>11681</v>
      </c>
      <c r="W1111"/>
      <c r="X1111"/>
      <c r="Y1111"/>
      <c r="Z1111"/>
      <c r="AA1111"/>
      <c r="AB1111"/>
      <c r="AC1111"/>
      <c r="AD1111"/>
      <c r="AE1111"/>
      <c r="AF1111"/>
      <c r="AG1111"/>
      <c r="AH1111"/>
      <c r="AI1111"/>
      <c r="AJ1111"/>
      <c r="AK1111"/>
      <c r="AL1111"/>
      <c r="AM1111"/>
      <c r="AN1111"/>
      <c r="AO1111" s="108" t="s">
        <v>43</v>
      </c>
      <c r="AP1111" t="s">
        <v>1321</v>
      </c>
      <c r="AQ1111">
        <v>31</v>
      </c>
      <c r="AR1111" t="e">
        <v>#N/A</v>
      </c>
      <c r="AS1111" t="s">
        <v>1274</v>
      </c>
      <c r="AT1111" t="e">
        <v>#N/A</v>
      </c>
      <c r="AU1111" t="s">
        <v>11679</v>
      </c>
      <c r="AV1111" t="s">
        <v>11682</v>
      </c>
      <c r="AW1111" t="s">
        <v>1937</v>
      </c>
      <c r="AX1111" t="s">
        <v>1934</v>
      </c>
      <c r="AY1111" t="s">
        <v>11683</v>
      </c>
      <c r="AZ1111" t="s">
        <v>1264</v>
      </c>
      <c r="BA1111" t="s">
        <v>11684</v>
      </c>
      <c r="BB1111" t="s">
        <v>1268</v>
      </c>
      <c r="BC1111" t="s">
        <v>1939</v>
      </c>
      <c r="BD1111" t="s">
        <v>11685</v>
      </c>
      <c r="BE1111">
        <v>1111</v>
      </c>
      <c r="BF1111">
        <v>1096</v>
      </c>
      <c r="BG1111">
        <v>0</v>
      </c>
      <c r="BH1111" t="s">
        <v>11679</v>
      </c>
      <c r="BI1111">
        <v>1</v>
      </c>
      <c r="BJ1111">
        <v>0</v>
      </c>
      <c r="BK1111">
        <v>0</v>
      </c>
      <c r="BL1111" t="s">
        <v>1592</v>
      </c>
      <c r="BM1111" t="s">
        <v>11560</v>
      </c>
      <c r="BN1111" t="s">
        <v>11562</v>
      </c>
      <c r="BO1111" t="e" cm="1">
        <v>#N/A</v>
      </c>
      <c r="BP1111" t="s">
        <v>1592</v>
      </c>
      <c r="BQ1111" t="s">
        <v>1223</v>
      </c>
      <c r="BR1111">
        <v>55</v>
      </c>
      <c r="BS1111" t="s">
        <v>1777</v>
      </c>
      <c r="BT1111" t="s">
        <v>11686</v>
      </c>
      <c r="BU1111" t="s">
        <v>11678</v>
      </c>
      <c r="BV1111" t="s">
        <v>11682</v>
      </c>
      <c r="BW1111" t="s">
        <v>11687</v>
      </c>
      <c r="BX1111" t="s">
        <v>1937</v>
      </c>
      <c r="BY1111" t="s">
        <v>1592</v>
      </c>
      <c r="BZ1111" t="s">
        <v>1937</v>
      </c>
      <c r="CA1111" t="s">
        <v>2607</v>
      </c>
      <c r="CB1111"/>
      <c r="CC1111" t="s">
        <v>998</v>
      </c>
      <c r="CD1111" t="s">
        <v>1268</v>
      </c>
      <c r="CE1111" t="s">
        <v>11688</v>
      </c>
      <c r="CF1111" t="s">
        <v>11689</v>
      </c>
      <c r="CG1111" t="s">
        <v>1268</v>
      </c>
      <c r="CH1111" t="s">
        <v>1592</v>
      </c>
      <c r="CI1111" t="s">
        <v>2182</v>
      </c>
      <c r="CJ1111" t="s">
        <v>1274</v>
      </c>
      <c r="CK1111"/>
      <c r="CL1111"/>
      <c r="CM1111" t="s">
        <v>11561</v>
      </c>
      <c r="CN1111" t="s">
        <v>11681</v>
      </c>
      <c r="CO1111" t="s">
        <v>11561</v>
      </c>
      <c r="CP1111" t="s">
        <v>11681</v>
      </c>
      <c r="CQ1111" t="s">
        <v>1592</v>
      </c>
      <c r="CR1111">
        <v>8</v>
      </c>
      <c r="CS1111" t="s">
        <v>1223</v>
      </c>
      <c r="CT1111" t="s">
        <v>1223</v>
      </c>
      <c r="CU1111" t="s">
        <v>1223</v>
      </c>
      <c r="CV1111" t="s">
        <v>1592</v>
      </c>
      <c r="CW1111" t="s">
        <v>1592</v>
      </c>
      <c r="CX1111">
        <v>1109</v>
      </c>
      <c r="CY1111" t="s">
        <v>11690</v>
      </c>
      <c r="CZ1111" t="s">
        <v>1592</v>
      </c>
      <c r="DA1111" t="s">
        <v>2313</v>
      </c>
      <c r="DB1111" t="s">
        <v>2314</v>
      </c>
      <c r="DC1111" t="s">
        <v>11679</v>
      </c>
      <c r="DD1111" t="s">
        <v>1264</v>
      </c>
      <c r="DE1111" t="s">
        <v>11678</v>
      </c>
      <c r="DF1111" t="s">
        <v>1592</v>
      </c>
      <c r="DG1111" t="s">
        <v>1592</v>
      </c>
      <c r="DH1111" t="s">
        <v>2334</v>
      </c>
      <c r="DI1111" t="e">
        <v>#N/A</v>
      </c>
      <c r="DJ1111"/>
      <c r="DK1111" t="s">
        <v>2334</v>
      </c>
      <c r="DL1111">
        <v>9</v>
      </c>
      <c r="DM1111" t="s">
        <v>2315</v>
      </c>
      <c r="DN1111" t="s">
        <v>1274</v>
      </c>
      <c r="DO1111" t="b">
        <v>1</v>
      </c>
      <c r="DP1111" t="b">
        <v>1</v>
      </c>
      <c r="DQ1111" t="b">
        <v>1</v>
      </c>
      <c r="DR1111" t="b">
        <v>0</v>
      </c>
      <c r="DS1111" t="b">
        <v>0</v>
      </c>
      <c r="DT1111" t="b">
        <v>1</v>
      </c>
      <c r="DU1111" t="b">
        <v>0</v>
      </c>
      <c r="DV1111">
        <v>0</v>
      </c>
      <c r="DW1111" t="b">
        <v>0</v>
      </c>
      <c r="DX1111" t="b">
        <v>0</v>
      </c>
      <c r="DY1111" t="b">
        <v>0</v>
      </c>
      <c r="DZ1111" t="b">
        <v>0</v>
      </c>
      <c r="EA1111" t="b">
        <v>0</v>
      </c>
      <c r="EB1111" t="b">
        <v>0</v>
      </c>
      <c r="EC1111" t="b">
        <v>0</v>
      </c>
      <c r="ED1111" t="b">
        <v>0</v>
      </c>
      <c r="EE1111" t="b">
        <v>0</v>
      </c>
      <c r="EF1111" t="b" cm="1">
        <v>0</v>
      </c>
      <c r="EG1111" t="b">
        <v>0</v>
      </c>
      <c r="EH1111" t="b">
        <v>0</v>
      </c>
      <c r="EI1111" t="b">
        <v>0</v>
      </c>
      <c r="EJ1111" t="s">
        <v>1592</v>
      </c>
      <c r="EK1111">
        <v>0</v>
      </c>
      <c r="EL1111">
        <v>29</v>
      </c>
      <c r="EM1111" t="b">
        <v>0</v>
      </c>
    </row>
    <row r="1112" spans="1:143" ht="15.75">
      <c r="A1112"/>
      <c r="B1112" t="s">
        <v>1274</v>
      </c>
      <c r="C1112" t="s">
        <v>1274</v>
      </c>
      <c r="D1112" t="s">
        <v>11691</v>
      </c>
      <c r="E1112" t="s">
        <v>11692</v>
      </c>
      <c r="F1112"/>
      <c r="G1112" t="s">
        <v>11691</v>
      </c>
      <c r="H1112" t="s">
        <v>11691</v>
      </c>
      <c r="I1112" t="s">
        <v>1268</v>
      </c>
      <c r="J1112" t="s">
        <v>11559</v>
      </c>
      <c r="K1112"/>
      <c r="L1112" t="s">
        <v>1939</v>
      </c>
      <c r="M1112" t="s">
        <v>2031</v>
      </c>
      <c r="N1112"/>
      <c r="O1112" t="s">
        <v>11188</v>
      </c>
      <c r="P1112" t="s">
        <v>1274</v>
      </c>
      <c r="Q1112" t="s">
        <v>1264</v>
      </c>
      <c r="R1112" t="s">
        <v>2182</v>
      </c>
      <c r="S1112"/>
      <c r="T1112"/>
      <c r="U1112" t="s">
        <v>11561</v>
      </c>
      <c r="V1112" t="s">
        <v>11693</v>
      </c>
      <c r="W1112"/>
      <c r="X1112"/>
      <c r="Y1112"/>
      <c r="Z1112"/>
      <c r="AA1112"/>
      <c r="AB1112"/>
      <c r="AC1112"/>
      <c r="AD1112"/>
      <c r="AE1112"/>
      <c r="AF1112"/>
      <c r="AG1112"/>
      <c r="AH1112"/>
      <c r="AI1112"/>
      <c r="AJ1112"/>
      <c r="AK1112"/>
      <c r="AL1112"/>
      <c r="AM1112"/>
      <c r="AN1112"/>
      <c r="AO1112" s="108" t="s">
        <v>43</v>
      </c>
      <c r="AP1112" t="s">
        <v>1321</v>
      </c>
      <c r="AQ1112">
        <v>32</v>
      </c>
      <c r="AR1112" t="e">
        <v>#N/A</v>
      </c>
      <c r="AS1112" t="s">
        <v>1274</v>
      </c>
      <c r="AT1112" t="e">
        <v>#N/A</v>
      </c>
      <c r="AU1112" t="s">
        <v>11692</v>
      </c>
      <c r="AV1112" t="s">
        <v>11694</v>
      </c>
      <c r="AW1112" t="s">
        <v>1937</v>
      </c>
      <c r="AX1112" t="s">
        <v>1934</v>
      </c>
      <c r="AY1112" t="s">
        <v>11695</v>
      </c>
      <c r="AZ1112" t="s">
        <v>1264</v>
      </c>
      <c r="BA1112" t="s">
        <v>11696</v>
      </c>
      <c r="BB1112" t="s">
        <v>1268</v>
      </c>
      <c r="BC1112" t="s">
        <v>1939</v>
      </c>
      <c r="BD1112" t="s">
        <v>11697</v>
      </c>
      <c r="BE1112">
        <v>1112</v>
      </c>
      <c r="BF1112">
        <v>1096</v>
      </c>
      <c r="BG1112">
        <v>0</v>
      </c>
      <c r="BH1112" t="s">
        <v>11692</v>
      </c>
      <c r="BI1112">
        <v>1</v>
      </c>
      <c r="BJ1112">
        <v>0</v>
      </c>
      <c r="BK1112">
        <v>0</v>
      </c>
      <c r="BL1112" t="s">
        <v>1592</v>
      </c>
      <c r="BM1112" t="s">
        <v>11560</v>
      </c>
      <c r="BN1112" t="s">
        <v>11562</v>
      </c>
      <c r="BO1112" t="e" cm="1">
        <v>#N/A</v>
      </c>
      <c r="BP1112" t="s">
        <v>1592</v>
      </c>
      <c r="BQ1112" t="s">
        <v>1223</v>
      </c>
      <c r="BR1112">
        <v>56</v>
      </c>
      <c r="BS1112" t="s">
        <v>1781</v>
      </c>
      <c r="BT1112" t="s">
        <v>11698</v>
      </c>
      <c r="BU1112" t="s">
        <v>11691</v>
      </c>
      <c r="BV1112" t="s">
        <v>11694</v>
      </c>
      <c r="BW1112" t="s">
        <v>11695</v>
      </c>
      <c r="BX1112" t="s">
        <v>1937</v>
      </c>
      <c r="BY1112" t="s">
        <v>1592</v>
      </c>
      <c r="BZ1112" t="s">
        <v>1937</v>
      </c>
      <c r="CA1112" t="s">
        <v>2031</v>
      </c>
      <c r="CB1112"/>
      <c r="CC1112" t="s">
        <v>998</v>
      </c>
      <c r="CD1112" t="s">
        <v>1268</v>
      </c>
      <c r="CE1112" t="s">
        <v>11699</v>
      </c>
      <c r="CF1112" t="s">
        <v>11700</v>
      </c>
      <c r="CG1112" t="s">
        <v>1268</v>
      </c>
      <c r="CH1112" t="s">
        <v>1592</v>
      </c>
      <c r="CI1112" t="s">
        <v>2182</v>
      </c>
      <c r="CJ1112" t="s">
        <v>1274</v>
      </c>
      <c r="CK1112"/>
      <c r="CL1112"/>
      <c r="CM1112" t="s">
        <v>11561</v>
      </c>
      <c r="CN1112" t="s">
        <v>11693</v>
      </c>
      <c r="CO1112" t="s">
        <v>11561</v>
      </c>
      <c r="CP1112" t="s">
        <v>11693</v>
      </c>
      <c r="CQ1112" t="s">
        <v>1592</v>
      </c>
      <c r="CR1112">
        <v>8</v>
      </c>
      <c r="CS1112" t="s">
        <v>1223</v>
      </c>
      <c r="CT1112" t="s">
        <v>1223</v>
      </c>
      <c r="CU1112" t="s">
        <v>1223</v>
      </c>
      <c r="CV1112" t="s">
        <v>1592</v>
      </c>
      <c r="CW1112" t="s">
        <v>1592</v>
      </c>
      <c r="CX1112">
        <v>1110</v>
      </c>
      <c r="CY1112" t="s">
        <v>11701</v>
      </c>
      <c r="CZ1112" t="s">
        <v>1592</v>
      </c>
      <c r="DA1112" t="s">
        <v>2313</v>
      </c>
      <c r="DB1112" t="s">
        <v>2314</v>
      </c>
      <c r="DC1112" t="s">
        <v>11692</v>
      </c>
      <c r="DD1112" t="s">
        <v>1264</v>
      </c>
      <c r="DE1112" t="s">
        <v>11691</v>
      </c>
      <c r="DF1112" t="s">
        <v>1592</v>
      </c>
      <c r="DG1112" t="s">
        <v>1592</v>
      </c>
      <c r="DH1112" t="s">
        <v>2334</v>
      </c>
      <c r="DI1112" t="e">
        <v>#N/A</v>
      </c>
      <c r="DJ1112"/>
      <c r="DK1112" t="s">
        <v>2334</v>
      </c>
      <c r="DL1112">
        <v>9</v>
      </c>
      <c r="DM1112" t="s">
        <v>2315</v>
      </c>
      <c r="DN1112" t="s">
        <v>1274</v>
      </c>
      <c r="DO1112" t="b">
        <v>1</v>
      </c>
      <c r="DP1112" t="b">
        <v>1</v>
      </c>
      <c r="DQ1112" t="b">
        <v>1</v>
      </c>
      <c r="DR1112" t="b">
        <v>0</v>
      </c>
      <c r="DS1112" t="b">
        <v>0</v>
      </c>
      <c r="DT1112" t="b">
        <v>1</v>
      </c>
      <c r="DU1112" t="b">
        <v>0</v>
      </c>
      <c r="DV1112">
        <v>0</v>
      </c>
      <c r="DW1112" t="b">
        <v>0</v>
      </c>
      <c r="DX1112" t="b">
        <v>0</v>
      </c>
      <c r="DY1112" t="b">
        <v>0</v>
      </c>
      <c r="DZ1112" t="b">
        <v>0</v>
      </c>
      <c r="EA1112" t="b">
        <v>0</v>
      </c>
      <c r="EB1112" t="b">
        <v>0</v>
      </c>
      <c r="EC1112" t="b">
        <v>0</v>
      </c>
      <c r="ED1112" t="b">
        <v>0</v>
      </c>
      <c r="EE1112" t="b">
        <v>0</v>
      </c>
      <c r="EF1112" t="b" cm="1">
        <v>0</v>
      </c>
      <c r="EG1112" t="b">
        <v>0</v>
      </c>
      <c r="EH1112" t="b">
        <v>0</v>
      </c>
      <c r="EI1112" t="b">
        <v>0</v>
      </c>
      <c r="EJ1112" t="s">
        <v>1592</v>
      </c>
      <c r="EK1112">
        <v>0</v>
      </c>
      <c r="EL1112">
        <v>13</v>
      </c>
      <c r="EM1112" t="b">
        <v>0</v>
      </c>
    </row>
    <row r="1113" spans="1:143" ht="15.75">
      <c r="A1113"/>
      <c r="B1113" t="s">
        <v>1274</v>
      </c>
      <c r="C1113" t="s">
        <v>1274</v>
      </c>
      <c r="D1113" t="s">
        <v>11702</v>
      </c>
      <c r="E1113" t="s">
        <v>11703</v>
      </c>
      <c r="F1113"/>
      <c r="G1113" t="s">
        <v>11702</v>
      </c>
      <c r="H1113" t="s">
        <v>11702</v>
      </c>
      <c r="I1113" t="s">
        <v>1268</v>
      </c>
      <c r="J1113" t="s">
        <v>11559</v>
      </c>
      <c r="K1113"/>
      <c r="L1113" t="s">
        <v>1939</v>
      </c>
      <c r="M1113" t="s">
        <v>1974</v>
      </c>
      <c r="N1113"/>
      <c r="O1113" t="s">
        <v>11188</v>
      </c>
      <c r="P1113" t="s">
        <v>1274</v>
      </c>
      <c r="Q1113" t="s">
        <v>1264</v>
      </c>
      <c r="R1113" t="s">
        <v>2182</v>
      </c>
      <c r="S1113"/>
      <c r="T1113"/>
      <c r="U1113" t="s">
        <v>11561</v>
      </c>
      <c r="V1113" t="s">
        <v>11704</v>
      </c>
      <c r="W1113"/>
      <c r="X1113"/>
      <c r="Y1113"/>
      <c r="Z1113"/>
      <c r="AA1113"/>
      <c r="AB1113"/>
      <c r="AC1113"/>
      <c r="AD1113"/>
      <c r="AE1113"/>
      <c r="AF1113"/>
      <c r="AG1113"/>
      <c r="AH1113"/>
      <c r="AI1113"/>
      <c r="AJ1113"/>
      <c r="AK1113"/>
      <c r="AL1113"/>
      <c r="AM1113"/>
      <c r="AN1113"/>
      <c r="AO1113" s="108" t="s">
        <v>43</v>
      </c>
      <c r="AP1113" t="s">
        <v>1321</v>
      </c>
      <c r="AQ1113">
        <v>33</v>
      </c>
      <c r="AR1113" t="e">
        <v>#N/A</v>
      </c>
      <c r="AS1113" t="s">
        <v>1274</v>
      </c>
      <c r="AT1113" t="e">
        <v>#N/A</v>
      </c>
      <c r="AU1113" t="s">
        <v>11703</v>
      </c>
      <c r="AV1113" t="s">
        <v>11705</v>
      </c>
      <c r="AW1113" t="s">
        <v>1937</v>
      </c>
      <c r="AX1113" t="s">
        <v>1934</v>
      </c>
      <c r="AY1113" t="s">
        <v>11706</v>
      </c>
      <c r="AZ1113" t="s">
        <v>1264</v>
      </c>
      <c r="BA1113" t="s">
        <v>11707</v>
      </c>
      <c r="BB1113" t="s">
        <v>1268</v>
      </c>
      <c r="BC1113" t="s">
        <v>1939</v>
      </c>
      <c r="BD1113" t="s">
        <v>11708</v>
      </c>
      <c r="BE1113">
        <v>1113</v>
      </c>
      <c r="BF1113">
        <v>1096</v>
      </c>
      <c r="BG1113">
        <v>0</v>
      </c>
      <c r="BH1113" t="s">
        <v>11703</v>
      </c>
      <c r="BI1113">
        <v>1</v>
      </c>
      <c r="BJ1113">
        <v>0</v>
      </c>
      <c r="BK1113">
        <v>0</v>
      </c>
      <c r="BL1113" t="s">
        <v>1592</v>
      </c>
      <c r="BM1113" t="s">
        <v>11560</v>
      </c>
      <c r="BN1113" t="s">
        <v>11562</v>
      </c>
      <c r="BO1113" t="e" cm="1">
        <v>#N/A</v>
      </c>
      <c r="BP1113" t="s">
        <v>1592</v>
      </c>
      <c r="BQ1113" t="s">
        <v>1223</v>
      </c>
      <c r="BR1113">
        <v>57</v>
      </c>
      <c r="BS1113" t="s">
        <v>1787</v>
      </c>
      <c r="BT1113" t="s">
        <v>11709</v>
      </c>
      <c r="BU1113" t="s">
        <v>11702</v>
      </c>
      <c r="BV1113" t="s">
        <v>11705</v>
      </c>
      <c r="BW1113" t="s">
        <v>11706</v>
      </c>
      <c r="BX1113" t="s">
        <v>1937</v>
      </c>
      <c r="BY1113" t="s">
        <v>1592</v>
      </c>
      <c r="BZ1113" t="s">
        <v>1937</v>
      </c>
      <c r="CA1113" t="s">
        <v>1974</v>
      </c>
      <c r="CB1113"/>
      <c r="CC1113" t="s">
        <v>998</v>
      </c>
      <c r="CD1113" t="s">
        <v>1268</v>
      </c>
      <c r="CE1113" t="s">
        <v>11536</v>
      </c>
      <c r="CF1113" t="s">
        <v>11710</v>
      </c>
      <c r="CG1113" t="s">
        <v>1268</v>
      </c>
      <c r="CH1113" t="s">
        <v>1592</v>
      </c>
      <c r="CI1113" t="s">
        <v>2182</v>
      </c>
      <c r="CJ1113" t="s">
        <v>1274</v>
      </c>
      <c r="CK1113"/>
      <c r="CL1113"/>
      <c r="CM1113" t="s">
        <v>11561</v>
      </c>
      <c r="CN1113" t="s">
        <v>11704</v>
      </c>
      <c r="CO1113" t="s">
        <v>11561</v>
      </c>
      <c r="CP1113" t="s">
        <v>11704</v>
      </c>
      <c r="CQ1113" t="s">
        <v>1592</v>
      </c>
      <c r="CR1113">
        <v>8</v>
      </c>
      <c r="CS1113" t="s">
        <v>1223</v>
      </c>
      <c r="CT1113" t="s">
        <v>1223</v>
      </c>
      <c r="CU1113" t="s">
        <v>1223</v>
      </c>
      <c r="CV1113" t="s">
        <v>1592</v>
      </c>
      <c r="CW1113" t="s">
        <v>1592</v>
      </c>
      <c r="CX1113">
        <v>1111</v>
      </c>
      <c r="CY1113" t="s">
        <v>11711</v>
      </c>
      <c r="CZ1113" t="s">
        <v>1592</v>
      </c>
      <c r="DA1113" t="s">
        <v>2313</v>
      </c>
      <c r="DB1113" t="s">
        <v>2314</v>
      </c>
      <c r="DC1113" t="s">
        <v>11703</v>
      </c>
      <c r="DD1113" t="s">
        <v>1264</v>
      </c>
      <c r="DE1113" t="s">
        <v>11702</v>
      </c>
      <c r="DF1113" t="s">
        <v>1592</v>
      </c>
      <c r="DG1113" t="s">
        <v>1592</v>
      </c>
      <c r="DH1113" t="s">
        <v>2334</v>
      </c>
      <c r="DI1113" t="e">
        <v>#N/A</v>
      </c>
      <c r="DJ1113"/>
      <c r="DK1113" t="s">
        <v>2334</v>
      </c>
      <c r="DL1113">
        <v>9</v>
      </c>
      <c r="DM1113" t="s">
        <v>2315</v>
      </c>
      <c r="DN1113" t="s">
        <v>1274</v>
      </c>
      <c r="DO1113" t="b">
        <v>1</v>
      </c>
      <c r="DP1113" t="b">
        <v>1</v>
      </c>
      <c r="DQ1113" t="b">
        <v>1</v>
      </c>
      <c r="DR1113" t="b">
        <v>0</v>
      </c>
      <c r="DS1113" t="b">
        <v>0</v>
      </c>
      <c r="DT1113" t="b">
        <v>1</v>
      </c>
      <c r="DU1113" t="b">
        <v>0</v>
      </c>
      <c r="DV1113">
        <v>0</v>
      </c>
      <c r="DW1113" t="b">
        <v>0</v>
      </c>
      <c r="DX1113" t="b">
        <v>0</v>
      </c>
      <c r="DY1113" t="b">
        <v>0</v>
      </c>
      <c r="DZ1113" t="b">
        <v>0</v>
      </c>
      <c r="EA1113" t="b">
        <v>0</v>
      </c>
      <c r="EB1113" t="b">
        <v>0</v>
      </c>
      <c r="EC1113" t="b">
        <v>0</v>
      </c>
      <c r="ED1113" t="b">
        <v>0</v>
      </c>
      <c r="EE1113" t="b">
        <v>0</v>
      </c>
      <c r="EF1113" t="b" cm="1">
        <v>0</v>
      </c>
      <c r="EG1113" t="b">
        <v>0</v>
      </c>
      <c r="EH1113" t="b">
        <v>0</v>
      </c>
      <c r="EI1113" t="b">
        <v>0</v>
      </c>
      <c r="EJ1113" t="s">
        <v>1592</v>
      </c>
      <c r="EK1113">
        <v>0</v>
      </c>
      <c r="EL1113">
        <v>13</v>
      </c>
      <c r="EM1113" t="b">
        <v>0</v>
      </c>
    </row>
    <row r="1114" spans="1:143" ht="15.75">
      <c r="A1114"/>
      <c r="B1114" t="s">
        <v>1274</v>
      </c>
      <c r="C1114" t="s">
        <v>1274</v>
      </c>
      <c r="D1114" t="s">
        <v>11712</v>
      </c>
      <c r="E1114" t="s">
        <v>11713</v>
      </c>
      <c r="F1114"/>
      <c r="G1114" t="s">
        <v>11712</v>
      </c>
      <c r="H1114" t="s">
        <v>11712</v>
      </c>
      <c r="I1114" t="s">
        <v>1268</v>
      </c>
      <c r="J1114" t="s">
        <v>11559</v>
      </c>
      <c r="K1114"/>
      <c r="L1114" t="s">
        <v>1939</v>
      </c>
      <c r="M1114" t="s">
        <v>1974</v>
      </c>
      <c r="N1114"/>
      <c r="O1114" t="s">
        <v>11188</v>
      </c>
      <c r="P1114" t="s">
        <v>1274</v>
      </c>
      <c r="Q1114" t="s">
        <v>1264</v>
      </c>
      <c r="R1114" t="s">
        <v>2182</v>
      </c>
      <c r="S1114"/>
      <c r="T1114"/>
      <c r="U1114" t="s">
        <v>11561</v>
      </c>
      <c r="V1114" t="s">
        <v>11714</v>
      </c>
      <c r="W1114"/>
      <c r="X1114"/>
      <c r="Y1114"/>
      <c r="Z1114"/>
      <c r="AA1114"/>
      <c r="AB1114"/>
      <c r="AC1114"/>
      <c r="AD1114"/>
      <c r="AE1114"/>
      <c r="AF1114"/>
      <c r="AG1114"/>
      <c r="AH1114"/>
      <c r="AI1114"/>
      <c r="AJ1114"/>
      <c r="AK1114"/>
      <c r="AL1114"/>
      <c r="AM1114"/>
      <c r="AN1114"/>
      <c r="AO1114" s="108" t="s">
        <v>43</v>
      </c>
      <c r="AP1114" t="s">
        <v>1321</v>
      </c>
      <c r="AQ1114">
        <v>34</v>
      </c>
      <c r="AR1114" t="e">
        <v>#N/A</v>
      </c>
      <c r="AS1114" t="s">
        <v>1274</v>
      </c>
      <c r="AT1114" t="e">
        <v>#N/A</v>
      </c>
      <c r="AU1114" t="s">
        <v>11713</v>
      </c>
      <c r="AV1114" t="s">
        <v>11715</v>
      </c>
      <c r="AW1114" t="s">
        <v>1937</v>
      </c>
      <c r="AX1114" t="s">
        <v>1934</v>
      </c>
      <c r="AY1114" t="s">
        <v>11716</v>
      </c>
      <c r="AZ1114" t="s">
        <v>1264</v>
      </c>
      <c r="BA1114" t="s">
        <v>11717</v>
      </c>
      <c r="BB1114" t="s">
        <v>1268</v>
      </c>
      <c r="BC1114" t="s">
        <v>1939</v>
      </c>
      <c r="BD1114" t="s">
        <v>11718</v>
      </c>
      <c r="BE1114">
        <v>1114</v>
      </c>
      <c r="BF1114">
        <v>1096</v>
      </c>
      <c r="BG1114">
        <v>0</v>
      </c>
      <c r="BH1114" t="s">
        <v>11713</v>
      </c>
      <c r="BI1114">
        <v>1</v>
      </c>
      <c r="BJ1114">
        <v>0</v>
      </c>
      <c r="BK1114">
        <v>0</v>
      </c>
      <c r="BL1114" t="s">
        <v>1592</v>
      </c>
      <c r="BM1114" t="s">
        <v>11560</v>
      </c>
      <c r="BN1114" t="s">
        <v>11562</v>
      </c>
      <c r="BO1114" t="e" cm="1">
        <v>#N/A</v>
      </c>
      <c r="BP1114" t="s">
        <v>1592</v>
      </c>
      <c r="BQ1114" t="s">
        <v>1223</v>
      </c>
      <c r="BR1114">
        <v>58</v>
      </c>
      <c r="BS1114" t="s">
        <v>1791</v>
      </c>
      <c r="BT1114" t="s">
        <v>11719</v>
      </c>
      <c r="BU1114" t="s">
        <v>11712</v>
      </c>
      <c r="BV1114" t="s">
        <v>11715</v>
      </c>
      <c r="BW1114" t="s">
        <v>11716</v>
      </c>
      <c r="BX1114" t="s">
        <v>1937</v>
      </c>
      <c r="BY1114" t="s">
        <v>1592</v>
      </c>
      <c r="BZ1114" t="s">
        <v>1937</v>
      </c>
      <c r="CA1114" t="s">
        <v>1974</v>
      </c>
      <c r="CB1114"/>
      <c r="CC1114" t="s">
        <v>998</v>
      </c>
      <c r="CD1114" t="s">
        <v>1268</v>
      </c>
      <c r="CE1114" t="s">
        <v>11549</v>
      </c>
      <c r="CF1114" t="s">
        <v>11720</v>
      </c>
      <c r="CG1114" t="s">
        <v>1268</v>
      </c>
      <c r="CH1114" t="s">
        <v>1592</v>
      </c>
      <c r="CI1114" t="s">
        <v>2182</v>
      </c>
      <c r="CJ1114" t="s">
        <v>1274</v>
      </c>
      <c r="CK1114"/>
      <c r="CL1114"/>
      <c r="CM1114" t="s">
        <v>11561</v>
      </c>
      <c r="CN1114" t="s">
        <v>11714</v>
      </c>
      <c r="CO1114" t="s">
        <v>11561</v>
      </c>
      <c r="CP1114" t="s">
        <v>11714</v>
      </c>
      <c r="CQ1114" t="s">
        <v>1592</v>
      </c>
      <c r="CR1114">
        <v>8</v>
      </c>
      <c r="CS1114" t="s">
        <v>1223</v>
      </c>
      <c r="CT1114" t="s">
        <v>1223</v>
      </c>
      <c r="CU1114" t="s">
        <v>1223</v>
      </c>
      <c r="CV1114" t="s">
        <v>1592</v>
      </c>
      <c r="CW1114" t="s">
        <v>1592</v>
      </c>
      <c r="CX1114">
        <v>1112</v>
      </c>
      <c r="CY1114" t="s">
        <v>11721</v>
      </c>
      <c r="CZ1114" t="s">
        <v>1592</v>
      </c>
      <c r="DA1114" t="s">
        <v>2313</v>
      </c>
      <c r="DB1114" t="s">
        <v>2314</v>
      </c>
      <c r="DC1114" t="s">
        <v>11713</v>
      </c>
      <c r="DD1114" t="s">
        <v>1264</v>
      </c>
      <c r="DE1114" t="s">
        <v>11712</v>
      </c>
      <c r="DF1114" t="s">
        <v>1592</v>
      </c>
      <c r="DG1114" t="s">
        <v>1592</v>
      </c>
      <c r="DH1114" t="s">
        <v>2334</v>
      </c>
      <c r="DI1114" t="e">
        <v>#N/A</v>
      </c>
      <c r="DJ1114"/>
      <c r="DK1114" t="s">
        <v>2334</v>
      </c>
      <c r="DL1114">
        <v>9</v>
      </c>
      <c r="DM1114" t="s">
        <v>2315</v>
      </c>
      <c r="DN1114" t="s">
        <v>1274</v>
      </c>
      <c r="DO1114" t="b">
        <v>1</v>
      </c>
      <c r="DP1114" t="b">
        <v>1</v>
      </c>
      <c r="DQ1114" t="b">
        <v>1</v>
      </c>
      <c r="DR1114" t="b">
        <v>0</v>
      </c>
      <c r="DS1114" t="b">
        <v>0</v>
      </c>
      <c r="DT1114" t="b">
        <v>1</v>
      </c>
      <c r="DU1114" t="b">
        <v>0</v>
      </c>
      <c r="DV1114">
        <v>0</v>
      </c>
      <c r="DW1114" t="b">
        <v>0</v>
      </c>
      <c r="DX1114" t="b">
        <v>0</v>
      </c>
      <c r="DY1114" t="b">
        <v>0</v>
      </c>
      <c r="DZ1114" t="b">
        <v>0</v>
      </c>
      <c r="EA1114" t="b">
        <v>0</v>
      </c>
      <c r="EB1114" t="b">
        <v>0</v>
      </c>
      <c r="EC1114" t="b">
        <v>0</v>
      </c>
      <c r="ED1114" t="b">
        <v>0</v>
      </c>
      <c r="EE1114" t="b">
        <v>0</v>
      </c>
      <c r="EF1114" t="b" cm="1">
        <v>0</v>
      </c>
      <c r="EG1114" t="b">
        <v>0</v>
      </c>
      <c r="EH1114" t="b">
        <v>0</v>
      </c>
      <c r="EI1114" t="b">
        <v>0</v>
      </c>
      <c r="EJ1114" t="s">
        <v>1592</v>
      </c>
      <c r="EK1114">
        <v>0</v>
      </c>
      <c r="EL1114">
        <v>12</v>
      </c>
      <c r="EM1114" t="b">
        <v>0</v>
      </c>
    </row>
    <row r="1115" spans="1:143" ht="15.75">
      <c r="A1115"/>
      <c r="B1115" t="s">
        <v>1274</v>
      </c>
      <c r="C1115" t="s">
        <v>1274</v>
      </c>
      <c r="D1115" t="s">
        <v>11722</v>
      </c>
      <c r="E1115" t="s">
        <v>11723</v>
      </c>
      <c r="F1115"/>
      <c r="G1115" t="s">
        <v>11722</v>
      </c>
      <c r="H1115" t="s">
        <v>11722</v>
      </c>
      <c r="I1115" t="s">
        <v>1268</v>
      </c>
      <c r="J1115" t="s">
        <v>11559</v>
      </c>
      <c r="K1115"/>
      <c r="L1115" t="s">
        <v>1939</v>
      </c>
      <c r="M1115" t="s">
        <v>1974</v>
      </c>
      <c r="N1115"/>
      <c r="O1115" t="s">
        <v>11188</v>
      </c>
      <c r="P1115" t="s">
        <v>1274</v>
      </c>
      <c r="Q1115" t="s">
        <v>1264</v>
      </c>
      <c r="R1115" t="s">
        <v>2182</v>
      </c>
      <c r="S1115"/>
      <c r="T1115"/>
      <c r="U1115" t="s">
        <v>11561</v>
      </c>
      <c r="V1115" t="s">
        <v>11724</v>
      </c>
      <c r="W1115"/>
      <c r="X1115"/>
      <c r="Y1115"/>
      <c r="Z1115"/>
      <c r="AA1115"/>
      <c r="AB1115"/>
      <c r="AC1115"/>
      <c r="AD1115"/>
      <c r="AE1115"/>
      <c r="AF1115"/>
      <c r="AG1115"/>
      <c r="AH1115"/>
      <c r="AI1115"/>
      <c r="AJ1115"/>
      <c r="AK1115"/>
      <c r="AL1115"/>
      <c r="AM1115"/>
      <c r="AN1115"/>
      <c r="AO1115" s="108" t="s">
        <v>43</v>
      </c>
      <c r="AP1115" t="s">
        <v>1321</v>
      </c>
      <c r="AQ1115">
        <v>35</v>
      </c>
      <c r="AR1115" t="e">
        <v>#N/A</v>
      </c>
      <c r="AS1115" t="s">
        <v>1274</v>
      </c>
      <c r="AT1115" t="e">
        <v>#N/A</v>
      </c>
      <c r="AU1115" t="s">
        <v>11723</v>
      </c>
      <c r="AV1115" t="s">
        <v>11725</v>
      </c>
      <c r="AW1115" t="s">
        <v>1937</v>
      </c>
      <c r="AX1115" t="s">
        <v>1934</v>
      </c>
      <c r="AY1115" t="s">
        <v>11726</v>
      </c>
      <c r="AZ1115" t="s">
        <v>1264</v>
      </c>
      <c r="BA1115" t="s">
        <v>11727</v>
      </c>
      <c r="BB1115" t="s">
        <v>1268</v>
      </c>
      <c r="BC1115" t="s">
        <v>1939</v>
      </c>
      <c r="BD1115" t="s">
        <v>11728</v>
      </c>
      <c r="BE1115">
        <v>1115</v>
      </c>
      <c r="BF1115">
        <v>1096</v>
      </c>
      <c r="BG1115">
        <v>0</v>
      </c>
      <c r="BH1115" t="s">
        <v>11723</v>
      </c>
      <c r="BI1115">
        <v>1</v>
      </c>
      <c r="BJ1115">
        <v>0</v>
      </c>
      <c r="BK1115">
        <v>0</v>
      </c>
      <c r="BL1115" t="s">
        <v>1592</v>
      </c>
      <c r="BM1115" t="s">
        <v>11560</v>
      </c>
      <c r="BN1115" t="s">
        <v>11562</v>
      </c>
      <c r="BO1115" t="e" cm="1">
        <v>#N/A</v>
      </c>
      <c r="BP1115" t="s">
        <v>1592</v>
      </c>
      <c r="BQ1115" t="s">
        <v>1223</v>
      </c>
      <c r="BR1115">
        <v>59</v>
      </c>
      <c r="BS1115" t="s">
        <v>1795</v>
      </c>
      <c r="BT1115" t="s">
        <v>11729</v>
      </c>
      <c r="BU1115" t="s">
        <v>11722</v>
      </c>
      <c r="BV1115" t="s">
        <v>11725</v>
      </c>
      <c r="BW1115" t="s">
        <v>11726</v>
      </c>
      <c r="BX1115" t="s">
        <v>1937</v>
      </c>
      <c r="BY1115" t="s">
        <v>1592</v>
      </c>
      <c r="BZ1115" t="s">
        <v>1937</v>
      </c>
      <c r="CA1115" t="s">
        <v>1974</v>
      </c>
      <c r="CB1115"/>
      <c r="CC1115" t="s">
        <v>998</v>
      </c>
      <c r="CD1115" t="s">
        <v>1268</v>
      </c>
      <c r="CE1115" t="s">
        <v>11730</v>
      </c>
      <c r="CF1115" t="s">
        <v>11731</v>
      </c>
      <c r="CG1115" t="s">
        <v>1268</v>
      </c>
      <c r="CH1115" t="s">
        <v>1592</v>
      </c>
      <c r="CI1115" t="s">
        <v>2182</v>
      </c>
      <c r="CJ1115" t="s">
        <v>1274</v>
      </c>
      <c r="CK1115"/>
      <c r="CL1115"/>
      <c r="CM1115" t="s">
        <v>11561</v>
      </c>
      <c r="CN1115" t="s">
        <v>11724</v>
      </c>
      <c r="CO1115" t="s">
        <v>11561</v>
      </c>
      <c r="CP1115" t="s">
        <v>11724</v>
      </c>
      <c r="CQ1115" t="s">
        <v>1592</v>
      </c>
      <c r="CR1115">
        <v>8</v>
      </c>
      <c r="CS1115" t="s">
        <v>1223</v>
      </c>
      <c r="CT1115" t="s">
        <v>1223</v>
      </c>
      <c r="CU1115" t="s">
        <v>1223</v>
      </c>
      <c r="CV1115" t="s">
        <v>1592</v>
      </c>
      <c r="CW1115" t="s">
        <v>1592</v>
      </c>
      <c r="CX1115">
        <v>1113</v>
      </c>
      <c r="CY1115" t="s">
        <v>11732</v>
      </c>
      <c r="CZ1115" t="s">
        <v>1592</v>
      </c>
      <c r="DA1115" t="s">
        <v>2313</v>
      </c>
      <c r="DB1115" t="s">
        <v>2314</v>
      </c>
      <c r="DC1115" t="s">
        <v>11723</v>
      </c>
      <c r="DD1115" t="s">
        <v>1264</v>
      </c>
      <c r="DE1115" t="s">
        <v>11722</v>
      </c>
      <c r="DF1115" t="s">
        <v>1592</v>
      </c>
      <c r="DG1115" t="s">
        <v>1592</v>
      </c>
      <c r="DH1115" t="s">
        <v>2334</v>
      </c>
      <c r="DI1115" t="e">
        <v>#N/A</v>
      </c>
      <c r="DJ1115"/>
      <c r="DK1115" t="s">
        <v>2334</v>
      </c>
      <c r="DL1115">
        <v>9</v>
      </c>
      <c r="DM1115" t="s">
        <v>2315</v>
      </c>
      <c r="DN1115" t="s">
        <v>1274</v>
      </c>
      <c r="DO1115" t="b">
        <v>1</v>
      </c>
      <c r="DP1115" t="b">
        <v>1</v>
      </c>
      <c r="DQ1115" t="b">
        <v>1</v>
      </c>
      <c r="DR1115" t="b">
        <v>0</v>
      </c>
      <c r="DS1115" t="b">
        <v>0</v>
      </c>
      <c r="DT1115" t="b">
        <v>1</v>
      </c>
      <c r="DU1115" t="b">
        <v>0</v>
      </c>
      <c r="DV1115">
        <v>0</v>
      </c>
      <c r="DW1115" t="b">
        <v>0</v>
      </c>
      <c r="DX1115" t="b">
        <v>0</v>
      </c>
      <c r="DY1115" t="b">
        <v>0</v>
      </c>
      <c r="DZ1115" t="b">
        <v>0</v>
      </c>
      <c r="EA1115" t="b">
        <v>0</v>
      </c>
      <c r="EB1115" t="b">
        <v>0</v>
      </c>
      <c r="EC1115" t="b">
        <v>0</v>
      </c>
      <c r="ED1115" t="b">
        <v>0</v>
      </c>
      <c r="EE1115" t="b">
        <v>0</v>
      </c>
      <c r="EF1115" t="b" cm="1">
        <v>0</v>
      </c>
      <c r="EG1115" t="b">
        <v>0</v>
      </c>
      <c r="EH1115" t="b">
        <v>0</v>
      </c>
      <c r="EI1115" t="b">
        <v>0</v>
      </c>
      <c r="EJ1115" t="s">
        <v>1592</v>
      </c>
      <c r="EK1115">
        <v>0</v>
      </c>
      <c r="EL1115">
        <v>13</v>
      </c>
      <c r="EM1115" t="b">
        <v>0</v>
      </c>
    </row>
    <row r="1116" spans="1:143" ht="15.75">
      <c r="A1116"/>
      <c r="B1116" t="s">
        <v>1274</v>
      </c>
      <c r="C1116" t="s">
        <v>1274</v>
      </c>
      <c r="D1116" t="s">
        <v>11733</v>
      </c>
      <c r="E1116" t="s">
        <v>11734</v>
      </c>
      <c r="F1116"/>
      <c r="G1116" t="s">
        <v>11733</v>
      </c>
      <c r="H1116" t="s">
        <v>11733</v>
      </c>
      <c r="I1116" t="s">
        <v>1268</v>
      </c>
      <c r="J1116" t="s">
        <v>11559</v>
      </c>
      <c r="K1116"/>
      <c r="L1116" t="s">
        <v>1939</v>
      </c>
      <c r="M1116" t="s">
        <v>1974</v>
      </c>
      <c r="N1116"/>
      <c r="O1116" t="s">
        <v>11188</v>
      </c>
      <c r="P1116" t="s">
        <v>1274</v>
      </c>
      <c r="Q1116" t="s">
        <v>1264</v>
      </c>
      <c r="R1116" t="s">
        <v>2182</v>
      </c>
      <c r="S1116"/>
      <c r="T1116"/>
      <c r="U1116" t="s">
        <v>11561</v>
      </c>
      <c r="V1116" t="s">
        <v>11735</v>
      </c>
      <c r="W1116"/>
      <c r="X1116"/>
      <c r="Y1116"/>
      <c r="Z1116"/>
      <c r="AA1116"/>
      <c r="AB1116"/>
      <c r="AC1116"/>
      <c r="AD1116"/>
      <c r="AE1116"/>
      <c r="AF1116"/>
      <c r="AG1116"/>
      <c r="AH1116"/>
      <c r="AI1116"/>
      <c r="AJ1116"/>
      <c r="AK1116"/>
      <c r="AL1116"/>
      <c r="AM1116"/>
      <c r="AN1116"/>
      <c r="AO1116" s="108" t="s">
        <v>43</v>
      </c>
      <c r="AP1116" t="s">
        <v>1321</v>
      </c>
      <c r="AQ1116">
        <v>36</v>
      </c>
      <c r="AR1116" t="e">
        <v>#N/A</v>
      </c>
      <c r="AS1116" t="s">
        <v>1274</v>
      </c>
      <c r="AT1116" t="e">
        <v>#N/A</v>
      </c>
      <c r="AU1116" t="s">
        <v>11734</v>
      </c>
      <c r="AV1116" t="s">
        <v>11736</v>
      </c>
      <c r="AW1116" t="s">
        <v>1937</v>
      </c>
      <c r="AX1116" t="s">
        <v>1934</v>
      </c>
      <c r="AY1116" t="s">
        <v>11737</v>
      </c>
      <c r="AZ1116" t="s">
        <v>1264</v>
      </c>
      <c r="BA1116" t="s">
        <v>11738</v>
      </c>
      <c r="BB1116" t="s">
        <v>1268</v>
      </c>
      <c r="BC1116" t="s">
        <v>1939</v>
      </c>
      <c r="BD1116" t="s">
        <v>11739</v>
      </c>
      <c r="BE1116">
        <v>1116</v>
      </c>
      <c r="BF1116">
        <v>1096</v>
      </c>
      <c r="BG1116">
        <v>0</v>
      </c>
      <c r="BH1116" t="s">
        <v>11734</v>
      </c>
      <c r="BI1116">
        <v>1</v>
      </c>
      <c r="BJ1116">
        <v>0</v>
      </c>
      <c r="BK1116">
        <v>0</v>
      </c>
      <c r="BL1116" t="s">
        <v>1592</v>
      </c>
      <c r="BM1116" t="s">
        <v>11560</v>
      </c>
      <c r="BN1116" t="s">
        <v>11562</v>
      </c>
      <c r="BO1116" t="e" cm="1">
        <v>#N/A</v>
      </c>
      <c r="BP1116" t="s">
        <v>1592</v>
      </c>
      <c r="BQ1116" t="s">
        <v>1223</v>
      </c>
      <c r="BR1116">
        <v>60</v>
      </c>
      <c r="BS1116" t="s">
        <v>1799</v>
      </c>
      <c r="BT1116" t="s">
        <v>11740</v>
      </c>
      <c r="BU1116" t="s">
        <v>11733</v>
      </c>
      <c r="BV1116" t="s">
        <v>11736</v>
      </c>
      <c r="BW1116" t="s">
        <v>11737</v>
      </c>
      <c r="BX1116" t="s">
        <v>1937</v>
      </c>
      <c r="BY1116" t="s">
        <v>1592</v>
      </c>
      <c r="BZ1116" t="s">
        <v>1937</v>
      </c>
      <c r="CA1116" t="s">
        <v>1974</v>
      </c>
      <c r="CB1116"/>
      <c r="CC1116" t="s">
        <v>998</v>
      </c>
      <c r="CD1116" t="s">
        <v>1268</v>
      </c>
      <c r="CE1116" t="s">
        <v>11741</v>
      </c>
      <c r="CF1116" t="s">
        <v>11742</v>
      </c>
      <c r="CG1116" t="s">
        <v>1268</v>
      </c>
      <c r="CH1116" t="s">
        <v>1592</v>
      </c>
      <c r="CI1116" t="s">
        <v>2182</v>
      </c>
      <c r="CJ1116" t="s">
        <v>1274</v>
      </c>
      <c r="CK1116"/>
      <c r="CL1116"/>
      <c r="CM1116" t="s">
        <v>11561</v>
      </c>
      <c r="CN1116" t="s">
        <v>11735</v>
      </c>
      <c r="CO1116" t="s">
        <v>11561</v>
      </c>
      <c r="CP1116" t="s">
        <v>11735</v>
      </c>
      <c r="CQ1116" t="s">
        <v>1592</v>
      </c>
      <c r="CR1116">
        <v>8</v>
      </c>
      <c r="CS1116" t="s">
        <v>1223</v>
      </c>
      <c r="CT1116" t="s">
        <v>1223</v>
      </c>
      <c r="CU1116" t="s">
        <v>1223</v>
      </c>
      <c r="CV1116" t="s">
        <v>1592</v>
      </c>
      <c r="CW1116" t="s">
        <v>1592</v>
      </c>
      <c r="CX1116">
        <v>1114</v>
      </c>
      <c r="CY1116" t="s">
        <v>11743</v>
      </c>
      <c r="CZ1116" t="s">
        <v>1592</v>
      </c>
      <c r="DA1116" t="s">
        <v>2313</v>
      </c>
      <c r="DB1116" t="s">
        <v>2314</v>
      </c>
      <c r="DC1116" t="s">
        <v>11734</v>
      </c>
      <c r="DD1116" t="s">
        <v>1264</v>
      </c>
      <c r="DE1116" t="s">
        <v>11733</v>
      </c>
      <c r="DF1116" t="s">
        <v>1592</v>
      </c>
      <c r="DG1116" t="s">
        <v>1592</v>
      </c>
      <c r="DH1116" t="s">
        <v>2334</v>
      </c>
      <c r="DI1116" t="e">
        <v>#N/A</v>
      </c>
      <c r="DJ1116"/>
      <c r="DK1116" t="s">
        <v>2334</v>
      </c>
      <c r="DL1116">
        <v>9</v>
      </c>
      <c r="DM1116" t="s">
        <v>2315</v>
      </c>
      <c r="DN1116" t="s">
        <v>1274</v>
      </c>
      <c r="DO1116" t="b">
        <v>1</v>
      </c>
      <c r="DP1116" t="b">
        <v>1</v>
      </c>
      <c r="DQ1116" t="b">
        <v>1</v>
      </c>
      <c r="DR1116" t="b">
        <v>0</v>
      </c>
      <c r="DS1116" t="b">
        <v>0</v>
      </c>
      <c r="DT1116" t="b">
        <v>1</v>
      </c>
      <c r="DU1116" t="b">
        <v>0</v>
      </c>
      <c r="DV1116">
        <v>0</v>
      </c>
      <c r="DW1116" t="b">
        <v>0</v>
      </c>
      <c r="DX1116" t="b">
        <v>0</v>
      </c>
      <c r="DY1116" t="b">
        <v>0</v>
      </c>
      <c r="DZ1116" t="b">
        <v>0</v>
      </c>
      <c r="EA1116" t="b">
        <v>0</v>
      </c>
      <c r="EB1116" t="b">
        <v>0</v>
      </c>
      <c r="EC1116" t="b">
        <v>0</v>
      </c>
      <c r="ED1116" t="b">
        <v>0</v>
      </c>
      <c r="EE1116" t="b">
        <v>0</v>
      </c>
      <c r="EF1116" t="b" cm="1">
        <v>0</v>
      </c>
      <c r="EG1116" t="b">
        <v>0</v>
      </c>
      <c r="EH1116" t="b">
        <v>0</v>
      </c>
      <c r="EI1116" t="b">
        <v>0</v>
      </c>
      <c r="EJ1116" t="s">
        <v>1592</v>
      </c>
      <c r="EK1116">
        <v>0</v>
      </c>
      <c r="EL1116">
        <v>14</v>
      </c>
      <c r="EM1116" t="b">
        <v>0</v>
      </c>
    </row>
    <row r="1117" spans="1:143" ht="15.75">
      <c r="A1117"/>
      <c r="B1117" t="s">
        <v>1274</v>
      </c>
      <c r="C1117" t="s">
        <v>1274</v>
      </c>
      <c r="D1117" t="s">
        <v>11206</v>
      </c>
      <c r="E1117" t="s">
        <v>11207</v>
      </c>
      <c r="F1117"/>
      <c r="G1117" t="s">
        <v>11206</v>
      </c>
      <c r="H1117" t="s">
        <v>11744</v>
      </c>
      <c r="I1117" t="s">
        <v>1268</v>
      </c>
      <c r="J1117" t="s">
        <v>11559</v>
      </c>
      <c r="K1117"/>
      <c r="L1117" t="s">
        <v>1939</v>
      </c>
      <c r="M1117" t="s">
        <v>1974</v>
      </c>
      <c r="N1117"/>
      <c r="O1117" t="s">
        <v>11188</v>
      </c>
      <c r="P1117" t="s">
        <v>1274</v>
      </c>
      <c r="Q1117" t="s">
        <v>1264</v>
      </c>
      <c r="R1117" t="s">
        <v>2182</v>
      </c>
      <c r="S1117"/>
      <c r="T1117"/>
      <c r="U1117" t="s">
        <v>11561</v>
      </c>
      <c r="V1117" t="s">
        <v>11210</v>
      </c>
      <c r="W1117"/>
      <c r="X1117"/>
      <c r="Y1117"/>
      <c r="Z1117"/>
      <c r="AA1117"/>
      <c r="AB1117"/>
      <c r="AC1117"/>
      <c r="AD1117"/>
      <c r="AE1117"/>
      <c r="AF1117"/>
      <c r="AG1117"/>
      <c r="AH1117"/>
      <c r="AI1117"/>
      <c r="AJ1117"/>
      <c r="AK1117"/>
      <c r="AL1117"/>
      <c r="AM1117"/>
      <c r="AN1117"/>
      <c r="AO1117" s="108" t="s">
        <v>43</v>
      </c>
      <c r="AP1117" t="s">
        <v>1321</v>
      </c>
      <c r="AQ1117">
        <v>37</v>
      </c>
      <c r="AR1117" t="e">
        <v>#N/A</v>
      </c>
      <c r="AS1117" t="s">
        <v>1274</v>
      </c>
      <c r="AT1117" t="e">
        <v>#N/A</v>
      </c>
      <c r="AU1117" t="s">
        <v>11207</v>
      </c>
      <c r="AV1117" t="s">
        <v>11211</v>
      </c>
      <c r="AW1117" t="s">
        <v>1937</v>
      </c>
      <c r="AX1117" t="s">
        <v>1934</v>
      </c>
      <c r="AY1117" t="s">
        <v>11213</v>
      </c>
      <c r="AZ1117" t="s">
        <v>1264</v>
      </c>
      <c r="BA1117" t="s">
        <v>11214</v>
      </c>
      <c r="BB1117" t="s">
        <v>1268</v>
      </c>
      <c r="BC1117" t="s">
        <v>1939</v>
      </c>
      <c r="BD1117" t="s">
        <v>11745</v>
      </c>
      <c r="BE1117">
        <v>1061</v>
      </c>
      <c r="BF1117">
        <v>1096</v>
      </c>
      <c r="BG1117">
        <v>0</v>
      </c>
      <c r="BH1117" t="s">
        <v>11207</v>
      </c>
      <c r="BI1117">
        <v>1</v>
      </c>
      <c r="BJ1117">
        <v>0</v>
      </c>
      <c r="BK1117">
        <v>0</v>
      </c>
      <c r="BL1117" t="s">
        <v>1592</v>
      </c>
      <c r="BM1117" t="s">
        <v>11560</v>
      </c>
      <c r="BN1117" t="s">
        <v>11562</v>
      </c>
      <c r="BO1117" t="e" cm="1">
        <v>#N/A</v>
      </c>
      <c r="BP1117" t="s">
        <v>1592</v>
      </c>
      <c r="BQ1117" t="s">
        <v>1223</v>
      </c>
      <c r="BR1117">
        <v>61</v>
      </c>
      <c r="BS1117" t="s">
        <v>1803</v>
      </c>
      <c r="BT1117" t="s">
        <v>11746</v>
      </c>
      <c r="BU1117" t="s">
        <v>11206</v>
      </c>
      <c r="BV1117" t="s">
        <v>11211</v>
      </c>
      <c r="BW1117" t="s">
        <v>11747</v>
      </c>
      <c r="BX1117" t="s">
        <v>1937</v>
      </c>
      <c r="BY1117" t="s">
        <v>1592</v>
      </c>
      <c r="BZ1117" t="s">
        <v>1937</v>
      </c>
      <c r="CA1117" t="s">
        <v>1974</v>
      </c>
      <c r="CB1117"/>
      <c r="CC1117" t="s">
        <v>998</v>
      </c>
      <c r="CD1117" t="s">
        <v>1268</v>
      </c>
      <c r="CE1117" t="s">
        <v>11748</v>
      </c>
      <c r="CF1117" t="s">
        <v>11216</v>
      </c>
      <c r="CG1117" t="s">
        <v>1268</v>
      </c>
      <c r="CH1117" t="s">
        <v>1592</v>
      </c>
      <c r="CI1117" t="s">
        <v>2182</v>
      </c>
      <c r="CJ1117" t="s">
        <v>1274</v>
      </c>
      <c r="CK1117"/>
      <c r="CL1117"/>
      <c r="CM1117" t="s">
        <v>11561</v>
      </c>
      <c r="CN1117" t="s">
        <v>11210</v>
      </c>
      <c r="CO1117" t="s">
        <v>11561</v>
      </c>
      <c r="CP1117" t="s">
        <v>11210</v>
      </c>
      <c r="CQ1117" t="s">
        <v>1592</v>
      </c>
      <c r="CR1117">
        <v>8</v>
      </c>
      <c r="CS1117" t="s">
        <v>1223</v>
      </c>
      <c r="CT1117" t="s">
        <v>1223</v>
      </c>
      <c r="CU1117" t="s">
        <v>1223</v>
      </c>
      <c r="CV1117" t="s">
        <v>1592</v>
      </c>
      <c r="CW1117" t="s">
        <v>1592</v>
      </c>
      <c r="CX1117">
        <v>1115</v>
      </c>
      <c r="CY1117" t="s">
        <v>11749</v>
      </c>
      <c r="CZ1117" t="s">
        <v>1592</v>
      </c>
      <c r="DA1117" t="s">
        <v>2313</v>
      </c>
      <c r="DB1117" t="s">
        <v>2314</v>
      </c>
      <c r="DC1117" t="s">
        <v>11207</v>
      </c>
      <c r="DD1117" t="s">
        <v>1264</v>
      </c>
      <c r="DE1117" t="s">
        <v>11206</v>
      </c>
      <c r="DF1117" t="s">
        <v>1592</v>
      </c>
      <c r="DG1117" t="s">
        <v>1592</v>
      </c>
      <c r="DH1117" t="s">
        <v>2334</v>
      </c>
      <c r="DI1117" t="e">
        <v>#N/A</v>
      </c>
      <c r="DJ1117"/>
      <c r="DK1117" t="s">
        <v>2334</v>
      </c>
      <c r="DL1117">
        <v>9</v>
      </c>
      <c r="DM1117" t="s">
        <v>2315</v>
      </c>
      <c r="DN1117" t="s">
        <v>1274</v>
      </c>
      <c r="DO1117" t="b">
        <v>1</v>
      </c>
      <c r="DP1117" t="b">
        <v>1</v>
      </c>
      <c r="DQ1117" t="b">
        <v>0</v>
      </c>
      <c r="DR1117" t="b">
        <v>0</v>
      </c>
      <c r="DS1117" t="b">
        <v>0</v>
      </c>
      <c r="DT1117" t="b">
        <v>1</v>
      </c>
      <c r="DU1117" t="b">
        <v>0</v>
      </c>
      <c r="DV1117">
        <v>0</v>
      </c>
      <c r="DW1117" t="b">
        <v>0</v>
      </c>
      <c r="DX1117" t="b">
        <v>0</v>
      </c>
      <c r="DY1117" t="b">
        <v>0</v>
      </c>
      <c r="DZ1117" t="b">
        <v>0</v>
      </c>
      <c r="EA1117" t="b">
        <v>0</v>
      </c>
      <c r="EB1117" t="b">
        <v>0</v>
      </c>
      <c r="EC1117" t="b">
        <v>0</v>
      </c>
      <c r="ED1117" t="b">
        <v>0</v>
      </c>
      <c r="EE1117" t="b">
        <v>0</v>
      </c>
      <c r="EF1117" t="b" cm="1">
        <v>0</v>
      </c>
      <c r="EG1117" t="b">
        <v>0</v>
      </c>
      <c r="EH1117" t="b">
        <v>0</v>
      </c>
      <c r="EI1117" t="b">
        <v>0</v>
      </c>
      <c r="EJ1117" t="s">
        <v>1592</v>
      </c>
      <c r="EK1117">
        <v>0</v>
      </c>
      <c r="EL1117">
        <v>14</v>
      </c>
      <c r="EM1117" t="b">
        <v>0</v>
      </c>
    </row>
    <row r="1118" spans="1:143" ht="126">
      <c r="A1118"/>
      <c r="B1118" t="s">
        <v>1274</v>
      </c>
      <c r="C1118" t="s">
        <v>1274</v>
      </c>
      <c r="D1118" t="s">
        <v>11750</v>
      </c>
      <c r="E1118" t="s">
        <v>11751</v>
      </c>
      <c r="F1118"/>
      <c r="G1118" t="s">
        <v>11750</v>
      </c>
      <c r="H1118" s="109" t="s">
        <v>11752</v>
      </c>
      <c r="I1118" t="s">
        <v>1268</v>
      </c>
      <c r="J1118" t="s">
        <v>11559</v>
      </c>
      <c r="K1118"/>
      <c r="L1118" t="s">
        <v>1939</v>
      </c>
      <c r="M1118" t="s">
        <v>1947</v>
      </c>
      <c r="N1118" s="109" t="s">
        <v>11753</v>
      </c>
      <c r="O1118" t="s">
        <v>11188</v>
      </c>
      <c r="P1118" t="s">
        <v>1274</v>
      </c>
      <c r="Q1118" t="s">
        <v>1264</v>
      </c>
      <c r="R1118" t="s">
        <v>2182</v>
      </c>
      <c r="S1118"/>
      <c r="T1118"/>
      <c r="U1118" t="s">
        <v>11561</v>
      </c>
      <c r="V1118" t="s">
        <v>11754</v>
      </c>
      <c r="W1118"/>
      <c r="X1118"/>
      <c r="Y1118"/>
      <c r="Z1118"/>
      <c r="AA1118"/>
      <c r="AB1118"/>
      <c r="AC1118"/>
      <c r="AD1118"/>
      <c r="AE1118"/>
      <c r="AF1118"/>
      <c r="AG1118"/>
      <c r="AH1118"/>
      <c r="AI1118"/>
      <c r="AJ1118"/>
      <c r="AK1118"/>
      <c r="AL1118"/>
      <c r="AM1118"/>
      <c r="AN1118"/>
      <c r="AO1118" s="108" t="s">
        <v>43</v>
      </c>
      <c r="AP1118" t="s">
        <v>1321</v>
      </c>
      <c r="AQ1118">
        <v>38</v>
      </c>
      <c r="AR1118" t="e">
        <v>#N/A</v>
      </c>
      <c r="AS1118" t="s">
        <v>1274</v>
      </c>
      <c r="AT1118" t="e">
        <v>#N/A</v>
      </c>
      <c r="AU1118" t="s">
        <v>11751</v>
      </c>
      <c r="AV1118" t="s">
        <v>11755</v>
      </c>
      <c r="AW1118" t="s">
        <v>1937</v>
      </c>
      <c r="AX1118" t="s">
        <v>1934</v>
      </c>
      <c r="AY1118" t="s">
        <v>11756</v>
      </c>
      <c r="AZ1118" t="s">
        <v>1264</v>
      </c>
      <c r="BA1118" t="s">
        <v>11757</v>
      </c>
      <c r="BB1118" t="s">
        <v>1268</v>
      </c>
      <c r="BC1118" t="s">
        <v>1939</v>
      </c>
      <c r="BD1118" t="s">
        <v>11758</v>
      </c>
      <c r="BE1118">
        <v>1118</v>
      </c>
      <c r="BF1118">
        <v>1096</v>
      </c>
      <c r="BG1118">
        <v>0</v>
      </c>
      <c r="BH1118" t="s">
        <v>11751</v>
      </c>
      <c r="BI1118">
        <v>1</v>
      </c>
      <c r="BJ1118">
        <v>0</v>
      </c>
      <c r="BK1118">
        <v>0</v>
      </c>
      <c r="BL1118" t="s">
        <v>1592</v>
      </c>
      <c r="BM1118" t="s">
        <v>11560</v>
      </c>
      <c r="BN1118" t="s">
        <v>11562</v>
      </c>
      <c r="BO1118" t="e" cm="1">
        <v>#N/A</v>
      </c>
      <c r="BP1118" t="s">
        <v>1592</v>
      </c>
      <c r="BQ1118" t="s">
        <v>1223</v>
      </c>
      <c r="BR1118">
        <v>62</v>
      </c>
      <c r="BS1118" t="s">
        <v>3166</v>
      </c>
      <c r="BT1118" t="s">
        <v>11759</v>
      </c>
      <c r="BU1118" t="s">
        <v>11750</v>
      </c>
      <c r="BV1118" t="s">
        <v>11755</v>
      </c>
      <c r="BW1118" t="s">
        <v>11760</v>
      </c>
      <c r="BX1118" t="s">
        <v>11761</v>
      </c>
      <c r="BY1118" t="s">
        <v>1592</v>
      </c>
      <c r="BZ1118" t="s">
        <v>1937</v>
      </c>
      <c r="CA1118" t="s">
        <v>1947</v>
      </c>
      <c r="CB1118"/>
      <c r="CC1118" t="s">
        <v>998</v>
      </c>
      <c r="CD1118" t="s">
        <v>1268</v>
      </c>
      <c r="CE1118" t="s">
        <v>11762</v>
      </c>
      <c r="CF1118" t="s">
        <v>11763</v>
      </c>
      <c r="CG1118" t="s">
        <v>1268</v>
      </c>
      <c r="CH1118" t="s">
        <v>1592</v>
      </c>
      <c r="CI1118" t="s">
        <v>2182</v>
      </c>
      <c r="CJ1118" t="s">
        <v>1274</v>
      </c>
      <c r="CK1118"/>
      <c r="CL1118"/>
      <c r="CM1118" t="s">
        <v>11561</v>
      </c>
      <c r="CN1118" t="s">
        <v>11754</v>
      </c>
      <c r="CO1118" t="s">
        <v>11561</v>
      </c>
      <c r="CP1118" t="s">
        <v>11754</v>
      </c>
      <c r="CQ1118" t="s">
        <v>1592</v>
      </c>
      <c r="CR1118">
        <v>8</v>
      </c>
      <c r="CS1118" t="s">
        <v>1223</v>
      </c>
      <c r="CT1118" t="s">
        <v>1223</v>
      </c>
      <c r="CU1118" t="s">
        <v>1223</v>
      </c>
      <c r="CV1118" t="s">
        <v>1592</v>
      </c>
      <c r="CW1118" t="s">
        <v>1592</v>
      </c>
      <c r="CX1118">
        <v>1116</v>
      </c>
      <c r="CY1118" t="s">
        <v>11764</v>
      </c>
      <c r="CZ1118" t="s">
        <v>1592</v>
      </c>
      <c r="DA1118" t="s">
        <v>2313</v>
      </c>
      <c r="DB1118" t="s">
        <v>2314</v>
      </c>
      <c r="DC1118" t="s">
        <v>11751</v>
      </c>
      <c r="DD1118" t="s">
        <v>1264</v>
      </c>
      <c r="DE1118" t="s">
        <v>11750</v>
      </c>
      <c r="DF1118" t="s">
        <v>1592</v>
      </c>
      <c r="DG1118" t="s">
        <v>1592</v>
      </c>
      <c r="DH1118" t="s">
        <v>2334</v>
      </c>
      <c r="DI1118" t="e">
        <v>#N/A</v>
      </c>
      <c r="DJ1118"/>
      <c r="DK1118" t="s">
        <v>2334</v>
      </c>
      <c r="DL1118">
        <v>9</v>
      </c>
      <c r="DM1118" t="s">
        <v>2315</v>
      </c>
      <c r="DN1118" t="s">
        <v>1274</v>
      </c>
      <c r="DO1118" t="b">
        <v>1</v>
      </c>
      <c r="DP1118" t="b">
        <v>1</v>
      </c>
      <c r="DQ1118" t="b">
        <v>1</v>
      </c>
      <c r="DR1118" t="b">
        <v>0</v>
      </c>
      <c r="DS1118" t="b">
        <v>0</v>
      </c>
      <c r="DT1118" t="b">
        <v>1</v>
      </c>
      <c r="DU1118" t="b">
        <v>0</v>
      </c>
      <c r="DV1118">
        <v>0</v>
      </c>
      <c r="DW1118" t="b">
        <v>0</v>
      </c>
      <c r="DX1118" t="b">
        <v>0</v>
      </c>
      <c r="DY1118" t="b">
        <v>0</v>
      </c>
      <c r="DZ1118" t="b">
        <v>0</v>
      </c>
      <c r="EA1118" t="b">
        <v>0</v>
      </c>
      <c r="EB1118" t="b">
        <v>0</v>
      </c>
      <c r="EC1118" t="b">
        <v>0</v>
      </c>
      <c r="ED1118" t="b">
        <v>0</v>
      </c>
      <c r="EE1118" t="b">
        <v>0</v>
      </c>
      <c r="EF1118" t="b" cm="1">
        <v>0</v>
      </c>
      <c r="EG1118" t="b">
        <v>0</v>
      </c>
      <c r="EH1118" t="b">
        <v>0</v>
      </c>
      <c r="EI1118" t="b">
        <v>0</v>
      </c>
      <c r="EJ1118" t="s">
        <v>1592</v>
      </c>
      <c r="EK1118">
        <v>0</v>
      </c>
      <c r="EL1118">
        <v>19</v>
      </c>
      <c r="EM1118" t="b">
        <v>0</v>
      </c>
    </row>
    <row r="1119" spans="1:143" ht="15.75">
      <c r="A1119"/>
      <c r="B1119" t="s">
        <v>1274</v>
      </c>
      <c r="C1119" t="s">
        <v>1274</v>
      </c>
      <c r="D1119" t="s">
        <v>11765</v>
      </c>
      <c r="E1119" t="s">
        <v>11766</v>
      </c>
      <c r="F1119"/>
      <c r="G1119" t="s">
        <v>11765</v>
      </c>
      <c r="H1119" t="s">
        <v>11767</v>
      </c>
      <c r="I1119" t="s">
        <v>1268</v>
      </c>
      <c r="J1119" t="s">
        <v>11559</v>
      </c>
      <c r="K1119"/>
      <c r="L1119" t="s">
        <v>1939</v>
      </c>
      <c r="M1119" t="s">
        <v>1965</v>
      </c>
      <c r="N1119"/>
      <c r="O1119" t="s">
        <v>11188</v>
      </c>
      <c r="P1119" t="s">
        <v>1274</v>
      </c>
      <c r="Q1119" t="s">
        <v>1264</v>
      </c>
      <c r="R1119" t="s">
        <v>2182</v>
      </c>
      <c r="S1119"/>
      <c r="T1119"/>
      <c r="U1119" t="s">
        <v>11561</v>
      </c>
      <c r="V1119" t="s">
        <v>11768</v>
      </c>
      <c r="W1119"/>
      <c r="X1119"/>
      <c r="Y1119"/>
      <c r="Z1119"/>
      <c r="AA1119"/>
      <c r="AB1119"/>
      <c r="AC1119"/>
      <c r="AD1119"/>
      <c r="AE1119"/>
      <c r="AF1119"/>
      <c r="AG1119"/>
      <c r="AH1119"/>
      <c r="AI1119"/>
      <c r="AJ1119"/>
      <c r="AK1119"/>
      <c r="AL1119"/>
      <c r="AM1119"/>
      <c r="AN1119"/>
      <c r="AO1119" s="108" t="s">
        <v>43</v>
      </c>
      <c r="AP1119" t="s">
        <v>1321</v>
      </c>
      <c r="AQ1119">
        <v>39</v>
      </c>
      <c r="AR1119" t="e">
        <v>#N/A</v>
      </c>
      <c r="AS1119" t="s">
        <v>1274</v>
      </c>
      <c r="AT1119" t="e">
        <v>#N/A</v>
      </c>
      <c r="AU1119" t="s">
        <v>11766</v>
      </c>
      <c r="AV1119" t="s">
        <v>11769</v>
      </c>
      <c r="AW1119" t="s">
        <v>1937</v>
      </c>
      <c r="AX1119" t="s">
        <v>1934</v>
      </c>
      <c r="AY1119" t="s">
        <v>11770</v>
      </c>
      <c r="AZ1119" t="s">
        <v>1264</v>
      </c>
      <c r="BA1119" t="s">
        <v>11771</v>
      </c>
      <c r="BB1119" t="s">
        <v>1268</v>
      </c>
      <c r="BC1119" t="s">
        <v>1939</v>
      </c>
      <c r="BD1119" t="s">
        <v>11772</v>
      </c>
      <c r="BE1119">
        <v>1119</v>
      </c>
      <c r="BF1119">
        <v>1096</v>
      </c>
      <c r="BG1119">
        <v>0</v>
      </c>
      <c r="BH1119" t="s">
        <v>11766</v>
      </c>
      <c r="BI1119">
        <v>1</v>
      </c>
      <c r="BJ1119">
        <v>0</v>
      </c>
      <c r="BK1119">
        <v>0</v>
      </c>
      <c r="BL1119" t="s">
        <v>1592</v>
      </c>
      <c r="BM1119" t="s">
        <v>11560</v>
      </c>
      <c r="BN1119" t="s">
        <v>11562</v>
      </c>
      <c r="BO1119" t="e" cm="1">
        <v>#N/A</v>
      </c>
      <c r="BP1119" t="s">
        <v>1592</v>
      </c>
      <c r="BQ1119" t="s">
        <v>1223</v>
      </c>
      <c r="BR1119">
        <v>63</v>
      </c>
      <c r="BS1119" t="s">
        <v>1897</v>
      </c>
      <c r="BT1119" t="s">
        <v>11773</v>
      </c>
      <c r="BU1119" t="s">
        <v>11765</v>
      </c>
      <c r="BV1119" t="s">
        <v>11769</v>
      </c>
      <c r="BW1119" t="s">
        <v>11774</v>
      </c>
      <c r="BX1119" t="s">
        <v>1937</v>
      </c>
      <c r="BY1119" t="s">
        <v>1592</v>
      </c>
      <c r="BZ1119" t="s">
        <v>1937</v>
      </c>
      <c r="CA1119" t="s">
        <v>1965</v>
      </c>
      <c r="CB1119"/>
      <c r="CC1119" t="s">
        <v>998</v>
      </c>
      <c r="CD1119" t="s">
        <v>1268</v>
      </c>
      <c r="CE1119" t="s">
        <v>11775</v>
      </c>
      <c r="CF1119" t="s">
        <v>11776</v>
      </c>
      <c r="CG1119" t="s">
        <v>1268</v>
      </c>
      <c r="CH1119" t="s">
        <v>1592</v>
      </c>
      <c r="CI1119" t="s">
        <v>2182</v>
      </c>
      <c r="CJ1119" t="s">
        <v>1274</v>
      </c>
      <c r="CK1119"/>
      <c r="CL1119"/>
      <c r="CM1119" t="s">
        <v>11561</v>
      </c>
      <c r="CN1119" t="s">
        <v>11768</v>
      </c>
      <c r="CO1119" t="s">
        <v>11561</v>
      </c>
      <c r="CP1119" t="s">
        <v>11768</v>
      </c>
      <c r="CQ1119" t="s">
        <v>1592</v>
      </c>
      <c r="CR1119">
        <v>8</v>
      </c>
      <c r="CS1119" t="s">
        <v>1223</v>
      </c>
      <c r="CT1119" t="s">
        <v>1223</v>
      </c>
      <c r="CU1119" t="s">
        <v>1223</v>
      </c>
      <c r="CV1119" t="s">
        <v>1592</v>
      </c>
      <c r="CW1119" t="s">
        <v>1592</v>
      </c>
      <c r="CX1119">
        <v>1117</v>
      </c>
      <c r="CY1119" t="s">
        <v>11777</v>
      </c>
      <c r="CZ1119" t="s">
        <v>1592</v>
      </c>
      <c r="DA1119" t="s">
        <v>2313</v>
      </c>
      <c r="DB1119" t="s">
        <v>2314</v>
      </c>
      <c r="DC1119" t="s">
        <v>11766</v>
      </c>
      <c r="DD1119" t="s">
        <v>1264</v>
      </c>
      <c r="DE1119" t="s">
        <v>11765</v>
      </c>
      <c r="DF1119" t="s">
        <v>1592</v>
      </c>
      <c r="DG1119" t="s">
        <v>1592</v>
      </c>
      <c r="DH1119" t="s">
        <v>2334</v>
      </c>
      <c r="DI1119" t="e">
        <v>#N/A</v>
      </c>
      <c r="DJ1119"/>
      <c r="DK1119" t="s">
        <v>2334</v>
      </c>
      <c r="DL1119">
        <v>9</v>
      </c>
      <c r="DM1119" t="s">
        <v>2315</v>
      </c>
      <c r="DN1119" t="s">
        <v>1274</v>
      </c>
      <c r="DO1119" t="b">
        <v>1</v>
      </c>
      <c r="DP1119" t="b">
        <v>1</v>
      </c>
      <c r="DQ1119" t="b">
        <v>1</v>
      </c>
      <c r="DR1119" t="b">
        <v>0</v>
      </c>
      <c r="DS1119" t="b">
        <v>0</v>
      </c>
      <c r="DT1119" t="b">
        <v>1</v>
      </c>
      <c r="DU1119" t="b">
        <v>0</v>
      </c>
      <c r="DV1119">
        <v>0</v>
      </c>
      <c r="DW1119" t="b">
        <v>0</v>
      </c>
      <c r="DX1119" t="b">
        <v>0</v>
      </c>
      <c r="DY1119" t="b">
        <v>0</v>
      </c>
      <c r="DZ1119" t="b">
        <v>0</v>
      </c>
      <c r="EA1119" t="b">
        <v>0</v>
      </c>
      <c r="EB1119" t="b">
        <v>0</v>
      </c>
      <c r="EC1119" t="b">
        <v>0</v>
      </c>
      <c r="ED1119" t="b">
        <v>0</v>
      </c>
      <c r="EE1119" t="b">
        <v>0</v>
      </c>
      <c r="EF1119" t="b" cm="1">
        <v>0</v>
      </c>
      <c r="EG1119" t="b">
        <v>0</v>
      </c>
      <c r="EH1119" t="b">
        <v>0</v>
      </c>
      <c r="EI1119" t="b">
        <v>0</v>
      </c>
      <c r="EJ1119" t="s">
        <v>1592</v>
      </c>
      <c r="EK1119">
        <v>0</v>
      </c>
      <c r="EL1119">
        <v>22</v>
      </c>
      <c r="EM1119" t="b">
        <v>0</v>
      </c>
    </row>
    <row r="1120" spans="1:143" ht="15.75">
      <c r="A1120"/>
      <c r="B1120" t="s">
        <v>1274</v>
      </c>
      <c r="C1120" t="s">
        <v>1274</v>
      </c>
      <c r="D1120" t="s">
        <v>11778</v>
      </c>
      <c r="E1120" t="s">
        <v>11779</v>
      </c>
      <c r="F1120"/>
      <c r="G1120" t="s">
        <v>11778</v>
      </c>
      <c r="H1120" t="s">
        <v>11778</v>
      </c>
      <c r="I1120" t="s">
        <v>1268</v>
      </c>
      <c r="J1120" t="s">
        <v>11559</v>
      </c>
      <c r="K1120"/>
      <c r="L1120" t="s">
        <v>1939</v>
      </c>
      <c r="M1120" t="s">
        <v>2031</v>
      </c>
      <c r="N1120"/>
      <c r="O1120" t="s">
        <v>11188</v>
      </c>
      <c r="P1120" t="s">
        <v>1274</v>
      </c>
      <c r="Q1120" t="s">
        <v>1264</v>
      </c>
      <c r="R1120" t="s">
        <v>2182</v>
      </c>
      <c r="S1120"/>
      <c r="T1120"/>
      <c r="U1120" t="s">
        <v>11561</v>
      </c>
      <c r="V1120" t="s">
        <v>11780</v>
      </c>
      <c r="W1120"/>
      <c r="X1120"/>
      <c r="Y1120"/>
      <c r="Z1120"/>
      <c r="AA1120"/>
      <c r="AB1120"/>
      <c r="AC1120"/>
      <c r="AD1120"/>
      <c r="AE1120"/>
      <c r="AF1120"/>
      <c r="AG1120"/>
      <c r="AH1120"/>
      <c r="AI1120"/>
      <c r="AJ1120"/>
      <c r="AK1120"/>
      <c r="AL1120"/>
      <c r="AM1120"/>
      <c r="AN1120"/>
      <c r="AO1120" s="108" t="s">
        <v>43</v>
      </c>
      <c r="AP1120" t="s">
        <v>1321</v>
      </c>
      <c r="AQ1120">
        <v>40</v>
      </c>
      <c r="AR1120" t="e">
        <v>#N/A</v>
      </c>
      <c r="AS1120" t="s">
        <v>1274</v>
      </c>
      <c r="AT1120" t="e">
        <v>#N/A</v>
      </c>
      <c r="AU1120" t="s">
        <v>11779</v>
      </c>
      <c r="AV1120" t="s">
        <v>11781</v>
      </c>
      <c r="AW1120" t="s">
        <v>1937</v>
      </c>
      <c r="AX1120" t="s">
        <v>1934</v>
      </c>
      <c r="AY1120" t="s">
        <v>11782</v>
      </c>
      <c r="AZ1120" t="s">
        <v>1264</v>
      </c>
      <c r="BA1120" t="s">
        <v>11783</v>
      </c>
      <c r="BB1120" t="s">
        <v>1268</v>
      </c>
      <c r="BC1120" t="s">
        <v>1939</v>
      </c>
      <c r="BD1120" t="s">
        <v>11784</v>
      </c>
      <c r="BE1120">
        <v>1120</v>
      </c>
      <c r="BF1120">
        <v>1096</v>
      </c>
      <c r="BG1120">
        <v>0</v>
      </c>
      <c r="BH1120" t="s">
        <v>11779</v>
      </c>
      <c r="BI1120">
        <v>1</v>
      </c>
      <c r="BJ1120">
        <v>0</v>
      </c>
      <c r="BK1120">
        <v>0</v>
      </c>
      <c r="BL1120" t="s">
        <v>1592</v>
      </c>
      <c r="BM1120" t="s">
        <v>11560</v>
      </c>
      <c r="BN1120" t="s">
        <v>11562</v>
      </c>
      <c r="BO1120" t="e" cm="1">
        <v>#N/A</v>
      </c>
      <c r="BP1120" t="s">
        <v>1592</v>
      </c>
      <c r="BQ1120" t="s">
        <v>1223</v>
      </c>
      <c r="BR1120">
        <v>64</v>
      </c>
      <c r="BS1120" t="s">
        <v>1898</v>
      </c>
      <c r="BT1120" t="s">
        <v>11785</v>
      </c>
      <c r="BU1120" t="s">
        <v>11778</v>
      </c>
      <c r="BV1120" t="s">
        <v>11781</v>
      </c>
      <c r="BW1120" t="s">
        <v>11782</v>
      </c>
      <c r="BX1120" t="s">
        <v>1937</v>
      </c>
      <c r="BY1120" t="s">
        <v>1592</v>
      </c>
      <c r="BZ1120" t="s">
        <v>1937</v>
      </c>
      <c r="CA1120" t="s">
        <v>2031</v>
      </c>
      <c r="CB1120"/>
      <c r="CC1120" t="s">
        <v>998</v>
      </c>
      <c r="CD1120" t="s">
        <v>1268</v>
      </c>
      <c r="CE1120" t="s">
        <v>11786</v>
      </c>
      <c r="CF1120" t="s">
        <v>11787</v>
      </c>
      <c r="CG1120" t="s">
        <v>1268</v>
      </c>
      <c r="CH1120" t="s">
        <v>1592</v>
      </c>
      <c r="CI1120" t="s">
        <v>2182</v>
      </c>
      <c r="CJ1120" t="s">
        <v>1274</v>
      </c>
      <c r="CK1120"/>
      <c r="CL1120"/>
      <c r="CM1120" t="s">
        <v>11561</v>
      </c>
      <c r="CN1120" t="s">
        <v>11780</v>
      </c>
      <c r="CO1120" t="s">
        <v>11561</v>
      </c>
      <c r="CP1120" t="s">
        <v>11780</v>
      </c>
      <c r="CQ1120" t="s">
        <v>1592</v>
      </c>
      <c r="CR1120">
        <v>8</v>
      </c>
      <c r="CS1120" t="s">
        <v>1223</v>
      </c>
      <c r="CT1120" t="s">
        <v>1223</v>
      </c>
      <c r="CU1120" t="s">
        <v>1223</v>
      </c>
      <c r="CV1120" t="s">
        <v>1592</v>
      </c>
      <c r="CW1120" t="s">
        <v>1592</v>
      </c>
      <c r="CX1120">
        <v>1118</v>
      </c>
      <c r="CY1120" t="s">
        <v>11788</v>
      </c>
      <c r="CZ1120" t="s">
        <v>1592</v>
      </c>
      <c r="DA1120" t="s">
        <v>2313</v>
      </c>
      <c r="DB1120" t="s">
        <v>2314</v>
      </c>
      <c r="DC1120" t="s">
        <v>11779</v>
      </c>
      <c r="DD1120" t="s">
        <v>1264</v>
      </c>
      <c r="DE1120" t="s">
        <v>11778</v>
      </c>
      <c r="DF1120" t="s">
        <v>1592</v>
      </c>
      <c r="DG1120" t="s">
        <v>1592</v>
      </c>
      <c r="DH1120" t="s">
        <v>2334</v>
      </c>
      <c r="DI1120" t="e">
        <v>#N/A</v>
      </c>
      <c r="DJ1120"/>
      <c r="DK1120" t="s">
        <v>2334</v>
      </c>
      <c r="DL1120">
        <v>9</v>
      </c>
      <c r="DM1120" t="s">
        <v>2315</v>
      </c>
      <c r="DN1120" t="s">
        <v>1274</v>
      </c>
      <c r="DO1120" t="b">
        <v>1</v>
      </c>
      <c r="DP1120" t="b">
        <v>1</v>
      </c>
      <c r="DQ1120" t="b">
        <v>1</v>
      </c>
      <c r="DR1120" t="b">
        <v>0</v>
      </c>
      <c r="DS1120" t="b">
        <v>0</v>
      </c>
      <c r="DT1120" t="b">
        <v>1</v>
      </c>
      <c r="DU1120" t="b">
        <v>0</v>
      </c>
      <c r="DV1120">
        <v>0</v>
      </c>
      <c r="DW1120" t="b">
        <v>0</v>
      </c>
      <c r="DX1120" t="b">
        <v>0</v>
      </c>
      <c r="DY1120" t="b">
        <v>0</v>
      </c>
      <c r="DZ1120" t="b">
        <v>0</v>
      </c>
      <c r="EA1120" t="b">
        <v>0</v>
      </c>
      <c r="EB1120" t="b">
        <v>0</v>
      </c>
      <c r="EC1120" t="b">
        <v>0</v>
      </c>
      <c r="ED1120" t="b">
        <v>0</v>
      </c>
      <c r="EE1120" t="b">
        <v>0</v>
      </c>
      <c r="EF1120" t="b" cm="1">
        <v>0</v>
      </c>
      <c r="EG1120" t="b">
        <v>0</v>
      </c>
      <c r="EH1120" t="b">
        <v>0</v>
      </c>
      <c r="EI1120" t="b">
        <v>0</v>
      </c>
      <c r="EJ1120" t="s">
        <v>1592</v>
      </c>
      <c r="EK1120">
        <v>0</v>
      </c>
      <c r="EL1120">
        <v>18</v>
      </c>
      <c r="EM1120" t="b">
        <v>0</v>
      </c>
    </row>
    <row r="1121" spans="1:143" ht="15.75">
      <c r="A1121"/>
      <c r="B1121" t="s">
        <v>1274</v>
      </c>
      <c r="C1121" t="s">
        <v>1274</v>
      </c>
      <c r="D1121" t="s">
        <v>11789</v>
      </c>
      <c r="E1121" t="s">
        <v>11790</v>
      </c>
      <c r="F1121" t="s">
        <v>11791</v>
      </c>
      <c r="G1121" t="s">
        <v>11789</v>
      </c>
      <c r="H1121" t="s">
        <v>11792</v>
      </c>
      <c r="I1121" t="s">
        <v>1268</v>
      </c>
      <c r="J1121" t="s">
        <v>11559</v>
      </c>
      <c r="K1121"/>
      <c r="L1121" t="s">
        <v>1939</v>
      </c>
      <c r="M1121" t="s">
        <v>1947</v>
      </c>
      <c r="N1121" t="s">
        <v>1066</v>
      </c>
      <c r="O1121" t="s">
        <v>11188</v>
      </c>
      <c r="P1121" t="s">
        <v>1274</v>
      </c>
      <c r="Q1121" t="s">
        <v>1264</v>
      </c>
      <c r="R1121" t="s">
        <v>2182</v>
      </c>
      <c r="S1121"/>
      <c r="T1121"/>
      <c r="U1121" t="s">
        <v>11561</v>
      </c>
      <c r="V1121" t="s">
        <v>11793</v>
      </c>
      <c r="W1121"/>
      <c r="X1121"/>
      <c r="Y1121"/>
      <c r="Z1121"/>
      <c r="AA1121"/>
      <c r="AB1121"/>
      <c r="AC1121"/>
      <c r="AD1121"/>
      <c r="AE1121"/>
      <c r="AF1121"/>
      <c r="AG1121"/>
      <c r="AH1121"/>
      <c r="AI1121"/>
      <c r="AJ1121"/>
      <c r="AK1121"/>
      <c r="AL1121"/>
      <c r="AM1121"/>
      <c r="AN1121"/>
      <c r="AO1121" s="108" t="s">
        <v>43</v>
      </c>
      <c r="AP1121" t="s">
        <v>1321</v>
      </c>
      <c r="AQ1121">
        <v>41</v>
      </c>
      <c r="AR1121" t="e">
        <v>#N/A</v>
      </c>
      <c r="AS1121" t="s">
        <v>1274</v>
      </c>
      <c r="AT1121" t="e">
        <v>#N/A</v>
      </c>
      <c r="AU1121" t="s">
        <v>11790</v>
      </c>
      <c r="AV1121" t="s">
        <v>11794</v>
      </c>
      <c r="AW1121" t="s">
        <v>11795</v>
      </c>
      <c r="AX1121" t="s">
        <v>1934</v>
      </c>
      <c r="AY1121" t="s">
        <v>11796</v>
      </c>
      <c r="AZ1121" t="s">
        <v>1264</v>
      </c>
      <c r="BA1121" t="s">
        <v>11797</v>
      </c>
      <c r="BB1121" t="s">
        <v>1268</v>
      </c>
      <c r="BC1121" t="s">
        <v>1939</v>
      </c>
      <c r="BD1121" t="s">
        <v>11798</v>
      </c>
      <c r="BE1121">
        <v>1121</v>
      </c>
      <c r="BF1121">
        <v>1096</v>
      </c>
      <c r="BG1121">
        <v>0</v>
      </c>
      <c r="BH1121" t="s">
        <v>11790</v>
      </c>
      <c r="BI1121">
        <v>1</v>
      </c>
      <c r="BJ1121">
        <v>0</v>
      </c>
      <c r="BK1121">
        <v>0</v>
      </c>
      <c r="BL1121" t="s">
        <v>1592</v>
      </c>
      <c r="BM1121" t="s">
        <v>11560</v>
      </c>
      <c r="BN1121" t="s">
        <v>11562</v>
      </c>
      <c r="BO1121" t="e" cm="1">
        <v>#N/A</v>
      </c>
      <c r="BP1121" t="s">
        <v>1592</v>
      </c>
      <c r="BQ1121" t="s">
        <v>1223</v>
      </c>
      <c r="BR1121">
        <v>65</v>
      </c>
      <c r="BS1121" t="s">
        <v>1899</v>
      </c>
      <c r="BT1121" t="s">
        <v>11799</v>
      </c>
      <c r="BU1121" t="s">
        <v>11789</v>
      </c>
      <c r="BV1121" t="s">
        <v>11794</v>
      </c>
      <c r="BW1121" t="s">
        <v>11800</v>
      </c>
      <c r="BX1121" t="s">
        <v>11801</v>
      </c>
      <c r="BY1121" t="s">
        <v>1592</v>
      </c>
      <c r="BZ1121" t="s">
        <v>1937</v>
      </c>
      <c r="CA1121" t="s">
        <v>1947</v>
      </c>
      <c r="CB1121"/>
      <c r="CC1121" t="s">
        <v>998</v>
      </c>
      <c r="CD1121" t="s">
        <v>1268</v>
      </c>
      <c r="CE1121" t="s">
        <v>11802</v>
      </c>
      <c r="CF1121" t="s">
        <v>11803</v>
      </c>
      <c r="CG1121" t="s">
        <v>1268</v>
      </c>
      <c r="CH1121" t="s">
        <v>1592</v>
      </c>
      <c r="CI1121" t="s">
        <v>2182</v>
      </c>
      <c r="CJ1121" t="s">
        <v>1274</v>
      </c>
      <c r="CK1121"/>
      <c r="CL1121"/>
      <c r="CM1121" t="s">
        <v>11561</v>
      </c>
      <c r="CN1121" t="s">
        <v>11793</v>
      </c>
      <c r="CO1121" t="s">
        <v>11561</v>
      </c>
      <c r="CP1121" t="s">
        <v>11793</v>
      </c>
      <c r="CQ1121" t="s">
        <v>1592</v>
      </c>
      <c r="CR1121">
        <v>8</v>
      </c>
      <c r="CS1121" t="s">
        <v>1223</v>
      </c>
      <c r="CT1121" t="s">
        <v>1223</v>
      </c>
      <c r="CU1121" t="s">
        <v>1223</v>
      </c>
      <c r="CV1121" t="s">
        <v>1592</v>
      </c>
      <c r="CW1121" t="s">
        <v>1592</v>
      </c>
      <c r="CX1121">
        <v>1119</v>
      </c>
      <c r="CY1121" t="s">
        <v>11804</v>
      </c>
      <c r="CZ1121" t="s">
        <v>1592</v>
      </c>
      <c r="DA1121" t="s">
        <v>2313</v>
      </c>
      <c r="DB1121" t="s">
        <v>2314</v>
      </c>
      <c r="DC1121" t="s">
        <v>11790</v>
      </c>
      <c r="DD1121" t="s">
        <v>1264</v>
      </c>
      <c r="DE1121" t="s">
        <v>11789</v>
      </c>
      <c r="DF1121" t="s">
        <v>1592</v>
      </c>
      <c r="DG1121" t="s">
        <v>1592</v>
      </c>
      <c r="DH1121" t="s">
        <v>2334</v>
      </c>
      <c r="DI1121" t="e">
        <v>#N/A</v>
      </c>
      <c r="DJ1121"/>
      <c r="DK1121" t="s">
        <v>2334</v>
      </c>
      <c r="DL1121">
        <v>9</v>
      </c>
      <c r="DM1121" t="s">
        <v>2315</v>
      </c>
      <c r="DN1121" t="s">
        <v>1274</v>
      </c>
      <c r="DO1121" t="b">
        <v>1</v>
      </c>
      <c r="DP1121" t="b">
        <v>1</v>
      </c>
      <c r="DQ1121" t="b">
        <v>1</v>
      </c>
      <c r="DR1121" t="b">
        <v>0</v>
      </c>
      <c r="DS1121" t="b">
        <v>0</v>
      </c>
      <c r="DT1121" t="b">
        <v>1</v>
      </c>
      <c r="DU1121" t="b">
        <v>0</v>
      </c>
      <c r="DV1121">
        <v>0</v>
      </c>
      <c r="DW1121" t="b">
        <v>0</v>
      </c>
      <c r="DX1121" t="b">
        <v>0</v>
      </c>
      <c r="DY1121" t="b">
        <v>0</v>
      </c>
      <c r="DZ1121" t="b">
        <v>0</v>
      </c>
      <c r="EA1121" t="b">
        <v>0</v>
      </c>
      <c r="EB1121" t="b">
        <v>0</v>
      </c>
      <c r="EC1121" t="b">
        <v>0</v>
      </c>
      <c r="ED1121" t="b">
        <v>0</v>
      </c>
      <c r="EE1121" t="b">
        <v>0</v>
      </c>
      <c r="EF1121" t="b" cm="1">
        <v>0</v>
      </c>
      <c r="EG1121" t="b">
        <v>0</v>
      </c>
      <c r="EH1121" t="b">
        <v>0</v>
      </c>
      <c r="EI1121" t="b">
        <v>0</v>
      </c>
      <c r="EJ1121" t="s">
        <v>1592</v>
      </c>
      <c r="EK1121">
        <v>0</v>
      </c>
      <c r="EL1121">
        <v>24</v>
      </c>
      <c r="EM1121" t="b">
        <v>0</v>
      </c>
    </row>
    <row r="1122" spans="1:143" ht="15.75">
      <c r="A1122"/>
      <c r="B1122" t="s">
        <v>1274</v>
      </c>
      <c r="C1122" t="s">
        <v>1274</v>
      </c>
      <c r="D1122" t="s">
        <v>11805</v>
      </c>
      <c r="E1122" t="s">
        <v>11806</v>
      </c>
      <c r="F1122"/>
      <c r="G1122" t="s">
        <v>11805</v>
      </c>
      <c r="H1122" t="s">
        <v>11807</v>
      </c>
      <c r="I1122" t="s">
        <v>1268</v>
      </c>
      <c r="J1122" t="s">
        <v>11559</v>
      </c>
      <c r="K1122" t="s">
        <v>11808</v>
      </c>
      <c r="L1122" t="s">
        <v>1939</v>
      </c>
      <c r="M1122" t="s">
        <v>2607</v>
      </c>
      <c r="N1122"/>
      <c r="O1122" t="s">
        <v>11188</v>
      </c>
      <c r="P1122" t="s">
        <v>1274</v>
      </c>
      <c r="Q1122" t="s">
        <v>1264</v>
      </c>
      <c r="R1122" t="s">
        <v>2182</v>
      </c>
      <c r="S1122"/>
      <c r="T1122"/>
      <c r="U1122" t="s">
        <v>11561</v>
      </c>
      <c r="V1122" t="s">
        <v>11809</v>
      </c>
      <c r="W1122"/>
      <c r="X1122"/>
      <c r="Y1122"/>
      <c r="Z1122"/>
      <c r="AA1122"/>
      <c r="AB1122"/>
      <c r="AC1122"/>
      <c r="AD1122"/>
      <c r="AE1122"/>
      <c r="AF1122"/>
      <c r="AG1122"/>
      <c r="AH1122"/>
      <c r="AI1122"/>
      <c r="AJ1122"/>
      <c r="AK1122"/>
      <c r="AL1122"/>
      <c r="AM1122"/>
      <c r="AN1122"/>
      <c r="AO1122" s="108" t="s">
        <v>43</v>
      </c>
      <c r="AP1122" t="s">
        <v>1321</v>
      </c>
      <c r="AQ1122">
        <v>42</v>
      </c>
      <c r="AR1122" t="e">
        <v>#N/A</v>
      </c>
      <c r="AS1122" t="s">
        <v>1274</v>
      </c>
      <c r="AT1122" t="e">
        <v>#N/A</v>
      </c>
      <c r="AU1122" t="s">
        <v>11806</v>
      </c>
      <c r="AV1122" t="s">
        <v>11810</v>
      </c>
      <c r="AW1122" t="s">
        <v>1937</v>
      </c>
      <c r="AX1122" t="s">
        <v>1934</v>
      </c>
      <c r="AY1122" t="s">
        <v>11811</v>
      </c>
      <c r="AZ1122" t="s">
        <v>1264</v>
      </c>
      <c r="BA1122" t="s">
        <v>11812</v>
      </c>
      <c r="BB1122" t="s">
        <v>1268</v>
      </c>
      <c r="BC1122" t="s">
        <v>1939</v>
      </c>
      <c r="BD1122" t="s">
        <v>11813</v>
      </c>
      <c r="BE1122">
        <v>1122</v>
      </c>
      <c r="BF1122">
        <v>1096</v>
      </c>
      <c r="BG1122" t="e">
        <v>#N/A</v>
      </c>
      <c r="BH1122" t="s">
        <v>11806</v>
      </c>
      <c r="BI1122">
        <v>1</v>
      </c>
      <c r="BJ1122">
        <v>0</v>
      </c>
      <c r="BK1122">
        <v>0</v>
      </c>
      <c r="BL1122" t="s">
        <v>1592</v>
      </c>
      <c r="BM1122" t="s">
        <v>11560</v>
      </c>
      <c r="BN1122" t="s">
        <v>11562</v>
      </c>
      <c r="BO1122" t="e" cm="1">
        <v>#N/A</v>
      </c>
      <c r="BP1122" t="s">
        <v>11814</v>
      </c>
      <c r="BQ1122" t="s">
        <v>1223</v>
      </c>
      <c r="BR1122">
        <v>66</v>
      </c>
      <c r="BS1122" t="s">
        <v>1900</v>
      </c>
      <c r="BT1122" t="s">
        <v>11815</v>
      </c>
      <c r="BU1122" t="s">
        <v>11805</v>
      </c>
      <c r="BV1122" t="s">
        <v>11810</v>
      </c>
      <c r="BW1122" t="s">
        <v>11816</v>
      </c>
      <c r="BX1122" t="s">
        <v>1937</v>
      </c>
      <c r="BY1122" t="s">
        <v>1592</v>
      </c>
      <c r="BZ1122" t="s">
        <v>1937</v>
      </c>
      <c r="CA1122" t="s">
        <v>2607</v>
      </c>
      <c r="CB1122"/>
      <c r="CC1122" t="s">
        <v>998</v>
      </c>
      <c r="CD1122" t="s">
        <v>1268</v>
      </c>
      <c r="CE1122" t="s">
        <v>11817</v>
      </c>
      <c r="CF1122" t="s">
        <v>11818</v>
      </c>
      <c r="CG1122" t="s">
        <v>1268</v>
      </c>
      <c r="CH1122" t="s">
        <v>1592</v>
      </c>
      <c r="CI1122" t="s">
        <v>2182</v>
      </c>
      <c r="CJ1122" t="s">
        <v>1274</v>
      </c>
      <c r="CK1122"/>
      <c r="CL1122"/>
      <c r="CM1122" t="s">
        <v>11561</v>
      </c>
      <c r="CN1122" t="s">
        <v>11809</v>
      </c>
      <c r="CO1122" t="s">
        <v>11561</v>
      </c>
      <c r="CP1122" t="s">
        <v>11809</v>
      </c>
      <c r="CQ1122" t="s">
        <v>1592</v>
      </c>
      <c r="CR1122">
        <v>8</v>
      </c>
      <c r="CS1122" t="s">
        <v>1223</v>
      </c>
      <c r="CT1122" t="s">
        <v>1223</v>
      </c>
      <c r="CU1122" t="s">
        <v>1223</v>
      </c>
      <c r="CV1122" t="s">
        <v>1592</v>
      </c>
      <c r="CW1122" t="s">
        <v>1592</v>
      </c>
      <c r="CX1122">
        <v>1120</v>
      </c>
      <c r="CY1122" t="s">
        <v>11819</v>
      </c>
      <c r="CZ1122" t="s">
        <v>1592</v>
      </c>
      <c r="DA1122" t="s">
        <v>2313</v>
      </c>
      <c r="DB1122" t="s">
        <v>2314</v>
      </c>
      <c r="DC1122" t="s">
        <v>11806</v>
      </c>
      <c r="DD1122" t="s">
        <v>1264</v>
      </c>
      <c r="DE1122" t="s">
        <v>11805</v>
      </c>
      <c r="DF1122" t="s">
        <v>1592</v>
      </c>
      <c r="DG1122" t="s">
        <v>1592</v>
      </c>
      <c r="DH1122" t="s">
        <v>2334</v>
      </c>
      <c r="DI1122" t="e">
        <v>#N/A</v>
      </c>
      <c r="DJ1122"/>
      <c r="DK1122" t="s">
        <v>2334</v>
      </c>
      <c r="DL1122">
        <v>9</v>
      </c>
      <c r="DM1122" t="s">
        <v>2315</v>
      </c>
      <c r="DN1122" t="s">
        <v>1274</v>
      </c>
      <c r="DO1122" t="b">
        <v>1</v>
      </c>
      <c r="DP1122" t="b">
        <v>1</v>
      </c>
      <c r="DQ1122" t="b">
        <v>1</v>
      </c>
      <c r="DR1122" t="b">
        <v>0</v>
      </c>
      <c r="DS1122" t="b">
        <v>0</v>
      </c>
      <c r="DT1122" t="b">
        <v>1</v>
      </c>
      <c r="DU1122" t="b">
        <v>0</v>
      </c>
      <c r="DV1122">
        <v>0</v>
      </c>
      <c r="DW1122" t="b">
        <v>0</v>
      </c>
      <c r="DX1122" t="b">
        <v>0</v>
      </c>
      <c r="DY1122" t="b">
        <v>0</v>
      </c>
      <c r="DZ1122" t="b">
        <v>0</v>
      </c>
      <c r="EA1122" t="b">
        <v>0</v>
      </c>
      <c r="EB1122" t="b">
        <v>0</v>
      </c>
      <c r="EC1122" t="b">
        <v>0</v>
      </c>
      <c r="ED1122" t="b">
        <v>0</v>
      </c>
      <c r="EE1122" t="b">
        <v>0</v>
      </c>
      <c r="EF1122" t="b" cm="1">
        <v>0</v>
      </c>
      <c r="EG1122" t="b">
        <v>0</v>
      </c>
      <c r="EH1122" t="b">
        <v>0</v>
      </c>
      <c r="EI1122" t="b">
        <v>0</v>
      </c>
      <c r="EJ1122" t="s">
        <v>1592</v>
      </c>
      <c r="EK1122">
        <v>0</v>
      </c>
      <c r="EL1122">
        <v>27</v>
      </c>
      <c r="EM1122" t="b">
        <v>0</v>
      </c>
    </row>
    <row r="1123" spans="1:143" ht="15.75">
      <c r="A1123"/>
      <c r="B1123" t="s">
        <v>1274</v>
      </c>
      <c r="C1123" t="s">
        <v>1274</v>
      </c>
      <c r="D1123" t="s">
        <v>11820</v>
      </c>
      <c r="E1123" t="s">
        <v>11821</v>
      </c>
      <c r="F1123"/>
      <c r="G1123" t="s">
        <v>11820</v>
      </c>
      <c r="H1123" t="s">
        <v>902</v>
      </c>
      <c r="I1123" t="s">
        <v>1279</v>
      </c>
      <c r="J1123"/>
      <c r="K1123"/>
      <c r="L1123" t="s">
        <v>1939</v>
      </c>
      <c r="M1123" t="s">
        <v>902</v>
      </c>
      <c r="N1123" t="s">
        <v>902</v>
      </c>
      <c r="O1123" t="s">
        <v>11188</v>
      </c>
      <c r="P1123" t="s">
        <v>1274</v>
      </c>
      <c r="Q1123" t="s">
        <v>1264</v>
      </c>
      <c r="R1123" t="s">
        <v>2182</v>
      </c>
      <c r="S1123"/>
      <c r="T1123"/>
      <c r="U1123" t="s">
        <v>11822</v>
      </c>
      <c r="V1123"/>
      <c r="W1123"/>
      <c r="X1123"/>
      <c r="Y1123"/>
      <c r="Z1123"/>
      <c r="AA1123"/>
      <c r="AB1123"/>
      <c r="AC1123"/>
      <c r="AD1123"/>
      <c r="AE1123"/>
      <c r="AF1123"/>
      <c r="AG1123"/>
      <c r="AH1123"/>
      <c r="AI1123"/>
      <c r="AJ1123"/>
      <c r="AK1123"/>
      <c r="AL1123"/>
      <c r="AM1123"/>
      <c r="AN1123"/>
      <c r="AO1123" s="108" t="s">
        <v>43</v>
      </c>
      <c r="AP1123" t="s">
        <v>1321</v>
      </c>
      <c r="AQ1123">
        <v>43</v>
      </c>
      <c r="AR1123" t="e">
        <v>#N/A</v>
      </c>
      <c r="AS1123" t="s">
        <v>1274</v>
      </c>
      <c r="AT1123" t="e">
        <v>#N/A</v>
      </c>
      <c r="AU1123" t="s">
        <v>11821</v>
      </c>
      <c r="AV1123" t="s">
        <v>11823</v>
      </c>
      <c r="AW1123" t="s">
        <v>1937</v>
      </c>
      <c r="AX1123" t="s">
        <v>1934</v>
      </c>
      <c r="AY1123" t="s">
        <v>11824</v>
      </c>
      <c r="AZ1123" t="s">
        <v>1264</v>
      </c>
      <c r="BA1123" t="s">
        <v>11825</v>
      </c>
      <c r="BB1123" t="s">
        <v>1279</v>
      </c>
      <c r="BC1123" t="s">
        <v>1939</v>
      </c>
      <c r="BD1123" t="s">
        <v>11826</v>
      </c>
      <c r="BE1123">
        <v>1123</v>
      </c>
      <c r="BF1123">
        <v>0</v>
      </c>
      <c r="BG1123">
        <v>0</v>
      </c>
      <c r="BH1123" t="s">
        <v>1592</v>
      </c>
      <c r="BI1123">
        <v>0</v>
      </c>
      <c r="BJ1123">
        <v>0</v>
      </c>
      <c r="BK1123">
        <v>0</v>
      </c>
      <c r="BL1123" t="s">
        <v>1592</v>
      </c>
      <c r="BM1123" t="s">
        <v>1592</v>
      </c>
      <c r="BN1123" t="s">
        <v>1592</v>
      </c>
      <c r="BO1123" t="s" cm="1">
        <v>1592</v>
      </c>
      <c r="BP1123" t="s">
        <v>1592</v>
      </c>
      <c r="BQ1123" t="s">
        <v>1223</v>
      </c>
      <c r="BR1123">
        <v>67</v>
      </c>
      <c r="BS1123" t="s">
        <v>1901</v>
      </c>
      <c r="BT1123" t="s">
        <v>11827</v>
      </c>
      <c r="BU1123" t="s">
        <v>11820</v>
      </c>
      <c r="BV1123" t="s">
        <v>11823</v>
      </c>
      <c r="BW1123" t="s">
        <v>1940</v>
      </c>
      <c r="BX1123" t="s">
        <v>1940</v>
      </c>
      <c r="BY1123" t="s">
        <v>1592</v>
      </c>
      <c r="BZ1123" t="s">
        <v>1937</v>
      </c>
      <c r="CA1123" t="s">
        <v>902</v>
      </c>
      <c r="CB1123"/>
      <c r="CC1123" t="s">
        <v>998</v>
      </c>
      <c r="CD1123" t="s">
        <v>1279</v>
      </c>
      <c r="CE1123" t="s">
        <v>11821</v>
      </c>
      <c r="CF1123" t="s">
        <v>11823</v>
      </c>
      <c r="CG1123" t="s">
        <v>1279</v>
      </c>
      <c r="CH1123" t="s">
        <v>1592</v>
      </c>
      <c r="CI1123" t="s">
        <v>2182</v>
      </c>
      <c r="CJ1123" t="s">
        <v>1274</v>
      </c>
      <c r="CK1123"/>
      <c r="CL1123"/>
      <c r="CM1123" t="s">
        <v>11822</v>
      </c>
      <c r="CN1123" t="s">
        <v>1592</v>
      </c>
      <c r="CO1123" t="s">
        <v>11822</v>
      </c>
      <c r="CP1123" t="s">
        <v>1592</v>
      </c>
      <c r="CQ1123" t="s">
        <v>1592</v>
      </c>
      <c r="CR1123">
        <v>8</v>
      </c>
      <c r="CS1123" t="s">
        <v>1223</v>
      </c>
      <c r="CT1123" t="s">
        <v>1223</v>
      </c>
      <c r="CU1123" t="s">
        <v>1223</v>
      </c>
      <c r="CV1123" t="s">
        <v>1592</v>
      </c>
      <c r="CW1123" t="s">
        <v>1592</v>
      </c>
      <c r="CX1123">
        <v>1121</v>
      </c>
      <c r="CY1123" t="s">
        <v>11828</v>
      </c>
      <c r="CZ1123" t="s">
        <v>1592</v>
      </c>
      <c r="DA1123" t="s">
        <v>2313</v>
      </c>
      <c r="DB1123" t="s">
        <v>2314</v>
      </c>
      <c r="DC1123" t="s">
        <v>11821</v>
      </c>
      <c r="DD1123" t="s">
        <v>1264</v>
      </c>
      <c r="DE1123" t="s">
        <v>11820</v>
      </c>
      <c r="DF1123" t="s">
        <v>1592</v>
      </c>
      <c r="DG1123" t="s">
        <v>1592</v>
      </c>
      <c r="DH1123" t="s">
        <v>2334</v>
      </c>
      <c r="DI1123" t="e">
        <v>#N/A</v>
      </c>
      <c r="DJ1123"/>
      <c r="DK1123" t="s">
        <v>2334</v>
      </c>
      <c r="DL1123">
        <v>9</v>
      </c>
      <c r="DM1123" t="s">
        <v>2315</v>
      </c>
      <c r="DN1123" t="s">
        <v>1274</v>
      </c>
      <c r="DO1123" t="b">
        <v>1</v>
      </c>
      <c r="DP1123" t="b">
        <v>1</v>
      </c>
      <c r="DQ1123" t="b">
        <v>1</v>
      </c>
      <c r="DR1123" t="b">
        <v>0</v>
      </c>
      <c r="DS1123" t="b">
        <v>0</v>
      </c>
      <c r="DT1123" t="b">
        <v>1</v>
      </c>
      <c r="DU1123" t="b">
        <v>1</v>
      </c>
      <c r="DV1123">
        <v>0</v>
      </c>
      <c r="DW1123" t="b">
        <v>0</v>
      </c>
      <c r="DX1123" t="b">
        <v>0</v>
      </c>
      <c r="DY1123" t="b">
        <v>0</v>
      </c>
      <c r="DZ1123" t="b">
        <v>0</v>
      </c>
      <c r="EA1123" t="b">
        <v>0</v>
      </c>
      <c r="EB1123" t="b">
        <v>0</v>
      </c>
      <c r="EC1123" t="b">
        <v>0</v>
      </c>
      <c r="ED1123" t="b">
        <v>0</v>
      </c>
      <c r="EE1123" t="b">
        <v>0</v>
      </c>
      <c r="EF1123" t="b" cm="1">
        <v>0</v>
      </c>
      <c r="EG1123" t="b">
        <v>0</v>
      </c>
      <c r="EH1123" t="b">
        <v>0</v>
      </c>
      <c r="EI1123" t="b">
        <v>0</v>
      </c>
      <c r="EJ1123" t="s">
        <v>1592</v>
      </c>
      <c r="EK1123">
        <v>0</v>
      </c>
      <c r="EL1123">
        <v>17</v>
      </c>
      <c r="EM1123" t="b">
        <v>0</v>
      </c>
    </row>
    <row r="1124" spans="1:143" ht="15.75">
      <c r="A1124"/>
      <c r="B1124" t="s">
        <v>1274</v>
      </c>
      <c r="C1124" t="s">
        <v>1274</v>
      </c>
      <c r="D1124" t="s">
        <v>1761</v>
      </c>
      <c r="E1124" t="s">
        <v>1762</v>
      </c>
      <c r="F1124"/>
      <c r="G1124" t="s">
        <v>1761</v>
      </c>
      <c r="H1124" t="s">
        <v>1761</v>
      </c>
      <c r="I1124" t="s">
        <v>1272</v>
      </c>
      <c r="J1124" t="s">
        <v>11820</v>
      </c>
      <c r="K1124"/>
      <c r="L1124" t="s">
        <v>1939</v>
      </c>
      <c r="M1124" t="s">
        <v>1947</v>
      </c>
      <c r="N1124"/>
      <c r="O1124" t="s">
        <v>11188</v>
      </c>
      <c r="P1124" t="s">
        <v>1274</v>
      </c>
      <c r="Q1124" t="s">
        <v>1264</v>
      </c>
      <c r="R1124" t="s">
        <v>2182</v>
      </c>
      <c r="S1124"/>
      <c r="T1124"/>
      <c r="U1124" t="s">
        <v>11822</v>
      </c>
      <c r="V1124" t="s">
        <v>1948</v>
      </c>
      <c r="W1124"/>
      <c r="X1124"/>
      <c r="Y1124"/>
      <c r="Z1124"/>
      <c r="AA1124"/>
      <c r="AB1124"/>
      <c r="AC1124"/>
      <c r="AD1124"/>
      <c r="AE1124"/>
      <c r="AF1124"/>
      <c r="AG1124"/>
      <c r="AH1124"/>
      <c r="AI1124"/>
      <c r="AJ1124"/>
      <c r="AK1124"/>
      <c r="AL1124"/>
      <c r="AM1124"/>
      <c r="AN1124"/>
      <c r="AO1124" s="108" t="s">
        <v>43</v>
      </c>
      <c r="AP1124" t="s">
        <v>1321</v>
      </c>
      <c r="AQ1124">
        <v>44</v>
      </c>
      <c r="AR1124" t="e">
        <v>#N/A</v>
      </c>
      <c r="AS1124" t="s">
        <v>1274</v>
      </c>
      <c r="AT1124" t="e">
        <v>#N/A</v>
      </c>
      <c r="AU1124" t="s">
        <v>1762</v>
      </c>
      <c r="AV1124" t="s">
        <v>1945</v>
      </c>
      <c r="AW1124" t="s">
        <v>1937</v>
      </c>
      <c r="AX1124" t="s">
        <v>1934</v>
      </c>
      <c r="AY1124" t="s">
        <v>2186</v>
      </c>
      <c r="AZ1124" t="s">
        <v>1264</v>
      </c>
      <c r="BA1124" t="s">
        <v>5600</v>
      </c>
      <c r="BB1124" t="s">
        <v>1272</v>
      </c>
      <c r="BC1124" t="s">
        <v>1939</v>
      </c>
      <c r="BD1124" t="s">
        <v>5601</v>
      </c>
      <c r="BE1124">
        <v>339</v>
      </c>
      <c r="BF1124">
        <v>1123</v>
      </c>
      <c r="BG1124">
        <v>0</v>
      </c>
      <c r="BH1124" t="s">
        <v>1592</v>
      </c>
      <c r="BI1124">
        <v>0</v>
      </c>
      <c r="BJ1124">
        <v>0</v>
      </c>
      <c r="BK1124">
        <v>1055</v>
      </c>
      <c r="BL1124" t="s">
        <v>1950</v>
      </c>
      <c r="BM1124" t="s">
        <v>11821</v>
      </c>
      <c r="BN1124" t="s">
        <v>11823</v>
      </c>
      <c r="BO1124" t="e" cm="1">
        <v>#N/A</v>
      </c>
      <c r="BP1124" t="s">
        <v>1592</v>
      </c>
      <c r="BQ1124" t="s">
        <v>1223</v>
      </c>
      <c r="BR1124">
        <v>68</v>
      </c>
      <c r="BS1124" t="s">
        <v>1902</v>
      </c>
      <c r="BT1124" t="s">
        <v>11829</v>
      </c>
      <c r="BU1124" t="s">
        <v>1761</v>
      </c>
      <c r="BV1124" t="s">
        <v>1945</v>
      </c>
      <c r="BW1124" t="s">
        <v>2186</v>
      </c>
      <c r="BX1124" t="s">
        <v>1937</v>
      </c>
      <c r="BY1124" t="s">
        <v>1592</v>
      </c>
      <c r="BZ1124" t="s">
        <v>1937</v>
      </c>
      <c r="CA1124" t="s">
        <v>1947</v>
      </c>
      <c r="CB1124"/>
      <c r="CC1124" t="s">
        <v>998</v>
      </c>
      <c r="CD1124" t="s">
        <v>1272</v>
      </c>
      <c r="CE1124" t="s">
        <v>11830</v>
      </c>
      <c r="CF1124" t="s">
        <v>11831</v>
      </c>
      <c r="CG1124" t="s">
        <v>1272</v>
      </c>
      <c r="CH1124" t="s">
        <v>1592</v>
      </c>
      <c r="CI1124" t="s">
        <v>2182</v>
      </c>
      <c r="CJ1124" t="s">
        <v>1274</v>
      </c>
      <c r="CK1124"/>
      <c r="CL1124"/>
      <c r="CM1124" t="s">
        <v>11822</v>
      </c>
      <c r="CN1124" t="s">
        <v>1948</v>
      </c>
      <c r="CO1124" t="s">
        <v>11822</v>
      </c>
      <c r="CP1124" t="s">
        <v>1948</v>
      </c>
      <c r="CQ1124" t="s">
        <v>1592</v>
      </c>
      <c r="CR1124">
        <v>8</v>
      </c>
      <c r="CS1124" t="s">
        <v>1223</v>
      </c>
      <c r="CT1124" t="s">
        <v>1223</v>
      </c>
      <c r="CU1124" t="s">
        <v>1592</v>
      </c>
      <c r="CV1124" t="s">
        <v>1592</v>
      </c>
      <c r="CW1124" t="s">
        <v>1592</v>
      </c>
      <c r="CX1124">
        <v>1122</v>
      </c>
      <c r="CY1124" t="s">
        <v>11832</v>
      </c>
      <c r="CZ1124" t="s">
        <v>1592</v>
      </c>
      <c r="DA1124" t="s">
        <v>2313</v>
      </c>
      <c r="DB1124" t="s">
        <v>2314</v>
      </c>
      <c r="DC1124" t="s">
        <v>1762</v>
      </c>
      <c r="DD1124" t="s">
        <v>1264</v>
      </c>
      <c r="DE1124" t="s">
        <v>1761</v>
      </c>
      <c r="DF1124" t="s">
        <v>1592</v>
      </c>
      <c r="DG1124" t="s">
        <v>1592</v>
      </c>
      <c r="DH1124" t="s">
        <v>2334</v>
      </c>
      <c r="DI1124" t="e">
        <v>#N/A</v>
      </c>
      <c r="DJ1124"/>
      <c r="DK1124" t="s">
        <v>2334</v>
      </c>
      <c r="DL1124">
        <v>9</v>
      </c>
      <c r="DM1124" t="s">
        <v>2315</v>
      </c>
      <c r="DN1124" t="s">
        <v>1274</v>
      </c>
      <c r="DO1124" t="b">
        <v>1</v>
      </c>
      <c r="DP1124" t="b">
        <v>1</v>
      </c>
      <c r="DQ1124" t="b">
        <v>0</v>
      </c>
      <c r="DR1124" t="b">
        <v>0</v>
      </c>
      <c r="DS1124" t="b">
        <v>0</v>
      </c>
      <c r="DT1124" t="b">
        <v>1</v>
      </c>
      <c r="DU1124" t="b">
        <v>0</v>
      </c>
      <c r="DV1124">
        <v>0</v>
      </c>
      <c r="DW1124" t="b">
        <v>0</v>
      </c>
      <c r="DX1124" t="b">
        <v>0</v>
      </c>
      <c r="DY1124" t="b">
        <v>0</v>
      </c>
      <c r="DZ1124" t="b">
        <v>0</v>
      </c>
      <c r="EA1124" t="b">
        <v>0</v>
      </c>
      <c r="EB1124" t="b">
        <v>0</v>
      </c>
      <c r="EC1124" t="b">
        <v>0</v>
      </c>
      <c r="ED1124" t="b">
        <v>0</v>
      </c>
      <c r="EE1124" t="b">
        <v>0</v>
      </c>
      <c r="EF1124" t="b" cm="1">
        <v>0</v>
      </c>
      <c r="EG1124" t="b">
        <v>0</v>
      </c>
      <c r="EH1124" t="b">
        <v>0</v>
      </c>
      <c r="EI1124" t="b">
        <v>0</v>
      </c>
      <c r="EJ1124" t="s">
        <v>1592</v>
      </c>
      <c r="EK1124">
        <v>0</v>
      </c>
      <c r="EL1124">
        <v>7</v>
      </c>
      <c r="EM1124" t="b">
        <v>0</v>
      </c>
    </row>
    <row r="1125" spans="1:143" ht="15.75">
      <c r="A1125"/>
      <c r="B1125" t="s">
        <v>1274</v>
      </c>
      <c r="C1125" t="s">
        <v>1274</v>
      </c>
      <c r="D1125" t="s">
        <v>1766</v>
      </c>
      <c r="E1125" t="s">
        <v>1767</v>
      </c>
      <c r="F1125"/>
      <c r="G1125" t="s">
        <v>1766</v>
      </c>
      <c r="H1125" t="s">
        <v>1766</v>
      </c>
      <c r="I1125" t="s">
        <v>1272</v>
      </c>
      <c r="J1125" t="s">
        <v>11820</v>
      </c>
      <c r="K1125"/>
      <c r="L1125" t="s">
        <v>1939</v>
      </c>
      <c r="M1125" t="s">
        <v>1947</v>
      </c>
      <c r="N1125"/>
      <c r="O1125" t="s">
        <v>11188</v>
      </c>
      <c r="P1125" t="s">
        <v>1274</v>
      </c>
      <c r="Q1125" t="s">
        <v>1264</v>
      </c>
      <c r="R1125" t="s">
        <v>2182</v>
      </c>
      <c r="S1125"/>
      <c r="T1125"/>
      <c r="U1125" t="s">
        <v>11822</v>
      </c>
      <c r="V1125" t="s">
        <v>1956</v>
      </c>
      <c r="W1125"/>
      <c r="X1125"/>
      <c r="Y1125"/>
      <c r="Z1125"/>
      <c r="AA1125"/>
      <c r="AB1125"/>
      <c r="AC1125"/>
      <c r="AD1125"/>
      <c r="AE1125"/>
      <c r="AF1125"/>
      <c r="AG1125"/>
      <c r="AH1125"/>
      <c r="AI1125"/>
      <c r="AJ1125"/>
      <c r="AK1125"/>
      <c r="AL1125"/>
      <c r="AM1125"/>
      <c r="AN1125"/>
      <c r="AO1125" s="108" t="s">
        <v>43</v>
      </c>
      <c r="AP1125" t="s">
        <v>1321</v>
      </c>
      <c r="AQ1125">
        <v>45</v>
      </c>
      <c r="AR1125" t="e">
        <v>#N/A</v>
      </c>
      <c r="AS1125" t="s">
        <v>1274</v>
      </c>
      <c r="AT1125" t="e">
        <v>#N/A</v>
      </c>
      <c r="AU1125" t="s">
        <v>1767</v>
      </c>
      <c r="AV1125" t="s">
        <v>1953</v>
      </c>
      <c r="AW1125" t="s">
        <v>1937</v>
      </c>
      <c r="AX1125" t="s">
        <v>1934</v>
      </c>
      <c r="AY1125" t="s">
        <v>2191</v>
      </c>
      <c r="AZ1125" t="s">
        <v>1264</v>
      </c>
      <c r="BA1125" t="s">
        <v>5610</v>
      </c>
      <c r="BB1125" t="s">
        <v>1272</v>
      </c>
      <c r="BC1125" t="s">
        <v>1939</v>
      </c>
      <c r="BD1125" t="s">
        <v>5611</v>
      </c>
      <c r="BE1125">
        <v>340</v>
      </c>
      <c r="BF1125">
        <v>1123</v>
      </c>
      <c r="BG1125">
        <v>0</v>
      </c>
      <c r="BH1125" t="s">
        <v>1592</v>
      </c>
      <c r="BI1125">
        <v>0</v>
      </c>
      <c r="BJ1125">
        <v>0</v>
      </c>
      <c r="BK1125">
        <v>1036</v>
      </c>
      <c r="BL1125" t="s">
        <v>1958</v>
      </c>
      <c r="BM1125" t="s">
        <v>11821</v>
      </c>
      <c r="BN1125" t="s">
        <v>11823</v>
      </c>
      <c r="BO1125" t="e" cm="1">
        <v>#N/A</v>
      </c>
      <c r="BP1125" t="s">
        <v>1592</v>
      </c>
      <c r="BQ1125" t="s">
        <v>1223</v>
      </c>
      <c r="BR1125">
        <v>69</v>
      </c>
      <c r="BS1125" t="s">
        <v>1903</v>
      </c>
      <c r="BT1125" t="s">
        <v>11833</v>
      </c>
      <c r="BU1125" t="s">
        <v>1766</v>
      </c>
      <c r="BV1125" t="s">
        <v>1953</v>
      </c>
      <c r="BW1125" t="s">
        <v>2191</v>
      </c>
      <c r="BX1125" t="s">
        <v>1937</v>
      </c>
      <c r="BY1125" t="s">
        <v>1592</v>
      </c>
      <c r="BZ1125" t="s">
        <v>1937</v>
      </c>
      <c r="CA1125" t="s">
        <v>1947</v>
      </c>
      <c r="CB1125"/>
      <c r="CC1125" t="s">
        <v>998</v>
      </c>
      <c r="CD1125" t="s">
        <v>1272</v>
      </c>
      <c r="CE1125" t="s">
        <v>11834</v>
      </c>
      <c r="CF1125" t="s">
        <v>11835</v>
      </c>
      <c r="CG1125" t="s">
        <v>1272</v>
      </c>
      <c r="CH1125" t="s">
        <v>1592</v>
      </c>
      <c r="CI1125" t="s">
        <v>2182</v>
      </c>
      <c r="CJ1125" t="s">
        <v>1274</v>
      </c>
      <c r="CK1125"/>
      <c r="CL1125"/>
      <c r="CM1125" t="s">
        <v>11822</v>
      </c>
      <c r="CN1125" t="s">
        <v>1956</v>
      </c>
      <c r="CO1125" t="s">
        <v>11822</v>
      </c>
      <c r="CP1125" t="s">
        <v>1956</v>
      </c>
      <c r="CQ1125" t="s">
        <v>1592</v>
      </c>
      <c r="CR1125">
        <v>8</v>
      </c>
      <c r="CS1125" t="s">
        <v>1223</v>
      </c>
      <c r="CT1125" t="s">
        <v>1223</v>
      </c>
      <c r="CU1125" t="s">
        <v>1592</v>
      </c>
      <c r="CV1125" t="s">
        <v>1592</v>
      </c>
      <c r="CW1125" t="s">
        <v>1592</v>
      </c>
      <c r="CX1125">
        <v>1123</v>
      </c>
      <c r="CY1125" t="s">
        <v>11836</v>
      </c>
      <c r="CZ1125" t="s">
        <v>1592</v>
      </c>
      <c r="DA1125" t="s">
        <v>2313</v>
      </c>
      <c r="DB1125" t="s">
        <v>2314</v>
      </c>
      <c r="DC1125" t="s">
        <v>1767</v>
      </c>
      <c r="DD1125" t="s">
        <v>1264</v>
      </c>
      <c r="DE1125" t="s">
        <v>1766</v>
      </c>
      <c r="DF1125" t="s">
        <v>1592</v>
      </c>
      <c r="DG1125" t="s">
        <v>1592</v>
      </c>
      <c r="DH1125" t="s">
        <v>2334</v>
      </c>
      <c r="DI1125" t="e">
        <v>#N/A</v>
      </c>
      <c r="DJ1125"/>
      <c r="DK1125" t="s">
        <v>2334</v>
      </c>
      <c r="DL1125">
        <v>9</v>
      </c>
      <c r="DM1125" t="s">
        <v>2315</v>
      </c>
      <c r="DN1125" t="s">
        <v>1274</v>
      </c>
      <c r="DO1125" t="b">
        <v>1</v>
      </c>
      <c r="DP1125" t="b">
        <v>1</v>
      </c>
      <c r="DQ1125" t="b">
        <v>0</v>
      </c>
      <c r="DR1125" t="b">
        <v>0</v>
      </c>
      <c r="DS1125" t="b">
        <v>0</v>
      </c>
      <c r="DT1125" t="b">
        <v>1</v>
      </c>
      <c r="DU1125" t="b">
        <v>0</v>
      </c>
      <c r="DV1125">
        <v>0</v>
      </c>
      <c r="DW1125" t="b">
        <v>0</v>
      </c>
      <c r="DX1125" t="b">
        <v>0</v>
      </c>
      <c r="DY1125" t="b">
        <v>0</v>
      </c>
      <c r="DZ1125" t="b">
        <v>0</v>
      </c>
      <c r="EA1125" t="b">
        <v>0</v>
      </c>
      <c r="EB1125" t="b">
        <v>0</v>
      </c>
      <c r="EC1125" t="b">
        <v>0</v>
      </c>
      <c r="ED1125" t="b">
        <v>0</v>
      </c>
      <c r="EE1125" t="b">
        <v>0</v>
      </c>
      <c r="EF1125" t="b" cm="1">
        <v>0</v>
      </c>
      <c r="EG1125" t="b">
        <v>0</v>
      </c>
      <c r="EH1125" t="b">
        <v>0</v>
      </c>
      <c r="EI1125" t="b">
        <v>0</v>
      </c>
      <c r="EJ1125" t="s">
        <v>1592</v>
      </c>
      <c r="EK1125">
        <v>0</v>
      </c>
      <c r="EL1125">
        <v>13</v>
      </c>
      <c r="EM1125" t="b">
        <v>0</v>
      </c>
    </row>
    <row r="1126" spans="1:143" ht="15.75">
      <c r="A1126"/>
      <c r="B1126" t="s">
        <v>1274</v>
      </c>
      <c r="C1126" t="s">
        <v>1274</v>
      </c>
      <c r="D1126" t="s">
        <v>1778</v>
      </c>
      <c r="E1126" t="s">
        <v>1779</v>
      </c>
      <c r="F1126"/>
      <c r="G1126" t="s">
        <v>1778</v>
      </c>
      <c r="H1126" t="s">
        <v>1778</v>
      </c>
      <c r="I1126" t="s">
        <v>1272</v>
      </c>
      <c r="J1126" t="s">
        <v>11820</v>
      </c>
      <c r="K1126"/>
      <c r="L1126" t="s">
        <v>1939</v>
      </c>
      <c r="M1126" t="s">
        <v>1947</v>
      </c>
      <c r="N1126"/>
      <c r="O1126" t="s">
        <v>11188</v>
      </c>
      <c r="P1126" t="s">
        <v>1274</v>
      </c>
      <c r="Q1126" t="s">
        <v>1264</v>
      </c>
      <c r="R1126" t="s">
        <v>2182</v>
      </c>
      <c r="S1126"/>
      <c r="T1126"/>
      <c r="U1126" t="s">
        <v>11822</v>
      </c>
      <c r="V1126" t="s">
        <v>10294</v>
      </c>
      <c r="W1126"/>
      <c r="X1126"/>
      <c r="Y1126"/>
      <c r="Z1126"/>
      <c r="AA1126"/>
      <c r="AB1126"/>
      <c r="AC1126"/>
      <c r="AD1126"/>
      <c r="AE1126"/>
      <c r="AF1126"/>
      <c r="AG1126"/>
      <c r="AH1126"/>
      <c r="AI1126"/>
      <c r="AJ1126"/>
      <c r="AK1126"/>
      <c r="AL1126"/>
      <c r="AM1126"/>
      <c r="AN1126"/>
      <c r="AO1126" s="108" t="s">
        <v>43</v>
      </c>
      <c r="AP1126" t="s">
        <v>1321</v>
      </c>
      <c r="AQ1126">
        <v>46</v>
      </c>
      <c r="AR1126" t="e">
        <v>#N/A</v>
      </c>
      <c r="AS1126" t="s">
        <v>1274</v>
      </c>
      <c r="AT1126" t="e">
        <v>#N/A</v>
      </c>
      <c r="AU1126" t="s">
        <v>1779</v>
      </c>
      <c r="AV1126" t="s">
        <v>5647</v>
      </c>
      <c r="AW1126" t="s">
        <v>1937</v>
      </c>
      <c r="AX1126" t="s">
        <v>1934</v>
      </c>
      <c r="AY1126" t="s">
        <v>11034</v>
      </c>
      <c r="AZ1126" t="s">
        <v>1264</v>
      </c>
      <c r="BA1126" t="s">
        <v>5650</v>
      </c>
      <c r="BB1126" t="s">
        <v>1272</v>
      </c>
      <c r="BC1126" t="s">
        <v>1939</v>
      </c>
      <c r="BD1126" t="s">
        <v>5651</v>
      </c>
      <c r="BE1126">
        <v>343</v>
      </c>
      <c r="BF1126">
        <v>1123</v>
      </c>
      <c r="BG1126">
        <v>0</v>
      </c>
      <c r="BH1126" t="s">
        <v>1592</v>
      </c>
      <c r="BI1126">
        <v>0</v>
      </c>
      <c r="BJ1126">
        <v>0</v>
      </c>
      <c r="BK1126">
        <v>1042</v>
      </c>
      <c r="BL1126" t="s">
        <v>5652</v>
      </c>
      <c r="BM1126" t="s">
        <v>11821</v>
      </c>
      <c r="BN1126" t="s">
        <v>11823</v>
      </c>
      <c r="BO1126" t="e" cm="1">
        <v>#N/A</v>
      </c>
      <c r="BP1126" t="s">
        <v>1592</v>
      </c>
      <c r="BQ1126" t="s">
        <v>1223</v>
      </c>
      <c r="BR1126">
        <v>70</v>
      </c>
      <c r="BS1126" t="s">
        <v>1905</v>
      </c>
      <c r="BT1126" t="s">
        <v>11837</v>
      </c>
      <c r="BU1126" t="s">
        <v>1778</v>
      </c>
      <c r="BV1126" t="s">
        <v>5647</v>
      </c>
      <c r="BW1126" t="s">
        <v>11034</v>
      </c>
      <c r="BX1126" t="s">
        <v>1937</v>
      </c>
      <c r="BY1126" t="s">
        <v>1592</v>
      </c>
      <c r="BZ1126" t="s">
        <v>1937</v>
      </c>
      <c r="CA1126" t="s">
        <v>1947</v>
      </c>
      <c r="CB1126"/>
      <c r="CC1126" t="s">
        <v>998</v>
      </c>
      <c r="CD1126" t="s">
        <v>1272</v>
      </c>
      <c r="CE1126" t="s">
        <v>11838</v>
      </c>
      <c r="CF1126" t="s">
        <v>11839</v>
      </c>
      <c r="CG1126" t="s">
        <v>1272</v>
      </c>
      <c r="CH1126" t="s">
        <v>1592</v>
      </c>
      <c r="CI1126" t="s">
        <v>2182</v>
      </c>
      <c r="CJ1126" t="s">
        <v>1274</v>
      </c>
      <c r="CK1126"/>
      <c r="CL1126"/>
      <c r="CM1126" t="s">
        <v>11822</v>
      </c>
      <c r="CN1126" t="s">
        <v>10294</v>
      </c>
      <c r="CO1126" t="s">
        <v>11822</v>
      </c>
      <c r="CP1126" t="s">
        <v>10294</v>
      </c>
      <c r="CQ1126" t="s">
        <v>1592</v>
      </c>
      <c r="CR1126">
        <v>8</v>
      </c>
      <c r="CS1126" t="s">
        <v>1223</v>
      </c>
      <c r="CT1126" t="s">
        <v>1223</v>
      </c>
      <c r="CU1126" t="s">
        <v>1592</v>
      </c>
      <c r="CV1126" t="s">
        <v>1592</v>
      </c>
      <c r="CW1126" t="s">
        <v>1592</v>
      </c>
      <c r="CX1126">
        <v>1124</v>
      </c>
      <c r="CY1126" t="s">
        <v>11840</v>
      </c>
      <c r="CZ1126" t="s">
        <v>1592</v>
      </c>
      <c r="DA1126" t="s">
        <v>2313</v>
      </c>
      <c r="DB1126" t="s">
        <v>2314</v>
      </c>
      <c r="DC1126" t="s">
        <v>1779</v>
      </c>
      <c r="DD1126" t="s">
        <v>1264</v>
      </c>
      <c r="DE1126" t="s">
        <v>1778</v>
      </c>
      <c r="DF1126" t="s">
        <v>1592</v>
      </c>
      <c r="DG1126" t="s">
        <v>1592</v>
      </c>
      <c r="DH1126" t="s">
        <v>2334</v>
      </c>
      <c r="DI1126" t="e">
        <v>#N/A</v>
      </c>
      <c r="DJ1126"/>
      <c r="DK1126" t="s">
        <v>2334</v>
      </c>
      <c r="DL1126">
        <v>9</v>
      </c>
      <c r="DM1126" t="s">
        <v>2315</v>
      </c>
      <c r="DN1126" t="s">
        <v>1274</v>
      </c>
      <c r="DO1126" t="b">
        <v>1</v>
      </c>
      <c r="DP1126" t="b">
        <v>1</v>
      </c>
      <c r="DQ1126" t="b">
        <v>0</v>
      </c>
      <c r="DR1126" t="b">
        <v>0</v>
      </c>
      <c r="DS1126" t="b">
        <v>0</v>
      </c>
      <c r="DT1126" t="b">
        <v>1</v>
      </c>
      <c r="DU1126" t="b">
        <v>0</v>
      </c>
      <c r="DV1126">
        <v>0</v>
      </c>
      <c r="DW1126" t="b">
        <v>0</v>
      </c>
      <c r="DX1126" t="b">
        <v>0</v>
      </c>
      <c r="DY1126" t="b">
        <v>0</v>
      </c>
      <c r="DZ1126" t="b">
        <v>0</v>
      </c>
      <c r="EA1126" t="b">
        <v>0</v>
      </c>
      <c r="EB1126" t="b">
        <v>0</v>
      </c>
      <c r="EC1126" t="b">
        <v>0</v>
      </c>
      <c r="ED1126" t="b">
        <v>0</v>
      </c>
      <c r="EE1126" t="b">
        <v>0</v>
      </c>
      <c r="EF1126" t="b" cm="1">
        <v>0</v>
      </c>
      <c r="EG1126" t="b">
        <v>0</v>
      </c>
      <c r="EH1126" t="b">
        <v>0</v>
      </c>
      <c r="EI1126" t="b">
        <v>0</v>
      </c>
      <c r="EJ1126" t="s">
        <v>1592</v>
      </c>
      <c r="EK1126">
        <v>0</v>
      </c>
      <c r="EL1126">
        <v>14</v>
      </c>
      <c r="EM1126" t="b">
        <v>0</v>
      </c>
    </row>
    <row r="1127" spans="1:143" ht="15.75">
      <c r="A1127"/>
      <c r="B1127" t="s">
        <v>1274</v>
      </c>
      <c r="C1127" t="s">
        <v>1274</v>
      </c>
      <c r="D1127" t="s">
        <v>11075</v>
      </c>
      <c r="E1127" t="s">
        <v>11076</v>
      </c>
      <c r="F1127"/>
      <c r="G1127" t="s">
        <v>11075</v>
      </c>
      <c r="H1127" t="s">
        <v>11075</v>
      </c>
      <c r="I1127" t="s">
        <v>1272</v>
      </c>
      <c r="J1127" t="s">
        <v>11820</v>
      </c>
      <c r="K1127"/>
      <c r="L1127" t="s">
        <v>1939</v>
      </c>
      <c r="M1127" t="s">
        <v>1947</v>
      </c>
      <c r="N1127"/>
      <c r="O1127" t="s">
        <v>11188</v>
      </c>
      <c r="P1127" t="s">
        <v>1274</v>
      </c>
      <c r="Q1127" t="s">
        <v>1264</v>
      </c>
      <c r="R1127" t="s">
        <v>2182</v>
      </c>
      <c r="S1127"/>
      <c r="T1127"/>
      <c r="U1127" t="s">
        <v>11822</v>
      </c>
      <c r="V1127" t="s">
        <v>11078</v>
      </c>
      <c r="W1127"/>
      <c r="X1127"/>
      <c r="Y1127"/>
      <c r="Z1127"/>
      <c r="AA1127"/>
      <c r="AB1127"/>
      <c r="AC1127"/>
      <c r="AD1127"/>
      <c r="AE1127"/>
      <c r="AF1127"/>
      <c r="AG1127"/>
      <c r="AH1127"/>
      <c r="AI1127"/>
      <c r="AJ1127"/>
      <c r="AK1127"/>
      <c r="AL1127"/>
      <c r="AM1127"/>
      <c r="AN1127"/>
      <c r="AO1127" s="108" t="s">
        <v>43</v>
      </c>
      <c r="AP1127" t="s">
        <v>1321</v>
      </c>
      <c r="AQ1127">
        <v>47</v>
      </c>
      <c r="AR1127" t="e">
        <v>#N/A</v>
      </c>
      <c r="AS1127" t="s">
        <v>1274</v>
      </c>
      <c r="AT1127" t="e">
        <v>#N/A</v>
      </c>
      <c r="AU1127" t="s">
        <v>11076</v>
      </c>
      <c r="AV1127" t="s">
        <v>11079</v>
      </c>
      <c r="AW1127" t="s">
        <v>1937</v>
      </c>
      <c r="AX1127" t="s">
        <v>1934</v>
      </c>
      <c r="AY1127" t="s">
        <v>11080</v>
      </c>
      <c r="AZ1127" t="s">
        <v>1264</v>
      </c>
      <c r="BA1127" t="s">
        <v>11081</v>
      </c>
      <c r="BB1127" t="s">
        <v>1272</v>
      </c>
      <c r="BC1127" t="s">
        <v>1939</v>
      </c>
      <c r="BD1127" t="s">
        <v>11580</v>
      </c>
      <c r="BE1127">
        <v>1047</v>
      </c>
      <c r="BF1127">
        <v>1123</v>
      </c>
      <c r="BG1127">
        <v>0</v>
      </c>
      <c r="BH1127" t="s">
        <v>1592</v>
      </c>
      <c r="BI1127">
        <v>0</v>
      </c>
      <c r="BJ1127">
        <v>0</v>
      </c>
      <c r="BK1127">
        <v>1047</v>
      </c>
      <c r="BL1127" t="s">
        <v>11086</v>
      </c>
      <c r="BM1127" t="s">
        <v>11821</v>
      </c>
      <c r="BN1127" t="s">
        <v>11823</v>
      </c>
      <c r="BO1127" t="e" cm="1">
        <v>#N/A</v>
      </c>
      <c r="BP1127" t="s">
        <v>1592</v>
      </c>
      <c r="BQ1127" t="s">
        <v>1223</v>
      </c>
      <c r="BR1127">
        <v>71</v>
      </c>
      <c r="BS1127" t="s">
        <v>4655</v>
      </c>
      <c r="BT1127" t="s">
        <v>11841</v>
      </c>
      <c r="BU1127" t="s">
        <v>11075</v>
      </c>
      <c r="BV1127" t="s">
        <v>11079</v>
      </c>
      <c r="BW1127" t="s">
        <v>11080</v>
      </c>
      <c r="BX1127" t="s">
        <v>1937</v>
      </c>
      <c r="BY1127" t="s">
        <v>1592</v>
      </c>
      <c r="BZ1127" t="s">
        <v>1937</v>
      </c>
      <c r="CA1127" t="s">
        <v>1947</v>
      </c>
      <c r="CB1127"/>
      <c r="CC1127" t="s">
        <v>998</v>
      </c>
      <c r="CD1127" t="s">
        <v>1272</v>
      </c>
      <c r="CE1127" t="s">
        <v>11842</v>
      </c>
      <c r="CF1127" t="s">
        <v>11843</v>
      </c>
      <c r="CG1127" t="s">
        <v>1272</v>
      </c>
      <c r="CH1127" t="s">
        <v>1592</v>
      </c>
      <c r="CI1127" t="s">
        <v>2182</v>
      </c>
      <c r="CJ1127" t="s">
        <v>1274</v>
      </c>
      <c r="CK1127"/>
      <c r="CL1127"/>
      <c r="CM1127" t="s">
        <v>11822</v>
      </c>
      <c r="CN1127" t="s">
        <v>11078</v>
      </c>
      <c r="CO1127" t="s">
        <v>11822</v>
      </c>
      <c r="CP1127" t="s">
        <v>11078</v>
      </c>
      <c r="CQ1127" t="s">
        <v>1592</v>
      </c>
      <c r="CR1127">
        <v>8</v>
      </c>
      <c r="CS1127" t="s">
        <v>1223</v>
      </c>
      <c r="CT1127" t="s">
        <v>1223</v>
      </c>
      <c r="CU1127" t="s">
        <v>1592</v>
      </c>
      <c r="CV1127" t="s">
        <v>1592</v>
      </c>
      <c r="CW1127" t="s">
        <v>1592</v>
      </c>
      <c r="CX1127">
        <v>1125</v>
      </c>
      <c r="CY1127" t="s">
        <v>11844</v>
      </c>
      <c r="CZ1127" t="s">
        <v>1592</v>
      </c>
      <c r="DA1127" t="s">
        <v>2313</v>
      </c>
      <c r="DB1127" t="s">
        <v>2314</v>
      </c>
      <c r="DC1127" t="s">
        <v>11076</v>
      </c>
      <c r="DD1127" t="s">
        <v>1264</v>
      </c>
      <c r="DE1127" t="s">
        <v>11075</v>
      </c>
      <c r="DF1127" t="s">
        <v>1592</v>
      </c>
      <c r="DG1127" t="s">
        <v>1592</v>
      </c>
      <c r="DH1127" t="s">
        <v>2334</v>
      </c>
      <c r="DI1127" t="e">
        <v>#N/A</v>
      </c>
      <c r="DJ1127"/>
      <c r="DK1127" t="s">
        <v>2334</v>
      </c>
      <c r="DL1127">
        <v>9</v>
      </c>
      <c r="DM1127" t="s">
        <v>2315</v>
      </c>
      <c r="DN1127" t="s">
        <v>1274</v>
      </c>
      <c r="DO1127" t="b">
        <v>1</v>
      </c>
      <c r="DP1127" t="b">
        <v>1</v>
      </c>
      <c r="DQ1127" t="b">
        <v>0</v>
      </c>
      <c r="DR1127" t="b">
        <v>0</v>
      </c>
      <c r="DS1127" t="b">
        <v>0</v>
      </c>
      <c r="DT1127" t="b">
        <v>1</v>
      </c>
      <c r="DU1127" t="b">
        <v>0</v>
      </c>
      <c r="DV1127">
        <v>0</v>
      </c>
      <c r="DW1127" t="b">
        <v>0</v>
      </c>
      <c r="DX1127" t="b">
        <v>0</v>
      </c>
      <c r="DY1127" t="b">
        <v>0</v>
      </c>
      <c r="DZ1127" t="b">
        <v>0</v>
      </c>
      <c r="EA1127" t="b">
        <v>0</v>
      </c>
      <c r="EB1127" t="b">
        <v>0</v>
      </c>
      <c r="EC1127" t="b">
        <v>0</v>
      </c>
      <c r="ED1127" t="b">
        <v>0</v>
      </c>
      <c r="EE1127" t="b">
        <v>0</v>
      </c>
      <c r="EF1127" t="b" cm="1">
        <v>0</v>
      </c>
      <c r="EG1127" t="b">
        <v>0</v>
      </c>
      <c r="EH1127" t="b">
        <v>0</v>
      </c>
      <c r="EI1127" t="b">
        <v>0</v>
      </c>
      <c r="EJ1127" t="s">
        <v>1592</v>
      </c>
      <c r="EK1127">
        <v>0</v>
      </c>
      <c r="EL1127">
        <v>15</v>
      </c>
      <c r="EM1127" t="b">
        <v>0</v>
      </c>
    </row>
    <row r="1128" spans="1:143" ht="15.75">
      <c r="A1128"/>
      <c r="B1128" t="s">
        <v>1274</v>
      </c>
      <c r="C1128" t="s">
        <v>1274</v>
      </c>
      <c r="D1128" t="s">
        <v>11007</v>
      </c>
      <c r="E1128" t="s">
        <v>11008</v>
      </c>
      <c r="F1128"/>
      <c r="G1128" t="s">
        <v>11007</v>
      </c>
      <c r="H1128" t="s">
        <v>11007</v>
      </c>
      <c r="I1128" t="s">
        <v>1272</v>
      </c>
      <c r="J1128" t="s">
        <v>11820</v>
      </c>
      <c r="K1128"/>
      <c r="L1128" t="s">
        <v>1939</v>
      </c>
      <c r="M1128" t="s">
        <v>1947</v>
      </c>
      <c r="N1128"/>
      <c r="O1128" t="s">
        <v>11188</v>
      </c>
      <c r="P1128" t="s">
        <v>1274</v>
      </c>
      <c r="Q1128" t="s">
        <v>1264</v>
      </c>
      <c r="R1128" t="s">
        <v>2182</v>
      </c>
      <c r="S1128"/>
      <c r="T1128"/>
      <c r="U1128" t="s">
        <v>11822</v>
      </c>
      <c r="V1128" t="s">
        <v>11011</v>
      </c>
      <c r="W1128"/>
      <c r="X1128"/>
      <c r="Y1128"/>
      <c r="Z1128"/>
      <c r="AA1128"/>
      <c r="AB1128"/>
      <c r="AC1128"/>
      <c r="AD1128"/>
      <c r="AE1128"/>
      <c r="AF1128"/>
      <c r="AG1128"/>
      <c r="AH1128"/>
      <c r="AI1128"/>
      <c r="AJ1128"/>
      <c r="AK1128"/>
      <c r="AL1128"/>
      <c r="AM1128"/>
      <c r="AN1128"/>
      <c r="AO1128" s="108" t="s">
        <v>43</v>
      </c>
      <c r="AP1128" t="s">
        <v>1321</v>
      </c>
      <c r="AQ1128">
        <v>48</v>
      </c>
      <c r="AR1128" t="e">
        <v>#N/A</v>
      </c>
      <c r="AS1128" t="s">
        <v>1274</v>
      </c>
      <c r="AT1128" t="e">
        <v>#N/A</v>
      </c>
      <c r="AU1128" t="s">
        <v>11008</v>
      </c>
      <c r="AV1128" t="s">
        <v>11012</v>
      </c>
      <c r="AW1128" t="s">
        <v>1937</v>
      </c>
      <c r="AX1128" t="s">
        <v>1934</v>
      </c>
      <c r="AY1128" t="s">
        <v>11013</v>
      </c>
      <c r="AZ1128" t="s">
        <v>1264</v>
      </c>
      <c r="BA1128" t="s">
        <v>11014</v>
      </c>
      <c r="BB1128" t="s">
        <v>1272</v>
      </c>
      <c r="BC1128" t="s">
        <v>1939</v>
      </c>
      <c r="BD1128" t="s">
        <v>11496</v>
      </c>
      <c r="BE1128">
        <v>1038</v>
      </c>
      <c r="BF1128">
        <v>1123</v>
      </c>
      <c r="BG1128">
        <v>0</v>
      </c>
      <c r="BH1128" t="s">
        <v>1592</v>
      </c>
      <c r="BI1128">
        <v>0</v>
      </c>
      <c r="BJ1128">
        <v>0</v>
      </c>
      <c r="BK1128">
        <v>1038</v>
      </c>
      <c r="BL1128" t="s">
        <v>11020</v>
      </c>
      <c r="BM1128" t="s">
        <v>11821</v>
      </c>
      <c r="BN1128" t="s">
        <v>11823</v>
      </c>
      <c r="BO1128" t="e" cm="1">
        <v>#N/A</v>
      </c>
      <c r="BP1128" t="s">
        <v>1592</v>
      </c>
      <c r="BQ1128" t="s">
        <v>1223</v>
      </c>
      <c r="BR1128">
        <v>72</v>
      </c>
      <c r="BS1128" t="s">
        <v>4667</v>
      </c>
      <c r="BT1128" t="s">
        <v>11845</v>
      </c>
      <c r="BU1128" t="s">
        <v>11007</v>
      </c>
      <c r="BV1128" t="s">
        <v>11012</v>
      </c>
      <c r="BW1128" t="s">
        <v>11013</v>
      </c>
      <c r="BX1128" t="s">
        <v>1937</v>
      </c>
      <c r="BY1128" t="s">
        <v>1592</v>
      </c>
      <c r="BZ1128" t="s">
        <v>1937</v>
      </c>
      <c r="CA1128" t="s">
        <v>1947</v>
      </c>
      <c r="CB1128"/>
      <c r="CC1128" t="s">
        <v>998</v>
      </c>
      <c r="CD1128" t="s">
        <v>1272</v>
      </c>
      <c r="CE1128" t="s">
        <v>11846</v>
      </c>
      <c r="CF1128" t="s">
        <v>11847</v>
      </c>
      <c r="CG1128" t="s">
        <v>1272</v>
      </c>
      <c r="CH1128" t="s">
        <v>1592</v>
      </c>
      <c r="CI1128" t="s">
        <v>2182</v>
      </c>
      <c r="CJ1128" t="s">
        <v>1274</v>
      </c>
      <c r="CK1128"/>
      <c r="CL1128"/>
      <c r="CM1128" t="s">
        <v>11822</v>
      </c>
      <c r="CN1128" t="s">
        <v>11011</v>
      </c>
      <c r="CO1128" t="s">
        <v>11822</v>
      </c>
      <c r="CP1128" t="s">
        <v>11011</v>
      </c>
      <c r="CQ1128" t="s">
        <v>1592</v>
      </c>
      <c r="CR1128">
        <v>8</v>
      </c>
      <c r="CS1128" t="s">
        <v>1223</v>
      </c>
      <c r="CT1128" t="s">
        <v>1223</v>
      </c>
      <c r="CU1128" t="s">
        <v>1592</v>
      </c>
      <c r="CV1128" t="s">
        <v>1592</v>
      </c>
      <c r="CW1128" t="s">
        <v>1592</v>
      </c>
      <c r="CX1128">
        <v>1126</v>
      </c>
      <c r="CY1128" t="s">
        <v>11848</v>
      </c>
      <c r="CZ1128" t="s">
        <v>1592</v>
      </c>
      <c r="DA1128" t="s">
        <v>2313</v>
      </c>
      <c r="DB1128" t="s">
        <v>2314</v>
      </c>
      <c r="DC1128" t="s">
        <v>11008</v>
      </c>
      <c r="DD1128" t="s">
        <v>1264</v>
      </c>
      <c r="DE1128" t="s">
        <v>11007</v>
      </c>
      <c r="DF1128" t="s">
        <v>1592</v>
      </c>
      <c r="DG1128" t="s">
        <v>1592</v>
      </c>
      <c r="DH1128" t="s">
        <v>2334</v>
      </c>
      <c r="DI1128" t="e">
        <v>#N/A</v>
      </c>
      <c r="DJ1128"/>
      <c r="DK1128" t="s">
        <v>2334</v>
      </c>
      <c r="DL1128">
        <v>9</v>
      </c>
      <c r="DM1128" t="s">
        <v>2315</v>
      </c>
      <c r="DN1128" t="s">
        <v>1274</v>
      </c>
      <c r="DO1128" t="b">
        <v>1</v>
      </c>
      <c r="DP1128" t="b">
        <v>1</v>
      </c>
      <c r="DQ1128" t="b">
        <v>0</v>
      </c>
      <c r="DR1128" t="b">
        <v>0</v>
      </c>
      <c r="DS1128" t="b">
        <v>0</v>
      </c>
      <c r="DT1128" t="b">
        <v>1</v>
      </c>
      <c r="DU1128" t="b">
        <v>0</v>
      </c>
      <c r="DV1128">
        <v>0</v>
      </c>
      <c r="DW1128" t="b">
        <v>0</v>
      </c>
      <c r="DX1128" t="b">
        <v>0</v>
      </c>
      <c r="DY1128" t="b">
        <v>0</v>
      </c>
      <c r="DZ1128" t="b">
        <v>0</v>
      </c>
      <c r="EA1128" t="b">
        <v>0</v>
      </c>
      <c r="EB1128" t="b">
        <v>0</v>
      </c>
      <c r="EC1128" t="b">
        <v>0</v>
      </c>
      <c r="ED1128" t="b">
        <v>0</v>
      </c>
      <c r="EE1128" t="b">
        <v>0</v>
      </c>
      <c r="EF1128" t="b" cm="1">
        <v>1</v>
      </c>
      <c r="EG1128" t="b">
        <v>0</v>
      </c>
      <c r="EH1128" t="b">
        <v>0</v>
      </c>
      <c r="EI1128" t="b">
        <v>1</v>
      </c>
      <c r="EJ1128" t="s">
        <v>1235</v>
      </c>
      <c r="EK1128">
        <v>1</v>
      </c>
      <c r="EL1128">
        <v>14</v>
      </c>
      <c r="EM1128" t="b">
        <v>0</v>
      </c>
    </row>
    <row r="1129" spans="1:143" ht="31.5">
      <c r="A1129"/>
      <c r="B1129" t="s">
        <v>1274</v>
      </c>
      <c r="C1129" t="s">
        <v>1274</v>
      </c>
      <c r="D1129" t="s">
        <v>5617</v>
      </c>
      <c r="E1129" t="s">
        <v>5618</v>
      </c>
      <c r="F1129"/>
      <c r="G1129" t="s">
        <v>5617</v>
      </c>
      <c r="H1129" t="s">
        <v>11099</v>
      </c>
      <c r="I1129" t="s">
        <v>1272</v>
      </c>
      <c r="J1129" t="s">
        <v>11820</v>
      </c>
      <c r="K1129"/>
      <c r="L1129" t="s">
        <v>1939</v>
      </c>
      <c r="M1129" t="s">
        <v>1947</v>
      </c>
      <c r="N1129" s="109" t="s">
        <v>6598</v>
      </c>
      <c r="O1129" t="s">
        <v>11188</v>
      </c>
      <c r="P1129" t="s">
        <v>1274</v>
      </c>
      <c r="Q1129" t="s">
        <v>1264</v>
      </c>
      <c r="R1129" t="s">
        <v>2182</v>
      </c>
      <c r="S1129"/>
      <c r="T1129"/>
      <c r="U1129" t="s">
        <v>11822</v>
      </c>
      <c r="V1129" t="s">
        <v>5620</v>
      </c>
      <c r="W1129"/>
      <c r="X1129"/>
      <c r="Y1129"/>
      <c r="Z1129"/>
      <c r="AA1129"/>
      <c r="AB1129"/>
      <c r="AC1129"/>
      <c r="AD1129"/>
      <c r="AE1129"/>
      <c r="AF1129"/>
      <c r="AG1129"/>
      <c r="AH1129"/>
      <c r="AI1129"/>
      <c r="AJ1129"/>
      <c r="AK1129"/>
      <c r="AL1129"/>
      <c r="AM1129"/>
      <c r="AN1129"/>
      <c r="AO1129" s="108" t="s">
        <v>43</v>
      </c>
      <c r="AP1129" t="s">
        <v>1321</v>
      </c>
      <c r="AQ1129">
        <v>49</v>
      </c>
      <c r="AR1129" t="e">
        <v>#N/A</v>
      </c>
      <c r="AS1129" t="s">
        <v>1274</v>
      </c>
      <c r="AT1129" t="e">
        <v>#N/A</v>
      </c>
      <c r="AU1129" t="s">
        <v>5618</v>
      </c>
      <c r="AV1129" t="s">
        <v>5621</v>
      </c>
      <c r="AW1129" t="s">
        <v>1937</v>
      </c>
      <c r="AX1129" t="s">
        <v>1934</v>
      </c>
      <c r="AY1129" t="s">
        <v>5622</v>
      </c>
      <c r="AZ1129" t="s">
        <v>1264</v>
      </c>
      <c r="BA1129" t="s">
        <v>5623</v>
      </c>
      <c r="BB1129" t="s">
        <v>1272</v>
      </c>
      <c r="BC1129" t="s">
        <v>1939</v>
      </c>
      <c r="BD1129" t="s">
        <v>5624</v>
      </c>
      <c r="BE1129">
        <v>341</v>
      </c>
      <c r="BF1129">
        <v>1123</v>
      </c>
      <c r="BG1129">
        <v>0</v>
      </c>
      <c r="BH1129" t="s">
        <v>1592</v>
      </c>
      <c r="BI1129">
        <v>0</v>
      </c>
      <c r="BJ1129">
        <v>0</v>
      </c>
      <c r="BK1129">
        <v>1051</v>
      </c>
      <c r="BL1129" t="s">
        <v>5625</v>
      </c>
      <c r="BM1129" t="s">
        <v>11821</v>
      </c>
      <c r="BN1129" t="s">
        <v>11823</v>
      </c>
      <c r="BO1129" t="e" cm="1">
        <v>#N/A</v>
      </c>
      <c r="BP1129" t="s">
        <v>1592</v>
      </c>
      <c r="BQ1129" t="s">
        <v>1223</v>
      </c>
      <c r="BR1129">
        <v>73</v>
      </c>
      <c r="BS1129" t="s">
        <v>4679</v>
      </c>
      <c r="BT1129" t="s">
        <v>11849</v>
      </c>
      <c r="BU1129" t="s">
        <v>5617</v>
      </c>
      <c r="BV1129" t="s">
        <v>5621</v>
      </c>
      <c r="BW1129" t="s">
        <v>11104</v>
      </c>
      <c r="BX1129" t="s">
        <v>6602</v>
      </c>
      <c r="BY1129" t="s">
        <v>1592</v>
      </c>
      <c r="BZ1129" t="s">
        <v>1937</v>
      </c>
      <c r="CA1129" t="s">
        <v>1947</v>
      </c>
      <c r="CB1129"/>
      <c r="CC1129" t="s">
        <v>998</v>
      </c>
      <c r="CD1129" t="s">
        <v>1272</v>
      </c>
      <c r="CE1129" t="s">
        <v>11850</v>
      </c>
      <c r="CF1129" t="s">
        <v>11851</v>
      </c>
      <c r="CG1129" t="s">
        <v>1272</v>
      </c>
      <c r="CH1129" t="s">
        <v>1592</v>
      </c>
      <c r="CI1129" t="s">
        <v>2182</v>
      </c>
      <c r="CJ1129" t="s">
        <v>1274</v>
      </c>
      <c r="CK1129"/>
      <c r="CL1129"/>
      <c r="CM1129" t="s">
        <v>11822</v>
      </c>
      <c r="CN1129" t="s">
        <v>5620</v>
      </c>
      <c r="CO1129" t="s">
        <v>11822</v>
      </c>
      <c r="CP1129" t="s">
        <v>5620</v>
      </c>
      <c r="CQ1129" t="s">
        <v>1592</v>
      </c>
      <c r="CR1129">
        <v>8</v>
      </c>
      <c r="CS1129" t="s">
        <v>1223</v>
      </c>
      <c r="CT1129" t="s">
        <v>1223</v>
      </c>
      <c r="CU1129" t="s">
        <v>1592</v>
      </c>
      <c r="CV1129" t="s">
        <v>1592</v>
      </c>
      <c r="CW1129" t="s">
        <v>1592</v>
      </c>
      <c r="CX1129">
        <v>1127</v>
      </c>
      <c r="CY1129" t="s">
        <v>11852</v>
      </c>
      <c r="CZ1129" t="s">
        <v>1592</v>
      </c>
      <c r="DA1129" t="s">
        <v>2313</v>
      </c>
      <c r="DB1129" t="s">
        <v>2314</v>
      </c>
      <c r="DC1129" t="s">
        <v>5618</v>
      </c>
      <c r="DD1129" t="s">
        <v>1264</v>
      </c>
      <c r="DE1129" t="s">
        <v>5617</v>
      </c>
      <c r="DF1129" t="s">
        <v>1592</v>
      </c>
      <c r="DG1129" t="s">
        <v>1592</v>
      </c>
      <c r="DH1129" t="s">
        <v>2334</v>
      </c>
      <c r="DI1129" t="e">
        <v>#N/A</v>
      </c>
      <c r="DJ1129"/>
      <c r="DK1129" t="s">
        <v>2334</v>
      </c>
      <c r="DL1129">
        <v>9</v>
      </c>
      <c r="DM1129" t="s">
        <v>2315</v>
      </c>
      <c r="DN1129" t="s">
        <v>1274</v>
      </c>
      <c r="DO1129" t="b">
        <v>1</v>
      </c>
      <c r="DP1129" t="b">
        <v>1</v>
      </c>
      <c r="DQ1129" t="b">
        <v>0</v>
      </c>
      <c r="DR1129" t="b">
        <v>0</v>
      </c>
      <c r="DS1129" t="b">
        <v>0</v>
      </c>
      <c r="DT1129" t="b">
        <v>1</v>
      </c>
      <c r="DU1129" t="b">
        <v>0</v>
      </c>
      <c r="DV1129">
        <v>0</v>
      </c>
      <c r="DW1129" t="b">
        <v>0</v>
      </c>
      <c r="DX1129" t="b">
        <v>0</v>
      </c>
      <c r="DY1129" t="b">
        <v>0</v>
      </c>
      <c r="DZ1129" t="b">
        <v>0</v>
      </c>
      <c r="EA1129" t="b">
        <v>0</v>
      </c>
      <c r="EB1129" t="b">
        <v>0</v>
      </c>
      <c r="EC1129" t="b">
        <v>0</v>
      </c>
      <c r="ED1129" t="b">
        <v>0</v>
      </c>
      <c r="EE1129" t="b">
        <v>0</v>
      </c>
      <c r="EF1129" t="b" cm="1">
        <v>0</v>
      </c>
      <c r="EG1129" t="b">
        <v>0</v>
      </c>
      <c r="EH1129" t="b">
        <v>0</v>
      </c>
      <c r="EI1129" t="b">
        <v>0</v>
      </c>
      <c r="EJ1129" t="s">
        <v>1592</v>
      </c>
      <c r="EK1129">
        <v>0</v>
      </c>
      <c r="EL1129">
        <v>13</v>
      </c>
      <c r="EM1129" t="b">
        <v>0</v>
      </c>
    </row>
    <row r="1130" spans="1:143" ht="15.75">
      <c r="A1130"/>
      <c r="B1130" t="s">
        <v>1274</v>
      </c>
      <c r="C1130" t="s">
        <v>1274</v>
      </c>
      <c r="D1130" t="s">
        <v>11853</v>
      </c>
      <c r="E1130" t="s">
        <v>11854</v>
      </c>
      <c r="F1130"/>
      <c r="G1130" t="s">
        <v>11853</v>
      </c>
      <c r="H1130" t="s">
        <v>11853</v>
      </c>
      <c r="I1130" t="s">
        <v>1268</v>
      </c>
      <c r="J1130" t="s">
        <v>11820</v>
      </c>
      <c r="K1130"/>
      <c r="L1130" t="s">
        <v>1939</v>
      </c>
      <c r="M1130" t="s">
        <v>2031</v>
      </c>
      <c r="N1130"/>
      <c r="O1130" t="s">
        <v>11188</v>
      </c>
      <c r="P1130" t="s">
        <v>1274</v>
      </c>
      <c r="Q1130" t="s">
        <v>1264</v>
      </c>
      <c r="R1130" t="s">
        <v>2182</v>
      </c>
      <c r="S1130"/>
      <c r="T1130"/>
      <c r="U1130" t="s">
        <v>11822</v>
      </c>
      <c r="V1130" t="s">
        <v>11855</v>
      </c>
      <c r="W1130"/>
      <c r="X1130"/>
      <c r="Y1130"/>
      <c r="Z1130"/>
      <c r="AA1130"/>
      <c r="AB1130"/>
      <c r="AC1130"/>
      <c r="AD1130"/>
      <c r="AE1130"/>
      <c r="AF1130"/>
      <c r="AG1130"/>
      <c r="AH1130"/>
      <c r="AI1130"/>
      <c r="AJ1130"/>
      <c r="AK1130"/>
      <c r="AL1130"/>
      <c r="AM1130"/>
      <c r="AN1130"/>
      <c r="AO1130" s="108" t="s">
        <v>43</v>
      </c>
      <c r="AP1130" t="s">
        <v>1321</v>
      </c>
      <c r="AQ1130">
        <v>50</v>
      </c>
      <c r="AR1130" t="e">
        <v>#N/A</v>
      </c>
      <c r="AS1130" t="s">
        <v>1274</v>
      </c>
      <c r="AT1130" t="e">
        <v>#N/A</v>
      </c>
      <c r="AU1130" t="s">
        <v>11854</v>
      </c>
      <c r="AV1130" t="s">
        <v>11856</v>
      </c>
      <c r="AW1130" t="s">
        <v>1937</v>
      </c>
      <c r="AX1130" t="s">
        <v>1934</v>
      </c>
      <c r="AY1130" t="s">
        <v>11857</v>
      </c>
      <c r="AZ1130" t="s">
        <v>1264</v>
      </c>
      <c r="BA1130" t="s">
        <v>11858</v>
      </c>
      <c r="BB1130" t="s">
        <v>1268</v>
      </c>
      <c r="BC1130" t="s">
        <v>1939</v>
      </c>
      <c r="BD1130" t="s">
        <v>11859</v>
      </c>
      <c r="BE1130">
        <v>1130</v>
      </c>
      <c r="BF1130">
        <v>1123</v>
      </c>
      <c r="BG1130">
        <v>0</v>
      </c>
      <c r="BH1130" t="s">
        <v>11854</v>
      </c>
      <c r="BI1130">
        <v>1</v>
      </c>
      <c r="BJ1130">
        <v>0</v>
      </c>
      <c r="BK1130">
        <v>0</v>
      </c>
      <c r="BL1130" t="s">
        <v>1592</v>
      </c>
      <c r="BM1130" t="s">
        <v>11821</v>
      </c>
      <c r="BN1130" t="s">
        <v>11823</v>
      </c>
      <c r="BO1130" t="e" cm="1">
        <v>#N/A</v>
      </c>
      <c r="BP1130" t="s">
        <v>1592</v>
      </c>
      <c r="BQ1130" t="s">
        <v>1223</v>
      </c>
      <c r="BR1130">
        <v>74</v>
      </c>
      <c r="BS1130" t="s">
        <v>5123</v>
      </c>
      <c r="BT1130" t="s">
        <v>11860</v>
      </c>
      <c r="BU1130" t="s">
        <v>11853</v>
      </c>
      <c r="BV1130" t="s">
        <v>11856</v>
      </c>
      <c r="BW1130" t="s">
        <v>11857</v>
      </c>
      <c r="BX1130" t="s">
        <v>1937</v>
      </c>
      <c r="BY1130" t="s">
        <v>1592</v>
      </c>
      <c r="BZ1130" t="s">
        <v>1937</v>
      </c>
      <c r="CA1130" t="s">
        <v>2031</v>
      </c>
      <c r="CB1130"/>
      <c r="CC1130" t="s">
        <v>998</v>
      </c>
      <c r="CD1130" t="s">
        <v>1268</v>
      </c>
      <c r="CE1130" t="s">
        <v>11524</v>
      </c>
      <c r="CF1130" t="s">
        <v>11861</v>
      </c>
      <c r="CG1130" t="s">
        <v>1268</v>
      </c>
      <c r="CH1130" t="s">
        <v>1592</v>
      </c>
      <c r="CI1130" t="s">
        <v>2182</v>
      </c>
      <c r="CJ1130" t="s">
        <v>1274</v>
      </c>
      <c r="CK1130"/>
      <c r="CL1130"/>
      <c r="CM1130" t="s">
        <v>11822</v>
      </c>
      <c r="CN1130" t="s">
        <v>11855</v>
      </c>
      <c r="CO1130" t="s">
        <v>11822</v>
      </c>
      <c r="CP1130" t="s">
        <v>11855</v>
      </c>
      <c r="CQ1130" t="s">
        <v>1592</v>
      </c>
      <c r="CR1130">
        <v>8</v>
      </c>
      <c r="CS1130" t="s">
        <v>1223</v>
      </c>
      <c r="CT1130" t="s">
        <v>1223</v>
      </c>
      <c r="CU1130" t="s">
        <v>1223</v>
      </c>
      <c r="CV1130" t="s">
        <v>1592</v>
      </c>
      <c r="CW1130" t="s">
        <v>1592</v>
      </c>
      <c r="CX1130">
        <v>1128</v>
      </c>
      <c r="CY1130" t="s">
        <v>11862</v>
      </c>
      <c r="CZ1130" t="s">
        <v>1592</v>
      </c>
      <c r="DA1130" t="s">
        <v>2313</v>
      </c>
      <c r="DB1130" t="s">
        <v>2314</v>
      </c>
      <c r="DC1130" t="s">
        <v>11854</v>
      </c>
      <c r="DD1130" t="s">
        <v>1264</v>
      </c>
      <c r="DE1130" t="s">
        <v>11853</v>
      </c>
      <c r="DF1130" t="s">
        <v>1592</v>
      </c>
      <c r="DG1130" t="s">
        <v>1592</v>
      </c>
      <c r="DH1130" t="s">
        <v>2334</v>
      </c>
      <c r="DI1130" t="e">
        <v>#N/A</v>
      </c>
      <c r="DJ1130"/>
      <c r="DK1130" t="s">
        <v>2334</v>
      </c>
      <c r="DL1130">
        <v>9</v>
      </c>
      <c r="DM1130" t="s">
        <v>2315</v>
      </c>
      <c r="DN1130" t="s">
        <v>1274</v>
      </c>
      <c r="DO1130" t="b">
        <v>1</v>
      </c>
      <c r="DP1130" t="b">
        <v>1</v>
      </c>
      <c r="DQ1130" t="b">
        <v>1</v>
      </c>
      <c r="DR1130" t="b">
        <v>0</v>
      </c>
      <c r="DS1130" t="b">
        <v>0</v>
      </c>
      <c r="DT1130" t="b">
        <v>1</v>
      </c>
      <c r="DU1130" t="b">
        <v>0</v>
      </c>
      <c r="DV1130">
        <v>0</v>
      </c>
      <c r="DW1130" t="b">
        <v>0</v>
      </c>
      <c r="DX1130" t="b">
        <v>0</v>
      </c>
      <c r="DY1130" t="b">
        <v>0</v>
      </c>
      <c r="DZ1130" t="b">
        <v>0</v>
      </c>
      <c r="EA1130" t="b">
        <v>0</v>
      </c>
      <c r="EB1130" t="b">
        <v>0</v>
      </c>
      <c r="EC1130" t="b">
        <v>0</v>
      </c>
      <c r="ED1130" t="b">
        <v>0</v>
      </c>
      <c r="EE1130" t="b">
        <v>0</v>
      </c>
      <c r="EF1130" t="b" cm="1">
        <v>0</v>
      </c>
      <c r="EG1130" t="b">
        <v>0</v>
      </c>
      <c r="EH1130" t="b">
        <v>0</v>
      </c>
      <c r="EI1130" t="b">
        <v>0</v>
      </c>
      <c r="EJ1130" t="s">
        <v>1592</v>
      </c>
      <c r="EK1130">
        <v>0</v>
      </c>
      <c r="EL1130">
        <v>13</v>
      </c>
      <c r="EM1130" t="b">
        <v>0</v>
      </c>
    </row>
    <row r="1131" spans="1:143" ht="15.75">
      <c r="A1131"/>
      <c r="B1131" t="s">
        <v>1274</v>
      </c>
      <c r="C1131" t="s">
        <v>1274</v>
      </c>
      <c r="D1131" t="s">
        <v>5961</v>
      </c>
      <c r="E1131" t="s">
        <v>1221</v>
      </c>
      <c r="F1131"/>
      <c r="G1131" t="s">
        <v>5961</v>
      </c>
      <c r="H1131" t="s">
        <v>5961</v>
      </c>
      <c r="I1131" t="s">
        <v>1268</v>
      </c>
      <c r="J1131" t="s">
        <v>11820</v>
      </c>
      <c r="K1131"/>
      <c r="L1131" t="s">
        <v>1939</v>
      </c>
      <c r="M1131" t="s">
        <v>1974</v>
      </c>
      <c r="N1131"/>
      <c r="O1131" t="s">
        <v>11188</v>
      </c>
      <c r="P1131" t="s">
        <v>1274</v>
      </c>
      <c r="Q1131" t="s">
        <v>1264</v>
      </c>
      <c r="R1131" t="s">
        <v>2182</v>
      </c>
      <c r="S1131"/>
      <c r="T1131"/>
      <c r="U1131" t="s">
        <v>11822</v>
      </c>
      <c r="V1131" t="s">
        <v>5962</v>
      </c>
      <c r="W1131"/>
      <c r="X1131"/>
      <c r="Y1131"/>
      <c r="Z1131"/>
      <c r="AA1131"/>
      <c r="AB1131"/>
      <c r="AC1131"/>
      <c r="AD1131"/>
      <c r="AE1131"/>
      <c r="AF1131"/>
      <c r="AG1131"/>
      <c r="AH1131"/>
      <c r="AI1131"/>
      <c r="AJ1131"/>
      <c r="AK1131"/>
      <c r="AL1131"/>
      <c r="AM1131"/>
      <c r="AN1131"/>
      <c r="AO1131" s="108" t="s">
        <v>43</v>
      </c>
      <c r="AP1131" t="s">
        <v>1321</v>
      </c>
      <c r="AQ1131">
        <v>51</v>
      </c>
      <c r="AR1131" t="e">
        <v>#N/A</v>
      </c>
      <c r="AS1131" t="s">
        <v>1274</v>
      </c>
      <c r="AT1131" t="e">
        <v>#N/A</v>
      </c>
      <c r="AU1131" t="s">
        <v>1221</v>
      </c>
      <c r="AV1131" t="s">
        <v>5963</v>
      </c>
      <c r="AW1131" t="s">
        <v>1937</v>
      </c>
      <c r="AX1131" t="s">
        <v>1934</v>
      </c>
      <c r="AY1131" t="s">
        <v>5964</v>
      </c>
      <c r="AZ1131" t="s">
        <v>1264</v>
      </c>
      <c r="BA1131" t="s">
        <v>5965</v>
      </c>
      <c r="BB1131" t="s">
        <v>1268</v>
      </c>
      <c r="BC1131" t="s">
        <v>1939</v>
      </c>
      <c r="BD1131" t="s">
        <v>11863</v>
      </c>
      <c r="BE1131">
        <v>375</v>
      </c>
      <c r="BF1131">
        <v>1123</v>
      </c>
      <c r="BG1131">
        <v>0</v>
      </c>
      <c r="BH1131" t="s">
        <v>1221</v>
      </c>
      <c r="BI1131">
        <v>1</v>
      </c>
      <c r="BJ1131">
        <v>0</v>
      </c>
      <c r="BK1131">
        <v>0</v>
      </c>
      <c r="BL1131" t="s">
        <v>1592</v>
      </c>
      <c r="BM1131" t="s">
        <v>11821</v>
      </c>
      <c r="BN1131" t="s">
        <v>11823</v>
      </c>
      <c r="BO1131" t="e" cm="1">
        <v>#N/A</v>
      </c>
      <c r="BP1131" t="s">
        <v>1592</v>
      </c>
      <c r="BQ1131" t="s">
        <v>1223</v>
      </c>
      <c r="BR1131">
        <v>75</v>
      </c>
      <c r="BS1131" t="s">
        <v>5127</v>
      </c>
      <c r="BT1131" t="s">
        <v>11864</v>
      </c>
      <c r="BU1131" t="s">
        <v>5961</v>
      </c>
      <c r="BV1131" t="s">
        <v>5963</v>
      </c>
      <c r="BW1131" t="s">
        <v>5964</v>
      </c>
      <c r="BX1131" t="s">
        <v>1937</v>
      </c>
      <c r="BY1131" t="s">
        <v>1592</v>
      </c>
      <c r="BZ1131" t="s">
        <v>1937</v>
      </c>
      <c r="CA1131" t="s">
        <v>1974</v>
      </c>
      <c r="CB1131"/>
      <c r="CC1131" t="s">
        <v>998</v>
      </c>
      <c r="CD1131" t="s">
        <v>1268</v>
      </c>
      <c r="CE1131" t="s">
        <v>11865</v>
      </c>
      <c r="CF1131" t="s">
        <v>5967</v>
      </c>
      <c r="CG1131" t="s">
        <v>1268</v>
      </c>
      <c r="CH1131" t="s">
        <v>1592</v>
      </c>
      <c r="CI1131" t="s">
        <v>2182</v>
      </c>
      <c r="CJ1131" t="s">
        <v>1274</v>
      </c>
      <c r="CK1131"/>
      <c r="CL1131"/>
      <c r="CM1131" t="s">
        <v>11822</v>
      </c>
      <c r="CN1131" t="s">
        <v>5962</v>
      </c>
      <c r="CO1131" t="s">
        <v>11822</v>
      </c>
      <c r="CP1131" t="s">
        <v>5962</v>
      </c>
      <c r="CQ1131" t="s">
        <v>1592</v>
      </c>
      <c r="CR1131">
        <v>8</v>
      </c>
      <c r="CS1131" t="s">
        <v>1223</v>
      </c>
      <c r="CT1131" t="s">
        <v>1223</v>
      </c>
      <c r="CU1131" t="s">
        <v>1223</v>
      </c>
      <c r="CV1131" t="s">
        <v>1592</v>
      </c>
      <c r="CW1131" t="s">
        <v>1592</v>
      </c>
      <c r="CX1131">
        <v>1129</v>
      </c>
      <c r="CY1131" t="s">
        <v>11866</v>
      </c>
      <c r="CZ1131" t="s">
        <v>1592</v>
      </c>
      <c r="DA1131" t="s">
        <v>2313</v>
      </c>
      <c r="DB1131" t="s">
        <v>2314</v>
      </c>
      <c r="DC1131" t="s">
        <v>1221</v>
      </c>
      <c r="DD1131" t="s">
        <v>1264</v>
      </c>
      <c r="DE1131" t="s">
        <v>5961</v>
      </c>
      <c r="DF1131" t="s">
        <v>1592</v>
      </c>
      <c r="DG1131" t="s">
        <v>1592</v>
      </c>
      <c r="DH1131" t="s">
        <v>2334</v>
      </c>
      <c r="DI1131" t="e">
        <v>#N/A</v>
      </c>
      <c r="DJ1131"/>
      <c r="DK1131" t="s">
        <v>2334</v>
      </c>
      <c r="DL1131">
        <v>9</v>
      </c>
      <c r="DM1131" t="s">
        <v>2315</v>
      </c>
      <c r="DN1131" t="s">
        <v>1274</v>
      </c>
      <c r="DO1131" t="b">
        <v>1</v>
      </c>
      <c r="DP1131" t="b">
        <v>1</v>
      </c>
      <c r="DQ1131" t="b">
        <v>0</v>
      </c>
      <c r="DR1131" t="b">
        <v>0</v>
      </c>
      <c r="DS1131" t="b">
        <v>0</v>
      </c>
      <c r="DT1131" t="b">
        <v>1</v>
      </c>
      <c r="DU1131" t="b">
        <v>0</v>
      </c>
      <c r="DV1131">
        <v>0</v>
      </c>
      <c r="DW1131" t="b">
        <v>0</v>
      </c>
      <c r="DX1131" t="b">
        <v>0</v>
      </c>
      <c r="DY1131" t="b">
        <v>0</v>
      </c>
      <c r="DZ1131" t="b">
        <v>0</v>
      </c>
      <c r="EA1131" t="b">
        <v>0</v>
      </c>
      <c r="EB1131" t="b">
        <v>0</v>
      </c>
      <c r="EC1131" t="b">
        <v>0</v>
      </c>
      <c r="ED1131" t="b">
        <v>0</v>
      </c>
      <c r="EE1131" t="b">
        <v>0</v>
      </c>
      <c r="EF1131" t="b" cm="1">
        <v>0</v>
      </c>
      <c r="EG1131" t="b">
        <v>0</v>
      </c>
      <c r="EH1131" t="b">
        <v>0</v>
      </c>
      <c r="EI1131" t="b">
        <v>0</v>
      </c>
      <c r="EJ1131" t="s">
        <v>1592</v>
      </c>
      <c r="EK1131">
        <v>0</v>
      </c>
      <c r="EL1131">
        <v>14</v>
      </c>
      <c r="EM1131" t="b">
        <v>0</v>
      </c>
    </row>
    <row r="1132" spans="1:143" ht="110.25">
      <c r="A1132"/>
      <c r="B1132" t="s">
        <v>1274</v>
      </c>
      <c r="C1132" t="s">
        <v>1274</v>
      </c>
      <c r="D1132" t="s">
        <v>11867</v>
      </c>
      <c r="E1132" t="s">
        <v>11868</v>
      </c>
      <c r="F1132"/>
      <c r="G1132" t="s">
        <v>11867</v>
      </c>
      <c r="H1132" s="109" t="s">
        <v>11869</v>
      </c>
      <c r="I1132" t="s">
        <v>1268</v>
      </c>
      <c r="J1132" t="s">
        <v>11820</v>
      </c>
      <c r="K1132"/>
      <c r="L1132" t="s">
        <v>1939</v>
      </c>
      <c r="M1132" t="s">
        <v>2031</v>
      </c>
      <c r="N1132"/>
      <c r="O1132" t="s">
        <v>11188</v>
      </c>
      <c r="P1132" t="s">
        <v>1274</v>
      </c>
      <c r="Q1132" t="s">
        <v>1264</v>
      </c>
      <c r="R1132" t="s">
        <v>2182</v>
      </c>
      <c r="S1132"/>
      <c r="T1132"/>
      <c r="U1132" t="s">
        <v>11822</v>
      </c>
      <c r="V1132" t="s">
        <v>11870</v>
      </c>
      <c r="W1132"/>
      <c r="X1132"/>
      <c r="Y1132"/>
      <c r="Z1132"/>
      <c r="AA1132"/>
      <c r="AB1132"/>
      <c r="AC1132"/>
      <c r="AD1132"/>
      <c r="AE1132"/>
      <c r="AF1132"/>
      <c r="AG1132"/>
      <c r="AH1132"/>
      <c r="AI1132"/>
      <c r="AJ1132"/>
      <c r="AK1132"/>
      <c r="AL1132"/>
      <c r="AM1132"/>
      <c r="AN1132"/>
      <c r="AO1132" s="108" t="s">
        <v>43</v>
      </c>
      <c r="AP1132" t="s">
        <v>1321</v>
      </c>
      <c r="AQ1132">
        <v>52</v>
      </c>
      <c r="AR1132" t="e">
        <v>#N/A</v>
      </c>
      <c r="AS1132" t="s">
        <v>1274</v>
      </c>
      <c r="AT1132" t="e">
        <v>#N/A</v>
      </c>
      <c r="AU1132" t="s">
        <v>11868</v>
      </c>
      <c r="AV1132" t="s">
        <v>11871</v>
      </c>
      <c r="AW1132" t="s">
        <v>1937</v>
      </c>
      <c r="AX1132" t="s">
        <v>1934</v>
      </c>
      <c r="AY1132" t="s">
        <v>11872</v>
      </c>
      <c r="AZ1132" t="s">
        <v>1264</v>
      </c>
      <c r="BA1132" t="s">
        <v>11873</v>
      </c>
      <c r="BB1132" t="s">
        <v>1268</v>
      </c>
      <c r="BC1132" t="s">
        <v>1939</v>
      </c>
      <c r="BD1132" t="s">
        <v>11874</v>
      </c>
      <c r="BE1132">
        <v>1132</v>
      </c>
      <c r="BF1132">
        <v>1123</v>
      </c>
      <c r="BG1132">
        <v>0</v>
      </c>
      <c r="BH1132" t="s">
        <v>11868</v>
      </c>
      <c r="BI1132">
        <v>1</v>
      </c>
      <c r="BJ1132">
        <v>0</v>
      </c>
      <c r="BK1132">
        <v>0</v>
      </c>
      <c r="BL1132" t="s">
        <v>1592</v>
      </c>
      <c r="BM1132" t="s">
        <v>11821</v>
      </c>
      <c r="BN1132" t="s">
        <v>11823</v>
      </c>
      <c r="BO1132" t="e" cm="1">
        <v>#N/A</v>
      </c>
      <c r="BP1132" t="s">
        <v>1592</v>
      </c>
      <c r="BQ1132" t="s">
        <v>1223</v>
      </c>
      <c r="BR1132">
        <v>76</v>
      </c>
      <c r="BS1132" t="s">
        <v>5133</v>
      </c>
      <c r="BT1132" t="s">
        <v>11875</v>
      </c>
      <c r="BU1132" t="s">
        <v>11867</v>
      </c>
      <c r="BV1132" t="s">
        <v>11871</v>
      </c>
      <c r="BW1132" t="s">
        <v>11876</v>
      </c>
      <c r="BX1132" t="s">
        <v>1937</v>
      </c>
      <c r="BY1132" t="s">
        <v>1592</v>
      </c>
      <c r="BZ1132" t="s">
        <v>1937</v>
      </c>
      <c r="CA1132" t="s">
        <v>2031</v>
      </c>
      <c r="CB1132"/>
      <c r="CC1132" t="s">
        <v>998</v>
      </c>
      <c r="CD1132" t="s">
        <v>1268</v>
      </c>
      <c r="CE1132" t="s">
        <v>11877</v>
      </c>
      <c r="CF1132" t="s">
        <v>11878</v>
      </c>
      <c r="CG1132" t="s">
        <v>1268</v>
      </c>
      <c r="CH1132" t="s">
        <v>1592</v>
      </c>
      <c r="CI1132" t="s">
        <v>2182</v>
      </c>
      <c r="CJ1132" t="s">
        <v>1274</v>
      </c>
      <c r="CK1132"/>
      <c r="CL1132"/>
      <c r="CM1132" t="s">
        <v>11822</v>
      </c>
      <c r="CN1132" t="s">
        <v>11870</v>
      </c>
      <c r="CO1132" t="s">
        <v>11822</v>
      </c>
      <c r="CP1132" t="s">
        <v>11870</v>
      </c>
      <c r="CQ1132" t="s">
        <v>1592</v>
      </c>
      <c r="CR1132">
        <v>8</v>
      </c>
      <c r="CS1132" t="s">
        <v>1223</v>
      </c>
      <c r="CT1132" t="s">
        <v>1223</v>
      </c>
      <c r="CU1132" t="s">
        <v>1223</v>
      </c>
      <c r="CV1132" t="s">
        <v>1592</v>
      </c>
      <c r="CW1132" t="s">
        <v>1592</v>
      </c>
      <c r="CX1132">
        <v>1130</v>
      </c>
      <c r="CY1132" t="s">
        <v>11879</v>
      </c>
      <c r="CZ1132" t="s">
        <v>1592</v>
      </c>
      <c r="DA1132" t="s">
        <v>2313</v>
      </c>
      <c r="DB1132" t="s">
        <v>2314</v>
      </c>
      <c r="DC1132" t="s">
        <v>11868</v>
      </c>
      <c r="DD1132" t="s">
        <v>1264</v>
      </c>
      <c r="DE1132" t="s">
        <v>11867</v>
      </c>
      <c r="DF1132" t="s">
        <v>1592</v>
      </c>
      <c r="DG1132" t="s">
        <v>1592</v>
      </c>
      <c r="DH1132" t="s">
        <v>2334</v>
      </c>
      <c r="DI1132" t="e">
        <v>#N/A</v>
      </c>
      <c r="DJ1132"/>
      <c r="DK1132" t="s">
        <v>2334</v>
      </c>
      <c r="DL1132">
        <v>9</v>
      </c>
      <c r="DM1132" t="s">
        <v>2315</v>
      </c>
      <c r="DN1132" t="s">
        <v>1274</v>
      </c>
      <c r="DO1132" t="b">
        <v>1</v>
      </c>
      <c r="DP1132" t="b">
        <v>1</v>
      </c>
      <c r="DQ1132" t="b">
        <v>1</v>
      </c>
      <c r="DR1132" t="b">
        <v>0</v>
      </c>
      <c r="DS1132" t="b">
        <v>0</v>
      </c>
      <c r="DT1132" t="b">
        <v>1</v>
      </c>
      <c r="DU1132" t="b">
        <v>0</v>
      </c>
      <c r="DV1132">
        <v>0</v>
      </c>
      <c r="DW1132" t="b">
        <v>0</v>
      </c>
      <c r="DX1132" t="b">
        <v>0</v>
      </c>
      <c r="DY1132" t="b">
        <v>0</v>
      </c>
      <c r="DZ1132" t="b">
        <v>0</v>
      </c>
      <c r="EA1132" t="b">
        <v>0</v>
      </c>
      <c r="EB1132" t="b">
        <v>0</v>
      </c>
      <c r="EC1132" t="b">
        <v>0</v>
      </c>
      <c r="ED1132" t="b">
        <v>0</v>
      </c>
      <c r="EE1132" t="b">
        <v>0</v>
      </c>
      <c r="EF1132" t="b" cm="1">
        <v>0</v>
      </c>
      <c r="EG1132" t="b">
        <v>0</v>
      </c>
      <c r="EH1132" t="b">
        <v>0</v>
      </c>
      <c r="EI1132" t="b">
        <v>0</v>
      </c>
      <c r="EJ1132" t="s">
        <v>1592</v>
      </c>
      <c r="EK1132">
        <v>0</v>
      </c>
      <c r="EL1132">
        <v>42</v>
      </c>
      <c r="EM1132" t="b">
        <v>0</v>
      </c>
    </row>
    <row r="1133" spans="1:143" ht="78.75">
      <c r="A1133"/>
      <c r="B1133" t="s">
        <v>1274</v>
      </c>
      <c r="C1133" t="s">
        <v>1274</v>
      </c>
      <c r="D1133" t="s">
        <v>11880</v>
      </c>
      <c r="E1133" t="s">
        <v>11881</v>
      </c>
      <c r="F1133"/>
      <c r="G1133" t="s">
        <v>11880</v>
      </c>
      <c r="H1133" s="109" t="s">
        <v>11882</v>
      </c>
      <c r="I1133" t="s">
        <v>1268</v>
      </c>
      <c r="J1133" t="s">
        <v>11820</v>
      </c>
      <c r="K1133" t="s">
        <v>11883</v>
      </c>
      <c r="L1133" t="s">
        <v>1939</v>
      </c>
      <c r="M1133" t="s">
        <v>2607</v>
      </c>
      <c r="N1133"/>
      <c r="O1133" t="s">
        <v>11188</v>
      </c>
      <c r="P1133" t="s">
        <v>1274</v>
      </c>
      <c r="Q1133" t="s">
        <v>1264</v>
      </c>
      <c r="R1133" t="s">
        <v>2182</v>
      </c>
      <c r="S1133"/>
      <c r="T1133"/>
      <c r="U1133" t="s">
        <v>11822</v>
      </c>
      <c r="V1133" t="s">
        <v>11884</v>
      </c>
      <c r="W1133"/>
      <c r="X1133"/>
      <c r="Y1133"/>
      <c r="Z1133"/>
      <c r="AA1133"/>
      <c r="AB1133"/>
      <c r="AC1133"/>
      <c r="AD1133"/>
      <c r="AE1133"/>
      <c r="AF1133"/>
      <c r="AG1133"/>
      <c r="AH1133"/>
      <c r="AI1133"/>
      <c r="AJ1133"/>
      <c r="AK1133"/>
      <c r="AL1133"/>
      <c r="AM1133"/>
      <c r="AN1133"/>
      <c r="AO1133" s="108" t="s">
        <v>43</v>
      </c>
      <c r="AP1133" t="s">
        <v>1321</v>
      </c>
      <c r="AQ1133">
        <v>53</v>
      </c>
      <c r="AR1133" t="e">
        <v>#N/A</v>
      </c>
      <c r="AS1133" t="s">
        <v>1274</v>
      </c>
      <c r="AT1133" t="e">
        <v>#N/A</v>
      </c>
      <c r="AU1133" t="s">
        <v>11881</v>
      </c>
      <c r="AV1133" t="s">
        <v>11885</v>
      </c>
      <c r="AW1133" t="s">
        <v>1937</v>
      </c>
      <c r="AX1133" t="s">
        <v>1934</v>
      </c>
      <c r="AY1133" t="s">
        <v>11886</v>
      </c>
      <c r="AZ1133" t="s">
        <v>1264</v>
      </c>
      <c r="BA1133" t="s">
        <v>11887</v>
      </c>
      <c r="BB1133" t="s">
        <v>1268</v>
      </c>
      <c r="BC1133" t="s">
        <v>1939</v>
      </c>
      <c r="BD1133" t="s">
        <v>11888</v>
      </c>
      <c r="BE1133">
        <v>1133</v>
      </c>
      <c r="BF1133">
        <v>1123</v>
      </c>
      <c r="BG1133" t="e">
        <v>#N/A</v>
      </c>
      <c r="BH1133" t="s">
        <v>11881</v>
      </c>
      <c r="BI1133">
        <v>1</v>
      </c>
      <c r="BJ1133">
        <v>0</v>
      </c>
      <c r="BK1133">
        <v>0</v>
      </c>
      <c r="BL1133" t="s">
        <v>1592</v>
      </c>
      <c r="BM1133" t="s">
        <v>11821</v>
      </c>
      <c r="BN1133" t="s">
        <v>11823</v>
      </c>
      <c r="BO1133" t="e" cm="1">
        <v>#N/A</v>
      </c>
      <c r="BP1133" t="s">
        <v>11889</v>
      </c>
      <c r="BQ1133" t="s">
        <v>1223</v>
      </c>
      <c r="BR1133">
        <v>77</v>
      </c>
      <c r="BS1133" t="s">
        <v>5139</v>
      </c>
      <c r="BT1133" t="s">
        <v>11890</v>
      </c>
      <c r="BU1133" t="s">
        <v>11880</v>
      </c>
      <c r="BV1133" t="s">
        <v>11885</v>
      </c>
      <c r="BW1133" t="s">
        <v>11891</v>
      </c>
      <c r="BX1133" t="s">
        <v>1937</v>
      </c>
      <c r="BY1133" t="s">
        <v>1592</v>
      </c>
      <c r="BZ1133" t="s">
        <v>1937</v>
      </c>
      <c r="CA1133" t="s">
        <v>2607</v>
      </c>
      <c r="CB1133"/>
      <c r="CC1133" t="s">
        <v>998</v>
      </c>
      <c r="CD1133" t="s">
        <v>1268</v>
      </c>
      <c r="CE1133" t="s">
        <v>11892</v>
      </c>
      <c r="CF1133" t="s">
        <v>11893</v>
      </c>
      <c r="CG1133" t="s">
        <v>1268</v>
      </c>
      <c r="CH1133" t="s">
        <v>1592</v>
      </c>
      <c r="CI1133" t="s">
        <v>2182</v>
      </c>
      <c r="CJ1133" t="s">
        <v>1274</v>
      </c>
      <c r="CK1133"/>
      <c r="CL1133"/>
      <c r="CM1133" t="s">
        <v>11822</v>
      </c>
      <c r="CN1133" t="s">
        <v>11884</v>
      </c>
      <c r="CO1133" t="s">
        <v>11822</v>
      </c>
      <c r="CP1133" t="s">
        <v>11884</v>
      </c>
      <c r="CQ1133" t="s">
        <v>1592</v>
      </c>
      <c r="CR1133">
        <v>8</v>
      </c>
      <c r="CS1133" t="s">
        <v>1223</v>
      </c>
      <c r="CT1133" t="s">
        <v>1223</v>
      </c>
      <c r="CU1133" t="s">
        <v>1223</v>
      </c>
      <c r="CV1133" t="s">
        <v>1592</v>
      </c>
      <c r="CW1133" t="s">
        <v>1592</v>
      </c>
      <c r="CX1133">
        <v>1131</v>
      </c>
      <c r="CY1133" t="s">
        <v>11894</v>
      </c>
      <c r="CZ1133" t="s">
        <v>1592</v>
      </c>
      <c r="DA1133" t="s">
        <v>2313</v>
      </c>
      <c r="DB1133" t="s">
        <v>2314</v>
      </c>
      <c r="DC1133" t="s">
        <v>11881</v>
      </c>
      <c r="DD1133" t="s">
        <v>1264</v>
      </c>
      <c r="DE1133" t="s">
        <v>11880</v>
      </c>
      <c r="DF1133" t="s">
        <v>1592</v>
      </c>
      <c r="DG1133" t="s">
        <v>1592</v>
      </c>
      <c r="DH1133" t="s">
        <v>2334</v>
      </c>
      <c r="DI1133" t="e">
        <v>#N/A</v>
      </c>
      <c r="DJ1133"/>
      <c r="DK1133" t="s">
        <v>2334</v>
      </c>
      <c r="DL1133">
        <v>9</v>
      </c>
      <c r="DM1133" t="s">
        <v>2315</v>
      </c>
      <c r="DN1133" t="s">
        <v>1274</v>
      </c>
      <c r="DO1133" t="b">
        <v>1</v>
      </c>
      <c r="DP1133" t="b">
        <v>1</v>
      </c>
      <c r="DQ1133" t="b">
        <v>1</v>
      </c>
      <c r="DR1133" t="b">
        <v>0</v>
      </c>
      <c r="DS1133" t="b">
        <v>0</v>
      </c>
      <c r="DT1133" t="b">
        <v>1</v>
      </c>
      <c r="DU1133" t="b">
        <v>0</v>
      </c>
      <c r="DV1133">
        <v>0</v>
      </c>
      <c r="DW1133" t="b">
        <v>0</v>
      </c>
      <c r="DX1133" t="b">
        <v>0</v>
      </c>
      <c r="DY1133" t="b">
        <v>0</v>
      </c>
      <c r="DZ1133" t="b">
        <v>0</v>
      </c>
      <c r="EA1133" t="b">
        <v>0</v>
      </c>
      <c r="EB1133" t="b">
        <v>0</v>
      </c>
      <c r="EC1133" t="b">
        <v>0</v>
      </c>
      <c r="ED1133" t="b">
        <v>0</v>
      </c>
      <c r="EE1133" t="b">
        <v>0</v>
      </c>
      <c r="EF1133" t="b" cm="1">
        <v>0</v>
      </c>
      <c r="EG1133" t="b">
        <v>0</v>
      </c>
      <c r="EH1133" t="b">
        <v>0</v>
      </c>
      <c r="EI1133" t="b">
        <v>0</v>
      </c>
      <c r="EJ1133" t="s">
        <v>1592</v>
      </c>
      <c r="EK1133">
        <v>0</v>
      </c>
      <c r="EL1133">
        <v>12</v>
      </c>
      <c r="EM1133" t="b">
        <v>0</v>
      </c>
    </row>
    <row r="1134" spans="1:143" ht="15.75">
      <c r="A1134"/>
      <c r="B1134" t="s">
        <v>1274</v>
      </c>
      <c r="C1134" t="s">
        <v>1274</v>
      </c>
      <c r="D1134" t="s">
        <v>11895</v>
      </c>
      <c r="E1134" t="s">
        <v>11896</v>
      </c>
      <c r="F1134"/>
      <c r="G1134" t="s">
        <v>11895</v>
      </c>
      <c r="H1134" t="s">
        <v>902</v>
      </c>
      <c r="I1134" t="s">
        <v>1279</v>
      </c>
      <c r="J1134"/>
      <c r="K1134"/>
      <c r="L1134" t="s">
        <v>1939</v>
      </c>
      <c r="M1134" t="s">
        <v>902</v>
      </c>
      <c r="N1134" t="s">
        <v>902</v>
      </c>
      <c r="O1134" t="s">
        <v>1223</v>
      </c>
      <c r="P1134" t="s">
        <v>1274</v>
      </c>
      <c r="Q1134" t="s">
        <v>1264</v>
      </c>
      <c r="R1134" t="s">
        <v>2182</v>
      </c>
      <c r="S1134"/>
      <c r="T1134"/>
      <c r="U1134" t="s">
        <v>11897</v>
      </c>
      <c r="V1134"/>
      <c r="W1134"/>
      <c r="X1134"/>
      <c r="Y1134"/>
      <c r="Z1134"/>
      <c r="AA1134"/>
      <c r="AB1134"/>
      <c r="AC1134"/>
      <c r="AD1134"/>
      <c r="AE1134"/>
      <c r="AF1134"/>
      <c r="AG1134"/>
      <c r="AH1134"/>
      <c r="AI1134"/>
      <c r="AJ1134"/>
      <c r="AK1134"/>
      <c r="AL1134"/>
      <c r="AM1134"/>
      <c r="AN1134"/>
      <c r="AO1134" s="108" t="s">
        <v>43</v>
      </c>
      <c r="AP1134" t="s">
        <v>1321</v>
      </c>
      <c r="AQ1134">
        <v>54</v>
      </c>
      <c r="AR1134" t="e">
        <v>#N/A</v>
      </c>
      <c r="AS1134" t="s">
        <v>1274</v>
      </c>
      <c r="AT1134" t="e">
        <v>#N/A</v>
      </c>
      <c r="AU1134" t="s">
        <v>11896</v>
      </c>
      <c r="AV1134" t="s">
        <v>11898</v>
      </c>
      <c r="AW1134" t="s">
        <v>1937</v>
      </c>
      <c r="AX1134" t="s">
        <v>1934</v>
      </c>
      <c r="AY1134" t="s">
        <v>11899</v>
      </c>
      <c r="AZ1134" t="s">
        <v>1264</v>
      </c>
      <c r="BA1134" t="s">
        <v>11900</v>
      </c>
      <c r="BB1134" t="s">
        <v>1279</v>
      </c>
      <c r="BC1134" t="s">
        <v>1939</v>
      </c>
      <c r="BD1134" t="s">
        <v>11901</v>
      </c>
      <c r="BE1134">
        <v>1134</v>
      </c>
      <c r="BF1134">
        <v>0</v>
      </c>
      <c r="BG1134">
        <v>0</v>
      </c>
      <c r="BH1134" t="s">
        <v>1592</v>
      </c>
      <c r="BI1134">
        <v>0</v>
      </c>
      <c r="BJ1134">
        <v>0</v>
      </c>
      <c r="BK1134">
        <v>0</v>
      </c>
      <c r="BL1134" t="s">
        <v>1592</v>
      </c>
      <c r="BM1134" t="s">
        <v>1592</v>
      </c>
      <c r="BN1134" t="s">
        <v>1592</v>
      </c>
      <c r="BO1134" t="s" cm="1">
        <v>1592</v>
      </c>
      <c r="BP1134" t="s">
        <v>1592</v>
      </c>
      <c r="BQ1134" t="s">
        <v>1223</v>
      </c>
      <c r="BR1134">
        <v>78</v>
      </c>
      <c r="BS1134" t="s">
        <v>5145</v>
      </c>
      <c r="BT1134" t="s">
        <v>11902</v>
      </c>
      <c r="BU1134" t="s">
        <v>11895</v>
      </c>
      <c r="BV1134" t="s">
        <v>11898</v>
      </c>
      <c r="BW1134" t="s">
        <v>1940</v>
      </c>
      <c r="BX1134" t="s">
        <v>1940</v>
      </c>
      <c r="BY1134" t="s">
        <v>1592</v>
      </c>
      <c r="BZ1134" t="s">
        <v>1937</v>
      </c>
      <c r="CA1134" t="s">
        <v>902</v>
      </c>
      <c r="CB1134"/>
      <c r="CC1134" t="s">
        <v>998</v>
      </c>
      <c r="CD1134" t="s">
        <v>1279</v>
      </c>
      <c r="CE1134" t="s">
        <v>11896</v>
      </c>
      <c r="CF1134" t="s">
        <v>11898</v>
      </c>
      <c r="CG1134" t="s">
        <v>1279</v>
      </c>
      <c r="CH1134" t="s">
        <v>1592</v>
      </c>
      <c r="CI1134" t="s">
        <v>2182</v>
      </c>
      <c r="CJ1134" t="s">
        <v>1274</v>
      </c>
      <c r="CK1134"/>
      <c r="CL1134"/>
      <c r="CM1134" t="s">
        <v>11897</v>
      </c>
      <c r="CN1134" t="s">
        <v>1592</v>
      </c>
      <c r="CO1134" t="s">
        <v>11897</v>
      </c>
      <c r="CP1134" t="s">
        <v>1592</v>
      </c>
      <c r="CQ1134" t="s">
        <v>1592</v>
      </c>
      <c r="CR1134">
        <v>8</v>
      </c>
      <c r="CS1134" t="s">
        <v>1223</v>
      </c>
      <c r="CT1134" t="s">
        <v>1223</v>
      </c>
      <c r="CU1134" t="s">
        <v>1223</v>
      </c>
      <c r="CV1134" t="s">
        <v>1592</v>
      </c>
      <c r="CW1134" t="s">
        <v>1592</v>
      </c>
      <c r="CX1134">
        <v>1132</v>
      </c>
      <c r="CY1134" t="s">
        <v>11903</v>
      </c>
      <c r="CZ1134" t="s">
        <v>1592</v>
      </c>
      <c r="DA1134" t="s">
        <v>2313</v>
      </c>
      <c r="DB1134" t="s">
        <v>2314</v>
      </c>
      <c r="DC1134" t="s">
        <v>11896</v>
      </c>
      <c r="DD1134" t="s">
        <v>1264</v>
      </c>
      <c r="DE1134" t="s">
        <v>11895</v>
      </c>
      <c r="DF1134" t="s">
        <v>1592</v>
      </c>
      <c r="DG1134" t="s">
        <v>1592</v>
      </c>
      <c r="DH1134" t="s">
        <v>2334</v>
      </c>
      <c r="DI1134" t="e">
        <v>#N/A</v>
      </c>
      <c r="DJ1134"/>
      <c r="DK1134" t="s">
        <v>2334</v>
      </c>
      <c r="DL1134">
        <v>9</v>
      </c>
      <c r="DM1134" t="s">
        <v>2315</v>
      </c>
      <c r="DN1134" t="s">
        <v>1274</v>
      </c>
      <c r="DO1134" t="b">
        <v>1</v>
      </c>
      <c r="DP1134" t="b">
        <v>1</v>
      </c>
      <c r="DQ1134" t="b">
        <v>1</v>
      </c>
      <c r="DR1134" t="b">
        <v>0</v>
      </c>
      <c r="DS1134" t="b">
        <v>0</v>
      </c>
      <c r="DT1134" t="b">
        <v>1</v>
      </c>
      <c r="DU1134" t="b">
        <v>1</v>
      </c>
      <c r="DV1134">
        <v>0</v>
      </c>
      <c r="DW1134" t="b">
        <v>0</v>
      </c>
      <c r="DX1134" t="b">
        <v>0</v>
      </c>
      <c r="DY1134" t="b">
        <v>0</v>
      </c>
      <c r="DZ1134" t="b">
        <v>0</v>
      </c>
      <c r="EA1134" t="b">
        <v>0</v>
      </c>
      <c r="EB1134" t="b">
        <v>0</v>
      </c>
      <c r="EC1134" t="b">
        <v>0</v>
      </c>
      <c r="ED1134" t="b">
        <v>0</v>
      </c>
      <c r="EE1134" t="b">
        <v>0</v>
      </c>
      <c r="EF1134" t="b" cm="1">
        <v>0</v>
      </c>
      <c r="EG1134" t="b">
        <v>0</v>
      </c>
      <c r="EH1134" t="b">
        <v>0</v>
      </c>
      <c r="EI1134" t="b">
        <v>0</v>
      </c>
      <c r="EJ1134" t="s">
        <v>1592</v>
      </c>
      <c r="EK1134">
        <v>0</v>
      </c>
      <c r="EL1134">
        <v>32</v>
      </c>
      <c r="EM1134" t="b">
        <v>0</v>
      </c>
    </row>
    <row r="1135" spans="1:143" ht="15.75">
      <c r="A1135"/>
      <c r="B1135" t="s">
        <v>1274</v>
      </c>
      <c r="C1135" t="s">
        <v>1274</v>
      </c>
      <c r="D1135" t="s">
        <v>1761</v>
      </c>
      <c r="E1135" t="s">
        <v>1762</v>
      </c>
      <c r="F1135"/>
      <c r="G1135" t="s">
        <v>1761</v>
      </c>
      <c r="H1135" t="s">
        <v>1761</v>
      </c>
      <c r="I1135" t="s">
        <v>1272</v>
      </c>
      <c r="J1135" t="s">
        <v>11895</v>
      </c>
      <c r="K1135"/>
      <c r="L1135" t="s">
        <v>1939</v>
      </c>
      <c r="M1135" t="s">
        <v>1947</v>
      </c>
      <c r="N1135" t="s">
        <v>11187</v>
      </c>
      <c r="O1135" t="s">
        <v>11188</v>
      </c>
      <c r="P1135" t="s">
        <v>1274</v>
      </c>
      <c r="Q1135" t="s">
        <v>1264</v>
      </c>
      <c r="R1135" t="s">
        <v>2182</v>
      </c>
      <c r="S1135"/>
      <c r="T1135"/>
      <c r="U1135" t="s">
        <v>11897</v>
      </c>
      <c r="V1135" t="s">
        <v>1948</v>
      </c>
      <c r="W1135"/>
      <c r="X1135"/>
      <c r="Y1135"/>
      <c r="Z1135"/>
      <c r="AA1135"/>
      <c r="AB1135"/>
      <c r="AC1135"/>
      <c r="AD1135"/>
      <c r="AE1135"/>
      <c r="AF1135"/>
      <c r="AG1135"/>
      <c r="AH1135"/>
      <c r="AI1135"/>
      <c r="AJ1135"/>
      <c r="AK1135"/>
      <c r="AL1135"/>
      <c r="AM1135"/>
      <c r="AN1135"/>
      <c r="AO1135" s="108" t="s">
        <v>43</v>
      </c>
      <c r="AP1135" t="s">
        <v>1321</v>
      </c>
      <c r="AQ1135">
        <v>55</v>
      </c>
      <c r="AR1135" t="e">
        <v>#N/A</v>
      </c>
      <c r="AS1135" t="s">
        <v>1274</v>
      </c>
      <c r="AT1135" t="e">
        <v>#N/A</v>
      </c>
      <c r="AU1135" t="s">
        <v>1762</v>
      </c>
      <c r="AV1135" t="s">
        <v>1945</v>
      </c>
      <c r="AW1135" t="s">
        <v>1937</v>
      </c>
      <c r="AX1135" t="s">
        <v>1934</v>
      </c>
      <c r="AY1135" t="s">
        <v>2186</v>
      </c>
      <c r="AZ1135" t="s">
        <v>1264</v>
      </c>
      <c r="BA1135" t="s">
        <v>5600</v>
      </c>
      <c r="BB1135" t="s">
        <v>1272</v>
      </c>
      <c r="BC1135" t="s">
        <v>1939</v>
      </c>
      <c r="BD1135" t="s">
        <v>5601</v>
      </c>
      <c r="BE1135">
        <v>339</v>
      </c>
      <c r="BF1135">
        <v>1134</v>
      </c>
      <c r="BG1135">
        <v>0</v>
      </c>
      <c r="BH1135" t="s">
        <v>1592</v>
      </c>
      <c r="BI1135">
        <v>0</v>
      </c>
      <c r="BJ1135">
        <v>0</v>
      </c>
      <c r="BK1135">
        <v>1055</v>
      </c>
      <c r="BL1135" t="s">
        <v>1950</v>
      </c>
      <c r="BM1135" t="s">
        <v>11896</v>
      </c>
      <c r="BN1135" t="s">
        <v>11898</v>
      </c>
      <c r="BO1135" t="e" cm="1">
        <v>#N/A</v>
      </c>
      <c r="BP1135" t="s">
        <v>1592</v>
      </c>
      <c r="BQ1135" t="s">
        <v>1223</v>
      </c>
      <c r="BR1135">
        <v>79</v>
      </c>
      <c r="BS1135" t="s">
        <v>5151</v>
      </c>
      <c r="BT1135" t="s">
        <v>11904</v>
      </c>
      <c r="BU1135" t="s">
        <v>1761</v>
      </c>
      <c r="BV1135" t="s">
        <v>1945</v>
      </c>
      <c r="BW1135" t="s">
        <v>2186</v>
      </c>
      <c r="BX1135" t="s">
        <v>11190</v>
      </c>
      <c r="BY1135" t="s">
        <v>1592</v>
      </c>
      <c r="BZ1135" t="s">
        <v>1937</v>
      </c>
      <c r="CA1135" t="s">
        <v>1947</v>
      </c>
      <c r="CB1135"/>
      <c r="CC1135" t="s">
        <v>998</v>
      </c>
      <c r="CD1135" t="s">
        <v>1272</v>
      </c>
      <c r="CE1135" t="s">
        <v>11905</v>
      </c>
      <c r="CF1135" t="s">
        <v>11906</v>
      </c>
      <c r="CG1135" t="s">
        <v>1272</v>
      </c>
      <c r="CH1135" t="s">
        <v>1592</v>
      </c>
      <c r="CI1135" t="s">
        <v>2182</v>
      </c>
      <c r="CJ1135" t="s">
        <v>1274</v>
      </c>
      <c r="CK1135"/>
      <c r="CL1135"/>
      <c r="CM1135" t="s">
        <v>11897</v>
      </c>
      <c r="CN1135" t="s">
        <v>1948</v>
      </c>
      <c r="CO1135" t="s">
        <v>11897</v>
      </c>
      <c r="CP1135" t="s">
        <v>1948</v>
      </c>
      <c r="CQ1135" t="s">
        <v>1592</v>
      </c>
      <c r="CR1135">
        <v>8</v>
      </c>
      <c r="CS1135" t="s">
        <v>1223</v>
      </c>
      <c r="CT1135" t="s">
        <v>1223</v>
      </c>
      <c r="CU1135" t="s">
        <v>1592</v>
      </c>
      <c r="CV1135" t="s">
        <v>1592</v>
      </c>
      <c r="CW1135" t="s">
        <v>1592</v>
      </c>
      <c r="CX1135">
        <v>1133</v>
      </c>
      <c r="CY1135" t="s">
        <v>11907</v>
      </c>
      <c r="CZ1135" t="s">
        <v>1592</v>
      </c>
      <c r="DA1135" t="s">
        <v>2313</v>
      </c>
      <c r="DB1135" t="s">
        <v>2314</v>
      </c>
      <c r="DC1135" t="s">
        <v>1762</v>
      </c>
      <c r="DD1135" t="s">
        <v>1264</v>
      </c>
      <c r="DE1135" t="s">
        <v>1761</v>
      </c>
      <c r="DF1135" t="s">
        <v>1592</v>
      </c>
      <c r="DG1135" t="s">
        <v>1592</v>
      </c>
      <c r="DH1135" t="s">
        <v>2334</v>
      </c>
      <c r="DI1135" t="e">
        <v>#N/A</v>
      </c>
      <c r="DJ1135"/>
      <c r="DK1135" t="s">
        <v>2334</v>
      </c>
      <c r="DL1135">
        <v>9</v>
      </c>
      <c r="DM1135" t="s">
        <v>2315</v>
      </c>
      <c r="DN1135" t="s">
        <v>1274</v>
      </c>
      <c r="DO1135" t="b">
        <v>1</v>
      </c>
      <c r="DP1135" t="b">
        <v>1</v>
      </c>
      <c r="DQ1135" t="b">
        <v>0</v>
      </c>
      <c r="DR1135" t="b">
        <v>0</v>
      </c>
      <c r="DS1135" t="b">
        <v>0</v>
      </c>
      <c r="DT1135" t="b">
        <v>1</v>
      </c>
      <c r="DU1135" t="b">
        <v>0</v>
      </c>
      <c r="DV1135">
        <v>0</v>
      </c>
      <c r="DW1135" t="b">
        <v>0</v>
      </c>
      <c r="DX1135" t="b">
        <v>0</v>
      </c>
      <c r="DY1135" t="b">
        <v>0</v>
      </c>
      <c r="DZ1135" t="b">
        <v>0</v>
      </c>
      <c r="EA1135" t="b">
        <v>0</v>
      </c>
      <c r="EB1135" t="b">
        <v>0</v>
      </c>
      <c r="EC1135" t="b">
        <v>0</v>
      </c>
      <c r="ED1135" t="b">
        <v>0</v>
      </c>
      <c r="EE1135" t="b">
        <v>0</v>
      </c>
      <c r="EF1135" t="b" cm="1">
        <v>0</v>
      </c>
      <c r="EG1135" t="b">
        <v>0</v>
      </c>
      <c r="EH1135" t="b">
        <v>0</v>
      </c>
      <c r="EI1135" t="b">
        <v>0</v>
      </c>
      <c r="EJ1135" t="s">
        <v>1592</v>
      </c>
      <c r="EK1135">
        <v>0</v>
      </c>
      <c r="EL1135">
        <v>7</v>
      </c>
      <c r="EM1135" t="b">
        <v>0</v>
      </c>
    </row>
    <row r="1136" spans="1:143" ht="15.75">
      <c r="A1136"/>
      <c r="B1136" t="s">
        <v>1274</v>
      </c>
      <c r="C1136" t="s">
        <v>1274</v>
      </c>
      <c r="D1136" t="s">
        <v>1766</v>
      </c>
      <c r="E1136" t="s">
        <v>1767</v>
      </c>
      <c r="F1136"/>
      <c r="G1136" t="s">
        <v>1766</v>
      </c>
      <c r="H1136" t="s">
        <v>1766</v>
      </c>
      <c r="I1136" t="s">
        <v>1272</v>
      </c>
      <c r="J1136" t="s">
        <v>11895</v>
      </c>
      <c r="K1136"/>
      <c r="L1136" t="s">
        <v>1939</v>
      </c>
      <c r="M1136" t="s">
        <v>1947</v>
      </c>
      <c r="N1136" t="s">
        <v>11194</v>
      </c>
      <c r="O1136" t="s">
        <v>11188</v>
      </c>
      <c r="P1136" t="s">
        <v>1274</v>
      </c>
      <c r="Q1136" t="s">
        <v>1264</v>
      </c>
      <c r="R1136" t="s">
        <v>2182</v>
      </c>
      <c r="S1136"/>
      <c r="T1136"/>
      <c r="U1136" t="s">
        <v>11897</v>
      </c>
      <c r="V1136" t="s">
        <v>1956</v>
      </c>
      <c r="W1136"/>
      <c r="X1136"/>
      <c r="Y1136"/>
      <c r="Z1136"/>
      <c r="AA1136"/>
      <c r="AB1136"/>
      <c r="AC1136"/>
      <c r="AD1136"/>
      <c r="AE1136"/>
      <c r="AF1136"/>
      <c r="AG1136"/>
      <c r="AH1136"/>
      <c r="AI1136"/>
      <c r="AJ1136"/>
      <c r="AK1136"/>
      <c r="AL1136"/>
      <c r="AM1136"/>
      <c r="AN1136"/>
      <c r="AO1136" s="108" t="s">
        <v>43</v>
      </c>
      <c r="AP1136" t="s">
        <v>1321</v>
      </c>
      <c r="AQ1136">
        <v>56</v>
      </c>
      <c r="AR1136" t="e">
        <v>#N/A</v>
      </c>
      <c r="AS1136" t="s">
        <v>1274</v>
      </c>
      <c r="AT1136" t="e">
        <v>#N/A</v>
      </c>
      <c r="AU1136" t="s">
        <v>1767</v>
      </c>
      <c r="AV1136" t="s">
        <v>1953</v>
      </c>
      <c r="AW1136" t="s">
        <v>1937</v>
      </c>
      <c r="AX1136" t="s">
        <v>1934</v>
      </c>
      <c r="AY1136" t="s">
        <v>2191</v>
      </c>
      <c r="AZ1136" t="s">
        <v>1264</v>
      </c>
      <c r="BA1136" t="s">
        <v>5610</v>
      </c>
      <c r="BB1136" t="s">
        <v>1272</v>
      </c>
      <c r="BC1136" t="s">
        <v>1939</v>
      </c>
      <c r="BD1136" t="s">
        <v>5611</v>
      </c>
      <c r="BE1136">
        <v>340</v>
      </c>
      <c r="BF1136">
        <v>1134</v>
      </c>
      <c r="BG1136">
        <v>0</v>
      </c>
      <c r="BH1136" t="s">
        <v>1592</v>
      </c>
      <c r="BI1136">
        <v>0</v>
      </c>
      <c r="BJ1136">
        <v>0</v>
      </c>
      <c r="BK1136">
        <v>1036</v>
      </c>
      <c r="BL1136" t="s">
        <v>1958</v>
      </c>
      <c r="BM1136" t="s">
        <v>11896</v>
      </c>
      <c r="BN1136" t="s">
        <v>11898</v>
      </c>
      <c r="BO1136" t="e" cm="1">
        <v>#N/A</v>
      </c>
      <c r="BP1136" t="s">
        <v>1592</v>
      </c>
      <c r="BQ1136" t="s">
        <v>1223</v>
      </c>
      <c r="BR1136">
        <v>80</v>
      </c>
      <c r="BS1136" t="s">
        <v>5157</v>
      </c>
      <c r="BT1136" t="s">
        <v>11908</v>
      </c>
      <c r="BU1136" t="s">
        <v>1766</v>
      </c>
      <c r="BV1136" t="s">
        <v>1953</v>
      </c>
      <c r="BW1136" t="s">
        <v>2191</v>
      </c>
      <c r="BX1136" t="s">
        <v>11196</v>
      </c>
      <c r="BY1136" t="s">
        <v>1592</v>
      </c>
      <c r="BZ1136" t="s">
        <v>1937</v>
      </c>
      <c r="CA1136" t="s">
        <v>1947</v>
      </c>
      <c r="CB1136"/>
      <c r="CC1136" t="s">
        <v>998</v>
      </c>
      <c r="CD1136" t="s">
        <v>1272</v>
      </c>
      <c r="CE1136" t="s">
        <v>11909</v>
      </c>
      <c r="CF1136" t="s">
        <v>11910</v>
      </c>
      <c r="CG1136" t="s">
        <v>1272</v>
      </c>
      <c r="CH1136" t="s">
        <v>1592</v>
      </c>
      <c r="CI1136" t="s">
        <v>2182</v>
      </c>
      <c r="CJ1136" t="s">
        <v>1274</v>
      </c>
      <c r="CK1136"/>
      <c r="CL1136"/>
      <c r="CM1136" t="s">
        <v>11897</v>
      </c>
      <c r="CN1136" t="s">
        <v>1956</v>
      </c>
      <c r="CO1136" t="s">
        <v>11897</v>
      </c>
      <c r="CP1136" t="s">
        <v>1956</v>
      </c>
      <c r="CQ1136" t="s">
        <v>1592</v>
      </c>
      <c r="CR1136">
        <v>8</v>
      </c>
      <c r="CS1136" t="s">
        <v>1223</v>
      </c>
      <c r="CT1136" t="s">
        <v>1223</v>
      </c>
      <c r="CU1136" t="s">
        <v>1592</v>
      </c>
      <c r="CV1136" t="s">
        <v>1592</v>
      </c>
      <c r="CW1136" t="s">
        <v>1592</v>
      </c>
      <c r="CX1136">
        <v>1134</v>
      </c>
      <c r="CY1136" t="s">
        <v>11911</v>
      </c>
      <c r="CZ1136" t="s">
        <v>1592</v>
      </c>
      <c r="DA1136" t="s">
        <v>2313</v>
      </c>
      <c r="DB1136" t="s">
        <v>2314</v>
      </c>
      <c r="DC1136" t="s">
        <v>1767</v>
      </c>
      <c r="DD1136" t="s">
        <v>1264</v>
      </c>
      <c r="DE1136" t="s">
        <v>1766</v>
      </c>
      <c r="DF1136" t="s">
        <v>1592</v>
      </c>
      <c r="DG1136" t="s">
        <v>1592</v>
      </c>
      <c r="DH1136" t="s">
        <v>2334</v>
      </c>
      <c r="DI1136" t="e">
        <v>#N/A</v>
      </c>
      <c r="DJ1136"/>
      <c r="DK1136" t="s">
        <v>2334</v>
      </c>
      <c r="DL1136">
        <v>9</v>
      </c>
      <c r="DM1136" t="s">
        <v>2315</v>
      </c>
      <c r="DN1136" t="s">
        <v>1274</v>
      </c>
      <c r="DO1136" t="b">
        <v>1</v>
      </c>
      <c r="DP1136" t="b">
        <v>1</v>
      </c>
      <c r="DQ1136" t="b">
        <v>0</v>
      </c>
      <c r="DR1136" t="b">
        <v>0</v>
      </c>
      <c r="DS1136" t="b">
        <v>0</v>
      </c>
      <c r="DT1136" t="b">
        <v>1</v>
      </c>
      <c r="DU1136" t="b">
        <v>0</v>
      </c>
      <c r="DV1136">
        <v>0</v>
      </c>
      <c r="DW1136" t="b">
        <v>0</v>
      </c>
      <c r="DX1136" t="b">
        <v>0</v>
      </c>
      <c r="DY1136" t="b">
        <v>0</v>
      </c>
      <c r="DZ1136" t="b">
        <v>0</v>
      </c>
      <c r="EA1136" t="b">
        <v>0</v>
      </c>
      <c r="EB1136" t="b">
        <v>0</v>
      </c>
      <c r="EC1136" t="b">
        <v>0</v>
      </c>
      <c r="ED1136" t="b">
        <v>0</v>
      </c>
      <c r="EE1136" t="b">
        <v>0</v>
      </c>
      <c r="EF1136" t="b" cm="1">
        <v>0</v>
      </c>
      <c r="EG1136" t="b">
        <v>0</v>
      </c>
      <c r="EH1136" t="b">
        <v>0</v>
      </c>
      <c r="EI1136" t="b">
        <v>0</v>
      </c>
      <c r="EJ1136" t="s">
        <v>1592</v>
      </c>
      <c r="EK1136">
        <v>0</v>
      </c>
      <c r="EL1136">
        <v>13</v>
      </c>
      <c r="EM1136" t="b">
        <v>0</v>
      </c>
    </row>
    <row r="1137" spans="1:143" ht="15.75">
      <c r="A1137"/>
      <c r="B1137" t="s">
        <v>1274</v>
      </c>
      <c r="C1137" t="s">
        <v>1274</v>
      </c>
      <c r="D1137" t="s">
        <v>1778</v>
      </c>
      <c r="E1137" t="s">
        <v>1779</v>
      </c>
      <c r="F1137"/>
      <c r="G1137" t="s">
        <v>1778</v>
      </c>
      <c r="H1137" t="s">
        <v>1778</v>
      </c>
      <c r="I1137" t="s">
        <v>1272</v>
      </c>
      <c r="J1137" t="s">
        <v>11895</v>
      </c>
      <c r="K1137"/>
      <c r="L1137" t="s">
        <v>1939</v>
      </c>
      <c r="M1137" t="s">
        <v>1947</v>
      </c>
      <c r="N1137" t="s">
        <v>11200</v>
      </c>
      <c r="O1137" t="s">
        <v>11188</v>
      </c>
      <c r="P1137" t="s">
        <v>1274</v>
      </c>
      <c r="Q1137" t="s">
        <v>1264</v>
      </c>
      <c r="R1137" t="s">
        <v>2182</v>
      </c>
      <c r="S1137"/>
      <c r="T1137"/>
      <c r="U1137" t="s">
        <v>11897</v>
      </c>
      <c r="V1137" t="s">
        <v>10294</v>
      </c>
      <c r="W1137"/>
      <c r="X1137"/>
      <c r="Y1137"/>
      <c r="Z1137"/>
      <c r="AA1137"/>
      <c r="AB1137"/>
      <c r="AC1137"/>
      <c r="AD1137"/>
      <c r="AE1137"/>
      <c r="AF1137"/>
      <c r="AG1137"/>
      <c r="AH1137"/>
      <c r="AI1137"/>
      <c r="AJ1137"/>
      <c r="AK1137"/>
      <c r="AL1137"/>
      <c r="AM1137"/>
      <c r="AN1137"/>
      <c r="AO1137" s="108" t="s">
        <v>43</v>
      </c>
      <c r="AP1137" t="s">
        <v>1321</v>
      </c>
      <c r="AQ1137">
        <v>57</v>
      </c>
      <c r="AR1137" t="e">
        <v>#N/A</v>
      </c>
      <c r="AS1137" t="s">
        <v>1274</v>
      </c>
      <c r="AT1137" t="e">
        <v>#N/A</v>
      </c>
      <c r="AU1137" t="s">
        <v>1779</v>
      </c>
      <c r="AV1137" t="s">
        <v>5647</v>
      </c>
      <c r="AW1137" t="s">
        <v>1937</v>
      </c>
      <c r="AX1137" t="s">
        <v>1934</v>
      </c>
      <c r="AY1137" t="s">
        <v>11034</v>
      </c>
      <c r="AZ1137" t="s">
        <v>1264</v>
      </c>
      <c r="BA1137" t="s">
        <v>5650</v>
      </c>
      <c r="BB1137" t="s">
        <v>1272</v>
      </c>
      <c r="BC1137" t="s">
        <v>1939</v>
      </c>
      <c r="BD1137" t="s">
        <v>5651</v>
      </c>
      <c r="BE1137">
        <v>343</v>
      </c>
      <c r="BF1137">
        <v>1134</v>
      </c>
      <c r="BG1137">
        <v>0</v>
      </c>
      <c r="BH1137" t="s">
        <v>1592</v>
      </c>
      <c r="BI1137">
        <v>0</v>
      </c>
      <c r="BJ1137">
        <v>0</v>
      </c>
      <c r="BK1137">
        <v>1042</v>
      </c>
      <c r="BL1137" t="s">
        <v>5652</v>
      </c>
      <c r="BM1137" t="s">
        <v>11896</v>
      </c>
      <c r="BN1137" t="s">
        <v>11898</v>
      </c>
      <c r="BO1137" t="e" cm="1">
        <v>#N/A</v>
      </c>
      <c r="BP1137" t="s">
        <v>1592</v>
      </c>
      <c r="BQ1137" t="s">
        <v>1223</v>
      </c>
      <c r="BR1137">
        <v>81</v>
      </c>
      <c r="BS1137" t="s">
        <v>5169</v>
      </c>
      <c r="BT1137" t="s">
        <v>11912</v>
      </c>
      <c r="BU1137" t="s">
        <v>1778</v>
      </c>
      <c r="BV1137" t="s">
        <v>5647</v>
      </c>
      <c r="BW1137" t="s">
        <v>11034</v>
      </c>
      <c r="BX1137" t="s">
        <v>11202</v>
      </c>
      <c r="BY1137" t="s">
        <v>1592</v>
      </c>
      <c r="BZ1137" t="s">
        <v>1937</v>
      </c>
      <c r="CA1137" t="s">
        <v>1947</v>
      </c>
      <c r="CB1137"/>
      <c r="CC1137" t="s">
        <v>998</v>
      </c>
      <c r="CD1137" t="s">
        <v>1272</v>
      </c>
      <c r="CE1137" t="s">
        <v>11913</v>
      </c>
      <c r="CF1137" t="s">
        <v>11914</v>
      </c>
      <c r="CG1137" t="s">
        <v>1272</v>
      </c>
      <c r="CH1137" t="s">
        <v>1592</v>
      </c>
      <c r="CI1137" t="s">
        <v>2182</v>
      </c>
      <c r="CJ1137" t="s">
        <v>1274</v>
      </c>
      <c r="CK1137"/>
      <c r="CL1137"/>
      <c r="CM1137" t="s">
        <v>11897</v>
      </c>
      <c r="CN1137" t="s">
        <v>10294</v>
      </c>
      <c r="CO1137" t="s">
        <v>11897</v>
      </c>
      <c r="CP1137" t="s">
        <v>10294</v>
      </c>
      <c r="CQ1137" t="s">
        <v>1592</v>
      </c>
      <c r="CR1137">
        <v>8</v>
      </c>
      <c r="CS1137" t="s">
        <v>1223</v>
      </c>
      <c r="CT1137" t="s">
        <v>1223</v>
      </c>
      <c r="CU1137" t="s">
        <v>1592</v>
      </c>
      <c r="CV1137" t="s">
        <v>1592</v>
      </c>
      <c r="CW1137" t="s">
        <v>1592</v>
      </c>
      <c r="CX1137">
        <v>1135</v>
      </c>
      <c r="CY1137" t="s">
        <v>11915</v>
      </c>
      <c r="CZ1137" t="s">
        <v>1592</v>
      </c>
      <c r="DA1137" t="s">
        <v>2313</v>
      </c>
      <c r="DB1137" t="s">
        <v>2314</v>
      </c>
      <c r="DC1137" t="s">
        <v>1779</v>
      </c>
      <c r="DD1137" t="s">
        <v>1264</v>
      </c>
      <c r="DE1137" t="s">
        <v>1778</v>
      </c>
      <c r="DF1137" t="s">
        <v>1592</v>
      </c>
      <c r="DG1137" t="s">
        <v>1592</v>
      </c>
      <c r="DH1137" t="s">
        <v>2334</v>
      </c>
      <c r="DI1137" t="e">
        <v>#N/A</v>
      </c>
      <c r="DJ1137"/>
      <c r="DK1137" t="s">
        <v>2334</v>
      </c>
      <c r="DL1137">
        <v>9</v>
      </c>
      <c r="DM1137" t="s">
        <v>2315</v>
      </c>
      <c r="DN1137" t="s">
        <v>1274</v>
      </c>
      <c r="DO1137" t="b">
        <v>1</v>
      </c>
      <c r="DP1137" t="b">
        <v>1</v>
      </c>
      <c r="DQ1137" t="b">
        <v>0</v>
      </c>
      <c r="DR1137" t="b">
        <v>0</v>
      </c>
      <c r="DS1137" t="b">
        <v>0</v>
      </c>
      <c r="DT1137" t="b">
        <v>1</v>
      </c>
      <c r="DU1137" t="b">
        <v>0</v>
      </c>
      <c r="DV1137">
        <v>0</v>
      </c>
      <c r="DW1137" t="b">
        <v>0</v>
      </c>
      <c r="DX1137" t="b">
        <v>0</v>
      </c>
      <c r="DY1137" t="b">
        <v>0</v>
      </c>
      <c r="DZ1137" t="b">
        <v>0</v>
      </c>
      <c r="EA1137" t="b">
        <v>0</v>
      </c>
      <c r="EB1137" t="b">
        <v>0</v>
      </c>
      <c r="EC1137" t="b">
        <v>0</v>
      </c>
      <c r="ED1137" t="b">
        <v>0</v>
      </c>
      <c r="EE1137" t="b">
        <v>0</v>
      </c>
      <c r="EF1137" t="b" cm="1">
        <v>0</v>
      </c>
      <c r="EG1137" t="b">
        <v>0</v>
      </c>
      <c r="EH1137" t="b">
        <v>0</v>
      </c>
      <c r="EI1137" t="b">
        <v>0</v>
      </c>
      <c r="EJ1137" t="s">
        <v>1592</v>
      </c>
      <c r="EK1137">
        <v>0</v>
      </c>
      <c r="EL1137">
        <v>14</v>
      </c>
      <c r="EM1137" t="b">
        <v>0</v>
      </c>
    </row>
    <row r="1138" spans="1:143" ht="47.25">
      <c r="A1138"/>
      <c r="B1138" t="s">
        <v>1274</v>
      </c>
      <c r="C1138" t="s">
        <v>1274</v>
      </c>
      <c r="D1138" t="s">
        <v>11320</v>
      </c>
      <c r="E1138" t="s">
        <v>11321</v>
      </c>
      <c r="F1138"/>
      <c r="G1138" t="s">
        <v>11320</v>
      </c>
      <c r="H1138" s="109" t="s">
        <v>11916</v>
      </c>
      <c r="I1138" t="s">
        <v>1272</v>
      </c>
      <c r="J1138" t="s">
        <v>11895</v>
      </c>
      <c r="K1138"/>
      <c r="L1138" t="s">
        <v>1939</v>
      </c>
      <c r="M1138" t="s">
        <v>2010</v>
      </c>
      <c r="N1138"/>
      <c r="O1138" t="s">
        <v>11188</v>
      </c>
      <c r="P1138" t="s">
        <v>1274</v>
      </c>
      <c r="Q1138" t="s">
        <v>1264</v>
      </c>
      <c r="R1138" t="s">
        <v>2182</v>
      </c>
      <c r="S1138"/>
      <c r="T1138"/>
      <c r="U1138" t="s">
        <v>11897</v>
      </c>
      <c r="V1138" t="s">
        <v>11323</v>
      </c>
      <c r="W1138"/>
      <c r="X1138"/>
      <c r="Y1138"/>
      <c r="Z1138"/>
      <c r="AA1138"/>
      <c r="AB1138"/>
      <c r="AC1138"/>
      <c r="AD1138"/>
      <c r="AE1138"/>
      <c r="AF1138"/>
      <c r="AG1138"/>
      <c r="AH1138"/>
      <c r="AI1138"/>
      <c r="AJ1138"/>
      <c r="AK1138"/>
      <c r="AL1138"/>
      <c r="AM1138"/>
      <c r="AN1138"/>
      <c r="AO1138" s="108" t="s">
        <v>43</v>
      </c>
      <c r="AP1138" t="s">
        <v>1321</v>
      </c>
      <c r="AQ1138">
        <v>58</v>
      </c>
      <c r="AR1138" t="e">
        <v>#N/A</v>
      </c>
      <c r="AS1138" t="s">
        <v>1274</v>
      </c>
      <c r="AT1138" t="e">
        <v>#N/A</v>
      </c>
      <c r="AU1138" t="s">
        <v>11321</v>
      </c>
      <c r="AV1138" t="s">
        <v>11324</v>
      </c>
      <c r="AW1138" t="s">
        <v>1937</v>
      </c>
      <c r="AX1138" t="s">
        <v>1934</v>
      </c>
      <c r="AY1138" t="s">
        <v>11325</v>
      </c>
      <c r="AZ1138" t="s">
        <v>1264</v>
      </c>
      <c r="BA1138" t="s">
        <v>11326</v>
      </c>
      <c r="BB1138" t="s">
        <v>1272</v>
      </c>
      <c r="BC1138" t="s">
        <v>1939</v>
      </c>
      <c r="BD1138" t="s">
        <v>11917</v>
      </c>
      <c r="BE1138">
        <v>1071</v>
      </c>
      <c r="BF1138">
        <v>1134</v>
      </c>
      <c r="BG1138">
        <v>0</v>
      </c>
      <c r="BH1138" t="s">
        <v>1592</v>
      </c>
      <c r="BI1138">
        <v>0</v>
      </c>
      <c r="BJ1138">
        <v>0</v>
      </c>
      <c r="BK1138">
        <v>1071</v>
      </c>
      <c r="BL1138" t="s">
        <v>11331</v>
      </c>
      <c r="BM1138" t="s">
        <v>11896</v>
      </c>
      <c r="BN1138" t="s">
        <v>11898</v>
      </c>
      <c r="BO1138" t="e" cm="1">
        <v>#N/A</v>
      </c>
      <c r="BP1138" t="s">
        <v>1592</v>
      </c>
      <c r="BQ1138" t="s">
        <v>1223</v>
      </c>
      <c r="BR1138">
        <v>82</v>
      </c>
      <c r="BS1138" t="s">
        <v>5177</v>
      </c>
      <c r="BT1138" t="s">
        <v>11918</v>
      </c>
      <c r="BU1138" t="s">
        <v>11320</v>
      </c>
      <c r="BV1138" t="s">
        <v>11324</v>
      </c>
      <c r="BW1138" t="s">
        <v>11919</v>
      </c>
      <c r="BX1138" t="s">
        <v>1937</v>
      </c>
      <c r="BY1138" t="s">
        <v>1592</v>
      </c>
      <c r="BZ1138" t="s">
        <v>1937</v>
      </c>
      <c r="CA1138" t="s">
        <v>2010</v>
      </c>
      <c r="CB1138"/>
      <c r="CC1138" t="s">
        <v>998</v>
      </c>
      <c r="CD1138" t="s">
        <v>1272</v>
      </c>
      <c r="CE1138" t="s">
        <v>11920</v>
      </c>
      <c r="CF1138" t="s">
        <v>11921</v>
      </c>
      <c r="CG1138" t="s">
        <v>1272</v>
      </c>
      <c r="CH1138" t="s">
        <v>1592</v>
      </c>
      <c r="CI1138" t="s">
        <v>2182</v>
      </c>
      <c r="CJ1138" t="s">
        <v>1274</v>
      </c>
      <c r="CK1138"/>
      <c r="CL1138"/>
      <c r="CM1138" t="s">
        <v>11897</v>
      </c>
      <c r="CN1138" t="s">
        <v>11323</v>
      </c>
      <c r="CO1138" t="s">
        <v>11897</v>
      </c>
      <c r="CP1138" t="s">
        <v>11323</v>
      </c>
      <c r="CQ1138" t="s">
        <v>1592</v>
      </c>
      <c r="CR1138">
        <v>8</v>
      </c>
      <c r="CS1138" t="s">
        <v>1223</v>
      </c>
      <c r="CT1138" t="s">
        <v>1223</v>
      </c>
      <c r="CU1138" t="s">
        <v>1223</v>
      </c>
      <c r="CV1138" t="s">
        <v>1592</v>
      </c>
      <c r="CW1138" t="s">
        <v>1592</v>
      </c>
      <c r="CX1138">
        <v>1136</v>
      </c>
      <c r="CY1138" t="s">
        <v>11922</v>
      </c>
      <c r="CZ1138" t="s">
        <v>1592</v>
      </c>
      <c r="DA1138" t="s">
        <v>2313</v>
      </c>
      <c r="DB1138" t="s">
        <v>2314</v>
      </c>
      <c r="DC1138" t="s">
        <v>11321</v>
      </c>
      <c r="DD1138" t="s">
        <v>1264</v>
      </c>
      <c r="DE1138" t="s">
        <v>11320</v>
      </c>
      <c r="DF1138" t="s">
        <v>1592</v>
      </c>
      <c r="DG1138" t="s">
        <v>1592</v>
      </c>
      <c r="DH1138" t="s">
        <v>2334</v>
      </c>
      <c r="DI1138" t="e">
        <v>#N/A</v>
      </c>
      <c r="DJ1138"/>
      <c r="DK1138" t="s">
        <v>2334</v>
      </c>
      <c r="DL1138">
        <v>9</v>
      </c>
      <c r="DM1138" t="s">
        <v>2315</v>
      </c>
      <c r="DN1138" t="s">
        <v>1274</v>
      </c>
      <c r="DO1138" t="b">
        <v>1</v>
      </c>
      <c r="DP1138" t="b">
        <v>1</v>
      </c>
      <c r="DQ1138" t="b">
        <v>0</v>
      </c>
      <c r="DR1138" t="b">
        <v>0</v>
      </c>
      <c r="DS1138" t="b">
        <v>0</v>
      </c>
      <c r="DT1138" t="b">
        <v>1</v>
      </c>
      <c r="DU1138" t="b">
        <v>0</v>
      </c>
      <c r="DV1138">
        <v>0</v>
      </c>
      <c r="DW1138" t="b">
        <v>0</v>
      </c>
      <c r="DX1138" t="b">
        <v>0</v>
      </c>
      <c r="DY1138" t="b">
        <v>0</v>
      </c>
      <c r="DZ1138" t="b">
        <v>0</v>
      </c>
      <c r="EA1138" t="b">
        <v>0</v>
      </c>
      <c r="EB1138" t="b">
        <v>0</v>
      </c>
      <c r="EC1138" t="b">
        <v>0</v>
      </c>
      <c r="ED1138" t="b">
        <v>0</v>
      </c>
      <c r="EE1138" t="b">
        <v>0</v>
      </c>
      <c r="EF1138" t="b" cm="1">
        <v>0</v>
      </c>
      <c r="EG1138" t="b">
        <v>0</v>
      </c>
      <c r="EH1138" t="b">
        <v>0</v>
      </c>
      <c r="EI1138" t="b">
        <v>0</v>
      </c>
      <c r="EJ1138" t="s">
        <v>1592</v>
      </c>
      <c r="EK1138">
        <v>0</v>
      </c>
      <c r="EL1138">
        <v>35</v>
      </c>
      <c r="EM1138" t="b">
        <v>0</v>
      </c>
    </row>
    <row r="1139" spans="1:143" ht="47.25">
      <c r="A1139"/>
      <c r="B1139" t="s">
        <v>1274</v>
      </c>
      <c r="C1139" t="s">
        <v>1274</v>
      </c>
      <c r="D1139" t="s">
        <v>11307</v>
      </c>
      <c r="E1139" t="s">
        <v>11308</v>
      </c>
      <c r="F1139"/>
      <c r="G1139" t="s">
        <v>11307</v>
      </c>
      <c r="H1139" s="109" t="s">
        <v>11923</v>
      </c>
      <c r="I1139" t="s">
        <v>1272</v>
      </c>
      <c r="J1139" t="s">
        <v>11895</v>
      </c>
      <c r="K1139"/>
      <c r="L1139" t="s">
        <v>1939</v>
      </c>
      <c r="M1139" t="s">
        <v>2031</v>
      </c>
      <c r="N1139"/>
      <c r="O1139" t="s">
        <v>11188</v>
      </c>
      <c r="P1139" t="s">
        <v>1274</v>
      </c>
      <c r="Q1139" t="s">
        <v>1264</v>
      </c>
      <c r="R1139" t="s">
        <v>2182</v>
      </c>
      <c r="S1139"/>
      <c r="T1139"/>
      <c r="U1139" t="s">
        <v>11897</v>
      </c>
      <c r="V1139" t="s">
        <v>11310</v>
      </c>
      <c r="W1139"/>
      <c r="X1139"/>
      <c r="Y1139"/>
      <c r="Z1139"/>
      <c r="AA1139"/>
      <c r="AB1139"/>
      <c r="AC1139"/>
      <c r="AD1139"/>
      <c r="AE1139"/>
      <c r="AF1139"/>
      <c r="AG1139"/>
      <c r="AH1139"/>
      <c r="AI1139"/>
      <c r="AJ1139"/>
      <c r="AK1139"/>
      <c r="AL1139"/>
      <c r="AM1139"/>
      <c r="AN1139"/>
      <c r="AO1139" s="108" t="s">
        <v>43</v>
      </c>
      <c r="AP1139" t="s">
        <v>1321</v>
      </c>
      <c r="AQ1139">
        <v>59</v>
      </c>
      <c r="AR1139" t="e">
        <v>#N/A</v>
      </c>
      <c r="AS1139" t="s">
        <v>1274</v>
      </c>
      <c r="AT1139" t="e">
        <v>#N/A</v>
      </c>
      <c r="AU1139" t="s">
        <v>11308</v>
      </c>
      <c r="AV1139" t="s">
        <v>11311</v>
      </c>
      <c r="AW1139" t="s">
        <v>1937</v>
      </c>
      <c r="AX1139" t="s">
        <v>1934</v>
      </c>
      <c r="AY1139" t="s">
        <v>11312</v>
      </c>
      <c r="AZ1139" t="s">
        <v>1264</v>
      </c>
      <c r="BA1139" t="s">
        <v>11313</v>
      </c>
      <c r="BB1139" t="s">
        <v>1272</v>
      </c>
      <c r="BC1139" t="s">
        <v>1939</v>
      </c>
      <c r="BD1139" t="s">
        <v>11924</v>
      </c>
      <c r="BE1139">
        <v>1070</v>
      </c>
      <c r="BF1139">
        <v>1134</v>
      </c>
      <c r="BG1139">
        <v>0</v>
      </c>
      <c r="BH1139" t="s">
        <v>1592</v>
      </c>
      <c r="BI1139">
        <v>0</v>
      </c>
      <c r="BJ1139">
        <v>0</v>
      </c>
      <c r="BK1139">
        <v>1070</v>
      </c>
      <c r="BL1139" t="s">
        <v>11318</v>
      </c>
      <c r="BM1139" t="s">
        <v>11896</v>
      </c>
      <c r="BN1139" t="s">
        <v>11898</v>
      </c>
      <c r="BO1139" t="e" cm="1">
        <v>#N/A</v>
      </c>
      <c r="BP1139" t="s">
        <v>1592</v>
      </c>
      <c r="BQ1139" t="s">
        <v>1223</v>
      </c>
      <c r="BR1139">
        <v>83</v>
      </c>
      <c r="BS1139" t="s">
        <v>5184</v>
      </c>
      <c r="BT1139" t="s">
        <v>11925</v>
      </c>
      <c r="BU1139" t="s">
        <v>11307</v>
      </c>
      <c r="BV1139" t="s">
        <v>11311</v>
      </c>
      <c r="BW1139" t="s">
        <v>11926</v>
      </c>
      <c r="BX1139" t="s">
        <v>1937</v>
      </c>
      <c r="BY1139" t="s">
        <v>1592</v>
      </c>
      <c r="BZ1139" t="s">
        <v>1937</v>
      </c>
      <c r="CA1139" t="s">
        <v>2031</v>
      </c>
      <c r="CB1139"/>
      <c r="CC1139" t="s">
        <v>998</v>
      </c>
      <c r="CD1139" t="s">
        <v>1272</v>
      </c>
      <c r="CE1139" t="s">
        <v>11927</v>
      </c>
      <c r="CF1139" t="s">
        <v>11928</v>
      </c>
      <c r="CG1139" t="s">
        <v>1272</v>
      </c>
      <c r="CH1139" t="s">
        <v>1592</v>
      </c>
      <c r="CI1139" t="s">
        <v>2182</v>
      </c>
      <c r="CJ1139" t="s">
        <v>1274</v>
      </c>
      <c r="CK1139"/>
      <c r="CL1139"/>
      <c r="CM1139" t="s">
        <v>11897</v>
      </c>
      <c r="CN1139" t="s">
        <v>11310</v>
      </c>
      <c r="CO1139" t="s">
        <v>11897</v>
      </c>
      <c r="CP1139" t="s">
        <v>11310</v>
      </c>
      <c r="CQ1139" t="s">
        <v>1592</v>
      </c>
      <c r="CR1139">
        <v>8</v>
      </c>
      <c r="CS1139" t="s">
        <v>1223</v>
      </c>
      <c r="CT1139" t="s">
        <v>1223</v>
      </c>
      <c r="CU1139" t="s">
        <v>1223</v>
      </c>
      <c r="CV1139" t="s">
        <v>1592</v>
      </c>
      <c r="CW1139" t="s">
        <v>1592</v>
      </c>
      <c r="CX1139">
        <v>1137</v>
      </c>
      <c r="CY1139" t="s">
        <v>11929</v>
      </c>
      <c r="CZ1139" t="s">
        <v>1592</v>
      </c>
      <c r="DA1139" t="s">
        <v>2313</v>
      </c>
      <c r="DB1139" t="s">
        <v>2314</v>
      </c>
      <c r="DC1139" t="s">
        <v>11308</v>
      </c>
      <c r="DD1139" t="s">
        <v>1264</v>
      </c>
      <c r="DE1139" t="s">
        <v>11307</v>
      </c>
      <c r="DF1139" t="s">
        <v>1592</v>
      </c>
      <c r="DG1139" t="s">
        <v>1592</v>
      </c>
      <c r="DH1139" t="s">
        <v>2334</v>
      </c>
      <c r="DI1139" t="e">
        <v>#N/A</v>
      </c>
      <c r="DJ1139"/>
      <c r="DK1139" t="s">
        <v>2334</v>
      </c>
      <c r="DL1139">
        <v>9</v>
      </c>
      <c r="DM1139" t="s">
        <v>2315</v>
      </c>
      <c r="DN1139" t="s">
        <v>1274</v>
      </c>
      <c r="DO1139" t="b">
        <v>1</v>
      </c>
      <c r="DP1139" t="b">
        <v>1</v>
      </c>
      <c r="DQ1139" t="b">
        <v>0</v>
      </c>
      <c r="DR1139" t="b">
        <v>0</v>
      </c>
      <c r="DS1139" t="b">
        <v>0</v>
      </c>
      <c r="DT1139" t="b">
        <v>1</v>
      </c>
      <c r="DU1139" t="b">
        <v>0</v>
      </c>
      <c r="DV1139">
        <v>0</v>
      </c>
      <c r="DW1139" t="b">
        <v>0</v>
      </c>
      <c r="DX1139" t="b">
        <v>0</v>
      </c>
      <c r="DY1139" t="b">
        <v>0</v>
      </c>
      <c r="DZ1139" t="b">
        <v>0</v>
      </c>
      <c r="EA1139" t="b">
        <v>0</v>
      </c>
      <c r="EB1139" t="b">
        <v>0</v>
      </c>
      <c r="EC1139" t="b">
        <v>0</v>
      </c>
      <c r="ED1139" t="b">
        <v>0</v>
      </c>
      <c r="EE1139" t="b">
        <v>0</v>
      </c>
      <c r="EF1139" t="b" cm="1">
        <v>0</v>
      </c>
      <c r="EG1139" t="b">
        <v>0</v>
      </c>
      <c r="EH1139" t="b">
        <v>0</v>
      </c>
      <c r="EI1139" t="b">
        <v>0</v>
      </c>
      <c r="EJ1139" t="s">
        <v>1592</v>
      </c>
      <c r="EK1139">
        <v>0</v>
      </c>
      <c r="EL1139">
        <v>43</v>
      </c>
      <c r="EM1139" t="b">
        <v>0</v>
      </c>
    </row>
    <row r="1140" spans="1:143" ht="63">
      <c r="A1140"/>
      <c r="B1140" t="s">
        <v>1274</v>
      </c>
      <c r="C1140" t="s">
        <v>1274</v>
      </c>
      <c r="D1140" t="s">
        <v>11383</v>
      </c>
      <c r="E1140" t="s">
        <v>11384</v>
      </c>
      <c r="F1140"/>
      <c r="G1140" t="s">
        <v>11383</v>
      </c>
      <c r="H1140" s="109" t="s">
        <v>11930</v>
      </c>
      <c r="I1140" t="s">
        <v>1272</v>
      </c>
      <c r="J1140" t="s">
        <v>11895</v>
      </c>
      <c r="K1140"/>
      <c r="L1140" t="s">
        <v>1939</v>
      </c>
      <c r="M1140" t="s">
        <v>2607</v>
      </c>
      <c r="N1140"/>
      <c r="O1140" t="s">
        <v>11188</v>
      </c>
      <c r="P1140" t="s">
        <v>1274</v>
      </c>
      <c r="Q1140" t="s">
        <v>1264</v>
      </c>
      <c r="R1140" t="s">
        <v>2182</v>
      </c>
      <c r="S1140"/>
      <c r="T1140"/>
      <c r="U1140" t="s">
        <v>11897</v>
      </c>
      <c r="V1140" t="s">
        <v>11386</v>
      </c>
      <c r="W1140"/>
      <c r="X1140"/>
      <c r="Y1140"/>
      <c r="Z1140"/>
      <c r="AA1140"/>
      <c r="AB1140"/>
      <c r="AC1140"/>
      <c r="AD1140"/>
      <c r="AE1140"/>
      <c r="AF1140"/>
      <c r="AG1140"/>
      <c r="AH1140"/>
      <c r="AI1140"/>
      <c r="AJ1140"/>
      <c r="AK1140"/>
      <c r="AL1140"/>
      <c r="AM1140"/>
      <c r="AN1140"/>
      <c r="AO1140" s="108" t="s">
        <v>43</v>
      </c>
      <c r="AP1140" t="s">
        <v>1321</v>
      </c>
      <c r="AQ1140">
        <v>60</v>
      </c>
      <c r="AR1140" t="e">
        <v>#N/A</v>
      </c>
      <c r="AS1140" t="s">
        <v>1274</v>
      </c>
      <c r="AT1140" t="e">
        <v>#N/A</v>
      </c>
      <c r="AU1140" t="s">
        <v>11384</v>
      </c>
      <c r="AV1140" t="s">
        <v>11387</v>
      </c>
      <c r="AW1140" t="s">
        <v>1937</v>
      </c>
      <c r="AX1140" t="s">
        <v>1934</v>
      </c>
      <c r="AY1140" t="s">
        <v>11388</v>
      </c>
      <c r="AZ1140" t="s">
        <v>1264</v>
      </c>
      <c r="BA1140" t="s">
        <v>11389</v>
      </c>
      <c r="BB1140" t="s">
        <v>1272</v>
      </c>
      <c r="BC1140" t="s">
        <v>1939</v>
      </c>
      <c r="BD1140" t="s">
        <v>11931</v>
      </c>
      <c r="BE1140">
        <v>1076</v>
      </c>
      <c r="BF1140">
        <v>1134</v>
      </c>
      <c r="BG1140">
        <v>0</v>
      </c>
      <c r="BH1140" t="s">
        <v>1592</v>
      </c>
      <c r="BI1140">
        <v>0</v>
      </c>
      <c r="BJ1140">
        <v>0</v>
      </c>
      <c r="BK1140">
        <v>1076</v>
      </c>
      <c r="BL1140" t="s">
        <v>11394</v>
      </c>
      <c r="BM1140" t="s">
        <v>11896</v>
      </c>
      <c r="BN1140" t="s">
        <v>11898</v>
      </c>
      <c r="BO1140" t="e" cm="1">
        <v>#N/A</v>
      </c>
      <c r="BP1140" t="s">
        <v>1592</v>
      </c>
      <c r="BQ1140" t="s">
        <v>1223</v>
      </c>
      <c r="BR1140">
        <v>84</v>
      </c>
      <c r="BS1140" t="s">
        <v>5190</v>
      </c>
      <c r="BT1140" t="s">
        <v>11932</v>
      </c>
      <c r="BU1140" t="s">
        <v>11383</v>
      </c>
      <c r="BV1140" t="s">
        <v>11387</v>
      </c>
      <c r="BW1140" t="s">
        <v>11933</v>
      </c>
      <c r="BX1140" t="s">
        <v>1937</v>
      </c>
      <c r="BY1140" t="s">
        <v>1592</v>
      </c>
      <c r="BZ1140" t="s">
        <v>1937</v>
      </c>
      <c r="CA1140" t="s">
        <v>2607</v>
      </c>
      <c r="CB1140"/>
      <c r="CC1140" t="s">
        <v>998</v>
      </c>
      <c r="CD1140" t="s">
        <v>1272</v>
      </c>
      <c r="CE1140" t="s">
        <v>11934</v>
      </c>
      <c r="CF1140" t="s">
        <v>11935</v>
      </c>
      <c r="CG1140" t="s">
        <v>1272</v>
      </c>
      <c r="CH1140" t="s">
        <v>1592</v>
      </c>
      <c r="CI1140" t="s">
        <v>2182</v>
      </c>
      <c r="CJ1140" t="s">
        <v>1274</v>
      </c>
      <c r="CK1140"/>
      <c r="CL1140"/>
      <c r="CM1140" t="s">
        <v>11897</v>
      </c>
      <c r="CN1140" t="s">
        <v>11386</v>
      </c>
      <c r="CO1140" t="s">
        <v>11897</v>
      </c>
      <c r="CP1140" t="s">
        <v>11386</v>
      </c>
      <c r="CQ1140" t="s">
        <v>1592</v>
      </c>
      <c r="CR1140">
        <v>8</v>
      </c>
      <c r="CS1140" t="s">
        <v>1223</v>
      </c>
      <c r="CT1140" t="s">
        <v>1223</v>
      </c>
      <c r="CU1140" t="s">
        <v>1223</v>
      </c>
      <c r="CV1140" t="s">
        <v>1592</v>
      </c>
      <c r="CW1140" t="s">
        <v>1592</v>
      </c>
      <c r="CX1140">
        <v>1138</v>
      </c>
      <c r="CY1140" t="s">
        <v>11936</v>
      </c>
      <c r="CZ1140" t="s">
        <v>1592</v>
      </c>
      <c r="DA1140" t="s">
        <v>2313</v>
      </c>
      <c r="DB1140" t="s">
        <v>2314</v>
      </c>
      <c r="DC1140" t="s">
        <v>11384</v>
      </c>
      <c r="DD1140" t="s">
        <v>1264</v>
      </c>
      <c r="DE1140" t="s">
        <v>11383</v>
      </c>
      <c r="DF1140" t="s">
        <v>1592</v>
      </c>
      <c r="DG1140" t="s">
        <v>1592</v>
      </c>
      <c r="DH1140" t="s">
        <v>2334</v>
      </c>
      <c r="DI1140" t="e">
        <v>#N/A</v>
      </c>
      <c r="DJ1140"/>
      <c r="DK1140" t="s">
        <v>2334</v>
      </c>
      <c r="DL1140">
        <v>9</v>
      </c>
      <c r="DM1140" t="s">
        <v>2315</v>
      </c>
      <c r="DN1140" t="s">
        <v>1274</v>
      </c>
      <c r="DO1140" t="b">
        <v>1</v>
      </c>
      <c r="DP1140" t="b">
        <v>1</v>
      </c>
      <c r="DQ1140" t="b">
        <v>0</v>
      </c>
      <c r="DR1140" t="b">
        <v>0</v>
      </c>
      <c r="DS1140" t="b">
        <v>0</v>
      </c>
      <c r="DT1140" t="b">
        <v>1</v>
      </c>
      <c r="DU1140" t="b">
        <v>0</v>
      </c>
      <c r="DV1140">
        <v>0</v>
      </c>
      <c r="DW1140" t="b">
        <v>0</v>
      </c>
      <c r="DX1140" t="b">
        <v>0</v>
      </c>
      <c r="DY1140" t="b">
        <v>0</v>
      </c>
      <c r="DZ1140" t="b">
        <v>0</v>
      </c>
      <c r="EA1140" t="b">
        <v>0</v>
      </c>
      <c r="EB1140" t="b">
        <v>0</v>
      </c>
      <c r="EC1140" t="b">
        <v>0</v>
      </c>
      <c r="ED1140" t="b">
        <v>0</v>
      </c>
      <c r="EE1140" t="b">
        <v>0</v>
      </c>
      <c r="EF1140" t="b" cm="1">
        <v>0</v>
      </c>
      <c r="EG1140" t="b">
        <v>0</v>
      </c>
      <c r="EH1140" t="b">
        <v>0</v>
      </c>
      <c r="EI1140" t="b">
        <v>0</v>
      </c>
      <c r="EJ1140" t="s">
        <v>1592</v>
      </c>
      <c r="EK1140">
        <v>0</v>
      </c>
      <c r="EL1140">
        <v>39</v>
      </c>
      <c r="EM1140" t="b">
        <v>0</v>
      </c>
    </row>
    <row r="1141" spans="1:143" ht="15.75">
      <c r="A1141"/>
      <c r="B1141" t="s">
        <v>1274</v>
      </c>
      <c r="C1141" t="s">
        <v>1750</v>
      </c>
      <c r="D1141" t="s">
        <v>11937</v>
      </c>
      <c r="E1141" t="s">
        <v>11938</v>
      </c>
      <c r="F1141"/>
      <c r="G1141" t="s">
        <v>11937</v>
      </c>
      <c r="H1141" t="s">
        <v>11937</v>
      </c>
      <c r="I1141" t="s">
        <v>1279</v>
      </c>
      <c r="J1141"/>
      <c r="K1141"/>
      <c r="L1141" t="s">
        <v>1939</v>
      </c>
      <c r="M1141" t="s">
        <v>902</v>
      </c>
      <c r="N1141" t="s">
        <v>902</v>
      </c>
      <c r="O1141" t="s">
        <v>11188</v>
      </c>
      <c r="P1141" t="s">
        <v>1274</v>
      </c>
      <c r="Q1141" t="s">
        <v>1264</v>
      </c>
      <c r="R1141" t="s">
        <v>2182</v>
      </c>
      <c r="S1141"/>
      <c r="T1141"/>
      <c r="U1141" t="s">
        <v>11939</v>
      </c>
      <c r="V1141"/>
      <c r="W1141"/>
      <c r="X1141"/>
      <c r="Y1141"/>
      <c r="Z1141"/>
      <c r="AA1141"/>
      <c r="AB1141"/>
      <c r="AC1141"/>
      <c r="AD1141"/>
      <c r="AE1141"/>
      <c r="AF1141"/>
      <c r="AG1141"/>
      <c r="AH1141"/>
      <c r="AI1141"/>
      <c r="AJ1141"/>
      <c r="AK1141"/>
      <c r="AL1141"/>
      <c r="AM1141"/>
      <c r="AN1141"/>
      <c r="AO1141" s="108" t="s">
        <v>43</v>
      </c>
      <c r="AP1141" t="s">
        <v>1323</v>
      </c>
      <c r="AQ1141">
        <v>2</v>
      </c>
      <c r="AR1141" t="e">
        <v>#N/A</v>
      </c>
      <c r="AS1141" t="s">
        <v>1750</v>
      </c>
      <c r="AT1141" t="e">
        <v>#N/A</v>
      </c>
      <c r="AU1141" t="s">
        <v>11938</v>
      </c>
      <c r="AV1141" t="s">
        <v>11940</v>
      </c>
      <c r="AW1141" t="s">
        <v>1937</v>
      </c>
      <c r="AX1141" t="s">
        <v>1934</v>
      </c>
      <c r="AY1141" t="s">
        <v>11941</v>
      </c>
      <c r="AZ1141" t="s">
        <v>1264</v>
      </c>
      <c r="BA1141" t="s">
        <v>11942</v>
      </c>
      <c r="BB1141" t="s">
        <v>1279</v>
      </c>
      <c r="BC1141" t="s">
        <v>1939</v>
      </c>
      <c r="BD1141" t="s">
        <v>11943</v>
      </c>
      <c r="BE1141">
        <v>1141</v>
      </c>
      <c r="BF1141">
        <v>0</v>
      </c>
      <c r="BG1141">
        <v>0</v>
      </c>
      <c r="BH1141" t="s">
        <v>1592</v>
      </c>
      <c r="BI1141">
        <v>0</v>
      </c>
      <c r="BJ1141">
        <v>0</v>
      </c>
      <c r="BK1141">
        <v>0</v>
      </c>
      <c r="BL1141" t="s">
        <v>1592</v>
      </c>
      <c r="BM1141" t="s">
        <v>1592</v>
      </c>
      <c r="BN1141" t="s">
        <v>1592</v>
      </c>
      <c r="BO1141" t="s" cm="1">
        <v>1592</v>
      </c>
      <c r="BP1141" t="s">
        <v>1592</v>
      </c>
      <c r="BQ1141" t="s">
        <v>1223</v>
      </c>
      <c r="BR1141">
        <v>85</v>
      </c>
      <c r="BS1141" t="s">
        <v>5196</v>
      </c>
      <c r="BT1141" t="s">
        <v>11944</v>
      </c>
      <c r="BU1141" t="s">
        <v>11937</v>
      </c>
      <c r="BV1141" t="s">
        <v>11940</v>
      </c>
      <c r="BW1141" t="s">
        <v>11941</v>
      </c>
      <c r="BX1141" t="s">
        <v>1940</v>
      </c>
      <c r="BY1141" t="s">
        <v>1592</v>
      </c>
      <c r="BZ1141" t="s">
        <v>1937</v>
      </c>
      <c r="CA1141" t="s">
        <v>902</v>
      </c>
      <c r="CB1141"/>
      <c r="CC1141" t="s">
        <v>998</v>
      </c>
      <c r="CD1141" t="s">
        <v>1279</v>
      </c>
      <c r="CE1141" t="s">
        <v>11938</v>
      </c>
      <c r="CF1141" t="s">
        <v>11940</v>
      </c>
      <c r="CG1141" t="s">
        <v>1279</v>
      </c>
      <c r="CH1141" t="s">
        <v>1592</v>
      </c>
      <c r="CI1141" t="s">
        <v>2182</v>
      </c>
      <c r="CJ1141" t="s">
        <v>1274</v>
      </c>
      <c r="CK1141"/>
      <c r="CL1141"/>
      <c r="CM1141" t="s">
        <v>11939</v>
      </c>
      <c r="CN1141" t="s">
        <v>1592</v>
      </c>
      <c r="CO1141" t="s">
        <v>11939</v>
      </c>
      <c r="CP1141" t="s">
        <v>1592</v>
      </c>
      <c r="CQ1141" t="s">
        <v>1592</v>
      </c>
      <c r="CR1141">
        <v>8</v>
      </c>
      <c r="CS1141" t="s">
        <v>1223</v>
      </c>
      <c r="CT1141" t="s">
        <v>1223</v>
      </c>
      <c r="CU1141" t="s">
        <v>1223</v>
      </c>
      <c r="CV1141" t="s">
        <v>1592</v>
      </c>
      <c r="CW1141" t="s">
        <v>1592</v>
      </c>
      <c r="CX1141">
        <v>1139</v>
      </c>
      <c r="CY1141" t="s">
        <v>11945</v>
      </c>
      <c r="CZ1141" t="s">
        <v>1592</v>
      </c>
      <c r="DA1141" t="s">
        <v>2313</v>
      </c>
      <c r="DB1141" t="s">
        <v>2314</v>
      </c>
      <c r="DC1141" t="s">
        <v>11938</v>
      </c>
      <c r="DD1141" t="s">
        <v>1264</v>
      </c>
      <c r="DE1141" t="s">
        <v>11937</v>
      </c>
      <c r="DF1141" t="s">
        <v>1592</v>
      </c>
      <c r="DG1141" t="s">
        <v>1592</v>
      </c>
      <c r="DH1141" t="s">
        <v>2334</v>
      </c>
      <c r="DI1141" t="e">
        <v>#N/A</v>
      </c>
      <c r="DJ1141"/>
      <c r="DK1141" t="s">
        <v>2334</v>
      </c>
      <c r="DL1141">
        <v>9</v>
      </c>
      <c r="DM1141" t="s">
        <v>2315</v>
      </c>
      <c r="DN1141" t="s">
        <v>1274</v>
      </c>
      <c r="DO1141" t="b">
        <v>1</v>
      </c>
      <c r="DP1141" t="b">
        <v>1</v>
      </c>
      <c r="DQ1141" t="b">
        <v>1</v>
      </c>
      <c r="DR1141" t="b">
        <v>0</v>
      </c>
      <c r="DS1141" t="b">
        <v>0</v>
      </c>
      <c r="DT1141" t="b">
        <v>0</v>
      </c>
      <c r="DU1141" t="b">
        <v>1</v>
      </c>
      <c r="DV1141">
        <v>0</v>
      </c>
      <c r="DW1141" t="b">
        <v>0</v>
      </c>
      <c r="DX1141" t="b">
        <v>0</v>
      </c>
      <c r="DY1141" t="b">
        <v>0</v>
      </c>
      <c r="DZ1141" t="b">
        <v>0</v>
      </c>
      <c r="EA1141" t="b">
        <v>0</v>
      </c>
      <c r="EB1141" t="b">
        <v>0</v>
      </c>
      <c r="EC1141" t="b">
        <v>0</v>
      </c>
      <c r="ED1141" t="b">
        <v>0</v>
      </c>
      <c r="EE1141" t="b">
        <v>0</v>
      </c>
      <c r="EF1141" t="b" cm="1">
        <v>0</v>
      </c>
      <c r="EG1141" t="b">
        <v>0</v>
      </c>
      <c r="EH1141" t="b">
        <v>0</v>
      </c>
      <c r="EI1141" t="b">
        <v>0</v>
      </c>
      <c r="EJ1141" t="s">
        <v>1592</v>
      </c>
      <c r="EK1141">
        <v>0</v>
      </c>
      <c r="EL1141">
        <v>19</v>
      </c>
      <c r="EM1141" t="b">
        <v>0</v>
      </c>
    </row>
    <row r="1142" spans="1:143" ht="15.75">
      <c r="A1142"/>
      <c r="B1142" t="s">
        <v>1274</v>
      </c>
      <c r="C1142" t="s">
        <v>1750</v>
      </c>
      <c r="D1142" t="s">
        <v>11853</v>
      </c>
      <c r="E1142" t="s">
        <v>11854</v>
      </c>
      <c r="F1142"/>
      <c r="G1142" t="s">
        <v>11853</v>
      </c>
      <c r="H1142" t="s">
        <v>11853</v>
      </c>
      <c r="I1142" t="s">
        <v>1242</v>
      </c>
      <c r="J1142" t="s">
        <v>11937</v>
      </c>
      <c r="K1142"/>
      <c r="L1142" t="s">
        <v>1939</v>
      </c>
      <c r="M1142" t="s">
        <v>2031</v>
      </c>
      <c r="N1142"/>
      <c r="O1142" t="s">
        <v>11188</v>
      </c>
      <c r="P1142" t="s">
        <v>1274</v>
      </c>
      <c r="Q1142" t="s">
        <v>1264</v>
      </c>
      <c r="R1142" t="s">
        <v>2182</v>
      </c>
      <c r="S1142"/>
      <c r="T1142"/>
      <c r="U1142" t="s">
        <v>11939</v>
      </c>
      <c r="V1142" t="s">
        <v>11855</v>
      </c>
      <c r="W1142"/>
      <c r="X1142"/>
      <c r="Y1142"/>
      <c r="Z1142"/>
      <c r="AA1142"/>
      <c r="AB1142"/>
      <c r="AC1142"/>
      <c r="AD1142"/>
      <c r="AE1142"/>
      <c r="AF1142"/>
      <c r="AG1142"/>
      <c r="AH1142"/>
      <c r="AI1142"/>
      <c r="AJ1142"/>
      <c r="AK1142"/>
      <c r="AL1142"/>
      <c r="AM1142"/>
      <c r="AN1142"/>
      <c r="AO1142" s="108" t="s">
        <v>43</v>
      </c>
      <c r="AP1142" t="s">
        <v>1323</v>
      </c>
      <c r="AQ1142">
        <v>3</v>
      </c>
      <c r="AR1142" t="e">
        <v>#N/A</v>
      </c>
      <c r="AS1142" t="s">
        <v>1750</v>
      </c>
      <c r="AT1142" t="e">
        <v>#N/A</v>
      </c>
      <c r="AU1142" t="s">
        <v>11854</v>
      </c>
      <c r="AV1142" t="s">
        <v>11856</v>
      </c>
      <c r="AW1142" t="s">
        <v>1937</v>
      </c>
      <c r="AX1142" t="s">
        <v>1934</v>
      </c>
      <c r="AY1142" t="s">
        <v>11857</v>
      </c>
      <c r="AZ1142" t="s">
        <v>1264</v>
      </c>
      <c r="BA1142" t="s">
        <v>11858</v>
      </c>
      <c r="BB1142" t="s">
        <v>1242</v>
      </c>
      <c r="BC1142" t="s">
        <v>1939</v>
      </c>
      <c r="BD1142" t="s">
        <v>11946</v>
      </c>
      <c r="BE1142">
        <v>1130</v>
      </c>
      <c r="BF1142">
        <v>1141</v>
      </c>
      <c r="BG1142">
        <v>0</v>
      </c>
      <c r="BH1142" t="s">
        <v>1592</v>
      </c>
      <c r="BI1142">
        <v>0</v>
      </c>
      <c r="BJ1142">
        <v>0</v>
      </c>
      <c r="BK1142">
        <v>1130</v>
      </c>
      <c r="BL1142" t="s">
        <v>11861</v>
      </c>
      <c r="BM1142" t="s">
        <v>11938</v>
      </c>
      <c r="BN1142" t="s">
        <v>11940</v>
      </c>
      <c r="BO1142" t="e" cm="1">
        <v>#N/A</v>
      </c>
      <c r="BP1142" t="s">
        <v>1592</v>
      </c>
      <c r="BQ1142" t="s">
        <v>1223</v>
      </c>
      <c r="BR1142">
        <v>86</v>
      </c>
      <c r="BS1142" t="s">
        <v>5202</v>
      </c>
      <c r="BT1142" t="s">
        <v>11947</v>
      </c>
      <c r="BU1142" t="s">
        <v>11853</v>
      </c>
      <c r="BV1142" t="s">
        <v>11856</v>
      </c>
      <c r="BW1142" t="s">
        <v>11857</v>
      </c>
      <c r="BX1142" t="s">
        <v>1937</v>
      </c>
      <c r="BY1142" t="s">
        <v>1592</v>
      </c>
      <c r="BZ1142" t="s">
        <v>1937</v>
      </c>
      <c r="CA1142" t="s">
        <v>2031</v>
      </c>
      <c r="CB1142"/>
      <c r="CC1142" t="s">
        <v>998</v>
      </c>
      <c r="CD1142" t="s">
        <v>1242</v>
      </c>
      <c r="CE1142" t="s">
        <v>11948</v>
      </c>
      <c r="CF1142" t="s">
        <v>11949</v>
      </c>
      <c r="CG1142" t="s">
        <v>1242</v>
      </c>
      <c r="CH1142" t="s">
        <v>1592</v>
      </c>
      <c r="CI1142" t="s">
        <v>2182</v>
      </c>
      <c r="CJ1142" t="s">
        <v>1274</v>
      </c>
      <c r="CK1142"/>
      <c r="CL1142"/>
      <c r="CM1142" t="s">
        <v>11939</v>
      </c>
      <c r="CN1142" t="s">
        <v>11855</v>
      </c>
      <c r="CO1142" t="s">
        <v>11939</v>
      </c>
      <c r="CP1142" t="s">
        <v>11855</v>
      </c>
      <c r="CQ1142" t="s">
        <v>1592</v>
      </c>
      <c r="CR1142">
        <v>8</v>
      </c>
      <c r="CS1142" t="s">
        <v>1223</v>
      </c>
      <c r="CT1142" t="s">
        <v>1223</v>
      </c>
      <c r="CU1142" t="s">
        <v>1223</v>
      </c>
      <c r="CV1142" t="s">
        <v>1592</v>
      </c>
      <c r="CW1142" t="s">
        <v>1592</v>
      </c>
      <c r="CX1142">
        <v>1140</v>
      </c>
      <c r="CY1142" t="s">
        <v>11950</v>
      </c>
      <c r="CZ1142" t="s">
        <v>1592</v>
      </c>
      <c r="DA1142" t="s">
        <v>2313</v>
      </c>
      <c r="DB1142" t="s">
        <v>2314</v>
      </c>
      <c r="DC1142" t="s">
        <v>11854</v>
      </c>
      <c r="DD1142" t="s">
        <v>1264</v>
      </c>
      <c r="DE1142" t="s">
        <v>11853</v>
      </c>
      <c r="DF1142" t="s">
        <v>1592</v>
      </c>
      <c r="DG1142" t="s">
        <v>1592</v>
      </c>
      <c r="DH1142" t="s">
        <v>2334</v>
      </c>
      <c r="DI1142" t="e">
        <v>#N/A</v>
      </c>
      <c r="DJ1142"/>
      <c r="DK1142" t="s">
        <v>2334</v>
      </c>
      <c r="DL1142">
        <v>9</v>
      </c>
      <c r="DM1142" t="s">
        <v>2315</v>
      </c>
      <c r="DN1142" t="s">
        <v>1274</v>
      </c>
      <c r="DO1142" t="b">
        <v>1</v>
      </c>
      <c r="DP1142" t="b">
        <v>1</v>
      </c>
      <c r="DQ1142" t="b">
        <v>0</v>
      </c>
      <c r="DR1142" t="b">
        <v>0</v>
      </c>
      <c r="DS1142" t="b">
        <v>0</v>
      </c>
      <c r="DT1142" t="b">
        <v>0</v>
      </c>
      <c r="DU1142" t="b">
        <v>0</v>
      </c>
      <c r="DV1142">
        <v>0</v>
      </c>
      <c r="DW1142" t="b">
        <v>0</v>
      </c>
      <c r="DX1142" t="b">
        <v>0</v>
      </c>
      <c r="DY1142" t="b">
        <v>0</v>
      </c>
      <c r="DZ1142" t="b">
        <v>0</v>
      </c>
      <c r="EA1142" t="b">
        <v>0</v>
      </c>
      <c r="EB1142" t="b">
        <v>0</v>
      </c>
      <c r="EC1142" t="b">
        <v>0</v>
      </c>
      <c r="ED1142" t="b">
        <v>0</v>
      </c>
      <c r="EE1142" t="b">
        <v>0</v>
      </c>
      <c r="EF1142" t="b" cm="1">
        <v>0</v>
      </c>
      <c r="EG1142" t="b">
        <v>0</v>
      </c>
      <c r="EH1142" t="b">
        <v>0</v>
      </c>
      <c r="EI1142" t="b">
        <v>0</v>
      </c>
      <c r="EJ1142" t="s">
        <v>1592</v>
      </c>
      <c r="EK1142">
        <v>0</v>
      </c>
      <c r="EL1142">
        <v>13</v>
      </c>
      <c r="EM1142" t="b">
        <v>0</v>
      </c>
    </row>
    <row r="1143" spans="1:143" ht="15.75">
      <c r="A1143"/>
      <c r="B1143" t="s">
        <v>1274</v>
      </c>
      <c r="C1143" t="s">
        <v>1750</v>
      </c>
      <c r="D1143" t="s">
        <v>11075</v>
      </c>
      <c r="E1143" t="s">
        <v>11076</v>
      </c>
      <c r="F1143"/>
      <c r="G1143" t="s">
        <v>11075</v>
      </c>
      <c r="H1143" t="s">
        <v>11075</v>
      </c>
      <c r="I1143" t="s">
        <v>1242</v>
      </c>
      <c r="J1143" t="s">
        <v>11937</v>
      </c>
      <c r="K1143"/>
      <c r="L1143" t="s">
        <v>1939</v>
      </c>
      <c r="M1143" t="s">
        <v>1947</v>
      </c>
      <c r="N1143" t="s">
        <v>11951</v>
      </c>
      <c r="O1143" t="s">
        <v>11188</v>
      </c>
      <c r="P1143" t="s">
        <v>1274</v>
      </c>
      <c r="Q1143" t="s">
        <v>1264</v>
      </c>
      <c r="R1143" t="s">
        <v>2182</v>
      </c>
      <c r="S1143"/>
      <c r="T1143"/>
      <c r="U1143" t="s">
        <v>11939</v>
      </c>
      <c r="V1143" t="s">
        <v>11078</v>
      </c>
      <c r="W1143"/>
      <c r="X1143"/>
      <c r="Y1143"/>
      <c r="Z1143"/>
      <c r="AA1143"/>
      <c r="AB1143"/>
      <c r="AC1143"/>
      <c r="AD1143"/>
      <c r="AE1143"/>
      <c r="AF1143"/>
      <c r="AG1143"/>
      <c r="AH1143"/>
      <c r="AI1143"/>
      <c r="AJ1143"/>
      <c r="AK1143"/>
      <c r="AL1143"/>
      <c r="AM1143"/>
      <c r="AN1143"/>
      <c r="AO1143" s="108" t="s">
        <v>43</v>
      </c>
      <c r="AP1143" t="s">
        <v>1323</v>
      </c>
      <c r="AQ1143">
        <v>4</v>
      </c>
      <c r="AR1143" t="e">
        <v>#N/A</v>
      </c>
      <c r="AS1143" t="s">
        <v>1750</v>
      </c>
      <c r="AT1143" t="e">
        <v>#N/A</v>
      </c>
      <c r="AU1143" t="s">
        <v>11076</v>
      </c>
      <c r="AV1143" t="s">
        <v>11079</v>
      </c>
      <c r="AW1143" t="s">
        <v>1937</v>
      </c>
      <c r="AX1143" t="s">
        <v>1934</v>
      </c>
      <c r="AY1143" t="s">
        <v>11080</v>
      </c>
      <c r="AZ1143" t="s">
        <v>1264</v>
      </c>
      <c r="BA1143" t="s">
        <v>11081</v>
      </c>
      <c r="BB1143" t="s">
        <v>1242</v>
      </c>
      <c r="BC1143" t="s">
        <v>1939</v>
      </c>
      <c r="BD1143" t="s">
        <v>11952</v>
      </c>
      <c r="BE1143">
        <v>1047</v>
      </c>
      <c r="BF1143">
        <v>1141</v>
      </c>
      <c r="BG1143">
        <v>0</v>
      </c>
      <c r="BH1143" t="s">
        <v>1592</v>
      </c>
      <c r="BI1143">
        <v>0</v>
      </c>
      <c r="BJ1143">
        <v>0</v>
      </c>
      <c r="BK1143">
        <v>1047</v>
      </c>
      <c r="BL1143" t="s">
        <v>11086</v>
      </c>
      <c r="BM1143" t="s">
        <v>11938</v>
      </c>
      <c r="BN1143" t="s">
        <v>11940</v>
      </c>
      <c r="BO1143" t="e" cm="1">
        <v>#N/A</v>
      </c>
      <c r="BP1143" t="s">
        <v>1592</v>
      </c>
      <c r="BQ1143" t="s">
        <v>1223</v>
      </c>
      <c r="BR1143">
        <v>87</v>
      </c>
      <c r="BS1143" t="s">
        <v>5213</v>
      </c>
      <c r="BT1143" t="s">
        <v>11953</v>
      </c>
      <c r="BU1143" t="s">
        <v>11075</v>
      </c>
      <c r="BV1143" t="s">
        <v>11079</v>
      </c>
      <c r="BW1143" t="s">
        <v>11080</v>
      </c>
      <c r="BX1143" t="s">
        <v>11954</v>
      </c>
      <c r="BY1143" t="s">
        <v>1592</v>
      </c>
      <c r="BZ1143" t="s">
        <v>1937</v>
      </c>
      <c r="CA1143" t="s">
        <v>1947</v>
      </c>
      <c r="CB1143"/>
      <c r="CC1143" t="s">
        <v>998</v>
      </c>
      <c r="CD1143" t="s">
        <v>1242</v>
      </c>
      <c r="CE1143" t="s">
        <v>11955</v>
      </c>
      <c r="CF1143" t="s">
        <v>11956</v>
      </c>
      <c r="CG1143" t="s">
        <v>1242</v>
      </c>
      <c r="CH1143" t="s">
        <v>1592</v>
      </c>
      <c r="CI1143" t="s">
        <v>2182</v>
      </c>
      <c r="CJ1143" t="s">
        <v>1274</v>
      </c>
      <c r="CK1143"/>
      <c r="CL1143"/>
      <c r="CM1143" t="s">
        <v>11939</v>
      </c>
      <c r="CN1143" t="s">
        <v>11078</v>
      </c>
      <c r="CO1143" t="s">
        <v>11939</v>
      </c>
      <c r="CP1143" t="s">
        <v>11078</v>
      </c>
      <c r="CQ1143" t="s">
        <v>1592</v>
      </c>
      <c r="CR1143">
        <v>8</v>
      </c>
      <c r="CS1143" t="s">
        <v>1223</v>
      </c>
      <c r="CT1143" t="s">
        <v>1223</v>
      </c>
      <c r="CU1143" t="s">
        <v>1592</v>
      </c>
      <c r="CV1143" t="s">
        <v>1592</v>
      </c>
      <c r="CW1143" t="s">
        <v>1592</v>
      </c>
      <c r="CX1143">
        <v>1141</v>
      </c>
      <c r="CY1143" t="s">
        <v>11957</v>
      </c>
      <c r="CZ1143" t="s">
        <v>1592</v>
      </c>
      <c r="DA1143" t="s">
        <v>2313</v>
      </c>
      <c r="DB1143" t="s">
        <v>2314</v>
      </c>
      <c r="DC1143" t="s">
        <v>11076</v>
      </c>
      <c r="DD1143" t="s">
        <v>1264</v>
      </c>
      <c r="DE1143" t="s">
        <v>11075</v>
      </c>
      <c r="DF1143" t="s">
        <v>1592</v>
      </c>
      <c r="DG1143" t="s">
        <v>1592</v>
      </c>
      <c r="DH1143" t="s">
        <v>2334</v>
      </c>
      <c r="DI1143" t="e">
        <v>#N/A</v>
      </c>
      <c r="DJ1143"/>
      <c r="DK1143" t="s">
        <v>2334</v>
      </c>
      <c r="DL1143">
        <v>9</v>
      </c>
      <c r="DM1143" t="s">
        <v>2315</v>
      </c>
      <c r="DN1143" t="s">
        <v>1274</v>
      </c>
      <c r="DO1143" t="b">
        <v>1</v>
      </c>
      <c r="DP1143" t="b">
        <v>1</v>
      </c>
      <c r="DQ1143" t="b">
        <v>0</v>
      </c>
      <c r="DR1143" t="b">
        <v>0</v>
      </c>
      <c r="DS1143" t="b">
        <v>0</v>
      </c>
      <c r="DT1143" t="b">
        <v>0</v>
      </c>
      <c r="DU1143" t="b">
        <v>0</v>
      </c>
      <c r="DV1143">
        <v>0</v>
      </c>
      <c r="DW1143" t="b">
        <v>0</v>
      </c>
      <c r="DX1143" t="b">
        <v>0</v>
      </c>
      <c r="DY1143" t="b">
        <v>0</v>
      </c>
      <c r="DZ1143" t="b">
        <v>0</v>
      </c>
      <c r="EA1143" t="b">
        <v>0</v>
      </c>
      <c r="EB1143" t="b">
        <v>0</v>
      </c>
      <c r="EC1143" t="b">
        <v>0</v>
      </c>
      <c r="ED1143" t="b">
        <v>0</v>
      </c>
      <c r="EE1143" t="b">
        <v>0</v>
      </c>
      <c r="EF1143" t="b" cm="1">
        <v>0</v>
      </c>
      <c r="EG1143" t="b">
        <v>0</v>
      </c>
      <c r="EH1143" t="b">
        <v>0</v>
      </c>
      <c r="EI1143" t="b">
        <v>0</v>
      </c>
      <c r="EJ1143" t="s">
        <v>1592</v>
      </c>
      <c r="EK1143">
        <v>0</v>
      </c>
      <c r="EL1143">
        <v>15</v>
      </c>
      <c r="EM1143" t="b">
        <v>0</v>
      </c>
    </row>
    <row r="1144" spans="1:143" ht="15.75">
      <c r="A1144"/>
      <c r="B1144" t="s">
        <v>1274</v>
      </c>
      <c r="C1144" t="s">
        <v>1750</v>
      </c>
      <c r="D1144" t="s">
        <v>1761</v>
      </c>
      <c r="E1144" t="s">
        <v>1762</v>
      </c>
      <c r="F1144"/>
      <c r="G1144" t="s">
        <v>1761</v>
      </c>
      <c r="H1144" t="s">
        <v>1761</v>
      </c>
      <c r="I1144" t="s">
        <v>1242</v>
      </c>
      <c r="J1144" t="s">
        <v>11937</v>
      </c>
      <c r="K1144"/>
      <c r="L1144" t="s">
        <v>1939</v>
      </c>
      <c r="M1144" t="s">
        <v>1947</v>
      </c>
      <c r="N1144" t="s">
        <v>11187</v>
      </c>
      <c r="O1144" t="s">
        <v>11188</v>
      </c>
      <c r="P1144" t="s">
        <v>1274</v>
      </c>
      <c r="Q1144" t="s">
        <v>1264</v>
      </c>
      <c r="R1144" t="s">
        <v>2182</v>
      </c>
      <c r="S1144"/>
      <c r="T1144"/>
      <c r="U1144" t="s">
        <v>11939</v>
      </c>
      <c r="V1144" t="s">
        <v>1948</v>
      </c>
      <c r="W1144"/>
      <c r="X1144"/>
      <c r="Y1144"/>
      <c r="Z1144"/>
      <c r="AA1144"/>
      <c r="AB1144"/>
      <c r="AC1144"/>
      <c r="AD1144"/>
      <c r="AE1144"/>
      <c r="AF1144"/>
      <c r="AG1144"/>
      <c r="AH1144"/>
      <c r="AI1144"/>
      <c r="AJ1144"/>
      <c r="AK1144"/>
      <c r="AL1144"/>
      <c r="AM1144"/>
      <c r="AN1144"/>
      <c r="AO1144" s="108" t="s">
        <v>43</v>
      </c>
      <c r="AP1144" t="s">
        <v>1323</v>
      </c>
      <c r="AQ1144">
        <v>5</v>
      </c>
      <c r="AR1144" t="e">
        <v>#N/A</v>
      </c>
      <c r="AS1144" t="s">
        <v>1750</v>
      </c>
      <c r="AT1144" t="e">
        <v>#N/A</v>
      </c>
      <c r="AU1144" t="s">
        <v>1762</v>
      </c>
      <c r="AV1144" t="s">
        <v>1945</v>
      </c>
      <c r="AW1144" t="s">
        <v>1937</v>
      </c>
      <c r="AX1144" t="s">
        <v>1934</v>
      </c>
      <c r="AY1144" t="s">
        <v>2186</v>
      </c>
      <c r="AZ1144" t="s">
        <v>1264</v>
      </c>
      <c r="BA1144" t="s">
        <v>5600</v>
      </c>
      <c r="BB1144" t="s">
        <v>1242</v>
      </c>
      <c r="BC1144" t="s">
        <v>1939</v>
      </c>
      <c r="BD1144" t="s">
        <v>6322</v>
      </c>
      <c r="BE1144">
        <v>339</v>
      </c>
      <c r="BF1144">
        <v>1141</v>
      </c>
      <c r="BG1144">
        <v>0</v>
      </c>
      <c r="BH1144" t="s">
        <v>1592</v>
      </c>
      <c r="BI1144">
        <v>0</v>
      </c>
      <c r="BJ1144">
        <v>0</v>
      </c>
      <c r="BK1144">
        <v>1055</v>
      </c>
      <c r="BL1144" t="s">
        <v>1950</v>
      </c>
      <c r="BM1144" t="s">
        <v>11938</v>
      </c>
      <c r="BN1144" t="s">
        <v>11940</v>
      </c>
      <c r="BO1144" t="e" cm="1">
        <v>#N/A</v>
      </c>
      <c r="BP1144" t="s">
        <v>1592</v>
      </c>
      <c r="BQ1144" t="s">
        <v>1223</v>
      </c>
      <c r="BR1144">
        <v>88</v>
      </c>
      <c r="BS1144" t="s">
        <v>5216</v>
      </c>
      <c r="BT1144" t="s">
        <v>11958</v>
      </c>
      <c r="BU1144" t="s">
        <v>1761</v>
      </c>
      <c r="BV1144" t="s">
        <v>1945</v>
      </c>
      <c r="BW1144" t="s">
        <v>2186</v>
      </c>
      <c r="BX1144" t="s">
        <v>11190</v>
      </c>
      <c r="BY1144" t="s">
        <v>1592</v>
      </c>
      <c r="BZ1144" t="s">
        <v>1937</v>
      </c>
      <c r="CA1144" t="s">
        <v>1947</v>
      </c>
      <c r="CB1144"/>
      <c r="CC1144" t="s">
        <v>998</v>
      </c>
      <c r="CD1144" t="s">
        <v>1242</v>
      </c>
      <c r="CE1144" t="s">
        <v>11959</v>
      </c>
      <c r="CF1144" t="s">
        <v>11960</v>
      </c>
      <c r="CG1144" t="s">
        <v>1242</v>
      </c>
      <c r="CH1144" t="s">
        <v>1592</v>
      </c>
      <c r="CI1144" t="s">
        <v>2182</v>
      </c>
      <c r="CJ1144" t="s">
        <v>1274</v>
      </c>
      <c r="CK1144"/>
      <c r="CL1144"/>
      <c r="CM1144" t="s">
        <v>11939</v>
      </c>
      <c r="CN1144" t="s">
        <v>1948</v>
      </c>
      <c r="CO1144" t="s">
        <v>11939</v>
      </c>
      <c r="CP1144" t="s">
        <v>1948</v>
      </c>
      <c r="CQ1144" t="s">
        <v>1592</v>
      </c>
      <c r="CR1144">
        <v>8</v>
      </c>
      <c r="CS1144" t="s">
        <v>1223</v>
      </c>
      <c r="CT1144" t="s">
        <v>1223</v>
      </c>
      <c r="CU1144" t="s">
        <v>1592</v>
      </c>
      <c r="CV1144" t="s">
        <v>1592</v>
      </c>
      <c r="CW1144" t="s">
        <v>1592</v>
      </c>
      <c r="CX1144">
        <v>1142</v>
      </c>
      <c r="CY1144" t="s">
        <v>11961</v>
      </c>
      <c r="CZ1144" t="s">
        <v>1592</v>
      </c>
      <c r="DA1144" t="s">
        <v>2313</v>
      </c>
      <c r="DB1144" t="s">
        <v>2314</v>
      </c>
      <c r="DC1144" t="s">
        <v>1762</v>
      </c>
      <c r="DD1144" t="s">
        <v>1264</v>
      </c>
      <c r="DE1144" t="s">
        <v>1761</v>
      </c>
      <c r="DF1144" t="s">
        <v>1592</v>
      </c>
      <c r="DG1144" t="s">
        <v>1592</v>
      </c>
      <c r="DH1144" t="s">
        <v>2334</v>
      </c>
      <c r="DI1144" t="e">
        <v>#N/A</v>
      </c>
      <c r="DJ1144"/>
      <c r="DK1144" t="s">
        <v>2334</v>
      </c>
      <c r="DL1144">
        <v>9</v>
      </c>
      <c r="DM1144" t="s">
        <v>2315</v>
      </c>
      <c r="DN1144" t="s">
        <v>1274</v>
      </c>
      <c r="DO1144" t="b">
        <v>1</v>
      </c>
      <c r="DP1144" t="b">
        <v>1</v>
      </c>
      <c r="DQ1144" t="b">
        <v>0</v>
      </c>
      <c r="DR1144" t="b">
        <v>0</v>
      </c>
      <c r="DS1144" t="b">
        <v>0</v>
      </c>
      <c r="DT1144" t="b">
        <v>0</v>
      </c>
      <c r="DU1144" t="b">
        <v>0</v>
      </c>
      <c r="DV1144">
        <v>0</v>
      </c>
      <c r="DW1144" t="b">
        <v>0</v>
      </c>
      <c r="DX1144" t="b">
        <v>0</v>
      </c>
      <c r="DY1144" t="b">
        <v>0</v>
      </c>
      <c r="DZ1144" t="b">
        <v>0</v>
      </c>
      <c r="EA1144" t="b">
        <v>0</v>
      </c>
      <c r="EB1144" t="b">
        <v>0</v>
      </c>
      <c r="EC1144" t="b">
        <v>0</v>
      </c>
      <c r="ED1144" t="b">
        <v>0</v>
      </c>
      <c r="EE1144" t="b">
        <v>0</v>
      </c>
      <c r="EF1144" t="b" cm="1">
        <v>0</v>
      </c>
      <c r="EG1144" t="b">
        <v>0</v>
      </c>
      <c r="EH1144" t="b">
        <v>0</v>
      </c>
      <c r="EI1144" t="b">
        <v>0</v>
      </c>
      <c r="EJ1144" t="s">
        <v>1592</v>
      </c>
      <c r="EK1144">
        <v>0</v>
      </c>
      <c r="EL1144">
        <v>7</v>
      </c>
      <c r="EM1144" t="b">
        <v>0</v>
      </c>
    </row>
    <row r="1145" spans="1:143" ht="31.5">
      <c r="A1145"/>
      <c r="B1145" t="s">
        <v>1274</v>
      </c>
      <c r="C1145" t="s">
        <v>1750</v>
      </c>
      <c r="D1145" t="s">
        <v>5617</v>
      </c>
      <c r="E1145" t="s">
        <v>5618</v>
      </c>
      <c r="F1145"/>
      <c r="G1145" t="s">
        <v>5617</v>
      </c>
      <c r="H1145" t="s">
        <v>11099</v>
      </c>
      <c r="I1145" t="s">
        <v>1242</v>
      </c>
      <c r="J1145" t="s">
        <v>11937</v>
      </c>
      <c r="K1145"/>
      <c r="L1145" t="s">
        <v>1939</v>
      </c>
      <c r="M1145" t="s">
        <v>1947</v>
      </c>
      <c r="N1145" s="109" t="s">
        <v>6598</v>
      </c>
      <c r="O1145" t="s">
        <v>11188</v>
      </c>
      <c r="P1145" t="s">
        <v>1274</v>
      </c>
      <c r="Q1145" t="s">
        <v>1264</v>
      </c>
      <c r="R1145" t="s">
        <v>2182</v>
      </c>
      <c r="S1145"/>
      <c r="T1145"/>
      <c r="U1145" t="s">
        <v>11939</v>
      </c>
      <c r="V1145" t="s">
        <v>5620</v>
      </c>
      <c r="W1145"/>
      <c r="X1145"/>
      <c r="Y1145"/>
      <c r="Z1145"/>
      <c r="AA1145"/>
      <c r="AB1145"/>
      <c r="AC1145"/>
      <c r="AD1145"/>
      <c r="AE1145"/>
      <c r="AF1145"/>
      <c r="AG1145"/>
      <c r="AH1145"/>
      <c r="AI1145"/>
      <c r="AJ1145"/>
      <c r="AK1145"/>
      <c r="AL1145"/>
      <c r="AM1145"/>
      <c r="AN1145"/>
      <c r="AO1145" s="108" t="s">
        <v>43</v>
      </c>
      <c r="AP1145" t="s">
        <v>1323</v>
      </c>
      <c r="AQ1145">
        <v>6</v>
      </c>
      <c r="AR1145" t="e">
        <v>#N/A</v>
      </c>
      <c r="AS1145" t="s">
        <v>1750</v>
      </c>
      <c r="AT1145" t="e">
        <v>#N/A</v>
      </c>
      <c r="AU1145" t="s">
        <v>5618</v>
      </c>
      <c r="AV1145" t="s">
        <v>5621</v>
      </c>
      <c r="AW1145" t="s">
        <v>1937</v>
      </c>
      <c r="AX1145" t="s">
        <v>1934</v>
      </c>
      <c r="AY1145" t="s">
        <v>5622</v>
      </c>
      <c r="AZ1145" t="s">
        <v>1264</v>
      </c>
      <c r="BA1145" t="s">
        <v>5623</v>
      </c>
      <c r="BB1145" t="s">
        <v>1242</v>
      </c>
      <c r="BC1145" t="s">
        <v>1939</v>
      </c>
      <c r="BD1145" t="s">
        <v>6332</v>
      </c>
      <c r="BE1145">
        <v>341</v>
      </c>
      <c r="BF1145">
        <v>1141</v>
      </c>
      <c r="BG1145">
        <v>0</v>
      </c>
      <c r="BH1145" t="s">
        <v>1592</v>
      </c>
      <c r="BI1145">
        <v>0</v>
      </c>
      <c r="BJ1145">
        <v>0</v>
      </c>
      <c r="BK1145">
        <v>1051</v>
      </c>
      <c r="BL1145" t="s">
        <v>5625</v>
      </c>
      <c r="BM1145" t="s">
        <v>11938</v>
      </c>
      <c r="BN1145" t="s">
        <v>11940</v>
      </c>
      <c r="BO1145" t="e" cm="1">
        <v>#N/A</v>
      </c>
      <c r="BP1145" t="s">
        <v>1592</v>
      </c>
      <c r="BQ1145" t="s">
        <v>1223</v>
      </c>
      <c r="BR1145">
        <v>89</v>
      </c>
      <c r="BS1145" t="s">
        <v>5222</v>
      </c>
      <c r="BT1145" t="s">
        <v>11962</v>
      </c>
      <c r="BU1145" t="s">
        <v>5617</v>
      </c>
      <c r="BV1145" t="s">
        <v>5621</v>
      </c>
      <c r="BW1145" t="s">
        <v>11104</v>
      </c>
      <c r="BX1145" t="s">
        <v>6602</v>
      </c>
      <c r="BY1145" t="s">
        <v>1592</v>
      </c>
      <c r="BZ1145" t="s">
        <v>1937</v>
      </c>
      <c r="CA1145" t="s">
        <v>1947</v>
      </c>
      <c r="CB1145"/>
      <c r="CC1145" t="s">
        <v>998</v>
      </c>
      <c r="CD1145" t="s">
        <v>1242</v>
      </c>
      <c r="CE1145" t="s">
        <v>11963</v>
      </c>
      <c r="CF1145" t="s">
        <v>11964</v>
      </c>
      <c r="CG1145" t="s">
        <v>1242</v>
      </c>
      <c r="CH1145" t="s">
        <v>1592</v>
      </c>
      <c r="CI1145" t="s">
        <v>2182</v>
      </c>
      <c r="CJ1145" t="s">
        <v>1274</v>
      </c>
      <c r="CK1145"/>
      <c r="CL1145"/>
      <c r="CM1145" t="s">
        <v>11939</v>
      </c>
      <c r="CN1145" t="s">
        <v>5620</v>
      </c>
      <c r="CO1145" t="s">
        <v>11939</v>
      </c>
      <c r="CP1145" t="s">
        <v>5620</v>
      </c>
      <c r="CQ1145" t="s">
        <v>1592</v>
      </c>
      <c r="CR1145">
        <v>8</v>
      </c>
      <c r="CS1145" t="s">
        <v>1223</v>
      </c>
      <c r="CT1145" t="s">
        <v>1223</v>
      </c>
      <c r="CU1145" t="s">
        <v>1592</v>
      </c>
      <c r="CV1145" t="s">
        <v>1592</v>
      </c>
      <c r="CW1145" t="s">
        <v>1592</v>
      </c>
      <c r="CX1145">
        <v>1143</v>
      </c>
      <c r="CY1145" t="s">
        <v>11965</v>
      </c>
      <c r="CZ1145" t="s">
        <v>1592</v>
      </c>
      <c r="DA1145" t="s">
        <v>2313</v>
      </c>
      <c r="DB1145" t="s">
        <v>2314</v>
      </c>
      <c r="DC1145" t="s">
        <v>5618</v>
      </c>
      <c r="DD1145" t="s">
        <v>1264</v>
      </c>
      <c r="DE1145" t="s">
        <v>5617</v>
      </c>
      <c r="DF1145" t="s">
        <v>1592</v>
      </c>
      <c r="DG1145" t="s">
        <v>1592</v>
      </c>
      <c r="DH1145" t="s">
        <v>2334</v>
      </c>
      <c r="DI1145" t="e">
        <v>#N/A</v>
      </c>
      <c r="DJ1145"/>
      <c r="DK1145" t="s">
        <v>2334</v>
      </c>
      <c r="DL1145">
        <v>9</v>
      </c>
      <c r="DM1145" t="s">
        <v>2315</v>
      </c>
      <c r="DN1145" t="s">
        <v>1274</v>
      </c>
      <c r="DO1145" t="b">
        <v>1</v>
      </c>
      <c r="DP1145" t="b">
        <v>1</v>
      </c>
      <c r="DQ1145" t="b">
        <v>0</v>
      </c>
      <c r="DR1145" t="b">
        <v>0</v>
      </c>
      <c r="DS1145" t="b">
        <v>0</v>
      </c>
      <c r="DT1145" t="b">
        <v>0</v>
      </c>
      <c r="DU1145" t="b">
        <v>0</v>
      </c>
      <c r="DV1145">
        <v>0</v>
      </c>
      <c r="DW1145" t="b">
        <v>0</v>
      </c>
      <c r="DX1145" t="b">
        <v>0</v>
      </c>
      <c r="DY1145" t="b">
        <v>0</v>
      </c>
      <c r="DZ1145" t="b">
        <v>0</v>
      </c>
      <c r="EA1145" t="b">
        <v>0</v>
      </c>
      <c r="EB1145" t="b">
        <v>0</v>
      </c>
      <c r="EC1145" t="b">
        <v>0</v>
      </c>
      <c r="ED1145" t="b">
        <v>0</v>
      </c>
      <c r="EE1145" t="b">
        <v>0</v>
      </c>
      <c r="EF1145" t="b" cm="1">
        <v>0</v>
      </c>
      <c r="EG1145" t="b">
        <v>0</v>
      </c>
      <c r="EH1145" t="b">
        <v>0</v>
      </c>
      <c r="EI1145" t="b">
        <v>0</v>
      </c>
      <c r="EJ1145" t="s">
        <v>1592</v>
      </c>
      <c r="EK1145">
        <v>0</v>
      </c>
      <c r="EL1145">
        <v>13</v>
      </c>
      <c r="EM1145" t="b">
        <v>0</v>
      </c>
    </row>
    <row r="1146" spans="1:143" ht="15.75">
      <c r="A1146"/>
      <c r="B1146" t="s">
        <v>1274</v>
      </c>
      <c r="C1146" t="s">
        <v>1750</v>
      </c>
      <c r="D1146" t="s">
        <v>1778</v>
      </c>
      <c r="E1146" t="s">
        <v>1779</v>
      </c>
      <c r="F1146"/>
      <c r="G1146" t="s">
        <v>1778</v>
      </c>
      <c r="H1146" t="s">
        <v>1778</v>
      </c>
      <c r="I1146" t="s">
        <v>1242</v>
      </c>
      <c r="J1146" t="s">
        <v>11937</v>
      </c>
      <c r="K1146"/>
      <c r="L1146" t="s">
        <v>1939</v>
      </c>
      <c r="M1146" t="s">
        <v>1947</v>
      </c>
      <c r="N1146"/>
      <c r="O1146" t="s">
        <v>11188</v>
      </c>
      <c r="P1146" t="s">
        <v>1274</v>
      </c>
      <c r="Q1146" t="s">
        <v>1264</v>
      </c>
      <c r="R1146" t="s">
        <v>2182</v>
      </c>
      <c r="S1146"/>
      <c r="T1146"/>
      <c r="U1146" t="s">
        <v>11939</v>
      </c>
      <c r="V1146" t="s">
        <v>10294</v>
      </c>
      <c r="W1146"/>
      <c r="X1146"/>
      <c r="Y1146"/>
      <c r="Z1146"/>
      <c r="AA1146"/>
      <c r="AB1146"/>
      <c r="AC1146"/>
      <c r="AD1146"/>
      <c r="AE1146"/>
      <c r="AF1146"/>
      <c r="AG1146"/>
      <c r="AH1146"/>
      <c r="AI1146"/>
      <c r="AJ1146"/>
      <c r="AK1146"/>
      <c r="AL1146"/>
      <c r="AM1146"/>
      <c r="AN1146"/>
      <c r="AO1146" s="108" t="s">
        <v>43</v>
      </c>
      <c r="AP1146" t="s">
        <v>1323</v>
      </c>
      <c r="AQ1146">
        <v>7</v>
      </c>
      <c r="AR1146" t="e">
        <v>#N/A</v>
      </c>
      <c r="AS1146" t="s">
        <v>1750</v>
      </c>
      <c r="AT1146" t="e">
        <v>#N/A</v>
      </c>
      <c r="AU1146" t="s">
        <v>1779</v>
      </c>
      <c r="AV1146" t="s">
        <v>5647</v>
      </c>
      <c r="AW1146" t="s">
        <v>1937</v>
      </c>
      <c r="AX1146" t="s">
        <v>1934</v>
      </c>
      <c r="AY1146" t="s">
        <v>11034</v>
      </c>
      <c r="AZ1146" t="s">
        <v>1264</v>
      </c>
      <c r="BA1146" t="s">
        <v>5650</v>
      </c>
      <c r="BB1146" t="s">
        <v>1242</v>
      </c>
      <c r="BC1146" t="s">
        <v>1939</v>
      </c>
      <c r="BD1146" t="s">
        <v>6342</v>
      </c>
      <c r="BE1146">
        <v>343</v>
      </c>
      <c r="BF1146">
        <v>1141</v>
      </c>
      <c r="BG1146">
        <v>0</v>
      </c>
      <c r="BH1146" t="s">
        <v>1592</v>
      </c>
      <c r="BI1146">
        <v>0</v>
      </c>
      <c r="BJ1146">
        <v>0</v>
      </c>
      <c r="BK1146">
        <v>1042</v>
      </c>
      <c r="BL1146" t="s">
        <v>5652</v>
      </c>
      <c r="BM1146" t="s">
        <v>11938</v>
      </c>
      <c r="BN1146" t="s">
        <v>11940</v>
      </c>
      <c r="BO1146" t="e" cm="1">
        <v>#N/A</v>
      </c>
      <c r="BP1146" t="s">
        <v>1592</v>
      </c>
      <c r="BQ1146" t="s">
        <v>1223</v>
      </c>
      <c r="BR1146">
        <v>90</v>
      </c>
      <c r="BS1146" t="s">
        <v>5228</v>
      </c>
      <c r="BT1146" t="s">
        <v>11966</v>
      </c>
      <c r="BU1146" t="s">
        <v>1778</v>
      </c>
      <c r="BV1146" t="s">
        <v>5647</v>
      </c>
      <c r="BW1146" t="s">
        <v>11034</v>
      </c>
      <c r="BX1146" t="s">
        <v>1937</v>
      </c>
      <c r="BY1146" t="s">
        <v>1592</v>
      </c>
      <c r="BZ1146" t="s">
        <v>1937</v>
      </c>
      <c r="CA1146" t="s">
        <v>1947</v>
      </c>
      <c r="CB1146"/>
      <c r="CC1146" t="s">
        <v>998</v>
      </c>
      <c r="CD1146" t="s">
        <v>1242</v>
      </c>
      <c r="CE1146" t="s">
        <v>11967</v>
      </c>
      <c r="CF1146" t="s">
        <v>11968</v>
      </c>
      <c r="CG1146" t="s">
        <v>1242</v>
      </c>
      <c r="CH1146" t="s">
        <v>1592</v>
      </c>
      <c r="CI1146" t="s">
        <v>2182</v>
      </c>
      <c r="CJ1146" t="s">
        <v>1274</v>
      </c>
      <c r="CK1146"/>
      <c r="CL1146"/>
      <c r="CM1146" t="s">
        <v>11939</v>
      </c>
      <c r="CN1146" t="s">
        <v>10294</v>
      </c>
      <c r="CO1146" t="s">
        <v>11939</v>
      </c>
      <c r="CP1146" t="s">
        <v>10294</v>
      </c>
      <c r="CQ1146" t="s">
        <v>1592</v>
      </c>
      <c r="CR1146">
        <v>8</v>
      </c>
      <c r="CS1146" t="s">
        <v>1223</v>
      </c>
      <c r="CT1146" t="s">
        <v>1223</v>
      </c>
      <c r="CU1146" t="s">
        <v>1592</v>
      </c>
      <c r="CV1146" t="s">
        <v>1592</v>
      </c>
      <c r="CW1146" t="s">
        <v>1592</v>
      </c>
      <c r="CX1146">
        <v>1144</v>
      </c>
      <c r="CY1146" t="s">
        <v>11969</v>
      </c>
      <c r="CZ1146" t="s">
        <v>1592</v>
      </c>
      <c r="DA1146" t="s">
        <v>2313</v>
      </c>
      <c r="DB1146" t="s">
        <v>2314</v>
      </c>
      <c r="DC1146" t="s">
        <v>1779</v>
      </c>
      <c r="DD1146" t="s">
        <v>1264</v>
      </c>
      <c r="DE1146" t="s">
        <v>1778</v>
      </c>
      <c r="DF1146" t="s">
        <v>1592</v>
      </c>
      <c r="DG1146" t="s">
        <v>1592</v>
      </c>
      <c r="DH1146" t="s">
        <v>2334</v>
      </c>
      <c r="DI1146" t="e">
        <v>#N/A</v>
      </c>
      <c r="DJ1146"/>
      <c r="DK1146" t="s">
        <v>2334</v>
      </c>
      <c r="DL1146">
        <v>9</v>
      </c>
      <c r="DM1146" t="s">
        <v>2315</v>
      </c>
      <c r="DN1146" t="s">
        <v>1274</v>
      </c>
      <c r="DO1146" t="b">
        <v>1</v>
      </c>
      <c r="DP1146" t="b">
        <v>1</v>
      </c>
      <c r="DQ1146" t="b">
        <v>0</v>
      </c>
      <c r="DR1146" t="b">
        <v>0</v>
      </c>
      <c r="DS1146" t="b">
        <v>0</v>
      </c>
      <c r="DT1146" t="b">
        <v>0</v>
      </c>
      <c r="DU1146" t="b">
        <v>0</v>
      </c>
      <c r="DV1146">
        <v>0</v>
      </c>
      <c r="DW1146" t="b">
        <v>0</v>
      </c>
      <c r="DX1146" t="b">
        <v>0</v>
      </c>
      <c r="DY1146" t="b">
        <v>0</v>
      </c>
      <c r="DZ1146" t="b">
        <v>0</v>
      </c>
      <c r="EA1146" t="b">
        <v>0</v>
      </c>
      <c r="EB1146" t="b">
        <v>0</v>
      </c>
      <c r="EC1146" t="b">
        <v>0</v>
      </c>
      <c r="ED1146" t="b">
        <v>0</v>
      </c>
      <c r="EE1146" t="b">
        <v>0</v>
      </c>
      <c r="EF1146" t="b" cm="1">
        <v>0</v>
      </c>
      <c r="EG1146" t="b">
        <v>0</v>
      </c>
      <c r="EH1146" t="b">
        <v>0</v>
      </c>
      <c r="EI1146" t="b">
        <v>0</v>
      </c>
      <c r="EJ1146" t="s">
        <v>1592</v>
      </c>
      <c r="EK1146">
        <v>0</v>
      </c>
      <c r="EL1146">
        <v>14</v>
      </c>
      <c r="EM1146" t="b">
        <v>0</v>
      </c>
    </row>
    <row r="1147" spans="1:143" ht="15.75">
      <c r="A1147"/>
      <c r="B1147" t="s">
        <v>1274</v>
      </c>
      <c r="C1147" t="s">
        <v>1750</v>
      </c>
      <c r="D1147" t="s">
        <v>11593</v>
      </c>
      <c r="E1147" t="s">
        <v>11594</v>
      </c>
      <c r="F1147"/>
      <c r="G1147" t="s">
        <v>11593</v>
      </c>
      <c r="H1147" t="s">
        <v>11593</v>
      </c>
      <c r="I1147" t="s">
        <v>1242</v>
      </c>
      <c r="J1147" t="s">
        <v>11937</v>
      </c>
      <c r="K1147"/>
      <c r="L1147" t="s">
        <v>1939</v>
      </c>
      <c r="M1147" t="s">
        <v>11970</v>
      </c>
      <c r="N1147"/>
      <c r="O1147" t="s">
        <v>11188</v>
      </c>
      <c r="P1147" t="s">
        <v>1274</v>
      </c>
      <c r="Q1147" t="s">
        <v>1264</v>
      </c>
      <c r="R1147" t="s">
        <v>2182</v>
      </c>
      <c r="S1147"/>
      <c r="T1147"/>
      <c r="U1147" t="s">
        <v>11939</v>
      </c>
      <c r="V1147" t="s">
        <v>11595</v>
      </c>
      <c r="W1147"/>
      <c r="X1147"/>
      <c r="Y1147"/>
      <c r="Z1147"/>
      <c r="AA1147"/>
      <c r="AB1147"/>
      <c r="AC1147"/>
      <c r="AD1147"/>
      <c r="AE1147"/>
      <c r="AF1147"/>
      <c r="AG1147"/>
      <c r="AH1147"/>
      <c r="AI1147"/>
      <c r="AJ1147"/>
      <c r="AK1147"/>
      <c r="AL1147"/>
      <c r="AM1147"/>
      <c r="AN1147"/>
      <c r="AO1147" s="108" t="s">
        <v>43</v>
      </c>
      <c r="AP1147" t="s">
        <v>1323</v>
      </c>
      <c r="AQ1147">
        <v>8</v>
      </c>
      <c r="AR1147" t="e">
        <v>#N/A</v>
      </c>
      <c r="AS1147" t="s">
        <v>1750</v>
      </c>
      <c r="AT1147" t="e">
        <v>#N/A</v>
      </c>
      <c r="AU1147" t="s">
        <v>11594</v>
      </c>
      <c r="AV1147" t="s">
        <v>11596</v>
      </c>
      <c r="AW1147" t="s">
        <v>1937</v>
      </c>
      <c r="AX1147" t="s">
        <v>1934</v>
      </c>
      <c r="AY1147" t="s">
        <v>11597</v>
      </c>
      <c r="AZ1147" t="s">
        <v>1264</v>
      </c>
      <c r="BA1147" t="s">
        <v>11598</v>
      </c>
      <c r="BB1147" t="s">
        <v>1242</v>
      </c>
      <c r="BC1147" t="s">
        <v>1939</v>
      </c>
      <c r="BD1147" t="s">
        <v>11971</v>
      </c>
      <c r="BE1147">
        <v>1103</v>
      </c>
      <c r="BF1147">
        <v>1141</v>
      </c>
      <c r="BG1147">
        <v>0</v>
      </c>
      <c r="BH1147" t="s">
        <v>1592</v>
      </c>
      <c r="BI1147">
        <v>0</v>
      </c>
      <c r="BJ1147">
        <v>0</v>
      </c>
      <c r="BK1147">
        <v>1103</v>
      </c>
      <c r="BL1147" t="s">
        <v>11602</v>
      </c>
      <c r="BM1147" t="s">
        <v>11938</v>
      </c>
      <c r="BN1147" t="s">
        <v>11940</v>
      </c>
      <c r="BO1147" t="e" cm="1">
        <v>#N/A</v>
      </c>
      <c r="BP1147" t="s">
        <v>1592</v>
      </c>
      <c r="BQ1147" t="s">
        <v>1223</v>
      </c>
      <c r="BR1147">
        <v>91</v>
      </c>
      <c r="BS1147" t="s">
        <v>5234</v>
      </c>
      <c r="BT1147" t="s">
        <v>11972</v>
      </c>
      <c r="BU1147" t="s">
        <v>11593</v>
      </c>
      <c r="BV1147" t="s">
        <v>11596</v>
      </c>
      <c r="BW1147" t="s">
        <v>11597</v>
      </c>
      <c r="BX1147" t="s">
        <v>1937</v>
      </c>
      <c r="BY1147" t="s">
        <v>1592</v>
      </c>
      <c r="BZ1147" t="s">
        <v>1937</v>
      </c>
      <c r="CA1147" t="s">
        <v>11970</v>
      </c>
      <c r="CB1147"/>
      <c r="CC1147" t="s">
        <v>998</v>
      </c>
      <c r="CD1147" t="s">
        <v>1242</v>
      </c>
      <c r="CE1147" t="s">
        <v>11973</v>
      </c>
      <c r="CF1147" t="s">
        <v>11974</v>
      </c>
      <c r="CG1147" t="s">
        <v>1242</v>
      </c>
      <c r="CH1147" t="s">
        <v>1592</v>
      </c>
      <c r="CI1147" t="s">
        <v>2182</v>
      </c>
      <c r="CJ1147" t="s">
        <v>1274</v>
      </c>
      <c r="CK1147"/>
      <c r="CL1147"/>
      <c r="CM1147" t="s">
        <v>11939</v>
      </c>
      <c r="CN1147" t="s">
        <v>11595</v>
      </c>
      <c r="CO1147" t="s">
        <v>11939</v>
      </c>
      <c r="CP1147" t="s">
        <v>11595</v>
      </c>
      <c r="CQ1147" t="s">
        <v>1592</v>
      </c>
      <c r="CR1147">
        <v>8</v>
      </c>
      <c r="CS1147" t="s">
        <v>1223</v>
      </c>
      <c r="CT1147" t="s">
        <v>1223</v>
      </c>
      <c r="CU1147" t="s">
        <v>1223</v>
      </c>
      <c r="CV1147" t="s">
        <v>1592</v>
      </c>
      <c r="CW1147" t="s">
        <v>1592</v>
      </c>
      <c r="CX1147">
        <v>1145</v>
      </c>
      <c r="CY1147" t="s">
        <v>11975</v>
      </c>
      <c r="CZ1147" t="s">
        <v>1592</v>
      </c>
      <c r="DA1147" t="s">
        <v>2313</v>
      </c>
      <c r="DB1147" t="s">
        <v>2314</v>
      </c>
      <c r="DC1147" t="s">
        <v>11594</v>
      </c>
      <c r="DD1147" t="s">
        <v>1264</v>
      </c>
      <c r="DE1147" t="s">
        <v>11593</v>
      </c>
      <c r="DF1147" t="s">
        <v>1592</v>
      </c>
      <c r="DG1147" t="s">
        <v>1592</v>
      </c>
      <c r="DH1147" t="s">
        <v>2334</v>
      </c>
      <c r="DI1147" t="e">
        <v>#N/A</v>
      </c>
      <c r="DJ1147"/>
      <c r="DK1147" t="s">
        <v>2334</v>
      </c>
      <c r="DL1147">
        <v>9</v>
      </c>
      <c r="DM1147" t="s">
        <v>2315</v>
      </c>
      <c r="DN1147" t="s">
        <v>1274</v>
      </c>
      <c r="DO1147" t="b">
        <v>1</v>
      </c>
      <c r="DP1147" t="b">
        <v>1</v>
      </c>
      <c r="DQ1147" t="b">
        <v>0</v>
      </c>
      <c r="DR1147" t="b">
        <v>0</v>
      </c>
      <c r="DS1147" t="b">
        <v>0</v>
      </c>
      <c r="DT1147" t="b">
        <v>0</v>
      </c>
      <c r="DU1147" t="b">
        <v>0</v>
      </c>
      <c r="DV1147">
        <v>0</v>
      </c>
      <c r="DW1147" t="b">
        <v>0</v>
      </c>
      <c r="DX1147" t="b">
        <v>0</v>
      </c>
      <c r="DY1147" t="b">
        <v>0</v>
      </c>
      <c r="DZ1147" t="b">
        <v>0</v>
      </c>
      <c r="EA1147" t="b">
        <v>0</v>
      </c>
      <c r="EB1147" t="b">
        <v>0</v>
      </c>
      <c r="EC1147" t="b">
        <v>0</v>
      </c>
      <c r="ED1147" t="b">
        <v>0</v>
      </c>
      <c r="EE1147" t="b">
        <v>0</v>
      </c>
      <c r="EF1147" t="b" cm="1">
        <v>1</v>
      </c>
      <c r="EG1147" t="b">
        <v>0</v>
      </c>
      <c r="EH1147" t="b">
        <v>0</v>
      </c>
      <c r="EI1147" t="b">
        <v>1</v>
      </c>
      <c r="EJ1147" t="s">
        <v>1235</v>
      </c>
      <c r="EK1147">
        <v>1</v>
      </c>
      <c r="EL1147">
        <v>16</v>
      </c>
      <c r="EM1147" t="b">
        <v>0</v>
      </c>
    </row>
    <row r="1148" spans="1:143" ht="15.75">
      <c r="A1148"/>
      <c r="B1148" t="s">
        <v>1274</v>
      </c>
      <c r="C1148" t="s">
        <v>1750</v>
      </c>
      <c r="D1148" t="s">
        <v>11976</v>
      </c>
      <c r="E1148" t="s">
        <v>11977</v>
      </c>
      <c r="F1148"/>
      <c r="G1148" t="s">
        <v>11976</v>
      </c>
      <c r="H1148" t="s">
        <v>11976</v>
      </c>
      <c r="I1148" t="s">
        <v>1287</v>
      </c>
      <c r="J1148" t="s">
        <v>11937</v>
      </c>
      <c r="K1148"/>
      <c r="L1148" t="s">
        <v>1939</v>
      </c>
      <c r="M1148" t="s">
        <v>2031</v>
      </c>
      <c r="N1148"/>
      <c r="O1148" t="s">
        <v>11188</v>
      </c>
      <c r="P1148" t="s">
        <v>1274</v>
      </c>
      <c r="Q1148" t="s">
        <v>1264</v>
      </c>
      <c r="R1148" t="s">
        <v>2182</v>
      </c>
      <c r="S1148"/>
      <c r="T1148"/>
      <c r="U1148" t="s">
        <v>11939</v>
      </c>
      <c r="V1148" t="s">
        <v>11978</v>
      </c>
      <c r="W1148"/>
      <c r="X1148"/>
      <c r="Y1148"/>
      <c r="Z1148"/>
      <c r="AA1148"/>
      <c r="AB1148" t="s">
        <v>11877</v>
      </c>
      <c r="AC1148"/>
      <c r="AD1148"/>
      <c r="AE1148"/>
      <c r="AF1148"/>
      <c r="AG1148"/>
      <c r="AH1148"/>
      <c r="AI1148"/>
      <c r="AJ1148"/>
      <c r="AK1148"/>
      <c r="AL1148"/>
      <c r="AM1148"/>
      <c r="AN1148"/>
      <c r="AO1148" s="108" t="s">
        <v>43</v>
      </c>
      <c r="AP1148" t="s">
        <v>1323</v>
      </c>
      <c r="AQ1148">
        <v>9</v>
      </c>
      <c r="AR1148" t="e">
        <v>#N/A</v>
      </c>
      <c r="AS1148" t="s">
        <v>1750</v>
      </c>
      <c r="AT1148" t="e">
        <v>#N/A</v>
      </c>
      <c r="AU1148" t="s">
        <v>11977</v>
      </c>
      <c r="AV1148" t="s">
        <v>11979</v>
      </c>
      <c r="AW1148" t="s">
        <v>1937</v>
      </c>
      <c r="AX1148" t="s">
        <v>1934</v>
      </c>
      <c r="AY1148" t="s">
        <v>11980</v>
      </c>
      <c r="AZ1148" t="s">
        <v>1264</v>
      </c>
      <c r="BA1148" t="s">
        <v>11981</v>
      </c>
      <c r="BB1148" t="s">
        <v>1287</v>
      </c>
      <c r="BC1148" t="s">
        <v>1939</v>
      </c>
      <c r="BD1148" t="s">
        <v>11982</v>
      </c>
      <c r="BE1148">
        <v>1148</v>
      </c>
      <c r="BF1148">
        <v>1141</v>
      </c>
      <c r="BG1148">
        <v>0</v>
      </c>
      <c r="BH1148" t="s">
        <v>1592</v>
      </c>
      <c r="BI1148">
        <v>0</v>
      </c>
      <c r="BJ1148" t="e" cm="1">
        <v>#N/A</v>
      </c>
      <c r="BK1148" t="e" cm="1">
        <v>#N/A</v>
      </c>
      <c r="BL1148" t="s">
        <v>11877</v>
      </c>
      <c r="BM1148" t="s">
        <v>11938</v>
      </c>
      <c r="BN1148" t="s">
        <v>11940</v>
      </c>
      <c r="BO1148" t="e" cm="1">
        <v>#N/A</v>
      </c>
      <c r="BP1148" t="s">
        <v>1592</v>
      </c>
      <c r="BQ1148" t="s">
        <v>1223</v>
      </c>
      <c r="BR1148">
        <v>92</v>
      </c>
      <c r="BS1148" t="s">
        <v>5240</v>
      </c>
      <c r="BT1148" t="s">
        <v>11983</v>
      </c>
      <c r="BU1148" t="s">
        <v>11976</v>
      </c>
      <c r="BV1148" t="s">
        <v>11979</v>
      </c>
      <c r="BW1148" t="s">
        <v>11980</v>
      </c>
      <c r="BX1148" t="s">
        <v>1937</v>
      </c>
      <c r="BY1148" t="s">
        <v>1592</v>
      </c>
      <c r="BZ1148" t="s">
        <v>1937</v>
      </c>
      <c r="CA1148" t="s">
        <v>2031</v>
      </c>
      <c r="CB1148"/>
      <c r="CC1148" t="s">
        <v>998</v>
      </c>
      <c r="CD1148" t="s">
        <v>1287</v>
      </c>
      <c r="CE1148" t="s">
        <v>11984</v>
      </c>
      <c r="CF1148" t="s">
        <v>11985</v>
      </c>
      <c r="CG1148" t="s">
        <v>1287</v>
      </c>
      <c r="CH1148" t="s">
        <v>1592</v>
      </c>
      <c r="CI1148" t="s">
        <v>2182</v>
      </c>
      <c r="CJ1148" t="s">
        <v>1274</v>
      </c>
      <c r="CK1148"/>
      <c r="CL1148"/>
      <c r="CM1148" t="s">
        <v>11939</v>
      </c>
      <c r="CN1148" t="s">
        <v>11978</v>
      </c>
      <c r="CO1148" t="s">
        <v>11939</v>
      </c>
      <c r="CP1148" t="s">
        <v>11978</v>
      </c>
      <c r="CQ1148" t="s">
        <v>1592</v>
      </c>
      <c r="CR1148">
        <v>8</v>
      </c>
      <c r="CS1148" t="s">
        <v>1223</v>
      </c>
      <c r="CT1148" t="s">
        <v>1223</v>
      </c>
      <c r="CU1148" t="e">
        <v>#N/A</v>
      </c>
      <c r="CV1148" t="s">
        <v>1592</v>
      </c>
      <c r="CW1148" t="s">
        <v>1592</v>
      </c>
      <c r="CX1148">
        <v>1146</v>
      </c>
      <c r="CY1148" t="s">
        <v>11986</v>
      </c>
      <c r="CZ1148" t="s">
        <v>1592</v>
      </c>
      <c r="DA1148" t="s">
        <v>2313</v>
      </c>
      <c r="DB1148" t="s">
        <v>2314</v>
      </c>
      <c r="DC1148" t="s">
        <v>11977</v>
      </c>
      <c r="DD1148" t="s">
        <v>1264</v>
      </c>
      <c r="DE1148" t="s">
        <v>11976</v>
      </c>
      <c r="DF1148" t="s">
        <v>1592</v>
      </c>
      <c r="DG1148" t="s">
        <v>1592</v>
      </c>
      <c r="DH1148" t="s">
        <v>2334</v>
      </c>
      <c r="DI1148" t="e">
        <v>#N/A</v>
      </c>
      <c r="DJ1148"/>
      <c r="DK1148" t="s">
        <v>2334</v>
      </c>
      <c r="DL1148">
        <v>9</v>
      </c>
      <c r="DM1148" t="s">
        <v>2315</v>
      </c>
      <c r="DN1148" t="s">
        <v>1274</v>
      </c>
      <c r="DO1148" t="b">
        <v>1</v>
      </c>
      <c r="DP1148" t="b">
        <v>1</v>
      </c>
      <c r="DQ1148" t="b">
        <v>1</v>
      </c>
      <c r="DR1148" t="b">
        <v>0</v>
      </c>
      <c r="DS1148" t="b">
        <v>0</v>
      </c>
      <c r="DT1148" t="b">
        <v>0</v>
      </c>
      <c r="DU1148" t="b">
        <v>0</v>
      </c>
      <c r="DV1148">
        <v>0</v>
      </c>
      <c r="DW1148" t="b">
        <v>0</v>
      </c>
      <c r="DX1148" t="b">
        <v>0</v>
      </c>
      <c r="DY1148" t="b">
        <v>0</v>
      </c>
      <c r="DZ1148" t="b">
        <v>0</v>
      </c>
      <c r="EA1148" t="b">
        <v>0</v>
      </c>
      <c r="EB1148" t="b">
        <v>0</v>
      </c>
      <c r="EC1148" t="b">
        <v>0</v>
      </c>
      <c r="ED1148" t="b">
        <v>0</v>
      </c>
      <c r="EE1148" t="b">
        <v>0</v>
      </c>
      <c r="EF1148" t="e" cm="1">
        <v>#N/A</v>
      </c>
      <c r="EG1148" t="b">
        <v>0</v>
      </c>
      <c r="EH1148" t="b">
        <v>0</v>
      </c>
      <c r="EI1148" t="e">
        <v>#N/A</v>
      </c>
      <c r="EJ1148" t="e">
        <v>#N/A</v>
      </c>
      <c r="EK1148">
        <v>0</v>
      </c>
      <c r="EL1148">
        <v>28</v>
      </c>
      <c r="EM1148" t="b">
        <v>0</v>
      </c>
    </row>
    <row r="1149" spans="1:143" ht="15.75">
      <c r="A1149"/>
      <c r="B1149" t="s">
        <v>1274</v>
      </c>
      <c r="C1149" t="s">
        <v>1750</v>
      </c>
      <c r="D1149" t="s">
        <v>7816</v>
      </c>
      <c r="E1149" t="s">
        <v>7817</v>
      </c>
      <c r="F1149"/>
      <c r="G1149" t="s">
        <v>7816</v>
      </c>
      <c r="H1149" t="s">
        <v>7816</v>
      </c>
      <c r="I1149" t="s">
        <v>1287</v>
      </c>
      <c r="J1149" t="s">
        <v>11937</v>
      </c>
      <c r="K1149"/>
      <c r="L1149" t="s">
        <v>1939</v>
      </c>
      <c r="M1149" t="s">
        <v>2031</v>
      </c>
      <c r="N1149"/>
      <c r="O1149" t="s">
        <v>11188</v>
      </c>
      <c r="P1149" t="s">
        <v>1274</v>
      </c>
      <c r="Q1149" t="s">
        <v>1264</v>
      </c>
      <c r="R1149" t="s">
        <v>2182</v>
      </c>
      <c r="S1149"/>
      <c r="T1149"/>
      <c r="U1149" t="s">
        <v>11939</v>
      </c>
      <c r="V1149" t="s">
        <v>11469</v>
      </c>
      <c r="W1149"/>
      <c r="X1149"/>
      <c r="Y1149"/>
      <c r="Z1149"/>
      <c r="AA1149"/>
      <c r="AB1149" t="s">
        <v>6808</v>
      </c>
      <c r="AC1149"/>
      <c r="AD1149"/>
      <c r="AE1149"/>
      <c r="AF1149"/>
      <c r="AG1149"/>
      <c r="AH1149"/>
      <c r="AI1149"/>
      <c r="AJ1149"/>
      <c r="AK1149"/>
      <c r="AL1149"/>
      <c r="AM1149"/>
      <c r="AN1149"/>
      <c r="AO1149" s="108" t="s">
        <v>43</v>
      </c>
      <c r="AP1149" t="s">
        <v>1323</v>
      </c>
      <c r="AQ1149">
        <v>10</v>
      </c>
      <c r="AR1149" t="e">
        <v>#N/A</v>
      </c>
      <c r="AS1149" t="s">
        <v>1750</v>
      </c>
      <c r="AT1149" t="e">
        <v>#N/A</v>
      </c>
      <c r="AU1149" t="s">
        <v>7817</v>
      </c>
      <c r="AV1149" t="s">
        <v>7818</v>
      </c>
      <c r="AW1149" t="s">
        <v>1937</v>
      </c>
      <c r="AX1149" t="s">
        <v>1934</v>
      </c>
      <c r="AY1149" t="s">
        <v>7819</v>
      </c>
      <c r="AZ1149" t="s">
        <v>1264</v>
      </c>
      <c r="BA1149" t="s">
        <v>7820</v>
      </c>
      <c r="BB1149" t="s">
        <v>1287</v>
      </c>
      <c r="BC1149" t="s">
        <v>1939</v>
      </c>
      <c r="BD1149" t="s">
        <v>7821</v>
      </c>
      <c r="BE1149">
        <v>632</v>
      </c>
      <c r="BF1149">
        <v>1141</v>
      </c>
      <c r="BG1149">
        <v>0</v>
      </c>
      <c r="BH1149" t="s">
        <v>1592</v>
      </c>
      <c r="BI1149">
        <v>0</v>
      </c>
      <c r="BJ1149" t="e" cm="1">
        <v>#N/A</v>
      </c>
      <c r="BK1149" t="e" cm="1">
        <v>#N/A</v>
      </c>
      <c r="BL1149" t="s">
        <v>6808</v>
      </c>
      <c r="BM1149" t="s">
        <v>11938</v>
      </c>
      <c r="BN1149" t="s">
        <v>11940</v>
      </c>
      <c r="BO1149" t="e" cm="1">
        <v>#N/A</v>
      </c>
      <c r="BP1149" t="s">
        <v>1592</v>
      </c>
      <c r="BQ1149" t="s">
        <v>1223</v>
      </c>
      <c r="BR1149">
        <v>93</v>
      </c>
      <c r="BS1149" t="s">
        <v>5246</v>
      </c>
      <c r="BT1149" t="s">
        <v>11987</v>
      </c>
      <c r="BU1149" t="s">
        <v>7816</v>
      </c>
      <c r="BV1149" t="s">
        <v>7818</v>
      </c>
      <c r="BW1149" t="s">
        <v>7819</v>
      </c>
      <c r="BX1149" t="s">
        <v>1937</v>
      </c>
      <c r="BY1149" t="s">
        <v>1592</v>
      </c>
      <c r="BZ1149" t="s">
        <v>1937</v>
      </c>
      <c r="CA1149" t="s">
        <v>2031</v>
      </c>
      <c r="CB1149"/>
      <c r="CC1149" t="s">
        <v>998</v>
      </c>
      <c r="CD1149" t="s">
        <v>1287</v>
      </c>
      <c r="CE1149" t="s">
        <v>11988</v>
      </c>
      <c r="CF1149" t="s">
        <v>11989</v>
      </c>
      <c r="CG1149" t="s">
        <v>1287</v>
      </c>
      <c r="CH1149" t="s">
        <v>1592</v>
      </c>
      <c r="CI1149" t="s">
        <v>2182</v>
      </c>
      <c r="CJ1149" t="s">
        <v>1274</v>
      </c>
      <c r="CK1149"/>
      <c r="CL1149"/>
      <c r="CM1149" t="s">
        <v>11939</v>
      </c>
      <c r="CN1149" t="s">
        <v>11469</v>
      </c>
      <c r="CO1149" t="s">
        <v>11939</v>
      </c>
      <c r="CP1149" t="s">
        <v>11469</v>
      </c>
      <c r="CQ1149" t="s">
        <v>1592</v>
      </c>
      <c r="CR1149">
        <v>8</v>
      </c>
      <c r="CS1149" t="s">
        <v>1223</v>
      </c>
      <c r="CT1149" t="s">
        <v>1223</v>
      </c>
      <c r="CU1149" t="e">
        <v>#N/A</v>
      </c>
      <c r="CV1149" t="s">
        <v>1592</v>
      </c>
      <c r="CW1149" t="s">
        <v>1592</v>
      </c>
      <c r="CX1149">
        <v>1147</v>
      </c>
      <c r="CY1149" t="s">
        <v>11990</v>
      </c>
      <c r="CZ1149" t="s">
        <v>1592</v>
      </c>
      <c r="DA1149" t="s">
        <v>2313</v>
      </c>
      <c r="DB1149" t="s">
        <v>2314</v>
      </c>
      <c r="DC1149" t="s">
        <v>7817</v>
      </c>
      <c r="DD1149" t="s">
        <v>1264</v>
      </c>
      <c r="DE1149" t="s">
        <v>7816</v>
      </c>
      <c r="DF1149" t="s">
        <v>1592</v>
      </c>
      <c r="DG1149" t="s">
        <v>1592</v>
      </c>
      <c r="DH1149" t="s">
        <v>2334</v>
      </c>
      <c r="DI1149" t="e">
        <v>#N/A</v>
      </c>
      <c r="DJ1149"/>
      <c r="DK1149" t="s">
        <v>2334</v>
      </c>
      <c r="DL1149">
        <v>9</v>
      </c>
      <c r="DM1149" t="s">
        <v>2315</v>
      </c>
      <c r="DN1149" t="s">
        <v>1274</v>
      </c>
      <c r="DO1149" t="b">
        <v>1</v>
      </c>
      <c r="DP1149" t="b">
        <v>1</v>
      </c>
      <c r="DQ1149" t="b">
        <v>0</v>
      </c>
      <c r="DR1149" t="b">
        <v>0</v>
      </c>
      <c r="DS1149" t="b">
        <v>0</v>
      </c>
      <c r="DT1149" t="b">
        <v>0</v>
      </c>
      <c r="DU1149" t="b">
        <v>0</v>
      </c>
      <c r="DV1149">
        <v>0</v>
      </c>
      <c r="DW1149" t="b">
        <v>0</v>
      </c>
      <c r="DX1149" t="b">
        <v>0</v>
      </c>
      <c r="DY1149" t="b">
        <v>0</v>
      </c>
      <c r="DZ1149" t="b">
        <v>0</v>
      </c>
      <c r="EA1149" t="b">
        <v>0</v>
      </c>
      <c r="EB1149" t="b">
        <v>0</v>
      </c>
      <c r="EC1149" t="b">
        <v>0</v>
      </c>
      <c r="ED1149" t="b">
        <v>0</v>
      </c>
      <c r="EE1149" t="b">
        <v>0</v>
      </c>
      <c r="EF1149" t="e" cm="1">
        <v>#N/A</v>
      </c>
      <c r="EG1149" t="b">
        <v>0</v>
      </c>
      <c r="EH1149" t="b">
        <v>0</v>
      </c>
      <c r="EI1149" t="e">
        <v>#N/A</v>
      </c>
      <c r="EJ1149" t="e">
        <v>#N/A</v>
      </c>
      <c r="EK1149">
        <v>0</v>
      </c>
      <c r="EL1149">
        <v>22</v>
      </c>
      <c r="EM1149" t="b">
        <v>0</v>
      </c>
    </row>
    <row r="1150" spans="1:143" ht="15.75">
      <c r="A1150"/>
      <c r="B1150" t="s">
        <v>1274</v>
      </c>
      <c r="C1150" t="s">
        <v>1750</v>
      </c>
      <c r="D1150" t="s">
        <v>11991</v>
      </c>
      <c r="E1150" t="s">
        <v>11992</v>
      </c>
      <c r="F1150"/>
      <c r="G1150" t="s">
        <v>11991</v>
      </c>
      <c r="H1150" t="s">
        <v>11991</v>
      </c>
      <c r="I1150" t="s">
        <v>1279</v>
      </c>
      <c r="J1150"/>
      <c r="K1150"/>
      <c r="L1150" t="s">
        <v>1939</v>
      </c>
      <c r="M1150" t="s">
        <v>902</v>
      </c>
      <c r="N1150" t="s">
        <v>902</v>
      </c>
      <c r="O1150" t="s">
        <v>11188</v>
      </c>
      <c r="P1150" t="s">
        <v>1274</v>
      </c>
      <c r="Q1150" t="s">
        <v>1264</v>
      </c>
      <c r="R1150" t="s">
        <v>2182</v>
      </c>
      <c r="S1150"/>
      <c r="T1150"/>
      <c r="U1150" t="s">
        <v>11993</v>
      </c>
      <c r="V1150"/>
      <c r="W1150"/>
      <c r="X1150"/>
      <c r="Y1150"/>
      <c r="Z1150"/>
      <c r="AA1150"/>
      <c r="AB1150"/>
      <c r="AC1150"/>
      <c r="AD1150"/>
      <c r="AE1150"/>
      <c r="AF1150"/>
      <c r="AG1150"/>
      <c r="AH1150"/>
      <c r="AI1150"/>
      <c r="AJ1150"/>
      <c r="AK1150"/>
      <c r="AL1150"/>
      <c r="AM1150"/>
      <c r="AN1150"/>
      <c r="AO1150" s="108" t="s">
        <v>43</v>
      </c>
      <c r="AP1150" t="s">
        <v>1323</v>
      </c>
      <c r="AQ1150">
        <v>11</v>
      </c>
      <c r="AR1150" t="e">
        <v>#N/A</v>
      </c>
      <c r="AS1150" t="s">
        <v>1750</v>
      </c>
      <c r="AT1150" t="e">
        <v>#N/A</v>
      </c>
      <c r="AU1150" t="s">
        <v>11992</v>
      </c>
      <c r="AV1150" t="s">
        <v>11994</v>
      </c>
      <c r="AW1150" t="s">
        <v>1937</v>
      </c>
      <c r="AX1150" t="s">
        <v>1934</v>
      </c>
      <c r="AY1150" t="s">
        <v>11995</v>
      </c>
      <c r="AZ1150" t="s">
        <v>1264</v>
      </c>
      <c r="BA1150" t="s">
        <v>11996</v>
      </c>
      <c r="BB1150" t="s">
        <v>1279</v>
      </c>
      <c r="BC1150" t="s">
        <v>1939</v>
      </c>
      <c r="BD1150" t="s">
        <v>11997</v>
      </c>
      <c r="BE1150">
        <v>1150</v>
      </c>
      <c r="BF1150">
        <v>0</v>
      </c>
      <c r="BG1150">
        <v>0</v>
      </c>
      <c r="BH1150" t="s">
        <v>1592</v>
      </c>
      <c r="BI1150">
        <v>0</v>
      </c>
      <c r="BJ1150">
        <v>0</v>
      </c>
      <c r="BK1150">
        <v>0</v>
      </c>
      <c r="BL1150" t="s">
        <v>1592</v>
      </c>
      <c r="BM1150" t="s">
        <v>1592</v>
      </c>
      <c r="BN1150" t="s">
        <v>1592</v>
      </c>
      <c r="BO1150" t="s" cm="1">
        <v>1592</v>
      </c>
      <c r="BP1150" t="s">
        <v>1592</v>
      </c>
      <c r="BQ1150" t="s">
        <v>1223</v>
      </c>
      <c r="BR1150">
        <v>94</v>
      </c>
      <c r="BS1150" t="s">
        <v>5253</v>
      </c>
      <c r="BT1150" t="s">
        <v>11998</v>
      </c>
      <c r="BU1150" t="s">
        <v>11991</v>
      </c>
      <c r="BV1150" t="s">
        <v>11994</v>
      </c>
      <c r="BW1150" t="s">
        <v>11995</v>
      </c>
      <c r="BX1150" t="s">
        <v>1940</v>
      </c>
      <c r="BY1150" t="s">
        <v>1592</v>
      </c>
      <c r="BZ1150" t="s">
        <v>1937</v>
      </c>
      <c r="CA1150" t="s">
        <v>902</v>
      </c>
      <c r="CB1150"/>
      <c r="CC1150" t="s">
        <v>998</v>
      </c>
      <c r="CD1150" t="s">
        <v>1279</v>
      </c>
      <c r="CE1150" t="s">
        <v>11992</v>
      </c>
      <c r="CF1150" t="s">
        <v>11994</v>
      </c>
      <c r="CG1150" t="s">
        <v>1279</v>
      </c>
      <c r="CH1150" t="s">
        <v>1592</v>
      </c>
      <c r="CI1150" t="s">
        <v>2182</v>
      </c>
      <c r="CJ1150" t="s">
        <v>1274</v>
      </c>
      <c r="CK1150"/>
      <c r="CL1150"/>
      <c r="CM1150" t="s">
        <v>11993</v>
      </c>
      <c r="CN1150" t="s">
        <v>1592</v>
      </c>
      <c r="CO1150" t="s">
        <v>11993</v>
      </c>
      <c r="CP1150" t="s">
        <v>1592</v>
      </c>
      <c r="CQ1150" t="s">
        <v>1592</v>
      </c>
      <c r="CR1150">
        <v>8</v>
      </c>
      <c r="CS1150" t="s">
        <v>1223</v>
      </c>
      <c r="CT1150" t="s">
        <v>1223</v>
      </c>
      <c r="CU1150" t="s">
        <v>1223</v>
      </c>
      <c r="CV1150" t="s">
        <v>1592</v>
      </c>
      <c r="CW1150" t="s">
        <v>1592</v>
      </c>
      <c r="CX1150">
        <v>1148</v>
      </c>
      <c r="CY1150" t="s">
        <v>11999</v>
      </c>
      <c r="CZ1150" t="s">
        <v>1592</v>
      </c>
      <c r="DA1150" t="s">
        <v>2313</v>
      </c>
      <c r="DB1150" t="s">
        <v>2314</v>
      </c>
      <c r="DC1150" t="s">
        <v>11992</v>
      </c>
      <c r="DD1150" t="s">
        <v>1264</v>
      </c>
      <c r="DE1150" t="s">
        <v>11991</v>
      </c>
      <c r="DF1150" t="s">
        <v>1592</v>
      </c>
      <c r="DG1150" t="s">
        <v>1592</v>
      </c>
      <c r="DH1150" t="s">
        <v>2334</v>
      </c>
      <c r="DI1150" t="e">
        <v>#N/A</v>
      </c>
      <c r="DJ1150"/>
      <c r="DK1150" t="s">
        <v>2334</v>
      </c>
      <c r="DL1150">
        <v>9</v>
      </c>
      <c r="DM1150" t="s">
        <v>2315</v>
      </c>
      <c r="DN1150" t="s">
        <v>1274</v>
      </c>
      <c r="DO1150" t="b">
        <v>1</v>
      </c>
      <c r="DP1150" t="b">
        <v>1</v>
      </c>
      <c r="DQ1150" t="b">
        <v>1</v>
      </c>
      <c r="DR1150" t="b">
        <v>0</v>
      </c>
      <c r="DS1150" t="b">
        <v>0</v>
      </c>
      <c r="DT1150" t="b">
        <v>0</v>
      </c>
      <c r="DU1150" t="b">
        <v>1</v>
      </c>
      <c r="DV1150">
        <v>0</v>
      </c>
      <c r="DW1150" t="b">
        <v>0</v>
      </c>
      <c r="DX1150" t="b">
        <v>0</v>
      </c>
      <c r="DY1150" t="b">
        <v>0</v>
      </c>
      <c r="DZ1150" t="b">
        <v>0</v>
      </c>
      <c r="EA1150" t="b">
        <v>0</v>
      </c>
      <c r="EB1150" t="b">
        <v>0</v>
      </c>
      <c r="EC1150" t="b">
        <v>0</v>
      </c>
      <c r="ED1150" t="b">
        <v>0</v>
      </c>
      <c r="EE1150" t="b">
        <v>0</v>
      </c>
      <c r="EF1150" t="b" cm="1">
        <v>0</v>
      </c>
      <c r="EG1150" t="b">
        <v>0</v>
      </c>
      <c r="EH1150" t="b">
        <v>0</v>
      </c>
      <c r="EI1150" t="b">
        <v>0</v>
      </c>
      <c r="EJ1150" t="s">
        <v>1592</v>
      </c>
      <c r="EK1150">
        <v>0</v>
      </c>
      <c r="EL1150">
        <v>37</v>
      </c>
      <c r="EM1150" t="b">
        <v>0</v>
      </c>
    </row>
    <row r="1151" spans="1:143" ht="15.75">
      <c r="A1151"/>
      <c r="B1151" t="s">
        <v>1274</v>
      </c>
      <c r="C1151" t="s">
        <v>1750</v>
      </c>
      <c r="D1151" t="s">
        <v>1761</v>
      </c>
      <c r="E1151" t="s">
        <v>1762</v>
      </c>
      <c r="F1151"/>
      <c r="G1151" t="s">
        <v>1761</v>
      </c>
      <c r="H1151" t="s">
        <v>1761</v>
      </c>
      <c r="I1151" t="s">
        <v>1242</v>
      </c>
      <c r="J1151" t="s">
        <v>11991</v>
      </c>
      <c r="K1151"/>
      <c r="L1151" t="s">
        <v>1939</v>
      </c>
      <c r="M1151" t="s">
        <v>1947</v>
      </c>
      <c r="N1151" t="s">
        <v>11187</v>
      </c>
      <c r="O1151" t="s">
        <v>11188</v>
      </c>
      <c r="P1151" t="s">
        <v>1274</v>
      </c>
      <c r="Q1151" t="s">
        <v>1264</v>
      </c>
      <c r="R1151" t="s">
        <v>2182</v>
      </c>
      <c r="S1151"/>
      <c r="T1151"/>
      <c r="U1151" t="s">
        <v>11993</v>
      </c>
      <c r="V1151" t="s">
        <v>1948</v>
      </c>
      <c r="W1151"/>
      <c r="X1151"/>
      <c r="Y1151"/>
      <c r="Z1151"/>
      <c r="AA1151"/>
      <c r="AB1151"/>
      <c r="AC1151"/>
      <c r="AD1151"/>
      <c r="AE1151"/>
      <c r="AF1151"/>
      <c r="AG1151"/>
      <c r="AH1151"/>
      <c r="AI1151"/>
      <c r="AJ1151"/>
      <c r="AK1151"/>
      <c r="AL1151"/>
      <c r="AM1151"/>
      <c r="AN1151"/>
      <c r="AO1151" s="108" t="s">
        <v>43</v>
      </c>
      <c r="AP1151" t="s">
        <v>1323</v>
      </c>
      <c r="AQ1151">
        <v>12</v>
      </c>
      <c r="AR1151" t="e">
        <v>#N/A</v>
      </c>
      <c r="AS1151" t="s">
        <v>1750</v>
      </c>
      <c r="AT1151" t="e">
        <v>#N/A</v>
      </c>
      <c r="AU1151" t="s">
        <v>1762</v>
      </c>
      <c r="AV1151" t="s">
        <v>1945</v>
      </c>
      <c r="AW1151" t="s">
        <v>1937</v>
      </c>
      <c r="AX1151" t="s">
        <v>1934</v>
      </c>
      <c r="AY1151" t="s">
        <v>2186</v>
      </c>
      <c r="AZ1151" t="s">
        <v>1264</v>
      </c>
      <c r="BA1151" t="s">
        <v>5600</v>
      </c>
      <c r="BB1151" t="s">
        <v>1242</v>
      </c>
      <c r="BC1151" t="s">
        <v>1939</v>
      </c>
      <c r="BD1151" t="s">
        <v>6322</v>
      </c>
      <c r="BE1151">
        <v>339</v>
      </c>
      <c r="BF1151">
        <v>1150</v>
      </c>
      <c r="BG1151">
        <v>0</v>
      </c>
      <c r="BH1151" t="s">
        <v>1592</v>
      </c>
      <c r="BI1151">
        <v>0</v>
      </c>
      <c r="BJ1151">
        <v>0</v>
      </c>
      <c r="BK1151">
        <v>1055</v>
      </c>
      <c r="BL1151" t="s">
        <v>1950</v>
      </c>
      <c r="BM1151" t="s">
        <v>11992</v>
      </c>
      <c r="BN1151" t="s">
        <v>11994</v>
      </c>
      <c r="BO1151" t="e" cm="1">
        <v>#N/A</v>
      </c>
      <c r="BP1151" t="s">
        <v>1592</v>
      </c>
      <c r="BQ1151" t="s">
        <v>1223</v>
      </c>
      <c r="BR1151">
        <v>95</v>
      </c>
      <c r="BS1151" t="s">
        <v>5260</v>
      </c>
      <c r="BT1151" t="s">
        <v>12000</v>
      </c>
      <c r="BU1151" t="s">
        <v>1761</v>
      </c>
      <c r="BV1151" t="s">
        <v>1945</v>
      </c>
      <c r="BW1151" t="s">
        <v>2186</v>
      </c>
      <c r="BX1151" t="s">
        <v>11190</v>
      </c>
      <c r="BY1151" t="s">
        <v>1592</v>
      </c>
      <c r="BZ1151" t="s">
        <v>1937</v>
      </c>
      <c r="CA1151" t="s">
        <v>1947</v>
      </c>
      <c r="CB1151"/>
      <c r="CC1151" t="s">
        <v>998</v>
      </c>
      <c r="CD1151" t="s">
        <v>1242</v>
      </c>
      <c r="CE1151" t="s">
        <v>12001</v>
      </c>
      <c r="CF1151" t="s">
        <v>12002</v>
      </c>
      <c r="CG1151" t="s">
        <v>1242</v>
      </c>
      <c r="CH1151" t="s">
        <v>1592</v>
      </c>
      <c r="CI1151" t="s">
        <v>2182</v>
      </c>
      <c r="CJ1151" t="s">
        <v>1274</v>
      </c>
      <c r="CK1151"/>
      <c r="CL1151"/>
      <c r="CM1151" t="s">
        <v>11993</v>
      </c>
      <c r="CN1151" t="s">
        <v>1948</v>
      </c>
      <c r="CO1151" t="s">
        <v>11993</v>
      </c>
      <c r="CP1151" t="s">
        <v>1948</v>
      </c>
      <c r="CQ1151" t="s">
        <v>1592</v>
      </c>
      <c r="CR1151">
        <v>8</v>
      </c>
      <c r="CS1151" t="s">
        <v>1223</v>
      </c>
      <c r="CT1151" t="s">
        <v>1223</v>
      </c>
      <c r="CU1151" t="s">
        <v>1592</v>
      </c>
      <c r="CV1151" t="s">
        <v>1592</v>
      </c>
      <c r="CW1151" t="s">
        <v>1592</v>
      </c>
      <c r="CX1151">
        <v>1149</v>
      </c>
      <c r="CY1151" t="s">
        <v>12003</v>
      </c>
      <c r="CZ1151" t="s">
        <v>1592</v>
      </c>
      <c r="DA1151" t="s">
        <v>2313</v>
      </c>
      <c r="DB1151" t="s">
        <v>2314</v>
      </c>
      <c r="DC1151" t="s">
        <v>1762</v>
      </c>
      <c r="DD1151" t="s">
        <v>1264</v>
      </c>
      <c r="DE1151" t="s">
        <v>1761</v>
      </c>
      <c r="DF1151" t="s">
        <v>1592</v>
      </c>
      <c r="DG1151" t="s">
        <v>1592</v>
      </c>
      <c r="DH1151" t="s">
        <v>2334</v>
      </c>
      <c r="DI1151" t="e">
        <v>#N/A</v>
      </c>
      <c r="DJ1151"/>
      <c r="DK1151" t="s">
        <v>2334</v>
      </c>
      <c r="DL1151">
        <v>9</v>
      </c>
      <c r="DM1151" t="s">
        <v>2315</v>
      </c>
      <c r="DN1151" t="s">
        <v>1274</v>
      </c>
      <c r="DO1151" t="b">
        <v>1</v>
      </c>
      <c r="DP1151" t="b">
        <v>1</v>
      </c>
      <c r="DQ1151" t="b">
        <v>0</v>
      </c>
      <c r="DR1151" t="b">
        <v>0</v>
      </c>
      <c r="DS1151" t="b">
        <v>0</v>
      </c>
      <c r="DT1151" t="b">
        <v>0</v>
      </c>
      <c r="DU1151" t="b">
        <v>0</v>
      </c>
      <c r="DV1151">
        <v>0</v>
      </c>
      <c r="DW1151" t="b">
        <v>0</v>
      </c>
      <c r="DX1151" t="b">
        <v>0</v>
      </c>
      <c r="DY1151" t="b">
        <v>0</v>
      </c>
      <c r="DZ1151" t="b">
        <v>0</v>
      </c>
      <c r="EA1151" t="b">
        <v>0</v>
      </c>
      <c r="EB1151" t="b">
        <v>0</v>
      </c>
      <c r="EC1151" t="b">
        <v>0</v>
      </c>
      <c r="ED1151" t="b">
        <v>0</v>
      </c>
      <c r="EE1151" t="b">
        <v>0</v>
      </c>
      <c r="EF1151" t="b" cm="1">
        <v>0</v>
      </c>
      <c r="EG1151" t="b">
        <v>0</v>
      </c>
      <c r="EH1151" t="b">
        <v>0</v>
      </c>
      <c r="EI1151" t="b">
        <v>0</v>
      </c>
      <c r="EJ1151" t="s">
        <v>1592</v>
      </c>
      <c r="EK1151">
        <v>0</v>
      </c>
      <c r="EL1151">
        <v>7</v>
      </c>
      <c r="EM1151" t="b">
        <v>0</v>
      </c>
    </row>
    <row r="1152" spans="1:143" ht="31.5">
      <c r="A1152"/>
      <c r="B1152" t="s">
        <v>1274</v>
      </c>
      <c r="C1152" t="s">
        <v>1750</v>
      </c>
      <c r="D1152" t="s">
        <v>5617</v>
      </c>
      <c r="E1152" t="s">
        <v>5618</v>
      </c>
      <c r="F1152"/>
      <c r="G1152" t="s">
        <v>5617</v>
      </c>
      <c r="H1152" t="s">
        <v>11099</v>
      </c>
      <c r="I1152" t="s">
        <v>1242</v>
      </c>
      <c r="J1152" t="s">
        <v>11991</v>
      </c>
      <c r="K1152"/>
      <c r="L1152" t="s">
        <v>1939</v>
      </c>
      <c r="M1152" t="s">
        <v>1947</v>
      </c>
      <c r="N1152" s="109" t="s">
        <v>6598</v>
      </c>
      <c r="O1152" t="s">
        <v>11188</v>
      </c>
      <c r="P1152" t="s">
        <v>1274</v>
      </c>
      <c r="Q1152" t="s">
        <v>1264</v>
      </c>
      <c r="R1152" t="s">
        <v>2182</v>
      </c>
      <c r="S1152"/>
      <c r="T1152"/>
      <c r="U1152" t="s">
        <v>11993</v>
      </c>
      <c r="V1152" t="s">
        <v>5620</v>
      </c>
      <c r="W1152"/>
      <c r="X1152"/>
      <c r="Y1152"/>
      <c r="Z1152"/>
      <c r="AA1152"/>
      <c r="AB1152"/>
      <c r="AC1152"/>
      <c r="AD1152"/>
      <c r="AE1152"/>
      <c r="AF1152"/>
      <c r="AG1152"/>
      <c r="AH1152"/>
      <c r="AI1152"/>
      <c r="AJ1152"/>
      <c r="AK1152"/>
      <c r="AL1152"/>
      <c r="AM1152"/>
      <c r="AN1152"/>
      <c r="AO1152" s="108" t="s">
        <v>43</v>
      </c>
      <c r="AP1152" t="s">
        <v>1323</v>
      </c>
      <c r="AQ1152">
        <v>13</v>
      </c>
      <c r="AR1152" t="e">
        <v>#N/A</v>
      </c>
      <c r="AS1152" t="s">
        <v>1750</v>
      </c>
      <c r="AT1152" t="e">
        <v>#N/A</v>
      </c>
      <c r="AU1152" t="s">
        <v>5618</v>
      </c>
      <c r="AV1152" t="s">
        <v>5621</v>
      </c>
      <c r="AW1152" t="s">
        <v>1937</v>
      </c>
      <c r="AX1152" t="s">
        <v>1934</v>
      </c>
      <c r="AY1152" t="s">
        <v>5622</v>
      </c>
      <c r="AZ1152" t="s">
        <v>1264</v>
      </c>
      <c r="BA1152" t="s">
        <v>5623</v>
      </c>
      <c r="BB1152" t="s">
        <v>1242</v>
      </c>
      <c r="BC1152" t="s">
        <v>1939</v>
      </c>
      <c r="BD1152" t="s">
        <v>6332</v>
      </c>
      <c r="BE1152">
        <v>341</v>
      </c>
      <c r="BF1152">
        <v>1150</v>
      </c>
      <c r="BG1152">
        <v>0</v>
      </c>
      <c r="BH1152" t="s">
        <v>1592</v>
      </c>
      <c r="BI1152">
        <v>0</v>
      </c>
      <c r="BJ1152">
        <v>0</v>
      </c>
      <c r="BK1152">
        <v>1051</v>
      </c>
      <c r="BL1152" t="s">
        <v>5625</v>
      </c>
      <c r="BM1152" t="s">
        <v>11992</v>
      </c>
      <c r="BN1152" t="s">
        <v>11994</v>
      </c>
      <c r="BO1152" t="e" cm="1">
        <v>#N/A</v>
      </c>
      <c r="BP1152" t="s">
        <v>1592</v>
      </c>
      <c r="BQ1152" t="s">
        <v>1223</v>
      </c>
      <c r="BR1152">
        <v>96</v>
      </c>
      <c r="BS1152" t="s">
        <v>5263</v>
      </c>
      <c r="BT1152" t="s">
        <v>12004</v>
      </c>
      <c r="BU1152" t="s">
        <v>5617</v>
      </c>
      <c r="BV1152" t="s">
        <v>5621</v>
      </c>
      <c r="BW1152" t="s">
        <v>11104</v>
      </c>
      <c r="BX1152" t="s">
        <v>6602</v>
      </c>
      <c r="BY1152" t="s">
        <v>1592</v>
      </c>
      <c r="BZ1152" t="s">
        <v>1937</v>
      </c>
      <c r="CA1152" t="s">
        <v>1947</v>
      </c>
      <c r="CB1152"/>
      <c r="CC1152" t="s">
        <v>998</v>
      </c>
      <c r="CD1152" t="s">
        <v>1242</v>
      </c>
      <c r="CE1152" t="s">
        <v>12005</v>
      </c>
      <c r="CF1152" t="s">
        <v>12006</v>
      </c>
      <c r="CG1152" t="s">
        <v>1242</v>
      </c>
      <c r="CH1152" t="s">
        <v>1592</v>
      </c>
      <c r="CI1152" t="s">
        <v>2182</v>
      </c>
      <c r="CJ1152" t="s">
        <v>1274</v>
      </c>
      <c r="CK1152"/>
      <c r="CL1152"/>
      <c r="CM1152" t="s">
        <v>11993</v>
      </c>
      <c r="CN1152" t="s">
        <v>5620</v>
      </c>
      <c r="CO1152" t="s">
        <v>11993</v>
      </c>
      <c r="CP1152" t="s">
        <v>5620</v>
      </c>
      <c r="CQ1152" t="s">
        <v>1592</v>
      </c>
      <c r="CR1152">
        <v>8</v>
      </c>
      <c r="CS1152" t="s">
        <v>1223</v>
      </c>
      <c r="CT1152" t="s">
        <v>1223</v>
      </c>
      <c r="CU1152" t="s">
        <v>1592</v>
      </c>
      <c r="CV1152" t="s">
        <v>1592</v>
      </c>
      <c r="CW1152" t="s">
        <v>1592</v>
      </c>
      <c r="CX1152">
        <v>1150</v>
      </c>
      <c r="CY1152" t="s">
        <v>12007</v>
      </c>
      <c r="CZ1152" t="s">
        <v>1592</v>
      </c>
      <c r="DA1152" t="s">
        <v>2313</v>
      </c>
      <c r="DB1152" t="s">
        <v>2314</v>
      </c>
      <c r="DC1152" t="s">
        <v>5618</v>
      </c>
      <c r="DD1152" t="s">
        <v>1264</v>
      </c>
      <c r="DE1152" t="s">
        <v>5617</v>
      </c>
      <c r="DF1152" t="s">
        <v>1592</v>
      </c>
      <c r="DG1152" t="s">
        <v>1592</v>
      </c>
      <c r="DH1152" t="s">
        <v>2334</v>
      </c>
      <c r="DI1152" t="e">
        <v>#N/A</v>
      </c>
      <c r="DJ1152"/>
      <c r="DK1152" t="s">
        <v>2334</v>
      </c>
      <c r="DL1152">
        <v>9</v>
      </c>
      <c r="DM1152" t="s">
        <v>2315</v>
      </c>
      <c r="DN1152" t="s">
        <v>1274</v>
      </c>
      <c r="DO1152" t="b">
        <v>1</v>
      </c>
      <c r="DP1152" t="b">
        <v>1</v>
      </c>
      <c r="DQ1152" t="b">
        <v>0</v>
      </c>
      <c r="DR1152" t="b">
        <v>0</v>
      </c>
      <c r="DS1152" t="b">
        <v>0</v>
      </c>
      <c r="DT1152" t="b">
        <v>0</v>
      </c>
      <c r="DU1152" t="b">
        <v>0</v>
      </c>
      <c r="DV1152">
        <v>0</v>
      </c>
      <c r="DW1152" t="b">
        <v>0</v>
      </c>
      <c r="DX1152" t="b">
        <v>0</v>
      </c>
      <c r="DY1152" t="b">
        <v>0</v>
      </c>
      <c r="DZ1152" t="b">
        <v>0</v>
      </c>
      <c r="EA1152" t="b">
        <v>0</v>
      </c>
      <c r="EB1152" t="b">
        <v>0</v>
      </c>
      <c r="EC1152" t="b">
        <v>0</v>
      </c>
      <c r="ED1152" t="b">
        <v>0</v>
      </c>
      <c r="EE1152" t="b">
        <v>0</v>
      </c>
      <c r="EF1152" t="b" cm="1">
        <v>0</v>
      </c>
      <c r="EG1152" t="b">
        <v>0</v>
      </c>
      <c r="EH1152" t="b">
        <v>0</v>
      </c>
      <c r="EI1152" t="b">
        <v>0</v>
      </c>
      <c r="EJ1152" t="s">
        <v>1592</v>
      </c>
      <c r="EK1152">
        <v>0</v>
      </c>
      <c r="EL1152">
        <v>13</v>
      </c>
      <c r="EM1152" t="b">
        <v>0</v>
      </c>
    </row>
    <row r="1153" spans="1:143" ht="15.75">
      <c r="A1153"/>
      <c r="B1153" t="s">
        <v>1274</v>
      </c>
      <c r="C1153" t="s">
        <v>1750</v>
      </c>
      <c r="D1153" t="s">
        <v>1766</v>
      </c>
      <c r="E1153" t="s">
        <v>1767</v>
      </c>
      <c r="F1153"/>
      <c r="G1153" t="s">
        <v>1766</v>
      </c>
      <c r="H1153" t="s">
        <v>1766</v>
      </c>
      <c r="I1153" t="s">
        <v>1242</v>
      </c>
      <c r="J1153" t="s">
        <v>11991</v>
      </c>
      <c r="K1153"/>
      <c r="L1153" t="s">
        <v>1939</v>
      </c>
      <c r="M1153" t="s">
        <v>1947</v>
      </c>
      <c r="N1153" t="s">
        <v>12008</v>
      </c>
      <c r="O1153" t="s">
        <v>11188</v>
      </c>
      <c r="P1153" t="s">
        <v>1274</v>
      </c>
      <c r="Q1153" t="s">
        <v>1264</v>
      </c>
      <c r="R1153" t="s">
        <v>2182</v>
      </c>
      <c r="S1153"/>
      <c r="T1153"/>
      <c r="U1153" t="s">
        <v>11993</v>
      </c>
      <c r="V1153" t="s">
        <v>1956</v>
      </c>
      <c r="W1153"/>
      <c r="X1153"/>
      <c r="Y1153"/>
      <c r="Z1153"/>
      <c r="AA1153"/>
      <c r="AB1153"/>
      <c r="AC1153"/>
      <c r="AD1153"/>
      <c r="AE1153"/>
      <c r="AF1153"/>
      <c r="AG1153"/>
      <c r="AH1153"/>
      <c r="AI1153"/>
      <c r="AJ1153"/>
      <c r="AK1153"/>
      <c r="AL1153"/>
      <c r="AM1153"/>
      <c r="AN1153"/>
      <c r="AO1153" s="108" t="s">
        <v>43</v>
      </c>
      <c r="AP1153" t="s">
        <v>1323</v>
      </c>
      <c r="AQ1153">
        <v>14</v>
      </c>
      <c r="AR1153" t="e">
        <v>#N/A</v>
      </c>
      <c r="AS1153" t="s">
        <v>1750</v>
      </c>
      <c r="AT1153" t="e">
        <v>#N/A</v>
      </c>
      <c r="AU1153" t="s">
        <v>1767</v>
      </c>
      <c r="AV1153" t="s">
        <v>1953</v>
      </c>
      <c r="AW1153" t="s">
        <v>1937</v>
      </c>
      <c r="AX1153" t="s">
        <v>1934</v>
      </c>
      <c r="AY1153" t="s">
        <v>2191</v>
      </c>
      <c r="AZ1153" t="s">
        <v>1264</v>
      </c>
      <c r="BA1153" t="s">
        <v>5610</v>
      </c>
      <c r="BB1153" t="s">
        <v>1242</v>
      </c>
      <c r="BC1153" t="s">
        <v>1939</v>
      </c>
      <c r="BD1153" t="s">
        <v>6327</v>
      </c>
      <c r="BE1153">
        <v>340</v>
      </c>
      <c r="BF1153">
        <v>1150</v>
      </c>
      <c r="BG1153">
        <v>0</v>
      </c>
      <c r="BH1153" t="s">
        <v>1592</v>
      </c>
      <c r="BI1153">
        <v>0</v>
      </c>
      <c r="BJ1153">
        <v>0</v>
      </c>
      <c r="BK1153">
        <v>1036</v>
      </c>
      <c r="BL1153" t="s">
        <v>1958</v>
      </c>
      <c r="BM1153" t="s">
        <v>11992</v>
      </c>
      <c r="BN1153" t="s">
        <v>11994</v>
      </c>
      <c r="BO1153" t="e" cm="1">
        <v>#N/A</v>
      </c>
      <c r="BP1153" t="s">
        <v>1592</v>
      </c>
      <c r="BQ1153" t="s">
        <v>1223</v>
      </c>
      <c r="BR1153">
        <v>97</v>
      </c>
      <c r="BS1153" t="s">
        <v>5267</v>
      </c>
      <c r="BT1153" t="s">
        <v>12009</v>
      </c>
      <c r="BU1153" t="s">
        <v>1766</v>
      </c>
      <c r="BV1153" t="s">
        <v>1953</v>
      </c>
      <c r="BW1153" t="s">
        <v>2191</v>
      </c>
      <c r="BX1153" t="s">
        <v>12010</v>
      </c>
      <c r="BY1153" t="s">
        <v>1592</v>
      </c>
      <c r="BZ1153" t="s">
        <v>1937</v>
      </c>
      <c r="CA1153" t="s">
        <v>1947</v>
      </c>
      <c r="CB1153"/>
      <c r="CC1153" t="s">
        <v>998</v>
      </c>
      <c r="CD1153" t="s">
        <v>1242</v>
      </c>
      <c r="CE1153" t="s">
        <v>12011</v>
      </c>
      <c r="CF1153" t="s">
        <v>12012</v>
      </c>
      <c r="CG1153" t="s">
        <v>1242</v>
      </c>
      <c r="CH1153" t="s">
        <v>1592</v>
      </c>
      <c r="CI1153" t="s">
        <v>2182</v>
      </c>
      <c r="CJ1153" t="s">
        <v>1274</v>
      </c>
      <c r="CK1153"/>
      <c r="CL1153"/>
      <c r="CM1153" t="s">
        <v>11993</v>
      </c>
      <c r="CN1153" t="s">
        <v>1956</v>
      </c>
      <c r="CO1153" t="s">
        <v>11993</v>
      </c>
      <c r="CP1153" t="s">
        <v>1956</v>
      </c>
      <c r="CQ1153" t="s">
        <v>1592</v>
      </c>
      <c r="CR1153">
        <v>8</v>
      </c>
      <c r="CS1153" t="s">
        <v>1223</v>
      </c>
      <c r="CT1153" t="s">
        <v>1223</v>
      </c>
      <c r="CU1153" t="s">
        <v>1592</v>
      </c>
      <c r="CV1153" t="s">
        <v>1592</v>
      </c>
      <c r="CW1153" t="s">
        <v>1592</v>
      </c>
      <c r="CX1153">
        <v>1151</v>
      </c>
      <c r="CY1153" t="s">
        <v>12013</v>
      </c>
      <c r="CZ1153" t="s">
        <v>1592</v>
      </c>
      <c r="DA1153" t="s">
        <v>2313</v>
      </c>
      <c r="DB1153" t="s">
        <v>2314</v>
      </c>
      <c r="DC1153" t="s">
        <v>1767</v>
      </c>
      <c r="DD1153" t="s">
        <v>1264</v>
      </c>
      <c r="DE1153" t="s">
        <v>1766</v>
      </c>
      <c r="DF1153" t="s">
        <v>1592</v>
      </c>
      <c r="DG1153" t="s">
        <v>1592</v>
      </c>
      <c r="DH1153" t="s">
        <v>2334</v>
      </c>
      <c r="DI1153" t="e">
        <v>#N/A</v>
      </c>
      <c r="DJ1153"/>
      <c r="DK1153" t="s">
        <v>2334</v>
      </c>
      <c r="DL1153">
        <v>9</v>
      </c>
      <c r="DM1153" t="s">
        <v>2315</v>
      </c>
      <c r="DN1153" t="s">
        <v>1274</v>
      </c>
      <c r="DO1153" t="b">
        <v>1</v>
      </c>
      <c r="DP1153" t="b">
        <v>1</v>
      </c>
      <c r="DQ1153" t="b">
        <v>0</v>
      </c>
      <c r="DR1153" t="b">
        <v>0</v>
      </c>
      <c r="DS1153" t="b">
        <v>0</v>
      </c>
      <c r="DT1153" t="b">
        <v>0</v>
      </c>
      <c r="DU1153" t="b">
        <v>0</v>
      </c>
      <c r="DV1153">
        <v>0</v>
      </c>
      <c r="DW1153" t="b">
        <v>0</v>
      </c>
      <c r="DX1153" t="b">
        <v>0</v>
      </c>
      <c r="DY1153" t="b">
        <v>0</v>
      </c>
      <c r="DZ1153" t="b">
        <v>0</v>
      </c>
      <c r="EA1153" t="b">
        <v>0</v>
      </c>
      <c r="EB1153" t="b">
        <v>0</v>
      </c>
      <c r="EC1153" t="b">
        <v>0</v>
      </c>
      <c r="ED1153" t="b">
        <v>0</v>
      </c>
      <c r="EE1153" t="b">
        <v>0</v>
      </c>
      <c r="EF1153" t="b" cm="1">
        <v>0</v>
      </c>
      <c r="EG1153" t="b">
        <v>0</v>
      </c>
      <c r="EH1153" t="b">
        <v>0</v>
      </c>
      <c r="EI1153" t="b">
        <v>0</v>
      </c>
      <c r="EJ1153" t="s">
        <v>1592</v>
      </c>
      <c r="EK1153">
        <v>0</v>
      </c>
      <c r="EL1153">
        <v>13</v>
      </c>
      <c r="EM1153" t="b">
        <v>0</v>
      </c>
    </row>
    <row r="1154" spans="1:143" ht="15.75">
      <c r="A1154"/>
      <c r="B1154" t="s">
        <v>1274</v>
      </c>
      <c r="C1154" t="s">
        <v>1750</v>
      </c>
      <c r="D1154" t="s">
        <v>11521</v>
      </c>
      <c r="E1154" t="s">
        <v>11522</v>
      </c>
      <c r="F1154"/>
      <c r="G1154" t="s">
        <v>11521</v>
      </c>
      <c r="H1154" t="s">
        <v>11521</v>
      </c>
      <c r="I1154" t="s">
        <v>1242</v>
      </c>
      <c r="J1154" t="s">
        <v>11991</v>
      </c>
      <c r="K1154"/>
      <c r="L1154" t="s">
        <v>1939</v>
      </c>
      <c r="M1154" t="s">
        <v>2031</v>
      </c>
      <c r="N1154"/>
      <c r="O1154" t="s">
        <v>11188</v>
      </c>
      <c r="P1154" t="s">
        <v>1274</v>
      </c>
      <c r="Q1154" t="s">
        <v>1264</v>
      </c>
      <c r="R1154" t="s">
        <v>2182</v>
      </c>
      <c r="S1154"/>
      <c r="T1154"/>
      <c r="U1154" t="s">
        <v>11993</v>
      </c>
      <c r="V1154" t="s">
        <v>11523</v>
      </c>
      <c r="W1154"/>
      <c r="X1154"/>
      <c r="Y1154"/>
      <c r="Z1154"/>
      <c r="AA1154"/>
      <c r="AB1154"/>
      <c r="AC1154"/>
      <c r="AD1154"/>
      <c r="AE1154"/>
      <c r="AF1154"/>
      <c r="AG1154"/>
      <c r="AH1154"/>
      <c r="AI1154"/>
      <c r="AJ1154"/>
      <c r="AK1154"/>
      <c r="AL1154"/>
      <c r="AM1154"/>
      <c r="AN1154"/>
      <c r="AO1154" s="108" t="s">
        <v>43</v>
      </c>
      <c r="AP1154" t="s">
        <v>1323</v>
      </c>
      <c r="AQ1154">
        <v>15</v>
      </c>
      <c r="AR1154" t="e">
        <v>#N/A</v>
      </c>
      <c r="AS1154" t="s">
        <v>1750</v>
      </c>
      <c r="AT1154" t="e">
        <v>#N/A</v>
      </c>
      <c r="AU1154" t="s">
        <v>11522</v>
      </c>
      <c r="AV1154" t="s">
        <v>11525</v>
      </c>
      <c r="AW1154" t="s">
        <v>1937</v>
      </c>
      <c r="AX1154" t="s">
        <v>1934</v>
      </c>
      <c r="AY1154" t="s">
        <v>11526</v>
      </c>
      <c r="AZ1154" t="s">
        <v>1264</v>
      </c>
      <c r="BA1154" t="s">
        <v>11527</v>
      </c>
      <c r="BB1154" t="s">
        <v>1242</v>
      </c>
      <c r="BC1154" t="s">
        <v>1939</v>
      </c>
      <c r="BD1154" t="s">
        <v>12014</v>
      </c>
      <c r="BE1154">
        <v>1093</v>
      </c>
      <c r="BF1154">
        <v>1150</v>
      </c>
      <c r="BG1154">
        <v>0</v>
      </c>
      <c r="BH1154" t="s">
        <v>1592</v>
      </c>
      <c r="BI1154">
        <v>0</v>
      </c>
      <c r="BJ1154">
        <v>0</v>
      </c>
      <c r="BK1154">
        <v>1093</v>
      </c>
      <c r="BL1154" t="s">
        <v>11531</v>
      </c>
      <c r="BM1154" t="s">
        <v>11992</v>
      </c>
      <c r="BN1154" t="s">
        <v>11994</v>
      </c>
      <c r="BO1154" t="e" cm="1">
        <v>#N/A</v>
      </c>
      <c r="BP1154" t="s">
        <v>1592</v>
      </c>
      <c r="BQ1154" t="s">
        <v>1223</v>
      </c>
      <c r="BR1154">
        <v>98</v>
      </c>
      <c r="BS1154" t="s">
        <v>5271</v>
      </c>
      <c r="BT1154" t="s">
        <v>12015</v>
      </c>
      <c r="BU1154" t="s">
        <v>11521</v>
      </c>
      <c r="BV1154" t="s">
        <v>11525</v>
      </c>
      <c r="BW1154" t="s">
        <v>11526</v>
      </c>
      <c r="BX1154" t="s">
        <v>1937</v>
      </c>
      <c r="BY1154" t="s">
        <v>1592</v>
      </c>
      <c r="BZ1154" t="s">
        <v>1937</v>
      </c>
      <c r="CA1154" t="s">
        <v>2031</v>
      </c>
      <c r="CB1154"/>
      <c r="CC1154" t="s">
        <v>998</v>
      </c>
      <c r="CD1154" t="s">
        <v>1242</v>
      </c>
      <c r="CE1154" t="s">
        <v>12016</v>
      </c>
      <c r="CF1154" t="s">
        <v>12017</v>
      </c>
      <c r="CG1154" t="s">
        <v>1242</v>
      </c>
      <c r="CH1154" t="s">
        <v>1592</v>
      </c>
      <c r="CI1154" t="s">
        <v>2182</v>
      </c>
      <c r="CJ1154" t="s">
        <v>1274</v>
      </c>
      <c r="CK1154"/>
      <c r="CL1154"/>
      <c r="CM1154" t="s">
        <v>11993</v>
      </c>
      <c r="CN1154" t="s">
        <v>11523</v>
      </c>
      <c r="CO1154" t="s">
        <v>11993</v>
      </c>
      <c r="CP1154" t="s">
        <v>11523</v>
      </c>
      <c r="CQ1154" t="s">
        <v>1592</v>
      </c>
      <c r="CR1154">
        <v>8</v>
      </c>
      <c r="CS1154" t="s">
        <v>1223</v>
      </c>
      <c r="CT1154" t="s">
        <v>1223</v>
      </c>
      <c r="CU1154" t="s">
        <v>1223</v>
      </c>
      <c r="CV1154" t="s">
        <v>1592</v>
      </c>
      <c r="CW1154" t="s">
        <v>1592</v>
      </c>
      <c r="CX1154">
        <v>1152</v>
      </c>
      <c r="CY1154" t="s">
        <v>12018</v>
      </c>
      <c r="CZ1154" t="s">
        <v>1592</v>
      </c>
      <c r="DA1154" t="s">
        <v>2313</v>
      </c>
      <c r="DB1154" t="s">
        <v>2314</v>
      </c>
      <c r="DC1154" t="s">
        <v>11522</v>
      </c>
      <c r="DD1154" t="s">
        <v>1264</v>
      </c>
      <c r="DE1154" t="s">
        <v>11521</v>
      </c>
      <c r="DF1154" t="s">
        <v>1592</v>
      </c>
      <c r="DG1154" t="s">
        <v>1592</v>
      </c>
      <c r="DH1154" t="s">
        <v>2334</v>
      </c>
      <c r="DI1154" t="e">
        <v>#N/A</v>
      </c>
      <c r="DJ1154"/>
      <c r="DK1154" t="s">
        <v>2334</v>
      </c>
      <c r="DL1154">
        <v>9</v>
      </c>
      <c r="DM1154" t="s">
        <v>2315</v>
      </c>
      <c r="DN1154" t="s">
        <v>1274</v>
      </c>
      <c r="DO1154" t="b">
        <v>1</v>
      </c>
      <c r="DP1154" t="b">
        <v>1</v>
      </c>
      <c r="DQ1154" t="b">
        <v>0</v>
      </c>
      <c r="DR1154" t="b">
        <v>0</v>
      </c>
      <c r="DS1154" t="b">
        <v>0</v>
      </c>
      <c r="DT1154" t="b">
        <v>0</v>
      </c>
      <c r="DU1154" t="b">
        <v>0</v>
      </c>
      <c r="DV1154">
        <v>0</v>
      </c>
      <c r="DW1154" t="b">
        <v>0</v>
      </c>
      <c r="DX1154" t="b">
        <v>0</v>
      </c>
      <c r="DY1154" t="b">
        <v>0</v>
      </c>
      <c r="DZ1154" t="b">
        <v>0</v>
      </c>
      <c r="EA1154" t="b">
        <v>0</v>
      </c>
      <c r="EB1154" t="b">
        <v>0</v>
      </c>
      <c r="EC1154" t="b">
        <v>0</v>
      </c>
      <c r="ED1154" t="b">
        <v>0</v>
      </c>
      <c r="EE1154" t="b">
        <v>0</v>
      </c>
      <c r="EF1154" t="b" cm="1">
        <v>0</v>
      </c>
      <c r="EG1154" t="b">
        <v>0</v>
      </c>
      <c r="EH1154" t="b">
        <v>0</v>
      </c>
      <c r="EI1154" t="b">
        <v>0</v>
      </c>
      <c r="EJ1154" t="s">
        <v>1592</v>
      </c>
      <c r="EK1154">
        <v>0</v>
      </c>
      <c r="EL1154">
        <v>8</v>
      </c>
      <c r="EM1154" t="b">
        <v>0</v>
      </c>
    </row>
    <row r="1155" spans="1:143" ht="15.75">
      <c r="A1155"/>
      <c r="B1155" t="s">
        <v>1274</v>
      </c>
      <c r="C1155" t="s">
        <v>1750</v>
      </c>
      <c r="D1155" t="s">
        <v>11075</v>
      </c>
      <c r="E1155" t="s">
        <v>11076</v>
      </c>
      <c r="F1155"/>
      <c r="G1155" t="s">
        <v>11075</v>
      </c>
      <c r="H1155" t="s">
        <v>11075</v>
      </c>
      <c r="I1155" t="s">
        <v>1242</v>
      </c>
      <c r="J1155" t="s">
        <v>11991</v>
      </c>
      <c r="K1155"/>
      <c r="L1155" t="s">
        <v>1939</v>
      </c>
      <c r="M1155" t="s">
        <v>1947</v>
      </c>
      <c r="N1155" t="s">
        <v>11951</v>
      </c>
      <c r="O1155" t="s">
        <v>11188</v>
      </c>
      <c r="P1155" t="s">
        <v>1274</v>
      </c>
      <c r="Q1155" t="s">
        <v>1264</v>
      </c>
      <c r="R1155" t="s">
        <v>2182</v>
      </c>
      <c r="S1155"/>
      <c r="T1155"/>
      <c r="U1155" t="s">
        <v>11993</v>
      </c>
      <c r="V1155" t="s">
        <v>11078</v>
      </c>
      <c r="W1155"/>
      <c r="X1155"/>
      <c r="Y1155"/>
      <c r="Z1155"/>
      <c r="AA1155"/>
      <c r="AB1155"/>
      <c r="AC1155"/>
      <c r="AD1155"/>
      <c r="AE1155"/>
      <c r="AF1155"/>
      <c r="AG1155"/>
      <c r="AH1155"/>
      <c r="AI1155"/>
      <c r="AJ1155"/>
      <c r="AK1155"/>
      <c r="AL1155"/>
      <c r="AM1155"/>
      <c r="AN1155"/>
      <c r="AO1155" s="108" t="s">
        <v>43</v>
      </c>
      <c r="AP1155" t="s">
        <v>1323</v>
      </c>
      <c r="AQ1155">
        <v>16</v>
      </c>
      <c r="AR1155" t="e">
        <v>#N/A</v>
      </c>
      <c r="AS1155" t="s">
        <v>1750</v>
      </c>
      <c r="AT1155" t="e">
        <v>#N/A</v>
      </c>
      <c r="AU1155" t="s">
        <v>11076</v>
      </c>
      <c r="AV1155" t="s">
        <v>11079</v>
      </c>
      <c r="AW1155" t="s">
        <v>1937</v>
      </c>
      <c r="AX1155" t="s">
        <v>1934</v>
      </c>
      <c r="AY1155" t="s">
        <v>11080</v>
      </c>
      <c r="AZ1155" t="s">
        <v>1264</v>
      </c>
      <c r="BA1155" t="s">
        <v>11081</v>
      </c>
      <c r="BB1155" t="s">
        <v>1242</v>
      </c>
      <c r="BC1155" t="s">
        <v>1939</v>
      </c>
      <c r="BD1155" t="s">
        <v>11952</v>
      </c>
      <c r="BE1155">
        <v>1047</v>
      </c>
      <c r="BF1155">
        <v>1150</v>
      </c>
      <c r="BG1155">
        <v>0</v>
      </c>
      <c r="BH1155" t="s">
        <v>1592</v>
      </c>
      <c r="BI1155">
        <v>0</v>
      </c>
      <c r="BJ1155">
        <v>0</v>
      </c>
      <c r="BK1155">
        <v>1047</v>
      </c>
      <c r="BL1155" t="s">
        <v>11086</v>
      </c>
      <c r="BM1155" t="s">
        <v>11992</v>
      </c>
      <c r="BN1155" t="s">
        <v>11994</v>
      </c>
      <c r="BO1155" t="e" cm="1">
        <v>#N/A</v>
      </c>
      <c r="BP1155" t="s">
        <v>1592</v>
      </c>
      <c r="BQ1155" t="s">
        <v>1223</v>
      </c>
      <c r="BR1155">
        <v>99</v>
      </c>
      <c r="BS1155" t="s">
        <v>5275</v>
      </c>
      <c r="BT1155" t="s">
        <v>12019</v>
      </c>
      <c r="BU1155" t="s">
        <v>11075</v>
      </c>
      <c r="BV1155" t="s">
        <v>11079</v>
      </c>
      <c r="BW1155" t="s">
        <v>11080</v>
      </c>
      <c r="BX1155" t="s">
        <v>11954</v>
      </c>
      <c r="BY1155" t="s">
        <v>1592</v>
      </c>
      <c r="BZ1155" t="s">
        <v>1937</v>
      </c>
      <c r="CA1155" t="s">
        <v>1947</v>
      </c>
      <c r="CB1155"/>
      <c r="CC1155" t="s">
        <v>998</v>
      </c>
      <c r="CD1155" t="s">
        <v>1242</v>
      </c>
      <c r="CE1155" t="s">
        <v>12020</v>
      </c>
      <c r="CF1155" t="s">
        <v>12021</v>
      </c>
      <c r="CG1155" t="s">
        <v>1242</v>
      </c>
      <c r="CH1155" t="s">
        <v>1592</v>
      </c>
      <c r="CI1155" t="s">
        <v>2182</v>
      </c>
      <c r="CJ1155" t="s">
        <v>1274</v>
      </c>
      <c r="CK1155"/>
      <c r="CL1155"/>
      <c r="CM1155" t="s">
        <v>11993</v>
      </c>
      <c r="CN1155" t="s">
        <v>11078</v>
      </c>
      <c r="CO1155" t="s">
        <v>11993</v>
      </c>
      <c r="CP1155" t="s">
        <v>11078</v>
      </c>
      <c r="CQ1155" t="s">
        <v>1592</v>
      </c>
      <c r="CR1155">
        <v>8</v>
      </c>
      <c r="CS1155" t="s">
        <v>1223</v>
      </c>
      <c r="CT1155" t="s">
        <v>1223</v>
      </c>
      <c r="CU1155" t="s">
        <v>1592</v>
      </c>
      <c r="CV1155" t="s">
        <v>1592</v>
      </c>
      <c r="CW1155" t="s">
        <v>1592</v>
      </c>
      <c r="CX1155">
        <v>1153</v>
      </c>
      <c r="CY1155" t="s">
        <v>12022</v>
      </c>
      <c r="CZ1155" t="s">
        <v>1592</v>
      </c>
      <c r="DA1155" t="s">
        <v>2313</v>
      </c>
      <c r="DB1155" t="s">
        <v>2314</v>
      </c>
      <c r="DC1155" t="s">
        <v>11076</v>
      </c>
      <c r="DD1155" t="s">
        <v>1264</v>
      </c>
      <c r="DE1155" t="s">
        <v>11075</v>
      </c>
      <c r="DF1155" t="s">
        <v>1592</v>
      </c>
      <c r="DG1155" t="s">
        <v>1592</v>
      </c>
      <c r="DH1155" t="s">
        <v>2334</v>
      </c>
      <c r="DI1155" t="e">
        <v>#N/A</v>
      </c>
      <c r="DJ1155"/>
      <c r="DK1155" t="s">
        <v>2334</v>
      </c>
      <c r="DL1155">
        <v>9</v>
      </c>
      <c r="DM1155" t="s">
        <v>2315</v>
      </c>
      <c r="DN1155" t="s">
        <v>1274</v>
      </c>
      <c r="DO1155" t="b">
        <v>1</v>
      </c>
      <c r="DP1155" t="b">
        <v>1</v>
      </c>
      <c r="DQ1155" t="b">
        <v>0</v>
      </c>
      <c r="DR1155" t="b">
        <v>0</v>
      </c>
      <c r="DS1155" t="b">
        <v>0</v>
      </c>
      <c r="DT1155" t="b">
        <v>0</v>
      </c>
      <c r="DU1155" t="b">
        <v>0</v>
      </c>
      <c r="DV1155">
        <v>0</v>
      </c>
      <c r="DW1155" t="b">
        <v>0</v>
      </c>
      <c r="DX1155" t="b">
        <v>0</v>
      </c>
      <c r="DY1155" t="b">
        <v>0</v>
      </c>
      <c r="DZ1155" t="b">
        <v>0</v>
      </c>
      <c r="EA1155" t="b">
        <v>0</v>
      </c>
      <c r="EB1155" t="b">
        <v>0</v>
      </c>
      <c r="EC1155" t="b">
        <v>0</v>
      </c>
      <c r="ED1155" t="b">
        <v>0</v>
      </c>
      <c r="EE1155" t="b">
        <v>0</v>
      </c>
      <c r="EF1155" t="b" cm="1">
        <v>0</v>
      </c>
      <c r="EG1155" t="b">
        <v>0</v>
      </c>
      <c r="EH1155" t="b">
        <v>0</v>
      </c>
      <c r="EI1155" t="b">
        <v>0</v>
      </c>
      <c r="EJ1155" t="s">
        <v>1592</v>
      </c>
      <c r="EK1155">
        <v>0</v>
      </c>
      <c r="EL1155">
        <v>15</v>
      </c>
      <c r="EM1155" t="b">
        <v>0</v>
      </c>
    </row>
    <row r="1156" spans="1:143" ht="15.75">
      <c r="A1156"/>
      <c r="B1156" t="s">
        <v>1274</v>
      </c>
      <c r="C1156" t="s">
        <v>1750</v>
      </c>
      <c r="D1156" t="s">
        <v>11502</v>
      </c>
      <c r="E1156" t="s">
        <v>11503</v>
      </c>
      <c r="F1156"/>
      <c r="G1156" t="s">
        <v>11502</v>
      </c>
      <c r="H1156" t="s">
        <v>11502</v>
      </c>
      <c r="I1156" t="s">
        <v>1242</v>
      </c>
      <c r="J1156" t="s">
        <v>11991</v>
      </c>
      <c r="K1156"/>
      <c r="L1156" t="s">
        <v>1939</v>
      </c>
      <c r="M1156" t="s">
        <v>1947</v>
      </c>
      <c r="N1156" t="s">
        <v>11504</v>
      </c>
      <c r="O1156" t="s">
        <v>11188</v>
      </c>
      <c r="P1156" t="s">
        <v>1274</v>
      </c>
      <c r="Q1156" t="s">
        <v>1264</v>
      </c>
      <c r="R1156" t="s">
        <v>2182</v>
      </c>
      <c r="S1156"/>
      <c r="T1156"/>
      <c r="U1156" t="s">
        <v>11993</v>
      </c>
      <c r="V1156" t="s">
        <v>11505</v>
      </c>
      <c r="W1156"/>
      <c r="X1156"/>
      <c r="Y1156"/>
      <c r="Z1156"/>
      <c r="AA1156"/>
      <c r="AB1156"/>
      <c r="AC1156"/>
      <c r="AD1156"/>
      <c r="AE1156"/>
      <c r="AF1156"/>
      <c r="AG1156"/>
      <c r="AH1156"/>
      <c r="AI1156"/>
      <c r="AJ1156"/>
      <c r="AK1156"/>
      <c r="AL1156"/>
      <c r="AM1156"/>
      <c r="AN1156"/>
      <c r="AO1156" s="108" t="s">
        <v>43</v>
      </c>
      <c r="AP1156" t="s">
        <v>1323</v>
      </c>
      <c r="AQ1156">
        <v>17</v>
      </c>
      <c r="AR1156" t="e">
        <v>#N/A</v>
      </c>
      <c r="AS1156" t="s">
        <v>1750</v>
      </c>
      <c r="AT1156" t="e">
        <v>#N/A</v>
      </c>
      <c r="AU1156" t="s">
        <v>11503</v>
      </c>
      <c r="AV1156" t="s">
        <v>11506</v>
      </c>
      <c r="AW1156" t="s">
        <v>1937</v>
      </c>
      <c r="AX1156" t="s">
        <v>1934</v>
      </c>
      <c r="AY1156" t="s">
        <v>11507</v>
      </c>
      <c r="AZ1156" t="s">
        <v>1264</v>
      </c>
      <c r="BA1156" t="s">
        <v>11508</v>
      </c>
      <c r="BB1156" t="s">
        <v>1242</v>
      </c>
      <c r="BC1156" t="s">
        <v>1939</v>
      </c>
      <c r="BD1156" t="s">
        <v>12023</v>
      </c>
      <c r="BE1156">
        <v>1091</v>
      </c>
      <c r="BF1156">
        <v>1150</v>
      </c>
      <c r="BG1156">
        <v>0</v>
      </c>
      <c r="BH1156" t="s">
        <v>1592</v>
      </c>
      <c r="BI1156">
        <v>0</v>
      </c>
      <c r="BJ1156">
        <v>0</v>
      </c>
      <c r="BK1156">
        <v>1105</v>
      </c>
      <c r="BL1156" t="s">
        <v>11510</v>
      </c>
      <c r="BM1156" t="s">
        <v>11992</v>
      </c>
      <c r="BN1156" t="s">
        <v>11994</v>
      </c>
      <c r="BO1156" t="e" cm="1">
        <v>#N/A</v>
      </c>
      <c r="BP1156" t="s">
        <v>1592</v>
      </c>
      <c r="BQ1156" t="s">
        <v>1223</v>
      </c>
      <c r="BR1156">
        <v>100</v>
      </c>
      <c r="BS1156" t="s">
        <v>5279</v>
      </c>
      <c r="BT1156" t="s">
        <v>12024</v>
      </c>
      <c r="BU1156" t="s">
        <v>11502</v>
      </c>
      <c r="BV1156" t="s">
        <v>11506</v>
      </c>
      <c r="BW1156" t="s">
        <v>11507</v>
      </c>
      <c r="BX1156" t="s">
        <v>11512</v>
      </c>
      <c r="BY1156" t="s">
        <v>1592</v>
      </c>
      <c r="BZ1156" t="s">
        <v>1937</v>
      </c>
      <c r="CA1156" t="s">
        <v>1947</v>
      </c>
      <c r="CB1156"/>
      <c r="CC1156" t="s">
        <v>998</v>
      </c>
      <c r="CD1156" t="s">
        <v>1242</v>
      </c>
      <c r="CE1156" t="s">
        <v>12025</v>
      </c>
      <c r="CF1156" t="s">
        <v>12026</v>
      </c>
      <c r="CG1156" t="s">
        <v>1242</v>
      </c>
      <c r="CH1156" t="s">
        <v>1592</v>
      </c>
      <c r="CI1156" t="s">
        <v>2182</v>
      </c>
      <c r="CJ1156" t="s">
        <v>1274</v>
      </c>
      <c r="CK1156"/>
      <c r="CL1156"/>
      <c r="CM1156" t="s">
        <v>11993</v>
      </c>
      <c r="CN1156" t="s">
        <v>11505</v>
      </c>
      <c r="CO1156" t="s">
        <v>11993</v>
      </c>
      <c r="CP1156" t="s">
        <v>11505</v>
      </c>
      <c r="CQ1156" t="s">
        <v>1592</v>
      </c>
      <c r="CR1156">
        <v>8</v>
      </c>
      <c r="CS1156" t="s">
        <v>1223</v>
      </c>
      <c r="CT1156" t="s">
        <v>1223</v>
      </c>
      <c r="CU1156" t="s">
        <v>1223</v>
      </c>
      <c r="CV1156" t="s">
        <v>1592</v>
      </c>
      <c r="CW1156" t="s">
        <v>1592</v>
      </c>
      <c r="CX1156">
        <v>1154</v>
      </c>
      <c r="CY1156" t="s">
        <v>12027</v>
      </c>
      <c r="CZ1156" t="s">
        <v>1592</v>
      </c>
      <c r="DA1156" t="s">
        <v>2313</v>
      </c>
      <c r="DB1156" t="s">
        <v>2314</v>
      </c>
      <c r="DC1156" t="s">
        <v>11503</v>
      </c>
      <c r="DD1156" t="s">
        <v>1264</v>
      </c>
      <c r="DE1156" t="s">
        <v>11502</v>
      </c>
      <c r="DF1156" t="s">
        <v>1592</v>
      </c>
      <c r="DG1156" t="s">
        <v>1592</v>
      </c>
      <c r="DH1156" t="s">
        <v>2334</v>
      </c>
      <c r="DI1156" t="e">
        <v>#N/A</v>
      </c>
      <c r="DJ1156"/>
      <c r="DK1156" t="s">
        <v>2334</v>
      </c>
      <c r="DL1156">
        <v>9</v>
      </c>
      <c r="DM1156" t="s">
        <v>2315</v>
      </c>
      <c r="DN1156" t="s">
        <v>1274</v>
      </c>
      <c r="DO1156" t="b">
        <v>1</v>
      </c>
      <c r="DP1156" t="b">
        <v>1</v>
      </c>
      <c r="DQ1156" t="b">
        <v>0</v>
      </c>
      <c r="DR1156" t="b">
        <v>0</v>
      </c>
      <c r="DS1156" t="b">
        <v>0</v>
      </c>
      <c r="DT1156" t="b">
        <v>0</v>
      </c>
      <c r="DU1156" t="b">
        <v>0</v>
      </c>
      <c r="DV1156">
        <v>0</v>
      </c>
      <c r="DW1156" t="b">
        <v>0</v>
      </c>
      <c r="DX1156" t="b">
        <v>0</v>
      </c>
      <c r="DY1156" t="b">
        <v>0</v>
      </c>
      <c r="DZ1156" t="b">
        <v>0</v>
      </c>
      <c r="EA1156" t="b">
        <v>0</v>
      </c>
      <c r="EB1156" t="b">
        <v>0</v>
      </c>
      <c r="EC1156" t="b">
        <v>0</v>
      </c>
      <c r="ED1156" t="b">
        <v>0</v>
      </c>
      <c r="EE1156" t="b">
        <v>0</v>
      </c>
      <c r="EF1156" t="b" cm="1">
        <v>0</v>
      </c>
      <c r="EG1156" t="b">
        <v>0</v>
      </c>
      <c r="EH1156" t="b">
        <v>0</v>
      </c>
      <c r="EI1156" t="b">
        <v>0</v>
      </c>
      <c r="EJ1156" t="s">
        <v>1592</v>
      </c>
      <c r="EK1156">
        <v>0</v>
      </c>
      <c r="EL1156">
        <v>10</v>
      </c>
      <c r="EM1156" t="b">
        <v>0</v>
      </c>
    </row>
    <row r="1157" spans="1:143" ht="15.75">
      <c r="A1157"/>
      <c r="B1157" t="s">
        <v>1274</v>
      </c>
      <c r="C1157" t="s">
        <v>1750</v>
      </c>
      <c r="D1157" t="s">
        <v>11439</v>
      </c>
      <c r="E1157" t="s">
        <v>11440</v>
      </c>
      <c r="F1157"/>
      <c r="G1157" t="s">
        <v>11439</v>
      </c>
      <c r="H1157" t="s">
        <v>11439</v>
      </c>
      <c r="I1157" t="s">
        <v>1242</v>
      </c>
      <c r="J1157" t="s">
        <v>11991</v>
      </c>
      <c r="K1157"/>
      <c r="L1157" t="s">
        <v>1939</v>
      </c>
      <c r="M1157" t="s">
        <v>1947</v>
      </c>
      <c r="N1157" t="s">
        <v>11441</v>
      </c>
      <c r="O1157" t="s">
        <v>11188</v>
      </c>
      <c r="P1157" t="s">
        <v>1274</v>
      </c>
      <c r="Q1157" t="s">
        <v>1264</v>
      </c>
      <c r="R1157" t="s">
        <v>2182</v>
      </c>
      <c r="S1157"/>
      <c r="T1157"/>
      <c r="U1157" t="s">
        <v>11993</v>
      </c>
      <c r="V1157" t="s">
        <v>11442</v>
      </c>
      <c r="W1157"/>
      <c r="X1157"/>
      <c r="Y1157"/>
      <c r="Z1157"/>
      <c r="AA1157"/>
      <c r="AB1157"/>
      <c r="AC1157"/>
      <c r="AD1157"/>
      <c r="AE1157"/>
      <c r="AF1157"/>
      <c r="AG1157"/>
      <c r="AH1157"/>
      <c r="AI1157"/>
      <c r="AJ1157"/>
      <c r="AK1157"/>
      <c r="AL1157"/>
      <c r="AM1157"/>
      <c r="AN1157"/>
      <c r="AO1157" s="108" t="s">
        <v>43</v>
      </c>
      <c r="AP1157" t="s">
        <v>1323</v>
      </c>
      <c r="AQ1157">
        <v>18</v>
      </c>
      <c r="AR1157" t="e">
        <v>#N/A</v>
      </c>
      <c r="AS1157" t="s">
        <v>1750</v>
      </c>
      <c r="AT1157" t="e">
        <v>#N/A</v>
      </c>
      <c r="AU1157" t="s">
        <v>11440</v>
      </c>
      <c r="AV1157" t="s">
        <v>11443</v>
      </c>
      <c r="AW1157" t="s">
        <v>1937</v>
      </c>
      <c r="AX1157" t="s">
        <v>1934</v>
      </c>
      <c r="AY1157" t="s">
        <v>11444</v>
      </c>
      <c r="AZ1157" t="s">
        <v>1264</v>
      </c>
      <c r="BA1157" t="s">
        <v>11445</v>
      </c>
      <c r="BB1157" t="s">
        <v>1242</v>
      </c>
      <c r="BC1157" t="s">
        <v>1939</v>
      </c>
      <c r="BD1157" t="s">
        <v>12028</v>
      </c>
      <c r="BE1157">
        <v>1083</v>
      </c>
      <c r="BF1157">
        <v>1150</v>
      </c>
      <c r="BG1157">
        <v>0</v>
      </c>
      <c r="BH1157" t="s">
        <v>1592</v>
      </c>
      <c r="BI1157">
        <v>0</v>
      </c>
      <c r="BJ1157">
        <v>0</v>
      </c>
      <c r="BK1157">
        <v>1083</v>
      </c>
      <c r="BL1157" t="s">
        <v>11450</v>
      </c>
      <c r="BM1157" t="s">
        <v>11992</v>
      </c>
      <c r="BN1157" t="s">
        <v>11994</v>
      </c>
      <c r="BO1157" t="e" cm="1">
        <v>#N/A</v>
      </c>
      <c r="BP1157" t="s">
        <v>1592</v>
      </c>
      <c r="BQ1157" t="s">
        <v>1223</v>
      </c>
      <c r="BR1157">
        <v>101</v>
      </c>
      <c r="BS1157" t="s">
        <v>5283</v>
      </c>
      <c r="BT1157" t="s">
        <v>12029</v>
      </c>
      <c r="BU1157" t="s">
        <v>11439</v>
      </c>
      <c r="BV1157" t="s">
        <v>11443</v>
      </c>
      <c r="BW1157" t="s">
        <v>11444</v>
      </c>
      <c r="BX1157" t="s">
        <v>11448</v>
      </c>
      <c r="BY1157" t="s">
        <v>1592</v>
      </c>
      <c r="BZ1157" t="s">
        <v>1937</v>
      </c>
      <c r="CA1157" t="s">
        <v>1947</v>
      </c>
      <c r="CB1157"/>
      <c r="CC1157" t="s">
        <v>998</v>
      </c>
      <c r="CD1157" t="s">
        <v>1242</v>
      </c>
      <c r="CE1157" t="s">
        <v>12030</v>
      </c>
      <c r="CF1157" t="s">
        <v>12031</v>
      </c>
      <c r="CG1157" t="s">
        <v>1242</v>
      </c>
      <c r="CH1157" t="s">
        <v>1592</v>
      </c>
      <c r="CI1157" t="s">
        <v>2182</v>
      </c>
      <c r="CJ1157" t="s">
        <v>1274</v>
      </c>
      <c r="CK1157"/>
      <c r="CL1157"/>
      <c r="CM1157" t="s">
        <v>11993</v>
      </c>
      <c r="CN1157" t="s">
        <v>11442</v>
      </c>
      <c r="CO1157" t="s">
        <v>11993</v>
      </c>
      <c r="CP1157" t="s">
        <v>11442</v>
      </c>
      <c r="CQ1157" t="s">
        <v>1592</v>
      </c>
      <c r="CR1157">
        <v>8</v>
      </c>
      <c r="CS1157" t="s">
        <v>1223</v>
      </c>
      <c r="CT1157" t="s">
        <v>1223</v>
      </c>
      <c r="CU1157" t="s">
        <v>1223</v>
      </c>
      <c r="CV1157" t="s">
        <v>1592</v>
      </c>
      <c r="CW1157" t="s">
        <v>1592</v>
      </c>
      <c r="CX1157">
        <v>1155</v>
      </c>
      <c r="CY1157" t="s">
        <v>12032</v>
      </c>
      <c r="CZ1157" t="s">
        <v>1592</v>
      </c>
      <c r="DA1157" t="s">
        <v>2313</v>
      </c>
      <c r="DB1157" t="s">
        <v>2314</v>
      </c>
      <c r="DC1157" t="s">
        <v>11440</v>
      </c>
      <c r="DD1157" t="s">
        <v>1264</v>
      </c>
      <c r="DE1157" t="s">
        <v>11439</v>
      </c>
      <c r="DF1157" t="s">
        <v>1592</v>
      </c>
      <c r="DG1157" t="s">
        <v>1592</v>
      </c>
      <c r="DH1157" t="s">
        <v>2334</v>
      </c>
      <c r="DI1157" t="e">
        <v>#N/A</v>
      </c>
      <c r="DJ1157"/>
      <c r="DK1157" t="s">
        <v>2334</v>
      </c>
      <c r="DL1157">
        <v>9</v>
      </c>
      <c r="DM1157" t="s">
        <v>2315</v>
      </c>
      <c r="DN1157" t="s">
        <v>1274</v>
      </c>
      <c r="DO1157" t="b">
        <v>1</v>
      </c>
      <c r="DP1157" t="b">
        <v>1</v>
      </c>
      <c r="DQ1157" t="b">
        <v>0</v>
      </c>
      <c r="DR1157" t="b">
        <v>0</v>
      </c>
      <c r="DS1157" t="b">
        <v>0</v>
      </c>
      <c r="DT1157" t="b">
        <v>0</v>
      </c>
      <c r="DU1157" t="b">
        <v>0</v>
      </c>
      <c r="DV1157">
        <v>0</v>
      </c>
      <c r="DW1157" t="b">
        <v>0</v>
      </c>
      <c r="DX1157" t="b">
        <v>0</v>
      </c>
      <c r="DY1157" t="b">
        <v>0</v>
      </c>
      <c r="DZ1157" t="b">
        <v>0</v>
      </c>
      <c r="EA1157" t="b">
        <v>0</v>
      </c>
      <c r="EB1157" t="b">
        <v>0</v>
      </c>
      <c r="EC1157" t="b">
        <v>0</v>
      </c>
      <c r="ED1157" t="b">
        <v>0</v>
      </c>
      <c r="EE1157" t="b">
        <v>0</v>
      </c>
      <c r="EF1157" t="b" cm="1">
        <v>0</v>
      </c>
      <c r="EG1157" t="b">
        <v>0</v>
      </c>
      <c r="EH1157" t="b">
        <v>0</v>
      </c>
      <c r="EI1157" t="b">
        <v>0</v>
      </c>
      <c r="EJ1157" t="s">
        <v>1592</v>
      </c>
      <c r="EK1157">
        <v>0</v>
      </c>
      <c r="EL1157">
        <v>13</v>
      </c>
      <c r="EM1157" t="b">
        <v>0</v>
      </c>
    </row>
    <row r="1158" spans="1:143" ht="15.75">
      <c r="A1158"/>
      <c r="B1158" t="s">
        <v>1274</v>
      </c>
      <c r="C1158" t="s">
        <v>1750</v>
      </c>
      <c r="D1158" t="s">
        <v>1778</v>
      </c>
      <c r="E1158" t="s">
        <v>1779</v>
      </c>
      <c r="F1158"/>
      <c r="G1158" t="s">
        <v>1778</v>
      </c>
      <c r="H1158" t="s">
        <v>1778</v>
      </c>
      <c r="I1158" t="s">
        <v>1242</v>
      </c>
      <c r="J1158" t="s">
        <v>11991</v>
      </c>
      <c r="K1158"/>
      <c r="L1158" t="s">
        <v>1939</v>
      </c>
      <c r="M1158" t="s">
        <v>1947</v>
      </c>
      <c r="N1158"/>
      <c r="O1158" t="s">
        <v>11188</v>
      </c>
      <c r="P1158" t="s">
        <v>1274</v>
      </c>
      <c r="Q1158" t="s">
        <v>1264</v>
      </c>
      <c r="R1158" t="s">
        <v>2182</v>
      </c>
      <c r="S1158"/>
      <c r="T1158"/>
      <c r="U1158" t="s">
        <v>11993</v>
      </c>
      <c r="V1158" t="s">
        <v>10294</v>
      </c>
      <c r="W1158"/>
      <c r="X1158"/>
      <c r="Y1158"/>
      <c r="Z1158"/>
      <c r="AA1158"/>
      <c r="AB1158"/>
      <c r="AC1158"/>
      <c r="AD1158"/>
      <c r="AE1158"/>
      <c r="AF1158"/>
      <c r="AG1158"/>
      <c r="AH1158"/>
      <c r="AI1158"/>
      <c r="AJ1158"/>
      <c r="AK1158"/>
      <c r="AL1158"/>
      <c r="AM1158"/>
      <c r="AN1158"/>
      <c r="AO1158" s="108" t="s">
        <v>43</v>
      </c>
      <c r="AP1158" t="s">
        <v>1323</v>
      </c>
      <c r="AQ1158">
        <v>19</v>
      </c>
      <c r="AR1158" t="e">
        <v>#N/A</v>
      </c>
      <c r="AS1158" t="s">
        <v>1750</v>
      </c>
      <c r="AT1158" t="e">
        <v>#N/A</v>
      </c>
      <c r="AU1158" t="s">
        <v>1779</v>
      </c>
      <c r="AV1158" t="s">
        <v>5647</v>
      </c>
      <c r="AW1158" t="s">
        <v>1937</v>
      </c>
      <c r="AX1158" t="s">
        <v>1934</v>
      </c>
      <c r="AY1158" t="s">
        <v>11034</v>
      </c>
      <c r="AZ1158" t="s">
        <v>1264</v>
      </c>
      <c r="BA1158" t="s">
        <v>5650</v>
      </c>
      <c r="BB1158" t="s">
        <v>1242</v>
      </c>
      <c r="BC1158" t="s">
        <v>1939</v>
      </c>
      <c r="BD1158" t="s">
        <v>6342</v>
      </c>
      <c r="BE1158">
        <v>343</v>
      </c>
      <c r="BF1158">
        <v>1150</v>
      </c>
      <c r="BG1158">
        <v>0</v>
      </c>
      <c r="BH1158" t="s">
        <v>1592</v>
      </c>
      <c r="BI1158">
        <v>0</v>
      </c>
      <c r="BJ1158">
        <v>0</v>
      </c>
      <c r="BK1158">
        <v>1042</v>
      </c>
      <c r="BL1158" t="s">
        <v>5652</v>
      </c>
      <c r="BM1158" t="s">
        <v>11992</v>
      </c>
      <c r="BN1158" t="s">
        <v>11994</v>
      </c>
      <c r="BO1158" t="e" cm="1">
        <v>#N/A</v>
      </c>
      <c r="BP1158" t="s">
        <v>1592</v>
      </c>
      <c r="BQ1158" t="s">
        <v>1223</v>
      </c>
      <c r="BR1158">
        <v>102</v>
      </c>
      <c r="BS1158" t="s">
        <v>5287</v>
      </c>
      <c r="BT1158" t="s">
        <v>12033</v>
      </c>
      <c r="BU1158" t="s">
        <v>1778</v>
      </c>
      <c r="BV1158" t="s">
        <v>5647</v>
      </c>
      <c r="BW1158" t="s">
        <v>11034</v>
      </c>
      <c r="BX1158" t="s">
        <v>1937</v>
      </c>
      <c r="BY1158" t="s">
        <v>1592</v>
      </c>
      <c r="BZ1158" t="s">
        <v>1937</v>
      </c>
      <c r="CA1158" t="s">
        <v>1947</v>
      </c>
      <c r="CB1158"/>
      <c r="CC1158" t="s">
        <v>998</v>
      </c>
      <c r="CD1158" t="s">
        <v>1242</v>
      </c>
      <c r="CE1158" t="s">
        <v>12034</v>
      </c>
      <c r="CF1158" t="s">
        <v>12035</v>
      </c>
      <c r="CG1158" t="s">
        <v>1242</v>
      </c>
      <c r="CH1158" t="s">
        <v>1592</v>
      </c>
      <c r="CI1158" t="s">
        <v>2182</v>
      </c>
      <c r="CJ1158" t="s">
        <v>1274</v>
      </c>
      <c r="CK1158"/>
      <c r="CL1158"/>
      <c r="CM1158" t="s">
        <v>11993</v>
      </c>
      <c r="CN1158" t="s">
        <v>10294</v>
      </c>
      <c r="CO1158" t="s">
        <v>11993</v>
      </c>
      <c r="CP1158" t="s">
        <v>10294</v>
      </c>
      <c r="CQ1158" t="s">
        <v>1592</v>
      </c>
      <c r="CR1158">
        <v>8</v>
      </c>
      <c r="CS1158" t="s">
        <v>1223</v>
      </c>
      <c r="CT1158" t="s">
        <v>1223</v>
      </c>
      <c r="CU1158" t="s">
        <v>1592</v>
      </c>
      <c r="CV1158" t="s">
        <v>1592</v>
      </c>
      <c r="CW1158" t="s">
        <v>1592</v>
      </c>
      <c r="CX1158">
        <v>1156</v>
      </c>
      <c r="CY1158" t="s">
        <v>12036</v>
      </c>
      <c r="CZ1158" t="s">
        <v>1592</v>
      </c>
      <c r="DA1158" t="s">
        <v>2313</v>
      </c>
      <c r="DB1158" t="s">
        <v>2314</v>
      </c>
      <c r="DC1158" t="s">
        <v>1779</v>
      </c>
      <c r="DD1158" t="s">
        <v>1264</v>
      </c>
      <c r="DE1158" t="s">
        <v>1778</v>
      </c>
      <c r="DF1158" t="s">
        <v>1592</v>
      </c>
      <c r="DG1158" t="s">
        <v>1592</v>
      </c>
      <c r="DH1158" t="s">
        <v>2334</v>
      </c>
      <c r="DI1158" t="e">
        <v>#N/A</v>
      </c>
      <c r="DJ1158"/>
      <c r="DK1158" t="s">
        <v>2334</v>
      </c>
      <c r="DL1158">
        <v>9</v>
      </c>
      <c r="DM1158" t="s">
        <v>2315</v>
      </c>
      <c r="DN1158" t="s">
        <v>1274</v>
      </c>
      <c r="DO1158" t="b">
        <v>1</v>
      </c>
      <c r="DP1158" t="b">
        <v>1</v>
      </c>
      <c r="DQ1158" t="b">
        <v>0</v>
      </c>
      <c r="DR1158" t="b">
        <v>0</v>
      </c>
      <c r="DS1158" t="b">
        <v>0</v>
      </c>
      <c r="DT1158" t="b">
        <v>0</v>
      </c>
      <c r="DU1158" t="b">
        <v>0</v>
      </c>
      <c r="DV1158">
        <v>0</v>
      </c>
      <c r="DW1158" t="b">
        <v>0</v>
      </c>
      <c r="DX1158" t="b">
        <v>0</v>
      </c>
      <c r="DY1158" t="b">
        <v>0</v>
      </c>
      <c r="DZ1158" t="b">
        <v>0</v>
      </c>
      <c r="EA1158" t="b">
        <v>0</v>
      </c>
      <c r="EB1158" t="b">
        <v>0</v>
      </c>
      <c r="EC1158" t="b">
        <v>0</v>
      </c>
      <c r="ED1158" t="b">
        <v>0</v>
      </c>
      <c r="EE1158" t="b">
        <v>0</v>
      </c>
      <c r="EF1158" t="b" cm="1">
        <v>0</v>
      </c>
      <c r="EG1158" t="b">
        <v>0</v>
      </c>
      <c r="EH1158" t="b">
        <v>0</v>
      </c>
      <c r="EI1158" t="b">
        <v>0</v>
      </c>
      <c r="EJ1158" t="s">
        <v>1592</v>
      </c>
      <c r="EK1158">
        <v>0</v>
      </c>
      <c r="EL1158">
        <v>14</v>
      </c>
      <c r="EM1158" t="b">
        <v>0</v>
      </c>
    </row>
    <row r="1159" spans="1:143" ht="15.75">
      <c r="A1159"/>
      <c r="B1159" t="s">
        <v>1274</v>
      </c>
      <c r="C1159" t="s">
        <v>1750</v>
      </c>
      <c r="D1159" t="s">
        <v>11007</v>
      </c>
      <c r="E1159" t="s">
        <v>11008</v>
      </c>
      <c r="F1159"/>
      <c r="G1159" t="s">
        <v>11007</v>
      </c>
      <c r="H1159" t="s">
        <v>11007</v>
      </c>
      <c r="I1159" t="s">
        <v>1242</v>
      </c>
      <c r="J1159" t="s">
        <v>11991</v>
      </c>
      <c r="K1159"/>
      <c r="L1159" t="s">
        <v>1939</v>
      </c>
      <c r="M1159" t="s">
        <v>1947</v>
      </c>
      <c r="N1159" t="s">
        <v>11495</v>
      </c>
      <c r="O1159" t="s">
        <v>11188</v>
      </c>
      <c r="P1159" t="s">
        <v>1274</v>
      </c>
      <c r="Q1159" t="s">
        <v>1264</v>
      </c>
      <c r="R1159" t="s">
        <v>2182</v>
      </c>
      <c r="S1159"/>
      <c r="T1159"/>
      <c r="U1159" t="s">
        <v>11993</v>
      </c>
      <c r="V1159" t="s">
        <v>11011</v>
      </c>
      <c r="W1159"/>
      <c r="X1159"/>
      <c r="Y1159"/>
      <c r="Z1159"/>
      <c r="AA1159"/>
      <c r="AB1159"/>
      <c r="AC1159"/>
      <c r="AD1159"/>
      <c r="AE1159"/>
      <c r="AF1159"/>
      <c r="AG1159"/>
      <c r="AH1159"/>
      <c r="AI1159"/>
      <c r="AJ1159"/>
      <c r="AK1159"/>
      <c r="AL1159"/>
      <c r="AM1159"/>
      <c r="AN1159"/>
      <c r="AO1159" s="108" t="s">
        <v>43</v>
      </c>
      <c r="AP1159" t="s">
        <v>1323</v>
      </c>
      <c r="AQ1159">
        <v>20</v>
      </c>
      <c r="AR1159" t="e">
        <v>#N/A</v>
      </c>
      <c r="AS1159" t="s">
        <v>1750</v>
      </c>
      <c r="AT1159" t="e">
        <v>#N/A</v>
      </c>
      <c r="AU1159" t="s">
        <v>11008</v>
      </c>
      <c r="AV1159" t="s">
        <v>11012</v>
      </c>
      <c r="AW1159" t="s">
        <v>1937</v>
      </c>
      <c r="AX1159" t="s">
        <v>1934</v>
      </c>
      <c r="AY1159" t="s">
        <v>11013</v>
      </c>
      <c r="AZ1159" t="s">
        <v>1264</v>
      </c>
      <c r="BA1159" t="s">
        <v>11014</v>
      </c>
      <c r="BB1159" t="s">
        <v>1242</v>
      </c>
      <c r="BC1159" t="s">
        <v>1939</v>
      </c>
      <c r="BD1159" t="s">
        <v>12037</v>
      </c>
      <c r="BE1159">
        <v>1038</v>
      </c>
      <c r="BF1159">
        <v>1150</v>
      </c>
      <c r="BG1159">
        <v>0</v>
      </c>
      <c r="BH1159" t="s">
        <v>1592</v>
      </c>
      <c r="BI1159">
        <v>0</v>
      </c>
      <c r="BJ1159">
        <v>0</v>
      </c>
      <c r="BK1159">
        <v>1038</v>
      </c>
      <c r="BL1159" t="s">
        <v>11020</v>
      </c>
      <c r="BM1159" t="s">
        <v>11992</v>
      </c>
      <c r="BN1159" t="s">
        <v>11994</v>
      </c>
      <c r="BO1159" t="e" cm="1">
        <v>#N/A</v>
      </c>
      <c r="BP1159" t="s">
        <v>1592</v>
      </c>
      <c r="BQ1159" t="s">
        <v>1223</v>
      </c>
      <c r="BR1159">
        <v>103</v>
      </c>
      <c r="BS1159" t="s">
        <v>5291</v>
      </c>
      <c r="BT1159" t="s">
        <v>12038</v>
      </c>
      <c r="BU1159" t="s">
        <v>11007</v>
      </c>
      <c r="BV1159" t="s">
        <v>11012</v>
      </c>
      <c r="BW1159" t="s">
        <v>11013</v>
      </c>
      <c r="BX1159" t="s">
        <v>11498</v>
      </c>
      <c r="BY1159" t="s">
        <v>1592</v>
      </c>
      <c r="BZ1159" t="s">
        <v>1937</v>
      </c>
      <c r="CA1159" t="s">
        <v>1947</v>
      </c>
      <c r="CB1159"/>
      <c r="CC1159" t="s">
        <v>998</v>
      </c>
      <c r="CD1159" t="s">
        <v>1242</v>
      </c>
      <c r="CE1159" t="s">
        <v>12039</v>
      </c>
      <c r="CF1159" t="s">
        <v>12040</v>
      </c>
      <c r="CG1159" t="s">
        <v>1242</v>
      </c>
      <c r="CH1159" t="s">
        <v>1592</v>
      </c>
      <c r="CI1159" t="s">
        <v>2182</v>
      </c>
      <c r="CJ1159" t="s">
        <v>1274</v>
      </c>
      <c r="CK1159"/>
      <c r="CL1159"/>
      <c r="CM1159" t="s">
        <v>11993</v>
      </c>
      <c r="CN1159" t="s">
        <v>11011</v>
      </c>
      <c r="CO1159" t="s">
        <v>11993</v>
      </c>
      <c r="CP1159" t="s">
        <v>11011</v>
      </c>
      <c r="CQ1159" t="s">
        <v>1592</v>
      </c>
      <c r="CR1159">
        <v>8</v>
      </c>
      <c r="CS1159" t="s">
        <v>1223</v>
      </c>
      <c r="CT1159" t="s">
        <v>1223</v>
      </c>
      <c r="CU1159" t="s">
        <v>1592</v>
      </c>
      <c r="CV1159" t="s">
        <v>1592</v>
      </c>
      <c r="CW1159" t="s">
        <v>1592</v>
      </c>
      <c r="CX1159">
        <v>1157</v>
      </c>
      <c r="CY1159" t="s">
        <v>12041</v>
      </c>
      <c r="CZ1159" t="s">
        <v>1592</v>
      </c>
      <c r="DA1159" t="s">
        <v>2313</v>
      </c>
      <c r="DB1159" t="s">
        <v>2314</v>
      </c>
      <c r="DC1159" t="s">
        <v>11008</v>
      </c>
      <c r="DD1159" t="s">
        <v>1264</v>
      </c>
      <c r="DE1159" t="s">
        <v>11007</v>
      </c>
      <c r="DF1159" t="s">
        <v>1592</v>
      </c>
      <c r="DG1159" t="s">
        <v>1592</v>
      </c>
      <c r="DH1159" t="s">
        <v>2334</v>
      </c>
      <c r="DI1159" t="e">
        <v>#N/A</v>
      </c>
      <c r="DJ1159"/>
      <c r="DK1159" t="s">
        <v>2334</v>
      </c>
      <c r="DL1159">
        <v>9</v>
      </c>
      <c r="DM1159" t="s">
        <v>2315</v>
      </c>
      <c r="DN1159" t="s">
        <v>1274</v>
      </c>
      <c r="DO1159" t="b">
        <v>1</v>
      </c>
      <c r="DP1159" t="b">
        <v>1</v>
      </c>
      <c r="DQ1159" t="b">
        <v>0</v>
      </c>
      <c r="DR1159" t="b">
        <v>0</v>
      </c>
      <c r="DS1159" t="b">
        <v>0</v>
      </c>
      <c r="DT1159" t="b">
        <v>0</v>
      </c>
      <c r="DU1159" t="b">
        <v>0</v>
      </c>
      <c r="DV1159">
        <v>0</v>
      </c>
      <c r="DW1159" t="b">
        <v>0</v>
      </c>
      <c r="DX1159" t="b">
        <v>0</v>
      </c>
      <c r="DY1159" t="b">
        <v>0</v>
      </c>
      <c r="DZ1159" t="b">
        <v>0</v>
      </c>
      <c r="EA1159" t="b">
        <v>0</v>
      </c>
      <c r="EB1159" t="b">
        <v>0</v>
      </c>
      <c r="EC1159" t="b">
        <v>0</v>
      </c>
      <c r="ED1159" t="b">
        <v>0</v>
      </c>
      <c r="EE1159" t="b">
        <v>0</v>
      </c>
      <c r="EF1159" t="b" cm="1">
        <v>1</v>
      </c>
      <c r="EG1159" t="b">
        <v>0</v>
      </c>
      <c r="EH1159" t="b">
        <v>0</v>
      </c>
      <c r="EI1159" t="b">
        <v>1</v>
      </c>
      <c r="EJ1159" t="s">
        <v>1235</v>
      </c>
      <c r="EK1159">
        <v>1</v>
      </c>
      <c r="EL1159">
        <v>14</v>
      </c>
      <c r="EM1159" t="b">
        <v>0</v>
      </c>
    </row>
    <row r="1160" spans="1:143" ht="15.75">
      <c r="A1160"/>
      <c r="B1160" t="s">
        <v>1274</v>
      </c>
      <c r="C1160" t="s">
        <v>1750</v>
      </c>
      <c r="D1160" t="s">
        <v>11533</v>
      </c>
      <c r="E1160" t="s">
        <v>11534</v>
      </c>
      <c r="F1160"/>
      <c r="G1160" t="s">
        <v>11533</v>
      </c>
      <c r="H1160" t="s">
        <v>11533</v>
      </c>
      <c r="I1160" t="s">
        <v>1287</v>
      </c>
      <c r="J1160" t="s">
        <v>11991</v>
      </c>
      <c r="K1160"/>
      <c r="L1160" t="s">
        <v>1939</v>
      </c>
      <c r="M1160" t="s">
        <v>1974</v>
      </c>
      <c r="N1160"/>
      <c r="O1160" t="s">
        <v>11188</v>
      </c>
      <c r="P1160" t="s">
        <v>1274</v>
      </c>
      <c r="Q1160" t="s">
        <v>1264</v>
      </c>
      <c r="R1160" t="s">
        <v>2182</v>
      </c>
      <c r="S1160"/>
      <c r="T1160"/>
      <c r="U1160" t="s">
        <v>11993</v>
      </c>
      <c r="V1160" t="s">
        <v>11535</v>
      </c>
      <c r="W1160"/>
      <c r="X1160"/>
      <c r="Y1160"/>
      <c r="Z1160"/>
      <c r="AA1160"/>
      <c r="AB1160" t="s">
        <v>11536</v>
      </c>
      <c r="AC1160"/>
      <c r="AD1160"/>
      <c r="AE1160"/>
      <c r="AF1160"/>
      <c r="AG1160"/>
      <c r="AH1160"/>
      <c r="AI1160"/>
      <c r="AJ1160"/>
      <c r="AK1160"/>
      <c r="AL1160"/>
      <c r="AM1160"/>
      <c r="AN1160"/>
      <c r="AO1160" s="108" t="s">
        <v>43</v>
      </c>
      <c r="AP1160" t="s">
        <v>1323</v>
      </c>
      <c r="AQ1160">
        <v>21</v>
      </c>
      <c r="AR1160" t="e">
        <v>#N/A</v>
      </c>
      <c r="AS1160" t="s">
        <v>1750</v>
      </c>
      <c r="AT1160" t="e">
        <v>#N/A</v>
      </c>
      <c r="AU1160" t="s">
        <v>11534</v>
      </c>
      <c r="AV1160" t="s">
        <v>11537</v>
      </c>
      <c r="AW1160" t="s">
        <v>1937</v>
      </c>
      <c r="AX1160" t="s">
        <v>1934</v>
      </c>
      <c r="AY1160" t="s">
        <v>11538</v>
      </c>
      <c r="AZ1160" t="s">
        <v>1264</v>
      </c>
      <c r="BA1160" t="s">
        <v>11539</v>
      </c>
      <c r="BB1160" t="s">
        <v>1287</v>
      </c>
      <c r="BC1160" t="s">
        <v>1939</v>
      </c>
      <c r="BD1160" t="s">
        <v>12042</v>
      </c>
      <c r="BE1160">
        <v>1094</v>
      </c>
      <c r="BF1160">
        <v>1150</v>
      </c>
      <c r="BG1160">
        <v>0</v>
      </c>
      <c r="BH1160" t="s">
        <v>1592</v>
      </c>
      <c r="BI1160">
        <v>0</v>
      </c>
      <c r="BJ1160" t="e" cm="1">
        <v>#N/A</v>
      </c>
      <c r="BK1160" t="e" cm="1">
        <v>#N/A</v>
      </c>
      <c r="BL1160" t="s">
        <v>11536</v>
      </c>
      <c r="BM1160" t="s">
        <v>11992</v>
      </c>
      <c r="BN1160" t="s">
        <v>11994</v>
      </c>
      <c r="BO1160" t="e" cm="1">
        <v>#N/A</v>
      </c>
      <c r="BP1160" t="s">
        <v>1592</v>
      </c>
      <c r="BQ1160" t="s">
        <v>1223</v>
      </c>
      <c r="BR1160">
        <v>104</v>
      </c>
      <c r="BS1160" t="s">
        <v>5297</v>
      </c>
      <c r="BT1160" t="s">
        <v>12043</v>
      </c>
      <c r="BU1160" t="s">
        <v>11533</v>
      </c>
      <c r="BV1160" t="s">
        <v>11537</v>
      </c>
      <c r="BW1160" t="s">
        <v>11538</v>
      </c>
      <c r="BX1160" t="s">
        <v>1937</v>
      </c>
      <c r="BY1160" t="s">
        <v>1592</v>
      </c>
      <c r="BZ1160" t="s">
        <v>1937</v>
      </c>
      <c r="CA1160" t="s">
        <v>1974</v>
      </c>
      <c r="CB1160"/>
      <c r="CC1160" t="s">
        <v>998</v>
      </c>
      <c r="CD1160" t="s">
        <v>1287</v>
      </c>
      <c r="CE1160" t="s">
        <v>12044</v>
      </c>
      <c r="CF1160" t="s">
        <v>12045</v>
      </c>
      <c r="CG1160" t="s">
        <v>1287</v>
      </c>
      <c r="CH1160" t="s">
        <v>1592</v>
      </c>
      <c r="CI1160" t="s">
        <v>2182</v>
      </c>
      <c r="CJ1160" t="s">
        <v>1274</v>
      </c>
      <c r="CK1160"/>
      <c r="CL1160"/>
      <c r="CM1160" t="s">
        <v>11993</v>
      </c>
      <c r="CN1160" t="s">
        <v>11535</v>
      </c>
      <c r="CO1160" t="s">
        <v>11993</v>
      </c>
      <c r="CP1160" t="s">
        <v>11535</v>
      </c>
      <c r="CQ1160" t="s">
        <v>1592</v>
      </c>
      <c r="CR1160">
        <v>8</v>
      </c>
      <c r="CS1160" t="s">
        <v>1223</v>
      </c>
      <c r="CT1160" t="s">
        <v>1223</v>
      </c>
      <c r="CU1160" t="e">
        <v>#N/A</v>
      </c>
      <c r="CV1160" t="s">
        <v>1592</v>
      </c>
      <c r="CW1160" t="s">
        <v>1592</v>
      </c>
      <c r="CX1160">
        <v>1158</v>
      </c>
      <c r="CY1160" t="s">
        <v>12046</v>
      </c>
      <c r="CZ1160" t="s">
        <v>1592</v>
      </c>
      <c r="DA1160" t="s">
        <v>2313</v>
      </c>
      <c r="DB1160" t="s">
        <v>2314</v>
      </c>
      <c r="DC1160" t="s">
        <v>11534</v>
      </c>
      <c r="DD1160" t="s">
        <v>1264</v>
      </c>
      <c r="DE1160" t="s">
        <v>11533</v>
      </c>
      <c r="DF1160" t="s">
        <v>1592</v>
      </c>
      <c r="DG1160" t="s">
        <v>1592</v>
      </c>
      <c r="DH1160" t="s">
        <v>2334</v>
      </c>
      <c r="DI1160" t="e">
        <v>#N/A</v>
      </c>
      <c r="DJ1160"/>
      <c r="DK1160" t="s">
        <v>2334</v>
      </c>
      <c r="DL1160">
        <v>9</v>
      </c>
      <c r="DM1160" t="s">
        <v>2315</v>
      </c>
      <c r="DN1160" t="s">
        <v>1274</v>
      </c>
      <c r="DO1160" t="b">
        <v>1</v>
      </c>
      <c r="DP1160" t="b">
        <v>1</v>
      </c>
      <c r="DQ1160" t="b">
        <v>0</v>
      </c>
      <c r="DR1160" t="b">
        <v>0</v>
      </c>
      <c r="DS1160" t="b">
        <v>0</v>
      </c>
      <c r="DT1160" t="b">
        <v>0</v>
      </c>
      <c r="DU1160" t="b">
        <v>0</v>
      </c>
      <c r="DV1160">
        <v>0</v>
      </c>
      <c r="DW1160" t="b">
        <v>0</v>
      </c>
      <c r="DX1160" t="b">
        <v>0</v>
      </c>
      <c r="DY1160" t="b">
        <v>0</v>
      </c>
      <c r="DZ1160" t="b">
        <v>0</v>
      </c>
      <c r="EA1160" t="b">
        <v>0</v>
      </c>
      <c r="EB1160" t="b">
        <v>0</v>
      </c>
      <c r="EC1160" t="b">
        <v>0</v>
      </c>
      <c r="ED1160" t="b">
        <v>0</v>
      </c>
      <c r="EE1160" t="b">
        <v>0</v>
      </c>
      <c r="EF1160" t="e" cm="1">
        <v>#N/A</v>
      </c>
      <c r="EG1160" t="b">
        <v>0</v>
      </c>
      <c r="EH1160" t="b">
        <v>0</v>
      </c>
      <c r="EI1160" t="e">
        <v>#N/A</v>
      </c>
      <c r="EJ1160" t="e">
        <v>#N/A</v>
      </c>
      <c r="EK1160">
        <v>0</v>
      </c>
      <c r="EL1160">
        <v>34</v>
      </c>
      <c r="EM1160" t="b">
        <v>0</v>
      </c>
    </row>
    <row r="1161" spans="1:143" ht="15.75">
      <c r="A1161"/>
      <c r="B1161" t="s">
        <v>1274</v>
      </c>
      <c r="C1161" t="s">
        <v>1750</v>
      </c>
      <c r="D1161" t="s">
        <v>11545</v>
      </c>
      <c r="E1161" t="s">
        <v>11546</v>
      </c>
      <c r="F1161"/>
      <c r="G1161" t="s">
        <v>11545</v>
      </c>
      <c r="H1161" t="s">
        <v>11545</v>
      </c>
      <c r="I1161" t="s">
        <v>1287</v>
      </c>
      <c r="J1161" t="s">
        <v>11991</v>
      </c>
      <c r="K1161"/>
      <c r="L1161" t="s">
        <v>1939</v>
      </c>
      <c r="M1161" t="s">
        <v>1974</v>
      </c>
      <c r="N1161"/>
      <c r="O1161" t="s">
        <v>11188</v>
      </c>
      <c r="P1161" t="s">
        <v>1274</v>
      </c>
      <c r="Q1161" t="s">
        <v>1264</v>
      </c>
      <c r="R1161" t="s">
        <v>2182</v>
      </c>
      <c r="S1161"/>
      <c r="T1161"/>
      <c r="U1161" t="s">
        <v>11993</v>
      </c>
      <c r="V1161" t="s">
        <v>11548</v>
      </c>
      <c r="W1161"/>
      <c r="X1161"/>
      <c r="Y1161"/>
      <c r="Z1161"/>
      <c r="AA1161"/>
      <c r="AB1161" t="s">
        <v>11549</v>
      </c>
      <c r="AC1161"/>
      <c r="AD1161"/>
      <c r="AE1161"/>
      <c r="AF1161"/>
      <c r="AG1161"/>
      <c r="AH1161"/>
      <c r="AI1161"/>
      <c r="AJ1161"/>
      <c r="AK1161"/>
      <c r="AL1161"/>
      <c r="AM1161"/>
      <c r="AN1161"/>
      <c r="AO1161" s="108" t="s">
        <v>43</v>
      </c>
      <c r="AP1161" t="s">
        <v>1323</v>
      </c>
      <c r="AQ1161">
        <v>22</v>
      </c>
      <c r="AR1161" t="e">
        <v>#N/A</v>
      </c>
      <c r="AS1161" t="s">
        <v>1750</v>
      </c>
      <c r="AT1161" t="e">
        <v>#N/A</v>
      </c>
      <c r="AU1161" t="s">
        <v>11546</v>
      </c>
      <c r="AV1161" t="s">
        <v>11550</v>
      </c>
      <c r="AW1161" t="s">
        <v>1937</v>
      </c>
      <c r="AX1161" t="s">
        <v>1934</v>
      </c>
      <c r="AY1161" t="s">
        <v>11551</v>
      </c>
      <c r="AZ1161" t="s">
        <v>1264</v>
      </c>
      <c r="BA1161" t="s">
        <v>11552</v>
      </c>
      <c r="BB1161" t="s">
        <v>1287</v>
      </c>
      <c r="BC1161" t="s">
        <v>1939</v>
      </c>
      <c r="BD1161" t="s">
        <v>12047</v>
      </c>
      <c r="BE1161">
        <v>1095</v>
      </c>
      <c r="BF1161">
        <v>1150</v>
      </c>
      <c r="BG1161">
        <v>0</v>
      </c>
      <c r="BH1161" t="s">
        <v>1592</v>
      </c>
      <c r="BI1161">
        <v>0</v>
      </c>
      <c r="BJ1161" t="e" cm="1">
        <v>#N/A</v>
      </c>
      <c r="BK1161" t="e" cm="1">
        <v>#N/A</v>
      </c>
      <c r="BL1161" t="s">
        <v>11549</v>
      </c>
      <c r="BM1161" t="s">
        <v>11992</v>
      </c>
      <c r="BN1161" t="s">
        <v>11994</v>
      </c>
      <c r="BO1161" t="e" cm="1">
        <v>#N/A</v>
      </c>
      <c r="BP1161" t="s">
        <v>1592</v>
      </c>
      <c r="BQ1161" t="s">
        <v>1223</v>
      </c>
      <c r="BR1161">
        <v>105</v>
      </c>
      <c r="BS1161" t="s">
        <v>5300</v>
      </c>
      <c r="BT1161" t="s">
        <v>12048</v>
      </c>
      <c r="BU1161" t="s">
        <v>11545</v>
      </c>
      <c r="BV1161" t="s">
        <v>11550</v>
      </c>
      <c r="BW1161" t="s">
        <v>11551</v>
      </c>
      <c r="BX1161" t="s">
        <v>1937</v>
      </c>
      <c r="BY1161" t="s">
        <v>1592</v>
      </c>
      <c r="BZ1161" t="s">
        <v>1937</v>
      </c>
      <c r="CA1161" t="s">
        <v>1974</v>
      </c>
      <c r="CB1161"/>
      <c r="CC1161" t="s">
        <v>998</v>
      </c>
      <c r="CD1161" t="s">
        <v>1287</v>
      </c>
      <c r="CE1161" t="s">
        <v>12049</v>
      </c>
      <c r="CF1161" t="s">
        <v>12050</v>
      </c>
      <c r="CG1161" t="s">
        <v>1287</v>
      </c>
      <c r="CH1161" t="s">
        <v>1592</v>
      </c>
      <c r="CI1161" t="s">
        <v>2182</v>
      </c>
      <c r="CJ1161" t="s">
        <v>1274</v>
      </c>
      <c r="CK1161"/>
      <c r="CL1161"/>
      <c r="CM1161" t="s">
        <v>11993</v>
      </c>
      <c r="CN1161" t="s">
        <v>11548</v>
      </c>
      <c r="CO1161" t="s">
        <v>11993</v>
      </c>
      <c r="CP1161" t="s">
        <v>11548</v>
      </c>
      <c r="CQ1161" t="s">
        <v>1592</v>
      </c>
      <c r="CR1161">
        <v>8</v>
      </c>
      <c r="CS1161" t="s">
        <v>1223</v>
      </c>
      <c r="CT1161" t="s">
        <v>1223</v>
      </c>
      <c r="CU1161" t="e">
        <v>#N/A</v>
      </c>
      <c r="CV1161" t="s">
        <v>1592</v>
      </c>
      <c r="CW1161" t="s">
        <v>1592</v>
      </c>
      <c r="CX1161">
        <v>1159</v>
      </c>
      <c r="CY1161" t="s">
        <v>12051</v>
      </c>
      <c r="CZ1161" t="s">
        <v>1592</v>
      </c>
      <c r="DA1161" t="s">
        <v>2313</v>
      </c>
      <c r="DB1161" t="s">
        <v>2314</v>
      </c>
      <c r="DC1161" t="s">
        <v>11546</v>
      </c>
      <c r="DD1161" t="s">
        <v>1264</v>
      </c>
      <c r="DE1161" t="s">
        <v>11545</v>
      </c>
      <c r="DF1161" t="s">
        <v>1592</v>
      </c>
      <c r="DG1161" t="s">
        <v>1592</v>
      </c>
      <c r="DH1161" t="s">
        <v>2334</v>
      </c>
      <c r="DI1161" t="e">
        <v>#N/A</v>
      </c>
      <c r="DJ1161"/>
      <c r="DK1161" t="s">
        <v>2334</v>
      </c>
      <c r="DL1161">
        <v>9</v>
      </c>
      <c r="DM1161" t="s">
        <v>2315</v>
      </c>
      <c r="DN1161" t="s">
        <v>1274</v>
      </c>
      <c r="DO1161" t="b">
        <v>1</v>
      </c>
      <c r="DP1161" t="b">
        <v>1</v>
      </c>
      <c r="DQ1161" t="b">
        <v>0</v>
      </c>
      <c r="DR1161" t="b">
        <v>0</v>
      </c>
      <c r="DS1161" t="b">
        <v>0</v>
      </c>
      <c r="DT1161" t="b">
        <v>0</v>
      </c>
      <c r="DU1161" t="b">
        <v>0</v>
      </c>
      <c r="DV1161">
        <v>0</v>
      </c>
      <c r="DW1161" t="b">
        <v>0</v>
      </c>
      <c r="DX1161" t="b">
        <v>0</v>
      </c>
      <c r="DY1161" t="b">
        <v>0</v>
      </c>
      <c r="DZ1161" t="b">
        <v>0</v>
      </c>
      <c r="EA1161" t="b">
        <v>0</v>
      </c>
      <c r="EB1161" t="b">
        <v>0</v>
      </c>
      <c r="EC1161" t="b">
        <v>0</v>
      </c>
      <c r="ED1161" t="b">
        <v>0</v>
      </c>
      <c r="EE1161" t="b">
        <v>0</v>
      </c>
      <c r="EF1161" t="e" cm="1">
        <v>#N/A</v>
      </c>
      <c r="EG1161" t="b">
        <v>0</v>
      </c>
      <c r="EH1161" t="b">
        <v>0</v>
      </c>
      <c r="EI1161" t="e">
        <v>#N/A</v>
      </c>
      <c r="EJ1161" t="e">
        <v>#N/A</v>
      </c>
      <c r="EK1161">
        <v>0</v>
      </c>
      <c r="EL1161">
        <v>32</v>
      </c>
      <c r="EM1161" t="b">
        <v>0</v>
      </c>
    </row>
    <row r="1162" spans="1:143" ht="15.75">
      <c r="A1162"/>
      <c r="B1162" t="s">
        <v>1274</v>
      </c>
      <c r="C1162" t="s">
        <v>1750</v>
      </c>
      <c r="D1162" t="s">
        <v>12052</v>
      </c>
      <c r="E1162" t="s">
        <v>12053</v>
      </c>
      <c r="F1162"/>
      <c r="G1162" t="s">
        <v>12052</v>
      </c>
      <c r="H1162" t="s">
        <v>12052</v>
      </c>
      <c r="I1162" t="s">
        <v>1279</v>
      </c>
      <c r="J1162"/>
      <c r="K1162"/>
      <c r="L1162" t="s">
        <v>1939</v>
      </c>
      <c r="M1162" t="s">
        <v>902</v>
      </c>
      <c r="N1162" t="s">
        <v>902</v>
      </c>
      <c r="O1162" t="s">
        <v>11188</v>
      </c>
      <c r="P1162" t="s">
        <v>1274</v>
      </c>
      <c r="Q1162" t="s">
        <v>1264</v>
      </c>
      <c r="R1162" t="s">
        <v>2182</v>
      </c>
      <c r="S1162"/>
      <c r="T1162"/>
      <c r="U1162" t="s">
        <v>12054</v>
      </c>
      <c r="V1162"/>
      <c r="W1162"/>
      <c r="X1162"/>
      <c r="Y1162"/>
      <c r="Z1162"/>
      <c r="AA1162"/>
      <c r="AB1162"/>
      <c r="AC1162"/>
      <c r="AD1162"/>
      <c r="AE1162"/>
      <c r="AF1162"/>
      <c r="AG1162"/>
      <c r="AH1162"/>
      <c r="AI1162"/>
      <c r="AJ1162"/>
      <c r="AK1162"/>
      <c r="AL1162"/>
      <c r="AM1162"/>
      <c r="AN1162"/>
      <c r="AO1162" s="108" t="s">
        <v>43</v>
      </c>
      <c r="AP1162" t="s">
        <v>1323</v>
      </c>
      <c r="AQ1162">
        <v>23</v>
      </c>
      <c r="AR1162" t="e">
        <v>#N/A</v>
      </c>
      <c r="AS1162" t="s">
        <v>1750</v>
      </c>
      <c r="AT1162" t="e">
        <v>#N/A</v>
      </c>
      <c r="AU1162" t="s">
        <v>12053</v>
      </c>
      <c r="AV1162" t="s">
        <v>12055</v>
      </c>
      <c r="AW1162" t="s">
        <v>1937</v>
      </c>
      <c r="AX1162" t="s">
        <v>1934</v>
      </c>
      <c r="AY1162" t="s">
        <v>12056</v>
      </c>
      <c r="AZ1162" t="s">
        <v>1264</v>
      </c>
      <c r="BA1162" t="s">
        <v>12057</v>
      </c>
      <c r="BB1162" t="s">
        <v>1279</v>
      </c>
      <c r="BC1162" t="s">
        <v>1939</v>
      </c>
      <c r="BD1162" t="s">
        <v>12058</v>
      </c>
      <c r="BE1162">
        <v>1162</v>
      </c>
      <c r="BF1162">
        <v>0</v>
      </c>
      <c r="BG1162">
        <v>0</v>
      </c>
      <c r="BH1162" t="s">
        <v>1592</v>
      </c>
      <c r="BI1162">
        <v>0</v>
      </c>
      <c r="BJ1162">
        <v>0</v>
      </c>
      <c r="BK1162">
        <v>0</v>
      </c>
      <c r="BL1162" t="s">
        <v>1592</v>
      </c>
      <c r="BM1162" t="s">
        <v>1592</v>
      </c>
      <c r="BN1162" t="s">
        <v>1592</v>
      </c>
      <c r="BO1162" t="s" cm="1">
        <v>1592</v>
      </c>
      <c r="BP1162" t="s">
        <v>1592</v>
      </c>
      <c r="BQ1162" t="s">
        <v>1223</v>
      </c>
      <c r="BR1162">
        <v>106</v>
      </c>
      <c r="BS1162" t="s">
        <v>5303</v>
      </c>
      <c r="BT1162" t="s">
        <v>12059</v>
      </c>
      <c r="BU1162" t="s">
        <v>12052</v>
      </c>
      <c r="BV1162" t="s">
        <v>12055</v>
      </c>
      <c r="BW1162" t="s">
        <v>12056</v>
      </c>
      <c r="BX1162" t="s">
        <v>1940</v>
      </c>
      <c r="BY1162" t="s">
        <v>1592</v>
      </c>
      <c r="BZ1162" t="s">
        <v>1937</v>
      </c>
      <c r="CA1162" t="s">
        <v>902</v>
      </c>
      <c r="CB1162"/>
      <c r="CC1162" t="s">
        <v>998</v>
      </c>
      <c r="CD1162" t="s">
        <v>1279</v>
      </c>
      <c r="CE1162" t="s">
        <v>12053</v>
      </c>
      <c r="CF1162" t="s">
        <v>12055</v>
      </c>
      <c r="CG1162" t="s">
        <v>1279</v>
      </c>
      <c r="CH1162" t="s">
        <v>1592</v>
      </c>
      <c r="CI1162" t="s">
        <v>2182</v>
      </c>
      <c r="CJ1162" t="s">
        <v>1274</v>
      </c>
      <c r="CK1162"/>
      <c r="CL1162"/>
      <c r="CM1162" t="s">
        <v>12054</v>
      </c>
      <c r="CN1162" t="s">
        <v>1592</v>
      </c>
      <c r="CO1162" t="s">
        <v>12054</v>
      </c>
      <c r="CP1162" t="s">
        <v>1592</v>
      </c>
      <c r="CQ1162" t="s">
        <v>1592</v>
      </c>
      <c r="CR1162">
        <v>8</v>
      </c>
      <c r="CS1162" t="s">
        <v>1223</v>
      </c>
      <c r="CT1162" t="s">
        <v>1223</v>
      </c>
      <c r="CU1162" t="s">
        <v>1223</v>
      </c>
      <c r="CV1162" t="s">
        <v>1592</v>
      </c>
      <c r="CW1162" t="s">
        <v>1592</v>
      </c>
      <c r="CX1162">
        <v>1160</v>
      </c>
      <c r="CY1162" t="s">
        <v>12060</v>
      </c>
      <c r="CZ1162" t="s">
        <v>1592</v>
      </c>
      <c r="DA1162" t="s">
        <v>2313</v>
      </c>
      <c r="DB1162" t="s">
        <v>2314</v>
      </c>
      <c r="DC1162" t="s">
        <v>12053</v>
      </c>
      <c r="DD1162" t="s">
        <v>1264</v>
      </c>
      <c r="DE1162" t="s">
        <v>12052</v>
      </c>
      <c r="DF1162" t="s">
        <v>1592</v>
      </c>
      <c r="DG1162" t="s">
        <v>1592</v>
      </c>
      <c r="DH1162" t="s">
        <v>2334</v>
      </c>
      <c r="DI1162" t="e">
        <v>#N/A</v>
      </c>
      <c r="DJ1162"/>
      <c r="DK1162" t="s">
        <v>2334</v>
      </c>
      <c r="DL1162">
        <v>9</v>
      </c>
      <c r="DM1162" t="s">
        <v>2315</v>
      </c>
      <c r="DN1162" t="s">
        <v>1274</v>
      </c>
      <c r="DO1162" t="b">
        <v>1</v>
      </c>
      <c r="DP1162" t="b">
        <v>1</v>
      </c>
      <c r="DQ1162" t="b">
        <v>1</v>
      </c>
      <c r="DR1162" t="b">
        <v>0</v>
      </c>
      <c r="DS1162" t="b">
        <v>0</v>
      </c>
      <c r="DT1162" t="b">
        <v>0</v>
      </c>
      <c r="DU1162" t="b">
        <v>1</v>
      </c>
      <c r="DV1162">
        <v>0</v>
      </c>
      <c r="DW1162" t="b">
        <v>0</v>
      </c>
      <c r="DX1162" t="b">
        <v>0</v>
      </c>
      <c r="DY1162" t="b">
        <v>0</v>
      </c>
      <c r="DZ1162" t="b">
        <v>0</v>
      </c>
      <c r="EA1162" t="b">
        <v>0</v>
      </c>
      <c r="EB1162" t="b">
        <v>0</v>
      </c>
      <c r="EC1162" t="b">
        <v>0</v>
      </c>
      <c r="ED1162" t="b">
        <v>0</v>
      </c>
      <c r="EE1162" t="b">
        <v>0</v>
      </c>
      <c r="EF1162" t="b" cm="1">
        <v>0</v>
      </c>
      <c r="EG1162" t="b">
        <v>0</v>
      </c>
      <c r="EH1162" t="b">
        <v>0</v>
      </c>
      <c r="EI1162" t="b">
        <v>0</v>
      </c>
      <c r="EJ1162" t="s">
        <v>1592</v>
      </c>
      <c r="EK1162">
        <v>0</v>
      </c>
      <c r="EL1162">
        <v>30</v>
      </c>
      <c r="EM1162" t="b">
        <v>0</v>
      </c>
    </row>
    <row r="1163" spans="1:143" ht="15.75">
      <c r="A1163"/>
      <c r="B1163" t="s">
        <v>1274</v>
      </c>
      <c r="C1163" t="s">
        <v>1750</v>
      </c>
      <c r="D1163" t="s">
        <v>1761</v>
      </c>
      <c r="E1163" t="s">
        <v>1762</v>
      </c>
      <c r="F1163"/>
      <c r="G1163" t="s">
        <v>1761</v>
      </c>
      <c r="H1163" t="s">
        <v>1761</v>
      </c>
      <c r="I1163" t="s">
        <v>1242</v>
      </c>
      <c r="J1163" t="s">
        <v>12052</v>
      </c>
      <c r="K1163"/>
      <c r="L1163" t="s">
        <v>1939</v>
      </c>
      <c r="M1163" t="s">
        <v>1947</v>
      </c>
      <c r="N1163" t="s">
        <v>11187</v>
      </c>
      <c r="O1163" t="s">
        <v>11188</v>
      </c>
      <c r="P1163" t="s">
        <v>1274</v>
      </c>
      <c r="Q1163" t="s">
        <v>1264</v>
      </c>
      <c r="R1163" t="s">
        <v>2182</v>
      </c>
      <c r="S1163"/>
      <c r="T1163"/>
      <c r="U1163" t="s">
        <v>12054</v>
      </c>
      <c r="V1163" t="s">
        <v>1948</v>
      </c>
      <c r="W1163"/>
      <c r="X1163"/>
      <c r="Y1163"/>
      <c r="Z1163"/>
      <c r="AA1163"/>
      <c r="AB1163"/>
      <c r="AC1163"/>
      <c r="AD1163"/>
      <c r="AE1163"/>
      <c r="AF1163"/>
      <c r="AG1163"/>
      <c r="AH1163"/>
      <c r="AI1163"/>
      <c r="AJ1163"/>
      <c r="AK1163"/>
      <c r="AL1163"/>
      <c r="AM1163"/>
      <c r="AN1163"/>
      <c r="AO1163" s="108" t="s">
        <v>43</v>
      </c>
      <c r="AP1163" t="s">
        <v>1323</v>
      </c>
      <c r="AQ1163">
        <v>24</v>
      </c>
      <c r="AR1163" t="e">
        <v>#N/A</v>
      </c>
      <c r="AS1163" t="s">
        <v>1750</v>
      </c>
      <c r="AT1163" t="e">
        <v>#N/A</v>
      </c>
      <c r="AU1163" t="s">
        <v>1762</v>
      </c>
      <c r="AV1163" t="s">
        <v>1945</v>
      </c>
      <c r="AW1163" t="s">
        <v>1937</v>
      </c>
      <c r="AX1163" t="s">
        <v>1934</v>
      </c>
      <c r="AY1163" t="s">
        <v>2186</v>
      </c>
      <c r="AZ1163" t="s">
        <v>1264</v>
      </c>
      <c r="BA1163" t="s">
        <v>5600</v>
      </c>
      <c r="BB1163" t="s">
        <v>1242</v>
      </c>
      <c r="BC1163" t="s">
        <v>1939</v>
      </c>
      <c r="BD1163" t="s">
        <v>6322</v>
      </c>
      <c r="BE1163">
        <v>339</v>
      </c>
      <c r="BF1163">
        <v>1162</v>
      </c>
      <c r="BG1163">
        <v>0</v>
      </c>
      <c r="BH1163" t="s">
        <v>1592</v>
      </c>
      <c r="BI1163">
        <v>0</v>
      </c>
      <c r="BJ1163">
        <v>0</v>
      </c>
      <c r="BK1163">
        <v>1055</v>
      </c>
      <c r="BL1163" t="s">
        <v>1950</v>
      </c>
      <c r="BM1163" t="s">
        <v>12053</v>
      </c>
      <c r="BN1163" t="s">
        <v>12055</v>
      </c>
      <c r="BO1163" t="e" cm="1">
        <v>#N/A</v>
      </c>
      <c r="BP1163" t="s">
        <v>1592</v>
      </c>
      <c r="BQ1163" t="s">
        <v>1223</v>
      </c>
      <c r="BR1163">
        <v>107</v>
      </c>
      <c r="BS1163" t="s">
        <v>5308</v>
      </c>
      <c r="BT1163" t="s">
        <v>12061</v>
      </c>
      <c r="BU1163" t="s">
        <v>1761</v>
      </c>
      <c r="BV1163" t="s">
        <v>1945</v>
      </c>
      <c r="BW1163" t="s">
        <v>2186</v>
      </c>
      <c r="BX1163" t="s">
        <v>11190</v>
      </c>
      <c r="BY1163" t="s">
        <v>1592</v>
      </c>
      <c r="BZ1163" t="s">
        <v>1937</v>
      </c>
      <c r="CA1163" t="s">
        <v>1947</v>
      </c>
      <c r="CB1163"/>
      <c r="CC1163" t="s">
        <v>998</v>
      </c>
      <c r="CD1163" t="s">
        <v>1242</v>
      </c>
      <c r="CE1163" t="s">
        <v>12062</v>
      </c>
      <c r="CF1163" t="s">
        <v>12063</v>
      </c>
      <c r="CG1163" t="s">
        <v>1242</v>
      </c>
      <c r="CH1163" t="s">
        <v>1592</v>
      </c>
      <c r="CI1163" t="s">
        <v>2182</v>
      </c>
      <c r="CJ1163" t="s">
        <v>1274</v>
      </c>
      <c r="CK1163"/>
      <c r="CL1163"/>
      <c r="CM1163" t="s">
        <v>12054</v>
      </c>
      <c r="CN1163" t="s">
        <v>1948</v>
      </c>
      <c r="CO1163" t="s">
        <v>12054</v>
      </c>
      <c r="CP1163" t="s">
        <v>1948</v>
      </c>
      <c r="CQ1163" t="s">
        <v>1592</v>
      </c>
      <c r="CR1163">
        <v>8</v>
      </c>
      <c r="CS1163" t="s">
        <v>1223</v>
      </c>
      <c r="CT1163" t="s">
        <v>1223</v>
      </c>
      <c r="CU1163" t="s">
        <v>1592</v>
      </c>
      <c r="CV1163" t="s">
        <v>1592</v>
      </c>
      <c r="CW1163" t="s">
        <v>1592</v>
      </c>
      <c r="CX1163">
        <v>1161</v>
      </c>
      <c r="CY1163" t="s">
        <v>12064</v>
      </c>
      <c r="CZ1163" t="s">
        <v>1592</v>
      </c>
      <c r="DA1163" t="s">
        <v>2313</v>
      </c>
      <c r="DB1163" t="s">
        <v>2314</v>
      </c>
      <c r="DC1163" t="s">
        <v>1762</v>
      </c>
      <c r="DD1163" t="s">
        <v>1264</v>
      </c>
      <c r="DE1163" t="s">
        <v>1761</v>
      </c>
      <c r="DF1163" t="s">
        <v>1592</v>
      </c>
      <c r="DG1163" t="s">
        <v>1592</v>
      </c>
      <c r="DH1163" t="s">
        <v>2334</v>
      </c>
      <c r="DI1163" t="e">
        <v>#N/A</v>
      </c>
      <c r="DJ1163"/>
      <c r="DK1163" t="s">
        <v>2334</v>
      </c>
      <c r="DL1163">
        <v>9</v>
      </c>
      <c r="DM1163" t="s">
        <v>2315</v>
      </c>
      <c r="DN1163" t="s">
        <v>1274</v>
      </c>
      <c r="DO1163" t="b">
        <v>1</v>
      </c>
      <c r="DP1163" t="b">
        <v>1</v>
      </c>
      <c r="DQ1163" t="b">
        <v>0</v>
      </c>
      <c r="DR1163" t="b">
        <v>0</v>
      </c>
      <c r="DS1163" t="b">
        <v>0</v>
      </c>
      <c r="DT1163" t="b">
        <v>0</v>
      </c>
      <c r="DU1163" t="b">
        <v>0</v>
      </c>
      <c r="DV1163">
        <v>0</v>
      </c>
      <c r="DW1163" t="b">
        <v>0</v>
      </c>
      <c r="DX1163" t="b">
        <v>0</v>
      </c>
      <c r="DY1163" t="b">
        <v>0</v>
      </c>
      <c r="DZ1163" t="b">
        <v>0</v>
      </c>
      <c r="EA1163" t="b">
        <v>0</v>
      </c>
      <c r="EB1163" t="b">
        <v>0</v>
      </c>
      <c r="EC1163" t="b">
        <v>0</v>
      </c>
      <c r="ED1163" t="b">
        <v>0</v>
      </c>
      <c r="EE1163" t="b">
        <v>0</v>
      </c>
      <c r="EF1163" t="b" cm="1">
        <v>0</v>
      </c>
      <c r="EG1163" t="b">
        <v>0</v>
      </c>
      <c r="EH1163" t="b">
        <v>0</v>
      </c>
      <c r="EI1163" t="b">
        <v>0</v>
      </c>
      <c r="EJ1163" t="s">
        <v>1592</v>
      </c>
      <c r="EK1163">
        <v>0</v>
      </c>
      <c r="EL1163">
        <v>7</v>
      </c>
      <c r="EM1163" t="b">
        <v>0</v>
      </c>
    </row>
    <row r="1164" spans="1:143" ht="31.5">
      <c r="A1164"/>
      <c r="B1164" t="s">
        <v>1274</v>
      </c>
      <c r="C1164" t="s">
        <v>1750</v>
      </c>
      <c r="D1164" t="s">
        <v>5617</v>
      </c>
      <c r="E1164" t="s">
        <v>5618</v>
      </c>
      <c r="F1164"/>
      <c r="G1164" t="s">
        <v>5617</v>
      </c>
      <c r="H1164" t="s">
        <v>11099</v>
      </c>
      <c r="I1164" t="s">
        <v>1242</v>
      </c>
      <c r="J1164" t="s">
        <v>12052</v>
      </c>
      <c r="K1164"/>
      <c r="L1164" t="s">
        <v>1939</v>
      </c>
      <c r="M1164" t="s">
        <v>1947</v>
      </c>
      <c r="N1164" s="109" t="s">
        <v>6598</v>
      </c>
      <c r="O1164" t="s">
        <v>11188</v>
      </c>
      <c r="P1164" t="s">
        <v>1274</v>
      </c>
      <c r="Q1164" t="s">
        <v>1264</v>
      </c>
      <c r="R1164" t="s">
        <v>2182</v>
      </c>
      <c r="S1164"/>
      <c r="T1164"/>
      <c r="U1164" t="s">
        <v>12054</v>
      </c>
      <c r="V1164" t="s">
        <v>5620</v>
      </c>
      <c r="W1164"/>
      <c r="X1164"/>
      <c r="Y1164"/>
      <c r="Z1164"/>
      <c r="AA1164"/>
      <c r="AB1164"/>
      <c r="AC1164"/>
      <c r="AD1164"/>
      <c r="AE1164"/>
      <c r="AF1164"/>
      <c r="AG1164"/>
      <c r="AH1164"/>
      <c r="AI1164"/>
      <c r="AJ1164"/>
      <c r="AK1164"/>
      <c r="AL1164"/>
      <c r="AM1164"/>
      <c r="AN1164"/>
      <c r="AO1164" s="108" t="s">
        <v>43</v>
      </c>
      <c r="AP1164" t="s">
        <v>1323</v>
      </c>
      <c r="AQ1164">
        <v>25</v>
      </c>
      <c r="AR1164" t="e">
        <v>#N/A</v>
      </c>
      <c r="AS1164" t="s">
        <v>1750</v>
      </c>
      <c r="AT1164" t="e">
        <v>#N/A</v>
      </c>
      <c r="AU1164" t="s">
        <v>5618</v>
      </c>
      <c r="AV1164" t="s">
        <v>5621</v>
      </c>
      <c r="AW1164" t="s">
        <v>1937</v>
      </c>
      <c r="AX1164" t="s">
        <v>1934</v>
      </c>
      <c r="AY1164" t="s">
        <v>5622</v>
      </c>
      <c r="AZ1164" t="s">
        <v>1264</v>
      </c>
      <c r="BA1164" t="s">
        <v>5623</v>
      </c>
      <c r="BB1164" t="s">
        <v>1242</v>
      </c>
      <c r="BC1164" t="s">
        <v>1939</v>
      </c>
      <c r="BD1164" t="s">
        <v>6332</v>
      </c>
      <c r="BE1164">
        <v>341</v>
      </c>
      <c r="BF1164">
        <v>1162</v>
      </c>
      <c r="BG1164">
        <v>0</v>
      </c>
      <c r="BH1164" t="s">
        <v>1592</v>
      </c>
      <c r="BI1164">
        <v>0</v>
      </c>
      <c r="BJ1164">
        <v>0</v>
      </c>
      <c r="BK1164">
        <v>1051</v>
      </c>
      <c r="BL1164" t="s">
        <v>5625</v>
      </c>
      <c r="BM1164" t="s">
        <v>12053</v>
      </c>
      <c r="BN1164" t="s">
        <v>12055</v>
      </c>
      <c r="BO1164" t="e" cm="1">
        <v>#N/A</v>
      </c>
      <c r="BP1164" t="s">
        <v>1592</v>
      </c>
      <c r="BQ1164" t="s">
        <v>1223</v>
      </c>
      <c r="BR1164">
        <v>108</v>
      </c>
      <c r="BS1164" t="s">
        <v>5314</v>
      </c>
      <c r="BT1164" t="s">
        <v>12065</v>
      </c>
      <c r="BU1164" t="s">
        <v>5617</v>
      </c>
      <c r="BV1164" t="s">
        <v>5621</v>
      </c>
      <c r="BW1164" t="s">
        <v>11104</v>
      </c>
      <c r="BX1164" t="s">
        <v>6602</v>
      </c>
      <c r="BY1164" t="s">
        <v>1592</v>
      </c>
      <c r="BZ1164" t="s">
        <v>1937</v>
      </c>
      <c r="CA1164" t="s">
        <v>1947</v>
      </c>
      <c r="CB1164"/>
      <c r="CC1164" t="s">
        <v>998</v>
      </c>
      <c r="CD1164" t="s">
        <v>1242</v>
      </c>
      <c r="CE1164" t="s">
        <v>12066</v>
      </c>
      <c r="CF1164" t="s">
        <v>12067</v>
      </c>
      <c r="CG1164" t="s">
        <v>1242</v>
      </c>
      <c r="CH1164" t="s">
        <v>1592</v>
      </c>
      <c r="CI1164" t="s">
        <v>2182</v>
      </c>
      <c r="CJ1164" t="s">
        <v>1274</v>
      </c>
      <c r="CK1164"/>
      <c r="CL1164"/>
      <c r="CM1164" t="s">
        <v>12054</v>
      </c>
      <c r="CN1164" t="s">
        <v>5620</v>
      </c>
      <c r="CO1164" t="s">
        <v>12054</v>
      </c>
      <c r="CP1164" t="s">
        <v>5620</v>
      </c>
      <c r="CQ1164" t="s">
        <v>1592</v>
      </c>
      <c r="CR1164">
        <v>8</v>
      </c>
      <c r="CS1164" t="s">
        <v>1223</v>
      </c>
      <c r="CT1164" t="s">
        <v>1223</v>
      </c>
      <c r="CU1164" t="s">
        <v>1592</v>
      </c>
      <c r="CV1164" t="s">
        <v>1592</v>
      </c>
      <c r="CW1164" t="s">
        <v>1592</v>
      </c>
      <c r="CX1164">
        <v>1162</v>
      </c>
      <c r="CY1164" t="s">
        <v>12068</v>
      </c>
      <c r="CZ1164" t="s">
        <v>1592</v>
      </c>
      <c r="DA1164" t="s">
        <v>2313</v>
      </c>
      <c r="DB1164" t="s">
        <v>2314</v>
      </c>
      <c r="DC1164" t="s">
        <v>5618</v>
      </c>
      <c r="DD1164" t="s">
        <v>1264</v>
      </c>
      <c r="DE1164" t="s">
        <v>5617</v>
      </c>
      <c r="DF1164" t="s">
        <v>1592</v>
      </c>
      <c r="DG1164" t="s">
        <v>1592</v>
      </c>
      <c r="DH1164" t="s">
        <v>2334</v>
      </c>
      <c r="DI1164" t="e">
        <v>#N/A</v>
      </c>
      <c r="DJ1164"/>
      <c r="DK1164" t="s">
        <v>2334</v>
      </c>
      <c r="DL1164">
        <v>9</v>
      </c>
      <c r="DM1164" t="s">
        <v>2315</v>
      </c>
      <c r="DN1164" t="s">
        <v>1274</v>
      </c>
      <c r="DO1164" t="b">
        <v>1</v>
      </c>
      <c r="DP1164" t="b">
        <v>1</v>
      </c>
      <c r="DQ1164" t="b">
        <v>0</v>
      </c>
      <c r="DR1164" t="b">
        <v>0</v>
      </c>
      <c r="DS1164" t="b">
        <v>0</v>
      </c>
      <c r="DT1164" t="b">
        <v>0</v>
      </c>
      <c r="DU1164" t="b">
        <v>0</v>
      </c>
      <c r="DV1164">
        <v>0</v>
      </c>
      <c r="DW1164" t="b">
        <v>0</v>
      </c>
      <c r="DX1164" t="b">
        <v>0</v>
      </c>
      <c r="DY1164" t="b">
        <v>0</v>
      </c>
      <c r="DZ1164" t="b">
        <v>0</v>
      </c>
      <c r="EA1164" t="b">
        <v>0</v>
      </c>
      <c r="EB1164" t="b">
        <v>0</v>
      </c>
      <c r="EC1164" t="b">
        <v>0</v>
      </c>
      <c r="ED1164" t="b">
        <v>0</v>
      </c>
      <c r="EE1164" t="b">
        <v>0</v>
      </c>
      <c r="EF1164" t="b" cm="1">
        <v>0</v>
      </c>
      <c r="EG1164" t="b">
        <v>0</v>
      </c>
      <c r="EH1164" t="b">
        <v>0</v>
      </c>
      <c r="EI1164" t="b">
        <v>0</v>
      </c>
      <c r="EJ1164" t="s">
        <v>1592</v>
      </c>
      <c r="EK1164">
        <v>0</v>
      </c>
      <c r="EL1164">
        <v>13</v>
      </c>
      <c r="EM1164" t="b">
        <v>0</v>
      </c>
    </row>
    <row r="1165" spans="1:143" ht="15.75">
      <c r="A1165"/>
      <c r="B1165" t="s">
        <v>1274</v>
      </c>
      <c r="C1165" t="s">
        <v>1750</v>
      </c>
      <c r="D1165" t="s">
        <v>1766</v>
      </c>
      <c r="E1165" t="s">
        <v>1767</v>
      </c>
      <c r="F1165"/>
      <c r="G1165" t="s">
        <v>1766</v>
      </c>
      <c r="H1165" t="s">
        <v>1766</v>
      </c>
      <c r="I1165" t="s">
        <v>1242</v>
      </c>
      <c r="J1165" t="s">
        <v>12052</v>
      </c>
      <c r="K1165"/>
      <c r="L1165" t="s">
        <v>1939</v>
      </c>
      <c r="M1165" t="s">
        <v>1947</v>
      </c>
      <c r="N1165" t="s">
        <v>12008</v>
      </c>
      <c r="O1165" t="s">
        <v>11188</v>
      </c>
      <c r="P1165" t="s">
        <v>1274</v>
      </c>
      <c r="Q1165" t="s">
        <v>1264</v>
      </c>
      <c r="R1165" t="s">
        <v>2182</v>
      </c>
      <c r="S1165"/>
      <c r="T1165"/>
      <c r="U1165" t="s">
        <v>12054</v>
      </c>
      <c r="V1165" t="s">
        <v>1956</v>
      </c>
      <c r="W1165"/>
      <c r="X1165"/>
      <c r="Y1165"/>
      <c r="Z1165"/>
      <c r="AA1165"/>
      <c r="AB1165"/>
      <c r="AC1165"/>
      <c r="AD1165"/>
      <c r="AE1165"/>
      <c r="AF1165"/>
      <c r="AG1165"/>
      <c r="AH1165"/>
      <c r="AI1165"/>
      <c r="AJ1165"/>
      <c r="AK1165"/>
      <c r="AL1165"/>
      <c r="AM1165"/>
      <c r="AN1165"/>
      <c r="AO1165" s="108" t="s">
        <v>43</v>
      </c>
      <c r="AP1165" t="s">
        <v>1323</v>
      </c>
      <c r="AQ1165">
        <v>26</v>
      </c>
      <c r="AR1165" t="e">
        <v>#N/A</v>
      </c>
      <c r="AS1165" t="s">
        <v>1750</v>
      </c>
      <c r="AT1165" t="e">
        <v>#N/A</v>
      </c>
      <c r="AU1165" t="s">
        <v>1767</v>
      </c>
      <c r="AV1165" t="s">
        <v>1953</v>
      </c>
      <c r="AW1165" t="s">
        <v>1937</v>
      </c>
      <c r="AX1165" t="s">
        <v>1934</v>
      </c>
      <c r="AY1165" t="s">
        <v>2191</v>
      </c>
      <c r="AZ1165" t="s">
        <v>1264</v>
      </c>
      <c r="BA1165" t="s">
        <v>5610</v>
      </c>
      <c r="BB1165" t="s">
        <v>1242</v>
      </c>
      <c r="BC1165" t="s">
        <v>1939</v>
      </c>
      <c r="BD1165" t="s">
        <v>6327</v>
      </c>
      <c r="BE1165">
        <v>340</v>
      </c>
      <c r="BF1165">
        <v>1162</v>
      </c>
      <c r="BG1165">
        <v>0</v>
      </c>
      <c r="BH1165" t="s">
        <v>1592</v>
      </c>
      <c r="BI1165">
        <v>0</v>
      </c>
      <c r="BJ1165">
        <v>0</v>
      </c>
      <c r="BK1165">
        <v>1036</v>
      </c>
      <c r="BL1165" t="s">
        <v>1958</v>
      </c>
      <c r="BM1165" t="s">
        <v>12053</v>
      </c>
      <c r="BN1165" t="s">
        <v>12055</v>
      </c>
      <c r="BO1165" t="e" cm="1">
        <v>#N/A</v>
      </c>
      <c r="BP1165" t="s">
        <v>1592</v>
      </c>
      <c r="BQ1165" t="s">
        <v>1223</v>
      </c>
      <c r="BR1165">
        <v>109</v>
      </c>
      <c r="BS1165" t="s">
        <v>5324</v>
      </c>
      <c r="BT1165" t="s">
        <v>12069</v>
      </c>
      <c r="BU1165" t="s">
        <v>1766</v>
      </c>
      <c r="BV1165" t="s">
        <v>1953</v>
      </c>
      <c r="BW1165" t="s">
        <v>2191</v>
      </c>
      <c r="BX1165" t="s">
        <v>12010</v>
      </c>
      <c r="BY1165" t="s">
        <v>1592</v>
      </c>
      <c r="BZ1165" t="s">
        <v>1937</v>
      </c>
      <c r="CA1165" t="s">
        <v>1947</v>
      </c>
      <c r="CB1165"/>
      <c r="CC1165" t="s">
        <v>998</v>
      </c>
      <c r="CD1165" t="s">
        <v>1242</v>
      </c>
      <c r="CE1165" t="s">
        <v>12070</v>
      </c>
      <c r="CF1165" t="s">
        <v>12071</v>
      </c>
      <c r="CG1165" t="s">
        <v>1242</v>
      </c>
      <c r="CH1165" t="s">
        <v>1592</v>
      </c>
      <c r="CI1165" t="s">
        <v>2182</v>
      </c>
      <c r="CJ1165" t="s">
        <v>1274</v>
      </c>
      <c r="CK1165"/>
      <c r="CL1165"/>
      <c r="CM1165" t="s">
        <v>12054</v>
      </c>
      <c r="CN1165" t="s">
        <v>1956</v>
      </c>
      <c r="CO1165" t="s">
        <v>12054</v>
      </c>
      <c r="CP1165" t="s">
        <v>1956</v>
      </c>
      <c r="CQ1165" t="s">
        <v>1592</v>
      </c>
      <c r="CR1165">
        <v>8</v>
      </c>
      <c r="CS1165" t="s">
        <v>1223</v>
      </c>
      <c r="CT1165" t="s">
        <v>1223</v>
      </c>
      <c r="CU1165" t="s">
        <v>1592</v>
      </c>
      <c r="CV1165" t="s">
        <v>1592</v>
      </c>
      <c r="CW1165" t="s">
        <v>1592</v>
      </c>
      <c r="CX1165">
        <v>1163</v>
      </c>
      <c r="CY1165" t="s">
        <v>12072</v>
      </c>
      <c r="CZ1165" t="s">
        <v>1592</v>
      </c>
      <c r="DA1165" t="s">
        <v>2313</v>
      </c>
      <c r="DB1165" t="s">
        <v>2314</v>
      </c>
      <c r="DC1165" t="s">
        <v>1767</v>
      </c>
      <c r="DD1165" t="s">
        <v>1264</v>
      </c>
      <c r="DE1165" t="s">
        <v>1766</v>
      </c>
      <c r="DF1165" t="s">
        <v>1592</v>
      </c>
      <c r="DG1165" t="s">
        <v>1592</v>
      </c>
      <c r="DH1165" t="s">
        <v>2334</v>
      </c>
      <c r="DI1165" t="e">
        <v>#N/A</v>
      </c>
      <c r="DJ1165"/>
      <c r="DK1165" t="s">
        <v>2334</v>
      </c>
      <c r="DL1165">
        <v>9</v>
      </c>
      <c r="DM1165" t="s">
        <v>2315</v>
      </c>
      <c r="DN1165" t="s">
        <v>1274</v>
      </c>
      <c r="DO1165" t="b">
        <v>1</v>
      </c>
      <c r="DP1165" t="b">
        <v>1</v>
      </c>
      <c r="DQ1165" t="b">
        <v>0</v>
      </c>
      <c r="DR1165" t="b">
        <v>0</v>
      </c>
      <c r="DS1165" t="b">
        <v>0</v>
      </c>
      <c r="DT1165" t="b">
        <v>0</v>
      </c>
      <c r="DU1165" t="b">
        <v>0</v>
      </c>
      <c r="DV1165">
        <v>0</v>
      </c>
      <c r="DW1165" t="b">
        <v>0</v>
      </c>
      <c r="DX1165" t="b">
        <v>0</v>
      </c>
      <c r="DY1165" t="b">
        <v>0</v>
      </c>
      <c r="DZ1165" t="b">
        <v>0</v>
      </c>
      <c r="EA1165" t="b">
        <v>0</v>
      </c>
      <c r="EB1165" t="b">
        <v>0</v>
      </c>
      <c r="EC1165" t="b">
        <v>0</v>
      </c>
      <c r="ED1165" t="b">
        <v>0</v>
      </c>
      <c r="EE1165" t="b">
        <v>0</v>
      </c>
      <c r="EF1165" t="b" cm="1">
        <v>0</v>
      </c>
      <c r="EG1165" t="b">
        <v>0</v>
      </c>
      <c r="EH1165" t="b">
        <v>0</v>
      </c>
      <c r="EI1165" t="b">
        <v>0</v>
      </c>
      <c r="EJ1165" t="s">
        <v>1592</v>
      </c>
      <c r="EK1165">
        <v>0</v>
      </c>
      <c r="EL1165">
        <v>13</v>
      </c>
      <c r="EM1165" t="b">
        <v>0</v>
      </c>
    </row>
    <row r="1166" spans="1:143" ht="15.75">
      <c r="A1166"/>
      <c r="B1166" t="s">
        <v>1274</v>
      </c>
      <c r="C1166" t="s">
        <v>1750</v>
      </c>
      <c r="D1166" t="s">
        <v>11075</v>
      </c>
      <c r="E1166" t="s">
        <v>11076</v>
      </c>
      <c r="F1166"/>
      <c r="G1166" t="s">
        <v>11075</v>
      </c>
      <c r="H1166" t="s">
        <v>11075</v>
      </c>
      <c r="I1166" t="s">
        <v>1242</v>
      </c>
      <c r="J1166" t="s">
        <v>12052</v>
      </c>
      <c r="K1166"/>
      <c r="L1166" t="s">
        <v>1939</v>
      </c>
      <c r="M1166" t="s">
        <v>1947</v>
      </c>
      <c r="N1166" t="s">
        <v>11951</v>
      </c>
      <c r="O1166" t="s">
        <v>11188</v>
      </c>
      <c r="P1166" t="s">
        <v>1274</v>
      </c>
      <c r="Q1166" t="s">
        <v>1264</v>
      </c>
      <c r="R1166" t="s">
        <v>2182</v>
      </c>
      <c r="S1166"/>
      <c r="T1166"/>
      <c r="U1166" t="s">
        <v>12054</v>
      </c>
      <c r="V1166" t="s">
        <v>11078</v>
      </c>
      <c r="W1166"/>
      <c r="X1166"/>
      <c r="Y1166"/>
      <c r="Z1166"/>
      <c r="AA1166"/>
      <c r="AB1166"/>
      <c r="AC1166"/>
      <c r="AD1166"/>
      <c r="AE1166"/>
      <c r="AF1166"/>
      <c r="AG1166"/>
      <c r="AH1166"/>
      <c r="AI1166"/>
      <c r="AJ1166"/>
      <c r="AK1166"/>
      <c r="AL1166"/>
      <c r="AM1166"/>
      <c r="AN1166"/>
      <c r="AO1166" s="108" t="s">
        <v>43</v>
      </c>
      <c r="AP1166" t="s">
        <v>1323</v>
      </c>
      <c r="AQ1166">
        <v>27</v>
      </c>
      <c r="AR1166" t="e">
        <v>#N/A</v>
      </c>
      <c r="AS1166" t="s">
        <v>1750</v>
      </c>
      <c r="AT1166" t="e">
        <v>#N/A</v>
      </c>
      <c r="AU1166" t="s">
        <v>11076</v>
      </c>
      <c r="AV1166" t="s">
        <v>11079</v>
      </c>
      <c r="AW1166" t="s">
        <v>1937</v>
      </c>
      <c r="AX1166" t="s">
        <v>1934</v>
      </c>
      <c r="AY1166" t="s">
        <v>11080</v>
      </c>
      <c r="AZ1166" t="s">
        <v>1264</v>
      </c>
      <c r="BA1166" t="s">
        <v>11081</v>
      </c>
      <c r="BB1166" t="s">
        <v>1242</v>
      </c>
      <c r="BC1166" t="s">
        <v>1939</v>
      </c>
      <c r="BD1166" t="s">
        <v>11952</v>
      </c>
      <c r="BE1166">
        <v>1047</v>
      </c>
      <c r="BF1166">
        <v>1162</v>
      </c>
      <c r="BG1166">
        <v>0</v>
      </c>
      <c r="BH1166" t="s">
        <v>1592</v>
      </c>
      <c r="BI1166">
        <v>0</v>
      </c>
      <c r="BJ1166">
        <v>0</v>
      </c>
      <c r="BK1166">
        <v>1047</v>
      </c>
      <c r="BL1166" t="s">
        <v>11086</v>
      </c>
      <c r="BM1166" t="s">
        <v>12053</v>
      </c>
      <c r="BN1166" t="s">
        <v>12055</v>
      </c>
      <c r="BO1166" t="e" cm="1">
        <v>#N/A</v>
      </c>
      <c r="BP1166" t="s">
        <v>1592</v>
      </c>
      <c r="BQ1166" t="s">
        <v>1223</v>
      </c>
      <c r="BR1166">
        <v>110</v>
      </c>
      <c r="BS1166" t="s">
        <v>5334</v>
      </c>
      <c r="BT1166" t="s">
        <v>12073</v>
      </c>
      <c r="BU1166" t="s">
        <v>11075</v>
      </c>
      <c r="BV1166" t="s">
        <v>11079</v>
      </c>
      <c r="BW1166" t="s">
        <v>11080</v>
      </c>
      <c r="BX1166" t="s">
        <v>11954</v>
      </c>
      <c r="BY1166" t="s">
        <v>1592</v>
      </c>
      <c r="BZ1166" t="s">
        <v>1937</v>
      </c>
      <c r="CA1166" t="s">
        <v>1947</v>
      </c>
      <c r="CB1166"/>
      <c r="CC1166" t="s">
        <v>998</v>
      </c>
      <c r="CD1166" t="s">
        <v>1242</v>
      </c>
      <c r="CE1166" t="s">
        <v>12074</v>
      </c>
      <c r="CF1166" t="s">
        <v>12075</v>
      </c>
      <c r="CG1166" t="s">
        <v>1242</v>
      </c>
      <c r="CH1166" t="s">
        <v>1592</v>
      </c>
      <c r="CI1166" t="s">
        <v>2182</v>
      </c>
      <c r="CJ1166" t="s">
        <v>1274</v>
      </c>
      <c r="CK1166"/>
      <c r="CL1166"/>
      <c r="CM1166" t="s">
        <v>12054</v>
      </c>
      <c r="CN1166" t="s">
        <v>11078</v>
      </c>
      <c r="CO1166" t="s">
        <v>12054</v>
      </c>
      <c r="CP1166" t="s">
        <v>11078</v>
      </c>
      <c r="CQ1166" t="s">
        <v>1592</v>
      </c>
      <c r="CR1166">
        <v>8</v>
      </c>
      <c r="CS1166" t="s">
        <v>1223</v>
      </c>
      <c r="CT1166" t="s">
        <v>1223</v>
      </c>
      <c r="CU1166" t="s">
        <v>1592</v>
      </c>
      <c r="CV1166" t="s">
        <v>1592</v>
      </c>
      <c r="CW1166" t="s">
        <v>1592</v>
      </c>
      <c r="CX1166">
        <v>1164</v>
      </c>
      <c r="CY1166" t="s">
        <v>12076</v>
      </c>
      <c r="CZ1166" t="s">
        <v>1592</v>
      </c>
      <c r="DA1166" t="s">
        <v>2313</v>
      </c>
      <c r="DB1166" t="s">
        <v>2314</v>
      </c>
      <c r="DC1166" t="s">
        <v>11076</v>
      </c>
      <c r="DD1166" t="s">
        <v>1264</v>
      </c>
      <c r="DE1166" t="s">
        <v>11075</v>
      </c>
      <c r="DF1166" t="s">
        <v>1592</v>
      </c>
      <c r="DG1166" t="s">
        <v>1592</v>
      </c>
      <c r="DH1166" t="s">
        <v>2334</v>
      </c>
      <c r="DI1166" t="e">
        <v>#N/A</v>
      </c>
      <c r="DJ1166"/>
      <c r="DK1166" t="s">
        <v>2334</v>
      </c>
      <c r="DL1166">
        <v>9</v>
      </c>
      <c r="DM1166" t="s">
        <v>2315</v>
      </c>
      <c r="DN1166" t="s">
        <v>1274</v>
      </c>
      <c r="DO1166" t="b">
        <v>1</v>
      </c>
      <c r="DP1166" t="b">
        <v>1</v>
      </c>
      <c r="DQ1166" t="b">
        <v>0</v>
      </c>
      <c r="DR1166" t="b">
        <v>0</v>
      </c>
      <c r="DS1166" t="b">
        <v>0</v>
      </c>
      <c r="DT1166" t="b">
        <v>0</v>
      </c>
      <c r="DU1166" t="b">
        <v>0</v>
      </c>
      <c r="DV1166">
        <v>0</v>
      </c>
      <c r="DW1166" t="b">
        <v>0</v>
      </c>
      <c r="DX1166" t="b">
        <v>0</v>
      </c>
      <c r="DY1166" t="b">
        <v>0</v>
      </c>
      <c r="DZ1166" t="b">
        <v>0</v>
      </c>
      <c r="EA1166" t="b">
        <v>0</v>
      </c>
      <c r="EB1166" t="b">
        <v>0</v>
      </c>
      <c r="EC1166" t="b">
        <v>0</v>
      </c>
      <c r="ED1166" t="b">
        <v>0</v>
      </c>
      <c r="EE1166" t="b">
        <v>0</v>
      </c>
      <c r="EF1166" t="b" cm="1">
        <v>0</v>
      </c>
      <c r="EG1166" t="b">
        <v>0</v>
      </c>
      <c r="EH1166" t="b">
        <v>0</v>
      </c>
      <c r="EI1166" t="b">
        <v>0</v>
      </c>
      <c r="EJ1166" t="s">
        <v>1592</v>
      </c>
      <c r="EK1166">
        <v>0</v>
      </c>
      <c r="EL1166">
        <v>15</v>
      </c>
      <c r="EM1166" t="b">
        <v>0</v>
      </c>
    </row>
    <row r="1167" spans="1:143" ht="15.75">
      <c r="A1167"/>
      <c r="B1167" t="s">
        <v>1274</v>
      </c>
      <c r="C1167" t="s">
        <v>1750</v>
      </c>
      <c r="D1167" t="s">
        <v>1778</v>
      </c>
      <c r="E1167" t="s">
        <v>1779</v>
      </c>
      <c r="F1167"/>
      <c r="G1167" t="s">
        <v>1778</v>
      </c>
      <c r="H1167" t="s">
        <v>1778</v>
      </c>
      <c r="I1167" t="s">
        <v>1242</v>
      </c>
      <c r="J1167" t="s">
        <v>12052</v>
      </c>
      <c r="K1167"/>
      <c r="L1167" t="s">
        <v>1939</v>
      </c>
      <c r="M1167" t="s">
        <v>1947</v>
      </c>
      <c r="N1167"/>
      <c r="O1167" t="s">
        <v>11188</v>
      </c>
      <c r="P1167" t="s">
        <v>1274</v>
      </c>
      <c r="Q1167" t="s">
        <v>1264</v>
      </c>
      <c r="R1167" t="s">
        <v>2182</v>
      </c>
      <c r="S1167"/>
      <c r="T1167"/>
      <c r="U1167" t="s">
        <v>12054</v>
      </c>
      <c r="V1167" t="s">
        <v>10294</v>
      </c>
      <c r="W1167"/>
      <c r="X1167"/>
      <c r="Y1167"/>
      <c r="Z1167"/>
      <c r="AA1167"/>
      <c r="AB1167"/>
      <c r="AC1167"/>
      <c r="AD1167"/>
      <c r="AE1167"/>
      <c r="AF1167"/>
      <c r="AG1167"/>
      <c r="AH1167"/>
      <c r="AI1167"/>
      <c r="AJ1167"/>
      <c r="AK1167"/>
      <c r="AL1167"/>
      <c r="AM1167"/>
      <c r="AN1167"/>
      <c r="AO1167" s="108" t="s">
        <v>43</v>
      </c>
      <c r="AP1167" t="s">
        <v>1323</v>
      </c>
      <c r="AQ1167">
        <v>28</v>
      </c>
      <c r="AR1167" t="e">
        <v>#N/A</v>
      </c>
      <c r="AS1167" t="s">
        <v>1750</v>
      </c>
      <c r="AT1167" t="e">
        <v>#N/A</v>
      </c>
      <c r="AU1167" t="s">
        <v>1779</v>
      </c>
      <c r="AV1167" t="s">
        <v>5647</v>
      </c>
      <c r="AW1167" t="s">
        <v>1937</v>
      </c>
      <c r="AX1167" t="s">
        <v>1934</v>
      </c>
      <c r="AY1167" t="s">
        <v>11034</v>
      </c>
      <c r="AZ1167" t="s">
        <v>1264</v>
      </c>
      <c r="BA1167" t="s">
        <v>5650</v>
      </c>
      <c r="BB1167" t="s">
        <v>1242</v>
      </c>
      <c r="BC1167" t="s">
        <v>1939</v>
      </c>
      <c r="BD1167" t="s">
        <v>6342</v>
      </c>
      <c r="BE1167">
        <v>343</v>
      </c>
      <c r="BF1167">
        <v>1162</v>
      </c>
      <c r="BG1167">
        <v>0</v>
      </c>
      <c r="BH1167" t="s">
        <v>1592</v>
      </c>
      <c r="BI1167">
        <v>0</v>
      </c>
      <c r="BJ1167">
        <v>0</v>
      </c>
      <c r="BK1167">
        <v>1042</v>
      </c>
      <c r="BL1167" t="s">
        <v>5652</v>
      </c>
      <c r="BM1167" t="s">
        <v>12053</v>
      </c>
      <c r="BN1167" t="s">
        <v>12055</v>
      </c>
      <c r="BO1167" t="e" cm="1">
        <v>#N/A</v>
      </c>
      <c r="BP1167" t="s">
        <v>1592</v>
      </c>
      <c r="BQ1167" t="s">
        <v>1223</v>
      </c>
      <c r="BR1167">
        <v>111</v>
      </c>
      <c r="BS1167" t="s">
        <v>5344</v>
      </c>
      <c r="BT1167" t="s">
        <v>12077</v>
      </c>
      <c r="BU1167" t="s">
        <v>1778</v>
      </c>
      <c r="BV1167" t="s">
        <v>5647</v>
      </c>
      <c r="BW1167" t="s">
        <v>11034</v>
      </c>
      <c r="BX1167" t="s">
        <v>1937</v>
      </c>
      <c r="BY1167" t="s">
        <v>1592</v>
      </c>
      <c r="BZ1167" t="s">
        <v>1937</v>
      </c>
      <c r="CA1167" t="s">
        <v>1947</v>
      </c>
      <c r="CB1167"/>
      <c r="CC1167" t="s">
        <v>998</v>
      </c>
      <c r="CD1167" t="s">
        <v>1242</v>
      </c>
      <c r="CE1167" t="s">
        <v>12078</v>
      </c>
      <c r="CF1167" t="s">
        <v>12079</v>
      </c>
      <c r="CG1167" t="s">
        <v>1242</v>
      </c>
      <c r="CH1167" t="s">
        <v>1592</v>
      </c>
      <c r="CI1167" t="s">
        <v>2182</v>
      </c>
      <c r="CJ1167" t="s">
        <v>1274</v>
      </c>
      <c r="CK1167"/>
      <c r="CL1167"/>
      <c r="CM1167" t="s">
        <v>12054</v>
      </c>
      <c r="CN1167" t="s">
        <v>10294</v>
      </c>
      <c r="CO1167" t="s">
        <v>12054</v>
      </c>
      <c r="CP1167" t="s">
        <v>10294</v>
      </c>
      <c r="CQ1167" t="s">
        <v>1592</v>
      </c>
      <c r="CR1167">
        <v>8</v>
      </c>
      <c r="CS1167" t="s">
        <v>1223</v>
      </c>
      <c r="CT1167" t="s">
        <v>1223</v>
      </c>
      <c r="CU1167" t="s">
        <v>1592</v>
      </c>
      <c r="CV1167" t="s">
        <v>1592</v>
      </c>
      <c r="CW1167" t="s">
        <v>1592</v>
      </c>
      <c r="CX1167">
        <v>1165</v>
      </c>
      <c r="CY1167" t="s">
        <v>12080</v>
      </c>
      <c r="CZ1167" t="s">
        <v>1592</v>
      </c>
      <c r="DA1167" t="s">
        <v>2313</v>
      </c>
      <c r="DB1167" t="s">
        <v>2314</v>
      </c>
      <c r="DC1167" t="s">
        <v>1779</v>
      </c>
      <c r="DD1167" t="s">
        <v>1264</v>
      </c>
      <c r="DE1167" t="s">
        <v>1778</v>
      </c>
      <c r="DF1167" t="s">
        <v>1592</v>
      </c>
      <c r="DG1167" t="s">
        <v>1592</v>
      </c>
      <c r="DH1167" t="s">
        <v>2334</v>
      </c>
      <c r="DI1167" t="e">
        <v>#N/A</v>
      </c>
      <c r="DJ1167"/>
      <c r="DK1167" t="s">
        <v>2334</v>
      </c>
      <c r="DL1167">
        <v>9</v>
      </c>
      <c r="DM1167" t="s">
        <v>2315</v>
      </c>
      <c r="DN1167" t="s">
        <v>1274</v>
      </c>
      <c r="DO1167" t="b">
        <v>1</v>
      </c>
      <c r="DP1167" t="b">
        <v>1</v>
      </c>
      <c r="DQ1167" t="b">
        <v>0</v>
      </c>
      <c r="DR1167" t="b">
        <v>0</v>
      </c>
      <c r="DS1167" t="b">
        <v>0</v>
      </c>
      <c r="DT1167" t="b">
        <v>0</v>
      </c>
      <c r="DU1167" t="b">
        <v>0</v>
      </c>
      <c r="DV1167">
        <v>0</v>
      </c>
      <c r="DW1167" t="b">
        <v>0</v>
      </c>
      <c r="DX1167" t="b">
        <v>0</v>
      </c>
      <c r="DY1167" t="b">
        <v>0</v>
      </c>
      <c r="DZ1167" t="b">
        <v>0</v>
      </c>
      <c r="EA1167" t="b">
        <v>0</v>
      </c>
      <c r="EB1167" t="b">
        <v>0</v>
      </c>
      <c r="EC1167" t="b">
        <v>0</v>
      </c>
      <c r="ED1167" t="b">
        <v>0</v>
      </c>
      <c r="EE1167" t="b">
        <v>0</v>
      </c>
      <c r="EF1167" t="b" cm="1">
        <v>0</v>
      </c>
      <c r="EG1167" t="b">
        <v>0</v>
      </c>
      <c r="EH1167" t="b">
        <v>0</v>
      </c>
      <c r="EI1167" t="b">
        <v>0</v>
      </c>
      <c r="EJ1167" t="s">
        <v>1592</v>
      </c>
      <c r="EK1167">
        <v>0</v>
      </c>
      <c r="EL1167">
        <v>14</v>
      </c>
      <c r="EM1167" t="b">
        <v>0</v>
      </c>
    </row>
    <row r="1168" spans="1:143" ht="15.75">
      <c r="A1168"/>
      <c r="B1168" t="s">
        <v>1274</v>
      </c>
      <c r="C1168" t="s">
        <v>1750</v>
      </c>
      <c r="D1168" t="s">
        <v>11007</v>
      </c>
      <c r="E1168" t="s">
        <v>11008</v>
      </c>
      <c r="F1168"/>
      <c r="G1168" t="s">
        <v>11007</v>
      </c>
      <c r="H1168" t="s">
        <v>11007</v>
      </c>
      <c r="I1168" t="s">
        <v>1242</v>
      </c>
      <c r="J1168" t="s">
        <v>12052</v>
      </c>
      <c r="K1168"/>
      <c r="L1168" t="s">
        <v>1939</v>
      </c>
      <c r="M1168" t="s">
        <v>1947</v>
      </c>
      <c r="N1168" t="s">
        <v>11495</v>
      </c>
      <c r="O1168" t="s">
        <v>11188</v>
      </c>
      <c r="P1168" t="s">
        <v>1274</v>
      </c>
      <c r="Q1168" t="s">
        <v>1264</v>
      </c>
      <c r="R1168" t="s">
        <v>2182</v>
      </c>
      <c r="S1168"/>
      <c r="T1168"/>
      <c r="U1168" t="s">
        <v>12054</v>
      </c>
      <c r="V1168" t="s">
        <v>11011</v>
      </c>
      <c r="W1168"/>
      <c r="X1168"/>
      <c r="Y1168"/>
      <c r="Z1168"/>
      <c r="AA1168"/>
      <c r="AB1168"/>
      <c r="AC1168"/>
      <c r="AD1168"/>
      <c r="AE1168"/>
      <c r="AF1168"/>
      <c r="AG1168"/>
      <c r="AH1168"/>
      <c r="AI1168"/>
      <c r="AJ1168"/>
      <c r="AK1168"/>
      <c r="AL1168"/>
      <c r="AM1168"/>
      <c r="AN1168"/>
      <c r="AO1168" s="108" t="s">
        <v>43</v>
      </c>
      <c r="AP1168" t="s">
        <v>1323</v>
      </c>
      <c r="AQ1168">
        <v>29</v>
      </c>
      <c r="AR1168" t="e">
        <v>#N/A</v>
      </c>
      <c r="AS1168" t="s">
        <v>1750</v>
      </c>
      <c r="AT1168" t="e">
        <v>#N/A</v>
      </c>
      <c r="AU1168" t="s">
        <v>11008</v>
      </c>
      <c r="AV1168" t="s">
        <v>11012</v>
      </c>
      <c r="AW1168" t="s">
        <v>1937</v>
      </c>
      <c r="AX1168" t="s">
        <v>1934</v>
      </c>
      <c r="AY1168" t="s">
        <v>11013</v>
      </c>
      <c r="AZ1168" t="s">
        <v>1264</v>
      </c>
      <c r="BA1168" t="s">
        <v>11014</v>
      </c>
      <c r="BB1168" t="s">
        <v>1242</v>
      </c>
      <c r="BC1168" t="s">
        <v>1939</v>
      </c>
      <c r="BD1168" t="s">
        <v>12037</v>
      </c>
      <c r="BE1168">
        <v>1038</v>
      </c>
      <c r="BF1168">
        <v>1162</v>
      </c>
      <c r="BG1168">
        <v>0</v>
      </c>
      <c r="BH1168" t="s">
        <v>1592</v>
      </c>
      <c r="BI1168">
        <v>0</v>
      </c>
      <c r="BJ1168">
        <v>0</v>
      </c>
      <c r="BK1168">
        <v>1038</v>
      </c>
      <c r="BL1168" t="s">
        <v>11020</v>
      </c>
      <c r="BM1168" t="s">
        <v>12053</v>
      </c>
      <c r="BN1168" t="s">
        <v>12055</v>
      </c>
      <c r="BO1168" t="e" cm="1">
        <v>#N/A</v>
      </c>
      <c r="BP1168" t="s">
        <v>1592</v>
      </c>
      <c r="BQ1168" t="s">
        <v>1223</v>
      </c>
      <c r="BR1168">
        <v>112</v>
      </c>
      <c r="BS1168" t="s">
        <v>5356</v>
      </c>
      <c r="BT1168" t="s">
        <v>12081</v>
      </c>
      <c r="BU1168" t="s">
        <v>11007</v>
      </c>
      <c r="BV1168" t="s">
        <v>11012</v>
      </c>
      <c r="BW1168" t="s">
        <v>11013</v>
      </c>
      <c r="BX1168" t="s">
        <v>11498</v>
      </c>
      <c r="BY1168" t="s">
        <v>1592</v>
      </c>
      <c r="BZ1168" t="s">
        <v>1937</v>
      </c>
      <c r="CA1168" t="s">
        <v>1947</v>
      </c>
      <c r="CB1168"/>
      <c r="CC1168" t="s">
        <v>998</v>
      </c>
      <c r="CD1168" t="s">
        <v>1242</v>
      </c>
      <c r="CE1168" t="s">
        <v>12082</v>
      </c>
      <c r="CF1168" t="s">
        <v>12083</v>
      </c>
      <c r="CG1168" t="s">
        <v>1242</v>
      </c>
      <c r="CH1168" t="s">
        <v>1592</v>
      </c>
      <c r="CI1168" t="s">
        <v>2182</v>
      </c>
      <c r="CJ1168" t="s">
        <v>1274</v>
      </c>
      <c r="CK1168"/>
      <c r="CL1168"/>
      <c r="CM1168" t="s">
        <v>12054</v>
      </c>
      <c r="CN1168" t="s">
        <v>11011</v>
      </c>
      <c r="CO1168" t="s">
        <v>12054</v>
      </c>
      <c r="CP1168" t="s">
        <v>11011</v>
      </c>
      <c r="CQ1168" t="s">
        <v>1592</v>
      </c>
      <c r="CR1168">
        <v>8</v>
      </c>
      <c r="CS1168" t="s">
        <v>1223</v>
      </c>
      <c r="CT1168" t="s">
        <v>1223</v>
      </c>
      <c r="CU1168" t="s">
        <v>1592</v>
      </c>
      <c r="CV1168" t="s">
        <v>1592</v>
      </c>
      <c r="CW1168" t="s">
        <v>1592</v>
      </c>
      <c r="CX1168">
        <v>1166</v>
      </c>
      <c r="CY1168" t="s">
        <v>12084</v>
      </c>
      <c r="CZ1168" t="s">
        <v>1592</v>
      </c>
      <c r="DA1168" t="s">
        <v>2313</v>
      </c>
      <c r="DB1168" t="s">
        <v>2314</v>
      </c>
      <c r="DC1168" t="s">
        <v>11008</v>
      </c>
      <c r="DD1168" t="s">
        <v>1264</v>
      </c>
      <c r="DE1168" t="s">
        <v>11007</v>
      </c>
      <c r="DF1168" t="s">
        <v>1592</v>
      </c>
      <c r="DG1168" t="s">
        <v>1592</v>
      </c>
      <c r="DH1168" t="s">
        <v>2334</v>
      </c>
      <c r="DI1168" t="e">
        <v>#N/A</v>
      </c>
      <c r="DJ1168"/>
      <c r="DK1168" t="s">
        <v>2334</v>
      </c>
      <c r="DL1168">
        <v>9</v>
      </c>
      <c r="DM1168" t="s">
        <v>2315</v>
      </c>
      <c r="DN1168" t="s">
        <v>1274</v>
      </c>
      <c r="DO1168" t="b">
        <v>1</v>
      </c>
      <c r="DP1168" t="b">
        <v>1</v>
      </c>
      <c r="DQ1168" t="b">
        <v>0</v>
      </c>
      <c r="DR1168" t="b">
        <v>0</v>
      </c>
      <c r="DS1168" t="b">
        <v>0</v>
      </c>
      <c r="DT1168" t="b">
        <v>0</v>
      </c>
      <c r="DU1168" t="b">
        <v>0</v>
      </c>
      <c r="DV1168">
        <v>0</v>
      </c>
      <c r="DW1168" t="b">
        <v>0</v>
      </c>
      <c r="DX1168" t="b">
        <v>0</v>
      </c>
      <c r="DY1168" t="b">
        <v>0</v>
      </c>
      <c r="DZ1168" t="b">
        <v>0</v>
      </c>
      <c r="EA1168" t="b">
        <v>0</v>
      </c>
      <c r="EB1168" t="b">
        <v>0</v>
      </c>
      <c r="EC1168" t="b">
        <v>0</v>
      </c>
      <c r="ED1168" t="b">
        <v>0</v>
      </c>
      <c r="EE1168" t="b">
        <v>0</v>
      </c>
      <c r="EF1168" t="b" cm="1">
        <v>1</v>
      </c>
      <c r="EG1168" t="b">
        <v>0</v>
      </c>
      <c r="EH1168" t="b">
        <v>0</v>
      </c>
      <c r="EI1168" t="b">
        <v>1</v>
      </c>
      <c r="EJ1168" t="s">
        <v>1235</v>
      </c>
      <c r="EK1168">
        <v>1</v>
      </c>
      <c r="EL1168">
        <v>14</v>
      </c>
      <c r="EM1168" t="b">
        <v>0</v>
      </c>
    </row>
    <row r="1169" spans="1:143" ht="15.75">
      <c r="A1169"/>
      <c r="B1169" t="s">
        <v>1274</v>
      </c>
      <c r="C1169" t="s">
        <v>1750</v>
      </c>
      <c r="D1169" t="s">
        <v>11641</v>
      </c>
      <c r="E1169" t="s">
        <v>11642</v>
      </c>
      <c r="F1169"/>
      <c r="G1169" t="s">
        <v>11641</v>
      </c>
      <c r="H1169" t="s">
        <v>11641</v>
      </c>
      <c r="I1169" t="s">
        <v>1287</v>
      </c>
      <c r="J1169" t="s">
        <v>12052</v>
      </c>
      <c r="K1169"/>
      <c r="L1169" t="s">
        <v>1939</v>
      </c>
      <c r="M1169" t="s">
        <v>2010</v>
      </c>
      <c r="N1169"/>
      <c r="O1169" t="s">
        <v>11188</v>
      </c>
      <c r="P1169" t="s">
        <v>1274</v>
      </c>
      <c r="Q1169" t="s">
        <v>1264</v>
      </c>
      <c r="R1169" t="s">
        <v>2182</v>
      </c>
      <c r="S1169"/>
      <c r="T1169"/>
      <c r="U1169" t="s">
        <v>12054</v>
      </c>
      <c r="V1169" t="s">
        <v>11644</v>
      </c>
      <c r="W1169"/>
      <c r="X1169"/>
      <c r="Y1169"/>
      <c r="Z1169"/>
      <c r="AA1169"/>
      <c r="AB1169"/>
      <c r="AC1169"/>
      <c r="AD1169"/>
      <c r="AE1169"/>
      <c r="AF1169"/>
      <c r="AG1169"/>
      <c r="AH1169"/>
      <c r="AI1169"/>
      <c r="AJ1169"/>
      <c r="AK1169"/>
      <c r="AL1169"/>
      <c r="AM1169"/>
      <c r="AN1169"/>
      <c r="AO1169" s="108" t="s">
        <v>43</v>
      </c>
      <c r="AP1169" t="s">
        <v>1323</v>
      </c>
      <c r="AQ1169">
        <v>30</v>
      </c>
      <c r="AR1169" t="e">
        <v>#N/A</v>
      </c>
      <c r="AS1169" t="s">
        <v>1750</v>
      </c>
      <c r="AT1169" t="e">
        <v>#N/A</v>
      </c>
      <c r="AU1169" t="s">
        <v>11642</v>
      </c>
      <c r="AV1169" t="s">
        <v>11645</v>
      </c>
      <c r="AW1169" t="s">
        <v>1937</v>
      </c>
      <c r="AX1169" t="s">
        <v>1934</v>
      </c>
      <c r="AY1169" t="s">
        <v>11646</v>
      </c>
      <c r="AZ1169" t="s">
        <v>1264</v>
      </c>
      <c r="BA1169" t="s">
        <v>11647</v>
      </c>
      <c r="BB1169" t="s">
        <v>1287</v>
      </c>
      <c r="BC1169" t="s">
        <v>1939</v>
      </c>
      <c r="BD1169" t="s">
        <v>12085</v>
      </c>
      <c r="BE1169">
        <v>1108</v>
      </c>
      <c r="BF1169">
        <v>1162</v>
      </c>
      <c r="BG1169">
        <v>0</v>
      </c>
      <c r="BH1169" t="s">
        <v>1592</v>
      </c>
      <c r="BI1169">
        <v>0</v>
      </c>
      <c r="BJ1169">
        <v>0</v>
      </c>
      <c r="BK1169">
        <v>1108</v>
      </c>
      <c r="BL1169" t="s">
        <v>11652</v>
      </c>
      <c r="BM1169" t="s">
        <v>12053</v>
      </c>
      <c r="BN1169" t="s">
        <v>12055</v>
      </c>
      <c r="BO1169" t="e" cm="1">
        <v>#N/A</v>
      </c>
      <c r="BP1169" t="s">
        <v>1592</v>
      </c>
      <c r="BQ1169" t="s">
        <v>1223</v>
      </c>
      <c r="BR1169">
        <v>113</v>
      </c>
      <c r="BS1169" t="s">
        <v>8100</v>
      </c>
      <c r="BT1169" t="s">
        <v>12086</v>
      </c>
      <c r="BU1169" t="s">
        <v>11641</v>
      </c>
      <c r="BV1169" t="s">
        <v>11645</v>
      </c>
      <c r="BW1169" t="s">
        <v>11646</v>
      </c>
      <c r="BX1169" t="s">
        <v>1937</v>
      </c>
      <c r="BY1169" t="s">
        <v>1592</v>
      </c>
      <c r="BZ1169" t="s">
        <v>1937</v>
      </c>
      <c r="CA1169" t="s">
        <v>2010</v>
      </c>
      <c r="CB1169"/>
      <c r="CC1169" t="s">
        <v>998</v>
      </c>
      <c r="CD1169" t="s">
        <v>1287</v>
      </c>
      <c r="CE1169" t="s">
        <v>12087</v>
      </c>
      <c r="CF1169" t="s">
        <v>12088</v>
      </c>
      <c r="CG1169" t="s">
        <v>1287</v>
      </c>
      <c r="CH1169" t="s">
        <v>1592</v>
      </c>
      <c r="CI1169" t="s">
        <v>2182</v>
      </c>
      <c r="CJ1169" t="s">
        <v>1274</v>
      </c>
      <c r="CK1169"/>
      <c r="CL1169"/>
      <c r="CM1169" t="s">
        <v>12054</v>
      </c>
      <c r="CN1169" t="s">
        <v>11644</v>
      </c>
      <c r="CO1169" t="s">
        <v>12054</v>
      </c>
      <c r="CP1169" t="s">
        <v>11644</v>
      </c>
      <c r="CQ1169" t="s">
        <v>1592</v>
      </c>
      <c r="CR1169">
        <v>8</v>
      </c>
      <c r="CS1169" t="s">
        <v>1223</v>
      </c>
      <c r="CT1169" t="s">
        <v>1223</v>
      </c>
      <c r="CU1169" t="s">
        <v>1223</v>
      </c>
      <c r="CV1169" t="s">
        <v>1592</v>
      </c>
      <c r="CW1169" t="s">
        <v>1592</v>
      </c>
      <c r="CX1169">
        <v>1167</v>
      </c>
      <c r="CY1169" t="s">
        <v>12089</v>
      </c>
      <c r="CZ1169" t="s">
        <v>1592</v>
      </c>
      <c r="DA1169" t="s">
        <v>2313</v>
      </c>
      <c r="DB1169" t="s">
        <v>2314</v>
      </c>
      <c r="DC1169" t="s">
        <v>11642</v>
      </c>
      <c r="DD1169" t="s">
        <v>1264</v>
      </c>
      <c r="DE1169" t="s">
        <v>11641</v>
      </c>
      <c r="DF1169" t="s">
        <v>1592</v>
      </c>
      <c r="DG1169" t="s">
        <v>1592</v>
      </c>
      <c r="DH1169" t="s">
        <v>2334</v>
      </c>
      <c r="DI1169" t="e">
        <v>#N/A</v>
      </c>
      <c r="DJ1169"/>
      <c r="DK1169" t="s">
        <v>2334</v>
      </c>
      <c r="DL1169">
        <v>9</v>
      </c>
      <c r="DM1169" t="s">
        <v>2315</v>
      </c>
      <c r="DN1169" t="s">
        <v>1274</v>
      </c>
      <c r="DO1169" t="b">
        <v>1</v>
      </c>
      <c r="DP1169" t="b">
        <v>1</v>
      </c>
      <c r="DQ1169" t="b">
        <v>0</v>
      </c>
      <c r="DR1169" t="b">
        <v>0</v>
      </c>
      <c r="DS1169" t="b">
        <v>0</v>
      </c>
      <c r="DT1169" t="b">
        <v>0</v>
      </c>
      <c r="DU1169" t="b">
        <v>0</v>
      </c>
      <c r="DV1169">
        <v>0</v>
      </c>
      <c r="DW1169" t="b">
        <v>0</v>
      </c>
      <c r="DX1169" t="b">
        <v>0</v>
      </c>
      <c r="DY1169" t="b">
        <v>0</v>
      </c>
      <c r="DZ1169" t="b">
        <v>0</v>
      </c>
      <c r="EA1169" t="b">
        <v>0</v>
      </c>
      <c r="EB1169" t="b">
        <v>0</v>
      </c>
      <c r="EC1169" t="b">
        <v>0</v>
      </c>
      <c r="ED1169" t="b">
        <v>0</v>
      </c>
      <c r="EE1169" t="b">
        <v>0</v>
      </c>
      <c r="EF1169" t="b" cm="1">
        <v>0</v>
      </c>
      <c r="EG1169" t="b">
        <v>0</v>
      </c>
      <c r="EH1169" t="b">
        <v>0</v>
      </c>
      <c r="EI1169" t="b">
        <v>0</v>
      </c>
      <c r="EJ1169" t="s">
        <v>1592</v>
      </c>
      <c r="EK1169">
        <v>0</v>
      </c>
      <c r="EL1169">
        <v>32</v>
      </c>
      <c r="EM1169" t="b">
        <v>0</v>
      </c>
    </row>
    <row r="1170" spans="1:143" ht="15.75">
      <c r="A1170"/>
      <c r="B1170" t="s">
        <v>1274</v>
      </c>
      <c r="C1170" t="s">
        <v>1750</v>
      </c>
      <c r="D1170" t="s">
        <v>11654</v>
      </c>
      <c r="E1170" t="s">
        <v>11655</v>
      </c>
      <c r="F1170"/>
      <c r="G1170" t="s">
        <v>11654</v>
      </c>
      <c r="H1170" t="s">
        <v>11654</v>
      </c>
      <c r="I1170" t="s">
        <v>1287</v>
      </c>
      <c r="J1170" t="s">
        <v>12052</v>
      </c>
      <c r="K1170"/>
      <c r="L1170" t="s">
        <v>1939</v>
      </c>
      <c r="M1170" t="s">
        <v>2031</v>
      </c>
      <c r="N1170"/>
      <c r="O1170" t="s">
        <v>11188</v>
      </c>
      <c r="P1170" t="s">
        <v>1274</v>
      </c>
      <c r="Q1170" t="s">
        <v>1264</v>
      </c>
      <c r="R1170" t="s">
        <v>2182</v>
      </c>
      <c r="S1170"/>
      <c r="T1170"/>
      <c r="U1170" t="s">
        <v>12054</v>
      </c>
      <c r="V1170" t="s">
        <v>11657</v>
      </c>
      <c r="W1170"/>
      <c r="X1170"/>
      <c r="Y1170"/>
      <c r="Z1170"/>
      <c r="AA1170"/>
      <c r="AB1170"/>
      <c r="AC1170"/>
      <c r="AD1170"/>
      <c r="AE1170"/>
      <c r="AF1170"/>
      <c r="AG1170"/>
      <c r="AH1170"/>
      <c r="AI1170"/>
      <c r="AJ1170"/>
      <c r="AK1170"/>
      <c r="AL1170"/>
      <c r="AM1170"/>
      <c r="AN1170"/>
      <c r="AO1170" s="108" t="s">
        <v>43</v>
      </c>
      <c r="AP1170" t="s">
        <v>1323</v>
      </c>
      <c r="AQ1170">
        <v>31</v>
      </c>
      <c r="AR1170" t="e">
        <v>#N/A</v>
      </c>
      <c r="AS1170" t="s">
        <v>1750</v>
      </c>
      <c r="AT1170" t="e">
        <v>#N/A</v>
      </c>
      <c r="AU1170" t="s">
        <v>11655</v>
      </c>
      <c r="AV1170" t="s">
        <v>11658</v>
      </c>
      <c r="AW1170" t="s">
        <v>1937</v>
      </c>
      <c r="AX1170" t="s">
        <v>1934</v>
      </c>
      <c r="AY1170" t="s">
        <v>11659</v>
      </c>
      <c r="AZ1170" t="s">
        <v>1264</v>
      </c>
      <c r="BA1170" t="s">
        <v>11660</v>
      </c>
      <c r="BB1170" t="s">
        <v>1287</v>
      </c>
      <c r="BC1170" t="s">
        <v>1939</v>
      </c>
      <c r="BD1170" t="s">
        <v>12090</v>
      </c>
      <c r="BE1170">
        <v>1109</v>
      </c>
      <c r="BF1170">
        <v>1162</v>
      </c>
      <c r="BG1170">
        <v>0</v>
      </c>
      <c r="BH1170" t="s">
        <v>1592</v>
      </c>
      <c r="BI1170">
        <v>0</v>
      </c>
      <c r="BJ1170">
        <v>0</v>
      </c>
      <c r="BK1170">
        <v>1109</v>
      </c>
      <c r="BL1170" t="s">
        <v>11665</v>
      </c>
      <c r="BM1170" t="s">
        <v>12053</v>
      </c>
      <c r="BN1170" t="s">
        <v>12055</v>
      </c>
      <c r="BO1170" t="e" cm="1">
        <v>#N/A</v>
      </c>
      <c r="BP1170" t="s">
        <v>1592</v>
      </c>
      <c r="BQ1170" t="s">
        <v>1223</v>
      </c>
      <c r="BR1170">
        <v>114</v>
      </c>
      <c r="BS1170" t="s">
        <v>8116</v>
      </c>
      <c r="BT1170" t="s">
        <v>12091</v>
      </c>
      <c r="BU1170" t="s">
        <v>11654</v>
      </c>
      <c r="BV1170" t="s">
        <v>11658</v>
      </c>
      <c r="BW1170" t="s">
        <v>11659</v>
      </c>
      <c r="BX1170" t="s">
        <v>1937</v>
      </c>
      <c r="BY1170" t="s">
        <v>1592</v>
      </c>
      <c r="BZ1170" t="s">
        <v>1937</v>
      </c>
      <c r="CA1170" t="s">
        <v>2031</v>
      </c>
      <c r="CB1170"/>
      <c r="CC1170" t="s">
        <v>998</v>
      </c>
      <c r="CD1170" t="s">
        <v>1287</v>
      </c>
      <c r="CE1170" t="s">
        <v>12092</v>
      </c>
      <c r="CF1170" t="s">
        <v>12093</v>
      </c>
      <c r="CG1170" t="s">
        <v>1287</v>
      </c>
      <c r="CH1170" t="s">
        <v>1592</v>
      </c>
      <c r="CI1170" t="s">
        <v>2182</v>
      </c>
      <c r="CJ1170" t="s">
        <v>1274</v>
      </c>
      <c r="CK1170"/>
      <c r="CL1170"/>
      <c r="CM1170" t="s">
        <v>12054</v>
      </c>
      <c r="CN1170" t="s">
        <v>11657</v>
      </c>
      <c r="CO1170" t="s">
        <v>12054</v>
      </c>
      <c r="CP1170" t="s">
        <v>11657</v>
      </c>
      <c r="CQ1170" t="s">
        <v>1592</v>
      </c>
      <c r="CR1170">
        <v>8</v>
      </c>
      <c r="CS1170" t="s">
        <v>1223</v>
      </c>
      <c r="CT1170" t="s">
        <v>1223</v>
      </c>
      <c r="CU1170" t="s">
        <v>1223</v>
      </c>
      <c r="CV1170" t="s">
        <v>1592</v>
      </c>
      <c r="CW1170" t="s">
        <v>1592</v>
      </c>
      <c r="CX1170">
        <v>1168</v>
      </c>
      <c r="CY1170" t="s">
        <v>12094</v>
      </c>
      <c r="CZ1170" t="s">
        <v>1592</v>
      </c>
      <c r="DA1170" t="s">
        <v>2313</v>
      </c>
      <c r="DB1170" t="s">
        <v>2314</v>
      </c>
      <c r="DC1170" t="s">
        <v>11655</v>
      </c>
      <c r="DD1170" t="s">
        <v>1264</v>
      </c>
      <c r="DE1170" t="s">
        <v>11654</v>
      </c>
      <c r="DF1170" t="s">
        <v>1592</v>
      </c>
      <c r="DG1170" t="s">
        <v>1592</v>
      </c>
      <c r="DH1170" t="s">
        <v>2334</v>
      </c>
      <c r="DI1170" t="e">
        <v>#N/A</v>
      </c>
      <c r="DJ1170"/>
      <c r="DK1170" t="s">
        <v>2334</v>
      </c>
      <c r="DL1170">
        <v>9</v>
      </c>
      <c r="DM1170" t="s">
        <v>2315</v>
      </c>
      <c r="DN1170" t="s">
        <v>1274</v>
      </c>
      <c r="DO1170" t="b">
        <v>1</v>
      </c>
      <c r="DP1170" t="b">
        <v>1</v>
      </c>
      <c r="DQ1170" t="b">
        <v>0</v>
      </c>
      <c r="DR1170" t="b">
        <v>0</v>
      </c>
      <c r="DS1170" t="b">
        <v>0</v>
      </c>
      <c r="DT1170" t="b">
        <v>0</v>
      </c>
      <c r="DU1170" t="b">
        <v>0</v>
      </c>
      <c r="DV1170">
        <v>0</v>
      </c>
      <c r="DW1170" t="b">
        <v>0</v>
      </c>
      <c r="DX1170" t="b">
        <v>0</v>
      </c>
      <c r="DY1170" t="b">
        <v>0</v>
      </c>
      <c r="DZ1170" t="b">
        <v>0</v>
      </c>
      <c r="EA1170" t="b">
        <v>0</v>
      </c>
      <c r="EB1170" t="b">
        <v>0</v>
      </c>
      <c r="EC1170" t="b">
        <v>0</v>
      </c>
      <c r="ED1170" t="b">
        <v>0</v>
      </c>
      <c r="EE1170" t="b">
        <v>0</v>
      </c>
      <c r="EF1170" t="b" cm="1">
        <v>0</v>
      </c>
      <c r="EG1170" t="b">
        <v>0</v>
      </c>
      <c r="EH1170" t="b">
        <v>0</v>
      </c>
      <c r="EI1170" t="b">
        <v>0</v>
      </c>
      <c r="EJ1170" t="s">
        <v>1592</v>
      </c>
      <c r="EK1170">
        <v>0</v>
      </c>
      <c r="EL1170">
        <v>24</v>
      </c>
      <c r="EM1170" t="b">
        <v>0</v>
      </c>
    </row>
    <row r="1171" spans="1:143" ht="15.75">
      <c r="A1171"/>
      <c r="B1171" t="s">
        <v>1274</v>
      </c>
      <c r="C1171" t="s">
        <v>1750</v>
      </c>
      <c r="D1171" t="s">
        <v>11667</v>
      </c>
      <c r="E1171" t="s">
        <v>11668</v>
      </c>
      <c r="F1171"/>
      <c r="G1171" t="s">
        <v>11667</v>
      </c>
      <c r="H1171" t="s">
        <v>11667</v>
      </c>
      <c r="I1171" t="s">
        <v>1287</v>
      </c>
      <c r="J1171" t="s">
        <v>12052</v>
      </c>
      <c r="K1171"/>
      <c r="L1171" t="s">
        <v>1939</v>
      </c>
      <c r="M1171" t="s">
        <v>2010</v>
      </c>
      <c r="N1171"/>
      <c r="O1171" t="s">
        <v>11188</v>
      </c>
      <c r="P1171" t="s">
        <v>1274</v>
      </c>
      <c r="Q1171" t="s">
        <v>1264</v>
      </c>
      <c r="R1171" t="s">
        <v>2182</v>
      </c>
      <c r="S1171"/>
      <c r="T1171"/>
      <c r="U1171" t="s">
        <v>12054</v>
      </c>
      <c r="V1171" t="s">
        <v>11669</v>
      </c>
      <c r="W1171"/>
      <c r="X1171"/>
      <c r="Y1171"/>
      <c r="Z1171"/>
      <c r="AA1171"/>
      <c r="AB1171"/>
      <c r="AC1171"/>
      <c r="AD1171"/>
      <c r="AE1171"/>
      <c r="AF1171"/>
      <c r="AG1171"/>
      <c r="AH1171"/>
      <c r="AI1171"/>
      <c r="AJ1171"/>
      <c r="AK1171"/>
      <c r="AL1171"/>
      <c r="AM1171"/>
      <c r="AN1171"/>
      <c r="AO1171" s="108" t="s">
        <v>43</v>
      </c>
      <c r="AP1171" t="s">
        <v>1323</v>
      </c>
      <c r="AQ1171">
        <v>32</v>
      </c>
      <c r="AR1171" t="e">
        <v>#N/A</v>
      </c>
      <c r="AS1171" t="s">
        <v>1750</v>
      </c>
      <c r="AT1171" t="e">
        <v>#N/A</v>
      </c>
      <c r="AU1171" t="s">
        <v>11668</v>
      </c>
      <c r="AV1171" t="s">
        <v>11670</v>
      </c>
      <c r="AW1171" t="s">
        <v>1937</v>
      </c>
      <c r="AX1171" t="s">
        <v>1934</v>
      </c>
      <c r="AY1171" t="s">
        <v>11671</v>
      </c>
      <c r="AZ1171" t="s">
        <v>1264</v>
      </c>
      <c r="BA1171" t="s">
        <v>11672</v>
      </c>
      <c r="BB1171" t="s">
        <v>1287</v>
      </c>
      <c r="BC1171" t="s">
        <v>1939</v>
      </c>
      <c r="BD1171" t="s">
        <v>12095</v>
      </c>
      <c r="BE1171">
        <v>1110</v>
      </c>
      <c r="BF1171">
        <v>1162</v>
      </c>
      <c r="BG1171">
        <v>0</v>
      </c>
      <c r="BH1171" t="s">
        <v>1592</v>
      </c>
      <c r="BI1171">
        <v>0</v>
      </c>
      <c r="BJ1171">
        <v>0</v>
      </c>
      <c r="BK1171">
        <v>1110</v>
      </c>
      <c r="BL1171" t="s">
        <v>11676</v>
      </c>
      <c r="BM1171" t="s">
        <v>12053</v>
      </c>
      <c r="BN1171" t="s">
        <v>12055</v>
      </c>
      <c r="BO1171" t="e" cm="1">
        <v>#N/A</v>
      </c>
      <c r="BP1171" t="s">
        <v>1592</v>
      </c>
      <c r="BQ1171" t="s">
        <v>1223</v>
      </c>
      <c r="BR1171">
        <v>115</v>
      </c>
      <c r="BS1171" t="s">
        <v>8132</v>
      </c>
      <c r="BT1171" t="s">
        <v>12096</v>
      </c>
      <c r="BU1171" t="s">
        <v>11667</v>
      </c>
      <c r="BV1171" t="s">
        <v>11670</v>
      </c>
      <c r="BW1171" t="s">
        <v>11671</v>
      </c>
      <c r="BX1171" t="s">
        <v>1937</v>
      </c>
      <c r="BY1171" t="s">
        <v>1592</v>
      </c>
      <c r="BZ1171" t="s">
        <v>1937</v>
      </c>
      <c r="CA1171" t="s">
        <v>2010</v>
      </c>
      <c r="CB1171"/>
      <c r="CC1171" t="s">
        <v>998</v>
      </c>
      <c r="CD1171" t="s">
        <v>1287</v>
      </c>
      <c r="CE1171" t="s">
        <v>12097</v>
      </c>
      <c r="CF1171" t="s">
        <v>12098</v>
      </c>
      <c r="CG1171" t="s">
        <v>1287</v>
      </c>
      <c r="CH1171" t="s">
        <v>1592</v>
      </c>
      <c r="CI1171" t="s">
        <v>2182</v>
      </c>
      <c r="CJ1171" t="s">
        <v>1274</v>
      </c>
      <c r="CK1171"/>
      <c r="CL1171"/>
      <c r="CM1171" t="s">
        <v>12054</v>
      </c>
      <c r="CN1171" t="s">
        <v>11669</v>
      </c>
      <c r="CO1171" t="s">
        <v>12054</v>
      </c>
      <c r="CP1171" t="s">
        <v>11669</v>
      </c>
      <c r="CQ1171" t="s">
        <v>1592</v>
      </c>
      <c r="CR1171">
        <v>8</v>
      </c>
      <c r="CS1171" t="s">
        <v>1223</v>
      </c>
      <c r="CT1171" t="s">
        <v>1223</v>
      </c>
      <c r="CU1171" t="s">
        <v>1223</v>
      </c>
      <c r="CV1171" t="s">
        <v>1592</v>
      </c>
      <c r="CW1171" t="s">
        <v>1592</v>
      </c>
      <c r="CX1171">
        <v>1169</v>
      </c>
      <c r="CY1171" t="s">
        <v>12099</v>
      </c>
      <c r="CZ1171" t="s">
        <v>1592</v>
      </c>
      <c r="DA1171" t="s">
        <v>2313</v>
      </c>
      <c r="DB1171" t="s">
        <v>2314</v>
      </c>
      <c r="DC1171" t="s">
        <v>11668</v>
      </c>
      <c r="DD1171" t="s">
        <v>1264</v>
      </c>
      <c r="DE1171" t="s">
        <v>11667</v>
      </c>
      <c r="DF1171" t="s">
        <v>1592</v>
      </c>
      <c r="DG1171" t="s">
        <v>1592</v>
      </c>
      <c r="DH1171" t="s">
        <v>2334</v>
      </c>
      <c r="DI1171" t="e">
        <v>#N/A</v>
      </c>
      <c r="DJ1171"/>
      <c r="DK1171" t="s">
        <v>2334</v>
      </c>
      <c r="DL1171">
        <v>9</v>
      </c>
      <c r="DM1171" t="s">
        <v>2315</v>
      </c>
      <c r="DN1171" t="s">
        <v>1274</v>
      </c>
      <c r="DO1171" t="b">
        <v>1</v>
      </c>
      <c r="DP1171" t="b">
        <v>1</v>
      </c>
      <c r="DQ1171" t="b">
        <v>0</v>
      </c>
      <c r="DR1171" t="b">
        <v>0</v>
      </c>
      <c r="DS1171" t="b">
        <v>0</v>
      </c>
      <c r="DT1171" t="b">
        <v>0</v>
      </c>
      <c r="DU1171" t="b">
        <v>0</v>
      </c>
      <c r="DV1171">
        <v>0</v>
      </c>
      <c r="DW1171" t="b">
        <v>0</v>
      </c>
      <c r="DX1171" t="b">
        <v>0</v>
      </c>
      <c r="DY1171" t="b">
        <v>0</v>
      </c>
      <c r="DZ1171" t="b">
        <v>0</v>
      </c>
      <c r="EA1171" t="b">
        <v>0</v>
      </c>
      <c r="EB1171" t="b">
        <v>0</v>
      </c>
      <c r="EC1171" t="b">
        <v>0</v>
      </c>
      <c r="ED1171" t="b">
        <v>0</v>
      </c>
      <c r="EE1171" t="b">
        <v>0</v>
      </c>
      <c r="EF1171" t="b" cm="1">
        <v>0</v>
      </c>
      <c r="EG1171" t="b">
        <v>0</v>
      </c>
      <c r="EH1171" t="b">
        <v>0</v>
      </c>
      <c r="EI1171" t="b">
        <v>0</v>
      </c>
      <c r="EJ1171" t="s">
        <v>1592</v>
      </c>
      <c r="EK1171">
        <v>0</v>
      </c>
      <c r="EL1171">
        <v>28</v>
      </c>
      <c r="EM1171" t="b">
        <v>0</v>
      </c>
    </row>
    <row r="1172" spans="1:143" ht="15.75">
      <c r="A1172"/>
      <c r="B1172" t="s">
        <v>1274</v>
      </c>
      <c r="C1172" t="s">
        <v>1750</v>
      </c>
      <c r="D1172" t="s">
        <v>12100</v>
      </c>
      <c r="E1172" t="s">
        <v>12101</v>
      </c>
      <c r="F1172"/>
      <c r="G1172" t="s">
        <v>12100</v>
      </c>
      <c r="H1172" t="s">
        <v>12100</v>
      </c>
      <c r="I1172" t="s">
        <v>1279</v>
      </c>
      <c r="J1172"/>
      <c r="K1172"/>
      <c r="L1172" t="s">
        <v>1939</v>
      </c>
      <c r="M1172" t="s">
        <v>902</v>
      </c>
      <c r="N1172" t="s">
        <v>902</v>
      </c>
      <c r="O1172" t="s">
        <v>11188</v>
      </c>
      <c r="P1172" t="s">
        <v>1274</v>
      </c>
      <c r="Q1172" t="s">
        <v>1264</v>
      </c>
      <c r="R1172" t="s">
        <v>2182</v>
      </c>
      <c r="S1172"/>
      <c r="T1172"/>
      <c r="U1172" t="s">
        <v>12102</v>
      </c>
      <c r="V1172"/>
      <c r="W1172"/>
      <c r="X1172"/>
      <c r="Y1172"/>
      <c r="Z1172"/>
      <c r="AA1172"/>
      <c r="AB1172"/>
      <c r="AC1172"/>
      <c r="AD1172"/>
      <c r="AE1172"/>
      <c r="AF1172"/>
      <c r="AG1172"/>
      <c r="AH1172"/>
      <c r="AI1172"/>
      <c r="AJ1172"/>
      <c r="AK1172"/>
      <c r="AL1172"/>
      <c r="AM1172"/>
      <c r="AN1172"/>
      <c r="AO1172" s="108" t="s">
        <v>43</v>
      </c>
      <c r="AP1172" t="s">
        <v>1323</v>
      </c>
      <c r="AQ1172">
        <v>33</v>
      </c>
      <c r="AR1172" t="e">
        <v>#N/A</v>
      </c>
      <c r="AS1172" t="s">
        <v>1750</v>
      </c>
      <c r="AT1172" t="e">
        <v>#N/A</v>
      </c>
      <c r="AU1172" t="s">
        <v>12101</v>
      </c>
      <c r="AV1172" t="s">
        <v>12103</v>
      </c>
      <c r="AW1172" t="s">
        <v>1937</v>
      </c>
      <c r="AX1172" t="s">
        <v>1934</v>
      </c>
      <c r="AY1172" t="s">
        <v>12104</v>
      </c>
      <c r="AZ1172" t="s">
        <v>1264</v>
      </c>
      <c r="BA1172" t="s">
        <v>12105</v>
      </c>
      <c r="BB1172" t="s">
        <v>1279</v>
      </c>
      <c r="BC1172" t="s">
        <v>1939</v>
      </c>
      <c r="BD1172" t="s">
        <v>12106</v>
      </c>
      <c r="BE1172">
        <v>1172</v>
      </c>
      <c r="BF1172">
        <v>0</v>
      </c>
      <c r="BG1172">
        <v>0</v>
      </c>
      <c r="BH1172" t="s">
        <v>1592</v>
      </c>
      <c r="BI1172">
        <v>0</v>
      </c>
      <c r="BJ1172">
        <v>0</v>
      </c>
      <c r="BK1172">
        <v>0</v>
      </c>
      <c r="BL1172" t="s">
        <v>1592</v>
      </c>
      <c r="BM1172" t="s">
        <v>1592</v>
      </c>
      <c r="BN1172" t="s">
        <v>1592</v>
      </c>
      <c r="BO1172" t="s" cm="1">
        <v>1592</v>
      </c>
      <c r="BP1172" t="s">
        <v>1592</v>
      </c>
      <c r="BQ1172" t="s">
        <v>1223</v>
      </c>
      <c r="BR1172">
        <v>116</v>
      </c>
      <c r="BS1172" t="s">
        <v>8147</v>
      </c>
      <c r="BT1172" t="s">
        <v>12107</v>
      </c>
      <c r="BU1172" t="s">
        <v>12100</v>
      </c>
      <c r="BV1172" t="s">
        <v>12103</v>
      </c>
      <c r="BW1172" t="s">
        <v>12104</v>
      </c>
      <c r="BX1172" t="s">
        <v>1940</v>
      </c>
      <c r="BY1172" t="s">
        <v>1592</v>
      </c>
      <c r="BZ1172" t="s">
        <v>1937</v>
      </c>
      <c r="CA1172" t="s">
        <v>902</v>
      </c>
      <c r="CB1172"/>
      <c r="CC1172" t="s">
        <v>998</v>
      </c>
      <c r="CD1172" t="s">
        <v>1279</v>
      </c>
      <c r="CE1172" t="s">
        <v>12101</v>
      </c>
      <c r="CF1172" t="s">
        <v>12103</v>
      </c>
      <c r="CG1172" t="s">
        <v>1279</v>
      </c>
      <c r="CH1172" t="s">
        <v>1592</v>
      </c>
      <c r="CI1172" t="s">
        <v>2182</v>
      </c>
      <c r="CJ1172" t="s">
        <v>1274</v>
      </c>
      <c r="CK1172"/>
      <c r="CL1172"/>
      <c r="CM1172" t="s">
        <v>12102</v>
      </c>
      <c r="CN1172" t="s">
        <v>1592</v>
      </c>
      <c r="CO1172" t="s">
        <v>12102</v>
      </c>
      <c r="CP1172" t="s">
        <v>1592</v>
      </c>
      <c r="CQ1172" t="s">
        <v>1592</v>
      </c>
      <c r="CR1172">
        <v>8</v>
      </c>
      <c r="CS1172" t="s">
        <v>1223</v>
      </c>
      <c r="CT1172" t="s">
        <v>1223</v>
      </c>
      <c r="CU1172" t="s">
        <v>1223</v>
      </c>
      <c r="CV1172" t="s">
        <v>1592</v>
      </c>
      <c r="CW1172" t="s">
        <v>1592</v>
      </c>
      <c r="CX1172">
        <v>1170</v>
      </c>
      <c r="CY1172" t="s">
        <v>12108</v>
      </c>
      <c r="CZ1172" t="s">
        <v>1592</v>
      </c>
      <c r="DA1172" t="s">
        <v>2313</v>
      </c>
      <c r="DB1172" t="s">
        <v>2314</v>
      </c>
      <c r="DC1172" t="s">
        <v>12101</v>
      </c>
      <c r="DD1172" t="s">
        <v>1264</v>
      </c>
      <c r="DE1172" t="s">
        <v>12100</v>
      </c>
      <c r="DF1172" t="s">
        <v>1592</v>
      </c>
      <c r="DG1172" t="s">
        <v>1592</v>
      </c>
      <c r="DH1172" t="s">
        <v>2334</v>
      </c>
      <c r="DI1172" t="e">
        <v>#N/A</v>
      </c>
      <c r="DJ1172"/>
      <c r="DK1172" t="s">
        <v>2334</v>
      </c>
      <c r="DL1172">
        <v>9</v>
      </c>
      <c r="DM1172" t="s">
        <v>2315</v>
      </c>
      <c r="DN1172" t="s">
        <v>1274</v>
      </c>
      <c r="DO1172" t="b">
        <v>1</v>
      </c>
      <c r="DP1172" t="b">
        <v>1</v>
      </c>
      <c r="DQ1172" t="b">
        <v>1</v>
      </c>
      <c r="DR1172" t="b">
        <v>0</v>
      </c>
      <c r="DS1172" t="b">
        <v>0</v>
      </c>
      <c r="DT1172" t="b">
        <v>0</v>
      </c>
      <c r="DU1172" t="b">
        <v>1</v>
      </c>
      <c r="DV1172">
        <v>0</v>
      </c>
      <c r="DW1172" t="b">
        <v>0</v>
      </c>
      <c r="DX1172" t="b">
        <v>0</v>
      </c>
      <c r="DY1172" t="b">
        <v>0</v>
      </c>
      <c r="DZ1172" t="b">
        <v>0</v>
      </c>
      <c r="EA1172" t="b">
        <v>0</v>
      </c>
      <c r="EB1172" t="b">
        <v>0</v>
      </c>
      <c r="EC1172" t="b">
        <v>0</v>
      </c>
      <c r="ED1172" t="b">
        <v>0</v>
      </c>
      <c r="EE1172" t="b">
        <v>0</v>
      </c>
      <c r="EF1172" t="b" cm="1">
        <v>0</v>
      </c>
      <c r="EG1172" t="b">
        <v>0</v>
      </c>
      <c r="EH1172" t="b">
        <v>0</v>
      </c>
      <c r="EI1172" t="b">
        <v>0</v>
      </c>
      <c r="EJ1172" t="s">
        <v>1592</v>
      </c>
      <c r="EK1172">
        <v>0</v>
      </c>
      <c r="EL1172">
        <v>27</v>
      </c>
      <c r="EM1172" t="b">
        <v>0</v>
      </c>
    </row>
    <row r="1173" spans="1:143" ht="15.75">
      <c r="A1173"/>
      <c r="B1173" t="s">
        <v>1274</v>
      </c>
      <c r="C1173" t="s">
        <v>1750</v>
      </c>
      <c r="D1173" t="s">
        <v>1761</v>
      </c>
      <c r="E1173" t="s">
        <v>1762</v>
      </c>
      <c r="F1173"/>
      <c r="G1173" t="s">
        <v>1761</v>
      </c>
      <c r="H1173" t="s">
        <v>1761</v>
      </c>
      <c r="I1173" t="s">
        <v>1242</v>
      </c>
      <c r="J1173" t="s">
        <v>12100</v>
      </c>
      <c r="K1173"/>
      <c r="L1173" t="s">
        <v>1939</v>
      </c>
      <c r="M1173" t="s">
        <v>1947</v>
      </c>
      <c r="N1173" t="s">
        <v>11187</v>
      </c>
      <c r="O1173" t="s">
        <v>11188</v>
      </c>
      <c r="P1173" t="s">
        <v>1274</v>
      </c>
      <c r="Q1173" t="s">
        <v>1264</v>
      </c>
      <c r="R1173" t="s">
        <v>2182</v>
      </c>
      <c r="S1173"/>
      <c r="T1173"/>
      <c r="U1173" t="s">
        <v>12102</v>
      </c>
      <c r="V1173" t="s">
        <v>1948</v>
      </c>
      <c r="W1173"/>
      <c r="X1173"/>
      <c r="Y1173"/>
      <c r="Z1173"/>
      <c r="AA1173"/>
      <c r="AB1173"/>
      <c r="AC1173"/>
      <c r="AD1173"/>
      <c r="AE1173"/>
      <c r="AF1173"/>
      <c r="AG1173"/>
      <c r="AH1173"/>
      <c r="AI1173"/>
      <c r="AJ1173"/>
      <c r="AK1173"/>
      <c r="AL1173"/>
      <c r="AM1173"/>
      <c r="AN1173"/>
      <c r="AO1173" s="108" t="s">
        <v>43</v>
      </c>
      <c r="AP1173" t="s">
        <v>1323</v>
      </c>
      <c r="AQ1173">
        <v>34</v>
      </c>
      <c r="AR1173" t="e">
        <v>#N/A</v>
      </c>
      <c r="AS1173" t="s">
        <v>1750</v>
      </c>
      <c r="AT1173" t="e">
        <v>#N/A</v>
      </c>
      <c r="AU1173" t="s">
        <v>1762</v>
      </c>
      <c r="AV1173" t="s">
        <v>1945</v>
      </c>
      <c r="AW1173" t="s">
        <v>1937</v>
      </c>
      <c r="AX1173" t="s">
        <v>1934</v>
      </c>
      <c r="AY1173" t="s">
        <v>2186</v>
      </c>
      <c r="AZ1173" t="s">
        <v>1264</v>
      </c>
      <c r="BA1173" t="s">
        <v>5600</v>
      </c>
      <c r="BB1173" t="s">
        <v>1242</v>
      </c>
      <c r="BC1173" t="s">
        <v>1939</v>
      </c>
      <c r="BD1173" t="s">
        <v>6322</v>
      </c>
      <c r="BE1173">
        <v>339</v>
      </c>
      <c r="BF1173">
        <v>1172</v>
      </c>
      <c r="BG1173">
        <v>0</v>
      </c>
      <c r="BH1173" t="s">
        <v>1592</v>
      </c>
      <c r="BI1173">
        <v>0</v>
      </c>
      <c r="BJ1173">
        <v>0</v>
      </c>
      <c r="BK1173">
        <v>1055</v>
      </c>
      <c r="BL1173" t="s">
        <v>1950</v>
      </c>
      <c r="BM1173" t="s">
        <v>12101</v>
      </c>
      <c r="BN1173" t="s">
        <v>12103</v>
      </c>
      <c r="BO1173" t="e" cm="1">
        <v>#N/A</v>
      </c>
      <c r="BP1173" t="s">
        <v>1592</v>
      </c>
      <c r="BQ1173" t="s">
        <v>1223</v>
      </c>
      <c r="BR1173">
        <v>117</v>
      </c>
      <c r="BS1173" t="s">
        <v>8161</v>
      </c>
      <c r="BT1173" t="s">
        <v>12109</v>
      </c>
      <c r="BU1173" t="s">
        <v>1761</v>
      </c>
      <c r="BV1173" t="s">
        <v>1945</v>
      </c>
      <c r="BW1173" t="s">
        <v>2186</v>
      </c>
      <c r="BX1173" t="s">
        <v>11190</v>
      </c>
      <c r="BY1173" t="s">
        <v>1592</v>
      </c>
      <c r="BZ1173" t="s">
        <v>1937</v>
      </c>
      <c r="CA1173" t="s">
        <v>1947</v>
      </c>
      <c r="CB1173"/>
      <c r="CC1173" t="s">
        <v>998</v>
      </c>
      <c r="CD1173" t="s">
        <v>1242</v>
      </c>
      <c r="CE1173" t="s">
        <v>12110</v>
      </c>
      <c r="CF1173" t="s">
        <v>12111</v>
      </c>
      <c r="CG1173" t="s">
        <v>1242</v>
      </c>
      <c r="CH1173" t="s">
        <v>1592</v>
      </c>
      <c r="CI1173" t="s">
        <v>2182</v>
      </c>
      <c r="CJ1173" t="s">
        <v>1274</v>
      </c>
      <c r="CK1173"/>
      <c r="CL1173"/>
      <c r="CM1173" t="s">
        <v>12102</v>
      </c>
      <c r="CN1173" t="s">
        <v>1948</v>
      </c>
      <c r="CO1173" t="s">
        <v>12102</v>
      </c>
      <c r="CP1173" t="s">
        <v>1948</v>
      </c>
      <c r="CQ1173" t="s">
        <v>1592</v>
      </c>
      <c r="CR1173">
        <v>8</v>
      </c>
      <c r="CS1173" t="s">
        <v>1223</v>
      </c>
      <c r="CT1173" t="s">
        <v>1223</v>
      </c>
      <c r="CU1173" t="s">
        <v>1592</v>
      </c>
      <c r="CV1173" t="s">
        <v>1592</v>
      </c>
      <c r="CW1173" t="s">
        <v>1592</v>
      </c>
      <c r="CX1173">
        <v>1171</v>
      </c>
      <c r="CY1173" t="s">
        <v>12112</v>
      </c>
      <c r="CZ1173" t="s">
        <v>1592</v>
      </c>
      <c r="DA1173" t="s">
        <v>2313</v>
      </c>
      <c r="DB1173" t="s">
        <v>2314</v>
      </c>
      <c r="DC1173" t="s">
        <v>1762</v>
      </c>
      <c r="DD1173" t="s">
        <v>1264</v>
      </c>
      <c r="DE1173" t="s">
        <v>1761</v>
      </c>
      <c r="DF1173" t="s">
        <v>1592</v>
      </c>
      <c r="DG1173" t="s">
        <v>1592</v>
      </c>
      <c r="DH1173" t="s">
        <v>2334</v>
      </c>
      <c r="DI1173" t="e">
        <v>#N/A</v>
      </c>
      <c r="DJ1173"/>
      <c r="DK1173" t="s">
        <v>2334</v>
      </c>
      <c r="DL1173">
        <v>9</v>
      </c>
      <c r="DM1173" t="s">
        <v>2315</v>
      </c>
      <c r="DN1173" t="s">
        <v>1274</v>
      </c>
      <c r="DO1173" t="b">
        <v>1</v>
      </c>
      <c r="DP1173" t="b">
        <v>1</v>
      </c>
      <c r="DQ1173" t="b">
        <v>0</v>
      </c>
      <c r="DR1173" t="b">
        <v>0</v>
      </c>
      <c r="DS1173" t="b">
        <v>0</v>
      </c>
      <c r="DT1173" t="b">
        <v>0</v>
      </c>
      <c r="DU1173" t="b">
        <v>0</v>
      </c>
      <c r="DV1173">
        <v>0</v>
      </c>
      <c r="DW1173" t="b">
        <v>0</v>
      </c>
      <c r="DX1173" t="b">
        <v>0</v>
      </c>
      <c r="DY1173" t="b">
        <v>0</v>
      </c>
      <c r="DZ1173" t="b">
        <v>0</v>
      </c>
      <c r="EA1173" t="b">
        <v>0</v>
      </c>
      <c r="EB1173" t="b">
        <v>0</v>
      </c>
      <c r="EC1173" t="b">
        <v>0</v>
      </c>
      <c r="ED1173" t="b">
        <v>0</v>
      </c>
      <c r="EE1173" t="b">
        <v>0</v>
      </c>
      <c r="EF1173" t="b" cm="1">
        <v>0</v>
      </c>
      <c r="EG1173" t="b">
        <v>0</v>
      </c>
      <c r="EH1173" t="b">
        <v>0</v>
      </c>
      <c r="EI1173" t="b">
        <v>0</v>
      </c>
      <c r="EJ1173" t="s">
        <v>1592</v>
      </c>
      <c r="EK1173">
        <v>0</v>
      </c>
      <c r="EL1173">
        <v>7</v>
      </c>
      <c r="EM1173" t="b">
        <v>0</v>
      </c>
    </row>
    <row r="1174" spans="1:143" ht="31.5">
      <c r="A1174"/>
      <c r="B1174" t="s">
        <v>1274</v>
      </c>
      <c r="C1174" t="s">
        <v>1750</v>
      </c>
      <c r="D1174" t="s">
        <v>5617</v>
      </c>
      <c r="E1174" t="s">
        <v>5618</v>
      </c>
      <c r="F1174"/>
      <c r="G1174" t="s">
        <v>5617</v>
      </c>
      <c r="H1174" t="s">
        <v>11099</v>
      </c>
      <c r="I1174" t="s">
        <v>1242</v>
      </c>
      <c r="J1174" t="s">
        <v>12100</v>
      </c>
      <c r="K1174"/>
      <c r="L1174" t="s">
        <v>1939</v>
      </c>
      <c r="M1174" t="s">
        <v>1947</v>
      </c>
      <c r="N1174" s="109" t="s">
        <v>6598</v>
      </c>
      <c r="O1174" t="s">
        <v>11188</v>
      </c>
      <c r="P1174" t="s">
        <v>1274</v>
      </c>
      <c r="Q1174" t="s">
        <v>1264</v>
      </c>
      <c r="R1174" t="s">
        <v>2182</v>
      </c>
      <c r="S1174"/>
      <c r="T1174"/>
      <c r="U1174" t="s">
        <v>12102</v>
      </c>
      <c r="V1174" t="s">
        <v>5620</v>
      </c>
      <c r="W1174"/>
      <c r="X1174"/>
      <c r="Y1174"/>
      <c r="Z1174"/>
      <c r="AA1174"/>
      <c r="AB1174"/>
      <c r="AC1174"/>
      <c r="AD1174"/>
      <c r="AE1174"/>
      <c r="AF1174"/>
      <c r="AG1174"/>
      <c r="AH1174"/>
      <c r="AI1174"/>
      <c r="AJ1174"/>
      <c r="AK1174"/>
      <c r="AL1174"/>
      <c r="AM1174"/>
      <c r="AN1174"/>
      <c r="AO1174" s="108" t="s">
        <v>43</v>
      </c>
      <c r="AP1174" t="s">
        <v>1323</v>
      </c>
      <c r="AQ1174">
        <v>35</v>
      </c>
      <c r="AR1174" t="e">
        <v>#N/A</v>
      </c>
      <c r="AS1174" t="s">
        <v>1750</v>
      </c>
      <c r="AT1174" t="e">
        <v>#N/A</v>
      </c>
      <c r="AU1174" t="s">
        <v>5618</v>
      </c>
      <c r="AV1174" t="s">
        <v>5621</v>
      </c>
      <c r="AW1174" t="s">
        <v>1937</v>
      </c>
      <c r="AX1174" t="s">
        <v>1934</v>
      </c>
      <c r="AY1174" t="s">
        <v>5622</v>
      </c>
      <c r="AZ1174" t="s">
        <v>1264</v>
      </c>
      <c r="BA1174" t="s">
        <v>5623</v>
      </c>
      <c r="BB1174" t="s">
        <v>1242</v>
      </c>
      <c r="BC1174" t="s">
        <v>1939</v>
      </c>
      <c r="BD1174" t="s">
        <v>6332</v>
      </c>
      <c r="BE1174">
        <v>341</v>
      </c>
      <c r="BF1174">
        <v>1172</v>
      </c>
      <c r="BG1174">
        <v>0</v>
      </c>
      <c r="BH1174" t="s">
        <v>1592</v>
      </c>
      <c r="BI1174">
        <v>0</v>
      </c>
      <c r="BJ1174">
        <v>0</v>
      </c>
      <c r="BK1174">
        <v>1051</v>
      </c>
      <c r="BL1174" t="s">
        <v>5625</v>
      </c>
      <c r="BM1174" t="s">
        <v>12101</v>
      </c>
      <c r="BN1174" t="s">
        <v>12103</v>
      </c>
      <c r="BO1174" t="e" cm="1">
        <v>#N/A</v>
      </c>
      <c r="BP1174" t="s">
        <v>1592</v>
      </c>
      <c r="BQ1174" t="s">
        <v>1223</v>
      </c>
      <c r="BR1174">
        <v>118</v>
      </c>
      <c r="BS1174" t="s">
        <v>8178</v>
      </c>
      <c r="BT1174" t="s">
        <v>12113</v>
      </c>
      <c r="BU1174" t="s">
        <v>5617</v>
      </c>
      <c r="BV1174" t="s">
        <v>5621</v>
      </c>
      <c r="BW1174" t="s">
        <v>11104</v>
      </c>
      <c r="BX1174" t="s">
        <v>6602</v>
      </c>
      <c r="BY1174" t="s">
        <v>1592</v>
      </c>
      <c r="BZ1174" t="s">
        <v>1937</v>
      </c>
      <c r="CA1174" t="s">
        <v>1947</v>
      </c>
      <c r="CB1174"/>
      <c r="CC1174" t="s">
        <v>998</v>
      </c>
      <c r="CD1174" t="s">
        <v>1242</v>
      </c>
      <c r="CE1174" t="s">
        <v>12114</v>
      </c>
      <c r="CF1174" t="s">
        <v>12115</v>
      </c>
      <c r="CG1174" t="s">
        <v>1242</v>
      </c>
      <c r="CH1174" t="s">
        <v>1592</v>
      </c>
      <c r="CI1174" t="s">
        <v>2182</v>
      </c>
      <c r="CJ1174" t="s">
        <v>1274</v>
      </c>
      <c r="CK1174"/>
      <c r="CL1174"/>
      <c r="CM1174" t="s">
        <v>12102</v>
      </c>
      <c r="CN1174" t="s">
        <v>5620</v>
      </c>
      <c r="CO1174" t="s">
        <v>12102</v>
      </c>
      <c r="CP1174" t="s">
        <v>5620</v>
      </c>
      <c r="CQ1174" t="s">
        <v>1592</v>
      </c>
      <c r="CR1174">
        <v>8</v>
      </c>
      <c r="CS1174" t="s">
        <v>1223</v>
      </c>
      <c r="CT1174" t="s">
        <v>1223</v>
      </c>
      <c r="CU1174" t="s">
        <v>1592</v>
      </c>
      <c r="CV1174" t="s">
        <v>1592</v>
      </c>
      <c r="CW1174" t="s">
        <v>1592</v>
      </c>
      <c r="CX1174">
        <v>1172</v>
      </c>
      <c r="CY1174" t="s">
        <v>12116</v>
      </c>
      <c r="CZ1174" t="s">
        <v>1592</v>
      </c>
      <c r="DA1174" t="s">
        <v>2313</v>
      </c>
      <c r="DB1174" t="s">
        <v>2314</v>
      </c>
      <c r="DC1174" t="s">
        <v>5618</v>
      </c>
      <c r="DD1174" t="s">
        <v>1264</v>
      </c>
      <c r="DE1174" t="s">
        <v>5617</v>
      </c>
      <c r="DF1174" t="s">
        <v>1592</v>
      </c>
      <c r="DG1174" t="s">
        <v>1592</v>
      </c>
      <c r="DH1174" t="s">
        <v>2334</v>
      </c>
      <c r="DI1174" t="e">
        <v>#N/A</v>
      </c>
      <c r="DJ1174"/>
      <c r="DK1174" t="s">
        <v>2334</v>
      </c>
      <c r="DL1174">
        <v>9</v>
      </c>
      <c r="DM1174" t="s">
        <v>2315</v>
      </c>
      <c r="DN1174" t="s">
        <v>1274</v>
      </c>
      <c r="DO1174" t="b">
        <v>1</v>
      </c>
      <c r="DP1174" t="b">
        <v>1</v>
      </c>
      <c r="DQ1174" t="b">
        <v>0</v>
      </c>
      <c r="DR1174" t="b">
        <v>0</v>
      </c>
      <c r="DS1174" t="b">
        <v>0</v>
      </c>
      <c r="DT1174" t="b">
        <v>0</v>
      </c>
      <c r="DU1174" t="b">
        <v>0</v>
      </c>
      <c r="DV1174">
        <v>0</v>
      </c>
      <c r="DW1174" t="b">
        <v>0</v>
      </c>
      <c r="DX1174" t="b">
        <v>0</v>
      </c>
      <c r="DY1174" t="b">
        <v>0</v>
      </c>
      <c r="DZ1174" t="b">
        <v>0</v>
      </c>
      <c r="EA1174" t="b">
        <v>0</v>
      </c>
      <c r="EB1174" t="b">
        <v>0</v>
      </c>
      <c r="EC1174" t="b">
        <v>0</v>
      </c>
      <c r="ED1174" t="b">
        <v>0</v>
      </c>
      <c r="EE1174" t="b">
        <v>0</v>
      </c>
      <c r="EF1174" t="b" cm="1">
        <v>0</v>
      </c>
      <c r="EG1174" t="b">
        <v>0</v>
      </c>
      <c r="EH1174" t="b">
        <v>0</v>
      </c>
      <c r="EI1174" t="b">
        <v>0</v>
      </c>
      <c r="EJ1174" t="s">
        <v>1592</v>
      </c>
      <c r="EK1174">
        <v>0</v>
      </c>
      <c r="EL1174">
        <v>13</v>
      </c>
      <c r="EM1174" t="b">
        <v>0</v>
      </c>
    </row>
    <row r="1175" spans="1:143" ht="15.75">
      <c r="A1175"/>
      <c r="B1175" t="s">
        <v>1274</v>
      </c>
      <c r="C1175" t="s">
        <v>1750</v>
      </c>
      <c r="D1175" t="s">
        <v>1766</v>
      </c>
      <c r="E1175" t="s">
        <v>1767</v>
      </c>
      <c r="F1175"/>
      <c r="G1175" t="s">
        <v>1766</v>
      </c>
      <c r="H1175" t="s">
        <v>1766</v>
      </c>
      <c r="I1175" t="s">
        <v>1242</v>
      </c>
      <c r="J1175" t="s">
        <v>12100</v>
      </c>
      <c r="K1175"/>
      <c r="L1175" t="s">
        <v>1939</v>
      </c>
      <c r="M1175" t="s">
        <v>1947</v>
      </c>
      <c r="N1175" t="s">
        <v>12008</v>
      </c>
      <c r="O1175" t="s">
        <v>11188</v>
      </c>
      <c r="P1175" t="s">
        <v>1274</v>
      </c>
      <c r="Q1175" t="s">
        <v>1264</v>
      </c>
      <c r="R1175" t="s">
        <v>2182</v>
      </c>
      <c r="S1175"/>
      <c r="T1175"/>
      <c r="U1175" t="s">
        <v>12102</v>
      </c>
      <c r="V1175" t="s">
        <v>1956</v>
      </c>
      <c r="W1175"/>
      <c r="X1175"/>
      <c r="Y1175"/>
      <c r="Z1175"/>
      <c r="AA1175"/>
      <c r="AB1175"/>
      <c r="AC1175"/>
      <c r="AD1175"/>
      <c r="AE1175"/>
      <c r="AF1175"/>
      <c r="AG1175"/>
      <c r="AH1175"/>
      <c r="AI1175"/>
      <c r="AJ1175"/>
      <c r="AK1175"/>
      <c r="AL1175"/>
      <c r="AM1175"/>
      <c r="AN1175"/>
      <c r="AO1175" s="108" t="s">
        <v>43</v>
      </c>
      <c r="AP1175" t="s">
        <v>1323</v>
      </c>
      <c r="AQ1175">
        <v>36</v>
      </c>
      <c r="AR1175" t="e">
        <v>#N/A</v>
      </c>
      <c r="AS1175" t="s">
        <v>1750</v>
      </c>
      <c r="AT1175" t="e">
        <v>#N/A</v>
      </c>
      <c r="AU1175" t="s">
        <v>1767</v>
      </c>
      <c r="AV1175" t="s">
        <v>1953</v>
      </c>
      <c r="AW1175" t="s">
        <v>1937</v>
      </c>
      <c r="AX1175" t="s">
        <v>1934</v>
      </c>
      <c r="AY1175" t="s">
        <v>2191</v>
      </c>
      <c r="AZ1175" t="s">
        <v>1264</v>
      </c>
      <c r="BA1175" t="s">
        <v>5610</v>
      </c>
      <c r="BB1175" t="s">
        <v>1242</v>
      </c>
      <c r="BC1175" t="s">
        <v>1939</v>
      </c>
      <c r="BD1175" t="s">
        <v>6327</v>
      </c>
      <c r="BE1175">
        <v>340</v>
      </c>
      <c r="BF1175">
        <v>1172</v>
      </c>
      <c r="BG1175">
        <v>0</v>
      </c>
      <c r="BH1175" t="s">
        <v>1592</v>
      </c>
      <c r="BI1175">
        <v>0</v>
      </c>
      <c r="BJ1175">
        <v>0</v>
      </c>
      <c r="BK1175">
        <v>1036</v>
      </c>
      <c r="BL1175" t="s">
        <v>1958</v>
      </c>
      <c r="BM1175" t="s">
        <v>12101</v>
      </c>
      <c r="BN1175" t="s">
        <v>12103</v>
      </c>
      <c r="BO1175" t="e" cm="1">
        <v>#N/A</v>
      </c>
      <c r="BP1175" t="s">
        <v>1592</v>
      </c>
      <c r="BQ1175" t="s">
        <v>1223</v>
      </c>
      <c r="BR1175">
        <v>119</v>
      </c>
      <c r="BS1175" t="s">
        <v>8196</v>
      </c>
      <c r="BT1175" t="s">
        <v>12117</v>
      </c>
      <c r="BU1175" t="s">
        <v>1766</v>
      </c>
      <c r="BV1175" t="s">
        <v>1953</v>
      </c>
      <c r="BW1175" t="s">
        <v>2191</v>
      </c>
      <c r="BX1175" t="s">
        <v>12010</v>
      </c>
      <c r="BY1175" t="s">
        <v>1592</v>
      </c>
      <c r="BZ1175" t="s">
        <v>1937</v>
      </c>
      <c r="CA1175" t="s">
        <v>1947</v>
      </c>
      <c r="CB1175"/>
      <c r="CC1175" t="s">
        <v>998</v>
      </c>
      <c r="CD1175" t="s">
        <v>1242</v>
      </c>
      <c r="CE1175" t="s">
        <v>12118</v>
      </c>
      <c r="CF1175" t="s">
        <v>12119</v>
      </c>
      <c r="CG1175" t="s">
        <v>1242</v>
      </c>
      <c r="CH1175" t="s">
        <v>1592</v>
      </c>
      <c r="CI1175" t="s">
        <v>2182</v>
      </c>
      <c r="CJ1175" t="s">
        <v>1274</v>
      </c>
      <c r="CK1175"/>
      <c r="CL1175"/>
      <c r="CM1175" t="s">
        <v>12102</v>
      </c>
      <c r="CN1175" t="s">
        <v>1956</v>
      </c>
      <c r="CO1175" t="s">
        <v>12102</v>
      </c>
      <c r="CP1175" t="s">
        <v>1956</v>
      </c>
      <c r="CQ1175" t="s">
        <v>1592</v>
      </c>
      <c r="CR1175">
        <v>8</v>
      </c>
      <c r="CS1175" t="s">
        <v>1223</v>
      </c>
      <c r="CT1175" t="s">
        <v>1223</v>
      </c>
      <c r="CU1175" t="s">
        <v>1592</v>
      </c>
      <c r="CV1175" t="s">
        <v>1592</v>
      </c>
      <c r="CW1175" t="s">
        <v>1592</v>
      </c>
      <c r="CX1175">
        <v>1173</v>
      </c>
      <c r="CY1175" t="s">
        <v>12120</v>
      </c>
      <c r="CZ1175" t="s">
        <v>1592</v>
      </c>
      <c r="DA1175" t="s">
        <v>2313</v>
      </c>
      <c r="DB1175" t="s">
        <v>2314</v>
      </c>
      <c r="DC1175" t="s">
        <v>1767</v>
      </c>
      <c r="DD1175" t="s">
        <v>1264</v>
      </c>
      <c r="DE1175" t="s">
        <v>1766</v>
      </c>
      <c r="DF1175" t="s">
        <v>1592</v>
      </c>
      <c r="DG1175" t="s">
        <v>1592</v>
      </c>
      <c r="DH1175" t="s">
        <v>2334</v>
      </c>
      <c r="DI1175" t="e">
        <v>#N/A</v>
      </c>
      <c r="DJ1175"/>
      <c r="DK1175" t="s">
        <v>2334</v>
      </c>
      <c r="DL1175">
        <v>9</v>
      </c>
      <c r="DM1175" t="s">
        <v>2315</v>
      </c>
      <c r="DN1175" t="s">
        <v>1274</v>
      </c>
      <c r="DO1175" t="b">
        <v>1</v>
      </c>
      <c r="DP1175" t="b">
        <v>1</v>
      </c>
      <c r="DQ1175" t="b">
        <v>0</v>
      </c>
      <c r="DR1175" t="b">
        <v>0</v>
      </c>
      <c r="DS1175" t="b">
        <v>0</v>
      </c>
      <c r="DT1175" t="b">
        <v>0</v>
      </c>
      <c r="DU1175" t="b">
        <v>0</v>
      </c>
      <c r="DV1175">
        <v>0</v>
      </c>
      <c r="DW1175" t="b">
        <v>0</v>
      </c>
      <c r="DX1175" t="b">
        <v>0</v>
      </c>
      <c r="DY1175" t="b">
        <v>0</v>
      </c>
      <c r="DZ1175" t="b">
        <v>0</v>
      </c>
      <c r="EA1175" t="b">
        <v>0</v>
      </c>
      <c r="EB1175" t="b">
        <v>0</v>
      </c>
      <c r="EC1175" t="b">
        <v>0</v>
      </c>
      <c r="ED1175" t="b">
        <v>0</v>
      </c>
      <c r="EE1175" t="b">
        <v>0</v>
      </c>
      <c r="EF1175" t="b" cm="1">
        <v>0</v>
      </c>
      <c r="EG1175" t="b">
        <v>0</v>
      </c>
      <c r="EH1175" t="b">
        <v>0</v>
      </c>
      <c r="EI1175" t="b">
        <v>0</v>
      </c>
      <c r="EJ1175" t="s">
        <v>1592</v>
      </c>
      <c r="EK1175">
        <v>0</v>
      </c>
      <c r="EL1175">
        <v>13</v>
      </c>
      <c r="EM1175" t="b">
        <v>0</v>
      </c>
    </row>
    <row r="1176" spans="1:143" ht="15.75">
      <c r="A1176"/>
      <c r="B1176" t="s">
        <v>1274</v>
      </c>
      <c r="C1176" t="s">
        <v>1750</v>
      </c>
      <c r="D1176" t="s">
        <v>11075</v>
      </c>
      <c r="E1176" t="s">
        <v>11076</v>
      </c>
      <c r="F1176"/>
      <c r="G1176" t="s">
        <v>11075</v>
      </c>
      <c r="H1176" t="s">
        <v>11075</v>
      </c>
      <c r="I1176" t="s">
        <v>1242</v>
      </c>
      <c r="J1176" t="s">
        <v>12100</v>
      </c>
      <c r="K1176"/>
      <c r="L1176" t="s">
        <v>1939</v>
      </c>
      <c r="M1176" t="s">
        <v>1947</v>
      </c>
      <c r="N1176" t="s">
        <v>11951</v>
      </c>
      <c r="O1176" t="s">
        <v>11188</v>
      </c>
      <c r="P1176" t="s">
        <v>1274</v>
      </c>
      <c r="Q1176" t="s">
        <v>1264</v>
      </c>
      <c r="R1176" t="s">
        <v>2182</v>
      </c>
      <c r="S1176"/>
      <c r="T1176"/>
      <c r="U1176" t="s">
        <v>12102</v>
      </c>
      <c r="V1176" t="s">
        <v>11078</v>
      </c>
      <c r="W1176"/>
      <c r="X1176"/>
      <c r="Y1176"/>
      <c r="Z1176"/>
      <c r="AA1176"/>
      <c r="AB1176"/>
      <c r="AC1176"/>
      <c r="AD1176"/>
      <c r="AE1176"/>
      <c r="AF1176"/>
      <c r="AG1176"/>
      <c r="AH1176"/>
      <c r="AI1176"/>
      <c r="AJ1176"/>
      <c r="AK1176"/>
      <c r="AL1176"/>
      <c r="AM1176"/>
      <c r="AN1176"/>
      <c r="AO1176" s="108" t="s">
        <v>43</v>
      </c>
      <c r="AP1176" t="s">
        <v>1323</v>
      </c>
      <c r="AQ1176">
        <v>37</v>
      </c>
      <c r="AR1176" t="e">
        <v>#N/A</v>
      </c>
      <c r="AS1176" t="s">
        <v>1750</v>
      </c>
      <c r="AT1176" t="e">
        <v>#N/A</v>
      </c>
      <c r="AU1176" t="s">
        <v>11076</v>
      </c>
      <c r="AV1176" t="s">
        <v>11079</v>
      </c>
      <c r="AW1176" t="s">
        <v>1937</v>
      </c>
      <c r="AX1176" t="s">
        <v>1934</v>
      </c>
      <c r="AY1176" t="s">
        <v>11080</v>
      </c>
      <c r="AZ1176" t="s">
        <v>1264</v>
      </c>
      <c r="BA1176" t="s">
        <v>11081</v>
      </c>
      <c r="BB1176" t="s">
        <v>1242</v>
      </c>
      <c r="BC1176" t="s">
        <v>1939</v>
      </c>
      <c r="BD1176" t="s">
        <v>11952</v>
      </c>
      <c r="BE1176">
        <v>1047</v>
      </c>
      <c r="BF1176">
        <v>1172</v>
      </c>
      <c r="BG1176">
        <v>0</v>
      </c>
      <c r="BH1176" t="s">
        <v>1592</v>
      </c>
      <c r="BI1176">
        <v>0</v>
      </c>
      <c r="BJ1176">
        <v>0</v>
      </c>
      <c r="BK1176">
        <v>1047</v>
      </c>
      <c r="BL1176" t="s">
        <v>11086</v>
      </c>
      <c r="BM1176" t="s">
        <v>12101</v>
      </c>
      <c r="BN1176" t="s">
        <v>12103</v>
      </c>
      <c r="BO1176" t="e" cm="1">
        <v>#N/A</v>
      </c>
      <c r="BP1176" t="s">
        <v>1592</v>
      </c>
      <c r="BQ1176" t="s">
        <v>1223</v>
      </c>
      <c r="BR1176">
        <v>120</v>
      </c>
      <c r="BS1176" t="s">
        <v>8212</v>
      </c>
      <c r="BT1176" t="s">
        <v>12121</v>
      </c>
      <c r="BU1176" t="s">
        <v>11075</v>
      </c>
      <c r="BV1176" t="s">
        <v>11079</v>
      </c>
      <c r="BW1176" t="s">
        <v>11080</v>
      </c>
      <c r="BX1176" t="s">
        <v>11954</v>
      </c>
      <c r="BY1176" t="s">
        <v>1592</v>
      </c>
      <c r="BZ1176" t="s">
        <v>1937</v>
      </c>
      <c r="CA1176" t="s">
        <v>1947</v>
      </c>
      <c r="CB1176"/>
      <c r="CC1176" t="s">
        <v>998</v>
      </c>
      <c r="CD1176" t="s">
        <v>1242</v>
      </c>
      <c r="CE1176" t="s">
        <v>12122</v>
      </c>
      <c r="CF1176" t="s">
        <v>12123</v>
      </c>
      <c r="CG1176" t="s">
        <v>1242</v>
      </c>
      <c r="CH1176" t="s">
        <v>1592</v>
      </c>
      <c r="CI1176" t="s">
        <v>2182</v>
      </c>
      <c r="CJ1176" t="s">
        <v>1274</v>
      </c>
      <c r="CK1176"/>
      <c r="CL1176"/>
      <c r="CM1176" t="s">
        <v>12102</v>
      </c>
      <c r="CN1176" t="s">
        <v>11078</v>
      </c>
      <c r="CO1176" t="s">
        <v>12102</v>
      </c>
      <c r="CP1176" t="s">
        <v>11078</v>
      </c>
      <c r="CQ1176" t="s">
        <v>1592</v>
      </c>
      <c r="CR1176">
        <v>8</v>
      </c>
      <c r="CS1176" t="s">
        <v>1223</v>
      </c>
      <c r="CT1176" t="s">
        <v>1223</v>
      </c>
      <c r="CU1176" t="s">
        <v>1592</v>
      </c>
      <c r="CV1176" t="s">
        <v>1592</v>
      </c>
      <c r="CW1176" t="s">
        <v>1592</v>
      </c>
      <c r="CX1176">
        <v>1174</v>
      </c>
      <c r="CY1176" t="s">
        <v>12124</v>
      </c>
      <c r="CZ1176" t="s">
        <v>1592</v>
      </c>
      <c r="DA1176" t="s">
        <v>2313</v>
      </c>
      <c r="DB1176" t="s">
        <v>2314</v>
      </c>
      <c r="DC1176" t="s">
        <v>11076</v>
      </c>
      <c r="DD1176" t="s">
        <v>1264</v>
      </c>
      <c r="DE1176" t="s">
        <v>11075</v>
      </c>
      <c r="DF1176" t="s">
        <v>1592</v>
      </c>
      <c r="DG1176" t="s">
        <v>1592</v>
      </c>
      <c r="DH1176" t="s">
        <v>2334</v>
      </c>
      <c r="DI1176" t="e">
        <v>#N/A</v>
      </c>
      <c r="DJ1176"/>
      <c r="DK1176" t="s">
        <v>2334</v>
      </c>
      <c r="DL1176">
        <v>9</v>
      </c>
      <c r="DM1176" t="s">
        <v>2315</v>
      </c>
      <c r="DN1176" t="s">
        <v>1274</v>
      </c>
      <c r="DO1176" t="b">
        <v>1</v>
      </c>
      <c r="DP1176" t="b">
        <v>1</v>
      </c>
      <c r="DQ1176" t="b">
        <v>0</v>
      </c>
      <c r="DR1176" t="b">
        <v>0</v>
      </c>
      <c r="DS1176" t="b">
        <v>0</v>
      </c>
      <c r="DT1176" t="b">
        <v>0</v>
      </c>
      <c r="DU1176" t="b">
        <v>0</v>
      </c>
      <c r="DV1176">
        <v>0</v>
      </c>
      <c r="DW1176" t="b">
        <v>0</v>
      </c>
      <c r="DX1176" t="b">
        <v>0</v>
      </c>
      <c r="DY1176" t="b">
        <v>0</v>
      </c>
      <c r="DZ1176" t="b">
        <v>0</v>
      </c>
      <c r="EA1176" t="b">
        <v>0</v>
      </c>
      <c r="EB1176" t="b">
        <v>0</v>
      </c>
      <c r="EC1176" t="b">
        <v>0</v>
      </c>
      <c r="ED1176" t="b">
        <v>0</v>
      </c>
      <c r="EE1176" t="b">
        <v>0</v>
      </c>
      <c r="EF1176" t="b" cm="1">
        <v>0</v>
      </c>
      <c r="EG1176" t="b">
        <v>0</v>
      </c>
      <c r="EH1176" t="b">
        <v>0</v>
      </c>
      <c r="EI1176" t="b">
        <v>0</v>
      </c>
      <c r="EJ1176" t="s">
        <v>1592</v>
      </c>
      <c r="EK1176">
        <v>0</v>
      </c>
      <c r="EL1176">
        <v>15</v>
      </c>
      <c r="EM1176" t="b">
        <v>0</v>
      </c>
    </row>
    <row r="1177" spans="1:143" ht="15.75">
      <c r="A1177"/>
      <c r="B1177" t="s">
        <v>1274</v>
      </c>
      <c r="C1177" t="s">
        <v>1750</v>
      </c>
      <c r="D1177" t="s">
        <v>1778</v>
      </c>
      <c r="E1177" t="s">
        <v>1779</v>
      </c>
      <c r="F1177"/>
      <c r="G1177" t="s">
        <v>1778</v>
      </c>
      <c r="H1177" t="s">
        <v>1778</v>
      </c>
      <c r="I1177" t="s">
        <v>1242</v>
      </c>
      <c r="J1177" t="s">
        <v>12100</v>
      </c>
      <c r="K1177"/>
      <c r="L1177" t="s">
        <v>1939</v>
      </c>
      <c r="M1177" t="s">
        <v>1947</v>
      </c>
      <c r="N1177"/>
      <c r="O1177" t="s">
        <v>11188</v>
      </c>
      <c r="P1177" t="s">
        <v>1274</v>
      </c>
      <c r="Q1177" t="s">
        <v>1264</v>
      </c>
      <c r="R1177" t="s">
        <v>2182</v>
      </c>
      <c r="S1177"/>
      <c r="T1177"/>
      <c r="U1177" t="s">
        <v>12102</v>
      </c>
      <c r="V1177" t="s">
        <v>10294</v>
      </c>
      <c r="W1177"/>
      <c r="X1177"/>
      <c r="Y1177"/>
      <c r="Z1177"/>
      <c r="AA1177"/>
      <c r="AB1177"/>
      <c r="AC1177"/>
      <c r="AD1177"/>
      <c r="AE1177"/>
      <c r="AF1177"/>
      <c r="AG1177"/>
      <c r="AH1177"/>
      <c r="AI1177"/>
      <c r="AJ1177"/>
      <c r="AK1177"/>
      <c r="AL1177"/>
      <c r="AM1177"/>
      <c r="AN1177"/>
      <c r="AO1177" s="108" t="s">
        <v>43</v>
      </c>
      <c r="AP1177" t="s">
        <v>1323</v>
      </c>
      <c r="AQ1177">
        <v>38</v>
      </c>
      <c r="AR1177" t="e">
        <v>#N/A</v>
      </c>
      <c r="AS1177" t="s">
        <v>1750</v>
      </c>
      <c r="AT1177" t="e">
        <v>#N/A</v>
      </c>
      <c r="AU1177" t="s">
        <v>1779</v>
      </c>
      <c r="AV1177" t="s">
        <v>5647</v>
      </c>
      <c r="AW1177" t="s">
        <v>1937</v>
      </c>
      <c r="AX1177" t="s">
        <v>1934</v>
      </c>
      <c r="AY1177" t="s">
        <v>11034</v>
      </c>
      <c r="AZ1177" t="s">
        <v>1264</v>
      </c>
      <c r="BA1177" t="s">
        <v>5650</v>
      </c>
      <c r="BB1177" t="s">
        <v>1242</v>
      </c>
      <c r="BC1177" t="s">
        <v>1939</v>
      </c>
      <c r="BD1177" t="s">
        <v>6342</v>
      </c>
      <c r="BE1177">
        <v>343</v>
      </c>
      <c r="BF1177">
        <v>1172</v>
      </c>
      <c r="BG1177">
        <v>0</v>
      </c>
      <c r="BH1177" t="s">
        <v>1592</v>
      </c>
      <c r="BI1177">
        <v>0</v>
      </c>
      <c r="BJ1177">
        <v>0</v>
      </c>
      <c r="BK1177">
        <v>1042</v>
      </c>
      <c r="BL1177" t="s">
        <v>5652</v>
      </c>
      <c r="BM1177" t="s">
        <v>12101</v>
      </c>
      <c r="BN1177" t="s">
        <v>12103</v>
      </c>
      <c r="BO1177" t="e" cm="1">
        <v>#N/A</v>
      </c>
      <c r="BP1177" t="s">
        <v>1592</v>
      </c>
      <c r="BQ1177" t="s">
        <v>1223</v>
      </c>
      <c r="BR1177">
        <v>121</v>
      </c>
      <c r="BS1177" t="s">
        <v>8228</v>
      </c>
      <c r="BT1177" t="s">
        <v>12125</v>
      </c>
      <c r="BU1177" t="s">
        <v>1778</v>
      </c>
      <c r="BV1177" t="s">
        <v>5647</v>
      </c>
      <c r="BW1177" t="s">
        <v>11034</v>
      </c>
      <c r="BX1177" t="s">
        <v>1937</v>
      </c>
      <c r="BY1177" t="s">
        <v>1592</v>
      </c>
      <c r="BZ1177" t="s">
        <v>1937</v>
      </c>
      <c r="CA1177" t="s">
        <v>1947</v>
      </c>
      <c r="CB1177"/>
      <c r="CC1177" t="s">
        <v>998</v>
      </c>
      <c r="CD1177" t="s">
        <v>1242</v>
      </c>
      <c r="CE1177" t="s">
        <v>12126</v>
      </c>
      <c r="CF1177" t="s">
        <v>12127</v>
      </c>
      <c r="CG1177" t="s">
        <v>1242</v>
      </c>
      <c r="CH1177" t="s">
        <v>1592</v>
      </c>
      <c r="CI1177" t="s">
        <v>2182</v>
      </c>
      <c r="CJ1177" t="s">
        <v>1274</v>
      </c>
      <c r="CK1177"/>
      <c r="CL1177"/>
      <c r="CM1177" t="s">
        <v>12102</v>
      </c>
      <c r="CN1177" t="s">
        <v>10294</v>
      </c>
      <c r="CO1177" t="s">
        <v>12102</v>
      </c>
      <c r="CP1177" t="s">
        <v>10294</v>
      </c>
      <c r="CQ1177" t="s">
        <v>1592</v>
      </c>
      <c r="CR1177">
        <v>8</v>
      </c>
      <c r="CS1177" t="s">
        <v>1223</v>
      </c>
      <c r="CT1177" t="s">
        <v>1223</v>
      </c>
      <c r="CU1177" t="s">
        <v>1592</v>
      </c>
      <c r="CV1177" t="s">
        <v>1592</v>
      </c>
      <c r="CW1177" t="s">
        <v>1592</v>
      </c>
      <c r="CX1177">
        <v>1175</v>
      </c>
      <c r="CY1177" t="s">
        <v>12128</v>
      </c>
      <c r="CZ1177" t="s">
        <v>1592</v>
      </c>
      <c r="DA1177" t="s">
        <v>2313</v>
      </c>
      <c r="DB1177" t="s">
        <v>2314</v>
      </c>
      <c r="DC1177" t="s">
        <v>1779</v>
      </c>
      <c r="DD1177" t="s">
        <v>1264</v>
      </c>
      <c r="DE1177" t="s">
        <v>1778</v>
      </c>
      <c r="DF1177" t="s">
        <v>1592</v>
      </c>
      <c r="DG1177" t="s">
        <v>1592</v>
      </c>
      <c r="DH1177" t="s">
        <v>2334</v>
      </c>
      <c r="DI1177" t="e">
        <v>#N/A</v>
      </c>
      <c r="DJ1177"/>
      <c r="DK1177" t="s">
        <v>2334</v>
      </c>
      <c r="DL1177">
        <v>9</v>
      </c>
      <c r="DM1177" t="s">
        <v>2315</v>
      </c>
      <c r="DN1177" t="s">
        <v>1274</v>
      </c>
      <c r="DO1177" t="b">
        <v>1</v>
      </c>
      <c r="DP1177" t="b">
        <v>1</v>
      </c>
      <c r="DQ1177" t="b">
        <v>0</v>
      </c>
      <c r="DR1177" t="b">
        <v>0</v>
      </c>
      <c r="DS1177" t="b">
        <v>0</v>
      </c>
      <c r="DT1177" t="b">
        <v>0</v>
      </c>
      <c r="DU1177" t="b">
        <v>0</v>
      </c>
      <c r="DV1177">
        <v>0</v>
      </c>
      <c r="DW1177" t="b">
        <v>0</v>
      </c>
      <c r="DX1177" t="b">
        <v>0</v>
      </c>
      <c r="DY1177" t="b">
        <v>0</v>
      </c>
      <c r="DZ1177" t="b">
        <v>0</v>
      </c>
      <c r="EA1177" t="b">
        <v>0</v>
      </c>
      <c r="EB1177" t="b">
        <v>0</v>
      </c>
      <c r="EC1177" t="b">
        <v>0</v>
      </c>
      <c r="ED1177" t="b">
        <v>0</v>
      </c>
      <c r="EE1177" t="b">
        <v>0</v>
      </c>
      <c r="EF1177" t="b" cm="1">
        <v>0</v>
      </c>
      <c r="EG1177" t="b">
        <v>0</v>
      </c>
      <c r="EH1177" t="b">
        <v>0</v>
      </c>
      <c r="EI1177" t="b">
        <v>0</v>
      </c>
      <c r="EJ1177" t="s">
        <v>1592</v>
      </c>
      <c r="EK1177">
        <v>0</v>
      </c>
      <c r="EL1177">
        <v>14</v>
      </c>
      <c r="EM1177" t="b">
        <v>0</v>
      </c>
    </row>
    <row r="1178" spans="1:143" ht="15.75">
      <c r="A1178"/>
      <c r="B1178" t="s">
        <v>1274</v>
      </c>
      <c r="C1178" t="s">
        <v>1750</v>
      </c>
      <c r="D1178" t="s">
        <v>11619</v>
      </c>
      <c r="E1178" t="s">
        <v>11620</v>
      </c>
      <c r="F1178" t="s">
        <v>12129</v>
      </c>
      <c r="G1178" t="s">
        <v>11619</v>
      </c>
      <c r="H1178" t="s">
        <v>11619</v>
      </c>
      <c r="I1178" t="s">
        <v>1242</v>
      </c>
      <c r="J1178" t="s">
        <v>12100</v>
      </c>
      <c r="K1178"/>
      <c r="L1178" t="s">
        <v>1939</v>
      </c>
      <c r="M1178" t="s">
        <v>2031</v>
      </c>
      <c r="N1178"/>
      <c r="O1178" t="s">
        <v>11188</v>
      </c>
      <c r="P1178" t="s">
        <v>1274</v>
      </c>
      <c r="Q1178" t="s">
        <v>1264</v>
      </c>
      <c r="R1178" t="s">
        <v>2182</v>
      </c>
      <c r="S1178"/>
      <c r="T1178"/>
      <c r="U1178" t="s">
        <v>12102</v>
      </c>
      <c r="V1178" t="s">
        <v>12130</v>
      </c>
      <c r="W1178"/>
      <c r="X1178"/>
      <c r="Y1178"/>
      <c r="Z1178"/>
      <c r="AA1178"/>
      <c r="AB1178"/>
      <c r="AC1178"/>
      <c r="AD1178"/>
      <c r="AE1178"/>
      <c r="AF1178"/>
      <c r="AG1178"/>
      <c r="AH1178"/>
      <c r="AI1178"/>
      <c r="AJ1178"/>
      <c r="AK1178"/>
      <c r="AL1178"/>
      <c r="AM1178"/>
      <c r="AN1178"/>
      <c r="AO1178" s="108" t="s">
        <v>43</v>
      </c>
      <c r="AP1178" t="s">
        <v>1323</v>
      </c>
      <c r="AQ1178">
        <v>39</v>
      </c>
      <c r="AR1178" t="e">
        <v>#N/A</v>
      </c>
      <c r="AS1178" t="s">
        <v>1750</v>
      </c>
      <c r="AT1178" t="e">
        <v>#N/A</v>
      </c>
      <c r="AU1178" t="s">
        <v>11620</v>
      </c>
      <c r="AV1178" t="s">
        <v>11622</v>
      </c>
      <c r="AW1178" t="s">
        <v>12131</v>
      </c>
      <c r="AX1178" t="s">
        <v>1934</v>
      </c>
      <c r="AY1178" t="s">
        <v>11623</v>
      </c>
      <c r="AZ1178" t="s">
        <v>1264</v>
      </c>
      <c r="BA1178" t="s">
        <v>11624</v>
      </c>
      <c r="BB1178" t="s">
        <v>1242</v>
      </c>
      <c r="BC1178" t="s">
        <v>1939</v>
      </c>
      <c r="BD1178" t="s">
        <v>12132</v>
      </c>
      <c r="BE1178">
        <v>1106</v>
      </c>
      <c r="BF1178">
        <v>1172</v>
      </c>
      <c r="BG1178">
        <v>0</v>
      </c>
      <c r="BH1178" t="s">
        <v>1592</v>
      </c>
      <c r="BI1178">
        <v>0</v>
      </c>
      <c r="BJ1178">
        <v>0</v>
      </c>
      <c r="BK1178">
        <v>1106</v>
      </c>
      <c r="BL1178" t="s">
        <v>11628</v>
      </c>
      <c r="BM1178" t="s">
        <v>12101</v>
      </c>
      <c r="BN1178" t="s">
        <v>12103</v>
      </c>
      <c r="BO1178" t="e" cm="1">
        <v>#N/A</v>
      </c>
      <c r="BP1178" t="s">
        <v>1592</v>
      </c>
      <c r="BQ1178" t="s">
        <v>1223</v>
      </c>
      <c r="BR1178">
        <v>122</v>
      </c>
      <c r="BS1178" t="s">
        <v>8234</v>
      </c>
      <c r="BT1178" t="s">
        <v>12133</v>
      </c>
      <c r="BU1178" t="s">
        <v>11619</v>
      </c>
      <c r="BV1178" t="s">
        <v>11622</v>
      </c>
      <c r="BW1178" t="s">
        <v>11623</v>
      </c>
      <c r="BX1178" t="s">
        <v>1937</v>
      </c>
      <c r="BY1178" t="s">
        <v>1592</v>
      </c>
      <c r="BZ1178" t="s">
        <v>1937</v>
      </c>
      <c r="CA1178" t="s">
        <v>2031</v>
      </c>
      <c r="CB1178"/>
      <c r="CC1178" t="s">
        <v>998</v>
      </c>
      <c r="CD1178" t="s">
        <v>1242</v>
      </c>
      <c r="CE1178" t="s">
        <v>12134</v>
      </c>
      <c r="CF1178" t="s">
        <v>12135</v>
      </c>
      <c r="CG1178" t="s">
        <v>1242</v>
      </c>
      <c r="CH1178" t="s">
        <v>1592</v>
      </c>
      <c r="CI1178" t="s">
        <v>2182</v>
      </c>
      <c r="CJ1178" t="s">
        <v>1274</v>
      </c>
      <c r="CK1178"/>
      <c r="CL1178"/>
      <c r="CM1178" t="s">
        <v>12102</v>
      </c>
      <c r="CN1178" t="s">
        <v>12130</v>
      </c>
      <c r="CO1178" t="s">
        <v>12102</v>
      </c>
      <c r="CP1178" t="s">
        <v>12130</v>
      </c>
      <c r="CQ1178" t="s">
        <v>1592</v>
      </c>
      <c r="CR1178">
        <v>8</v>
      </c>
      <c r="CS1178" t="s">
        <v>1223</v>
      </c>
      <c r="CT1178" t="s">
        <v>1223</v>
      </c>
      <c r="CU1178" t="s">
        <v>1223</v>
      </c>
      <c r="CV1178" t="s">
        <v>1592</v>
      </c>
      <c r="CW1178" t="s">
        <v>1592</v>
      </c>
      <c r="CX1178">
        <v>1176</v>
      </c>
      <c r="CY1178" t="s">
        <v>12136</v>
      </c>
      <c r="CZ1178" t="s">
        <v>1592</v>
      </c>
      <c r="DA1178" t="s">
        <v>2313</v>
      </c>
      <c r="DB1178" t="s">
        <v>2314</v>
      </c>
      <c r="DC1178" t="s">
        <v>11620</v>
      </c>
      <c r="DD1178" t="s">
        <v>1264</v>
      </c>
      <c r="DE1178" t="s">
        <v>11619</v>
      </c>
      <c r="DF1178" t="s">
        <v>1592</v>
      </c>
      <c r="DG1178" t="s">
        <v>1592</v>
      </c>
      <c r="DH1178" t="s">
        <v>2334</v>
      </c>
      <c r="DI1178" t="e">
        <v>#N/A</v>
      </c>
      <c r="DJ1178"/>
      <c r="DK1178" t="s">
        <v>2334</v>
      </c>
      <c r="DL1178">
        <v>9</v>
      </c>
      <c r="DM1178" t="s">
        <v>2315</v>
      </c>
      <c r="DN1178" t="s">
        <v>1274</v>
      </c>
      <c r="DO1178" t="b">
        <v>1</v>
      </c>
      <c r="DP1178" t="b">
        <v>1</v>
      </c>
      <c r="DQ1178" t="b">
        <v>0</v>
      </c>
      <c r="DR1178" t="b">
        <v>0</v>
      </c>
      <c r="DS1178" t="b">
        <v>0</v>
      </c>
      <c r="DT1178" t="b">
        <v>0</v>
      </c>
      <c r="DU1178" t="b">
        <v>0</v>
      </c>
      <c r="DV1178">
        <v>0</v>
      </c>
      <c r="DW1178" t="b">
        <v>0</v>
      </c>
      <c r="DX1178" t="b">
        <v>0</v>
      </c>
      <c r="DY1178" t="b">
        <v>0</v>
      </c>
      <c r="DZ1178" t="b">
        <v>0</v>
      </c>
      <c r="EA1178" t="b">
        <v>0</v>
      </c>
      <c r="EB1178" t="b">
        <v>0</v>
      </c>
      <c r="EC1178" t="b">
        <v>0</v>
      </c>
      <c r="ED1178" t="b">
        <v>0</v>
      </c>
      <c r="EE1178" t="b">
        <v>0</v>
      </c>
      <c r="EF1178" t="b" cm="1">
        <v>0</v>
      </c>
      <c r="EG1178" t="b">
        <v>0</v>
      </c>
      <c r="EH1178" t="b">
        <v>0</v>
      </c>
      <c r="EI1178" t="b">
        <v>0</v>
      </c>
      <c r="EJ1178" t="s">
        <v>1592</v>
      </c>
      <c r="EK1178">
        <v>0</v>
      </c>
      <c r="EL1178">
        <v>12</v>
      </c>
      <c r="EM1178" t="b">
        <v>0</v>
      </c>
    </row>
    <row r="1179" spans="1:143" ht="15.75">
      <c r="A1179"/>
      <c r="B1179" t="s">
        <v>1274</v>
      </c>
      <c r="C1179" t="s">
        <v>1750</v>
      </c>
      <c r="D1179" t="s">
        <v>11805</v>
      </c>
      <c r="E1179" t="s">
        <v>11806</v>
      </c>
      <c r="F1179"/>
      <c r="G1179" t="s">
        <v>11805</v>
      </c>
      <c r="H1179" t="s">
        <v>11807</v>
      </c>
      <c r="I1179" t="s">
        <v>1287</v>
      </c>
      <c r="J1179" t="s">
        <v>12100</v>
      </c>
      <c r="K1179" t="s">
        <v>12137</v>
      </c>
      <c r="L1179" t="s">
        <v>1939</v>
      </c>
      <c r="M1179" t="s">
        <v>2607</v>
      </c>
      <c r="N1179"/>
      <c r="O1179" t="s">
        <v>11188</v>
      </c>
      <c r="P1179" t="s">
        <v>1274</v>
      </c>
      <c r="Q1179" t="s">
        <v>1264</v>
      </c>
      <c r="R1179" t="s">
        <v>2182</v>
      </c>
      <c r="S1179"/>
      <c r="T1179"/>
      <c r="U1179" t="s">
        <v>12102</v>
      </c>
      <c r="V1179" t="s">
        <v>11809</v>
      </c>
      <c r="W1179"/>
      <c r="X1179"/>
      <c r="Y1179"/>
      <c r="Z1179"/>
      <c r="AA1179"/>
      <c r="AB1179"/>
      <c r="AC1179"/>
      <c r="AD1179"/>
      <c r="AE1179"/>
      <c r="AF1179"/>
      <c r="AG1179"/>
      <c r="AH1179"/>
      <c r="AI1179"/>
      <c r="AJ1179"/>
      <c r="AK1179"/>
      <c r="AL1179"/>
      <c r="AM1179"/>
      <c r="AN1179"/>
      <c r="AO1179" s="108" t="s">
        <v>43</v>
      </c>
      <c r="AP1179" t="s">
        <v>1323</v>
      </c>
      <c r="AQ1179">
        <v>40</v>
      </c>
      <c r="AR1179" t="e">
        <v>#N/A</v>
      </c>
      <c r="AS1179" t="s">
        <v>1750</v>
      </c>
      <c r="AT1179" t="e">
        <v>#N/A</v>
      </c>
      <c r="AU1179" t="s">
        <v>11806</v>
      </c>
      <c r="AV1179" t="s">
        <v>11810</v>
      </c>
      <c r="AW1179" t="s">
        <v>1937</v>
      </c>
      <c r="AX1179" t="s">
        <v>1934</v>
      </c>
      <c r="AY1179" t="s">
        <v>11811</v>
      </c>
      <c r="AZ1179" t="s">
        <v>1264</v>
      </c>
      <c r="BA1179" t="s">
        <v>11812</v>
      </c>
      <c r="BB1179" t="s">
        <v>1287</v>
      </c>
      <c r="BC1179" t="s">
        <v>1939</v>
      </c>
      <c r="BD1179" t="s">
        <v>12138</v>
      </c>
      <c r="BE1179">
        <v>1122</v>
      </c>
      <c r="BF1179">
        <v>1172</v>
      </c>
      <c r="BG1179" t="e">
        <v>#N/A</v>
      </c>
      <c r="BH1179" t="s">
        <v>1592</v>
      </c>
      <c r="BI1179">
        <v>0</v>
      </c>
      <c r="BJ1179">
        <v>0</v>
      </c>
      <c r="BK1179">
        <v>1122</v>
      </c>
      <c r="BL1179" t="s">
        <v>11818</v>
      </c>
      <c r="BM1179" t="s">
        <v>12101</v>
      </c>
      <c r="BN1179" t="s">
        <v>12103</v>
      </c>
      <c r="BO1179" t="e" cm="1">
        <v>#N/A</v>
      </c>
      <c r="BP1179" t="s">
        <v>12139</v>
      </c>
      <c r="BQ1179" t="s">
        <v>1223</v>
      </c>
      <c r="BR1179">
        <v>123</v>
      </c>
      <c r="BS1179" t="s">
        <v>8248</v>
      </c>
      <c r="BT1179" t="s">
        <v>12140</v>
      </c>
      <c r="BU1179" t="s">
        <v>11805</v>
      </c>
      <c r="BV1179" t="s">
        <v>11810</v>
      </c>
      <c r="BW1179" t="s">
        <v>11816</v>
      </c>
      <c r="BX1179" t="s">
        <v>1937</v>
      </c>
      <c r="BY1179" t="s">
        <v>1592</v>
      </c>
      <c r="BZ1179" t="s">
        <v>1937</v>
      </c>
      <c r="CA1179" t="s">
        <v>2607</v>
      </c>
      <c r="CB1179"/>
      <c r="CC1179" t="s">
        <v>998</v>
      </c>
      <c r="CD1179" t="s">
        <v>1287</v>
      </c>
      <c r="CE1179" t="s">
        <v>12141</v>
      </c>
      <c r="CF1179" t="s">
        <v>12142</v>
      </c>
      <c r="CG1179" t="s">
        <v>1287</v>
      </c>
      <c r="CH1179" t="s">
        <v>1592</v>
      </c>
      <c r="CI1179" t="s">
        <v>2182</v>
      </c>
      <c r="CJ1179" t="s">
        <v>1274</v>
      </c>
      <c r="CK1179"/>
      <c r="CL1179"/>
      <c r="CM1179" t="s">
        <v>12102</v>
      </c>
      <c r="CN1179" t="s">
        <v>11809</v>
      </c>
      <c r="CO1179" t="s">
        <v>12102</v>
      </c>
      <c r="CP1179" t="s">
        <v>11809</v>
      </c>
      <c r="CQ1179" t="s">
        <v>1592</v>
      </c>
      <c r="CR1179">
        <v>8</v>
      </c>
      <c r="CS1179" t="s">
        <v>1223</v>
      </c>
      <c r="CT1179" t="s">
        <v>1223</v>
      </c>
      <c r="CU1179" t="s">
        <v>1223</v>
      </c>
      <c r="CV1179" t="s">
        <v>1592</v>
      </c>
      <c r="CW1179" t="s">
        <v>1592</v>
      </c>
      <c r="CX1179">
        <v>1177</v>
      </c>
      <c r="CY1179" t="s">
        <v>12143</v>
      </c>
      <c r="CZ1179" t="s">
        <v>1592</v>
      </c>
      <c r="DA1179" t="s">
        <v>2313</v>
      </c>
      <c r="DB1179" t="s">
        <v>2314</v>
      </c>
      <c r="DC1179" t="s">
        <v>11806</v>
      </c>
      <c r="DD1179" t="s">
        <v>1264</v>
      </c>
      <c r="DE1179" t="s">
        <v>11805</v>
      </c>
      <c r="DF1179" t="s">
        <v>1592</v>
      </c>
      <c r="DG1179" t="s">
        <v>1592</v>
      </c>
      <c r="DH1179" t="s">
        <v>2334</v>
      </c>
      <c r="DI1179" t="e">
        <v>#N/A</v>
      </c>
      <c r="DJ1179"/>
      <c r="DK1179" t="s">
        <v>2334</v>
      </c>
      <c r="DL1179">
        <v>9</v>
      </c>
      <c r="DM1179" t="s">
        <v>2315</v>
      </c>
      <c r="DN1179" t="s">
        <v>1274</v>
      </c>
      <c r="DO1179" t="b">
        <v>1</v>
      </c>
      <c r="DP1179" t="b">
        <v>1</v>
      </c>
      <c r="DQ1179" t="b">
        <v>0</v>
      </c>
      <c r="DR1179" t="b">
        <v>0</v>
      </c>
      <c r="DS1179" t="b">
        <v>0</v>
      </c>
      <c r="DT1179" t="b">
        <v>0</v>
      </c>
      <c r="DU1179" t="b">
        <v>0</v>
      </c>
      <c r="DV1179">
        <v>0</v>
      </c>
      <c r="DW1179" t="b">
        <v>0</v>
      </c>
      <c r="DX1179" t="b">
        <v>0</v>
      </c>
      <c r="DY1179" t="b">
        <v>0</v>
      </c>
      <c r="DZ1179" t="b">
        <v>0</v>
      </c>
      <c r="EA1179" t="b">
        <v>0</v>
      </c>
      <c r="EB1179" t="b">
        <v>0</v>
      </c>
      <c r="EC1179" t="b">
        <v>0</v>
      </c>
      <c r="ED1179" t="b">
        <v>0</v>
      </c>
      <c r="EE1179" t="b">
        <v>0</v>
      </c>
      <c r="EF1179" t="b" cm="1">
        <v>0</v>
      </c>
      <c r="EG1179" t="b">
        <v>0</v>
      </c>
      <c r="EH1179" t="b">
        <v>0</v>
      </c>
      <c r="EI1179" t="b">
        <v>0</v>
      </c>
      <c r="EJ1179" t="s">
        <v>1592</v>
      </c>
      <c r="EK1179">
        <v>0</v>
      </c>
      <c r="EL1179">
        <v>27</v>
      </c>
      <c r="EM1179" t="b">
        <v>0</v>
      </c>
    </row>
    <row r="1180" spans="1:143" ht="15.75">
      <c r="A1180"/>
      <c r="B1180" t="s">
        <v>1274</v>
      </c>
      <c r="C1180" t="s">
        <v>1750</v>
      </c>
      <c r="D1180" t="s">
        <v>11641</v>
      </c>
      <c r="E1180" t="s">
        <v>11642</v>
      </c>
      <c r="F1180"/>
      <c r="G1180" t="s">
        <v>11641</v>
      </c>
      <c r="H1180" t="s">
        <v>11641</v>
      </c>
      <c r="I1180" t="s">
        <v>1287</v>
      </c>
      <c r="J1180" t="s">
        <v>12100</v>
      </c>
      <c r="K1180"/>
      <c r="L1180" t="s">
        <v>1939</v>
      </c>
      <c r="M1180" t="s">
        <v>2010</v>
      </c>
      <c r="N1180"/>
      <c r="O1180" t="s">
        <v>11188</v>
      </c>
      <c r="P1180" t="s">
        <v>1274</v>
      </c>
      <c r="Q1180" t="s">
        <v>1264</v>
      </c>
      <c r="R1180" t="s">
        <v>2182</v>
      </c>
      <c r="S1180"/>
      <c r="T1180"/>
      <c r="U1180" t="s">
        <v>12102</v>
      </c>
      <c r="V1180" t="s">
        <v>11644</v>
      </c>
      <c r="W1180"/>
      <c r="X1180"/>
      <c r="Y1180"/>
      <c r="Z1180"/>
      <c r="AA1180"/>
      <c r="AB1180"/>
      <c r="AC1180"/>
      <c r="AD1180"/>
      <c r="AE1180"/>
      <c r="AF1180"/>
      <c r="AG1180"/>
      <c r="AH1180"/>
      <c r="AI1180"/>
      <c r="AJ1180"/>
      <c r="AK1180"/>
      <c r="AL1180"/>
      <c r="AM1180"/>
      <c r="AN1180"/>
      <c r="AO1180" s="108" t="s">
        <v>43</v>
      </c>
      <c r="AP1180" t="s">
        <v>1323</v>
      </c>
      <c r="AQ1180">
        <v>41</v>
      </c>
      <c r="AR1180" t="e">
        <v>#N/A</v>
      </c>
      <c r="AS1180" t="s">
        <v>1750</v>
      </c>
      <c r="AT1180" t="e">
        <v>#N/A</v>
      </c>
      <c r="AU1180" t="s">
        <v>11642</v>
      </c>
      <c r="AV1180" t="s">
        <v>11645</v>
      </c>
      <c r="AW1180" t="s">
        <v>1937</v>
      </c>
      <c r="AX1180" t="s">
        <v>1934</v>
      </c>
      <c r="AY1180" t="s">
        <v>11646</v>
      </c>
      <c r="AZ1180" t="s">
        <v>1264</v>
      </c>
      <c r="BA1180" t="s">
        <v>11647</v>
      </c>
      <c r="BB1180" t="s">
        <v>1287</v>
      </c>
      <c r="BC1180" t="s">
        <v>1939</v>
      </c>
      <c r="BD1180" t="s">
        <v>12085</v>
      </c>
      <c r="BE1180">
        <v>1108</v>
      </c>
      <c r="BF1180">
        <v>1172</v>
      </c>
      <c r="BG1180">
        <v>0</v>
      </c>
      <c r="BH1180" t="s">
        <v>1592</v>
      </c>
      <c r="BI1180">
        <v>0</v>
      </c>
      <c r="BJ1180">
        <v>0</v>
      </c>
      <c r="BK1180">
        <v>1108</v>
      </c>
      <c r="BL1180" t="s">
        <v>11652</v>
      </c>
      <c r="BM1180" t="s">
        <v>12101</v>
      </c>
      <c r="BN1180" t="s">
        <v>12103</v>
      </c>
      <c r="BO1180" t="e" cm="1">
        <v>#N/A</v>
      </c>
      <c r="BP1180" t="s">
        <v>1592</v>
      </c>
      <c r="BQ1180" t="s">
        <v>1223</v>
      </c>
      <c r="BR1180">
        <v>124</v>
      </c>
      <c r="BS1180" t="s">
        <v>8251</v>
      </c>
      <c r="BT1180" t="s">
        <v>12144</v>
      </c>
      <c r="BU1180" t="s">
        <v>11641</v>
      </c>
      <c r="BV1180" t="s">
        <v>11645</v>
      </c>
      <c r="BW1180" t="s">
        <v>11646</v>
      </c>
      <c r="BX1180" t="s">
        <v>1937</v>
      </c>
      <c r="BY1180" t="s">
        <v>1592</v>
      </c>
      <c r="BZ1180" t="s">
        <v>1937</v>
      </c>
      <c r="CA1180" t="s">
        <v>2010</v>
      </c>
      <c r="CB1180"/>
      <c r="CC1180" t="s">
        <v>998</v>
      </c>
      <c r="CD1180" t="s">
        <v>1287</v>
      </c>
      <c r="CE1180" t="s">
        <v>12145</v>
      </c>
      <c r="CF1180" t="s">
        <v>12146</v>
      </c>
      <c r="CG1180" t="s">
        <v>1287</v>
      </c>
      <c r="CH1180" t="s">
        <v>1592</v>
      </c>
      <c r="CI1180" t="s">
        <v>2182</v>
      </c>
      <c r="CJ1180" t="s">
        <v>1274</v>
      </c>
      <c r="CK1180"/>
      <c r="CL1180"/>
      <c r="CM1180" t="s">
        <v>12102</v>
      </c>
      <c r="CN1180" t="s">
        <v>11644</v>
      </c>
      <c r="CO1180" t="s">
        <v>12102</v>
      </c>
      <c r="CP1180" t="s">
        <v>11644</v>
      </c>
      <c r="CQ1180" t="s">
        <v>1592</v>
      </c>
      <c r="CR1180">
        <v>8</v>
      </c>
      <c r="CS1180" t="s">
        <v>1223</v>
      </c>
      <c r="CT1180" t="s">
        <v>1223</v>
      </c>
      <c r="CU1180" t="s">
        <v>1223</v>
      </c>
      <c r="CV1180" t="s">
        <v>1592</v>
      </c>
      <c r="CW1180" t="s">
        <v>1592</v>
      </c>
      <c r="CX1180">
        <v>1178</v>
      </c>
      <c r="CY1180" t="s">
        <v>12147</v>
      </c>
      <c r="CZ1180" t="s">
        <v>1592</v>
      </c>
      <c r="DA1180" t="s">
        <v>2313</v>
      </c>
      <c r="DB1180" t="s">
        <v>2314</v>
      </c>
      <c r="DC1180" t="s">
        <v>11642</v>
      </c>
      <c r="DD1180" t="s">
        <v>1264</v>
      </c>
      <c r="DE1180" t="s">
        <v>11641</v>
      </c>
      <c r="DF1180" t="s">
        <v>1592</v>
      </c>
      <c r="DG1180" t="s">
        <v>1592</v>
      </c>
      <c r="DH1180" t="s">
        <v>2334</v>
      </c>
      <c r="DI1180" t="e">
        <v>#N/A</v>
      </c>
      <c r="DJ1180"/>
      <c r="DK1180" t="s">
        <v>2334</v>
      </c>
      <c r="DL1180">
        <v>9</v>
      </c>
      <c r="DM1180" t="s">
        <v>2315</v>
      </c>
      <c r="DN1180" t="s">
        <v>1274</v>
      </c>
      <c r="DO1180" t="b">
        <v>1</v>
      </c>
      <c r="DP1180" t="b">
        <v>1</v>
      </c>
      <c r="DQ1180" t="b">
        <v>0</v>
      </c>
      <c r="DR1180" t="b">
        <v>0</v>
      </c>
      <c r="DS1180" t="b">
        <v>0</v>
      </c>
      <c r="DT1180" t="b">
        <v>0</v>
      </c>
      <c r="DU1180" t="b">
        <v>0</v>
      </c>
      <c r="DV1180">
        <v>0</v>
      </c>
      <c r="DW1180" t="b">
        <v>0</v>
      </c>
      <c r="DX1180" t="b">
        <v>0</v>
      </c>
      <c r="DY1180" t="b">
        <v>0</v>
      </c>
      <c r="DZ1180" t="b">
        <v>0</v>
      </c>
      <c r="EA1180" t="b">
        <v>0</v>
      </c>
      <c r="EB1180" t="b">
        <v>0</v>
      </c>
      <c r="EC1180" t="b">
        <v>0</v>
      </c>
      <c r="ED1180" t="b">
        <v>0</v>
      </c>
      <c r="EE1180" t="b">
        <v>0</v>
      </c>
      <c r="EF1180" t="b" cm="1">
        <v>0</v>
      </c>
      <c r="EG1180" t="b">
        <v>0</v>
      </c>
      <c r="EH1180" t="b">
        <v>0</v>
      </c>
      <c r="EI1180" t="b">
        <v>0</v>
      </c>
      <c r="EJ1180" t="s">
        <v>1592</v>
      </c>
      <c r="EK1180">
        <v>0</v>
      </c>
      <c r="EL1180">
        <v>32</v>
      </c>
      <c r="EM1180" t="b">
        <v>0</v>
      </c>
    </row>
    <row r="1181" spans="1:143" ht="15.75">
      <c r="A1181"/>
      <c r="B1181" t="s">
        <v>1274</v>
      </c>
      <c r="C1181" t="s">
        <v>1750</v>
      </c>
      <c r="D1181" t="s">
        <v>11320</v>
      </c>
      <c r="E1181" t="s">
        <v>11321</v>
      </c>
      <c r="F1181"/>
      <c r="G1181" t="s">
        <v>11320</v>
      </c>
      <c r="H1181" t="s">
        <v>11320</v>
      </c>
      <c r="I1181" t="s">
        <v>1287</v>
      </c>
      <c r="J1181" t="s">
        <v>12100</v>
      </c>
      <c r="K1181"/>
      <c r="L1181" t="s">
        <v>1939</v>
      </c>
      <c r="M1181" t="s">
        <v>2010</v>
      </c>
      <c r="N1181"/>
      <c r="O1181" t="s">
        <v>11188</v>
      </c>
      <c r="P1181" t="s">
        <v>1274</v>
      </c>
      <c r="Q1181" t="s">
        <v>1264</v>
      </c>
      <c r="R1181" t="s">
        <v>2182</v>
      </c>
      <c r="S1181"/>
      <c r="T1181"/>
      <c r="U1181" t="s">
        <v>12102</v>
      </c>
      <c r="V1181" t="s">
        <v>11323</v>
      </c>
      <c r="W1181"/>
      <c r="X1181"/>
      <c r="Y1181"/>
      <c r="Z1181"/>
      <c r="AA1181"/>
      <c r="AB1181"/>
      <c r="AC1181"/>
      <c r="AD1181"/>
      <c r="AE1181"/>
      <c r="AF1181"/>
      <c r="AG1181"/>
      <c r="AH1181"/>
      <c r="AI1181"/>
      <c r="AJ1181"/>
      <c r="AK1181"/>
      <c r="AL1181"/>
      <c r="AM1181"/>
      <c r="AN1181"/>
      <c r="AO1181" s="108" t="s">
        <v>43</v>
      </c>
      <c r="AP1181" t="s">
        <v>1323</v>
      </c>
      <c r="AQ1181">
        <v>42</v>
      </c>
      <c r="AR1181" t="e">
        <v>#N/A</v>
      </c>
      <c r="AS1181" t="s">
        <v>1750</v>
      </c>
      <c r="AT1181" t="e">
        <v>#N/A</v>
      </c>
      <c r="AU1181" t="s">
        <v>11321</v>
      </c>
      <c r="AV1181" t="s">
        <v>11324</v>
      </c>
      <c r="AW1181" t="s">
        <v>1937</v>
      </c>
      <c r="AX1181" t="s">
        <v>1934</v>
      </c>
      <c r="AY1181" t="s">
        <v>11325</v>
      </c>
      <c r="AZ1181" t="s">
        <v>1264</v>
      </c>
      <c r="BA1181" t="s">
        <v>11326</v>
      </c>
      <c r="BB1181" t="s">
        <v>1287</v>
      </c>
      <c r="BC1181" t="s">
        <v>1939</v>
      </c>
      <c r="BD1181" t="s">
        <v>12148</v>
      </c>
      <c r="BE1181">
        <v>1071</v>
      </c>
      <c r="BF1181">
        <v>1172</v>
      </c>
      <c r="BG1181">
        <v>0</v>
      </c>
      <c r="BH1181" t="s">
        <v>1592</v>
      </c>
      <c r="BI1181">
        <v>0</v>
      </c>
      <c r="BJ1181">
        <v>0</v>
      </c>
      <c r="BK1181">
        <v>1071</v>
      </c>
      <c r="BL1181" t="s">
        <v>11331</v>
      </c>
      <c r="BM1181" t="s">
        <v>12101</v>
      </c>
      <c r="BN1181" t="s">
        <v>12103</v>
      </c>
      <c r="BO1181" t="e" cm="1">
        <v>#N/A</v>
      </c>
      <c r="BP1181" t="s">
        <v>1592</v>
      </c>
      <c r="BQ1181" t="s">
        <v>1223</v>
      </c>
      <c r="BR1181">
        <v>125</v>
      </c>
      <c r="BS1181" t="s">
        <v>8256</v>
      </c>
      <c r="BT1181" t="s">
        <v>12149</v>
      </c>
      <c r="BU1181" t="s">
        <v>11320</v>
      </c>
      <c r="BV1181" t="s">
        <v>11324</v>
      </c>
      <c r="BW1181" t="s">
        <v>11325</v>
      </c>
      <c r="BX1181" t="s">
        <v>1937</v>
      </c>
      <c r="BY1181" t="s">
        <v>1592</v>
      </c>
      <c r="BZ1181" t="s">
        <v>1937</v>
      </c>
      <c r="CA1181" t="s">
        <v>2010</v>
      </c>
      <c r="CB1181"/>
      <c r="CC1181" t="s">
        <v>998</v>
      </c>
      <c r="CD1181" t="s">
        <v>1287</v>
      </c>
      <c r="CE1181" t="s">
        <v>12150</v>
      </c>
      <c r="CF1181" t="s">
        <v>12151</v>
      </c>
      <c r="CG1181" t="s">
        <v>1287</v>
      </c>
      <c r="CH1181" t="s">
        <v>1592</v>
      </c>
      <c r="CI1181" t="s">
        <v>2182</v>
      </c>
      <c r="CJ1181" t="s">
        <v>1274</v>
      </c>
      <c r="CK1181"/>
      <c r="CL1181"/>
      <c r="CM1181" t="s">
        <v>12102</v>
      </c>
      <c r="CN1181" t="s">
        <v>11323</v>
      </c>
      <c r="CO1181" t="s">
        <v>12102</v>
      </c>
      <c r="CP1181" t="s">
        <v>11323</v>
      </c>
      <c r="CQ1181" t="s">
        <v>1592</v>
      </c>
      <c r="CR1181">
        <v>8</v>
      </c>
      <c r="CS1181" t="s">
        <v>1223</v>
      </c>
      <c r="CT1181" t="s">
        <v>1223</v>
      </c>
      <c r="CU1181" t="s">
        <v>1223</v>
      </c>
      <c r="CV1181" t="s">
        <v>1592</v>
      </c>
      <c r="CW1181" t="s">
        <v>1592</v>
      </c>
      <c r="CX1181">
        <v>1179</v>
      </c>
      <c r="CY1181" t="s">
        <v>12152</v>
      </c>
      <c r="CZ1181" t="s">
        <v>1592</v>
      </c>
      <c r="DA1181" t="s">
        <v>2313</v>
      </c>
      <c r="DB1181" t="s">
        <v>2314</v>
      </c>
      <c r="DC1181" t="s">
        <v>11321</v>
      </c>
      <c r="DD1181" t="s">
        <v>1264</v>
      </c>
      <c r="DE1181" t="s">
        <v>11320</v>
      </c>
      <c r="DF1181" t="s">
        <v>1592</v>
      </c>
      <c r="DG1181" t="s">
        <v>1592</v>
      </c>
      <c r="DH1181" t="s">
        <v>2334</v>
      </c>
      <c r="DI1181" t="e">
        <v>#N/A</v>
      </c>
      <c r="DJ1181"/>
      <c r="DK1181" t="s">
        <v>2334</v>
      </c>
      <c r="DL1181">
        <v>9</v>
      </c>
      <c r="DM1181" t="s">
        <v>2315</v>
      </c>
      <c r="DN1181" t="s">
        <v>1274</v>
      </c>
      <c r="DO1181" t="b">
        <v>1</v>
      </c>
      <c r="DP1181" t="b">
        <v>1</v>
      </c>
      <c r="DQ1181" t="b">
        <v>0</v>
      </c>
      <c r="DR1181" t="b">
        <v>0</v>
      </c>
      <c r="DS1181" t="b">
        <v>0</v>
      </c>
      <c r="DT1181" t="b">
        <v>0</v>
      </c>
      <c r="DU1181" t="b">
        <v>0</v>
      </c>
      <c r="DV1181">
        <v>0</v>
      </c>
      <c r="DW1181" t="b">
        <v>0</v>
      </c>
      <c r="DX1181" t="b">
        <v>0</v>
      </c>
      <c r="DY1181" t="b">
        <v>0</v>
      </c>
      <c r="DZ1181" t="b">
        <v>0</v>
      </c>
      <c r="EA1181" t="b">
        <v>0</v>
      </c>
      <c r="EB1181" t="b">
        <v>0</v>
      </c>
      <c r="EC1181" t="b">
        <v>0</v>
      </c>
      <c r="ED1181" t="b">
        <v>0</v>
      </c>
      <c r="EE1181" t="b">
        <v>0</v>
      </c>
      <c r="EF1181" t="b" cm="1">
        <v>0</v>
      </c>
      <c r="EG1181" t="b">
        <v>0</v>
      </c>
      <c r="EH1181" t="b">
        <v>0</v>
      </c>
      <c r="EI1181" t="b">
        <v>0</v>
      </c>
      <c r="EJ1181" t="s">
        <v>1592</v>
      </c>
      <c r="EK1181">
        <v>0</v>
      </c>
      <c r="EL1181">
        <v>35</v>
      </c>
      <c r="EM1181" t="b">
        <v>0</v>
      </c>
    </row>
    <row r="1182" spans="1:143" ht="15.75">
      <c r="A1182"/>
      <c r="B1182" t="s">
        <v>1274</v>
      </c>
      <c r="C1182" t="s">
        <v>1750</v>
      </c>
      <c r="D1182" t="s">
        <v>11654</v>
      </c>
      <c r="E1182" t="s">
        <v>11655</v>
      </c>
      <c r="F1182"/>
      <c r="G1182" t="s">
        <v>11654</v>
      </c>
      <c r="H1182" t="s">
        <v>11654</v>
      </c>
      <c r="I1182" t="s">
        <v>1287</v>
      </c>
      <c r="J1182" t="s">
        <v>12100</v>
      </c>
      <c r="K1182"/>
      <c r="L1182" t="s">
        <v>1939</v>
      </c>
      <c r="M1182" t="s">
        <v>2031</v>
      </c>
      <c r="N1182"/>
      <c r="O1182" t="s">
        <v>11188</v>
      </c>
      <c r="P1182" t="s">
        <v>1274</v>
      </c>
      <c r="Q1182" t="s">
        <v>1264</v>
      </c>
      <c r="R1182" t="s">
        <v>2182</v>
      </c>
      <c r="S1182"/>
      <c r="T1182"/>
      <c r="U1182" t="s">
        <v>12102</v>
      </c>
      <c r="V1182" t="s">
        <v>11657</v>
      </c>
      <c r="W1182"/>
      <c r="X1182"/>
      <c r="Y1182"/>
      <c r="Z1182"/>
      <c r="AA1182"/>
      <c r="AB1182"/>
      <c r="AC1182"/>
      <c r="AD1182"/>
      <c r="AE1182"/>
      <c r="AF1182"/>
      <c r="AG1182"/>
      <c r="AH1182"/>
      <c r="AI1182"/>
      <c r="AJ1182"/>
      <c r="AK1182"/>
      <c r="AL1182"/>
      <c r="AM1182"/>
      <c r="AN1182"/>
      <c r="AO1182" s="108" t="s">
        <v>43</v>
      </c>
      <c r="AP1182" t="s">
        <v>1323</v>
      </c>
      <c r="AQ1182">
        <v>43</v>
      </c>
      <c r="AR1182" t="e">
        <v>#N/A</v>
      </c>
      <c r="AS1182" t="s">
        <v>1750</v>
      </c>
      <c r="AT1182" t="e">
        <v>#N/A</v>
      </c>
      <c r="AU1182" t="s">
        <v>11655</v>
      </c>
      <c r="AV1182" t="s">
        <v>11658</v>
      </c>
      <c r="AW1182" t="s">
        <v>1937</v>
      </c>
      <c r="AX1182" t="s">
        <v>1934</v>
      </c>
      <c r="AY1182" t="s">
        <v>11659</v>
      </c>
      <c r="AZ1182" t="s">
        <v>1264</v>
      </c>
      <c r="BA1182" t="s">
        <v>11660</v>
      </c>
      <c r="BB1182" t="s">
        <v>1287</v>
      </c>
      <c r="BC1182" t="s">
        <v>1939</v>
      </c>
      <c r="BD1182" t="s">
        <v>12090</v>
      </c>
      <c r="BE1182">
        <v>1109</v>
      </c>
      <c r="BF1182">
        <v>1172</v>
      </c>
      <c r="BG1182">
        <v>0</v>
      </c>
      <c r="BH1182" t="s">
        <v>1592</v>
      </c>
      <c r="BI1182">
        <v>0</v>
      </c>
      <c r="BJ1182">
        <v>0</v>
      </c>
      <c r="BK1182">
        <v>1109</v>
      </c>
      <c r="BL1182" t="s">
        <v>11665</v>
      </c>
      <c r="BM1182" t="s">
        <v>12101</v>
      </c>
      <c r="BN1182" t="s">
        <v>12103</v>
      </c>
      <c r="BO1182" t="e" cm="1">
        <v>#N/A</v>
      </c>
      <c r="BP1182" t="s">
        <v>1592</v>
      </c>
      <c r="BQ1182" t="s">
        <v>1223</v>
      </c>
      <c r="BR1182">
        <v>126</v>
      </c>
      <c r="BS1182" t="s">
        <v>8261</v>
      </c>
      <c r="BT1182" t="s">
        <v>12153</v>
      </c>
      <c r="BU1182" t="s">
        <v>11654</v>
      </c>
      <c r="BV1182" t="s">
        <v>11658</v>
      </c>
      <c r="BW1182" t="s">
        <v>11659</v>
      </c>
      <c r="BX1182" t="s">
        <v>1937</v>
      </c>
      <c r="BY1182" t="s">
        <v>1592</v>
      </c>
      <c r="BZ1182" t="s">
        <v>1937</v>
      </c>
      <c r="CA1182" t="s">
        <v>2031</v>
      </c>
      <c r="CB1182"/>
      <c r="CC1182" t="s">
        <v>998</v>
      </c>
      <c r="CD1182" t="s">
        <v>1287</v>
      </c>
      <c r="CE1182" t="s">
        <v>12154</v>
      </c>
      <c r="CF1182" t="s">
        <v>12155</v>
      </c>
      <c r="CG1182" t="s">
        <v>1287</v>
      </c>
      <c r="CH1182" t="s">
        <v>1592</v>
      </c>
      <c r="CI1182" t="s">
        <v>2182</v>
      </c>
      <c r="CJ1182" t="s">
        <v>1274</v>
      </c>
      <c r="CK1182"/>
      <c r="CL1182"/>
      <c r="CM1182" t="s">
        <v>12102</v>
      </c>
      <c r="CN1182" t="s">
        <v>11657</v>
      </c>
      <c r="CO1182" t="s">
        <v>12102</v>
      </c>
      <c r="CP1182" t="s">
        <v>11657</v>
      </c>
      <c r="CQ1182" t="s">
        <v>1592</v>
      </c>
      <c r="CR1182">
        <v>8</v>
      </c>
      <c r="CS1182" t="s">
        <v>1223</v>
      </c>
      <c r="CT1182" t="s">
        <v>1223</v>
      </c>
      <c r="CU1182" t="s">
        <v>1223</v>
      </c>
      <c r="CV1182" t="s">
        <v>1592</v>
      </c>
      <c r="CW1182" t="s">
        <v>1592</v>
      </c>
      <c r="CX1182">
        <v>1180</v>
      </c>
      <c r="CY1182" t="s">
        <v>12156</v>
      </c>
      <c r="CZ1182" t="s">
        <v>1592</v>
      </c>
      <c r="DA1182" t="s">
        <v>2313</v>
      </c>
      <c r="DB1182" t="s">
        <v>2314</v>
      </c>
      <c r="DC1182" t="s">
        <v>11655</v>
      </c>
      <c r="DD1182" t="s">
        <v>1264</v>
      </c>
      <c r="DE1182" t="s">
        <v>11654</v>
      </c>
      <c r="DF1182" t="s">
        <v>1592</v>
      </c>
      <c r="DG1182" t="s">
        <v>1592</v>
      </c>
      <c r="DH1182" t="s">
        <v>2334</v>
      </c>
      <c r="DI1182" t="e">
        <v>#N/A</v>
      </c>
      <c r="DJ1182"/>
      <c r="DK1182" t="s">
        <v>2334</v>
      </c>
      <c r="DL1182">
        <v>9</v>
      </c>
      <c r="DM1182" t="s">
        <v>2315</v>
      </c>
      <c r="DN1182" t="s">
        <v>1274</v>
      </c>
      <c r="DO1182" t="b">
        <v>1</v>
      </c>
      <c r="DP1182" t="b">
        <v>1</v>
      </c>
      <c r="DQ1182" t="b">
        <v>0</v>
      </c>
      <c r="DR1182" t="b">
        <v>0</v>
      </c>
      <c r="DS1182" t="b">
        <v>0</v>
      </c>
      <c r="DT1182" t="b">
        <v>0</v>
      </c>
      <c r="DU1182" t="b">
        <v>0</v>
      </c>
      <c r="DV1182">
        <v>0</v>
      </c>
      <c r="DW1182" t="b">
        <v>0</v>
      </c>
      <c r="DX1182" t="b">
        <v>0</v>
      </c>
      <c r="DY1182" t="b">
        <v>0</v>
      </c>
      <c r="DZ1182" t="b">
        <v>0</v>
      </c>
      <c r="EA1182" t="b">
        <v>0</v>
      </c>
      <c r="EB1182" t="b">
        <v>0</v>
      </c>
      <c r="EC1182" t="b">
        <v>0</v>
      </c>
      <c r="ED1182" t="b">
        <v>0</v>
      </c>
      <c r="EE1182" t="b">
        <v>0</v>
      </c>
      <c r="EF1182" t="b" cm="1">
        <v>0</v>
      </c>
      <c r="EG1182" t="b">
        <v>0</v>
      </c>
      <c r="EH1182" t="b">
        <v>0</v>
      </c>
      <c r="EI1182" t="b">
        <v>0</v>
      </c>
      <c r="EJ1182" t="s">
        <v>1592</v>
      </c>
      <c r="EK1182">
        <v>0</v>
      </c>
      <c r="EL1182">
        <v>24</v>
      </c>
      <c r="EM1182" t="b">
        <v>0</v>
      </c>
    </row>
    <row r="1183" spans="1:143" ht="15.75">
      <c r="A1183"/>
      <c r="B1183" t="s">
        <v>1274</v>
      </c>
      <c r="C1183" t="s">
        <v>1750</v>
      </c>
      <c r="D1183" t="s">
        <v>11307</v>
      </c>
      <c r="E1183" t="s">
        <v>11308</v>
      </c>
      <c r="F1183"/>
      <c r="G1183" t="s">
        <v>11307</v>
      </c>
      <c r="H1183" t="s">
        <v>11307</v>
      </c>
      <c r="I1183" t="s">
        <v>1287</v>
      </c>
      <c r="J1183" t="s">
        <v>12100</v>
      </c>
      <c r="K1183"/>
      <c r="L1183" t="s">
        <v>1939</v>
      </c>
      <c r="M1183" t="s">
        <v>2031</v>
      </c>
      <c r="N1183"/>
      <c r="O1183" t="s">
        <v>11188</v>
      </c>
      <c r="P1183" t="s">
        <v>1274</v>
      </c>
      <c r="Q1183" t="s">
        <v>1264</v>
      </c>
      <c r="R1183" t="s">
        <v>2182</v>
      </c>
      <c r="S1183"/>
      <c r="T1183"/>
      <c r="U1183" t="s">
        <v>12102</v>
      </c>
      <c r="V1183" t="s">
        <v>11310</v>
      </c>
      <c r="W1183"/>
      <c r="X1183"/>
      <c r="Y1183"/>
      <c r="Z1183"/>
      <c r="AA1183"/>
      <c r="AB1183"/>
      <c r="AC1183"/>
      <c r="AD1183"/>
      <c r="AE1183"/>
      <c r="AF1183"/>
      <c r="AG1183"/>
      <c r="AH1183"/>
      <c r="AI1183"/>
      <c r="AJ1183"/>
      <c r="AK1183"/>
      <c r="AL1183"/>
      <c r="AM1183"/>
      <c r="AN1183"/>
      <c r="AO1183" s="108" t="s">
        <v>43</v>
      </c>
      <c r="AP1183" t="s">
        <v>1323</v>
      </c>
      <c r="AQ1183">
        <v>44</v>
      </c>
      <c r="AR1183" t="e">
        <v>#N/A</v>
      </c>
      <c r="AS1183" t="s">
        <v>1750</v>
      </c>
      <c r="AT1183" t="e">
        <v>#N/A</v>
      </c>
      <c r="AU1183" t="s">
        <v>11308</v>
      </c>
      <c r="AV1183" t="s">
        <v>11311</v>
      </c>
      <c r="AW1183" t="s">
        <v>1937</v>
      </c>
      <c r="AX1183" t="s">
        <v>1934</v>
      </c>
      <c r="AY1183" t="s">
        <v>11312</v>
      </c>
      <c r="AZ1183" t="s">
        <v>1264</v>
      </c>
      <c r="BA1183" t="s">
        <v>11313</v>
      </c>
      <c r="BB1183" t="s">
        <v>1287</v>
      </c>
      <c r="BC1183" t="s">
        <v>1939</v>
      </c>
      <c r="BD1183" t="s">
        <v>12157</v>
      </c>
      <c r="BE1183">
        <v>1070</v>
      </c>
      <c r="BF1183">
        <v>1172</v>
      </c>
      <c r="BG1183">
        <v>0</v>
      </c>
      <c r="BH1183" t="s">
        <v>1592</v>
      </c>
      <c r="BI1183">
        <v>0</v>
      </c>
      <c r="BJ1183">
        <v>0</v>
      </c>
      <c r="BK1183">
        <v>1070</v>
      </c>
      <c r="BL1183" t="s">
        <v>11318</v>
      </c>
      <c r="BM1183" t="s">
        <v>12101</v>
      </c>
      <c r="BN1183" t="s">
        <v>12103</v>
      </c>
      <c r="BO1183" t="e" cm="1">
        <v>#N/A</v>
      </c>
      <c r="BP1183" t="s">
        <v>1592</v>
      </c>
      <c r="BQ1183" t="s">
        <v>1223</v>
      </c>
      <c r="BR1183">
        <v>127</v>
      </c>
      <c r="BS1183" t="s">
        <v>8266</v>
      </c>
      <c r="BT1183" t="s">
        <v>12158</v>
      </c>
      <c r="BU1183" t="s">
        <v>11307</v>
      </c>
      <c r="BV1183" t="s">
        <v>11311</v>
      </c>
      <c r="BW1183" t="s">
        <v>11312</v>
      </c>
      <c r="BX1183" t="s">
        <v>1937</v>
      </c>
      <c r="BY1183" t="s">
        <v>1592</v>
      </c>
      <c r="BZ1183" t="s">
        <v>1937</v>
      </c>
      <c r="CA1183" t="s">
        <v>2031</v>
      </c>
      <c r="CB1183"/>
      <c r="CC1183" t="s">
        <v>998</v>
      </c>
      <c r="CD1183" t="s">
        <v>1287</v>
      </c>
      <c r="CE1183" t="s">
        <v>12159</v>
      </c>
      <c r="CF1183" t="s">
        <v>12160</v>
      </c>
      <c r="CG1183" t="s">
        <v>1287</v>
      </c>
      <c r="CH1183" t="s">
        <v>1592</v>
      </c>
      <c r="CI1183" t="s">
        <v>2182</v>
      </c>
      <c r="CJ1183" t="s">
        <v>1274</v>
      </c>
      <c r="CK1183"/>
      <c r="CL1183"/>
      <c r="CM1183" t="s">
        <v>12102</v>
      </c>
      <c r="CN1183" t="s">
        <v>11310</v>
      </c>
      <c r="CO1183" t="s">
        <v>12102</v>
      </c>
      <c r="CP1183" t="s">
        <v>11310</v>
      </c>
      <c r="CQ1183" t="s">
        <v>1592</v>
      </c>
      <c r="CR1183">
        <v>8</v>
      </c>
      <c r="CS1183" t="s">
        <v>1223</v>
      </c>
      <c r="CT1183" t="s">
        <v>1223</v>
      </c>
      <c r="CU1183" t="s">
        <v>1223</v>
      </c>
      <c r="CV1183" t="s">
        <v>1592</v>
      </c>
      <c r="CW1183" t="s">
        <v>1592</v>
      </c>
      <c r="CX1183">
        <v>1181</v>
      </c>
      <c r="CY1183" t="s">
        <v>12161</v>
      </c>
      <c r="CZ1183" t="s">
        <v>1592</v>
      </c>
      <c r="DA1183" t="s">
        <v>2313</v>
      </c>
      <c r="DB1183" t="s">
        <v>2314</v>
      </c>
      <c r="DC1183" t="s">
        <v>11308</v>
      </c>
      <c r="DD1183" t="s">
        <v>1264</v>
      </c>
      <c r="DE1183" t="s">
        <v>11307</v>
      </c>
      <c r="DF1183" t="s">
        <v>1592</v>
      </c>
      <c r="DG1183" t="s">
        <v>1592</v>
      </c>
      <c r="DH1183" t="s">
        <v>2334</v>
      </c>
      <c r="DI1183" t="e">
        <v>#N/A</v>
      </c>
      <c r="DJ1183"/>
      <c r="DK1183" t="s">
        <v>2334</v>
      </c>
      <c r="DL1183">
        <v>9</v>
      </c>
      <c r="DM1183" t="s">
        <v>2315</v>
      </c>
      <c r="DN1183" t="s">
        <v>1274</v>
      </c>
      <c r="DO1183" t="b">
        <v>1</v>
      </c>
      <c r="DP1183" t="b">
        <v>1</v>
      </c>
      <c r="DQ1183" t="b">
        <v>0</v>
      </c>
      <c r="DR1183" t="b">
        <v>0</v>
      </c>
      <c r="DS1183" t="b">
        <v>0</v>
      </c>
      <c r="DT1183" t="b">
        <v>0</v>
      </c>
      <c r="DU1183" t="b">
        <v>0</v>
      </c>
      <c r="DV1183">
        <v>0</v>
      </c>
      <c r="DW1183" t="b">
        <v>0</v>
      </c>
      <c r="DX1183" t="b">
        <v>0</v>
      </c>
      <c r="DY1183" t="b">
        <v>0</v>
      </c>
      <c r="DZ1183" t="b">
        <v>0</v>
      </c>
      <c r="EA1183" t="b">
        <v>0</v>
      </c>
      <c r="EB1183" t="b">
        <v>0</v>
      </c>
      <c r="EC1183" t="b">
        <v>0</v>
      </c>
      <c r="ED1183" t="b">
        <v>0</v>
      </c>
      <c r="EE1183" t="b">
        <v>0</v>
      </c>
      <c r="EF1183" t="b" cm="1">
        <v>0</v>
      </c>
      <c r="EG1183" t="b">
        <v>0</v>
      </c>
      <c r="EH1183" t="b">
        <v>0</v>
      </c>
      <c r="EI1183" t="b">
        <v>0</v>
      </c>
      <c r="EJ1183" t="s">
        <v>1592</v>
      </c>
      <c r="EK1183">
        <v>0</v>
      </c>
      <c r="EL1183">
        <v>43</v>
      </c>
      <c r="EM1183" t="b">
        <v>0</v>
      </c>
    </row>
    <row r="1184" spans="1:143" ht="15.75">
      <c r="A1184"/>
      <c r="B1184" t="s">
        <v>1274</v>
      </c>
      <c r="C1184" t="s">
        <v>1750</v>
      </c>
      <c r="D1184" t="s">
        <v>11667</v>
      </c>
      <c r="E1184" t="s">
        <v>11668</v>
      </c>
      <c r="F1184"/>
      <c r="G1184" t="s">
        <v>11667</v>
      </c>
      <c r="H1184" t="s">
        <v>11667</v>
      </c>
      <c r="I1184" t="s">
        <v>1287</v>
      </c>
      <c r="J1184" t="s">
        <v>12100</v>
      </c>
      <c r="K1184"/>
      <c r="L1184" t="s">
        <v>1939</v>
      </c>
      <c r="M1184" t="s">
        <v>2010</v>
      </c>
      <c r="N1184"/>
      <c r="O1184" t="s">
        <v>11188</v>
      </c>
      <c r="P1184" t="s">
        <v>1274</v>
      </c>
      <c r="Q1184" t="s">
        <v>1264</v>
      </c>
      <c r="R1184" t="s">
        <v>2182</v>
      </c>
      <c r="S1184"/>
      <c r="T1184"/>
      <c r="U1184" t="s">
        <v>12102</v>
      </c>
      <c r="V1184" t="s">
        <v>11669</v>
      </c>
      <c r="W1184"/>
      <c r="X1184"/>
      <c r="Y1184"/>
      <c r="Z1184"/>
      <c r="AA1184"/>
      <c r="AB1184"/>
      <c r="AC1184"/>
      <c r="AD1184"/>
      <c r="AE1184"/>
      <c r="AF1184"/>
      <c r="AG1184"/>
      <c r="AH1184"/>
      <c r="AI1184"/>
      <c r="AJ1184"/>
      <c r="AK1184"/>
      <c r="AL1184"/>
      <c r="AM1184"/>
      <c r="AN1184"/>
      <c r="AO1184" s="108" t="s">
        <v>43</v>
      </c>
      <c r="AP1184" t="s">
        <v>1323</v>
      </c>
      <c r="AQ1184">
        <v>45</v>
      </c>
      <c r="AR1184" t="e">
        <v>#N/A</v>
      </c>
      <c r="AS1184" t="s">
        <v>1750</v>
      </c>
      <c r="AT1184" t="e">
        <v>#N/A</v>
      </c>
      <c r="AU1184" t="s">
        <v>11668</v>
      </c>
      <c r="AV1184" t="s">
        <v>11670</v>
      </c>
      <c r="AW1184" t="s">
        <v>1937</v>
      </c>
      <c r="AX1184" t="s">
        <v>1934</v>
      </c>
      <c r="AY1184" t="s">
        <v>11671</v>
      </c>
      <c r="AZ1184" t="s">
        <v>1264</v>
      </c>
      <c r="BA1184" t="s">
        <v>11672</v>
      </c>
      <c r="BB1184" t="s">
        <v>1287</v>
      </c>
      <c r="BC1184" t="s">
        <v>1939</v>
      </c>
      <c r="BD1184" t="s">
        <v>12095</v>
      </c>
      <c r="BE1184">
        <v>1110</v>
      </c>
      <c r="BF1184">
        <v>1172</v>
      </c>
      <c r="BG1184">
        <v>0</v>
      </c>
      <c r="BH1184" t="s">
        <v>1592</v>
      </c>
      <c r="BI1184">
        <v>0</v>
      </c>
      <c r="BJ1184">
        <v>0</v>
      </c>
      <c r="BK1184">
        <v>1110</v>
      </c>
      <c r="BL1184" t="s">
        <v>11676</v>
      </c>
      <c r="BM1184" t="s">
        <v>12101</v>
      </c>
      <c r="BN1184" t="s">
        <v>12103</v>
      </c>
      <c r="BO1184" t="e" cm="1">
        <v>#N/A</v>
      </c>
      <c r="BP1184" t="s">
        <v>1592</v>
      </c>
      <c r="BQ1184" t="s">
        <v>1223</v>
      </c>
      <c r="BR1184">
        <v>128</v>
      </c>
      <c r="BS1184" t="s">
        <v>8271</v>
      </c>
      <c r="BT1184" t="s">
        <v>12162</v>
      </c>
      <c r="BU1184" t="s">
        <v>11667</v>
      </c>
      <c r="BV1184" t="s">
        <v>11670</v>
      </c>
      <c r="BW1184" t="s">
        <v>11671</v>
      </c>
      <c r="BX1184" t="s">
        <v>1937</v>
      </c>
      <c r="BY1184" t="s">
        <v>1592</v>
      </c>
      <c r="BZ1184" t="s">
        <v>1937</v>
      </c>
      <c r="CA1184" t="s">
        <v>2010</v>
      </c>
      <c r="CB1184"/>
      <c r="CC1184" t="s">
        <v>998</v>
      </c>
      <c r="CD1184" t="s">
        <v>1287</v>
      </c>
      <c r="CE1184" t="s">
        <v>12163</v>
      </c>
      <c r="CF1184" t="s">
        <v>12164</v>
      </c>
      <c r="CG1184" t="s">
        <v>1287</v>
      </c>
      <c r="CH1184" t="s">
        <v>1592</v>
      </c>
      <c r="CI1184" t="s">
        <v>2182</v>
      </c>
      <c r="CJ1184" t="s">
        <v>1274</v>
      </c>
      <c r="CK1184"/>
      <c r="CL1184"/>
      <c r="CM1184" t="s">
        <v>12102</v>
      </c>
      <c r="CN1184" t="s">
        <v>11669</v>
      </c>
      <c r="CO1184" t="s">
        <v>12102</v>
      </c>
      <c r="CP1184" t="s">
        <v>11669</v>
      </c>
      <c r="CQ1184" t="s">
        <v>1592</v>
      </c>
      <c r="CR1184">
        <v>8</v>
      </c>
      <c r="CS1184" t="s">
        <v>1223</v>
      </c>
      <c r="CT1184" t="s">
        <v>1223</v>
      </c>
      <c r="CU1184" t="s">
        <v>1223</v>
      </c>
      <c r="CV1184" t="s">
        <v>1592</v>
      </c>
      <c r="CW1184" t="s">
        <v>1592</v>
      </c>
      <c r="CX1184">
        <v>1182</v>
      </c>
      <c r="CY1184" t="s">
        <v>12165</v>
      </c>
      <c r="CZ1184" t="s">
        <v>1592</v>
      </c>
      <c r="DA1184" t="s">
        <v>2313</v>
      </c>
      <c r="DB1184" t="s">
        <v>2314</v>
      </c>
      <c r="DC1184" t="s">
        <v>11668</v>
      </c>
      <c r="DD1184" t="s">
        <v>1264</v>
      </c>
      <c r="DE1184" t="s">
        <v>11667</v>
      </c>
      <c r="DF1184" t="s">
        <v>1592</v>
      </c>
      <c r="DG1184" t="s">
        <v>1592</v>
      </c>
      <c r="DH1184" t="s">
        <v>2334</v>
      </c>
      <c r="DI1184" t="e">
        <v>#N/A</v>
      </c>
      <c r="DJ1184"/>
      <c r="DK1184" t="s">
        <v>2334</v>
      </c>
      <c r="DL1184">
        <v>9</v>
      </c>
      <c r="DM1184" t="s">
        <v>2315</v>
      </c>
      <c r="DN1184" t="s">
        <v>1274</v>
      </c>
      <c r="DO1184" t="b">
        <v>1</v>
      </c>
      <c r="DP1184" t="b">
        <v>1</v>
      </c>
      <c r="DQ1184" t="b">
        <v>0</v>
      </c>
      <c r="DR1184" t="b">
        <v>0</v>
      </c>
      <c r="DS1184" t="b">
        <v>0</v>
      </c>
      <c r="DT1184" t="b">
        <v>0</v>
      </c>
      <c r="DU1184" t="b">
        <v>0</v>
      </c>
      <c r="DV1184">
        <v>0</v>
      </c>
      <c r="DW1184" t="b">
        <v>0</v>
      </c>
      <c r="DX1184" t="b">
        <v>0</v>
      </c>
      <c r="DY1184" t="b">
        <v>0</v>
      </c>
      <c r="DZ1184" t="b">
        <v>0</v>
      </c>
      <c r="EA1184" t="b">
        <v>0</v>
      </c>
      <c r="EB1184" t="b">
        <v>0</v>
      </c>
      <c r="EC1184" t="b">
        <v>0</v>
      </c>
      <c r="ED1184" t="b">
        <v>0</v>
      </c>
      <c r="EE1184" t="b">
        <v>0</v>
      </c>
      <c r="EF1184" t="b" cm="1">
        <v>0</v>
      </c>
      <c r="EG1184" t="b">
        <v>0</v>
      </c>
      <c r="EH1184" t="b">
        <v>0</v>
      </c>
      <c r="EI1184" t="b">
        <v>0</v>
      </c>
      <c r="EJ1184" t="s">
        <v>1592</v>
      </c>
      <c r="EK1184">
        <v>0</v>
      </c>
      <c r="EL1184">
        <v>28</v>
      </c>
      <c r="EM1184" t="b">
        <v>0</v>
      </c>
    </row>
    <row r="1185" spans="1:143" ht="15.75">
      <c r="A1185"/>
      <c r="B1185" t="s">
        <v>1274</v>
      </c>
      <c r="C1185" t="s">
        <v>1750</v>
      </c>
      <c r="D1185" t="s">
        <v>11383</v>
      </c>
      <c r="E1185" t="s">
        <v>11384</v>
      </c>
      <c r="F1185"/>
      <c r="G1185" t="s">
        <v>11383</v>
      </c>
      <c r="H1185" t="s">
        <v>11383</v>
      </c>
      <c r="I1185" t="s">
        <v>1287</v>
      </c>
      <c r="J1185" t="s">
        <v>12100</v>
      </c>
      <c r="K1185"/>
      <c r="L1185" t="s">
        <v>1939</v>
      </c>
      <c r="M1185" t="s">
        <v>2607</v>
      </c>
      <c r="N1185"/>
      <c r="O1185" t="s">
        <v>11188</v>
      </c>
      <c r="P1185" t="s">
        <v>1274</v>
      </c>
      <c r="Q1185" t="s">
        <v>1264</v>
      </c>
      <c r="R1185" t="s">
        <v>2182</v>
      </c>
      <c r="S1185"/>
      <c r="T1185"/>
      <c r="U1185" t="s">
        <v>12102</v>
      </c>
      <c r="V1185" t="s">
        <v>11386</v>
      </c>
      <c r="W1185"/>
      <c r="X1185"/>
      <c r="Y1185"/>
      <c r="Z1185"/>
      <c r="AA1185"/>
      <c r="AB1185"/>
      <c r="AC1185"/>
      <c r="AD1185"/>
      <c r="AE1185"/>
      <c r="AF1185"/>
      <c r="AG1185"/>
      <c r="AH1185"/>
      <c r="AI1185"/>
      <c r="AJ1185"/>
      <c r="AK1185"/>
      <c r="AL1185"/>
      <c r="AM1185"/>
      <c r="AN1185"/>
      <c r="AO1185" s="108" t="s">
        <v>43</v>
      </c>
      <c r="AP1185" t="s">
        <v>1323</v>
      </c>
      <c r="AQ1185">
        <v>46</v>
      </c>
      <c r="AR1185" t="e">
        <v>#N/A</v>
      </c>
      <c r="AS1185" t="s">
        <v>1750</v>
      </c>
      <c r="AT1185" t="e">
        <v>#N/A</v>
      </c>
      <c r="AU1185" t="s">
        <v>11384</v>
      </c>
      <c r="AV1185" t="s">
        <v>11387</v>
      </c>
      <c r="AW1185" t="s">
        <v>1937</v>
      </c>
      <c r="AX1185" t="s">
        <v>1934</v>
      </c>
      <c r="AY1185" t="s">
        <v>11388</v>
      </c>
      <c r="AZ1185" t="s">
        <v>1264</v>
      </c>
      <c r="BA1185" t="s">
        <v>11389</v>
      </c>
      <c r="BB1185" t="s">
        <v>1287</v>
      </c>
      <c r="BC1185" t="s">
        <v>1939</v>
      </c>
      <c r="BD1185" t="s">
        <v>12166</v>
      </c>
      <c r="BE1185">
        <v>1076</v>
      </c>
      <c r="BF1185">
        <v>1172</v>
      </c>
      <c r="BG1185">
        <v>0</v>
      </c>
      <c r="BH1185" t="s">
        <v>1592</v>
      </c>
      <c r="BI1185">
        <v>0</v>
      </c>
      <c r="BJ1185">
        <v>0</v>
      </c>
      <c r="BK1185">
        <v>1076</v>
      </c>
      <c r="BL1185" t="s">
        <v>11394</v>
      </c>
      <c r="BM1185" t="s">
        <v>12101</v>
      </c>
      <c r="BN1185" t="s">
        <v>12103</v>
      </c>
      <c r="BO1185" t="e" cm="1">
        <v>#N/A</v>
      </c>
      <c r="BP1185" t="s">
        <v>1592</v>
      </c>
      <c r="BQ1185" t="s">
        <v>1223</v>
      </c>
      <c r="BR1185">
        <v>129</v>
      </c>
      <c r="BS1185" t="s">
        <v>8276</v>
      </c>
      <c r="BT1185" t="s">
        <v>12167</v>
      </c>
      <c r="BU1185" t="s">
        <v>11383</v>
      </c>
      <c r="BV1185" t="s">
        <v>11387</v>
      </c>
      <c r="BW1185" t="s">
        <v>11388</v>
      </c>
      <c r="BX1185" t="s">
        <v>1937</v>
      </c>
      <c r="BY1185" t="s">
        <v>1592</v>
      </c>
      <c r="BZ1185" t="s">
        <v>1937</v>
      </c>
      <c r="CA1185" t="s">
        <v>2607</v>
      </c>
      <c r="CB1185"/>
      <c r="CC1185" t="s">
        <v>998</v>
      </c>
      <c r="CD1185" t="s">
        <v>1287</v>
      </c>
      <c r="CE1185" t="s">
        <v>12168</v>
      </c>
      <c r="CF1185" t="s">
        <v>12169</v>
      </c>
      <c r="CG1185" t="s">
        <v>1287</v>
      </c>
      <c r="CH1185" t="s">
        <v>1592</v>
      </c>
      <c r="CI1185" t="s">
        <v>2182</v>
      </c>
      <c r="CJ1185" t="s">
        <v>1274</v>
      </c>
      <c r="CK1185"/>
      <c r="CL1185"/>
      <c r="CM1185" t="s">
        <v>12102</v>
      </c>
      <c r="CN1185" t="s">
        <v>11386</v>
      </c>
      <c r="CO1185" t="s">
        <v>12102</v>
      </c>
      <c r="CP1185" t="s">
        <v>11386</v>
      </c>
      <c r="CQ1185" t="s">
        <v>1592</v>
      </c>
      <c r="CR1185">
        <v>8</v>
      </c>
      <c r="CS1185" t="s">
        <v>1223</v>
      </c>
      <c r="CT1185" t="s">
        <v>1223</v>
      </c>
      <c r="CU1185" t="s">
        <v>1223</v>
      </c>
      <c r="CV1185" t="s">
        <v>1592</v>
      </c>
      <c r="CW1185" t="s">
        <v>1592</v>
      </c>
      <c r="CX1185">
        <v>1183</v>
      </c>
      <c r="CY1185" t="s">
        <v>12170</v>
      </c>
      <c r="CZ1185" t="s">
        <v>1592</v>
      </c>
      <c r="DA1185" t="s">
        <v>2313</v>
      </c>
      <c r="DB1185" t="s">
        <v>2314</v>
      </c>
      <c r="DC1185" t="s">
        <v>11384</v>
      </c>
      <c r="DD1185" t="s">
        <v>1264</v>
      </c>
      <c r="DE1185" t="s">
        <v>11383</v>
      </c>
      <c r="DF1185" t="s">
        <v>1592</v>
      </c>
      <c r="DG1185" t="s">
        <v>1592</v>
      </c>
      <c r="DH1185" t="s">
        <v>2334</v>
      </c>
      <c r="DI1185" t="e">
        <v>#N/A</v>
      </c>
      <c r="DJ1185"/>
      <c r="DK1185" t="s">
        <v>2334</v>
      </c>
      <c r="DL1185">
        <v>9</v>
      </c>
      <c r="DM1185" t="s">
        <v>2315</v>
      </c>
      <c r="DN1185" t="s">
        <v>1274</v>
      </c>
      <c r="DO1185" t="b">
        <v>1</v>
      </c>
      <c r="DP1185" t="b">
        <v>1</v>
      </c>
      <c r="DQ1185" t="b">
        <v>0</v>
      </c>
      <c r="DR1185" t="b">
        <v>0</v>
      </c>
      <c r="DS1185" t="b">
        <v>0</v>
      </c>
      <c r="DT1185" t="b">
        <v>0</v>
      </c>
      <c r="DU1185" t="b">
        <v>0</v>
      </c>
      <c r="DV1185">
        <v>0</v>
      </c>
      <c r="DW1185" t="b">
        <v>0</v>
      </c>
      <c r="DX1185" t="b">
        <v>0</v>
      </c>
      <c r="DY1185" t="b">
        <v>0</v>
      </c>
      <c r="DZ1185" t="b">
        <v>0</v>
      </c>
      <c r="EA1185" t="b">
        <v>0</v>
      </c>
      <c r="EB1185" t="b">
        <v>0</v>
      </c>
      <c r="EC1185" t="b">
        <v>0</v>
      </c>
      <c r="ED1185" t="b">
        <v>0</v>
      </c>
      <c r="EE1185" t="b">
        <v>0</v>
      </c>
      <c r="EF1185" t="b" cm="1">
        <v>0</v>
      </c>
      <c r="EG1185" t="b">
        <v>0</v>
      </c>
      <c r="EH1185" t="b">
        <v>0</v>
      </c>
      <c r="EI1185" t="b">
        <v>0</v>
      </c>
      <c r="EJ1185" t="s">
        <v>1592</v>
      </c>
      <c r="EK1185">
        <v>0</v>
      </c>
      <c r="EL1185">
        <v>39</v>
      </c>
      <c r="EM1185" t="b">
        <v>0</v>
      </c>
    </row>
    <row r="1186" spans="1:143" ht="15.75">
      <c r="A1186"/>
      <c r="B1186" t="s">
        <v>1274</v>
      </c>
      <c r="C1186" t="s">
        <v>1750</v>
      </c>
      <c r="D1186" t="s">
        <v>12171</v>
      </c>
      <c r="E1186" t="s">
        <v>12172</v>
      </c>
      <c r="F1186"/>
      <c r="G1186" t="s">
        <v>12171</v>
      </c>
      <c r="H1186" t="s">
        <v>12171</v>
      </c>
      <c r="I1186" t="s">
        <v>1279</v>
      </c>
      <c r="J1186"/>
      <c r="K1186"/>
      <c r="L1186" t="s">
        <v>1939</v>
      </c>
      <c r="M1186" t="s">
        <v>902</v>
      </c>
      <c r="N1186" t="s">
        <v>902</v>
      </c>
      <c r="O1186" t="s">
        <v>11188</v>
      </c>
      <c r="P1186" t="s">
        <v>1274</v>
      </c>
      <c r="Q1186" t="s">
        <v>1264</v>
      </c>
      <c r="R1186" t="s">
        <v>2182</v>
      </c>
      <c r="S1186"/>
      <c r="T1186"/>
      <c r="U1186" t="s">
        <v>12173</v>
      </c>
      <c r="V1186"/>
      <c r="W1186"/>
      <c r="X1186"/>
      <c r="Y1186"/>
      <c r="Z1186"/>
      <c r="AA1186"/>
      <c r="AB1186"/>
      <c r="AC1186"/>
      <c r="AD1186"/>
      <c r="AE1186"/>
      <c r="AF1186"/>
      <c r="AG1186"/>
      <c r="AH1186"/>
      <c r="AI1186"/>
      <c r="AJ1186"/>
      <c r="AK1186"/>
      <c r="AL1186"/>
      <c r="AM1186"/>
      <c r="AN1186"/>
      <c r="AO1186" s="108" t="s">
        <v>43</v>
      </c>
      <c r="AP1186" t="s">
        <v>1323</v>
      </c>
      <c r="AQ1186">
        <v>47</v>
      </c>
      <c r="AR1186" t="e">
        <v>#N/A</v>
      </c>
      <c r="AS1186" t="s">
        <v>1750</v>
      </c>
      <c r="AT1186" t="e">
        <v>#N/A</v>
      </c>
      <c r="AU1186" t="s">
        <v>12172</v>
      </c>
      <c r="AV1186" t="s">
        <v>12174</v>
      </c>
      <c r="AW1186" t="s">
        <v>1937</v>
      </c>
      <c r="AX1186" t="s">
        <v>1934</v>
      </c>
      <c r="AY1186" t="s">
        <v>12175</v>
      </c>
      <c r="AZ1186" t="s">
        <v>1264</v>
      </c>
      <c r="BA1186" t="s">
        <v>12176</v>
      </c>
      <c r="BB1186" t="s">
        <v>1279</v>
      </c>
      <c r="BC1186" t="s">
        <v>1939</v>
      </c>
      <c r="BD1186" t="s">
        <v>12177</v>
      </c>
      <c r="BE1186">
        <v>1186</v>
      </c>
      <c r="BF1186">
        <v>0</v>
      </c>
      <c r="BG1186">
        <v>0</v>
      </c>
      <c r="BH1186" t="s">
        <v>1592</v>
      </c>
      <c r="BI1186">
        <v>0</v>
      </c>
      <c r="BJ1186">
        <v>0</v>
      </c>
      <c r="BK1186">
        <v>0</v>
      </c>
      <c r="BL1186" t="s">
        <v>1592</v>
      </c>
      <c r="BM1186" t="s">
        <v>1592</v>
      </c>
      <c r="BN1186" t="s">
        <v>1592</v>
      </c>
      <c r="BO1186" t="s" cm="1">
        <v>1592</v>
      </c>
      <c r="BP1186" t="s">
        <v>1592</v>
      </c>
      <c r="BQ1186" t="s">
        <v>1223</v>
      </c>
      <c r="BR1186">
        <v>130</v>
      </c>
      <c r="BS1186" t="s">
        <v>8281</v>
      </c>
      <c r="BT1186" t="s">
        <v>12178</v>
      </c>
      <c r="BU1186" t="s">
        <v>12171</v>
      </c>
      <c r="BV1186" t="s">
        <v>12174</v>
      </c>
      <c r="BW1186" t="s">
        <v>12175</v>
      </c>
      <c r="BX1186" t="s">
        <v>1940</v>
      </c>
      <c r="BY1186" t="s">
        <v>1592</v>
      </c>
      <c r="BZ1186" t="s">
        <v>1937</v>
      </c>
      <c r="CA1186" t="s">
        <v>902</v>
      </c>
      <c r="CB1186"/>
      <c r="CC1186" t="s">
        <v>998</v>
      </c>
      <c r="CD1186" t="s">
        <v>1279</v>
      </c>
      <c r="CE1186" t="s">
        <v>12172</v>
      </c>
      <c r="CF1186" t="s">
        <v>12174</v>
      </c>
      <c r="CG1186" t="s">
        <v>1279</v>
      </c>
      <c r="CH1186" t="s">
        <v>1592</v>
      </c>
      <c r="CI1186" t="s">
        <v>2182</v>
      </c>
      <c r="CJ1186" t="s">
        <v>1274</v>
      </c>
      <c r="CK1186"/>
      <c r="CL1186"/>
      <c r="CM1186" t="s">
        <v>12173</v>
      </c>
      <c r="CN1186" t="s">
        <v>1592</v>
      </c>
      <c r="CO1186" t="s">
        <v>12173</v>
      </c>
      <c r="CP1186" t="s">
        <v>1592</v>
      </c>
      <c r="CQ1186" t="s">
        <v>1592</v>
      </c>
      <c r="CR1186">
        <v>8</v>
      </c>
      <c r="CS1186" t="s">
        <v>1223</v>
      </c>
      <c r="CT1186" t="s">
        <v>1223</v>
      </c>
      <c r="CU1186" t="s">
        <v>1223</v>
      </c>
      <c r="CV1186" t="s">
        <v>1592</v>
      </c>
      <c r="CW1186" t="s">
        <v>1592</v>
      </c>
      <c r="CX1186">
        <v>1184</v>
      </c>
      <c r="CY1186" t="s">
        <v>12179</v>
      </c>
      <c r="CZ1186" t="s">
        <v>1592</v>
      </c>
      <c r="DA1186" t="s">
        <v>2313</v>
      </c>
      <c r="DB1186" t="s">
        <v>2314</v>
      </c>
      <c r="DC1186" t="s">
        <v>12172</v>
      </c>
      <c r="DD1186" t="s">
        <v>1264</v>
      </c>
      <c r="DE1186" t="s">
        <v>12171</v>
      </c>
      <c r="DF1186" t="s">
        <v>1592</v>
      </c>
      <c r="DG1186" t="s">
        <v>1592</v>
      </c>
      <c r="DH1186" t="s">
        <v>2334</v>
      </c>
      <c r="DI1186" t="e">
        <v>#N/A</v>
      </c>
      <c r="DJ1186"/>
      <c r="DK1186" t="s">
        <v>2334</v>
      </c>
      <c r="DL1186">
        <v>9</v>
      </c>
      <c r="DM1186" t="s">
        <v>2315</v>
      </c>
      <c r="DN1186" t="s">
        <v>1274</v>
      </c>
      <c r="DO1186" t="b">
        <v>1</v>
      </c>
      <c r="DP1186" t="b">
        <v>1</v>
      </c>
      <c r="DQ1186" t="b">
        <v>1</v>
      </c>
      <c r="DR1186" t="b">
        <v>0</v>
      </c>
      <c r="DS1186" t="b">
        <v>0</v>
      </c>
      <c r="DT1186" t="b">
        <v>0</v>
      </c>
      <c r="DU1186" t="b">
        <v>1</v>
      </c>
      <c r="DV1186">
        <v>0</v>
      </c>
      <c r="DW1186" t="b">
        <v>0</v>
      </c>
      <c r="DX1186" t="b">
        <v>0</v>
      </c>
      <c r="DY1186" t="b">
        <v>0</v>
      </c>
      <c r="DZ1186" t="b">
        <v>0</v>
      </c>
      <c r="EA1186" t="b">
        <v>0</v>
      </c>
      <c r="EB1186" t="b">
        <v>0</v>
      </c>
      <c r="EC1186" t="b">
        <v>0</v>
      </c>
      <c r="ED1186" t="b">
        <v>0</v>
      </c>
      <c r="EE1186" t="b">
        <v>0</v>
      </c>
      <c r="EF1186" t="b" cm="1">
        <v>0</v>
      </c>
      <c r="EG1186" t="b">
        <v>0</v>
      </c>
      <c r="EH1186" t="b">
        <v>0</v>
      </c>
      <c r="EI1186" t="b">
        <v>0</v>
      </c>
      <c r="EJ1186" t="s">
        <v>1592</v>
      </c>
      <c r="EK1186">
        <v>0</v>
      </c>
      <c r="EL1186">
        <v>26</v>
      </c>
      <c r="EM1186" t="b">
        <v>0</v>
      </c>
    </row>
    <row r="1187" spans="1:143" ht="15.75">
      <c r="A1187"/>
      <c r="B1187" t="s">
        <v>1274</v>
      </c>
      <c r="C1187" t="s">
        <v>1750</v>
      </c>
      <c r="D1187" t="s">
        <v>1761</v>
      </c>
      <c r="E1187" t="s">
        <v>1762</v>
      </c>
      <c r="F1187"/>
      <c r="G1187" t="s">
        <v>1761</v>
      </c>
      <c r="H1187" t="s">
        <v>1761</v>
      </c>
      <c r="I1187" t="s">
        <v>1242</v>
      </c>
      <c r="J1187" t="s">
        <v>12171</v>
      </c>
      <c r="K1187"/>
      <c r="L1187" t="s">
        <v>1939</v>
      </c>
      <c r="M1187" t="s">
        <v>1947</v>
      </c>
      <c r="N1187" t="s">
        <v>11187</v>
      </c>
      <c r="O1187" t="s">
        <v>11188</v>
      </c>
      <c r="P1187" t="s">
        <v>1274</v>
      </c>
      <c r="Q1187" t="s">
        <v>1264</v>
      </c>
      <c r="R1187" t="s">
        <v>2182</v>
      </c>
      <c r="S1187"/>
      <c r="T1187"/>
      <c r="U1187" t="s">
        <v>12173</v>
      </c>
      <c r="V1187" t="s">
        <v>1948</v>
      </c>
      <c r="W1187"/>
      <c r="X1187"/>
      <c r="Y1187"/>
      <c r="Z1187"/>
      <c r="AA1187"/>
      <c r="AB1187"/>
      <c r="AC1187"/>
      <c r="AD1187"/>
      <c r="AE1187"/>
      <c r="AF1187"/>
      <c r="AG1187"/>
      <c r="AH1187"/>
      <c r="AI1187"/>
      <c r="AJ1187"/>
      <c r="AK1187"/>
      <c r="AL1187"/>
      <c r="AM1187"/>
      <c r="AN1187"/>
      <c r="AO1187" s="108" t="s">
        <v>43</v>
      </c>
      <c r="AP1187" t="s">
        <v>1323</v>
      </c>
      <c r="AQ1187">
        <v>48</v>
      </c>
      <c r="AR1187" t="e">
        <v>#N/A</v>
      </c>
      <c r="AS1187" t="s">
        <v>1750</v>
      </c>
      <c r="AT1187" t="e">
        <v>#N/A</v>
      </c>
      <c r="AU1187" t="s">
        <v>1762</v>
      </c>
      <c r="AV1187" t="s">
        <v>1945</v>
      </c>
      <c r="AW1187" t="s">
        <v>1937</v>
      </c>
      <c r="AX1187" t="s">
        <v>1934</v>
      </c>
      <c r="AY1187" t="s">
        <v>2186</v>
      </c>
      <c r="AZ1187" t="s">
        <v>1264</v>
      </c>
      <c r="BA1187" t="s">
        <v>5600</v>
      </c>
      <c r="BB1187" t="s">
        <v>1242</v>
      </c>
      <c r="BC1187" t="s">
        <v>1939</v>
      </c>
      <c r="BD1187" t="s">
        <v>6322</v>
      </c>
      <c r="BE1187">
        <v>339</v>
      </c>
      <c r="BF1187">
        <v>1186</v>
      </c>
      <c r="BG1187">
        <v>0</v>
      </c>
      <c r="BH1187" t="s">
        <v>1592</v>
      </c>
      <c r="BI1187">
        <v>0</v>
      </c>
      <c r="BJ1187">
        <v>0</v>
      </c>
      <c r="BK1187">
        <v>1055</v>
      </c>
      <c r="BL1187" t="s">
        <v>1950</v>
      </c>
      <c r="BM1187" t="s">
        <v>12172</v>
      </c>
      <c r="BN1187" t="s">
        <v>12174</v>
      </c>
      <c r="BO1187" t="e" cm="1">
        <v>#N/A</v>
      </c>
      <c r="BP1187" t="s">
        <v>1592</v>
      </c>
      <c r="BQ1187" t="s">
        <v>1223</v>
      </c>
      <c r="BR1187">
        <v>131</v>
      </c>
      <c r="BS1187" t="s">
        <v>8286</v>
      </c>
      <c r="BT1187" t="s">
        <v>12180</v>
      </c>
      <c r="BU1187" t="s">
        <v>1761</v>
      </c>
      <c r="BV1187" t="s">
        <v>1945</v>
      </c>
      <c r="BW1187" t="s">
        <v>2186</v>
      </c>
      <c r="BX1187" t="s">
        <v>11190</v>
      </c>
      <c r="BY1187" t="s">
        <v>1592</v>
      </c>
      <c r="BZ1187" t="s">
        <v>1937</v>
      </c>
      <c r="CA1187" t="s">
        <v>1947</v>
      </c>
      <c r="CB1187"/>
      <c r="CC1187" t="s">
        <v>998</v>
      </c>
      <c r="CD1187" t="s">
        <v>1242</v>
      </c>
      <c r="CE1187" t="s">
        <v>12181</v>
      </c>
      <c r="CF1187" t="s">
        <v>12182</v>
      </c>
      <c r="CG1187" t="s">
        <v>1242</v>
      </c>
      <c r="CH1187" t="s">
        <v>1592</v>
      </c>
      <c r="CI1187" t="s">
        <v>2182</v>
      </c>
      <c r="CJ1187" t="s">
        <v>1274</v>
      </c>
      <c r="CK1187"/>
      <c r="CL1187"/>
      <c r="CM1187" t="s">
        <v>12173</v>
      </c>
      <c r="CN1187" t="s">
        <v>1948</v>
      </c>
      <c r="CO1187" t="s">
        <v>12173</v>
      </c>
      <c r="CP1187" t="s">
        <v>1948</v>
      </c>
      <c r="CQ1187" t="s">
        <v>1592</v>
      </c>
      <c r="CR1187">
        <v>8</v>
      </c>
      <c r="CS1187" t="s">
        <v>1223</v>
      </c>
      <c r="CT1187" t="s">
        <v>1223</v>
      </c>
      <c r="CU1187" t="s">
        <v>1592</v>
      </c>
      <c r="CV1187" t="s">
        <v>1592</v>
      </c>
      <c r="CW1187" t="s">
        <v>1592</v>
      </c>
      <c r="CX1187">
        <v>1185</v>
      </c>
      <c r="CY1187" t="s">
        <v>12183</v>
      </c>
      <c r="CZ1187" t="s">
        <v>1592</v>
      </c>
      <c r="DA1187" t="s">
        <v>2313</v>
      </c>
      <c r="DB1187" t="s">
        <v>2314</v>
      </c>
      <c r="DC1187" t="s">
        <v>1762</v>
      </c>
      <c r="DD1187" t="s">
        <v>1264</v>
      </c>
      <c r="DE1187" t="s">
        <v>1761</v>
      </c>
      <c r="DF1187" t="s">
        <v>1592</v>
      </c>
      <c r="DG1187" t="s">
        <v>1592</v>
      </c>
      <c r="DH1187" t="s">
        <v>2334</v>
      </c>
      <c r="DI1187" t="e">
        <v>#N/A</v>
      </c>
      <c r="DJ1187"/>
      <c r="DK1187" t="s">
        <v>2334</v>
      </c>
      <c r="DL1187">
        <v>9</v>
      </c>
      <c r="DM1187" t="s">
        <v>2315</v>
      </c>
      <c r="DN1187" t="s">
        <v>1274</v>
      </c>
      <c r="DO1187" t="b">
        <v>1</v>
      </c>
      <c r="DP1187" t="b">
        <v>1</v>
      </c>
      <c r="DQ1187" t="b">
        <v>0</v>
      </c>
      <c r="DR1187" t="b">
        <v>0</v>
      </c>
      <c r="DS1187" t="b">
        <v>0</v>
      </c>
      <c r="DT1187" t="b">
        <v>0</v>
      </c>
      <c r="DU1187" t="b">
        <v>0</v>
      </c>
      <c r="DV1187">
        <v>0</v>
      </c>
      <c r="DW1187" t="b">
        <v>0</v>
      </c>
      <c r="DX1187" t="b">
        <v>0</v>
      </c>
      <c r="DY1187" t="b">
        <v>0</v>
      </c>
      <c r="DZ1187" t="b">
        <v>0</v>
      </c>
      <c r="EA1187" t="b">
        <v>0</v>
      </c>
      <c r="EB1187" t="b">
        <v>0</v>
      </c>
      <c r="EC1187" t="b">
        <v>0</v>
      </c>
      <c r="ED1187" t="b">
        <v>0</v>
      </c>
      <c r="EE1187" t="b">
        <v>0</v>
      </c>
      <c r="EF1187" t="b" cm="1">
        <v>0</v>
      </c>
      <c r="EG1187" t="b">
        <v>0</v>
      </c>
      <c r="EH1187" t="b">
        <v>0</v>
      </c>
      <c r="EI1187" t="b">
        <v>0</v>
      </c>
      <c r="EJ1187" t="s">
        <v>1592</v>
      </c>
      <c r="EK1187">
        <v>0</v>
      </c>
      <c r="EL1187">
        <v>7</v>
      </c>
      <c r="EM1187" t="b">
        <v>0</v>
      </c>
    </row>
    <row r="1188" spans="1:143" ht="31.5">
      <c r="A1188"/>
      <c r="B1188" t="s">
        <v>1274</v>
      </c>
      <c r="C1188" t="s">
        <v>1750</v>
      </c>
      <c r="D1188" t="s">
        <v>5617</v>
      </c>
      <c r="E1188" t="s">
        <v>5618</v>
      </c>
      <c r="F1188"/>
      <c r="G1188" t="s">
        <v>5617</v>
      </c>
      <c r="H1188" t="s">
        <v>11099</v>
      </c>
      <c r="I1188" t="s">
        <v>1242</v>
      </c>
      <c r="J1188" t="s">
        <v>12171</v>
      </c>
      <c r="K1188"/>
      <c r="L1188" t="s">
        <v>1939</v>
      </c>
      <c r="M1188" t="s">
        <v>1947</v>
      </c>
      <c r="N1188" s="109" t="s">
        <v>6598</v>
      </c>
      <c r="O1188" t="s">
        <v>11188</v>
      </c>
      <c r="P1188" t="s">
        <v>1274</v>
      </c>
      <c r="Q1188" t="s">
        <v>1264</v>
      </c>
      <c r="R1188" t="s">
        <v>2182</v>
      </c>
      <c r="S1188"/>
      <c r="T1188"/>
      <c r="U1188" t="s">
        <v>12173</v>
      </c>
      <c r="V1188" t="s">
        <v>5620</v>
      </c>
      <c r="W1188"/>
      <c r="X1188"/>
      <c r="Y1188"/>
      <c r="Z1188"/>
      <c r="AA1188"/>
      <c r="AB1188"/>
      <c r="AC1188"/>
      <c r="AD1188"/>
      <c r="AE1188"/>
      <c r="AF1188"/>
      <c r="AG1188"/>
      <c r="AH1188"/>
      <c r="AI1188"/>
      <c r="AJ1188"/>
      <c r="AK1188"/>
      <c r="AL1188"/>
      <c r="AM1188"/>
      <c r="AN1188"/>
      <c r="AO1188" s="108" t="s">
        <v>43</v>
      </c>
      <c r="AP1188" t="s">
        <v>1323</v>
      </c>
      <c r="AQ1188">
        <v>49</v>
      </c>
      <c r="AR1188" t="e">
        <v>#N/A</v>
      </c>
      <c r="AS1188" t="s">
        <v>1750</v>
      </c>
      <c r="AT1188" t="e">
        <v>#N/A</v>
      </c>
      <c r="AU1188" t="s">
        <v>5618</v>
      </c>
      <c r="AV1188" t="s">
        <v>5621</v>
      </c>
      <c r="AW1188" t="s">
        <v>1937</v>
      </c>
      <c r="AX1188" t="s">
        <v>1934</v>
      </c>
      <c r="AY1188" t="s">
        <v>5622</v>
      </c>
      <c r="AZ1188" t="s">
        <v>1264</v>
      </c>
      <c r="BA1188" t="s">
        <v>5623</v>
      </c>
      <c r="BB1188" t="s">
        <v>1242</v>
      </c>
      <c r="BC1188" t="s">
        <v>1939</v>
      </c>
      <c r="BD1188" t="s">
        <v>6332</v>
      </c>
      <c r="BE1188">
        <v>341</v>
      </c>
      <c r="BF1188">
        <v>1186</v>
      </c>
      <c r="BG1188">
        <v>0</v>
      </c>
      <c r="BH1188" t="s">
        <v>1592</v>
      </c>
      <c r="BI1188">
        <v>0</v>
      </c>
      <c r="BJ1188">
        <v>0</v>
      </c>
      <c r="BK1188">
        <v>1051</v>
      </c>
      <c r="BL1188" t="s">
        <v>5625</v>
      </c>
      <c r="BM1188" t="s">
        <v>12172</v>
      </c>
      <c r="BN1188" t="s">
        <v>12174</v>
      </c>
      <c r="BO1188" t="e" cm="1">
        <v>#N/A</v>
      </c>
      <c r="BP1188" t="s">
        <v>1592</v>
      </c>
      <c r="BQ1188" t="s">
        <v>1223</v>
      </c>
      <c r="BR1188">
        <v>132</v>
      </c>
      <c r="BS1188" t="s">
        <v>8291</v>
      </c>
      <c r="BT1188" t="s">
        <v>12184</v>
      </c>
      <c r="BU1188" t="s">
        <v>5617</v>
      </c>
      <c r="BV1188" t="s">
        <v>5621</v>
      </c>
      <c r="BW1188" t="s">
        <v>11104</v>
      </c>
      <c r="BX1188" t="s">
        <v>6602</v>
      </c>
      <c r="BY1188" t="s">
        <v>1592</v>
      </c>
      <c r="BZ1188" t="s">
        <v>1937</v>
      </c>
      <c r="CA1188" t="s">
        <v>1947</v>
      </c>
      <c r="CB1188"/>
      <c r="CC1188" t="s">
        <v>998</v>
      </c>
      <c r="CD1188" t="s">
        <v>1242</v>
      </c>
      <c r="CE1188" t="s">
        <v>12185</v>
      </c>
      <c r="CF1188" t="s">
        <v>12186</v>
      </c>
      <c r="CG1188" t="s">
        <v>1242</v>
      </c>
      <c r="CH1188" t="s">
        <v>1592</v>
      </c>
      <c r="CI1188" t="s">
        <v>2182</v>
      </c>
      <c r="CJ1188" t="s">
        <v>1274</v>
      </c>
      <c r="CK1188"/>
      <c r="CL1188"/>
      <c r="CM1188" t="s">
        <v>12173</v>
      </c>
      <c r="CN1188" t="s">
        <v>5620</v>
      </c>
      <c r="CO1188" t="s">
        <v>12173</v>
      </c>
      <c r="CP1188" t="s">
        <v>5620</v>
      </c>
      <c r="CQ1188" t="s">
        <v>1592</v>
      </c>
      <c r="CR1188">
        <v>8</v>
      </c>
      <c r="CS1188" t="s">
        <v>1223</v>
      </c>
      <c r="CT1188" t="s">
        <v>1223</v>
      </c>
      <c r="CU1188" t="s">
        <v>1592</v>
      </c>
      <c r="CV1188" t="s">
        <v>1592</v>
      </c>
      <c r="CW1188" t="s">
        <v>1592</v>
      </c>
      <c r="CX1188">
        <v>1186</v>
      </c>
      <c r="CY1188" t="s">
        <v>12187</v>
      </c>
      <c r="CZ1188" t="s">
        <v>1592</v>
      </c>
      <c r="DA1188" t="s">
        <v>2313</v>
      </c>
      <c r="DB1188" t="s">
        <v>2314</v>
      </c>
      <c r="DC1188" t="s">
        <v>5618</v>
      </c>
      <c r="DD1188" t="s">
        <v>1264</v>
      </c>
      <c r="DE1188" t="s">
        <v>5617</v>
      </c>
      <c r="DF1188" t="s">
        <v>1592</v>
      </c>
      <c r="DG1188" t="s">
        <v>1592</v>
      </c>
      <c r="DH1188" t="s">
        <v>2334</v>
      </c>
      <c r="DI1188" t="e">
        <v>#N/A</v>
      </c>
      <c r="DJ1188"/>
      <c r="DK1188" t="s">
        <v>2334</v>
      </c>
      <c r="DL1188">
        <v>9</v>
      </c>
      <c r="DM1188" t="s">
        <v>2315</v>
      </c>
      <c r="DN1188" t="s">
        <v>1274</v>
      </c>
      <c r="DO1188" t="b">
        <v>1</v>
      </c>
      <c r="DP1188" t="b">
        <v>1</v>
      </c>
      <c r="DQ1188" t="b">
        <v>0</v>
      </c>
      <c r="DR1188" t="b">
        <v>0</v>
      </c>
      <c r="DS1188" t="b">
        <v>0</v>
      </c>
      <c r="DT1188" t="b">
        <v>0</v>
      </c>
      <c r="DU1188" t="b">
        <v>0</v>
      </c>
      <c r="DV1188">
        <v>0</v>
      </c>
      <c r="DW1188" t="b">
        <v>0</v>
      </c>
      <c r="DX1188" t="b">
        <v>0</v>
      </c>
      <c r="DY1188" t="b">
        <v>0</v>
      </c>
      <c r="DZ1188" t="b">
        <v>0</v>
      </c>
      <c r="EA1188" t="b">
        <v>0</v>
      </c>
      <c r="EB1188" t="b">
        <v>0</v>
      </c>
      <c r="EC1188" t="b">
        <v>0</v>
      </c>
      <c r="ED1188" t="b">
        <v>0</v>
      </c>
      <c r="EE1188" t="b">
        <v>0</v>
      </c>
      <c r="EF1188" t="b" cm="1">
        <v>0</v>
      </c>
      <c r="EG1188" t="b">
        <v>0</v>
      </c>
      <c r="EH1188" t="b">
        <v>0</v>
      </c>
      <c r="EI1188" t="b">
        <v>0</v>
      </c>
      <c r="EJ1188" t="s">
        <v>1592</v>
      </c>
      <c r="EK1188">
        <v>0</v>
      </c>
      <c r="EL1188">
        <v>13</v>
      </c>
      <c r="EM1188" t="b">
        <v>0</v>
      </c>
    </row>
    <row r="1189" spans="1:143" ht="15.75">
      <c r="A1189"/>
      <c r="B1189" t="s">
        <v>1274</v>
      </c>
      <c r="C1189" t="s">
        <v>1750</v>
      </c>
      <c r="D1189" t="s">
        <v>1766</v>
      </c>
      <c r="E1189" t="s">
        <v>1767</v>
      </c>
      <c r="F1189"/>
      <c r="G1189" t="s">
        <v>1766</v>
      </c>
      <c r="H1189" t="s">
        <v>1766</v>
      </c>
      <c r="I1189" t="s">
        <v>1242</v>
      </c>
      <c r="J1189" t="s">
        <v>12171</v>
      </c>
      <c r="K1189"/>
      <c r="L1189" t="s">
        <v>1939</v>
      </c>
      <c r="M1189" t="s">
        <v>1947</v>
      </c>
      <c r="N1189" t="s">
        <v>12008</v>
      </c>
      <c r="O1189" t="s">
        <v>11188</v>
      </c>
      <c r="P1189" t="s">
        <v>1274</v>
      </c>
      <c r="Q1189" t="s">
        <v>1264</v>
      </c>
      <c r="R1189" t="s">
        <v>2182</v>
      </c>
      <c r="S1189"/>
      <c r="T1189"/>
      <c r="U1189" t="s">
        <v>12173</v>
      </c>
      <c r="V1189" t="s">
        <v>1956</v>
      </c>
      <c r="W1189"/>
      <c r="X1189"/>
      <c r="Y1189"/>
      <c r="Z1189"/>
      <c r="AA1189"/>
      <c r="AB1189"/>
      <c r="AC1189"/>
      <c r="AD1189"/>
      <c r="AE1189"/>
      <c r="AF1189"/>
      <c r="AG1189"/>
      <c r="AH1189"/>
      <c r="AI1189"/>
      <c r="AJ1189"/>
      <c r="AK1189"/>
      <c r="AL1189"/>
      <c r="AM1189"/>
      <c r="AN1189"/>
      <c r="AO1189" s="108" t="s">
        <v>43</v>
      </c>
      <c r="AP1189" t="s">
        <v>1323</v>
      </c>
      <c r="AQ1189">
        <v>50</v>
      </c>
      <c r="AR1189" t="e">
        <v>#N/A</v>
      </c>
      <c r="AS1189" t="s">
        <v>1750</v>
      </c>
      <c r="AT1189" t="e">
        <v>#N/A</v>
      </c>
      <c r="AU1189" t="s">
        <v>1767</v>
      </c>
      <c r="AV1189" t="s">
        <v>1953</v>
      </c>
      <c r="AW1189" t="s">
        <v>1937</v>
      </c>
      <c r="AX1189" t="s">
        <v>1934</v>
      </c>
      <c r="AY1189" t="s">
        <v>2191</v>
      </c>
      <c r="AZ1189" t="s">
        <v>1264</v>
      </c>
      <c r="BA1189" t="s">
        <v>5610</v>
      </c>
      <c r="BB1189" t="s">
        <v>1242</v>
      </c>
      <c r="BC1189" t="s">
        <v>1939</v>
      </c>
      <c r="BD1189" t="s">
        <v>6327</v>
      </c>
      <c r="BE1189">
        <v>340</v>
      </c>
      <c r="BF1189">
        <v>1186</v>
      </c>
      <c r="BG1189">
        <v>0</v>
      </c>
      <c r="BH1189" t="s">
        <v>1592</v>
      </c>
      <c r="BI1189">
        <v>0</v>
      </c>
      <c r="BJ1189">
        <v>0</v>
      </c>
      <c r="BK1189">
        <v>1036</v>
      </c>
      <c r="BL1189" t="s">
        <v>1958</v>
      </c>
      <c r="BM1189" t="s">
        <v>12172</v>
      </c>
      <c r="BN1189" t="s">
        <v>12174</v>
      </c>
      <c r="BO1189" t="e" cm="1">
        <v>#N/A</v>
      </c>
      <c r="BP1189" t="s">
        <v>1592</v>
      </c>
      <c r="BQ1189" t="s">
        <v>1223</v>
      </c>
      <c r="BR1189">
        <v>133</v>
      </c>
      <c r="BS1189" t="s">
        <v>8296</v>
      </c>
      <c r="BT1189" t="s">
        <v>12188</v>
      </c>
      <c r="BU1189" t="s">
        <v>1766</v>
      </c>
      <c r="BV1189" t="s">
        <v>1953</v>
      </c>
      <c r="BW1189" t="s">
        <v>2191</v>
      </c>
      <c r="BX1189" t="s">
        <v>12010</v>
      </c>
      <c r="BY1189" t="s">
        <v>1592</v>
      </c>
      <c r="BZ1189" t="s">
        <v>1937</v>
      </c>
      <c r="CA1189" t="s">
        <v>1947</v>
      </c>
      <c r="CB1189"/>
      <c r="CC1189" t="s">
        <v>998</v>
      </c>
      <c r="CD1189" t="s">
        <v>1242</v>
      </c>
      <c r="CE1189" t="s">
        <v>12189</v>
      </c>
      <c r="CF1189" t="s">
        <v>12190</v>
      </c>
      <c r="CG1189" t="s">
        <v>1242</v>
      </c>
      <c r="CH1189" t="s">
        <v>1592</v>
      </c>
      <c r="CI1189" t="s">
        <v>2182</v>
      </c>
      <c r="CJ1189" t="s">
        <v>1274</v>
      </c>
      <c r="CK1189"/>
      <c r="CL1189"/>
      <c r="CM1189" t="s">
        <v>12173</v>
      </c>
      <c r="CN1189" t="s">
        <v>1956</v>
      </c>
      <c r="CO1189" t="s">
        <v>12173</v>
      </c>
      <c r="CP1189" t="s">
        <v>1956</v>
      </c>
      <c r="CQ1189" t="s">
        <v>1592</v>
      </c>
      <c r="CR1189">
        <v>8</v>
      </c>
      <c r="CS1189" t="s">
        <v>1223</v>
      </c>
      <c r="CT1189" t="s">
        <v>1223</v>
      </c>
      <c r="CU1189" t="s">
        <v>1592</v>
      </c>
      <c r="CV1189" t="s">
        <v>1592</v>
      </c>
      <c r="CW1189" t="s">
        <v>1592</v>
      </c>
      <c r="CX1189">
        <v>1187</v>
      </c>
      <c r="CY1189" t="s">
        <v>12191</v>
      </c>
      <c r="CZ1189" t="s">
        <v>1592</v>
      </c>
      <c r="DA1189" t="s">
        <v>2313</v>
      </c>
      <c r="DB1189" t="s">
        <v>2314</v>
      </c>
      <c r="DC1189" t="s">
        <v>1767</v>
      </c>
      <c r="DD1189" t="s">
        <v>1264</v>
      </c>
      <c r="DE1189" t="s">
        <v>1766</v>
      </c>
      <c r="DF1189" t="s">
        <v>1592</v>
      </c>
      <c r="DG1189" t="s">
        <v>1592</v>
      </c>
      <c r="DH1189" t="s">
        <v>2334</v>
      </c>
      <c r="DI1189" t="e">
        <v>#N/A</v>
      </c>
      <c r="DJ1189"/>
      <c r="DK1189" t="s">
        <v>2334</v>
      </c>
      <c r="DL1189">
        <v>9</v>
      </c>
      <c r="DM1189" t="s">
        <v>2315</v>
      </c>
      <c r="DN1189" t="s">
        <v>1274</v>
      </c>
      <c r="DO1189" t="b">
        <v>1</v>
      </c>
      <c r="DP1189" t="b">
        <v>1</v>
      </c>
      <c r="DQ1189" t="b">
        <v>0</v>
      </c>
      <c r="DR1189" t="b">
        <v>0</v>
      </c>
      <c r="DS1189" t="b">
        <v>0</v>
      </c>
      <c r="DT1189" t="b">
        <v>0</v>
      </c>
      <c r="DU1189" t="b">
        <v>0</v>
      </c>
      <c r="DV1189">
        <v>0</v>
      </c>
      <c r="DW1189" t="b">
        <v>0</v>
      </c>
      <c r="DX1189" t="b">
        <v>0</v>
      </c>
      <c r="DY1189" t="b">
        <v>0</v>
      </c>
      <c r="DZ1189" t="b">
        <v>0</v>
      </c>
      <c r="EA1189" t="b">
        <v>0</v>
      </c>
      <c r="EB1189" t="b">
        <v>0</v>
      </c>
      <c r="EC1189" t="b">
        <v>0</v>
      </c>
      <c r="ED1189" t="b">
        <v>0</v>
      </c>
      <c r="EE1189" t="b">
        <v>0</v>
      </c>
      <c r="EF1189" t="b" cm="1">
        <v>0</v>
      </c>
      <c r="EG1189" t="b">
        <v>0</v>
      </c>
      <c r="EH1189" t="b">
        <v>0</v>
      </c>
      <c r="EI1189" t="b">
        <v>0</v>
      </c>
      <c r="EJ1189" t="s">
        <v>1592</v>
      </c>
      <c r="EK1189">
        <v>0</v>
      </c>
      <c r="EL1189">
        <v>13</v>
      </c>
      <c r="EM1189" t="b">
        <v>0</v>
      </c>
    </row>
    <row r="1190" spans="1:143" ht="15.75">
      <c r="A1190"/>
      <c r="B1190" t="s">
        <v>1274</v>
      </c>
      <c r="C1190" t="s">
        <v>1750</v>
      </c>
      <c r="D1190" t="s">
        <v>11075</v>
      </c>
      <c r="E1190" t="s">
        <v>11076</v>
      </c>
      <c r="F1190"/>
      <c r="G1190" t="s">
        <v>11075</v>
      </c>
      <c r="H1190" t="s">
        <v>11075</v>
      </c>
      <c r="I1190" t="s">
        <v>1242</v>
      </c>
      <c r="J1190" t="s">
        <v>12171</v>
      </c>
      <c r="K1190"/>
      <c r="L1190" t="s">
        <v>1939</v>
      </c>
      <c r="M1190" t="s">
        <v>1947</v>
      </c>
      <c r="N1190" t="s">
        <v>11951</v>
      </c>
      <c r="O1190" t="s">
        <v>11188</v>
      </c>
      <c r="P1190" t="s">
        <v>1274</v>
      </c>
      <c r="Q1190" t="s">
        <v>1264</v>
      </c>
      <c r="R1190" t="s">
        <v>2182</v>
      </c>
      <c r="S1190"/>
      <c r="T1190"/>
      <c r="U1190" t="s">
        <v>12173</v>
      </c>
      <c r="V1190" t="s">
        <v>11078</v>
      </c>
      <c r="W1190"/>
      <c r="X1190"/>
      <c r="Y1190"/>
      <c r="Z1190"/>
      <c r="AA1190"/>
      <c r="AB1190"/>
      <c r="AC1190"/>
      <c r="AD1190"/>
      <c r="AE1190"/>
      <c r="AF1190"/>
      <c r="AG1190"/>
      <c r="AH1190"/>
      <c r="AI1190"/>
      <c r="AJ1190"/>
      <c r="AK1190"/>
      <c r="AL1190"/>
      <c r="AM1190"/>
      <c r="AN1190"/>
      <c r="AO1190" s="108" t="s">
        <v>43</v>
      </c>
      <c r="AP1190" t="s">
        <v>1323</v>
      </c>
      <c r="AQ1190">
        <v>51</v>
      </c>
      <c r="AR1190" t="e">
        <v>#N/A</v>
      </c>
      <c r="AS1190" t="s">
        <v>1750</v>
      </c>
      <c r="AT1190" t="e">
        <v>#N/A</v>
      </c>
      <c r="AU1190" t="s">
        <v>11076</v>
      </c>
      <c r="AV1190" t="s">
        <v>11079</v>
      </c>
      <c r="AW1190" t="s">
        <v>1937</v>
      </c>
      <c r="AX1190" t="s">
        <v>1934</v>
      </c>
      <c r="AY1190" t="s">
        <v>11080</v>
      </c>
      <c r="AZ1190" t="s">
        <v>1264</v>
      </c>
      <c r="BA1190" t="s">
        <v>11081</v>
      </c>
      <c r="BB1190" t="s">
        <v>1242</v>
      </c>
      <c r="BC1190" t="s">
        <v>1939</v>
      </c>
      <c r="BD1190" t="s">
        <v>11952</v>
      </c>
      <c r="BE1190">
        <v>1047</v>
      </c>
      <c r="BF1190">
        <v>1186</v>
      </c>
      <c r="BG1190">
        <v>0</v>
      </c>
      <c r="BH1190" t="s">
        <v>1592</v>
      </c>
      <c r="BI1190">
        <v>0</v>
      </c>
      <c r="BJ1190">
        <v>0</v>
      </c>
      <c r="BK1190">
        <v>1047</v>
      </c>
      <c r="BL1190" t="s">
        <v>11086</v>
      </c>
      <c r="BM1190" t="s">
        <v>12172</v>
      </c>
      <c r="BN1190" t="s">
        <v>12174</v>
      </c>
      <c r="BO1190" t="e" cm="1">
        <v>#N/A</v>
      </c>
      <c r="BP1190" t="s">
        <v>1592</v>
      </c>
      <c r="BQ1190" t="s">
        <v>1223</v>
      </c>
      <c r="BR1190">
        <v>134</v>
      </c>
      <c r="BS1190" t="s">
        <v>8301</v>
      </c>
      <c r="BT1190" t="s">
        <v>12192</v>
      </c>
      <c r="BU1190" t="s">
        <v>11075</v>
      </c>
      <c r="BV1190" t="s">
        <v>11079</v>
      </c>
      <c r="BW1190" t="s">
        <v>11080</v>
      </c>
      <c r="BX1190" t="s">
        <v>11954</v>
      </c>
      <c r="BY1190" t="s">
        <v>1592</v>
      </c>
      <c r="BZ1190" t="s">
        <v>1937</v>
      </c>
      <c r="CA1190" t="s">
        <v>1947</v>
      </c>
      <c r="CB1190"/>
      <c r="CC1190" t="s">
        <v>998</v>
      </c>
      <c r="CD1190" t="s">
        <v>1242</v>
      </c>
      <c r="CE1190" t="s">
        <v>12193</v>
      </c>
      <c r="CF1190" t="s">
        <v>12194</v>
      </c>
      <c r="CG1190" t="s">
        <v>1242</v>
      </c>
      <c r="CH1190" t="s">
        <v>1592</v>
      </c>
      <c r="CI1190" t="s">
        <v>2182</v>
      </c>
      <c r="CJ1190" t="s">
        <v>1274</v>
      </c>
      <c r="CK1190"/>
      <c r="CL1190"/>
      <c r="CM1190" t="s">
        <v>12173</v>
      </c>
      <c r="CN1190" t="s">
        <v>11078</v>
      </c>
      <c r="CO1190" t="s">
        <v>12173</v>
      </c>
      <c r="CP1190" t="s">
        <v>11078</v>
      </c>
      <c r="CQ1190" t="s">
        <v>1592</v>
      </c>
      <c r="CR1190">
        <v>8</v>
      </c>
      <c r="CS1190" t="s">
        <v>1223</v>
      </c>
      <c r="CT1190" t="s">
        <v>1223</v>
      </c>
      <c r="CU1190" t="s">
        <v>1592</v>
      </c>
      <c r="CV1190" t="s">
        <v>1592</v>
      </c>
      <c r="CW1190" t="s">
        <v>1592</v>
      </c>
      <c r="CX1190">
        <v>1188</v>
      </c>
      <c r="CY1190" t="s">
        <v>12195</v>
      </c>
      <c r="CZ1190" t="s">
        <v>1592</v>
      </c>
      <c r="DA1190" t="s">
        <v>2313</v>
      </c>
      <c r="DB1190" t="s">
        <v>2314</v>
      </c>
      <c r="DC1190" t="s">
        <v>11076</v>
      </c>
      <c r="DD1190" t="s">
        <v>1264</v>
      </c>
      <c r="DE1190" t="s">
        <v>11075</v>
      </c>
      <c r="DF1190" t="s">
        <v>1592</v>
      </c>
      <c r="DG1190" t="s">
        <v>1592</v>
      </c>
      <c r="DH1190" t="s">
        <v>2334</v>
      </c>
      <c r="DI1190" t="e">
        <v>#N/A</v>
      </c>
      <c r="DJ1190"/>
      <c r="DK1190" t="s">
        <v>2334</v>
      </c>
      <c r="DL1190">
        <v>9</v>
      </c>
      <c r="DM1190" t="s">
        <v>2315</v>
      </c>
      <c r="DN1190" t="s">
        <v>1274</v>
      </c>
      <c r="DO1190" t="b">
        <v>1</v>
      </c>
      <c r="DP1190" t="b">
        <v>1</v>
      </c>
      <c r="DQ1190" t="b">
        <v>0</v>
      </c>
      <c r="DR1190" t="b">
        <v>0</v>
      </c>
      <c r="DS1190" t="b">
        <v>0</v>
      </c>
      <c r="DT1190" t="b">
        <v>0</v>
      </c>
      <c r="DU1190" t="b">
        <v>0</v>
      </c>
      <c r="DV1190">
        <v>0</v>
      </c>
      <c r="DW1190" t="b">
        <v>0</v>
      </c>
      <c r="DX1190" t="b">
        <v>0</v>
      </c>
      <c r="DY1190" t="b">
        <v>0</v>
      </c>
      <c r="DZ1190" t="b">
        <v>0</v>
      </c>
      <c r="EA1190" t="b">
        <v>0</v>
      </c>
      <c r="EB1190" t="b">
        <v>0</v>
      </c>
      <c r="EC1190" t="b">
        <v>0</v>
      </c>
      <c r="ED1190" t="b">
        <v>0</v>
      </c>
      <c r="EE1190" t="b">
        <v>0</v>
      </c>
      <c r="EF1190" t="b" cm="1">
        <v>0</v>
      </c>
      <c r="EG1190" t="b">
        <v>0</v>
      </c>
      <c r="EH1190" t="b">
        <v>0</v>
      </c>
      <c r="EI1190" t="b">
        <v>0</v>
      </c>
      <c r="EJ1190" t="s">
        <v>1592</v>
      </c>
      <c r="EK1190">
        <v>0</v>
      </c>
      <c r="EL1190">
        <v>15</v>
      </c>
      <c r="EM1190" t="b">
        <v>0</v>
      </c>
    </row>
    <row r="1191" spans="1:143" ht="15.75">
      <c r="A1191"/>
      <c r="B1191" t="s">
        <v>1274</v>
      </c>
      <c r="C1191" t="s">
        <v>1750</v>
      </c>
      <c r="D1191" t="s">
        <v>1778</v>
      </c>
      <c r="E1191" t="s">
        <v>1779</v>
      </c>
      <c r="F1191"/>
      <c r="G1191" t="s">
        <v>1778</v>
      </c>
      <c r="H1191" t="s">
        <v>1778</v>
      </c>
      <c r="I1191" t="s">
        <v>1242</v>
      </c>
      <c r="J1191" t="s">
        <v>12171</v>
      </c>
      <c r="K1191"/>
      <c r="L1191" t="s">
        <v>1939</v>
      </c>
      <c r="M1191" t="s">
        <v>1947</v>
      </c>
      <c r="N1191"/>
      <c r="O1191" t="s">
        <v>11188</v>
      </c>
      <c r="P1191" t="s">
        <v>1274</v>
      </c>
      <c r="Q1191" t="s">
        <v>1264</v>
      </c>
      <c r="R1191" t="s">
        <v>2182</v>
      </c>
      <c r="S1191"/>
      <c r="T1191"/>
      <c r="U1191" t="s">
        <v>12173</v>
      </c>
      <c r="V1191" t="s">
        <v>10294</v>
      </c>
      <c r="W1191"/>
      <c r="X1191"/>
      <c r="Y1191"/>
      <c r="Z1191"/>
      <c r="AA1191"/>
      <c r="AB1191"/>
      <c r="AC1191"/>
      <c r="AD1191"/>
      <c r="AE1191"/>
      <c r="AF1191"/>
      <c r="AG1191"/>
      <c r="AH1191"/>
      <c r="AI1191"/>
      <c r="AJ1191"/>
      <c r="AK1191"/>
      <c r="AL1191"/>
      <c r="AM1191"/>
      <c r="AN1191"/>
      <c r="AO1191" s="108" t="s">
        <v>43</v>
      </c>
      <c r="AP1191" t="s">
        <v>1323</v>
      </c>
      <c r="AQ1191">
        <v>52</v>
      </c>
      <c r="AR1191" t="e">
        <v>#N/A</v>
      </c>
      <c r="AS1191" t="s">
        <v>1750</v>
      </c>
      <c r="AT1191" t="e">
        <v>#N/A</v>
      </c>
      <c r="AU1191" t="s">
        <v>1779</v>
      </c>
      <c r="AV1191" t="s">
        <v>5647</v>
      </c>
      <c r="AW1191" t="s">
        <v>1937</v>
      </c>
      <c r="AX1191" t="s">
        <v>1934</v>
      </c>
      <c r="AY1191" t="s">
        <v>11034</v>
      </c>
      <c r="AZ1191" t="s">
        <v>1264</v>
      </c>
      <c r="BA1191" t="s">
        <v>5650</v>
      </c>
      <c r="BB1191" t="s">
        <v>1242</v>
      </c>
      <c r="BC1191" t="s">
        <v>1939</v>
      </c>
      <c r="BD1191" t="s">
        <v>6342</v>
      </c>
      <c r="BE1191">
        <v>343</v>
      </c>
      <c r="BF1191">
        <v>1186</v>
      </c>
      <c r="BG1191">
        <v>0</v>
      </c>
      <c r="BH1191" t="s">
        <v>1592</v>
      </c>
      <c r="BI1191">
        <v>0</v>
      </c>
      <c r="BJ1191">
        <v>0</v>
      </c>
      <c r="BK1191">
        <v>1042</v>
      </c>
      <c r="BL1191" t="s">
        <v>5652</v>
      </c>
      <c r="BM1191" t="s">
        <v>12172</v>
      </c>
      <c r="BN1191" t="s">
        <v>12174</v>
      </c>
      <c r="BO1191" t="e" cm="1">
        <v>#N/A</v>
      </c>
      <c r="BP1191" t="s">
        <v>1592</v>
      </c>
      <c r="BQ1191" t="s">
        <v>1223</v>
      </c>
      <c r="BR1191">
        <v>135</v>
      </c>
      <c r="BS1191" t="s">
        <v>8306</v>
      </c>
      <c r="BT1191" t="s">
        <v>12196</v>
      </c>
      <c r="BU1191" t="s">
        <v>1778</v>
      </c>
      <c r="BV1191" t="s">
        <v>5647</v>
      </c>
      <c r="BW1191" t="s">
        <v>11034</v>
      </c>
      <c r="BX1191" t="s">
        <v>1937</v>
      </c>
      <c r="BY1191" t="s">
        <v>1592</v>
      </c>
      <c r="BZ1191" t="s">
        <v>1937</v>
      </c>
      <c r="CA1191" t="s">
        <v>1947</v>
      </c>
      <c r="CB1191"/>
      <c r="CC1191" t="s">
        <v>998</v>
      </c>
      <c r="CD1191" t="s">
        <v>1242</v>
      </c>
      <c r="CE1191" t="s">
        <v>12197</v>
      </c>
      <c r="CF1191" t="s">
        <v>12198</v>
      </c>
      <c r="CG1191" t="s">
        <v>1242</v>
      </c>
      <c r="CH1191" t="s">
        <v>1592</v>
      </c>
      <c r="CI1191" t="s">
        <v>2182</v>
      </c>
      <c r="CJ1191" t="s">
        <v>1274</v>
      </c>
      <c r="CK1191"/>
      <c r="CL1191"/>
      <c r="CM1191" t="s">
        <v>12173</v>
      </c>
      <c r="CN1191" t="s">
        <v>10294</v>
      </c>
      <c r="CO1191" t="s">
        <v>12173</v>
      </c>
      <c r="CP1191" t="s">
        <v>10294</v>
      </c>
      <c r="CQ1191" t="s">
        <v>1592</v>
      </c>
      <c r="CR1191">
        <v>8</v>
      </c>
      <c r="CS1191" t="s">
        <v>1223</v>
      </c>
      <c r="CT1191" t="s">
        <v>1223</v>
      </c>
      <c r="CU1191" t="s">
        <v>1592</v>
      </c>
      <c r="CV1191" t="s">
        <v>1592</v>
      </c>
      <c r="CW1191" t="s">
        <v>1592</v>
      </c>
      <c r="CX1191">
        <v>1189</v>
      </c>
      <c r="CY1191" t="s">
        <v>12199</v>
      </c>
      <c r="CZ1191" t="s">
        <v>1592</v>
      </c>
      <c r="DA1191" t="s">
        <v>2313</v>
      </c>
      <c r="DB1191" t="s">
        <v>2314</v>
      </c>
      <c r="DC1191" t="s">
        <v>1779</v>
      </c>
      <c r="DD1191" t="s">
        <v>1264</v>
      </c>
      <c r="DE1191" t="s">
        <v>1778</v>
      </c>
      <c r="DF1191" t="s">
        <v>1592</v>
      </c>
      <c r="DG1191" t="s">
        <v>1592</v>
      </c>
      <c r="DH1191" t="s">
        <v>2334</v>
      </c>
      <c r="DI1191" t="e">
        <v>#N/A</v>
      </c>
      <c r="DJ1191"/>
      <c r="DK1191" t="s">
        <v>2334</v>
      </c>
      <c r="DL1191">
        <v>9</v>
      </c>
      <c r="DM1191" t="s">
        <v>2315</v>
      </c>
      <c r="DN1191" t="s">
        <v>1274</v>
      </c>
      <c r="DO1191" t="b">
        <v>1</v>
      </c>
      <c r="DP1191" t="b">
        <v>1</v>
      </c>
      <c r="DQ1191" t="b">
        <v>0</v>
      </c>
      <c r="DR1191" t="b">
        <v>0</v>
      </c>
      <c r="DS1191" t="b">
        <v>0</v>
      </c>
      <c r="DT1191" t="b">
        <v>0</v>
      </c>
      <c r="DU1191" t="b">
        <v>0</v>
      </c>
      <c r="DV1191">
        <v>0</v>
      </c>
      <c r="DW1191" t="b">
        <v>0</v>
      </c>
      <c r="DX1191" t="b">
        <v>0</v>
      </c>
      <c r="DY1191" t="b">
        <v>0</v>
      </c>
      <c r="DZ1191" t="b">
        <v>0</v>
      </c>
      <c r="EA1191" t="b">
        <v>0</v>
      </c>
      <c r="EB1191" t="b">
        <v>0</v>
      </c>
      <c r="EC1191" t="b">
        <v>0</v>
      </c>
      <c r="ED1191" t="b">
        <v>0</v>
      </c>
      <c r="EE1191" t="b">
        <v>0</v>
      </c>
      <c r="EF1191" t="b" cm="1">
        <v>0</v>
      </c>
      <c r="EG1191" t="b">
        <v>0</v>
      </c>
      <c r="EH1191" t="b">
        <v>0</v>
      </c>
      <c r="EI1191" t="b">
        <v>0</v>
      </c>
      <c r="EJ1191" t="s">
        <v>1592</v>
      </c>
      <c r="EK1191">
        <v>0</v>
      </c>
      <c r="EL1191">
        <v>14</v>
      </c>
      <c r="EM1191" t="b">
        <v>0</v>
      </c>
    </row>
    <row r="1192" spans="1:143" ht="15.75">
      <c r="A1192"/>
      <c r="B1192" t="s">
        <v>1274</v>
      </c>
      <c r="C1192" t="s">
        <v>1750</v>
      </c>
      <c r="D1192" t="s">
        <v>11007</v>
      </c>
      <c r="E1192" t="s">
        <v>11008</v>
      </c>
      <c r="F1192"/>
      <c r="G1192" t="s">
        <v>11007</v>
      </c>
      <c r="H1192" t="s">
        <v>11007</v>
      </c>
      <c r="I1192" t="s">
        <v>1242</v>
      </c>
      <c r="J1192" t="s">
        <v>12171</v>
      </c>
      <c r="K1192"/>
      <c r="L1192" t="s">
        <v>1939</v>
      </c>
      <c r="M1192" t="s">
        <v>1947</v>
      </c>
      <c r="N1192" t="s">
        <v>11495</v>
      </c>
      <c r="O1192" t="s">
        <v>11188</v>
      </c>
      <c r="P1192" t="s">
        <v>1274</v>
      </c>
      <c r="Q1192" t="s">
        <v>1264</v>
      </c>
      <c r="R1192" t="s">
        <v>2182</v>
      </c>
      <c r="S1192"/>
      <c r="T1192"/>
      <c r="U1192" t="s">
        <v>12173</v>
      </c>
      <c r="V1192" t="s">
        <v>11011</v>
      </c>
      <c r="W1192"/>
      <c r="X1192"/>
      <c r="Y1192"/>
      <c r="Z1192"/>
      <c r="AA1192"/>
      <c r="AB1192"/>
      <c r="AC1192"/>
      <c r="AD1192"/>
      <c r="AE1192"/>
      <c r="AF1192"/>
      <c r="AG1192"/>
      <c r="AH1192"/>
      <c r="AI1192"/>
      <c r="AJ1192"/>
      <c r="AK1192"/>
      <c r="AL1192"/>
      <c r="AM1192"/>
      <c r="AN1192"/>
      <c r="AO1192" s="108" t="s">
        <v>43</v>
      </c>
      <c r="AP1192" t="s">
        <v>1323</v>
      </c>
      <c r="AQ1192">
        <v>53</v>
      </c>
      <c r="AR1192" t="e">
        <v>#N/A</v>
      </c>
      <c r="AS1192" t="s">
        <v>1750</v>
      </c>
      <c r="AT1192" t="e">
        <v>#N/A</v>
      </c>
      <c r="AU1192" t="s">
        <v>11008</v>
      </c>
      <c r="AV1192" t="s">
        <v>11012</v>
      </c>
      <c r="AW1192" t="s">
        <v>1937</v>
      </c>
      <c r="AX1192" t="s">
        <v>1934</v>
      </c>
      <c r="AY1192" t="s">
        <v>11013</v>
      </c>
      <c r="AZ1192" t="s">
        <v>1264</v>
      </c>
      <c r="BA1192" t="s">
        <v>11014</v>
      </c>
      <c r="BB1192" t="s">
        <v>1242</v>
      </c>
      <c r="BC1192" t="s">
        <v>1939</v>
      </c>
      <c r="BD1192" t="s">
        <v>12037</v>
      </c>
      <c r="BE1192">
        <v>1038</v>
      </c>
      <c r="BF1192">
        <v>1186</v>
      </c>
      <c r="BG1192">
        <v>0</v>
      </c>
      <c r="BH1192" t="s">
        <v>1592</v>
      </c>
      <c r="BI1192">
        <v>0</v>
      </c>
      <c r="BJ1192">
        <v>0</v>
      </c>
      <c r="BK1192">
        <v>1038</v>
      </c>
      <c r="BL1192" t="s">
        <v>11020</v>
      </c>
      <c r="BM1192" t="s">
        <v>12172</v>
      </c>
      <c r="BN1192" t="s">
        <v>12174</v>
      </c>
      <c r="BO1192" t="e" cm="1">
        <v>#N/A</v>
      </c>
      <c r="BP1192" t="s">
        <v>1592</v>
      </c>
      <c r="BQ1192" t="s">
        <v>1223</v>
      </c>
      <c r="BR1192">
        <v>136</v>
      </c>
      <c r="BS1192" t="s">
        <v>8311</v>
      </c>
      <c r="BT1192" t="s">
        <v>12200</v>
      </c>
      <c r="BU1192" t="s">
        <v>11007</v>
      </c>
      <c r="BV1192" t="s">
        <v>11012</v>
      </c>
      <c r="BW1192" t="s">
        <v>11013</v>
      </c>
      <c r="BX1192" t="s">
        <v>11498</v>
      </c>
      <c r="BY1192" t="s">
        <v>1592</v>
      </c>
      <c r="BZ1192" t="s">
        <v>1937</v>
      </c>
      <c r="CA1192" t="s">
        <v>1947</v>
      </c>
      <c r="CB1192"/>
      <c r="CC1192" t="s">
        <v>998</v>
      </c>
      <c r="CD1192" t="s">
        <v>1242</v>
      </c>
      <c r="CE1192" t="s">
        <v>12201</v>
      </c>
      <c r="CF1192" t="s">
        <v>12202</v>
      </c>
      <c r="CG1192" t="s">
        <v>1242</v>
      </c>
      <c r="CH1192" t="s">
        <v>1592</v>
      </c>
      <c r="CI1192" t="s">
        <v>2182</v>
      </c>
      <c r="CJ1192" t="s">
        <v>1274</v>
      </c>
      <c r="CK1192"/>
      <c r="CL1192"/>
      <c r="CM1192" t="s">
        <v>12173</v>
      </c>
      <c r="CN1192" t="s">
        <v>11011</v>
      </c>
      <c r="CO1192" t="s">
        <v>12173</v>
      </c>
      <c r="CP1192" t="s">
        <v>11011</v>
      </c>
      <c r="CQ1192" t="s">
        <v>1592</v>
      </c>
      <c r="CR1192">
        <v>8</v>
      </c>
      <c r="CS1192" t="s">
        <v>1223</v>
      </c>
      <c r="CT1192" t="s">
        <v>1223</v>
      </c>
      <c r="CU1192" t="s">
        <v>1592</v>
      </c>
      <c r="CV1192" t="s">
        <v>1592</v>
      </c>
      <c r="CW1192" t="s">
        <v>1592</v>
      </c>
      <c r="CX1192">
        <v>1190</v>
      </c>
      <c r="CY1192" t="s">
        <v>12203</v>
      </c>
      <c r="CZ1192" t="s">
        <v>1592</v>
      </c>
      <c r="DA1192" t="s">
        <v>2313</v>
      </c>
      <c r="DB1192" t="s">
        <v>2314</v>
      </c>
      <c r="DC1192" t="s">
        <v>11008</v>
      </c>
      <c r="DD1192" t="s">
        <v>1264</v>
      </c>
      <c r="DE1192" t="s">
        <v>11007</v>
      </c>
      <c r="DF1192" t="s">
        <v>1592</v>
      </c>
      <c r="DG1192" t="s">
        <v>1592</v>
      </c>
      <c r="DH1192" t="s">
        <v>2334</v>
      </c>
      <c r="DI1192" t="e">
        <v>#N/A</v>
      </c>
      <c r="DJ1192"/>
      <c r="DK1192" t="s">
        <v>2334</v>
      </c>
      <c r="DL1192">
        <v>9</v>
      </c>
      <c r="DM1192" t="s">
        <v>2315</v>
      </c>
      <c r="DN1192" t="s">
        <v>1274</v>
      </c>
      <c r="DO1192" t="b">
        <v>1</v>
      </c>
      <c r="DP1192" t="b">
        <v>1</v>
      </c>
      <c r="DQ1192" t="b">
        <v>0</v>
      </c>
      <c r="DR1192" t="b">
        <v>0</v>
      </c>
      <c r="DS1192" t="b">
        <v>0</v>
      </c>
      <c r="DT1192" t="b">
        <v>0</v>
      </c>
      <c r="DU1192" t="b">
        <v>0</v>
      </c>
      <c r="DV1192">
        <v>0</v>
      </c>
      <c r="DW1192" t="b">
        <v>0</v>
      </c>
      <c r="DX1192" t="b">
        <v>0</v>
      </c>
      <c r="DY1192" t="b">
        <v>0</v>
      </c>
      <c r="DZ1192" t="b">
        <v>0</v>
      </c>
      <c r="EA1192" t="b">
        <v>0</v>
      </c>
      <c r="EB1192" t="b">
        <v>0</v>
      </c>
      <c r="EC1192" t="b">
        <v>0</v>
      </c>
      <c r="ED1192" t="b">
        <v>0</v>
      </c>
      <c r="EE1192" t="b">
        <v>0</v>
      </c>
      <c r="EF1192" t="b" cm="1">
        <v>1</v>
      </c>
      <c r="EG1192" t="b">
        <v>0</v>
      </c>
      <c r="EH1192" t="b">
        <v>0</v>
      </c>
      <c r="EI1192" t="b">
        <v>1</v>
      </c>
      <c r="EJ1192" t="s">
        <v>1235</v>
      </c>
      <c r="EK1192">
        <v>1</v>
      </c>
      <c r="EL1192">
        <v>14</v>
      </c>
      <c r="EM1192" t="b">
        <v>0</v>
      </c>
    </row>
    <row r="1193" spans="1:143" ht="15.75">
      <c r="A1193"/>
      <c r="B1193" t="s">
        <v>1274</v>
      </c>
      <c r="C1193" t="s">
        <v>1750</v>
      </c>
      <c r="D1193" t="s">
        <v>11619</v>
      </c>
      <c r="E1193" t="s">
        <v>11620</v>
      </c>
      <c r="F1193" t="s">
        <v>12204</v>
      </c>
      <c r="G1193" t="s">
        <v>11619</v>
      </c>
      <c r="H1193" t="s">
        <v>11619</v>
      </c>
      <c r="I1193" t="s">
        <v>1242</v>
      </c>
      <c r="J1193" t="s">
        <v>12171</v>
      </c>
      <c r="K1193"/>
      <c r="L1193" t="s">
        <v>1939</v>
      </c>
      <c r="M1193" t="s">
        <v>2031</v>
      </c>
      <c r="N1193"/>
      <c r="O1193" t="s">
        <v>11188</v>
      </c>
      <c r="P1193" t="s">
        <v>1274</v>
      </c>
      <c r="Q1193" t="s">
        <v>1264</v>
      </c>
      <c r="R1193" t="s">
        <v>2182</v>
      </c>
      <c r="S1193"/>
      <c r="T1193"/>
      <c r="U1193" t="s">
        <v>12173</v>
      </c>
      <c r="V1193" t="s">
        <v>12205</v>
      </c>
      <c r="W1193"/>
      <c r="X1193"/>
      <c r="Y1193"/>
      <c r="Z1193"/>
      <c r="AA1193"/>
      <c r="AB1193"/>
      <c r="AC1193"/>
      <c r="AD1193"/>
      <c r="AE1193"/>
      <c r="AF1193"/>
      <c r="AG1193"/>
      <c r="AH1193"/>
      <c r="AI1193"/>
      <c r="AJ1193"/>
      <c r="AK1193"/>
      <c r="AL1193"/>
      <c r="AM1193"/>
      <c r="AN1193"/>
      <c r="AO1193" s="108" t="s">
        <v>43</v>
      </c>
      <c r="AP1193" t="s">
        <v>1323</v>
      </c>
      <c r="AQ1193">
        <v>54</v>
      </c>
      <c r="AR1193" t="e">
        <v>#N/A</v>
      </c>
      <c r="AS1193" t="s">
        <v>1750</v>
      </c>
      <c r="AT1193" t="e">
        <v>#N/A</v>
      </c>
      <c r="AU1193" t="s">
        <v>11620</v>
      </c>
      <c r="AV1193" t="s">
        <v>11622</v>
      </c>
      <c r="AW1193" t="s">
        <v>12206</v>
      </c>
      <c r="AX1193" t="s">
        <v>1934</v>
      </c>
      <c r="AY1193" t="s">
        <v>11623</v>
      </c>
      <c r="AZ1193" t="s">
        <v>1264</v>
      </c>
      <c r="BA1193" t="s">
        <v>11624</v>
      </c>
      <c r="BB1193" t="s">
        <v>1242</v>
      </c>
      <c r="BC1193" t="s">
        <v>1939</v>
      </c>
      <c r="BD1193" t="s">
        <v>12132</v>
      </c>
      <c r="BE1193">
        <v>1106</v>
      </c>
      <c r="BF1193">
        <v>1186</v>
      </c>
      <c r="BG1193">
        <v>0</v>
      </c>
      <c r="BH1193" t="s">
        <v>1592</v>
      </c>
      <c r="BI1193">
        <v>0</v>
      </c>
      <c r="BJ1193">
        <v>0</v>
      </c>
      <c r="BK1193">
        <v>1106</v>
      </c>
      <c r="BL1193" t="s">
        <v>11628</v>
      </c>
      <c r="BM1193" t="s">
        <v>12172</v>
      </c>
      <c r="BN1193" t="s">
        <v>12174</v>
      </c>
      <c r="BO1193" t="e" cm="1">
        <v>#N/A</v>
      </c>
      <c r="BP1193" t="s">
        <v>1592</v>
      </c>
      <c r="BQ1193" t="s">
        <v>1223</v>
      </c>
      <c r="BR1193">
        <v>137</v>
      </c>
      <c r="BS1193" t="s">
        <v>8316</v>
      </c>
      <c r="BT1193" t="s">
        <v>12207</v>
      </c>
      <c r="BU1193" t="s">
        <v>11619</v>
      </c>
      <c r="BV1193" t="s">
        <v>11622</v>
      </c>
      <c r="BW1193" t="s">
        <v>11623</v>
      </c>
      <c r="BX1193" t="s">
        <v>1937</v>
      </c>
      <c r="BY1193" t="s">
        <v>1592</v>
      </c>
      <c r="BZ1193" t="s">
        <v>1937</v>
      </c>
      <c r="CA1193" t="s">
        <v>2031</v>
      </c>
      <c r="CB1193"/>
      <c r="CC1193" t="s">
        <v>998</v>
      </c>
      <c r="CD1193" t="s">
        <v>1242</v>
      </c>
      <c r="CE1193" t="s">
        <v>12208</v>
      </c>
      <c r="CF1193" t="s">
        <v>12209</v>
      </c>
      <c r="CG1193" t="s">
        <v>1242</v>
      </c>
      <c r="CH1193" t="s">
        <v>1592</v>
      </c>
      <c r="CI1193" t="s">
        <v>2182</v>
      </c>
      <c r="CJ1193" t="s">
        <v>1274</v>
      </c>
      <c r="CK1193"/>
      <c r="CL1193"/>
      <c r="CM1193" t="s">
        <v>12173</v>
      </c>
      <c r="CN1193" t="s">
        <v>12205</v>
      </c>
      <c r="CO1193" t="s">
        <v>12173</v>
      </c>
      <c r="CP1193" t="s">
        <v>12205</v>
      </c>
      <c r="CQ1193" t="s">
        <v>1592</v>
      </c>
      <c r="CR1193">
        <v>8</v>
      </c>
      <c r="CS1193" t="s">
        <v>1223</v>
      </c>
      <c r="CT1193" t="s">
        <v>1223</v>
      </c>
      <c r="CU1193" t="s">
        <v>1223</v>
      </c>
      <c r="CV1193" t="s">
        <v>1592</v>
      </c>
      <c r="CW1193" t="s">
        <v>1592</v>
      </c>
      <c r="CX1193">
        <v>1191</v>
      </c>
      <c r="CY1193" t="s">
        <v>12210</v>
      </c>
      <c r="CZ1193" t="s">
        <v>1592</v>
      </c>
      <c r="DA1193" t="s">
        <v>2313</v>
      </c>
      <c r="DB1193" t="s">
        <v>2314</v>
      </c>
      <c r="DC1193" t="s">
        <v>11620</v>
      </c>
      <c r="DD1193" t="s">
        <v>1264</v>
      </c>
      <c r="DE1193" t="s">
        <v>11619</v>
      </c>
      <c r="DF1193" t="s">
        <v>1592</v>
      </c>
      <c r="DG1193" t="s">
        <v>1592</v>
      </c>
      <c r="DH1193" t="s">
        <v>2334</v>
      </c>
      <c r="DI1193" t="e">
        <v>#N/A</v>
      </c>
      <c r="DJ1193"/>
      <c r="DK1193" t="s">
        <v>2334</v>
      </c>
      <c r="DL1193">
        <v>9</v>
      </c>
      <c r="DM1193" t="s">
        <v>2315</v>
      </c>
      <c r="DN1193" t="s">
        <v>1274</v>
      </c>
      <c r="DO1193" t="b">
        <v>1</v>
      </c>
      <c r="DP1193" t="b">
        <v>1</v>
      </c>
      <c r="DQ1193" t="b">
        <v>0</v>
      </c>
      <c r="DR1193" t="b">
        <v>0</v>
      </c>
      <c r="DS1193" t="b">
        <v>0</v>
      </c>
      <c r="DT1193" t="b">
        <v>0</v>
      </c>
      <c r="DU1193" t="b">
        <v>0</v>
      </c>
      <c r="DV1193">
        <v>0</v>
      </c>
      <c r="DW1193" t="b">
        <v>0</v>
      </c>
      <c r="DX1193" t="b">
        <v>0</v>
      </c>
      <c r="DY1193" t="b">
        <v>0</v>
      </c>
      <c r="DZ1193" t="b">
        <v>0</v>
      </c>
      <c r="EA1193" t="b">
        <v>0</v>
      </c>
      <c r="EB1193" t="b">
        <v>0</v>
      </c>
      <c r="EC1193" t="b">
        <v>0</v>
      </c>
      <c r="ED1193" t="b">
        <v>0</v>
      </c>
      <c r="EE1193" t="b">
        <v>0</v>
      </c>
      <c r="EF1193" t="b" cm="1">
        <v>0</v>
      </c>
      <c r="EG1193" t="b">
        <v>0</v>
      </c>
      <c r="EH1193" t="b">
        <v>0</v>
      </c>
      <c r="EI1193" t="b">
        <v>0</v>
      </c>
      <c r="EJ1193" t="s">
        <v>1592</v>
      </c>
      <c r="EK1193">
        <v>0</v>
      </c>
      <c r="EL1193">
        <v>12</v>
      </c>
      <c r="EM1193" t="b">
        <v>0</v>
      </c>
    </row>
    <row r="1194" spans="1:143" ht="126">
      <c r="A1194"/>
      <c r="B1194" t="s">
        <v>1274</v>
      </c>
      <c r="C1194" t="s">
        <v>1750</v>
      </c>
      <c r="D1194" t="s">
        <v>11750</v>
      </c>
      <c r="E1194" t="s">
        <v>11751</v>
      </c>
      <c r="F1194"/>
      <c r="G1194" t="s">
        <v>11750</v>
      </c>
      <c r="H1194" s="109" t="s">
        <v>11752</v>
      </c>
      <c r="I1194" t="s">
        <v>1287</v>
      </c>
      <c r="J1194" t="s">
        <v>12171</v>
      </c>
      <c r="K1194"/>
      <c r="L1194" t="s">
        <v>1939</v>
      </c>
      <c r="M1194" t="s">
        <v>1947</v>
      </c>
      <c r="N1194" s="109" t="s">
        <v>11753</v>
      </c>
      <c r="O1194" t="s">
        <v>11188</v>
      </c>
      <c r="P1194" t="s">
        <v>1274</v>
      </c>
      <c r="Q1194" t="s">
        <v>1264</v>
      </c>
      <c r="R1194" t="s">
        <v>2182</v>
      </c>
      <c r="S1194"/>
      <c r="T1194"/>
      <c r="U1194" t="s">
        <v>12173</v>
      </c>
      <c r="V1194" t="s">
        <v>11754</v>
      </c>
      <c r="W1194"/>
      <c r="X1194"/>
      <c r="Y1194"/>
      <c r="Z1194"/>
      <c r="AA1194"/>
      <c r="AB1194"/>
      <c r="AC1194"/>
      <c r="AD1194"/>
      <c r="AE1194"/>
      <c r="AF1194"/>
      <c r="AG1194"/>
      <c r="AH1194"/>
      <c r="AI1194"/>
      <c r="AJ1194"/>
      <c r="AK1194"/>
      <c r="AL1194"/>
      <c r="AM1194"/>
      <c r="AN1194"/>
      <c r="AO1194" s="108" t="s">
        <v>43</v>
      </c>
      <c r="AP1194" t="s">
        <v>1323</v>
      </c>
      <c r="AQ1194">
        <v>55</v>
      </c>
      <c r="AR1194" t="e">
        <v>#N/A</v>
      </c>
      <c r="AS1194" t="s">
        <v>1750</v>
      </c>
      <c r="AT1194" t="e">
        <v>#N/A</v>
      </c>
      <c r="AU1194" t="s">
        <v>11751</v>
      </c>
      <c r="AV1194" t="s">
        <v>11755</v>
      </c>
      <c r="AW1194" t="s">
        <v>1937</v>
      </c>
      <c r="AX1194" t="s">
        <v>1934</v>
      </c>
      <c r="AY1194" t="s">
        <v>11756</v>
      </c>
      <c r="AZ1194" t="s">
        <v>1264</v>
      </c>
      <c r="BA1194" t="s">
        <v>11757</v>
      </c>
      <c r="BB1194" t="s">
        <v>1287</v>
      </c>
      <c r="BC1194" t="s">
        <v>1939</v>
      </c>
      <c r="BD1194" t="s">
        <v>12211</v>
      </c>
      <c r="BE1194">
        <v>1118</v>
      </c>
      <c r="BF1194">
        <v>1186</v>
      </c>
      <c r="BG1194">
        <v>0</v>
      </c>
      <c r="BH1194" t="s">
        <v>1592</v>
      </c>
      <c r="BI1194">
        <v>0</v>
      </c>
      <c r="BJ1194">
        <v>0</v>
      </c>
      <c r="BK1194">
        <v>1118</v>
      </c>
      <c r="BL1194" t="s">
        <v>11763</v>
      </c>
      <c r="BM1194" t="s">
        <v>12172</v>
      </c>
      <c r="BN1194" t="s">
        <v>12174</v>
      </c>
      <c r="BO1194" t="e" cm="1">
        <v>#N/A</v>
      </c>
      <c r="BP1194" t="s">
        <v>1592</v>
      </c>
      <c r="BQ1194" t="s">
        <v>1223</v>
      </c>
      <c r="BR1194">
        <v>138</v>
      </c>
      <c r="BS1194" t="s">
        <v>8321</v>
      </c>
      <c r="BT1194" t="s">
        <v>12212</v>
      </c>
      <c r="BU1194" t="s">
        <v>11750</v>
      </c>
      <c r="BV1194" t="s">
        <v>11755</v>
      </c>
      <c r="BW1194" t="s">
        <v>11760</v>
      </c>
      <c r="BX1194" t="s">
        <v>11761</v>
      </c>
      <c r="BY1194" t="s">
        <v>1592</v>
      </c>
      <c r="BZ1194" t="s">
        <v>1937</v>
      </c>
      <c r="CA1194" t="s">
        <v>1947</v>
      </c>
      <c r="CB1194"/>
      <c r="CC1194" t="s">
        <v>998</v>
      </c>
      <c r="CD1194" t="s">
        <v>1287</v>
      </c>
      <c r="CE1194" t="s">
        <v>12213</v>
      </c>
      <c r="CF1194" t="s">
        <v>12214</v>
      </c>
      <c r="CG1194" t="s">
        <v>1287</v>
      </c>
      <c r="CH1194" t="s">
        <v>1592</v>
      </c>
      <c r="CI1194" t="s">
        <v>2182</v>
      </c>
      <c r="CJ1194" t="s">
        <v>1274</v>
      </c>
      <c r="CK1194"/>
      <c r="CL1194"/>
      <c r="CM1194" t="s">
        <v>12173</v>
      </c>
      <c r="CN1194" t="s">
        <v>11754</v>
      </c>
      <c r="CO1194" t="s">
        <v>12173</v>
      </c>
      <c r="CP1194" t="s">
        <v>11754</v>
      </c>
      <c r="CQ1194" t="s">
        <v>1592</v>
      </c>
      <c r="CR1194">
        <v>8</v>
      </c>
      <c r="CS1194" t="s">
        <v>1223</v>
      </c>
      <c r="CT1194" t="s">
        <v>1223</v>
      </c>
      <c r="CU1194" t="s">
        <v>1223</v>
      </c>
      <c r="CV1194" t="s">
        <v>1592</v>
      </c>
      <c r="CW1194" t="s">
        <v>1592</v>
      </c>
      <c r="CX1194">
        <v>1192</v>
      </c>
      <c r="CY1194" t="s">
        <v>12215</v>
      </c>
      <c r="CZ1194" t="s">
        <v>1592</v>
      </c>
      <c r="DA1194" t="s">
        <v>2313</v>
      </c>
      <c r="DB1194" t="s">
        <v>2314</v>
      </c>
      <c r="DC1194" t="s">
        <v>11751</v>
      </c>
      <c r="DD1194" t="s">
        <v>1264</v>
      </c>
      <c r="DE1194" t="s">
        <v>11750</v>
      </c>
      <c r="DF1194" t="s">
        <v>1592</v>
      </c>
      <c r="DG1194" t="s">
        <v>1592</v>
      </c>
      <c r="DH1194" t="s">
        <v>2334</v>
      </c>
      <c r="DI1194" t="e">
        <v>#N/A</v>
      </c>
      <c r="DJ1194"/>
      <c r="DK1194" t="s">
        <v>2334</v>
      </c>
      <c r="DL1194">
        <v>9</v>
      </c>
      <c r="DM1194" t="s">
        <v>2315</v>
      </c>
      <c r="DN1194" t="s">
        <v>1274</v>
      </c>
      <c r="DO1194" t="b">
        <v>1</v>
      </c>
      <c r="DP1194" t="b">
        <v>1</v>
      </c>
      <c r="DQ1194" t="b">
        <v>0</v>
      </c>
      <c r="DR1194" t="b">
        <v>0</v>
      </c>
      <c r="DS1194" t="b">
        <v>0</v>
      </c>
      <c r="DT1194" t="b">
        <v>0</v>
      </c>
      <c r="DU1194" t="b">
        <v>0</v>
      </c>
      <c r="DV1194">
        <v>0</v>
      </c>
      <c r="DW1194" t="b">
        <v>0</v>
      </c>
      <c r="DX1194" t="b">
        <v>0</v>
      </c>
      <c r="DY1194" t="b">
        <v>0</v>
      </c>
      <c r="DZ1194" t="b">
        <v>0</v>
      </c>
      <c r="EA1194" t="b">
        <v>0</v>
      </c>
      <c r="EB1194" t="b">
        <v>0</v>
      </c>
      <c r="EC1194" t="b">
        <v>0</v>
      </c>
      <c r="ED1194" t="b">
        <v>0</v>
      </c>
      <c r="EE1194" t="b">
        <v>0</v>
      </c>
      <c r="EF1194" t="b" cm="1">
        <v>0</v>
      </c>
      <c r="EG1194" t="b">
        <v>0</v>
      </c>
      <c r="EH1194" t="b">
        <v>0</v>
      </c>
      <c r="EI1194" t="b">
        <v>0</v>
      </c>
      <c r="EJ1194" t="s">
        <v>1592</v>
      </c>
      <c r="EK1194">
        <v>0</v>
      </c>
      <c r="EL1194">
        <v>19</v>
      </c>
      <c r="EM1194" t="b">
        <v>0</v>
      </c>
    </row>
    <row r="1195" spans="1:143" ht="15.75">
      <c r="A1195"/>
      <c r="B1195" t="s">
        <v>1274</v>
      </c>
      <c r="C1195" t="s">
        <v>1750</v>
      </c>
      <c r="D1195" t="s">
        <v>11641</v>
      </c>
      <c r="E1195" t="s">
        <v>11642</v>
      </c>
      <c r="F1195"/>
      <c r="G1195" t="s">
        <v>11641</v>
      </c>
      <c r="H1195" t="s">
        <v>11643</v>
      </c>
      <c r="I1195" t="s">
        <v>1287</v>
      </c>
      <c r="J1195" t="s">
        <v>12171</v>
      </c>
      <c r="K1195"/>
      <c r="L1195" t="s">
        <v>1939</v>
      </c>
      <c r="M1195" t="s">
        <v>2010</v>
      </c>
      <c r="N1195"/>
      <c r="O1195" t="s">
        <v>11188</v>
      </c>
      <c r="P1195" t="s">
        <v>1274</v>
      </c>
      <c r="Q1195" t="s">
        <v>1264</v>
      </c>
      <c r="R1195" t="s">
        <v>2182</v>
      </c>
      <c r="S1195"/>
      <c r="T1195"/>
      <c r="U1195" t="s">
        <v>12173</v>
      </c>
      <c r="V1195" t="s">
        <v>11644</v>
      </c>
      <c r="W1195"/>
      <c r="X1195"/>
      <c r="Y1195"/>
      <c r="Z1195"/>
      <c r="AA1195"/>
      <c r="AB1195"/>
      <c r="AC1195"/>
      <c r="AD1195"/>
      <c r="AE1195"/>
      <c r="AF1195"/>
      <c r="AG1195"/>
      <c r="AH1195"/>
      <c r="AI1195"/>
      <c r="AJ1195"/>
      <c r="AK1195"/>
      <c r="AL1195"/>
      <c r="AM1195"/>
      <c r="AN1195"/>
      <c r="AO1195" s="108" t="s">
        <v>43</v>
      </c>
      <c r="AP1195" t="s">
        <v>1323</v>
      </c>
      <c r="AQ1195">
        <v>56</v>
      </c>
      <c r="AR1195" t="e">
        <v>#N/A</v>
      </c>
      <c r="AS1195" t="s">
        <v>1750</v>
      </c>
      <c r="AT1195" t="e">
        <v>#N/A</v>
      </c>
      <c r="AU1195" t="s">
        <v>11642</v>
      </c>
      <c r="AV1195" t="s">
        <v>11645</v>
      </c>
      <c r="AW1195" t="s">
        <v>1937</v>
      </c>
      <c r="AX1195" t="s">
        <v>1934</v>
      </c>
      <c r="AY1195" t="s">
        <v>11646</v>
      </c>
      <c r="AZ1195" t="s">
        <v>1264</v>
      </c>
      <c r="BA1195" t="s">
        <v>11647</v>
      </c>
      <c r="BB1195" t="s">
        <v>1287</v>
      </c>
      <c r="BC1195" t="s">
        <v>1939</v>
      </c>
      <c r="BD1195" t="s">
        <v>12085</v>
      </c>
      <c r="BE1195">
        <v>1108</v>
      </c>
      <c r="BF1195">
        <v>1186</v>
      </c>
      <c r="BG1195">
        <v>0</v>
      </c>
      <c r="BH1195" t="s">
        <v>1592</v>
      </c>
      <c r="BI1195">
        <v>0</v>
      </c>
      <c r="BJ1195">
        <v>0</v>
      </c>
      <c r="BK1195">
        <v>1108</v>
      </c>
      <c r="BL1195" t="s">
        <v>11652</v>
      </c>
      <c r="BM1195" t="s">
        <v>12172</v>
      </c>
      <c r="BN1195" t="s">
        <v>12174</v>
      </c>
      <c r="BO1195" t="e" cm="1">
        <v>#N/A</v>
      </c>
      <c r="BP1195" t="s">
        <v>1592</v>
      </c>
      <c r="BQ1195" t="s">
        <v>1223</v>
      </c>
      <c r="BR1195">
        <v>139</v>
      </c>
      <c r="BS1195" t="s">
        <v>8326</v>
      </c>
      <c r="BT1195" t="s">
        <v>12216</v>
      </c>
      <c r="BU1195" t="s">
        <v>11641</v>
      </c>
      <c r="BV1195" t="s">
        <v>11645</v>
      </c>
      <c r="BW1195" t="s">
        <v>11650</v>
      </c>
      <c r="BX1195" t="s">
        <v>1937</v>
      </c>
      <c r="BY1195" t="s">
        <v>1592</v>
      </c>
      <c r="BZ1195" t="s">
        <v>1937</v>
      </c>
      <c r="CA1195" t="s">
        <v>2010</v>
      </c>
      <c r="CB1195"/>
      <c r="CC1195" t="s">
        <v>998</v>
      </c>
      <c r="CD1195" t="s">
        <v>1287</v>
      </c>
      <c r="CE1195" t="s">
        <v>12217</v>
      </c>
      <c r="CF1195" t="s">
        <v>12218</v>
      </c>
      <c r="CG1195" t="s">
        <v>1287</v>
      </c>
      <c r="CH1195" t="s">
        <v>1592</v>
      </c>
      <c r="CI1195" t="s">
        <v>2182</v>
      </c>
      <c r="CJ1195" t="s">
        <v>1274</v>
      </c>
      <c r="CK1195"/>
      <c r="CL1195"/>
      <c r="CM1195" t="s">
        <v>12173</v>
      </c>
      <c r="CN1195" t="s">
        <v>11644</v>
      </c>
      <c r="CO1195" t="s">
        <v>12173</v>
      </c>
      <c r="CP1195" t="s">
        <v>11644</v>
      </c>
      <c r="CQ1195" t="s">
        <v>1592</v>
      </c>
      <c r="CR1195">
        <v>8</v>
      </c>
      <c r="CS1195" t="s">
        <v>1223</v>
      </c>
      <c r="CT1195" t="s">
        <v>1223</v>
      </c>
      <c r="CU1195" t="s">
        <v>1223</v>
      </c>
      <c r="CV1195" t="s">
        <v>1592</v>
      </c>
      <c r="CW1195" t="s">
        <v>1592</v>
      </c>
      <c r="CX1195">
        <v>1193</v>
      </c>
      <c r="CY1195" t="s">
        <v>12219</v>
      </c>
      <c r="CZ1195" t="s">
        <v>1592</v>
      </c>
      <c r="DA1195" t="s">
        <v>2313</v>
      </c>
      <c r="DB1195" t="s">
        <v>2314</v>
      </c>
      <c r="DC1195" t="s">
        <v>11642</v>
      </c>
      <c r="DD1195" t="s">
        <v>1264</v>
      </c>
      <c r="DE1195" t="s">
        <v>11641</v>
      </c>
      <c r="DF1195" t="s">
        <v>1592</v>
      </c>
      <c r="DG1195" t="s">
        <v>1592</v>
      </c>
      <c r="DH1195" t="s">
        <v>2334</v>
      </c>
      <c r="DI1195" t="e">
        <v>#N/A</v>
      </c>
      <c r="DJ1195"/>
      <c r="DK1195" t="s">
        <v>2334</v>
      </c>
      <c r="DL1195">
        <v>9</v>
      </c>
      <c r="DM1195" t="s">
        <v>2315</v>
      </c>
      <c r="DN1195" t="s">
        <v>1274</v>
      </c>
      <c r="DO1195" t="b">
        <v>1</v>
      </c>
      <c r="DP1195" t="b">
        <v>1</v>
      </c>
      <c r="DQ1195" t="b">
        <v>0</v>
      </c>
      <c r="DR1195" t="b">
        <v>0</v>
      </c>
      <c r="DS1195" t="b">
        <v>0</v>
      </c>
      <c r="DT1195" t="b">
        <v>0</v>
      </c>
      <c r="DU1195" t="b">
        <v>0</v>
      </c>
      <c r="DV1195">
        <v>0</v>
      </c>
      <c r="DW1195" t="b">
        <v>0</v>
      </c>
      <c r="DX1195" t="b">
        <v>0</v>
      </c>
      <c r="DY1195" t="b">
        <v>0</v>
      </c>
      <c r="DZ1195" t="b">
        <v>0</v>
      </c>
      <c r="EA1195" t="b">
        <v>0</v>
      </c>
      <c r="EB1195" t="b">
        <v>0</v>
      </c>
      <c r="EC1195" t="b">
        <v>0</v>
      </c>
      <c r="ED1195" t="b">
        <v>0</v>
      </c>
      <c r="EE1195" t="b">
        <v>0</v>
      </c>
      <c r="EF1195" t="b" cm="1">
        <v>0</v>
      </c>
      <c r="EG1195" t="b">
        <v>0</v>
      </c>
      <c r="EH1195" t="b">
        <v>0</v>
      </c>
      <c r="EI1195" t="b">
        <v>0</v>
      </c>
      <c r="EJ1195" t="s">
        <v>1592</v>
      </c>
      <c r="EK1195">
        <v>0</v>
      </c>
      <c r="EL1195">
        <v>32</v>
      </c>
      <c r="EM1195" t="b">
        <v>0</v>
      </c>
    </row>
    <row r="1196" spans="1:143" ht="15.75">
      <c r="A1196"/>
      <c r="B1196" t="s">
        <v>1274</v>
      </c>
      <c r="C1196" t="s">
        <v>1750</v>
      </c>
      <c r="D1196" t="s">
        <v>11654</v>
      </c>
      <c r="E1196" t="s">
        <v>11655</v>
      </c>
      <c r="F1196"/>
      <c r="G1196" t="s">
        <v>11654</v>
      </c>
      <c r="H1196" t="s">
        <v>11263</v>
      </c>
      <c r="I1196" t="s">
        <v>1287</v>
      </c>
      <c r="J1196" t="s">
        <v>12171</v>
      </c>
      <c r="K1196"/>
      <c r="L1196" t="s">
        <v>1939</v>
      </c>
      <c r="M1196" t="s">
        <v>2031</v>
      </c>
      <c r="N1196"/>
      <c r="O1196" t="s">
        <v>11188</v>
      </c>
      <c r="P1196" t="s">
        <v>1274</v>
      </c>
      <c r="Q1196" t="s">
        <v>1264</v>
      </c>
      <c r="R1196" t="s">
        <v>2182</v>
      </c>
      <c r="S1196"/>
      <c r="T1196"/>
      <c r="U1196" t="s">
        <v>12173</v>
      </c>
      <c r="V1196" t="s">
        <v>11657</v>
      </c>
      <c r="W1196"/>
      <c r="X1196"/>
      <c r="Y1196"/>
      <c r="Z1196"/>
      <c r="AA1196"/>
      <c r="AB1196"/>
      <c r="AC1196"/>
      <c r="AD1196"/>
      <c r="AE1196"/>
      <c r="AF1196"/>
      <c r="AG1196"/>
      <c r="AH1196"/>
      <c r="AI1196"/>
      <c r="AJ1196"/>
      <c r="AK1196"/>
      <c r="AL1196"/>
      <c r="AM1196"/>
      <c r="AN1196"/>
      <c r="AO1196" s="108" t="s">
        <v>43</v>
      </c>
      <c r="AP1196" t="s">
        <v>1323</v>
      </c>
      <c r="AQ1196">
        <v>57</v>
      </c>
      <c r="AR1196" t="e">
        <v>#N/A</v>
      </c>
      <c r="AS1196" t="s">
        <v>1750</v>
      </c>
      <c r="AT1196" t="e">
        <v>#N/A</v>
      </c>
      <c r="AU1196" t="s">
        <v>11655</v>
      </c>
      <c r="AV1196" t="s">
        <v>11658</v>
      </c>
      <c r="AW1196" t="s">
        <v>1937</v>
      </c>
      <c r="AX1196" t="s">
        <v>1934</v>
      </c>
      <c r="AY1196" t="s">
        <v>11659</v>
      </c>
      <c r="AZ1196" t="s">
        <v>1264</v>
      </c>
      <c r="BA1196" t="s">
        <v>11660</v>
      </c>
      <c r="BB1196" t="s">
        <v>1287</v>
      </c>
      <c r="BC1196" t="s">
        <v>1939</v>
      </c>
      <c r="BD1196" t="s">
        <v>12090</v>
      </c>
      <c r="BE1196">
        <v>1109</v>
      </c>
      <c r="BF1196">
        <v>1186</v>
      </c>
      <c r="BG1196">
        <v>0</v>
      </c>
      <c r="BH1196" t="s">
        <v>1592</v>
      </c>
      <c r="BI1196">
        <v>0</v>
      </c>
      <c r="BJ1196">
        <v>0</v>
      </c>
      <c r="BK1196">
        <v>1109</v>
      </c>
      <c r="BL1196" t="s">
        <v>11665</v>
      </c>
      <c r="BM1196" t="s">
        <v>12172</v>
      </c>
      <c r="BN1196" t="s">
        <v>12174</v>
      </c>
      <c r="BO1196" t="e" cm="1">
        <v>#N/A</v>
      </c>
      <c r="BP1196" t="s">
        <v>1592</v>
      </c>
      <c r="BQ1196" t="s">
        <v>1223</v>
      </c>
      <c r="BR1196">
        <v>140</v>
      </c>
      <c r="BS1196" t="s">
        <v>8331</v>
      </c>
      <c r="BT1196" t="s">
        <v>12220</v>
      </c>
      <c r="BU1196" t="s">
        <v>11654</v>
      </c>
      <c r="BV1196" t="s">
        <v>11658</v>
      </c>
      <c r="BW1196" t="s">
        <v>11270</v>
      </c>
      <c r="BX1196" t="s">
        <v>1937</v>
      </c>
      <c r="BY1196" t="s">
        <v>1592</v>
      </c>
      <c r="BZ1196" t="s">
        <v>1937</v>
      </c>
      <c r="CA1196" t="s">
        <v>2031</v>
      </c>
      <c r="CB1196"/>
      <c r="CC1196" t="s">
        <v>998</v>
      </c>
      <c r="CD1196" t="s">
        <v>1287</v>
      </c>
      <c r="CE1196" t="s">
        <v>12221</v>
      </c>
      <c r="CF1196" t="s">
        <v>12222</v>
      </c>
      <c r="CG1196" t="s">
        <v>1287</v>
      </c>
      <c r="CH1196" t="s">
        <v>1592</v>
      </c>
      <c r="CI1196" t="s">
        <v>2182</v>
      </c>
      <c r="CJ1196" t="s">
        <v>1274</v>
      </c>
      <c r="CK1196"/>
      <c r="CL1196"/>
      <c r="CM1196" t="s">
        <v>12173</v>
      </c>
      <c r="CN1196" t="s">
        <v>11657</v>
      </c>
      <c r="CO1196" t="s">
        <v>12173</v>
      </c>
      <c r="CP1196" t="s">
        <v>11657</v>
      </c>
      <c r="CQ1196" t="s">
        <v>1592</v>
      </c>
      <c r="CR1196">
        <v>8</v>
      </c>
      <c r="CS1196" t="s">
        <v>1223</v>
      </c>
      <c r="CT1196" t="s">
        <v>1223</v>
      </c>
      <c r="CU1196" t="s">
        <v>1223</v>
      </c>
      <c r="CV1196" t="s">
        <v>1592</v>
      </c>
      <c r="CW1196" t="s">
        <v>1592</v>
      </c>
      <c r="CX1196">
        <v>1194</v>
      </c>
      <c r="CY1196" t="s">
        <v>12223</v>
      </c>
      <c r="CZ1196" t="s">
        <v>1592</v>
      </c>
      <c r="DA1196" t="s">
        <v>2313</v>
      </c>
      <c r="DB1196" t="s">
        <v>2314</v>
      </c>
      <c r="DC1196" t="s">
        <v>11655</v>
      </c>
      <c r="DD1196" t="s">
        <v>1264</v>
      </c>
      <c r="DE1196" t="s">
        <v>11654</v>
      </c>
      <c r="DF1196" t="s">
        <v>1592</v>
      </c>
      <c r="DG1196" t="s">
        <v>1592</v>
      </c>
      <c r="DH1196" t="s">
        <v>2334</v>
      </c>
      <c r="DI1196" t="e">
        <v>#N/A</v>
      </c>
      <c r="DJ1196"/>
      <c r="DK1196" t="s">
        <v>2334</v>
      </c>
      <c r="DL1196">
        <v>9</v>
      </c>
      <c r="DM1196" t="s">
        <v>2315</v>
      </c>
      <c r="DN1196" t="s">
        <v>1274</v>
      </c>
      <c r="DO1196" t="b">
        <v>1</v>
      </c>
      <c r="DP1196" t="b">
        <v>1</v>
      </c>
      <c r="DQ1196" t="b">
        <v>0</v>
      </c>
      <c r="DR1196" t="b">
        <v>0</v>
      </c>
      <c r="DS1196" t="b">
        <v>0</v>
      </c>
      <c r="DT1196" t="b">
        <v>0</v>
      </c>
      <c r="DU1196" t="b">
        <v>0</v>
      </c>
      <c r="DV1196">
        <v>0</v>
      </c>
      <c r="DW1196" t="b">
        <v>0</v>
      </c>
      <c r="DX1196" t="b">
        <v>0</v>
      </c>
      <c r="DY1196" t="b">
        <v>0</v>
      </c>
      <c r="DZ1196" t="b">
        <v>0</v>
      </c>
      <c r="EA1196" t="b">
        <v>0</v>
      </c>
      <c r="EB1196" t="b">
        <v>0</v>
      </c>
      <c r="EC1196" t="b">
        <v>0</v>
      </c>
      <c r="ED1196" t="b">
        <v>0</v>
      </c>
      <c r="EE1196" t="b">
        <v>0</v>
      </c>
      <c r="EF1196" t="b" cm="1">
        <v>0</v>
      </c>
      <c r="EG1196" t="b">
        <v>0</v>
      </c>
      <c r="EH1196" t="b">
        <v>0</v>
      </c>
      <c r="EI1196" t="b">
        <v>0</v>
      </c>
      <c r="EJ1196" t="s">
        <v>1592</v>
      </c>
      <c r="EK1196">
        <v>0</v>
      </c>
      <c r="EL1196">
        <v>24</v>
      </c>
      <c r="EM1196" t="b">
        <v>0</v>
      </c>
    </row>
    <row r="1197" spans="1:143" ht="15.75">
      <c r="A1197"/>
      <c r="B1197" t="s">
        <v>1274</v>
      </c>
      <c r="C1197" t="s">
        <v>1750</v>
      </c>
      <c r="D1197" t="s">
        <v>11667</v>
      </c>
      <c r="E1197" t="s">
        <v>11668</v>
      </c>
      <c r="F1197"/>
      <c r="G1197" t="s">
        <v>11667</v>
      </c>
      <c r="H1197" t="s">
        <v>11643</v>
      </c>
      <c r="I1197" t="s">
        <v>1287</v>
      </c>
      <c r="J1197" t="s">
        <v>12171</v>
      </c>
      <c r="K1197"/>
      <c r="L1197" t="s">
        <v>1939</v>
      </c>
      <c r="M1197" t="s">
        <v>2010</v>
      </c>
      <c r="N1197"/>
      <c r="O1197" t="s">
        <v>11188</v>
      </c>
      <c r="P1197" t="s">
        <v>1274</v>
      </c>
      <c r="Q1197" t="s">
        <v>1264</v>
      </c>
      <c r="R1197" t="s">
        <v>2182</v>
      </c>
      <c r="S1197"/>
      <c r="T1197"/>
      <c r="U1197" t="s">
        <v>12173</v>
      </c>
      <c r="V1197" t="s">
        <v>11669</v>
      </c>
      <c r="W1197"/>
      <c r="X1197"/>
      <c r="Y1197"/>
      <c r="Z1197"/>
      <c r="AA1197"/>
      <c r="AB1197"/>
      <c r="AC1197"/>
      <c r="AD1197"/>
      <c r="AE1197"/>
      <c r="AF1197"/>
      <c r="AG1197"/>
      <c r="AH1197"/>
      <c r="AI1197"/>
      <c r="AJ1197"/>
      <c r="AK1197"/>
      <c r="AL1197"/>
      <c r="AM1197"/>
      <c r="AN1197"/>
      <c r="AO1197" s="108" t="s">
        <v>43</v>
      </c>
      <c r="AP1197" t="s">
        <v>1323</v>
      </c>
      <c r="AQ1197">
        <v>58</v>
      </c>
      <c r="AR1197" t="e">
        <v>#N/A</v>
      </c>
      <c r="AS1197" t="s">
        <v>1750</v>
      </c>
      <c r="AT1197" t="e">
        <v>#N/A</v>
      </c>
      <c r="AU1197" t="s">
        <v>11668</v>
      </c>
      <c r="AV1197" t="s">
        <v>11670</v>
      </c>
      <c r="AW1197" t="s">
        <v>1937</v>
      </c>
      <c r="AX1197" t="s">
        <v>1934</v>
      </c>
      <c r="AY1197" t="s">
        <v>11671</v>
      </c>
      <c r="AZ1197" t="s">
        <v>1264</v>
      </c>
      <c r="BA1197" t="s">
        <v>11672</v>
      </c>
      <c r="BB1197" t="s">
        <v>1287</v>
      </c>
      <c r="BC1197" t="s">
        <v>1939</v>
      </c>
      <c r="BD1197" t="s">
        <v>12095</v>
      </c>
      <c r="BE1197">
        <v>1110</v>
      </c>
      <c r="BF1197">
        <v>1186</v>
      </c>
      <c r="BG1197">
        <v>0</v>
      </c>
      <c r="BH1197" t="s">
        <v>1592</v>
      </c>
      <c r="BI1197">
        <v>0</v>
      </c>
      <c r="BJ1197">
        <v>0</v>
      </c>
      <c r="BK1197">
        <v>1110</v>
      </c>
      <c r="BL1197" t="s">
        <v>11676</v>
      </c>
      <c r="BM1197" t="s">
        <v>12172</v>
      </c>
      <c r="BN1197" t="s">
        <v>12174</v>
      </c>
      <c r="BO1197" t="e" cm="1">
        <v>#N/A</v>
      </c>
      <c r="BP1197" t="s">
        <v>1592</v>
      </c>
      <c r="BQ1197" t="s">
        <v>1223</v>
      </c>
      <c r="BR1197">
        <v>141</v>
      </c>
      <c r="BS1197" t="s">
        <v>8336</v>
      </c>
      <c r="BT1197" t="s">
        <v>12224</v>
      </c>
      <c r="BU1197" t="s">
        <v>11667</v>
      </c>
      <c r="BV1197" t="s">
        <v>11670</v>
      </c>
      <c r="BW1197" t="s">
        <v>11650</v>
      </c>
      <c r="BX1197" t="s">
        <v>1937</v>
      </c>
      <c r="BY1197" t="s">
        <v>1592</v>
      </c>
      <c r="BZ1197" t="s">
        <v>1937</v>
      </c>
      <c r="CA1197" t="s">
        <v>2010</v>
      </c>
      <c r="CB1197"/>
      <c r="CC1197" t="s">
        <v>998</v>
      </c>
      <c r="CD1197" t="s">
        <v>1287</v>
      </c>
      <c r="CE1197" t="s">
        <v>12225</v>
      </c>
      <c r="CF1197" t="s">
        <v>12226</v>
      </c>
      <c r="CG1197" t="s">
        <v>1287</v>
      </c>
      <c r="CH1197" t="s">
        <v>1592</v>
      </c>
      <c r="CI1197" t="s">
        <v>2182</v>
      </c>
      <c r="CJ1197" t="s">
        <v>1274</v>
      </c>
      <c r="CK1197"/>
      <c r="CL1197"/>
      <c r="CM1197" t="s">
        <v>12173</v>
      </c>
      <c r="CN1197" t="s">
        <v>11669</v>
      </c>
      <c r="CO1197" t="s">
        <v>12173</v>
      </c>
      <c r="CP1197" t="s">
        <v>11669</v>
      </c>
      <c r="CQ1197" t="s">
        <v>1592</v>
      </c>
      <c r="CR1197">
        <v>8</v>
      </c>
      <c r="CS1197" t="s">
        <v>1223</v>
      </c>
      <c r="CT1197" t="s">
        <v>1223</v>
      </c>
      <c r="CU1197" t="s">
        <v>1223</v>
      </c>
      <c r="CV1197" t="s">
        <v>1592</v>
      </c>
      <c r="CW1197" t="s">
        <v>1592</v>
      </c>
      <c r="CX1197">
        <v>1195</v>
      </c>
      <c r="CY1197" t="s">
        <v>12227</v>
      </c>
      <c r="CZ1197" t="s">
        <v>1592</v>
      </c>
      <c r="DA1197" t="s">
        <v>2313</v>
      </c>
      <c r="DB1197" t="s">
        <v>2314</v>
      </c>
      <c r="DC1197" t="s">
        <v>11668</v>
      </c>
      <c r="DD1197" t="s">
        <v>1264</v>
      </c>
      <c r="DE1197" t="s">
        <v>11667</v>
      </c>
      <c r="DF1197" t="s">
        <v>1592</v>
      </c>
      <c r="DG1197" t="s">
        <v>1592</v>
      </c>
      <c r="DH1197" t="s">
        <v>2334</v>
      </c>
      <c r="DI1197" t="e">
        <v>#N/A</v>
      </c>
      <c r="DJ1197"/>
      <c r="DK1197" t="s">
        <v>2334</v>
      </c>
      <c r="DL1197">
        <v>9</v>
      </c>
      <c r="DM1197" t="s">
        <v>2315</v>
      </c>
      <c r="DN1197" t="s">
        <v>1274</v>
      </c>
      <c r="DO1197" t="b">
        <v>1</v>
      </c>
      <c r="DP1197" t="b">
        <v>1</v>
      </c>
      <c r="DQ1197" t="b">
        <v>0</v>
      </c>
      <c r="DR1197" t="b">
        <v>0</v>
      </c>
      <c r="DS1197" t="b">
        <v>0</v>
      </c>
      <c r="DT1197" t="b">
        <v>0</v>
      </c>
      <c r="DU1197" t="b">
        <v>0</v>
      </c>
      <c r="DV1197">
        <v>0</v>
      </c>
      <c r="DW1197" t="b">
        <v>0</v>
      </c>
      <c r="DX1197" t="b">
        <v>0</v>
      </c>
      <c r="DY1197" t="b">
        <v>0</v>
      </c>
      <c r="DZ1197" t="b">
        <v>0</v>
      </c>
      <c r="EA1197" t="b">
        <v>0</v>
      </c>
      <c r="EB1197" t="b">
        <v>0</v>
      </c>
      <c r="EC1197" t="b">
        <v>0</v>
      </c>
      <c r="ED1197" t="b">
        <v>0</v>
      </c>
      <c r="EE1197" t="b">
        <v>0</v>
      </c>
      <c r="EF1197" t="b" cm="1">
        <v>0</v>
      </c>
      <c r="EG1197" t="b">
        <v>0</v>
      </c>
      <c r="EH1197" t="b">
        <v>0</v>
      </c>
      <c r="EI1197" t="b">
        <v>0</v>
      </c>
      <c r="EJ1197" t="s">
        <v>1592</v>
      </c>
      <c r="EK1197">
        <v>0</v>
      </c>
      <c r="EL1197">
        <v>28</v>
      </c>
      <c r="EM1197" t="b">
        <v>0</v>
      </c>
    </row>
    <row r="1198" spans="1:143" ht="15.75">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t="s">
        <v>1592</v>
      </c>
      <c r="AS1198" t="s">
        <v>1592</v>
      </c>
      <c r="AT1198" t="e">
        <v>#N/A</v>
      </c>
      <c r="AU1198" t="s">
        <v>1592</v>
      </c>
      <c r="AV1198" t="s">
        <v>1937</v>
      </c>
      <c r="AW1198" t="s">
        <v>1937</v>
      </c>
      <c r="AX1198" t="s">
        <v>1934</v>
      </c>
      <c r="AY1198" t="s">
        <v>1937</v>
      </c>
      <c r="AZ1198" t="s">
        <v>1592</v>
      </c>
      <c r="BA1198" t="s">
        <v>12228</v>
      </c>
      <c r="BB1198" t="s">
        <v>1592</v>
      </c>
      <c r="BC1198" t="s">
        <v>1592</v>
      </c>
      <c r="BD1198" t="s">
        <v>1592</v>
      </c>
      <c r="BE1198">
        <v>1198</v>
      </c>
      <c r="BF1198">
        <v>0</v>
      </c>
      <c r="BG1198">
        <v>0</v>
      </c>
      <c r="BH1198" t="s">
        <v>1592</v>
      </c>
      <c r="BI1198">
        <v>0</v>
      </c>
      <c r="BJ1198">
        <v>0</v>
      </c>
      <c r="BK1198">
        <v>2</v>
      </c>
      <c r="BL1198" t="s">
        <v>2326</v>
      </c>
      <c r="BM1198" t="s">
        <v>1592</v>
      </c>
      <c r="BN1198" t="s">
        <v>1592</v>
      </c>
      <c r="BO1198" t="s" cm="1">
        <v>1592</v>
      </c>
      <c r="BP1198" t="s">
        <v>1592</v>
      </c>
      <c r="BQ1198" t="s">
        <v>12229</v>
      </c>
      <c r="BR1198">
        <v>1</v>
      </c>
      <c r="BS1198" t="s">
        <v>1931</v>
      </c>
      <c r="BT1198" t="s">
        <v>12230</v>
      </c>
      <c r="BU1198">
        <v>0</v>
      </c>
      <c r="BV1198" t="s">
        <v>1937</v>
      </c>
      <c r="BW1198" t="s">
        <v>1937</v>
      </c>
      <c r="BX1198" t="s">
        <v>1937</v>
      </c>
      <c r="BY1198" t="s">
        <v>1592</v>
      </c>
      <c r="BZ1198" t="s">
        <v>1937</v>
      </c>
      <c r="CA1198" t="s">
        <v>1592</v>
      </c>
      <c r="CB1198"/>
      <c r="CC1198" t="s">
        <v>998</v>
      </c>
      <c r="CD1198">
        <v>0</v>
      </c>
      <c r="CE1198" t="s">
        <v>1592</v>
      </c>
      <c r="CF1198" t="s">
        <v>1937</v>
      </c>
      <c r="CG1198">
        <v>0</v>
      </c>
      <c r="CH1198" t="s">
        <v>1592</v>
      </c>
      <c r="CI1198" t="s">
        <v>1592</v>
      </c>
      <c r="CJ1198">
        <v>0</v>
      </c>
      <c r="CK1198"/>
      <c r="CL1198"/>
      <c r="CM1198" t="s">
        <v>1592</v>
      </c>
      <c r="CN1198" t="s">
        <v>1592</v>
      </c>
      <c r="CO1198" t="s">
        <v>1592</v>
      </c>
      <c r="CP1198" t="s">
        <v>1592</v>
      </c>
      <c r="CQ1198" t="s">
        <v>1592</v>
      </c>
      <c r="CR1198">
        <v>0</v>
      </c>
      <c r="CS1198" t="s">
        <v>1592</v>
      </c>
      <c r="CT1198" t="s">
        <v>1592</v>
      </c>
      <c r="CU1198" t="s">
        <v>1592</v>
      </c>
      <c r="CV1198" t="s">
        <v>1592</v>
      </c>
      <c r="CW1198" t="s">
        <v>1592</v>
      </c>
      <c r="CX1198">
        <v>1196</v>
      </c>
      <c r="CY1198" t="s">
        <v>12231</v>
      </c>
      <c r="CZ1198" t="s">
        <v>1592</v>
      </c>
      <c r="DA1198" t="s">
        <v>2313</v>
      </c>
      <c r="DB1198" t="s">
        <v>2314</v>
      </c>
      <c r="DC1198" t="s">
        <v>1592</v>
      </c>
      <c r="DD1198" t="s">
        <v>1592</v>
      </c>
      <c r="DE1198">
        <v>0</v>
      </c>
      <c r="DF1198" t="s">
        <v>1592</v>
      </c>
      <c r="DG1198" t="s">
        <v>1592</v>
      </c>
      <c r="DH1198" t="s">
        <v>2334</v>
      </c>
      <c r="DI1198" t="e">
        <v>#N/A</v>
      </c>
      <c r="DJ1198"/>
      <c r="DK1198" t="s">
        <v>2334</v>
      </c>
      <c r="DL1198">
        <v>9</v>
      </c>
      <c r="DM1198" t="s">
        <v>2315</v>
      </c>
      <c r="DN1198">
        <v>0</v>
      </c>
      <c r="DO1198" t="b">
        <v>0</v>
      </c>
      <c r="DP1198" t="b">
        <v>0</v>
      </c>
      <c r="DQ1198" t="b">
        <v>1</v>
      </c>
      <c r="DR1198" t="b">
        <v>0</v>
      </c>
      <c r="DS1198" t="b">
        <v>0</v>
      </c>
      <c r="DT1198" t="b">
        <v>1</v>
      </c>
      <c r="DU1198" t="b">
        <v>0</v>
      </c>
      <c r="DV1198">
        <v>0</v>
      </c>
      <c r="DW1198" t="b">
        <v>0</v>
      </c>
      <c r="DX1198" t="b">
        <v>0</v>
      </c>
      <c r="DY1198" t="b">
        <v>0</v>
      </c>
      <c r="DZ1198" t="b">
        <v>0</v>
      </c>
      <c r="EA1198" t="b">
        <v>0</v>
      </c>
      <c r="EB1198" t="b">
        <v>0</v>
      </c>
      <c r="EC1198" t="b">
        <v>0</v>
      </c>
      <c r="ED1198" t="b">
        <v>1</v>
      </c>
      <c r="EE1198" t="b">
        <v>0</v>
      </c>
      <c r="EF1198" t="b" cm="1">
        <v>0</v>
      </c>
      <c r="EG1198" t="b">
        <v>0</v>
      </c>
      <c r="EH1198" t="b">
        <v>0</v>
      </c>
      <c r="EI1198" t="b">
        <v>1</v>
      </c>
      <c r="EJ1198" t="s">
        <v>12232</v>
      </c>
      <c r="EK1198">
        <v>1</v>
      </c>
      <c r="EL1198">
        <v>0</v>
      </c>
      <c r="EM1198" t="b">
        <v>1</v>
      </c>
    </row>
    <row r="1199" spans="1:143" ht="15.75">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c r="CW1199"/>
      <c r="CX1199"/>
      <c r="CY1199"/>
      <c r="CZ1199"/>
      <c r="DA1199"/>
      <c r="DB1199"/>
      <c r="DC1199"/>
      <c r="DD1199"/>
      <c r="DE1199"/>
      <c r="DF1199"/>
      <c r="DG1199"/>
      <c r="DH1199"/>
      <c r="DI1199"/>
      <c r="DJ1199"/>
      <c r="DK1199"/>
      <c r="DL1199"/>
      <c r="DM1199"/>
      <c r="DN1199"/>
      <c r="DO1199"/>
      <c r="DP1199"/>
      <c r="DQ1199"/>
      <c r="DR1199"/>
      <c r="DS1199"/>
      <c r="DT1199"/>
      <c r="DU1199"/>
      <c r="DV1199"/>
      <c r="DW1199"/>
      <c r="DX1199"/>
      <c r="DY1199"/>
      <c r="DZ1199"/>
      <c r="EA1199"/>
      <c r="EB1199"/>
      <c r="EC1199"/>
      <c r="ED1199"/>
      <c r="EE1199"/>
      <c r="EF1199"/>
      <c r="EG1199"/>
      <c r="EH1199"/>
      <c r="EI1199"/>
      <c r="EJ1199"/>
      <c r="EK1199"/>
      <c r="EL1199"/>
      <c r="EM1199"/>
    </row>
    <row r="1200" spans="1:143" ht="15.75">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c r="CW1200"/>
      <c r="CX1200"/>
      <c r="CY1200"/>
      <c r="CZ1200"/>
      <c r="DA1200"/>
      <c r="DB1200"/>
      <c r="DC1200"/>
      <c r="DD1200"/>
      <c r="DE1200"/>
      <c r="DF1200"/>
      <c r="DG1200"/>
      <c r="DH1200"/>
      <c r="DI1200"/>
      <c r="DJ1200"/>
      <c r="DK1200"/>
      <c r="DL1200"/>
      <c r="DM1200"/>
      <c r="DN1200"/>
      <c r="DO1200"/>
      <c r="DP1200"/>
      <c r="DQ1200"/>
      <c r="DR1200"/>
      <c r="DS1200"/>
      <c r="DT1200"/>
      <c r="DU1200"/>
      <c r="DV1200"/>
      <c r="DW1200"/>
      <c r="DX1200"/>
      <c r="DY1200"/>
      <c r="DZ1200"/>
      <c r="EA1200"/>
      <c r="EB1200"/>
      <c r="EC1200"/>
      <c r="ED1200"/>
      <c r="EE1200"/>
      <c r="EF1200"/>
      <c r="EG1200"/>
      <c r="EH1200"/>
      <c r="EI1200"/>
      <c r="EJ1200"/>
      <c r="EK1200"/>
      <c r="EL1200"/>
      <c r="EM1200"/>
    </row>
    <row r="1201" spans="1:143" ht="15.75">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c r="CW1201"/>
      <c r="CX1201"/>
      <c r="CY1201"/>
      <c r="CZ1201"/>
      <c r="DA1201"/>
      <c r="DB1201"/>
      <c r="DC1201"/>
      <c r="DD1201"/>
      <c r="DE1201"/>
      <c r="DF1201"/>
      <c r="DG1201"/>
      <c r="DH1201"/>
      <c r="DI1201"/>
      <c r="DJ1201"/>
      <c r="DK1201"/>
      <c r="DL1201"/>
      <c r="DM1201"/>
      <c r="DN1201"/>
      <c r="DO1201"/>
      <c r="DP1201"/>
      <c r="DQ1201"/>
      <c r="DR1201"/>
      <c r="DS1201"/>
      <c r="DT1201"/>
      <c r="DU1201"/>
      <c r="DV1201"/>
      <c r="DW1201"/>
      <c r="DX1201"/>
      <c r="DY1201"/>
      <c r="DZ1201"/>
      <c r="EA1201"/>
      <c r="EB1201"/>
      <c r="EC1201"/>
      <c r="ED1201"/>
      <c r="EE1201"/>
      <c r="EF1201"/>
      <c r="EG1201"/>
      <c r="EH1201"/>
      <c r="EI1201"/>
      <c r="EJ1201"/>
      <c r="EK1201"/>
      <c r="EL1201"/>
      <c r="EM1201"/>
    </row>
    <row r="1202" spans="1:143" ht="15.75">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c r="CW1202"/>
      <c r="CX1202"/>
      <c r="CY1202"/>
      <c r="CZ1202"/>
      <c r="DA1202"/>
      <c r="DB1202"/>
      <c r="DC1202"/>
      <c r="DD1202"/>
      <c r="DE1202"/>
      <c r="DF1202"/>
      <c r="DG1202"/>
      <c r="DH1202"/>
      <c r="DI1202"/>
      <c r="DJ1202"/>
      <c r="DK1202"/>
      <c r="DL1202"/>
      <c r="DM1202"/>
      <c r="DN1202"/>
      <c r="DO1202"/>
      <c r="DP1202"/>
      <c r="DQ1202"/>
      <c r="DR1202"/>
      <c r="DS1202"/>
      <c r="DT1202"/>
      <c r="DU1202"/>
      <c r="DV1202"/>
      <c r="DW1202"/>
      <c r="DX1202"/>
      <c r="DY1202"/>
      <c r="DZ1202"/>
      <c r="EA1202"/>
      <c r="EB1202"/>
      <c r="EC1202"/>
      <c r="ED1202"/>
      <c r="EE1202"/>
      <c r="EF1202"/>
      <c r="EG1202"/>
      <c r="EH1202"/>
      <c r="EI1202"/>
      <c r="EJ1202"/>
      <c r="EK1202"/>
      <c r="EL1202"/>
      <c r="EM1202"/>
    </row>
    <row r="1203" spans="1:143" ht="15.75">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c r="CW1203"/>
      <c r="CX1203"/>
      <c r="CY1203"/>
      <c r="CZ1203"/>
      <c r="DA1203"/>
      <c r="DB1203"/>
      <c r="DC1203"/>
      <c r="DD1203"/>
      <c r="DE1203"/>
      <c r="DF1203"/>
      <c r="DG1203"/>
      <c r="DH1203"/>
      <c r="DI1203"/>
      <c r="DJ1203"/>
      <c r="DK1203"/>
      <c r="DL1203"/>
      <c r="DM1203"/>
      <c r="DN1203"/>
      <c r="DO1203"/>
      <c r="DP1203"/>
      <c r="DQ1203"/>
      <c r="DR1203"/>
      <c r="DS1203"/>
      <c r="DT1203"/>
      <c r="DU1203"/>
      <c r="DV1203"/>
      <c r="DW1203"/>
      <c r="DX1203"/>
      <c r="DY1203"/>
      <c r="DZ1203"/>
      <c r="EA1203"/>
      <c r="EB1203"/>
      <c r="EC1203"/>
      <c r="ED1203"/>
      <c r="EE1203"/>
      <c r="EF1203"/>
      <c r="EG1203"/>
      <c r="EH1203"/>
      <c r="EI1203"/>
      <c r="EJ1203"/>
      <c r="EK1203"/>
      <c r="EL1203"/>
      <c r="EM1203"/>
    </row>
    <row r="1204" spans="1:143" ht="15.75">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c r="CW1204"/>
      <c r="CX1204"/>
      <c r="CY1204"/>
      <c r="CZ1204"/>
      <c r="DA1204"/>
      <c r="DB1204"/>
      <c r="DC1204"/>
      <c r="DD1204"/>
      <c r="DE1204"/>
      <c r="DF1204"/>
      <c r="DG1204"/>
      <c r="DH1204"/>
      <c r="DI1204"/>
      <c r="DJ1204"/>
      <c r="DK1204"/>
      <c r="DL1204"/>
      <c r="DM1204"/>
      <c r="DN1204"/>
      <c r="DO1204"/>
      <c r="DP1204"/>
      <c r="DQ1204"/>
      <c r="DR1204"/>
      <c r="DS1204"/>
      <c r="DT1204"/>
      <c r="DU1204"/>
      <c r="DV1204"/>
      <c r="DW1204"/>
      <c r="DX1204"/>
      <c r="DY1204"/>
      <c r="DZ1204"/>
      <c r="EA1204"/>
      <c r="EB1204"/>
      <c r="EC1204"/>
      <c r="ED1204"/>
      <c r="EE1204"/>
      <c r="EF1204"/>
      <c r="EG1204"/>
      <c r="EH1204"/>
      <c r="EI1204"/>
      <c r="EJ1204"/>
      <c r="EK1204"/>
      <c r="EL1204"/>
      <c r="EM1204"/>
    </row>
    <row r="1205" spans="1:143" ht="15.75">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c r="CW1205"/>
      <c r="CX1205"/>
      <c r="CY1205"/>
      <c r="CZ1205"/>
      <c r="DA1205"/>
      <c r="DB1205"/>
      <c r="DC1205"/>
      <c r="DD1205"/>
      <c r="DE1205"/>
      <c r="DF1205"/>
      <c r="DG1205"/>
      <c r="DH1205"/>
      <c r="DI1205"/>
      <c r="DJ1205"/>
      <c r="DK1205"/>
      <c r="DL1205"/>
      <c r="DM1205"/>
      <c r="DN1205"/>
      <c r="DO1205"/>
      <c r="DP1205"/>
      <c r="DQ1205"/>
      <c r="DR1205"/>
      <c r="DS1205"/>
      <c r="DT1205"/>
      <c r="DU1205"/>
      <c r="DV1205"/>
      <c r="DW1205"/>
      <c r="DX1205"/>
      <c r="DY1205"/>
      <c r="DZ1205"/>
      <c r="EA1205"/>
      <c r="EB1205"/>
      <c r="EC1205"/>
      <c r="ED1205"/>
      <c r="EE1205"/>
      <c r="EF1205"/>
      <c r="EG1205"/>
      <c r="EH1205"/>
      <c r="EI1205"/>
      <c r="EJ1205"/>
      <c r="EK1205"/>
      <c r="EL1205"/>
      <c r="EM1205"/>
    </row>
    <row r="1206" spans="1:143" ht="15.75">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c r="CW1206"/>
      <c r="CX1206"/>
      <c r="CY1206"/>
      <c r="CZ1206"/>
      <c r="DA1206"/>
      <c r="DB1206"/>
      <c r="DC1206"/>
      <c r="DD1206"/>
      <c r="DE1206"/>
      <c r="DF1206"/>
      <c r="DG1206"/>
      <c r="DH1206"/>
      <c r="DI1206"/>
      <c r="DJ1206"/>
      <c r="DK1206"/>
      <c r="DL1206"/>
      <c r="DM1206"/>
      <c r="DN1206"/>
      <c r="DO1206"/>
      <c r="DP1206"/>
      <c r="DQ1206"/>
      <c r="DR1206"/>
      <c r="DS1206"/>
      <c r="DT1206"/>
      <c r="DU1206"/>
      <c r="DV1206"/>
      <c r="DW1206"/>
      <c r="DX1206"/>
      <c r="DY1206"/>
      <c r="DZ1206"/>
      <c r="EA1206"/>
      <c r="EB1206"/>
      <c r="EC1206"/>
      <c r="ED1206"/>
      <c r="EE1206"/>
      <c r="EF1206"/>
      <c r="EG1206"/>
      <c r="EH1206"/>
      <c r="EI1206"/>
      <c r="EJ1206"/>
      <c r="EK1206"/>
      <c r="EL1206"/>
      <c r="EM1206"/>
    </row>
    <row r="1207" spans="1:143" ht="15.75">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c r="CW1207"/>
      <c r="CX1207"/>
      <c r="CY1207"/>
      <c r="CZ1207"/>
      <c r="DA1207"/>
      <c r="DB1207"/>
      <c r="DC1207"/>
      <c r="DD1207"/>
      <c r="DE1207"/>
      <c r="DF1207"/>
      <c r="DG1207"/>
      <c r="DH1207"/>
      <c r="DI1207"/>
      <c r="DJ1207"/>
      <c r="DK1207"/>
      <c r="DL1207"/>
      <c r="DM1207"/>
      <c r="DN1207"/>
      <c r="DO1207"/>
      <c r="DP1207"/>
      <c r="DQ1207"/>
      <c r="DR1207"/>
      <c r="DS1207"/>
      <c r="DT1207"/>
      <c r="DU1207"/>
      <c r="DV1207"/>
      <c r="DW1207"/>
      <c r="DX1207"/>
      <c r="DY1207"/>
      <c r="DZ1207"/>
      <c r="EA1207"/>
      <c r="EB1207"/>
      <c r="EC1207"/>
      <c r="ED1207"/>
      <c r="EE1207"/>
      <c r="EF1207"/>
      <c r="EG1207"/>
      <c r="EH1207"/>
      <c r="EI1207"/>
      <c r="EJ1207"/>
      <c r="EK1207"/>
      <c r="EL1207"/>
      <c r="EM1207"/>
    </row>
    <row r="1208" spans="1:143" ht="15.75">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c r="CW1208"/>
      <c r="CX1208"/>
      <c r="CY1208"/>
      <c r="CZ1208"/>
      <c r="DA1208"/>
      <c r="DB1208"/>
      <c r="DC1208"/>
      <c r="DD1208"/>
      <c r="DE1208"/>
      <c r="DF1208"/>
      <c r="DG1208"/>
      <c r="DH1208"/>
      <c r="DI1208"/>
      <c r="DJ1208"/>
      <c r="DK1208"/>
      <c r="DL1208"/>
      <c r="DM1208"/>
      <c r="DN1208"/>
      <c r="DO1208"/>
      <c r="DP1208"/>
      <c r="DQ1208"/>
      <c r="DR1208"/>
      <c r="DS1208"/>
      <c r="DT1208"/>
      <c r="DU1208"/>
      <c r="DV1208"/>
      <c r="DW1208"/>
      <c r="DX1208"/>
      <c r="DY1208"/>
      <c r="DZ1208"/>
      <c r="EA1208"/>
      <c r="EB1208"/>
      <c r="EC1208"/>
      <c r="ED1208"/>
      <c r="EE1208"/>
      <c r="EF1208"/>
      <c r="EG1208"/>
      <c r="EH1208"/>
      <c r="EI1208"/>
      <c r="EJ1208"/>
      <c r="EK1208"/>
      <c r="EL1208"/>
      <c r="EM1208"/>
    </row>
    <row r="1209" spans="1:143" ht="15.75">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c r="CW1209"/>
      <c r="CX1209"/>
      <c r="CY1209"/>
      <c r="CZ1209"/>
      <c r="DA1209"/>
      <c r="DB1209"/>
      <c r="DC1209"/>
      <c r="DD1209"/>
      <c r="DE1209"/>
      <c r="DF1209"/>
      <c r="DG1209"/>
      <c r="DH1209"/>
      <c r="DI1209"/>
      <c r="DJ1209"/>
      <c r="DK1209"/>
      <c r="DL1209"/>
      <c r="DM1209"/>
      <c r="DN1209"/>
      <c r="DO1209"/>
      <c r="DP1209"/>
      <c r="DQ1209"/>
      <c r="DR1209"/>
      <c r="DS1209"/>
      <c r="DT1209"/>
      <c r="DU1209"/>
      <c r="DV1209"/>
      <c r="DW1209"/>
      <c r="DX1209"/>
      <c r="DY1209"/>
      <c r="DZ1209"/>
      <c r="EA1209"/>
      <c r="EB1209"/>
      <c r="EC1209"/>
      <c r="ED1209"/>
      <c r="EE1209"/>
      <c r="EF1209"/>
      <c r="EG1209"/>
      <c r="EH1209"/>
      <c r="EI1209"/>
      <c r="EJ1209"/>
      <c r="EK1209"/>
      <c r="EL1209"/>
      <c r="EM1209"/>
    </row>
    <row r="1210" spans="1:143" ht="15.75">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c r="CW1210"/>
      <c r="CX1210"/>
      <c r="CY1210"/>
      <c r="CZ1210"/>
      <c r="DA1210"/>
      <c r="DB1210"/>
      <c r="DC1210"/>
      <c r="DD1210"/>
      <c r="DE1210"/>
      <c r="DF1210"/>
      <c r="DG1210"/>
      <c r="DH1210"/>
      <c r="DI1210"/>
      <c r="DJ1210"/>
      <c r="DK1210"/>
      <c r="DL1210"/>
      <c r="DM1210"/>
      <c r="DN1210"/>
      <c r="DO1210"/>
      <c r="DP1210"/>
      <c r="DQ1210"/>
      <c r="DR1210"/>
      <c r="DS1210"/>
      <c r="DT1210"/>
      <c r="DU1210"/>
      <c r="DV1210"/>
      <c r="DW1210"/>
      <c r="DX1210"/>
      <c r="DY1210"/>
      <c r="DZ1210"/>
      <c r="EA1210"/>
      <c r="EB1210"/>
      <c r="EC1210"/>
      <c r="ED1210"/>
      <c r="EE1210"/>
      <c r="EF1210"/>
      <c r="EG1210"/>
      <c r="EH1210"/>
      <c r="EI1210"/>
      <c r="EJ1210"/>
      <c r="EK1210"/>
      <c r="EL1210"/>
      <c r="EM1210"/>
    </row>
    <row r="1211" spans="1:143" ht="15.75">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c r="CW1211"/>
      <c r="CX1211"/>
      <c r="CY1211"/>
      <c r="CZ1211"/>
      <c r="DA1211"/>
      <c r="DB1211"/>
      <c r="DC1211"/>
      <c r="DD1211"/>
      <c r="DE1211"/>
      <c r="DF1211"/>
      <c r="DG1211"/>
      <c r="DH1211"/>
      <c r="DI1211"/>
      <c r="DJ1211"/>
      <c r="DK1211"/>
      <c r="DL1211"/>
      <c r="DM1211"/>
      <c r="DN1211"/>
      <c r="DO1211"/>
      <c r="DP1211"/>
      <c r="DQ1211"/>
      <c r="DR1211"/>
      <c r="DS1211"/>
      <c r="DT1211"/>
      <c r="DU1211"/>
      <c r="DV1211"/>
      <c r="DW1211"/>
      <c r="DX1211"/>
      <c r="DY1211"/>
      <c r="DZ1211"/>
      <c r="EA1211"/>
      <c r="EB1211"/>
      <c r="EC1211"/>
      <c r="ED1211"/>
      <c r="EE1211"/>
      <c r="EF1211"/>
      <c r="EG1211"/>
      <c r="EH1211"/>
      <c r="EI1211"/>
      <c r="EJ1211"/>
      <c r="EK1211"/>
      <c r="EL1211"/>
      <c r="EM1211"/>
    </row>
    <row r="1212" spans="1:143" ht="15.75">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c r="CW1212"/>
      <c r="CX1212"/>
      <c r="CY1212"/>
      <c r="CZ1212"/>
      <c r="DA1212"/>
      <c r="DB1212"/>
      <c r="DC1212"/>
      <c r="DD1212"/>
      <c r="DE1212"/>
      <c r="DF1212"/>
      <c r="DG1212"/>
      <c r="DH1212"/>
      <c r="DI1212"/>
      <c r="DJ1212"/>
      <c r="DK1212"/>
      <c r="DL1212"/>
      <c r="DM1212"/>
      <c r="DN1212"/>
      <c r="DO1212"/>
      <c r="DP1212"/>
      <c r="DQ1212"/>
      <c r="DR1212"/>
      <c r="DS1212"/>
      <c r="DT1212"/>
      <c r="DU1212"/>
      <c r="DV1212"/>
      <c r="DW1212"/>
      <c r="DX1212"/>
      <c r="DY1212"/>
      <c r="DZ1212"/>
      <c r="EA1212"/>
      <c r="EB1212"/>
      <c r="EC1212"/>
      <c r="ED1212"/>
      <c r="EE1212"/>
      <c r="EF1212"/>
      <c r="EG1212"/>
      <c r="EH1212"/>
      <c r="EI1212"/>
      <c r="EJ1212"/>
      <c r="EK1212"/>
      <c r="EL1212"/>
      <c r="EM1212"/>
    </row>
    <row r="1213" spans="1:143" ht="15.75">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c r="CW1213"/>
      <c r="CX1213"/>
      <c r="CY1213"/>
      <c r="CZ1213"/>
      <c r="DA1213"/>
      <c r="DB1213"/>
      <c r="DC1213"/>
      <c r="DD1213"/>
      <c r="DE1213"/>
      <c r="DF1213"/>
      <c r="DG1213"/>
      <c r="DH1213"/>
      <c r="DI1213"/>
      <c r="DJ1213"/>
      <c r="DK1213"/>
      <c r="DL1213"/>
      <c r="DM1213"/>
      <c r="DN1213"/>
      <c r="DO1213"/>
      <c r="DP1213"/>
      <c r="DQ1213"/>
      <c r="DR1213"/>
      <c r="DS1213"/>
      <c r="DT1213"/>
      <c r="DU1213"/>
      <c r="DV1213"/>
      <c r="DW1213"/>
      <c r="DX1213"/>
      <c r="DY1213"/>
      <c r="DZ1213"/>
      <c r="EA1213"/>
      <c r="EB1213"/>
      <c r="EC1213"/>
      <c r="ED1213"/>
      <c r="EE1213"/>
      <c r="EF1213"/>
      <c r="EG1213"/>
      <c r="EH1213"/>
      <c r="EI1213"/>
      <c r="EJ1213"/>
      <c r="EK1213"/>
      <c r="EL1213"/>
      <c r="EM1213"/>
    </row>
    <row r="1214" spans="1:143" ht="15.75">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c r="CW1214"/>
      <c r="CX1214"/>
      <c r="CY1214"/>
      <c r="CZ1214"/>
      <c r="DA1214"/>
      <c r="DB1214"/>
      <c r="DC1214"/>
      <c r="DD1214"/>
      <c r="DE1214"/>
      <c r="DF1214"/>
      <c r="DG1214"/>
      <c r="DH1214"/>
      <c r="DI1214"/>
      <c r="DJ1214"/>
      <c r="DK1214"/>
      <c r="DL1214"/>
      <c r="DM1214"/>
      <c r="DN1214"/>
      <c r="DO1214"/>
      <c r="DP1214"/>
      <c r="DQ1214"/>
      <c r="DR1214"/>
      <c r="DS1214"/>
      <c r="DT1214"/>
      <c r="DU1214"/>
      <c r="DV1214"/>
      <c r="DW1214"/>
      <c r="DX1214"/>
      <c r="DY1214"/>
      <c r="DZ1214"/>
      <c r="EA1214"/>
      <c r="EB1214"/>
      <c r="EC1214"/>
      <c r="ED1214"/>
      <c r="EE1214"/>
      <c r="EF1214"/>
      <c r="EG1214"/>
      <c r="EH1214"/>
      <c r="EI1214"/>
      <c r="EJ1214"/>
      <c r="EK1214"/>
      <c r="EL1214"/>
      <c r="EM1214"/>
    </row>
    <row r="1215" spans="1:143" ht="15.75">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c r="CW1215"/>
      <c r="CX1215"/>
      <c r="CY1215"/>
      <c r="CZ1215"/>
      <c r="DA1215"/>
      <c r="DB1215"/>
      <c r="DC1215"/>
      <c r="DD1215"/>
      <c r="DE1215"/>
      <c r="DF1215"/>
      <c r="DG1215"/>
      <c r="DH1215"/>
      <c r="DI1215"/>
      <c r="DJ1215"/>
      <c r="DK1215"/>
      <c r="DL1215"/>
      <c r="DM1215"/>
      <c r="DN1215"/>
      <c r="DO1215"/>
      <c r="DP1215"/>
      <c r="DQ1215"/>
      <c r="DR1215"/>
      <c r="DS1215"/>
      <c r="DT1215"/>
      <c r="DU1215"/>
      <c r="DV1215"/>
      <c r="DW1215"/>
      <c r="DX1215"/>
      <c r="DY1215"/>
      <c r="DZ1215"/>
      <c r="EA1215"/>
      <c r="EB1215"/>
      <c r="EC1215"/>
      <c r="ED1215"/>
      <c r="EE1215"/>
      <c r="EF1215"/>
      <c r="EG1215"/>
      <c r="EH1215"/>
      <c r="EI1215"/>
      <c r="EJ1215"/>
      <c r="EK1215"/>
      <c r="EL1215"/>
      <c r="EM1215"/>
    </row>
    <row r="1216" spans="1:143" ht="15.75">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c r="CW1216"/>
      <c r="CX1216"/>
      <c r="CY1216"/>
      <c r="CZ1216"/>
      <c r="DA1216"/>
      <c r="DB1216"/>
      <c r="DC1216"/>
      <c r="DD1216"/>
      <c r="DE1216"/>
      <c r="DF1216"/>
      <c r="DG1216"/>
      <c r="DH1216"/>
      <c r="DI1216"/>
      <c r="DJ1216"/>
      <c r="DK1216"/>
      <c r="DL1216"/>
      <c r="DM1216"/>
      <c r="DN1216"/>
      <c r="DO1216"/>
      <c r="DP1216"/>
      <c r="DQ1216"/>
      <c r="DR1216"/>
      <c r="DS1216"/>
      <c r="DT1216"/>
      <c r="DU1216"/>
      <c r="DV1216"/>
      <c r="DW1216"/>
      <c r="DX1216"/>
      <c r="DY1216"/>
      <c r="DZ1216"/>
      <c r="EA1216"/>
      <c r="EB1216"/>
      <c r="EC1216"/>
      <c r="ED1216"/>
      <c r="EE1216"/>
      <c r="EF1216"/>
      <c r="EG1216"/>
      <c r="EH1216"/>
      <c r="EI1216"/>
      <c r="EJ1216"/>
      <c r="EK1216"/>
      <c r="EL1216"/>
      <c r="EM1216"/>
    </row>
    <row r="1217" spans="1:143" ht="15.75">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c r="CW1217"/>
      <c r="CX1217"/>
      <c r="CY1217"/>
      <c r="CZ1217"/>
      <c r="DA1217"/>
      <c r="DB1217"/>
      <c r="DC1217"/>
      <c r="DD1217"/>
      <c r="DE1217"/>
      <c r="DF1217"/>
      <c r="DG1217"/>
      <c r="DH1217"/>
      <c r="DI1217"/>
      <c r="DJ1217"/>
      <c r="DK1217"/>
      <c r="DL1217"/>
      <c r="DM1217"/>
      <c r="DN1217"/>
      <c r="DO1217"/>
      <c r="DP1217"/>
      <c r="DQ1217"/>
      <c r="DR1217"/>
      <c r="DS1217"/>
      <c r="DT1217"/>
      <c r="DU1217"/>
      <c r="DV1217"/>
      <c r="DW1217"/>
      <c r="DX1217"/>
      <c r="DY1217"/>
      <c r="DZ1217"/>
      <c r="EA1217"/>
      <c r="EB1217"/>
      <c r="EC1217"/>
      <c r="ED1217"/>
      <c r="EE1217"/>
      <c r="EF1217"/>
      <c r="EG1217"/>
      <c r="EH1217"/>
      <c r="EI1217"/>
      <c r="EJ1217"/>
      <c r="EK1217"/>
      <c r="EL1217"/>
      <c r="EM1217"/>
    </row>
    <row r="1218" spans="1:143" ht="15.75">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c r="CW1218"/>
      <c r="CX1218"/>
      <c r="CY1218"/>
      <c r="CZ1218"/>
      <c r="DA1218"/>
      <c r="DB1218"/>
      <c r="DC1218"/>
      <c r="DD1218"/>
      <c r="DE1218"/>
      <c r="DF1218"/>
      <c r="DG1218"/>
      <c r="DH1218"/>
      <c r="DI1218"/>
      <c r="DJ1218"/>
      <c r="DK1218"/>
      <c r="DL1218"/>
      <c r="DM1218"/>
      <c r="DN1218"/>
      <c r="DO1218"/>
      <c r="DP1218"/>
      <c r="DQ1218"/>
      <c r="DR1218"/>
      <c r="DS1218"/>
      <c r="DT1218"/>
      <c r="DU1218"/>
      <c r="DV1218"/>
      <c r="DW1218"/>
      <c r="DX1218"/>
      <c r="DY1218"/>
      <c r="DZ1218"/>
      <c r="EA1218"/>
      <c r="EB1218"/>
      <c r="EC1218"/>
      <c r="ED1218"/>
      <c r="EE1218"/>
      <c r="EF1218"/>
      <c r="EG1218"/>
      <c r="EH1218"/>
      <c r="EI1218"/>
      <c r="EJ1218"/>
      <c r="EK1218"/>
      <c r="EL1218"/>
      <c r="EM1218"/>
    </row>
    <row r="1219" spans="1:143" ht="15.75">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c r="CW1219"/>
      <c r="CX1219"/>
      <c r="CY1219"/>
      <c r="CZ1219"/>
      <c r="DA1219"/>
      <c r="DB1219"/>
      <c r="DC1219"/>
      <c r="DD1219"/>
      <c r="DE1219"/>
      <c r="DF1219"/>
      <c r="DG1219"/>
      <c r="DH1219"/>
      <c r="DI1219"/>
      <c r="DJ1219"/>
      <c r="DK1219"/>
      <c r="DL1219"/>
      <c r="DM1219"/>
      <c r="DN1219"/>
      <c r="DO1219"/>
      <c r="DP1219"/>
      <c r="DQ1219"/>
      <c r="DR1219"/>
      <c r="DS1219"/>
      <c r="DT1219"/>
      <c r="DU1219"/>
      <c r="DV1219"/>
      <c r="DW1219"/>
      <c r="DX1219"/>
      <c r="DY1219"/>
      <c r="DZ1219"/>
      <c r="EA1219"/>
      <c r="EB1219"/>
      <c r="EC1219"/>
      <c r="ED1219"/>
      <c r="EE1219"/>
      <c r="EF1219"/>
      <c r="EG1219"/>
      <c r="EH1219"/>
      <c r="EI1219"/>
      <c r="EJ1219"/>
      <c r="EK1219"/>
      <c r="EL1219"/>
      <c r="EM1219"/>
    </row>
    <row r="1220" spans="1:143" ht="15.75">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c r="CW1220"/>
      <c r="CX1220"/>
      <c r="CY1220"/>
      <c r="CZ1220"/>
      <c r="DA1220"/>
      <c r="DB1220"/>
      <c r="DC1220"/>
      <c r="DD1220"/>
      <c r="DE1220"/>
      <c r="DF1220"/>
      <c r="DG1220"/>
      <c r="DH1220"/>
      <c r="DI1220"/>
      <c r="DJ1220"/>
      <c r="DK1220"/>
      <c r="DL1220"/>
      <c r="DM1220"/>
      <c r="DN1220"/>
      <c r="DO1220"/>
      <c r="DP1220"/>
      <c r="DQ1220"/>
      <c r="DR1220"/>
      <c r="DS1220"/>
      <c r="DT1220"/>
      <c r="DU1220"/>
      <c r="DV1220"/>
      <c r="DW1220"/>
      <c r="DX1220"/>
      <c r="DY1220"/>
      <c r="DZ1220"/>
      <c r="EA1220"/>
      <c r="EB1220"/>
      <c r="EC1220"/>
      <c r="ED1220"/>
      <c r="EE1220"/>
      <c r="EF1220"/>
      <c r="EG1220"/>
      <c r="EH1220"/>
      <c r="EI1220"/>
      <c r="EJ1220"/>
      <c r="EK1220"/>
      <c r="EL1220"/>
      <c r="EM1220"/>
    </row>
    <row r="1221" spans="1:143" ht="15.75">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c r="CW1221"/>
      <c r="CX1221"/>
      <c r="CY1221"/>
      <c r="CZ1221"/>
      <c r="DA1221"/>
      <c r="DB1221"/>
      <c r="DC1221"/>
      <c r="DD1221"/>
      <c r="DE1221"/>
      <c r="DF1221"/>
      <c r="DG1221"/>
      <c r="DH1221"/>
      <c r="DI1221"/>
      <c r="DJ1221"/>
      <c r="DK1221"/>
      <c r="DL1221"/>
      <c r="DM1221"/>
      <c r="DN1221"/>
      <c r="DO1221"/>
      <c r="DP1221"/>
      <c r="DQ1221"/>
      <c r="DR1221"/>
      <c r="DS1221"/>
      <c r="DT1221"/>
      <c r="DU1221"/>
      <c r="DV1221"/>
      <c r="DW1221"/>
      <c r="DX1221"/>
      <c r="DY1221"/>
      <c r="DZ1221"/>
      <c r="EA1221"/>
      <c r="EB1221"/>
      <c r="EC1221"/>
      <c r="ED1221"/>
      <c r="EE1221"/>
      <c r="EF1221"/>
      <c r="EG1221"/>
      <c r="EH1221"/>
      <c r="EI1221"/>
      <c r="EJ1221"/>
      <c r="EK1221"/>
      <c r="EL1221"/>
      <c r="EM1221"/>
    </row>
    <row r="1222" spans="1:143" ht="15.75">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c r="CW1222"/>
      <c r="CX1222"/>
      <c r="CY1222"/>
      <c r="CZ1222"/>
      <c r="DA1222"/>
      <c r="DB1222"/>
      <c r="DC1222"/>
      <c r="DD1222"/>
      <c r="DE1222"/>
      <c r="DF1222"/>
      <c r="DG1222"/>
      <c r="DH1222"/>
      <c r="DI1222"/>
      <c r="DJ1222"/>
      <c r="DK1222"/>
      <c r="DL1222"/>
      <c r="DM1222"/>
      <c r="DN1222"/>
      <c r="DO1222"/>
      <c r="DP1222"/>
      <c r="DQ1222"/>
      <c r="DR1222"/>
      <c r="DS1222"/>
      <c r="DT1222"/>
      <c r="DU1222"/>
      <c r="DV1222"/>
      <c r="DW1222"/>
      <c r="DX1222"/>
      <c r="DY1222"/>
      <c r="DZ1222"/>
      <c r="EA1222"/>
      <c r="EB1222"/>
      <c r="EC1222"/>
      <c r="ED1222"/>
      <c r="EE1222"/>
      <c r="EF1222"/>
      <c r="EG1222"/>
      <c r="EH1222"/>
      <c r="EI1222"/>
      <c r="EJ1222"/>
      <c r="EK1222"/>
      <c r="EL1222"/>
      <c r="EM1222"/>
    </row>
    <row r="1223" spans="1:143" ht="15.75">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c r="CW1223"/>
      <c r="CX1223"/>
      <c r="CY1223"/>
      <c r="CZ1223"/>
      <c r="DA1223"/>
      <c r="DB1223"/>
      <c r="DC1223"/>
      <c r="DD1223"/>
      <c r="DE1223"/>
      <c r="DF1223"/>
      <c r="DG1223"/>
      <c r="DH1223"/>
      <c r="DI1223"/>
      <c r="DJ1223"/>
      <c r="DK1223"/>
      <c r="DL1223"/>
      <c r="DM1223"/>
      <c r="DN1223"/>
      <c r="DO1223"/>
      <c r="DP1223"/>
      <c r="DQ1223"/>
      <c r="DR1223"/>
      <c r="DS1223"/>
      <c r="DT1223"/>
      <c r="DU1223"/>
      <c r="DV1223"/>
      <c r="DW1223"/>
      <c r="DX1223"/>
      <c r="DY1223"/>
      <c r="DZ1223"/>
      <c r="EA1223"/>
      <c r="EB1223"/>
      <c r="EC1223"/>
      <c r="ED1223"/>
      <c r="EE1223"/>
      <c r="EF1223"/>
      <c r="EG1223"/>
      <c r="EH1223"/>
      <c r="EI1223"/>
      <c r="EJ1223"/>
      <c r="EK1223"/>
      <c r="EL1223"/>
      <c r="EM1223"/>
    </row>
    <row r="1224" spans="1:143" ht="15.75">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c r="CW1224"/>
      <c r="CX1224"/>
      <c r="CY1224"/>
      <c r="CZ1224"/>
      <c r="DA1224"/>
      <c r="DB1224"/>
      <c r="DC1224"/>
      <c r="DD1224"/>
      <c r="DE1224"/>
      <c r="DF1224"/>
      <c r="DG1224"/>
      <c r="DH1224"/>
      <c r="DI1224"/>
      <c r="DJ1224"/>
      <c r="DK1224"/>
      <c r="DL1224"/>
      <c r="DM1224"/>
      <c r="DN1224"/>
      <c r="DO1224"/>
      <c r="DP1224"/>
      <c r="DQ1224"/>
      <c r="DR1224"/>
      <c r="DS1224"/>
      <c r="DT1224"/>
      <c r="DU1224"/>
      <c r="DV1224"/>
      <c r="DW1224"/>
      <c r="DX1224"/>
      <c r="DY1224"/>
      <c r="DZ1224"/>
      <c r="EA1224"/>
      <c r="EB1224"/>
      <c r="EC1224"/>
      <c r="ED1224"/>
      <c r="EE1224"/>
      <c r="EF1224"/>
      <c r="EG1224"/>
      <c r="EH1224"/>
      <c r="EI1224"/>
      <c r="EJ1224"/>
      <c r="EK1224"/>
      <c r="EL1224"/>
      <c r="EM1224"/>
    </row>
    <row r="1225" spans="1:143" ht="15.75">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c r="DF1225"/>
      <c r="DG1225"/>
      <c r="DH1225"/>
      <c r="DI1225"/>
      <c r="DJ1225"/>
      <c r="DK1225"/>
      <c r="DL1225"/>
      <c r="DM1225"/>
      <c r="DN1225"/>
      <c r="DO1225"/>
      <c r="DP1225"/>
      <c r="DQ1225"/>
      <c r="DR1225"/>
      <c r="DS1225"/>
      <c r="DT1225"/>
      <c r="DU1225"/>
      <c r="DV1225"/>
      <c r="DW1225"/>
      <c r="DX1225"/>
      <c r="DY1225"/>
      <c r="DZ1225"/>
      <c r="EA1225"/>
      <c r="EB1225"/>
      <c r="EC1225"/>
      <c r="ED1225"/>
      <c r="EE1225"/>
      <c r="EF1225"/>
      <c r="EG1225"/>
      <c r="EH1225"/>
      <c r="EI1225"/>
      <c r="EJ1225"/>
      <c r="EK1225"/>
      <c r="EL1225"/>
      <c r="EM1225"/>
    </row>
    <row r="1226" spans="1:143" ht="15.75">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c r="CW1226"/>
      <c r="CX1226"/>
      <c r="CY1226"/>
      <c r="CZ1226"/>
      <c r="DA1226"/>
      <c r="DB1226"/>
      <c r="DC1226"/>
      <c r="DD1226"/>
      <c r="DE1226"/>
      <c r="DF1226"/>
      <c r="DG1226"/>
      <c r="DH1226"/>
      <c r="DI1226"/>
      <c r="DJ1226"/>
      <c r="DK1226"/>
      <c r="DL1226"/>
      <c r="DM1226"/>
      <c r="DN1226"/>
      <c r="DO1226"/>
      <c r="DP1226"/>
      <c r="DQ1226"/>
      <c r="DR1226"/>
      <c r="DS1226"/>
      <c r="DT1226"/>
      <c r="DU1226"/>
      <c r="DV1226"/>
      <c r="DW1226"/>
      <c r="DX1226"/>
      <c r="DY1226"/>
      <c r="DZ1226"/>
      <c r="EA1226"/>
      <c r="EB1226"/>
      <c r="EC1226"/>
      <c r="ED1226"/>
      <c r="EE1226"/>
      <c r="EF1226"/>
      <c r="EG1226"/>
      <c r="EH1226"/>
      <c r="EI1226"/>
      <c r="EJ1226"/>
      <c r="EK1226"/>
      <c r="EL1226"/>
      <c r="EM1226"/>
    </row>
    <row r="1227" spans="1:143" ht="15.75">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c r="CW1227"/>
      <c r="CX1227"/>
      <c r="CY1227"/>
      <c r="CZ1227"/>
      <c r="DA1227"/>
      <c r="DB1227"/>
      <c r="DC1227"/>
      <c r="DD1227"/>
      <c r="DE1227"/>
      <c r="DF1227"/>
      <c r="DG1227"/>
      <c r="DH1227"/>
      <c r="DI1227"/>
      <c r="DJ1227"/>
      <c r="DK1227"/>
      <c r="DL1227"/>
      <c r="DM1227"/>
      <c r="DN1227"/>
      <c r="DO1227"/>
      <c r="DP1227"/>
      <c r="DQ1227"/>
      <c r="DR1227"/>
      <c r="DS1227"/>
      <c r="DT1227"/>
      <c r="DU1227"/>
      <c r="DV1227"/>
      <c r="DW1227"/>
      <c r="DX1227"/>
      <c r="DY1227"/>
      <c r="DZ1227"/>
      <c r="EA1227"/>
      <c r="EB1227"/>
      <c r="EC1227"/>
      <c r="ED1227"/>
      <c r="EE1227"/>
      <c r="EF1227"/>
      <c r="EG1227"/>
      <c r="EH1227"/>
      <c r="EI1227"/>
      <c r="EJ1227"/>
      <c r="EK1227"/>
      <c r="EL1227"/>
      <c r="EM1227"/>
    </row>
    <row r="1228" spans="1:143" ht="15.75">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c r="CW1228"/>
      <c r="CX1228"/>
      <c r="CY1228"/>
      <c r="CZ1228"/>
      <c r="DA1228"/>
      <c r="DB1228"/>
      <c r="DC1228"/>
      <c r="DD1228"/>
      <c r="DE1228"/>
      <c r="DF1228"/>
      <c r="DG1228"/>
      <c r="DH1228"/>
      <c r="DI1228"/>
      <c r="DJ1228"/>
      <c r="DK1228"/>
      <c r="DL1228"/>
      <c r="DM1228"/>
      <c r="DN1228"/>
      <c r="DO1228"/>
      <c r="DP1228"/>
      <c r="DQ1228"/>
      <c r="DR1228"/>
      <c r="DS1228"/>
      <c r="DT1228"/>
      <c r="DU1228"/>
      <c r="DV1228"/>
      <c r="DW1228"/>
      <c r="DX1228"/>
      <c r="DY1228"/>
      <c r="DZ1228"/>
      <c r="EA1228"/>
      <c r="EB1228"/>
      <c r="EC1228"/>
      <c r="ED1228"/>
      <c r="EE1228"/>
      <c r="EF1228"/>
      <c r="EG1228"/>
      <c r="EH1228"/>
      <c r="EI1228"/>
      <c r="EJ1228"/>
      <c r="EK1228"/>
      <c r="EL1228"/>
      <c r="EM1228"/>
    </row>
    <row r="1229" spans="1:143" ht="15.75">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c r="CW1229"/>
      <c r="CX1229"/>
      <c r="CY1229"/>
      <c r="CZ1229"/>
      <c r="DA1229"/>
      <c r="DB1229"/>
      <c r="DC1229"/>
      <c r="DD1229"/>
      <c r="DE1229"/>
      <c r="DF1229"/>
      <c r="DG1229"/>
      <c r="DH1229"/>
      <c r="DI1229"/>
      <c r="DJ1229"/>
      <c r="DK1229"/>
      <c r="DL1229"/>
      <c r="DM1229"/>
      <c r="DN1229"/>
      <c r="DO1229"/>
      <c r="DP1229"/>
      <c r="DQ1229"/>
      <c r="DR1229"/>
      <c r="DS1229"/>
      <c r="DT1229"/>
      <c r="DU1229"/>
      <c r="DV1229"/>
      <c r="DW1229"/>
      <c r="DX1229"/>
      <c r="DY1229"/>
      <c r="DZ1229"/>
      <c r="EA1229"/>
      <c r="EB1229"/>
      <c r="EC1229"/>
      <c r="ED1229"/>
      <c r="EE1229"/>
      <c r="EF1229"/>
      <c r="EG1229"/>
      <c r="EH1229"/>
      <c r="EI1229"/>
      <c r="EJ1229"/>
      <c r="EK1229"/>
      <c r="EL1229"/>
      <c r="EM1229"/>
    </row>
    <row r="1230" spans="1:143" ht="15.75">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c r="CW1230"/>
      <c r="CX1230"/>
      <c r="CY1230"/>
      <c r="CZ1230"/>
      <c r="DA1230"/>
      <c r="DB1230"/>
      <c r="DC1230"/>
      <c r="DD1230"/>
      <c r="DE1230"/>
      <c r="DF1230"/>
      <c r="DG1230"/>
      <c r="DH1230"/>
      <c r="DI1230"/>
      <c r="DJ1230"/>
      <c r="DK1230"/>
      <c r="DL1230"/>
      <c r="DM1230"/>
      <c r="DN1230"/>
      <c r="DO1230"/>
      <c r="DP1230"/>
      <c r="DQ1230"/>
      <c r="DR1230"/>
      <c r="DS1230"/>
      <c r="DT1230"/>
      <c r="DU1230"/>
      <c r="DV1230"/>
      <c r="DW1230"/>
      <c r="DX1230"/>
      <c r="DY1230"/>
      <c r="DZ1230"/>
      <c r="EA1230"/>
      <c r="EB1230"/>
      <c r="EC1230"/>
      <c r="ED1230"/>
      <c r="EE1230"/>
      <c r="EF1230"/>
      <c r="EG1230"/>
      <c r="EH1230"/>
      <c r="EI1230"/>
      <c r="EJ1230"/>
      <c r="EK1230"/>
      <c r="EL1230"/>
      <c r="EM1230"/>
    </row>
    <row r="1231" spans="1:143" ht="15.75">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c r="CW1231"/>
      <c r="CX1231"/>
      <c r="CY1231"/>
      <c r="CZ1231"/>
      <c r="DA1231"/>
      <c r="DB1231"/>
      <c r="DC1231"/>
      <c r="DD1231"/>
      <c r="DE1231"/>
      <c r="DF1231"/>
      <c r="DG1231"/>
      <c r="DH1231"/>
      <c r="DI1231"/>
      <c r="DJ1231"/>
      <c r="DK1231"/>
      <c r="DL1231"/>
      <c r="DM1231"/>
      <c r="DN1231"/>
      <c r="DO1231"/>
      <c r="DP1231"/>
      <c r="DQ1231"/>
      <c r="DR1231"/>
      <c r="DS1231"/>
      <c r="DT1231"/>
      <c r="DU1231"/>
      <c r="DV1231"/>
      <c r="DW1231"/>
      <c r="DX1231"/>
      <c r="DY1231"/>
      <c r="DZ1231"/>
      <c r="EA1231"/>
      <c r="EB1231"/>
      <c r="EC1231"/>
      <c r="ED1231"/>
      <c r="EE1231"/>
      <c r="EF1231"/>
      <c r="EG1231"/>
      <c r="EH1231"/>
      <c r="EI1231"/>
      <c r="EJ1231"/>
      <c r="EK1231"/>
      <c r="EL1231"/>
      <c r="EM1231"/>
    </row>
    <row r="1232" spans="1:143" ht="15.75">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c r="CW1232"/>
      <c r="CX1232"/>
      <c r="CY1232"/>
      <c r="CZ1232"/>
      <c r="DA1232"/>
      <c r="DB1232"/>
      <c r="DC1232"/>
      <c r="DD1232"/>
      <c r="DE1232"/>
      <c r="DF1232"/>
      <c r="DG1232"/>
      <c r="DH1232"/>
      <c r="DI1232"/>
      <c r="DJ1232"/>
      <c r="DK1232"/>
      <c r="DL1232"/>
      <c r="DM1232"/>
      <c r="DN1232"/>
      <c r="DO1232"/>
      <c r="DP1232"/>
      <c r="DQ1232"/>
      <c r="DR1232"/>
      <c r="DS1232"/>
      <c r="DT1232"/>
      <c r="DU1232"/>
      <c r="DV1232"/>
      <c r="DW1232"/>
      <c r="DX1232"/>
      <c r="DY1232"/>
      <c r="DZ1232"/>
      <c r="EA1232"/>
      <c r="EB1232"/>
      <c r="EC1232"/>
      <c r="ED1232"/>
      <c r="EE1232"/>
      <c r="EF1232"/>
      <c r="EG1232"/>
      <c r="EH1232"/>
      <c r="EI1232"/>
      <c r="EJ1232"/>
      <c r="EK1232"/>
      <c r="EL1232"/>
      <c r="EM1232"/>
    </row>
    <row r="1233" spans="1:143" ht="15.75">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c r="CW1233"/>
      <c r="CX1233"/>
      <c r="CY1233"/>
      <c r="CZ1233"/>
      <c r="DA1233"/>
      <c r="DB1233"/>
      <c r="DC1233"/>
      <c r="DD1233"/>
      <c r="DE1233"/>
      <c r="DF1233"/>
      <c r="DG1233"/>
      <c r="DH1233"/>
      <c r="DI1233"/>
      <c r="DJ1233"/>
      <c r="DK1233"/>
      <c r="DL1233"/>
      <c r="DM1233"/>
      <c r="DN1233"/>
      <c r="DO1233"/>
      <c r="DP1233"/>
      <c r="DQ1233"/>
      <c r="DR1233"/>
      <c r="DS1233"/>
      <c r="DT1233"/>
      <c r="DU1233"/>
      <c r="DV1233"/>
      <c r="DW1233"/>
      <c r="DX1233"/>
      <c r="DY1233"/>
      <c r="DZ1233"/>
      <c r="EA1233"/>
      <c r="EB1233"/>
      <c r="EC1233"/>
      <c r="ED1233"/>
      <c r="EE1233"/>
      <c r="EF1233"/>
      <c r="EG1233"/>
      <c r="EH1233"/>
      <c r="EI1233"/>
      <c r="EJ1233"/>
      <c r="EK1233"/>
      <c r="EL1233"/>
      <c r="EM1233"/>
    </row>
    <row r="1234" spans="1:143" ht="15.75">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c r="CW1234"/>
      <c r="CX1234"/>
      <c r="CY1234"/>
      <c r="CZ1234"/>
      <c r="DA1234"/>
      <c r="DB1234"/>
      <c r="DC1234"/>
      <c r="DD1234"/>
      <c r="DE1234"/>
      <c r="DF1234"/>
      <c r="DG1234"/>
      <c r="DH1234"/>
      <c r="DI1234"/>
      <c r="DJ1234"/>
      <c r="DK1234"/>
      <c r="DL1234"/>
      <c r="DM1234"/>
      <c r="DN1234"/>
      <c r="DO1234"/>
      <c r="DP1234"/>
      <c r="DQ1234"/>
      <c r="DR1234"/>
      <c r="DS1234"/>
      <c r="DT1234"/>
      <c r="DU1234"/>
      <c r="DV1234"/>
      <c r="DW1234"/>
      <c r="DX1234"/>
      <c r="DY1234"/>
      <c r="DZ1234"/>
      <c r="EA1234"/>
      <c r="EB1234"/>
      <c r="EC1234"/>
      <c r="ED1234"/>
      <c r="EE1234"/>
      <c r="EF1234"/>
      <c r="EG1234"/>
      <c r="EH1234"/>
      <c r="EI1234"/>
      <c r="EJ1234"/>
      <c r="EK1234"/>
      <c r="EL1234"/>
      <c r="EM1234"/>
    </row>
    <row r="1235" spans="1:143" ht="15.75">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c r="CW1235"/>
      <c r="CX1235"/>
      <c r="CY1235"/>
      <c r="CZ1235"/>
      <c r="DA1235"/>
      <c r="DB1235"/>
      <c r="DC1235"/>
      <c r="DD1235"/>
      <c r="DE1235"/>
      <c r="DF1235"/>
      <c r="DG1235"/>
      <c r="DH1235"/>
      <c r="DI1235"/>
      <c r="DJ1235"/>
      <c r="DK1235"/>
      <c r="DL1235"/>
      <c r="DM1235"/>
      <c r="DN1235"/>
      <c r="DO1235"/>
      <c r="DP1235"/>
      <c r="DQ1235"/>
      <c r="DR1235"/>
      <c r="DS1235"/>
      <c r="DT1235"/>
      <c r="DU1235"/>
      <c r="DV1235"/>
      <c r="DW1235"/>
      <c r="DX1235"/>
      <c r="DY1235"/>
      <c r="DZ1235"/>
      <c r="EA1235"/>
      <c r="EB1235"/>
      <c r="EC1235"/>
      <c r="ED1235"/>
      <c r="EE1235"/>
      <c r="EF1235"/>
      <c r="EG1235"/>
      <c r="EH1235"/>
      <c r="EI1235"/>
      <c r="EJ1235"/>
      <c r="EK1235"/>
      <c r="EL1235"/>
      <c r="EM1235"/>
    </row>
    <row r="1236" spans="1:143" ht="15.75">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c r="CW1236"/>
      <c r="CX1236"/>
      <c r="CY1236"/>
      <c r="CZ1236"/>
      <c r="DA1236"/>
      <c r="DB1236"/>
      <c r="DC1236"/>
      <c r="DD1236"/>
      <c r="DE1236"/>
      <c r="DF1236"/>
      <c r="DG1236"/>
      <c r="DH1236"/>
      <c r="DI1236"/>
      <c r="DJ1236"/>
      <c r="DK1236"/>
      <c r="DL1236"/>
      <c r="DM1236"/>
      <c r="DN1236"/>
      <c r="DO1236"/>
      <c r="DP1236"/>
      <c r="DQ1236"/>
      <c r="DR1236"/>
      <c r="DS1236"/>
      <c r="DT1236"/>
      <c r="DU1236"/>
      <c r="DV1236"/>
      <c r="DW1236"/>
      <c r="DX1236"/>
      <c r="DY1236"/>
      <c r="DZ1236"/>
      <c r="EA1236"/>
      <c r="EB1236"/>
      <c r="EC1236"/>
      <c r="ED1236"/>
      <c r="EE1236"/>
      <c r="EF1236"/>
      <c r="EG1236"/>
      <c r="EH1236"/>
      <c r="EI1236"/>
      <c r="EJ1236"/>
      <c r="EK1236"/>
      <c r="EL1236"/>
      <c r="EM1236"/>
    </row>
    <row r="1237" spans="1:143" ht="15.75">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c r="CW1237"/>
      <c r="CX1237"/>
      <c r="CY1237"/>
      <c r="CZ1237"/>
      <c r="DA1237"/>
      <c r="DB1237"/>
      <c r="DC1237"/>
      <c r="DD1237"/>
      <c r="DE1237"/>
      <c r="DF1237"/>
      <c r="DG1237"/>
      <c r="DH1237"/>
      <c r="DI1237"/>
      <c r="DJ1237"/>
      <c r="DK1237"/>
      <c r="DL1237"/>
      <c r="DM1237"/>
      <c r="DN1237"/>
      <c r="DO1237"/>
      <c r="DP1237"/>
      <c r="DQ1237"/>
      <c r="DR1237"/>
      <c r="DS1237"/>
      <c r="DT1237"/>
      <c r="DU1237"/>
      <c r="DV1237"/>
      <c r="DW1237"/>
      <c r="DX1237"/>
      <c r="DY1237"/>
      <c r="DZ1237"/>
      <c r="EA1237"/>
      <c r="EB1237"/>
      <c r="EC1237"/>
      <c r="ED1237"/>
      <c r="EE1237"/>
      <c r="EF1237"/>
      <c r="EG1237"/>
      <c r="EH1237"/>
      <c r="EI1237"/>
      <c r="EJ1237"/>
      <c r="EK1237"/>
      <c r="EL1237"/>
      <c r="EM1237"/>
    </row>
    <row r="1238" spans="1:143" ht="15.75">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c r="CW1238"/>
      <c r="CX1238"/>
      <c r="CY1238"/>
      <c r="CZ1238"/>
      <c r="DA1238"/>
      <c r="DB1238"/>
      <c r="DC1238"/>
      <c r="DD1238"/>
      <c r="DE1238"/>
      <c r="DF1238"/>
      <c r="DG1238"/>
      <c r="DH1238"/>
      <c r="DI1238"/>
      <c r="DJ1238"/>
      <c r="DK1238"/>
      <c r="DL1238"/>
      <c r="DM1238"/>
      <c r="DN1238"/>
      <c r="DO1238"/>
      <c r="DP1238"/>
      <c r="DQ1238"/>
      <c r="DR1238"/>
      <c r="DS1238"/>
      <c r="DT1238"/>
      <c r="DU1238"/>
      <c r="DV1238"/>
      <c r="DW1238"/>
      <c r="DX1238"/>
      <c r="DY1238"/>
      <c r="DZ1238"/>
      <c r="EA1238"/>
      <c r="EB1238"/>
      <c r="EC1238"/>
      <c r="ED1238"/>
      <c r="EE1238"/>
      <c r="EF1238"/>
      <c r="EG1238"/>
      <c r="EH1238"/>
      <c r="EI1238"/>
      <c r="EJ1238"/>
      <c r="EK1238"/>
      <c r="EL1238"/>
      <c r="EM1238"/>
    </row>
    <row r="1239" spans="1:143" ht="15.75">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c r="CW1239"/>
      <c r="CX1239"/>
      <c r="CY1239"/>
      <c r="CZ1239"/>
      <c r="DA1239"/>
      <c r="DB1239"/>
      <c r="DC1239"/>
      <c r="DD1239"/>
      <c r="DE1239"/>
      <c r="DF1239"/>
      <c r="DG1239"/>
      <c r="DH1239"/>
      <c r="DI1239"/>
      <c r="DJ1239"/>
      <c r="DK1239"/>
      <c r="DL1239"/>
      <c r="DM1239"/>
      <c r="DN1239"/>
      <c r="DO1239"/>
      <c r="DP1239"/>
      <c r="DQ1239"/>
      <c r="DR1239"/>
      <c r="DS1239"/>
      <c r="DT1239"/>
      <c r="DU1239"/>
      <c r="DV1239"/>
      <c r="DW1239"/>
      <c r="DX1239"/>
      <c r="DY1239"/>
      <c r="DZ1239"/>
      <c r="EA1239"/>
      <c r="EB1239"/>
      <c r="EC1239"/>
      <c r="ED1239"/>
      <c r="EE1239"/>
      <c r="EF1239"/>
      <c r="EG1239"/>
      <c r="EH1239"/>
      <c r="EI1239"/>
      <c r="EJ1239"/>
      <c r="EK1239"/>
      <c r="EL1239"/>
      <c r="EM1239"/>
    </row>
    <row r="1240" spans="1:143" ht="15.75">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c r="CW1240"/>
      <c r="CX1240"/>
      <c r="CY1240"/>
      <c r="CZ1240"/>
      <c r="DA1240"/>
      <c r="DB1240"/>
      <c r="DC1240"/>
      <c r="DD1240"/>
      <c r="DE1240"/>
      <c r="DF1240"/>
      <c r="DG1240"/>
      <c r="DH1240"/>
      <c r="DI1240"/>
      <c r="DJ1240"/>
      <c r="DK1240"/>
      <c r="DL1240"/>
      <c r="DM1240"/>
      <c r="DN1240"/>
      <c r="DO1240"/>
      <c r="DP1240"/>
      <c r="DQ1240"/>
      <c r="DR1240"/>
      <c r="DS1240"/>
      <c r="DT1240"/>
      <c r="DU1240"/>
      <c r="DV1240"/>
      <c r="DW1240"/>
      <c r="DX1240"/>
      <c r="DY1240"/>
      <c r="DZ1240"/>
      <c r="EA1240"/>
      <c r="EB1240"/>
      <c r="EC1240"/>
      <c r="ED1240"/>
      <c r="EE1240"/>
      <c r="EF1240"/>
      <c r="EG1240"/>
      <c r="EH1240"/>
      <c r="EI1240"/>
      <c r="EJ1240"/>
      <c r="EK1240"/>
      <c r="EL1240"/>
      <c r="EM1240"/>
    </row>
    <row r="1241" spans="1:143" ht="15.75">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c r="CW1241"/>
      <c r="CX1241"/>
      <c r="CY1241"/>
      <c r="CZ1241"/>
      <c r="DA1241"/>
      <c r="DB1241"/>
      <c r="DC1241"/>
      <c r="DD1241"/>
      <c r="DE1241"/>
      <c r="DF1241"/>
      <c r="DG1241"/>
      <c r="DH1241"/>
      <c r="DI1241"/>
      <c r="DJ1241"/>
      <c r="DK1241"/>
      <c r="DL1241"/>
      <c r="DM1241"/>
      <c r="DN1241"/>
      <c r="DO1241"/>
      <c r="DP1241"/>
      <c r="DQ1241"/>
      <c r="DR1241"/>
      <c r="DS1241"/>
      <c r="DT1241"/>
      <c r="DU1241"/>
      <c r="DV1241"/>
      <c r="DW1241"/>
      <c r="DX1241"/>
      <c r="DY1241"/>
      <c r="DZ1241"/>
      <c r="EA1241"/>
      <c r="EB1241"/>
      <c r="EC1241"/>
      <c r="ED1241"/>
      <c r="EE1241"/>
      <c r="EF1241"/>
      <c r="EG1241"/>
      <c r="EH1241"/>
      <c r="EI1241"/>
      <c r="EJ1241"/>
      <c r="EK1241"/>
      <c r="EL1241"/>
      <c r="EM1241"/>
    </row>
    <row r="1242" spans="1:143" ht="15.75">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c r="CW1242"/>
      <c r="CX1242"/>
      <c r="CY1242"/>
      <c r="CZ1242"/>
      <c r="DA1242"/>
      <c r="DB1242"/>
      <c r="DC1242"/>
      <c r="DD1242"/>
      <c r="DE1242"/>
      <c r="DF1242"/>
      <c r="DG1242"/>
      <c r="DH1242"/>
      <c r="DI1242"/>
      <c r="DJ1242"/>
      <c r="DK1242"/>
      <c r="DL1242"/>
      <c r="DM1242"/>
      <c r="DN1242"/>
      <c r="DO1242"/>
      <c r="DP1242"/>
      <c r="DQ1242"/>
      <c r="DR1242"/>
      <c r="DS1242"/>
      <c r="DT1242"/>
      <c r="DU1242"/>
      <c r="DV1242"/>
      <c r="DW1242"/>
      <c r="DX1242"/>
      <c r="DY1242"/>
      <c r="DZ1242"/>
      <c r="EA1242"/>
      <c r="EB1242"/>
      <c r="EC1242"/>
      <c r="ED1242"/>
      <c r="EE1242"/>
      <c r="EF1242"/>
      <c r="EG1242"/>
      <c r="EH1242"/>
      <c r="EI1242"/>
      <c r="EJ1242"/>
      <c r="EK1242"/>
      <c r="EL1242"/>
      <c r="EM1242"/>
    </row>
    <row r="1243" spans="1:143" ht="15.75">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c r="CW1243"/>
      <c r="CX1243"/>
      <c r="CY1243"/>
      <c r="CZ1243"/>
      <c r="DA1243"/>
      <c r="DB1243"/>
      <c r="DC1243"/>
      <c r="DD1243"/>
      <c r="DE1243"/>
      <c r="DF1243"/>
      <c r="DG1243"/>
      <c r="DH1243"/>
      <c r="DI1243"/>
      <c r="DJ1243"/>
      <c r="DK1243"/>
      <c r="DL1243"/>
      <c r="DM1243"/>
      <c r="DN1243"/>
      <c r="DO1243"/>
      <c r="DP1243"/>
      <c r="DQ1243"/>
      <c r="DR1243"/>
      <c r="DS1243"/>
      <c r="DT1243"/>
      <c r="DU1243"/>
      <c r="DV1243"/>
      <c r="DW1243"/>
      <c r="DX1243"/>
      <c r="DY1243"/>
      <c r="DZ1243"/>
      <c r="EA1243"/>
      <c r="EB1243"/>
      <c r="EC1243"/>
      <c r="ED1243"/>
      <c r="EE1243"/>
      <c r="EF1243"/>
      <c r="EG1243"/>
      <c r="EH1243"/>
      <c r="EI1243"/>
      <c r="EJ1243"/>
      <c r="EK1243"/>
      <c r="EL1243"/>
      <c r="EM1243"/>
    </row>
    <row r="1244" spans="1:143" ht="15.75">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c r="CW1244"/>
      <c r="CX1244"/>
      <c r="CY1244"/>
      <c r="CZ1244"/>
      <c r="DA1244"/>
      <c r="DB1244"/>
      <c r="DC1244"/>
      <c r="DD1244"/>
      <c r="DE1244"/>
      <c r="DF1244"/>
      <c r="DG1244"/>
      <c r="DH1244"/>
      <c r="DI1244"/>
      <c r="DJ1244"/>
      <c r="DK1244"/>
      <c r="DL1244"/>
      <c r="DM1244"/>
      <c r="DN1244"/>
      <c r="DO1244"/>
      <c r="DP1244"/>
      <c r="DQ1244"/>
      <c r="DR1244"/>
      <c r="DS1244"/>
      <c r="DT1244"/>
      <c r="DU1244"/>
      <c r="DV1244"/>
      <c r="DW1244"/>
      <c r="DX1244"/>
      <c r="DY1244"/>
      <c r="DZ1244"/>
      <c r="EA1244"/>
      <c r="EB1244"/>
      <c r="EC1244"/>
      <c r="ED1244"/>
      <c r="EE1244"/>
      <c r="EF1244"/>
      <c r="EG1244"/>
      <c r="EH1244"/>
      <c r="EI1244"/>
      <c r="EJ1244"/>
      <c r="EK1244"/>
      <c r="EL1244"/>
      <c r="EM1244"/>
    </row>
    <row r="1245" spans="1:143" ht="15.75">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c r="CW1245"/>
      <c r="CX1245"/>
      <c r="CY1245"/>
      <c r="CZ1245"/>
      <c r="DA1245"/>
      <c r="DB1245"/>
      <c r="DC1245"/>
      <c r="DD1245"/>
      <c r="DE1245"/>
      <c r="DF1245"/>
      <c r="DG1245"/>
      <c r="DH1245"/>
      <c r="DI1245"/>
      <c r="DJ1245"/>
      <c r="DK1245"/>
      <c r="DL1245"/>
      <c r="DM1245"/>
      <c r="DN1245"/>
      <c r="DO1245"/>
      <c r="DP1245"/>
      <c r="DQ1245"/>
      <c r="DR1245"/>
      <c r="DS1245"/>
      <c r="DT1245"/>
      <c r="DU1245"/>
      <c r="DV1245"/>
      <c r="DW1245"/>
      <c r="DX1245"/>
      <c r="DY1245"/>
      <c r="DZ1245"/>
      <c r="EA1245"/>
      <c r="EB1245"/>
      <c r="EC1245"/>
      <c r="ED1245"/>
      <c r="EE1245"/>
      <c r="EF1245"/>
      <c r="EG1245"/>
      <c r="EH1245"/>
      <c r="EI1245"/>
      <c r="EJ1245"/>
      <c r="EK1245"/>
      <c r="EL1245"/>
      <c r="EM1245"/>
    </row>
    <row r="1246" spans="1:143" ht="15.75">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c r="CW1246"/>
      <c r="CX1246"/>
      <c r="CY1246"/>
      <c r="CZ1246"/>
      <c r="DA1246"/>
      <c r="DB1246"/>
      <c r="DC1246"/>
      <c r="DD1246"/>
      <c r="DE1246"/>
      <c r="DF1246"/>
      <c r="DG1246"/>
      <c r="DH1246"/>
      <c r="DI1246"/>
      <c r="DJ1246"/>
      <c r="DK1246"/>
      <c r="DL1246"/>
      <c r="DM1246"/>
      <c r="DN1246"/>
      <c r="DO1246"/>
      <c r="DP1246"/>
      <c r="DQ1246"/>
      <c r="DR1246"/>
      <c r="DS1246"/>
      <c r="DT1246"/>
      <c r="DU1246"/>
      <c r="DV1246"/>
      <c r="DW1246"/>
      <c r="DX1246"/>
      <c r="DY1246"/>
      <c r="DZ1246"/>
      <c r="EA1246"/>
      <c r="EB1246"/>
      <c r="EC1246"/>
      <c r="ED1246"/>
      <c r="EE1246"/>
      <c r="EF1246"/>
      <c r="EG1246"/>
      <c r="EH1246"/>
      <c r="EI1246"/>
      <c r="EJ1246"/>
      <c r="EK1246"/>
      <c r="EL1246"/>
      <c r="EM1246"/>
    </row>
    <row r="1247" spans="1:143" ht="15.75">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c r="CW1247"/>
      <c r="CX1247"/>
      <c r="CY1247"/>
      <c r="CZ1247"/>
      <c r="DA1247"/>
      <c r="DB1247"/>
      <c r="DC1247"/>
      <c r="DD1247"/>
      <c r="DE1247"/>
      <c r="DF1247"/>
      <c r="DG1247"/>
      <c r="DH1247"/>
      <c r="DI1247"/>
      <c r="DJ1247"/>
      <c r="DK1247"/>
      <c r="DL1247"/>
      <c r="DM1247"/>
      <c r="DN1247"/>
      <c r="DO1247"/>
      <c r="DP1247"/>
      <c r="DQ1247"/>
      <c r="DR1247"/>
      <c r="DS1247"/>
      <c r="DT1247"/>
      <c r="DU1247"/>
      <c r="DV1247"/>
      <c r="DW1247"/>
      <c r="DX1247"/>
      <c r="DY1247"/>
      <c r="DZ1247"/>
      <c r="EA1247"/>
      <c r="EB1247"/>
      <c r="EC1247"/>
      <c r="ED1247"/>
      <c r="EE1247"/>
      <c r="EF1247"/>
      <c r="EG1247"/>
      <c r="EH1247"/>
      <c r="EI1247"/>
      <c r="EJ1247"/>
      <c r="EK1247"/>
      <c r="EL1247"/>
      <c r="EM1247"/>
    </row>
    <row r="1248" spans="1:143" ht="15.75">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c r="CW1248"/>
      <c r="CX1248"/>
      <c r="CY1248"/>
      <c r="CZ1248"/>
      <c r="DA1248"/>
      <c r="DB1248"/>
      <c r="DC1248"/>
      <c r="DD1248"/>
      <c r="DE1248"/>
      <c r="DF1248"/>
      <c r="DG1248"/>
      <c r="DH1248"/>
      <c r="DI1248"/>
      <c r="DJ1248"/>
      <c r="DK1248"/>
      <c r="DL1248"/>
      <c r="DM1248"/>
      <c r="DN1248"/>
      <c r="DO1248"/>
      <c r="DP1248"/>
      <c r="DQ1248"/>
      <c r="DR1248"/>
      <c r="DS1248"/>
      <c r="DT1248"/>
      <c r="DU1248"/>
      <c r="DV1248"/>
      <c r="DW1248"/>
      <c r="DX1248"/>
      <c r="DY1248"/>
      <c r="DZ1248"/>
      <c r="EA1248"/>
      <c r="EB1248"/>
      <c r="EC1248"/>
      <c r="ED1248"/>
      <c r="EE1248"/>
      <c r="EF1248"/>
      <c r="EG1248"/>
      <c r="EH1248"/>
      <c r="EI1248"/>
      <c r="EJ1248"/>
      <c r="EK1248"/>
      <c r="EL1248"/>
      <c r="EM1248"/>
    </row>
    <row r="1249" spans="1:141" ht="15.75">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c r="CW1249"/>
      <c r="CX1249"/>
      <c r="CY1249"/>
      <c r="CZ1249"/>
      <c r="DA1249"/>
      <c r="DB1249"/>
      <c r="DC1249"/>
      <c r="DD1249"/>
      <c r="DE1249"/>
      <c r="DF1249"/>
      <c r="DG1249"/>
      <c r="DH1249"/>
      <c r="DI1249"/>
      <c r="DJ1249"/>
      <c r="DK1249"/>
      <c r="DL1249"/>
      <c r="DM1249"/>
      <c r="DN1249"/>
      <c r="DO1249"/>
      <c r="DP1249"/>
      <c r="DQ1249"/>
      <c r="DR1249"/>
      <c r="DS1249"/>
      <c r="DT1249"/>
      <c r="DU1249"/>
      <c r="DV1249"/>
      <c r="DW1249"/>
      <c r="DX1249"/>
      <c r="DY1249"/>
      <c r="DZ1249"/>
      <c r="EA1249"/>
      <c r="EB1249"/>
      <c r="EC1249"/>
      <c r="ED1249"/>
      <c r="EE1249"/>
      <c r="EF1249"/>
      <c r="EG1249"/>
      <c r="EH1249"/>
      <c r="EI1249"/>
      <c r="EJ1249"/>
      <c r="EK1249"/>
    </row>
    <row r="1250" spans="1:141" ht="15.75">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c r="CW1250"/>
      <c r="CX1250"/>
      <c r="CY1250"/>
      <c r="CZ1250"/>
      <c r="DA1250"/>
      <c r="DB1250"/>
      <c r="DC1250"/>
      <c r="DD1250"/>
      <c r="DE1250"/>
      <c r="DF1250"/>
      <c r="DG1250"/>
      <c r="DH1250"/>
      <c r="DI1250"/>
      <c r="DJ1250"/>
      <c r="DK1250"/>
      <c r="DL1250"/>
      <c r="DM1250"/>
      <c r="DN1250"/>
      <c r="DO1250"/>
      <c r="DP1250"/>
      <c r="DQ1250"/>
      <c r="DR1250"/>
      <c r="DS1250"/>
      <c r="DT1250"/>
      <c r="DU1250"/>
      <c r="DV1250"/>
      <c r="DW1250"/>
      <c r="DX1250"/>
      <c r="DY1250"/>
      <c r="DZ1250"/>
      <c r="EA1250"/>
      <c r="EB1250"/>
      <c r="EC1250"/>
      <c r="ED1250"/>
      <c r="EE1250"/>
      <c r="EF1250"/>
      <c r="EG1250"/>
      <c r="EH1250"/>
      <c r="EI1250"/>
      <c r="EJ1250"/>
      <c r="EK1250"/>
    </row>
    <row r="1251" spans="1:141" ht="15.75">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c r="CW1251"/>
      <c r="CX1251"/>
      <c r="CY1251"/>
      <c r="CZ1251"/>
      <c r="DA1251"/>
      <c r="DB1251"/>
      <c r="DC1251"/>
      <c r="DD1251"/>
      <c r="DE1251"/>
      <c r="DF1251"/>
      <c r="DG1251"/>
      <c r="DH1251"/>
      <c r="DI1251"/>
      <c r="DJ1251"/>
      <c r="DK1251"/>
      <c r="DL1251"/>
      <c r="DM1251"/>
      <c r="DN1251"/>
      <c r="DO1251"/>
      <c r="DP1251"/>
      <c r="DQ1251"/>
      <c r="DR1251"/>
      <c r="DS1251"/>
      <c r="DT1251"/>
      <c r="DU1251"/>
      <c r="DV1251"/>
      <c r="DW1251"/>
      <c r="DX1251"/>
      <c r="DY1251"/>
      <c r="DZ1251"/>
      <c r="EA1251"/>
      <c r="EB1251"/>
      <c r="EC1251"/>
      <c r="ED1251"/>
      <c r="EE1251"/>
      <c r="EF1251"/>
      <c r="EG1251"/>
      <c r="EH1251"/>
      <c r="EI1251"/>
      <c r="EJ1251"/>
      <c r="EK1251"/>
    </row>
    <row r="1252" spans="1:141" ht="15.75">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c r="CW1252"/>
      <c r="CX1252"/>
      <c r="CY1252"/>
      <c r="CZ1252"/>
      <c r="DA1252"/>
      <c r="DB1252"/>
      <c r="DC1252"/>
      <c r="DD1252"/>
      <c r="DE1252"/>
      <c r="DF1252"/>
      <c r="DG1252"/>
      <c r="DH1252"/>
      <c r="DI1252"/>
      <c r="DJ1252"/>
      <c r="DK1252"/>
      <c r="DL1252"/>
      <c r="DM1252"/>
      <c r="DN1252"/>
      <c r="DO1252"/>
      <c r="DP1252"/>
      <c r="DQ1252"/>
      <c r="DR1252"/>
      <c r="DS1252"/>
      <c r="DT1252"/>
      <c r="DU1252"/>
      <c r="DV1252"/>
      <c r="DW1252"/>
      <c r="DX1252"/>
      <c r="DY1252"/>
      <c r="DZ1252"/>
      <c r="EA1252"/>
      <c r="EB1252"/>
      <c r="EC1252"/>
      <c r="ED1252"/>
      <c r="EE1252"/>
      <c r="EF1252"/>
      <c r="EG1252"/>
      <c r="EH1252"/>
      <c r="EI1252"/>
      <c r="EJ1252"/>
      <c r="EK1252"/>
    </row>
    <row r="1253" spans="1:141" ht="15.75">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c r="CW1253"/>
      <c r="CX1253"/>
      <c r="CY1253"/>
      <c r="CZ1253"/>
      <c r="DA1253"/>
      <c r="DB1253"/>
      <c r="DC1253"/>
      <c r="DD1253"/>
      <c r="DE1253"/>
      <c r="DF1253"/>
      <c r="DG1253"/>
      <c r="DH1253"/>
      <c r="DI1253"/>
      <c r="DJ1253"/>
      <c r="DK1253"/>
      <c r="DL1253"/>
      <c r="DM1253"/>
      <c r="DN1253"/>
      <c r="DO1253"/>
      <c r="DP1253"/>
      <c r="DQ1253"/>
      <c r="DR1253"/>
      <c r="DS1253"/>
      <c r="DT1253"/>
      <c r="DU1253"/>
      <c r="DV1253"/>
      <c r="DW1253"/>
      <c r="DX1253"/>
      <c r="DY1253"/>
      <c r="DZ1253"/>
      <c r="EA1253"/>
      <c r="EB1253"/>
      <c r="EC1253"/>
      <c r="ED1253"/>
      <c r="EE1253"/>
      <c r="EF1253"/>
      <c r="EG1253"/>
      <c r="EH1253"/>
      <c r="EI1253"/>
      <c r="EJ1253"/>
      <c r="EK1253"/>
    </row>
    <row r="1254" spans="1:141" ht="15.75">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c r="CW1254"/>
      <c r="CX1254"/>
      <c r="CY1254"/>
      <c r="CZ1254"/>
      <c r="DA1254"/>
      <c r="DB1254"/>
      <c r="DC1254"/>
      <c r="DD1254"/>
      <c r="DE1254"/>
      <c r="DF1254"/>
      <c r="DG1254"/>
      <c r="DH1254"/>
      <c r="DI1254"/>
      <c r="DJ1254"/>
      <c r="DK1254"/>
      <c r="DL1254"/>
      <c r="DM1254"/>
      <c r="DN1254"/>
      <c r="DO1254"/>
      <c r="DP1254"/>
      <c r="DQ1254"/>
      <c r="DR1254"/>
      <c r="DS1254"/>
      <c r="DT1254"/>
      <c r="DU1254"/>
      <c r="DV1254"/>
      <c r="DW1254"/>
      <c r="DX1254"/>
      <c r="DY1254"/>
      <c r="DZ1254"/>
      <c r="EA1254"/>
      <c r="EB1254"/>
      <c r="EC1254"/>
      <c r="ED1254"/>
      <c r="EE1254"/>
      <c r="EF1254"/>
      <c r="EG1254"/>
      <c r="EH1254"/>
      <c r="EI1254"/>
      <c r="EJ1254"/>
      <c r="EK1254"/>
    </row>
    <row r="1255" spans="1:141" ht="15.75">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c r="CW1255"/>
      <c r="CX1255"/>
      <c r="CY1255"/>
      <c r="CZ1255"/>
      <c r="DA1255"/>
      <c r="DB1255"/>
      <c r="DC1255"/>
      <c r="DD1255"/>
      <c r="DE1255"/>
      <c r="DF1255"/>
      <c r="DG1255"/>
      <c r="DH1255"/>
      <c r="DI1255"/>
      <c r="DJ1255"/>
      <c r="DK1255"/>
      <c r="DL1255"/>
      <c r="DM1255"/>
      <c r="DN1255"/>
      <c r="DO1255"/>
      <c r="DP1255"/>
      <c r="DQ1255"/>
      <c r="DR1255"/>
      <c r="DS1255"/>
      <c r="DT1255"/>
      <c r="DU1255"/>
      <c r="DV1255"/>
      <c r="DW1255"/>
      <c r="DX1255"/>
      <c r="DY1255"/>
      <c r="DZ1255"/>
      <c r="EA1255"/>
      <c r="EB1255"/>
      <c r="EC1255"/>
      <c r="ED1255"/>
      <c r="EE1255"/>
      <c r="EF1255"/>
      <c r="EG1255"/>
      <c r="EH1255"/>
      <c r="EI1255"/>
      <c r="EJ1255"/>
      <c r="EK1255"/>
    </row>
    <row r="1256" spans="1:141" ht="15.75">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c r="CW1256"/>
      <c r="CX1256"/>
      <c r="CY1256"/>
      <c r="CZ1256"/>
      <c r="DA1256"/>
      <c r="DB1256"/>
      <c r="DC1256"/>
      <c r="DD1256"/>
      <c r="DE1256"/>
      <c r="DF1256"/>
      <c r="DG1256"/>
      <c r="DH1256"/>
      <c r="DI1256"/>
      <c r="DJ1256"/>
      <c r="DK1256"/>
      <c r="DL1256"/>
      <c r="DM1256"/>
      <c r="DN1256"/>
      <c r="DO1256"/>
      <c r="DP1256"/>
      <c r="DQ1256"/>
      <c r="DR1256"/>
      <c r="DS1256"/>
      <c r="DT1256"/>
      <c r="DU1256"/>
      <c r="DV1256"/>
      <c r="DW1256"/>
      <c r="DX1256"/>
      <c r="DY1256"/>
      <c r="DZ1256"/>
      <c r="EA1256"/>
      <c r="EB1256"/>
      <c r="EC1256"/>
      <c r="ED1256"/>
      <c r="EE1256"/>
      <c r="EF1256"/>
      <c r="EG1256"/>
      <c r="EH1256"/>
      <c r="EI1256"/>
      <c r="EJ1256"/>
      <c r="EK1256"/>
    </row>
    <row r="1257" spans="1:141" ht="15.75">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c r="CW1257"/>
      <c r="CX1257"/>
      <c r="CY1257"/>
      <c r="CZ1257"/>
      <c r="DA1257"/>
      <c r="DB1257"/>
      <c r="DC1257"/>
      <c r="DD1257"/>
      <c r="DE1257"/>
      <c r="DF1257"/>
      <c r="DG1257"/>
      <c r="DH1257"/>
      <c r="DI1257"/>
      <c r="DJ1257"/>
      <c r="DK1257"/>
      <c r="DL1257"/>
      <c r="DM1257"/>
      <c r="DN1257"/>
      <c r="DO1257"/>
      <c r="DP1257"/>
      <c r="DQ1257"/>
      <c r="DR1257"/>
      <c r="DS1257"/>
      <c r="DT1257"/>
      <c r="DU1257"/>
      <c r="DV1257"/>
      <c r="DW1257"/>
      <c r="DX1257"/>
      <c r="DY1257"/>
      <c r="DZ1257"/>
      <c r="EA1257"/>
      <c r="EB1257"/>
      <c r="EC1257"/>
      <c r="ED1257"/>
      <c r="EE1257"/>
      <c r="EF1257"/>
      <c r="EG1257"/>
      <c r="EH1257"/>
      <c r="EI1257"/>
      <c r="EJ1257"/>
      <c r="EK1257"/>
    </row>
    <row r="1258" spans="1:141" ht="15.75">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c r="CW1258"/>
      <c r="CX1258"/>
      <c r="CY1258"/>
      <c r="CZ1258"/>
      <c r="DA1258"/>
      <c r="DB1258"/>
      <c r="DC1258"/>
      <c r="DD1258"/>
      <c r="DE1258"/>
      <c r="DF1258"/>
      <c r="DG1258"/>
      <c r="DH1258"/>
      <c r="DI1258"/>
      <c r="DJ1258"/>
      <c r="DK1258"/>
      <c r="DL1258"/>
      <c r="DM1258"/>
      <c r="DN1258"/>
      <c r="DO1258"/>
      <c r="DP1258"/>
      <c r="DQ1258"/>
      <c r="DR1258"/>
      <c r="DS1258"/>
      <c r="DT1258"/>
      <c r="DU1258"/>
      <c r="DV1258"/>
      <c r="DW1258"/>
      <c r="DX1258"/>
      <c r="DY1258"/>
      <c r="DZ1258"/>
      <c r="EA1258"/>
      <c r="EB1258"/>
      <c r="EC1258"/>
      <c r="ED1258"/>
      <c r="EE1258"/>
      <c r="EF1258"/>
      <c r="EG1258"/>
      <c r="EH1258"/>
      <c r="EI1258"/>
      <c r="EJ1258"/>
      <c r="EK1258"/>
    </row>
    <row r="1259" spans="1:141" ht="15.75">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c r="CW1259"/>
      <c r="CX1259"/>
      <c r="CY1259"/>
      <c r="CZ1259"/>
      <c r="DA1259"/>
      <c r="DB1259"/>
      <c r="DC1259"/>
      <c r="DD1259"/>
      <c r="DE1259"/>
      <c r="DF1259"/>
      <c r="DG1259"/>
      <c r="DH1259"/>
      <c r="DI1259"/>
      <c r="DJ1259"/>
      <c r="DK1259"/>
      <c r="DL1259"/>
      <c r="DM1259"/>
      <c r="DN1259"/>
      <c r="DO1259"/>
      <c r="DP1259"/>
      <c r="DQ1259"/>
      <c r="DR1259"/>
      <c r="DS1259"/>
      <c r="DT1259"/>
      <c r="DU1259"/>
      <c r="DV1259"/>
      <c r="DW1259"/>
      <c r="DX1259"/>
      <c r="DY1259"/>
      <c r="DZ1259"/>
      <c r="EA1259"/>
      <c r="EB1259"/>
      <c r="EC1259"/>
      <c r="ED1259"/>
      <c r="EE1259"/>
      <c r="EF1259"/>
      <c r="EG1259"/>
      <c r="EH1259"/>
      <c r="EI1259"/>
      <c r="EJ1259"/>
      <c r="EK1259"/>
    </row>
    <row r="1260" spans="1:141" ht="15.75">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c r="CW1260"/>
      <c r="CX1260"/>
      <c r="CY1260"/>
      <c r="CZ1260"/>
      <c r="DA1260"/>
      <c r="DB1260"/>
      <c r="DC1260"/>
      <c r="DD1260"/>
      <c r="DE1260"/>
      <c r="DF1260"/>
      <c r="DG1260"/>
      <c r="DH1260"/>
      <c r="DI1260"/>
      <c r="DJ1260"/>
      <c r="DK1260"/>
      <c r="DL1260"/>
      <c r="DM1260"/>
      <c r="DN1260"/>
      <c r="DO1260"/>
      <c r="DP1260"/>
      <c r="DQ1260"/>
      <c r="DR1260"/>
      <c r="DS1260"/>
      <c r="DT1260"/>
      <c r="DU1260"/>
      <c r="DV1260"/>
      <c r="DW1260"/>
      <c r="DX1260"/>
      <c r="DY1260"/>
      <c r="DZ1260"/>
      <c r="EA1260"/>
      <c r="EB1260"/>
      <c r="EC1260"/>
      <c r="ED1260"/>
      <c r="EE1260"/>
      <c r="EF1260"/>
      <c r="EG1260"/>
      <c r="EH1260"/>
      <c r="EI1260"/>
      <c r="EJ1260"/>
      <c r="EK1260"/>
    </row>
    <row r="1261" spans="1:141" ht="15.75">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c r="CW1261"/>
      <c r="CX1261"/>
      <c r="CY1261"/>
      <c r="CZ1261"/>
      <c r="DA1261"/>
      <c r="DB1261"/>
      <c r="DC1261"/>
      <c r="DD1261"/>
      <c r="DE1261"/>
      <c r="DF1261"/>
      <c r="DG1261"/>
      <c r="DH1261"/>
      <c r="DI1261"/>
      <c r="DJ1261"/>
      <c r="DK1261"/>
      <c r="DL1261"/>
      <c r="DM1261"/>
      <c r="DN1261"/>
      <c r="DO1261"/>
      <c r="DP1261"/>
      <c r="DQ1261"/>
      <c r="DR1261"/>
      <c r="DS1261"/>
      <c r="DT1261"/>
      <c r="DU1261"/>
      <c r="DV1261"/>
      <c r="DW1261"/>
      <c r="DX1261"/>
      <c r="DY1261"/>
      <c r="DZ1261"/>
      <c r="EA1261"/>
      <c r="EB1261"/>
      <c r="EC1261"/>
      <c r="ED1261"/>
      <c r="EE1261"/>
      <c r="EF1261"/>
      <c r="EG1261"/>
      <c r="EH1261"/>
      <c r="EI1261"/>
      <c r="EJ1261"/>
      <c r="EK1261"/>
    </row>
    <row r="1262" spans="1:141" ht="15.75">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c r="CW1262"/>
      <c r="CX1262"/>
      <c r="CY1262"/>
      <c r="CZ1262"/>
      <c r="DA1262"/>
      <c r="DB1262"/>
      <c r="DC1262"/>
      <c r="DD1262"/>
      <c r="DE1262"/>
      <c r="DF1262"/>
      <c r="DG1262"/>
      <c r="DH1262"/>
      <c r="DI1262"/>
      <c r="DJ1262"/>
      <c r="DK1262"/>
      <c r="DL1262"/>
      <c r="DM1262"/>
      <c r="DN1262"/>
      <c r="DO1262"/>
      <c r="DP1262"/>
      <c r="DQ1262"/>
      <c r="DR1262"/>
      <c r="DS1262"/>
      <c r="DT1262"/>
      <c r="DU1262"/>
      <c r="DV1262"/>
      <c r="DW1262"/>
      <c r="DX1262"/>
      <c r="DY1262"/>
      <c r="DZ1262"/>
      <c r="EA1262"/>
      <c r="EB1262"/>
      <c r="EC1262"/>
      <c r="ED1262"/>
      <c r="EE1262"/>
      <c r="EF1262"/>
      <c r="EG1262"/>
      <c r="EH1262"/>
      <c r="EI1262"/>
      <c r="EJ1262"/>
      <c r="EK1262"/>
    </row>
    <row r="1263" spans="1:141" ht="15.75">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c r="CW1263"/>
      <c r="CX1263"/>
      <c r="CY1263"/>
      <c r="CZ1263"/>
      <c r="DA1263"/>
      <c r="DB1263"/>
      <c r="DC1263"/>
      <c r="DD1263"/>
      <c r="DE1263"/>
      <c r="DF1263"/>
      <c r="DG1263"/>
      <c r="DH1263"/>
      <c r="DI1263"/>
      <c r="DJ1263"/>
      <c r="DK1263"/>
      <c r="DL1263"/>
      <c r="DM1263"/>
      <c r="DN1263"/>
      <c r="DO1263"/>
      <c r="DP1263"/>
      <c r="DQ1263"/>
      <c r="DR1263"/>
      <c r="DS1263"/>
      <c r="DT1263"/>
      <c r="DU1263"/>
      <c r="DV1263"/>
      <c r="DW1263"/>
      <c r="DX1263"/>
      <c r="DY1263"/>
      <c r="DZ1263"/>
      <c r="EA1263"/>
      <c r="EB1263"/>
      <c r="EC1263"/>
      <c r="ED1263"/>
      <c r="EE1263"/>
      <c r="EF1263"/>
      <c r="EG1263"/>
      <c r="EH1263"/>
      <c r="EI1263"/>
      <c r="EJ1263"/>
      <c r="EK1263"/>
    </row>
    <row r="1264" spans="1:141" ht="15.75">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c r="CW1264"/>
      <c r="CX1264"/>
      <c r="CY1264"/>
      <c r="CZ1264"/>
      <c r="DA1264"/>
      <c r="DB1264"/>
      <c r="DC1264"/>
      <c r="DD1264"/>
      <c r="DE1264"/>
      <c r="DF1264"/>
      <c r="DG1264"/>
      <c r="DH1264"/>
      <c r="DI1264"/>
      <c r="DJ1264"/>
      <c r="DK1264"/>
      <c r="DL1264"/>
      <c r="DM1264"/>
      <c r="DN1264"/>
      <c r="DO1264"/>
      <c r="DP1264"/>
      <c r="DQ1264"/>
      <c r="DR1264"/>
      <c r="DS1264"/>
      <c r="DT1264"/>
      <c r="DU1264"/>
      <c r="DV1264"/>
      <c r="DW1264"/>
      <c r="DX1264"/>
      <c r="DY1264"/>
      <c r="DZ1264"/>
      <c r="EA1264"/>
      <c r="EB1264"/>
      <c r="EC1264"/>
      <c r="ED1264"/>
      <c r="EE1264"/>
      <c r="EF1264"/>
      <c r="EG1264"/>
      <c r="EH1264"/>
      <c r="EI1264"/>
      <c r="EJ1264"/>
      <c r="EK1264"/>
    </row>
    <row r="1265" spans="1:141" ht="15.75">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c r="CW1265"/>
      <c r="CX1265"/>
      <c r="CY1265"/>
      <c r="CZ1265"/>
      <c r="DA1265"/>
      <c r="DB1265"/>
      <c r="DC1265"/>
      <c r="DD1265"/>
      <c r="DE1265"/>
      <c r="DF1265"/>
      <c r="DG1265"/>
      <c r="DH1265"/>
      <c r="DI1265"/>
      <c r="DJ1265"/>
      <c r="DK1265"/>
      <c r="DL1265"/>
      <c r="DM1265"/>
      <c r="DN1265"/>
      <c r="DO1265"/>
      <c r="DP1265"/>
      <c r="DQ1265"/>
      <c r="DR1265"/>
      <c r="DS1265"/>
      <c r="DT1265"/>
      <c r="DU1265"/>
      <c r="DV1265"/>
      <c r="DW1265"/>
      <c r="DX1265"/>
      <c r="DY1265"/>
      <c r="DZ1265"/>
      <c r="EA1265"/>
      <c r="EB1265"/>
      <c r="EC1265"/>
      <c r="ED1265"/>
      <c r="EE1265"/>
      <c r="EF1265"/>
      <c r="EG1265"/>
      <c r="EH1265"/>
      <c r="EI1265"/>
      <c r="EJ1265"/>
      <c r="EK1265"/>
    </row>
    <row r="1266" spans="1:141" ht="15.75">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c r="CW1266"/>
      <c r="CX1266"/>
      <c r="CY1266"/>
      <c r="CZ1266"/>
      <c r="DA1266"/>
      <c r="DB1266"/>
      <c r="DC1266"/>
      <c r="DD1266"/>
      <c r="DE1266"/>
      <c r="DF1266"/>
      <c r="DG1266"/>
      <c r="DH1266"/>
      <c r="DI1266"/>
      <c r="DJ1266"/>
      <c r="DK1266"/>
      <c r="DL1266"/>
      <c r="DM1266"/>
      <c r="DN1266"/>
      <c r="DO1266"/>
      <c r="DP1266"/>
      <c r="DQ1266"/>
      <c r="DR1266"/>
      <c r="DS1266"/>
      <c r="DT1266"/>
      <c r="DU1266"/>
      <c r="DV1266"/>
      <c r="DW1266"/>
      <c r="DX1266"/>
      <c r="DY1266"/>
      <c r="DZ1266"/>
      <c r="EA1266"/>
      <c r="EB1266"/>
      <c r="EC1266"/>
      <c r="ED1266"/>
      <c r="EE1266"/>
      <c r="EF1266"/>
      <c r="EG1266"/>
      <c r="EH1266"/>
      <c r="EI1266"/>
      <c r="EJ1266"/>
      <c r="EK1266"/>
    </row>
    <row r="1267" spans="1:141" ht="15.75">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c r="CW1267"/>
      <c r="CX1267"/>
      <c r="CY1267"/>
      <c r="CZ1267"/>
      <c r="DA1267"/>
      <c r="DB1267"/>
      <c r="DC1267"/>
      <c r="DD1267"/>
      <c r="DE1267"/>
      <c r="DF1267"/>
      <c r="DG1267"/>
      <c r="DH1267"/>
      <c r="DI1267"/>
      <c r="DJ1267"/>
      <c r="DK1267"/>
      <c r="DL1267"/>
      <c r="DM1267"/>
      <c r="DN1267"/>
      <c r="DO1267"/>
      <c r="DP1267"/>
      <c r="DQ1267"/>
      <c r="DR1267"/>
      <c r="DS1267"/>
      <c r="DT1267"/>
      <c r="DU1267"/>
      <c r="DV1267"/>
      <c r="DW1267"/>
      <c r="DX1267"/>
      <c r="DY1267"/>
      <c r="DZ1267"/>
      <c r="EA1267"/>
      <c r="EB1267"/>
      <c r="EC1267"/>
      <c r="ED1267"/>
      <c r="EE1267"/>
      <c r="EF1267"/>
      <c r="EG1267"/>
      <c r="EH1267"/>
      <c r="EI1267"/>
      <c r="EJ1267"/>
      <c r="EK1267"/>
    </row>
    <row r="1268" spans="1:141" ht="15.75">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c r="CW1268"/>
      <c r="CX1268"/>
      <c r="CY1268"/>
      <c r="CZ1268"/>
      <c r="DA1268"/>
      <c r="DB1268"/>
      <c r="DC1268"/>
      <c r="DD1268"/>
      <c r="DE1268"/>
      <c r="DF1268"/>
      <c r="DG1268"/>
      <c r="DH1268"/>
      <c r="DI1268"/>
      <c r="DJ1268"/>
      <c r="DK1268"/>
      <c r="DL1268"/>
      <c r="DM1268"/>
      <c r="DN1268"/>
      <c r="DO1268"/>
      <c r="DP1268"/>
      <c r="DQ1268"/>
      <c r="DR1268"/>
      <c r="DS1268"/>
      <c r="DT1268"/>
      <c r="DU1268"/>
      <c r="DV1268"/>
      <c r="DW1268"/>
      <c r="DX1268"/>
      <c r="DY1268"/>
      <c r="DZ1268"/>
      <c r="EA1268"/>
      <c r="EB1268"/>
      <c r="EC1268"/>
      <c r="ED1268"/>
      <c r="EE1268"/>
      <c r="EF1268"/>
      <c r="EG1268"/>
      <c r="EH1268"/>
      <c r="EI1268"/>
      <c r="EJ1268"/>
      <c r="EK1268"/>
    </row>
    <row r="1269" spans="1:141" ht="15.75">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c r="CW1269"/>
      <c r="CX1269"/>
      <c r="CY1269"/>
      <c r="CZ1269"/>
      <c r="DA1269"/>
      <c r="DB1269"/>
      <c r="DC1269"/>
      <c r="DD1269"/>
      <c r="DE1269"/>
      <c r="DF1269"/>
      <c r="DG1269"/>
      <c r="DH1269"/>
      <c r="DI1269"/>
      <c r="DJ1269"/>
      <c r="DK1269"/>
      <c r="DL1269"/>
      <c r="DM1269"/>
      <c r="DN1269"/>
      <c r="DO1269"/>
      <c r="DP1269"/>
      <c r="DQ1269"/>
      <c r="DR1269"/>
      <c r="DS1269"/>
      <c r="DT1269"/>
      <c r="DU1269"/>
      <c r="DV1269"/>
      <c r="DW1269"/>
      <c r="DX1269"/>
      <c r="DY1269"/>
      <c r="DZ1269"/>
      <c r="EA1269"/>
      <c r="EB1269"/>
      <c r="EC1269"/>
      <c r="ED1269"/>
      <c r="EE1269"/>
      <c r="EF1269"/>
      <c r="EG1269"/>
      <c r="EH1269"/>
      <c r="EI1269"/>
      <c r="EJ1269"/>
      <c r="EK1269"/>
    </row>
    <row r="1270" spans="1:141" ht="15.75">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c r="CW1270"/>
      <c r="CX1270"/>
      <c r="CY1270"/>
      <c r="CZ1270"/>
      <c r="DA1270"/>
      <c r="DB1270"/>
      <c r="DC1270"/>
      <c r="DD1270"/>
      <c r="DE1270"/>
      <c r="DF1270"/>
      <c r="DG1270"/>
      <c r="DH1270"/>
      <c r="DI1270"/>
      <c r="DJ1270"/>
      <c r="DK1270"/>
      <c r="DL1270"/>
      <c r="DM1270"/>
      <c r="DN1270"/>
      <c r="DO1270"/>
      <c r="DP1270"/>
      <c r="DQ1270"/>
      <c r="DR1270"/>
      <c r="DS1270"/>
      <c r="DT1270"/>
      <c r="DU1270"/>
      <c r="DV1270"/>
      <c r="DW1270"/>
      <c r="DX1270"/>
      <c r="DY1270"/>
      <c r="DZ1270"/>
      <c r="EA1270"/>
      <c r="EB1270"/>
      <c r="EC1270"/>
      <c r="ED1270"/>
      <c r="EE1270"/>
      <c r="EF1270"/>
      <c r="EG1270"/>
      <c r="EH1270"/>
      <c r="EI1270"/>
      <c r="EJ1270"/>
      <c r="EK1270"/>
    </row>
    <row r="1271" spans="1:141" ht="15.75">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c r="CW1271"/>
      <c r="CX1271"/>
      <c r="CY1271"/>
      <c r="CZ1271"/>
      <c r="DA1271"/>
      <c r="DB1271"/>
      <c r="DC1271"/>
      <c r="DD1271"/>
      <c r="DE1271"/>
      <c r="DF1271"/>
      <c r="DG1271"/>
      <c r="DH1271"/>
      <c r="DI1271"/>
      <c r="DJ1271"/>
      <c r="DK1271"/>
      <c r="DL1271"/>
      <c r="DM1271"/>
      <c r="DN1271"/>
      <c r="DO1271"/>
      <c r="DP1271"/>
      <c r="DQ1271"/>
      <c r="DR1271"/>
      <c r="DS1271"/>
      <c r="DT1271"/>
      <c r="DU1271"/>
      <c r="DV1271"/>
      <c r="DW1271"/>
      <c r="DX1271"/>
      <c r="DY1271"/>
      <c r="DZ1271"/>
      <c r="EA1271"/>
      <c r="EB1271"/>
      <c r="EC1271"/>
      <c r="ED1271"/>
      <c r="EE1271"/>
      <c r="EF1271"/>
      <c r="EG1271"/>
      <c r="EH1271"/>
      <c r="EI1271"/>
      <c r="EJ1271"/>
      <c r="EK1271"/>
    </row>
    <row r="1272" spans="1:141" ht="15.75">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c r="CW1272"/>
      <c r="CX1272"/>
      <c r="CY1272"/>
      <c r="CZ1272"/>
      <c r="DA1272"/>
      <c r="DB1272"/>
      <c r="DC1272"/>
      <c r="DD1272"/>
      <c r="DE1272"/>
      <c r="DF1272"/>
      <c r="DG1272"/>
      <c r="DH1272"/>
      <c r="DI1272"/>
      <c r="DJ1272"/>
      <c r="DK1272"/>
      <c r="DL1272"/>
      <c r="DM1272"/>
      <c r="DN1272"/>
      <c r="DO1272"/>
      <c r="DP1272"/>
      <c r="DQ1272"/>
      <c r="DR1272"/>
      <c r="DS1272"/>
      <c r="DT1272"/>
      <c r="DU1272"/>
      <c r="DV1272"/>
      <c r="DW1272"/>
      <c r="DX1272"/>
      <c r="DY1272"/>
      <c r="DZ1272"/>
      <c r="EA1272"/>
      <c r="EB1272"/>
      <c r="EC1272"/>
      <c r="ED1272"/>
      <c r="EE1272"/>
      <c r="EF1272"/>
      <c r="EG1272"/>
      <c r="EH1272"/>
      <c r="EI1272"/>
      <c r="EJ1272"/>
      <c r="EK1272"/>
    </row>
    <row r="1273" spans="1:141" ht="15.75">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c r="CW1273"/>
      <c r="CX1273"/>
      <c r="CY1273"/>
      <c r="CZ1273"/>
      <c r="DA1273"/>
      <c r="DB1273"/>
      <c r="DC1273"/>
      <c r="DD1273"/>
      <c r="DE1273"/>
      <c r="DF1273"/>
      <c r="DG1273"/>
      <c r="DH1273"/>
      <c r="DI1273"/>
      <c r="DJ1273"/>
      <c r="DK1273"/>
      <c r="DL1273"/>
      <c r="DM1273"/>
      <c r="DN1273"/>
      <c r="DO1273"/>
      <c r="DP1273"/>
      <c r="DQ1273"/>
      <c r="DR1273"/>
      <c r="DS1273"/>
      <c r="DT1273"/>
      <c r="DU1273"/>
      <c r="DV1273"/>
      <c r="DW1273"/>
      <c r="DX1273"/>
      <c r="DY1273"/>
      <c r="DZ1273"/>
      <c r="EA1273"/>
      <c r="EB1273"/>
      <c r="EC1273"/>
      <c r="ED1273"/>
      <c r="EE1273"/>
      <c r="EF1273"/>
      <c r="EG1273"/>
      <c r="EH1273"/>
      <c r="EI1273"/>
      <c r="EJ1273"/>
      <c r="EK1273"/>
    </row>
    <row r="1274" spans="1:141" ht="15.75">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c r="DN1274"/>
      <c r="DO1274"/>
      <c r="DP1274"/>
      <c r="DQ1274"/>
      <c r="DR1274"/>
      <c r="DS1274"/>
      <c r="DT1274"/>
      <c r="DU1274"/>
      <c r="DV1274"/>
      <c r="DW1274"/>
      <c r="DX1274"/>
      <c r="DY1274"/>
      <c r="DZ1274"/>
      <c r="EA1274"/>
      <c r="EB1274"/>
      <c r="EC1274"/>
      <c r="ED1274"/>
      <c r="EE1274"/>
      <c r="EF1274"/>
      <c r="EG1274"/>
      <c r="EH1274"/>
      <c r="EI1274"/>
      <c r="EJ1274"/>
      <c r="EK1274"/>
    </row>
    <row r="1275" spans="1:141" ht="15.75">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c r="CW1275"/>
      <c r="CX1275"/>
      <c r="CY1275"/>
      <c r="CZ1275"/>
      <c r="DA1275"/>
      <c r="DB1275"/>
      <c r="DC1275"/>
      <c r="DD1275"/>
      <c r="DE1275"/>
      <c r="DF1275"/>
      <c r="DG1275"/>
      <c r="DH1275"/>
      <c r="DI1275"/>
      <c r="DJ1275"/>
      <c r="DK1275"/>
      <c r="DL1275"/>
      <c r="DM1275"/>
      <c r="DN1275"/>
      <c r="DO1275"/>
      <c r="DP1275"/>
      <c r="DQ1275"/>
      <c r="DR1275"/>
      <c r="DS1275"/>
      <c r="DT1275"/>
      <c r="DU1275"/>
      <c r="DV1275"/>
      <c r="DW1275"/>
      <c r="DX1275"/>
      <c r="DY1275"/>
      <c r="DZ1275"/>
      <c r="EA1275"/>
      <c r="EB1275"/>
      <c r="EC1275"/>
      <c r="ED1275"/>
      <c r="EE1275"/>
      <c r="EF1275"/>
      <c r="EG1275"/>
      <c r="EH1275"/>
      <c r="EI1275"/>
      <c r="EJ1275"/>
      <c r="EK1275"/>
    </row>
    <row r="1276" spans="1:141" ht="15.75">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c r="CW1276"/>
      <c r="CX1276"/>
      <c r="CY1276"/>
      <c r="CZ1276"/>
      <c r="DA1276"/>
      <c r="DB1276"/>
      <c r="DC1276"/>
      <c r="DD1276"/>
      <c r="DE1276"/>
      <c r="DF1276"/>
      <c r="DG1276"/>
      <c r="DH1276"/>
      <c r="DI1276"/>
      <c r="DJ1276"/>
      <c r="DK1276"/>
      <c r="DL1276"/>
      <c r="DM1276"/>
      <c r="DN1276"/>
      <c r="DO1276"/>
      <c r="DP1276"/>
      <c r="DQ1276"/>
      <c r="DR1276"/>
      <c r="DS1276"/>
      <c r="DT1276"/>
      <c r="DU1276"/>
      <c r="DV1276"/>
      <c r="DW1276"/>
      <c r="DX1276"/>
      <c r="DY1276"/>
      <c r="DZ1276"/>
      <c r="EA1276"/>
      <c r="EB1276"/>
      <c r="EC1276"/>
      <c r="ED1276"/>
      <c r="EE1276"/>
      <c r="EF1276"/>
      <c r="EG1276"/>
      <c r="EH1276"/>
      <c r="EI1276"/>
      <c r="EJ1276"/>
      <c r="EK1276"/>
    </row>
    <row r="1277" spans="1:141" ht="15.75">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c r="CW1277"/>
      <c r="CX1277"/>
      <c r="CY1277"/>
      <c r="CZ1277"/>
      <c r="DA1277"/>
      <c r="DB1277"/>
      <c r="DC1277"/>
      <c r="DD1277"/>
      <c r="DE1277"/>
      <c r="DF1277"/>
      <c r="DG1277"/>
      <c r="DH1277"/>
      <c r="DI1277"/>
      <c r="DJ1277"/>
      <c r="DK1277"/>
      <c r="DL1277"/>
      <c r="DM1277"/>
      <c r="DN1277"/>
      <c r="DO1277"/>
      <c r="DP1277"/>
      <c r="DQ1277"/>
      <c r="DR1277"/>
      <c r="DS1277"/>
      <c r="DT1277"/>
      <c r="DU1277"/>
      <c r="DV1277"/>
      <c r="DW1277"/>
      <c r="DX1277"/>
      <c r="DY1277"/>
      <c r="DZ1277"/>
      <c r="EA1277"/>
      <c r="EB1277"/>
      <c r="EC1277"/>
      <c r="ED1277"/>
      <c r="EE1277"/>
      <c r="EF1277"/>
      <c r="EG1277"/>
      <c r="EH1277"/>
      <c r="EI1277"/>
      <c r="EJ1277"/>
      <c r="EK1277"/>
    </row>
    <row r="1278" spans="1:141" ht="15.75">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c r="CW1278"/>
      <c r="CX1278"/>
      <c r="CY1278"/>
      <c r="CZ1278"/>
      <c r="DA1278"/>
      <c r="DB1278"/>
      <c r="DC1278"/>
      <c r="DD1278"/>
      <c r="DE1278"/>
      <c r="DF1278"/>
      <c r="DG1278"/>
      <c r="DH1278"/>
      <c r="DI1278"/>
      <c r="DJ1278"/>
      <c r="DK1278"/>
      <c r="DL1278"/>
      <c r="DM1278"/>
      <c r="DN1278"/>
      <c r="DO1278"/>
      <c r="DP1278"/>
      <c r="DQ1278"/>
      <c r="DR1278"/>
      <c r="DS1278"/>
      <c r="DT1278"/>
      <c r="DU1278"/>
      <c r="DV1278"/>
      <c r="DW1278"/>
      <c r="DX1278"/>
      <c r="DY1278"/>
      <c r="DZ1278"/>
      <c r="EA1278"/>
      <c r="EB1278"/>
      <c r="EC1278"/>
      <c r="ED1278"/>
      <c r="EE1278"/>
      <c r="EF1278"/>
      <c r="EG1278"/>
      <c r="EH1278"/>
      <c r="EI1278"/>
      <c r="EJ1278"/>
      <c r="EK1278"/>
    </row>
    <row r="1279" spans="1:141" ht="15.75">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c r="CW1279"/>
      <c r="CX1279"/>
      <c r="CY1279"/>
      <c r="CZ1279"/>
      <c r="DA1279"/>
      <c r="DB1279"/>
      <c r="DC1279"/>
      <c r="DD1279"/>
      <c r="DE1279"/>
      <c r="DF1279"/>
      <c r="DG1279"/>
      <c r="DH1279"/>
      <c r="DI1279"/>
      <c r="DJ1279"/>
      <c r="DK1279"/>
      <c r="DL1279"/>
      <c r="DM1279"/>
      <c r="DN1279"/>
      <c r="DO1279"/>
      <c r="DP1279"/>
      <c r="DQ1279"/>
      <c r="DR1279"/>
      <c r="DS1279"/>
      <c r="DT1279"/>
      <c r="DU1279"/>
      <c r="DV1279"/>
      <c r="DW1279"/>
      <c r="DX1279"/>
      <c r="DY1279"/>
      <c r="DZ1279"/>
      <c r="EA1279"/>
      <c r="EB1279"/>
      <c r="EC1279"/>
      <c r="ED1279"/>
      <c r="EE1279"/>
      <c r="EF1279"/>
      <c r="EG1279"/>
      <c r="EH1279"/>
      <c r="EI1279"/>
      <c r="EJ1279"/>
      <c r="EK1279"/>
    </row>
    <row r="1280" spans="1:141" ht="15.75">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c r="CW1280"/>
      <c r="CX1280"/>
      <c r="CY1280"/>
      <c r="CZ1280"/>
      <c r="DA1280"/>
      <c r="DB1280"/>
      <c r="DC1280"/>
      <c r="DD1280"/>
      <c r="DE1280"/>
      <c r="DF1280"/>
      <c r="DG1280"/>
      <c r="DH1280"/>
      <c r="DI1280"/>
      <c r="DJ1280"/>
      <c r="DK1280"/>
      <c r="DL1280"/>
      <c r="DM1280"/>
      <c r="DN1280"/>
      <c r="DO1280"/>
      <c r="DP1280"/>
      <c r="DQ1280"/>
      <c r="DR1280"/>
      <c r="DS1280"/>
      <c r="DT1280"/>
      <c r="DU1280"/>
      <c r="DV1280"/>
      <c r="DW1280"/>
      <c r="DX1280"/>
      <c r="DY1280"/>
      <c r="DZ1280"/>
      <c r="EA1280"/>
      <c r="EB1280"/>
      <c r="EC1280"/>
      <c r="ED1280"/>
      <c r="EE1280"/>
      <c r="EF1280"/>
      <c r="EG1280"/>
      <c r="EH1280"/>
      <c r="EI1280"/>
      <c r="EJ1280"/>
      <c r="EK1280"/>
    </row>
    <row r="1281" spans="1:141" ht="15.75">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c r="CW1281"/>
      <c r="CX1281"/>
      <c r="CY1281"/>
      <c r="CZ1281"/>
      <c r="DA1281"/>
      <c r="DB1281"/>
      <c r="DC1281"/>
      <c r="DD1281"/>
      <c r="DE1281"/>
      <c r="DF1281"/>
      <c r="DG1281"/>
      <c r="DH1281"/>
      <c r="DI1281"/>
      <c r="DJ1281"/>
      <c r="DK1281"/>
      <c r="DL1281"/>
      <c r="DM1281"/>
      <c r="DN1281"/>
      <c r="DO1281"/>
      <c r="DP1281"/>
      <c r="DQ1281"/>
      <c r="DR1281"/>
      <c r="DS1281"/>
      <c r="DT1281"/>
      <c r="DU1281"/>
      <c r="DV1281"/>
      <c r="DW1281"/>
      <c r="DX1281"/>
      <c r="DY1281"/>
      <c r="DZ1281"/>
      <c r="EA1281"/>
      <c r="EB1281"/>
      <c r="EC1281"/>
      <c r="ED1281"/>
      <c r="EE1281"/>
      <c r="EF1281"/>
      <c r="EG1281"/>
      <c r="EH1281"/>
      <c r="EI1281"/>
      <c r="EJ1281"/>
      <c r="EK1281"/>
    </row>
    <row r="1282" spans="1:141" ht="15.75">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c r="CW1282"/>
      <c r="CX1282"/>
      <c r="CY1282"/>
      <c r="CZ1282"/>
      <c r="DA1282"/>
      <c r="DB1282"/>
      <c r="DC1282"/>
      <c r="DD1282"/>
      <c r="DE1282"/>
      <c r="DF1282"/>
      <c r="DG1282"/>
      <c r="DH1282"/>
      <c r="DI1282"/>
      <c r="DJ1282"/>
      <c r="DK1282"/>
      <c r="DL1282"/>
      <c r="DM1282"/>
      <c r="DN1282"/>
      <c r="DO1282"/>
      <c r="DP1282"/>
      <c r="DQ1282"/>
      <c r="DR1282"/>
      <c r="DS1282"/>
      <c r="DT1282"/>
      <c r="DU1282"/>
      <c r="DV1282"/>
      <c r="DW1282"/>
      <c r="DX1282"/>
      <c r="DY1282"/>
      <c r="DZ1282"/>
      <c r="EA1282"/>
      <c r="EB1282"/>
      <c r="EC1282"/>
      <c r="ED1282"/>
      <c r="EE1282"/>
      <c r="EF1282"/>
      <c r="EG1282"/>
      <c r="EH1282"/>
      <c r="EI1282"/>
      <c r="EJ1282"/>
      <c r="EK1282"/>
    </row>
    <row r="1283" spans="1:141" ht="15.75">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c r="CW1283"/>
      <c r="CX1283"/>
      <c r="CY1283"/>
      <c r="CZ1283"/>
      <c r="DA1283"/>
      <c r="DB1283"/>
      <c r="DC1283"/>
      <c r="DD1283"/>
      <c r="DE1283"/>
      <c r="DF1283"/>
      <c r="DG1283"/>
      <c r="DH1283"/>
      <c r="DI1283"/>
      <c r="DJ1283"/>
      <c r="DK1283"/>
      <c r="DL1283"/>
      <c r="DM1283"/>
      <c r="DN1283"/>
      <c r="DO1283"/>
      <c r="DP1283"/>
      <c r="DQ1283"/>
      <c r="DR1283"/>
      <c r="DS1283"/>
      <c r="DT1283"/>
      <c r="DU1283"/>
      <c r="DV1283"/>
      <c r="DW1283"/>
      <c r="DX1283"/>
      <c r="DY1283"/>
      <c r="DZ1283"/>
      <c r="EA1283"/>
      <c r="EB1283"/>
      <c r="EC1283"/>
      <c r="ED1283"/>
      <c r="EE1283"/>
      <c r="EF1283"/>
      <c r="EG1283"/>
      <c r="EH1283"/>
      <c r="EI1283"/>
      <c r="EJ1283"/>
      <c r="EK1283"/>
    </row>
    <row r="1284" spans="1:141" ht="15.75">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c r="CW1284"/>
      <c r="CX1284"/>
      <c r="CY1284"/>
      <c r="CZ1284"/>
      <c r="DA1284"/>
      <c r="DB1284"/>
      <c r="DC1284"/>
      <c r="DD1284"/>
      <c r="DE1284"/>
      <c r="DF1284"/>
      <c r="DG1284"/>
      <c r="DH1284"/>
      <c r="DI1284"/>
      <c r="DJ1284"/>
      <c r="DK1284"/>
      <c r="DL1284"/>
      <c r="DM1284"/>
      <c r="DN1284"/>
      <c r="DO1284"/>
      <c r="DP1284"/>
      <c r="DQ1284"/>
      <c r="DR1284"/>
      <c r="DS1284"/>
      <c r="DT1284"/>
      <c r="DU1284"/>
      <c r="DV1284"/>
      <c r="DW1284"/>
      <c r="DX1284"/>
      <c r="DY1284"/>
      <c r="DZ1284"/>
      <c r="EA1284"/>
      <c r="EB1284"/>
      <c r="EC1284"/>
      <c r="ED1284"/>
      <c r="EE1284"/>
      <c r="EF1284"/>
      <c r="EG1284"/>
      <c r="EH1284"/>
      <c r="EI1284"/>
      <c r="EJ1284"/>
      <c r="EK1284"/>
    </row>
    <row r="1285" spans="1:141" ht="15.75">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c r="CW1285"/>
      <c r="CX1285"/>
      <c r="CY1285"/>
      <c r="CZ1285"/>
      <c r="DA1285"/>
      <c r="DB1285"/>
      <c r="DC1285"/>
      <c r="DD1285"/>
      <c r="DE1285"/>
      <c r="DF1285"/>
      <c r="DG1285"/>
      <c r="DH1285"/>
      <c r="DI1285"/>
      <c r="DJ1285"/>
      <c r="DK1285"/>
      <c r="DL1285"/>
      <c r="DM1285"/>
      <c r="DN1285"/>
      <c r="DO1285"/>
      <c r="DP1285"/>
      <c r="DQ1285"/>
      <c r="DR1285"/>
      <c r="DS1285"/>
      <c r="DT1285"/>
      <c r="DU1285"/>
      <c r="DV1285"/>
      <c r="DW1285"/>
      <c r="DX1285"/>
      <c r="DY1285"/>
      <c r="DZ1285"/>
      <c r="EA1285"/>
      <c r="EB1285"/>
      <c r="EC1285"/>
      <c r="ED1285"/>
      <c r="EE1285"/>
      <c r="EF1285"/>
      <c r="EG1285"/>
      <c r="EH1285"/>
      <c r="EI1285"/>
      <c r="EJ1285"/>
      <c r="EK1285"/>
    </row>
    <row r="1286" spans="1:141" ht="15.75">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c r="CW1286"/>
      <c r="CX1286"/>
      <c r="CY1286"/>
      <c r="CZ1286"/>
      <c r="DA1286"/>
      <c r="DB1286"/>
      <c r="DC1286"/>
      <c r="DD1286"/>
      <c r="DE1286"/>
      <c r="DF1286"/>
      <c r="DG1286"/>
      <c r="DH1286"/>
      <c r="DI1286"/>
      <c r="DJ1286"/>
      <c r="DK1286"/>
      <c r="DL1286"/>
      <c r="DM1286"/>
      <c r="DN1286"/>
      <c r="DO1286"/>
      <c r="DP1286"/>
      <c r="DQ1286"/>
      <c r="DR1286"/>
      <c r="DS1286"/>
      <c r="DT1286"/>
      <c r="DU1286"/>
      <c r="DV1286"/>
      <c r="DW1286"/>
      <c r="DX1286"/>
      <c r="DY1286"/>
      <c r="DZ1286"/>
      <c r="EA1286"/>
      <c r="EB1286"/>
      <c r="EC1286"/>
      <c r="ED1286"/>
      <c r="EE1286"/>
      <c r="EF1286"/>
      <c r="EG1286"/>
      <c r="EH1286"/>
      <c r="EI1286"/>
      <c r="EJ1286"/>
      <c r="EK1286"/>
    </row>
    <row r="1287" spans="1:141" ht="15.75">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c r="CW1287"/>
      <c r="CX1287"/>
      <c r="CY1287"/>
      <c r="CZ1287"/>
      <c r="DA1287"/>
      <c r="DB1287"/>
      <c r="DC1287"/>
      <c r="DD1287"/>
      <c r="DE1287"/>
      <c r="DF1287"/>
      <c r="DG1287"/>
      <c r="DH1287"/>
      <c r="DI1287"/>
      <c r="DJ1287"/>
      <c r="DK1287"/>
      <c r="DL1287"/>
      <c r="DM1287"/>
      <c r="DN1287"/>
      <c r="DO1287"/>
      <c r="DP1287"/>
      <c r="DQ1287"/>
      <c r="DR1287"/>
      <c r="DS1287"/>
      <c r="DT1287"/>
      <c r="DU1287"/>
      <c r="DV1287"/>
      <c r="DW1287"/>
      <c r="DX1287"/>
      <c r="DY1287"/>
      <c r="DZ1287"/>
      <c r="EA1287"/>
      <c r="EB1287"/>
      <c r="EC1287"/>
      <c r="ED1287"/>
      <c r="EE1287"/>
      <c r="EF1287"/>
      <c r="EG1287"/>
      <c r="EH1287"/>
      <c r="EI1287"/>
      <c r="EJ1287"/>
      <c r="EK1287"/>
    </row>
    <row r="1288" spans="1:141" ht="15.75">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c r="CW1288"/>
      <c r="CX1288"/>
      <c r="CY1288"/>
      <c r="CZ1288"/>
      <c r="DA1288"/>
      <c r="DB1288"/>
      <c r="DC1288"/>
      <c r="DD1288"/>
      <c r="DE1288"/>
      <c r="DF1288"/>
      <c r="DG1288"/>
      <c r="DH1288"/>
      <c r="DI1288"/>
      <c r="DJ1288"/>
      <c r="DK1288"/>
      <c r="DL1288"/>
      <c r="DM1288"/>
      <c r="DN1288"/>
      <c r="DO1288"/>
      <c r="DP1288"/>
      <c r="DQ1288"/>
      <c r="DR1288"/>
      <c r="DS1288"/>
      <c r="DT1288"/>
      <c r="DU1288"/>
      <c r="DV1288"/>
      <c r="DW1288"/>
      <c r="DX1288"/>
      <c r="DY1288"/>
      <c r="DZ1288"/>
      <c r="EA1288"/>
      <c r="EB1288"/>
      <c r="EC1288"/>
      <c r="ED1288"/>
      <c r="EE1288"/>
      <c r="EF1288"/>
      <c r="EG1288"/>
      <c r="EH1288"/>
      <c r="EI1288"/>
      <c r="EJ1288"/>
      <c r="EK1288"/>
    </row>
    <row r="1289" spans="1:141" ht="15.75">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c r="CW1289"/>
      <c r="CX1289"/>
      <c r="CY1289"/>
      <c r="CZ1289"/>
      <c r="DA1289"/>
      <c r="DB1289"/>
      <c r="DC1289"/>
      <c r="DD1289"/>
      <c r="DE1289"/>
      <c r="DF1289"/>
      <c r="DG1289"/>
      <c r="DH1289"/>
      <c r="DI1289"/>
      <c r="DJ1289"/>
      <c r="DK1289"/>
      <c r="DL1289"/>
      <c r="DM1289"/>
      <c r="DN1289"/>
      <c r="DO1289"/>
      <c r="DP1289"/>
      <c r="DQ1289"/>
      <c r="DR1289"/>
      <c r="DS1289"/>
      <c r="DT1289"/>
      <c r="DU1289"/>
      <c r="DV1289"/>
      <c r="DW1289"/>
      <c r="DX1289"/>
      <c r="DY1289"/>
      <c r="DZ1289"/>
      <c r="EA1289"/>
      <c r="EB1289"/>
      <c r="EC1289"/>
      <c r="ED1289"/>
      <c r="EE1289"/>
      <c r="EF1289"/>
      <c r="EG1289"/>
      <c r="EH1289"/>
      <c r="EI1289"/>
      <c r="EJ1289"/>
      <c r="EK1289"/>
    </row>
    <row r="1290" spans="1:141" ht="15.75">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c r="CW1290"/>
      <c r="CX1290"/>
      <c r="CY1290"/>
      <c r="CZ1290"/>
      <c r="DA1290"/>
      <c r="DB1290"/>
      <c r="DC1290"/>
      <c r="DD1290"/>
      <c r="DE1290"/>
      <c r="DF1290"/>
      <c r="DG1290"/>
      <c r="DH1290"/>
      <c r="DI1290"/>
      <c r="DJ1290"/>
      <c r="DK1290"/>
      <c r="DL1290"/>
      <c r="DM1290"/>
      <c r="DN1290"/>
      <c r="DO1290"/>
      <c r="DP1290"/>
      <c r="DQ1290"/>
      <c r="DR1290"/>
      <c r="DS1290"/>
      <c r="DT1290"/>
      <c r="DU1290"/>
      <c r="DV1290"/>
      <c r="DW1290"/>
      <c r="DX1290"/>
      <c r="DY1290"/>
      <c r="DZ1290"/>
      <c r="EA1290"/>
      <c r="EB1290"/>
      <c r="EC1290"/>
      <c r="ED1290"/>
      <c r="EE1290"/>
      <c r="EF1290"/>
      <c r="EG1290"/>
      <c r="EH1290"/>
      <c r="EI1290"/>
      <c r="EJ1290"/>
      <c r="EK1290"/>
    </row>
    <row r="1291" spans="1:141" ht="15.75">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c r="CW1291"/>
      <c r="CX1291"/>
      <c r="CY1291"/>
      <c r="CZ1291"/>
      <c r="DA1291"/>
      <c r="DB1291"/>
      <c r="DC1291"/>
      <c r="DD1291"/>
      <c r="DE1291"/>
      <c r="DF1291"/>
      <c r="DG1291"/>
      <c r="DH1291"/>
      <c r="DI1291"/>
      <c r="DJ1291"/>
      <c r="DK1291"/>
      <c r="DL1291"/>
      <c r="DM1291"/>
      <c r="DN1291"/>
      <c r="DO1291"/>
      <c r="DP1291"/>
      <c r="DQ1291"/>
      <c r="DR1291"/>
      <c r="DS1291"/>
      <c r="DT1291"/>
      <c r="DU1291"/>
      <c r="DV1291"/>
      <c r="DW1291"/>
      <c r="DX1291"/>
      <c r="DY1291"/>
      <c r="DZ1291"/>
      <c r="EA1291"/>
      <c r="EB1291"/>
      <c r="EC1291"/>
      <c r="ED1291"/>
      <c r="EE1291"/>
      <c r="EF1291"/>
      <c r="EG1291"/>
      <c r="EH1291"/>
      <c r="EI1291"/>
      <c r="EJ1291"/>
      <c r="EK1291"/>
    </row>
    <row r="1292" spans="1:141" ht="15.75">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c r="CW1292"/>
      <c r="CX1292"/>
      <c r="CY1292"/>
      <c r="CZ1292"/>
      <c r="DA1292"/>
      <c r="DB1292"/>
      <c r="DC1292"/>
      <c r="DD1292"/>
      <c r="DE1292"/>
      <c r="DF1292"/>
      <c r="DG1292"/>
      <c r="DH1292"/>
      <c r="DI1292"/>
      <c r="DJ1292"/>
      <c r="DK1292"/>
      <c r="DL1292"/>
      <c r="DM1292"/>
      <c r="DN1292"/>
      <c r="DO1292"/>
      <c r="DP1292"/>
      <c r="DQ1292"/>
      <c r="DR1292"/>
      <c r="DS1292"/>
      <c r="DT1292"/>
      <c r="DU1292"/>
      <c r="DV1292"/>
      <c r="DW1292"/>
      <c r="DX1292"/>
      <c r="DY1292"/>
      <c r="DZ1292"/>
      <c r="EA1292"/>
      <c r="EB1292"/>
      <c r="EC1292"/>
      <c r="ED1292"/>
      <c r="EE1292"/>
      <c r="EF1292"/>
      <c r="EG1292"/>
      <c r="EH1292"/>
      <c r="EI1292"/>
      <c r="EJ1292"/>
      <c r="EK1292"/>
    </row>
    <row r="1293" spans="1:141" ht="15.75">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c r="CW1293"/>
      <c r="CX1293"/>
      <c r="CY1293"/>
      <c r="CZ1293"/>
      <c r="DA1293"/>
      <c r="DB1293"/>
      <c r="DC1293"/>
      <c r="DD1293"/>
      <c r="DE1293"/>
      <c r="DF1293"/>
      <c r="DG1293"/>
      <c r="DH1293"/>
      <c r="DI1293"/>
      <c r="DJ1293"/>
      <c r="DK1293"/>
      <c r="DL1293"/>
      <c r="DM1293"/>
      <c r="DN1293"/>
      <c r="DO1293"/>
      <c r="DP1293"/>
      <c r="DQ1293"/>
      <c r="DR1293"/>
      <c r="DS1293"/>
      <c r="DT1293"/>
      <c r="DU1293"/>
      <c r="DV1293"/>
      <c r="DW1293"/>
      <c r="DX1293"/>
      <c r="DY1293"/>
      <c r="DZ1293"/>
      <c r="EA1293"/>
      <c r="EB1293"/>
      <c r="EC1293"/>
      <c r="ED1293"/>
      <c r="EE1293"/>
      <c r="EF1293"/>
      <c r="EG1293"/>
      <c r="EH1293"/>
      <c r="EI1293"/>
      <c r="EJ1293"/>
      <c r="EK1293"/>
    </row>
    <row r="1294" spans="1:141" ht="15.75">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c r="CW1294"/>
      <c r="CX1294"/>
      <c r="CY1294"/>
      <c r="CZ1294"/>
      <c r="DA1294"/>
      <c r="DB1294"/>
      <c r="DC1294"/>
      <c r="DD1294"/>
      <c r="DE1294"/>
      <c r="DF1294"/>
      <c r="DG1294"/>
      <c r="DH1294"/>
      <c r="DI1294"/>
      <c r="DJ1294"/>
      <c r="DK1294"/>
      <c r="DL1294"/>
      <c r="DM1294"/>
      <c r="DN1294"/>
      <c r="DO1294"/>
      <c r="DP1294"/>
      <c r="DQ1294"/>
      <c r="DR1294"/>
      <c r="DS1294"/>
      <c r="DT1294"/>
      <c r="DU1294"/>
      <c r="DV1294"/>
      <c r="DW1294"/>
      <c r="DX1294"/>
      <c r="DY1294"/>
      <c r="DZ1294"/>
      <c r="EA1294"/>
      <c r="EB1294"/>
      <c r="EC1294"/>
      <c r="ED1294"/>
      <c r="EE1294"/>
      <c r="EF1294"/>
      <c r="EG1294"/>
      <c r="EH1294"/>
      <c r="EI1294"/>
      <c r="EJ1294"/>
      <c r="EK1294"/>
    </row>
    <row r="1295" spans="1:141" ht="15.75">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c r="CW1295"/>
      <c r="CX1295"/>
      <c r="CY1295"/>
      <c r="CZ1295"/>
      <c r="DA1295"/>
      <c r="DB1295"/>
      <c r="DC1295"/>
      <c r="DD1295"/>
      <c r="DE1295"/>
      <c r="DF1295"/>
      <c r="DG1295"/>
      <c r="DH1295"/>
      <c r="DI1295"/>
      <c r="DJ1295"/>
      <c r="DK1295"/>
      <c r="DL1295"/>
      <c r="DM1295"/>
      <c r="DN1295"/>
      <c r="DO1295"/>
      <c r="DP1295"/>
      <c r="DQ1295"/>
      <c r="DR1295"/>
      <c r="DS1295"/>
      <c r="DT1295"/>
      <c r="DU1295"/>
      <c r="DV1295"/>
      <c r="DW1295"/>
      <c r="DX1295"/>
      <c r="DY1295"/>
      <c r="DZ1295"/>
      <c r="EA1295"/>
      <c r="EB1295"/>
      <c r="EC1295"/>
      <c r="ED1295"/>
      <c r="EE1295"/>
      <c r="EF1295"/>
      <c r="EG1295"/>
      <c r="EH1295"/>
      <c r="EI1295"/>
      <c r="EJ1295"/>
      <c r="EK1295"/>
    </row>
    <row r="1296" spans="1:141" ht="15.75">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c r="CW1296"/>
      <c r="CX1296"/>
      <c r="CY1296"/>
      <c r="CZ1296"/>
      <c r="DA1296"/>
      <c r="DB1296"/>
      <c r="DC1296"/>
      <c r="DD1296"/>
      <c r="DE1296"/>
      <c r="DF1296"/>
      <c r="DG1296"/>
      <c r="DH1296"/>
      <c r="DI1296"/>
      <c r="DJ1296"/>
      <c r="DK1296"/>
      <c r="DL1296"/>
      <c r="DM1296"/>
      <c r="DN1296"/>
      <c r="DO1296"/>
      <c r="DP1296"/>
      <c r="DQ1296"/>
      <c r="DR1296"/>
      <c r="DS1296"/>
      <c r="DT1296"/>
      <c r="DU1296"/>
      <c r="DV1296"/>
      <c r="DW1296"/>
      <c r="DX1296"/>
      <c r="DY1296"/>
      <c r="DZ1296"/>
      <c r="EA1296"/>
      <c r="EB1296"/>
      <c r="EC1296"/>
      <c r="ED1296"/>
      <c r="EE1296"/>
      <c r="EF1296"/>
      <c r="EG1296"/>
      <c r="EH1296"/>
      <c r="EI1296"/>
      <c r="EJ1296"/>
      <c r="EK1296"/>
    </row>
    <row r="1297" spans="1:141" ht="15.75">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c r="CW1297"/>
      <c r="CX1297"/>
      <c r="CY1297"/>
      <c r="CZ1297"/>
      <c r="DA1297"/>
      <c r="DB1297"/>
      <c r="DC1297"/>
      <c r="DD1297"/>
      <c r="DE1297"/>
      <c r="DF1297"/>
      <c r="DG1297"/>
      <c r="DH1297"/>
      <c r="DI1297"/>
      <c r="DJ1297"/>
      <c r="DK1297"/>
      <c r="DL1297"/>
      <c r="DM1297"/>
      <c r="DN1297"/>
      <c r="DO1297"/>
      <c r="DP1297"/>
      <c r="DQ1297"/>
      <c r="DR1297"/>
      <c r="DS1297"/>
      <c r="DT1297"/>
      <c r="DU1297"/>
      <c r="DV1297"/>
      <c r="DW1297"/>
      <c r="DX1297"/>
      <c r="DY1297"/>
      <c r="DZ1297"/>
      <c r="EA1297"/>
      <c r="EB1297"/>
      <c r="EC1297"/>
      <c r="ED1297"/>
      <c r="EE1297"/>
      <c r="EF1297"/>
      <c r="EG1297"/>
      <c r="EH1297"/>
      <c r="EI1297"/>
      <c r="EJ1297"/>
      <c r="EK1297"/>
    </row>
    <row r="1298" spans="1:141" ht="15.75">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c r="CW1298"/>
      <c r="CX1298"/>
      <c r="CY1298"/>
      <c r="CZ1298"/>
      <c r="DA1298"/>
      <c r="DB1298"/>
      <c r="DC1298"/>
      <c r="DD1298"/>
      <c r="DE1298"/>
      <c r="DF1298"/>
      <c r="DG1298"/>
      <c r="DH1298"/>
      <c r="DI1298"/>
      <c r="DJ1298"/>
      <c r="DK1298"/>
      <c r="DL1298"/>
      <c r="DM1298"/>
      <c r="DN1298"/>
      <c r="DO1298"/>
      <c r="DP1298"/>
      <c r="DQ1298"/>
      <c r="DR1298"/>
      <c r="DS1298"/>
      <c r="DT1298"/>
      <c r="DU1298"/>
      <c r="DV1298"/>
      <c r="DW1298"/>
      <c r="DX1298"/>
      <c r="DY1298"/>
      <c r="DZ1298"/>
      <c r="EA1298"/>
      <c r="EB1298"/>
      <c r="EC1298"/>
      <c r="ED1298"/>
      <c r="EE1298"/>
      <c r="EF1298"/>
      <c r="EG1298"/>
      <c r="EH1298"/>
      <c r="EI1298"/>
      <c r="EJ1298"/>
      <c r="EK1298"/>
    </row>
    <row r="1299" spans="1:141" ht="15.75">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c r="CW1299"/>
      <c r="CX1299"/>
      <c r="CY1299"/>
      <c r="CZ1299"/>
      <c r="DA1299"/>
      <c r="DB1299"/>
      <c r="DC1299"/>
      <c r="DD1299"/>
      <c r="DE1299"/>
      <c r="DF1299"/>
      <c r="DG1299"/>
      <c r="DH1299"/>
      <c r="DI1299"/>
      <c r="DJ1299"/>
      <c r="DK1299"/>
      <c r="DL1299"/>
      <c r="DM1299"/>
      <c r="DN1299"/>
      <c r="DO1299"/>
      <c r="DP1299"/>
      <c r="DQ1299"/>
      <c r="DR1299"/>
      <c r="DS1299"/>
      <c r="DT1299"/>
      <c r="DU1299"/>
      <c r="DV1299"/>
      <c r="DW1299"/>
      <c r="DX1299"/>
      <c r="DY1299"/>
      <c r="DZ1299"/>
      <c r="EA1299"/>
      <c r="EB1299"/>
      <c r="EC1299"/>
      <c r="ED1299"/>
      <c r="EE1299"/>
      <c r="EF1299"/>
      <c r="EG1299"/>
      <c r="EH1299"/>
      <c r="EI1299"/>
      <c r="EJ1299"/>
      <c r="EK1299"/>
    </row>
    <row r="1300" spans="1:141" ht="15.75">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c r="CW1300"/>
      <c r="CX1300"/>
      <c r="CY1300"/>
      <c r="CZ1300"/>
      <c r="DA1300"/>
      <c r="DB1300"/>
      <c r="DC1300"/>
      <c r="DD1300"/>
      <c r="DE1300"/>
      <c r="DF1300"/>
      <c r="DG1300"/>
      <c r="DH1300"/>
      <c r="DI1300"/>
      <c r="DJ1300"/>
      <c r="DK1300"/>
      <c r="DL1300"/>
      <c r="DM1300"/>
      <c r="DN1300"/>
      <c r="DO1300"/>
      <c r="DP1300"/>
      <c r="DQ1300"/>
      <c r="DR1300"/>
      <c r="DS1300"/>
      <c r="DT1300"/>
      <c r="DU1300"/>
      <c r="DV1300"/>
      <c r="DW1300"/>
      <c r="DX1300"/>
      <c r="DY1300"/>
      <c r="DZ1300"/>
      <c r="EA1300"/>
      <c r="EB1300"/>
      <c r="EC1300"/>
      <c r="ED1300"/>
      <c r="EE1300"/>
      <c r="EF1300"/>
      <c r="EG1300"/>
      <c r="EH1300"/>
      <c r="EI1300"/>
      <c r="EJ1300"/>
      <c r="EK1300"/>
    </row>
    <row r="1301" spans="1:141" ht="15.75">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c r="CW1301"/>
      <c r="CX1301"/>
      <c r="CY1301"/>
      <c r="CZ1301"/>
      <c r="DA1301"/>
      <c r="DB1301"/>
      <c r="DC1301"/>
      <c r="DD1301"/>
      <c r="DE1301"/>
      <c r="DF1301"/>
      <c r="DG1301"/>
      <c r="DH1301"/>
      <c r="DI1301"/>
      <c r="DJ1301"/>
      <c r="DK1301"/>
      <c r="DL1301"/>
      <c r="DM1301"/>
      <c r="DN1301"/>
      <c r="DO1301"/>
      <c r="DP1301"/>
      <c r="DQ1301"/>
      <c r="DR1301"/>
      <c r="DS1301"/>
      <c r="DT1301"/>
      <c r="DU1301"/>
      <c r="DV1301"/>
      <c r="DW1301"/>
      <c r="DX1301"/>
      <c r="DY1301"/>
      <c r="DZ1301"/>
      <c r="EA1301"/>
      <c r="EB1301"/>
      <c r="EC1301"/>
      <c r="ED1301"/>
      <c r="EE1301"/>
      <c r="EF1301"/>
      <c r="EG1301"/>
      <c r="EH1301"/>
      <c r="EI1301"/>
      <c r="EJ1301"/>
      <c r="EK1301"/>
    </row>
    <row r="1302" spans="1:141" ht="15.75">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c r="CW1302"/>
      <c r="CX1302"/>
      <c r="CY1302"/>
      <c r="CZ1302"/>
      <c r="DA1302"/>
      <c r="DB1302"/>
      <c r="DC1302"/>
      <c r="DD1302"/>
      <c r="DE1302"/>
      <c r="DF1302"/>
      <c r="DG1302"/>
      <c r="DH1302"/>
      <c r="DI1302"/>
      <c r="DJ1302"/>
      <c r="DK1302"/>
      <c r="DL1302"/>
      <c r="DM1302"/>
      <c r="DN1302"/>
      <c r="DO1302"/>
      <c r="DP1302"/>
      <c r="DQ1302"/>
      <c r="DR1302"/>
      <c r="DS1302"/>
      <c r="DT1302"/>
      <c r="DU1302"/>
      <c r="DV1302"/>
      <c r="DW1302"/>
      <c r="DX1302"/>
      <c r="DY1302"/>
      <c r="DZ1302"/>
      <c r="EA1302"/>
      <c r="EB1302"/>
      <c r="EC1302"/>
      <c r="ED1302"/>
      <c r="EE1302"/>
      <c r="EF1302"/>
      <c r="EG1302"/>
      <c r="EH1302"/>
      <c r="EI1302"/>
      <c r="EJ1302"/>
      <c r="EK1302"/>
    </row>
    <row r="1303" spans="1:141" ht="15.75">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c r="CW1303"/>
      <c r="CX1303"/>
      <c r="CY1303"/>
      <c r="CZ1303"/>
      <c r="DA1303"/>
      <c r="DB1303"/>
      <c r="DC1303"/>
      <c r="DD1303"/>
      <c r="DE1303"/>
      <c r="DF1303"/>
      <c r="DG1303"/>
      <c r="DH1303"/>
      <c r="DI1303"/>
      <c r="DJ1303"/>
      <c r="DK1303"/>
      <c r="DL1303"/>
      <c r="DM1303"/>
      <c r="DN1303"/>
      <c r="DO1303"/>
      <c r="DP1303"/>
      <c r="DQ1303"/>
      <c r="DR1303"/>
      <c r="DS1303"/>
      <c r="DT1303"/>
      <c r="DU1303"/>
      <c r="DV1303"/>
      <c r="DW1303"/>
      <c r="DX1303"/>
      <c r="DY1303"/>
      <c r="DZ1303"/>
      <c r="EA1303"/>
      <c r="EB1303"/>
      <c r="EC1303"/>
      <c r="ED1303"/>
      <c r="EE1303"/>
      <c r="EF1303"/>
      <c r="EG1303"/>
      <c r="EH1303"/>
      <c r="EI1303"/>
      <c r="EJ1303"/>
      <c r="EK1303"/>
    </row>
    <row r="1304" spans="1:141" ht="15.75">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c r="CW1304"/>
      <c r="CX1304"/>
      <c r="CY1304"/>
      <c r="CZ1304"/>
      <c r="DA1304"/>
      <c r="DB1304"/>
      <c r="DC1304"/>
      <c r="DD1304"/>
      <c r="DE1304"/>
      <c r="DF1304"/>
      <c r="DG1304"/>
      <c r="DH1304"/>
      <c r="DI1304"/>
      <c r="DJ1304"/>
      <c r="DK1304"/>
      <c r="DL1304"/>
      <c r="DM1304"/>
      <c r="DN1304"/>
      <c r="DO1304"/>
      <c r="DP1304"/>
      <c r="DQ1304"/>
      <c r="DR1304"/>
      <c r="DS1304"/>
      <c r="DT1304"/>
      <c r="DU1304"/>
      <c r="DV1304"/>
      <c r="DW1304"/>
      <c r="DX1304"/>
      <c r="DY1304"/>
      <c r="DZ1304"/>
      <c r="EA1304"/>
      <c r="EB1304"/>
      <c r="EC1304"/>
      <c r="ED1304"/>
      <c r="EE1304"/>
      <c r="EF1304"/>
      <c r="EG1304"/>
      <c r="EH1304"/>
      <c r="EI1304"/>
      <c r="EJ1304"/>
      <c r="EK1304"/>
    </row>
    <row r="1305" spans="1:141" ht="15.75">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c r="CW1305"/>
      <c r="CX1305"/>
      <c r="CY1305"/>
      <c r="CZ1305"/>
      <c r="DA1305"/>
      <c r="DB1305"/>
      <c r="DC1305"/>
      <c r="DD1305"/>
      <c r="DE1305"/>
      <c r="DF1305"/>
      <c r="DG1305"/>
      <c r="DH1305"/>
      <c r="DI1305"/>
      <c r="DJ1305"/>
      <c r="DK1305"/>
      <c r="DL1305"/>
      <c r="DM1305"/>
      <c r="DN1305"/>
      <c r="DO1305"/>
      <c r="DP1305"/>
      <c r="DQ1305"/>
      <c r="DR1305"/>
      <c r="DS1305"/>
      <c r="DT1305"/>
      <c r="DU1305"/>
      <c r="DV1305"/>
      <c r="DW1305"/>
      <c r="DX1305"/>
      <c r="DY1305"/>
      <c r="DZ1305"/>
      <c r="EA1305"/>
      <c r="EB1305"/>
      <c r="EC1305"/>
      <c r="ED1305"/>
      <c r="EE1305"/>
      <c r="EF1305"/>
      <c r="EG1305"/>
      <c r="EH1305"/>
      <c r="EI1305"/>
      <c r="EJ1305"/>
      <c r="EK1305"/>
    </row>
    <row r="1306" spans="1:141" ht="15.75">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c r="CW1306"/>
      <c r="CX1306"/>
      <c r="CY1306"/>
      <c r="CZ1306"/>
      <c r="DA1306"/>
      <c r="DB1306"/>
      <c r="DC1306"/>
      <c r="DD1306"/>
      <c r="DE1306"/>
      <c r="DF1306"/>
      <c r="DG1306"/>
      <c r="DH1306"/>
      <c r="DI1306"/>
      <c r="DJ1306"/>
      <c r="DK1306"/>
      <c r="DL1306"/>
      <c r="DM1306"/>
      <c r="DN1306"/>
      <c r="DO1306"/>
      <c r="DP1306"/>
      <c r="DQ1306"/>
      <c r="DR1306"/>
      <c r="DS1306"/>
      <c r="DT1306"/>
      <c r="DU1306"/>
      <c r="DV1306"/>
      <c r="DW1306"/>
      <c r="DX1306"/>
      <c r="DY1306"/>
      <c r="DZ1306"/>
      <c r="EA1306"/>
      <c r="EB1306"/>
      <c r="EC1306"/>
      <c r="ED1306"/>
      <c r="EE1306"/>
      <c r="EF1306"/>
      <c r="EG1306"/>
      <c r="EH1306"/>
      <c r="EI1306"/>
      <c r="EJ1306"/>
      <c r="EK1306"/>
    </row>
    <row r="1307" spans="1:141" ht="15.75">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c r="CW1307"/>
      <c r="CX1307"/>
      <c r="CY1307"/>
      <c r="CZ1307"/>
      <c r="DA1307"/>
      <c r="DB1307"/>
      <c r="DC1307"/>
      <c r="DD1307"/>
      <c r="DE1307"/>
      <c r="DF1307"/>
      <c r="DG1307"/>
      <c r="DH1307"/>
      <c r="DI1307"/>
      <c r="DJ1307"/>
      <c r="DK1307"/>
      <c r="DL1307"/>
      <c r="DM1307"/>
      <c r="DN1307"/>
      <c r="DO1307"/>
      <c r="DP1307"/>
      <c r="DQ1307"/>
      <c r="DR1307"/>
      <c r="DS1307"/>
      <c r="DT1307"/>
      <c r="DU1307"/>
      <c r="DV1307"/>
      <c r="DW1307"/>
      <c r="DX1307"/>
      <c r="DY1307"/>
      <c r="DZ1307"/>
      <c r="EA1307"/>
      <c r="EB1307"/>
      <c r="EC1307"/>
      <c r="ED1307"/>
      <c r="EE1307"/>
      <c r="EF1307"/>
      <c r="EG1307"/>
      <c r="EH1307"/>
      <c r="EI1307"/>
      <c r="EJ1307"/>
      <c r="EK1307"/>
    </row>
    <row r="1308" spans="1:141" ht="15.75">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c r="CW1308"/>
      <c r="CX1308"/>
      <c r="CY1308"/>
      <c r="CZ1308"/>
      <c r="DA1308"/>
      <c r="DB1308"/>
      <c r="DC1308"/>
      <c r="DD1308"/>
      <c r="DE1308"/>
      <c r="DF1308"/>
      <c r="DG1308"/>
      <c r="DH1308"/>
      <c r="DI1308"/>
      <c r="DJ1308"/>
      <c r="DK1308"/>
      <c r="DL1308"/>
      <c r="DM1308"/>
      <c r="DN1308"/>
      <c r="DO1308"/>
      <c r="DP1308"/>
      <c r="DQ1308"/>
      <c r="DR1308"/>
      <c r="DS1308"/>
      <c r="DT1308"/>
      <c r="DU1308"/>
      <c r="DV1308"/>
      <c r="DW1308"/>
      <c r="DX1308"/>
      <c r="DY1308"/>
      <c r="DZ1308"/>
      <c r="EA1308"/>
      <c r="EB1308"/>
      <c r="EC1308"/>
      <c r="ED1308"/>
      <c r="EE1308"/>
      <c r="EF1308"/>
      <c r="EG1308"/>
      <c r="EH1308"/>
      <c r="EI1308"/>
      <c r="EJ1308"/>
      <c r="EK1308"/>
    </row>
    <row r="1309" spans="1:141" ht="15.75">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c r="CW1309"/>
      <c r="CX1309"/>
      <c r="CY1309"/>
      <c r="CZ1309"/>
      <c r="DA1309"/>
      <c r="DB1309"/>
      <c r="DC1309"/>
      <c r="DD1309"/>
      <c r="DE1309"/>
      <c r="DF1309"/>
      <c r="DG1309"/>
      <c r="DH1309"/>
      <c r="DI1309"/>
      <c r="DJ1309"/>
      <c r="DK1309"/>
      <c r="DL1309"/>
      <c r="DM1309"/>
      <c r="DN1309"/>
      <c r="DO1309"/>
      <c r="DP1309"/>
      <c r="DQ1309"/>
      <c r="DR1309"/>
      <c r="DS1309"/>
      <c r="DT1309"/>
      <c r="DU1309"/>
      <c r="DV1309"/>
      <c r="DW1309"/>
      <c r="DX1309"/>
      <c r="DY1309"/>
      <c r="DZ1309"/>
      <c r="EA1309"/>
      <c r="EB1309"/>
      <c r="EC1309"/>
      <c r="ED1309"/>
      <c r="EE1309"/>
      <c r="EF1309"/>
      <c r="EG1309"/>
      <c r="EH1309"/>
      <c r="EI1309"/>
      <c r="EJ1309"/>
      <c r="EK1309"/>
    </row>
    <row r="1310" spans="1:141" ht="15.75">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c r="CW1310"/>
      <c r="CX1310"/>
      <c r="CY1310"/>
      <c r="CZ1310"/>
      <c r="DA1310"/>
      <c r="DB1310"/>
      <c r="DC1310"/>
      <c r="DD1310"/>
      <c r="DE1310"/>
      <c r="DF1310"/>
      <c r="DG1310"/>
      <c r="DH1310"/>
      <c r="DI1310"/>
      <c r="DJ1310"/>
      <c r="DK1310"/>
      <c r="DL1310"/>
      <c r="DM1310"/>
      <c r="DN1310"/>
      <c r="DO1310"/>
      <c r="DP1310"/>
      <c r="DQ1310"/>
      <c r="DR1310"/>
      <c r="DS1310"/>
      <c r="DT1310"/>
      <c r="DU1310"/>
      <c r="DV1310"/>
      <c r="DW1310"/>
      <c r="DX1310"/>
      <c r="DY1310"/>
      <c r="DZ1310"/>
      <c r="EA1310"/>
      <c r="EB1310"/>
      <c r="EC1310"/>
      <c r="ED1310"/>
      <c r="EE1310"/>
      <c r="EF1310"/>
      <c r="EG1310"/>
      <c r="EH1310"/>
      <c r="EI1310"/>
      <c r="EJ1310"/>
      <c r="EK1310"/>
    </row>
    <row r="1311" spans="1:141" ht="15.75">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c r="CW1311"/>
      <c r="CX1311"/>
      <c r="CY1311"/>
      <c r="CZ1311"/>
      <c r="DA1311"/>
      <c r="DB1311"/>
      <c r="DC1311"/>
      <c r="DD1311"/>
      <c r="DE1311"/>
      <c r="DF1311"/>
      <c r="DG1311"/>
      <c r="DH1311"/>
      <c r="DI1311"/>
      <c r="DJ1311"/>
      <c r="DK1311"/>
      <c r="DL1311"/>
      <c r="DM1311"/>
      <c r="DN1311"/>
      <c r="DO1311"/>
      <c r="DP1311"/>
      <c r="DQ1311"/>
      <c r="DR1311"/>
      <c r="DS1311"/>
      <c r="DT1311"/>
      <c r="DU1311"/>
      <c r="DV1311"/>
      <c r="DW1311"/>
      <c r="DX1311"/>
      <c r="DY1311"/>
      <c r="DZ1311"/>
      <c r="EA1311"/>
      <c r="EB1311"/>
      <c r="EC1311"/>
      <c r="ED1311"/>
      <c r="EE1311"/>
      <c r="EF1311"/>
      <c r="EG1311"/>
      <c r="EH1311"/>
      <c r="EI1311"/>
      <c r="EJ1311"/>
      <c r="EK1311"/>
    </row>
    <row r="1312" spans="1:141" ht="15.75">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c r="CW1312"/>
      <c r="CX1312"/>
      <c r="CY1312"/>
      <c r="CZ1312"/>
      <c r="DA1312"/>
      <c r="DB1312"/>
      <c r="DC1312"/>
      <c r="DD1312"/>
      <c r="DE1312"/>
      <c r="DF1312"/>
      <c r="DG1312"/>
      <c r="DH1312"/>
      <c r="DI1312"/>
      <c r="DJ1312"/>
      <c r="DK1312"/>
      <c r="DL1312"/>
      <c r="DM1312"/>
      <c r="DN1312"/>
      <c r="DO1312"/>
      <c r="DP1312"/>
      <c r="DQ1312"/>
      <c r="DR1312"/>
      <c r="DS1312"/>
      <c r="DT1312"/>
      <c r="DU1312"/>
      <c r="DV1312"/>
      <c r="DW1312"/>
      <c r="DX1312"/>
      <c r="DY1312"/>
      <c r="DZ1312"/>
      <c r="EA1312"/>
      <c r="EB1312"/>
      <c r="EC1312"/>
      <c r="ED1312"/>
      <c r="EE1312"/>
      <c r="EF1312"/>
      <c r="EG1312"/>
      <c r="EH1312"/>
      <c r="EI1312"/>
      <c r="EJ1312"/>
      <c r="EK1312"/>
    </row>
    <row r="1313" spans="1:141" ht="15.75">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c r="CW1313"/>
      <c r="CX1313"/>
      <c r="CY1313"/>
      <c r="CZ1313"/>
      <c r="DA1313"/>
      <c r="DB1313"/>
      <c r="DC1313"/>
      <c r="DD1313"/>
      <c r="DE1313"/>
      <c r="DF1313"/>
      <c r="DG1313"/>
      <c r="DH1313"/>
      <c r="DI1313"/>
      <c r="DJ1313"/>
      <c r="DK1313"/>
      <c r="DL1313"/>
      <c r="DM1313"/>
      <c r="DN1313"/>
      <c r="DO1313"/>
      <c r="DP1313"/>
      <c r="DQ1313"/>
      <c r="DR1313"/>
      <c r="DS1313"/>
      <c r="DT1313"/>
      <c r="DU1313"/>
      <c r="DV1313"/>
      <c r="DW1313"/>
      <c r="DX1313"/>
      <c r="DY1313"/>
      <c r="DZ1313"/>
      <c r="EA1313"/>
      <c r="EB1313"/>
      <c r="EC1313"/>
      <c r="ED1313"/>
      <c r="EE1313"/>
      <c r="EF1313"/>
      <c r="EG1313"/>
      <c r="EH1313"/>
      <c r="EI1313"/>
      <c r="EJ1313"/>
      <c r="EK1313"/>
    </row>
    <row r="1314" spans="1:141" ht="15.75">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c r="CW1314"/>
      <c r="CX1314"/>
      <c r="CY1314"/>
      <c r="CZ1314"/>
      <c r="DA1314"/>
      <c r="DB1314"/>
      <c r="DC1314"/>
      <c r="DD1314"/>
      <c r="DE1314"/>
      <c r="DF1314"/>
      <c r="DG1314"/>
      <c r="DH1314"/>
      <c r="DI1314"/>
      <c r="DJ1314"/>
      <c r="DK1314"/>
      <c r="DL1314"/>
      <c r="DM1314"/>
      <c r="DN1314"/>
      <c r="DO1314"/>
      <c r="DP1314"/>
      <c r="DQ1314"/>
      <c r="DR1314"/>
      <c r="DS1314"/>
      <c r="DT1314"/>
      <c r="DU1314"/>
      <c r="DV1314"/>
      <c r="DW1314"/>
      <c r="DX1314"/>
      <c r="DY1314"/>
      <c r="DZ1314"/>
      <c r="EA1314"/>
      <c r="EB1314"/>
      <c r="EC1314"/>
      <c r="ED1314"/>
      <c r="EE1314"/>
      <c r="EF1314"/>
      <c r="EG1314"/>
      <c r="EH1314"/>
      <c r="EI1314"/>
      <c r="EJ1314"/>
      <c r="EK1314"/>
    </row>
    <row r="1315" spans="1:141" ht="15.75">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c r="CW1315"/>
      <c r="CX1315"/>
      <c r="CY1315"/>
      <c r="CZ1315"/>
      <c r="DA1315"/>
      <c r="DB1315"/>
      <c r="DC1315"/>
      <c r="DD1315"/>
      <c r="DE1315"/>
      <c r="DF1315"/>
      <c r="DG1315"/>
      <c r="DH1315"/>
      <c r="DI1315"/>
      <c r="DJ1315"/>
      <c r="DK1315"/>
      <c r="DL1315"/>
      <c r="DM1315"/>
      <c r="DN1315"/>
      <c r="DO1315"/>
      <c r="DP1315"/>
      <c r="DQ1315"/>
      <c r="DR1315"/>
      <c r="DS1315"/>
      <c r="DT1315"/>
      <c r="DU1315"/>
      <c r="DV1315"/>
      <c r="DW1315"/>
      <c r="DX1315"/>
      <c r="DY1315"/>
      <c r="DZ1315"/>
      <c r="EA1315"/>
      <c r="EB1315"/>
      <c r="EC1315"/>
      <c r="ED1315"/>
      <c r="EE1315"/>
      <c r="EF1315"/>
      <c r="EG1315"/>
      <c r="EH1315"/>
      <c r="EI1315"/>
      <c r="EJ1315"/>
      <c r="EK1315"/>
    </row>
    <row r="1316" spans="1:141" ht="15.75">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c r="CW1316"/>
      <c r="CX1316"/>
      <c r="CY1316"/>
      <c r="CZ1316"/>
      <c r="DA1316"/>
      <c r="DB1316"/>
      <c r="DC1316"/>
      <c r="DD1316"/>
      <c r="DE1316"/>
      <c r="DF1316"/>
      <c r="DG1316"/>
      <c r="DH1316"/>
      <c r="DI1316"/>
      <c r="DJ1316"/>
      <c r="DK1316"/>
      <c r="DL1316"/>
      <c r="DM1316"/>
      <c r="DN1316"/>
      <c r="DO1316"/>
      <c r="DP1316"/>
      <c r="DQ1316"/>
      <c r="DR1316"/>
      <c r="DS1316"/>
      <c r="DT1316"/>
      <c r="DU1316"/>
      <c r="DV1316"/>
      <c r="DW1316"/>
      <c r="DX1316"/>
      <c r="DY1316"/>
      <c r="DZ1316"/>
      <c r="EA1316"/>
      <c r="EB1316"/>
      <c r="EC1316"/>
      <c r="ED1316"/>
      <c r="EE1316"/>
      <c r="EF1316"/>
      <c r="EG1316"/>
      <c r="EH1316"/>
      <c r="EI1316"/>
      <c r="EJ1316"/>
      <c r="EK1316"/>
    </row>
    <row r="1317" spans="1:141" ht="15.75">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c r="CW1317"/>
      <c r="CX1317"/>
      <c r="CY1317"/>
      <c r="CZ1317"/>
      <c r="DA1317"/>
      <c r="DB1317"/>
      <c r="DC1317"/>
      <c r="DD1317"/>
      <c r="DE1317"/>
      <c r="DF1317"/>
      <c r="DG1317"/>
      <c r="DH1317"/>
      <c r="DI1317"/>
      <c r="DJ1317"/>
      <c r="DK1317"/>
      <c r="DL1317"/>
      <c r="DM1317"/>
      <c r="DN1317"/>
      <c r="DO1317"/>
      <c r="DP1317"/>
      <c r="DQ1317"/>
      <c r="DR1317"/>
      <c r="DS1317"/>
      <c r="DT1317"/>
      <c r="DU1317"/>
      <c r="DV1317"/>
      <c r="DW1317"/>
      <c r="DX1317"/>
      <c r="DY1317"/>
      <c r="DZ1317"/>
      <c r="EA1317"/>
      <c r="EB1317"/>
      <c r="EC1317"/>
      <c r="ED1317"/>
      <c r="EE1317"/>
      <c r="EF1317"/>
      <c r="EG1317"/>
      <c r="EH1317"/>
      <c r="EI1317"/>
      <c r="EJ1317"/>
      <c r="EK1317"/>
    </row>
    <row r="1318" spans="1:141" ht="15.75">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c r="CW1318"/>
      <c r="CX1318"/>
      <c r="CY1318"/>
      <c r="CZ1318"/>
      <c r="DA1318"/>
      <c r="DB1318"/>
      <c r="DC1318"/>
      <c r="DD1318"/>
      <c r="DE1318"/>
      <c r="DF1318"/>
      <c r="DG1318"/>
      <c r="DH1318"/>
      <c r="DI1318"/>
      <c r="DJ1318"/>
      <c r="DK1318"/>
      <c r="DL1318"/>
      <c r="DM1318"/>
      <c r="DN1318"/>
      <c r="DO1318"/>
      <c r="DP1318"/>
      <c r="DQ1318"/>
      <c r="DR1318"/>
      <c r="DS1318"/>
      <c r="DT1318"/>
      <c r="DU1318"/>
      <c r="DV1318"/>
      <c r="DW1318"/>
      <c r="DX1318"/>
      <c r="DY1318"/>
      <c r="DZ1318"/>
      <c r="EA1318"/>
      <c r="EB1318"/>
      <c r="EC1318"/>
      <c r="ED1318"/>
      <c r="EE1318"/>
      <c r="EF1318"/>
      <c r="EG1318"/>
      <c r="EH1318"/>
      <c r="EI1318"/>
      <c r="EJ1318"/>
      <c r="EK1318"/>
    </row>
    <row r="1319" spans="1:141" ht="15.75">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c r="CW1319"/>
      <c r="CX1319"/>
      <c r="CY1319"/>
      <c r="CZ1319"/>
      <c r="DA1319"/>
      <c r="DB1319"/>
      <c r="DC1319"/>
      <c r="DD1319"/>
      <c r="DE1319"/>
      <c r="DF1319"/>
      <c r="DG1319"/>
      <c r="DH1319"/>
      <c r="DI1319"/>
      <c r="DJ1319"/>
      <c r="DK1319"/>
      <c r="DL1319"/>
      <c r="DM1319"/>
      <c r="DN1319"/>
      <c r="DO1319"/>
      <c r="DP1319"/>
      <c r="DQ1319"/>
      <c r="DR1319"/>
      <c r="DS1319"/>
      <c r="DT1319"/>
      <c r="DU1319"/>
      <c r="DV1319"/>
      <c r="DW1319"/>
      <c r="DX1319"/>
      <c r="DY1319"/>
      <c r="DZ1319"/>
      <c r="EA1319"/>
      <c r="EB1319"/>
      <c r="EC1319"/>
      <c r="ED1319"/>
      <c r="EE1319"/>
      <c r="EF1319"/>
      <c r="EG1319"/>
      <c r="EH1319"/>
      <c r="EI1319"/>
      <c r="EJ1319"/>
      <c r="EK1319"/>
    </row>
    <row r="1320" spans="1:141" ht="15.75">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c r="CW1320"/>
      <c r="CX1320"/>
      <c r="CY1320"/>
      <c r="CZ1320"/>
      <c r="DA1320"/>
      <c r="DB1320"/>
      <c r="DC1320"/>
      <c r="DD1320"/>
      <c r="DE1320"/>
      <c r="DF1320"/>
      <c r="DG1320"/>
      <c r="DH1320"/>
      <c r="DI1320"/>
      <c r="DJ1320"/>
      <c r="DK1320"/>
      <c r="DL1320"/>
      <c r="DM1320"/>
      <c r="DN1320"/>
      <c r="DO1320"/>
      <c r="DP1320"/>
      <c r="DQ1320"/>
      <c r="DR1320"/>
      <c r="DS1320"/>
      <c r="DT1320"/>
      <c r="DU1320"/>
      <c r="DV1320"/>
      <c r="DW1320"/>
      <c r="DX1320"/>
      <c r="DY1320"/>
      <c r="DZ1320"/>
      <c r="EA1320"/>
      <c r="EB1320"/>
      <c r="EC1320"/>
      <c r="ED1320"/>
      <c r="EE1320"/>
      <c r="EF1320"/>
      <c r="EG1320"/>
      <c r="EH1320"/>
      <c r="EI1320"/>
      <c r="EJ1320"/>
      <c r="EK1320"/>
    </row>
    <row r="1321" spans="1:141" ht="15.75">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c r="CW1321"/>
      <c r="CX1321"/>
      <c r="CY1321"/>
      <c r="CZ1321"/>
      <c r="DA1321"/>
      <c r="DB1321"/>
      <c r="DC1321"/>
      <c r="DD1321"/>
      <c r="DE1321"/>
      <c r="DF1321"/>
      <c r="DG1321"/>
      <c r="DH1321"/>
      <c r="DI1321"/>
      <c r="DJ1321"/>
      <c r="DK1321"/>
      <c r="DL1321"/>
      <c r="DM1321"/>
      <c r="DN1321"/>
      <c r="DO1321"/>
      <c r="DP1321"/>
      <c r="DQ1321"/>
      <c r="DR1321"/>
      <c r="DS1321"/>
      <c r="DT1321"/>
      <c r="DU1321"/>
      <c r="DV1321"/>
      <c r="DW1321"/>
      <c r="DX1321"/>
      <c r="DY1321"/>
      <c r="DZ1321"/>
      <c r="EA1321"/>
      <c r="EB1321"/>
      <c r="EC1321"/>
      <c r="ED1321"/>
      <c r="EE1321"/>
      <c r="EF1321"/>
      <c r="EG1321"/>
      <c r="EH1321"/>
      <c r="EI1321"/>
      <c r="EJ1321"/>
      <c r="EK1321"/>
    </row>
    <row r="1322" spans="1:141" ht="15.75">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c r="CW1322"/>
      <c r="CX1322"/>
      <c r="CY1322"/>
      <c r="CZ1322"/>
      <c r="DA1322"/>
      <c r="DB1322"/>
      <c r="DC1322"/>
      <c r="DD1322"/>
      <c r="DE1322"/>
      <c r="DF1322"/>
      <c r="DG1322"/>
      <c r="DH1322"/>
      <c r="DI1322"/>
      <c r="DJ1322"/>
      <c r="DK1322"/>
      <c r="DL1322"/>
      <c r="DM1322"/>
      <c r="DN1322"/>
      <c r="DO1322"/>
      <c r="DP1322"/>
      <c r="DQ1322"/>
      <c r="DR1322"/>
      <c r="DS1322"/>
      <c r="DT1322"/>
      <c r="DU1322"/>
      <c r="DV1322"/>
      <c r="DW1322"/>
      <c r="DX1322"/>
      <c r="DY1322"/>
      <c r="DZ1322"/>
      <c r="EA1322"/>
      <c r="EB1322"/>
      <c r="EC1322"/>
      <c r="ED1322"/>
      <c r="EE1322"/>
      <c r="EF1322"/>
      <c r="EG1322"/>
      <c r="EH1322"/>
      <c r="EI1322"/>
      <c r="EJ1322"/>
      <c r="EK1322"/>
    </row>
    <row r="1323" spans="1:141" ht="15.75">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c r="CW1323"/>
      <c r="CX1323"/>
      <c r="CY1323"/>
      <c r="CZ1323"/>
      <c r="DA1323"/>
      <c r="DB1323"/>
      <c r="DC1323"/>
      <c r="DD1323"/>
      <c r="DE1323"/>
      <c r="DF1323"/>
      <c r="DG1323"/>
      <c r="DH1323"/>
      <c r="DI1323"/>
      <c r="DJ1323"/>
      <c r="DK1323"/>
      <c r="DL1323"/>
      <c r="DM1323"/>
      <c r="DN1323"/>
      <c r="DO1323"/>
      <c r="DP1323"/>
      <c r="DQ1323"/>
      <c r="DR1323"/>
      <c r="DS1323"/>
      <c r="DT1323"/>
      <c r="DU1323"/>
      <c r="DV1323"/>
      <c r="DW1323"/>
      <c r="DX1323"/>
      <c r="DY1323"/>
      <c r="DZ1323"/>
      <c r="EA1323"/>
      <c r="EB1323"/>
      <c r="EC1323"/>
      <c r="ED1323"/>
      <c r="EE1323"/>
      <c r="EF1323"/>
      <c r="EG1323"/>
      <c r="EH1323"/>
      <c r="EI1323"/>
      <c r="EJ1323"/>
      <c r="EK1323"/>
    </row>
    <row r="1324" spans="1:141" ht="15.75">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c r="CW1324"/>
      <c r="CX1324"/>
      <c r="CY1324"/>
      <c r="CZ1324"/>
      <c r="DA1324"/>
      <c r="DB1324"/>
      <c r="DC1324"/>
      <c r="DD1324"/>
      <c r="DE1324"/>
      <c r="DF1324"/>
      <c r="DG1324"/>
      <c r="DH1324"/>
      <c r="DI1324"/>
      <c r="DJ1324"/>
      <c r="DK1324"/>
      <c r="DL1324"/>
      <c r="DM1324"/>
      <c r="DN1324"/>
      <c r="DO1324"/>
      <c r="DP1324"/>
      <c r="DQ1324"/>
      <c r="DR1324"/>
      <c r="DS1324"/>
      <c r="DT1324"/>
      <c r="DU1324"/>
      <c r="DV1324"/>
      <c r="DW1324"/>
      <c r="DX1324"/>
      <c r="DY1324"/>
      <c r="DZ1324"/>
      <c r="EA1324"/>
      <c r="EB1324"/>
      <c r="EC1324"/>
      <c r="ED1324"/>
      <c r="EE1324"/>
      <c r="EF1324"/>
      <c r="EG1324"/>
      <c r="EH1324"/>
      <c r="EI1324"/>
      <c r="EJ1324"/>
      <c r="EK1324"/>
    </row>
    <row r="1325" spans="1:141" ht="15.75">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c r="CW1325"/>
      <c r="CX1325"/>
      <c r="CY1325"/>
      <c r="CZ1325"/>
      <c r="DA1325"/>
      <c r="DB1325"/>
      <c r="DC1325"/>
      <c r="DD1325"/>
      <c r="DE1325"/>
      <c r="DF1325"/>
      <c r="DG1325"/>
      <c r="DH1325"/>
      <c r="DI1325"/>
      <c r="DJ1325"/>
      <c r="DK1325"/>
      <c r="DL1325"/>
      <c r="DM1325"/>
      <c r="DN1325"/>
      <c r="DO1325"/>
      <c r="DP1325"/>
      <c r="DQ1325"/>
      <c r="DR1325"/>
      <c r="DS1325"/>
      <c r="DT1325"/>
      <c r="DU1325"/>
      <c r="DV1325"/>
      <c r="DW1325"/>
      <c r="DX1325"/>
      <c r="DY1325"/>
      <c r="DZ1325"/>
      <c r="EA1325"/>
      <c r="EB1325"/>
      <c r="EC1325"/>
      <c r="ED1325"/>
      <c r="EE1325"/>
      <c r="EF1325"/>
      <c r="EG1325"/>
      <c r="EH1325"/>
      <c r="EI1325"/>
      <c r="EJ1325"/>
      <c r="EK1325"/>
    </row>
    <row r="1326" spans="1:141" ht="15.75">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c r="CW1326"/>
      <c r="CX1326"/>
      <c r="CY1326"/>
      <c r="CZ1326"/>
      <c r="DA1326"/>
      <c r="DB1326"/>
      <c r="DC1326"/>
      <c r="DD1326"/>
      <c r="DE1326"/>
      <c r="DF1326"/>
      <c r="DG1326"/>
      <c r="DH1326"/>
      <c r="DI1326"/>
      <c r="DJ1326"/>
      <c r="DK1326"/>
      <c r="DL1326"/>
      <c r="DM1326"/>
      <c r="DN1326"/>
      <c r="DO1326"/>
      <c r="DP1326"/>
      <c r="DQ1326"/>
      <c r="DR1326"/>
      <c r="DS1326"/>
      <c r="DT1326"/>
      <c r="DU1326"/>
      <c r="DV1326"/>
      <c r="DW1326"/>
      <c r="DX1326"/>
      <c r="DY1326"/>
      <c r="DZ1326"/>
      <c r="EA1326"/>
      <c r="EB1326"/>
      <c r="EC1326"/>
      <c r="ED1326"/>
      <c r="EE1326"/>
      <c r="EF1326"/>
      <c r="EG1326"/>
      <c r="EH1326"/>
      <c r="EI1326"/>
      <c r="EJ1326"/>
      <c r="EK1326"/>
    </row>
    <row r="1327" spans="1:141" ht="15.75">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c r="CW1327"/>
      <c r="CX1327"/>
      <c r="CY1327"/>
      <c r="CZ1327"/>
      <c r="DA1327"/>
      <c r="DB1327"/>
      <c r="DC1327"/>
      <c r="DD1327"/>
      <c r="DE1327"/>
      <c r="DF1327"/>
      <c r="DG1327"/>
      <c r="DH1327"/>
      <c r="DI1327"/>
      <c r="DJ1327"/>
      <c r="DK1327"/>
      <c r="DL1327"/>
      <c r="DM1327"/>
      <c r="DN1327"/>
      <c r="DO1327"/>
      <c r="DP1327"/>
      <c r="DQ1327"/>
      <c r="DR1327"/>
      <c r="DS1327"/>
      <c r="DT1327"/>
      <c r="DU1327"/>
      <c r="DV1327"/>
      <c r="DW1327"/>
      <c r="DX1327"/>
      <c r="DY1327"/>
      <c r="DZ1327"/>
      <c r="EA1327"/>
      <c r="EB1327"/>
      <c r="EC1327"/>
      <c r="ED1327"/>
      <c r="EE1327"/>
      <c r="EF1327"/>
      <c r="EG1327"/>
      <c r="EH1327"/>
      <c r="EI1327"/>
      <c r="EJ1327"/>
      <c r="EK1327"/>
    </row>
    <row r="1328" spans="1:141" ht="15.75">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c r="CW1328"/>
      <c r="CX1328"/>
      <c r="CY1328"/>
      <c r="CZ1328"/>
      <c r="DA1328"/>
      <c r="DB1328"/>
      <c r="DC1328"/>
      <c r="DD1328"/>
      <c r="DE1328"/>
      <c r="DF1328"/>
      <c r="DG1328"/>
      <c r="DH1328"/>
      <c r="DI1328"/>
      <c r="DJ1328"/>
      <c r="DK1328"/>
      <c r="DL1328"/>
      <c r="DM1328"/>
      <c r="DN1328"/>
      <c r="DO1328"/>
      <c r="DP1328"/>
      <c r="DQ1328"/>
      <c r="DR1328"/>
      <c r="DS1328"/>
      <c r="DT1328"/>
      <c r="DU1328"/>
      <c r="DV1328"/>
      <c r="DW1328"/>
      <c r="DX1328"/>
      <c r="DY1328"/>
      <c r="DZ1328"/>
      <c r="EA1328"/>
      <c r="EB1328"/>
      <c r="EC1328"/>
      <c r="ED1328"/>
      <c r="EE1328"/>
      <c r="EF1328"/>
      <c r="EG1328"/>
      <c r="EH1328"/>
      <c r="EI1328"/>
      <c r="EJ1328"/>
      <c r="EK1328"/>
    </row>
    <row r="1329" spans="1:141" ht="15.75">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c r="CW1329"/>
      <c r="CX1329"/>
      <c r="CY1329"/>
      <c r="CZ1329"/>
      <c r="DA1329"/>
      <c r="DB1329"/>
      <c r="DC1329"/>
      <c r="DD1329"/>
      <c r="DE1329"/>
      <c r="DF1329"/>
      <c r="DG1329"/>
      <c r="DH1329"/>
      <c r="DI1329"/>
      <c r="DJ1329"/>
      <c r="DK1329"/>
      <c r="DL1329"/>
      <c r="DM1329"/>
      <c r="DN1329"/>
      <c r="DO1329"/>
      <c r="DP1329"/>
      <c r="DQ1329"/>
      <c r="DR1329"/>
      <c r="DS1329"/>
      <c r="DT1329"/>
      <c r="DU1329"/>
      <c r="DV1329"/>
      <c r="DW1329"/>
      <c r="DX1329"/>
      <c r="DY1329"/>
      <c r="DZ1329"/>
      <c r="EA1329"/>
      <c r="EB1329"/>
      <c r="EC1329"/>
      <c r="ED1329"/>
      <c r="EE1329"/>
      <c r="EF1329"/>
      <c r="EG1329"/>
      <c r="EH1329"/>
      <c r="EI1329"/>
      <c r="EJ1329"/>
      <c r="EK1329"/>
    </row>
    <row r="1330" spans="1:141" ht="15.75">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c r="CW1330"/>
      <c r="CX1330"/>
      <c r="CY1330"/>
      <c r="CZ1330"/>
      <c r="DA1330"/>
      <c r="DB1330"/>
      <c r="DC1330"/>
      <c r="DD1330"/>
      <c r="DE1330"/>
      <c r="DF1330"/>
      <c r="DG1330"/>
      <c r="DH1330"/>
      <c r="DI1330"/>
      <c r="DJ1330"/>
      <c r="DK1330"/>
      <c r="DL1330"/>
      <c r="DM1330"/>
      <c r="DN1330"/>
      <c r="DO1330"/>
      <c r="DP1330"/>
      <c r="DQ1330"/>
      <c r="DR1330"/>
      <c r="DS1330"/>
      <c r="DT1330"/>
      <c r="DU1330"/>
      <c r="DV1330"/>
      <c r="DW1330"/>
      <c r="DX1330"/>
      <c r="DY1330"/>
      <c r="DZ1330"/>
      <c r="EA1330"/>
      <c r="EB1330"/>
      <c r="EC1330"/>
      <c r="ED1330"/>
      <c r="EE1330"/>
      <c r="EF1330"/>
      <c r="EG1330"/>
      <c r="EH1330"/>
      <c r="EI1330"/>
      <c r="EJ1330"/>
      <c r="EK1330"/>
    </row>
    <row r="1331" spans="1:141" ht="15.75">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c r="CW1331"/>
      <c r="CX1331"/>
      <c r="CY1331"/>
      <c r="CZ1331"/>
      <c r="DA1331"/>
      <c r="DB1331"/>
      <c r="DC1331"/>
      <c r="DD1331"/>
      <c r="DE1331"/>
      <c r="DF1331"/>
      <c r="DG1331"/>
      <c r="DH1331"/>
      <c r="DI1331"/>
      <c r="DJ1331"/>
      <c r="DK1331"/>
      <c r="DL1331"/>
      <c r="DM1331"/>
      <c r="DN1331"/>
      <c r="DO1331"/>
      <c r="DP1331"/>
      <c r="DQ1331"/>
      <c r="DR1331"/>
      <c r="DS1331"/>
      <c r="DT1331"/>
      <c r="DU1331"/>
      <c r="DV1331"/>
      <c r="DW1331"/>
      <c r="DX1331"/>
      <c r="DY1331"/>
      <c r="DZ1331"/>
      <c r="EA1331"/>
      <c r="EB1331"/>
      <c r="EC1331"/>
      <c r="ED1331"/>
      <c r="EE1331"/>
      <c r="EF1331"/>
      <c r="EG1331"/>
      <c r="EH1331"/>
      <c r="EI1331"/>
      <c r="EJ1331"/>
      <c r="EK1331"/>
    </row>
    <row r="1332" spans="1:141" ht="15.75">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c r="CW1332"/>
      <c r="CX1332"/>
      <c r="CY1332"/>
      <c r="CZ1332"/>
      <c r="DA1332"/>
      <c r="DB1332"/>
      <c r="DC1332"/>
      <c r="DD1332"/>
      <c r="DE1332"/>
      <c r="DF1332"/>
      <c r="DG1332"/>
      <c r="DH1332"/>
      <c r="DI1332"/>
      <c r="DJ1332"/>
      <c r="DK1332"/>
      <c r="DL1332"/>
      <c r="DM1332"/>
      <c r="DN1332"/>
      <c r="DO1332"/>
      <c r="DP1332"/>
      <c r="DQ1332"/>
      <c r="DR1332"/>
      <c r="DS1332"/>
      <c r="DT1332"/>
      <c r="DU1332"/>
      <c r="DV1332"/>
      <c r="DW1332"/>
      <c r="DX1332"/>
      <c r="DY1332"/>
      <c r="DZ1332"/>
      <c r="EA1332"/>
      <c r="EB1332"/>
      <c r="EC1332"/>
      <c r="ED1332"/>
      <c r="EE1332"/>
      <c r="EF1332"/>
      <c r="EG1332"/>
      <c r="EH1332"/>
      <c r="EI1332"/>
      <c r="EJ1332"/>
      <c r="EK1332"/>
    </row>
    <row r="1333" spans="1:141" ht="15.75">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c r="CW1333"/>
      <c r="CX1333"/>
      <c r="CY1333"/>
      <c r="CZ1333"/>
      <c r="DA1333"/>
      <c r="DB1333"/>
      <c r="DC1333"/>
      <c r="DD1333"/>
      <c r="DE1333"/>
      <c r="DF1333"/>
      <c r="DG1333"/>
      <c r="DH1333"/>
      <c r="DI1333"/>
      <c r="DJ1333"/>
      <c r="DK1333"/>
      <c r="DL1333"/>
      <c r="DM1333"/>
      <c r="DN1333"/>
      <c r="DO1333"/>
      <c r="DP1333"/>
      <c r="DQ1333"/>
      <c r="DR1333"/>
      <c r="DS1333"/>
      <c r="DT1333"/>
      <c r="DU1333"/>
      <c r="DV1333"/>
      <c r="DW1333"/>
      <c r="DX1333"/>
      <c r="DY1333"/>
      <c r="DZ1333"/>
      <c r="EA1333"/>
      <c r="EB1333"/>
      <c r="EC1333"/>
      <c r="ED1333"/>
      <c r="EE1333"/>
      <c r="EF1333"/>
      <c r="EG1333"/>
      <c r="EH1333"/>
      <c r="EI1333"/>
      <c r="EJ1333"/>
      <c r="EK1333"/>
    </row>
    <row r="1334" spans="1:141" ht="15.75">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c r="CW1334"/>
      <c r="CX1334"/>
      <c r="CY1334"/>
      <c r="CZ1334"/>
      <c r="DA1334"/>
      <c r="DB1334"/>
      <c r="DC1334"/>
      <c r="DD1334"/>
      <c r="DE1334"/>
      <c r="DF1334"/>
      <c r="DG1334"/>
      <c r="DH1334"/>
      <c r="DI1334"/>
      <c r="DJ1334"/>
      <c r="DK1334"/>
      <c r="DL1334"/>
      <c r="DM1334"/>
      <c r="DN1334"/>
      <c r="DO1334"/>
      <c r="DP1334"/>
      <c r="DQ1334"/>
      <c r="DR1334"/>
      <c r="DS1334"/>
      <c r="DT1334"/>
      <c r="DU1334"/>
      <c r="DV1334"/>
      <c r="DW1334"/>
      <c r="DX1334"/>
      <c r="DY1334"/>
      <c r="DZ1334"/>
      <c r="EA1334"/>
      <c r="EB1334"/>
      <c r="EC1334"/>
      <c r="ED1334"/>
      <c r="EE1334"/>
      <c r="EF1334"/>
      <c r="EG1334"/>
      <c r="EH1334"/>
      <c r="EI1334"/>
      <c r="EJ1334"/>
      <c r="EK1334"/>
    </row>
    <row r="1335" spans="1:141" ht="15.75">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c r="CW1335"/>
      <c r="CX1335"/>
      <c r="CY1335"/>
      <c r="CZ1335"/>
      <c r="DA1335"/>
      <c r="DB1335"/>
      <c r="DC1335"/>
      <c r="DD1335"/>
      <c r="DE1335"/>
      <c r="DF1335"/>
      <c r="DG1335"/>
      <c r="DH1335"/>
      <c r="DI1335"/>
      <c r="DJ1335"/>
      <c r="DK1335"/>
      <c r="DL1335"/>
      <c r="DM1335"/>
      <c r="DN1335"/>
      <c r="DO1335"/>
      <c r="DP1335"/>
      <c r="DQ1335"/>
      <c r="DR1335"/>
      <c r="DS1335"/>
      <c r="DT1335"/>
      <c r="DU1335"/>
      <c r="DV1335"/>
      <c r="DW1335"/>
      <c r="DX1335"/>
      <c r="DY1335"/>
      <c r="DZ1335"/>
      <c r="EA1335"/>
      <c r="EB1335"/>
      <c r="EC1335"/>
      <c r="ED1335"/>
      <c r="EE1335"/>
      <c r="EF1335"/>
      <c r="EG1335"/>
      <c r="EH1335"/>
      <c r="EI1335"/>
      <c r="EJ1335"/>
      <c r="EK1335"/>
    </row>
    <row r="1336" spans="1:141" ht="15.75">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c r="CW1336"/>
      <c r="CX1336"/>
      <c r="CY1336"/>
      <c r="CZ1336"/>
      <c r="DA1336"/>
      <c r="DB1336"/>
      <c r="DC1336"/>
      <c r="DD1336"/>
      <c r="DE1336"/>
      <c r="DF1336"/>
      <c r="DG1336"/>
      <c r="DH1336"/>
      <c r="DI1336"/>
      <c r="DJ1336"/>
      <c r="DK1336"/>
      <c r="DL1336"/>
      <c r="DM1336"/>
      <c r="DN1336"/>
      <c r="DO1336"/>
      <c r="DP1336"/>
      <c r="DQ1336"/>
      <c r="DR1336"/>
      <c r="DS1336"/>
      <c r="DT1336"/>
      <c r="DU1336"/>
      <c r="DV1336"/>
      <c r="DW1336"/>
      <c r="DX1336"/>
      <c r="DY1336"/>
      <c r="DZ1336"/>
      <c r="EA1336"/>
      <c r="EB1336"/>
      <c r="EC1336"/>
      <c r="ED1336"/>
      <c r="EE1336"/>
      <c r="EF1336"/>
      <c r="EG1336"/>
      <c r="EH1336"/>
      <c r="EI1336"/>
      <c r="EJ1336"/>
      <c r="EK1336"/>
    </row>
    <row r="1337" spans="1:141" ht="15.75">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c r="CW1337"/>
      <c r="CX1337"/>
      <c r="CY1337"/>
      <c r="CZ1337"/>
      <c r="DA1337"/>
      <c r="DB1337"/>
      <c r="DC1337"/>
      <c r="DD1337"/>
      <c r="DE1337"/>
      <c r="DF1337"/>
      <c r="DG1337"/>
      <c r="DH1337"/>
      <c r="DI1337"/>
      <c r="DJ1337"/>
      <c r="DK1337"/>
      <c r="DL1337"/>
      <c r="DM1337"/>
      <c r="DN1337"/>
      <c r="DO1337"/>
      <c r="DP1337"/>
      <c r="DQ1337"/>
      <c r="DR1337"/>
      <c r="DS1337"/>
      <c r="DT1337"/>
      <c r="DU1337"/>
      <c r="DV1337"/>
      <c r="DW1337"/>
      <c r="DX1337"/>
      <c r="DY1337"/>
      <c r="DZ1337"/>
      <c r="EA1337"/>
      <c r="EB1337"/>
      <c r="EC1337"/>
      <c r="ED1337"/>
      <c r="EE1337"/>
      <c r="EF1337"/>
      <c r="EG1337"/>
      <c r="EH1337"/>
      <c r="EI1337"/>
      <c r="EJ1337"/>
      <c r="EK1337"/>
    </row>
    <row r="1338" spans="1:141" ht="15.75">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c r="CW1338"/>
      <c r="CX1338"/>
      <c r="CY1338"/>
      <c r="CZ1338"/>
      <c r="DA1338"/>
      <c r="DB1338"/>
      <c r="DC1338"/>
      <c r="DD1338"/>
      <c r="DE1338"/>
      <c r="DF1338"/>
      <c r="DG1338"/>
      <c r="DH1338"/>
      <c r="DI1338"/>
      <c r="DJ1338"/>
      <c r="DK1338"/>
      <c r="DL1338"/>
      <c r="DM1338"/>
      <c r="DN1338"/>
      <c r="DO1338"/>
      <c r="DP1338"/>
      <c r="DQ1338"/>
      <c r="DR1338"/>
      <c r="DS1338"/>
      <c r="DT1338"/>
      <c r="DU1338"/>
      <c r="DV1338"/>
      <c r="DW1338"/>
      <c r="DX1338"/>
      <c r="DY1338"/>
      <c r="DZ1338"/>
      <c r="EA1338"/>
      <c r="EB1338"/>
      <c r="EC1338"/>
      <c r="ED1338"/>
      <c r="EE1338"/>
      <c r="EF1338"/>
      <c r="EG1338"/>
      <c r="EH1338"/>
      <c r="EI1338"/>
      <c r="EJ1338"/>
      <c r="EK1338"/>
    </row>
    <row r="1339" spans="1:141" ht="15.75">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c r="CW1339"/>
      <c r="CX1339"/>
      <c r="CY1339"/>
      <c r="CZ1339"/>
      <c r="DA1339"/>
      <c r="DB1339"/>
      <c r="DC1339"/>
      <c r="DD1339"/>
      <c r="DE1339"/>
      <c r="DF1339"/>
      <c r="DG1339"/>
      <c r="DH1339"/>
      <c r="DI1339"/>
      <c r="DJ1339"/>
      <c r="DK1339"/>
      <c r="DL1339"/>
      <c r="DM1339"/>
      <c r="DN1339"/>
      <c r="DO1339"/>
      <c r="DP1339"/>
      <c r="DQ1339"/>
      <c r="DR1339"/>
      <c r="DS1339"/>
      <c r="DT1339"/>
      <c r="DU1339"/>
      <c r="DV1339"/>
      <c r="DW1339"/>
      <c r="DX1339"/>
      <c r="DY1339"/>
      <c r="DZ1339"/>
      <c r="EA1339"/>
      <c r="EB1339"/>
      <c r="EC1339"/>
      <c r="ED1339"/>
      <c r="EE1339"/>
      <c r="EF1339"/>
      <c r="EG1339"/>
      <c r="EH1339"/>
      <c r="EI1339"/>
      <c r="EJ1339"/>
      <c r="EK1339"/>
    </row>
    <row r="1340" spans="1:141" ht="15.75">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c r="CW1340"/>
      <c r="CX1340"/>
      <c r="CY1340"/>
      <c r="CZ1340"/>
      <c r="DA1340"/>
      <c r="DB1340"/>
      <c r="DC1340"/>
      <c r="DD1340"/>
      <c r="DE1340"/>
      <c r="DF1340"/>
      <c r="DG1340"/>
      <c r="DH1340"/>
      <c r="DI1340"/>
      <c r="DJ1340"/>
      <c r="DK1340"/>
      <c r="DL1340"/>
      <c r="DM1340"/>
      <c r="DN1340"/>
      <c r="DO1340"/>
      <c r="DP1340"/>
      <c r="DQ1340"/>
      <c r="DR1340"/>
      <c r="DS1340"/>
      <c r="DT1340"/>
      <c r="DU1340"/>
      <c r="DV1340"/>
      <c r="DW1340"/>
      <c r="DX1340"/>
      <c r="DY1340"/>
      <c r="DZ1340"/>
      <c r="EA1340"/>
      <c r="EB1340"/>
      <c r="EC1340"/>
      <c r="ED1340"/>
      <c r="EE1340"/>
      <c r="EF1340"/>
      <c r="EG1340"/>
      <c r="EH1340"/>
      <c r="EI1340"/>
      <c r="EJ1340"/>
      <c r="EK1340"/>
    </row>
    <row r="1341" spans="1:141" ht="15.75">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c r="CW1341"/>
      <c r="CX1341"/>
      <c r="CY1341"/>
      <c r="CZ1341"/>
      <c r="DA1341"/>
      <c r="DB1341"/>
      <c r="DC1341"/>
      <c r="DD1341"/>
      <c r="DE1341"/>
      <c r="DF1341"/>
      <c r="DG1341"/>
      <c r="DH1341"/>
      <c r="DI1341"/>
      <c r="DJ1341"/>
      <c r="DK1341"/>
      <c r="DL1341"/>
      <c r="DM1341"/>
      <c r="DN1341"/>
      <c r="DO1341"/>
      <c r="DP1341"/>
      <c r="DQ1341"/>
      <c r="DR1341"/>
      <c r="DS1341"/>
      <c r="DT1341"/>
      <c r="DU1341"/>
      <c r="DV1341"/>
      <c r="DW1341"/>
      <c r="DX1341"/>
      <c r="DY1341"/>
      <c r="DZ1341"/>
      <c r="EA1341"/>
      <c r="EB1341"/>
      <c r="EC1341"/>
      <c r="ED1341"/>
      <c r="EE1341"/>
      <c r="EF1341"/>
      <c r="EG1341"/>
      <c r="EH1341"/>
      <c r="EI1341"/>
      <c r="EJ1341"/>
      <c r="EK1341"/>
    </row>
    <row r="1342" spans="1:141" ht="15.75">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c r="CW1342"/>
      <c r="CX1342"/>
      <c r="CY1342"/>
      <c r="CZ1342"/>
      <c r="DA1342"/>
      <c r="DB1342"/>
      <c r="DC1342"/>
      <c r="DD1342"/>
      <c r="DE1342"/>
      <c r="DF1342"/>
      <c r="DG1342"/>
      <c r="DH1342"/>
      <c r="DI1342"/>
      <c r="DJ1342"/>
      <c r="DK1342"/>
      <c r="DL1342"/>
      <c r="DM1342"/>
      <c r="DN1342"/>
      <c r="DO1342"/>
      <c r="DP1342"/>
      <c r="DQ1342"/>
      <c r="DR1342"/>
      <c r="DS1342"/>
      <c r="DT1342"/>
      <c r="DU1342"/>
      <c r="DV1342"/>
      <c r="DW1342"/>
      <c r="DX1342"/>
      <c r="DY1342"/>
      <c r="DZ1342"/>
      <c r="EA1342"/>
      <c r="EB1342"/>
      <c r="EC1342"/>
      <c r="ED1342"/>
      <c r="EE1342"/>
      <c r="EF1342"/>
      <c r="EG1342"/>
      <c r="EH1342"/>
      <c r="EI1342"/>
      <c r="EJ1342"/>
      <c r="EK1342"/>
    </row>
    <row r="1343" spans="1:141" ht="15.75">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c r="CW1343"/>
      <c r="CX1343"/>
      <c r="CY1343"/>
      <c r="CZ1343"/>
      <c r="DA1343"/>
      <c r="DB1343"/>
      <c r="DC1343"/>
      <c r="DD1343"/>
      <c r="DE1343"/>
      <c r="DF1343"/>
      <c r="DG1343"/>
      <c r="DH1343"/>
      <c r="DI1343"/>
      <c r="DJ1343"/>
      <c r="DK1343"/>
      <c r="DL1343"/>
      <c r="DM1343"/>
      <c r="DN1343"/>
      <c r="DO1343"/>
      <c r="DP1343"/>
      <c r="DQ1343"/>
      <c r="DR1343"/>
      <c r="DS1343"/>
      <c r="DT1343"/>
      <c r="DU1343"/>
      <c r="DV1343"/>
      <c r="DW1343"/>
      <c r="DX1343"/>
      <c r="DY1343"/>
      <c r="DZ1343"/>
      <c r="EA1343"/>
      <c r="EB1343"/>
      <c r="EC1343"/>
      <c r="ED1343"/>
      <c r="EE1343"/>
      <c r="EF1343"/>
      <c r="EG1343"/>
      <c r="EH1343"/>
      <c r="EI1343"/>
      <c r="EJ1343"/>
      <c r="EK1343"/>
    </row>
    <row r="1344" spans="1:141" ht="15.75">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c r="CW1344"/>
      <c r="CX1344"/>
      <c r="CY1344"/>
      <c r="CZ1344"/>
      <c r="DA1344"/>
      <c r="DB1344"/>
      <c r="DC1344"/>
      <c r="DD1344"/>
      <c r="DE1344"/>
      <c r="DF1344"/>
      <c r="DG1344"/>
      <c r="DH1344"/>
      <c r="DI1344"/>
      <c r="DJ1344"/>
      <c r="DK1344"/>
      <c r="DL1344"/>
      <c r="DM1344"/>
      <c r="DN1344"/>
      <c r="DO1344"/>
      <c r="DP1344"/>
      <c r="DQ1344"/>
      <c r="DR1344"/>
      <c r="DS1344"/>
      <c r="DT1344"/>
      <c r="DU1344"/>
      <c r="DV1344"/>
      <c r="DW1344"/>
      <c r="DX1344"/>
      <c r="DY1344"/>
      <c r="DZ1344"/>
      <c r="EA1344"/>
      <c r="EB1344"/>
      <c r="EC1344"/>
      <c r="ED1344"/>
      <c r="EE1344"/>
      <c r="EF1344"/>
      <c r="EG1344"/>
      <c r="EH1344"/>
      <c r="EI1344"/>
      <c r="EJ1344"/>
      <c r="EK1344"/>
    </row>
    <row r="1345" spans="1:141" ht="15.75">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c r="CW1345"/>
      <c r="CX1345"/>
      <c r="CY1345"/>
      <c r="CZ1345"/>
      <c r="DA1345"/>
      <c r="DB1345"/>
      <c r="DC1345"/>
      <c r="DD1345"/>
      <c r="DE1345"/>
      <c r="DF1345"/>
      <c r="DG1345"/>
      <c r="DH1345"/>
      <c r="DI1345"/>
      <c r="DJ1345"/>
      <c r="DK1345"/>
      <c r="DL1345"/>
      <c r="DM1345"/>
      <c r="DN1345"/>
      <c r="DO1345"/>
      <c r="DP1345"/>
      <c r="DQ1345"/>
      <c r="DR1345"/>
      <c r="DS1345"/>
      <c r="DT1345"/>
      <c r="DU1345"/>
      <c r="DV1345"/>
      <c r="DW1345"/>
      <c r="DX1345"/>
      <c r="DY1345"/>
      <c r="DZ1345"/>
      <c r="EA1345"/>
      <c r="EB1345"/>
      <c r="EC1345"/>
      <c r="ED1345"/>
      <c r="EE1345"/>
      <c r="EF1345"/>
      <c r="EG1345"/>
      <c r="EH1345"/>
      <c r="EI1345"/>
      <c r="EJ1345"/>
      <c r="EK1345"/>
    </row>
    <row r="1346" spans="1:141" ht="15.75">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c r="CW1346"/>
      <c r="CX1346"/>
      <c r="CY1346"/>
      <c r="CZ1346"/>
      <c r="DA1346"/>
      <c r="DB1346"/>
      <c r="DC1346"/>
      <c r="DD1346"/>
      <c r="DE1346"/>
      <c r="DF1346"/>
      <c r="DG1346"/>
      <c r="DH1346"/>
      <c r="DI1346"/>
      <c r="DJ1346"/>
      <c r="DK1346"/>
      <c r="DL1346"/>
      <c r="DM1346"/>
      <c r="DN1346"/>
      <c r="DO1346"/>
      <c r="DP1346"/>
      <c r="DQ1346"/>
      <c r="DR1346"/>
      <c r="DS1346"/>
      <c r="DT1346"/>
      <c r="DU1346"/>
      <c r="DV1346"/>
      <c r="DW1346"/>
      <c r="DX1346"/>
      <c r="DY1346"/>
      <c r="DZ1346"/>
      <c r="EA1346"/>
      <c r="EB1346"/>
      <c r="EC1346"/>
      <c r="ED1346"/>
      <c r="EE1346"/>
      <c r="EF1346"/>
      <c r="EG1346"/>
      <c r="EH1346"/>
      <c r="EI1346"/>
      <c r="EJ1346"/>
      <c r="EK1346"/>
    </row>
    <row r="1347" spans="1:141" ht="15.75">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c r="CW1347"/>
      <c r="CX1347"/>
      <c r="CY1347"/>
      <c r="CZ1347"/>
      <c r="DA1347"/>
      <c r="DB1347"/>
      <c r="DC1347"/>
      <c r="DD1347"/>
      <c r="DE1347"/>
      <c r="DF1347"/>
      <c r="DG1347"/>
      <c r="DH1347"/>
      <c r="DI1347"/>
      <c r="DJ1347"/>
      <c r="DK1347"/>
      <c r="DL1347"/>
      <c r="DM1347"/>
      <c r="DN1347"/>
      <c r="DO1347"/>
      <c r="DP1347"/>
      <c r="DQ1347"/>
      <c r="DR1347"/>
      <c r="DS1347"/>
      <c r="DT1347"/>
      <c r="DU1347"/>
      <c r="DV1347"/>
      <c r="DW1347"/>
      <c r="DX1347"/>
      <c r="DY1347"/>
      <c r="DZ1347"/>
      <c r="EA1347"/>
      <c r="EB1347"/>
      <c r="EC1347"/>
      <c r="ED1347"/>
      <c r="EE1347"/>
      <c r="EF1347"/>
      <c r="EG1347"/>
      <c r="EH1347"/>
      <c r="EI1347"/>
      <c r="EJ1347"/>
      <c r="EK1347"/>
    </row>
    <row r="1348" spans="1:141" ht="15.75">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c r="CW1348"/>
      <c r="CX1348"/>
      <c r="CY1348"/>
      <c r="CZ1348"/>
      <c r="DA1348"/>
      <c r="DB1348"/>
      <c r="DC1348"/>
      <c r="DD1348"/>
      <c r="DE1348"/>
      <c r="DF1348"/>
      <c r="DG1348"/>
      <c r="DH1348"/>
      <c r="DI1348"/>
      <c r="DJ1348"/>
      <c r="DK1348"/>
      <c r="DL1348"/>
      <c r="DM1348"/>
      <c r="DN1348"/>
      <c r="DO1348"/>
      <c r="DP1348"/>
      <c r="DQ1348"/>
      <c r="DR1348"/>
      <c r="DS1348"/>
      <c r="DT1348"/>
      <c r="DU1348"/>
      <c r="DV1348"/>
      <c r="DW1348"/>
      <c r="DX1348"/>
      <c r="DY1348"/>
      <c r="DZ1348"/>
      <c r="EA1348"/>
      <c r="EB1348"/>
      <c r="EC1348"/>
      <c r="ED1348"/>
      <c r="EE1348"/>
      <c r="EF1348"/>
      <c r="EG1348"/>
      <c r="EH1348"/>
      <c r="EI1348"/>
      <c r="EJ1348"/>
      <c r="EK1348"/>
    </row>
    <row r="1349" spans="1:141" ht="15.75">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c r="CW1349"/>
      <c r="CX1349"/>
      <c r="CY1349"/>
      <c r="CZ1349"/>
      <c r="DA1349"/>
      <c r="DB1349"/>
      <c r="DC1349"/>
      <c r="DD1349"/>
      <c r="DE1349"/>
      <c r="DF1349"/>
      <c r="DG1349"/>
      <c r="DH1349"/>
      <c r="DI1349"/>
      <c r="DJ1349"/>
      <c r="DK1349"/>
      <c r="DL1349"/>
      <c r="DM1349"/>
      <c r="DN1349"/>
      <c r="DO1349"/>
      <c r="DP1349"/>
      <c r="DQ1349"/>
      <c r="DR1349"/>
      <c r="DS1349"/>
      <c r="DT1349"/>
      <c r="DU1349"/>
      <c r="DV1349"/>
      <c r="DW1349"/>
      <c r="DX1349"/>
      <c r="DY1349"/>
      <c r="DZ1349"/>
      <c r="EA1349"/>
      <c r="EB1349"/>
      <c r="EC1349"/>
      <c r="ED1349"/>
      <c r="EE1349"/>
      <c r="EF1349"/>
      <c r="EG1349"/>
      <c r="EH1349"/>
      <c r="EI1349"/>
      <c r="EJ1349"/>
      <c r="EK1349"/>
    </row>
    <row r="1350" spans="1:141" ht="15.75">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c r="CW1350"/>
      <c r="CX1350"/>
      <c r="CY1350"/>
      <c r="CZ1350"/>
      <c r="DA1350"/>
      <c r="DB1350"/>
      <c r="DC1350"/>
      <c r="DD1350"/>
      <c r="DE1350"/>
      <c r="DF1350"/>
      <c r="DG1350"/>
      <c r="DH1350"/>
      <c r="DI1350"/>
      <c r="DJ1350"/>
      <c r="DK1350"/>
      <c r="DL1350"/>
      <c r="DM1350"/>
      <c r="DN1350"/>
      <c r="DO1350"/>
      <c r="DP1350"/>
      <c r="DQ1350"/>
      <c r="DR1350"/>
      <c r="DS1350"/>
      <c r="DT1350"/>
      <c r="DU1350"/>
      <c r="DV1350"/>
      <c r="DW1350"/>
      <c r="DX1350"/>
      <c r="DY1350"/>
      <c r="DZ1350"/>
      <c r="EA1350"/>
      <c r="EB1350"/>
      <c r="EC1350"/>
      <c r="ED1350"/>
      <c r="EE1350"/>
      <c r="EF1350"/>
      <c r="EG1350"/>
      <c r="EH1350"/>
      <c r="EI1350"/>
      <c r="EJ1350"/>
      <c r="EK1350"/>
    </row>
    <row r="1351" spans="1:141" ht="15.75">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c r="CW1351"/>
      <c r="CX1351"/>
      <c r="CY1351"/>
      <c r="CZ1351"/>
      <c r="DA1351"/>
      <c r="DB1351"/>
      <c r="DC1351"/>
      <c r="DD1351"/>
      <c r="DE1351"/>
      <c r="DF1351"/>
      <c r="DG1351"/>
      <c r="DH1351"/>
      <c r="DI1351"/>
      <c r="DJ1351"/>
      <c r="DK1351"/>
      <c r="DL1351"/>
      <c r="DM1351"/>
      <c r="DN1351"/>
      <c r="DO1351"/>
      <c r="DP1351"/>
      <c r="DQ1351"/>
      <c r="DR1351"/>
      <c r="DS1351"/>
      <c r="DT1351"/>
      <c r="DU1351"/>
      <c r="DV1351"/>
      <c r="DW1351"/>
      <c r="DX1351"/>
      <c r="DY1351"/>
      <c r="DZ1351"/>
      <c r="EA1351"/>
      <c r="EB1351"/>
      <c r="EC1351"/>
      <c r="ED1351"/>
      <c r="EE1351"/>
      <c r="EF1351"/>
      <c r="EG1351"/>
      <c r="EH1351"/>
      <c r="EI1351"/>
      <c r="EJ1351"/>
      <c r="EK1351"/>
    </row>
    <row r="1352" spans="1:141" ht="15.75">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c r="CW1352"/>
      <c r="CX1352"/>
      <c r="CY1352"/>
      <c r="CZ1352"/>
      <c r="DA1352"/>
      <c r="DB1352"/>
      <c r="DC1352"/>
      <c r="DD1352"/>
      <c r="DE1352"/>
      <c r="DF1352"/>
      <c r="DG1352"/>
      <c r="DH1352"/>
      <c r="DI1352"/>
      <c r="DJ1352"/>
      <c r="DK1352"/>
      <c r="DL1352"/>
      <c r="DM1352"/>
      <c r="DN1352"/>
      <c r="DO1352"/>
      <c r="DP1352"/>
      <c r="DQ1352"/>
      <c r="DR1352"/>
      <c r="DS1352"/>
      <c r="DT1352"/>
      <c r="DU1352"/>
      <c r="DV1352"/>
      <c r="DW1352"/>
      <c r="DX1352"/>
      <c r="DY1352"/>
      <c r="DZ1352"/>
      <c r="EA1352"/>
      <c r="EB1352"/>
      <c r="EC1352"/>
      <c r="ED1352"/>
      <c r="EE1352"/>
      <c r="EF1352"/>
      <c r="EG1352"/>
      <c r="EH1352"/>
      <c r="EI1352"/>
      <c r="EJ1352"/>
      <c r="EK1352"/>
    </row>
    <row r="1353" spans="1:141" ht="15.75">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c r="CW1353"/>
      <c r="CX1353"/>
      <c r="CY1353"/>
      <c r="CZ1353"/>
      <c r="DA1353"/>
      <c r="DB1353"/>
      <c r="DC1353"/>
      <c r="DD1353"/>
      <c r="DE1353"/>
      <c r="DF1353"/>
      <c r="DG1353"/>
      <c r="DH1353"/>
      <c r="DI1353"/>
      <c r="DJ1353"/>
      <c r="DK1353"/>
      <c r="DL1353"/>
      <c r="DM1353"/>
      <c r="DN1353"/>
      <c r="DO1353"/>
      <c r="DP1353"/>
      <c r="DQ1353"/>
      <c r="DR1353"/>
      <c r="DS1353"/>
      <c r="DT1353"/>
      <c r="DU1353"/>
      <c r="DV1353"/>
      <c r="DW1353"/>
      <c r="DX1353"/>
      <c r="DY1353"/>
      <c r="DZ1353"/>
      <c r="EA1353"/>
      <c r="EB1353"/>
      <c r="EC1353"/>
      <c r="ED1353"/>
      <c r="EE1353"/>
      <c r="EF1353"/>
      <c r="EG1353"/>
      <c r="EH1353"/>
      <c r="EI1353"/>
      <c r="EJ1353"/>
      <c r="EK1353"/>
    </row>
    <row r="1354" spans="1:141" ht="15.75">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c r="CW1354"/>
      <c r="CX1354"/>
      <c r="CY1354"/>
      <c r="CZ1354"/>
      <c r="DA1354"/>
      <c r="DB1354"/>
      <c r="DC1354"/>
      <c r="DD1354"/>
      <c r="DE1354"/>
      <c r="DF1354"/>
      <c r="DG1354"/>
      <c r="DH1354"/>
      <c r="DI1354"/>
      <c r="DJ1354"/>
      <c r="DK1354"/>
      <c r="DL1354"/>
      <c r="DM1354"/>
      <c r="DN1354"/>
      <c r="DO1354"/>
      <c r="DP1354"/>
      <c r="DQ1354"/>
      <c r="DR1354"/>
      <c r="DS1354"/>
      <c r="DT1354"/>
      <c r="DU1354"/>
      <c r="DV1354"/>
      <c r="DW1354"/>
      <c r="DX1354"/>
      <c r="DY1354"/>
      <c r="DZ1354"/>
      <c r="EA1354"/>
      <c r="EB1354"/>
      <c r="EC1354"/>
      <c r="ED1354"/>
      <c r="EE1354"/>
      <c r="EF1354"/>
      <c r="EG1354"/>
      <c r="EH1354"/>
      <c r="EI1354"/>
      <c r="EJ1354"/>
      <c r="EK1354"/>
    </row>
    <row r="1355" spans="1:141" ht="15.75">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c r="CW1355"/>
      <c r="CX1355"/>
      <c r="CY1355"/>
      <c r="CZ1355"/>
      <c r="DA1355"/>
      <c r="DB1355"/>
      <c r="DC1355"/>
      <c r="DD1355"/>
      <c r="DE1355"/>
      <c r="DF1355"/>
      <c r="DG1355"/>
      <c r="DH1355"/>
      <c r="DI1355"/>
      <c r="DJ1355"/>
      <c r="DK1355"/>
      <c r="DL1355"/>
      <c r="DM1355"/>
      <c r="DN1355"/>
      <c r="DO1355"/>
      <c r="DP1355"/>
      <c r="DQ1355"/>
      <c r="DR1355"/>
      <c r="DS1355"/>
      <c r="DT1355"/>
      <c r="DU1355"/>
      <c r="DV1355"/>
      <c r="DW1355"/>
      <c r="DX1355"/>
      <c r="DY1355"/>
      <c r="DZ1355"/>
      <c r="EA1355"/>
      <c r="EB1355"/>
      <c r="EC1355"/>
      <c r="ED1355"/>
      <c r="EE1355"/>
      <c r="EF1355"/>
      <c r="EG1355"/>
      <c r="EH1355"/>
      <c r="EI1355"/>
      <c r="EJ1355"/>
      <c r="EK1355"/>
    </row>
    <row r="1356" spans="1:141" ht="15.75">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c r="CW1356"/>
      <c r="CX1356"/>
      <c r="CY1356"/>
      <c r="CZ1356"/>
      <c r="DA1356"/>
      <c r="DB1356"/>
      <c r="DC1356"/>
      <c r="DD1356"/>
      <c r="DE1356"/>
      <c r="DF1356"/>
      <c r="DG1356"/>
      <c r="DH1356"/>
      <c r="DI1356"/>
      <c r="DJ1356"/>
      <c r="DK1356"/>
      <c r="DL1356"/>
      <c r="DM1356"/>
      <c r="DN1356"/>
      <c r="DO1356"/>
      <c r="DP1356"/>
      <c r="DQ1356"/>
      <c r="DR1356"/>
      <c r="DS1356"/>
      <c r="DT1356"/>
      <c r="DU1356"/>
      <c r="DV1356"/>
      <c r="DW1356"/>
      <c r="DX1356"/>
      <c r="DY1356"/>
      <c r="DZ1356"/>
      <c r="EA1356"/>
      <c r="EB1356"/>
      <c r="EC1356"/>
      <c r="ED1356"/>
      <c r="EE1356"/>
      <c r="EF1356"/>
      <c r="EG1356"/>
      <c r="EH1356"/>
      <c r="EI1356"/>
      <c r="EJ1356"/>
      <c r="EK1356"/>
    </row>
    <row r="1357" spans="1:141" ht="15.75">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c r="CW1357"/>
      <c r="CX1357"/>
      <c r="CY1357"/>
      <c r="CZ1357"/>
      <c r="DA1357"/>
      <c r="DB1357"/>
      <c r="DC1357"/>
      <c r="DD1357"/>
      <c r="DE1357"/>
      <c r="DF1357"/>
      <c r="DG1357"/>
      <c r="DH1357"/>
      <c r="DI1357"/>
      <c r="DJ1357"/>
      <c r="DK1357"/>
      <c r="DL1357"/>
      <c r="DM1357"/>
      <c r="DN1357"/>
      <c r="DO1357"/>
      <c r="DP1357"/>
      <c r="DQ1357"/>
      <c r="DR1357"/>
      <c r="DS1357"/>
      <c r="DT1357"/>
      <c r="DU1357"/>
      <c r="DV1357"/>
      <c r="DW1357"/>
      <c r="DX1357"/>
      <c r="DY1357"/>
      <c r="DZ1357"/>
      <c r="EA1357"/>
      <c r="EB1357"/>
      <c r="EC1357"/>
      <c r="ED1357"/>
      <c r="EE1357"/>
      <c r="EF1357"/>
      <c r="EG1357"/>
      <c r="EH1357"/>
      <c r="EI1357"/>
      <c r="EJ1357"/>
      <c r="EK1357"/>
    </row>
    <row r="1358" spans="1:141" ht="15.75">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c r="CW1358"/>
      <c r="CX1358"/>
      <c r="CY1358"/>
      <c r="CZ1358"/>
      <c r="DA1358"/>
      <c r="DB1358"/>
      <c r="DC1358"/>
      <c r="DD1358"/>
      <c r="DE1358"/>
      <c r="DF1358"/>
      <c r="DG1358"/>
      <c r="DH1358"/>
      <c r="DI1358"/>
      <c r="DJ1358"/>
      <c r="DK1358"/>
      <c r="DL1358"/>
      <c r="DM1358"/>
      <c r="DN1358"/>
      <c r="DO1358"/>
      <c r="DP1358"/>
      <c r="DQ1358"/>
      <c r="DR1358"/>
      <c r="DS1358"/>
      <c r="DT1358"/>
      <c r="DU1358"/>
      <c r="DV1358"/>
      <c r="DW1358"/>
      <c r="DX1358"/>
      <c r="DY1358"/>
      <c r="DZ1358"/>
      <c r="EA1358"/>
      <c r="EB1358"/>
      <c r="EC1358"/>
      <c r="ED1358"/>
      <c r="EE1358"/>
      <c r="EF1358"/>
      <c r="EG1358"/>
      <c r="EH1358"/>
      <c r="EI1358"/>
      <c r="EJ1358"/>
      <c r="EK1358"/>
    </row>
    <row r="1359" spans="1:141" ht="15.75">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c r="CW1359"/>
      <c r="CX1359"/>
      <c r="CY1359"/>
      <c r="CZ1359"/>
      <c r="DA1359"/>
      <c r="DB1359"/>
      <c r="DC1359"/>
      <c r="DD1359"/>
      <c r="DE1359"/>
      <c r="DF1359"/>
      <c r="DG1359"/>
      <c r="DH1359"/>
      <c r="DI1359"/>
      <c r="DJ1359"/>
      <c r="DK1359"/>
      <c r="DL1359"/>
      <c r="DM1359"/>
      <c r="DN1359"/>
      <c r="DO1359"/>
      <c r="DP1359"/>
      <c r="DQ1359"/>
      <c r="DR1359"/>
      <c r="DS1359"/>
      <c r="DT1359"/>
      <c r="DU1359"/>
      <c r="DV1359"/>
      <c r="DW1359"/>
      <c r="DX1359"/>
      <c r="DY1359"/>
      <c r="DZ1359"/>
      <c r="EA1359"/>
      <c r="EB1359"/>
      <c r="EC1359"/>
      <c r="ED1359"/>
      <c r="EE1359"/>
      <c r="EF1359"/>
      <c r="EG1359"/>
      <c r="EH1359"/>
      <c r="EI1359"/>
      <c r="EJ1359"/>
      <c r="EK1359"/>
    </row>
    <row r="1360" spans="1:141" ht="15.75">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c r="CW1360"/>
      <c r="CX1360"/>
      <c r="CY1360"/>
      <c r="CZ1360"/>
      <c r="DA1360"/>
      <c r="DB1360"/>
      <c r="DC1360"/>
      <c r="DD1360"/>
      <c r="DE1360"/>
      <c r="DF1360"/>
      <c r="DG1360"/>
      <c r="DH1360"/>
      <c r="DI1360"/>
      <c r="DJ1360"/>
      <c r="DK1360"/>
      <c r="DL1360"/>
      <c r="DM1360"/>
      <c r="DN1360"/>
      <c r="DO1360"/>
      <c r="DP1360"/>
      <c r="DQ1360"/>
      <c r="DR1360"/>
      <c r="DS1360"/>
      <c r="DT1360"/>
      <c r="DU1360"/>
      <c r="DV1360"/>
      <c r="DW1360"/>
      <c r="DX1360"/>
      <c r="DY1360"/>
      <c r="DZ1360"/>
      <c r="EA1360"/>
      <c r="EB1360"/>
      <c r="EC1360"/>
      <c r="ED1360"/>
      <c r="EE1360"/>
      <c r="EF1360"/>
      <c r="EG1360"/>
      <c r="EH1360"/>
      <c r="EI1360"/>
      <c r="EJ1360"/>
      <c r="EK1360"/>
    </row>
    <row r="1361" spans="1:141" ht="15.75">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c r="DF1361"/>
      <c r="DG1361"/>
      <c r="DH1361"/>
      <c r="DI1361"/>
      <c r="DJ1361"/>
      <c r="DK1361"/>
      <c r="DL1361"/>
      <c r="DM1361"/>
      <c r="DN1361"/>
      <c r="DO1361"/>
      <c r="DP1361"/>
      <c r="DQ1361"/>
      <c r="DR1361"/>
      <c r="DS1361"/>
      <c r="DT1361"/>
      <c r="DU1361"/>
      <c r="DV1361"/>
      <c r="DW1361"/>
      <c r="DX1361"/>
      <c r="DY1361"/>
      <c r="DZ1361"/>
      <c r="EA1361"/>
      <c r="EB1361"/>
      <c r="EC1361"/>
      <c r="ED1361"/>
      <c r="EE1361"/>
      <c r="EF1361"/>
      <c r="EG1361"/>
      <c r="EH1361"/>
      <c r="EI1361"/>
      <c r="EJ1361"/>
      <c r="EK1361"/>
    </row>
    <row r="1362" spans="1:141" ht="15.75">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c r="CW1362"/>
      <c r="CX1362"/>
      <c r="CY1362"/>
      <c r="CZ1362"/>
      <c r="DA1362"/>
      <c r="DB1362"/>
      <c r="DC1362"/>
      <c r="DD1362"/>
      <c r="DE1362"/>
      <c r="DF1362"/>
      <c r="DG1362"/>
      <c r="DH1362"/>
      <c r="DI1362"/>
      <c r="DJ1362"/>
      <c r="DK1362"/>
      <c r="DL1362"/>
      <c r="DM1362"/>
      <c r="DN1362"/>
      <c r="DO1362"/>
      <c r="DP1362"/>
      <c r="DQ1362"/>
      <c r="DR1362"/>
      <c r="DS1362"/>
      <c r="DT1362"/>
      <c r="DU1362"/>
      <c r="DV1362"/>
      <c r="DW1362"/>
      <c r="DX1362"/>
      <c r="DY1362"/>
      <c r="DZ1362"/>
      <c r="EA1362"/>
      <c r="EB1362"/>
      <c r="EC1362"/>
      <c r="ED1362"/>
      <c r="EE1362"/>
      <c r="EF1362"/>
      <c r="EG1362"/>
      <c r="EH1362"/>
      <c r="EI1362"/>
      <c r="EJ1362"/>
      <c r="EK1362"/>
    </row>
    <row r="1363" spans="1:141" ht="15.75">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c r="CW1363"/>
      <c r="CX1363"/>
      <c r="CY1363"/>
      <c r="CZ1363"/>
      <c r="DA1363"/>
      <c r="DB1363"/>
      <c r="DC1363"/>
      <c r="DD1363"/>
      <c r="DE1363"/>
      <c r="DF1363"/>
      <c r="DG1363"/>
      <c r="DH1363"/>
      <c r="DI1363"/>
      <c r="DJ1363"/>
      <c r="DK1363"/>
      <c r="DL1363"/>
      <c r="DM1363"/>
      <c r="DN1363"/>
      <c r="DO1363"/>
      <c r="DP1363"/>
      <c r="DQ1363"/>
      <c r="DR1363"/>
      <c r="DS1363"/>
      <c r="DT1363"/>
      <c r="DU1363"/>
      <c r="DV1363"/>
      <c r="DW1363"/>
      <c r="DX1363"/>
      <c r="DY1363"/>
      <c r="DZ1363"/>
      <c r="EA1363"/>
      <c r="EB1363"/>
      <c r="EC1363"/>
      <c r="ED1363"/>
      <c r="EE1363"/>
      <c r="EF1363"/>
      <c r="EG1363"/>
      <c r="EH1363"/>
      <c r="EI1363"/>
      <c r="EJ1363"/>
      <c r="EK1363"/>
    </row>
    <row r="1364" spans="1:141" ht="15.75">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c r="CW1364"/>
      <c r="CX1364"/>
      <c r="CY1364"/>
      <c r="CZ1364"/>
      <c r="DA1364"/>
      <c r="DB1364"/>
      <c r="DC1364"/>
      <c r="DD1364"/>
      <c r="DE1364"/>
      <c r="DF1364"/>
      <c r="DG1364"/>
      <c r="DH1364"/>
      <c r="DI1364"/>
      <c r="DJ1364"/>
      <c r="DK1364"/>
      <c r="DL1364"/>
      <c r="DM1364"/>
      <c r="DN1364"/>
      <c r="DO1364"/>
      <c r="DP1364"/>
      <c r="DQ1364"/>
      <c r="DR1364"/>
      <c r="DS1364"/>
      <c r="DT1364"/>
      <c r="DU1364"/>
      <c r="DV1364"/>
      <c r="DW1364"/>
      <c r="DX1364"/>
      <c r="DY1364"/>
      <c r="DZ1364"/>
      <c r="EA1364"/>
      <c r="EB1364"/>
      <c r="EC1364"/>
      <c r="ED1364"/>
      <c r="EE1364"/>
      <c r="EF1364"/>
      <c r="EG1364"/>
      <c r="EH1364"/>
      <c r="EI1364"/>
      <c r="EJ1364"/>
      <c r="EK1364"/>
    </row>
    <row r="1365" spans="1:141" ht="15.75">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c r="CW1365"/>
      <c r="CX1365"/>
      <c r="CY1365"/>
      <c r="CZ1365"/>
      <c r="DA1365"/>
      <c r="DB1365"/>
      <c r="DC1365"/>
      <c r="DD1365"/>
      <c r="DE1365"/>
      <c r="DF1365"/>
      <c r="DG1365"/>
      <c r="DH1365"/>
      <c r="DI1365"/>
      <c r="DJ1365"/>
      <c r="DK1365"/>
      <c r="DL1365"/>
      <c r="DM1365"/>
      <c r="DN1365"/>
      <c r="DO1365"/>
      <c r="DP1365"/>
      <c r="DQ1365"/>
      <c r="DR1365"/>
      <c r="DS1365"/>
      <c r="DT1365"/>
      <c r="DU1365"/>
      <c r="DV1365"/>
      <c r="DW1365"/>
      <c r="DX1365"/>
      <c r="DY1365"/>
      <c r="DZ1365"/>
      <c r="EA1365"/>
      <c r="EB1365"/>
      <c r="EC1365"/>
      <c r="ED1365"/>
      <c r="EE1365"/>
      <c r="EF1365"/>
      <c r="EG1365"/>
      <c r="EH1365"/>
      <c r="EI1365"/>
      <c r="EJ1365"/>
      <c r="EK1365"/>
    </row>
    <row r="1366" spans="1:141" ht="15.75">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c r="CW1366"/>
      <c r="CX1366"/>
      <c r="CY1366"/>
      <c r="CZ1366"/>
      <c r="DA1366"/>
      <c r="DB1366"/>
      <c r="DC1366"/>
      <c r="DD1366"/>
      <c r="DE1366"/>
      <c r="DF1366"/>
      <c r="DG1366"/>
      <c r="DH1366"/>
      <c r="DI1366"/>
      <c r="DJ1366"/>
      <c r="DK1366"/>
      <c r="DL1366"/>
      <c r="DM1366"/>
      <c r="DN1366"/>
      <c r="DO1366"/>
      <c r="DP1366"/>
      <c r="DQ1366"/>
      <c r="DR1366"/>
      <c r="DS1366"/>
      <c r="DT1366"/>
      <c r="DU1366"/>
      <c r="DV1366"/>
      <c r="DW1366"/>
      <c r="DX1366"/>
      <c r="DY1366"/>
      <c r="DZ1366"/>
      <c r="EA1366"/>
      <c r="EB1366"/>
      <c r="EC1366"/>
      <c r="ED1366"/>
      <c r="EE1366"/>
      <c r="EF1366"/>
      <c r="EG1366"/>
      <c r="EH1366"/>
      <c r="EI1366"/>
      <c r="EJ1366"/>
      <c r="EK1366"/>
    </row>
    <row r="1367" spans="1:141" ht="15.75">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c r="CW1367"/>
      <c r="CX1367"/>
      <c r="CY1367"/>
      <c r="CZ1367"/>
      <c r="DA1367"/>
      <c r="DB1367"/>
      <c r="DC1367"/>
      <c r="DD1367"/>
      <c r="DE1367"/>
      <c r="DF1367"/>
      <c r="DG1367"/>
      <c r="DH1367"/>
      <c r="DI1367"/>
      <c r="DJ1367"/>
      <c r="DK1367"/>
      <c r="DL1367"/>
      <c r="DM1367"/>
      <c r="DN1367"/>
      <c r="DO1367"/>
      <c r="DP1367"/>
      <c r="DQ1367"/>
      <c r="DR1367"/>
      <c r="DS1367"/>
      <c r="DT1367"/>
      <c r="DU1367"/>
      <c r="DV1367"/>
      <c r="DW1367"/>
      <c r="DX1367"/>
      <c r="DY1367"/>
      <c r="DZ1367"/>
      <c r="EA1367"/>
      <c r="EB1367"/>
      <c r="EC1367"/>
      <c r="ED1367"/>
      <c r="EE1367"/>
      <c r="EF1367"/>
      <c r="EG1367"/>
      <c r="EH1367"/>
      <c r="EI1367"/>
      <c r="EJ1367"/>
      <c r="EK1367"/>
    </row>
    <row r="1368" spans="1:141" ht="15.75">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c r="CW1368"/>
      <c r="CX1368"/>
      <c r="CY1368"/>
      <c r="CZ1368"/>
      <c r="DA1368"/>
      <c r="DB1368"/>
      <c r="DC1368"/>
      <c r="DD1368"/>
      <c r="DE1368"/>
      <c r="DF1368"/>
      <c r="DG1368"/>
      <c r="DH1368"/>
      <c r="DI1368"/>
      <c r="DJ1368"/>
      <c r="DK1368"/>
      <c r="DL1368"/>
      <c r="DM1368"/>
      <c r="DN1368"/>
      <c r="DO1368"/>
      <c r="DP1368"/>
      <c r="DQ1368"/>
      <c r="DR1368"/>
      <c r="DS1368"/>
      <c r="DT1368"/>
      <c r="DU1368"/>
      <c r="DV1368"/>
      <c r="DW1368"/>
      <c r="DX1368"/>
      <c r="DY1368"/>
      <c r="DZ1368"/>
      <c r="EA1368"/>
      <c r="EB1368"/>
      <c r="EC1368"/>
      <c r="ED1368"/>
      <c r="EE1368"/>
      <c r="EF1368"/>
      <c r="EG1368"/>
      <c r="EH1368"/>
      <c r="EI1368"/>
      <c r="EJ1368"/>
      <c r="EK1368"/>
    </row>
    <row r="1369" spans="1:141" ht="15.75">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c r="CW1369"/>
      <c r="CX1369"/>
      <c r="CY1369"/>
      <c r="CZ1369"/>
      <c r="DA1369"/>
      <c r="DB1369"/>
      <c r="DC1369"/>
      <c r="DD1369"/>
      <c r="DE1369"/>
      <c r="DF1369"/>
      <c r="DG1369"/>
      <c r="DH1369"/>
      <c r="DI1369"/>
      <c r="DJ1369"/>
      <c r="DK1369"/>
      <c r="DL1369"/>
      <c r="DM1369"/>
      <c r="DN1369"/>
      <c r="DO1369"/>
      <c r="DP1369"/>
      <c r="DQ1369"/>
      <c r="DR1369"/>
      <c r="DS1369"/>
      <c r="DT1369"/>
      <c r="DU1369"/>
      <c r="DV1369"/>
      <c r="DW1369"/>
      <c r="DX1369"/>
      <c r="DY1369"/>
      <c r="DZ1369"/>
      <c r="EA1369"/>
      <c r="EB1369"/>
      <c r="EC1369"/>
      <c r="ED1369"/>
      <c r="EE1369"/>
      <c r="EF1369"/>
      <c r="EG1369"/>
      <c r="EH1369"/>
      <c r="EI1369"/>
      <c r="EJ1369"/>
      <c r="EK1369"/>
    </row>
    <row r="1370" spans="1:141" ht="15.75">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c r="CW1370"/>
      <c r="CX1370"/>
      <c r="CY1370"/>
      <c r="CZ1370"/>
      <c r="DA1370"/>
      <c r="DB1370"/>
      <c r="DC1370"/>
      <c r="DD1370"/>
      <c r="DE1370"/>
      <c r="DF1370"/>
      <c r="DG1370"/>
      <c r="DH1370"/>
      <c r="DI1370"/>
      <c r="DJ1370"/>
      <c r="DK1370"/>
      <c r="DL1370"/>
      <c r="DM1370"/>
      <c r="DN1370"/>
      <c r="DO1370"/>
      <c r="DP1370"/>
      <c r="DQ1370"/>
      <c r="DR1370"/>
      <c r="DS1370"/>
      <c r="DT1370"/>
      <c r="DU1370"/>
      <c r="DV1370"/>
      <c r="DW1370"/>
      <c r="DX1370"/>
      <c r="DY1370"/>
      <c r="DZ1370"/>
      <c r="EA1370"/>
      <c r="EB1370"/>
      <c r="EC1370"/>
      <c r="ED1370"/>
      <c r="EE1370"/>
      <c r="EF1370"/>
      <c r="EG1370"/>
      <c r="EH1370"/>
      <c r="EI1370"/>
      <c r="EJ1370"/>
      <c r="EK1370"/>
    </row>
    <row r="1371" spans="1:141" ht="15.75">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c r="CW1371"/>
      <c r="CX1371"/>
      <c r="CY1371"/>
      <c r="CZ1371"/>
      <c r="DA1371"/>
      <c r="DB1371"/>
      <c r="DC1371"/>
      <c r="DD1371"/>
      <c r="DE1371"/>
      <c r="DF1371"/>
      <c r="DG1371"/>
      <c r="DH1371"/>
      <c r="DI1371"/>
      <c r="DJ1371"/>
      <c r="DK1371"/>
      <c r="DL1371"/>
      <c r="DM1371"/>
      <c r="DN1371"/>
      <c r="DO1371"/>
      <c r="DP1371"/>
      <c r="DQ1371"/>
      <c r="DR1371"/>
      <c r="DS1371"/>
      <c r="DT1371"/>
      <c r="DU1371"/>
      <c r="DV1371"/>
      <c r="DW1371"/>
      <c r="DX1371"/>
      <c r="DY1371"/>
      <c r="DZ1371"/>
      <c r="EA1371"/>
      <c r="EB1371"/>
      <c r="EC1371"/>
      <c r="ED1371"/>
      <c r="EE1371"/>
      <c r="EF1371"/>
      <c r="EG1371"/>
      <c r="EH1371"/>
      <c r="EI1371"/>
      <c r="EJ1371"/>
      <c r="EK1371"/>
    </row>
    <row r="1372" spans="1:141" ht="15.75">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c r="CW1372"/>
      <c r="CX1372"/>
      <c r="CY1372"/>
      <c r="CZ1372"/>
      <c r="DA1372"/>
      <c r="DB1372"/>
      <c r="DC1372"/>
      <c r="DD1372"/>
      <c r="DE1372"/>
      <c r="DF1372"/>
      <c r="DG1372"/>
      <c r="DH1372"/>
      <c r="DI1372"/>
      <c r="DJ1372"/>
      <c r="DK1372"/>
      <c r="DL1372"/>
      <c r="DM1372"/>
      <c r="DN1372"/>
      <c r="DO1372"/>
      <c r="DP1372"/>
      <c r="DQ1372"/>
      <c r="DR1372"/>
      <c r="DS1372"/>
      <c r="DT1372"/>
      <c r="DU1372"/>
      <c r="DV1372"/>
      <c r="DW1372"/>
      <c r="DX1372"/>
      <c r="DY1372"/>
      <c r="DZ1372"/>
      <c r="EA1372"/>
      <c r="EB1372"/>
      <c r="EC1372"/>
      <c r="ED1372"/>
      <c r="EE1372"/>
      <c r="EF1372"/>
      <c r="EG1372"/>
      <c r="EH1372"/>
      <c r="EI1372"/>
      <c r="EJ1372"/>
      <c r="EK1372"/>
    </row>
    <row r="1373" spans="1:141" ht="15.75">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c r="CW1373"/>
      <c r="CX1373"/>
      <c r="CY1373"/>
      <c r="CZ1373"/>
      <c r="DA1373"/>
      <c r="DB1373"/>
      <c r="DC1373"/>
      <c r="DD1373"/>
      <c r="DE1373"/>
      <c r="DF1373"/>
      <c r="DG1373"/>
      <c r="DH1373"/>
      <c r="DI1373"/>
      <c r="DJ1373"/>
      <c r="DK1373"/>
      <c r="DL1373"/>
      <c r="DM1373"/>
      <c r="DN1373"/>
      <c r="DO1373"/>
      <c r="DP1373"/>
      <c r="DQ1373"/>
      <c r="DR1373"/>
      <c r="DS1373"/>
      <c r="DT1373"/>
      <c r="DU1373"/>
      <c r="DV1373"/>
      <c r="DW1373"/>
      <c r="DX1373"/>
      <c r="DY1373"/>
      <c r="DZ1373"/>
      <c r="EA1373"/>
      <c r="EB1373"/>
      <c r="EC1373"/>
      <c r="ED1373"/>
      <c r="EE1373"/>
      <c r="EF1373"/>
      <c r="EG1373"/>
      <c r="EH1373"/>
      <c r="EI1373"/>
      <c r="EJ1373"/>
      <c r="EK1373"/>
    </row>
    <row r="1374" spans="1:141" ht="15.75">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c r="CW1374"/>
      <c r="CX1374"/>
      <c r="CY1374"/>
      <c r="CZ1374"/>
      <c r="DA1374"/>
      <c r="DB1374"/>
      <c r="DC1374"/>
      <c r="DD1374"/>
      <c r="DE1374"/>
      <c r="DF1374"/>
      <c r="DG1374"/>
      <c r="DH1374"/>
      <c r="DI1374"/>
      <c r="DJ1374"/>
      <c r="DK1374"/>
      <c r="DL1374"/>
      <c r="DM1374"/>
      <c r="DN1374"/>
      <c r="DO1374"/>
      <c r="DP1374"/>
      <c r="DQ1374"/>
      <c r="DR1374"/>
      <c r="DS1374"/>
      <c r="DT1374"/>
      <c r="DU1374"/>
      <c r="DV1374"/>
      <c r="DW1374"/>
      <c r="DX1374"/>
      <c r="DY1374"/>
      <c r="DZ1374"/>
      <c r="EA1374"/>
      <c r="EB1374"/>
      <c r="EC1374"/>
      <c r="ED1374"/>
      <c r="EE1374"/>
      <c r="EF1374"/>
      <c r="EG1374"/>
      <c r="EH1374"/>
      <c r="EI1374"/>
      <c r="EJ1374"/>
      <c r="EK1374"/>
    </row>
    <row r="1375" spans="1:141" ht="15.75">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c r="CW1375"/>
      <c r="CX1375"/>
      <c r="CY1375"/>
      <c r="CZ1375"/>
      <c r="DA1375"/>
      <c r="DB1375"/>
      <c r="DC1375"/>
      <c r="DD1375"/>
      <c r="DE1375"/>
      <c r="DF1375"/>
      <c r="DG1375"/>
      <c r="DH1375"/>
      <c r="DI1375"/>
      <c r="DJ1375"/>
      <c r="DK1375"/>
      <c r="DL1375"/>
      <c r="DM1375"/>
      <c r="DN1375"/>
      <c r="DO1375"/>
      <c r="DP1375"/>
      <c r="DQ1375"/>
      <c r="DR1375"/>
      <c r="DS1375"/>
      <c r="DT1375"/>
      <c r="DU1375"/>
      <c r="DV1375"/>
      <c r="DW1375"/>
      <c r="DX1375"/>
      <c r="DY1375"/>
      <c r="DZ1375"/>
      <c r="EA1375"/>
      <c r="EB1375"/>
      <c r="EC1375"/>
      <c r="ED1375"/>
      <c r="EE1375"/>
      <c r="EF1375"/>
      <c r="EG1375"/>
      <c r="EH1375"/>
      <c r="EI1375"/>
      <c r="EJ1375"/>
      <c r="EK1375"/>
    </row>
    <row r="1376" spans="1:141" ht="15.75">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c r="CW1376"/>
      <c r="CX1376"/>
      <c r="CY1376"/>
      <c r="CZ1376"/>
      <c r="DA1376"/>
      <c r="DB1376"/>
      <c r="DC1376"/>
      <c r="DD1376"/>
      <c r="DE1376"/>
      <c r="DF1376"/>
      <c r="DG1376"/>
      <c r="DH1376"/>
      <c r="DI1376"/>
      <c r="DJ1376"/>
      <c r="DK1376"/>
      <c r="DL1376"/>
      <c r="DM1376"/>
      <c r="DN1376"/>
      <c r="DO1376"/>
      <c r="DP1376"/>
      <c r="DQ1376"/>
      <c r="DR1376"/>
      <c r="DS1376"/>
      <c r="DT1376"/>
      <c r="DU1376"/>
      <c r="DV1376"/>
      <c r="DW1376"/>
      <c r="DX1376"/>
      <c r="DY1376"/>
      <c r="DZ1376"/>
      <c r="EA1376"/>
      <c r="EB1376"/>
      <c r="EC1376"/>
      <c r="ED1376"/>
      <c r="EE1376"/>
      <c r="EF1376"/>
      <c r="EG1376"/>
      <c r="EH1376"/>
      <c r="EI1376"/>
      <c r="EJ1376"/>
      <c r="EK1376"/>
    </row>
    <row r="1377" spans="1:141" ht="15.75">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c r="CW1377"/>
      <c r="CX1377"/>
      <c r="CY1377"/>
      <c r="CZ1377"/>
      <c r="DA1377"/>
      <c r="DB1377"/>
      <c r="DC1377"/>
      <c r="DD1377"/>
      <c r="DE1377"/>
      <c r="DF1377"/>
      <c r="DG1377"/>
      <c r="DH1377"/>
      <c r="DI1377"/>
      <c r="DJ1377"/>
      <c r="DK1377"/>
      <c r="DL1377"/>
      <c r="DM1377"/>
      <c r="DN1377"/>
      <c r="DO1377"/>
      <c r="DP1377"/>
      <c r="DQ1377"/>
      <c r="DR1377"/>
      <c r="DS1377"/>
      <c r="DT1377"/>
      <c r="DU1377"/>
      <c r="DV1377"/>
      <c r="DW1377"/>
      <c r="DX1377"/>
      <c r="DY1377"/>
      <c r="DZ1377"/>
      <c r="EA1377"/>
      <c r="EB1377"/>
      <c r="EC1377"/>
      <c r="ED1377"/>
      <c r="EE1377"/>
      <c r="EF1377"/>
      <c r="EG1377"/>
      <c r="EH1377"/>
      <c r="EI1377"/>
      <c r="EJ1377"/>
      <c r="EK1377"/>
    </row>
    <row r="1378" spans="1:141" ht="15.75">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c r="CW1378"/>
      <c r="CX1378"/>
      <c r="CY1378"/>
      <c r="CZ1378"/>
      <c r="DA1378"/>
      <c r="DB1378"/>
      <c r="DC1378"/>
      <c r="DD1378"/>
      <c r="DE1378"/>
      <c r="DF1378"/>
      <c r="DG1378"/>
      <c r="DH1378"/>
      <c r="DI1378"/>
      <c r="DJ1378"/>
      <c r="DK1378"/>
      <c r="DL1378"/>
      <c r="DM1378"/>
      <c r="DN1378"/>
      <c r="DO1378"/>
      <c r="DP1378"/>
      <c r="DQ1378"/>
      <c r="DR1378"/>
      <c r="DS1378"/>
      <c r="DT1378"/>
      <c r="DU1378"/>
      <c r="DV1378"/>
      <c r="DW1378"/>
      <c r="DX1378"/>
      <c r="DY1378"/>
      <c r="DZ1378"/>
      <c r="EA1378"/>
      <c r="EB1378"/>
      <c r="EC1378"/>
      <c r="ED1378"/>
      <c r="EE1378"/>
      <c r="EF1378"/>
      <c r="EG1378"/>
      <c r="EH1378"/>
      <c r="EI1378"/>
      <c r="EJ1378"/>
      <c r="EK1378"/>
    </row>
    <row r="1379" spans="1:141" ht="15.75">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c r="CW1379"/>
      <c r="CX1379"/>
      <c r="CY1379"/>
      <c r="CZ1379"/>
      <c r="DA1379"/>
      <c r="DB1379"/>
      <c r="DC1379"/>
      <c r="DD1379"/>
      <c r="DE1379"/>
      <c r="DF1379"/>
      <c r="DG1379"/>
      <c r="DH1379"/>
      <c r="DI1379"/>
      <c r="DJ1379"/>
      <c r="DK1379"/>
      <c r="DL1379"/>
      <c r="DM1379"/>
      <c r="DN1379"/>
      <c r="DO1379"/>
      <c r="DP1379"/>
      <c r="DQ1379"/>
      <c r="DR1379"/>
      <c r="DS1379"/>
      <c r="DT1379"/>
      <c r="DU1379"/>
      <c r="DV1379"/>
      <c r="DW1379"/>
      <c r="DX1379"/>
      <c r="DY1379"/>
      <c r="DZ1379"/>
      <c r="EA1379"/>
      <c r="EB1379"/>
      <c r="EC1379"/>
      <c r="ED1379"/>
      <c r="EE1379"/>
      <c r="EF1379"/>
      <c r="EG1379"/>
      <c r="EH1379"/>
      <c r="EI1379"/>
      <c r="EJ1379"/>
      <c r="EK1379"/>
    </row>
    <row r="1380" spans="1:141" ht="15.75">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c r="CW1380"/>
      <c r="CX1380"/>
      <c r="CY1380"/>
      <c r="CZ1380"/>
      <c r="DA1380"/>
      <c r="DB1380"/>
      <c r="DC1380"/>
      <c r="DD1380"/>
      <c r="DE1380"/>
      <c r="DF1380"/>
      <c r="DG1380"/>
      <c r="DH1380"/>
      <c r="DI1380"/>
      <c r="DJ1380"/>
      <c r="DK1380"/>
      <c r="DL1380"/>
      <c r="DM1380"/>
      <c r="DN1380"/>
      <c r="DO1380"/>
      <c r="DP1380"/>
      <c r="DQ1380"/>
      <c r="DR1380"/>
      <c r="DS1380"/>
      <c r="DT1380"/>
      <c r="DU1380"/>
      <c r="DV1380"/>
      <c r="DW1380"/>
      <c r="DX1380"/>
      <c r="DY1380"/>
      <c r="DZ1380"/>
      <c r="EA1380"/>
      <c r="EB1380"/>
      <c r="EC1380"/>
      <c r="ED1380"/>
      <c r="EE1380"/>
      <c r="EF1380"/>
      <c r="EG1380"/>
      <c r="EH1380"/>
      <c r="EI1380"/>
      <c r="EJ1380"/>
      <c r="EK1380"/>
    </row>
    <row r="1381" spans="1:141" ht="15.75">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c r="CW1381"/>
      <c r="CX1381"/>
      <c r="CY1381"/>
      <c r="CZ1381"/>
      <c r="DA1381"/>
      <c r="DB1381"/>
      <c r="DC1381"/>
      <c r="DD1381"/>
      <c r="DE1381"/>
      <c r="DF1381"/>
      <c r="DG1381"/>
      <c r="DH1381"/>
      <c r="DI1381"/>
      <c r="DJ1381"/>
      <c r="DK1381"/>
      <c r="DL1381"/>
      <c r="DM1381"/>
      <c r="DN1381"/>
      <c r="DO1381"/>
      <c r="DP1381"/>
      <c r="DQ1381"/>
      <c r="DR1381"/>
      <c r="DS1381"/>
      <c r="DT1381"/>
      <c r="DU1381"/>
      <c r="DV1381"/>
      <c r="DW1381"/>
      <c r="DX1381"/>
      <c r="DY1381"/>
      <c r="DZ1381"/>
      <c r="EA1381"/>
      <c r="EB1381"/>
      <c r="EC1381"/>
      <c r="ED1381"/>
      <c r="EE1381"/>
      <c r="EF1381"/>
      <c r="EG1381"/>
      <c r="EH1381"/>
      <c r="EI1381"/>
      <c r="EJ1381"/>
      <c r="EK1381"/>
    </row>
    <row r="1382" spans="1:141" ht="15.75">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c r="CW1382"/>
      <c r="CX1382"/>
      <c r="CY1382"/>
      <c r="CZ1382"/>
      <c r="DA1382"/>
      <c r="DB1382"/>
      <c r="DC1382"/>
      <c r="DD1382"/>
      <c r="DE1382"/>
      <c r="DF1382"/>
      <c r="DG1382"/>
      <c r="DH1382"/>
      <c r="DI1382"/>
      <c r="DJ1382"/>
      <c r="DK1382"/>
      <c r="DL1382"/>
      <c r="DM1382"/>
      <c r="DN1382"/>
      <c r="DO1382"/>
      <c r="DP1382"/>
      <c r="DQ1382"/>
      <c r="DR1382"/>
      <c r="DS1382"/>
      <c r="DT1382"/>
      <c r="DU1382"/>
      <c r="DV1382"/>
      <c r="DW1382"/>
      <c r="DX1382"/>
      <c r="DY1382"/>
      <c r="DZ1382"/>
      <c r="EA1382"/>
      <c r="EB1382"/>
      <c r="EC1382"/>
      <c r="ED1382"/>
      <c r="EE1382"/>
      <c r="EF1382"/>
      <c r="EG1382"/>
      <c r="EH1382"/>
      <c r="EI1382"/>
      <c r="EJ1382"/>
      <c r="EK1382"/>
    </row>
    <row r="1383" spans="1:141" ht="15.75">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c r="CW1383"/>
      <c r="CX1383"/>
      <c r="CY1383"/>
      <c r="CZ1383"/>
      <c r="DA1383"/>
      <c r="DB1383"/>
      <c r="DC1383"/>
      <c r="DD1383"/>
      <c r="DE1383"/>
      <c r="DF1383"/>
      <c r="DG1383"/>
      <c r="DH1383"/>
      <c r="DI1383"/>
      <c r="DJ1383"/>
      <c r="DK1383"/>
      <c r="DL1383"/>
      <c r="DM1383"/>
      <c r="DN1383"/>
      <c r="DO1383"/>
      <c r="DP1383"/>
      <c r="DQ1383"/>
      <c r="DR1383"/>
      <c r="DS1383"/>
      <c r="DT1383"/>
      <c r="DU1383"/>
      <c r="DV1383"/>
      <c r="DW1383"/>
      <c r="DX1383"/>
      <c r="DY1383"/>
      <c r="DZ1383"/>
      <c r="EA1383"/>
      <c r="EB1383"/>
      <c r="EC1383"/>
      <c r="ED1383"/>
      <c r="EE1383"/>
      <c r="EF1383"/>
      <c r="EG1383"/>
      <c r="EH1383"/>
      <c r="EI1383"/>
      <c r="EJ1383"/>
      <c r="EK1383"/>
    </row>
    <row r="1384" spans="1:141" ht="15.75">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c r="CW1384"/>
      <c r="CX1384"/>
      <c r="CY1384"/>
      <c r="CZ1384"/>
      <c r="DA1384"/>
      <c r="DB1384"/>
      <c r="DC1384"/>
      <c r="DD1384"/>
      <c r="DE1384"/>
      <c r="DF1384"/>
      <c r="DG1384"/>
      <c r="DH1384"/>
      <c r="DI1384"/>
      <c r="DJ1384"/>
      <c r="DK1384"/>
      <c r="DL1384"/>
      <c r="DM1384"/>
      <c r="DN1384"/>
      <c r="DO1384"/>
      <c r="DP1384"/>
      <c r="DQ1384"/>
      <c r="DR1384"/>
      <c r="DS1384"/>
      <c r="DT1384"/>
      <c r="DU1384"/>
      <c r="DV1384"/>
      <c r="DW1384"/>
      <c r="DX1384"/>
      <c r="DY1384"/>
      <c r="DZ1384"/>
      <c r="EA1384"/>
      <c r="EB1384"/>
      <c r="EC1384"/>
      <c r="ED1384"/>
      <c r="EE1384"/>
      <c r="EF1384"/>
      <c r="EG1384"/>
      <c r="EH1384"/>
      <c r="EI1384"/>
      <c r="EJ1384"/>
      <c r="EK1384"/>
    </row>
    <row r="1385" spans="1:141" ht="15.75">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c r="CW1385"/>
      <c r="CX1385"/>
      <c r="CY1385"/>
      <c r="CZ1385"/>
      <c r="DA1385"/>
      <c r="DB1385"/>
      <c r="DC1385"/>
      <c r="DD1385"/>
      <c r="DE1385"/>
      <c r="DF1385"/>
      <c r="DG1385"/>
      <c r="DH1385"/>
      <c r="DI1385"/>
      <c r="DJ1385"/>
      <c r="DK1385"/>
      <c r="DL1385"/>
      <c r="DM1385"/>
      <c r="DN1385"/>
      <c r="DO1385"/>
      <c r="DP1385"/>
      <c r="DQ1385"/>
      <c r="DR1385"/>
      <c r="DS1385"/>
      <c r="DT1385"/>
      <c r="DU1385"/>
      <c r="DV1385"/>
      <c r="DW1385"/>
      <c r="DX1385"/>
      <c r="DY1385"/>
      <c r="DZ1385"/>
      <c r="EA1385"/>
      <c r="EB1385"/>
      <c r="EC1385"/>
      <c r="ED1385"/>
      <c r="EE1385"/>
      <c r="EF1385"/>
      <c r="EG1385"/>
      <c r="EH1385"/>
      <c r="EI1385"/>
      <c r="EJ1385"/>
      <c r="EK1385"/>
    </row>
    <row r="1386" spans="1:141" ht="15.75">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c r="CW1386"/>
      <c r="CX1386"/>
      <c r="CY1386"/>
      <c r="CZ1386"/>
      <c r="DA1386"/>
      <c r="DB1386"/>
      <c r="DC1386"/>
      <c r="DD1386"/>
      <c r="DE1386"/>
      <c r="DF1386"/>
      <c r="DG1386"/>
      <c r="DH1386"/>
      <c r="DI1386"/>
      <c r="DJ1386"/>
      <c r="DK1386"/>
      <c r="DL1386"/>
      <c r="DM1386"/>
      <c r="DN1386"/>
      <c r="DO1386"/>
      <c r="DP1386"/>
      <c r="DQ1386"/>
      <c r="DR1386"/>
      <c r="DS1386"/>
      <c r="DT1386"/>
      <c r="DU1386"/>
      <c r="DV1386"/>
      <c r="DW1386"/>
      <c r="DX1386"/>
      <c r="DY1386"/>
      <c r="DZ1386"/>
      <c r="EA1386"/>
      <c r="EB1386"/>
      <c r="EC1386"/>
      <c r="ED1386"/>
      <c r="EE1386"/>
      <c r="EF1386"/>
      <c r="EG1386"/>
      <c r="EH1386"/>
      <c r="EI1386"/>
      <c r="EJ1386"/>
      <c r="EK1386"/>
    </row>
    <row r="1387" spans="1:141" ht="15.75">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c r="CW1387"/>
      <c r="CX1387"/>
      <c r="CY1387"/>
      <c r="CZ1387"/>
      <c r="DA1387"/>
      <c r="DB1387"/>
      <c r="DC1387"/>
      <c r="DD1387"/>
      <c r="DE1387"/>
      <c r="DF1387"/>
      <c r="DG1387"/>
      <c r="DH1387"/>
      <c r="DI1387"/>
      <c r="DJ1387"/>
      <c r="DK1387"/>
      <c r="DL1387"/>
      <c r="DM1387"/>
      <c r="DN1387"/>
      <c r="DO1387"/>
      <c r="DP1387"/>
      <c r="DQ1387"/>
      <c r="DR1387"/>
      <c r="DS1387"/>
      <c r="DT1387"/>
      <c r="DU1387"/>
      <c r="DV1387"/>
      <c r="DW1387"/>
      <c r="DX1387"/>
      <c r="DY1387"/>
      <c r="DZ1387"/>
      <c r="EA1387"/>
      <c r="EB1387"/>
      <c r="EC1387"/>
      <c r="ED1387"/>
      <c r="EE1387"/>
      <c r="EF1387"/>
      <c r="EG1387"/>
      <c r="EH1387"/>
      <c r="EI1387"/>
      <c r="EJ1387"/>
      <c r="EK1387"/>
    </row>
    <row r="1388" spans="1:141" ht="15.75">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c r="CW1388"/>
      <c r="CX1388"/>
      <c r="CY1388"/>
      <c r="CZ1388"/>
      <c r="DA1388"/>
      <c r="DB1388"/>
      <c r="DC1388"/>
      <c r="DD1388"/>
      <c r="DE1388"/>
      <c r="DF1388"/>
      <c r="DG1388"/>
      <c r="DH1388"/>
      <c r="DI1388"/>
      <c r="DJ1388"/>
      <c r="DK1388"/>
      <c r="DL1388"/>
      <c r="DM1388"/>
      <c r="DN1388"/>
      <c r="DO1388"/>
      <c r="DP1388"/>
      <c r="DQ1388"/>
      <c r="DR1388"/>
      <c r="DS1388"/>
      <c r="DT1388"/>
      <c r="DU1388"/>
      <c r="DV1388"/>
      <c r="DW1388"/>
      <c r="DX1388"/>
      <c r="DY1388"/>
      <c r="DZ1388"/>
      <c r="EA1388"/>
      <c r="EB1388"/>
      <c r="EC1388"/>
      <c r="ED1388"/>
      <c r="EE1388"/>
      <c r="EF1388"/>
      <c r="EG1388"/>
      <c r="EH1388"/>
      <c r="EI1388"/>
      <c r="EJ1388"/>
      <c r="EK1388"/>
    </row>
    <row r="1389" spans="1:141" ht="15.75">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c r="CW1389"/>
      <c r="CX1389"/>
      <c r="CY1389"/>
      <c r="CZ1389"/>
      <c r="DA1389"/>
      <c r="DB1389"/>
      <c r="DC1389"/>
      <c r="DD1389"/>
      <c r="DE1389"/>
      <c r="DF1389"/>
      <c r="DG1389"/>
      <c r="DH1389"/>
      <c r="DI1389"/>
      <c r="DJ1389"/>
      <c r="DK1389"/>
      <c r="DL1389"/>
      <c r="DM1389"/>
      <c r="DN1389"/>
      <c r="DO1389"/>
      <c r="DP1389"/>
      <c r="DQ1389"/>
      <c r="DR1389"/>
      <c r="DS1389"/>
      <c r="DT1389"/>
      <c r="DU1389"/>
      <c r="DV1389"/>
      <c r="DW1389"/>
      <c r="DX1389"/>
      <c r="DY1389"/>
      <c r="DZ1389"/>
      <c r="EA1389"/>
      <c r="EB1389"/>
      <c r="EC1389"/>
      <c r="ED1389"/>
      <c r="EE1389"/>
      <c r="EF1389"/>
      <c r="EG1389"/>
      <c r="EH1389"/>
      <c r="EI1389"/>
      <c r="EJ1389"/>
      <c r="EK1389"/>
    </row>
    <row r="1390" spans="1:141" ht="15.75">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c r="CW1390"/>
      <c r="CX1390"/>
      <c r="CY1390"/>
      <c r="CZ1390"/>
      <c r="DA1390"/>
      <c r="DB1390"/>
      <c r="DC1390"/>
      <c r="DD1390"/>
      <c r="DE1390"/>
      <c r="DF1390"/>
      <c r="DG1390"/>
      <c r="DH1390"/>
      <c r="DI1390"/>
      <c r="DJ1390"/>
      <c r="DK1390"/>
      <c r="DL1390"/>
      <c r="DM1390"/>
      <c r="DN1390"/>
      <c r="DO1390"/>
      <c r="DP1390"/>
      <c r="DQ1390"/>
      <c r="DR1390"/>
      <c r="DS1390"/>
      <c r="DT1390"/>
      <c r="DU1390"/>
      <c r="DV1390"/>
      <c r="DW1390"/>
      <c r="DX1390"/>
      <c r="DY1390"/>
      <c r="DZ1390"/>
      <c r="EA1390"/>
      <c r="EB1390"/>
      <c r="EC1390"/>
      <c r="ED1390"/>
      <c r="EE1390"/>
      <c r="EF1390"/>
      <c r="EG1390"/>
      <c r="EH1390"/>
      <c r="EI1390"/>
      <c r="EJ1390"/>
      <c r="EK1390"/>
    </row>
    <row r="1391" spans="1:141" ht="15.75">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c r="CW1391"/>
      <c r="CX1391"/>
      <c r="CY1391"/>
      <c r="CZ1391"/>
      <c r="DA1391"/>
      <c r="DB1391"/>
      <c r="DC1391"/>
      <c r="DD1391"/>
      <c r="DE1391"/>
      <c r="DF1391"/>
      <c r="DG1391"/>
      <c r="DH1391"/>
      <c r="DI1391"/>
      <c r="DJ1391"/>
      <c r="DK1391"/>
      <c r="DL1391"/>
      <c r="DM1391"/>
      <c r="DN1391"/>
      <c r="DO1391"/>
      <c r="DP1391"/>
      <c r="DQ1391"/>
      <c r="DR1391"/>
      <c r="DS1391"/>
      <c r="DT1391"/>
      <c r="DU1391"/>
      <c r="DV1391"/>
      <c r="DW1391"/>
      <c r="DX1391"/>
      <c r="DY1391"/>
      <c r="DZ1391"/>
      <c r="EA1391"/>
      <c r="EB1391"/>
      <c r="EC1391"/>
      <c r="ED1391"/>
      <c r="EE1391"/>
      <c r="EF1391"/>
      <c r="EG1391"/>
      <c r="EH1391"/>
      <c r="EI1391"/>
      <c r="EJ1391"/>
      <c r="EK1391"/>
    </row>
    <row r="1392" spans="1:141" ht="15.75">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c r="CW1392"/>
      <c r="CX1392"/>
      <c r="CY1392"/>
      <c r="CZ1392"/>
      <c r="DA1392"/>
      <c r="DB1392"/>
      <c r="DC1392"/>
      <c r="DD1392"/>
      <c r="DE1392"/>
      <c r="DF1392"/>
      <c r="DG1392"/>
      <c r="DH1392"/>
      <c r="DI1392"/>
      <c r="DJ1392"/>
      <c r="DK1392"/>
      <c r="DL1392"/>
      <c r="DM1392"/>
      <c r="DN1392"/>
      <c r="DO1392"/>
      <c r="DP1392"/>
      <c r="DQ1392"/>
      <c r="DR1392"/>
      <c r="DS1392"/>
      <c r="DT1392"/>
      <c r="DU1392"/>
      <c r="DV1392"/>
      <c r="DW1392"/>
      <c r="DX1392"/>
      <c r="DY1392"/>
      <c r="DZ1392"/>
      <c r="EA1392"/>
      <c r="EB1392"/>
      <c r="EC1392"/>
      <c r="ED1392"/>
      <c r="EE1392"/>
      <c r="EF1392"/>
      <c r="EG1392"/>
      <c r="EH1392"/>
      <c r="EI1392"/>
      <c r="EJ1392"/>
      <c r="EK1392"/>
    </row>
    <row r="1393" spans="1:141" ht="15.75">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c r="CW1393"/>
      <c r="CX1393"/>
      <c r="CY1393"/>
      <c r="CZ1393"/>
      <c r="DA1393"/>
      <c r="DB1393"/>
      <c r="DC1393"/>
      <c r="DD1393"/>
      <c r="DE1393"/>
      <c r="DF1393"/>
      <c r="DG1393"/>
      <c r="DH1393"/>
      <c r="DI1393"/>
      <c r="DJ1393"/>
      <c r="DK1393"/>
      <c r="DL1393"/>
      <c r="DM1393"/>
      <c r="DN1393"/>
      <c r="DO1393"/>
      <c r="DP1393"/>
      <c r="DQ1393"/>
      <c r="DR1393"/>
      <c r="DS1393"/>
      <c r="DT1393"/>
      <c r="DU1393"/>
      <c r="DV1393"/>
      <c r="DW1393"/>
      <c r="DX1393"/>
      <c r="DY1393"/>
      <c r="DZ1393"/>
      <c r="EA1393"/>
      <c r="EB1393"/>
      <c r="EC1393"/>
      <c r="ED1393"/>
      <c r="EE1393"/>
      <c r="EF1393"/>
      <c r="EG1393"/>
      <c r="EH1393"/>
      <c r="EI1393"/>
      <c r="EJ1393"/>
      <c r="EK1393"/>
    </row>
    <row r="1394" spans="1:141" ht="15.75">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c r="CW1394"/>
      <c r="CX1394"/>
      <c r="CY1394"/>
      <c r="CZ1394"/>
      <c r="DA1394"/>
      <c r="DB1394"/>
      <c r="DC1394"/>
      <c r="DD1394"/>
      <c r="DE1394"/>
      <c r="DF1394"/>
      <c r="DG1394"/>
      <c r="DH1394"/>
      <c r="DI1394"/>
      <c r="DJ1394"/>
      <c r="DK1394"/>
      <c r="DL1394"/>
      <c r="DM1394"/>
      <c r="DN1394"/>
      <c r="DO1394"/>
      <c r="DP1394"/>
      <c r="DQ1394"/>
      <c r="DR1394"/>
      <c r="DS1394"/>
      <c r="DT1394"/>
      <c r="DU1394"/>
      <c r="DV1394"/>
      <c r="DW1394"/>
      <c r="DX1394"/>
      <c r="DY1394"/>
      <c r="DZ1394"/>
      <c r="EA1394"/>
      <c r="EB1394"/>
      <c r="EC1394"/>
      <c r="ED1394"/>
      <c r="EE1394"/>
      <c r="EF1394"/>
      <c r="EG1394"/>
      <c r="EH1394"/>
      <c r="EI1394"/>
      <c r="EJ1394"/>
      <c r="EK1394"/>
    </row>
    <row r="1395" spans="1:141" ht="15.75">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c r="CW1395"/>
      <c r="CX1395"/>
      <c r="CY1395"/>
      <c r="CZ1395"/>
      <c r="DA1395"/>
      <c r="DB1395"/>
      <c r="DC1395"/>
      <c r="DD1395"/>
      <c r="DE1395"/>
      <c r="DF1395"/>
      <c r="DG1395"/>
      <c r="DH1395"/>
      <c r="DI1395"/>
      <c r="DJ1395"/>
      <c r="DK1395"/>
      <c r="DL1395"/>
      <c r="DM1395"/>
      <c r="DN1395"/>
      <c r="DO1395"/>
      <c r="DP1395"/>
      <c r="DQ1395"/>
      <c r="DR1395"/>
      <c r="DS1395"/>
      <c r="DT1395"/>
      <c r="DU1395"/>
      <c r="DV1395"/>
      <c r="DW1395"/>
      <c r="DX1395"/>
      <c r="DY1395"/>
      <c r="DZ1395"/>
      <c r="EA1395"/>
      <c r="EB1395"/>
      <c r="EC1395"/>
      <c r="ED1395"/>
      <c r="EE1395"/>
      <c r="EF1395"/>
      <c r="EG1395"/>
      <c r="EH1395"/>
      <c r="EI1395"/>
      <c r="EJ1395"/>
      <c r="EK1395"/>
    </row>
    <row r="1396" spans="1:141" ht="15.75">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c r="CW1396"/>
      <c r="CX1396"/>
      <c r="CY1396"/>
      <c r="CZ1396"/>
      <c r="DA1396"/>
      <c r="DB1396"/>
      <c r="DC1396"/>
      <c r="DD1396"/>
      <c r="DE1396"/>
      <c r="DF1396"/>
      <c r="DG1396"/>
      <c r="DH1396"/>
      <c r="DI1396"/>
      <c r="DJ1396"/>
      <c r="DK1396"/>
      <c r="DL1396"/>
      <c r="DM1396"/>
      <c r="DN1396"/>
      <c r="DO1396"/>
      <c r="DP1396"/>
      <c r="DQ1396"/>
      <c r="DR1396"/>
      <c r="DS1396"/>
      <c r="DT1396"/>
      <c r="DU1396"/>
      <c r="DV1396"/>
      <c r="DW1396"/>
      <c r="DX1396"/>
      <c r="DY1396"/>
      <c r="DZ1396"/>
      <c r="EA1396"/>
      <c r="EB1396"/>
      <c r="EC1396"/>
      <c r="ED1396"/>
      <c r="EE1396"/>
      <c r="EF1396"/>
      <c r="EG1396"/>
      <c r="EH1396"/>
      <c r="EI1396"/>
      <c r="EJ1396"/>
      <c r="EK1396"/>
    </row>
    <row r="1397" spans="1:141" ht="15.75">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c r="CW1397"/>
      <c r="CX1397"/>
      <c r="CY1397"/>
      <c r="CZ1397"/>
      <c r="DA1397"/>
      <c r="DB1397"/>
      <c r="DC1397"/>
      <c r="DD1397"/>
      <c r="DE1397"/>
      <c r="DF1397"/>
      <c r="DG1397"/>
      <c r="DH1397"/>
      <c r="DI1397"/>
      <c r="DJ1397"/>
      <c r="DK1397"/>
      <c r="DL1397"/>
      <c r="DM1397"/>
      <c r="DN1397"/>
      <c r="DO1397"/>
      <c r="DP1397"/>
      <c r="DQ1397"/>
      <c r="DR1397"/>
      <c r="DS1397"/>
      <c r="DT1397"/>
      <c r="DU1397"/>
      <c r="DV1397"/>
      <c r="DW1397"/>
      <c r="DX1397"/>
      <c r="DY1397"/>
      <c r="DZ1397"/>
      <c r="EA1397"/>
      <c r="EB1397"/>
      <c r="EC1397"/>
      <c r="ED1397"/>
      <c r="EE1397"/>
      <c r="EF1397"/>
      <c r="EG1397"/>
      <c r="EH1397"/>
      <c r="EI1397"/>
      <c r="EJ1397"/>
      <c r="EK1397"/>
    </row>
    <row r="1398" spans="1:141" ht="15.75">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c r="CW1398"/>
      <c r="CX1398"/>
      <c r="CY1398"/>
      <c r="CZ1398"/>
      <c r="DA1398"/>
      <c r="DB1398"/>
      <c r="DC1398"/>
      <c r="DD1398"/>
      <c r="DE1398"/>
      <c r="DF1398"/>
      <c r="DG1398"/>
      <c r="DH1398"/>
      <c r="DI1398"/>
      <c r="DJ1398"/>
      <c r="DK1398"/>
      <c r="DL1398"/>
      <c r="DM1398"/>
      <c r="DN1398"/>
      <c r="DO1398"/>
      <c r="DP1398"/>
      <c r="DQ1398"/>
      <c r="DR1398"/>
      <c r="DS1398"/>
      <c r="DT1398"/>
      <c r="DU1398"/>
      <c r="DV1398"/>
      <c r="DW1398"/>
      <c r="DX1398"/>
      <c r="DY1398"/>
      <c r="DZ1398"/>
      <c r="EA1398"/>
      <c r="EB1398"/>
      <c r="EC1398"/>
      <c r="ED1398"/>
      <c r="EE1398"/>
      <c r="EF1398"/>
      <c r="EG1398"/>
      <c r="EH1398"/>
      <c r="EI1398"/>
      <c r="EJ1398"/>
      <c r="EK1398"/>
    </row>
    <row r="1399" spans="1:141" ht="15.75">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c r="CW1399"/>
      <c r="CX1399"/>
      <c r="CY1399"/>
      <c r="CZ1399"/>
      <c r="DA1399"/>
      <c r="DB1399"/>
      <c r="DC1399"/>
      <c r="DD1399"/>
      <c r="DE1399"/>
      <c r="DF1399"/>
      <c r="DG1399"/>
      <c r="DH1399"/>
      <c r="DI1399"/>
      <c r="DJ1399"/>
      <c r="DK1399"/>
      <c r="DL1399"/>
      <c r="DM1399"/>
      <c r="DN1399"/>
      <c r="DO1399"/>
      <c r="DP1399"/>
      <c r="DQ1399"/>
      <c r="DR1399"/>
      <c r="DS1399"/>
      <c r="DT1399"/>
      <c r="DU1399"/>
      <c r="DV1399"/>
      <c r="DW1399"/>
      <c r="DX1399"/>
      <c r="DY1399"/>
      <c r="DZ1399"/>
      <c r="EA1399"/>
      <c r="EB1399"/>
      <c r="EC1399"/>
      <c r="ED1399"/>
      <c r="EE1399"/>
      <c r="EF1399"/>
      <c r="EG1399"/>
      <c r="EH1399"/>
      <c r="EI1399"/>
      <c r="EJ1399"/>
      <c r="EK1399"/>
    </row>
    <row r="1400" spans="1:141" ht="15.75">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c r="CW1400"/>
      <c r="CX1400"/>
      <c r="CY1400"/>
      <c r="CZ1400"/>
      <c r="DA1400"/>
      <c r="DB1400"/>
      <c r="DC1400"/>
      <c r="DD1400"/>
      <c r="DE1400"/>
      <c r="DF1400"/>
      <c r="DG1400"/>
      <c r="DH1400"/>
      <c r="DI1400"/>
      <c r="DJ1400"/>
      <c r="DK1400"/>
      <c r="DL1400"/>
      <c r="DM1400"/>
      <c r="DN1400"/>
      <c r="DO1400"/>
      <c r="DP1400"/>
      <c r="DQ1400"/>
      <c r="DR1400"/>
      <c r="DS1400"/>
      <c r="DT1400"/>
      <c r="DU1400"/>
      <c r="DV1400"/>
      <c r="DW1400"/>
      <c r="DX1400"/>
      <c r="DY1400"/>
      <c r="DZ1400"/>
      <c r="EA1400"/>
      <c r="EB1400"/>
      <c r="EC1400"/>
      <c r="ED1400"/>
      <c r="EE1400"/>
      <c r="EF1400"/>
      <c r="EG1400"/>
      <c r="EH1400"/>
      <c r="EI1400"/>
      <c r="EJ1400"/>
      <c r="EK1400"/>
    </row>
    <row r="1401" spans="1:141" ht="15.75">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c r="CW1401"/>
      <c r="CX1401"/>
      <c r="CY1401"/>
      <c r="CZ1401"/>
      <c r="DA1401"/>
      <c r="DB1401"/>
      <c r="DC1401"/>
      <c r="DD1401"/>
      <c r="DE1401"/>
      <c r="DF1401"/>
      <c r="DG1401"/>
      <c r="DH1401"/>
      <c r="DI1401"/>
      <c r="DJ1401"/>
      <c r="DK1401"/>
      <c r="DL1401"/>
      <c r="DM1401"/>
      <c r="DN1401"/>
      <c r="DO1401"/>
      <c r="DP1401"/>
      <c r="DQ1401"/>
      <c r="DR1401"/>
      <c r="DS1401"/>
      <c r="DT1401"/>
      <c r="DU1401"/>
      <c r="DV1401"/>
      <c r="DW1401"/>
      <c r="DX1401"/>
      <c r="DY1401"/>
      <c r="DZ1401"/>
      <c r="EA1401"/>
      <c r="EB1401"/>
      <c r="EC1401"/>
      <c r="ED1401"/>
      <c r="EE1401"/>
      <c r="EF1401"/>
      <c r="EG1401"/>
      <c r="EH1401"/>
      <c r="EI1401"/>
      <c r="EJ1401"/>
      <c r="EK1401"/>
    </row>
    <row r="1402" spans="1:141" ht="15.75">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c r="CW1402"/>
      <c r="CX1402"/>
      <c r="CY1402"/>
      <c r="CZ1402"/>
      <c r="DA1402"/>
      <c r="DB1402"/>
      <c r="DC1402"/>
      <c r="DD1402"/>
      <c r="DE1402"/>
      <c r="DF1402"/>
      <c r="DG1402"/>
      <c r="DH1402"/>
      <c r="DI1402"/>
      <c r="DJ1402"/>
      <c r="DK1402"/>
      <c r="DL1402"/>
      <c r="DM1402"/>
      <c r="DN1402"/>
      <c r="DO1402"/>
      <c r="DP1402"/>
      <c r="DQ1402"/>
      <c r="DR1402"/>
      <c r="DS1402"/>
      <c r="DT1402"/>
      <c r="DU1402"/>
      <c r="DV1402"/>
      <c r="DW1402"/>
      <c r="DX1402"/>
      <c r="DY1402"/>
      <c r="DZ1402"/>
      <c r="EA1402"/>
      <c r="EB1402"/>
      <c r="EC1402"/>
      <c r="ED1402"/>
      <c r="EE1402"/>
      <c r="EF1402"/>
      <c r="EG1402"/>
      <c r="EH1402"/>
      <c r="EI1402"/>
      <c r="EJ1402"/>
      <c r="EK1402"/>
    </row>
    <row r="1403" spans="1:141" ht="15.75">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c r="CW1403"/>
      <c r="CX1403"/>
      <c r="CY1403"/>
      <c r="CZ1403"/>
      <c r="DA1403"/>
      <c r="DB1403"/>
      <c r="DC1403"/>
      <c r="DD1403"/>
      <c r="DE1403"/>
      <c r="DF1403"/>
      <c r="DG1403"/>
      <c r="DH1403"/>
      <c r="DI1403"/>
      <c r="DJ1403"/>
      <c r="DK1403"/>
      <c r="DL1403"/>
      <c r="DM1403"/>
      <c r="DN1403"/>
      <c r="DO1403"/>
      <c r="DP1403"/>
      <c r="DQ1403"/>
      <c r="DR1403"/>
      <c r="DS1403"/>
      <c r="DT1403"/>
      <c r="DU1403"/>
      <c r="DV1403"/>
      <c r="DW1403"/>
      <c r="DX1403"/>
      <c r="DY1403"/>
      <c r="DZ1403"/>
      <c r="EA1403"/>
      <c r="EB1403"/>
      <c r="EC1403"/>
      <c r="ED1403"/>
      <c r="EE1403"/>
      <c r="EF1403"/>
      <c r="EG1403"/>
      <c r="EH1403"/>
      <c r="EI1403"/>
      <c r="EJ1403"/>
      <c r="EK1403"/>
    </row>
    <row r="1404" spans="1:141" ht="15.75">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c r="CW1404"/>
      <c r="CX1404"/>
      <c r="CY1404"/>
      <c r="CZ1404"/>
      <c r="DA1404"/>
      <c r="DB1404"/>
      <c r="DC1404"/>
      <c r="DD1404"/>
      <c r="DE1404"/>
      <c r="DF1404"/>
      <c r="DG1404"/>
      <c r="DH1404"/>
      <c r="DI1404"/>
      <c r="DJ1404"/>
      <c r="DK1404"/>
      <c r="DL1404"/>
      <c r="DM1404"/>
      <c r="DN1404"/>
      <c r="DO1404"/>
      <c r="DP1404"/>
      <c r="DQ1404"/>
      <c r="DR1404"/>
      <c r="DS1404"/>
      <c r="DT1404"/>
      <c r="DU1404"/>
      <c r="DV1404"/>
      <c r="DW1404"/>
      <c r="DX1404"/>
      <c r="DY1404"/>
      <c r="DZ1404"/>
      <c r="EA1404"/>
      <c r="EB1404"/>
      <c r="EC1404"/>
      <c r="ED1404"/>
      <c r="EE1404"/>
      <c r="EF1404"/>
      <c r="EG1404"/>
      <c r="EH1404"/>
      <c r="EI1404"/>
      <c r="EJ1404"/>
      <c r="EK1404"/>
    </row>
    <row r="1405" spans="1:141" ht="15.75">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c r="CW1405"/>
      <c r="CX1405"/>
      <c r="CY1405"/>
      <c r="CZ1405"/>
      <c r="DA1405"/>
      <c r="DB1405"/>
      <c r="DC1405"/>
      <c r="DD1405"/>
      <c r="DE1405"/>
      <c r="DF1405"/>
      <c r="DG1405"/>
      <c r="DH1405"/>
      <c r="DI1405"/>
      <c r="DJ1405"/>
      <c r="DK1405"/>
      <c r="DL1405"/>
      <c r="DM1405"/>
      <c r="DN1405"/>
      <c r="DO1405"/>
      <c r="DP1405"/>
      <c r="DQ1405"/>
      <c r="DR1405"/>
      <c r="DS1405"/>
      <c r="DT1405"/>
      <c r="DU1405"/>
      <c r="DV1405"/>
      <c r="DW1405"/>
      <c r="DX1405"/>
      <c r="DY1405"/>
      <c r="DZ1405"/>
      <c r="EA1405"/>
      <c r="EB1405"/>
      <c r="EC1405"/>
      <c r="ED1405"/>
      <c r="EE1405"/>
      <c r="EF1405"/>
      <c r="EG1405"/>
      <c r="EH1405"/>
      <c r="EI1405"/>
      <c r="EJ1405"/>
      <c r="EK1405"/>
    </row>
    <row r="1406" spans="1:141" ht="15.75">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c r="CW1406"/>
      <c r="CX1406"/>
      <c r="CY1406"/>
      <c r="CZ1406"/>
      <c r="DA1406"/>
      <c r="DB1406"/>
      <c r="DC1406"/>
      <c r="DD1406"/>
      <c r="DE1406"/>
      <c r="DF1406"/>
      <c r="DG1406"/>
      <c r="DH1406"/>
      <c r="DI1406"/>
      <c r="DJ1406"/>
      <c r="DK1406"/>
      <c r="DL1406"/>
      <c r="DM1406"/>
      <c r="DN1406"/>
      <c r="DO1406"/>
      <c r="DP1406"/>
      <c r="DQ1406"/>
      <c r="DR1406"/>
      <c r="DS1406"/>
      <c r="DT1406"/>
      <c r="DU1406"/>
      <c r="DV1406"/>
      <c r="DW1406"/>
      <c r="DX1406"/>
      <c r="DY1406"/>
      <c r="DZ1406"/>
      <c r="EA1406"/>
      <c r="EB1406"/>
      <c r="EC1406"/>
      <c r="ED1406"/>
      <c r="EE1406"/>
      <c r="EF1406"/>
      <c r="EG1406"/>
      <c r="EH1406"/>
      <c r="EI1406"/>
      <c r="EJ1406"/>
      <c r="EK1406"/>
    </row>
    <row r="1407" spans="1:141" ht="15.75">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c r="CW1407"/>
      <c r="CX1407"/>
      <c r="CY1407"/>
      <c r="CZ1407"/>
      <c r="DA1407"/>
      <c r="DB1407"/>
      <c r="DC1407"/>
      <c r="DD1407"/>
      <c r="DE1407"/>
      <c r="DF1407"/>
      <c r="DG1407"/>
      <c r="DH1407"/>
      <c r="DI1407"/>
      <c r="DJ1407"/>
      <c r="DK1407"/>
      <c r="DL1407"/>
      <c r="DM1407"/>
      <c r="DN1407"/>
      <c r="DO1407"/>
      <c r="DP1407"/>
      <c r="DQ1407"/>
      <c r="DR1407"/>
      <c r="DS1407"/>
      <c r="DT1407"/>
      <c r="DU1407"/>
      <c r="DV1407"/>
      <c r="DW1407"/>
      <c r="DX1407"/>
      <c r="DY1407"/>
      <c r="DZ1407"/>
      <c r="EA1407"/>
      <c r="EB1407"/>
      <c r="EC1407"/>
      <c r="ED1407"/>
      <c r="EE1407"/>
      <c r="EF1407"/>
      <c r="EG1407"/>
      <c r="EH1407"/>
      <c r="EI1407"/>
      <c r="EJ1407"/>
      <c r="EK1407"/>
    </row>
    <row r="1408" spans="1:141" ht="15.75">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c r="CW1408"/>
      <c r="CX1408"/>
      <c r="CY1408"/>
      <c r="CZ1408"/>
      <c r="DA1408"/>
      <c r="DB1408"/>
      <c r="DC1408"/>
      <c r="DD1408"/>
      <c r="DE1408"/>
      <c r="DF1408"/>
      <c r="DG1408"/>
      <c r="DH1408"/>
      <c r="DI1408"/>
      <c r="DJ1408"/>
      <c r="DK1408"/>
      <c r="DL1408"/>
      <c r="DM1408"/>
      <c r="DN1408"/>
      <c r="DO1408"/>
      <c r="DP1408"/>
      <c r="DQ1408"/>
      <c r="DR1408"/>
      <c r="DS1408"/>
      <c r="DT1408"/>
      <c r="DU1408"/>
      <c r="DV1408"/>
      <c r="DW1408"/>
      <c r="DX1408"/>
      <c r="DY1408"/>
      <c r="DZ1408"/>
      <c r="EA1408"/>
      <c r="EB1408"/>
      <c r="EC1408"/>
      <c r="ED1408"/>
      <c r="EE1408"/>
      <c r="EF1408"/>
      <c r="EG1408"/>
      <c r="EH1408"/>
      <c r="EI1408"/>
      <c r="EJ1408"/>
      <c r="EK1408"/>
    </row>
    <row r="1409" spans="1:141" ht="15.75">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c r="CW1409"/>
      <c r="CX1409"/>
      <c r="CY1409"/>
      <c r="CZ1409"/>
      <c r="DA1409"/>
      <c r="DB1409"/>
      <c r="DC1409"/>
      <c r="DD1409"/>
      <c r="DE1409"/>
      <c r="DF1409"/>
      <c r="DG1409"/>
      <c r="DH1409"/>
      <c r="DI1409"/>
      <c r="DJ1409"/>
      <c r="DK1409"/>
      <c r="DL1409"/>
      <c r="DM1409"/>
      <c r="DN1409"/>
      <c r="DO1409"/>
      <c r="DP1409"/>
      <c r="DQ1409"/>
      <c r="DR1409"/>
      <c r="DS1409"/>
      <c r="DT1409"/>
      <c r="DU1409"/>
      <c r="DV1409"/>
      <c r="DW1409"/>
      <c r="DX1409"/>
      <c r="DY1409"/>
      <c r="DZ1409"/>
      <c r="EA1409"/>
      <c r="EB1409"/>
      <c r="EC1409"/>
      <c r="ED1409"/>
      <c r="EE1409"/>
      <c r="EF1409"/>
      <c r="EG1409"/>
      <c r="EH1409"/>
      <c r="EI1409"/>
      <c r="EJ1409"/>
      <c r="EK1409"/>
    </row>
    <row r="1410" spans="1:141" ht="15.75">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c r="DN1410"/>
      <c r="DO1410"/>
      <c r="DP1410"/>
      <c r="DQ1410"/>
      <c r="DR1410"/>
      <c r="DS1410"/>
      <c r="DT1410"/>
      <c r="DU1410"/>
      <c r="DV1410"/>
      <c r="DW1410"/>
      <c r="DX1410"/>
      <c r="DY1410"/>
      <c r="DZ1410"/>
      <c r="EA1410"/>
      <c r="EB1410"/>
      <c r="EC1410"/>
      <c r="ED1410"/>
      <c r="EE1410"/>
      <c r="EF1410"/>
      <c r="EG1410"/>
      <c r="EH1410"/>
      <c r="EI1410"/>
      <c r="EJ1410"/>
      <c r="EK1410"/>
    </row>
    <row r="1411" spans="1:141" ht="15.75">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c r="CW1411"/>
      <c r="CX1411"/>
      <c r="CY1411"/>
      <c r="CZ1411"/>
      <c r="DA1411"/>
      <c r="DB1411"/>
      <c r="DC1411"/>
      <c r="DD1411"/>
      <c r="DE1411"/>
      <c r="DF1411"/>
      <c r="DG1411"/>
      <c r="DH1411"/>
      <c r="DI1411"/>
      <c r="DJ1411"/>
      <c r="DK1411"/>
      <c r="DL1411"/>
      <c r="DM1411"/>
      <c r="DN1411"/>
      <c r="DO1411"/>
      <c r="DP1411"/>
      <c r="DQ1411"/>
      <c r="DR1411"/>
      <c r="DS1411"/>
      <c r="DT1411"/>
      <c r="DU1411"/>
      <c r="DV1411"/>
      <c r="DW1411"/>
      <c r="DX1411"/>
      <c r="DY1411"/>
      <c r="DZ1411"/>
      <c r="EA1411"/>
      <c r="EB1411"/>
      <c r="EC1411"/>
      <c r="ED1411"/>
      <c r="EE1411"/>
      <c r="EF1411"/>
      <c r="EG1411"/>
      <c r="EH1411"/>
      <c r="EI1411"/>
      <c r="EJ1411"/>
      <c r="EK1411"/>
    </row>
    <row r="1412" spans="1:141" ht="15.75">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c r="CW1412"/>
      <c r="CX1412"/>
      <c r="CY1412"/>
      <c r="CZ1412"/>
      <c r="DA1412"/>
      <c r="DB1412"/>
      <c r="DC1412"/>
      <c r="DD1412"/>
      <c r="DE1412"/>
      <c r="DF1412"/>
      <c r="DG1412"/>
      <c r="DH1412"/>
      <c r="DI1412"/>
      <c r="DJ1412"/>
      <c r="DK1412"/>
      <c r="DL1412"/>
      <c r="DM1412"/>
      <c r="DN1412"/>
      <c r="DO1412"/>
      <c r="DP1412"/>
      <c r="DQ1412"/>
      <c r="DR1412"/>
      <c r="DS1412"/>
      <c r="DT1412"/>
      <c r="DU1412"/>
      <c r="DV1412"/>
      <c r="DW1412"/>
      <c r="DX1412"/>
      <c r="DY1412"/>
      <c r="DZ1412"/>
      <c r="EA1412"/>
      <c r="EB1412"/>
      <c r="EC1412"/>
      <c r="ED1412"/>
      <c r="EE1412"/>
      <c r="EF1412"/>
      <c r="EG1412"/>
      <c r="EH1412"/>
      <c r="EI1412"/>
      <c r="EJ1412"/>
      <c r="EK1412"/>
    </row>
    <row r="1413" spans="1:141" ht="15.75">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c r="CW1413"/>
      <c r="CX1413"/>
      <c r="CY1413"/>
      <c r="CZ1413"/>
      <c r="DA1413"/>
      <c r="DB1413"/>
      <c r="DC1413"/>
      <c r="DD1413"/>
      <c r="DE1413"/>
      <c r="DF1413"/>
      <c r="DG1413"/>
      <c r="DH1413"/>
      <c r="DI1413"/>
      <c r="DJ1413"/>
      <c r="DK1413"/>
      <c r="DL1413"/>
      <c r="DM1413"/>
      <c r="DN1413"/>
      <c r="DO1413"/>
      <c r="DP1413"/>
      <c r="DQ1413"/>
      <c r="DR1413"/>
      <c r="DS1413"/>
      <c r="DT1413"/>
      <c r="DU1413"/>
      <c r="DV1413"/>
      <c r="DW1413"/>
      <c r="DX1413"/>
      <c r="DY1413"/>
      <c r="DZ1413"/>
      <c r="EA1413"/>
      <c r="EB1413"/>
      <c r="EC1413"/>
      <c r="ED1413"/>
      <c r="EE1413"/>
      <c r="EF1413"/>
      <c r="EG1413"/>
      <c r="EH1413"/>
      <c r="EI1413"/>
      <c r="EJ1413"/>
      <c r="EK1413"/>
    </row>
    <row r="1414" spans="1:141" ht="15.75">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c r="CW1414"/>
      <c r="CX1414"/>
      <c r="CY1414"/>
      <c r="CZ1414"/>
      <c r="DA1414"/>
      <c r="DB1414"/>
      <c r="DC1414"/>
      <c r="DD1414"/>
      <c r="DE1414"/>
      <c r="DF1414"/>
      <c r="DG1414"/>
      <c r="DH1414"/>
      <c r="DI1414"/>
      <c r="DJ1414"/>
      <c r="DK1414"/>
      <c r="DL1414"/>
      <c r="DM1414"/>
      <c r="DN1414"/>
      <c r="DO1414"/>
      <c r="DP1414"/>
      <c r="DQ1414"/>
      <c r="DR1414"/>
      <c r="DS1414"/>
      <c r="DT1414"/>
      <c r="DU1414"/>
      <c r="DV1414"/>
      <c r="DW1414"/>
      <c r="DX1414"/>
      <c r="DY1414"/>
      <c r="DZ1414"/>
      <c r="EA1414"/>
      <c r="EB1414"/>
      <c r="EC1414"/>
      <c r="ED1414"/>
      <c r="EE1414"/>
      <c r="EF1414"/>
      <c r="EG1414"/>
      <c r="EH1414"/>
      <c r="EI1414"/>
      <c r="EJ1414"/>
      <c r="EK1414"/>
    </row>
    <row r="1415" spans="1:141" ht="15.75">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c r="CW1415"/>
      <c r="CX1415"/>
      <c r="CY1415"/>
      <c r="CZ1415"/>
      <c r="DA1415"/>
      <c r="DB1415"/>
      <c r="DC1415"/>
      <c r="DD1415"/>
      <c r="DE1415"/>
      <c r="DF1415"/>
      <c r="DG1415"/>
      <c r="DH1415"/>
      <c r="DI1415"/>
      <c r="DJ1415"/>
      <c r="DK1415"/>
      <c r="DL1415"/>
      <c r="DM1415"/>
      <c r="DN1415"/>
      <c r="DO1415"/>
      <c r="DP1415"/>
      <c r="DQ1415"/>
      <c r="DR1415"/>
      <c r="DS1415"/>
      <c r="DT1415"/>
      <c r="DU1415"/>
      <c r="DV1415"/>
      <c r="DW1415"/>
      <c r="DX1415"/>
      <c r="DY1415"/>
      <c r="DZ1415"/>
      <c r="EA1415"/>
      <c r="EB1415"/>
      <c r="EC1415"/>
      <c r="ED1415"/>
      <c r="EE1415"/>
      <c r="EF1415"/>
      <c r="EG1415"/>
      <c r="EH1415"/>
      <c r="EI1415"/>
      <c r="EJ1415"/>
      <c r="EK1415"/>
    </row>
    <row r="1416" spans="1:141" ht="15.75">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c r="CW1416"/>
      <c r="CX1416"/>
      <c r="CY1416"/>
      <c r="CZ1416"/>
      <c r="DA1416"/>
      <c r="DB1416"/>
      <c r="DC1416"/>
      <c r="DD1416"/>
      <c r="DE1416"/>
      <c r="DF1416"/>
      <c r="DG1416"/>
      <c r="DH1416"/>
      <c r="DI1416"/>
      <c r="DJ1416"/>
      <c r="DK1416"/>
      <c r="DL1416"/>
      <c r="DM1416"/>
      <c r="DN1416"/>
      <c r="DO1416"/>
      <c r="DP1416"/>
      <c r="DQ1416"/>
      <c r="DR1416"/>
      <c r="DS1416"/>
      <c r="DT1416"/>
      <c r="DU1416"/>
      <c r="DV1416"/>
      <c r="DW1416"/>
      <c r="DX1416"/>
      <c r="DY1416"/>
      <c r="DZ1416"/>
      <c r="EA1416"/>
      <c r="EB1416"/>
      <c r="EC1416"/>
      <c r="ED1416"/>
      <c r="EE1416"/>
      <c r="EF1416"/>
      <c r="EG1416"/>
      <c r="EH1416"/>
      <c r="EI1416"/>
      <c r="EJ1416"/>
      <c r="EK1416"/>
    </row>
    <row r="1417" spans="1:141" ht="15.75">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c r="CW1417"/>
      <c r="CX1417"/>
      <c r="CY1417"/>
      <c r="CZ1417"/>
      <c r="DA1417"/>
      <c r="DB1417"/>
      <c r="DC1417"/>
      <c r="DD1417"/>
      <c r="DE1417"/>
      <c r="DF1417"/>
      <c r="DG1417"/>
      <c r="DH1417"/>
      <c r="DI1417"/>
      <c r="DJ1417"/>
      <c r="DK1417"/>
      <c r="DL1417"/>
      <c r="DM1417"/>
      <c r="DN1417"/>
      <c r="DO1417"/>
      <c r="DP1417"/>
      <c r="DQ1417"/>
      <c r="DR1417"/>
      <c r="DS1417"/>
      <c r="DT1417"/>
      <c r="DU1417"/>
      <c r="DV1417"/>
      <c r="DW1417"/>
      <c r="DX1417"/>
      <c r="DY1417"/>
      <c r="DZ1417"/>
      <c r="EA1417"/>
      <c r="EB1417"/>
      <c r="EC1417"/>
      <c r="ED1417"/>
      <c r="EE1417"/>
      <c r="EF1417"/>
      <c r="EG1417"/>
      <c r="EH1417"/>
      <c r="EI1417"/>
      <c r="EJ1417"/>
      <c r="EK1417"/>
    </row>
    <row r="1418" spans="1:141" ht="15.75">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c r="CW1418"/>
      <c r="CX1418"/>
      <c r="CY1418"/>
      <c r="CZ1418"/>
      <c r="DA1418"/>
      <c r="DB1418"/>
      <c r="DC1418"/>
      <c r="DD1418"/>
      <c r="DE1418"/>
      <c r="DF1418"/>
      <c r="DG1418"/>
      <c r="DH1418"/>
      <c r="DI1418"/>
      <c r="DJ1418"/>
      <c r="DK1418"/>
      <c r="DL1418"/>
      <c r="DM1418"/>
      <c r="DN1418"/>
      <c r="DO1418"/>
      <c r="DP1418"/>
      <c r="DQ1418"/>
      <c r="DR1418"/>
      <c r="DS1418"/>
      <c r="DT1418"/>
      <c r="DU1418"/>
      <c r="DV1418"/>
      <c r="DW1418"/>
      <c r="DX1418"/>
      <c r="DY1418"/>
      <c r="DZ1418"/>
      <c r="EA1418"/>
      <c r="EB1418"/>
      <c r="EC1418"/>
      <c r="ED1418"/>
      <c r="EE1418"/>
      <c r="EF1418"/>
      <c r="EG1418"/>
      <c r="EH1418"/>
      <c r="EI1418"/>
      <c r="EJ1418"/>
      <c r="EK1418"/>
    </row>
    <row r="1419" spans="1:141" ht="15.75">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c r="CW1419"/>
      <c r="CX1419"/>
      <c r="CY1419"/>
      <c r="CZ1419"/>
      <c r="DA1419"/>
      <c r="DB1419"/>
      <c r="DC1419"/>
      <c r="DD1419"/>
      <c r="DE1419"/>
      <c r="DF1419"/>
      <c r="DG1419"/>
      <c r="DH1419"/>
      <c r="DI1419"/>
      <c r="DJ1419"/>
      <c r="DK1419"/>
      <c r="DL1419"/>
      <c r="DM1419"/>
      <c r="DN1419"/>
      <c r="DO1419"/>
      <c r="DP1419"/>
      <c r="DQ1419"/>
      <c r="DR1419"/>
      <c r="DS1419"/>
      <c r="DT1419"/>
      <c r="DU1419"/>
      <c r="DV1419"/>
      <c r="DW1419"/>
      <c r="DX1419"/>
      <c r="DY1419"/>
      <c r="DZ1419"/>
      <c r="EA1419"/>
      <c r="EB1419"/>
      <c r="EC1419"/>
      <c r="ED1419"/>
      <c r="EE1419"/>
      <c r="EF1419"/>
      <c r="EG1419"/>
      <c r="EH1419"/>
      <c r="EI1419"/>
      <c r="EJ1419"/>
      <c r="EK1419"/>
    </row>
    <row r="1420" spans="1:141" ht="15.75">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c r="CW1420"/>
      <c r="CX1420"/>
      <c r="CY1420"/>
      <c r="CZ1420"/>
      <c r="DA1420"/>
      <c r="DB1420"/>
      <c r="DC1420"/>
      <c r="DD1420"/>
      <c r="DE1420"/>
      <c r="DF1420"/>
      <c r="DG1420"/>
      <c r="DH1420"/>
      <c r="DI1420"/>
      <c r="DJ1420"/>
      <c r="DK1420"/>
      <c r="DL1420"/>
      <c r="DM1420"/>
      <c r="DN1420"/>
      <c r="DO1420"/>
      <c r="DP1420"/>
      <c r="DQ1420"/>
      <c r="DR1420"/>
      <c r="DS1420"/>
      <c r="DT1420"/>
      <c r="DU1420"/>
      <c r="DV1420"/>
      <c r="DW1420"/>
      <c r="DX1420"/>
      <c r="DY1420"/>
      <c r="DZ1420"/>
      <c r="EA1420"/>
      <c r="EB1420"/>
      <c r="EC1420"/>
      <c r="ED1420"/>
      <c r="EE1420"/>
      <c r="EF1420"/>
      <c r="EG1420"/>
      <c r="EH1420"/>
      <c r="EI1420"/>
      <c r="EJ1420"/>
      <c r="EK1420"/>
    </row>
    <row r="1421" spans="1:141" ht="15.75">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c r="CW1421"/>
      <c r="CX1421"/>
      <c r="CY1421"/>
      <c r="CZ1421"/>
      <c r="DA1421"/>
      <c r="DB1421"/>
      <c r="DC1421"/>
      <c r="DD1421"/>
      <c r="DE1421"/>
      <c r="DF1421"/>
      <c r="DG1421"/>
      <c r="DH1421"/>
      <c r="DI1421"/>
      <c r="DJ1421"/>
      <c r="DK1421"/>
      <c r="DL1421"/>
      <c r="DM1421"/>
      <c r="DN1421"/>
      <c r="DO1421"/>
      <c r="DP1421"/>
      <c r="DQ1421"/>
      <c r="DR1421"/>
      <c r="DS1421"/>
      <c r="DT1421"/>
      <c r="DU1421"/>
      <c r="DV1421"/>
      <c r="DW1421"/>
      <c r="DX1421"/>
      <c r="DY1421"/>
      <c r="DZ1421"/>
      <c r="EA1421"/>
      <c r="EB1421"/>
      <c r="EC1421"/>
      <c r="ED1421"/>
      <c r="EE1421"/>
      <c r="EF1421"/>
      <c r="EG1421"/>
      <c r="EH1421"/>
      <c r="EI1421"/>
      <c r="EJ1421"/>
      <c r="EK1421"/>
    </row>
    <row r="1422" spans="1:141" ht="15.75">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c r="CW1422"/>
      <c r="CX1422"/>
      <c r="CY1422"/>
      <c r="CZ1422"/>
      <c r="DA1422"/>
      <c r="DB1422"/>
      <c r="DC1422"/>
      <c r="DD1422"/>
      <c r="DE1422"/>
      <c r="DF1422"/>
      <c r="DG1422"/>
      <c r="DH1422"/>
      <c r="DI1422"/>
      <c r="DJ1422"/>
      <c r="DK1422"/>
      <c r="DL1422"/>
      <c r="DM1422"/>
      <c r="DN1422"/>
      <c r="DO1422"/>
      <c r="DP1422"/>
      <c r="DQ1422"/>
      <c r="DR1422"/>
      <c r="DS1422"/>
      <c r="DT1422"/>
      <c r="DU1422"/>
      <c r="DV1422"/>
      <c r="DW1422"/>
      <c r="DX1422"/>
      <c r="DY1422"/>
      <c r="DZ1422"/>
      <c r="EA1422"/>
      <c r="EB1422"/>
      <c r="EC1422"/>
      <c r="ED1422"/>
      <c r="EE1422"/>
      <c r="EF1422"/>
      <c r="EG1422"/>
      <c r="EH1422"/>
      <c r="EI1422"/>
      <c r="EJ1422"/>
      <c r="EK1422"/>
    </row>
    <row r="1423" spans="1:141" ht="15.75">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c r="CW1423"/>
      <c r="CX1423"/>
      <c r="CY1423"/>
      <c r="CZ1423"/>
      <c r="DA1423"/>
      <c r="DB1423"/>
      <c r="DC1423"/>
      <c r="DD1423"/>
      <c r="DE1423"/>
      <c r="DF1423"/>
      <c r="DG1423"/>
      <c r="DH1423"/>
      <c r="DI1423"/>
      <c r="DJ1423"/>
      <c r="DK1423"/>
      <c r="DL1423"/>
      <c r="DM1423"/>
      <c r="DN1423"/>
      <c r="DO1423"/>
      <c r="DP1423"/>
      <c r="DQ1423"/>
      <c r="DR1423"/>
      <c r="DS1423"/>
      <c r="DT1423"/>
      <c r="DU1423"/>
      <c r="DV1423"/>
      <c r="DW1423"/>
      <c r="DX1423"/>
      <c r="DY1423"/>
      <c r="DZ1423"/>
      <c r="EA1423"/>
      <c r="EB1423"/>
      <c r="EC1423"/>
      <c r="ED1423"/>
      <c r="EE1423"/>
      <c r="EF1423"/>
      <c r="EG1423"/>
      <c r="EH1423"/>
      <c r="EI1423"/>
      <c r="EJ1423"/>
      <c r="EK1423"/>
    </row>
    <row r="1424" spans="1:141" ht="15.75">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c r="CW1424"/>
      <c r="CX1424"/>
      <c r="CY1424"/>
      <c r="CZ1424"/>
      <c r="DA1424"/>
      <c r="DB1424"/>
      <c r="DC1424"/>
      <c r="DD1424"/>
      <c r="DE1424"/>
      <c r="DF1424"/>
      <c r="DG1424"/>
      <c r="DH1424"/>
      <c r="DI1424"/>
      <c r="DJ1424"/>
      <c r="DK1424"/>
      <c r="DL1424"/>
      <c r="DM1424"/>
      <c r="DN1424"/>
      <c r="DO1424"/>
      <c r="DP1424"/>
      <c r="DQ1424"/>
      <c r="DR1424"/>
      <c r="DS1424"/>
      <c r="DT1424"/>
      <c r="DU1424"/>
      <c r="DV1424"/>
      <c r="DW1424"/>
      <c r="DX1424"/>
      <c r="DY1424"/>
      <c r="DZ1424"/>
      <c r="EA1424"/>
      <c r="EB1424"/>
      <c r="EC1424"/>
      <c r="ED1424"/>
      <c r="EE1424"/>
      <c r="EF1424"/>
      <c r="EG1424"/>
      <c r="EH1424"/>
      <c r="EI1424"/>
      <c r="EJ1424"/>
      <c r="EK1424"/>
    </row>
    <row r="1425" spans="1:141" ht="15.75">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c r="CW1425"/>
      <c r="CX1425"/>
      <c r="CY1425"/>
      <c r="CZ1425"/>
      <c r="DA1425"/>
      <c r="DB1425"/>
      <c r="DC1425"/>
      <c r="DD1425"/>
      <c r="DE1425"/>
      <c r="DF1425"/>
      <c r="DG1425"/>
      <c r="DH1425"/>
      <c r="DI1425"/>
      <c r="DJ1425"/>
      <c r="DK1425"/>
      <c r="DL1425"/>
      <c r="DM1425"/>
      <c r="DN1425"/>
      <c r="DO1425"/>
      <c r="DP1425"/>
      <c r="DQ1425"/>
      <c r="DR1425"/>
      <c r="DS1425"/>
      <c r="DT1425"/>
      <c r="DU1425"/>
      <c r="DV1425"/>
      <c r="DW1425"/>
      <c r="DX1425"/>
      <c r="DY1425"/>
      <c r="DZ1425"/>
      <c r="EA1425"/>
      <c r="EB1425"/>
      <c r="EC1425"/>
      <c r="ED1425"/>
      <c r="EE1425"/>
      <c r="EF1425"/>
      <c r="EG1425"/>
      <c r="EH1425"/>
      <c r="EI1425"/>
      <c r="EJ1425"/>
      <c r="EK1425"/>
    </row>
    <row r="1426" spans="1:141" ht="15.75">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c r="CW1426"/>
      <c r="CX1426"/>
      <c r="CY1426"/>
      <c r="CZ1426"/>
      <c r="DA1426"/>
      <c r="DB1426"/>
      <c r="DC1426"/>
      <c r="DD1426"/>
      <c r="DE1426"/>
      <c r="DF1426"/>
      <c r="DG1426"/>
      <c r="DH1426"/>
      <c r="DI1426"/>
      <c r="DJ1426"/>
      <c r="DK1426"/>
      <c r="DL1426"/>
      <c r="DM1426"/>
      <c r="DN1426"/>
      <c r="DO1426"/>
      <c r="DP1426"/>
      <c r="DQ1426"/>
      <c r="DR1426"/>
      <c r="DS1426"/>
      <c r="DT1426"/>
      <c r="DU1426"/>
      <c r="DV1426"/>
      <c r="DW1426"/>
      <c r="DX1426"/>
      <c r="DY1426"/>
      <c r="DZ1426"/>
      <c r="EA1426"/>
      <c r="EB1426"/>
      <c r="EC1426"/>
      <c r="ED1426"/>
      <c r="EE1426"/>
      <c r="EF1426"/>
      <c r="EG1426"/>
      <c r="EH1426"/>
      <c r="EI1426"/>
      <c r="EJ1426"/>
      <c r="EK1426"/>
    </row>
    <row r="1427" spans="1:141" ht="15.75">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c r="CW1427"/>
      <c r="CX1427"/>
      <c r="CY1427"/>
      <c r="CZ1427"/>
      <c r="DA1427"/>
      <c r="DB1427"/>
      <c r="DC1427"/>
      <c r="DD1427"/>
      <c r="DE1427"/>
      <c r="DF1427"/>
      <c r="DG1427"/>
      <c r="DH1427"/>
      <c r="DI1427"/>
      <c r="DJ1427"/>
      <c r="DK1427"/>
      <c r="DL1427"/>
      <c r="DM1427"/>
      <c r="DN1427"/>
      <c r="DO1427"/>
      <c r="DP1427"/>
      <c r="DQ1427"/>
      <c r="DR1427"/>
      <c r="DS1427"/>
      <c r="DT1427"/>
      <c r="DU1427"/>
      <c r="DV1427"/>
      <c r="DW1427"/>
      <c r="DX1427"/>
      <c r="DY1427"/>
      <c r="DZ1427"/>
      <c r="EA1427"/>
      <c r="EB1427"/>
      <c r="EC1427"/>
      <c r="ED1427"/>
      <c r="EE1427"/>
      <c r="EF1427"/>
      <c r="EG1427"/>
      <c r="EH1427"/>
      <c r="EI1427"/>
      <c r="EJ1427"/>
      <c r="EK1427"/>
    </row>
    <row r="1428" spans="1:141" ht="15.75">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c r="CW1428"/>
      <c r="CX1428"/>
      <c r="CY1428"/>
      <c r="CZ1428"/>
      <c r="DA1428"/>
      <c r="DB1428"/>
      <c r="DC1428"/>
      <c r="DD1428"/>
      <c r="DE1428"/>
      <c r="DF1428"/>
      <c r="DG1428"/>
      <c r="DH1428"/>
      <c r="DI1428"/>
      <c r="DJ1428"/>
      <c r="DK1428"/>
      <c r="DL1428"/>
      <c r="DM1428"/>
      <c r="DN1428"/>
      <c r="DO1428"/>
      <c r="DP1428"/>
      <c r="DQ1428"/>
      <c r="DR1428"/>
      <c r="DS1428"/>
      <c r="DT1428"/>
      <c r="DU1428"/>
      <c r="DV1428"/>
      <c r="DW1428"/>
      <c r="DX1428"/>
      <c r="DY1428"/>
      <c r="DZ1428"/>
      <c r="EA1428"/>
      <c r="EB1428"/>
      <c r="EC1428"/>
      <c r="ED1428"/>
      <c r="EE1428"/>
      <c r="EF1428"/>
      <c r="EG1428"/>
      <c r="EH1428"/>
      <c r="EI1428"/>
      <c r="EJ1428"/>
      <c r="EK1428"/>
    </row>
    <row r="1429" spans="1:141" ht="15.75">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c r="CW1429"/>
      <c r="CX1429"/>
      <c r="CY1429"/>
      <c r="CZ1429"/>
      <c r="DA1429"/>
      <c r="DB1429"/>
      <c r="DC1429"/>
      <c r="DD1429"/>
      <c r="DE1429"/>
      <c r="DF1429"/>
      <c r="DG1429"/>
      <c r="DH1429"/>
      <c r="DI1429"/>
      <c r="DJ1429"/>
      <c r="DK1429"/>
      <c r="DL1429"/>
      <c r="DM1429"/>
      <c r="DN1429"/>
      <c r="DO1429"/>
      <c r="DP1429"/>
      <c r="DQ1429"/>
      <c r="DR1429"/>
      <c r="DS1429"/>
      <c r="DT1429"/>
      <c r="DU1429"/>
      <c r="DV1429"/>
      <c r="DW1429"/>
      <c r="DX1429"/>
      <c r="DY1429"/>
      <c r="DZ1429"/>
      <c r="EA1429"/>
      <c r="EB1429"/>
      <c r="EC1429"/>
      <c r="ED1429"/>
      <c r="EE1429"/>
      <c r="EF1429"/>
      <c r="EG1429"/>
      <c r="EH1429"/>
      <c r="EI1429"/>
      <c r="EJ1429"/>
      <c r="EK1429"/>
    </row>
    <row r="1430" spans="1:141" ht="15.75">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c r="CW1430"/>
      <c r="CX1430"/>
      <c r="CY1430"/>
      <c r="CZ1430"/>
      <c r="DA1430"/>
      <c r="DB1430"/>
      <c r="DC1430"/>
      <c r="DD1430"/>
      <c r="DE1430"/>
      <c r="DF1430"/>
      <c r="DG1430"/>
      <c r="DH1430"/>
      <c r="DI1430"/>
      <c r="DJ1430"/>
      <c r="DK1430"/>
      <c r="DL1430"/>
      <c r="DM1430"/>
      <c r="DN1430"/>
      <c r="DO1430"/>
      <c r="DP1430"/>
      <c r="DQ1430"/>
      <c r="DR1430"/>
      <c r="DS1430"/>
      <c r="DT1430"/>
      <c r="DU1430"/>
      <c r="DV1430"/>
      <c r="DW1430"/>
      <c r="DX1430"/>
      <c r="DY1430"/>
      <c r="DZ1430"/>
      <c r="EA1430"/>
      <c r="EB1430"/>
      <c r="EC1430"/>
      <c r="ED1430"/>
      <c r="EE1430"/>
      <c r="EF1430"/>
      <c r="EG1430"/>
      <c r="EH1430"/>
      <c r="EI1430"/>
      <c r="EJ1430"/>
      <c r="EK1430"/>
    </row>
    <row r="1431" spans="1:141" ht="15.75">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c r="CW1431"/>
      <c r="CX1431"/>
      <c r="CY1431"/>
      <c r="CZ1431"/>
      <c r="DA1431"/>
      <c r="DB1431"/>
      <c r="DC1431"/>
      <c r="DD1431"/>
      <c r="DE1431"/>
      <c r="DF1431"/>
      <c r="DG1431"/>
      <c r="DH1431"/>
      <c r="DI1431"/>
      <c r="DJ1431"/>
      <c r="DK1431"/>
      <c r="DL1431"/>
      <c r="DM1431"/>
      <c r="DN1431"/>
      <c r="DO1431"/>
      <c r="DP1431"/>
      <c r="DQ1431"/>
      <c r="DR1431"/>
      <c r="DS1431"/>
      <c r="DT1431"/>
      <c r="DU1431"/>
      <c r="DV1431"/>
      <c r="DW1431"/>
      <c r="DX1431"/>
      <c r="DY1431"/>
      <c r="DZ1431"/>
      <c r="EA1431"/>
      <c r="EB1431"/>
      <c r="EC1431"/>
      <c r="ED1431"/>
      <c r="EE1431"/>
      <c r="EF1431"/>
      <c r="EG1431"/>
      <c r="EH1431"/>
      <c r="EI1431"/>
      <c r="EJ1431"/>
      <c r="EK1431"/>
    </row>
    <row r="1432" spans="1:141" ht="15.75">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c r="CW1432"/>
      <c r="CX1432"/>
      <c r="CY1432"/>
      <c r="CZ1432"/>
      <c r="DA1432"/>
      <c r="DB1432"/>
      <c r="DC1432"/>
      <c r="DD1432"/>
      <c r="DE1432"/>
      <c r="DF1432"/>
      <c r="DG1432"/>
      <c r="DH1432"/>
      <c r="DI1432"/>
      <c r="DJ1432"/>
      <c r="DK1432"/>
      <c r="DL1432"/>
      <c r="DM1432"/>
      <c r="DN1432"/>
      <c r="DO1432"/>
      <c r="DP1432"/>
      <c r="DQ1432"/>
      <c r="DR1432"/>
      <c r="DS1432"/>
      <c r="DT1432"/>
      <c r="DU1432"/>
      <c r="DV1432"/>
      <c r="DW1432"/>
      <c r="DX1432"/>
      <c r="DY1432"/>
      <c r="DZ1432"/>
      <c r="EA1432"/>
      <c r="EB1432"/>
      <c r="EC1432"/>
      <c r="ED1432"/>
      <c r="EE1432"/>
      <c r="EF1432"/>
      <c r="EG1432"/>
      <c r="EH1432"/>
      <c r="EI1432"/>
      <c r="EJ1432"/>
      <c r="EK1432"/>
    </row>
    <row r="1433" spans="1:141" ht="15.75">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c r="CW1433"/>
      <c r="CX1433"/>
      <c r="CY1433"/>
      <c r="CZ1433"/>
      <c r="DA1433"/>
      <c r="DB1433"/>
      <c r="DC1433"/>
      <c r="DD1433"/>
      <c r="DE1433"/>
      <c r="DF1433"/>
      <c r="DG1433"/>
      <c r="DH1433"/>
      <c r="DI1433"/>
      <c r="DJ1433"/>
      <c r="DK1433"/>
      <c r="DL1433"/>
      <c r="DM1433"/>
      <c r="DN1433"/>
      <c r="DO1433"/>
      <c r="DP1433"/>
      <c r="DQ1433"/>
      <c r="DR1433"/>
      <c r="DS1433"/>
      <c r="DT1433"/>
      <c r="DU1433"/>
      <c r="DV1433"/>
      <c r="DW1433"/>
      <c r="DX1433"/>
      <c r="DY1433"/>
      <c r="DZ1433"/>
      <c r="EA1433"/>
      <c r="EB1433"/>
      <c r="EC1433"/>
      <c r="ED1433"/>
      <c r="EE1433"/>
      <c r="EF1433"/>
      <c r="EG1433"/>
      <c r="EH1433"/>
      <c r="EI1433"/>
      <c r="EJ1433"/>
      <c r="EK1433"/>
    </row>
    <row r="1434" spans="1:141" ht="15.75">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c r="CW1434"/>
      <c r="CX1434"/>
      <c r="CY1434"/>
      <c r="CZ1434"/>
      <c r="DA1434"/>
      <c r="DB1434"/>
      <c r="DC1434"/>
      <c r="DD1434"/>
      <c r="DE1434"/>
      <c r="DF1434"/>
      <c r="DG1434"/>
      <c r="DH1434"/>
      <c r="DI1434"/>
      <c r="DJ1434"/>
      <c r="DK1434"/>
      <c r="DL1434"/>
      <c r="DM1434"/>
      <c r="DN1434"/>
      <c r="DO1434"/>
      <c r="DP1434"/>
      <c r="DQ1434"/>
      <c r="DR1434"/>
      <c r="DS1434"/>
      <c r="DT1434"/>
      <c r="DU1434"/>
      <c r="DV1434"/>
      <c r="DW1434"/>
      <c r="DX1434"/>
      <c r="DY1434"/>
      <c r="DZ1434"/>
      <c r="EA1434"/>
      <c r="EB1434"/>
      <c r="EC1434"/>
      <c r="ED1434"/>
      <c r="EE1434"/>
      <c r="EF1434"/>
      <c r="EG1434"/>
      <c r="EH1434"/>
      <c r="EI1434"/>
      <c r="EJ1434"/>
      <c r="EK1434"/>
    </row>
    <row r="1435" spans="1:141" ht="15.75">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c r="CW1435"/>
      <c r="CX1435"/>
      <c r="CY1435"/>
      <c r="CZ1435"/>
      <c r="DA1435"/>
      <c r="DB1435"/>
      <c r="DC1435"/>
      <c r="DD1435"/>
      <c r="DE1435"/>
      <c r="DF1435"/>
      <c r="DG1435"/>
      <c r="DH1435"/>
      <c r="DI1435"/>
      <c r="DJ1435"/>
      <c r="DK1435"/>
      <c r="DL1435"/>
      <c r="DM1435"/>
      <c r="DN1435"/>
      <c r="DO1435"/>
      <c r="DP1435"/>
      <c r="DQ1435"/>
      <c r="DR1435"/>
      <c r="DS1435"/>
      <c r="DT1435"/>
      <c r="DU1435"/>
      <c r="DV1435"/>
      <c r="DW1435"/>
      <c r="DX1435"/>
      <c r="DY1435"/>
      <c r="DZ1435"/>
      <c r="EA1435"/>
      <c r="EB1435"/>
      <c r="EC1435"/>
      <c r="ED1435"/>
      <c r="EE1435"/>
      <c r="EF1435"/>
      <c r="EG1435"/>
      <c r="EH1435"/>
      <c r="EI1435"/>
      <c r="EJ1435"/>
      <c r="EK1435"/>
    </row>
    <row r="1436" spans="1:141" ht="15.75">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c r="CW1436"/>
      <c r="CX1436"/>
      <c r="CY1436"/>
      <c r="CZ1436"/>
      <c r="DA1436"/>
      <c r="DB1436"/>
      <c r="DC1436"/>
      <c r="DD1436"/>
      <c r="DE1436"/>
      <c r="DF1436"/>
      <c r="DG1436"/>
      <c r="DH1436"/>
      <c r="DI1436"/>
      <c r="DJ1436"/>
      <c r="DK1436"/>
      <c r="DL1436"/>
      <c r="DM1436"/>
      <c r="DN1436"/>
      <c r="DO1436"/>
      <c r="DP1436"/>
      <c r="DQ1436"/>
      <c r="DR1436"/>
      <c r="DS1436"/>
      <c r="DT1436"/>
      <c r="DU1436"/>
      <c r="DV1436"/>
      <c r="DW1436"/>
      <c r="DX1436"/>
      <c r="DY1436"/>
      <c r="DZ1436"/>
      <c r="EA1436"/>
      <c r="EB1436"/>
      <c r="EC1436"/>
      <c r="ED1436"/>
      <c r="EE1436"/>
      <c r="EF1436"/>
      <c r="EG1436"/>
      <c r="EH1436"/>
      <c r="EI1436"/>
      <c r="EJ1436"/>
      <c r="EK1436"/>
    </row>
    <row r="1437" spans="1:141" ht="15.75">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c r="CW1437"/>
      <c r="CX1437"/>
      <c r="CY1437"/>
      <c r="CZ1437"/>
      <c r="DA1437"/>
      <c r="DB1437"/>
      <c r="DC1437"/>
      <c r="DD1437"/>
      <c r="DE1437"/>
      <c r="DF1437"/>
      <c r="DG1437"/>
      <c r="DH1437"/>
      <c r="DI1437"/>
      <c r="DJ1437"/>
      <c r="DK1437"/>
      <c r="DL1437"/>
      <c r="DM1437"/>
      <c r="DN1437"/>
      <c r="DO1437"/>
      <c r="DP1437"/>
      <c r="DQ1437"/>
      <c r="DR1437"/>
      <c r="DS1437"/>
      <c r="DT1437"/>
      <c r="DU1437"/>
      <c r="DV1437"/>
      <c r="DW1437"/>
      <c r="DX1437"/>
      <c r="DY1437"/>
      <c r="DZ1437"/>
      <c r="EA1437"/>
      <c r="EB1437"/>
      <c r="EC1437"/>
      <c r="ED1437"/>
      <c r="EE1437"/>
      <c r="EF1437"/>
      <c r="EG1437"/>
      <c r="EH1437"/>
      <c r="EI1437"/>
      <c r="EJ1437"/>
      <c r="EK1437"/>
    </row>
    <row r="1438" spans="1:141" ht="15.75">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c r="CW1438"/>
      <c r="CX1438"/>
      <c r="CY1438"/>
      <c r="CZ1438"/>
      <c r="DA1438"/>
      <c r="DB1438"/>
      <c r="DC1438"/>
      <c r="DD1438"/>
      <c r="DE1438"/>
      <c r="DF1438"/>
      <c r="DG1438"/>
      <c r="DH1438"/>
      <c r="DI1438"/>
      <c r="DJ1438"/>
      <c r="DK1438"/>
      <c r="DL1438"/>
      <c r="DM1438"/>
      <c r="DN1438"/>
      <c r="DO1438"/>
      <c r="DP1438"/>
      <c r="DQ1438"/>
      <c r="DR1438"/>
      <c r="DS1438"/>
      <c r="DT1438"/>
      <c r="DU1438"/>
      <c r="DV1438"/>
      <c r="DW1438"/>
      <c r="DX1438"/>
      <c r="DY1438"/>
      <c r="DZ1438"/>
      <c r="EA1438"/>
      <c r="EB1438"/>
      <c r="EC1438"/>
      <c r="ED1438"/>
      <c r="EE1438"/>
      <c r="EF1438"/>
      <c r="EG1438"/>
      <c r="EH1438"/>
      <c r="EI1438"/>
      <c r="EJ1438"/>
      <c r="EK1438"/>
    </row>
    <row r="1439" spans="1:141" ht="15.75">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c r="CW1439"/>
      <c r="CX1439"/>
      <c r="CY1439"/>
      <c r="CZ1439"/>
      <c r="DA1439"/>
      <c r="DB1439"/>
      <c r="DC1439"/>
      <c r="DD1439"/>
      <c r="DE1439"/>
      <c r="DF1439"/>
      <c r="DG1439"/>
      <c r="DH1439"/>
      <c r="DI1439"/>
      <c r="DJ1439"/>
      <c r="DK1439"/>
      <c r="DL1439"/>
      <c r="DM1439"/>
      <c r="DN1439"/>
      <c r="DO1439"/>
      <c r="DP1439"/>
      <c r="DQ1439"/>
      <c r="DR1439"/>
      <c r="DS1439"/>
      <c r="DT1439"/>
      <c r="DU1439"/>
      <c r="DV1439"/>
      <c r="DW1439"/>
      <c r="DX1439"/>
      <c r="DY1439"/>
      <c r="DZ1439"/>
      <c r="EA1439"/>
      <c r="EB1439"/>
      <c r="EC1439"/>
      <c r="ED1439"/>
      <c r="EE1439"/>
      <c r="EF1439"/>
      <c r="EG1439"/>
      <c r="EH1439"/>
      <c r="EI1439"/>
      <c r="EJ1439"/>
      <c r="EK1439"/>
    </row>
    <row r="1440" spans="1:141" ht="15.75">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c r="CW1440"/>
      <c r="CX1440"/>
      <c r="CY1440"/>
      <c r="CZ1440"/>
      <c r="DA1440"/>
      <c r="DB1440"/>
      <c r="DC1440"/>
      <c r="DD1440"/>
      <c r="DE1440"/>
      <c r="DF1440"/>
      <c r="DG1440"/>
      <c r="DH1440"/>
      <c r="DI1440"/>
      <c r="DJ1440"/>
      <c r="DK1440"/>
      <c r="DL1440"/>
      <c r="DM1440"/>
      <c r="DN1440"/>
      <c r="DO1440"/>
      <c r="DP1440"/>
      <c r="DQ1440"/>
      <c r="DR1440"/>
      <c r="DS1440"/>
      <c r="DT1440"/>
      <c r="DU1440"/>
      <c r="DV1440"/>
      <c r="DW1440"/>
      <c r="DX1440"/>
      <c r="DY1440"/>
      <c r="DZ1440"/>
      <c r="EA1440"/>
      <c r="EB1440"/>
      <c r="EC1440"/>
      <c r="ED1440"/>
      <c r="EE1440"/>
      <c r="EF1440"/>
      <c r="EG1440"/>
      <c r="EH1440"/>
      <c r="EI1440"/>
      <c r="EJ1440"/>
      <c r="EK1440"/>
    </row>
    <row r="1441" spans="1:141" ht="15.75">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c r="CW1441"/>
      <c r="CX1441"/>
      <c r="CY1441"/>
      <c r="CZ1441"/>
      <c r="DA1441"/>
      <c r="DB1441"/>
      <c r="DC1441"/>
      <c r="DD1441"/>
      <c r="DE1441"/>
      <c r="DF1441"/>
      <c r="DG1441"/>
      <c r="DH1441"/>
      <c r="DI1441"/>
      <c r="DJ1441"/>
      <c r="DK1441"/>
      <c r="DL1441"/>
      <c r="DM1441"/>
      <c r="DN1441"/>
      <c r="DO1441"/>
      <c r="DP1441"/>
      <c r="DQ1441"/>
      <c r="DR1441"/>
      <c r="DS1441"/>
      <c r="DT1441"/>
      <c r="DU1441"/>
      <c r="DV1441"/>
      <c r="DW1441"/>
      <c r="DX1441"/>
      <c r="DY1441"/>
      <c r="DZ1441"/>
      <c r="EA1441"/>
      <c r="EB1441"/>
      <c r="EC1441"/>
      <c r="ED1441"/>
      <c r="EE1441"/>
      <c r="EF1441"/>
      <c r="EG1441"/>
      <c r="EH1441"/>
      <c r="EI1441"/>
      <c r="EJ1441"/>
      <c r="EK1441"/>
    </row>
    <row r="1442" spans="1:141" ht="15.75">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c r="CW1442"/>
      <c r="CX1442"/>
      <c r="CY1442"/>
      <c r="CZ1442"/>
      <c r="DA1442"/>
      <c r="DB1442"/>
      <c r="DC1442"/>
      <c r="DD1442"/>
      <c r="DE1442"/>
      <c r="DF1442"/>
      <c r="DG1442"/>
      <c r="DH1442"/>
      <c r="DI1442"/>
      <c r="DJ1442"/>
      <c r="DK1442"/>
      <c r="DL1442"/>
      <c r="DM1442"/>
      <c r="DN1442"/>
      <c r="DO1442"/>
      <c r="DP1442"/>
      <c r="DQ1442"/>
      <c r="DR1442"/>
      <c r="DS1442"/>
      <c r="DT1442"/>
      <c r="DU1442"/>
      <c r="DV1442"/>
      <c r="DW1442"/>
      <c r="DX1442"/>
      <c r="DY1442"/>
      <c r="DZ1442"/>
      <c r="EA1442"/>
      <c r="EB1442"/>
      <c r="EC1442"/>
      <c r="ED1442"/>
      <c r="EE1442"/>
      <c r="EF1442"/>
      <c r="EG1442"/>
      <c r="EH1442"/>
      <c r="EI1442"/>
      <c r="EJ1442"/>
      <c r="EK1442"/>
    </row>
    <row r="1443" spans="1:141" ht="15.75">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c r="CW1443"/>
      <c r="CX1443"/>
      <c r="CY1443"/>
      <c r="CZ1443"/>
      <c r="DA1443"/>
      <c r="DB1443"/>
      <c r="DC1443"/>
      <c r="DD1443"/>
      <c r="DE1443"/>
      <c r="DF1443"/>
      <c r="DG1443"/>
      <c r="DH1443"/>
      <c r="DI1443"/>
      <c r="DJ1443"/>
      <c r="DK1443"/>
      <c r="DL1443"/>
      <c r="DM1443"/>
      <c r="DN1443"/>
      <c r="DO1443"/>
      <c r="DP1443"/>
      <c r="DQ1443"/>
      <c r="DR1443"/>
      <c r="DS1443"/>
      <c r="DT1443"/>
      <c r="DU1443"/>
      <c r="DV1443"/>
      <c r="DW1443"/>
      <c r="DX1443"/>
      <c r="DY1443"/>
      <c r="DZ1443"/>
      <c r="EA1443"/>
      <c r="EB1443"/>
      <c r="EC1443"/>
      <c r="ED1443"/>
      <c r="EE1443"/>
      <c r="EF1443"/>
      <c r="EG1443"/>
      <c r="EH1443"/>
      <c r="EI1443"/>
      <c r="EJ1443"/>
      <c r="EK1443"/>
    </row>
    <row r="1444" spans="1:141" ht="15.75">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c r="CW1444"/>
      <c r="CX1444"/>
      <c r="CY1444"/>
      <c r="CZ1444"/>
      <c r="DA1444"/>
      <c r="DB1444"/>
      <c r="DC1444"/>
      <c r="DD1444"/>
      <c r="DE1444"/>
      <c r="DF1444"/>
      <c r="DG1444"/>
      <c r="DH1444"/>
      <c r="DI1444"/>
      <c r="DJ1444"/>
      <c r="DK1444"/>
      <c r="DL1444"/>
      <c r="DM1444"/>
      <c r="DN1444"/>
      <c r="DO1444"/>
      <c r="DP1444"/>
      <c r="DQ1444"/>
      <c r="DR1444"/>
      <c r="DS1444"/>
      <c r="DT1444"/>
      <c r="DU1444"/>
      <c r="DV1444"/>
      <c r="DW1444"/>
      <c r="DX1444"/>
      <c r="DY1444"/>
      <c r="DZ1444"/>
      <c r="EA1444"/>
      <c r="EB1444"/>
      <c r="EC1444"/>
      <c r="ED1444"/>
      <c r="EE1444"/>
      <c r="EF1444"/>
      <c r="EG1444"/>
      <c r="EH1444"/>
      <c r="EI1444"/>
      <c r="EJ1444"/>
      <c r="EK1444"/>
    </row>
    <row r="1445" spans="1:141" ht="15.75">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c r="CW1445"/>
      <c r="CX1445"/>
      <c r="CY1445"/>
      <c r="CZ1445"/>
      <c r="DA1445"/>
      <c r="DB1445"/>
      <c r="DC1445"/>
      <c r="DD1445"/>
      <c r="DE1445"/>
      <c r="DF1445"/>
      <c r="DG1445"/>
      <c r="DH1445"/>
      <c r="DI1445"/>
      <c r="DJ1445"/>
      <c r="DK1445"/>
      <c r="DL1445"/>
      <c r="DM1445"/>
      <c r="DN1445"/>
      <c r="DO1445"/>
      <c r="DP1445"/>
      <c r="DQ1445"/>
      <c r="DR1445"/>
      <c r="DS1445"/>
      <c r="DT1445"/>
      <c r="DU1445"/>
      <c r="DV1445"/>
      <c r="DW1445"/>
      <c r="DX1445"/>
      <c r="DY1445"/>
      <c r="DZ1445"/>
      <c r="EA1445"/>
      <c r="EB1445"/>
      <c r="EC1445"/>
      <c r="ED1445"/>
      <c r="EE1445"/>
      <c r="EF1445"/>
      <c r="EG1445"/>
      <c r="EH1445"/>
      <c r="EI1445"/>
      <c r="EJ1445"/>
      <c r="EK1445"/>
    </row>
    <row r="1446" spans="1:141" ht="15.75">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c r="CW1446"/>
      <c r="CX1446"/>
      <c r="CY1446"/>
      <c r="CZ1446"/>
      <c r="DA1446"/>
      <c r="DB1446"/>
      <c r="DC1446"/>
      <c r="DD1446"/>
      <c r="DE1446"/>
      <c r="DF1446"/>
      <c r="DG1446"/>
      <c r="DH1446"/>
      <c r="DI1446"/>
      <c r="DJ1446"/>
      <c r="DK1446"/>
      <c r="DL1446"/>
      <c r="DM1446"/>
      <c r="DN1446"/>
      <c r="DO1446"/>
      <c r="DP1446"/>
      <c r="DQ1446"/>
      <c r="DR1446"/>
      <c r="DS1446"/>
      <c r="DT1446"/>
      <c r="DU1446"/>
      <c r="DV1446"/>
      <c r="DW1446"/>
      <c r="DX1446"/>
      <c r="DY1446"/>
      <c r="DZ1446"/>
      <c r="EA1446"/>
      <c r="EB1446"/>
      <c r="EC1446"/>
      <c r="ED1446"/>
      <c r="EE1446"/>
      <c r="EF1446"/>
      <c r="EG1446"/>
      <c r="EH1446"/>
      <c r="EI1446"/>
      <c r="EJ1446"/>
      <c r="EK1446"/>
    </row>
    <row r="1447" spans="1:141" ht="15.75">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c r="CW1447"/>
      <c r="CX1447"/>
      <c r="CY1447"/>
      <c r="CZ1447"/>
      <c r="DA1447"/>
      <c r="DB1447"/>
      <c r="DC1447"/>
      <c r="DD1447"/>
      <c r="DE1447"/>
      <c r="DF1447"/>
      <c r="DG1447"/>
      <c r="DH1447"/>
      <c r="DI1447"/>
      <c r="DJ1447"/>
      <c r="DK1447"/>
      <c r="DL1447"/>
      <c r="DM1447"/>
      <c r="DN1447"/>
      <c r="DO1447"/>
      <c r="DP1447"/>
      <c r="DQ1447"/>
      <c r="DR1447"/>
      <c r="DS1447"/>
      <c r="DT1447"/>
      <c r="DU1447"/>
      <c r="DV1447"/>
      <c r="DW1447"/>
      <c r="DX1447"/>
      <c r="DY1447"/>
      <c r="DZ1447"/>
      <c r="EA1447"/>
      <c r="EB1447"/>
      <c r="EC1447"/>
      <c r="ED1447"/>
      <c r="EE1447"/>
      <c r="EF1447"/>
      <c r="EG1447"/>
      <c r="EH1447"/>
      <c r="EI1447"/>
      <c r="EJ1447"/>
      <c r="EK1447"/>
    </row>
    <row r="1448" spans="1:141" ht="15.75">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c r="CW1448"/>
      <c r="CX1448"/>
      <c r="CY1448"/>
      <c r="CZ1448"/>
      <c r="DA1448"/>
      <c r="DB1448"/>
      <c r="DC1448"/>
      <c r="DD1448"/>
      <c r="DE1448"/>
      <c r="DF1448"/>
      <c r="DG1448"/>
      <c r="DH1448"/>
      <c r="DI1448"/>
      <c r="DJ1448"/>
      <c r="DK1448"/>
      <c r="DL1448"/>
      <c r="DM1448"/>
      <c r="DN1448"/>
      <c r="DO1448"/>
      <c r="DP1448"/>
      <c r="DQ1448"/>
      <c r="DR1448"/>
      <c r="DS1448"/>
      <c r="DT1448"/>
      <c r="DU1448"/>
      <c r="DV1448"/>
      <c r="DW1448"/>
      <c r="DX1448"/>
      <c r="DY1448"/>
      <c r="DZ1448"/>
      <c r="EA1448"/>
      <c r="EB1448"/>
      <c r="EC1448"/>
      <c r="ED1448"/>
      <c r="EE1448"/>
      <c r="EF1448"/>
      <c r="EG1448"/>
      <c r="EH1448"/>
      <c r="EI1448"/>
      <c r="EJ1448"/>
      <c r="EK1448"/>
    </row>
    <row r="1449" spans="1:141" ht="15.75">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c r="CW1449"/>
      <c r="CX1449"/>
      <c r="CY1449"/>
      <c r="CZ1449"/>
      <c r="DA1449"/>
      <c r="DB1449"/>
      <c r="DC1449"/>
      <c r="DD1449"/>
      <c r="DE1449"/>
      <c r="DF1449"/>
      <c r="DG1449"/>
      <c r="DH1449"/>
      <c r="DI1449"/>
      <c r="DJ1449"/>
      <c r="DK1449"/>
      <c r="DL1449"/>
      <c r="DM1449"/>
      <c r="DN1449"/>
      <c r="DO1449"/>
      <c r="DP1449"/>
      <c r="DQ1449"/>
      <c r="DR1449"/>
      <c r="DS1449"/>
      <c r="DT1449"/>
      <c r="DU1449"/>
      <c r="DV1449"/>
      <c r="DW1449"/>
      <c r="DX1449"/>
      <c r="DY1449"/>
      <c r="DZ1449"/>
      <c r="EA1449"/>
      <c r="EB1449"/>
      <c r="EC1449"/>
      <c r="ED1449"/>
      <c r="EE1449"/>
      <c r="EF1449"/>
      <c r="EG1449"/>
      <c r="EH1449"/>
      <c r="EI1449"/>
      <c r="EJ1449"/>
      <c r="EK1449"/>
    </row>
    <row r="1450" spans="1:141" ht="15.75">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c r="CW1450"/>
      <c r="CX1450"/>
      <c r="CY1450"/>
      <c r="CZ1450"/>
      <c r="DA1450"/>
      <c r="DB1450"/>
      <c r="DC1450"/>
      <c r="DD1450"/>
      <c r="DE1450"/>
      <c r="DF1450"/>
      <c r="DG1450"/>
      <c r="DH1450"/>
      <c r="DI1450"/>
      <c r="DJ1450"/>
      <c r="DK1450"/>
      <c r="DL1450"/>
      <c r="DM1450"/>
      <c r="DN1450"/>
      <c r="DO1450"/>
      <c r="DP1450"/>
      <c r="DQ1450"/>
      <c r="DR1450"/>
      <c r="DS1450"/>
      <c r="DT1450"/>
      <c r="DU1450"/>
      <c r="DV1450"/>
      <c r="DW1450"/>
      <c r="DX1450"/>
      <c r="DY1450"/>
      <c r="DZ1450"/>
      <c r="EA1450"/>
      <c r="EB1450"/>
      <c r="EC1450"/>
      <c r="ED1450"/>
      <c r="EE1450"/>
      <c r="EF1450"/>
      <c r="EG1450"/>
      <c r="EH1450"/>
      <c r="EI1450"/>
      <c r="EJ1450"/>
      <c r="EK1450"/>
    </row>
    <row r="1451" spans="1:141" ht="15.75">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c r="CW1451"/>
      <c r="CX1451"/>
      <c r="CY1451"/>
      <c r="CZ1451"/>
      <c r="DA1451"/>
      <c r="DB1451"/>
      <c r="DC1451"/>
      <c r="DD1451"/>
      <c r="DE1451"/>
      <c r="DF1451"/>
      <c r="DG1451"/>
      <c r="DH1451"/>
      <c r="DI1451"/>
      <c r="DJ1451"/>
      <c r="DK1451"/>
      <c r="DL1451"/>
      <c r="DM1451"/>
      <c r="DN1451"/>
      <c r="DO1451"/>
      <c r="DP1451"/>
      <c r="DQ1451"/>
      <c r="DR1451"/>
      <c r="DS1451"/>
      <c r="DT1451"/>
      <c r="DU1451"/>
      <c r="DV1451"/>
      <c r="DW1451"/>
      <c r="DX1451"/>
      <c r="DY1451"/>
      <c r="DZ1451"/>
      <c r="EA1451"/>
      <c r="EB1451"/>
      <c r="EC1451"/>
      <c r="ED1451"/>
      <c r="EE1451"/>
      <c r="EF1451"/>
      <c r="EG1451"/>
      <c r="EH1451"/>
      <c r="EI1451"/>
      <c r="EJ1451"/>
      <c r="EK1451"/>
    </row>
    <row r="1452" spans="1:141" ht="15.75">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c r="CW1452"/>
      <c r="CX1452"/>
      <c r="CY1452"/>
      <c r="CZ1452"/>
      <c r="DA1452"/>
      <c r="DB1452"/>
      <c r="DC1452"/>
      <c r="DD1452"/>
      <c r="DE1452"/>
      <c r="DF1452"/>
      <c r="DG1452"/>
      <c r="DH1452"/>
      <c r="DI1452"/>
      <c r="DJ1452"/>
      <c r="DK1452"/>
      <c r="DL1452"/>
      <c r="DM1452"/>
      <c r="DN1452"/>
      <c r="DO1452"/>
      <c r="DP1452"/>
      <c r="DQ1452"/>
      <c r="DR1452"/>
      <c r="DS1452"/>
      <c r="DT1452"/>
      <c r="DU1452"/>
      <c r="DV1452"/>
      <c r="DW1452"/>
      <c r="DX1452"/>
      <c r="DY1452"/>
      <c r="DZ1452"/>
      <c r="EA1452"/>
      <c r="EB1452"/>
      <c r="EC1452"/>
      <c r="ED1452"/>
      <c r="EE1452"/>
      <c r="EF1452"/>
      <c r="EG1452"/>
      <c r="EH1452"/>
      <c r="EI1452"/>
      <c r="EJ1452"/>
      <c r="EK1452"/>
    </row>
    <row r="1453" spans="1:141" ht="15.75">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c r="CW1453"/>
      <c r="CX1453"/>
      <c r="CY1453"/>
      <c r="CZ1453"/>
      <c r="DA1453"/>
      <c r="DB1453"/>
      <c r="DC1453"/>
      <c r="DD1453"/>
      <c r="DE1453"/>
      <c r="DF1453"/>
      <c r="DG1453"/>
      <c r="DH1453"/>
      <c r="DI1453"/>
      <c r="DJ1453"/>
      <c r="DK1453"/>
      <c r="DL1453"/>
      <c r="DM1453"/>
      <c r="DN1453"/>
      <c r="DO1453"/>
      <c r="DP1453"/>
      <c r="DQ1453"/>
      <c r="DR1453"/>
      <c r="DS1453"/>
      <c r="DT1453"/>
      <c r="DU1453"/>
      <c r="DV1453"/>
      <c r="DW1453"/>
      <c r="DX1453"/>
      <c r="DY1453"/>
      <c r="DZ1453"/>
      <c r="EA1453"/>
      <c r="EB1453"/>
      <c r="EC1453"/>
      <c r="ED1453"/>
      <c r="EE1453"/>
      <c r="EF1453"/>
      <c r="EG1453"/>
      <c r="EH1453"/>
      <c r="EI1453"/>
      <c r="EJ1453"/>
      <c r="EK1453"/>
    </row>
    <row r="1454" spans="1:141" ht="15.75">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c r="CW1454"/>
      <c r="CX1454"/>
      <c r="CY1454"/>
      <c r="CZ1454"/>
      <c r="DA1454"/>
      <c r="DB1454"/>
      <c r="DC1454"/>
      <c r="DD1454"/>
      <c r="DE1454"/>
      <c r="DF1454"/>
      <c r="DG1454"/>
      <c r="DH1454"/>
      <c r="DI1454"/>
      <c r="DJ1454"/>
      <c r="DK1454"/>
      <c r="DL1454"/>
      <c r="DM1454"/>
      <c r="DN1454"/>
      <c r="DO1454"/>
      <c r="DP1454"/>
      <c r="DQ1454"/>
      <c r="DR1454"/>
      <c r="DS1454"/>
      <c r="DT1454"/>
      <c r="DU1454"/>
      <c r="DV1454"/>
      <c r="DW1454"/>
      <c r="DX1454"/>
      <c r="DY1454"/>
      <c r="DZ1454"/>
      <c r="EA1454"/>
      <c r="EB1454"/>
      <c r="EC1454"/>
      <c r="ED1454"/>
      <c r="EE1454"/>
      <c r="EF1454"/>
      <c r="EG1454"/>
      <c r="EH1454"/>
      <c r="EI1454"/>
      <c r="EJ1454"/>
      <c r="EK1454"/>
    </row>
    <row r="1455" spans="1:141" ht="15.75">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c r="CW1455"/>
      <c r="CX1455"/>
      <c r="CY1455"/>
      <c r="CZ1455"/>
      <c r="DA1455"/>
      <c r="DB1455"/>
      <c r="DC1455"/>
      <c r="DD1455"/>
      <c r="DE1455"/>
      <c r="DF1455"/>
      <c r="DG1455"/>
      <c r="DH1455"/>
      <c r="DI1455"/>
      <c r="DJ1455"/>
      <c r="DK1455"/>
      <c r="DL1455"/>
      <c r="DM1455"/>
      <c r="DN1455"/>
      <c r="DO1455"/>
      <c r="DP1455"/>
      <c r="DQ1455"/>
      <c r="DR1455"/>
      <c r="DS1455"/>
      <c r="DT1455"/>
      <c r="DU1455"/>
      <c r="DV1455"/>
      <c r="DW1455"/>
      <c r="DX1455"/>
      <c r="DY1455"/>
      <c r="DZ1455"/>
      <c r="EA1455"/>
      <c r="EB1455"/>
      <c r="EC1455"/>
      <c r="ED1455"/>
      <c r="EE1455"/>
      <c r="EF1455"/>
      <c r="EG1455"/>
      <c r="EH1455"/>
      <c r="EI1455"/>
      <c r="EJ1455"/>
      <c r="EK1455"/>
    </row>
    <row r="1456" spans="1:141" ht="15.75">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c r="CW1456"/>
      <c r="CX1456"/>
      <c r="CY1456"/>
      <c r="CZ1456"/>
      <c r="DA1456"/>
      <c r="DB1456"/>
      <c r="DC1456"/>
      <c r="DD1456"/>
      <c r="DE1456"/>
      <c r="DF1456"/>
      <c r="DG1456"/>
      <c r="DH1456"/>
      <c r="DI1456"/>
      <c r="DJ1456"/>
      <c r="DK1456"/>
      <c r="DL1456"/>
      <c r="DM1456"/>
      <c r="DN1456"/>
      <c r="DO1456"/>
      <c r="DP1456"/>
      <c r="DQ1456"/>
      <c r="DR1456"/>
      <c r="DS1456"/>
      <c r="DT1456"/>
      <c r="DU1456"/>
      <c r="DV1456"/>
      <c r="DW1456"/>
      <c r="DX1456"/>
      <c r="DY1456"/>
      <c r="DZ1456"/>
      <c r="EA1456"/>
      <c r="EB1456"/>
      <c r="EC1456"/>
      <c r="ED1456"/>
      <c r="EE1456"/>
      <c r="EF1456"/>
      <c r="EG1456"/>
      <c r="EH1456"/>
      <c r="EI1456"/>
      <c r="EJ1456"/>
      <c r="EK1456"/>
    </row>
    <row r="1457" spans="1:141" ht="15.75">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c r="CW1457"/>
      <c r="CX1457"/>
      <c r="CY1457"/>
      <c r="CZ1457"/>
      <c r="DA1457"/>
      <c r="DB1457"/>
      <c r="DC1457"/>
      <c r="DD1457"/>
      <c r="DE1457"/>
      <c r="DF1457"/>
      <c r="DG1457"/>
      <c r="DH1457"/>
      <c r="DI1457"/>
      <c r="DJ1457"/>
      <c r="DK1457"/>
      <c r="DL1457"/>
      <c r="DM1457"/>
      <c r="DN1457"/>
      <c r="DO1457"/>
      <c r="DP1457"/>
      <c r="DQ1457"/>
      <c r="DR1457"/>
      <c r="DS1457"/>
      <c r="DT1457"/>
      <c r="DU1457"/>
      <c r="DV1457"/>
      <c r="DW1457"/>
      <c r="DX1457"/>
      <c r="DY1457"/>
      <c r="DZ1457"/>
      <c r="EA1457"/>
      <c r="EB1457"/>
      <c r="EC1457"/>
      <c r="ED1457"/>
      <c r="EE1457"/>
      <c r="EF1457"/>
      <c r="EG1457"/>
      <c r="EH1457"/>
      <c r="EI1457"/>
      <c r="EJ1457"/>
      <c r="EK1457"/>
    </row>
    <row r="1458" spans="1:141" ht="15.75">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c r="CW1458"/>
      <c r="CX1458"/>
      <c r="CY1458"/>
      <c r="CZ1458"/>
      <c r="DA1458"/>
      <c r="DB1458"/>
      <c r="DC1458"/>
      <c r="DD1458"/>
      <c r="DE1458"/>
      <c r="DF1458"/>
      <c r="DG1458"/>
      <c r="DH1458"/>
      <c r="DI1458"/>
      <c r="DJ1458"/>
      <c r="DK1458"/>
      <c r="DL1458"/>
      <c r="DM1458"/>
      <c r="DN1458"/>
      <c r="DO1458"/>
      <c r="DP1458"/>
      <c r="DQ1458"/>
      <c r="DR1458"/>
      <c r="DS1458"/>
      <c r="DT1458"/>
      <c r="DU1458"/>
      <c r="DV1458"/>
      <c r="DW1458"/>
      <c r="DX1458"/>
      <c r="DY1458"/>
      <c r="DZ1458"/>
      <c r="EA1458"/>
      <c r="EB1458"/>
      <c r="EC1458"/>
      <c r="ED1458"/>
      <c r="EE1458"/>
      <c r="EF1458"/>
      <c r="EG1458"/>
      <c r="EH1458"/>
      <c r="EI1458"/>
      <c r="EJ1458"/>
      <c r="EK1458"/>
    </row>
    <row r="1459" spans="1:141" ht="15.75">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c r="CW1459"/>
      <c r="CX1459"/>
      <c r="CY1459"/>
      <c r="CZ1459"/>
      <c r="DA1459"/>
      <c r="DB1459"/>
      <c r="DC1459"/>
      <c r="DD1459"/>
      <c r="DE1459"/>
      <c r="DF1459"/>
      <c r="DG1459"/>
      <c r="DH1459"/>
      <c r="DI1459"/>
      <c r="DJ1459"/>
      <c r="DK1459"/>
      <c r="DL1459"/>
      <c r="DM1459"/>
      <c r="DN1459"/>
      <c r="DO1459"/>
      <c r="DP1459"/>
      <c r="DQ1459"/>
      <c r="DR1459"/>
      <c r="DS1459"/>
      <c r="DT1459"/>
      <c r="DU1459"/>
      <c r="DV1459"/>
      <c r="DW1459"/>
      <c r="DX1459"/>
      <c r="DY1459"/>
      <c r="DZ1459"/>
      <c r="EA1459"/>
      <c r="EB1459"/>
      <c r="EC1459"/>
      <c r="ED1459"/>
      <c r="EE1459"/>
      <c r="EF1459"/>
      <c r="EG1459"/>
      <c r="EH1459"/>
      <c r="EI1459"/>
      <c r="EJ1459"/>
      <c r="EK1459"/>
    </row>
    <row r="1460" spans="1:141" ht="15.75">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c r="CW1460"/>
      <c r="CX1460"/>
      <c r="CY1460"/>
      <c r="CZ1460"/>
      <c r="DA1460"/>
      <c r="DB1460"/>
      <c r="DC1460"/>
      <c r="DD1460"/>
      <c r="DE1460"/>
      <c r="DF1460"/>
      <c r="DG1460"/>
      <c r="DH1460"/>
      <c r="DI1460"/>
      <c r="DJ1460"/>
      <c r="DK1460"/>
      <c r="DL1460"/>
      <c r="DM1460"/>
      <c r="DN1460"/>
      <c r="DO1460"/>
      <c r="DP1460"/>
      <c r="DQ1460"/>
      <c r="DR1460"/>
      <c r="DS1460"/>
      <c r="DT1460"/>
      <c r="DU1460"/>
      <c r="DV1460"/>
      <c r="DW1460"/>
      <c r="DX1460"/>
      <c r="DY1460"/>
      <c r="DZ1460"/>
      <c r="EA1460"/>
      <c r="EB1460"/>
      <c r="EC1460"/>
      <c r="ED1460"/>
      <c r="EE1460"/>
      <c r="EF1460"/>
      <c r="EG1460"/>
      <c r="EH1460"/>
      <c r="EI1460"/>
      <c r="EJ1460"/>
      <c r="EK1460"/>
    </row>
    <row r="1461" spans="1:141" ht="15.75">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c r="CW1461"/>
      <c r="CX1461"/>
      <c r="CY1461"/>
      <c r="CZ1461"/>
      <c r="DA1461"/>
      <c r="DB1461"/>
      <c r="DC1461"/>
      <c r="DD1461"/>
      <c r="DE1461"/>
      <c r="DF1461"/>
      <c r="DG1461"/>
      <c r="DH1461"/>
      <c r="DI1461"/>
      <c r="DJ1461"/>
      <c r="DK1461"/>
      <c r="DL1461"/>
      <c r="DM1461"/>
      <c r="DN1461"/>
      <c r="DO1461"/>
      <c r="DP1461"/>
      <c r="DQ1461"/>
      <c r="DR1461"/>
      <c r="DS1461"/>
      <c r="DT1461"/>
      <c r="DU1461"/>
      <c r="DV1461"/>
      <c r="DW1461"/>
      <c r="DX1461"/>
      <c r="DY1461"/>
      <c r="DZ1461"/>
      <c r="EA1461"/>
      <c r="EB1461"/>
      <c r="EC1461"/>
      <c r="ED1461"/>
      <c r="EE1461"/>
      <c r="EF1461"/>
      <c r="EG1461"/>
      <c r="EH1461"/>
      <c r="EI1461"/>
      <c r="EJ1461"/>
      <c r="EK1461"/>
    </row>
    <row r="1462" spans="1:141" ht="15.75">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c r="CW1462"/>
      <c r="CX1462"/>
      <c r="CY1462"/>
      <c r="CZ1462"/>
      <c r="DA1462"/>
      <c r="DB1462"/>
      <c r="DC1462"/>
      <c r="DD1462"/>
      <c r="DE1462"/>
      <c r="DF1462"/>
      <c r="DG1462"/>
      <c r="DH1462"/>
      <c r="DI1462"/>
      <c r="DJ1462"/>
      <c r="DK1462"/>
      <c r="DL1462"/>
      <c r="DM1462"/>
      <c r="DN1462"/>
      <c r="DO1462"/>
      <c r="DP1462"/>
      <c r="DQ1462"/>
      <c r="DR1462"/>
      <c r="DS1462"/>
      <c r="DT1462"/>
      <c r="DU1462"/>
      <c r="DV1462"/>
      <c r="DW1462"/>
      <c r="DX1462"/>
      <c r="DY1462"/>
      <c r="DZ1462"/>
      <c r="EA1462"/>
      <c r="EB1462"/>
      <c r="EC1462"/>
      <c r="ED1462"/>
      <c r="EE1462"/>
      <c r="EF1462"/>
      <c r="EG1462"/>
      <c r="EH1462"/>
      <c r="EI1462"/>
      <c r="EJ1462"/>
      <c r="EK1462"/>
    </row>
    <row r="1463" spans="1:141" ht="15.75">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c r="CW1463"/>
      <c r="CX1463"/>
      <c r="CY1463"/>
      <c r="CZ1463"/>
      <c r="DA1463"/>
      <c r="DB1463"/>
      <c r="DC1463"/>
      <c r="DD1463"/>
      <c r="DE1463"/>
      <c r="DF1463"/>
      <c r="DG1463"/>
      <c r="DH1463"/>
      <c r="DI1463"/>
      <c r="DJ1463"/>
      <c r="DK1463"/>
      <c r="DL1463"/>
      <c r="DM1463"/>
      <c r="DN1463"/>
      <c r="DO1463"/>
      <c r="DP1463"/>
      <c r="DQ1463"/>
      <c r="DR1463"/>
      <c r="DS1463"/>
      <c r="DT1463"/>
      <c r="DU1463"/>
      <c r="DV1463"/>
      <c r="DW1463"/>
      <c r="DX1463"/>
      <c r="DY1463"/>
      <c r="DZ1463"/>
      <c r="EA1463"/>
      <c r="EB1463"/>
      <c r="EC1463"/>
      <c r="ED1463"/>
      <c r="EE1463"/>
      <c r="EF1463"/>
      <c r="EG1463"/>
      <c r="EH1463"/>
      <c r="EI1463"/>
      <c r="EJ1463"/>
      <c r="EK1463"/>
    </row>
    <row r="1464" spans="1:141" ht="15.75">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c r="CW1464"/>
      <c r="CX1464"/>
      <c r="CY1464"/>
      <c r="CZ1464"/>
      <c r="DA1464"/>
      <c r="DB1464"/>
      <c r="DC1464"/>
      <c r="DD1464"/>
      <c r="DE1464"/>
      <c r="DF1464"/>
      <c r="DG1464"/>
      <c r="DH1464"/>
      <c r="DI1464"/>
      <c r="DJ1464"/>
      <c r="DK1464"/>
      <c r="DL1464"/>
      <c r="DM1464"/>
      <c r="DN1464"/>
      <c r="DO1464"/>
      <c r="DP1464"/>
      <c r="DQ1464"/>
      <c r="DR1464"/>
      <c r="DS1464"/>
      <c r="DT1464"/>
      <c r="DU1464"/>
      <c r="DV1464"/>
      <c r="DW1464"/>
      <c r="DX1464"/>
      <c r="DY1464"/>
      <c r="DZ1464"/>
      <c r="EA1464"/>
      <c r="EB1464"/>
      <c r="EC1464"/>
      <c r="ED1464"/>
      <c r="EE1464"/>
      <c r="EF1464"/>
      <c r="EG1464"/>
      <c r="EH1464"/>
      <c r="EI1464"/>
      <c r="EJ1464"/>
      <c r="EK1464"/>
    </row>
    <row r="1465" spans="1:141" ht="15.75">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c r="CW1465"/>
      <c r="CX1465"/>
      <c r="CY1465"/>
      <c r="CZ1465"/>
      <c r="DA1465"/>
      <c r="DB1465"/>
      <c r="DC1465"/>
      <c r="DD1465"/>
      <c r="DE1465"/>
      <c r="DF1465"/>
      <c r="DG1465"/>
      <c r="DH1465"/>
      <c r="DI1465"/>
      <c r="DJ1465"/>
      <c r="DK1465"/>
      <c r="DL1465"/>
      <c r="DM1465"/>
      <c r="DN1465"/>
      <c r="DO1465"/>
      <c r="DP1465"/>
      <c r="DQ1465"/>
      <c r="DR1465"/>
      <c r="DS1465"/>
      <c r="DT1465"/>
      <c r="DU1465"/>
      <c r="DV1465"/>
      <c r="DW1465"/>
      <c r="DX1465"/>
      <c r="DY1465"/>
      <c r="DZ1465"/>
      <c r="EA1465"/>
      <c r="EB1465"/>
      <c r="EC1465"/>
      <c r="ED1465"/>
      <c r="EE1465"/>
      <c r="EF1465"/>
      <c r="EG1465"/>
      <c r="EH1465"/>
      <c r="EI1465"/>
      <c r="EJ1465"/>
      <c r="EK1465"/>
    </row>
    <row r="1466" spans="1:141" ht="15.75">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c r="CW1466"/>
      <c r="CX1466"/>
      <c r="CY1466"/>
      <c r="CZ1466"/>
      <c r="DA1466"/>
      <c r="DB1466"/>
      <c r="DC1466"/>
      <c r="DD1466"/>
      <c r="DE1466"/>
      <c r="DF1466"/>
      <c r="DG1466"/>
      <c r="DH1466"/>
      <c r="DI1466"/>
      <c r="DJ1466"/>
      <c r="DK1466"/>
      <c r="DL1466"/>
      <c r="DM1466"/>
      <c r="DN1466"/>
      <c r="DO1466"/>
      <c r="DP1466"/>
      <c r="DQ1466"/>
      <c r="DR1466"/>
      <c r="DS1466"/>
      <c r="DT1466"/>
      <c r="DU1466"/>
      <c r="DV1466"/>
      <c r="DW1466"/>
      <c r="DX1466"/>
      <c r="DY1466"/>
      <c r="DZ1466"/>
      <c r="EA1466"/>
      <c r="EB1466"/>
      <c r="EC1466"/>
      <c r="ED1466"/>
      <c r="EE1466"/>
      <c r="EF1466"/>
      <c r="EG1466"/>
      <c r="EH1466"/>
      <c r="EI1466"/>
      <c r="EJ1466"/>
      <c r="EK1466"/>
    </row>
    <row r="1467" spans="1:141" ht="15.75">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c r="CW1467"/>
      <c r="CX1467"/>
      <c r="CY1467"/>
      <c r="CZ1467"/>
      <c r="DA1467"/>
      <c r="DB1467"/>
      <c r="DC1467"/>
      <c r="DD1467"/>
      <c r="DE1467"/>
      <c r="DF1467"/>
      <c r="DG1467"/>
      <c r="DH1467"/>
      <c r="DI1467"/>
      <c r="DJ1467"/>
      <c r="DK1467"/>
      <c r="DL1467"/>
      <c r="DM1467"/>
      <c r="DN1467"/>
      <c r="DO1467"/>
      <c r="DP1467"/>
      <c r="DQ1467"/>
      <c r="DR1467"/>
      <c r="DS1467"/>
      <c r="DT1467"/>
      <c r="DU1467"/>
      <c r="DV1467"/>
      <c r="DW1467"/>
      <c r="DX1467"/>
      <c r="DY1467"/>
      <c r="DZ1467"/>
      <c r="EA1467"/>
      <c r="EB1467"/>
      <c r="EC1467"/>
      <c r="ED1467"/>
      <c r="EE1467"/>
      <c r="EF1467"/>
      <c r="EG1467"/>
      <c r="EH1467"/>
      <c r="EI1467"/>
      <c r="EJ1467"/>
      <c r="EK1467"/>
    </row>
    <row r="1468" spans="1:141" ht="15.75">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c r="CW1468"/>
      <c r="CX1468"/>
      <c r="CY1468"/>
      <c r="CZ1468"/>
      <c r="DA1468"/>
      <c r="DB1468"/>
      <c r="DC1468"/>
      <c r="DD1468"/>
      <c r="DE1468"/>
      <c r="DF1468"/>
      <c r="DG1468"/>
      <c r="DH1468"/>
      <c r="DI1468"/>
      <c r="DJ1468"/>
      <c r="DK1468"/>
      <c r="DL1468"/>
      <c r="DM1468"/>
      <c r="DN1468"/>
      <c r="DO1468"/>
      <c r="DP1468"/>
      <c r="DQ1468"/>
      <c r="DR1468"/>
      <c r="DS1468"/>
      <c r="DT1468"/>
      <c r="DU1468"/>
      <c r="DV1468"/>
      <c r="DW1468"/>
      <c r="DX1468"/>
      <c r="DY1468"/>
      <c r="DZ1468"/>
      <c r="EA1468"/>
      <c r="EB1468"/>
      <c r="EC1468"/>
      <c r="ED1468"/>
      <c r="EE1468"/>
      <c r="EF1468"/>
      <c r="EG1468"/>
      <c r="EH1468"/>
      <c r="EI1468"/>
      <c r="EJ1468"/>
      <c r="EK1468"/>
    </row>
    <row r="1469" spans="1:141" ht="15.75">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c r="CW1469"/>
      <c r="CX1469"/>
      <c r="CY1469"/>
      <c r="CZ1469"/>
      <c r="DA1469"/>
      <c r="DB1469"/>
      <c r="DC1469"/>
      <c r="DD1469"/>
      <c r="DE1469"/>
      <c r="DF1469"/>
      <c r="DG1469"/>
      <c r="DH1469"/>
      <c r="DI1469"/>
      <c r="DJ1469"/>
      <c r="DK1469"/>
      <c r="DL1469"/>
      <c r="DM1469"/>
      <c r="DN1469"/>
      <c r="DO1469"/>
      <c r="DP1469"/>
      <c r="DQ1469"/>
      <c r="DR1469"/>
      <c r="DS1469"/>
      <c r="DT1469"/>
      <c r="DU1469"/>
      <c r="DV1469"/>
      <c r="DW1469"/>
      <c r="DX1469"/>
      <c r="DY1469"/>
      <c r="DZ1469"/>
      <c r="EA1469"/>
      <c r="EB1469"/>
      <c r="EC1469"/>
      <c r="ED1469"/>
      <c r="EE1469"/>
      <c r="EF1469"/>
      <c r="EG1469"/>
      <c r="EH1469"/>
      <c r="EI1469"/>
      <c r="EJ1469"/>
      <c r="EK1469"/>
    </row>
    <row r="1470" spans="1:141" ht="15.75">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c r="CW1470"/>
      <c r="CX1470"/>
      <c r="CY1470"/>
      <c r="CZ1470"/>
      <c r="DA1470"/>
      <c r="DB1470"/>
      <c r="DC1470"/>
      <c r="DD1470"/>
      <c r="DE1470"/>
      <c r="DF1470"/>
      <c r="DG1470"/>
      <c r="DH1470"/>
      <c r="DI1470"/>
      <c r="DJ1470"/>
      <c r="DK1470"/>
      <c r="DL1470"/>
      <c r="DM1470"/>
      <c r="DN1470"/>
      <c r="DO1470"/>
      <c r="DP1470"/>
      <c r="DQ1470"/>
      <c r="DR1470"/>
      <c r="DS1470"/>
      <c r="DT1470"/>
      <c r="DU1470"/>
      <c r="DV1470"/>
      <c r="DW1470"/>
      <c r="DX1470"/>
      <c r="DY1470"/>
      <c r="DZ1470"/>
      <c r="EA1470"/>
      <c r="EB1470"/>
      <c r="EC1470"/>
      <c r="ED1470"/>
      <c r="EE1470"/>
      <c r="EF1470"/>
      <c r="EG1470"/>
      <c r="EH1470"/>
      <c r="EI1470"/>
      <c r="EJ1470"/>
      <c r="EK1470"/>
    </row>
    <row r="1471" spans="1:141" ht="15.75">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c r="CW1471"/>
      <c r="CX1471"/>
      <c r="CY1471"/>
      <c r="CZ1471"/>
      <c r="DA1471"/>
      <c r="DB1471"/>
      <c r="DC1471"/>
      <c r="DD1471"/>
      <c r="DE1471"/>
      <c r="DF1471"/>
      <c r="DG1471"/>
      <c r="DH1471"/>
      <c r="DI1471"/>
      <c r="DJ1471"/>
      <c r="DK1471"/>
      <c r="DL1471"/>
      <c r="DM1471"/>
      <c r="DN1471"/>
      <c r="DO1471"/>
      <c r="DP1471"/>
      <c r="DQ1471"/>
      <c r="DR1471"/>
      <c r="DS1471"/>
      <c r="DT1471"/>
      <c r="DU1471"/>
      <c r="DV1471"/>
      <c r="DW1471"/>
      <c r="DX1471"/>
      <c r="DY1471"/>
      <c r="DZ1471"/>
      <c r="EA1471"/>
      <c r="EB1471"/>
      <c r="EC1471"/>
      <c r="ED1471"/>
      <c r="EE1471"/>
      <c r="EF1471"/>
      <c r="EG1471"/>
      <c r="EH1471"/>
      <c r="EI1471"/>
      <c r="EJ1471"/>
      <c r="EK1471"/>
    </row>
    <row r="1472" spans="1:141" ht="15.75">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c r="CW1472"/>
      <c r="CX1472"/>
      <c r="CY1472"/>
      <c r="CZ1472"/>
      <c r="DA1472"/>
      <c r="DB1472"/>
      <c r="DC1472"/>
      <c r="DD1472"/>
      <c r="DE1472"/>
      <c r="DF1472"/>
      <c r="DG1472"/>
      <c r="DH1472"/>
      <c r="DI1472"/>
      <c r="DJ1472"/>
      <c r="DK1472"/>
      <c r="DL1472"/>
      <c r="DM1472"/>
      <c r="DN1472"/>
      <c r="DO1472"/>
      <c r="DP1472"/>
      <c r="DQ1472"/>
      <c r="DR1472"/>
      <c r="DS1472"/>
      <c r="DT1472"/>
      <c r="DU1472"/>
      <c r="DV1472"/>
      <c r="DW1472"/>
      <c r="DX1472"/>
      <c r="DY1472"/>
      <c r="DZ1472"/>
      <c r="EA1472"/>
      <c r="EB1472"/>
      <c r="EC1472"/>
      <c r="ED1472"/>
      <c r="EE1472"/>
      <c r="EF1472"/>
      <c r="EG1472"/>
      <c r="EH1472"/>
      <c r="EI1472"/>
      <c r="EJ1472"/>
      <c r="EK1472"/>
    </row>
    <row r="1473" spans="1:141" ht="15.75">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c r="CW1473"/>
      <c r="CX1473"/>
      <c r="CY1473"/>
      <c r="CZ1473"/>
      <c r="DA1473"/>
      <c r="DB1473"/>
      <c r="DC1473"/>
      <c r="DD1473"/>
      <c r="DE1473"/>
      <c r="DF1473"/>
      <c r="DG1473"/>
      <c r="DH1473"/>
      <c r="DI1473"/>
      <c r="DJ1473"/>
      <c r="DK1473"/>
      <c r="DL1473"/>
      <c r="DM1473"/>
      <c r="DN1473"/>
      <c r="DO1473"/>
      <c r="DP1473"/>
      <c r="DQ1473"/>
      <c r="DR1473"/>
      <c r="DS1473"/>
      <c r="DT1473"/>
      <c r="DU1473"/>
      <c r="DV1473"/>
      <c r="DW1473"/>
      <c r="DX1473"/>
      <c r="DY1473"/>
      <c r="DZ1473"/>
      <c r="EA1473"/>
      <c r="EB1473"/>
      <c r="EC1473"/>
      <c r="ED1473"/>
      <c r="EE1473"/>
      <c r="EF1473"/>
      <c r="EG1473"/>
      <c r="EH1473"/>
      <c r="EI1473"/>
      <c r="EJ1473"/>
      <c r="EK1473"/>
    </row>
    <row r="1474" spans="1:141" ht="15.75">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c r="CW1474"/>
      <c r="CX1474"/>
      <c r="CY1474"/>
      <c r="CZ1474"/>
      <c r="DA1474"/>
      <c r="DB1474"/>
      <c r="DC1474"/>
      <c r="DD1474"/>
      <c r="DE1474"/>
      <c r="DF1474"/>
      <c r="DG1474"/>
      <c r="DH1474"/>
      <c r="DI1474"/>
      <c r="DJ1474"/>
      <c r="DK1474"/>
      <c r="DL1474"/>
      <c r="DM1474"/>
      <c r="DN1474"/>
      <c r="DO1474"/>
      <c r="DP1474"/>
      <c r="DQ1474"/>
      <c r="DR1474"/>
      <c r="DS1474"/>
      <c r="DT1474"/>
      <c r="DU1474"/>
      <c r="DV1474"/>
      <c r="DW1474"/>
      <c r="DX1474"/>
      <c r="DY1474"/>
      <c r="DZ1474"/>
      <c r="EA1474"/>
      <c r="EB1474"/>
      <c r="EC1474"/>
      <c r="ED1474"/>
      <c r="EE1474"/>
      <c r="EF1474"/>
      <c r="EG1474"/>
      <c r="EH1474"/>
      <c r="EI1474"/>
      <c r="EJ1474"/>
      <c r="EK1474"/>
    </row>
    <row r="1475" spans="1:141" ht="15.75">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c r="CW1475"/>
      <c r="CX1475"/>
      <c r="CY1475"/>
      <c r="CZ1475"/>
      <c r="DA1475"/>
      <c r="DB1475"/>
      <c r="DC1475"/>
      <c r="DD1475"/>
      <c r="DE1475"/>
      <c r="DF1475"/>
      <c r="DG1475"/>
      <c r="DH1475"/>
      <c r="DI1475"/>
      <c r="DJ1475"/>
      <c r="DK1475"/>
      <c r="DL1475"/>
      <c r="DM1475"/>
      <c r="DN1475"/>
      <c r="DO1475"/>
      <c r="DP1475"/>
      <c r="DQ1475"/>
      <c r="DR1475"/>
      <c r="DS1475"/>
      <c r="DT1475"/>
      <c r="DU1475"/>
      <c r="DV1475"/>
      <c r="DW1475"/>
      <c r="DX1475"/>
      <c r="DY1475"/>
      <c r="DZ1475"/>
      <c r="EA1475"/>
      <c r="EB1475"/>
      <c r="EC1475"/>
      <c r="ED1475"/>
      <c r="EE1475"/>
      <c r="EF1475"/>
      <c r="EG1475"/>
      <c r="EH1475"/>
      <c r="EI1475"/>
      <c r="EJ1475"/>
      <c r="EK1475"/>
    </row>
    <row r="1476" spans="1:141" ht="15.75">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c r="CW1476"/>
      <c r="CX1476"/>
      <c r="CY1476"/>
      <c r="CZ1476"/>
      <c r="DA1476"/>
      <c r="DB1476"/>
      <c r="DC1476"/>
      <c r="DD1476"/>
      <c r="DE1476"/>
      <c r="DF1476"/>
      <c r="DG1476"/>
      <c r="DH1476"/>
      <c r="DI1476"/>
      <c r="DJ1476"/>
      <c r="DK1476"/>
      <c r="DL1476"/>
      <c r="DM1476"/>
      <c r="DN1476"/>
      <c r="DO1476"/>
      <c r="DP1476"/>
      <c r="DQ1476"/>
      <c r="DR1476"/>
      <c r="DS1476"/>
      <c r="DT1476"/>
      <c r="DU1476"/>
      <c r="DV1476"/>
      <c r="DW1476"/>
      <c r="DX1476"/>
      <c r="DY1476"/>
      <c r="DZ1476"/>
      <c r="EA1476"/>
      <c r="EB1476"/>
      <c r="EC1476"/>
      <c r="ED1476"/>
      <c r="EE1476"/>
      <c r="EF1476"/>
      <c r="EG1476"/>
      <c r="EH1476"/>
      <c r="EI1476"/>
      <c r="EJ1476"/>
      <c r="EK1476"/>
    </row>
    <row r="1477" spans="1:141" ht="15.75">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c r="CW1477"/>
      <c r="CX1477"/>
      <c r="CY1477"/>
      <c r="CZ1477"/>
      <c r="DA1477"/>
      <c r="DB1477"/>
      <c r="DC1477"/>
      <c r="DD1477"/>
      <c r="DE1477"/>
      <c r="DF1477"/>
      <c r="DG1477"/>
      <c r="DH1477"/>
      <c r="DI1477"/>
      <c r="DJ1477"/>
      <c r="DK1477"/>
      <c r="DL1477"/>
      <c r="DM1477"/>
      <c r="DN1477"/>
      <c r="DO1477"/>
      <c r="DP1477"/>
      <c r="DQ1477"/>
      <c r="DR1477"/>
      <c r="DS1477"/>
      <c r="DT1477"/>
      <c r="DU1477"/>
      <c r="DV1477"/>
      <c r="DW1477"/>
      <c r="DX1477"/>
      <c r="DY1477"/>
      <c r="DZ1477"/>
      <c r="EA1477"/>
      <c r="EB1477"/>
      <c r="EC1477"/>
      <c r="ED1477"/>
      <c r="EE1477"/>
      <c r="EF1477"/>
      <c r="EG1477"/>
      <c r="EH1477"/>
      <c r="EI1477"/>
      <c r="EJ1477"/>
      <c r="EK1477"/>
    </row>
    <row r="1478" spans="1:141" ht="15.75">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c r="CW1478"/>
      <c r="CX1478"/>
      <c r="CY1478"/>
      <c r="CZ1478"/>
      <c r="DA1478"/>
      <c r="DB1478"/>
      <c r="DC1478"/>
      <c r="DD1478"/>
      <c r="DE1478"/>
      <c r="DF1478"/>
      <c r="DG1478"/>
      <c r="DH1478"/>
      <c r="DI1478"/>
      <c r="DJ1478"/>
      <c r="DK1478"/>
      <c r="DL1478"/>
      <c r="DM1478"/>
      <c r="DN1478"/>
      <c r="DO1478"/>
      <c r="DP1478"/>
      <c r="DQ1478"/>
      <c r="DR1478"/>
      <c r="DS1478"/>
      <c r="DT1478"/>
      <c r="DU1478"/>
      <c r="DV1478"/>
      <c r="DW1478"/>
      <c r="DX1478"/>
      <c r="DY1478"/>
      <c r="DZ1478"/>
      <c r="EA1478"/>
      <c r="EB1478"/>
      <c r="EC1478"/>
      <c r="ED1478"/>
      <c r="EE1478"/>
      <c r="EF1478"/>
      <c r="EG1478"/>
      <c r="EH1478"/>
      <c r="EI1478"/>
      <c r="EJ1478"/>
      <c r="EK1478"/>
    </row>
    <row r="1479" spans="1:141" ht="15.75">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c r="CW1479"/>
      <c r="CX1479"/>
      <c r="CY1479"/>
      <c r="CZ1479"/>
      <c r="DA1479"/>
      <c r="DB1479"/>
      <c r="DC1479"/>
      <c r="DD1479"/>
      <c r="DE1479"/>
      <c r="DF1479"/>
      <c r="DG1479"/>
      <c r="DH1479"/>
      <c r="DI1479"/>
      <c r="DJ1479"/>
      <c r="DK1479"/>
      <c r="DL1479"/>
      <c r="DM1479"/>
      <c r="DN1479"/>
      <c r="DO1479"/>
      <c r="DP1479"/>
      <c r="DQ1479"/>
      <c r="DR1479"/>
      <c r="DS1479"/>
      <c r="DT1479"/>
      <c r="DU1479"/>
      <c r="DV1479"/>
      <c r="DW1479"/>
      <c r="DX1479"/>
      <c r="DY1479"/>
      <c r="DZ1479"/>
      <c r="EA1479"/>
      <c r="EB1479"/>
      <c r="EC1479"/>
      <c r="ED1479"/>
      <c r="EE1479"/>
      <c r="EF1479"/>
      <c r="EG1479"/>
      <c r="EH1479"/>
      <c r="EI1479"/>
      <c r="EJ1479"/>
      <c r="EK1479"/>
    </row>
    <row r="1480" spans="1:141" ht="15.75">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c r="CW1480"/>
      <c r="CX1480"/>
      <c r="CY1480"/>
      <c r="CZ1480"/>
      <c r="DA1480"/>
      <c r="DB1480"/>
      <c r="DC1480"/>
      <c r="DD1480"/>
      <c r="DE1480"/>
      <c r="DF1480"/>
      <c r="DG1480"/>
      <c r="DH1480"/>
      <c r="DI1480"/>
      <c r="DJ1480"/>
      <c r="DK1480"/>
      <c r="DL1480"/>
      <c r="DM1480"/>
      <c r="DN1480"/>
      <c r="DO1480"/>
      <c r="DP1480"/>
      <c r="DQ1480"/>
      <c r="DR1480"/>
      <c r="DS1480"/>
      <c r="DT1480"/>
      <c r="DU1480"/>
      <c r="DV1480"/>
      <c r="DW1480"/>
      <c r="DX1480"/>
      <c r="DY1480"/>
      <c r="DZ1480"/>
      <c r="EA1480"/>
      <c r="EB1480"/>
      <c r="EC1480"/>
      <c r="ED1480"/>
      <c r="EE1480"/>
      <c r="EF1480"/>
      <c r="EG1480"/>
      <c r="EH1480"/>
      <c r="EI1480"/>
      <c r="EJ1480"/>
      <c r="EK1480"/>
    </row>
    <row r="1481" spans="1:141" ht="15.75">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c r="CW1481"/>
      <c r="CX1481"/>
      <c r="CY1481"/>
      <c r="CZ1481"/>
      <c r="DA1481"/>
      <c r="DB1481"/>
      <c r="DC1481"/>
      <c r="DD1481"/>
      <c r="DE1481"/>
      <c r="DF1481"/>
      <c r="DG1481"/>
      <c r="DH1481"/>
      <c r="DI1481"/>
      <c r="DJ1481"/>
      <c r="DK1481"/>
      <c r="DL1481"/>
      <c r="DM1481"/>
      <c r="DN1481"/>
      <c r="DO1481"/>
      <c r="DP1481"/>
      <c r="DQ1481"/>
      <c r="DR1481"/>
      <c r="DS1481"/>
      <c r="DT1481"/>
      <c r="DU1481"/>
      <c r="DV1481"/>
      <c r="DW1481"/>
      <c r="DX1481"/>
      <c r="DY1481"/>
      <c r="DZ1481"/>
      <c r="EA1481"/>
      <c r="EB1481"/>
      <c r="EC1481"/>
      <c r="ED1481"/>
      <c r="EE1481"/>
      <c r="EF1481"/>
      <c r="EG1481"/>
      <c r="EH1481"/>
      <c r="EI1481"/>
      <c r="EJ1481"/>
      <c r="EK1481"/>
    </row>
    <row r="1482" spans="1:141" ht="15.75">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c r="CW1482"/>
      <c r="CX1482"/>
      <c r="CY1482"/>
      <c r="CZ1482"/>
      <c r="DA1482"/>
      <c r="DB1482"/>
      <c r="DC1482"/>
      <c r="DD1482"/>
      <c r="DE1482"/>
      <c r="DF1482"/>
      <c r="DG1482"/>
      <c r="DH1482"/>
      <c r="DI1482"/>
      <c r="DJ1482"/>
      <c r="DK1482"/>
      <c r="DL1482"/>
      <c r="DM1482"/>
      <c r="DN1482"/>
      <c r="DO1482"/>
      <c r="DP1482"/>
      <c r="DQ1482"/>
      <c r="DR1482"/>
      <c r="DS1482"/>
      <c r="DT1482"/>
      <c r="DU1482"/>
      <c r="DV1482"/>
      <c r="DW1482"/>
      <c r="DX1482"/>
      <c r="DY1482"/>
      <c r="DZ1482"/>
      <c r="EA1482"/>
      <c r="EB1482"/>
      <c r="EC1482"/>
      <c r="ED1482"/>
      <c r="EE1482"/>
      <c r="EF1482"/>
      <c r="EG1482"/>
      <c r="EH1482"/>
      <c r="EI1482"/>
      <c r="EJ1482"/>
      <c r="EK1482"/>
    </row>
    <row r="1483" spans="1:141" ht="15.75">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c r="CW1483"/>
      <c r="CX1483"/>
      <c r="CY1483"/>
      <c r="CZ1483"/>
      <c r="DA1483"/>
      <c r="DB1483"/>
      <c r="DC1483"/>
      <c r="DD1483"/>
      <c r="DE1483"/>
      <c r="DF1483"/>
      <c r="DG1483"/>
      <c r="DH1483"/>
      <c r="DI1483"/>
      <c r="DJ1483"/>
      <c r="DK1483"/>
      <c r="DL1483"/>
      <c r="DM1483"/>
      <c r="DN1483"/>
      <c r="DO1483"/>
      <c r="DP1483"/>
      <c r="DQ1483"/>
      <c r="DR1483"/>
      <c r="DS1483"/>
      <c r="DT1483"/>
      <c r="DU1483"/>
      <c r="DV1483"/>
      <c r="DW1483"/>
      <c r="DX1483"/>
      <c r="DY1483"/>
      <c r="DZ1483"/>
      <c r="EA1483"/>
      <c r="EB1483"/>
      <c r="EC1483"/>
      <c r="ED1483"/>
      <c r="EE1483"/>
      <c r="EF1483"/>
      <c r="EG1483"/>
      <c r="EH1483"/>
      <c r="EI1483"/>
      <c r="EJ1483"/>
      <c r="EK1483"/>
    </row>
    <row r="1484" spans="1:141" ht="15.75">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c r="CW1484"/>
      <c r="CX1484"/>
      <c r="CY1484"/>
      <c r="CZ1484"/>
      <c r="DA1484"/>
      <c r="DB1484"/>
      <c r="DC1484"/>
      <c r="DD1484"/>
      <c r="DE1484"/>
      <c r="DF1484"/>
      <c r="DG1484"/>
      <c r="DH1484"/>
      <c r="DI1484"/>
      <c r="DJ1484"/>
      <c r="DK1484"/>
      <c r="DL1484"/>
      <c r="DM1484"/>
      <c r="DN1484"/>
      <c r="DO1484"/>
      <c r="DP1484"/>
      <c r="DQ1484"/>
      <c r="DR1484"/>
      <c r="DS1484"/>
      <c r="DT1484"/>
      <c r="DU1484"/>
      <c r="DV1484"/>
      <c r="DW1484"/>
      <c r="DX1484"/>
      <c r="DY1484"/>
      <c r="DZ1484"/>
      <c r="EA1484"/>
      <c r="EB1484"/>
      <c r="EC1484"/>
      <c r="ED1484"/>
      <c r="EE1484"/>
      <c r="EF1484"/>
      <c r="EG1484"/>
      <c r="EH1484"/>
      <c r="EI1484"/>
      <c r="EJ1484"/>
      <c r="EK1484"/>
    </row>
    <row r="1485" spans="1:141" ht="15.75">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c r="CW1485"/>
      <c r="CX1485"/>
      <c r="CY1485"/>
      <c r="CZ1485"/>
      <c r="DA1485"/>
      <c r="DB1485"/>
      <c r="DC1485"/>
      <c r="DD1485"/>
      <c r="DE1485"/>
      <c r="DF1485"/>
      <c r="DG1485"/>
      <c r="DH1485"/>
      <c r="DI1485"/>
      <c r="DJ1485"/>
      <c r="DK1485"/>
      <c r="DL1485"/>
      <c r="DM1485"/>
      <c r="DN1485"/>
      <c r="DO1485"/>
      <c r="DP1485"/>
      <c r="DQ1485"/>
      <c r="DR1485"/>
      <c r="DS1485"/>
      <c r="DT1485"/>
      <c r="DU1485"/>
      <c r="DV1485"/>
      <c r="DW1485"/>
      <c r="DX1485"/>
      <c r="DY1485"/>
      <c r="DZ1485"/>
      <c r="EA1485"/>
      <c r="EB1485"/>
      <c r="EC1485"/>
      <c r="ED1485"/>
      <c r="EE1485"/>
      <c r="EF1485"/>
      <c r="EG1485"/>
      <c r="EH1485"/>
      <c r="EI1485"/>
      <c r="EJ1485"/>
      <c r="EK1485"/>
    </row>
    <row r="1486" spans="1:141" ht="15.75">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c r="CW1486"/>
      <c r="CX1486"/>
      <c r="CY1486"/>
      <c r="CZ1486"/>
      <c r="DA1486"/>
      <c r="DB1486"/>
      <c r="DC1486"/>
      <c r="DD1486"/>
      <c r="DE1486"/>
      <c r="DF1486"/>
      <c r="DG1486"/>
      <c r="DH1486"/>
      <c r="DI1486"/>
      <c r="DJ1486"/>
      <c r="DK1486"/>
      <c r="DL1486"/>
      <c r="DM1486"/>
      <c r="DN1486"/>
      <c r="DO1486"/>
      <c r="DP1486"/>
      <c r="DQ1486"/>
      <c r="DR1486"/>
      <c r="DS1486"/>
      <c r="DT1486"/>
      <c r="DU1486"/>
      <c r="DV1486"/>
      <c r="DW1486"/>
      <c r="DX1486"/>
      <c r="DY1486"/>
      <c r="DZ1486"/>
      <c r="EA1486"/>
      <c r="EB1486"/>
      <c r="EC1486"/>
      <c r="ED1486"/>
      <c r="EE1486"/>
      <c r="EF1486"/>
      <c r="EG1486"/>
      <c r="EH1486"/>
      <c r="EI1486"/>
      <c r="EJ1486"/>
      <c r="EK1486"/>
    </row>
    <row r="1487" spans="1:141" ht="15.75">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c r="CW1487"/>
      <c r="CX1487"/>
      <c r="CY1487"/>
      <c r="CZ1487"/>
      <c r="DA1487"/>
      <c r="DB1487"/>
      <c r="DC1487"/>
      <c r="DD1487"/>
      <c r="DE1487"/>
      <c r="DF1487"/>
      <c r="DG1487"/>
      <c r="DH1487"/>
      <c r="DI1487"/>
      <c r="DJ1487"/>
      <c r="DK1487"/>
      <c r="DL1487"/>
      <c r="DM1487"/>
      <c r="DN1487"/>
      <c r="DO1487"/>
      <c r="DP1487"/>
      <c r="DQ1487"/>
      <c r="DR1487"/>
      <c r="DS1487"/>
      <c r="DT1487"/>
      <c r="DU1487"/>
      <c r="DV1487"/>
      <c r="DW1487"/>
      <c r="DX1487"/>
      <c r="DY1487"/>
      <c r="DZ1487"/>
      <c r="EA1487"/>
      <c r="EB1487"/>
      <c r="EC1487"/>
      <c r="ED1487"/>
      <c r="EE1487"/>
      <c r="EF1487"/>
      <c r="EG1487"/>
      <c r="EH1487"/>
      <c r="EI1487"/>
      <c r="EJ1487"/>
      <c r="EK1487"/>
    </row>
    <row r="1488" spans="1:141" ht="15.75">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c r="CW1488"/>
      <c r="CX1488"/>
      <c r="CY1488"/>
      <c r="CZ1488"/>
      <c r="DA1488"/>
      <c r="DB1488"/>
      <c r="DC1488"/>
      <c r="DD1488"/>
      <c r="DE1488"/>
      <c r="DF1488"/>
      <c r="DG1488"/>
      <c r="DH1488"/>
      <c r="DI1488"/>
      <c r="DJ1488"/>
      <c r="DK1488"/>
      <c r="DL1488"/>
      <c r="DM1488"/>
      <c r="DN1488"/>
      <c r="DO1488"/>
      <c r="DP1488"/>
      <c r="DQ1488"/>
      <c r="DR1488"/>
      <c r="DS1488"/>
      <c r="DT1488"/>
      <c r="DU1488"/>
      <c r="DV1488"/>
      <c r="DW1488"/>
      <c r="DX1488"/>
      <c r="DY1488"/>
      <c r="DZ1488"/>
      <c r="EA1488"/>
      <c r="EB1488"/>
      <c r="EC1488"/>
      <c r="ED1488"/>
      <c r="EE1488"/>
      <c r="EF1488"/>
      <c r="EG1488"/>
      <c r="EH1488"/>
      <c r="EI1488"/>
      <c r="EJ1488"/>
      <c r="EK1488"/>
    </row>
    <row r="1489" spans="1:141" ht="15.75">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c r="CW1489"/>
      <c r="CX1489"/>
      <c r="CY1489"/>
      <c r="CZ1489"/>
      <c r="DA1489"/>
      <c r="DB1489"/>
      <c r="DC1489"/>
      <c r="DD1489"/>
      <c r="DE1489"/>
      <c r="DF1489"/>
      <c r="DG1489"/>
      <c r="DH1489"/>
      <c r="DI1489"/>
      <c r="DJ1489"/>
      <c r="DK1489"/>
      <c r="DL1489"/>
      <c r="DM1489"/>
      <c r="DN1489"/>
      <c r="DO1489"/>
      <c r="DP1489"/>
      <c r="DQ1489"/>
      <c r="DR1489"/>
      <c r="DS1489"/>
      <c r="DT1489"/>
      <c r="DU1489"/>
      <c r="DV1489"/>
      <c r="DW1489"/>
      <c r="DX1489"/>
      <c r="DY1489"/>
      <c r="DZ1489"/>
      <c r="EA1489"/>
      <c r="EB1489"/>
      <c r="EC1489"/>
      <c r="ED1489"/>
      <c r="EE1489"/>
      <c r="EF1489"/>
      <c r="EG1489"/>
      <c r="EH1489"/>
      <c r="EI1489"/>
      <c r="EJ1489"/>
      <c r="EK1489"/>
    </row>
    <row r="1490" spans="1:141" ht="15.75">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c r="CW1490"/>
      <c r="CX1490"/>
      <c r="CY1490"/>
      <c r="CZ1490"/>
      <c r="DA1490"/>
      <c r="DB1490"/>
      <c r="DC1490"/>
      <c r="DD1490"/>
      <c r="DE1490"/>
      <c r="DF1490"/>
      <c r="DG1490"/>
      <c r="DH1490"/>
      <c r="DI1490"/>
      <c r="DJ1490"/>
      <c r="DK1490"/>
      <c r="DL1490"/>
      <c r="DM1490"/>
      <c r="DN1490"/>
      <c r="DO1490"/>
      <c r="DP1490"/>
      <c r="DQ1490"/>
      <c r="DR1490"/>
      <c r="DS1490"/>
      <c r="DT1490"/>
      <c r="DU1490"/>
      <c r="DV1490"/>
      <c r="DW1490"/>
      <c r="DX1490"/>
      <c r="DY1490"/>
      <c r="DZ1490"/>
      <c r="EA1490"/>
      <c r="EB1490"/>
      <c r="EC1490"/>
      <c r="ED1490"/>
      <c r="EE1490"/>
      <c r="EF1490"/>
      <c r="EG1490"/>
      <c r="EH1490"/>
      <c r="EI1490"/>
      <c r="EJ1490"/>
      <c r="EK1490"/>
    </row>
    <row r="1491" spans="1:141" ht="15.75">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c r="CW1491"/>
      <c r="CX1491"/>
      <c r="CY1491"/>
      <c r="CZ1491"/>
      <c r="DA1491"/>
      <c r="DB1491"/>
      <c r="DC1491"/>
      <c r="DD1491"/>
      <c r="DE1491"/>
      <c r="DF1491"/>
      <c r="DG1491"/>
      <c r="DH1491"/>
      <c r="DI1491"/>
      <c r="DJ1491"/>
      <c r="DK1491"/>
      <c r="DL1491"/>
      <c r="DM1491"/>
      <c r="DN1491"/>
      <c r="DO1491"/>
      <c r="DP1491"/>
      <c r="DQ1491"/>
      <c r="DR1491"/>
      <c r="DS1491"/>
      <c r="DT1491"/>
      <c r="DU1491"/>
      <c r="DV1491"/>
      <c r="DW1491"/>
      <c r="DX1491"/>
      <c r="DY1491"/>
      <c r="DZ1491"/>
      <c r="EA1491"/>
      <c r="EB1491"/>
      <c r="EC1491"/>
      <c r="ED1491"/>
      <c r="EE1491"/>
      <c r="EF1491"/>
      <c r="EG1491"/>
      <c r="EH1491"/>
      <c r="EI1491"/>
      <c r="EJ1491"/>
      <c r="EK1491"/>
    </row>
    <row r="1492" spans="1:141" ht="15.75">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c r="CW1492"/>
      <c r="CX1492"/>
      <c r="CY1492"/>
      <c r="CZ1492"/>
      <c r="DA1492"/>
      <c r="DB1492"/>
      <c r="DC1492"/>
      <c r="DD1492"/>
      <c r="DE1492"/>
      <c r="DF1492"/>
      <c r="DG1492"/>
      <c r="DH1492"/>
      <c r="DI1492"/>
      <c r="DJ1492"/>
      <c r="DK1492"/>
      <c r="DL1492"/>
      <c r="DM1492"/>
      <c r="DN1492"/>
      <c r="DO1492"/>
      <c r="DP1492"/>
      <c r="DQ1492"/>
      <c r="DR1492"/>
      <c r="DS1492"/>
      <c r="DT1492"/>
      <c r="DU1492"/>
      <c r="DV1492"/>
      <c r="DW1492"/>
      <c r="DX1492"/>
      <c r="DY1492"/>
      <c r="DZ1492"/>
      <c r="EA1492"/>
      <c r="EB1492"/>
      <c r="EC1492"/>
      <c r="ED1492"/>
      <c r="EE1492"/>
      <c r="EF1492"/>
      <c r="EG1492"/>
      <c r="EH1492"/>
      <c r="EI1492"/>
      <c r="EJ1492"/>
      <c r="EK1492"/>
    </row>
    <row r="1493" spans="1:141" ht="15.75">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c r="CW1493"/>
      <c r="CX1493"/>
      <c r="CY1493"/>
      <c r="CZ1493"/>
      <c r="DA1493"/>
      <c r="DB1493"/>
      <c r="DC1493"/>
      <c r="DD1493"/>
      <c r="DE1493"/>
      <c r="DF1493"/>
      <c r="DG1493"/>
      <c r="DH1493"/>
      <c r="DI1493"/>
      <c r="DJ1493"/>
      <c r="DK1493"/>
      <c r="DL1493"/>
      <c r="DM1493"/>
      <c r="DN1493"/>
      <c r="DO1493"/>
      <c r="DP1493"/>
      <c r="DQ1493"/>
      <c r="DR1493"/>
      <c r="DS1493"/>
      <c r="DT1493"/>
      <c r="DU1493"/>
      <c r="DV1493"/>
      <c r="DW1493"/>
      <c r="DX1493"/>
      <c r="DY1493"/>
      <c r="DZ1493"/>
      <c r="EA1493"/>
      <c r="EB1493"/>
      <c r="EC1493"/>
      <c r="ED1493"/>
      <c r="EE1493"/>
      <c r="EF1493"/>
      <c r="EG1493"/>
      <c r="EH1493"/>
      <c r="EI1493"/>
      <c r="EJ1493"/>
      <c r="EK1493"/>
    </row>
    <row r="1494" spans="1:141" ht="15.75">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c r="CW1494"/>
      <c r="CX1494"/>
      <c r="CY1494"/>
      <c r="CZ1494"/>
      <c r="DA1494"/>
      <c r="DB1494"/>
      <c r="DC1494"/>
      <c r="DD1494"/>
      <c r="DE1494"/>
      <c r="DF1494"/>
      <c r="DG1494"/>
      <c r="DH1494"/>
      <c r="DI1494"/>
      <c r="DJ1494"/>
      <c r="DK1494"/>
      <c r="DL1494"/>
      <c r="DM1494"/>
      <c r="DN1494"/>
      <c r="DO1494"/>
      <c r="DP1494"/>
      <c r="DQ1494"/>
      <c r="DR1494"/>
      <c r="DS1494"/>
      <c r="DT1494"/>
      <c r="DU1494"/>
      <c r="DV1494"/>
      <c r="DW1494"/>
      <c r="DX1494"/>
      <c r="DY1494"/>
      <c r="DZ1494"/>
      <c r="EA1494"/>
      <c r="EB1494"/>
      <c r="EC1494"/>
      <c r="ED1494"/>
      <c r="EE1494"/>
      <c r="EF1494"/>
      <c r="EG1494"/>
      <c r="EH1494"/>
      <c r="EI1494"/>
      <c r="EJ1494"/>
      <c r="EK1494"/>
    </row>
    <row r="1495" spans="1:141" ht="15.75">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c r="CW1495"/>
      <c r="CX1495"/>
      <c r="CY1495"/>
      <c r="CZ1495"/>
      <c r="DA1495"/>
      <c r="DB1495"/>
      <c r="DC1495"/>
      <c r="DD1495"/>
      <c r="DE1495"/>
      <c r="DF1495"/>
      <c r="DG1495"/>
      <c r="DH1495"/>
      <c r="DI1495"/>
      <c r="DJ1495"/>
      <c r="DK1495"/>
      <c r="DL1495"/>
      <c r="DM1495"/>
      <c r="DN1495"/>
      <c r="DO1495"/>
      <c r="DP1495"/>
      <c r="DQ1495"/>
      <c r="DR1495"/>
      <c r="DS1495"/>
      <c r="DT1495"/>
      <c r="DU1495"/>
      <c r="DV1495"/>
      <c r="DW1495"/>
      <c r="DX1495"/>
      <c r="DY1495"/>
      <c r="DZ1495"/>
      <c r="EA1495"/>
      <c r="EB1495"/>
      <c r="EC1495"/>
      <c r="ED1495"/>
      <c r="EE1495"/>
      <c r="EF1495"/>
      <c r="EG1495"/>
      <c r="EH1495"/>
      <c r="EI1495"/>
      <c r="EJ1495"/>
      <c r="EK1495"/>
    </row>
    <row r="1496" spans="1:141" ht="15.75">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c r="CW1496"/>
      <c r="CX1496"/>
      <c r="CY1496"/>
      <c r="CZ1496"/>
      <c r="DA1496"/>
      <c r="DB1496"/>
      <c r="DC1496"/>
      <c r="DD1496"/>
      <c r="DE1496"/>
      <c r="DF1496"/>
      <c r="DG1496"/>
      <c r="DH1496"/>
      <c r="DI1496"/>
      <c r="DJ1496"/>
      <c r="DK1496"/>
      <c r="DL1496"/>
      <c r="DM1496"/>
      <c r="DN1496"/>
      <c r="DO1496"/>
      <c r="DP1496"/>
      <c r="DQ1496"/>
      <c r="DR1496"/>
      <c r="DS1496"/>
      <c r="DT1496"/>
      <c r="DU1496"/>
      <c r="DV1496"/>
      <c r="DW1496"/>
      <c r="DX1496"/>
      <c r="DY1496"/>
      <c r="DZ1496"/>
      <c r="EA1496"/>
      <c r="EB1496"/>
      <c r="EC1496"/>
      <c r="ED1496"/>
      <c r="EE1496"/>
      <c r="EF1496"/>
      <c r="EG1496"/>
      <c r="EH1496"/>
      <c r="EI1496"/>
      <c r="EJ1496"/>
      <c r="EK1496"/>
    </row>
    <row r="1497" spans="1:141" ht="15.75">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c r="CW1497"/>
      <c r="CX1497"/>
      <c r="CY1497"/>
      <c r="CZ1497"/>
      <c r="DA1497"/>
      <c r="DB1497"/>
      <c r="DC1497"/>
      <c r="DD1497"/>
      <c r="DE1497"/>
      <c r="DF1497"/>
      <c r="DG1497"/>
      <c r="DH1497"/>
      <c r="DI1497"/>
      <c r="DJ1497"/>
      <c r="DK1497"/>
      <c r="DL1497"/>
      <c r="DM1497"/>
      <c r="DN1497"/>
      <c r="DO1497"/>
      <c r="DP1497"/>
      <c r="DQ1497"/>
      <c r="DR1497"/>
      <c r="DS1497"/>
      <c r="DT1497"/>
      <c r="DU1497"/>
      <c r="DV1497"/>
      <c r="DW1497"/>
      <c r="DX1497"/>
      <c r="DY1497"/>
      <c r="DZ1497"/>
      <c r="EA1497"/>
      <c r="EB1497"/>
      <c r="EC1497"/>
      <c r="ED1497"/>
      <c r="EE1497"/>
      <c r="EF1497"/>
      <c r="EG1497"/>
      <c r="EH1497"/>
      <c r="EI1497"/>
      <c r="EJ1497"/>
      <c r="EK1497"/>
    </row>
    <row r="1498" spans="1:141" ht="15.75">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c r="CW1498"/>
      <c r="CX1498"/>
      <c r="CY1498"/>
      <c r="CZ1498"/>
      <c r="DA1498"/>
      <c r="DB1498"/>
      <c r="DC1498"/>
      <c r="DD1498"/>
      <c r="DE1498"/>
      <c r="DF1498"/>
      <c r="DG1498"/>
      <c r="DH1498"/>
      <c r="DI1498"/>
      <c r="DJ1498"/>
      <c r="DK1498"/>
      <c r="DL1498"/>
      <c r="DM1498"/>
      <c r="DN1498"/>
      <c r="DO1498"/>
      <c r="DP1498"/>
      <c r="DQ1498"/>
      <c r="DR1498"/>
      <c r="DS1498"/>
      <c r="DT1498"/>
      <c r="DU1498"/>
      <c r="DV1498"/>
      <c r="DW1498"/>
      <c r="DX1498"/>
      <c r="DY1498"/>
      <c r="DZ1498"/>
      <c r="EA1498"/>
      <c r="EB1498"/>
      <c r="EC1498"/>
      <c r="ED1498"/>
      <c r="EE1498"/>
      <c r="EF1498"/>
      <c r="EG1498"/>
      <c r="EH1498"/>
      <c r="EI1498"/>
      <c r="EJ1498"/>
      <c r="EK1498"/>
    </row>
    <row r="1499" spans="1:141" ht="15.75">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c r="CW1499"/>
      <c r="CX1499"/>
      <c r="CY1499"/>
      <c r="CZ1499"/>
      <c r="DA1499"/>
      <c r="DB1499"/>
      <c r="DC1499"/>
      <c r="DD1499"/>
      <c r="DE1499"/>
      <c r="DF1499"/>
      <c r="DG1499"/>
      <c r="DH1499"/>
      <c r="DI1499"/>
      <c r="DJ1499"/>
      <c r="DK1499"/>
      <c r="DL1499"/>
      <c r="DM1499"/>
      <c r="DN1499"/>
      <c r="DO1499"/>
      <c r="DP1499"/>
      <c r="DQ1499"/>
      <c r="DR1499"/>
      <c r="DS1499"/>
      <c r="DT1499"/>
      <c r="DU1499"/>
      <c r="DV1499"/>
      <c r="DW1499"/>
      <c r="DX1499"/>
      <c r="DY1499"/>
      <c r="DZ1499"/>
      <c r="EA1499"/>
      <c r="EB1499"/>
      <c r="EC1499"/>
      <c r="ED1499"/>
      <c r="EE1499"/>
      <c r="EF1499"/>
      <c r="EG1499"/>
      <c r="EH1499"/>
      <c r="EI1499"/>
      <c r="EJ1499"/>
      <c r="EK1499"/>
    </row>
    <row r="1500" spans="1:141" ht="15.75">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c r="CW1500"/>
      <c r="CX1500"/>
      <c r="CY1500"/>
      <c r="CZ1500"/>
      <c r="DA1500"/>
      <c r="DB1500"/>
      <c r="DC1500"/>
      <c r="DD1500"/>
      <c r="DE1500"/>
      <c r="DF1500"/>
      <c r="DG1500"/>
      <c r="DH1500"/>
      <c r="DI1500"/>
      <c r="DJ1500"/>
      <c r="DK1500"/>
      <c r="DL1500"/>
      <c r="DM1500"/>
      <c r="DN1500"/>
      <c r="DO1500"/>
      <c r="DP1500"/>
      <c r="DQ1500"/>
      <c r="DR1500"/>
      <c r="DS1500"/>
      <c r="DT1500"/>
      <c r="DU1500"/>
      <c r="DV1500"/>
      <c r="DW1500"/>
      <c r="DX1500"/>
      <c r="DY1500"/>
      <c r="DZ1500"/>
      <c r="EA1500"/>
      <c r="EB1500"/>
      <c r="EC1500"/>
      <c r="ED1500"/>
      <c r="EE1500"/>
      <c r="EF1500"/>
      <c r="EG1500"/>
      <c r="EH1500"/>
      <c r="EI1500"/>
      <c r="EJ1500"/>
      <c r="EK1500"/>
    </row>
    <row r="1501" spans="1:141" ht="15.75">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c r="CW1501"/>
      <c r="CX1501"/>
      <c r="CY1501"/>
      <c r="CZ1501"/>
      <c r="DA1501"/>
      <c r="DB1501"/>
      <c r="DC1501"/>
      <c r="DD1501"/>
      <c r="DE1501"/>
      <c r="DF1501"/>
      <c r="DG1501"/>
      <c r="DH1501"/>
      <c r="DI1501"/>
      <c r="DJ1501"/>
      <c r="DK1501"/>
      <c r="DL1501"/>
      <c r="DM1501"/>
      <c r="DN1501"/>
      <c r="DO1501"/>
      <c r="DP1501"/>
      <c r="DQ1501"/>
      <c r="DR1501"/>
      <c r="DS1501"/>
      <c r="DT1501"/>
      <c r="DU1501"/>
      <c r="DV1501"/>
      <c r="DW1501"/>
      <c r="DX1501"/>
      <c r="DY1501"/>
      <c r="DZ1501"/>
      <c r="EA1501"/>
      <c r="EB1501"/>
      <c r="EC1501"/>
      <c r="ED1501"/>
      <c r="EE1501"/>
      <c r="EF1501"/>
      <c r="EG1501"/>
      <c r="EH1501"/>
      <c r="EI1501"/>
      <c r="EJ1501"/>
      <c r="EK1501"/>
    </row>
    <row r="1502" spans="1:141" ht="15.75">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c r="CW1502"/>
      <c r="CX1502"/>
      <c r="CY1502"/>
      <c r="CZ1502"/>
      <c r="DA1502"/>
      <c r="DB1502"/>
      <c r="DC1502"/>
      <c r="DD1502"/>
      <c r="DE1502"/>
      <c r="DF1502"/>
      <c r="DG1502"/>
      <c r="DH1502"/>
      <c r="DI1502"/>
      <c r="DJ1502"/>
      <c r="DK1502"/>
      <c r="DL1502"/>
      <c r="DM1502"/>
      <c r="DN1502"/>
      <c r="DO1502"/>
      <c r="DP1502"/>
      <c r="DQ1502"/>
      <c r="DR1502"/>
      <c r="DS1502"/>
      <c r="DT1502"/>
      <c r="DU1502"/>
      <c r="DV1502"/>
      <c r="DW1502"/>
      <c r="DX1502"/>
      <c r="DY1502"/>
      <c r="DZ1502"/>
      <c r="EA1502"/>
      <c r="EB1502"/>
      <c r="EC1502"/>
      <c r="ED1502"/>
      <c r="EE1502"/>
      <c r="EF1502"/>
      <c r="EG1502"/>
      <c r="EH1502"/>
      <c r="EI1502"/>
      <c r="EJ1502"/>
      <c r="EK1502"/>
    </row>
    <row r="1503" spans="1:141" ht="15.75">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c r="CW1503"/>
      <c r="CX1503"/>
      <c r="CY1503"/>
      <c r="CZ1503"/>
      <c r="DA1503"/>
      <c r="DB1503"/>
      <c r="DC1503"/>
      <c r="DD1503"/>
      <c r="DE1503"/>
      <c r="DF1503"/>
      <c r="DG1503"/>
      <c r="DH1503"/>
      <c r="DI1503"/>
      <c r="DJ1503"/>
      <c r="DK1503"/>
      <c r="DL1503"/>
      <c r="DM1503"/>
      <c r="DN1503"/>
      <c r="DO1503"/>
      <c r="DP1503"/>
      <c r="DQ1503"/>
      <c r="DR1503"/>
      <c r="DS1503"/>
      <c r="DT1503"/>
      <c r="DU1503"/>
      <c r="DV1503"/>
      <c r="DW1503"/>
      <c r="DX1503"/>
      <c r="DY1503"/>
      <c r="DZ1503"/>
      <c r="EA1503"/>
      <c r="EB1503"/>
      <c r="EC1503"/>
      <c r="ED1503"/>
      <c r="EE1503"/>
      <c r="EF1503"/>
      <c r="EG1503"/>
      <c r="EH1503"/>
      <c r="EI1503"/>
      <c r="EJ1503"/>
      <c r="EK1503"/>
    </row>
    <row r="1504" spans="1:141" ht="15.75">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c r="CW1504"/>
      <c r="CX1504"/>
      <c r="CY1504"/>
      <c r="CZ1504"/>
      <c r="DA1504"/>
      <c r="DB1504"/>
      <c r="DC1504"/>
      <c r="DD1504"/>
      <c r="DE1504"/>
      <c r="DF1504"/>
      <c r="DG1504"/>
      <c r="DH1504"/>
      <c r="DI1504"/>
      <c r="DJ1504"/>
      <c r="DK1504"/>
      <c r="DL1504"/>
      <c r="DM1504"/>
      <c r="DN1504"/>
      <c r="DO1504"/>
      <c r="DP1504"/>
      <c r="DQ1504"/>
      <c r="DR1504"/>
      <c r="DS1504"/>
      <c r="DT1504"/>
      <c r="DU1504"/>
      <c r="DV1504"/>
      <c r="DW1504"/>
      <c r="DX1504"/>
      <c r="DY1504"/>
      <c r="DZ1504"/>
      <c r="EA1504"/>
      <c r="EB1504"/>
      <c r="EC1504"/>
      <c r="ED1504"/>
      <c r="EE1504"/>
      <c r="EF1504"/>
      <c r="EG1504"/>
      <c r="EH1504"/>
      <c r="EI1504"/>
      <c r="EJ1504"/>
      <c r="EK1504"/>
    </row>
    <row r="1505" spans="1:141" ht="15.75">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c r="CW1505"/>
      <c r="CX1505"/>
      <c r="CY1505"/>
      <c r="CZ1505"/>
      <c r="DA1505"/>
      <c r="DB1505"/>
      <c r="DC1505"/>
      <c r="DD1505"/>
      <c r="DE1505"/>
      <c r="DF1505"/>
      <c r="DG1505"/>
      <c r="DH1505"/>
      <c r="DI1505"/>
      <c r="DJ1505"/>
      <c r="DK1505"/>
      <c r="DL1505"/>
      <c r="DM1505"/>
      <c r="DN1505"/>
      <c r="DO1505"/>
      <c r="DP1505"/>
      <c r="DQ1505"/>
      <c r="DR1505"/>
      <c r="DS1505"/>
      <c r="DT1505"/>
      <c r="DU1505"/>
      <c r="DV1505"/>
      <c r="DW1505"/>
      <c r="DX1505"/>
      <c r="DY1505"/>
      <c r="DZ1505"/>
      <c r="EA1505"/>
      <c r="EB1505"/>
      <c r="EC1505"/>
      <c r="ED1505"/>
      <c r="EE1505"/>
      <c r="EF1505"/>
      <c r="EG1505"/>
      <c r="EH1505"/>
      <c r="EI1505"/>
      <c r="EJ1505"/>
      <c r="EK1505"/>
    </row>
    <row r="1506" spans="1:141" ht="15.75">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c r="CW1506"/>
      <c r="CX1506"/>
      <c r="CY1506"/>
      <c r="CZ1506"/>
      <c r="DA1506"/>
      <c r="DB1506"/>
      <c r="DC1506"/>
      <c r="DD1506"/>
      <c r="DE1506"/>
      <c r="DF1506"/>
      <c r="DG1506"/>
      <c r="DH1506"/>
      <c r="DI1506"/>
      <c r="DJ1506"/>
      <c r="DK1506"/>
      <c r="DL1506"/>
      <c r="DM1506"/>
      <c r="DN1506"/>
      <c r="DO1506"/>
      <c r="DP1506"/>
      <c r="DQ1506"/>
      <c r="DR1506"/>
      <c r="DS1506"/>
      <c r="DT1506"/>
      <c r="DU1506"/>
      <c r="DV1506"/>
      <c r="DW1506"/>
      <c r="DX1506"/>
      <c r="DY1506"/>
      <c r="DZ1506"/>
      <c r="EA1506"/>
      <c r="EB1506"/>
      <c r="EC1506"/>
      <c r="ED1506"/>
      <c r="EE1506"/>
      <c r="EF1506"/>
      <c r="EG1506"/>
      <c r="EH1506"/>
      <c r="EI1506"/>
      <c r="EJ1506"/>
      <c r="EK1506"/>
    </row>
    <row r="1507" spans="1:141" ht="15.75">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c r="CW1507"/>
      <c r="CX1507"/>
      <c r="CY1507"/>
      <c r="CZ1507"/>
      <c r="DA1507"/>
      <c r="DB1507"/>
      <c r="DC1507"/>
      <c r="DD1507"/>
      <c r="DE1507"/>
      <c r="DF1507"/>
      <c r="DG1507"/>
      <c r="DH1507"/>
      <c r="DI1507"/>
      <c r="DJ1507"/>
      <c r="DK1507"/>
      <c r="DL1507"/>
      <c r="DM1507"/>
      <c r="DN1507"/>
      <c r="DO1507"/>
      <c r="DP1507"/>
      <c r="DQ1507"/>
      <c r="DR1507"/>
      <c r="DS1507"/>
      <c r="DT1507"/>
      <c r="DU1507"/>
      <c r="DV1507"/>
      <c r="DW1507"/>
      <c r="DX1507"/>
      <c r="DY1507"/>
      <c r="DZ1507"/>
      <c r="EA1507"/>
      <c r="EB1507"/>
      <c r="EC1507"/>
      <c r="ED1507"/>
      <c r="EE1507"/>
      <c r="EF1507"/>
      <c r="EG1507"/>
      <c r="EH1507"/>
      <c r="EI1507"/>
      <c r="EJ1507"/>
      <c r="EK1507"/>
    </row>
    <row r="1508" spans="1:141" ht="15.75">
      <c r="A1508"/>
      <c r="B1508"/>
      <c r="C1508"/>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c r="CW1508"/>
      <c r="CX1508"/>
      <c r="CY1508"/>
      <c r="CZ1508"/>
      <c r="DA1508"/>
      <c r="DB1508"/>
      <c r="DC1508"/>
      <c r="DD1508"/>
      <c r="DE1508"/>
      <c r="DF1508"/>
      <c r="DG1508"/>
      <c r="DH1508"/>
      <c r="DI1508"/>
      <c r="DJ1508"/>
      <c r="DK1508"/>
      <c r="DL1508"/>
      <c r="DM1508"/>
      <c r="DN1508"/>
      <c r="DO1508"/>
      <c r="DP1508"/>
      <c r="DQ1508"/>
      <c r="DR1508"/>
      <c r="DS1508"/>
      <c r="DT1508"/>
      <c r="DU1508"/>
      <c r="DV1508"/>
      <c r="DW1508"/>
      <c r="DX1508"/>
      <c r="DY1508"/>
      <c r="DZ1508"/>
      <c r="EA1508"/>
      <c r="EB1508"/>
      <c r="EC1508"/>
      <c r="ED1508"/>
      <c r="EE1508"/>
      <c r="EF1508"/>
      <c r="EG1508"/>
      <c r="EH1508"/>
      <c r="EI1508"/>
      <c r="EJ1508"/>
      <c r="EK1508"/>
    </row>
    <row r="1509" spans="1:141" ht="15.75">
      <c r="A1509"/>
      <c r="B1509"/>
      <c r="C1509"/>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c r="CW1509"/>
      <c r="CX1509"/>
      <c r="CY1509"/>
      <c r="CZ1509"/>
      <c r="DA1509"/>
      <c r="DB1509"/>
      <c r="DC1509"/>
      <c r="DD1509"/>
      <c r="DE1509"/>
      <c r="DF1509"/>
      <c r="DG1509"/>
      <c r="DH1509"/>
      <c r="DI1509"/>
      <c r="DJ1509"/>
      <c r="DK1509"/>
      <c r="DL1509"/>
      <c r="DM1509"/>
      <c r="DN1509"/>
      <c r="DO1509"/>
      <c r="DP1509"/>
      <c r="DQ1509"/>
      <c r="DR1509"/>
      <c r="DS1509"/>
      <c r="DT1509"/>
      <c r="DU1509"/>
      <c r="DV1509"/>
      <c r="DW1509"/>
      <c r="DX1509"/>
      <c r="DY1509"/>
      <c r="DZ1509"/>
      <c r="EA1509"/>
      <c r="EB1509"/>
      <c r="EC1509"/>
      <c r="ED1509"/>
      <c r="EE1509"/>
      <c r="EF1509"/>
      <c r="EG1509"/>
      <c r="EH1509"/>
      <c r="EI1509"/>
      <c r="EJ1509"/>
      <c r="EK1509"/>
    </row>
    <row r="1510" spans="1:141" ht="15.75">
      <c r="A1510"/>
      <c r="B1510"/>
      <c r="C1510"/>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c r="CW1510"/>
      <c r="CX1510"/>
      <c r="CY1510"/>
      <c r="CZ1510"/>
      <c r="DA1510"/>
      <c r="DB1510"/>
      <c r="DC1510"/>
      <c r="DD1510"/>
      <c r="DE1510"/>
      <c r="DF1510"/>
      <c r="DG1510"/>
      <c r="DH1510"/>
      <c r="DI1510"/>
      <c r="DJ1510"/>
      <c r="DK1510"/>
      <c r="DL1510"/>
      <c r="DM1510"/>
      <c r="DN1510"/>
      <c r="DO1510"/>
      <c r="DP1510"/>
      <c r="DQ1510"/>
      <c r="DR1510"/>
      <c r="DS1510"/>
      <c r="DT1510"/>
      <c r="DU1510"/>
      <c r="DV1510"/>
      <c r="DW1510"/>
      <c r="DX1510"/>
      <c r="DY1510"/>
      <c r="DZ1510"/>
      <c r="EA1510"/>
      <c r="EB1510"/>
      <c r="EC1510"/>
      <c r="ED1510"/>
      <c r="EE1510"/>
      <c r="EF1510"/>
      <c r="EG1510"/>
      <c r="EH1510"/>
      <c r="EI1510"/>
      <c r="EJ1510"/>
      <c r="EK1510"/>
    </row>
    <row r="1511" spans="1:141" ht="15.75">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c r="CW1511"/>
      <c r="CX1511"/>
      <c r="CY1511"/>
      <c r="CZ1511"/>
      <c r="DA1511"/>
      <c r="DB1511"/>
      <c r="DC1511"/>
      <c r="DD1511"/>
      <c r="DE1511"/>
      <c r="DF1511"/>
      <c r="DG1511"/>
      <c r="DH1511"/>
      <c r="DI1511"/>
      <c r="DJ1511"/>
      <c r="DK1511"/>
      <c r="DL1511"/>
      <c r="DM1511"/>
      <c r="DN1511"/>
      <c r="DO1511"/>
      <c r="DP1511"/>
      <c r="DQ1511"/>
      <c r="DR1511"/>
      <c r="DS1511"/>
      <c r="DT1511"/>
      <c r="DU1511"/>
      <c r="DV1511"/>
      <c r="DW1511"/>
      <c r="DX1511"/>
      <c r="DY1511"/>
      <c r="DZ1511"/>
      <c r="EA1511"/>
      <c r="EB1511"/>
      <c r="EC1511"/>
      <c r="ED1511"/>
      <c r="EE1511"/>
      <c r="EF1511"/>
      <c r="EG1511"/>
      <c r="EH1511"/>
      <c r="EI1511"/>
      <c r="EJ1511"/>
      <c r="EK1511"/>
    </row>
    <row r="1512" spans="1:141" ht="15.75">
      <c r="A1512"/>
      <c r="B1512"/>
      <c r="C1512"/>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c r="CW1512"/>
      <c r="CX1512"/>
      <c r="CY1512"/>
      <c r="CZ1512"/>
      <c r="DA1512"/>
      <c r="DB1512"/>
      <c r="DC1512"/>
      <c r="DD1512"/>
      <c r="DE1512"/>
      <c r="DF1512"/>
      <c r="DG1512"/>
      <c r="DH1512"/>
      <c r="DI1512"/>
      <c r="DJ1512"/>
      <c r="DK1512"/>
      <c r="DL1512"/>
      <c r="DM1512"/>
      <c r="DN1512"/>
      <c r="DO1512"/>
      <c r="DP1512"/>
      <c r="DQ1512"/>
      <c r="DR1512"/>
      <c r="DS1512"/>
      <c r="DT1512"/>
      <c r="DU1512"/>
      <c r="DV1512"/>
      <c r="DW1512"/>
      <c r="DX1512"/>
      <c r="DY1512"/>
      <c r="DZ1512"/>
      <c r="EA1512"/>
      <c r="EB1512"/>
      <c r="EC1512"/>
      <c r="ED1512"/>
      <c r="EE1512"/>
      <c r="EF1512"/>
      <c r="EG1512"/>
      <c r="EH1512"/>
      <c r="EI1512"/>
      <c r="EJ1512"/>
      <c r="EK1512"/>
    </row>
    <row r="1513" spans="1:141" ht="15.75">
      <c r="A1513"/>
      <c r="B1513"/>
      <c r="C1513"/>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c r="CW1513"/>
      <c r="CX1513"/>
      <c r="CY1513"/>
      <c r="CZ1513"/>
      <c r="DA1513"/>
      <c r="DB1513"/>
      <c r="DC1513"/>
      <c r="DD1513"/>
      <c r="DE1513"/>
      <c r="DF1513"/>
      <c r="DG1513"/>
      <c r="DH1513"/>
      <c r="DI1513"/>
      <c r="DJ1513"/>
      <c r="DK1513"/>
      <c r="DL1513"/>
      <c r="DM1513"/>
      <c r="DN1513"/>
      <c r="DO1513"/>
      <c r="DP1513"/>
      <c r="DQ1513"/>
      <c r="DR1513"/>
      <c r="DS1513"/>
      <c r="DT1513"/>
      <c r="DU1513"/>
      <c r="DV1513"/>
      <c r="DW1513"/>
      <c r="DX1513"/>
      <c r="DY1513"/>
      <c r="DZ1513"/>
      <c r="EA1513"/>
      <c r="EB1513"/>
      <c r="EC1513"/>
      <c r="ED1513"/>
      <c r="EE1513"/>
      <c r="EF1513"/>
      <c r="EG1513"/>
      <c r="EH1513"/>
      <c r="EI1513"/>
      <c r="EJ1513"/>
      <c r="EK1513"/>
    </row>
    <row r="1514" spans="1:141" ht="15.75">
      <c r="A1514"/>
      <c r="B1514"/>
      <c r="C1514"/>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c r="CW1514"/>
      <c r="CX1514"/>
      <c r="CY1514"/>
      <c r="CZ1514"/>
      <c r="DA1514"/>
      <c r="DB1514"/>
      <c r="DC1514"/>
      <c r="DD1514"/>
      <c r="DE1514"/>
      <c r="DF1514"/>
      <c r="DG1514"/>
      <c r="DH1514"/>
      <c r="DI1514"/>
      <c r="DJ1514"/>
      <c r="DK1514"/>
      <c r="DL1514"/>
      <c r="DM1514"/>
      <c r="DN1514"/>
      <c r="DO1514"/>
      <c r="DP1514"/>
      <c r="DQ1514"/>
      <c r="DR1514"/>
      <c r="DS1514"/>
      <c r="DT1514"/>
      <c r="DU1514"/>
      <c r="DV1514"/>
      <c r="DW1514"/>
      <c r="DX1514"/>
      <c r="DY1514"/>
      <c r="DZ1514"/>
      <c r="EA1514"/>
      <c r="EB1514"/>
      <c r="EC1514"/>
      <c r="ED1514"/>
      <c r="EE1514"/>
      <c r="EF1514"/>
      <c r="EG1514"/>
      <c r="EH1514"/>
      <c r="EI1514"/>
      <c r="EJ1514"/>
      <c r="EK1514"/>
    </row>
    <row r="1515" spans="1:141" ht="15.75">
      <c r="A1515"/>
      <c r="B1515"/>
      <c r="C1515"/>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c r="CW1515"/>
      <c r="CX1515"/>
      <c r="CY1515"/>
      <c r="CZ1515"/>
      <c r="DA1515"/>
      <c r="DB1515"/>
      <c r="DC1515"/>
      <c r="DD1515"/>
      <c r="DE1515"/>
      <c r="DF1515"/>
      <c r="DG1515"/>
      <c r="DH1515"/>
      <c r="DI1515"/>
      <c r="DJ1515"/>
      <c r="DK1515"/>
      <c r="DL1515"/>
      <c r="DM1515"/>
      <c r="DN1515"/>
      <c r="DO1515"/>
      <c r="DP1515"/>
      <c r="DQ1515"/>
      <c r="DR1515"/>
      <c r="DS1515"/>
      <c r="DT1515"/>
      <c r="DU1515"/>
      <c r="DV1515"/>
      <c r="DW1515"/>
      <c r="DX1515"/>
      <c r="DY1515"/>
      <c r="DZ1515"/>
      <c r="EA1515"/>
      <c r="EB1515"/>
      <c r="EC1515"/>
      <c r="ED1515"/>
      <c r="EE1515"/>
      <c r="EF1515"/>
      <c r="EG1515"/>
      <c r="EH1515"/>
      <c r="EI1515"/>
      <c r="EJ1515"/>
      <c r="EK1515"/>
    </row>
    <row r="1516" spans="1:141" ht="15.75">
      <c r="A1516"/>
      <c r="B1516"/>
      <c r="C1516"/>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c r="CW1516"/>
      <c r="CX1516"/>
      <c r="CY1516"/>
      <c r="CZ1516"/>
      <c r="DA1516"/>
      <c r="DB1516"/>
      <c r="DC1516"/>
      <c r="DD1516"/>
      <c r="DE1516"/>
      <c r="DF1516"/>
      <c r="DG1516"/>
      <c r="DH1516"/>
      <c r="DI1516"/>
      <c r="DJ1516"/>
      <c r="DK1516"/>
      <c r="DL1516"/>
      <c r="DM1516"/>
      <c r="DN1516"/>
      <c r="DO1516"/>
      <c r="DP1516"/>
      <c r="DQ1516"/>
      <c r="DR1516"/>
      <c r="DS1516"/>
      <c r="DT1516"/>
      <c r="DU1516"/>
      <c r="DV1516"/>
      <c r="DW1516"/>
      <c r="DX1516"/>
      <c r="DY1516"/>
      <c r="DZ1516"/>
      <c r="EA1516"/>
      <c r="EB1516"/>
      <c r="EC1516"/>
      <c r="ED1516"/>
      <c r="EE1516"/>
      <c r="EF1516"/>
      <c r="EG1516"/>
      <c r="EH1516"/>
      <c r="EI1516"/>
      <c r="EJ1516"/>
      <c r="EK1516"/>
    </row>
    <row r="1517" spans="1:141" ht="15.75">
      <c r="A1517"/>
      <c r="B1517"/>
      <c r="C1517"/>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c r="CW1517"/>
      <c r="CX1517"/>
      <c r="CY1517"/>
      <c r="CZ1517"/>
      <c r="DA1517"/>
      <c r="DB1517"/>
      <c r="DC1517"/>
      <c r="DD1517"/>
      <c r="DE1517"/>
      <c r="DF1517"/>
      <c r="DG1517"/>
      <c r="DH1517"/>
      <c r="DI1517"/>
      <c r="DJ1517"/>
      <c r="DK1517"/>
      <c r="DL1517"/>
      <c r="DM1517"/>
      <c r="DN1517"/>
      <c r="DO1517"/>
      <c r="DP1517"/>
      <c r="DQ1517"/>
      <c r="DR1517"/>
      <c r="DS1517"/>
      <c r="DT1517"/>
      <c r="DU1517"/>
      <c r="DV1517"/>
      <c r="DW1517"/>
      <c r="DX1517"/>
      <c r="DY1517"/>
      <c r="DZ1517"/>
      <c r="EA1517"/>
      <c r="EB1517"/>
      <c r="EC1517"/>
      <c r="ED1517"/>
      <c r="EE1517"/>
      <c r="EF1517"/>
      <c r="EG1517"/>
      <c r="EH1517"/>
      <c r="EI1517"/>
      <c r="EJ1517"/>
      <c r="EK1517"/>
    </row>
    <row r="1518" spans="1:141" ht="15.75">
      <c r="A1518"/>
      <c r="B1518"/>
      <c r="C1518"/>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c r="CW1518"/>
      <c r="CX1518"/>
      <c r="CY1518"/>
      <c r="CZ1518"/>
      <c r="DA1518"/>
      <c r="DB1518"/>
      <c r="DC1518"/>
      <c r="DD1518"/>
      <c r="DE1518"/>
      <c r="DF1518"/>
      <c r="DG1518"/>
      <c r="DH1518"/>
      <c r="DI1518"/>
      <c r="DJ1518"/>
      <c r="DK1518"/>
      <c r="DL1518"/>
      <c r="DM1518"/>
      <c r="DN1518"/>
      <c r="DO1518"/>
      <c r="DP1518"/>
      <c r="DQ1518"/>
      <c r="DR1518"/>
      <c r="DS1518"/>
      <c r="DT1518"/>
      <c r="DU1518"/>
      <c r="DV1518"/>
      <c r="DW1518"/>
      <c r="DX1518"/>
      <c r="DY1518"/>
      <c r="DZ1518"/>
      <c r="EA1518"/>
      <c r="EB1518"/>
      <c r="EC1518"/>
      <c r="ED1518"/>
      <c r="EE1518"/>
      <c r="EF1518"/>
      <c r="EG1518"/>
      <c r="EH1518"/>
      <c r="EI1518"/>
      <c r="EJ1518"/>
      <c r="EK1518"/>
    </row>
    <row r="1519" spans="1:141" ht="15.75">
      <c r="A1519"/>
      <c r="B1519"/>
      <c r="C1519"/>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c r="CW1519"/>
      <c r="CX1519"/>
      <c r="CY1519"/>
      <c r="CZ1519"/>
      <c r="DA1519"/>
      <c r="DB1519"/>
      <c r="DC1519"/>
      <c r="DD1519"/>
      <c r="DE1519"/>
      <c r="DF1519"/>
      <c r="DG1519"/>
      <c r="DH1519"/>
      <c r="DI1519"/>
      <c r="DJ1519"/>
      <c r="DK1519"/>
      <c r="DL1519"/>
      <c r="DM1519"/>
      <c r="DN1519"/>
      <c r="DO1519"/>
      <c r="DP1519"/>
      <c r="DQ1519"/>
      <c r="DR1519"/>
      <c r="DS1519"/>
      <c r="DT1519"/>
      <c r="DU1519"/>
      <c r="DV1519"/>
      <c r="DW1519"/>
      <c r="DX1519"/>
      <c r="DY1519"/>
      <c r="DZ1519"/>
      <c r="EA1519"/>
      <c r="EB1519"/>
      <c r="EC1519"/>
      <c r="ED1519"/>
      <c r="EE1519"/>
      <c r="EF1519"/>
      <c r="EG1519"/>
      <c r="EH1519"/>
      <c r="EI1519"/>
      <c r="EJ1519"/>
      <c r="EK1519"/>
    </row>
    <row r="1520" spans="1:141" ht="15.75">
      <c r="A1520"/>
      <c r="B1520"/>
      <c r="C1520"/>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c r="CW1520"/>
      <c r="CX1520"/>
      <c r="CY1520"/>
      <c r="CZ1520"/>
      <c r="DA1520"/>
      <c r="DB1520"/>
      <c r="DC1520"/>
      <c r="DD1520"/>
      <c r="DE1520"/>
      <c r="DF1520"/>
      <c r="DG1520"/>
      <c r="DH1520"/>
      <c r="DI1520"/>
      <c r="DJ1520"/>
      <c r="DK1520"/>
      <c r="DL1520"/>
      <c r="DM1520"/>
      <c r="DN1520"/>
      <c r="DO1520"/>
      <c r="DP1520"/>
      <c r="DQ1520"/>
      <c r="DR1520"/>
      <c r="DS1520"/>
      <c r="DT1520"/>
      <c r="DU1520"/>
      <c r="DV1520"/>
      <c r="DW1520"/>
      <c r="DX1520"/>
      <c r="DY1520"/>
      <c r="DZ1520"/>
      <c r="EA1520"/>
      <c r="EB1520"/>
      <c r="EC1520"/>
      <c r="ED1520"/>
      <c r="EE1520"/>
      <c r="EF1520"/>
      <c r="EG1520"/>
      <c r="EH1520"/>
      <c r="EI1520"/>
      <c r="EJ1520"/>
      <c r="EK1520"/>
    </row>
    <row r="1521" spans="1:141" ht="15.75">
      <c r="A1521"/>
      <c r="B1521"/>
      <c r="C1521"/>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c r="CW1521"/>
      <c r="CX1521"/>
      <c r="CY1521"/>
      <c r="CZ1521"/>
      <c r="DA1521"/>
      <c r="DB1521"/>
      <c r="DC1521"/>
      <c r="DD1521"/>
      <c r="DE1521"/>
      <c r="DF1521"/>
      <c r="DG1521"/>
      <c r="DH1521"/>
      <c r="DI1521"/>
      <c r="DJ1521"/>
      <c r="DK1521"/>
      <c r="DL1521"/>
      <c r="DM1521"/>
      <c r="DN1521"/>
      <c r="DO1521"/>
      <c r="DP1521"/>
      <c r="DQ1521"/>
      <c r="DR1521"/>
      <c r="DS1521"/>
      <c r="DT1521"/>
      <c r="DU1521"/>
      <c r="DV1521"/>
      <c r="DW1521"/>
      <c r="DX1521"/>
      <c r="DY1521"/>
      <c r="DZ1521"/>
      <c r="EA1521"/>
      <c r="EB1521"/>
      <c r="EC1521"/>
      <c r="ED1521"/>
      <c r="EE1521"/>
      <c r="EF1521"/>
      <c r="EG1521"/>
      <c r="EH1521"/>
      <c r="EI1521"/>
      <c r="EJ1521"/>
      <c r="EK1521"/>
    </row>
    <row r="1522" spans="1:141" ht="15.75">
      <c r="A1522"/>
      <c r="B1522"/>
      <c r="C1522"/>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c r="CW1522"/>
      <c r="CX1522"/>
      <c r="CY1522"/>
      <c r="CZ1522"/>
      <c r="DA1522"/>
      <c r="DB1522"/>
      <c r="DC1522"/>
      <c r="DD1522"/>
      <c r="DE1522"/>
      <c r="DF1522"/>
      <c r="DG1522"/>
      <c r="DH1522"/>
      <c r="DI1522"/>
      <c r="DJ1522"/>
      <c r="DK1522"/>
      <c r="DL1522"/>
      <c r="DM1522"/>
      <c r="DN1522"/>
      <c r="DO1522"/>
      <c r="DP1522"/>
      <c r="DQ1522"/>
      <c r="DR1522"/>
      <c r="DS1522"/>
      <c r="DT1522"/>
      <c r="DU1522"/>
      <c r="DV1522"/>
      <c r="DW1522"/>
      <c r="DX1522"/>
      <c r="DY1522"/>
      <c r="DZ1522"/>
      <c r="EA1522"/>
      <c r="EB1522"/>
      <c r="EC1522"/>
      <c r="ED1522"/>
      <c r="EE1522"/>
      <c r="EF1522"/>
      <c r="EG1522"/>
      <c r="EH1522"/>
      <c r="EI1522"/>
      <c r="EJ1522"/>
      <c r="EK1522"/>
    </row>
    <row r="1523" spans="1:141" ht="15.75">
      <c r="A1523"/>
      <c r="B1523"/>
      <c r="C1523"/>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c r="CW1523"/>
      <c r="CX1523"/>
      <c r="CY1523"/>
      <c r="CZ1523"/>
      <c r="DA1523"/>
      <c r="DB1523"/>
      <c r="DC1523"/>
      <c r="DD1523"/>
      <c r="DE1523"/>
      <c r="DF1523"/>
      <c r="DG1523"/>
      <c r="DH1523"/>
      <c r="DI1523"/>
      <c r="DJ1523"/>
      <c r="DK1523"/>
      <c r="DL1523"/>
      <c r="DM1523"/>
      <c r="DN1523"/>
      <c r="DO1523"/>
      <c r="DP1523"/>
      <c r="DQ1523"/>
      <c r="DR1523"/>
      <c r="DS1523"/>
      <c r="DT1523"/>
      <c r="DU1523"/>
      <c r="DV1523"/>
      <c r="DW1523"/>
      <c r="DX1523"/>
      <c r="DY1523"/>
      <c r="DZ1523"/>
      <c r="EA1523"/>
      <c r="EB1523"/>
      <c r="EC1523"/>
      <c r="ED1523"/>
      <c r="EE1523"/>
      <c r="EF1523"/>
      <c r="EG1523"/>
      <c r="EH1523"/>
      <c r="EI1523"/>
      <c r="EJ1523"/>
      <c r="EK1523"/>
    </row>
    <row r="1524" spans="1:141" ht="15.75">
      <c r="A1524"/>
      <c r="B1524"/>
      <c r="C1524"/>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c r="CW1524"/>
      <c r="CX1524"/>
      <c r="CY1524"/>
      <c r="CZ1524"/>
      <c r="DA1524"/>
      <c r="DB1524"/>
      <c r="DC1524"/>
      <c r="DD1524"/>
      <c r="DE1524"/>
      <c r="DF1524"/>
      <c r="DG1524"/>
      <c r="DH1524"/>
      <c r="DI1524"/>
      <c r="DJ1524"/>
      <c r="DK1524"/>
      <c r="DL1524"/>
      <c r="DM1524"/>
      <c r="DN1524"/>
      <c r="DO1524"/>
      <c r="DP1524"/>
      <c r="DQ1524"/>
      <c r="DR1524"/>
      <c r="DS1524"/>
      <c r="DT1524"/>
      <c r="DU1524"/>
      <c r="DV1524"/>
      <c r="DW1524"/>
      <c r="DX1524"/>
      <c r="DY1524"/>
      <c r="DZ1524"/>
      <c r="EA1524"/>
      <c r="EB1524"/>
      <c r="EC1524"/>
      <c r="ED1524"/>
      <c r="EE1524"/>
      <c r="EF1524"/>
      <c r="EG1524"/>
      <c r="EH1524"/>
      <c r="EI1524"/>
      <c r="EJ1524"/>
      <c r="EK1524"/>
    </row>
    <row r="1525" spans="1:141" ht="15.75">
      <c r="A1525"/>
      <c r="B1525"/>
      <c r="C1525"/>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c r="CW1525"/>
      <c r="CX1525"/>
      <c r="CY1525"/>
      <c r="CZ1525"/>
      <c r="DA1525"/>
      <c r="DB1525"/>
      <c r="DC1525"/>
      <c r="DD1525"/>
      <c r="DE1525"/>
      <c r="DF1525"/>
      <c r="DG1525"/>
      <c r="DH1525"/>
      <c r="DI1525"/>
      <c r="DJ1525"/>
      <c r="DK1525"/>
      <c r="DL1525"/>
      <c r="DM1525"/>
      <c r="DN1525"/>
      <c r="DO1525"/>
      <c r="DP1525"/>
      <c r="DQ1525"/>
      <c r="DR1525"/>
      <c r="DS1525"/>
      <c r="DT1525"/>
      <c r="DU1525"/>
      <c r="DV1525"/>
      <c r="DW1525"/>
      <c r="DX1525"/>
      <c r="DY1525"/>
      <c r="DZ1525"/>
      <c r="EA1525"/>
      <c r="EB1525"/>
      <c r="EC1525"/>
      <c r="ED1525"/>
      <c r="EE1525"/>
      <c r="EF1525"/>
      <c r="EG1525"/>
      <c r="EH1525"/>
      <c r="EI1525"/>
      <c r="EJ1525"/>
      <c r="EK1525"/>
    </row>
    <row r="1526" spans="1:141" ht="15.75">
      <c r="A1526"/>
      <c r="B1526"/>
      <c r="C1526"/>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c r="CW1526"/>
      <c r="CX1526"/>
      <c r="CY1526"/>
      <c r="CZ1526"/>
      <c r="DA1526"/>
      <c r="DB1526"/>
      <c r="DC1526"/>
      <c r="DD1526"/>
      <c r="DE1526"/>
      <c r="DF1526"/>
      <c r="DG1526"/>
      <c r="DH1526"/>
      <c r="DI1526"/>
      <c r="DJ1526"/>
      <c r="DK1526"/>
      <c r="DL1526"/>
      <c r="DM1526"/>
      <c r="DN1526"/>
      <c r="DO1526"/>
      <c r="DP1526"/>
      <c r="DQ1526"/>
      <c r="DR1526"/>
      <c r="DS1526"/>
      <c r="DT1526"/>
      <c r="DU1526"/>
      <c r="DV1526"/>
      <c r="DW1526"/>
      <c r="DX1526"/>
      <c r="DY1526"/>
      <c r="DZ1526"/>
      <c r="EA1526"/>
      <c r="EB1526"/>
      <c r="EC1526"/>
      <c r="ED1526"/>
      <c r="EE1526"/>
      <c r="EF1526"/>
      <c r="EG1526"/>
      <c r="EH1526"/>
      <c r="EI1526"/>
      <c r="EJ1526"/>
      <c r="EK1526"/>
    </row>
    <row r="1527" spans="1:141" ht="15.75">
      <c r="A1527"/>
      <c r="B1527"/>
      <c r="C1527"/>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c r="CW1527"/>
      <c r="CX1527"/>
      <c r="CY1527"/>
      <c r="CZ1527"/>
      <c r="DA1527"/>
      <c r="DB1527"/>
      <c r="DC1527"/>
      <c r="DD1527"/>
      <c r="DE1527"/>
      <c r="DF1527"/>
      <c r="DG1527"/>
      <c r="DH1527"/>
      <c r="DI1527"/>
      <c r="DJ1527"/>
      <c r="DK1527"/>
      <c r="DL1527"/>
      <c r="DM1527"/>
      <c r="DN1527"/>
      <c r="DO1527"/>
      <c r="DP1527"/>
      <c r="DQ1527"/>
      <c r="DR1527"/>
      <c r="DS1527"/>
      <c r="DT1527"/>
      <c r="DU1527"/>
      <c r="DV1527"/>
      <c r="DW1527"/>
      <c r="DX1527"/>
      <c r="DY1527"/>
      <c r="DZ1527"/>
      <c r="EA1527"/>
      <c r="EB1527"/>
      <c r="EC1527"/>
      <c r="ED1527"/>
      <c r="EE1527"/>
      <c r="EF1527"/>
      <c r="EG1527"/>
      <c r="EH1527"/>
      <c r="EI1527"/>
      <c r="EJ1527"/>
      <c r="EK1527"/>
    </row>
    <row r="1528" spans="1:141" ht="15.75">
      <c r="A1528"/>
      <c r="B1528"/>
      <c r="C1528"/>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c r="CW1528"/>
      <c r="CX1528"/>
      <c r="CY1528"/>
      <c r="CZ1528"/>
      <c r="DA1528"/>
      <c r="DB1528"/>
      <c r="DC1528"/>
      <c r="DD1528"/>
      <c r="DE1528"/>
      <c r="DF1528"/>
      <c r="DG1528"/>
      <c r="DH1528"/>
      <c r="DI1528"/>
      <c r="DJ1528"/>
      <c r="DK1528"/>
      <c r="DL1528"/>
      <c r="DM1528"/>
      <c r="DN1528"/>
      <c r="DO1528"/>
      <c r="DP1528"/>
      <c r="DQ1528"/>
      <c r="DR1528"/>
      <c r="DS1528"/>
      <c r="DT1528"/>
      <c r="DU1528"/>
      <c r="DV1528"/>
      <c r="DW1528"/>
      <c r="DX1528"/>
      <c r="DY1528"/>
      <c r="DZ1528"/>
      <c r="EA1528"/>
      <c r="EB1528"/>
      <c r="EC1528"/>
      <c r="ED1528"/>
      <c r="EE1528"/>
      <c r="EF1528"/>
      <c r="EG1528"/>
      <c r="EH1528"/>
      <c r="EI1528"/>
      <c r="EJ1528"/>
      <c r="EK1528"/>
    </row>
    <row r="1529" spans="1:141" ht="15.75">
      <c r="A1529"/>
      <c r="B1529"/>
      <c r="C1529"/>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c r="CW1529"/>
      <c r="CX1529"/>
      <c r="CY1529"/>
      <c r="CZ1529"/>
      <c r="DA1529"/>
      <c r="DB1529"/>
      <c r="DC1529"/>
      <c r="DD1529"/>
      <c r="DE1529"/>
      <c r="DF1529"/>
      <c r="DG1529"/>
      <c r="DH1529"/>
      <c r="DI1529"/>
      <c r="DJ1529"/>
      <c r="DK1529"/>
      <c r="DL1529"/>
      <c r="DM1529"/>
      <c r="DN1529"/>
      <c r="DO1529"/>
      <c r="DP1529"/>
      <c r="DQ1529"/>
      <c r="DR1529"/>
      <c r="DS1529"/>
      <c r="DT1529"/>
      <c r="DU1529"/>
      <c r="DV1529"/>
      <c r="DW1529"/>
      <c r="DX1529"/>
      <c r="DY1529"/>
      <c r="DZ1529"/>
      <c r="EA1529"/>
      <c r="EB1529"/>
      <c r="EC1529"/>
      <c r="ED1529"/>
      <c r="EE1529"/>
      <c r="EF1529"/>
      <c r="EG1529"/>
      <c r="EH1529"/>
      <c r="EI1529"/>
      <c r="EJ1529"/>
      <c r="EK1529"/>
    </row>
    <row r="1530" spans="1:141" ht="15.75">
      <c r="A1530"/>
      <c r="B1530"/>
      <c r="C1530"/>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c r="CW1530"/>
      <c r="CX1530"/>
      <c r="CY1530"/>
      <c r="CZ1530"/>
      <c r="DA1530"/>
      <c r="DB1530"/>
      <c r="DC1530"/>
      <c r="DD1530"/>
      <c r="DE1530"/>
      <c r="DF1530"/>
      <c r="DG1530"/>
      <c r="DH1530"/>
      <c r="DI1530"/>
      <c r="DJ1530"/>
      <c r="DK1530"/>
      <c r="DL1530"/>
      <c r="DM1530"/>
      <c r="DN1530"/>
      <c r="DO1530"/>
      <c r="DP1530"/>
      <c r="DQ1530"/>
      <c r="DR1530"/>
      <c r="DS1530"/>
      <c r="DT1530"/>
      <c r="DU1530"/>
      <c r="DV1530"/>
      <c r="DW1530"/>
      <c r="DX1530"/>
      <c r="DY1530"/>
      <c r="DZ1530"/>
      <c r="EA1530"/>
      <c r="EB1530"/>
      <c r="EC1530"/>
      <c r="ED1530"/>
      <c r="EE1530"/>
      <c r="EF1530"/>
      <c r="EG1530"/>
      <c r="EH1530"/>
      <c r="EI1530"/>
      <c r="EJ1530"/>
      <c r="EK1530"/>
    </row>
    <row r="1531" spans="1:141" ht="15.75">
      <c r="A1531"/>
      <c r="B1531"/>
      <c r="C1531"/>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c r="CW1531"/>
      <c r="CX1531"/>
      <c r="CY1531"/>
      <c r="CZ1531"/>
      <c r="DA1531"/>
      <c r="DB1531"/>
      <c r="DC1531"/>
      <c r="DD1531"/>
      <c r="DE1531"/>
      <c r="DF1531"/>
      <c r="DG1531"/>
      <c r="DH1531"/>
      <c r="DI1531"/>
      <c r="DJ1531"/>
      <c r="DK1531"/>
      <c r="DL1531"/>
      <c r="DM1531"/>
      <c r="DN1531"/>
      <c r="DO1531"/>
      <c r="DP1531"/>
      <c r="DQ1531"/>
      <c r="DR1531"/>
      <c r="DS1531"/>
      <c r="DT1531"/>
      <c r="DU1531"/>
      <c r="DV1531"/>
      <c r="DW1531"/>
      <c r="DX1531"/>
      <c r="DY1531"/>
      <c r="DZ1531"/>
      <c r="EA1531"/>
      <c r="EB1531"/>
      <c r="EC1531"/>
      <c r="ED1531"/>
      <c r="EE1531"/>
      <c r="EF1531"/>
      <c r="EG1531"/>
      <c r="EH1531"/>
      <c r="EI1531"/>
      <c r="EJ1531"/>
      <c r="EK1531"/>
    </row>
    <row r="1532" spans="1:141" ht="15.75">
      <c r="A1532"/>
      <c r="B1532"/>
      <c r="C1532"/>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c r="CW1532"/>
      <c r="CX1532"/>
      <c r="CY1532"/>
      <c r="CZ1532"/>
      <c r="DA1532"/>
      <c r="DB1532"/>
      <c r="DC1532"/>
      <c r="DD1532"/>
      <c r="DE1532"/>
      <c r="DF1532"/>
      <c r="DG1532"/>
      <c r="DH1532"/>
      <c r="DI1532"/>
      <c r="DJ1532"/>
      <c r="DK1532"/>
      <c r="DL1532"/>
      <c r="DM1532"/>
      <c r="DN1532"/>
      <c r="DO1532"/>
      <c r="DP1532"/>
      <c r="DQ1532"/>
      <c r="DR1532"/>
      <c r="DS1532"/>
      <c r="DT1532"/>
      <c r="DU1532"/>
      <c r="DV1532"/>
      <c r="DW1532"/>
      <c r="DX1532"/>
      <c r="DY1532"/>
      <c r="DZ1532"/>
      <c r="EA1532"/>
      <c r="EB1532"/>
      <c r="EC1532"/>
      <c r="ED1532"/>
      <c r="EE1532"/>
      <c r="EF1532"/>
      <c r="EG1532"/>
      <c r="EH1532"/>
      <c r="EI1532"/>
      <c r="EJ1532"/>
      <c r="EK1532"/>
    </row>
    <row r="1533" spans="1:141" ht="15.75">
      <c r="A1533"/>
      <c r="B1533"/>
      <c r="C1533"/>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c r="CW1533"/>
      <c r="CX1533"/>
      <c r="CY1533"/>
      <c r="CZ1533"/>
      <c r="DA1533"/>
      <c r="DB1533"/>
      <c r="DC1533"/>
      <c r="DD1533"/>
      <c r="DE1533"/>
      <c r="DF1533"/>
      <c r="DG1533"/>
      <c r="DH1533"/>
      <c r="DI1533"/>
      <c r="DJ1533"/>
      <c r="DK1533"/>
      <c r="DL1533"/>
      <c r="DM1533"/>
      <c r="DN1533"/>
      <c r="DO1533"/>
      <c r="DP1533"/>
      <c r="DQ1533"/>
      <c r="DR1533"/>
      <c r="DS1533"/>
      <c r="DT1533"/>
      <c r="DU1533"/>
      <c r="DV1533"/>
      <c r="DW1533"/>
      <c r="DX1533"/>
      <c r="DY1533"/>
      <c r="DZ1533"/>
      <c r="EA1533"/>
      <c r="EB1533"/>
      <c r="EC1533"/>
      <c r="ED1533"/>
      <c r="EE1533"/>
      <c r="EF1533"/>
      <c r="EG1533"/>
      <c r="EH1533"/>
      <c r="EI1533"/>
      <c r="EJ1533"/>
      <c r="EK1533"/>
    </row>
    <row r="1534" spans="1:141" ht="15.75">
      <c r="A1534"/>
      <c r="B1534"/>
      <c r="C1534"/>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c r="CW1534"/>
      <c r="CX1534"/>
      <c r="CY1534"/>
      <c r="CZ1534"/>
      <c r="DA1534"/>
      <c r="DB1534"/>
      <c r="DC1534"/>
      <c r="DD1534"/>
      <c r="DE1534"/>
      <c r="DF1534"/>
      <c r="DG1534"/>
      <c r="DH1534"/>
      <c r="DI1534"/>
      <c r="DJ1534"/>
      <c r="DK1534"/>
      <c r="DL1534"/>
      <c r="DM1534"/>
      <c r="DN1534"/>
      <c r="DO1534"/>
      <c r="DP1534"/>
      <c r="DQ1534"/>
      <c r="DR1534"/>
      <c r="DS1534"/>
      <c r="DT1534"/>
      <c r="DU1534"/>
      <c r="DV1534"/>
      <c r="DW1534"/>
      <c r="DX1534"/>
      <c r="DY1534"/>
      <c r="DZ1534"/>
      <c r="EA1534"/>
      <c r="EB1534"/>
      <c r="EC1534"/>
      <c r="ED1534"/>
      <c r="EE1534"/>
      <c r="EF1534"/>
      <c r="EG1534"/>
      <c r="EH1534"/>
      <c r="EI1534"/>
      <c r="EJ1534"/>
      <c r="EK1534"/>
    </row>
    <row r="1535" spans="1:141" ht="15.75">
      <c r="A1535"/>
      <c r="B1535"/>
      <c r="C1535"/>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c r="CW1535"/>
      <c r="CX1535"/>
      <c r="CY1535"/>
      <c r="CZ1535"/>
      <c r="DA1535"/>
      <c r="DB1535"/>
      <c r="DC1535"/>
      <c r="DD1535"/>
      <c r="DE1535"/>
      <c r="DF1535"/>
      <c r="DG1535"/>
      <c r="DH1535"/>
      <c r="DI1535"/>
      <c r="DJ1535"/>
      <c r="DK1535"/>
      <c r="DL1535"/>
      <c r="DM1535"/>
      <c r="DN1535"/>
      <c r="DO1535"/>
      <c r="DP1535"/>
      <c r="DQ1535"/>
      <c r="DR1535"/>
      <c r="DS1535"/>
      <c r="DT1535"/>
      <c r="DU1535"/>
      <c r="DV1535"/>
      <c r="DW1535"/>
      <c r="DX1535"/>
      <c r="DY1535"/>
      <c r="DZ1535"/>
      <c r="EA1535"/>
      <c r="EB1535"/>
      <c r="EC1535"/>
      <c r="ED1535"/>
      <c r="EE1535"/>
      <c r="EF1535"/>
      <c r="EG1535"/>
      <c r="EH1535"/>
      <c r="EI1535"/>
      <c r="EJ1535"/>
      <c r="EK1535"/>
    </row>
    <row r="1536" spans="1:141" ht="15.75">
      <c r="A1536"/>
      <c r="B1536"/>
      <c r="C1536"/>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c r="CW1536"/>
      <c r="CX1536"/>
      <c r="CY1536"/>
      <c r="CZ1536"/>
      <c r="DA1536"/>
      <c r="DB1536"/>
      <c r="DC1536"/>
      <c r="DD1536"/>
      <c r="DE1536"/>
      <c r="DF1536"/>
      <c r="DG1536"/>
      <c r="DH1536"/>
      <c r="DI1536"/>
      <c r="DJ1536"/>
      <c r="DK1536"/>
      <c r="DL1536"/>
      <c r="DM1536"/>
      <c r="DN1536"/>
      <c r="DO1536"/>
      <c r="DP1536"/>
      <c r="DQ1536"/>
      <c r="DR1536"/>
      <c r="DS1536"/>
      <c r="DT1536"/>
      <c r="DU1536"/>
      <c r="DV1536"/>
      <c r="DW1536"/>
      <c r="DX1536"/>
      <c r="DY1536"/>
      <c r="DZ1536"/>
      <c r="EA1536"/>
      <c r="EB1536"/>
      <c r="EC1536"/>
      <c r="ED1536"/>
      <c r="EE1536"/>
      <c r="EF1536"/>
      <c r="EG1536"/>
      <c r="EH1536"/>
      <c r="EI1536"/>
      <c r="EJ1536"/>
      <c r="EK1536"/>
    </row>
    <row r="1537" spans="1:141" ht="15.75">
      <c r="A1537"/>
      <c r="B1537"/>
      <c r="C1537"/>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c r="CW1537"/>
      <c r="CX1537"/>
      <c r="CY1537"/>
      <c r="CZ1537"/>
      <c r="DA1537"/>
      <c r="DB1537"/>
      <c r="DC1537"/>
      <c r="DD1537"/>
      <c r="DE1537"/>
      <c r="DF1537"/>
      <c r="DG1537"/>
      <c r="DH1537"/>
      <c r="DI1537"/>
      <c r="DJ1537"/>
      <c r="DK1537"/>
      <c r="DL1537"/>
      <c r="DM1537"/>
      <c r="DN1537"/>
      <c r="DO1537"/>
      <c r="DP1537"/>
      <c r="DQ1537"/>
      <c r="DR1537"/>
      <c r="DS1537"/>
      <c r="DT1537"/>
      <c r="DU1537"/>
      <c r="DV1537"/>
      <c r="DW1537"/>
      <c r="DX1537"/>
      <c r="DY1537"/>
      <c r="DZ1537"/>
      <c r="EA1537"/>
      <c r="EB1537"/>
      <c r="EC1537"/>
      <c r="ED1537"/>
      <c r="EE1537"/>
      <c r="EF1537"/>
      <c r="EG1537"/>
      <c r="EH1537"/>
      <c r="EI1537"/>
      <c r="EJ1537"/>
      <c r="EK1537"/>
    </row>
    <row r="1538" spans="1:141" ht="15.75">
      <c r="A1538"/>
      <c r="B1538"/>
      <c r="C1538"/>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c r="CW1538"/>
      <c r="CX1538"/>
      <c r="CY1538"/>
      <c r="CZ1538"/>
      <c r="DA1538"/>
      <c r="DB1538"/>
      <c r="DC1538"/>
      <c r="DD1538"/>
      <c r="DE1538"/>
      <c r="DF1538"/>
      <c r="DG1538"/>
      <c r="DH1538"/>
      <c r="DI1538"/>
      <c r="DJ1538"/>
      <c r="DK1538"/>
      <c r="DL1538"/>
      <c r="DM1538"/>
      <c r="DN1538"/>
      <c r="DO1538"/>
      <c r="DP1538"/>
      <c r="DQ1538"/>
      <c r="DR1538"/>
      <c r="DS1538"/>
      <c r="DT1538"/>
      <c r="DU1538"/>
      <c r="DV1538"/>
      <c r="DW1538"/>
      <c r="DX1538"/>
      <c r="DY1538"/>
      <c r="DZ1538"/>
      <c r="EA1538"/>
      <c r="EB1538"/>
      <c r="EC1538"/>
      <c r="ED1538"/>
      <c r="EE1538"/>
      <c r="EF1538"/>
      <c r="EG1538"/>
      <c r="EH1538"/>
      <c r="EI1538"/>
      <c r="EJ1538"/>
      <c r="EK1538"/>
    </row>
    <row r="1539" spans="1:141" ht="15.75">
      <c r="A1539"/>
      <c r="B1539"/>
      <c r="C1539"/>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c r="CW1539"/>
      <c r="CX1539"/>
      <c r="CY1539"/>
      <c r="CZ1539"/>
      <c r="DA1539"/>
      <c r="DB1539"/>
      <c r="DC1539"/>
      <c r="DD1539"/>
      <c r="DE1539"/>
      <c r="DF1539"/>
      <c r="DG1539"/>
      <c r="DH1539"/>
      <c r="DI1539"/>
      <c r="DJ1539"/>
      <c r="DK1539"/>
      <c r="DL1539"/>
      <c r="DM1539"/>
      <c r="DN1539"/>
      <c r="DO1539"/>
      <c r="DP1539"/>
      <c r="DQ1539"/>
      <c r="DR1539"/>
      <c r="DS1539"/>
      <c r="DT1539"/>
      <c r="DU1539"/>
      <c r="DV1539"/>
      <c r="DW1539"/>
      <c r="DX1539"/>
      <c r="DY1539"/>
      <c r="DZ1539"/>
      <c r="EA1539"/>
      <c r="EB1539"/>
      <c r="EC1539"/>
      <c r="ED1539"/>
      <c r="EE1539"/>
      <c r="EF1539"/>
      <c r="EG1539"/>
      <c r="EH1539"/>
      <c r="EI1539"/>
      <c r="EJ1539"/>
      <c r="EK1539"/>
    </row>
    <row r="1540" spans="1:141" ht="15.75">
      <c r="A1540"/>
      <c r="B1540"/>
      <c r="C1540"/>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c r="CW1540"/>
      <c r="CX1540"/>
      <c r="CY1540"/>
      <c r="CZ1540"/>
      <c r="DA1540"/>
      <c r="DB1540"/>
      <c r="DC1540"/>
      <c r="DD1540"/>
      <c r="DE1540"/>
      <c r="DF1540"/>
      <c r="DG1540"/>
      <c r="DH1540"/>
      <c r="DI1540"/>
      <c r="DJ1540"/>
      <c r="DK1540"/>
      <c r="DL1540"/>
      <c r="DM1540"/>
      <c r="DN1540"/>
      <c r="DO1540"/>
      <c r="DP1540"/>
      <c r="DQ1540"/>
      <c r="DR1540"/>
      <c r="DS1540"/>
      <c r="DT1540"/>
      <c r="DU1540"/>
      <c r="DV1540"/>
      <c r="DW1540"/>
      <c r="DX1540"/>
      <c r="DY1540"/>
      <c r="DZ1540"/>
      <c r="EA1540"/>
      <c r="EB1540"/>
      <c r="EC1540"/>
      <c r="ED1540"/>
      <c r="EE1540"/>
      <c r="EF1540"/>
      <c r="EG1540"/>
      <c r="EH1540"/>
      <c r="EI1540"/>
      <c r="EJ1540"/>
      <c r="EK1540"/>
    </row>
    <row r="1541" spans="1:141" ht="15.75">
      <c r="A1541"/>
      <c r="B1541"/>
      <c r="C1541"/>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c r="CW1541"/>
      <c r="CX1541"/>
      <c r="CY1541"/>
      <c r="CZ1541"/>
      <c r="DA1541"/>
      <c r="DB1541"/>
      <c r="DC1541"/>
      <c r="DD1541"/>
      <c r="DE1541"/>
      <c r="DF1541"/>
      <c r="DG1541"/>
      <c r="DH1541"/>
      <c r="DI1541"/>
      <c r="DJ1541"/>
      <c r="DK1541"/>
      <c r="DL1541"/>
      <c r="DM1541"/>
      <c r="DN1541"/>
      <c r="DO1541"/>
      <c r="DP1541"/>
      <c r="DQ1541"/>
      <c r="DR1541"/>
      <c r="DS1541"/>
      <c r="DT1541"/>
      <c r="DU1541"/>
      <c r="DV1541"/>
      <c r="DW1541"/>
      <c r="DX1541"/>
      <c r="DY1541"/>
      <c r="DZ1541"/>
      <c r="EA1541"/>
      <c r="EB1541"/>
      <c r="EC1541"/>
      <c r="ED1541"/>
      <c r="EE1541"/>
      <c r="EF1541"/>
      <c r="EG1541"/>
      <c r="EH1541"/>
      <c r="EI1541"/>
      <c r="EJ1541"/>
      <c r="EK1541"/>
    </row>
    <row r="1542" spans="1:141" ht="15.75">
      <c r="A1542"/>
      <c r="B1542"/>
      <c r="C1542"/>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c r="CW1542"/>
      <c r="CX1542"/>
      <c r="CY1542"/>
      <c r="CZ1542"/>
      <c r="DA1542"/>
      <c r="DB1542"/>
      <c r="DC1542"/>
      <c r="DD1542"/>
      <c r="DE1542"/>
      <c r="DF1542"/>
      <c r="DG1542"/>
      <c r="DH1542"/>
      <c r="DI1542"/>
      <c r="DJ1542"/>
      <c r="DK1542"/>
      <c r="DL1542"/>
      <c r="DM1542"/>
      <c r="DN1542"/>
      <c r="DO1542"/>
      <c r="DP1542"/>
      <c r="DQ1542"/>
      <c r="DR1542"/>
      <c r="DS1542"/>
      <c r="DT1542"/>
      <c r="DU1542"/>
      <c r="DV1542"/>
      <c r="DW1542"/>
      <c r="DX1542"/>
      <c r="DY1542"/>
      <c r="DZ1542"/>
      <c r="EA1542"/>
      <c r="EB1542"/>
      <c r="EC1542"/>
      <c r="ED1542"/>
      <c r="EE1542"/>
      <c r="EF1542"/>
      <c r="EG1542"/>
      <c r="EH1542"/>
      <c r="EI1542"/>
      <c r="EJ1542"/>
      <c r="EK1542"/>
    </row>
    <row r="1543" spans="1:141" ht="15.75">
      <c r="A1543"/>
      <c r="B1543"/>
      <c r="C1543"/>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c r="CW1543"/>
      <c r="CX1543"/>
      <c r="CY1543"/>
      <c r="CZ1543"/>
      <c r="DA1543"/>
      <c r="DB1543"/>
      <c r="DC1543"/>
      <c r="DD1543"/>
      <c r="DE1543"/>
      <c r="DF1543"/>
      <c r="DG1543"/>
      <c r="DH1543"/>
      <c r="DI1543"/>
      <c r="DJ1543"/>
      <c r="DK1543"/>
      <c r="DL1543"/>
      <c r="DM1543"/>
      <c r="DN1543"/>
      <c r="DO1543"/>
      <c r="DP1543"/>
      <c r="DQ1543"/>
      <c r="DR1543"/>
      <c r="DS1543"/>
      <c r="DT1543"/>
      <c r="DU1543"/>
      <c r="DV1543"/>
      <c r="DW1543"/>
      <c r="DX1543"/>
      <c r="DY1543"/>
      <c r="DZ1543"/>
      <c r="EA1543"/>
      <c r="EB1543"/>
      <c r="EC1543"/>
      <c r="ED1543"/>
      <c r="EE1543"/>
      <c r="EF1543"/>
      <c r="EG1543"/>
      <c r="EH1543"/>
      <c r="EI1543"/>
      <c r="EJ1543"/>
      <c r="EK1543"/>
    </row>
    <row r="1544" spans="1:141" ht="15.75">
      <c r="A1544"/>
      <c r="B1544"/>
      <c r="C1544"/>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c r="CW1544"/>
      <c r="CX1544"/>
      <c r="CY1544"/>
      <c r="CZ1544"/>
      <c r="DA1544"/>
      <c r="DB1544"/>
      <c r="DC1544"/>
      <c r="DD1544"/>
      <c r="DE1544"/>
      <c r="DF1544"/>
      <c r="DG1544"/>
      <c r="DH1544"/>
      <c r="DI1544"/>
      <c r="DJ1544"/>
      <c r="DK1544"/>
      <c r="DL1544"/>
      <c r="DM1544"/>
      <c r="DN1544"/>
      <c r="DO1544"/>
      <c r="DP1544"/>
      <c r="DQ1544"/>
      <c r="DR1544"/>
      <c r="DS1544"/>
      <c r="DT1544"/>
      <c r="DU1544"/>
      <c r="DV1544"/>
      <c r="DW1544"/>
      <c r="DX1544"/>
      <c r="DY1544"/>
      <c r="DZ1544"/>
      <c r="EA1544"/>
      <c r="EB1544"/>
      <c r="EC1544"/>
      <c r="ED1544"/>
      <c r="EE1544"/>
      <c r="EF1544"/>
      <c r="EG1544"/>
      <c r="EH1544"/>
      <c r="EI1544"/>
      <c r="EJ1544"/>
      <c r="EK1544"/>
    </row>
    <row r="1545" spans="1:141" ht="15.75">
      <c r="A1545"/>
      <c r="B1545"/>
      <c r="C1545"/>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c r="CW1545"/>
      <c r="CX1545"/>
      <c r="CY1545"/>
      <c r="CZ1545"/>
      <c r="DA1545"/>
      <c r="DB1545"/>
      <c r="DC1545"/>
      <c r="DD1545"/>
      <c r="DE1545"/>
      <c r="DF1545"/>
      <c r="DG1545"/>
      <c r="DH1545"/>
      <c r="DI1545"/>
      <c r="DJ1545"/>
      <c r="DK1545"/>
      <c r="DL1545"/>
      <c r="DM1545"/>
      <c r="DN1545"/>
      <c r="DO1545"/>
      <c r="DP1545"/>
      <c r="DQ1545"/>
      <c r="DR1545"/>
      <c r="DS1545"/>
      <c r="DT1545"/>
      <c r="DU1545"/>
      <c r="DV1545"/>
      <c r="DW1545"/>
      <c r="DX1545"/>
      <c r="DY1545"/>
      <c r="DZ1545"/>
      <c r="EA1545"/>
      <c r="EB1545"/>
      <c r="EC1545"/>
      <c r="ED1545"/>
      <c r="EE1545"/>
      <c r="EF1545"/>
      <c r="EG1545"/>
      <c r="EH1545"/>
      <c r="EI1545"/>
      <c r="EJ1545"/>
      <c r="EK1545"/>
    </row>
    <row r="1546" spans="1:141" ht="15.75">
      <c r="A1546"/>
      <c r="B1546"/>
      <c r="C1546"/>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c r="CW1546"/>
      <c r="CX1546"/>
      <c r="CY1546"/>
      <c r="CZ1546"/>
      <c r="DA1546"/>
      <c r="DB1546"/>
      <c r="DC1546"/>
      <c r="DD1546"/>
      <c r="DE1546"/>
      <c r="DF1546"/>
      <c r="DG1546"/>
      <c r="DH1546"/>
      <c r="DI1546"/>
      <c r="DJ1546"/>
      <c r="DK1546"/>
      <c r="DL1546"/>
      <c r="DM1546"/>
      <c r="DN1546"/>
      <c r="DO1546"/>
      <c r="DP1546"/>
      <c r="DQ1546"/>
      <c r="DR1546"/>
      <c r="DS1546"/>
      <c r="DT1546"/>
      <c r="DU1546"/>
      <c r="DV1546"/>
      <c r="DW1546"/>
      <c r="DX1546"/>
      <c r="DY1546"/>
      <c r="DZ1546"/>
      <c r="EA1546"/>
      <c r="EB1546"/>
      <c r="EC1546"/>
      <c r="ED1546"/>
      <c r="EE1546"/>
      <c r="EF1546"/>
      <c r="EG1546"/>
      <c r="EH1546"/>
      <c r="EI1546"/>
      <c r="EJ1546"/>
      <c r="EK1546"/>
    </row>
    <row r="1547" spans="1:141" ht="15.75">
      <c r="A1547"/>
      <c r="B1547"/>
      <c r="C1547"/>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c r="CW1547"/>
      <c r="CX1547"/>
      <c r="CY1547"/>
      <c r="CZ1547"/>
      <c r="DA1547"/>
      <c r="DB1547"/>
      <c r="DC1547"/>
      <c r="DD1547"/>
      <c r="DE1547"/>
      <c r="DF1547"/>
      <c r="DG1547"/>
      <c r="DH1547"/>
      <c r="DI1547"/>
      <c r="DJ1547"/>
      <c r="DK1547"/>
      <c r="DL1547"/>
      <c r="DM1547"/>
      <c r="DN1547"/>
      <c r="DO1547"/>
      <c r="DP1547"/>
      <c r="DQ1547"/>
      <c r="DR1547"/>
      <c r="DS1547"/>
      <c r="DT1547"/>
      <c r="DU1547"/>
      <c r="DV1547"/>
      <c r="DW1547"/>
      <c r="DX1547"/>
      <c r="DY1547"/>
      <c r="DZ1547"/>
      <c r="EA1547"/>
      <c r="EB1547"/>
      <c r="EC1547"/>
      <c r="ED1547"/>
      <c r="EE1547"/>
      <c r="EF1547"/>
      <c r="EG1547"/>
      <c r="EH1547"/>
      <c r="EI1547"/>
      <c r="EJ1547"/>
      <c r="EK1547"/>
    </row>
    <row r="1548" spans="1:141" ht="15.75">
      <c r="A1548"/>
      <c r="B1548"/>
      <c r="C1548"/>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c r="CW1548"/>
      <c r="CX1548"/>
      <c r="CY1548"/>
      <c r="CZ1548"/>
      <c r="DA1548"/>
      <c r="DB1548"/>
      <c r="DC1548"/>
      <c r="DD1548"/>
      <c r="DE1548"/>
      <c r="DF1548"/>
      <c r="DG1548"/>
      <c r="DH1548"/>
      <c r="DI1548"/>
      <c r="DJ1548"/>
      <c r="DK1548"/>
      <c r="DL1548"/>
      <c r="DM1548"/>
      <c r="DN1548"/>
      <c r="DO1548"/>
      <c r="DP1548"/>
      <c r="DQ1548"/>
      <c r="DR1548"/>
      <c r="DS1548"/>
      <c r="DT1548"/>
      <c r="DU1548"/>
      <c r="DV1548"/>
      <c r="DW1548"/>
      <c r="DX1548"/>
      <c r="DY1548"/>
      <c r="DZ1548"/>
      <c r="EA1548"/>
      <c r="EB1548"/>
      <c r="EC1548"/>
      <c r="ED1548"/>
      <c r="EE1548"/>
      <c r="EF1548"/>
      <c r="EG1548"/>
      <c r="EH1548"/>
      <c r="EI1548"/>
      <c r="EJ1548"/>
      <c r="EK1548"/>
    </row>
    <row r="1549" spans="1:141" ht="15.75">
      <c r="A1549"/>
      <c r="B1549"/>
      <c r="C1549"/>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c r="CW1549"/>
      <c r="CX1549"/>
      <c r="CY1549"/>
      <c r="CZ1549"/>
      <c r="DA1549"/>
      <c r="DB1549"/>
      <c r="DC1549"/>
      <c r="DD1549"/>
      <c r="DE1549"/>
      <c r="DF1549"/>
      <c r="DG1549"/>
      <c r="DH1549"/>
      <c r="DI1549"/>
      <c r="DJ1549"/>
      <c r="DK1549"/>
      <c r="DL1549"/>
      <c r="DM1549"/>
      <c r="DN1549"/>
      <c r="DO1549"/>
      <c r="DP1549"/>
      <c r="DQ1549"/>
      <c r="DR1549"/>
      <c r="DS1549"/>
      <c r="DT1549"/>
      <c r="DU1549"/>
      <c r="DV1549"/>
      <c r="DW1549"/>
      <c r="DX1549"/>
      <c r="DY1549"/>
      <c r="DZ1549"/>
      <c r="EA1549"/>
      <c r="EB1549"/>
      <c r="EC1549"/>
      <c r="ED1549"/>
      <c r="EE1549"/>
      <c r="EF1549"/>
      <c r="EG1549"/>
      <c r="EH1549"/>
      <c r="EI1549"/>
      <c r="EJ1549"/>
      <c r="EK1549"/>
    </row>
    <row r="1550" spans="1:141" ht="15.75">
      <c r="A1550"/>
      <c r="B1550"/>
      <c r="C1550"/>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c r="CW1550"/>
      <c r="CX1550"/>
      <c r="CY1550"/>
      <c r="CZ1550"/>
      <c r="DA1550"/>
      <c r="DB1550"/>
      <c r="DC1550"/>
      <c r="DD1550"/>
      <c r="DE1550"/>
      <c r="DF1550"/>
      <c r="DG1550"/>
      <c r="DH1550"/>
      <c r="DI1550"/>
      <c r="DJ1550"/>
      <c r="DK1550"/>
      <c r="DL1550"/>
      <c r="DM1550"/>
      <c r="DN1550"/>
      <c r="DO1550"/>
      <c r="DP1550"/>
      <c r="DQ1550"/>
      <c r="DR1550"/>
      <c r="DS1550"/>
      <c r="DT1550"/>
      <c r="DU1550"/>
      <c r="DV1550"/>
      <c r="DW1550"/>
      <c r="DX1550"/>
      <c r="DY1550"/>
      <c r="DZ1550"/>
      <c r="EA1550"/>
      <c r="EB1550"/>
      <c r="EC1550"/>
      <c r="ED1550"/>
      <c r="EE1550"/>
      <c r="EF1550"/>
      <c r="EG1550"/>
      <c r="EH1550"/>
      <c r="EI1550"/>
      <c r="EJ1550"/>
      <c r="EK1550"/>
    </row>
    <row r="1551" spans="1:141" ht="15.75">
      <c r="A1551"/>
      <c r="B1551"/>
      <c r="C1551"/>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c r="CW1551"/>
      <c r="CX1551"/>
      <c r="CY1551"/>
      <c r="CZ1551"/>
      <c r="DA1551"/>
      <c r="DB1551"/>
      <c r="DC1551"/>
      <c r="DD1551"/>
      <c r="DE1551"/>
      <c r="DF1551"/>
      <c r="DG1551"/>
      <c r="DH1551"/>
      <c r="DI1551"/>
      <c r="DJ1551"/>
      <c r="DK1551"/>
      <c r="DL1551"/>
      <c r="DM1551"/>
      <c r="DN1551"/>
      <c r="DO1551"/>
      <c r="DP1551"/>
      <c r="DQ1551"/>
      <c r="DR1551"/>
      <c r="DS1551"/>
      <c r="DT1551"/>
      <c r="DU1551"/>
      <c r="DV1551"/>
      <c r="DW1551"/>
      <c r="DX1551"/>
      <c r="DY1551"/>
      <c r="DZ1551"/>
      <c r="EA1551"/>
      <c r="EB1551"/>
      <c r="EC1551"/>
      <c r="ED1551"/>
      <c r="EE1551"/>
      <c r="EF1551"/>
      <c r="EG1551"/>
      <c r="EH1551"/>
      <c r="EI1551"/>
      <c r="EJ1551"/>
      <c r="EK1551"/>
    </row>
    <row r="1552" spans="1:141" ht="15.75">
      <c r="A1552"/>
      <c r="B1552"/>
      <c r="C1552"/>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c r="CW1552"/>
      <c r="CX1552"/>
      <c r="CY1552"/>
      <c r="CZ1552"/>
      <c r="DA1552"/>
      <c r="DB1552"/>
      <c r="DC1552"/>
      <c r="DD1552"/>
      <c r="DE1552"/>
      <c r="DF1552"/>
      <c r="DG1552"/>
      <c r="DH1552"/>
      <c r="DI1552"/>
      <c r="DJ1552"/>
      <c r="DK1552"/>
      <c r="DL1552"/>
      <c r="DM1552"/>
      <c r="DN1552"/>
      <c r="DO1552"/>
      <c r="DP1552"/>
      <c r="DQ1552"/>
      <c r="DR1552"/>
      <c r="DS1552"/>
      <c r="DT1552"/>
      <c r="DU1552"/>
      <c r="DV1552"/>
      <c r="DW1552"/>
      <c r="DX1552"/>
      <c r="DY1552"/>
      <c r="DZ1552"/>
      <c r="EA1552"/>
      <c r="EB1552"/>
      <c r="EC1552"/>
      <c r="ED1552"/>
      <c r="EE1552"/>
      <c r="EF1552"/>
      <c r="EG1552"/>
      <c r="EH1552"/>
      <c r="EI1552"/>
      <c r="EJ1552"/>
      <c r="EK1552"/>
    </row>
    <row r="1553" spans="1:141" ht="15.75">
      <c r="A1553"/>
      <c r="B1553"/>
      <c r="C1553"/>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c r="CW1553"/>
      <c r="CX1553"/>
      <c r="CY1553"/>
      <c r="CZ1553"/>
      <c r="DA1553"/>
      <c r="DB1553"/>
      <c r="DC1553"/>
      <c r="DD1553"/>
      <c r="DE1553"/>
      <c r="DF1553"/>
      <c r="DG1553"/>
      <c r="DH1553"/>
      <c r="DI1553"/>
      <c r="DJ1553"/>
      <c r="DK1553"/>
      <c r="DL1553"/>
      <c r="DM1553"/>
      <c r="DN1553"/>
      <c r="DO1553"/>
      <c r="DP1553"/>
      <c r="DQ1553"/>
      <c r="DR1553"/>
      <c r="DS1553"/>
      <c r="DT1553"/>
      <c r="DU1553"/>
      <c r="DV1553"/>
      <c r="DW1553"/>
      <c r="DX1553"/>
      <c r="DY1553"/>
      <c r="DZ1553"/>
      <c r="EA1553"/>
      <c r="EB1553"/>
      <c r="EC1553"/>
      <c r="ED1553"/>
      <c r="EE1553"/>
      <c r="EF1553"/>
      <c r="EG1553"/>
      <c r="EH1553"/>
      <c r="EI1553"/>
      <c r="EJ1553"/>
      <c r="EK1553"/>
    </row>
    <row r="1554" spans="1:141" ht="15.75">
      <c r="A1554"/>
      <c r="B1554"/>
      <c r="C1554"/>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c r="CW1554"/>
      <c r="CX1554"/>
      <c r="CY1554"/>
      <c r="CZ1554"/>
      <c r="DA1554"/>
      <c r="DB1554"/>
      <c r="DC1554"/>
      <c r="DD1554"/>
      <c r="DE1554"/>
      <c r="DF1554"/>
      <c r="DG1554"/>
      <c r="DH1554"/>
      <c r="DI1554"/>
      <c r="DJ1554"/>
      <c r="DK1554"/>
      <c r="DL1554"/>
      <c r="DM1554"/>
      <c r="DN1554"/>
      <c r="DO1554"/>
      <c r="DP1554"/>
      <c r="DQ1554"/>
      <c r="DR1554"/>
      <c r="DS1554"/>
      <c r="DT1554"/>
      <c r="DU1554"/>
      <c r="DV1554"/>
      <c r="DW1554"/>
      <c r="DX1554"/>
      <c r="DY1554"/>
      <c r="DZ1554"/>
      <c r="EA1554"/>
      <c r="EB1554"/>
      <c r="EC1554"/>
      <c r="ED1554"/>
      <c r="EE1554"/>
      <c r="EF1554"/>
      <c r="EG1554"/>
      <c r="EH1554"/>
      <c r="EI1554"/>
      <c r="EJ1554"/>
      <c r="EK1554"/>
    </row>
    <row r="1555" spans="1:141" ht="15.75">
      <c r="A1555"/>
      <c r="B1555"/>
      <c r="C1555"/>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c r="CW1555"/>
      <c r="CX1555"/>
      <c r="CY1555"/>
      <c r="CZ1555"/>
      <c r="DA1555"/>
      <c r="DB1555"/>
      <c r="DC1555"/>
      <c r="DD1555"/>
      <c r="DE1555"/>
      <c r="DF1555"/>
      <c r="DG1555"/>
      <c r="DH1555"/>
      <c r="DI1555"/>
      <c r="DJ1555"/>
      <c r="DK1555"/>
      <c r="DL1555"/>
      <c r="DM1555"/>
      <c r="DN1555"/>
      <c r="DO1555"/>
      <c r="DP1555"/>
      <c r="DQ1555"/>
      <c r="DR1555"/>
      <c r="DS1555"/>
      <c r="DT1555"/>
      <c r="DU1555"/>
      <c r="DV1555"/>
      <c r="DW1555"/>
      <c r="DX1555"/>
      <c r="DY1555"/>
      <c r="DZ1555"/>
      <c r="EA1555"/>
      <c r="EB1555"/>
      <c r="EC1555"/>
      <c r="ED1555"/>
      <c r="EE1555"/>
      <c r="EF1555"/>
      <c r="EG1555"/>
      <c r="EH1555"/>
      <c r="EI1555"/>
      <c r="EJ1555"/>
      <c r="EK1555"/>
    </row>
    <row r="1556" spans="1:141" ht="15.75">
      <c r="A1556"/>
      <c r="B1556"/>
      <c r="C1556"/>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c r="CW1556"/>
      <c r="CX1556"/>
      <c r="CY1556"/>
      <c r="CZ1556"/>
      <c r="DA1556"/>
      <c r="DB1556"/>
      <c r="DC1556"/>
      <c r="DD1556"/>
      <c r="DE1556"/>
      <c r="DF1556"/>
      <c r="DG1556"/>
      <c r="DH1556"/>
      <c r="DI1556"/>
      <c r="DJ1556"/>
      <c r="DK1556"/>
      <c r="DL1556"/>
      <c r="DM1556"/>
      <c r="DN1556"/>
      <c r="DO1556"/>
      <c r="DP1556"/>
      <c r="DQ1556"/>
      <c r="DR1556"/>
      <c r="DS1556"/>
      <c r="DT1556"/>
      <c r="DU1556"/>
      <c r="DV1556"/>
      <c r="DW1556"/>
      <c r="DX1556"/>
      <c r="DY1556"/>
      <c r="DZ1556"/>
      <c r="EA1556"/>
      <c r="EB1556"/>
      <c r="EC1556"/>
      <c r="ED1556"/>
      <c r="EE1556"/>
      <c r="EF1556"/>
      <c r="EG1556"/>
      <c r="EH1556"/>
      <c r="EI1556"/>
      <c r="EJ1556"/>
      <c r="EK1556"/>
    </row>
    <row r="1557" spans="1:141" ht="15.75">
      <c r="A1557"/>
      <c r="B1557"/>
      <c r="C1557"/>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c r="CW1557"/>
      <c r="CX1557"/>
      <c r="CY1557"/>
      <c r="CZ1557"/>
      <c r="DA1557"/>
      <c r="DB1557"/>
      <c r="DC1557"/>
      <c r="DD1557"/>
      <c r="DE1557"/>
      <c r="DF1557"/>
      <c r="DG1557"/>
      <c r="DH1557"/>
      <c r="DI1557"/>
      <c r="DJ1557"/>
      <c r="DK1557"/>
      <c r="DL1557"/>
      <c r="DM1557"/>
      <c r="DN1557"/>
      <c r="DO1557"/>
      <c r="DP1557"/>
      <c r="DQ1557"/>
      <c r="DR1557"/>
      <c r="DS1557"/>
      <c r="DT1557"/>
      <c r="DU1557"/>
      <c r="DV1557"/>
      <c r="DW1557"/>
      <c r="DX1557"/>
      <c r="DY1557"/>
      <c r="DZ1557"/>
      <c r="EA1557"/>
      <c r="EB1557"/>
      <c r="EC1557"/>
      <c r="ED1557"/>
      <c r="EE1557"/>
      <c r="EF1557"/>
      <c r="EG1557"/>
      <c r="EH1557"/>
      <c r="EI1557"/>
      <c r="EJ1557"/>
      <c r="EK1557"/>
    </row>
    <row r="1558" spans="1:141" ht="15.75">
      <c r="A1558"/>
      <c r="B1558"/>
      <c r="C1558"/>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c r="CW1558"/>
      <c r="CX1558"/>
      <c r="CY1558"/>
      <c r="CZ1558"/>
      <c r="DA1558"/>
      <c r="DB1558"/>
      <c r="DC1558"/>
      <c r="DD1558"/>
      <c r="DE1558"/>
      <c r="DF1558"/>
      <c r="DG1558"/>
      <c r="DH1558"/>
      <c r="DI1558"/>
      <c r="DJ1558"/>
      <c r="DK1558"/>
      <c r="DL1558"/>
      <c r="DM1558"/>
      <c r="DN1558"/>
      <c r="DO1558"/>
      <c r="DP1558"/>
      <c r="DQ1558"/>
      <c r="DR1558"/>
      <c r="DS1558"/>
      <c r="DT1558"/>
      <c r="DU1558"/>
      <c r="DV1558"/>
      <c r="DW1558"/>
      <c r="DX1558"/>
      <c r="DY1558"/>
      <c r="DZ1558"/>
      <c r="EA1558"/>
      <c r="EB1558"/>
      <c r="EC1558"/>
      <c r="ED1558"/>
      <c r="EE1558"/>
      <c r="EF1558"/>
      <c r="EG1558"/>
      <c r="EH1558"/>
      <c r="EI1558"/>
      <c r="EJ1558"/>
      <c r="EK1558"/>
    </row>
    <row r="1559" spans="1:141" ht="15.75">
      <c r="A1559"/>
      <c r="B1559"/>
      <c r="C1559"/>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c r="CW1559"/>
      <c r="CX1559"/>
      <c r="CY1559"/>
      <c r="CZ1559"/>
      <c r="DA1559"/>
      <c r="DB1559"/>
      <c r="DC1559"/>
      <c r="DD1559"/>
      <c r="DE1559"/>
      <c r="DF1559"/>
      <c r="DG1559"/>
      <c r="DH1559"/>
      <c r="DI1559"/>
      <c r="DJ1559"/>
      <c r="DK1559"/>
      <c r="DL1559"/>
      <c r="DM1559"/>
      <c r="DN1559"/>
      <c r="DO1559"/>
      <c r="DP1559"/>
      <c r="DQ1559"/>
      <c r="DR1559"/>
      <c r="DS1559"/>
      <c r="DT1559"/>
      <c r="DU1559"/>
      <c r="DV1559"/>
      <c r="DW1559"/>
      <c r="DX1559"/>
      <c r="DY1559"/>
      <c r="DZ1559"/>
      <c r="EA1559"/>
      <c r="EB1559"/>
      <c r="EC1559"/>
      <c r="ED1559"/>
      <c r="EE1559"/>
      <c r="EF1559"/>
      <c r="EG1559"/>
      <c r="EH1559"/>
      <c r="EI1559"/>
      <c r="EJ1559"/>
      <c r="EK1559"/>
    </row>
    <row r="1560" spans="1:141" ht="15.75">
      <c r="A1560"/>
      <c r="B1560"/>
      <c r="C1560"/>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c r="CW1560"/>
      <c r="CX1560"/>
      <c r="CY1560"/>
      <c r="CZ1560"/>
      <c r="DA1560"/>
      <c r="DB1560"/>
      <c r="DC1560"/>
      <c r="DD1560"/>
      <c r="DE1560"/>
      <c r="DF1560"/>
      <c r="DG1560"/>
      <c r="DH1560"/>
      <c r="DI1560"/>
      <c r="DJ1560"/>
      <c r="DK1560"/>
      <c r="DL1560"/>
      <c r="DM1560"/>
      <c r="DN1560"/>
      <c r="DO1560"/>
      <c r="DP1560"/>
      <c r="DQ1560"/>
      <c r="DR1560"/>
      <c r="DS1560"/>
      <c r="DT1560"/>
      <c r="DU1560"/>
      <c r="DV1560"/>
      <c r="DW1560"/>
      <c r="DX1560"/>
      <c r="DY1560"/>
      <c r="DZ1560"/>
      <c r="EA1560"/>
      <c r="EB1560"/>
      <c r="EC1560"/>
      <c r="ED1560"/>
      <c r="EE1560"/>
      <c r="EF1560"/>
      <c r="EG1560"/>
      <c r="EH1560"/>
      <c r="EI1560"/>
      <c r="EJ1560"/>
      <c r="EK1560"/>
    </row>
    <row r="1561" spans="1:141" ht="15.75">
      <c r="A1561"/>
      <c r="B1561"/>
      <c r="C1561"/>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c r="CW1561"/>
      <c r="CX1561"/>
      <c r="CY1561"/>
      <c r="CZ1561"/>
      <c r="DA1561"/>
      <c r="DB1561"/>
      <c r="DC1561"/>
      <c r="DD1561"/>
      <c r="DE1561"/>
      <c r="DF1561"/>
      <c r="DG1561"/>
      <c r="DH1561"/>
      <c r="DI1561"/>
      <c r="DJ1561"/>
      <c r="DK1561"/>
      <c r="DL1561"/>
      <c r="DM1561"/>
      <c r="DN1561"/>
      <c r="DO1561"/>
      <c r="DP1561"/>
      <c r="DQ1561"/>
      <c r="DR1561"/>
      <c r="DS1561"/>
      <c r="DT1561"/>
      <c r="DU1561"/>
      <c r="DV1561"/>
      <c r="DW1561"/>
      <c r="DX1561"/>
      <c r="DY1561"/>
      <c r="DZ1561"/>
      <c r="EA1561"/>
      <c r="EB1561"/>
      <c r="EC1561"/>
      <c r="ED1561"/>
      <c r="EE1561"/>
      <c r="EF1561"/>
      <c r="EG1561"/>
      <c r="EH1561"/>
      <c r="EI1561"/>
      <c r="EJ1561"/>
      <c r="EK1561"/>
    </row>
    <row r="1562" spans="1:141" ht="15.75">
      <c r="A1562"/>
      <c r="B1562"/>
      <c r="C1562"/>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c r="CW1562"/>
      <c r="CX1562"/>
      <c r="CY1562"/>
      <c r="CZ1562"/>
      <c r="DA1562"/>
      <c r="DB1562"/>
      <c r="DC1562"/>
      <c r="DD1562"/>
      <c r="DE1562"/>
      <c r="DF1562"/>
      <c r="DG1562"/>
      <c r="DH1562"/>
      <c r="DI1562"/>
      <c r="DJ1562"/>
      <c r="DK1562"/>
      <c r="DL1562"/>
      <c r="DM1562"/>
      <c r="DN1562"/>
      <c r="DO1562"/>
      <c r="DP1562"/>
      <c r="DQ1562"/>
      <c r="DR1562"/>
      <c r="DS1562"/>
      <c r="DT1562"/>
      <c r="DU1562"/>
      <c r="DV1562"/>
      <c r="DW1562"/>
      <c r="DX1562"/>
      <c r="DY1562"/>
      <c r="DZ1562"/>
      <c r="EA1562"/>
      <c r="EB1562"/>
      <c r="EC1562"/>
      <c r="ED1562"/>
      <c r="EE1562"/>
      <c r="EF1562"/>
      <c r="EG1562"/>
      <c r="EH1562"/>
      <c r="EI1562"/>
      <c r="EJ1562"/>
      <c r="EK1562"/>
    </row>
    <row r="1563" spans="1:141" ht="15.75">
      <c r="A1563"/>
      <c r="B1563"/>
      <c r="C1563"/>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c r="CW1563"/>
      <c r="CX1563"/>
      <c r="CY1563"/>
      <c r="CZ1563"/>
      <c r="DA1563"/>
      <c r="DB1563"/>
      <c r="DC1563"/>
      <c r="DD1563"/>
      <c r="DE1563"/>
      <c r="DF1563"/>
      <c r="DG1563"/>
      <c r="DH1563"/>
      <c r="DI1563"/>
      <c r="DJ1563"/>
      <c r="DK1563"/>
      <c r="DL1563"/>
      <c r="DM1563"/>
      <c r="DN1563"/>
      <c r="DO1563"/>
      <c r="DP1563"/>
      <c r="DQ1563"/>
      <c r="DR1563"/>
      <c r="DS1563"/>
      <c r="DT1563"/>
      <c r="DU1563"/>
      <c r="DV1563"/>
      <c r="DW1563"/>
      <c r="DX1563"/>
      <c r="DY1563"/>
      <c r="DZ1563"/>
      <c r="EA1563"/>
      <c r="EB1563"/>
      <c r="EC1563"/>
      <c r="ED1563"/>
      <c r="EE1563"/>
      <c r="EF1563"/>
      <c r="EG1563"/>
      <c r="EH1563"/>
      <c r="EI1563"/>
      <c r="EJ1563"/>
      <c r="EK1563"/>
    </row>
    <row r="1564" spans="1:141" ht="15.75">
      <c r="A1564"/>
      <c r="B1564"/>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c r="CW1564"/>
      <c r="CX1564"/>
      <c r="CY1564"/>
      <c r="CZ1564"/>
      <c r="DA1564"/>
      <c r="DB1564"/>
      <c r="DC1564"/>
      <c r="DD1564"/>
      <c r="DE1564"/>
      <c r="DF1564"/>
      <c r="DG1564"/>
      <c r="DH1564"/>
      <c r="DI1564"/>
      <c r="DJ1564"/>
      <c r="DK1564"/>
      <c r="DL1564"/>
      <c r="DM1564"/>
      <c r="DN1564"/>
      <c r="DO1564"/>
      <c r="DP1564"/>
      <c r="DQ1564"/>
      <c r="DR1564"/>
      <c r="DS1564"/>
      <c r="DT1564"/>
      <c r="DU1564"/>
      <c r="DV1564"/>
      <c r="DW1564"/>
      <c r="DX1564"/>
      <c r="DY1564"/>
      <c r="DZ1564"/>
      <c r="EA1564"/>
      <c r="EB1564"/>
      <c r="EC1564"/>
      <c r="ED1564"/>
      <c r="EE1564"/>
      <c r="EF1564"/>
      <c r="EG1564"/>
      <c r="EH1564"/>
      <c r="EI1564"/>
      <c r="EJ1564"/>
      <c r="EK1564"/>
    </row>
    <row r="1565" spans="1:141" ht="15.75">
      <c r="A1565"/>
      <c r="B1565"/>
      <c r="C1565"/>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c r="CW1565"/>
      <c r="CX1565"/>
      <c r="CY1565"/>
      <c r="CZ1565"/>
      <c r="DA1565"/>
      <c r="DB1565"/>
      <c r="DC1565"/>
      <c r="DD1565"/>
      <c r="DE1565"/>
      <c r="DF1565"/>
      <c r="DG1565"/>
      <c r="DH1565"/>
      <c r="DI1565"/>
      <c r="DJ1565"/>
      <c r="DK1565"/>
      <c r="DL1565"/>
      <c r="DM1565"/>
      <c r="DN1565"/>
      <c r="DO1565"/>
      <c r="DP1565"/>
      <c r="DQ1565"/>
      <c r="DR1565"/>
      <c r="DS1565"/>
      <c r="DT1565"/>
      <c r="DU1565"/>
      <c r="DV1565"/>
      <c r="DW1565"/>
      <c r="DX1565"/>
      <c r="DY1565"/>
      <c r="DZ1565"/>
      <c r="EA1565"/>
      <c r="EB1565"/>
      <c r="EC1565"/>
      <c r="ED1565"/>
      <c r="EE1565"/>
      <c r="EF1565"/>
      <c r="EG1565"/>
      <c r="EH1565"/>
      <c r="EI1565"/>
      <c r="EJ1565"/>
      <c r="EK1565"/>
    </row>
    <row r="1566" spans="1:141" ht="15.75">
      <c r="A1566"/>
      <c r="B1566"/>
      <c r="C1566"/>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c r="CW1566"/>
      <c r="CX1566"/>
      <c r="CY1566"/>
      <c r="CZ1566"/>
      <c r="DA1566"/>
      <c r="DB1566"/>
      <c r="DC1566"/>
      <c r="DD1566"/>
      <c r="DE1566"/>
      <c r="DF1566"/>
      <c r="DG1566"/>
      <c r="DH1566"/>
      <c r="DI1566"/>
      <c r="DJ1566"/>
      <c r="DK1566"/>
      <c r="DL1566"/>
      <c r="DM1566"/>
      <c r="DN1566"/>
      <c r="DO1566"/>
      <c r="DP1566"/>
      <c r="DQ1566"/>
      <c r="DR1566"/>
      <c r="DS1566"/>
      <c r="DT1566"/>
      <c r="DU1566"/>
      <c r="DV1566"/>
      <c r="DW1566"/>
      <c r="DX1566"/>
      <c r="DY1566"/>
      <c r="DZ1566"/>
      <c r="EA1566"/>
      <c r="EB1566"/>
      <c r="EC1566"/>
      <c r="ED1566"/>
      <c r="EE1566"/>
      <c r="EF1566"/>
      <c r="EG1566"/>
      <c r="EH1566"/>
      <c r="EI1566"/>
      <c r="EJ1566"/>
      <c r="EK1566"/>
    </row>
    <row r="1567" spans="1:141" ht="15.75">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c r="CW1567"/>
      <c r="CX1567"/>
      <c r="CY1567"/>
      <c r="CZ1567"/>
      <c r="DA1567"/>
      <c r="DB1567"/>
      <c r="DC1567"/>
      <c r="DD1567"/>
      <c r="DE1567"/>
      <c r="DF1567"/>
      <c r="DG1567"/>
      <c r="DH1567"/>
      <c r="DI1567"/>
      <c r="DJ1567"/>
      <c r="DK1567"/>
      <c r="DL1567"/>
      <c r="DM1567"/>
      <c r="DN1567"/>
      <c r="DO1567"/>
      <c r="DP1567"/>
      <c r="DQ1567"/>
      <c r="DR1567"/>
      <c r="DS1567"/>
      <c r="DT1567"/>
      <c r="DU1567"/>
      <c r="DV1567"/>
      <c r="DW1567"/>
      <c r="DX1567"/>
      <c r="DY1567"/>
      <c r="DZ1567"/>
      <c r="EA1567"/>
      <c r="EB1567"/>
      <c r="EC1567"/>
      <c r="ED1567"/>
      <c r="EE1567"/>
      <c r="EF1567"/>
      <c r="EG1567"/>
      <c r="EH1567"/>
      <c r="EI1567"/>
      <c r="EJ1567"/>
      <c r="EK1567"/>
    </row>
    <row r="1568" spans="1:141" ht="15.75">
      <c r="A1568"/>
      <c r="B1568"/>
      <c r="C1568"/>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c r="CW1568"/>
      <c r="CX1568"/>
      <c r="CY1568"/>
      <c r="CZ1568"/>
      <c r="DA1568"/>
      <c r="DB1568"/>
      <c r="DC1568"/>
      <c r="DD1568"/>
      <c r="DE1568"/>
      <c r="DF1568"/>
      <c r="DG1568"/>
      <c r="DH1568"/>
      <c r="DI1568"/>
      <c r="DJ1568"/>
      <c r="DK1568"/>
      <c r="DL1568"/>
      <c r="DM1568"/>
      <c r="DN1568"/>
      <c r="DO1568"/>
      <c r="DP1568"/>
      <c r="DQ1568"/>
      <c r="DR1568"/>
      <c r="DS1568"/>
      <c r="DT1568"/>
      <c r="DU1568"/>
      <c r="DV1568"/>
      <c r="DW1568"/>
      <c r="DX1568"/>
      <c r="DY1568"/>
      <c r="DZ1568"/>
      <c r="EA1568"/>
      <c r="EB1568"/>
      <c r="EC1568"/>
      <c r="ED1568"/>
      <c r="EE1568"/>
      <c r="EF1568"/>
      <c r="EG1568"/>
      <c r="EH1568"/>
      <c r="EI1568"/>
      <c r="EJ1568"/>
      <c r="EK1568"/>
    </row>
    <row r="1569" spans="1:141" ht="15.75">
      <c r="A1569"/>
      <c r="B1569"/>
      <c r="C1569"/>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c r="CW1569"/>
      <c r="CX1569"/>
      <c r="CY1569"/>
      <c r="CZ1569"/>
      <c r="DA1569"/>
      <c r="DB1569"/>
      <c r="DC1569"/>
      <c r="DD1569"/>
      <c r="DE1569"/>
      <c r="DF1569"/>
      <c r="DG1569"/>
      <c r="DH1569"/>
      <c r="DI1569"/>
      <c r="DJ1569"/>
      <c r="DK1569"/>
      <c r="DL1569"/>
      <c r="DM1569"/>
      <c r="DN1569"/>
      <c r="DO1569"/>
      <c r="DP1569"/>
      <c r="DQ1569"/>
      <c r="DR1569"/>
      <c r="DS1569"/>
      <c r="DT1569"/>
      <c r="DU1569"/>
      <c r="DV1569"/>
      <c r="DW1569"/>
      <c r="DX1569"/>
      <c r="DY1569"/>
      <c r="DZ1569"/>
      <c r="EA1569"/>
      <c r="EB1569"/>
      <c r="EC1569"/>
      <c r="ED1569"/>
      <c r="EE1569"/>
      <c r="EF1569"/>
      <c r="EG1569"/>
      <c r="EH1569"/>
      <c r="EI1569"/>
      <c r="EJ1569"/>
      <c r="EK1569"/>
    </row>
    <row r="1570" spans="1:141" ht="15.75">
      <c r="A1570"/>
      <c r="B1570"/>
      <c r="C1570"/>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c r="CW1570"/>
      <c r="CX1570"/>
      <c r="CY1570"/>
      <c r="CZ1570"/>
      <c r="DA1570"/>
      <c r="DB1570"/>
      <c r="DC1570"/>
      <c r="DD1570"/>
      <c r="DE1570"/>
      <c r="DF1570"/>
      <c r="DG1570"/>
      <c r="DH1570"/>
      <c r="DI1570"/>
      <c r="DJ1570"/>
      <c r="DK1570"/>
      <c r="DL1570"/>
      <c r="DM1570"/>
      <c r="DN1570"/>
      <c r="DO1570"/>
      <c r="DP1570"/>
      <c r="DQ1570"/>
      <c r="DR1570"/>
      <c r="DS1570"/>
      <c r="DT1570"/>
      <c r="DU1570"/>
      <c r="DV1570"/>
      <c r="DW1570"/>
      <c r="DX1570"/>
      <c r="DY1570"/>
      <c r="DZ1570"/>
      <c r="EA1570"/>
      <c r="EB1570"/>
      <c r="EC1570"/>
      <c r="ED1570"/>
      <c r="EE1570"/>
      <c r="EF1570"/>
      <c r="EG1570"/>
      <c r="EH1570"/>
      <c r="EI1570"/>
      <c r="EJ1570"/>
      <c r="EK1570"/>
    </row>
    <row r="1571" spans="1:141" ht="15.75">
      <c r="A1571"/>
      <c r="B1571"/>
      <c r="C1571"/>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c r="CW1571"/>
      <c r="CX1571"/>
      <c r="CY1571"/>
      <c r="CZ1571"/>
      <c r="DA1571"/>
      <c r="DB1571"/>
      <c r="DC1571"/>
      <c r="DD1571"/>
      <c r="DE1571"/>
      <c r="DF1571"/>
      <c r="DG1571"/>
      <c r="DH1571"/>
      <c r="DI1571"/>
      <c r="DJ1571"/>
      <c r="DK1571"/>
      <c r="DL1571"/>
      <c r="DM1571"/>
      <c r="DN1571"/>
      <c r="DO1571"/>
      <c r="DP1571"/>
      <c r="DQ1571"/>
      <c r="DR1571"/>
      <c r="DS1571"/>
      <c r="DT1571"/>
      <c r="DU1571"/>
      <c r="DV1571"/>
      <c r="DW1571"/>
      <c r="DX1571"/>
      <c r="DY1571"/>
      <c r="DZ1571"/>
      <c r="EA1571"/>
      <c r="EB1571"/>
      <c r="EC1571"/>
      <c r="ED1571"/>
      <c r="EE1571"/>
      <c r="EF1571"/>
      <c r="EG1571"/>
      <c r="EH1571"/>
      <c r="EI1571"/>
      <c r="EJ1571"/>
      <c r="EK1571"/>
    </row>
    <row r="1572" spans="1:141" ht="15.75">
      <c r="A1572"/>
      <c r="B1572"/>
      <c r="C1572"/>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c r="CW1572"/>
      <c r="CX1572"/>
      <c r="CY1572"/>
      <c r="CZ1572"/>
      <c r="DA1572"/>
      <c r="DB1572"/>
      <c r="DC1572"/>
      <c r="DD1572"/>
      <c r="DE1572"/>
      <c r="DF1572"/>
      <c r="DG1572"/>
      <c r="DH1572"/>
      <c r="DI1572"/>
      <c r="DJ1572"/>
      <c r="DK1572"/>
      <c r="DL1572"/>
      <c r="DM1572"/>
      <c r="DN1572"/>
      <c r="DO1572"/>
      <c r="DP1572"/>
      <c r="DQ1572"/>
      <c r="DR1572"/>
      <c r="DS1572"/>
      <c r="DT1572"/>
      <c r="DU1572"/>
      <c r="DV1572"/>
      <c r="DW1572"/>
      <c r="DX1572"/>
      <c r="DY1572"/>
      <c r="DZ1572"/>
      <c r="EA1572"/>
      <c r="EB1572"/>
      <c r="EC1572"/>
      <c r="ED1572"/>
      <c r="EE1572"/>
      <c r="EF1572"/>
      <c r="EG1572"/>
      <c r="EH1572"/>
      <c r="EI1572"/>
      <c r="EJ1572"/>
      <c r="EK1572"/>
    </row>
    <row r="1573" spans="1:141" ht="15.75">
      <c r="A1573"/>
      <c r="B1573"/>
      <c r="C1573"/>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c r="CW1573"/>
      <c r="CX1573"/>
      <c r="CY1573"/>
      <c r="CZ1573"/>
      <c r="DA1573"/>
      <c r="DB1573"/>
      <c r="DC1573"/>
      <c r="DD1573"/>
      <c r="DE1573"/>
      <c r="DF1573"/>
      <c r="DG1573"/>
      <c r="DH1573"/>
      <c r="DI1573"/>
      <c r="DJ1573"/>
      <c r="DK1573"/>
      <c r="DL1573"/>
      <c r="DM1573"/>
      <c r="DN1573"/>
      <c r="DO1573"/>
      <c r="DP1573"/>
      <c r="DQ1573"/>
      <c r="DR1573"/>
      <c r="DS1573"/>
      <c r="DT1573"/>
      <c r="DU1573"/>
      <c r="DV1573"/>
      <c r="DW1573"/>
      <c r="DX1573"/>
      <c r="DY1573"/>
      <c r="DZ1573"/>
      <c r="EA1573"/>
      <c r="EB1573"/>
      <c r="EC1573"/>
      <c r="ED1573"/>
      <c r="EE1573"/>
      <c r="EF1573"/>
      <c r="EG1573"/>
      <c r="EH1573"/>
      <c r="EI1573"/>
      <c r="EJ1573"/>
      <c r="EK1573"/>
    </row>
    <row r="1574" spans="1:141" ht="15.75">
      <c r="A1574"/>
      <c r="B1574"/>
      <c r="C1574"/>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c r="CW1574"/>
      <c r="CX1574"/>
      <c r="CY1574"/>
      <c r="CZ1574"/>
      <c r="DA1574"/>
      <c r="DB1574"/>
      <c r="DC1574"/>
      <c r="DD1574"/>
      <c r="DE1574"/>
      <c r="DF1574"/>
      <c r="DG1574"/>
      <c r="DH1574"/>
      <c r="DI1574"/>
      <c r="DJ1574"/>
      <c r="DK1574"/>
      <c r="DL1574"/>
      <c r="DM1574"/>
      <c r="DN1574"/>
      <c r="DO1574"/>
      <c r="DP1574"/>
      <c r="DQ1574"/>
      <c r="DR1574"/>
      <c r="DS1574"/>
      <c r="DT1574"/>
      <c r="DU1574"/>
      <c r="DV1574"/>
      <c r="DW1574"/>
      <c r="DX1574"/>
      <c r="DY1574"/>
      <c r="DZ1574"/>
      <c r="EA1574"/>
      <c r="EB1574"/>
      <c r="EC1574"/>
      <c r="ED1574"/>
      <c r="EE1574"/>
      <c r="EF1574"/>
      <c r="EG1574"/>
      <c r="EH1574"/>
      <c r="EI1574"/>
      <c r="EJ1574"/>
      <c r="EK1574"/>
    </row>
    <row r="1575" spans="1:141" ht="15.75">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c r="CW1575"/>
      <c r="CX1575"/>
      <c r="CY1575"/>
      <c r="CZ1575"/>
      <c r="DA1575"/>
      <c r="DB1575"/>
      <c r="DC1575"/>
      <c r="DD1575"/>
      <c r="DE1575"/>
      <c r="DF1575"/>
      <c r="DG1575"/>
      <c r="DH1575"/>
      <c r="DI1575"/>
      <c r="DJ1575"/>
      <c r="DK1575"/>
      <c r="DL1575"/>
      <c r="DM1575"/>
      <c r="DN1575"/>
      <c r="DO1575"/>
      <c r="DP1575"/>
      <c r="DQ1575"/>
      <c r="DR1575"/>
      <c r="DS1575"/>
      <c r="DT1575"/>
      <c r="DU1575"/>
      <c r="DV1575"/>
      <c r="DW1575"/>
      <c r="DX1575"/>
      <c r="DY1575"/>
      <c r="DZ1575"/>
      <c r="EA1575"/>
      <c r="EB1575"/>
      <c r="EC1575"/>
      <c r="ED1575"/>
      <c r="EE1575"/>
      <c r="EF1575"/>
      <c r="EG1575"/>
      <c r="EH1575"/>
      <c r="EI1575"/>
      <c r="EJ1575"/>
      <c r="EK1575"/>
    </row>
    <row r="1576" spans="1:141" ht="15.75">
      <c r="A1576"/>
      <c r="B1576"/>
      <c r="C1576"/>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c r="CW1576"/>
      <c r="CX1576"/>
      <c r="CY1576"/>
      <c r="CZ1576"/>
      <c r="DA1576"/>
      <c r="DB1576"/>
      <c r="DC1576"/>
      <c r="DD1576"/>
      <c r="DE1576"/>
      <c r="DF1576"/>
      <c r="DG1576"/>
      <c r="DH1576"/>
      <c r="DI1576"/>
      <c r="DJ1576"/>
      <c r="DK1576"/>
      <c r="DL1576"/>
      <c r="DM1576"/>
      <c r="DN1576"/>
      <c r="DO1576"/>
      <c r="DP1576"/>
      <c r="DQ1576"/>
      <c r="DR1576"/>
      <c r="DS1576"/>
      <c r="DT1576"/>
      <c r="DU1576"/>
      <c r="DV1576"/>
      <c r="DW1576"/>
      <c r="DX1576"/>
      <c r="DY1576"/>
      <c r="DZ1576"/>
      <c r="EA1576"/>
      <c r="EB1576"/>
      <c r="EC1576"/>
      <c r="ED1576"/>
      <c r="EE1576"/>
      <c r="EF1576"/>
      <c r="EG1576"/>
      <c r="EH1576"/>
      <c r="EI1576"/>
      <c r="EJ1576"/>
      <c r="EK1576"/>
    </row>
    <row r="1577" spans="1:141" ht="15.75">
      <c r="A1577"/>
      <c r="B1577"/>
      <c r="C1577"/>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c r="CW1577"/>
      <c r="CX1577"/>
      <c r="CY1577"/>
      <c r="CZ1577"/>
      <c r="DA1577"/>
      <c r="DB1577"/>
      <c r="DC1577"/>
      <c r="DD1577"/>
      <c r="DE1577"/>
      <c r="DF1577"/>
      <c r="DG1577"/>
      <c r="DH1577"/>
      <c r="DI1577"/>
      <c r="DJ1577"/>
      <c r="DK1577"/>
      <c r="DL1577"/>
      <c r="DM1577"/>
      <c r="DN1577"/>
      <c r="DO1577"/>
      <c r="DP1577"/>
      <c r="DQ1577"/>
      <c r="DR1577"/>
      <c r="DS1577"/>
      <c r="DT1577"/>
      <c r="DU1577"/>
      <c r="DV1577"/>
      <c r="DW1577"/>
      <c r="DX1577"/>
      <c r="DY1577"/>
      <c r="DZ1577"/>
      <c r="EA1577"/>
      <c r="EB1577"/>
      <c r="EC1577"/>
      <c r="ED1577"/>
      <c r="EE1577"/>
      <c r="EF1577"/>
      <c r="EG1577"/>
      <c r="EH1577"/>
      <c r="EI1577"/>
      <c r="EJ1577"/>
      <c r="EK1577"/>
    </row>
    <row r="1578" spans="1:141" ht="15.75">
      <c r="A1578"/>
      <c r="B1578"/>
      <c r="C1578"/>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c r="CW1578"/>
      <c r="CX1578"/>
      <c r="CY1578"/>
      <c r="CZ1578"/>
      <c r="DA1578"/>
      <c r="DB1578"/>
      <c r="DC1578"/>
      <c r="DD1578"/>
      <c r="DE1578"/>
      <c r="DF1578"/>
      <c r="DG1578"/>
      <c r="DH1578"/>
      <c r="DI1578"/>
      <c r="DJ1578"/>
      <c r="DK1578"/>
      <c r="DL1578"/>
      <c r="DM1578"/>
      <c r="DN1578"/>
      <c r="DO1578"/>
      <c r="DP1578"/>
      <c r="DQ1578"/>
      <c r="DR1578"/>
      <c r="DS1578"/>
      <c r="DT1578"/>
      <c r="DU1578"/>
      <c r="DV1578"/>
      <c r="DW1578"/>
      <c r="DX1578"/>
      <c r="DY1578"/>
      <c r="DZ1578"/>
      <c r="EA1578"/>
      <c r="EB1578"/>
      <c r="EC1578"/>
      <c r="ED1578"/>
      <c r="EE1578"/>
      <c r="EF1578"/>
      <c r="EG1578"/>
      <c r="EH1578"/>
      <c r="EI1578"/>
      <c r="EJ1578"/>
      <c r="EK1578"/>
    </row>
    <row r="1579" spans="1:141" ht="15.75">
      <c r="A1579"/>
      <c r="B1579"/>
      <c r="C1579"/>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c r="CW1579"/>
      <c r="CX1579"/>
      <c r="CY1579"/>
      <c r="CZ1579"/>
      <c r="DA1579"/>
      <c r="DB1579"/>
      <c r="DC1579"/>
      <c r="DD1579"/>
      <c r="DE1579"/>
      <c r="DF1579"/>
      <c r="DG1579"/>
      <c r="DH1579"/>
      <c r="DI1579"/>
      <c r="DJ1579"/>
      <c r="DK1579"/>
      <c r="DL1579"/>
      <c r="DM1579"/>
      <c r="DN1579"/>
      <c r="DO1579"/>
      <c r="DP1579"/>
      <c r="DQ1579"/>
      <c r="DR1579"/>
      <c r="DS1579"/>
      <c r="DT1579"/>
      <c r="DU1579"/>
      <c r="DV1579"/>
      <c r="DW1579"/>
      <c r="DX1579"/>
      <c r="DY1579"/>
      <c r="DZ1579"/>
      <c r="EA1579"/>
      <c r="EB1579"/>
      <c r="EC1579"/>
      <c r="ED1579"/>
      <c r="EE1579"/>
      <c r="EF1579"/>
      <c r="EG1579"/>
      <c r="EH1579"/>
      <c r="EI1579"/>
      <c r="EJ1579"/>
      <c r="EK1579"/>
    </row>
    <row r="1580" spans="1:141" ht="15.75">
      <c r="A1580"/>
      <c r="B1580"/>
      <c r="C1580"/>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c r="CW1580"/>
      <c r="CX1580"/>
      <c r="CY1580"/>
      <c r="CZ1580"/>
      <c r="DA1580"/>
      <c r="DB1580"/>
      <c r="DC1580"/>
      <c r="DD1580"/>
      <c r="DE1580"/>
      <c r="DF1580"/>
      <c r="DG1580"/>
      <c r="DH1580"/>
      <c r="DI1580"/>
      <c r="DJ1580"/>
      <c r="DK1580"/>
      <c r="DL1580"/>
      <c r="DM1580"/>
      <c r="DN1580"/>
      <c r="DO1580"/>
      <c r="DP1580"/>
      <c r="DQ1580"/>
      <c r="DR1580"/>
      <c r="DS1580"/>
      <c r="DT1580"/>
      <c r="DU1580"/>
      <c r="DV1580"/>
      <c r="DW1580"/>
      <c r="DX1580"/>
      <c r="DY1580"/>
      <c r="DZ1580"/>
      <c r="EA1580"/>
      <c r="EB1580"/>
      <c r="EC1580"/>
      <c r="ED1580"/>
      <c r="EE1580"/>
      <c r="EF1580"/>
      <c r="EG1580"/>
      <c r="EH1580"/>
      <c r="EI1580"/>
      <c r="EJ1580"/>
      <c r="EK1580"/>
    </row>
    <row r="1581" spans="1:141" ht="15.75">
      <c r="A1581"/>
      <c r="B1581"/>
      <c r="C1581"/>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c r="CW1581"/>
      <c r="CX1581"/>
      <c r="CY1581"/>
      <c r="CZ1581"/>
      <c r="DA1581"/>
      <c r="DB1581"/>
      <c r="DC1581"/>
      <c r="DD1581"/>
      <c r="DE1581"/>
      <c r="DF1581"/>
      <c r="DG1581"/>
      <c r="DH1581"/>
      <c r="DI1581"/>
      <c r="DJ1581"/>
      <c r="DK1581"/>
      <c r="DL1581"/>
      <c r="DM1581"/>
      <c r="DN1581"/>
      <c r="DO1581"/>
      <c r="DP1581"/>
      <c r="DQ1581"/>
      <c r="DR1581"/>
      <c r="DS1581"/>
      <c r="DT1581"/>
      <c r="DU1581"/>
      <c r="DV1581"/>
      <c r="DW1581"/>
      <c r="DX1581"/>
      <c r="DY1581"/>
      <c r="DZ1581"/>
      <c r="EA1581"/>
      <c r="EB1581"/>
      <c r="EC1581"/>
      <c r="ED1581"/>
      <c r="EE1581"/>
      <c r="EF1581"/>
      <c r="EG1581"/>
      <c r="EH1581"/>
      <c r="EI1581"/>
      <c r="EJ1581"/>
      <c r="EK1581"/>
    </row>
    <row r="1582" spans="1:141" ht="15.75">
      <c r="A1582"/>
      <c r="B1582"/>
      <c r="C1582"/>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c r="CW1582"/>
      <c r="CX1582"/>
      <c r="CY1582"/>
      <c r="CZ1582"/>
      <c r="DA1582"/>
      <c r="DB1582"/>
      <c r="DC1582"/>
      <c r="DD1582"/>
      <c r="DE1582"/>
      <c r="DF1582"/>
      <c r="DG1582"/>
      <c r="DH1582"/>
      <c r="DI1582"/>
      <c r="DJ1582"/>
      <c r="DK1582"/>
      <c r="DL1582"/>
      <c r="DM1582"/>
      <c r="DN1582"/>
      <c r="DO1582"/>
      <c r="DP1582"/>
      <c r="DQ1582"/>
      <c r="DR1582"/>
      <c r="DS1582"/>
      <c r="DT1582"/>
      <c r="DU1582"/>
      <c r="DV1582"/>
      <c r="DW1582"/>
      <c r="DX1582"/>
      <c r="DY1582"/>
      <c r="DZ1582"/>
      <c r="EA1582"/>
      <c r="EB1582"/>
      <c r="EC1582"/>
      <c r="ED1582"/>
      <c r="EE1582"/>
      <c r="EF1582"/>
      <c r="EG1582"/>
      <c r="EH1582"/>
      <c r="EI1582"/>
      <c r="EJ1582"/>
      <c r="EK1582"/>
    </row>
    <row r="1583" spans="1:141" ht="15.75">
      <c r="A1583"/>
      <c r="B1583"/>
      <c r="C1583"/>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c r="CW1583"/>
      <c r="CX1583"/>
      <c r="CY1583"/>
      <c r="CZ1583"/>
      <c r="DA1583"/>
      <c r="DB1583"/>
      <c r="DC1583"/>
      <c r="DD1583"/>
      <c r="DE1583"/>
      <c r="DF1583"/>
      <c r="DG1583"/>
      <c r="DH1583"/>
      <c r="DI1583"/>
      <c r="DJ1583"/>
      <c r="DK1583"/>
      <c r="DL1583"/>
      <c r="DM1583"/>
      <c r="DN1583"/>
      <c r="DO1583"/>
      <c r="DP1583"/>
      <c r="DQ1583"/>
      <c r="DR1583"/>
      <c r="DS1583"/>
      <c r="DT1583"/>
      <c r="DU1583"/>
      <c r="DV1583"/>
      <c r="DW1583"/>
      <c r="DX1583"/>
      <c r="DY1583"/>
      <c r="DZ1583"/>
      <c r="EA1583"/>
      <c r="EB1583"/>
      <c r="EC1583"/>
      <c r="ED1583"/>
      <c r="EE1583"/>
      <c r="EF1583"/>
      <c r="EG1583"/>
      <c r="EH1583"/>
      <c r="EI1583"/>
      <c r="EJ1583"/>
      <c r="EK1583"/>
    </row>
    <row r="1584" spans="1:141" ht="15.75">
      <c r="A1584"/>
      <c r="B1584"/>
      <c r="C1584"/>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c r="CW1584"/>
      <c r="CX1584"/>
      <c r="CY1584"/>
      <c r="CZ1584"/>
      <c r="DA1584"/>
      <c r="DB1584"/>
      <c r="DC1584"/>
      <c r="DD1584"/>
      <c r="DE1584"/>
      <c r="DF1584"/>
      <c r="DG1584"/>
      <c r="DH1584"/>
      <c r="DI1584"/>
      <c r="DJ1584"/>
      <c r="DK1584"/>
      <c r="DL1584"/>
      <c r="DM1584"/>
      <c r="DN1584"/>
      <c r="DO1584"/>
      <c r="DP1584"/>
      <c r="DQ1584"/>
      <c r="DR1584"/>
      <c r="DS1584"/>
      <c r="DT1584"/>
      <c r="DU1584"/>
      <c r="DV1584"/>
      <c r="DW1584"/>
      <c r="DX1584"/>
      <c r="DY1584"/>
      <c r="DZ1584"/>
      <c r="EA1584"/>
      <c r="EB1584"/>
      <c r="EC1584"/>
      <c r="ED1584"/>
      <c r="EE1584"/>
      <c r="EF1584"/>
      <c r="EG1584"/>
      <c r="EH1584"/>
      <c r="EI1584"/>
      <c r="EJ1584"/>
      <c r="EK1584"/>
    </row>
    <row r="1585" spans="1:141" ht="15.75">
      <c r="A1585"/>
      <c r="B1585"/>
      <c r="C1585"/>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c r="CW1585"/>
      <c r="CX1585"/>
      <c r="CY1585"/>
      <c r="CZ1585"/>
      <c r="DA1585"/>
      <c r="DB1585"/>
      <c r="DC1585"/>
      <c r="DD1585"/>
      <c r="DE1585"/>
      <c r="DF1585"/>
      <c r="DG1585"/>
      <c r="DH1585"/>
      <c r="DI1585"/>
      <c r="DJ1585"/>
      <c r="DK1585"/>
      <c r="DL1585"/>
      <c r="DM1585"/>
      <c r="DN1585"/>
      <c r="DO1585"/>
      <c r="DP1585"/>
      <c r="DQ1585"/>
      <c r="DR1585"/>
      <c r="DS1585"/>
      <c r="DT1585"/>
      <c r="DU1585"/>
      <c r="DV1585"/>
      <c r="DW1585"/>
      <c r="DX1585"/>
      <c r="DY1585"/>
      <c r="DZ1585"/>
      <c r="EA1585"/>
      <c r="EB1585"/>
      <c r="EC1585"/>
      <c r="ED1585"/>
      <c r="EE1585"/>
      <c r="EF1585"/>
      <c r="EG1585"/>
      <c r="EH1585"/>
      <c r="EI1585"/>
      <c r="EJ1585"/>
      <c r="EK1585"/>
    </row>
    <row r="1586" spans="1:141" ht="15.75">
      <c r="A1586"/>
      <c r="B1586"/>
      <c r="C1586"/>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c r="CW1586"/>
      <c r="CX1586"/>
      <c r="CY1586"/>
      <c r="CZ1586"/>
      <c r="DA1586"/>
      <c r="DB1586"/>
      <c r="DC1586"/>
      <c r="DD1586"/>
      <c r="DE1586"/>
      <c r="DF1586"/>
      <c r="DG1586"/>
      <c r="DH1586"/>
      <c r="DI1586"/>
      <c r="DJ1586"/>
      <c r="DK1586"/>
      <c r="DL1586"/>
      <c r="DM1586"/>
      <c r="DN1586"/>
      <c r="DO1586"/>
      <c r="DP1586"/>
      <c r="DQ1586"/>
      <c r="DR1586"/>
      <c r="DS1586"/>
      <c r="DT1586"/>
      <c r="DU1586"/>
      <c r="DV1586"/>
      <c r="DW1586"/>
      <c r="DX1586"/>
      <c r="DY1586"/>
      <c r="DZ1586"/>
      <c r="EA1586"/>
      <c r="EB1586"/>
      <c r="EC1586"/>
      <c r="ED1586"/>
      <c r="EE1586"/>
      <c r="EF1586"/>
      <c r="EG1586"/>
      <c r="EH1586"/>
      <c r="EI1586"/>
      <c r="EJ1586"/>
      <c r="EK1586"/>
    </row>
    <row r="1587" spans="1:141" ht="15.75">
      <c r="A1587"/>
      <c r="B1587"/>
      <c r="C1587"/>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c r="CW1587"/>
      <c r="CX1587"/>
      <c r="CY1587"/>
      <c r="CZ1587"/>
      <c r="DA1587"/>
      <c r="DB1587"/>
      <c r="DC1587"/>
      <c r="DD1587"/>
      <c r="DE1587"/>
      <c r="DF1587"/>
      <c r="DG1587"/>
      <c r="DH1587"/>
      <c r="DI1587"/>
      <c r="DJ1587"/>
      <c r="DK1587"/>
      <c r="DL1587"/>
      <c r="DM1587"/>
      <c r="DN1587"/>
      <c r="DO1587"/>
      <c r="DP1587"/>
      <c r="DQ1587"/>
      <c r="DR1587"/>
      <c r="DS1587"/>
      <c r="DT1587"/>
      <c r="DU1587"/>
      <c r="DV1587"/>
      <c r="DW1587"/>
      <c r="DX1587"/>
      <c r="DY1587"/>
      <c r="DZ1587"/>
      <c r="EA1587"/>
      <c r="EB1587"/>
      <c r="EC1587"/>
      <c r="ED1587"/>
      <c r="EE1587"/>
      <c r="EF1587"/>
      <c r="EG1587"/>
      <c r="EH1587"/>
      <c r="EI1587"/>
      <c r="EJ1587"/>
      <c r="EK1587"/>
    </row>
    <row r="1588" spans="1:141" ht="15.75">
      <c r="A1588"/>
      <c r="B1588"/>
      <c r="C1588"/>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c r="CW1588"/>
      <c r="CX1588"/>
      <c r="CY1588"/>
      <c r="CZ1588"/>
      <c r="DA1588"/>
      <c r="DB1588"/>
      <c r="DC1588"/>
      <c r="DD1588"/>
      <c r="DE1588"/>
      <c r="DF1588"/>
      <c r="DG1588"/>
      <c r="DH1588"/>
      <c r="DI1588"/>
      <c r="DJ1588"/>
      <c r="DK1588"/>
      <c r="DL1588"/>
      <c r="DM1588"/>
      <c r="DN1588"/>
      <c r="DO1588"/>
      <c r="DP1588"/>
      <c r="DQ1588"/>
      <c r="DR1588"/>
      <c r="DS1588"/>
      <c r="DT1588"/>
      <c r="DU1588"/>
      <c r="DV1588"/>
      <c r="DW1588"/>
      <c r="DX1588"/>
      <c r="DY1588"/>
      <c r="DZ1588"/>
      <c r="EA1588"/>
      <c r="EB1588"/>
      <c r="EC1588"/>
      <c r="ED1588"/>
      <c r="EE1588"/>
      <c r="EF1588"/>
      <c r="EG1588"/>
      <c r="EH1588"/>
      <c r="EI1588"/>
      <c r="EJ1588"/>
      <c r="EK1588"/>
    </row>
    <row r="1589" spans="1:141" ht="15.75">
      <c r="A1589"/>
      <c r="B1589"/>
      <c r="C1589"/>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c r="CW1589"/>
      <c r="CX1589"/>
      <c r="CY1589"/>
      <c r="CZ1589"/>
      <c r="DA1589"/>
      <c r="DB1589"/>
      <c r="DC1589"/>
      <c r="DD1589"/>
      <c r="DE1589"/>
      <c r="DF1589"/>
      <c r="DG1589"/>
      <c r="DH1589"/>
      <c r="DI1589"/>
      <c r="DJ1589"/>
      <c r="DK1589"/>
      <c r="DL1589"/>
      <c r="DM1589"/>
      <c r="DN1589"/>
      <c r="DO1589"/>
      <c r="DP1589"/>
      <c r="DQ1589"/>
      <c r="DR1589"/>
      <c r="DS1589"/>
      <c r="DT1589"/>
      <c r="DU1589"/>
      <c r="DV1589"/>
      <c r="DW1589"/>
      <c r="DX1589"/>
      <c r="DY1589"/>
      <c r="DZ1589"/>
      <c r="EA1589"/>
      <c r="EB1589"/>
      <c r="EC1589"/>
      <c r="ED1589"/>
      <c r="EE1589"/>
      <c r="EF1589"/>
      <c r="EG1589"/>
      <c r="EH1589"/>
      <c r="EI1589"/>
      <c r="EJ1589"/>
      <c r="EK1589"/>
    </row>
    <row r="1590" spans="1:141" ht="15.75">
      <c r="A1590"/>
      <c r="B1590"/>
      <c r="C1590"/>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c r="CW1590"/>
      <c r="CX1590"/>
      <c r="CY1590"/>
      <c r="CZ1590"/>
      <c r="DA1590"/>
      <c r="DB1590"/>
      <c r="DC1590"/>
      <c r="DD1590"/>
      <c r="DE1590"/>
      <c r="DF1590"/>
      <c r="DG1590"/>
      <c r="DH1590"/>
      <c r="DI1590"/>
      <c r="DJ1590"/>
      <c r="DK1590"/>
      <c r="DL1590"/>
      <c r="DM1590"/>
      <c r="DN1590"/>
      <c r="DO1590"/>
      <c r="DP1590"/>
      <c r="DQ1590"/>
      <c r="DR1590"/>
      <c r="DS1590"/>
      <c r="DT1590"/>
      <c r="DU1590"/>
      <c r="DV1590"/>
      <c r="DW1590"/>
      <c r="DX1590"/>
      <c r="DY1590"/>
      <c r="DZ1590"/>
      <c r="EA1590"/>
      <c r="EB1590"/>
      <c r="EC1590"/>
      <c r="ED1590"/>
      <c r="EE1590"/>
      <c r="EF1590"/>
      <c r="EG1590"/>
      <c r="EH1590"/>
      <c r="EI1590"/>
      <c r="EJ1590"/>
      <c r="EK1590"/>
    </row>
    <row r="1591" spans="1:141" ht="15.75">
      <c r="A1591"/>
      <c r="B1591"/>
      <c r="C1591"/>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c r="CW1591"/>
      <c r="CX1591"/>
      <c r="CY1591"/>
      <c r="CZ1591"/>
      <c r="DA1591"/>
      <c r="DB1591"/>
      <c r="DC1591"/>
      <c r="DD1591"/>
      <c r="DE1591"/>
      <c r="DF1591"/>
      <c r="DG1591"/>
      <c r="DH1591"/>
      <c r="DI1591"/>
      <c r="DJ1591"/>
      <c r="DK1591"/>
      <c r="DL1591"/>
      <c r="DM1591"/>
      <c r="DN1591"/>
      <c r="DO1591"/>
      <c r="DP1591"/>
      <c r="DQ1591"/>
      <c r="DR1591"/>
      <c r="DS1591"/>
      <c r="DT1591"/>
      <c r="DU1591"/>
      <c r="DV1591"/>
      <c r="DW1591"/>
      <c r="DX1591"/>
      <c r="DY1591"/>
      <c r="DZ1591"/>
      <c r="EA1591"/>
      <c r="EB1591"/>
      <c r="EC1591"/>
      <c r="ED1591"/>
      <c r="EE1591"/>
      <c r="EF1591"/>
      <c r="EG1591"/>
      <c r="EH1591"/>
      <c r="EI1591"/>
      <c r="EJ1591"/>
      <c r="EK1591"/>
    </row>
    <row r="1592" spans="1:141" ht="15.75">
      <c r="A1592"/>
      <c r="B1592"/>
      <c r="C1592"/>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c r="CW1592"/>
      <c r="CX1592"/>
      <c r="CY1592"/>
      <c r="CZ1592"/>
      <c r="DA1592"/>
      <c r="DB1592"/>
      <c r="DC1592"/>
      <c r="DD1592"/>
      <c r="DE1592"/>
      <c r="DF1592"/>
      <c r="DG1592"/>
      <c r="DH1592"/>
      <c r="DI1592"/>
      <c r="DJ1592"/>
      <c r="DK1592"/>
      <c r="DL1592"/>
      <c r="DM1592"/>
      <c r="DN1592"/>
      <c r="DO1592"/>
      <c r="DP1592"/>
      <c r="DQ1592"/>
      <c r="DR1592"/>
      <c r="DS1592"/>
      <c r="DT1592"/>
      <c r="DU1592"/>
      <c r="DV1592"/>
      <c r="DW1592"/>
      <c r="DX1592"/>
      <c r="DY1592"/>
      <c r="DZ1592"/>
      <c r="EA1592"/>
      <c r="EB1592"/>
      <c r="EC1592"/>
      <c r="ED1592"/>
      <c r="EE1592"/>
      <c r="EF1592"/>
      <c r="EG1592"/>
      <c r="EH1592"/>
      <c r="EI1592"/>
      <c r="EJ1592"/>
      <c r="EK1592"/>
    </row>
    <row r="1593" spans="1:141" ht="15.75">
      <c r="A1593"/>
      <c r="B1593"/>
      <c r="C1593"/>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c r="CW1593"/>
      <c r="CX1593"/>
      <c r="CY1593"/>
      <c r="CZ1593"/>
      <c r="DA1593"/>
      <c r="DB1593"/>
      <c r="DC1593"/>
      <c r="DD1593"/>
      <c r="DE1593"/>
      <c r="DF1593"/>
      <c r="DG1593"/>
      <c r="DH1593"/>
      <c r="DI1593"/>
      <c r="DJ1593"/>
      <c r="DK1593"/>
      <c r="DL1593"/>
      <c r="DM1593"/>
      <c r="DN1593"/>
      <c r="DO1593"/>
      <c r="DP1593"/>
      <c r="DQ1593"/>
      <c r="DR1593"/>
      <c r="DS1593"/>
      <c r="DT1593"/>
      <c r="DU1593"/>
      <c r="DV1593"/>
      <c r="DW1593"/>
      <c r="DX1593"/>
      <c r="DY1593"/>
      <c r="DZ1593"/>
      <c r="EA1593"/>
      <c r="EB1593"/>
      <c r="EC1593"/>
      <c r="ED1593"/>
      <c r="EE1593"/>
      <c r="EF1593"/>
      <c r="EG1593"/>
      <c r="EH1593"/>
      <c r="EI1593"/>
      <c r="EJ1593"/>
      <c r="EK1593"/>
    </row>
    <row r="1594" spans="1:141" ht="15.75">
      <c r="A1594"/>
      <c r="B1594"/>
      <c r="C1594"/>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c r="CW1594"/>
      <c r="CX1594"/>
      <c r="CY1594"/>
      <c r="CZ1594"/>
      <c r="DA1594"/>
      <c r="DB1594"/>
      <c r="DC1594"/>
      <c r="DD1594"/>
      <c r="DE1594"/>
      <c r="DF1594"/>
      <c r="DG1594"/>
      <c r="DH1594"/>
      <c r="DI1594"/>
      <c r="DJ1594"/>
      <c r="DK1594"/>
      <c r="DL1594"/>
      <c r="DM1594"/>
      <c r="DN1594"/>
      <c r="DO1594"/>
      <c r="DP1594"/>
      <c r="DQ1594"/>
      <c r="DR1594"/>
      <c r="DS1594"/>
      <c r="DT1594"/>
      <c r="DU1594"/>
      <c r="DV1594"/>
      <c r="DW1594"/>
      <c r="DX1594"/>
      <c r="DY1594"/>
      <c r="DZ1594"/>
      <c r="EA1594"/>
      <c r="EB1594"/>
      <c r="EC1594"/>
      <c r="ED1594"/>
      <c r="EE1594"/>
      <c r="EF1594"/>
      <c r="EG1594"/>
      <c r="EH1594"/>
      <c r="EI1594"/>
      <c r="EJ1594"/>
      <c r="EK1594"/>
    </row>
    <row r="1595" spans="1:141" ht="15.75">
      <c r="A1595"/>
      <c r="B1595"/>
      <c r="C1595"/>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c r="CW1595"/>
      <c r="CX1595"/>
      <c r="CY1595"/>
      <c r="CZ1595"/>
      <c r="DA1595"/>
      <c r="DB1595"/>
      <c r="DC1595"/>
      <c r="DD1595"/>
      <c r="DE1595"/>
      <c r="DF1595"/>
      <c r="DG1595"/>
      <c r="DH1595"/>
      <c r="DI1595"/>
      <c r="DJ1595"/>
      <c r="DK1595"/>
      <c r="DL1595"/>
      <c r="DM1595"/>
      <c r="DN1595"/>
      <c r="DO1595"/>
      <c r="DP1595"/>
      <c r="DQ1595"/>
      <c r="DR1595"/>
      <c r="DS1595"/>
      <c r="DT1595"/>
      <c r="DU1595"/>
      <c r="DV1595"/>
      <c r="DW1595"/>
      <c r="DX1595"/>
      <c r="DY1595"/>
      <c r="DZ1595"/>
      <c r="EA1595"/>
      <c r="EB1595"/>
      <c r="EC1595"/>
      <c r="ED1595"/>
      <c r="EE1595"/>
      <c r="EF1595"/>
      <c r="EG1595"/>
      <c r="EH1595"/>
      <c r="EI1595"/>
      <c r="EJ1595"/>
      <c r="EK1595"/>
    </row>
    <row r="1596" spans="1:141" ht="15.75">
      <c r="A1596"/>
      <c r="B1596"/>
      <c r="C1596"/>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c r="CW1596"/>
      <c r="CX1596"/>
      <c r="CY1596"/>
      <c r="CZ1596"/>
      <c r="DA1596"/>
      <c r="DB1596"/>
      <c r="DC1596"/>
      <c r="DD1596"/>
      <c r="DE1596"/>
      <c r="DF1596"/>
      <c r="DG1596"/>
      <c r="DH1596"/>
      <c r="DI1596"/>
      <c r="DJ1596"/>
      <c r="DK1596"/>
      <c r="DL1596"/>
      <c r="DM1596"/>
      <c r="DN1596"/>
      <c r="DO1596"/>
      <c r="DP1596"/>
      <c r="DQ1596"/>
      <c r="DR1596"/>
      <c r="DS1596"/>
      <c r="DT1596"/>
      <c r="DU1596"/>
      <c r="DV1596"/>
      <c r="DW1596"/>
      <c r="DX1596"/>
      <c r="DY1596"/>
      <c r="DZ1596"/>
      <c r="EA1596"/>
      <c r="EB1596"/>
      <c r="EC1596"/>
      <c r="ED1596"/>
      <c r="EE1596"/>
      <c r="EF1596"/>
      <c r="EG1596"/>
      <c r="EH1596"/>
      <c r="EI1596"/>
      <c r="EJ1596"/>
      <c r="EK1596"/>
    </row>
    <row r="1597" spans="1:141" ht="15.75">
      <c r="A1597"/>
      <c r="B1597"/>
      <c r="C1597"/>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c r="CW1597"/>
      <c r="CX1597"/>
      <c r="CY1597"/>
      <c r="CZ1597"/>
      <c r="DA1597"/>
      <c r="DB1597"/>
      <c r="DC1597"/>
      <c r="DD1597"/>
      <c r="DE1597"/>
      <c r="DF1597"/>
      <c r="DG1597"/>
      <c r="DH1597"/>
      <c r="DI1597"/>
      <c r="DJ1597"/>
      <c r="DK1597"/>
      <c r="DL1597"/>
      <c r="DM1597"/>
      <c r="DN1597"/>
      <c r="DO1597"/>
      <c r="DP1597"/>
      <c r="DQ1597"/>
      <c r="DR1597"/>
      <c r="DS1597"/>
      <c r="DT1597"/>
      <c r="DU1597"/>
      <c r="DV1597"/>
      <c r="DW1597"/>
      <c r="DX1597"/>
      <c r="DY1597"/>
      <c r="DZ1597"/>
      <c r="EA1597"/>
      <c r="EB1597"/>
      <c r="EC1597"/>
      <c r="ED1597"/>
      <c r="EE1597"/>
      <c r="EF1597"/>
      <c r="EG1597"/>
      <c r="EH1597"/>
      <c r="EI1597"/>
      <c r="EJ1597"/>
      <c r="EK1597"/>
    </row>
    <row r="1598" spans="1:141" ht="15.75">
      <c r="A1598"/>
      <c r="B1598"/>
      <c r="C1598"/>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c r="CW1598"/>
      <c r="CX1598"/>
      <c r="CY1598"/>
      <c r="CZ1598"/>
      <c r="DA1598"/>
      <c r="DB1598"/>
      <c r="DC1598"/>
      <c r="DD1598"/>
      <c r="DE1598"/>
      <c r="DF1598"/>
      <c r="DG1598"/>
      <c r="DH1598"/>
      <c r="DI1598"/>
      <c r="DJ1598"/>
      <c r="DK1598"/>
      <c r="DL1598"/>
      <c r="DM1598"/>
      <c r="DN1598"/>
      <c r="DO1598"/>
      <c r="DP1598"/>
      <c r="DQ1598"/>
      <c r="DR1598"/>
      <c r="DS1598"/>
      <c r="DT1598"/>
      <c r="DU1598"/>
      <c r="DV1598"/>
      <c r="DW1598"/>
      <c r="DX1598"/>
      <c r="DY1598"/>
      <c r="DZ1598"/>
      <c r="EA1598"/>
      <c r="EB1598"/>
      <c r="EC1598"/>
      <c r="ED1598"/>
      <c r="EE1598"/>
      <c r="EF1598"/>
      <c r="EG1598"/>
      <c r="EH1598"/>
      <c r="EI1598"/>
      <c r="EJ1598"/>
      <c r="EK1598"/>
    </row>
    <row r="1599" spans="1:141" ht="15.75">
      <c r="A1599"/>
      <c r="B1599"/>
      <c r="C1599"/>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c r="CW1599"/>
      <c r="CX1599"/>
      <c r="CY1599"/>
      <c r="CZ1599"/>
      <c r="DA1599"/>
      <c r="DB1599"/>
      <c r="DC1599"/>
      <c r="DD1599"/>
      <c r="DE1599"/>
      <c r="DF1599"/>
      <c r="DG1599"/>
      <c r="DH1599"/>
      <c r="DI1599"/>
      <c r="DJ1599"/>
      <c r="DK1599"/>
      <c r="DL1599"/>
      <c r="DM1599"/>
      <c r="DN1599"/>
      <c r="DO1599"/>
      <c r="DP1599"/>
      <c r="DQ1599"/>
      <c r="DR1599"/>
      <c r="DS1599"/>
      <c r="DT1599"/>
      <c r="DU1599"/>
      <c r="DV1599"/>
      <c r="DW1599"/>
      <c r="DX1599"/>
      <c r="DY1599"/>
      <c r="DZ1599"/>
      <c r="EA1599"/>
      <c r="EB1599"/>
      <c r="EC1599"/>
      <c r="ED1599"/>
      <c r="EE1599"/>
      <c r="EF1599"/>
      <c r="EG1599"/>
      <c r="EH1599"/>
      <c r="EI1599"/>
      <c r="EJ1599"/>
      <c r="EK1599"/>
    </row>
    <row r="1600" spans="1:141" ht="15.75">
      <c r="A1600"/>
      <c r="B1600"/>
      <c r="C1600"/>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c r="CW1600"/>
      <c r="CX1600"/>
      <c r="CY1600"/>
      <c r="CZ1600"/>
      <c r="DA1600"/>
      <c r="DB1600"/>
      <c r="DC1600"/>
      <c r="DD1600"/>
      <c r="DE1600"/>
      <c r="DF1600"/>
      <c r="DG1600"/>
      <c r="DH1600"/>
      <c r="DI1600"/>
      <c r="DJ1600"/>
      <c r="DK1600"/>
      <c r="DL1600"/>
      <c r="DM1600"/>
      <c r="DN1600"/>
      <c r="DO1600"/>
      <c r="DP1600"/>
      <c r="DQ1600"/>
      <c r="DR1600"/>
      <c r="DS1600"/>
      <c r="DT1600"/>
      <c r="DU1600"/>
      <c r="DV1600"/>
      <c r="DW1600"/>
      <c r="DX1600"/>
      <c r="DY1600"/>
      <c r="DZ1600"/>
      <c r="EA1600"/>
      <c r="EB1600"/>
      <c r="EC1600"/>
      <c r="ED1600"/>
      <c r="EE1600"/>
      <c r="EF1600"/>
      <c r="EG1600"/>
      <c r="EH1600"/>
      <c r="EI1600"/>
      <c r="EJ1600"/>
      <c r="EK1600"/>
    </row>
    <row r="1601" spans="1:141" ht="15.75">
      <c r="A1601"/>
      <c r="B1601"/>
      <c r="C1601"/>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c r="CW1601"/>
      <c r="CX1601"/>
      <c r="CY1601"/>
      <c r="CZ1601"/>
      <c r="DA1601"/>
      <c r="DB1601"/>
      <c r="DC1601"/>
      <c r="DD1601"/>
      <c r="DE1601"/>
      <c r="DF1601"/>
      <c r="DG1601"/>
      <c r="DH1601"/>
      <c r="DI1601"/>
      <c r="DJ1601"/>
      <c r="DK1601"/>
      <c r="DL1601"/>
      <c r="DM1601"/>
      <c r="DN1601"/>
      <c r="DO1601"/>
      <c r="DP1601"/>
      <c r="DQ1601"/>
      <c r="DR1601"/>
      <c r="DS1601"/>
      <c r="DT1601"/>
      <c r="DU1601"/>
      <c r="DV1601"/>
      <c r="DW1601"/>
      <c r="DX1601"/>
      <c r="DY1601"/>
      <c r="DZ1601"/>
      <c r="EA1601"/>
      <c r="EB1601"/>
      <c r="EC1601"/>
      <c r="ED1601"/>
      <c r="EE1601"/>
      <c r="EF1601"/>
      <c r="EG1601"/>
      <c r="EH1601"/>
      <c r="EI1601"/>
      <c r="EJ1601"/>
      <c r="EK1601"/>
    </row>
    <row r="1602" spans="1:141" ht="15.75">
      <c r="A1602"/>
      <c r="B1602"/>
      <c r="C1602"/>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c r="CW1602"/>
      <c r="CX1602"/>
      <c r="CY1602"/>
      <c r="CZ1602"/>
      <c r="DA1602"/>
      <c r="DB1602"/>
      <c r="DC1602"/>
      <c r="DD1602"/>
      <c r="DE1602"/>
      <c r="DF1602"/>
      <c r="DG1602"/>
      <c r="DH1602"/>
      <c r="DI1602"/>
      <c r="DJ1602"/>
      <c r="DK1602"/>
      <c r="DL1602"/>
      <c r="DM1602"/>
      <c r="DN1602"/>
      <c r="DO1602"/>
      <c r="DP1602"/>
      <c r="DQ1602"/>
      <c r="DR1602"/>
      <c r="DS1602"/>
      <c r="DT1602"/>
      <c r="DU1602"/>
      <c r="DV1602"/>
      <c r="DW1602"/>
      <c r="DX1602"/>
      <c r="DY1602"/>
      <c r="DZ1602"/>
      <c r="EA1602"/>
      <c r="EB1602"/>
      <c r="EC1602"/>
      <c r="ED1602"/>
      <c r="EE1602"/>
      <c r="EF1602"/>
      <c r="EG1602"/>
      <c r="EH1602"/>
      <c r="EI1602"/>
      <c r="EJ1602"/>
      <c r="EK1602"/>
    </row>
    <row r="1603" spans="1:141" ht="15.75">
      <c r="A1603"/>
      <c r="B1603"/>
      <c r="C1603"/>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c r="CW1603"/>
      <c r="CX1603"/>
      <c r="CY1603"/>
      <c r="CZ1603"/>
      <c r="DA1603"/>
      <c r="DB1603"/>
      <c r="DC1603"/>
      <c r="DD1603"/>
      <c r="DE1603"/>
      <c r="DF1603"/>
      <c r="DG1603"/>
      <c r="DH1603"/>
      <c r="DI1603"/>
      <c r="DJ1603"/>
      <c r="DK1603"/>
      <c r="DL1603"/>
      <c r="DM1603"/>
      <c r="DN1603"/>
      <c r="DO1603"/>
      <c r="DP1603"/>
      <c r="DQ1603"/>
      <c r="DR1603"/>
      <c r="DS1603"/>
      <c r="DT1603"/>
      <c r="DU1603"/>
      <c r="DV1603"/>
      <c r="DW1603"/>
      <c r="DX1603"/>
      <c r="DY1603"/>
      <c r="DZ1603"/>
      <c r="EA1603"/>
      <c r="EB1603"/>
      <c r="EC1603"/>
      <c r="ED1603"/>
      <c r="EE1603"/>
      <c r="EF1603"/>
      <c r="EG1603"/>
      <c r="EH1603"/>
      <c r="EI1603"/>
      <c r="EJ1603"/>
      <c r="EK1603"/>
    </row>
    <row r="1604" spans="1:141" ht="15.75">
      <c r="A1604"/>
      <c r="B1604"/>
      <c r="C1604"/>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c r="CW1604"/>
      <c r="CX1604"/>
      <c r="CY1604"/>
      <c r="CZ1604"/>
      <c r="DA1604"/>
      <c r="DB1604"/>
      <c r="DC1604"/>
      <c r="DD1604"/>
      <c r="DE1604"/>
      <c r="DF1604"/>
      <c r="DG1604"/>
      <c r="DH1604"/>
      <c r="DI1604"/>
      <c r="DJ1604"/>
      <c r="DK1604"/>
      <c r="DL1604"/>
      <c r="DM1604"/>
      <c r="DN1604"/>
      <c r="DO1604"/>
      <c r="DP1604"/>
      <c r="DQ1604"/>
      <c r="DR1604"/>
      <c r="DS1604"/>
      <c r="DT1604"/>
      <c r="DU1604"/>
      <c r="DV1604"/>
      <c r="DW1604"/>
      <c r="DX1604"/>
      <c r="DY1604"/>
      <c r="DZ1604"/>
      <c r="EA1604"/>
      <c r="EB1604"/>
      <c r="EC1604"/>
      <c r="ED1604"/>
      <c r="EE1604"/>
      <c r="EF1604"/>
      <c r="EG1604"/>
      <c r="EH1604"/>
      <c r="EI1604"/>
      <c r="EJ1604"/>
      <c r="EK1604"/>
    </row>
    <row r="1605" spans="1:141" ht="15.75">
      <c r="A1605"/>
      <c r="B1605"/>
      <c r="C1605"/>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c r="CW1605"/>
      <c r="CX1605"/>
      <c r="CY1605"/>
      <c r="CZ1605"/>
      <c r="DA1605"/>
      <c r="DB1605"/>
      <c r="DC1605"/>
      <c r="DD1605"/>
      <c r="DE1605"/>
      <c r="DF1605"/>
      <c r="DG1605"/>
      <c r="DH1605"/>
      <c r="DI1605"/>
      <c r="DJ1605"/>
      <c r="DK1605"/>
      <c r="DL1605"/>
      <c r="DM1605"/>
      <c r="DN1605"/>
      <c r="DO1605"/>
      <c r="DP1605"/>
      <c r="DQ1605"/>
      <c r="DR1605"/>
      <c r="DS1605"/>
      <c r="DT1605"/>
      <c r="DU1605"/>
      <c r="DV1605"/>
      <c r="DW1605"/>
      <c r="DX1605"/>
      <c r="DY1605"/>
      <c r="DZ1605"/>
      <c r="EA1605"/>
      <c r="EB1605"/>
      <c r="EC1605"/>
      <c r="ED1605"/>
      <c r="EE1605"/>
      <c r="EF1605"/>
      <c r="EG1605"/>
      <c r="EH1605"/>
      <c r="EI1605"/>
      <c r="EJ1605"/>
      <c r="EK1605"/>
    </row>
    <row r="1606" spans="1:141" ht="15.75">
      <c r="A1606"/>
      <c r="B1606"/>
      <c r="C1606"/>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c r="CW1606"/>
      <c r="CX1606"/>
      <c r="CY1606"/>
      <c r="CZ1606"/>
      <c r="DA1606"/>
      <c r="DB1606"/>
      <c r="DC1606"/>
      <c r="DD1606"/>
      <c r="DE1606"/>
      <c r="DF1606"/>
      <c r="DG1606"/>
      <c r="DH1606"/>
      <c r="DI1606"/>
      <c r="DJ1606"/>
      <c r="DK1606"/>
      <c r="DL1606"/>
      <c r="DM1606"/>
      <c r="DN1606"/>
      <c r="DO1606"/>
      <c r="DP1606"/>
      <c r="DQ1606"/>
      <c r="DR1606"/>
      <c r="DS1606"/>
      <c r="DT1606"/>
      <c r="DU1606"/>
      <c r="DV1606"/>
      <c r="DW1606"/>
      <c r="DX1606"/>
      <c r="DY1606"/>
      <c r="DZ1606"/>
      <c r="EA1606"/>
      <c r="EB1606"/>
      <c r="EC1606"/>
      <c r="ED1606"/>
      <c r="EE1606"/>
      <c r="EF1606"/>
      <c r="EG1606"/>
      <c r="EH1606"/>
      <c r="EI1606"/>
      <c r="EJ1606"/>
      <c r="EK1606"/>
    </row>
    <row r="1607" spans="1:141" ht="15.75">
      <c r="A1607"/>
      <c r="B1607"/>
      <c r="C1607"/>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c r="CW1607"/>
      <c r="CX1607"/>
      <c r="CY1607"/>
      <c r="CZ1607"/>
      <c r="DA1607"/>
      <c r="DB1607"/>
      <c r="DC1607"/>
      <c r="DD1607"/>
      <c r="DE1607"/>
      <c r="DF1607"/>
      <c r="DG1607"/>
      <c r="DH1607"/>
      <c r="DI1607"/>
      <c r="DJ1607"/>
      <c r="DK1607"/>
      <c r="DL1607"/>
      <c r="DM1607"/>
      <c r="DN1607"/>
      <c r="DO1607"/>
      <c r="DP1607"/>
      <c r="DQ1607"/>
      <c r="DR1607"/>
      <c r="DS1607"/>
      <c r="DT1607"/>
      <c r="DU1607"/>
      <c r="DV1607"/>
      <c r="DW1607"/>
      <c r="DX1607"/>
      <c r="DY1607"/>
      <c r="DZ1607"/>
      <c r="EA1607"/>
      <c r="EB1607"/>
      <c r="EC1607"/>
      <c r="ED1607"/>
      <c r="EE1607"/>
      <c r="EF1607"/>
      <c r="EG1607"/>
      <c r="EH1607"/>
      <c r="EI1607"/>
      <c r="EJ1607"/>
      <c r="EK1607"/>
    </row>
    <row r="1608" spans="1:141" ht="15.75">
      <c r="A1608"/>
      <c r="B1608"/>
      <c r="C1608"/>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c r="CW1608"/>
      <c r="CX1608"/>
      <c r="CY1608"/>
      <c r="CZ1608"/>
      <c r="DA1608"/>
      <c r="DB1608"/>
      <c r="DC1608"/>
      <c r="DD1608"/>
      <c r="DE1608"/>
      <c r="DF1608"/>
      <c r="DG1608"/>
      <c r="DH1608"/>
      <c r="DI1608"/>
      <c r="DJ1608"/>
      <c r="DK1608"/>
      <c r="DL1608"/>
      <c r="DM1608"/>
      <c r="DN1608"/>
      <c r="DO1608"/>
      <c r="DP1608"/>
      <c r="DQ1608"/>
      <c r="DR1608"/>
      <c r="DS1608"/>
      <c r="DT1608"/>
      <c r="DU1608"/>
      <c r="DV1608"/>
      <c r="DW1608"/>
      <c r="DX1608"/>
      <c r="DY1608"/>
      <c r="DZ1608"/>
      <c r="EA1608"/>
      <c r="EB1608"/>
      <c r="EC1608"/>
      <c r="ED1608"/>
      <c r="EE1608"/>
      <c r="EF1608"/>
      <c r="EG1608"/>
      <c r="EH1608"/>
      <c r="EI1608"/>
      <c r="EJ1608"/>
      <c r="EK1608"/>
    </row>
    <row r="1609" spans="1:141" ht="15.75">
      <c r="A1609"/>
      <c r="B1609"/>
      <c r="C1609"/>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c r="CW1609"/>
      <c r="CX1609"/>
      <c r="CY1609"/>
      <c r="CZ1609"/>
      <c r="DA1609"/>
      <c r="DB1609"/>
      <c r="DC1609"/>
      <c r="DD1609"/>
      <c r="DE1609"/>
      <c r="DF1609"/>
      <c r="DG1609"/>
      <c r="DH1609"/>
      <c r="DI1609"/>
      <c r="DJ1609"/>
      <c r="DK1609"/>
      <c r="DL1609"/>
      <c r="DM1609"/>
      <c r="DN1609"/>
      <c r="DO1609"/>
      <c r="DP1609"/>
      <c r="DQ1609"/>
      <c r="DR1609"/>
      <c r="DS1609"/>
      <c r="DT1609"/>
      <c r="DU1609"/>
      <c r="DV1609"/>
      <c r="DW1609"/>
      <c r="DX1609"/>
      <c r="DY1609"/>
      <c r="DZ1609"/>
      <c r="EA1609"/>
      <c r="EB1609"/>
      <c r="EC1609"/>
      <c r="ED1609"/>
      <c r="EE1609"/>
      <c r="EF1609"/>
      <c r="EG1609"/>
      <c r="EH1609"/>
      <c r="EI1609"/>
      <c r="EJ1609"/>
      <c r="EK1609"/>
    </row>
    <row r="1610" spans="1:141" ht="15.75">
      <c r="A1610"/>
      <c r="B1610"/>
      <c r="C1610"/>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c r="CW1610"/>
      <c r="CX1610"/>
      <c r="CY1610"/>
      <c r="CZ1610"/>
      <c r="DA1610"/>
      <c r="DB1610"/>
      <c r="DC1610"/>
      <c r="DD1610"/>
      <c r="DE1610"/>
      <c r="DF1610"/>
      <c r="DG1610"/>
      <c r="DH1610"/>
      <c r="DI1610"/>
      <c r="DJ1610"/>
      <c r="DK1610"/>
      <c r="DL1610"/>
      <c r="DM1610"/>
      <c r="DN1610"/>
      <c r="DO1610"/>
      <c r="DP1610"/>
      <c r="DQ1610"/>
      <c r="DR1610"/>
      <c r="DS1610"/>
      <c r="DT1610"/>
      <c r="DU1610"/>
      <c r="DV1610"/>
      <c r="DW1610"/>
      <c r="DX1610"/>
      <c r="DY1610"/>
      <c r="DZ1610"/>
      <c r="EA1610"/>
      <c r="EB1610"/>
      <c r="EC1610"/>
      <c r="ED1610"/>
      <c r="EE1610"/>
      <c r="EF1610"/>
      <c r="EG1610"/>
      <c r="EH1610"/>
      <c r="EI1610"/>
      <c r="EJ1610"/>
      <c r="EK1610"/>
    </row>
    <row r="1611" spans="1:141" ht="15.75">
      <c r="A1611"/>
      <c r="B1611"/>
      <c r="C1611"/>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c r="CW1611"/>
      <c r="CX1611"/>
      <c r="CY1611"/>
      <c r="CZ1611"/>
      <c r="DA1611"/>
      <c r="DB1611"/>
      <c r="DC1611"/>
      <c r="DD1611"/>
      <c r="DE1611"/>
      <c r="DF1611"/>
      <c r="DG1611"/>
      <c r="DH1611"/>
      <c r="DI1611"/>
      <c r="DJ1611"/>
      <c r="DK1611"/>
      <c r="DL1611"/>
      <c r="DM1611"/>
      <c r="DN1611"/>
      <c r="DO1611"/>
      <c r="DP1611"/>
      <c r="DQ1611"/>
      <c r="DR1611"/>
      <c r="DS1611"/>
      <c r="DT1611"/>
      <c r="DU1611"/>
      <c r="DV1611"/>
      <c r="DW1611"/>
      <c r="DX1611"/>
      <c r="DY1611"/>
      <c r="DZ1611"/>
      <c r="EA1611"/>
      <c r="EB1611"/>
      <c r="EC1611"/>
      <c r="ED1611"/>
      <c r="EE1611"/>
      <c r="EF1611"/>
      <c r="EG1611"/>
      <c r="EH1611"/>
      <c r="EI1611"/>
      <c r="EJ1611"/>
      <c r="EK1611"/>
    </row>
    <row r="1612" spans="1:141" ht="15.75">
      <c r="A1612"/>
      <c r="B1612"/>
      <c r="C1612"/>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c r="CW1612"/>
      <c r="CX1612"/>
      <c r="CY1612"/>
      <c r="CZ1612"/>
      <c r="DA1612"/>
      <c r="DB1612"/>
      <c r="DC1612"/>
      <c r="DD1612"/>
      <c r="DE1612"/>
      <c r="DF1612"/>
      <c r="DG1612"/>
      <c r="DH1612"/>
      <c r="DI1612"/>
      <c r="DJ1612"/>
      <c r="DK1612"/>
      <c r="DL1612"/>
      <c r="DM1612"/>
      <c r="DN1612"/>
      <c r="DO1612"/>
      <c r="DP1612"/>
      <c r="DQ1612"/>
      <c r="DR1612"/>
      <c r="DS1612"/>
      <c r="DT1612"/>
      <c r="DU1612"/>
      <c r="DV1612"/>
      <c r="DW1612"/>
      <c r="DX1612"/>
      <c r="DY1612"/>
      <c r="DZ1612"/>
      <c r="EA1612"/>
      <c r="EB1612"/>
      <c r="EC1612"/>
      <c r="ED1612"/>
      <c r="EE1612"/>
      <c r="EF1612"/>
      <c r="EG1612"/>
      <c r="EH1612"/>
      <c r="EI1612"/>
      <c r="EJ1612"/>
      <c r="EK1612"/>
    </row>
    <row r="1613" spans="1:141" ht="15.75">
      <c r="A1613"/>
      <c r="B1613"/>
      <c r="C1613"/>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c r="CW1613"/>
      <c r="CX1613"/>
      <c r="CY1613"/>
      <c r="CZ1613"/>
      <c r="DA1613"/>
      <c r="DB1613"/>
      <c r="DC1613"/>
      <c r="DD1613"/>
      <c r="DE1613"/>
      <c r="DF1613"/>
      <c r="DG1613"/>
      <c r="DH1613"/>
      <c r="DI1613"/>
      <c r="DJ1613"/>
      <c r="DK1613"/>
      <c r="DL1613"/>
      <c r="DM1613"/>
      <c r="DN1613"/>
      <c r="DO1613"/>
      <c r="DP1613"/>
      <c r="DQ1613"/>
      <c r="DR1613"/>
      <c r="DS1613"/>
      <c r="DT1613"/>
      <c r="DU1613"/>
      <c r="DV1613"/>
      <c r="DW1613"/>
      <c r="DX1613"/>
      <c r="DY1613"/>
      <c r="DZ1613"/>
      <c r="EA1613"/>
      <c r="EB1613"/>
      <c r="EC1613"/>
      <c r="ED1613"/>
      <c r="EE1613"/>
      <c r="EF1613"/>
      <c r="EG1613"/>
      <c r="EH1613"/>
      <c r="EI1613"/>
      <c r="EJ1613"/>
      <c r="EK1613"/>
    </row>
    <row r="1614" spans="1:141" ht="15.75">
      <c r="A1614"/>
      <c r="B1614"/>
      <c r="C1614"/>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c r="CW1614"/>
      <c r="CX1614"/>
      <c r="CY1614"/>
      <c r="CZ1614"/>
      <c r="DA1614"/>
      <c r="DB1614"/>
      <c r="DC1614"/>
      <c r="DD1614"/>
      <c r="DE1614"/>
      <c r="DF1614"/>
      <c r="DG1614"/>
      <c r="DH1614"/>
      <c r="DI1614"/>
      <c r="DJ1614"/>
      <c r="DK1614"/>
      <c r="DL1614"/>
      <c r="DM1614"/>
      <c r="DN1614"/>
      <c r="DO1614"/>
      <c r="DP1614"/>
      <c r="DQ1614"/>
      <c r="DR1614"/>
      <c r="DS1614"/>
      <c r="DT1614"/>
      <c r="DU1614"/>
      <c r="DV1614"/>
      <c r="DW1614"/>
      <c r="DX1614"/>
      <c r="DY1614"/>
      <c r="DZ1614"/>
      <c r="EA1614"/>
      <c r="EB1614"/>
      <c r="EC1614"/>
      <c r="ED1614"/>
      <c r="EE1614"/>
      <c r="EF1614"/>
      <c r="EG1614"/>
      <c r="EH1614"/>
      <c r="EI1614"/>
      <c r="EJ1614"/>
      <c r="EK1614"/>
    </row>
    <row r="1615" spans="1:141" ht="15.75">
      <c r="A1615"/>
      <c r="B1615"/>
      <c r="C1615"/>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c r="CW1615"/>
      <c r="CX1615"/>
      <c r="CY1615"/>
      <c r="CZ1615"/>
      <c r="DA1615"/>
      <c r="DB1615"/>
      <c r="DC1615"/>
      <c r="DD1615"/>
      <c r="DE1615"/>
      <c r="DF1615"/>
      <c r="DG1615"/>
      <c r="DH1615"/>
      <c r="DI1615"/>
      <c r="DJ1615"/>
      <c r="DK1615"/>
      <c r="DL1615"/>
      <c r="DM1615"/>
      <c r="DN1615"/>
      <c r="DO1615"/>
      <c r="DP1615"/>
      <c r="DQ1615"/>
      <c r="DR1615"/>
      <c r="DS1615"/>
      <c r="DT1615"/>
      <c r="DU1615"/>
      <c r="DV1615"/>
      <c r="DW1615"/>
      <c r="DX1615"/>
      <c r="DY1615"/>
      <c r="DZ1615"/>
      <c r="EA1615"/>
      <c r="EB1615"/>
      <c r="EC1615"/>
      <c r="ED1615"/>
      <c r="EE1615"/>
      <c r="EF1615"/>
      <c r="EG1615"/>
      <c r="EH1615"/>
      <c r="EI1615"/>
      <c r="EJ1615"/>
      <c r="EK1615"/>
    </row>
    <row r="1616" spans="1:141" ht="15.75">
      <c r="A1616"/>
      <c r="B1616"/>
      <c r="C1616"/>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c r="CW1616"/>
      <c r="CX1616"/>
      <c r="CY1616"/>
      <c r="CZ1616"/>
      <c r="DA1616"/>
      <c r="DB1616"/>
      <c r="DC1616"/>
      <c r="DD1616"/>
      <c r="DE1616"/>
      <c r="DF1616"/>
      <c r="DG1616"/>
      <c r="DH1616"/>
      <c r="DI1616"/>
      <c r="DJ1616"/>
      <c r="DK1616"/>
      <c r="DL1616"/>
      <c r="DM1616"/>
      <c r="DN1616"/>
      <c r="DO1616"/>
      <c r="DP1616"/>
      <c r="DQ1616"/>
      <c r="DR1616"/>
      <c r="DS1616"/>
      <c r="DT1616"/>
      <c r="DU1616"/>
      <c r="DV1616"/>
      <c r="DW1616"/>
      <c r="DX1616"/>
      <c r="DY1616"/>
      <c r="DZ1616"/>
      <c r="EA1616"/>
      <c r="EB1616"/>
      <c r="EC1616"/>
      <c r="ED1616"/>
      <c r="EE1616"/>
      <c r="EF1616"/>
      <c r="EG1616"/>
      <c r="EH1616"/>
      <c r="EI1616"/>
      <c r="EJ1616"/>
      <c r="EK1616"/>
    </row>
    <row r="1617" spans="1:141" ht="15.75">
      <c r="A1617"/>
      <c r="B1617"/>
      <c r="C1617"/>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c r="CW1617"/>
      <c r="CX1617"/>
      <c r="CY1617"/>
      <c r="CZ1617"/>
      <c r="DA1617"/>
      <c r="DB1617"/>
      <c r="DC1617"/>
      <c r="DD1617"/>
      <c r="DE1617"/>
      <c r="DF1617"/>
      <c r="DG1617"/>
      <c r="DH1617"/>
      <c r="DI1617"/>
      <c r="DJ1617"/>
      <c r="DK1617"/>
      <c r="DL1617"/>
      <c r="DM1617"/>
      <c r="DN1617"/>
      <c r="DO1617"/>
      <c r="DP1617"/>
      <c r="DQ1617"/>
      <c r="DR1617"/>
      <c r="DS1617"/>
      <c r="DT1617"/>
      <c r="DU1617"/>
      <c r="DV1617"/>
      <c r="DW1617"/>
      <c r="DX1617"/>
      <c r="DY1617"/>
      <c r="DZ1617"/>
      <c r="EA1617"/>
      <c r="EB1617"/>
      <c r="EC1617"/>
      <c r="ED1617"/>
      <c r="EE1617"/>
      <c r="EF1617"/>
      <c r="EG1617"/>
      <c r="EH1617"/>
      <c r="EI1617"/>
      <c r="EJ1617"/>
      <c r="EK1617"/>
    </row>
    <row r="1618" spans="1:141" ht="15.75">
      <c r="A1618"/>
      <c r="B1618"/>
      <c r="C1618"/>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c r="CW1618"/>
      <c r="CX1618"/>
      <c r="CY1618"/>
      <c r="CZ1618"/>
      <c r="DA1618"/>
      <c r="DB1618"/>
      <c r="DC1618"/>
      <c r="DD1618"/>
      <c r="DE1618"/>
      <c r="DF1618"/>
      <c r="DG1618"/>
      <c r="DH1618"/>
      <c r="DI1618"/>
      <c r="DJ1618"/>
      <c r="DK1618"/>
      <c r="DL1618"/>
      <c r="DM1618"/>
      <c r="DN1618"/>
      <c r="DO1618"/>
      <c r="DP1618"/>
      <c r="DQ1618"/>
      <c r="DR1618"/>
      <c r="DS1618"/>
      <c r="DT1618"/>
      <c r="DU1618"/>
      <c r="DV1618"/>
      <c r="DW1618"/>
      <c r="DX1618"/>
      <c r="DY1618"/>
      <c r="DZ1618"/>
      <c r="EA1618"/>
      <c r="EB1618"/>
      <c r="EC1618"/>
      <c r="ED1618"/>
      <c r="EE1618"/>
      <c r="EF1618"/>
      <c r="EG1618"/>
      <c r="EH1618"/>
      <c r="EI1618"/>
      <c r="EJ1618"/>
      <c r="EK1618"/>
    </row>
    <row r="1619" spans="1:141" ht="15.75">
      <c r="A1619"/>
      <c r="B1619"/>
      <c r="C1619"/>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c r="CW1619"/>
      <c r="CX1619"/>
      <c r="CY1619"/>
      <c r="CZ1619"/>
      <c r="DA1619"/>
      <c r="DB1619"/>
      <c r="DC1619"/>
      <c r="DD1619"/>
      <c r="DE1619"/>
      <c r="DF1619"/>
      <c r="DG1619"/>
      <c r="DH1619"/>
      <c r="DI1619"/>
      <c r="DJ1619"/>
      <c r="DK1619"/>
      <c r="DL1619"/>
      <c r="DM1619"/>
      <c r="DN1619"/>
      <c r="DO1619"/>
      <c r="DP1619"/>
      <c r="DQ1619"/>
      <c r="DR1619"/>
      <c r="DS1619"/>
      <c r="DT1619"/>
      <c r="DU1619"/>
      <c r="DV1619"/>
      <c r="DW1619"/>
      <c r="DX1619"/>
      <c r="DY1619"/>
      <c r="DZ1619"/>
      <c r="EA1619"/>
      <c r="EB1619"/>
      <c r="EC1619"/>
      <c r="ED1619"/>
      <c r="EE1619"/>
      <c r="EF1619"/>
      <c r="EG1619"/>
      <c r="EH1619"/>
      <c r="EI1619"/>
      <c r="EJ1619"/>
      <c r="EK1619"/>
    </row>
    <row r="1620" spans="1:141" ht="15.75">
      <c r="A1620"/>
      <c r="B1620"/>
      <c r="C1620"/>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c r="CW1620"/>
      <c r="CX1620"/>
      <c r="CY1620"/>
      <c r="CZ1620"/>
      <c r="DA1620"/>
      <c r="DB1620"/>
      <c r="DC1620"/>
      <c r="DD1620"/>
      <c r="DE1620"/>
      <c r="DF1620"/>
      <c r="DG1620"/>
      <c r="DH1620"/>
      <c r="DI1620"/>
      <c r="DJ1620"/>
      <c r="DK1620"/>
      <c r="DL1620"/>
      <c r="DM1620"/>
      <c r="DN1620"/>
      <c r="DO1620"/>
      <c r="DP1620"/>
      <c r="DQ1620"/>
      <c r="DR1620"/>
      <c r="DS1620"/>
      <c r="DT1620"/>
      <c r="DU1620"/>
      <c r="DV1620"/>
      <c r="DW1620"/>
      <c r="DX1620"/>
      <c r="DY1620"/>
      <c r="DZ1620"/>
      <c r="EA1620"/>
      <c r="EB1620"/>
      <c r="EC1620"/>
      <c r="ED1620"/>
      <c r="EE1620"/>
      <c r="EF1620"/>
      <c r="EG1620"/>
      <c r="EH1620"/>
      <c r="EI1620"/>
      <c r="EJ1620"/>
      <c r="EK1620"/>
    </row>
    <row r="1621" spans="1:141" ht="15.75">
      <c r="A1621"/>
      <c r="B1621"/>
      <c r="C1621"/>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c r="CW1621"/>
      <c r="CX1621"/>
      <c r="CY1621"/>
      <c r="CZ1621"/>
      <c r="DA1621"/>
      <c r="DB1621"/>
      <c r="DC1621"/>
      <c r="DD1621"/>
      <c r="DE1621"/>
      <c r="DF1621"/>
      <c r="DG1621"/>
      <c r="DH1621"/>
      <c r="DI1621"/>
      <c r="DJ1621"/>
      <c r="DK1621"/>
      <c r="DL1621"/>
      <c r="DM1621"/>
      <c r="DN1621"/>
      <c r="DO1621"/>
      <c r="DP1621"/>
      <c r="DQ1621"/>
      <c r="DR1621"/>
      <c r="DS1621"/>
      <c r="DT1621"/>
      <c r="DU1621"/>
      <c r="DV1621"/>
      <c r="DW1621"/>
      <c r="DX1621"/>
      <c r="DY1621"/>
      <c r="DZ1621"/>
      <c r="EA1621"/>
      <c r="EB1621"/>
      <c r="EC1621"/>
      <c r="ED1621"/>
      <c r="EE1621"/>
      <c r="EF1621"/>
      <c r="EG1621"/>
      <c r="EH1621"/>
      <c r="EI1621"/>
      <c r="EJ1621"/>
      <c r="EK1621"/>
    </row>
    <row r="1622" spans="1:141" ht="15.75">
      <c r="A1622"/>
      <c r="B1622"/>
      <c r="C1622"/>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c r="CW1622"/>
      <c r="CX1622"/>
      <c r="CY1622"/>
      <c r="CZ1622"/>
      <c r="DA1622"/>
      <c r="DB1622"/>
      <c r="DC1622"/>
      <c r="DD1622"/>
      <c r="DE1622"/>
      <c r="DF1622"/>
      <c r="DG1622"/>
      <c r="DH1622"/>
      <c r="DI1622"/>
      <c r="DJ1622"/>
      <c r="DK1622"/>
      <c r="DL1622"/>
      <c r="DM1622"/>
      <c r="DN1622"/>
      <c r="DO1622"/>
      <c r="DP1622"/>
      <c r="DQ1622"/>
      <c r="DR1622"/>
      <c r="DS1622"/>
      <c r="DT1622"/>
      <c r="DU1622"/>
      <c r="DV1622"/>
      <c r="DW1622"/>
      <c r="DX1622"/>
      <c r="DY1622"/>
      <c r="DZ1622"/>
      <c r="EA1622"/>
      <c r="EB1622"/>
      <c r="EC1622"/>
      <c r="ED1622"/>
      <c r="EE1622"/>
      <c r="EF1622"/>
      <c r="EG1622"/>
      <c r="EH1622"/>
      <c r="EI1622"/>
      <c r="EJ1622"/>
      <c r="EK1622"/>
    </row>
    <row r="1623" spans="1:141" ht="15.75">
      <c r="A1623"/>
      <c r="B1623"/>
      <c r="C1623"/>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c r="CW1623"/>
      <c r="CX1623"/>
      <c r="CY1623"/>
      <c r="CZ1623"/>
      <c r="DA1623"/>
      <c r="DB1623"/>
      <c r="DC1623"/>
      <c r="DD1623"/>
      <c r="DE1623"/>
      <c r="DF1623"/>
      <c r="DG1623"/>
      <c r="DH1623"/>
      <c r="DI1623"/>
      <c r="DJ1623"/>
      <c r="DK1623"/>
      <c r="DL1623"/>
      <c r="DM1623"/>
      <c r="DN1623"/>
      <c r="DO1623"/>
      <c r="DP1623"/>
      <c r="DQ1623"/>
      <c r="DR1623"/>
      <c r="DS1623"/>
      <c r="DT1623"/>
      <c r="DU1623"/>
      <c r="DV1623"/>
      <c r="DW1623"/>
      <c r="DX1623"/>
      <c r="DY1623"/>
      <c r="DZ1623"/>
      <c r="EA1623"/>
      <c r="EB1623"/>
      <c r="EC1623"/>
      <c r="ED1623"/>
      <c r="EE1623"/>
      <c r="EF1623"/>
      <c r="EG1623"/>
      <c r="EH1623"/>
      <c r="EI1623"/>
      <c r="EJ1623"/>
      <c r="EK1623"/>
    </row>
    <row r="1624" spans="1:141" ht="15.75">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c r="CW1624"/>
      <c r="CX1624"/>
      <c r="CY1624"/>
      <c r="CZ1624"/>
      <c r="DA1624"/>
      <c r="DB1624"/>
      <c r="DC1624"/>
      <c r="DD1624"/>
      <c r="DE1624"/>
      <c r="DF1624"/>
      <c r="DG1624"/>
      <c r="DH1624"/>
      <c r="DI1624"/>
      <c r="DJ1624"/>
      <c r="DK1624"/>
      <c r="DL1624"/>
      <c r="DM1624"/>
      <c r="DN1624"/>
      <c r="DO1624"/>
      <c r="DP1624"/>
      <c r="DQ1624"/>
      <c r="DR1624"/>
      <c r="DS1624"/>
      <c r="DT1624"/>
      <c r="DU1624"/>
      <c r="DV1624"/>
      <c r="DW1624"/>
      <c r="DX1624"/>
      <c r="DY1624"/>
      <c r="DZ1624"/>
      <c r="EA1624"/>
      <c r="EB1624"/>
      <c r="EC1624"/>
      <c r="ED1624"/>
      <c r="EE1624"/>
      <c r="EF1624"/>
      <c r="EG1624"/>
      <c r="EH1624"/>
      <c r="EI1624"/>
      <c r="EJ1624"/>
      <c r="EK1624"/>
    </row>
    <row r="1625" spans="1:141" ht="15.75">
      <c r="A1625"/>
      <c r="B1625"/>
      <c r="C1625"/>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c r="CW1625"/>
      <c r="CX1625"/>
      <c r="CY1625"/>
      <c r="CZ1625"/>
      <c r="DA1625"/>
      <c r="DB1625"/>
      <c r="DC1625"/>
      <c r="DD1625"/>
      <c r="DE1625"/>
      <c r="DF1625"/>
      <c r="DG1625"/>
      <c r="DH1625"/>
      <c r="DI1625"/>
      <c r="DJ1625"/>
      <c r="DK1625"/>
      <c r="DL1625"/>
      <c r="DM1625"/>
      <c r="DN1625"/>
      <c r="DO1625"/>
      <c r="DP1625"/>
      <c r="DQ1625"/>
      <c r="DR1625"/>
      <c r="DS1625"/>
      <c r="DT1625"/>
      <c r="DU1625"/>
      <c r="DV1625"/>
      <c r="DW1625"/>
      <c r="DX1625"/>
      <c r="DY1625"/>
      <c r="DZ1625"/>
      <c r="EA1625"/>
      <c r="EB1625"/>
      <c r="EC1625"/>
      <c r="ED1625"/>
      <c r="EE1625"/>
      <c r="EF1625"/>
      <c r="EG1625"/>
      <c r="EH1625"/>
      <c r="EI1625"/>
      <c r="EJ1625"/>
      <c r="EK1625"/>
    </row>
    <row r="1626" spans="1:141" ht="15.75">
      <c r="A1626"/>
      <c r="B1626"/>
      <c r="C1626"/>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c r="CW1626"/>
      <c r="CX1626"/>
      <c r="CY1626"/>
      <c r="CZ1626"/>
      <c r="DA1626"/>
      <c r="DB1626"/>
      <c r="DC1626"/>
      <c r="DD1626"/>
      <c r="DE1626"/>
      <c r="DF1626"/>
      <c r="DG1626"/>
      <c r="DH1626"/>
      <c r="DI1626"/>
      <c r="DJ1626"/>
      <c r="DK1626"/>
      <c r="DL1626"/>
      <c r="DM1626"/>
      <c r="DN1626"/>
      <c r="DO1626"/>
      <c r="DP1626"/>
      <c r="DQ1626"/>
      <c r="DR1626"/>
      <c r="DS1626"/>
      <c r="DT1626"/>
      <c r="DU1626"/>
      <c r="DV1626"/>
      <c r="DW1626"/>
      <c r="DX1626"/>
      <c r="DY1626"/>
      <c r="DZ1626"/>
      <c r="EA1626"/>
      <c r="EB1626"/>
      <c r="EC1626"/>
      <c r="ED1626"/>
      <c r="EE1626"/>
      <c r="EF1626"/>
      <c r="EG1626"/>
      <c r="EH1626"/>
      <c r="EI1626"/>
      <c r="EJ1626"/>
      <c r="EK1626"/>
    </row>
    <row r="1627" spans="1:141" ht="15.75">
      <c r="A1627"/>
      <c r="B1627"/>
      <c r="C1627"/>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c r="CW1627"/>
      <c r="CX1627"/>
      <c r="CY1627"/>
      <c r="CZ1627"/>
      <c r="DA1627"/>
      <c r="DB1627"/>
      <c r="DC1627"/>
      <c r="DD1627"/>
      <c r="DE1627"/>
      <c r="DF1627"/>
      <c r="DG1627"/>
      <c r="DH1627"/>
      <c r="DI1627"/>
      <c r="DJ1627"/>
      <c r="DK1627"/>
      <c r="DL1627"/>
      <c r="DM1627"/>
      <c r="DN1627"/>
      <c r="DO1627"/>
      <c r="DP1627"/>
      <c r="DQ1627"/>
      <c r="DR1627"/>
      <c r="DS1627"/>
      <c r="DT1627"/>
      <c r="DU1627"/>
      <c r="DV1627"/>
      <c r="DW1627"/>
      <c r="DX1627"/>
      <c r="DY1627"/>
      <c r="DZ1627"/>
      <c r="EA1627"/>
      <c r="EB1627"/>
      <c r="EC1627"/>
      <c r="ED1627"/>
      <c r="EE1627"/>
      <c r="EF1627"/>
      <c r="EG1627"/>
      <c r="EH1627"/>
      <c r="EI1627"/>
      <c r="EJ1627"/>
      <c r="EK1627"/>
    </row>
    <row r="1628" spans="1:141" ht="15.75">
      <c r="A1628"/>
      <c r="B1628"/>
      <c r="C1628"/>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c r="CW1628"/>
      <c r="CX1628"/>
      <c r="CY1628"/>
      <c r="CZ1628"/>
      <c r="DA1628"/>
      <c r="DB1628"/>
      <c r="DC1628"/>
      <c r="DD1628"/>
      <c r="DE1628"/>
      <c r="DF1628"/>
      <c r="DG1628"/>
      <c r="DH1628"/>
      <c r="DI1628"/>
      <c r="DJ1628"/>
      <c r="DK1628"/>
      <c r="DL1628"/>
      <c r="DM1628"/>
      <c r="DN1628"/>
      <c r="DO1628"/>
      <c r="DP1628"/>
      <c r="DQ1628"/>
      <c r="DR1628"/>
      <c r="DS1628"/>
      <c r="DT1628"/>
      <c r="DU1628"/>
      <c r="DV1628"/>
      <c r="DW1628"/>
      <c r="DX1628"/>
      <c r="DY1628"/>
      <c r="DZ1628"/>
      <c r="EA1628"/>
      <c r="EB1628"/>
      <c r="EC1628"/>
      <c r="ED1628"/>
      <c r="EE1628"/>
      <c r="EF1628"/>
      <c r="EG1628"/>
      <c r="EH1628"/>
      <c r="EI1628"/>
      <c r="EJ1628"/>
      <c r="EK1628"/>
    </row>
    <row r="1629" spans="1:141" ht="15.75">
      <c r="A1629"/>
      <c r="B1629"/>
      <c r="C1629"/>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c r="CW1629"/>
      <c r="CX1629"/>
      <c r="CY1629"/>
      <c r="CZ1629"/>
      <c r="DA1629"/>
      <c r="DB1629"/>
      <c r="DC1629"/>
      <c r="DD1629"/>
      <c r="DE1629"/>
      <c r="DF1629"/>
      <c r="DG1629"/>
      <c r="DH1629"/>
      <c r="DI1629"/>
      <c r="DJ1629"/>
      <c r="DK1629"/>
      <c r="DL1629"/>
      <c r="DM1629"/>
      <c r="DN1629"/>
      <c r="DO1629"/>
      <c r="DP1629"/>
      <c r="DQ1629"/>
      <c r="DR1629"/>
      <c r="DS1629"/>
      <c r="DT1629"/>
      <c r="DU1629"/>
      <c r="DV1629"/>
      <c r="DW1629"/>
      <c r="DX1629"/>
      <c r="DY1629"/>
      <c r="DZ1629"/>
      <c r="EA1629"/>
      <c r="EB1629"/>
      <c r="EC1629"/>
      <c r="ED1629"/>
      <c r="EE1629"/>
      <c r="EF1629"/>
      <c r="EG1629"/>
      <c r="EH1629"/>
      <c r="EI1629"/>
      <c r="EJ1629"/>
      <c r="EK1629"/>
    </row>
    <row r="1630" spans="1:141" ht="15.75">
      <c r="A1630"/>
      <c r="B1630"/>
      <c r="C1630"/>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c r="CW1630"/>
      <c r="CX1630"/>
      <c r="CY1630"/>
      <c r="CZ1630"/>
      <c r="DA1630"/>
      <c r="DB1630"/>
      <c r="DC1630"/>
      <c r="DD1630"/>
      <c r="DE1630"/>
      <c r="DF1630"/>
      <c r="DG1630"/>
      <c r="DH1630"/>
      <c r="DI1630"/>
      <c r="DJ1630"/>
      <c r="DK1630"/>
      <c r="DL1630"/>
      <c r="DM1630"/>
      <c r="DN1630"/>
      <c r="DO1630"/>
      <c r="DP1630"/>
      <c r="DQ1630"/>
      <c r="DR1630"/>
      <c r="DS1630"/>
      <c r="DT1630"/>
      <c r="DU1630"/>
      <c r="DV1630"/>
      <c r="DW1630"/>
      <c r="DX1630"/>
      <c r="DY1630"/>
      <c r="DZ1630"/>
      <c r="EA1630"/>
      <c r="EB1630"/>
      <c r="EC1630"/>
      <c r="ED1630"/>
      <c r="EE1630"/>
      <c r="EF1630"/>
      <c r="EG1630"/>
      <c r="EH1630"/>
      <c r="EI1630"/>
      <c r="EJ1630"/>
      <c r="EK1630"/>
    </row>
    <row r="1631" spans="1:141" ht="15.75">
      <c r="A1631"/>
      <c r="B1631"/>
      <c r="C1631"/>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c r="CW1631"/>
      <c r="CX1631"/>
      <c r="CY1631"/>
      <c r="CZ1631"/>
      <c r="DA1631"/>
      <c r="DB1631"/>
      <c r="DC1631"/>
      <c r="DD1631"/>
      <c r="DE1631"/>
      <c r="DF1631"/>
      <c r="DG1631"/>
      <c r="DH1631"/>
      <c r="DI1631"/>
      <c r="DJ1631"/>
      <c r="DK1631"/>
      <c r="DL1631"/>
      <c r="DM1631"/>
      <c r="DN1631"/>
      <c r="DO1631"/>
      <c r="DP1631"/>
      <c r="DQ1631"/>
      <c r="DR1631"/>
      <c r="DS1631"/>
      <c r="DT1631"/>
      <c r="DU1631"/>
      <c r="DV1631"/>
      <c r="DW1631"/>
      <c r="DX1631"/>
      <c r="DY1631"/>
      <c r="DZ1631"/>
      <c r="EA1631"/>
      <c r="EB1631"/>
      <c r="EC1631"/>
      <c r="ED1631"/>
      <c r="EE1631"/>
      <c r="EF1631"/>
      <c r="EG1631"/>
      <c r="EH1631"/>
      <c r="EI1631"/>
      <c r="EJ1631"/>
      <c r="EK1631"/>
    </row>
    <row r="1632" spans="1:141" ht="15.75">
      <c r="A1632"/>
      <c r="B1632"/>
      <c r="C1632"/>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c r="CW1632"/>
      <c r="CX1632"/>
      <c r="CY1632"/>
      <c r="CZ1632"/>
      <c r="DA1632"/>
      <c r="DB1632"/>
      <c r="DC1632"/>
      <c r="DD1632"/>
      <c r="DE1632"/>
      <c r="DF1632"/>
      <c r="DG1632"/>
      <c r="DH1632"/>
      <c r="DI1632"/>
      <c r="DJ1632"/>
      <c r="DK1632"/>
      <c r="DL1632"/>
      <c r="DM1632"/>
      <c r="DN1632"/>
      <c r="DO1632"/>
      <c r="DP1632"/>
      <c r="DQ1632"/>
      <c r="DR1632"/>
      <c r="DS1632"/>
      <c r="DT1632"/>
      <c r="DU1632"/>
      <c r="DV1632"/>
      <c r="DW1632"/>
      <c r="DX1632"/>
      <c r="DY1632"/>
      <c r="DZ1632"/>
      <c r="EA1632"/>
      <c r="EB1632"/>
      <c r="EC1632"/>
      <c r="ED1632"/>
      <c r="EE1632"/>
      <c r="EF1632"/>
      <c r="EG1632"/>
      <c r="EH1632"/>
      <c r="EI1632"/>
      <c r="EJ1632"/>
      <c r="EK1632"/>
    </row>
    <row r="1633" spans="1:141" ht="15.75">
      <c r="A1633"/>
      <c r="B1633"/>
      <c r="C1633"/>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c r="CW1633"/>
      <c r="CX1633"/>
      <c r="CY1633"/>
      <c r="CZ1633"/>
      <c r="DA1633"/>
      <c r="DB1633"/>
      <c r="DC1633"/>
      <c r="DD1633"/>
      <c r="DE1633"/>
      <c r="DF1633"/>
      <c r="DG1633"/>
      <c r="DH1633"/>
      <c r="DI1633"/>
      <c r="DJ1633"/>
      <c r="DK1633"/>
      <c r="DL1633"/>
      <c r="DM1633"/>
      <c r="DN1633"/>
      <c r="DO1633"/>
      <c r="DP1633"/>
      <c r="DQ1633"/>
      <c r="DR1633"/>
      <c r="DS1633"/>
      <c r="DT1633"/>
      <c r="DU1633"/>
      <c r="DV1633"/>
      <c r="DW1633"/>
      <c r="DX1633"/>
      <c r="DY1633"/>
      <c r="DZ1633"/>
      <c r="EA1633"/>
      <c r="EB1633"/>
      <c r="EC1633"/>
      <c r="ED1633"/>
      <c r="EE1633"/>
      <c r="EF1633"/>
      <c r="EG1633"/>
      <c r="EH1633"/>
      <c r="EI1633"/>
      <c r="EJ1633"/>
      <c r="EK1633"/>
    </row>
    <row r="1634" spans="1:141" ht="15.75">
      <c r="A1634"/>
      <c r="B1634"/>
      <c r="C1634"/>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c r="CW1634"/>
      <c r="CX1634"/>
      <c r="CY1634"/>
      <c r="CZ1634"/>
      <c r="DA1634"/>
      <c r="DB1634"/>
      <c r="DC1634"/>
      <c r="DD1634"/>
      <c r="DE1634"/>
      <c r="DF1634"/>
      <c r="DG1634"/>
      <c r="DH1634"/>
      <c r="DI1634"/>
      <c r="DJ1634"/>
      <c r="DK1634"/>
      <c r="DL1634"/>
      <c r="DM1634"/>
      <c r="DN1634"/>
      <c r="DO1634"/>
      <c r="DP1634"/>
      <c r="DQ1634"/>
      <c r="DR1634"/>
      <c r="DS1634"/>
      <c r="DT1634"/>
      <c r="DU1634"/>
      <c r="DV1634"/>
      <c r="DW1634"/>
      <c r="DX1634"/>
      <c r="DY1634"/>
      <c r="DZ1634"/>
      <c r="EA1634"/>
      <c r="EB1634"/>
      <c r="EC1634"/>
      <c r="ED1634"/>
      <c r="EE1634"/>
      <c r="EF1634"/>
      <c r="EG1634"/>
      <c r="EH1634"/>
      <c r="EI1634"/>
      <c r="EJ1634"/>
      <c r="EK1634"/>
    </row>
    <row r="1635" spans="1:141" ht="15.75">
      <c r="A1635"/>
      <c r="B1635"/>
      <c r="C1635"/>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c r="CW1635"/>
      <c r="CX1635"/>
      <c r="CY1635"/>
      <c r="CZ1635"/>
      <c r="DA1635"/>
      <c r="DB1635"/>
      <c r="DC1635"/>
      <c r="DD1635"/>
      <c r="DE1635"/>
      <c r="DF1635"/>
      <c r="DG1635"/>
      <c r="DH1635"/>
      <c r="DI1635"/>
      <c r="DJ1635"/>
      <c r="DK1635"/>
      <c r="DL1635"/>
      <c r="DM1635"/>
      <c r="DN1635"/>
      <c r="DO1635"/>
      <c r="DP1635"/>
      <c r="DQ1635"/>
      <c r="DR1635"/>
      <c r="DS1635"/>
      <c r="DT1635"/>
      <c r="DU1635"/>
      <c r="DV1635"/>
      <c r="DW1635"/>
      <c r="DX1635"/>
      <c r="DY1635"/>
      <c r="DZ1635"/>
      <c r="EA1635"/>
      <c r="EB1635"/>
      <c r="EC1635"/>
      <c r="ED1635"/>
      <c r="EE1635"/>
      <c r="EF1635"/>
      <c r="EG1635"/>
      <c r="EH1635"/>
      <c r="EI1635"/>
      <c r="EJ1635"/>
      <c r="EK1635"/>
    </row>
    <row r="1636" spans="1:141" ht="15.75">
      <c r="A1636"/>
      <c r="B1636"/>
      <c r="C1636"/>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c r="CW1636"/>
      <c r="CX1636"/>
      <c r="CY1636"/>
      <c r="CZ1636"/>
      <c r="DA1636"/>
      <c r="DB1636"/>
      <c r="DC1636"/>
      <c r="DD1636"/>
      <c r="DE1636"/>
      <c r="DF1636"/>
      <c r="DG1636"/>
      <c r="DH1636"/>
      <c r="DI1636"/>
      <c r="DJ1636"/>
      <c r="DK1636"/>
      <c r="DL1636"/>
      <c r="DM1636"/>
      <c r="DN1636"/>
      <c r="DO1636"/>
      <c r="DP1636"/>
      <c r="DQ1636"/>
      <c r="DR1636"/>
      <c r="DS1636"/>
      <c r="DT1636"/>
      <c r="DU1636"/>
      <c r="DV1636"/>
      <c r="DW1636"/>
      <c r="DX1636"/>
      <c r="DY1636"/>
      <c r="DZ1636"/>
      <c r="EA1636"/>
      <c r="EB1636"/>
      <c r="EC1636"/>
      <c r="ED1636"/>
      <c r="EE1636"/>
      <c r="EF1636"/>
      <c r="EG1636"/>
      <c r="EH1636"/>
      <c r="EI1636"/>
      <c r="EJ1636"/>
      <c r="EK1636"/>
    </row>
    <row r="1637" spans="1:141" ht="15.75">
      <c r="A1637"/>
      <c r="B1637"/>
      <c r="C1637"/>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c r="CW1637"/>
      <c r="CX1637"/>
      <c r="CY1637"/>
      <c r="CZ1637"/>
      <c r="DA1637"/>
      <c r="DB1637"/>
      <c r="DC1637"/>
      <c r="DD1637"/>
      <c r="DE1637"/>
      <c r="DF1637"/>
      <c r="DG1637"/>
      <c r="DH1637"/>
      <c r="DI1637"/>
      <c r="DJ1637"/>
      <c r="DK1637"/>
      <c r="DL1637"/>
      <c r="DM1637"/>
      <c r="DN1637"/>
      <c r="DO1637"/>
      <c r="DP1637"/>
      <c r="DQ1637"/>
      <c r="DR1637"/>
      <c r="DS1637"/>
      <c r="DT1637"/>
      <c r="DU1637"/>
      <c r="DV1637"/>
      <c r="DW1637"/>
      <c r="DX1637"/>
      <c r="DY1637"/>
      <c r="DZ1637"/>
      <c r="EA1637"/>
      <c r="EB1637"/>
      <c r="EC1637"/>
      <c r="ED1637"/>
      <c r="EE1637"/>
      <c r="EF1637"/>
      <c r="EG1637"/>
      <c r="EH1637"/>
      <c r="EI1637"/>
      <c r="EJ1637"/>
      <c r="EK1637"/>
    </row>
    <row r="1638" spans="1:141" ht="15.75">
      <c r="A1638"/>
      <c r="B1638"/>
      <c r="C1638"/>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c r="CW1638"/>
      <c r="CX1638"/>
      <c r="CY1638"/>
      <c r="CZ1638"/>
      <c r="DA1638"/>
      <c r="DB1638"/>
      <c r="DC1638"/>
      <c r="DD1638"/>
      <c r="DE1638"/>
      <c r="DF1638"/>
      <c r="DG1638"/>
      <c r="DH1638"/>
      <c r="DI1638"/>
      <c r="DJ1638"/>
      <c r="DK1638"/>
      <c r="DL1638"/>
      <c r="DM1638"/>
      <c r="DN1638"/>
      <c r="DO1638"/>
      <c r="DP1638"/>
      <c r="DQ1638"/>
      <c r="DR1638"/>
      <c r="DS1638"/>
      <c r="DT1638"/>
      <c r="DU1638"/>
      <c r="DV1638"/>
      <c r="DW1638"/>
      <c r="DX1638"/>
      <c r="DY1638"/>
      <c r="DZ1638"/>
      <c r="EA1638"/>
      <c r="EB1638"/>
      <c r="EC1638"/>
      <c r="ED1638"/>
      <c r="EE1638"/>
      <c r="EF1638"/>
      <c r="EG1638"/>
      <c r="EH1638"/>
      <c r="EI1638"/>
      <c r="EJ1638"/>
      <c r="EK1638"/>
    </row>
    <row r="1639" spans="1:141" ht="15.75">
      <c r="A1639"/>
      <c r="B1639"/>
      <c r="C1639"/>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c r="CW1639"/>
      <c r="CX1639"/>
      <c r="CY1639"/>
      <c r="CZ1639"/>
      <c r="DA1639"/>
      <c r="DB1639"/>
      <c r="DC1639"/>
      <c r="DD1639"/>
      <c r="DE1639"/>
      <c r="DF1639"/>
      <c r="DG1639"/>
      <c r="DH1639"/>
      <c r="DI1639"/>
      <c r="DJ1639"/>
      <c r="DK1639"/>
      <c r="DL1639"/>
      <c r="DM1639"/>
      <c r="DN1639"/>
      <c r="DO1639"/>
      <c r="DP1639"/>
      <c r="DQ1639"/>
      <c r="DR1639"/>
      <c r="DS1639"/>
      <c r="DT1639"/>
      <c r="DU1639"/>
      <c r="DV1639"/>
      <c r="DW1639"/>
      <c r="DX1639"/>
      <c r="DY1639"/>
      <c r="DZ1639"/>
      <c r="EA1639"/>
      <c r="EB1639"/>
      <c r="EC1639"/>
      <c r="ED1639"/>
      <c r="EE1639"/>
      <c r="EF1639"/>
      <c r="EG1639"/>
      <c r="EH1639"/>
      <c r="EI1639"/>
      <c r="EJ1639"/>
      <c r="EK1639"/>
    </row>
    <row r="1640" spans="1:141" ht="15.75">
      <c r="A1640"/>
      <c r="B1640"/>
      <c r="C1640"/>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c r="CW1640"/>
      <c r="CX1640"/>
      <c r="CY1640"/>
      <c r="CZ1640"/>
      <c r="DA1640"/>
      <c r="DB1640"/>
      <c r="DC1640"/>
      <c r="DD1640"/>
      <c r="DE1640"/>
      <c r="DF1640"/>
      <c r="DG1640"/>
      <c r="DH1640"/>
      <c r="DI1640"/>
      <c r="DJ1640"/>
      <c r="DK1640"/>
      <c r="DL1640"/>
      <c r="DM1640"/>
      <c r="DN1640"/>
      <c r="DO1640"/>
      <c r="DP1640"/>
      <c r="DQ1640"/>
      <c r="DR1640"/>
      <c r="DS1640"/>
      <c r="DT1640"/>
      <c r="DU1640"/>
      <c r="DV1640"/>
      <c r="DW1640"/>
      <c r="DX1640"/>
      <c r="DY1640"/>
      <c r="DZ1640"/>
      <c r="EA1640"/>
      <c r="EB1640"/>
      <c r="EC1640"/>
      <c r="ED1640"/>
      <c r="EE1640"/>
      <c r="EF1640"/>
      <c r="EG1640"/>
      <c r="EH1640"/>
      <c r="EI1640"/>
      <c r="EJ1640"/>
      <c r="EK1640"/>
    </row>
    <row r="1641" spans="1:141" ht="15.75">
      <c r="A1641"/>
      <c r="B1641"/>
      <c r="C1641"/>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c r="CW1641"/>
      <c r="CX1641"/>
      <c r="CY1641"/>
      <c r="CZ1641"/>
      <c r="DA1641"/>
      <c r="DB1641"/>
      <c r="DC1641"/>
      <c r="DD1641"/>
      <c r="DE1641"/>
      <c r="DF1641"/>
      <c r="DG1641"/>
      <c r="DH1641"/>
      <c r="DI1641"/>
      <c r="DJ1641"/>
      <c r="DK1641"/>
      <c r="DL1641"/>
      <c r="DM1641"/>
      <c r="DN1641"/>
      <c r="DO1641"/>
      <c r="DP1641"/>
      <c r="DQ1641"/>
      <c r="DR1641"/>
      <c r="DS1641"/>
      <c r="DT1641"/>
      <c r="DU1641"/>
      <c r="DV1641"/>
      <c r="DW1641"/>
      <c r="DX1641"/>
      <c r="DY1641"/>
      <c r="DZ1641"/>
      <c r="EA1641"/>
      <c r="EB1641"/>
      <c r="EC1641"/>
      <c r="ED1641"/>
      <c r="EE1641"/>
      <c r="EF1641"/>
      <c r="EG1641"/>
      <c r="EH1641"/>
      <c r="EI1641"/>
      <c r="EJ1641"/>
      <c r="EK1641"/>
    </row>
    <row r="1642" spans="1:141" ht="15.75">
      <c r="A1642"/>
      <c r="B1642"/>
      <c r="C1642"/>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c r="CW1642"/>
      <c r="CX1642"/>
      <c r="CY1642"/>
      <c r="CZ1642"/>
      <c r="DA1642"/>
      <c r="DB1642"/>
      <c r="DC1642"/>
      <c r="DD1642"/>
      <c r="DE1642"/>
      <c r="DF1642"/>
      <c r="DG1642"/>
      <c r="DH1642"/>
      <c r="DI1642"/>
      <c r="DJ1642"/>
      <c r="DK1642"/>
      <c r="DL1642"/>
      <c r="DM1642"/>
      <c r="DN1642"/>
      <c r="DO1642"/>
      <c r="DP1642"/>
      <c r="DQ1642"/>
      <c r="DR1642"/>
      <c r="DS1642"/>
      <c r="DT1642"/>
      <c r="DU1642"/>
      <c r="DV1642"/>
      <c r="DW1642"/>
      <c r="DX1642"/>
      <c r="DY1642"/>
      <c r="DZ1642"/>
      <c r="EA1642"/>
      <c r="EB1642"/>
      <c r="EC1642"/>
      <c r="ED1642"/>
      <c r="EE1642"/>
      <c r="EF1642"/>
      <c r="EG1642"/>
      <c r="EH1642"/>
      <c r="EI1642"/>
      <c r="EJ1642"/>
      <c r="EK1642"/>
    </row>
    <row r="1643" spans="1:141" ht="15.75">
      <c r="A1643"/>
      <c r="B1643"/>
      <c r="C1643"/>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c r="CW1643"/>
      <c r="CX1643"/>
      <c r="CY1643"/>
      <c r="CZ1643"/>
      <c r="DA1643"/>
      <c r="DB1643"/>
      <c r="DC1643"/>
      <c r="DD1643"/>
      <c r="DE1643"/>
      <c r="DF1643"/>
      <c r="DG1643"/>
      <c r="DH1643"/>
      <c r="DI1643"/>
      <c r="DJ1643"/>
      <c r="DK1643"/>
      <c r="DL1643"/>
      <c r="DM1643"/>
      <c r="DN1643"/>
      <c r="DO1643"/>
      <c r="DP1643"/>
      <c r="DQ1643"/>
      <c r="DR1643"/>
      <c r="DS1643"/>
      <c r="DT1643"/>
      <c r="DU1643"/>
      <c r="DV1643"/>
      <c r="DW1643"/>
      <c r="DX1643"/>
      <c r="DY1643"/>
      <c r="DZ1643"/>
      <c r="EA1643"/>
      <c r="EB1643"/>
      <c r="EC1643"/>
      <c r="ED1643"/>
      <c r="EE1643"/>
      <c r="EF1643"/>
      <c r="EG1643"/>
      <c r="EH1643"/>
      <c r="EI1643"/>
      <c r="EJ1643"/>
      <c r="EK1643"/>
    </row>
    <row r="1644" spans="1:141" ht="15.75">
      <c r="A1644"/>
      <c r="B1644"/>
      <c r="C1644"/>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c r="CW1644"/>
      <c r="CX1644"/>
      <c r="CY1644"/>
      <c r="CZ1644"/>
      <c r="DA1644"/>
      <c r="DB1644"/>
      <c r="DC1644"/>
      <c r="DD1644"/>
      <c r="DE1644"/>
      <c r="DF1644"/>
      <c r="DG1644"/>
      <c r="DH1644"/>
      <c r="DI1644"/>
      <c r="DJ1644"/>
      <c r="DK1644"/>
      <c r="DL1644"/>
      <c r="DM1644"/>
      <c r="DN1644"/>
      <c r="DO1644"/>
      <c r="DP1644"/>
      <c r="DQ1644"/>
      <c r="DR1644"/>
      <c r="DS1644"/>
      <c r="DT1644"/>
      <c r="DU1644"/>
      <c r="DV1644"/>
      <c r="DW1644"/>
      <c r="DX1644"/>
      <c r="DY1644"/>
      <c r="DZ1644"/>
      <c r="EA1644"/>
      <c r="EB1644"/>
      <c r="EC1644"/>
      <c r="ED1644"/>
      <c r="EE1644"/>
      <c r="EF1644"/>
      <c r="EG1644"/>
      <c r="EH1644"/>
      <c r="EI1644"/>
      <c r="EJ1644"/>
      <c r="EK1644"/>
    </row>
    <row r="1645" spans="1:141" ht="15.75">
      <c r="A1645"/>
      <c r="B1645"/>
      <c r="C1645"/>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c r="CW1645"/>
      <c r="CX1645"/>
      <c r="CY1645"/>
      <c r="CZ1645"/>
      <c r="DA1645"/>
      <c r="DB1645"/>
      <c r="DC1645"/>
      <c r="DD1645"/>
      <c r="DE1645"/>
      <c r="DF1645"/>
      <c r="DG1645"/>
      <c r="DH1645"/>
      <c r="DI1645"/>
      <c r="DJ1645"/>
      <c r="DK1645"/>
      <c r="DL1645"/>
      <c r="DM1645"/>
      <c r="DN1645"/>
      <c r="DO1645"/>
      <c r="DP1645"/>
      <c r="DQ1645"/>
      <c r="DR1645"/>
      <c r="DS1645"/>
      <c r="DT1645"/>
      <c r="DU1645"/>
      <c r="DV1645"/>
      <c r="DW1645"/>
      <c r="DX1645"/>
      <c r="DY1645"/>
      <c r="DZ1645"/>
      <c r="EA1645"/>
      <c r="EB1645"/>
      <c r="EC1645"/>
      <c r="ED1645"/>
      <c r="EE1645"/>
      <c r="EF1645"/>
      <c r="EG1645"/>
      <c r="EH1645"/>
      <c r="EI1645"/>
      <c r="EJ1645"/>
      <c r="EK1645"/>
    </row>
    <row r="1646" spans="1:141" ht="15.75">
      <c r="A1646"/>
      <c r="B1646"/>
      <c r="C1646"/>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c r="CW1646"/>
      <c r="CX1646"/>
      <c r="CY1646"/>
      <c r="CZ1646"/>
      <c r="DA1646"/>
      <c r="DB1646"/>
      <c r="DC1646"/>
      <c r="DD1646"/>
      <c r="DE1646"/>
      <c r="DF1646"/>
      <c r="DG1646"/>
      <c r="DH1646"/>
      <c r="DI1646"/>
      <c r="DJ1646"/>
      <c r="DK1646"/>
      <c r="DL1646"/>
      <c r="DM1646"/>
      <c r="DN1646"/>
      <c r="DO1646"/>
      <c r="DP1646"/>
      <c r="DQ1646"/>
      <c r="DR1646"/>
      <c r="DS1646"/>
      <c r="DT1646"/>
      <c r="DU1646"/>
      <c r="DV1646"/>
      <c r="DW1646"/>
      <c r="DX1646"/>
      <c r="DY1646"/>
      <c r="DZ1646"/>
      <c r="EA1646"/>
      <c r="EB1646"/>
      <c r="EC1646"/>
      <c r="ED1646"/>
      <c r="EE1646"/>
      <c r="EF1646"/>
      <c r="EG1646"/>
      <c r="EH1646"/>
      <c r="EI1646"/>
      <c r="EJ1646"/>
      <c r="EK1646"/>
    </row>
    <row r="1647" spans="1:141" ht="15.75">
      <c r="A1647"/>
      <c r="B1647"/>
      <c r="C1647"/>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c r="CW1647"/>
      <c r="CX1647"/>
      <c r="CY1647"/>
      <c r="CZ1647"/>
      <c r="DA1647"/>
      <c r="DB1647"/>
      <c r="DC1647"/>
      <c r="DD1647"/>
      <c r="DE1647"/>
      <c r="DF1647"/>
      <c r="DG1647"/>
      <c r="DH1647"/>
      <c r="DI1647"/>
      <c r="DJ1647"/>
      <c r="DK1647"/>
      <c r="DL1647"/>
      <c r="DM1647"/>
      <c r="DN1647"/>
      <c r="DO1647"/>
      <c r="DP1647"/>
      <c r="DQ1647"/>
      <c r="DR1647"/>
      <c r="DS1647"/>
      <c r="DT1647"/>
      <c r="DU1647"/>
      <c r="DV1647"/>
      <c r="DW1647"/>
      <c r="DX1647"/>
      <c r="DY1647"/>
      <c r="DZ1647"/>
      <c r="EA1647"/>
      <c r="EB1647"/>
      <c r="EC1647"/>
      <c r="ED1647"/>
      <c r="EE1647"/>
      <c r="EF1647"/>
      <c r="EG1647"/>
      <c r="EH1647"/>
      <c r="EI1647"/>
      <c r="EJ1647"/>
      <c r="EK1647"/>
    </row>
    <row r="1648" spans="1:141" ht="15.75">
      <c r="A1648"/>
      <c r="B1648"/>
      <c r="C1648"/>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c r="CW1648"/>
      <c r="CX1648"/>
      <c r="CY1648"/>
      <c r="CZ1648"/>
      <c r="DA1648"/>
      <c r="DB1648"/>
      <c r="DC1648"/>
      <c r="DD1648"/>
      <c r="DE1648"/>
      <c r="DF1648"/>
      <c r="DG1648"/>
      <c r="DH1648"/>
      <c r="DI1648"/>
      <c r="DJ1648"/>
      <c r="DK1648"/>
      <c r="DL1648"/>
      <c r="DM1648"/>
      <c r="DN1648"/>
      <c r="DO1648"/>
      <c r="DP1648"/>
      <c r="DQ1648"/>
      <c r="DR1648"/>
      <c r="DS1648"/>
      <c r="DT1648"/>
      <c r="DU1648"/>
      <c r="DV1648"/>
      <c r="DW1648"/>
      <c r="DX1648"/>
      <c r="DY1648"/>
      <c r="DZ1648"/>
      <c r="EA1648"/>
      <c r="EB1648"/>
      <c r="EC1648"/>
      <c r="ED1648"/>
      <c r="EE1648"/>
      <c r="EF1648"/>
      <c r="EG1648"/>
      <c r="EH1648"/>
      <c r="EI1648"/>
      <c r="EJ1648"/>
      <c r="EK1648"/>
    </row>
    <row r="1649" spans="1:141" ht="15.75">
      <c r="A1649"/>
      <c r="B1649"/>
      <c r="C1649"/>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c r="CW1649"/>
      <c r="CX1649"/>
      <c r="CY1649"/>
      <c r="CZ1649"/>
      <c r="DA1649"/>
      <c r="DB1649"/>
      <c r="DC1649"/>
      <c r="DD1649"/>
      <c r="DE1649"/>
      <c r="DF1649"/>
      <c r="DG1649"/>
      <c r="DH1649"/>
      <c r="DI1649"/>
      <c r="DJ1649"/>
      <c r="DK1649"/>
      <c r="DL1649"/>
      <c r="DM1649"/>
      <c r="DN1649"/>
      <c r="DO1649"/>
      <c r="DP1649"/>
      <c r="DQ1649"/>
      <c r="DR1649"/>
      <c r="DS1649"/>
      <c r="DT1649"/>
      <c r="DU1649"/>
      <c r="DV1649"/>
      <c r="DW1649"/>
      <c r="DX1649"/>
      <c r="DY1649"/>
      <c r="DZ1649"/>
      <c r="EA1649"/>
      <c r="EB1649"/>
      <c r="EC1649"/>
      <c r="ED1649"/>
      <c r="EE1649"/>
      <c r="EF1649"/>
      <c r="EG1649"/>
      <c r="EH1649"/>
      <c r="EI1649"/>
      <c r="EJ1649"/>
      <c r="EK1649"/>
    </row>
    <row r="1650" spans="1:141" ht="15.75">
      <c r="A1650"/>
      <c r="B1650"/>
      <c r="C1650"/>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c r="CW1650"/>
      <c r="CX1650"/>
      <c r="CY1650"/>
      <c r="CZ1650"/>
      <c r="DA1650"/>
      <c r="DB1650"/>
      <c r="DC1650"/>
      <c r="DD1650"/>
      <c r="DE1650"/>
      <c r="DF1650"/>
      <c r="DG1650"/>
      <c r="DH1650"/>
      <c r="DI1650"/>
      <c r="DJ1650"/>
      <c r="DK1650"/>
      <c r="DL1650"/>
      <c r="DM1650"/>
      <c r="DN1650"/>
      <c r="DO1650"/>
      <c r="DP1650"/>
      <c r="DQ1650"/>
      <c r="DR1650"/>
      <c r="DS1650"/>
      <c r="DT1650"/>
      <c r="DU1650"/>
      <c r="DV1650"/>
      <c r="DW1650"/>
      <c r="DX1650"/>
      <c r="DY1650"/>
      <c r="DZ1650"/>
      <c r="EA1650"/>
      <c r="EB1650"/>
      <c r="EC1650"/>
      <c r="ED1650"/>
      <c r="EE1650"/>
      <c r="EF1650"/>
      <c r="EG1650"/>
      <c r="EH1650"/>
      <c r="EI1650"/>
      <c r="EJ1650"/>
      <c r="EK1650"/>
    </row>
    <row r="1651" spans="1:141" ht="15.75">
      <c r="A1651"/>
      <c r="B1651"/>
      <c r="C1651"/>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c r="CW1651"/>
      <c r="CX1651"/>
      <c r="CY1651"/>
      <c r="CZ1651"/>
      <c r="DA1651"/>
      <c r="DB1651"/>
      <c r="DC1651"/>
      <c r="DD1651"/>
      <c r="DE1651"/>
      <c r="DF1651"/>
      <c r="DG1651"/>
      <c r="DH1651"/>
      <c r="DI1651"/>
      <c r="DJ1651"/>
      <c r="DK1651"/>
      <c r="DL1651"/>
      <c r="DM1651"/>
      <c r="DN1651"/>
      <c r="DO1651"/>
      <c r="DP1651"/>
      <c r="DQ1651"/>
      <c r="DR1651"/>
      <c r="DS1651"/>
      <c r="DT1651"/>
      <c r="DU1651"/>
      <c r="DV1651"/>
      <c r="DW1651"/>
      <c r="DX1651"/>
      <c r="DY1651"/>
      <c r="DZ1651"/>
      <c r="EA1651"/>
      <c r="EB1651"/>
      <c r="EC1651"/>
      <c r="ED1651"/>
      <c r="EE1651"/>
      <c r="EF1651"/>
      <c r="EG1651"/>
      <c r="EH1651"/>
      <c r="EI1651"/>
      <c r="EJ1651"/>
      <c r="EK1651"/>
    </row>
    <row r="1652" spans="1:141" ht="15.75">
      <c r="A1652"/>
      <c r="B1652"/>
      <c r="C1652"/>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c r="CW1652"/>
      <c r="CX1652"/>
      <c r="CY1652"/>
      <c r="CZ1652"/>
      <c r="DA1652"/>
      <c r="DB1652"/>
      <c r="DC1652"/>
      <c r="DD1652"/>
      <c r="DE1652"/>
      <c r="DF1652"/>
      <c r="DG1652"/>
      <c r="DH1652"/>
      <c r="DI1652"/>
      <c r="DJ1652"/>
      <c r="DK1652"/>
      <c r="DL1652"/>
      <c r="DM1652"/>
      <c r="DN1652"/>
      <c r="DO1652"/>
      <c r="DP1652"/>
      <c r="DQ1652"/>
      <c r="DR1652"/>
      <c r="DS1652"/>
      <c r="DT1652"/>
      <c r="DU1652"/>
      <c r="DV1652"/>
      <c r="DW1652"/>
      <c r="DX1652"/>
      <c r="DY1652"/>
      <c r="DZ1652"/>
      <c r="EA1652"/>
      <c r="EB1652"/>
      <c r="EC1652"/>
      <c r="ED1652"/>
      <c r="EE1652"/>
      <c r="EF1652"/>
      <c r="EG1652"/>
      <c r="EH1652"/>
      <c r="EI1652"/>
      <c r="EJ1652"/>
      <c r="EK1652"/>
    </row>
    <row r="1653" spans="1:141" ht="15.75">
      <c r="A1653"/>
      <c r="B1653"/>
      <c r="C1653"/>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c r="CW1653"/>
      <c r="CX1653"/>
      <c r="CY1653"/>
      <c r="CZ1653"/>
      <c r="DA1653"/>
      <c r="DB1653"/>
      <c r="DC1653"/>
      <c r="DD1653"/>
      <c r="DE1653"/>
      <c r="DF1653"/>
      <c r="DG1653"/>
      <c r="DH1653"/>
      <c r="DI1653"/>
      <c r="DJ1653"/>
      <c r="DK1653"/>
      <c r="DL1653"/>
      <c r="DM1653"/>
      <c r="DN1653"/>
      <c r="DO1653"/>
      <c r="DP1653"/>
      <c r="DQ1653"/>
      <c r="DR1653"/>
      <c r="DS1653"/>
      <c r="DT1653"/>
      <c r="DU1653"/>
      <c r="DV1653"/>
      <c r="DW1653"/>
      <c r="DX1653"/>
      <c r="DY1653"/>
      <c r="DZ1653"/>
      <c r="EA1653"/>
      <c r="EB1653"/>
      <c r="EC1653"/>
      <c r="ED1653"/>
      <c r="EE1653"/>
      <c r="EF1653"/>
      <c r="EG1653"/>
      <c r="EH1653"/>
      <c r="EI1653"/>
      <c r="EJ1653"/>
      <c r="EK1653"/>
    </row>
    <row r="1654" spans="1:141" ht="15.75">
      <c r="A1654"/>
      <c r="B1654"/>
      <c r="C1654"/>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c r="CW1654"/>
      <c r="CX1654"/>
      <c r="CY1654"/>
      <c r="CZ1654"/>
      <c r="DA1654"/>
      <c r="DB1654"/>
      <c r="DC1654"/>
      <c r="DD1654"/>
      <c r="DE1654"/>
      <c r="DF1654"/>
      <c r="DG1654"/>
      <c r="DH1654"/>
      <c r="DI1654"/>
      <c r="DJ1654"/>
      <c r="DK1654"/>
      <c r="DL1654"/>
      <c r="DM1654"/>
      <c r="DN1654"/>
      <c r="DO1654"/>
      <c r="DP1654"/>
      <c r="DQ1654"/>
      <c r="DR1654"/>
      <c r="DS1654"/>
      <c r="DT1654"/>
      <c r="DU1654"/>
      <c r="DV1654"/>
      <c r="DW1654"/>
      <c r="DX1654"/>
      <c r="DY1654"/>
      <c r="DZ1654"/>
      <c r="EA1654"/>
      <c r="EB1654"/>
      <c r="EC1654"/>
      <c r="ED1654"/>
      <c r="EE1654"/>
      <c r="EF1654"/>
      <c r="EG1654"/>
      <c r="EH1654"/>
      <c r="EI1654"/>
      <c r="EJ1654"/>
      <c r="EK1654"/>
    </row>
    <row r="1655" spans="1:141" ht="15.75">
      <c r="A1655"/>
      <c r="B1655"/>
      <c r="C1655"/>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c r="CW1655"/>
      <c r="CX1655"/>
      <c r="CY1655"/>
      <c r="CZ1655"/>
      <c r="DA1655"/>
      <c r="DB1655"/>
      <c r="DC1655"/>
      <c r="DD1655"/>
      <c r="DE1655"/>
      <c r="DF1655"/>
      <c r="DG1655"/>
      <c r="DH1655"/>
      <c r="DI1655"/>
      <c r="DJ1655"/>
      <c r="DK1655"/>
      <c r="DL1655"/>
      <c r="DM1655"/>
      <c r="DN1655"/>
      <c r="DO1655"/>
      <c r="DP1655"/>
      <c r="DQ1655"/>
      <c r="DR1655"/>
      <c r="DS1655"/>
      <c r="DT1655"/>
      <c r="DU1655"/>
      <c r="DV1655"/>
      <c r="DW1655"/>
      <c r="DX1655"/>
      <c r="DY1655"/>
      <c r="DZ1655"/>
      <c r="EA1655"/>
      <c r="EB1655"/>
      <c r="EC1655"/>
      <c r="ED1655"/>
      <c r="EE1655"/>
      <c r="EF1655"/>
      <c r="EG1655"/>
      <c r="EH1655"/>
      <c r="EI1655"/>
      <c r="EJ1655"/>
      <c r="EK1655"/>
    </row>
    <row r="1656" spans="1:141" ht="15.75">
      <c r="A1656"/>
      <c r="B1656"/>
      <c r="C1656"/>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c r="CW1656"/>
      <c r="CX1656"/>
      <c r="CY1656"/>
      <c r="CZ1656"/>
      <c r="DA1656"/>
      <c r="DB1656"/>
      <c r="DC1656"/>
      <c r="DD1656"/>
      <c r="DE1656"/>
      <c r="DF1656"/>
      <c r="DG1656"/>
      <c r="DH1656"/>
      <c r="DI1656"/>
      <c r="DJ1656"/>
      <c r="DK1656"/>
      <c r="DL1656"/>
      <c r="DM1656"/>
      <c r="DN1656"/>
      <c r="DO1656"/>
      <c r="DP1656"/>
      <c r="DQ1656"/>
      <c r="DR1656"/>
      <c r="DS1656"/>
      <c r="DT1656"/>
      <c r="DU1656"/>
      <c r="DV1656"/>
      <c r="DW1656"/>
      <c r="DX1656"/>
      <c r="DY1656"/>
      <c r="DZ1656"/>
      <c r="EA1656"/>
      <c r="EB1656"/>
      <c r="EC1656"/>
      <c r="ED1656"/>
      <c r="EE1656"/>
      <c r="EF1656"/>
      <c r="EG1656"/>
      <c r="EH1656"/>
      <c r="EI1656"/>
      <c r="EJ1656"/>
      <c r="EK1656"/>
    </row>
    <row r="1657" spans="1:141" ht="15.75">
      <c r="A1657"/>
      <c r="B1657"/>
      <c r="C1657"/>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c r="CW1657"/>
      <c r="CX1657"/>
      <c r="CY1657"/>
      <c r="CZ1657"/>
      <c r="DA1657"/>
      <c r="DB1657"/>
      <c r="DC1657"/>
      <c r="DD1657"/>
      <c r="DE1657"/>
      <c r="DF1657"/>
      <c r="DG1657"/>
      <c r="DH1657"/>
      <c r="DI1657"/>
      <c r="DJ1657"/>
      <c r="DK1657"/>
      <c r="DL1657"/>
      <c r="DM1657"/>
      <c r="DN1657"/>
      <c r="DO1657"/>
      <c r="DP1657"/>
      <c r="DQ1657"/>
      <c r="DR1657"/>
      <c r="DS1657"/>
      <c r="DT1657"/>
      <c r="DU1657"/>
      <c r="DV1657"/>
      <c r="DW1657"/>
      <c r="DX1657"/>
      <c r="DY1657"/>
      <c r="DZ1657"/>
      <c r="EA1657"/>
      <c r="EB1657"/>
      <c r="EC1657"/>
      <c r="ED1657"/>
      <c r="EE1657"/>
      <c r="EF1657"/>
      <c r="EG1657"/>
      <c r="EH1657"/>
      <c r="EI1657"/>
      <c r="EJ1657"/>
      <c r="EK1657"/>
    </row>
    <row r="1658" spans="1:141" ht="15.75">
      <c r="A1658"/>
      <c r="B1658"/>
      <c r="C1658"/>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c r="CW1658"/>
      <c r="CX1658"/>
      <c r="CY1658"/>
      <c r="CZ1658"/>
      <c r="DA1658"/>
      <c r="DB1658"/>
      <c r="DC1658"/>
      <c r="DD1658"/>
      <c r="DE1658"/>
      <c r="DF1658"/>
      <c r="DG1658"/>
      <c r="DH1658"/>
      <c r="DI1658"/>
      <c r="DJ1658"/>
      <c r="DK1658"/>
      <c r="DL1658"/>
      <c r="DM1658"/>
      <c r="DN1658"/>
      <c r="DO1658"/>
      <c r="DP1658"/>
      <c r="DQ1658"/>
      <c r="DR1658"/>
      <c r="DS1658"/>
      <c r="DT1658"/>
      <c r="DU1658"/>
      <c r="DV1658"/>
      <c r="DW1658"/>
      <c r="DX1658"/>
      <c r="DY1658"/>
      <c r="DZ1658"/>
      <c r="EA1658"/>
      <c r="EB1658"/>
      <c r="EC1658"/>
      <c r="ED1658"/>
      <c r="EE1658"/>
      <c r="EF1658"/>
      <c r="EG1658"/>
      <c r="EH1658"/>
      <c r="EI1658"/>
      <c r="EJ1658"/>
      <c r="EK1658"/>
    </row>
    <row r="1659" spans="1:141" ht="15.75">
      <c r="A1659"/>
      <c r="B1659"/>
      <c r="C1659"/>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c r="CW1659"/>
      <c r="CX1659"/>
      <c r="CY1659"/>
      <c r="CZ1659"/>
      <c r="DA1659"/>
      <c r="DB1659"/>
      <c r="DC1659"/>
      <c r="DD1659"/>
      <c r="DE1659"/>
      <c r="DF1659"/>
      <c r="DG1659"/>
      <c r="DH1659"/>
      <c r="DI1659"/>
      <c r="DJ1659"/>
      <c r="DK1659"/>
      <c r="DL1659"/>
      <c r="DM1659"/>
      <c r="DN1659"/>
      <c r="DO1659"/>
      <c r="DP1659"/>
      <c r="DQ1659"/>
      <c r="DR1659"/>
      <c r="DS1659"/>
      <c r="DT1659"/>
      <c r="DU1659"/>
      <c r="DV1659"/>
      <c r="DW1659"/>
      <c r="DX1659"/>
      <c r="DY1659"/>
      <c r="DZ1659"/>
      <c r="EA1659"/>
      <c r="EB1659"/>
      <c r="EC1659"/>
      <c r="ED1659"/>
      <c r="EE1659"/>
      <c r="EF1659"/>
      <c r="EG1659"/>
      <c r="EH1659"/>
      <c r="EI1659"/>
      <c r="EJ1659"/>
      <c r="EK1659"/>
    </row>
    <row r="1660" spans="1:141" ht="15.75">
      <c r="A1660"/>
      <c r="B1660"/>
      <c r="C1660"/>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c r="CW1660"/>
      <c r="CX1660"/>
      <c r="CY1660"/>
      <c r="CZ1660"/>
      <c r="DA1660"/>
      <c r="DB1660"/>
      <c r="DC1660"/>
      <c r="DD1660"/>
      <c r="DE1660"/>
      <c r="DF1660"/>
      <c r="DG1660"/>
      <c r="DH1660"/>
      <c r="DI1660"/>
      <c r="DJ1660"/>
      <c r="DK1660"/>
      <c r="DL1660"/>
      <c r="DM1660"/>
      <c r="DN1660"/>
      <c r="DO1660"/>
      <c r="DP1660"/>
      <c r="DQ1660"/>
      <c r="DR1660"/>
      <c r="DS1660"/>
      <c r="DT1660"/>
      <c r="DU1660"/>
      <c r="DV1660"/>
      <c r="DW1660"/>
      <c r="DX1660"/>
      <c r="DY1660"/>
      <c r="DZ1660"/>
      <c r="EA1660"/>
      <c r="EB1660"/>
      <c r="EC1660"/>
      <c r="ED1660"/>
      <c r="EE1660"/>
      <c r="EF1660"/>
      <c r="EG1660"/>
      <c r="EH1660"/>
      <c r="EI1660"/>
      <c r="EJ1660"/>
      <c r="EK1660"/>
    </row>
    <row r="1661" spans="1:141" ht="15.75">
      <c r="A1661"/>
      <c r="B1661"/>
      <c r="C1661"/>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c r="CW1661"/>
      <c r="CX1661"/>
      <c r="CY1661"/>
      <c r="CZ1661"/>
      <c r="DA1661"/>
      <c r="DB1661"/>
      <c r="DC1661"/>
      <c r="DD1661"/>
      <c r="DE1661"/>
      <c r="DF1661"/>
      <c r="DG1661"/>
      <c r="DH1661"/>
      <c r="DI1661"/>
      <c r="DJ1661"/>
      <c r="DK1661"/>
      <c r="DL1661"/>
      <c r="DM1661"/>
      <c r="DN1661"/>
      <c r="DO1661"/>
      <c r="DP1661"/>
      <c r="DQ1661"/>
      <c r="DR1661"/>
      <c r="DS1661"/>
      <c r="DT1661"/>
      <c r="DU1661"/>
      <c r="DV1661"/>
      <c r="DW1661"/>
      <c r="DX1661"/>
      <c r="DY1661"/>
      <c r="DZ1661"/>
      <c r="EA1661"/>
      <c r="EB1661"/>
      <c r="EC1661"/>
      <c r="ED1661"/>
      <c r="EE1661"/>
      <c r="EF1661"/>
      <c r="EG1661"/>
      <c r="EH1661"/>
      <c r="EI1661"/>
      <c r="EJ1661"/>
      <c r="EK1661"/>
    </row>
    <row r="1662" spans="1:141" ht="15.75">
      <c r="A1662"/>
      <c r="B1662"/>
      <c r="C1662"/>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c r="CW1662"/>
      <c r="CX1662"/>
      <c r="CY1662"/>
      <c r="CZ1662"/>
      <c r="DA1662"/>
      <c r="DB1662"/>
      <c r="DC1662"/>
      <c r="DD1662"/>
      <c r="DE1662"/>
      <c r="DF1662"/>
      <c r="DG1662"/>
      <c r="DH1662"/>
      <c r="DI1662"/>
      <c r="DJ1662"/>
      <c r="DK1662"/>
      <c r="DL1662"/>
      <c r="DM1662"/>
      <c r="DN1662"/>
      <c r="DO1662"/>
      <c r="DP1662"/>
      <c r="DQ1662"/>
      <c r="DR1662"/>
      <c r="DS1662"/>
      <c r="DT1662"/>
      <c r="DU1662"/>
      <c r="DV1662"/>
      <c r="DW1662"/>
      <c r="DX1662"/>
      <c r="DY1662"/>
      <c r="DZ1662"/>
      <c r="EA1662"/>
      <c r="EB1662"/>
      <c r="EC1662"/>
      <c r="ED1662"/>
      <c r="EE1662"/>
      <c r="EF1662"/>
      <c r="EG1662"/>
      <c r="EH1662"/>
      <c r="EI1662"/>
      <c r="EJ1662"/>
      <c r="EK1662"/>
    </row>
    <row r="1663" spans="1:141" ht="15.75">
      <c r="A1663"/>
      <c r="B1663"/>
      <c r="C1663"/>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c r="CW1663"/>
      <c r="CX1663"/>
      <c r="CY1663"/>
      <c r="CZ1663"/>
      <c r="DA1663"/>
      <c r="DB1663"/>
      <c r="DC1663"/>
      <c r="DD1663"/>
      <c r="DE1663"/>
      <c r="DF1663"/>
      <c r="DG1663"/>
      <c r="DH1663"/>
      <c r="DI1663"/>
      <c r="DJ1663"/>
      <c r="DK1663"/>
      <c r="DL1663"/>
      <c r="DM1663"/>
      <c r="DN1663"/>
      <c r="DO1663"/>
      <c r="DP1663"/>
      <c r="DQ1663"/>
      <c r="DR1663"/>
      <c r="DS1663"/>
      <c r="DT1663"/>
      <c r="DU1663"/>
      <c r="DV1663"/>
      <c r="DW1663"/>
      <c r="DX1663"/>
      <c r="DY1663"/>
      <c r="DZ1663"/>
      <c r="EA1663"/>
      <c r="EB1663"/>
      <c r="EC1663"/>
      <c r="ED1663"/>
      <c r="EE1663"/>
      <c r="EF1663"/>
      <c r="EG1663"/>
      <c r="EH1663"/>
      <c r="EI1663"/>
      <c r="EJ1663"/>
      <c r="EK1663"/>
    </row>
    <row r="1664" spans="1:141" ht="15.75">
      <c r="A1664"/>
      <c r="B1664"/>
      <c r="C1664"/>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c r="CW1664"/>
      <c r="CX1664"/>
      <c r="CY1664"/>
      <c r="CZ1664"/>
      <c r="DA1664"/>
      <c r="DB1664"/>
      <c r="DC1664"/>
      <c r="DD1664"/>
      <c r="DE1664"/>
      <c r="DF1664"/>
      <c r="DG1664"/>
      <c r="DH1664"/>
      <c r="DI1664"/>
      <c r="DJ1664"/>
      <c r="DK1664"/>
      <c r="DL1664"/>
      <c r="DM1664"/>
      <c r="DN1664"/>
      <c r="DO1664"/>
      <c r="DP1664"/>
      <c r="DQ1664"/>
      <c r="DR1664"/>
      <c r="DS1664"/>
      <c r="DT1664"/>
      <c r="DU1664"/>
      <c r="DV1664"/>
      <c r="DW1664"/>
      <c r="DX1664"/>
      <c r="DY1664"/>
      <c r="DZ1664"/>
      <c r="EA1664"/>
      <c r="EB1664"/>
      <c r="EC1664"/>
      <c r="ED1664"/>
      <c r="EE1664"/>
      <c r="EF1664"/>
      <c r="EG1664"/>
      <c r="EH1664"/>
      <c r="EI1664"/>
      <c r="EJ1664"/>
      <c r="EK1664"/>
    </row>
    <row r="1665" spans="1:141" ht="15.75">
      <c r="A1665"/>
      <c r="B1665"/>
      <c r="C1665"/>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c r="CW1665"/>
      <c r="CX1665"/>
      <c r="CY1665"/>
      <c r="CZ1665"/>
      <c r="DA1665"/>
      <c r="DB1665"/>
      <c r="DC1665"/>
      <c r="DD1665"/>
      <c r="DE1665"/>
      <c r="DF1665"/>
      <c r="DG1665"/>
      <c r="DH1665"/>
      <c r="DI1665"/>
      <c r="DJ1665"/>
      <c r="DK1665"/>
      <c r="DL1665"/>
      <c r="DM1665"/>
      <c r="DN1665"/>
      <c r="DO1665"/>
      <c r="DP1665"/>
      <c r="DQ1665"/>
      <c r="DR1665"/>
      <c r="DS1665"/>
      <c r="DT1665"/>
      <c r="DU1665"/>
      <c r="DV1665"/>
      <c r="DW1665"/>
      <c r="DX1665"/>
      <c r="DY1665"/>
      <c r="DZ1665"/>
      <c r="EA1665"/>
      <c r="EB1665"/>
      <c r="EC1665"/>
      <c r="ED1665"/>
      <c r="EE1665"/>
      <c r="EF1665"/>
      <c r="EG1665"/>
      <c r="EH1665"/>
      <c r="EI1665"/>
      <c r="EJ1665"/>
      <c r="EK1665"/>
    </row>
    <row r="1666" spans="1:141" ht="15.75">
      <c r="A1666"/>
      <c r="B1666"/>
      <c r="C1666"/>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c r="CW1666"/>
      <c r="CX1666"/>
      <c r="CY1666"/>
      <c r="CZ1666"/>
      <c r="DA1666"/>
      <c r="DB1666"/>
      <c r="DC1666"/>
      <c r="DD1666"/>
      <c r="DE1666"/>
      <c r="DF1666"/>
      <c r="DG1666"/>
      <c r="DH1666"/>
      <c r="DI1666"/>
      <c r="DJ1666"/>
      <c r="DK1666"/>
      <c r="DL1666"/>
      <c r="DM1666"/>
      <c r="DN1666"/>
      <c r="DO1666"/>
      <c r="DP1666"/>
      <c r="DQ1666"/>
      <c r="DR1666"/>
      <c r="DS1666"/>
      <c r="DT1666"/>
      <c r="DU1666"/>
      <c r="DV1666"/>
      <c r="DW1666"/>
      <c r="DX1666"/>
      <c r="DY1666"/>
      <c r="DZ1666"/>
      <c r="EA1666"/>
      <c r="EB1666"/>
      <c r="EC1666"/>
      <c r="ED1666"/>
      <c r="EE1666"/>
      <c r="EF1666"/>
      <c r="EG1666"/>
      <c r="EH1666"/>
      <c r="EI1666"/>
      <c r="EJ1666"/>
      <c r="EK1666"/>
    </row>
    <row r="1667" spans="1:141" ht="15.75">
      <c r="A1667"/>
      <c r="B1667"/>
      <c r="C1667"/>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c r="CW1667"/>
      <c r="CX1667"/>
      <c r="CY1667"/>
      <c r="CZ1667"/>
      <c r="DA1667"/>
      <c r="DB1667"/>
      <c r="DC1667"/>
      <c r="DD1667"/>
      <c r="DE1667"/>
      <c r="DF1667"/>
      <c r="DG1667"/>
      <c r="DH1667"/>
      <c r="DI1667"/>
      <c r="DJ1667"/>
      <c r="DK1667"/>
      <c r="DL1667"/>
      <c r="DM1667"/>
      <c r="DN1667"/>
      <c r="DO1667"/>
      <c r="DP1667"/>
      <c r="DQ1667"/>
      <c r="DR1667"/>
      <c r="DS1667"/>
      <c r="DT1667"/>
      <c r="DU1667"/>
      <c r="DV1667"/>
      <c r="DW1667"/>
      <c r="DX1667"/>
      <c r="DY1667"/>
      <c r="DZ1667"/>
      <c r="EA1667"/>
      <c r="EB1667"/>
      <c r="EC1667"/>
      <c r="ED1667"/>
      <c r="EE1667"/>
      <c r="EF1667"/>
      <c r="EG1667"/>
      <c r="EH1667"/>
      <c r="EI1667"/>
      <c r="EJ1667"/>
      <c r="EK1667"/>
    </row>
    <row r="1668" spans="1:141" ht="15.75">
      <c r="A1668"/>
      <c r="B1668"/>
      <c r="C1668"/>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c r="CW1668"/>
      <c r="CX1668"/>
      <c r="CY1668"/>
      <c r="CZ1668"/>
      <c r="DA1668"/>
      <c r="DB1668"/>
      <c r="DC1668"/>
      <c r="DD1668"/>
      <c r="DE1668"/>
      <c r="DF1668"/>
      <c r="DG1668"/>
      <c r="DH1668"/>
      <c r="DI1668"/>
      <c r="DJ1668"/>
      <c r="DK1668"/>
      <c r="DL1668"/>
      <c r="DM1668"/>
      <c r="DN1668"/>
      <c r="DO1668"/>
      <c r="DP1668"/>
      <c r="DQ1668"/>
      <c r="DR1668"/>
      <c r="DS1668"/>
      <c r="DT1668"/>
      <c r="DU1668"/>
      <c r="DV1668"/>
      <c r="DW1668"/>
      <c r="DX1668"/>
      <c r="DY1668"/>
      <c r="DZ1668"/>
      <c r="EA1668"/>
      <c r="EB1668"/>
      <c r="EC1668"/>
      <c r="ED1668"/>
      <c r="EE1668"/>
      <c r="EF1668"/>
      <c r="EG1668"/>
      <c r="EH1668"/>
      <c r="EI1668"/>
      <c r="EJ1668"/>
      <c r="EK1668"/>
    </row>
    <row r="1669" spans="1:141" ht="15.75">
      <c r="A1669"/>
      <c r="B1669"/>
      <c r="C1669"/>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c r="CW1669"/>
      <c r="CX1669"/>
      <c r="CY1669"/>
      <c r="CZ1669"/>
      <c r="DA1669"/>
      <c r="DB1669"/>
      <c r="DC1669"/>
      <c r="DD1669"/>
      <c r="DE1669"/>
      <c r="DF1669"/>
      <c r="DG1669"/>
      <c r="DH1669"/>
      <c r="DI1669"/>
      <c r="DJ1669"/>
      <c r="DK1669"/>
      <c r="DL1669"/>
      <c r="DM1669"/>
      <c r="DN1669"/>
      <c r="DO1669"/>
      <c r="DP1669"/>
      <c r="DQ1669"/>
      <c r="DR1669"/>
      <c r="DS1669"/>
      <c r="DT1669"/>
      <c r="DU1669"/>
      <c r="DV1669"/>
      <c r="DW1669"/>
      <c r="DX1669"/>
      <c r="DY1669"/>
      <c r="DZ1669"/>
      <c r="EA1669"/>
      <c r="EB1669"/>
      <c r="EC1669"/>
      <c r="ED1669"/>
      <c r="EE1669"/>
      <c r="EF1669"/>
      <c r="EG1669"/>
      <c r="EH1669"/>
      <c r="EI1669"/>
      <c r="EJ1669"/>
      <c r="EK1669"/>
    </row>
    <row r="1670" spans="1:141" ht="15.75">
      <c r="A1670"/>
      <c r="B1670"/>
      <c r="C1670"/>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c r="CW1670"/>
      <c r="CX1670"/>
      <c r="CY1670"/>
      <c r="CZ1670"/>
      <c r="DA1670"/>
      <c r="DB1670"/>
      <c r="DC1670"/>
      <c r="DD1670"/>
      <c r="DE1670"/>
      <c r="DF1670"/>
      <c r="DG1670"/>
      <c r="DH1670"/>
      <c r="DI1670"/>
      <c r="DJ1670"/>
      <c r="DK1670"/>
      <c r="DL1670"/>
      <c r="DM1670"/>
      <c r="DN1670"/>
      <c r="DO1670"/>
      <c r="DP1670"/>
      <c r="DQ1670"/>
      <c r="DR1670"/>
      <c r="DS1670"/>
      <c r="DT1670"/>
      <c r="DU1670"/>
      <c r="DV1670"/>
      <c r="DW1670"/>
      <c r="DX1670"/>
      <c r="DY1670"/>
      <c r="DZ1670"/>
      <c r="EA1670"/>
      <c r="EB1670"/>
      <c r="EC1670"/>
      <c r="ED1670"/>
      <c r="EE1670"/>
      <c r="EF1670"/>
      <c r="EG1670"/>
      <c r="EH1670"/>
      <c r="EI1670"/>
      <c r="EJ1670"/>
      <c r="EK1670"/>
    </row>
    <row r="1671" spans="1:141" ht="15.75">
      <c r="A1671"/>
      <c r="B1671"/>
      <c r="C1671"/>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c r="CW1671"/>
      <c r="CX1671"/>
      <c r="CY1671"/>
      <c r="CZ1671"/>
      <c r="DA1671"/>
      <c r="DB1671"/>
      <c r="DC1671"/>
      <c r="DD1671"/>
      <c r="DE1671"/>
      <c r="DF1671"/>
      <c r="DG1671"/>
      <c r="DH1671"/>
      <c r="DI1671"/>
      <c r="DJ1671"/>
      <c r="DK1671"/>
      <c r="DL1671"/>
      <c r="DM1671"/>
      <c r="DN1671"/>
      <c r="DO1671"/>
      <c r="DP1671"/>
      <c r="DQ1671"/>
      <c r="DR1671"/>
      <c r="DS1671"/>
      <c r="DT1671"/>
      <c r="DU1671"/>
      <c r="DV1671"/>
      <c r="DW1671"/>
      <c r="DX1671"/>
      <c r="DY1671"/>
      <c r="DZ1671"/>
      <c r="EA1671"/>
      <c r="EB1671"/>
      <c r="EC1671"/>
      <c r="ED1671"/>
      <c r="EE1671"/>
      <c r="EF1671"/>
      <c r="EG1671"/>
      <c r="EH1671"/>
      <c r="EI1671"/>
      <c r="EJ1671"/>
      <c r="EK1671"/>
    </row>
    <row r="1672" spans="1:141" ht="15.75">
      <c r="A1672"/>
      <c r="B1672"/>
      <c r="C1672"/>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c r="CW1672"/>
      <c r="CX1672"/>
      <c r="CY1672"/>
      <c r="CZ1672"/>
      <c r="DA1672"/>
      <c r="DB1672"/>
      <c r="DC1672"/>
      <c r="DD1672"/>
      <c r="DE1672"/>
      <c r="DF1672"/>
      <c r="DG1672"/>
      <c r="DH1672"/>
      <c r="DI1672"/>
      <c r="DJ1672"/>
      <c r="DK1672"/>
      <c r="DL1672"/>
      <c r="DM1672"/>
      <c r="DN1672"/>
      <c r="DO1672"/>
      <c r="DP1672"/>
      <c r="DQ1672"/>
      <c r="DR1672"/>
      <c r="DS1672"/>
      <c r="DT1672"/>
      <c r="DU1672"/>
      <c r="DV1672"/>
      <c r="DW1672"/>
      <c r="DX1672"/>
      <c r="DY1672"/>
      <c r="DZ1672"/>
      <c r="EA1672"/>
      <c r="EB1672"/>
      <c r="EC1672"/>
      <c r="ED1672"/>
      <c r="EE1672"/>
      <c r="EF1672"/>
      <c r="EG1672"/>
      <c r="EH1672"/>
      <c r="EI1672"/>
      <c r="EJ1672"/>
      <c r="EK1672"/>
    </row>
    <row r="1673" spans="1:141" ht="15.75">
      <c r="A1673"/>
      <c r="B1673"/>
      <c r="C1673"/>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c r="CW1673"/>
      <c r="CX1673"/>
      <c r="CY1673"/>
      <c r="CZ1673"/>
      <c r="DA1673"/>
      <c r="DB1673"/>
      <c r="DC1673"/>
      <c r="DD1673"/>
      <c r="DE1673"/>
      <c r="DF1673"/>
      <c r="DG1673"/>
      <c r="DH1673"/>
      <c r="DI1673"/>
      <c r="DJ1673"/>
      <c r="DK1673"/>
      <c r="DL1673"/>
      <c r="DM1673"/>
      <c r="DN1673"/>
      <c r="DO1673"/>
      <c r="DP1673"/>
      <c r="DQ1673"/>
      <c r="DR1673"/>
      <c r="DS1673"/>
      <c r="DT1673"/>
      <c r="DU1673"/>
      <c r="DV1673"/>
      <c r="DW1673"/>
      <c r="DX1673"/>
      <c r="DY1673"/>
      <c r="DZ1673"/>
      <c r="EA1673"/>
      <c r="EB1673"/>
      <c r="EC1673"/>
      <c r="ED1673"/>
      <c r="EE1673"/>
      <c r="EF1673"/>
      <c r="EG1673"/>
      <c r="EH1673"/>
      <c r="EI1673"/>
      <c r="EJ1673"/>
      <c r="EK1673"/>
    </row>
    <row r="1674" spans="1:141" ht="15.75">
      <c r="A1674"/>
      <c r="B1674"/>
      <c r="C1674"/>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c r="CW1674"/>
      <c r="CX1674"/>
      <c r="CY1674"/>
      <c r="CZ1674"/>
      <c r="DA1674"/>
      <c r="DB1674"/>
      <c r="DC1674"/>
      <c r="DD1674"/>
      <c r="DE1674"/>
      <c r="DF1674"/>
      <c r="DG1674"/>
      <c r="DH1674"/>
      <c r="DI1674"/>
      <c r="DJ1674"/>
      <c r="DK1674"/>
      <c r="DL1674"/>
      <c r="DM1674"/>
      <c r="DN1674"/>
      <c r="DO1674"/>
      <c r="DP1674"/>
      <c r="DQ1674"/>
      <c r="DR1674"/>
      <c r="DS1674"/>
      <c r="DT1674"/>
      <c r="DU1674"/>
      <c r="DV1674"/>
      <c r="DW1674"/>
      <c r="DX1674"/>
      <c r="DY1674"/>
      <c r="DZ1674"/>
      <c r="EA1674"/>
      <c r="EB1674"/>
      <c r="EC1674"/>
      <c r="ED1674"/>
      <c r="EE1674"/>
      <c r="EF1674"/>
      <c r="EG1674"/>
      <c r="EH1674"/>
      <c r="EI1674"/>
      <c r="EJ1674"/>
      <c r="EK1674"/>
    </row>
    <row r="1675" spans="1:141" ht="15.75">
      <c r="A1675"/>
      <c r="B1675"/>
      <c r="C1675"/>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c r="CW1675"/>
      <c r="CX1675"/>
      <c r="CY1675"/>
      <c r="CZ1675"/>
      <c r="DA1675"/>
      <c r="DB1675"/>
      <c r="DC1675"/>
      <c r="DD1675"/>
      <c r="DE1675"/>
      <c r="DF1675"/>
      <c r="DG1675"/>
      <c r="DH1675"/>
      <c r="DI1675"/>
      <c r="DJ1675"/>
      <c r="DK1675"/>
      <c r="DL1675"/>
      <c r="DM1675"/>
      <c r="DN1675"/>
      <c r="DO1675"/>
      <c r="DP1675"/>
      <c r="DQ1675"/>
      <c r="DR1675"/>
      <c r="DS1675"/>
      <c r="DT1675"/>
      <c r="DU1675"/>
      <c r="DV1675"/>
      <c r="DW1675"/>
      <c r="DX1675"/>
      <c r="DY1675"/>
      <c r="DZ1675"/>
      <c r="EA1675"/>
      <c r="EB1675"/>
      <c r="EC1675"/>
      <c r="ED1675"/>
      <c r="EE1675"/>
      <c r="EF1675"/>
      <c r="EG1675"/>
      <c r="EH1675"/>
      <c r="EI1675"/>
      <c r="EJ1675"/>
      <c r="EK1675"/>
    </row>
    <row r="1676" spans="1:141" ht="15.75">
      <c r="A1676"/>
      <c r="B1676"/>
      <c r="C1676"/>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c r="CW1676"/>
      <c r="CX1676"/>
      <c r="CY1676"/>
      <c r="CZ1676"/>
      <c r="DA1676"/>
      <c r="DB1676"/>
      <c r="DC1676"/>
      <c r="DD1676"/>
      <c r="DE1676"/>
      <c r="DF1676"/>
      <c r="DG1676"/>
      <c r="DH1676"/>
      <c r="DI1676"/>
      <c r="DJ1676"/>
      <c r="DK1676"/>
      <c r="DL1676"/>
      <c r="DM1676"/>
      <c r="DN1676"/>
      <c r="DO1676"/>
      <c r="DP1676"/>
      <c r="DQ1676"/>
      <c r="DR1676"/>
      <c r="DS1676"/>
      <c r="DT1676"/>
      <c r="DU1676"/>
      <c r="DV1676"/>
      <c r="DW1676"/>
      <c r="DX1676"/>
      <c r="DY1676"/>
      <c r="DZ1676"/>
      <c r="EA1676"/>
      <c r="EB1676"/>
      <c r="EC1676"/>
      <c r="ED1676"/>
      <c r="EE1676"/>
      <c r="EF1676"/>
      <c r="EG1676"/>
      <c r="EH1676"/>
      <c r="EI1676"/>
      <c r="EJ1676"/>
      <c r="EK1676"/>
    </row>
    <row r="1677" spans="1:141" ht="15.75">
      <c r="A1677"/>
      <c r="B1677"/>
      <c r="C1677"/>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c r="CW1677"/>
      <c r="CX1677"/>
      <c r="CY1677"/>
      <c r="CZ1677"/>
      <c r="DA1677"/>
      <c r="DB1677"/>
      <c r="DC1677"/>
      <c r="DD1677"/>
      <c r="DE1677"/>
      <c r="DF1677"/>
      <c r="DG1677"/>
      <c r="DH1677"/>
      <c r="DI1677"/>
      <c r="DJ1677"/>
      <c r="DK1677"/>
      <c r="DL1677"/>
      <c r="DM1677"/>
      <c r="DN1677"/>
      <c r="DO1677"/>
      <c r="DP1677"/>
      <c r="DQ1677"/>
      <c r="DR1677"/>
      <c r="DS1677"/>
      <c r="DT1677"/>
      <c r="DU1677"/>
      <c r="DV1677"/>
      <c r="DW1677"/>
      <c r="DX1677"/>
      <c r="DY1677"/>
      <c r="DZ1677"/>
      <c r="EA1677"/>
      <c r="EB1677"/>
      <c r="EC1677"/>
      <c r="ED1677"/>
      <c r="EE1677"/>
      <c r="EF1677"/>
      <c r="EG1677"/>
      <c r="EH1677"/>
      <c r="EI1677"/>
      <c r="EJ1677"/>
      <c r="EK1677"/>
    </row>
    <row r="1678" spans="1:141" ht="15.75">
      <c r="A1678"/>
      <c r="B1678"/>
      <c r="C1678"/>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c r="CW1678"/>
      <c r="CX1678"/>
      <c r="CY1678"/>
      <c r="CZ1678"/>
      <c r="DA1678"/>
      <c r="DB1678"/>
      <c r="DC1678"/>
      <c r="DD1678"/>
      <c r="DE1678"/>
      <c r="DF1678"/>
      <c r="DG1678"/>
      <c r="DH1678"/>
      <c r="DI1678"/>
      <c r="DJ1678"/>
      <c r="DK1678"/>
      <c r="DL1678"/>
      <c r="DM1678"/>
      <c r="DN1678"/>
      <c r="DO1678"/>
      <c r="DP1678"/>
      <c r="DQ1678"/>
      <c r="DR1678"/>
      <c r="DS1678"/>
      <c r="DT1678"/>
      <c r="DU1678"/>
      <c r="DV1678"/>
      <c r="DW1678"/>
      <c r="DX1678"/>
      <c r="DY1678"/>
      <c r="DZ1678"/>
      <c r="EA1678"/>
      <c r="EB1678"/>
      <c r="EC1678"/>
      <c r="ED1678"/>
      <c r="EE1678"/>
      <c r="EF1678"/>
      <c r="EG1678"/>
      <c r="EH1678"/>
      <c r="EI1678"/>
      <c r="EJ1678"/>
      <c r="EK1678"/>
    </row>
    <row r="1679" spans="1:141" ht="15.75">
      <c r="A1679"/>
      <c r="B1679"/>
      <c r="C1679"/>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c r="CW1679"/>
      <c r="CX1679"/>
      <c r="CY1679"/>
      <c r="CZ1679"/>
      <c r="DA1679"/>
      <c r="DB1679"/>
      <c r="DC1679"/>
      <c r="DD1679"/>
      <c r="DE1679"/>
      <c r="DF1679"/>
      <c r="DG1679"/>
      <c r="DH1679"/>
      <c r="DI1679"/>
      <c r="DJ1679"/>
      <c r="DK1679"/>
      <c r="DL1679"/>
      <c r="DM1679"/>
      <c r="DN1679"/>
      <c r="DO1679"/>
      <c r="DP1679"/>
      <c r="DQ1679"/>
      <c r="DR1679"/>
      <c r="DS1679"/>
      <c r="DT1679"/>
      <c r="DU1679"/>
      <c r="DV1679"/>
      <c r="DW1679"/>
      <c r="DX1679"/>
      <c r="DY1679"/>
      <c r="DZ1679"/>
      <c r="EA1679"/>
      <c r="EB1679"/>
      <c r="EC1679"/>
      <c r="ED1679"/>
      <c r="EE1679"/>
      <c r="EF1679"/>
      <c r="EG1679"/>
      <c r="EH1679"/>
      <c r="EI1679"/>
      <c r="EJ1679"/>
      <c r="EK1679"/>
    </row>
    <row r="1680" spans="1:141" ht="15.75">
      <c r="A1680"/>
      <c r="B1680"/>
      <c r="C1680"/>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c r="CW1680"/>
      <c r="CX1680"/>
      <c r="CY1680"/>
      <c r="CZ1680"/>
      <c r="DA1680"/>
      <c r="DB1680"/>
      <c r="DC1680"/>
      <c r="DD1680"/>
      <c r="DE1680"/>
      <c r="DF1680"/>
      <c r="DG1680"/>
      <c r="DH1680"/>
      <c r="DI1680"/>
      <c r="DJ1680"/>
      <c r="DK1680"/>
      <c r="DL1680"/>
      <c r="DM1680"/>
      <c r="DN1680"/>
      <c r="DO1680"/>
      <c r="DP1680"/>
      <c r="DQ1680"/>
      <c r="DR1680"/>
      <c r="DS1680"/>
      <c r="DT1680"/>
      <c r="DU1680"/>
      <c r="DV1680"/>
      <c r="DW1680"/>
      <c r="DX1680"/>
      <c r="DY1680"/>
      <c r="DZ1680"/>
      <c r="EA1680"/>
      <c r="EB1680"/>
      <c r="EC1680"/>
      <c r="ED1680"/>
      <c r="EE1680"/>
      <c r="EF1680"/>
      <c r="EG1680"/>
      <c r="EH1680"/>
      <c r="EI1680"/>
      <c r="EJ1680"/>
      <c r="EK1680"/>
    </row>
    <row r="1681" spans="1:141" ht="15.75">
      <c r="A1681"/>
      <c r="B1681"/>
      <c r="C1681"/>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c r="CW1681"/>
      <c r="CX1681"/>
      <c r="CY1681"/>
      <c r="CZ1681"/>
      <c r="DA1681"/>
      <c r="DB1681"/>
      <c r="DC1681"/>
      <c r="DD1681"/>
      <c r="DE1681"/>
      <c r="DF1681"/>
      <c r="DG1681"/>
      <c r="DH1681"/>
      <c r="DI1681"/>
      <c r="DJ1681"/>
      <c r="DK1681"/>
      <c r="DL1681"/>
      <c r="DM1681"/>
      <c r="DN1681"/>
      <c r="DO1681"/>
      <c r="DP1681"/>
      <c r="DQ1681"/>
      <c r="DR1681"/>
      <c r="DS1681"/>
      <c r="DT1681"/>
      <c r="DU1681"/>
      <c r="DV1681"/>
      <c r="DW1681"/>
      <c r="DX1681"/>
      <c r="DY1681"/>
      <c r="DZ1681"/>
      <c r="EA1681"/>
      <c r="EB1681"/>
      <c r="EC1681"/>
      <c r="ED1681"/>
      <c r="EE1681"/>
      <c r="EF1681"/>
      <c r="EG1681"/>
      <c r="EH1681"/>
      <c r="EI1681"/>
      <c r="EJ1681"/>
      <c r="EK1681"/>
    </row>
    <row r="1682" spans="1:141" ht="15.75">
      <c r="A1682"/>
      <c r="B1682"/>
      <c r="C1682"/>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c r="CW1682"/>
      <c r="CX1682"/>
      <c r="CY1682"/>
      <c r="CZ1682"/>
      <c r="DA1682"/>
      <c r="DB1682"/>
      <c r="DC1682"/>
      <c r="DD1682"/>
      <c r="DE1682"/>
      <c r="DF1682"/>
      <c r="DG1682"/>
      <c r="DH1682"/>
      <c r="DI1682"/>
      <c r="DJ1682"/>
      <c r="DK1682"/>
      <c r="DL1682"/>
      <c r="DM1682"/>
      <c r="DN1682"/>
      <c r="DO1682"/>
      <c r="DP1682"/>
      <c r="DQ1682"/>
      <c r="DR1682"/>
      <c r="DS1682"/>
      <c r="DT1682"/>
      <c r="DU1682"/>
      <c r="DV1682"/>
      <c r="DW1682"/>
      <c r="DX1682"/>
      <c r="DY1682"/>
      <c r="DZ1682"/>
      <c r="EA1682"/>
      <c r="EB1682"/>
      <c r="EC1682"/>
      <c r="ED1682"/>
      <c r="EE1682"/>
      <c r="EF1682"/>
      <c r="EG1682"/>
      <c r="EH1682"/>
      <c r="EI1682"/>
      <c r="EJ1682"/>
      <c r="EK1682"/>
    </row>
    <row r="1683" spans="1:141" ht="15.75">
      <c r="A1683"/>
      <c r="B1683"/>
      <c r="C1683"/>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c r="CW1683"/>
      <c r="CX1683"/>
      <c r="CY1683"/>
      <c r="CZ1683"/>
      <c r="DA1683"/>
      <c r="DB1683"/>
      <c r="DC1683"/>
      <c r="DD1683"/>
      <c r="DE1683"/>
      <c r="DF1683"/>
      <c r="DG1683"/>
      <c r="DH1683"/>
      <c r="DI1683"/>
      <c r="DJ1683"/>
      <c r="DK1683"/>
      <c r="DL1683"/>
      <c r="DM1683"/>
      <c r="DN1683"/>
      <c r="DO1683"/>
      <c r="DP1683"/>
      <c r="DQ1683"/>
      <c r="DR1683"/>
      <c r="DS1683"/>
      <c r="DT1683"/>
      <c r="DU1683"/>
      <c r="DV1683"/>
      <c r="DW1683"/>
      <c r="DX1683"/>
      <c r="DY1683"/>
      <c r="DZ1683"/>
      <c r="EA1683"/>
      <c r="EB1683"/>
      <c r="EC1683"/>
      <c r="ED1683"/>
      <c r="EE1683"/>
      <c r="EF1683"/>
      <c r="EG1683"/>
      <c r="EH1683"/>
      <c r="EI1683"/>
      <c r="EJ1683"/>
      <c r="EK1683"/>
    </row>
    <row r="1684" spans="1:141" ht="15.75">
      <c r="A1684"/>
      <c r="B1684"/>
      <c r="C1684"/>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c r="CW1684"/>
      <c r="CX1684"/>
      <c r="CY1684"/>
      <c r="CZ1684"/>
      <c r="DA1684"/>
      <c r="DB1684"/>
      <c r="DC1684"/>
      <c r="DD1684"/>
      <c r="DE1684"/>
      <c r="DF1684"/>
      <c r="DG1684"/>
      <c r="DH1684"/>
      <c r="DI1684"/>
      <c r="DJ1684"/>
      <c r="DK1684"/>
      <c r="DL1684"/>
      <c r="DM1684"/>
      <c r="DN1684"/>
      <c r="DO1684"/>
      <c r="DP1684"/>
      <c r="DQ1684"/>
      <c r="DR1684"/>
      <c r="DS1684"/>
      <c r="DT1684"/>
      <c r="DU1684"/>
      <c r="DV1684"/>
      <c r="DW1684"/>
      <c r="DX1684"/>
      <c r="DY1684"/>
      <c r="DZ1684"/>
      <c r="EA1684"/>
      <c r="EB1684"/>
      <c r="EC1684"/>
      <c r="ED1684"/>
      <c r="EE1684"/>
      <c r="EF1684"/>
      <c r="EG1684"/>
      <c r="EH1684"/>
      <c r="EI1684"/>
      <c r="EJ1684"/>
      <c r="EK1684"/>
    </row>
    <row r="1685" spans="1:141" ht="15.75">
      <c r="A1685"/>
      <c r="B1685"/>
      <c r="C1685"/>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c r="CW1685"/>
      <c r="CX1685"/>
      <c r="CY1685"/>
      <c r="CZ1685"/>
      <c r="DA1685"/>
      <c r="DB1685"/>
      <c r="DC1685"/>
      <c r="DD1685"/>
      <c r="DE1685"/>
      <c r="DF1685"/>
      <c r="DG1685"/>
      <c r="DH1685"/>
      <c r="DI1685"/>
      <c r="DJ1685"/>
      <c r="DK1685"/>
      <c r="DL1685"/>
      <c r="DM1685"/>
      <c r="DN1685"/>
      <c r="DO1685"/>
      <c r="DP1685"/>
      <c r="DQ1685"/>
      <c r="DR1685"/>
      <c r="DS1685"/>
      <c r="DT1685"/>
      <c r="DU1685"/>
      <c r="DV1685"/>
      <c r="DW1685"/>
      <c r="DX1685"/>
      <c r="DY1685"/>
      <c r="DZ1685"/>
      <c r="EA1685"/>
      <c r="EB1685"/>
      <c r="EC1685"/>
      <c r="ED1685"/>
      <c r="EE1685"/>
      <c r="EF1685"/>
      <c r="EG1685"/>
      <c r="EH1685"/>
      <c r="EI1685"/>
      <c r="EJ1685"/>
      <c r="EK1685"/>
    </row>
    <row r="1686" spans="1:141" ht="15.75">
      <c r="A1686"/>
      <c r="B1686"/>
      <c r="C1686"/>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c r="CW1686"/>
      <c r="CX1686"/>
      <c r="CY1686"/>
      <c r="CZ1686"/>
      <c r="DA1686"/>
      <c r="DB1686"/>
      <c r="DC1686"/>
      <c r="DD1686"/>
      <c r="DE1686"/>
      <c r="DF1686"/>
      <c r="DG1686"/>
      <c r="DH1686"/>
      <c r="DI1686"/>
      <c r="DJ1686"/>
      <c r="DK1686"/>
      <c r="DL1686"/>
      <c r="DM1686"/>
      <c r="DN1686"/>
      <c r="DO1686"/>
      <c r="DP1686"/>
      <c r="DQ1686"/>
      <c r="DR1686"/>
      <c r="DS1686"/>
      <c r="DT1686"/>
      <c r="DU1686"/>
      <c r="DV1686"/>
      <c r="DW1686"/>
      <c r="DX1686"/>
      <c r="DY1686"/>
      <c r="DZ1686"/>
      <c r="EA1686"/>
      <c r="EB1686"/>
      <c r="EC1686"/>
      <c r="ED1686"/>
      <c r="EE1686"/>
      <c r="EF1686"/>
      <c r="EG1686"/>
      <c r="EH1686"/>
      <c r="EI1686"/>
      <c r="EJ1686"/>
      <c r="EK1686"/>
    </row>
    <row r="1687" spans="1:141" ht="15.75">
      <c r="A1687"/>
      <c r="B1687"/>
      <c r="C1687"/>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c r="CW1687"/>
      <c r="CX1687"/>
      <c r="CY1687"/>
      <c r="CZ1687"/>
      <c r="DA1687"/>
      <c r="DB1687"/>
      <c r="DC1687"/>
      <c r="DD1687"/>
      <c r="DE1687"/>
      <c r="DF1687"/>
      <c r="DG1687"/>
      <c r="DH1687"/>
      <c r="DI1687"/>
      <c r="DJ1687"/>
      <c r="DK1687"/>
      <c r="DL1687"/>
      <c r="DM1687"/>
      <c r="DN1687"/>
      <c r="DO1687"/>
      <c r="DP1687"/>
      <c r="DQ1687"/>
      <c r="DR1687"/>
      <c r="DS1687"/>
      <c r="DT1687"/>
      <c r="DU1687"/>
      <c r="DV1687"/>
      <c r="DW1687"/>
      <c r="DX1687"/>
      <c r="DY1687"/>
      <c r="DZ1687"/>
      <c r="EA1687"/>
      <c r="EB1687"/>
      <c r="EC1687"/>
      <c r="ED1687"/>
      <c r="EE1687"/>
      <c r="EF1687"/>
      <c r="EG1687"/>
      <c r="EH1687"/>
      <c r="EI1687"/>
      <c r="EJ1687"/>
      <c r="EK1687"/>
    </row>
    <row r="1688" spans="1:141" ht="15.75">
      <c r="A1688"/>
      <c r="B1688"/>
      <c r="C1688"/>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c r="CW1688"/>
      <c r="CX1688"/>
      <c r="CY1688"/>
      <c r="CZ1688"/>
      <c r="DA1688"/>
      <c r="DB1688"/>
      <c r="DC1688"/>
      <c r="DD1688"/>
      <c r="DE1688"/>
      <c r="DF1688"/>
      <c r="DG1688"/>
      <c r="DH1688"/>
      <c r="DI1688"/>
      <c r="DJ1688"/>
      <c r="DK1688"/>
      <c r="DL1688"/>
      <c r="DM1688"/>
      <c r="DN1688"/>
      <c r="DO1688"/>
      <c r="DP1688"/>
      <c r="DQ1688"/>
      <c r="DR1688"/>
      <c r="DS1688"/>
      <c r="DT1688"/>
      <c r="DU1688"/>
      <c r="DV1688"/>
      <c r="DW1688"/>
      <c r="DX1688"/>
      <c r="DY1688"/>
      <c r="DZ1688"/>
      <c r="EA1688"/>
      <c r="EB1688"/>
      <c r="EC1688"/>
      <c r="ED1688"/>
      <c r="EE1688"/>
      <c r="EF1688"/>
      <c r="EG1688"/>
      <c r="EH1688"/>
      <c r="EI1688"/>
      <c r="EJ1688"/>
      <c r="EK1688"/>
    </row>
    <row r="1689" spans="1:141" ht="15.75">
      <c r="A1689"/>
      <c r="B1689"/>
      <c r="C1689"/>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c r="CW1689"/>
      <c r="CX1689"/>
      <c r="CY1689"/>
      <c r="CZ1689"/>
      <c r="DA1689"/>
      <c r="DB1689"/>
      <c r="DC1689"/>
      <c r="DD1689"/>
      <c r="DE1689"/>
      <c r="DF1689"/>
      <c r="DG1689"/>
      <c r="DH1689"/>
      <c r="DI1689"/>
      <c r="DJ1689"/>
      <c r="DK1689"/>
      <c r="DL1689"/>
      <c r="DM1689"/>
      <c r="DN1689"/>
      <c r="DO1689"/>
      <c r="DP1689"/>
      <c r="DQ1689"/>
      <c r="DR1689"/>
      <c r="DS1689"/>
      <c r="DT1689"/>
      <c r="DU1689"/>
      <c r="DV1689"/>
      <c r="DW1689"/>
      <c r="DX1689"/>
      <c r="DY1689"/>
      <c r="DZ1689"/>
      <c r="EA1689"/>
      <c r="EB1689"/>
      <c r="EC1689"/>
      <c r="ED1689"/>
      <c r="EE1689"/>
      <c r="EF1689"/>
      <c r="EG1689"/>
      <c r="EH1689"/>
      <c r="EI1689"/>
      <c r="EJ1689"/>
      <c r="EK1689"/>
    </row>
    <row r="1690" spans="1:141" ht="15.75">
      <c r="A1690"/>
      <c r="B1690"/>
      <c r="C1690"/>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c r="CW1690"/>
      <c r="CX1690"/>
      <c r="CY1690"/>
      <c r="CZ1690"/>
      <c r="DA1690"/>
      <c r="DB1690"/>
      <c r="DC1690"/>
      <c r="DD1690"/>
      <c r="DE1690"/>
      <c r="DF1690"/>
      <c r="DG1690"/>
      <c r="DH1690"/>
      <c r="DI1690"/>
      <c r="DJ1690"/>
      <c r="DK1690"/>
      <c r="DL1690"/>
      <c r="DM1690"/>
      <c r="DN1690"/>
      <c r="DO1690"/>
      <c r="DP1690"/>
      <c r="DQ1690"/>
      <c r="DR1690"/>
      <c r="DS1690"/>
      <c r="DT1690"/>
      <c r="DU1690"/>
      <c r="DV1690"/>
      <c r="DW1690"/>
      <c r="DX1690"/>
      <c r="DY1690"/>
      <c r="DZ1690"/>
      <c r="EA1690"/>
      <c r="EB1690"/>
      <c r="EC1690"/>
      <c r="ED1690"/>
      <c r="EE1690"/>
      <c r="EF1690"/>
      <c r="EG1690"/>
      <c r="EH1690"/>
      <c r="EI1690"/>
      <c r="EJ1690"/>
      <c r="EK1690"/>
    </row>
    <row r="1691" spans="1:141" ht="15.75">
      <c r="A1691"/>
      <c r="B1691"/>
      <c r="C1691"/>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c r="CW1691"/>
      <c r="CX1691"/>
      <c r="CY1691"/>
      <c r="CZ1691"/>
      <c r="DA1691"/>
      <c r="DB1691"/>
      <c r="DC1691"/>
      <c r="DD1691"/>
      <c r="DE1691"/>
      <c r="DF1691"/>
      <c r="DG1691"/>
      <c r="DH1691"/>
      <c r="DI1691"/>
      <c r="DJ1691"/>
      <c r="DK1691"/>
      <c r="DL1691"/>
      <c r="DM1691"/>
      <c r="DN1691"/>
      <c r="DO1691"/>
      <c r="DP1691"/>
      <c r="DQ1691"/>
      <c r="DR1691"/>
      <c r="DS1691"/>
      <c r="DT1691"/>
      <c r="DU1691"/>
      <c r="DV1691"/>
      <c r="DW1691"/>
      <c r="DX1691"/>
      <c r="DY1691"/>
      <c r="DZ1691"/>
      <c r="EA1691"/>
      <c r="EB1691"/>
      <c r="EC1691"/>
      <c r="ED1691"/>
      <c r="EE1691"/>
      <c r="EF1691"/>
      <c r="EG1691"/>
      <c r="EH1691"/>
      <c r="EI1691"/>
      <c r="EJ1691"/>
      <c r="EK1691"/>
    </row>
    <row r="1692" spans="1:141" ht="15.75">
      <c r="A1692"/>
      <c r="B1692"/>
      <c r="C1692"/>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c r="CW1692"/>
      <c r="CX1692"/>
      <c r="CY1692"/>
      <c r="CZ1692"/>
      <c r="DA1692"/>
      <c r="DB1692"/>
      <c r="DC1692"/>
      <c r="DD1692"/>
      <c r="DE1692"/>
      <c r="DF1692"/>
      <c r="DG1692"/>
      <c r="DH1692"/>
      <c r="DI1692"/>
      <c r="DJ1692"/>
      <c r="DK1692"/>
      <c r="DL1692"/>
      <c r="DM1692"/>
      <c r="DN1692"/>
      <c r="DO1692"/>
      <c r="DP1692"/>
      <c r="DQ1692"/>
      <c r="DR1692"/>
      <c r="DS1692"/>
      <c r="DT1692"/>
      <c r="DU1692"/>
      <c r="DV1692"/>
      <c r="DW1692"/>
      <c r="DX1692"/>
      <c r="DY1692"/>
      <c r="DZ1692"/>
      <c r="EA1692"/>
      <c r="EB1692"/>
      <c r="EC1692"/>
      <c r="ED1692"/>
      <c r="EE1692"/>
      <c r="EF1692"/>
      <c r="EG1692"/>
      <c r="EH1692"/>
      <c r="EI1692"/>
      <c r="EJ1692"/>
      <c r="EK1692"/>
    </row>
    <row r="1693" spans="1:141" ht="15.75">
      <c r="A1693"/>
      <c r="B1693"/>
      <c r="C1693"/>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c r="CW1693"/>
      <c r="CX1693"/>
      <c r="CY1693"/>
      <c r="CZ1693"/>
      <c r="DA1693"/>
      <c r="DB1693"/>
      <c r="DC1693"/>
      <c r="DD1693"/>
      <c r="DE1693"/>
      <c r="DF1693"/>
      <c r="DG1693"/>
      <c r="DH1693"/>
      <c r="DI1693"/>
      <c r="DJ1693"/>
      <c r="DK1693"/>
      <c r="DL1693"/>
      <c r="DM1693"/>
      <c r="DN1693"/>
      <c r="DO1693"/>
      <c r="DP1693"/>
      <c r="DQ1693"/>
      <c r="DR1693"/>
      <c r="DS1693"/>
      <c r="DT1693"/>
      <c r="DU1693"/>
      <c r="DV1693"/>
      <c r="DW1693"/>
      <c r="DX1693"/>
      <c r="DY1693"/>
      <c r="DZ1693"/>
      <c r="EA1693"/>
      <c r="EB1693"/>
      <c r="EC1693"/>
      <c r="ED1693"/>
      <c r="EE1693"/>
      <c r="EF1693"/>
      <c r="EG1693"/>
      <c r="EH1693"/>
      <c r="EI1693"/>
      <c r="EJ1693"/>
      <c r="EK1693"/>
    </row>
    <row r="1694" spans="1:141" ht="15.75">
      <c r="A1694"/>
      <c r="B1694"/>
      <c r="C1694"/>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c r="CW1694"/>
      <c r="CX1694"/>
      <c r="CY1694"/>
      <c r="CZ1694"/>
      <c r="DA1694"/>
      <c r="DB1694"/>
      <c r="DC1694"/>
      <c r="DD1694"/>
      <c r="DE1694"/>
      <c r="DF1694"/>
      <c r="DG1694"/>
      <c r="DH1694"/>
      <c r="DI1694"/>
      <c r="DJ1694"/>
      <c r="DK1694"/>
      <c r="DL1694"/>
      <c r="DM1694"/>
      <c r="DN1694"/>
      <c r="DO1694"/>
      <c r="DP1694"/>
      <c r="DQ1694"/>
      <c r="DR1694"/>
      <c r="DS1694"/>
      <c r="DT1694"/>
      <c r="DU1694"/>
      <c r="DV1694"/>
      <c r="DW1694"/>
      <c r="DX1694"/>
      <c r="DY1694"/>
      <c r="DZ1694"/>
      <c r="EA1694"/>
      <c r="EB1694"/>
      <c r="EC1694"/>
      <c r="ED1694"/>
      <c r="EE1694"/>
      <c r="EF1694"/>
      <c r="EG1694"/>
      <c r="EH1694"/>
      <c r="EI1694"/>
      <c r="EJ1694"/>
      <c r="EK1694"/>
    </row>
    <row r="1695" spans="1:141" ht="15.75">
      <c r="A1695"/>
      <c r="B1695"/>
      <c r="C1695"/>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c r="CW1695"/>
      <c r="CX1695"/>
      <c r="CY1695"/>
      <c r="CZ1695"/>
      <c r="DA1695"/>
      <c r="DB1695"/>
      <c r="DC1695"/>
      <c r="DD1695"/>
      <c r="DE1695"/>
      <c r="DF1695"/>
      <c r="DG1695"/>
      <c r="DH1695"/>
      <c r="DI1695"/>
      <c r="DJ1695"/>
      <c r="DK1695"/>
      <c r="DL1695"/>
      <c r="DM1695"/>
      <c r="DN1695"/>
      <c r="DO1695"/>
      <c r="DP1695"/>
      <c r="DQ1695"/>
      <c r="DR1695"/>
      <c r="DS1695"/>
      <c r="DT1695"/>
      <c r="DU1695"/>
      <c r="DV1695"/>
      <c r="DW1695"/>
      <c r="DX1695"/>
      <c r="DY1695"/>
      <c r="DZ1695"/>
      <c r="EA1695"/>
      <c r="EB1695"/>
      <c r="EC1695"/>
      <c r="ED1695"/>
      <c r="EE1695"/>
      <c r="EF1695"/>
      <c r="EG1695"/>
      <c r="EH1695"/>
      <c r="EI1695"/>
      <c r="EJ1695"/>
      <c r="EK1695"/>
    </row>
    <row r="1696" spans="1:141" ht="15.75">
      <c r="A1696"/>
      <c r="B1696"/>
      <c r="C1696"/>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c r="CW1696"/>
      <c r="CX1696"/>
      <c r="CY1696"/>
      <c r="CZ1696"/>
      <c r="DA1696"/>
      <c r="DB1696"/>
      <c r="DC1696"/>
      <c r="DD1696"/>
      <c r="DE1696"/>
      <c r="DF1696"/>
      <c r="DG1696"/>
      <c r="DH1696"/>
      <c r="DI1696"/>
      <c r="DJ1696"/>
      <c r="DK1696"/>
      <c r="DL1696"/>
      <c r="DM1696"/>
      <c r="DN1696"/>
      <c r="DO1696"/>
      <c r="DP1696"/>
      <c r="DQ1696"/>
      <c r="DR1696"/>
      <c r="DS1696"/>
      <c r="DT1696"/>
      <c r="DU1696"/>
      <c r="DV1696"/>
      <c r="DW1696"/>
      <c r="DX1696"/>
      <c r="DY1696"/>
      <c r="DZ1696"/>
      <c r="EA1696"/>
      <c r="EB1696"/>
      <c r="EC1696"/>
      <c r="ED1696"/>
      <c r="EE1696"/>
      <c r="EF1696"/>
      <c r="EG1696"/>
      <c r="EH1696"/>
      <c r="EI1696"/>
      <c r="EJ1696"/>
      <c r="EK1696"/>
    </row>
    <row r="1697" spans="1:141" ht="15.75">
      <c r="A1697"/>
      <c r="B1697"/>
      <c r="C1697"/>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c r="CW1697"/>
      <c r="CX1697"/>
      <c r="CY1697"/>
      <c r="CZ1697"/>
      <c r="DA1697"/>
      <c r="DB1697"/>
      <c r="DC1697"/>
      <c r="DD1697"/>
      <c r="DE1697"/>
      <c r="DF1697"/>
      <c r="DG1697"/>
      <c r="DH1697"/>
      <c r="DI1697"/>
      <c r="DJ1697"/>
      <c r="DK1697"/>
      <c r="DL1697"/>
      <c r="DM1697"/>
      <c r="DN1697"/>
      <c r="DO1697"/>
      <c r="DP1697"/>
      <c r="DQ1697"/>
      <c r="DR1697"/>
      <c r="DS1697"/>
      <c r="DT1697"/>
      <c r="DU1697"/>
      <c r="DV1697"/>
      <c r="DW1697"/>
      <c r="DX1697"/>
      <c r="DY1697"/>
      <c r="DZ1697"/>
      <c r="EA1697"/>
      <c r="EB1697"/>
      <c r="EC1697"/>
      <c r="ED1697"/>
      <c r="EE1697"/>
      <c r="EF1697"/>
      <c r="EG1697"/>
      <c r="EH1697"/>
      <c r="EI1697"/>
      <c r="EJ1697"/>
      <c r="EK1697"/>
    </row>
    <row r="1698" spans="1:141" ht="15.75">
      <c r="A1698"/>
      <c r="B1698"/>
      <c r="C1698"/>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c r="CW1698"/>
      <c r="CX1698"/>
      <c r="CY1698"/>
      <c r="CZ1698"/>
      <c r="DA1698"/>
      <c r="DB1698"/>
      <c r="DC1698"/>
      <c r="DD1698"/>
      <c r="DE1698"/>
      <c r="DF1698"/>
      <c r="DG1698"/>
      <c r="DH1698"/>
      <c r="DI1698"/>
      <c r="DJ1698"/>
      <c r="DK1698"/>
      <c r="DL1698"/>
      <c r="DM1698"/>
      <c r="DN1698"/>
      <c r="DO1698"/>
      <c r="DP1698"/>
      <c r="DQ1698"/>
      <c r="DR1698"/>
      <c r="DS1698"/>
      <c r="DT1698"/>
      <c r="DU1698"/>
      <c r="DV1698"/>
      <c r="DW1698"/>
      <c r="DX1698"/>
      <c r="DY1698"/>
      <c r="DZ1698"/>
      <c r="EA1698"/>
      <c r="EB1698"/>
      <c r="EC1698"/>
      <c r="ED1698"/>
      <c r="EE1698"/>
      <c r="EF1698"/>
      <c r="EG1698"/>
      <c r="EH1698"/>
      <c r="EI1698"/>
      <c r="EJ1698"/>
      <c r="EK1698"/>
    </row>
    <row r="1699" spans="1:141" ht="15.75">
      <c r="A1699"/>
      <c r="B1699"/>
      <c r="C1699"/>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c r="CW1699"/>
      <c r="CX1699"/>
      <c r="CY1699"/>
      <c r="CZ1699"/>
      <c r="DA1699"/>
      <c r="DB1699"/>
      <c r="DC1699"/>
      <c r="DD1699"/>
      <c r="DE1699"/>
      <c r="DF1699"/>
      <c r="DG1699"/>
      <c r="DH1699"/>
      <c r="DI1699"/>
      <c r="DJ1699"/>
      <c r="DK1699"/>
      <c r="DL1699"/>
      <c r="DM1699"/>
      <c r="DN1699"/>
      <c r="DO1699"/>
      <c r="DP1699"/>
      <c r="DQ1699"/>
      <c r="DR1699"/>
      <c r="DS1699"/>
      <c r="DT1699"/>
      <c r="DU1699"/>
      <c r="DV1699"/>
      <c r="DW1699"/>
      <c r="DX1699"/>
      <c r="DY1699"/>
      <c r="DZ1699"/>
      <c r="EA1699"/>
      <c r="EB1699"/>
      <c r="EC1699"/>
      <c r="ED1699"/>
      <c r="EE1699"/>
      <c r="EF1699"/>
      <c r="EG1699"/>
      <c r="EH1699"/>
      <c r="EI1699"/>
      <c r="EJ1699"/>
      <c r="EK1699"/>
    </row>
    <row r="1700" spans="1:141" ht="15.75">
      <c r="A1700"/>
      <c r="B1700"/>
      <c r="C1700"/>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c r="CW1700"/>
      <c r="CX1700"/>
      <c r="CY1700"/>
      <c r="CZ1700"/>
      <c r="DA1700"/>
      <c r="DB1700"/>
      <c r="DC1700"/>
      <c r="DD1700"/>
      <c r="DE1700"/>
      <c r="DF1700"/>
      <c r="DG1700"/>
      <c r="DH1700"/>
      <c r="DI1700"/>
      <c r="DJ1700"/>
      <c r="DK1700"/>
      <c r="DL1700"/>
      <c r="DM1700"/>
      <c r="DN1700"/>
      <c r="DO1700"/>
      <c r="DP1700"/>
      <c r="DQ1700"/>
      <c r="DR1700"/>
      <c r="DS1700"/>
      <c r="DT1700"/>
      <c r="DU1700"/>
      <c r="DV1700"/>
      <c r="DW1700"/>
      <c r="DX1700"/>
      <c r="DY1700"/>
      <c r="DZ1700"/>
      <c r="EA1700"/>
      <c r="EB1700"/>
      <c r="EC1700"/>
      <c r="ED1700"/>
      <c r="EE1700"/>
      <c r="EF1700"/>
      <c r="EG1700"/>
      <c r="EH1700"/>
      <c r="EI1700"/>
      <c r="EJ1700"/>
      <c r="EK1700"/>
    </row>
    <row r="1701" spans="1:141" ht="15.75">
      <c r="A1701"/>
      <c r="B1701"/>
      <c r="C1701"/>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c r="CW1701"/>
      <c r="CX1701"/>
      <c r="CY1701"/>
      <c r="CZ1701"/>
      <c r="DA1701"/>
      <c r="DB1701"/>
      <c r="DC1701"/>
      <c r="DD1701"/>
      <c r="DE1701"/>
      <c r="DF1701"/>
      <c r="DG1701"/>
      <c r="DH1701"/>
      <c r="DI1701"/>
      <c r="DJ1701"/>
      <c r="DK1701"/>
      <c r="DL1701"/>
      <c r="DM1701"/>
      <c r="DN1701"/>
      <c r="DO1701"/>
      <c r="DP1701"/>
      <c r="DQ1701"/>
      <c r="DR1701"/>
      <c r="DS1701"/>
      <c r="DT1701"/>
      <c r="DU1701"/>
      <c r="DV1701"/>
      <c r="DW1701"/>
      <c r="DX1701"/>
      <c r="DY1701"/>
      <c r="DZ1701"/>
      <c r="EA1701"/>
      <c r="EB1701"/>
      <c r="EC1701"/>
      <c r="ED1701"/>
      <c r="EE1701"/>
      <c r="EF1701"/>
      <c r="EG1701"/>
      <c r="EH1701"/>
      <c r="EI1701"/>
      <c r="EJ1701"/>
      <c r="EK1701"/>
    </row>
    <row r="1702" spans="1:141" ht="15.75">
      <c r="A1702"/>
      <c r="B1702"/>
      <c r="C1702"/>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c r="CW1702"/>
      <c r="CX1702"/>
      <c r="CY1702"/>
      <c r="CZ1702"/>
      <c r="DA1702"/>
      <c r="DB1702"/>
      <c r="DC1702"/>
      <c r="DD1702"/>
      <c r="DE1702"/>
      <c r="DF1702"/>
      <c r="DG1702"/>
      <c r="DH1702"/>
      <c r="DI1702"/>
      <c r="DJ1702"/>
      <c r="DK1702"/>
      <c r="DL1702"/>
      <c r="DM1702"/>
      <c r="DN1702"/>
      <c r="DO1702"/>
      <c r="DP1702"/>
      <c r="DQ1702"/>
      <c r="DR1702"/>
      <c r="DS1702"/>
      <c r="DT1702"/>
      <c r="DU1702"/>
      <c r="DV1702"/>
      <c r="DW1702"/>
      <c r="DX1702"/>
      <c r="DY1702"/>
      <c r="DZ1702"/>
      <c r="EA1702"/>
      <c r="EB1702"/>
      <c r="EC1702"/>
      <c r="ED1702"/>
      <c r="EE1702"/>
      <c r="EF1702"/>
      <c r="EG1702"/>
      <c r="EH1702"/>
      <c r="EI1702"/>
      <c r="EJ1702"/>
      <c r="EK1702"/>
    </row>
    <row r="1703" spans="1:141" ht="15.75">
      <c r="A1703"/>
      <c r="B1703"/>
      <c r="C1703"/>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c r="CW1703"/>
      <c r="CX1703"/>
      <c r="CY1703"/>
      <c r="CZ1703"/>
      <c r="DA1703"/>
      <c r="DB1703"/>
      <c r="DC1703"/>
      <c r="DD1703"/>
      <c r="DE1703"/>
      <c r="DF1703"/>
      <c r="DG1703"/>
      <c r="DH1703"/>
      <c r="DI1703"/>
      <c r="DJ1703"/>
      <c r="DK1703"/>
      <c r="DL1703"/>
      <c r="DM1703"/>
      <c r="DN1703"/>
      <c r="DO1703"/>
      <c r="DP1703"/>
      <c r="DQ1703"/>
      <c r="DR1703"/>
      <c r="DS1703"/>
      <c r="DT1703"/>
      <c r="DU1703"/>
      <c r="DV1703"/>
      <c r="DW1703"/>
      <c r="DX1703"/>
      <c r="DY1703"/>
      <c r="DZ1703"/>
      <c r="EA1703"/>
      <c r="EB1703"/>
      <c r="EC1703"/>
      <c r="ED1703"/>
      <c r="EE1703"/>
      <c r="EF1703"/>
      <c r="EG1703"/>
      <c r="EH1703"/>
      <c r="EI1703"/>
      <c r="EJ1703"/>
      <c r="EK1703"/>
    </row>
    <row r="1704" spans="1:141" ht="15.75">
      <c r="A1704"/>
      <c r="B1704"/>
      <c r="C1704"/>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c r="CW1704"/>
      <c r="CX1704"/>
      <c r="CY1704"/>
      <c r="CZ1704"/>
      <c r="DA1704"/>
      <c r="DB1704"/>
      <c r="DC1704"/>
      <c r="DD1704"/>
      <c r="DE1704"/>
      <c r="DF1704"/>
      <c r="DG1704"/>
      <c r="DH1704"/>
      <c r="DI1704"/>
      <c r="DJ1704"/>
      <c r="DK1704"/>
      <c r="DL1704"/>
      <c r="DM1704"/>
      <c r="DN1704"/>
      <c r="DO1704"/>
      <c r="DP1704"/>
      <c r="DQ1704"/>
      <c r="DR1704"/>
      <c r="DS1704"/>
      <c r="DT1704"/>
      <c r="DU1704"/>
      <c r="DV1704"/>
      <c r="DW1704"/>
      <c r="DX1704"/>
      <c r="DY1704"/>
      <c r="DZ1704"/>
      <c r="EA1704"/>
      <c r="EB1704"/>
      <c r="EC1704"/>
      <c r="ED1704"/>
      <c r="EE1704"/>
      <c r="EF1704"/>
      <c r="EG1704"/>
      <c r="EH1704"/>
      <c r="EI1704"/>
      <c r="EJ1704"/>
      <c r="EK1704"/>
    </row>
    <row r="1705" spans="1:141" ht="15.75">
      <c r="A1705"/>
      <c r="B1705"/>
      <c r="C1705"/>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c r="CW1705"/>
      <c r="CX1705"/>
      <c r="CY1705"/>
      <c r="CZ1705"/>
      <c r="DA1705"/>
      <c r="DB1705"/>
      <c r="DC1705"/>
      <c r="DD1705"/>
      <c r="DE1705"/>
      <c r="DF1705"/>
      <c r="DG1705"/>
      <c r="DH1705"/>
      <c r="DI1705"/>
      <c r="DJ1705"/>
      <c r="DK1705"/>
      <c r="DL1705"/>
      <c r="DM1705"/>
      <c r="DN1705"/>
      <c r="DO1705"/>
      <c r="DP1705"/>
      <c r="DQ1705"/>
      <c r="DR1705"/>
      <c r="DS1705"/>
      <c r="DT1705"/>
      <c r="DU1705"/>
      <c r="DV1705"/>
      <c r="DW1705"/>
      <c r="DX1705"/>
      <c r="DY1705"/>
      <c r="DZ1705"/>
      <c r="EA1705"/>
      <c r="EB1705"/>
      <c r="EC1705"/>
      <c r="ED1705"/>
      <c r="EE1705"/>
      <c r="EF1705"/>
      <c r="EG1705"/>
      <c r="EH1705"/>
      <c r="EI1705"/>
      <c r="EJ1705"/>
      <c r="EK1705"/>
    </row>
    <row r="1706" spans="1:141" ht="15.75">
      <c r="A1706"/>
      <c r="B1706"/>
      <c r="C1706"/>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c r="CW1706"/>
      <c r="CX1706"/>
      <c r="CY1706"/>
      <c r="CZ1706"/>
      <c r="DA1706"/>
      <c r="DB1706"/>
      <c r="DC1706"/>
      <c r="DD1706"/>
      <c r="DE1706"/>
      <c r="DF1706"/>
      <c r="DG1706"/>
      <c r="DH1706"/>
      <c r="DI1706"/>
      <c r="DJ1706"/>
      <c r="DK1706"/>
      <c r="DL1706"/>
      <c r="DM1706"/>
      <c r="DN1706"/>
      <c r="DO1706"/>
      <c r="DP1706"/>
      <c r="DQ1706"/>
      <c r="DR1706"/>
      <c r="DS1706"/>
      <c r="DT1706"/>
      <c r="DU1706"/>
      <c r="DV1706"/>
      <c r="DW1706"/>
      <c r="DX1706"/>
      <c r="DY1706"/>
      <c r="DZ1706"/>
      <c r="EA1706"/>
      <c r="EB1706"/>
      <c r="EC1706"/>
      <c r="ED1706"/>
      <c r="EE1706"/>
      <c r="EF1706"/>
      <c r="EG1706"/>
      <c r="EH1706"/>
      <c r="EI1706"/>
      <c r="EJ1706"/>
      <c r="EK1706"/>
    </row>
    <row r="1707" spans="1:141" ht="15.75">
      <c r="A1707"/>
      <c r="B1707"/>
      <c r="C1707"/>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c r="CW1707"/>
      <c r="CX1707"/>
      <c r="CY1707"/>
      <c r="CZ1707"/>
      <c r="DA1707"/>
      <c r="DB1707"/>
      <c r="DC1707"/>
      <c r="DD1707"/>
      <c r="DE1707"/>
      <c r="DF1707"/>
      <c r="DG1707"/>
      <c r="DH1707"/>
      <c r="DI1707"/>
      <c r="DJ1707"/>
      <c r="DK1707"/>
      <c r="DL1707"/>
      <c r="DM1707"/>
      <c r="DN1707"/>
      <c r="DO1707"/>
      <c r="DP1707"/>
      <c r="DQ1707"/>
      <c r="DR1707"/>
      <c r="DS1707"/>
      <c r="DT1707"/>
      <c r="DU1707"/>
      <c r="DV1707"/>
      <c r="DW1707"/>
      <c r="DX1707"/>
      <c r="DY1707"/>
      <c r="DZ1707"/>
      <c r="EA1707"/>
      <c r="EB1707"/>
      <c r="EC1707"/>
      <c r="ED1707"/>
      <c r="EE1707"/>
      <c r="EF1707"/>
      <c r="EG1707"/>
      <c r="EH1707"/>
      <c r="EI1707"/>
      <c r="EJ1707"/>
      <c r="EK1707"/>
    </row>
    <row r="1708" spans="1:141" ht="15.75">
      <c r="A1708"/>
      <c r="B1708"/>
      <c r="C1708"/>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c r="CW1708"/>
      <c r="CX1708"/>
      <c r="CY1708"/>
      <c r="CZ1708"/>
      <c r="DA1708"/>
      <c r="DB1708"/>
      <c r="DC1708"/>
      <c r="DD1708"/>
      <c r="DE1708"/>
      <c r="DF1708"/>
      <c r="DG1708"/>
      <c r="DH1708"/>
      <c r="DI1708"/>
      <c r="DJ1708"/>
      <c r="DK1708"/>
      <c r="DL1708"/>
      <c r="DM1708"/>
      <c r="DN1708"/>
      <c r="DO1708"/>
      <c r="DP1708"/>
      <c r="DQ1708"/>
      <c r="DR1708"/>
      <c r="DS1708"/>
      <c r="DT1708"/>
      <c r="DU1708"/>
      <c r="DV1708"/>
      <c r="DW1708"/>
      <c r="DX1708"/>
      <c r="DY1708"/>
      <c r="DZ1708"/>
      <c r="EA1708"/>
      <c r="EB1708"/>
      <c r="EC1708"/>
      <c r="ED1708"/>
      <c r="EE1708"/>
      <c r="EF1708"/>
      <c r="EG1708"/>
      <c r="EH1708"/>
      <c r="EI1708"/>
      <c r="EJ1708"/>
      <c r="EK1708"/>
    </row>
    <row r="1709" spans="1:141" ht="15.75">
      <c r="A1709"/>
      <c r="B1709"/>
      <c r="C1709"/>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c r="CW1709"/>
      <c r="CX1709"/>
      <c r="CY1709"/>
      <c r="CZ1709"/>
      <c r="DA1709"/>
      <c r="DB1709"/>
      <c r="DC1709"/>
      <c r="DD1709"/>
      <c r="DE1709"/>
      <c r="DF1709"/>
      <c r="DG1709"/>
      <c r="DH1709"/>
      <c r="DI1709"/>
      <c r="DJ1709"/>
      <c r="DK1709"/>
      <c r="DL1709"/>
      <c r="DM1709"/>
      <c r="DN1709"/>
      <c r="DO1709"/>
      <c r="DP1709"/>
      <c r="DQ1709"/>
      <c r="DR1709"/>
      <c r="DS1709"/>
      <c r="DT1709"/>
      <c r="DU1709"/>
      <c r="DV1709"/>
      <c r="DW1709"/>
      <c r="DX1709"/>
      <c r="DY1709"/>
      <c r="DZ1709"/>
      <c r="EA1709"/>
      <c r="EB1709"/>
      <c r="EC1709"/>
      <c r="ED1709"/>
      <c r="EE1709"/>
      <c r="EF1709"/>
      <c r="EG1709"/>
      <c r="EH1709"/>
      <c r="EI1709"/>
      <c r="EJ1709"/>
      <c r="EK1709"/>
    </row>
    <row r="1710" spans="1:141" ht="15.75">
      <c r="A1710"/>
      <c r="B1710"/>
      <c r="C1710"/>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c r="CW1710"/>
      <c r="CX1710"/>
      <c r="CY1710"/>
      <c r="CZ1710"/>
      <c r="DA1710"/>
      <c r="DB1710"/>
      <c r="DC1710"/>
      <c r="DD1710"/>
      <c r="DE1710"/>
      <c r="DF1710"/>
      <c r="DG1710"/>
      <c r="DH1710"/>
      <c r="DI1710"/>
      <c r="DJ1710"/>
      <c r="DK1710"/>
      <c r="DL1710"/>
      <c r="DM1710"/>
      <c r="DN1710"/>
      <c r="DO1710"/>
      <c r="DP1710"/>
      <c r="DQ1710"/>
      <c r="DR1710"/>
      <c r="DS1710"/>
      <c r="DT1710"/>
      <c r="DU1710"/>
      <c r="DV1710"/>
      <c r="DW1710"/>
      <c r="DX1710"/>
      <c r="DY1710"/>
      <c r="DZ1710"/>
      <c r="EA1710"/>
      <c r="EB1710"/>
      <c r="EC1710"/>
      <c r="ED1710"/>
      <c r="EE1710"/>
      <c r="EF1710"/>
      <c r="EG1710"/>
      <c r="EH1710"/>
      <c r="EI1710"/>
      <c r="EJ1710"/>
      <c r="EK1710"/>
    </row>
    <row r="1711" spans="1:141" ht="15.75">
      <c r="A1711"/>
      <c r="B1711"/>
      <c r="C1711"/>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c r="CW1711"/>
      <c r="CX1711"/>
      <c r="CY1711"/>
      <c r="CZ1711"/>
      <c r="DA1711"/>
      <c r="DB1711"/>
      <c r="DC1711"/>
      <c r="DD1711"/>
      <c r="DE1711"/>
      <c r="DF1711"/>
      <c r="DG1711"/>
      <c r="DH1711"/>
      <c r="DI1711"/>
      <c r="DJ1711"/>
      <c r="DK1711"/>
      <c r="DL1711"/>
      <c r="DM1711"/>
      <c r="DN1711"/>
      <c r="DO1711"/>
      <c r="DP1711"/>
      <c r="DQ1711"/>
      <c r="DR1711"/>
      <c r="DS1711"/>
      <c r="DT1711"/>
      <c r="DU1711"/>
      <c r="DV1711"/>
      <c r="DW1711"/>
      <c r="DX1711"/>
      <c r="DY1711"/>
      <c r="DZ1711"/>
      <c r="EA1711"/>
      <c r="EB1711"/>
      <c r="EC1711"/>
      <c r="ED1711"/>
      <c r="EE1711"/>
      <c r="EF1711"/>
      <c r="EG1711"/>
      <c r="EH1711"/>
      <c r="EI1711"/>
      <c r="EJ1711"/>
      <c r="EK1711"/>
    </row>
    <row r="1712" spans="1:141" ht="15.75">
      <c r="A1712"/>
      <c r="B1712"/>
      <c r="C1712"/>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c r="CW1712"/>
      <c r="CX1712"/>
      <c r="CY1712"/>
      <c r="CZ1712"/>
      <c r="DA1712"/>
      <c r="DB1712"/>
      <c r="DC1712"/>
      <c r="DD1712"/>
      <c r="DE1712"/>
      <c r="DF1712"/>
      <c r="DG1712"/>
      <c r="DH1712"/>
      <c r="DI1712"/>
      <c r="DJ1712"/>
      <c r="DK1712"/>
      <c r="DL1712"/>
      <c r="DM1712"/>
      <c r="DN1712"/>
      <c r="DO1712"/>
      <c r="DP1712"/>
      <c r="DQ1712"/>
      <c r="DR1712"/>
      <c r="DS1712"/>
      <c r="DT1712"/>
      <c r="DU1712"/>
      <c r="DV1712"/>
      <c r="DW1712"/>
      <c r="DX1712"/>
      <c r="DY1712"/>
      <c r="DZ1712"/>
      <c r="EA1712"/>
      <c r="EB1712"/>
      <c r="EC1712"/>
      <c r="ED1712"/>
      <c r="EE1712"/>
      <c r="EF1712"/>
      <c r="EG1712"/>
      <c r="EH1712"/>
      <c r="EI1712"/>
      <c r="EJ1712"/>
      <c r="EK1712"/>
    </row>
    <row r="1713" spans="1:141" ht="15.75">
      <c r="A1713"/>
      <c r="B1713"/>
      <c r="C1713"/>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c r="CW1713"/>
      <c r="CX1713"/>
      <c r="CY1713"/>
      <c r="CZ1713"/>
      <c r="DA1713"/>
      <c r="DB1713"/>
      <c r="DC1713"/>
      <c r="DD1713"/>
      <c r="DE1713"/>
      <c r="DF1713"/>
      <c r="DG1713"/>
      <c r="DH1713"/>
      <c r="DI1713"/>
      <c r="DJ1713"/>
      <c r="DK1713"/>
      <c r="DL1713"/>
      <c r="DM1713"/>
      <c r="DN1713"/>
      <c r="DO1713"/>
      <c r="DP1713"/>
      <c r="DQ1713"/>
      <c r="DR1713"/>
      <c r="DS1713"/>
      <c r="DT1713"/>
      <c r="DU1713"/>
      <c r="DV1713"/>
      <c r="DW1713"/>
      <c r="DX1713"/>
      <c r="DY1713"/>
      <c r="DZ1713"/>
      <c r="EA1713"/>
      <c r="EB1713"/>
      <c r="EC1713"/>
      <c r="ED1713"/>
      <c r="EE1713"/>
      <c r="EF1713"/>
      <c r="EG1713"/>
      <c r="EH1713"/>
      <c r="EI1713"/>
      <c r="EJ1713"/>
      <c r="EK1713"/>
    </row>
    <row r="1714" spans="1:141" ht="15.75">
      <c r="A1714"/>
      <c r="B1714"/>
      <c r="C1714"/>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c r="CW1714"/>
      <c r="CX1714"/>
      <c r="CY1714"/>
      <c r="CZ1714"/>
      <c r="DA1714"/>
      <c r="DB1714"/>
      <c r="DC1714"/>
      <c r="DD1714"/>
      <c r="DE1714"/>
      <c r="DF1714"/>
      <c r="DG1714"/>
      <c r="DH1714"/>
      <c r="DI1714"/>
      <c r="DJ1714"/>
      <c r="DK1714"/>
      <c r="DL1714"/>
      <c r="DM1714"/>
      <c r="DN1714"/>
      <c r="DO1714"/>
      <c r="DP1714"/>
      <c r="DQ1714"/>
      <c r="DR1714"/>
      <c r="DS1714"/>
      <c r="DT1714"/>
      <c r="DU1714"/>
      <c r="DV1714"/>
      <c r="DW1714"/>
      <c r="DX1714"/>
      <c r="DY1714"/>
      <c r="DZ1714"/>
      <c r="EA1714"/>
      <c r="EB1714"/>
      <c r="EC1714"/>
      <c r="ED1714"/>
      <c r="EE1714"/>
      <c r="EF1714"/>
      <c r="EG1714"/>
      <c r="EH1714"/>
      <c r="EI1714"/>
      <c r="EJ1714"/>
      <c r="EK1714"/>
    </row>
    <row r="1715" spans="1:141" ht="15.75">
      <c r="A1715"/>
      <c r="B1715"/>
      <c r="C1715"/>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c r="CW1715"/>
      <c r="CX1715"/>
      <c r="CY1715"/>
      <c r="CZ1715"/>
      <c r="DA1715"/>
      <c r="DB1715"/>
      <c r="DC1715"/>
      <c r="DD1715"/>
      <c r="DE1715"/>
      <c r="DF1715"/>
      <c r="DG1715"/>
      <c r="DH1715"/>
      <c r="DI1715"/>
      <c r="DJ1715"/>
      <c r="DK1715"/>
      <c r="DL1715"/>
      <c r="DM1715"/>
      <c r="DN1715"/>
      <c r="DO1715"/>
      <c r="DP1715"/>
      <c r="DQ1715"/>
      <c r="DR1715"/>
      <c r="DS1715"/>
      <c r="DT1715"/>
      <c r="DU1715"/>
      <c r="DV1715"/>
      <c r="DW1715"/>
      <c r="DX1715"/>
      <c r="DY1715"/>
      <c r="DZ1715"/>
      <c r="EA1715"/>
      <c r="EB1715"/>
      <c r="EC1715"/>
      <c r="ED1715"/>
      <c r="EE1715"/>
      <c r="EF1715"/>
      <c r="EG1715"/>
      <c r="EH1715"/>
      <c r="EI1715"/>
      <c r="EJ1715"/>
      <c r="EK1715"/>
    </row>
    <row r="1716" spans="1:141" ht="15.75">
      <c r="A1716"/>
      <c r="B1716"/>
      <c r="C1716"/>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c r="CW1716"/>
      <c r="CX1716"/>
      <c r="CY1716"/>
      <c r="CZ1716"/>
      <c r="DA1716"/>
      <c r="DB1716"/>
      <c r="DC1716"/>
      <c r="DD1716"/>
      <c r="DE1716"/>
      <c r="DF1716"/>
      <c r="DG1716"/>
      <c r="DH1716"/>
      <c r="DI1716"/>
      <c r="DJ1716"/>
      <c r="DK1716"/>
      <c r="DL1716"/>
      <c r="DM1716"/>
      <c r="DN1716"/>
      <c r="DO1716"/>
      <c r="DP1716"/>
      <c r="DQ1716"/>
      <c r="DR1716"/>
      <c r="DS1716"/>
      <c r="DT1716"/>
      <c r="DU1716"/>
      <c r="DV1716"/>
      <c r="DW1716"/>
      <c r="DX1716"/>
      <c r="DY1716"/>
      <c r="DZ1716"/>
      <c r="EA1716"/>
      <c r="EB1716"/>
      <c r="EC1716"/>
      <c r="ED1716"/>
      <c r="EE1716"/>
      <c r="EF1716"/>
      <c r="EG1716"/>
      <c r="EH1716"/>
      <c r="EI1716"/>
      <c r="EJ1716"/>
      <c r="EK1716"/>
    </row>
    <row r="1717" spans="1:141" ht="15.75">
      <c r="A1717"/>
      <c r="B1717"/>
      <c r="C1717"/>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c r="CW1717"/>
      <c r="CX1717"/>
      <c r="CY1717"/>
      <c r="CZ1717"/>
      <c r="DA1717"/>
      <c r="DB1717"/>
      <c r="DC1717"/>
      <c r="DD1717"/>
      <c r="DE1717"/>
      <c r="DF1717"/>
      <c r="DG1717"/>
      <c r="DH1717"/>
      <c r="DI1717"/>
      <c r="DJ1717"/>
      <c r="DK1717"/>
      <c r="DL1717"/>
      <c r="DM1717"/>
      <c r="DN1717"/>
      <c r="DO1717"/>
      <c r="DP1717"/>
      <c r="DQ1717"/>
      <c r="DR1717"/>
      <c r="DS1717"/>
      <c r="DT1717"/>
      <c r="DU1717"/>
      <c r="DV1717"/>
      <c r="DW1717"/>
      <c r="DX1717"/>
      <c r="DY1717"/>
      <c r="DZ1717"/>
      <c r="EA1717"/>
      <c r="EB1717"/>
      <c r="EC1717"/>
      <c r="ED1717"/>
      <c r="EE1717"/>
      <c r="EF1717"/>
      <c r="EG1717"/>
      <c r="EH1717"/>
      <c r="EI1717"/>
      <c r="EJ1717"/>
      <c r="EK1717"/>
    </row>
    <row r="1718" spans="1:141" ht="15.75">
      <c r="A1718"/>
      <c r="B1718"/>
      <c r="C1718"/>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c r="CW1718"/>
      <c r="CX1718"/>
      <c r="CY1718"/>
      <c r="CZ1718"/>
      <c r="DA1718"/>
      <c r="DB1718"/>
      <c r="DC1718"/>
      <c r="DD1718"/>
      <c r="DE1718"/>
      <c r="DF1718"/>
      <c r="DG1718"/>
      <c r="DH1718"/>
      <c r="DI1718"/>
      <c r="DJ1718"/>
      <c r="DK1718"/>
      <c r="DL1718"/>
      <c r="DM1718"/>
      <c r="DN1718"/>
      <c r="DO1718"/>
      <c r="DP1718"/>
      <c r="DQ1718"/>
      <c r="DR1718"/>
      <c r="DS1718"/>
      <c r="DT1718"/>
      <c r="DU1718"/>
      <c r="DV1718"/>
      <c r="DW1718"/>
      <c r="DX1718"/>
      <c r="DY1718"/>
      <c r="DZ1718"/>
      <c r="EA1718"/>
      <c r="EB1718"/>
      <c r="EC1718"/>
      <c r="ED1718"/>
      <c r="EE1718"/>
      <c r="EF1718"/>
      <c r="EG1718"/>
      <c r="EH1718"/>
      <c r="EI1718"/>
      <c r="EJ1718"/>
      <c r="EK1718"/>
    </row>
    <row r="1719" spans="1:141" ht="15.75">
      <c r="A1719"/>
      <c r="B1719"/>
      <c r="C1719"/>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c r="CW1719"/>
      <c r="CX1719"/>
      <c r="CY1719"/>
      <c r="CZ1719"/>
      <c r="DA1719"/>
      <c r="DB1719"/>
      <c r="DC1719"/>
      <c r="DD1719"/>
      <c r="DE1719"/>
      <c r="DF1719"/>
      <c r="DG1719"/>
      <c r="DH1719"/>
      <c r="DI1719"/>
      <c r="DJ1719"/>
      <c r="DK1719"/>
      <c r="DL1719"/>
      <c r="DM1719"/>
      <c r="DN1719"/>
      <c r="DO1719"/>
      <c r="DP1719"/>
      <c r="DQ1719"/>
      <c r="DR1719"/>
      <c r="DS1719"/>
      <c r="DT1719"/>
      <c r="DU1719"/>
      <c r="DV1719"/>
      <c r="DW1719"/>
      <c r="DX1719"/>
      <c r="DY1719"/>
      <c r="DZ1719"/>
      <c r="EA1719"/>
      <c r="EB1719"/>
      <c r="EC1719"/>
      <c r="ED1719"/>
      <c r="EE1719"/>
      <c r="EF1719"/>
      <c r="EG1719"/>
      <c r="EH1719"/>
      <c r="EI1719"/>
      <c r="EJ1719"/>
      <c r="EK1719"/>
    </row>
    <row r="1720" spans="1:141" ht="15.75">
      <c r="A1720"/>
      <c r="B1720"/>
      <c r="C1720"/>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c r="CW1720"/>
      <c r="CX1720"/>
      <c r="CY1720"/>
      <c r="CZ1720"/>
      <c r="DA1720"/>
      <c r="DB1720"/>
      <c r="DC1720"/>
      <c r="DD1720"/>
      <c r="DE1720"/>
      <c r="DF1720"/>
      <c r="DG1720"/>
      <c r="DH1720"/>
      <c r="DI1720"/>
      <c r="DJ1720"/>
      <c r="DK1720"/>
      <c r="DL1720"/>
      <c r="DM1720"/>
      <c r="DN1720"/>
      <c r="DO1720"/>
      <c r="DP1720"/>
      <c r="DQ1720"/>
      <c r="DR1720"/>
      <c r="DS1720"/>
      <c r="DT1720"/>
      <c r="DU1720"/>
      <c r="DV1720"/>
      <c r="DW1720"/>
      <c r="DX1720"/>
      <c r="DY1720"/>
      <c r="DZ1720"/>
      <c r="EA1720"/>
      <c r="EB1720"/>
      <c r="EC1720"/>
      <c r="ED1720"/>
      <c r="EE1720"/>
      <c r="EF1720"/>
      <c r="EG1720"/>
      <c r="EH1720"/>
      <c r="EI1720"/>
      <c r="EJ1720"/>
      <c r="EK1720"/>
    </row>
    <row r="1721" spans="1:141" ht="15.75">
      <c r="A1721"/>
      <c r="B1721"/>
      <c r="C1721"/>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c r="CW1721"/>
      <c r="CX1721"/>
      <c r="CY1721"/>
      <c r="CZ1721"/>
      <c r="DA1721"/>
      <c r="DB1721"/>
      <c r="DC1721"/>
      <c r="DD1721"/>
      <c r="DE1721"/>
      <c r="DF1721"/>
      <c r="DG1721"/>
      <c r="DH1721"/>
      <c r="DI1721"/>
      <c r="DJ1721"/>
      <c r="DK1721"/>
      <c r="DL1721"/>
      <c r="DM1721"/>
      <c r="DN1721"/>
      <c r="DO1721"/>
      <c r="DP1721"/>
      <c r="DQ1721"/>
      <c r="DR1721"/>
      <c r="DS1721"/>
      <c r="DT1721"/>
      <c r="DU1721"/>
      <c r="DV1721"/>
      <c r="DW1721"/>
      <c r="DX1721"/>
      <c r="DY1721"/>
      <c r="DZ1721"/>
      <c r="EA1721"/>
      <c r="EB1721"/>
      <c r="EC1721"/>
      <c r="ED1721"/>
      <c r="EE1721"/>
      <c r="EF1721"/>
      <c r="EG1721"/>
      <c r="EH1721"/>
      <c r="EI1721"/>
      <c r="EJ1721"/>
      <c r="EK1721"/>
    </row>
    <row r="1722" spans="1:141" ht="15.75">
      <c r="A1722"/>
      <c r="B1722"/>
      <c r="C1722"/>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c r="CW1722"/>
      <c r="CX1722"/>
      <c r="CY1722"/>
      <c r="CZ1722"/>
      <c r="DA1722"/>
      <c r="DB1722"/>
      <c r="DC1722"/>
      <c r="DD1722"/>
      <c r="DE1722"/>
      <c r="DF1722"/>
      <c r="DG1722"/>
      <c r="DH1722"/>
      <c r="DI1722"/>
      <c r="DJ1722"/>
      <c r="DK1722"/>
      <c r="DL1722"/>
      <c r="DM1722"/>
      <c r="DN1722"/>
      <c r="DO1722"/>
      <c r="DP1722"/>
      <c r="DQ1722"/>
      <c r="DR1722"/>
      <c r="DS1722"/>
      <c r="DT1722"/>
      <c r="DU1722"/>
      <c r="DV1722"/>
      <c r="DW1722"/>
      <c r="DX1722"/>
      <c r="DY1722"/>
      <c r="DZ1722"/>
      <c r="EA1722"/>
      <c r="EB1722"/>
      <c r="EC1722"/>
      <c r="ED1722"/>
      <c r="EE1722"/>
      <c r="EF1722"/>
      <c r="EG1722"/>
      <c r="EH1722"/>
      <c r="EI1722"/>
      <c r="EJ1722"/>
      <c r="EK1722"/>
    </row>
    <row r="1723" spans="1:141" ht="15.75">
      <c r="A1723"/>
      <c r="B1723"/>
      <c r="C1723"/>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c r="CW1723"/>
      <c r="CX1723"/>
      <c r="CY1723"/>
      <c r="CZ1723"/>
      <c r="DA1723"/>
      <c r="DB1723"/>
      <c r="DC1723"/>
      <c r="DD1723"/>
      <c r="DE1723"/>
      <c r="DF1723"/>
      <c r="DG1723"/>
      <c r="DH1723"/>
      <c r="DI1723"/>
      <c r="DJ1723"/>
      <c r="DK1723"/>
      <c r="DL1723"/>
      <c r="DM1723"/>
      <c r="DN1723"/>
      <c r="DO1723"/>
      <c r="DP1723"/>
      <c r="DQ1723"/>
      <c r="DR1723"/>
      <c r="DS1723"/>
      <c r="DT1723"/>
      <c r="DU1723"/>
      <c r="DV1723"/>
      <c r="DW1723"/>
      <c r="DX1723"/>
      <c r="DY1723"/>
      <c r="DZ1723"/>
      <c r="EA1723"/>
      <c r="EB1723"/>
      <c r="EC1723"/>
      <c r="ED1723"/>
      <c r="EE1723"/>
      <c r="EF1723"/>
      <c r="EG1723"/>
      <c r="EH1723"/>
      <c r="EI1723"/>
      <c r="EJ1723"/>
      <c r="EK1723"/>
    </row>
    <row r="1724" spans="1:141" ht="15.75">
      <c r="A1724"/>
      <c r="B1724"/>
      <c r="C1724"/>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c r="CW1724"/>
      <c r="CX1724"/>
      <c r="CY1724"/>
      <c r="CZ1724"/>
      <c r="DA1724"/>
      <c r="DB1724"/>
      <c r="DC1724"/>
      <c r="DD1724"/>
      <c r="DE1724"/>
      <c r="DF1724"/>
      <c r="DG1724"/>
      <c r="DH1724"/>
      <c r="DI1724"/>
      <c r="DJ1724"/>
      <c r="DK1724"/>
      <c r="DL1724"/>
      <c r="DM1724"/>
      <c r="DN1724"/>
      <c r="DO1724"/>
      <c r="DP1724"/>
      <c r="DQ1724"/>
      <c r="DR1724"/>
      <c r="DS1724"/>
      <c r="DT1724"/>
      <c r="DU1724"/>
      <c r="DV1724"/>
      <c r="DW1724"/>
      <c r="DX1724"/>
      <c r="DY1724"/>
      <c r="DZ1724"/>
      <c r="EA1724"/>
      <c r="EB1724"/>
      <c r="EC1724"/>
      <c r="ED1724"/>
      <c r="EE1724"/>
      <c r="EF1724"/>
      <c r="EG1724"/>
      <c r="EH1724"/>
      <c r="EI1724"/>
      <c r="EJ1724"/>
      <c r="EK1724"/>
    </row>
    <row r="1725" spans="1:141" ht="15.75">
      <c r="A1725"/>
      <c r="B1725"/>
      <c r="C1725"/>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c r="CW1725"/>
      <c r="CX1725"/>
      <c r="CY1725"/>
      <c r="CZ1725"/>
      <c r="DA1725"/>
      <c r="DB1725"/>
      <c r="DC1725"/>
      <c r="DD1725"/>
      <c r="DE1725"/>
      <c r="DF1725"/>
      <c r="DG1725"/>
      <c r="DH1725"/>
      <c r="DI1725"/>
      <c r="DJ1725"/>
      <c r="DK1725"/>
      <c r="DL1725"/>
      <c r="DM1725"/>
      <c r="DN1725"/>
      <c r="DO1725"/>
      <c r="DP1725"/>
      <c r="DQ1725"/>
      <c r="DR1725"/>
      <c r="DS1725"/>
      <c r="DT1725"/>
      <c r="DU1725"/>
      <c r="DV1725"/>
      <c r="DW1725"/>
      <c r="DX1725"/>
      <c r="DY1725"/>
      <c r="DZ1725"/>
      <c r="EA1725"/>
      <c r="EB1725"/>
      <c r="EC1725"/>
      <c r="ED1725"/>
      <c r="EE1725"/>
      <c r="EF1725"/>
      <c r="EG1725"/>
      <c r="EH1725"/>
      <c r="EI1725"/>
      <c r="EJ1725"/>
      <c r="EK1725"/>
    </row>
    <row r="1726" spans="1:141" ht="15.75">
      <c r="A1726"/>
      <c r="B1726"/>
      <c r="C1726"/>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c r="CW1726"/>
      <c r="CX1726"/>
      <c r="CY1726"/>
      <c r="CZ1726"/>
      <c r="DA1726"/>
      <c r="DB1726"/>
      <c r="DC1726"/>
      <c r="DD1726"/>
      <c r="DE1726"/>
      <c r="DF1726"/>
      <c r="DG1726"/>
      <c r="DH1726"/>
      <c r="DI1726"/>
      <c r="DJ1726"/>
      <c r="DK1726"/>
      <c r="DL1726"/>
      <c r="DM1726"/>
      <c r="DN1726"/>
      <c r="DO1726"/>
      <c r="DP1726"/>
      <c r="DQ1726"/>
      <c r="DR1726"/>
      <c r="DS1726"/>
      <c r="DT1726"/>
      <c r="DU1726"/>
      <c r="DV1726"/>
      <c r="DW1726"/>
      <c r="DX1726"/>
      <c r="DY1726"/>
      <c r="DZ1726"/>
      <c r="EA1726"/>
      <c r="EB1726"/>
      <c r="EC1726"/>
      <c r="ED1726"/>
      <c r="EE1726"/>
      <c r="EF1726"/>
      <c r="EG1726"/>
      <c r="EH1726"/>
      <c r="EI1726"/>
      <c r="EJ1726"/>
      <c r="EK1726"/>
    </row>
    <row r="1727" spans="1:141" ht="15.75">
      <c r="A1727"/>
      <c r="B1727"/>
      <c r="C1727"/>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c r="CW1727"/>
      <c r="CX1727"/>
      <c r="CY1727"/>
      <c r="CZ1727"/>
      <c r="DA1727"/>
      <c r="DB1727"/>
      <c r="DC1727"/>
      <c r="DD1727"/>
      <c r="DE1727"/>
      <c r="DF1727"/>
      <c r="DG1727"/>
      <c r="DH1727"/>
      <c r="DI1727"/>
      <c r="DJ1727"/>
      <c r="DK1727"/>
      <c r="DL1727"/>
      <c r="DM1727"/>
      <c r="DN1727"/>
      <c r="DO1727"/>
      <c r="DP1727"/>
      <c r="DQ1727"/>
      <c r="DR1727"/>
      <c r="DS1727"/>
      <c r="DT1727"/>
      <c r="DU1727"/>
      <c r="DV1727"/>
      <c r="DW1727"/>
      <c r="DX1727"/>
      <c r="DY1727"/>
      <c r="DZ1727"/>
      <c r="EA1727"/>
      <c r="EB1727"/>
      <c r="EC1727"/>
      <c r="ED1727"/>
      <c r="EE1727"/>
      <c r="EF1727"/>
      <c r="EG1727"/>
      <c r="EH1727"/>
      <c r="EI1727"/>
      <c r="EJ1727"/>
      <c r="EK1727"/>
    </row>
    <row r="1728" spans="1:141" ht="15.75">
      <c r="A1728"/>
      <c r="B1728"/>
      <c r="C1728"/>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c r="CW1728"/>
      <c r="CX1728"/>
      <c r="CY1728"/>
      <c r="CZ1728"/>
      <c r="DA1728"/>
      <c r="DB1728"/>
      <c r="DC1728"/>
      <c r="DD1728"/>
      <c r="DE1728"/>
      <c r="DF1728"/>
      <c r="DG1728"/>
      <c r="DH1728"/>
      <c r="DI1728"/>
      <c r="DJ1728"/>
      <c r="DK1728"/>
      <c r="DL1728"/>
      <c r="DM1728"/>
      <c r="DN1728"/>
      <c r="DO1728"/>
      <c r="DP1728"/>
      <c r="DQ1728"/>
      <c r="DR1728"/>
      <c r="DS1728"/>
      <c r="DT1728"/>
      <c r="DU1728"/>
      <c r="DV1728"/>
      <c r="DW1728"/>
      <c r="DX1728"/>
      <c r="DY1728"/>
      <c r="DZ1728"/>
      <c r="EA1728"/>
      <c r="EB1728"/>
      <c r="EC1728"/>
      <c r="ED1728"/>
      <c r="EE1728"/>
      <c r="EF1728"/>
      <c r="EG1728"/>
      <c r="EH1728"/>
      <c r="EI1728"/>
      <c r="EJ1728"/>
      <c r="EK1728"/>
    </row>
    <row r="1729" spans="1:141" ht="15.75">
      <c r="A1729"/>
      <c r="B1729"/>
      <c r="C1729"/>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c r="CW1729"/>
      <c r="CX1729"/>
      <c r="CY1729"/>
      <c r="CZ1729"/>
      <c r="DA1729"/>
      <c r="DB1729"/>
      <c r="DC1729"/>
      <c r="DD1729"/>
      <c r="DE1729"/>
      <c r="DF1729"/>
      <c r="DG1729"/>
      <c r="DH1729"/>
      <c r="DI1729"/>
      <c r="DJ1729"/>
      <c r="DK1729"/>
      <c r="DL1729"/>
      <c r="DM1729"/>
      <c r="DN1729"/>
      <c r="DO1729"/>
      <c r="DP1729"/>
      <c r="DQ1729"/>
      <c r="DR1729"/>
      <c r="DS1729"/>
      <c r="DT1729"/>
      <c r="DU1729"/>
      <c r="DV1729"/>
      <c r="DW1729"/>
      <c r="DX1729"/>
      <c r="DY1729"/>
      <c r="DZ1729"/>
      <c r="EA1729"/>
      <c r="EB1729"/>
      <c r="EC1729"/>
      <c r="ED1729"/>
      <c r="EE1729"/>
      <c r="EF1729"/>
      <c r="EG1729"/>
      <c r="EH1729"/>
      <c r="EI1729"/>
      <c r="EJ1729"/>
      <c r="EK1729"/>
    </row>
    <row r="1730" spans="1:141" ht="15.75">
      <c r="A1730"/>
      <c r="B1730"/>
      <c r="C1730"/>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c r="CW1730"/>
      <c r="CX1730"/>
      <c r="CY1730"/>
      <c r="CZ1730"/>
      <c r="DA1730"/>
      <c r="DB1730"/>
      <c r="DC1730"/>
      <c r="DD1730"/>
      <c r="DE1730"/>
      <c r="DF1730"/>
      <c r="DG1730"/>
      <c r="DH1730"/>
      <c r="DI1730"/>
      <c r="DJ1730"/>
      <c r="DK1730"/>
      <c r="DL1730"/>
      <c r="DM1730"/>
      <c r="DN1730"/>
      <c r="DO1730"/>
      <c r="DP1730"/>
      <c r="DQ1730"/>
      <c r="DR1730"/>
      <c r="DS1730"/>
      <c r="DT1730"/>
      <c r="DU1730"/>
      <c r="DV1730"/>
      <c r="DW1730"/>
      <c r="DX1730"/>
      <c r="DY1730"/>
      <c r="DZ1730"/>
      <c r="EA1730"/>
      <c r="EB1730"/>
      <c r="EC1730"/>
      <c r="ED1730"/>
      <c r="EE1730"/>
      <c r="EF1730"/>
      <c r="EG1730"/>
      <c r="EH1730"/>
      <c r="EI1730"/>
      <c r="EJ1730"/>
      <c r="EK1730"/>
    </row>
    <row r="1731" spans="1:141" ht="15.75">
      <c r="A1731"/>
      <c r="B1731"/>
      <c r="C1731"/>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c r="CW1731"/>
      <c r="CX1731"/>
      <c r="CY1731"/>
      <c r="CZ1731"/>
      <c r="DA1731"/>
      <c r="DB1731"/>
      <c r="DC1731"/>
      <c r="DD1731"/>
      <c r="DE1731"/>
      <c r="DF1731"/>
      <c r="DG1731"/>
      <c r="DH1731"/>
      <c r="DI1731"/>
      <c r="DJ1731"/>
      <c r="DK1731"/>
      <c r="DL1731"/>
      <c r="DM1731"/>
      <c r="DN1731"/>
      <c r="DO1731"/>
      <c r="DP1731"/>
      <c r="DQ1731"/>
      <c r="DR1731"/>
      <c r="DS1731"/>
      <c r="DT1731"/>
      <c r="DU1731"/>
      <c r="DV1731"/>
      <c r="DW1731"/>
      <c r="DX1731"/>
      <c r="DY1731"/>
      <c r="DZ1731"/>
      <c r="EA1731"/>
      <c r="EB1731"/>
      <c r="EC1731"/>
      <c r="ED1731"/>
      <c r="EE1731"/>
      <c r="EF1731"/>
      <c r="EG1731"/>
      <c r="EH1731"/>
      <c r="EI1731"/>
      <c r="EJ1731"/>
      <c r="EK1731"/>
    </row>
    <row r="1732" spans="1:141" ht="15.75">
      <c r="A1732"/>
      <c r="B1732"/>
      <c r="C1732"/>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c r="CW1732"/>
      <c r="CX1732"/>
      <c r="CY1732"/>
      <c r="CZ1732"/>
      <c r="DA1732"/>
      <c r="DB1732"/>
      <c r="DC1732"/>
      <c r="DD1732"/>
      <c r="DE1732"/>
      <c r="DF1732"/>
      <c r="DG1732"/>
      <c r="DH1732"/>
      <c r="DI1732"/>
      <c r="DJ1732"/>
      <c r="DK1732"/>
      <c r="DL1732"/>
      <c r="DM1732"/>
      <c r="DN1732"/>
      <c r="DO1732"/>
      <c r="DP1732"/>
      <c r="DQ1732"/>
      <c r="DR1732"/>
      <c r="DS1732"/>
      <c r="DT1732"/>
      <c r="DU1732"/>
      <c r="DV1732"/>
      <c r="DW1732"/>
      <c r="DX1732"/>
      <c r="DY1732"/>
      <c r="DZ1732"/>
      <c r="EA1732"/>
      <c r="EB1732"/>
      <c r="EC1732"/>
      <c r="ED1732"/>
      <c r="EE1732"/>
      <c r="EF1732"/>
      <c r="EG1732"/>
      <c r="EH1732"/>
      <c r="EI1732"/>
      <c r="EJ1732"/>
      <c r="EK1732"/>
    </row>
    <row r="1733" spans="1:141" ht="15.75">
      <c r="A1733"/>
      <c r="B1733"/>
      <c r="C1733"/>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c r="CW1733"/>
      <c r="CX1733"/>
      <c r="CY1733"/>
      <c r="CZ1733"/>
      <c r="DA1733"/>
      <c r="DB1733"/>
      <c r="DC1733"/>
      <c r="DD1733"/>
      <c r="DE1733"/>
      <c r="DF1733"/>
      <c r="DG1733"/>
      <c r="DH1733"/>
      <c r="DI1733"/>
      <c r="DJ1733"/>
      <c r="DK1733"/>
      <c r="DL1733"/>
      <c r="DM1733"/>
      <c r="DN1733"/>
      <c r="DO1733"/>
      <c r="DP1733"/>
      <c r="DQ1733"/>
      <c r="DR1733"/>
      <c r="DS1733"/>
      <c r="DT1733"/>
      <c r="DU1733"/>
      <c r="DV1733"/>
      <c r="DW1733"/>
      <c r="DX1733"/>
      <c r="DY1733"/>
      <c r="DZ1733"/>
      <c r="EA1733"/>
      <c r="EB1733"/>
      <c r="EC1733"/>
      <c r="ED1733"/>
      <c r="EE1733"/>
      <c r="EF1733"/>
      <c r="EG1733"/>
      <c r="EH1733"/>
      <c r="EI1733"/>
      <c r="EJ1733"/>
      <c r="EK1733"/>
    </row>
    <row r="1734" spans="1:141" ht="15.75">
      <c r="A1734"/>
      <c r="B1734"/>
      <c r="C1734"/>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c r="CW1734"/>
      <c r="CX1734"/>
      <c r="CY1734"/>
      <c r="CZ1734"/>
      <c r="DA1734"/>
      <c r="DB1734"/>
      <c r="DC1734"/>
      <c r="DD1734"/>
      <c r="DE1734"/>
      <c r="DF1734"/>
      <c r="DG1734"/>
      <c r="DH1734"/>
      <c r="DI1734"/>
      <c r="DJ1734"/>
      <c r="DK1734"/>
      <c r="DL1734"/>
      <c r="DM1734"/>
      <c r="DN1734"/>
      <c r="DO1734"/>
      <c r="DP1734"/>
      <c r="DQ1734"/>
      <c r="DR1734"/>
      <c r="DS1734"/>
      <c r="DT1734"/>
      <c r="DU1734"/>
      <c r="DV1734"/>
      <c r="DW1734"/>
      <c r="DX1734"/>
      <c r="DY1734"/>
      <c r="DZ1734"/>
      <c r="EA1734"/>
      <c r="EB1734"/>
      <c r="EC1734"/>
      <c r="ED1734"/>
      <c r="EE1734"/>
      <c r="EF1734"/>
      <c r="EG1734"/>
      <c r="EH1734"/>
      <c r="EI1734"/>
      <c r="EJ1734"/>
    </row>
    <row r="1735" spans="1:141" ht="15.75">
      <c r="A1735"/>
      <c r="B1735"/>
      <c r="C1735"/>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c r="CW1735"/>
      <c r="CX1735"/>
      <c r="CY1735"/>
      <c r="CZ1735"/>
      <c r="DA1735"/>
      <c r="DB1735"/>
      <c r="DC1735"/>
      <c r="DD1735"/>
      <c r="DE1735"/>
      <c r="DF1735"/>
      <c r="DG1735"/>
      <c r="DH1735"/>
      <c r="DI1735"/>
      <c r="DJ1735"/>
      <c r="DK1735"/>
      <c r="DL1735"/>
      <c r="DM1735"/>
      <c r="DN1735"/>
      <c r="DO1735"/>
      <c r="DP1735"/>
      <c r="DQ1735"/>
      <c r="DR1735"/>
      <c r="DS1735"/>
      <c r="DT1735"/>
      <c r="DU1735"/>
      <c r="DV1735"/>
      <c r="DW1735"/>
      <c r="DX1735"/>
      <c r="DY1735"/>
      <c r="DZ1735"/>
      <c r="EA1735"/>
      <c r="EB1735"/>
      <c r="EC1735"/>
      <c r="ED1735"/>
      <c r="EE1735"/>
      <c r="EF1735"/>
      <c r="EG1735"/>
      <c r="EH1735"/>
      <c r="EI1735"/>
      <c r="EJ1735"/>
    </row>
    <row r="1736" spans="1:141" ht="15.75">
      <c r="A1736"/>
      <c r="B1736"/>
      <c r="C1736"/>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c r="CW1736"/>
      <c r="CX1736"/>
      <c r="CY1736"/>
      <c r="CZ1736"/>
      <c r="DA1736"/>
      <c r="DB1736"/>
      <c r="DC1736"/>
      <c r="DD1736"/>
      <c r="DE1736"/>
      <c r="DF1736"/>
      <c r="DG1736"/>
      <c r="DH1736"/>
      <c r="DI1736"/>
      <c r="DJ1736"/>
      <c r="DK1736"/>
      <c r="DL1736"/>
      <c r="DM1736"/>
      <c r="DN1736"/>
      <c r="DO1736"/>
      <c r="DP1736"/>
      <c r="DQ1736"/>
      <c r="DR1736"/>
      <c r="DS1736"/>
      <c r="DT1736"/>
      <c r="DU1736"/>
      <c r="DV1736"/>
      <c r="DW1736"/>
      <c r="DX1736"/>
      <c r="DY1736"/>
      <c r="DZ1736"/>
      <c r="EA1736"/>
      <c r="EB1736"/>
      <c r="EC1736"/>
      <c r="ED1736"/>
      <c r="EE1736"/>
      <c r="EF1736"/>
      <c r="EG1736"/>
      <c r="EH1736"/>
      <c r="EI1736"/>
      <c r="EJ1736"/>
    </row>
    <row r="1737" spans="1:141" ht="15.75">
      <c r="A1737"/>
      <c r="B1737"/>
      <c r="C1737"/>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c r="CW1737"/>
      <c r="CX1737"/>
      <c r="CY1737"/>
      <c r="CZ1737"/>
      <c r="DA1737"/>
      <c r="DB1737"/>
      <c r="DC1737"/>
      <c r="DD1737"/>
      <c r="DE1737"/>
      <c r="DF1737"/>
      <c r="DG1737"/>
      <c r="DH1737"/>
      <c r="DI1737"/>
      <c r="DJ1737"/>
      <c r="DK1737"/>
      <c r="DL1737"/>
      <c r="DM1737"/>
      <c r="DN1737"/>
      <c r="DO1737"/>
      <c r="DP1737"/>
      <c r="DQ1737"/>
      <c r="DR1737"/>
      <c r="DS1737"/>
      <c r="DT1737"/>
      <c r="DU1737"/>
      <c r="DV1737"/>
      <c r="DW1737"/>
      <c r="DX1737"/>
      <c r="DY1737"/>
      <c r="DZ1737"/>
      <c r="EA1737"/>
      <c r="EB1737"/>
      <c r="EC1737"/>
      <c r="ED1737"/>
      <c r="EE1737"/>
      <c r="EF1737"/>
      <c r="EG1737"/>
      <c r="EH1737"/>
      <c r="EI1737"/>
      <c r="EJ1737"/>
    </row>
    <row r="1738" spans="1:141" ht="15.75">
      <c r="A1738"/>
      <c r="B1738"/>
      <c r="C1738"/>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c r="CW1738"/>
      <c r="CX1738"/>
      <c r="CY1738"/>
      <c r="CZ1738"/>
      <c r="DA1738"/>
      <c r="DB1738"/>
      <c r="DC1738"/>
      <c r="DD1738"/>
      <c r="DE1738"/>
      <c r="DF1738"/>
      <c r="DG1738"/>
      <c r="DH1738"/>
      <c r="DI1738"/>
      <c r="DJ1738"/>
      <c r="DK1738"/>
      <c r="DL1738"/>
      <c r="DM1738"/>
      <c r="DN1738"/>
      <c r="DO1738"/>
      <c r="DP1738"/>
      <c r="DQ1738"/>
      <c r="DR1738"/>
      <c r="DS1738"/>
      <c r="DT1738"/>
      <c r="DU1738"/>
      <c r="DV1738"/>
      <c r="DW1738"/>
      <c r="DX1738"/>
      <c r="DY1738"/>
      <c r="DZ1738"/>
      <c r="EA1738"/>
      <c r="EB1738"/>
      <c r="EC1738"/>
      <c r="ED1738"/>
      <c r="EE1738"/>
      <c r="EF1738"/>
      <c r="EG1738"/>
      <c r="EH1738"/>
      <c r="EI1738"/>
      <c r="EJ1738"/>
    </row>
    <row r="1739" spans="1:141" ht="15.75">
      <c r="A1739"/>
      <c r="B1739"/>
      <c r="C1739"/>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c r="CW1739"/>
      <c r="CX1739"/>
      <c r="CY1739"/>
      <c r="CZ1739"/>
      <c r="DA1739"/>
      <c r="DB1739"/>
      <c r="DC1739"/>
      <c r="DD1739"/>
      <c r="DE1739"/>
      <c r="DF1739"/>
      <c r="DG1739"/>
      <c r="DH1739"/>
      <c r="DI1739"/>
      <c r="DJ1739"/>
      <c r="DK1739"/>
      <c r="DL1739"/>
      <c r="DM1739"/>
      <c r="DN1739"/>
      <c r="DO1739"/>
      <c r="DP1739"/>
      <c r="DQ1739"/>
      <c r="DR1739"/>
      <c r="DS1739"/>
      <c r="DT1739"/>
      <c r="DU1739"/>
      <c r="DV1739"/>
      <c r="DW1739"/>
      <c r="DX1739"/>
      <c r="DY1739"/>
      <c r="DZ1739"/>
      <c r="EA1739"/>
      <c r="EB1739"/>
      <c r="EC1739"/>
      <c r="ED1739"/>
      <c r="EE1739"/>
      <c r="EF1739"/>
      <c r="EG1739"/>
      <c r="EH1739"/>
      <c r="EI1739"/>
      <c r="EJ1739"/>
    </row>
    <row r="1740" spans="1:141" ht="15.75">
      <c r="A1740"/>
      <c r="B1740"/>
      <c r="C1740"/>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c r="CW1740"/>
      <c r="CX1740"/>
      <c r="CY1740"/>
      <c r="CZ1740"/>
      <c r="DA1740"/>
      <c r="DB1740"/>
      <c r="DC1740"/>
      <c r="DD1740"/>
      <c r="DE1740"/>
      <c r="DF1740"/>
      <c r="DG1740"/>
      <c r="DH1740"/>
      <c r="DI1740"/>
      <c r="DJ1740"/>
      <c r="DK1740"/>
      <c r="DL1740"/>
      <c r="DM1740"/>
      <c r="DN1740"/>
      <c r="DO1740"/>
      <c r="DP1740"/>
      <c r="DQ1740"/>
      <c r="DR1740"/>
      <c r="DS1740"/>
      <c r="DT1740"/>
      <c r="DU1740"/>
      <c r="DV1740"/>
      <c r="DW1740"/>
      <c r="DX1740"/>
      <c r="DY1740"/>
      <c r="DZ1740"/>
      <c r="EA1740"/>
      <c r="EB1740"/>
      <c r="EC1740"/>
      <c r="ED1740"/>
      <c r="EE1740"/>
      <c r="EF1740"/>
      <c r="EG1740"/>
      <c r="EH1740"/>
      <c r="EI1740"/>
      <c r="EJ1740"/>
    </row>
    <row r="1741" spans="1:141" ht="15.75">
      <c r="A1741"/>
      <c r="B1741"/>
      <c r="C1741"/>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c r="CW1741"/>
      <c r="CX1741"/>
      <c r="CY1741"/>
      <c r="CZ1741"/>
      <c r="DA1741"/>
      <c r="DB1741"/>
      <c r="DC1741"/>
      <c r="DD1741"/>
      <c r="DE1741"/>
      <c r="DF1741"/>
      <c r="DG1741"/>
      <c r="DH1741"/>
      <c r="DI1741"/>
      <c r="DJ1741"/>
      <c r="DK1741"/>
      <c r="DL1741"/>
      <c r="DM1741"/>
      <c r="DN1741"/>
      <c r="DO1741"/>
      <c r="DP1741"/>
      <c r="DQ1741"/>
      <c r="DR1741"/>
      <c r="DS1741"/>
      <c r="DT1741"/>
      <c r="DU1741"/>
      <c r="DV1741"/>
      <c r="DW1741"/>
      <c r="DX1741"/>
      <c r="DY1741"/>
      <c r="DZ1741"/>
      <c r="EA1741"/>
      <c r="EB1741"/>
      <c r="EC1741"/>
      <c r="ED1741"/>
      <c r="EE1741"/>
      <c r="EF1741"/>
      <c r="EG1741"/>
      <c r="EH1741"/>
      <c r="EI1741"/>
      <c r="EJ1741"/>
    </row>
    <row r="1742" spans="1:141" ht="15.75">
      <c r="A1742"/>
      <c r="B1742"/>
      <c r="C1742"/>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c r="CW1742"/>
      <c r="CX1742"/>
      <c r="CY1742"/>
      <c r="CZ1742"/>
      <c r="DA1742"/>
      <c r="DB1742"/>
      <c r="DC1742"/>
      <c r="DD1742"/>
      <c r="DE1742"/>
      <c r="DF1742"/>
      <c r="DG1742"/>
      <c r="DH1742"/>
      <c r="DI1742"/>
      <c r="DJ1742"/>
      <c r="DK1742"/>
      <c r="DL1742"/>
      <c r="DM1742"/>
      <c r="DN1742"/>
      <c r="DO1742"/>
      <c r="DP1742"/>
      <c r="DQ1742"/>
      <c r="DR1742"/>
      <c r="DS1742"/>
      <c r="DT1742"/>
      <c r="DU1742"/>
      <c r="DV1742"/>
      <c r="DW1742"/>
      <c r="DX1742"/>
      <c r="DY1742"/>
      <c r="DZ1742"/>
      <c r="EA1742"/>
      <c r="EB1742"/>
      <c r="EC1742"/>
      <c r="ED1742"/>
      <c r="EE1742"/>
      <c r="EF1742"/>
      <c r="EG1742"/>
      <c r="EH1742"/>
      <c r="EI1742"/>
      <c r="EJ1742"/>
    </row>
    <row r="1743" spans="1:141" ht="15.75">
      <c r="A1743"/>
      <c r="B1743"/>
      <c r="C1743"/>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c r="CW1743"/>
      <c r="CX1743"/>
      <c r="CY1743"/>
      <c r="CZ1743"/>
      <c r="DA1743"/>
      <c r="DB1743"/>
      <c r="DC1743"/>
      <c r="DD1743"/>
      <c r="DE1743"/>
      <c r="DF1743"/>
      <c r="DG1743"/>
      <c r="DH1743"/>
      <c r="DI1743"/>
      <c r="DJ1743"/>
      <c r="DK1743"/>
      <c r="DL1743"/>
      <c r="DM1743"/>
      <c r="DN1743"/>
      <c r="DO1743"/>
      <c r="DP1743"/>
      <c r="DQ1743"/>
      <c r="DR1743"/>
      <c r="DS1743"/>
      <c r="DT1743"/>
      <c r="DU1743"/>
      <c r="DV1743"/>
      <c r="DW1743"/>
      <c r="DX1743"/>
      <c r="DY1743"/>
      <c r="DZ1743"/>
      <c r="EA1743"/>
      <c r="EB1743"/>
      <c r="EC1743"/>
      <c r="ED1743"/>
      <c r="EE1743"/>
      <c r="EF1743"/>
      <c r="EG1743"/>
      <c r="EH1743"/>
      <c r="EI1743"/>
      <c r="EJ1743"/>
    </row>
    <row r="1744" spans="1:141" ht="15.75">
      <c r="A1744"/>
      <c r="B1744"/>
      <c r="C1744"/>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c r="CW1744"/>
      <c r="CX1744"/>
      <c r="CY1744"/>
      <c r="CZ1744"/>
      <c r="DA1744"/>
      <c r="DB1744"/>
      <c r="DC1744"/>
      <c r="DD1744"/>
      <c r="DE1744"/>
      <c r="DF1744"/>
      <c r="DG1744"/>
      <c r="DH1744"/>
      <c r="DI1744"/>
      <c r="DJ1744"/>
      <c r="DK1744"/>
      <c r="DL1744"/>
      <c r="DM1744"/>
      <c r="DN1744"/>
      <c r="DO1744"/>
      <c r="DP1744"/>
      <c r="DQ1744"/>
      <c r="DR1744"/>
      <c r="DS1744"/>
      <c r="DT1744"/>
      <c r="DU1744"/>
      <c r="DV1744"/>
      <c r="DW1744"/>
      <c r="DX1744"/>
      <c r="DY1744"/>
      <c r="DZ1744"/>
      <c r="EA1744"/>
      <c r="EB1744"/>
      <c r="EC1744"/>
      <c r="ED1744"/>
      <c r="EE1744"/>
      <c r="EF1744"/>
      <c r="EG1744"/>
      <c r="EH1744"/>
      <c r="EI1744"/>
      <c r="EJ1744"/>
    </row>
    <row r="1745" spans="1:140" ht="15.75">
      <c r="A1745"/>
      <c r="B1745"/>
      <c r="C1745"/>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c r="CW1745"/>
      <c r="CX1745"/>
      <c r="CY1745"/>
      <c r="CZ1745"/>
      <c r="DA1745"/>
      <c r="DB1745"/>
      <c r="DC1745"/>
      <c r="DD1745"/>
      <c r="DE1745"/>
      <c r="DF1745"/>
      <c r="DG1745"/>
      <c r="DH1745"/>
      <c r="DI1745"/>
      <c r="DJ1745"/>
      <c r="DK1745"/>
      <c r="DL1745"/>
      <c r="DM1745"/>
      <c r="DN1745"/>
      <c r="DO1745"/>
      <c r="DP1745"/>
      <c r="DQ1745"/>
      <c r="DR1745"/>
      <c r="DS1745"/>
      <c r="DT1745"/>
      <c r="DU1745"/>
      <c r="DV1745"/>
      <c r="DW1745"/>
      <c r="DX1745"/>
      <c r="DY1745"/>
      <c r="DZ1745"/>
      <c r="EA1745"/>
      <c r="EB1745"/>
      <c r="EC1745"/>
      <c r="ED1745"/>
      <c r="EE1745"/>
      <c r="EF1745"/>
      <c r="EG1745"/>
      <c r="EH1745"/>
      <c r="EI1745"/>
      <c r="EJ1745"/>
    </row>
    <row r="1746" spans="1:140" ht="15.75">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c r="CW1746"/>
      <c r="CX1746"/>
      <c r="CY1746"/>
      <c r="CZ1746"/>
      <c r="DA1746"/>
      <c r="DB1746"/>
      <c r="DC1746"/>
      <c r="DD1746"/>
      <c r="DE1746"/>
      <c r="DF1746"/>
      <c r="DG1746"/>
      <c r="DH1746"/>
      <c r="DI1746"/>
      <c r="DJ1746"/>
      <c r="DK1746"/>
      <c r="DL1746"/>
      <c r="DM1746"/>
      <c r="DN1746"/>
      <c r="DO1746"/>
      <c r="DP1746"/>
      <c r="DQ1746"/>
      <c r="DR1746"/>
      <c r="DS1746"/>
      <c r="DT1746"/>
      <c r="DU1746"/>
      <c r="DV1746"/>
      <c r="DW1746"/>
      <c r="DX1746"/>
      <c r="DY1746"/>
      <c r="DZ1746"/>
      <c r="EA1746"/>
      <c r="EB1746"/>
      <c r="EC1746"/>
      <c r="ED1746"/>
      <c r="EE1746"/>
      <c r="EF1746"/>
      <c r="EG1746"/>
      <c r="EH1746"/>
      <c r="EI1746"/>
      <c r="EJ1746"/>
    </row>
    <row r="1747" spans="1:140" ht="15.75">
      <c r="A1747"/>
      <c r="B1747"/>
      <c r="C1747"/>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c r="CW1747"/>
      <c r="CX1747"/>
      <c r="CY1747"/>
      <c r="CZ1747"/>
      <c r="DA1747"/>
      <c r="DB1747"/>
      <c r="DC1747"/>
      <c r="DD1747"/>
      <c r="DE1747"/>
      <c r="DF1747"/>
      <c r="DG1747"/>
      <c r="DH1747"/>
      <c r="DI1747"/>
      <c r="DJ1747"/>
      <c r="DK1747"/>
      <c r="DL1747"/>
      <c r="DM1747"/>
      <c r="DN1747"/>
      <c r="DO1747"/>
      <c r="DP1747"/>
      <c r="DQ1747"/>
      <c r="DR1747"/>
      <c r="DS1747"/>
      <c r="DT1747"/>
      <c r="DU1747"/>
      <c r="DV1747"/>
      <c r="DW1747"/>
      <c r="DX1747"/>
      <c r="DY1747"/>
      <c r="DZ1747"/>
      <c r="EA1747"/>
      <c r="EB1747"/>
      <c r="EC1747"/>
      <c r="ED1747"/>
      <c r="EE1747"/>
      <c r="EF1747"/>
      <c r="EG1747"/>
      <c r="EH1747"/>
      <c r="EI1747"/>
      <c r="EJ1747"/>
    </row>
    <row r="1748" spans="1:140" ht="15.75">
      <c r="A1748"/>
      <c r="B1748"/>
      <c r="C1748"/>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c r="CW1748"/>
      <c r="CX1748"/>
      <c r="CY1748"/>
      <c r="CZ1748"/>
      <c r="DA1748"/>
      <c r="DB1748"/>
      <c r="DC1748"/>
      <c r="DD1748"/>
      <c r="DE1748"/>
      <c r="DF1748"/>
      <c r="DG1748"/>
      <c r="DH1748"/>
      <c r="DI1748"/>
      <c r="DJ1748"/>
      <c r="DK1748"/>
      <c r="DL1748"/>
      <c r="DM1748"/>
      <c r="DN1748"/>
      <c r="DO1748"/>
      <c r="DP1748"/>
      <c r="DQ1748"/>
      <c r="DR1748"/>
      <c r="DS1748"/>
      <c r="DT1748"/>
      <c r="DU1748"/>
      <c r="DV1748"/>
      <c r="DW1748"/>
      <c r="DX1748"/>
      <c r="DY1748"/>
      <c r="DZ1748"/>
      <c r="EA1748"/>
      <c r="EB1748"/>
      <c r="EC1748"/>
      <c r="ED1748"/>
      <c r="EE1748"/>
      <c r="EF1748"/>
      <c r="EG1748"/>
      <c r="EH1748"/>
      <c r="EI1748"/>
      <c r="EJ1748"/>
    </row>
    <row r="1749" spans="1:140" ht="15.75">
      <c r="A1749"/>
      <c r="B1749"/>
      <c r="C1749"/>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c r="CW1749"/>
      <c r="CX1749"/>
      <c r="CY1749"/>
      <c r="CZ1749"/>
      <c r="DA1749"/>
      <c r="DB1749"/>
      <c r="DC1749"/>
      <c r="DD1749"/>
      <c r="DE1749"/>
      <c r="DF1749"/>
      <c r="DG1749"/>
      <c r="DH1749"/>
      <c r="DI1749"/>
      <c r="DJ1749"/>
      <c r="DK1749"/>
      <c r="DL1749"/>
      <c r="DM1749"/>
      <c r="DN1749"/>
      <c r="DO1749"/>
      <c r="DP1749"/>
      <c r="DQ1749"/>
      <c r="DR1749"/>
      <c r="DS1749"/>
      <c r="DT1749"/>
      <c r="DU1749"/>
      <c r="DV1749"/>
      <c r="DW1749"/>
      <c r="DX1749"/>
      <c r="DY1749"/>
      <c r="DZ1749"/>
      <c r="EA1749"/>
      <c r="EB1749"/>
      <c r="EC1749"/>
      <c r="ED1749"/>
      <c r="EE1749"/>
      <c r="EF1749"/>
      <c r="EG1749"/>
      <c r="EH1749"/>
      <c r="EI1749"/>
      <c r="EJ1749"/>
    </row>
    <row r="1750" spans="1:140" ht="15.75">
      <c r="A1750"/>
      <c r="B1750"/>
      <c r="C1750"/>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c r="CW1750"/>
      <c r="CX1750"/>
      <c r="CY1750"/>
      <c r="CZ1750"/>
      <c r="DA1750"/>
      <c r="DB1750"/>
      <c r="DC1750"/>
      <c r="DD1750"/>
      <c r="DE1750"/>
      <c r="DF1750"/>
      <c r="DG1750"/>
      <c r="DH1750"/>
      <c r="DI1750"/>
      <c r="DJ1750"/>
      <c r="DK1750"/>
      <c r="DL1750"/>
      <c r="DM1750"/>
      <c r="DN1750"/>
      <c r="DO1750"/>
      <c r="DP1750"/>
      <c r="DQ1750"/>
      <c r="DR1750"/>
      <c r="DS1750"/>
      <c r="DT1750"/>
      <c r="DU1750"/>
      <c r="DV1750"/>
      <c r="DW1750"/>
      <c r="DX1750"/>
      <c r="DY1750"/>
      <c r="DZ1750"/>
      <c r="EA1750"/>
      <c r="EB1750"/>
      <c r="EC1750"/>
      <c r="ED1750"/>
      <c r="EE1750"/>
      <c r="EF1750"/>
      <c r="EG1750"/>
      <c r="EH1750"/>
      <c r="EI1750"/>
      <c r="EJ1750"/>
    </row>
    <row r="1751" spans="1:140" ht="15.75">
      <c r="A1751"/>
      <c r="B1751"/>
      <c r="C1751"/>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c r="CW1751"/>
      <c r="CX1751"/>
      <c r="CY1751"/>
      <c r="CZ1751"/>
      <c r="DA1751"/>
      <c r="DB1751"/>
      <c r="DC1751"/>
      <c r="DD1751"/>
      <c r="DE1751"/>
      <c r="DF1751"/>
      <c r="DG1751"/>
      <c r="DH1751"/>
      <c r="DI1751"/>
      <c r="DJ1751"/>
      <c r="DK1751"/>
      <c r="DL1751"/>
      <c r="DM1751"/>
      <c r="DN1751"/>
      <c r="DO1751"/>
      <c r="DP1751"/>
      <c r="DQ1751"/>
      <c r="DR1751"/>
      <c r="DS1751"/>
      <c r="DT1751"/>
      <c r="DU1751"/>
      <c r="DV1751"/>
      <c r="DW1751"/>
      <c r="DX1751"/>
      <c r="DY1751"/>
      <c r="DZ1751"/>
      <c r="EA1751"/>
      <c r="EB1751"/>
      <c r="EC1751"/>
      <c r="ED1751"/>
      <c r="EE1751"/>
      <c r="EF1751"/>
      <c r="EG1751"/>
      <c r="EH1751"/>
      <c r="EI1751"/>
      <c r="EJ1751"/>
    </row>
    <row r="1752" spans="1:140" ht="15.75">
      <c r="A1752"/>
      <c r="B1752"/>
      <c r="C1752"/>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c r="CW1752"/>
      <c r="CX1752"/>
      <c r="CY1752"/>
      <c r="CZ1752"/>
      <c r="DA1752"/>
      <c r="DB1752"/>
      <c r="DC1752"/>
      <c r="DD1752"/>
      <c r="DE1752"/>
      <c r="DF1752"/>
      <c r="DG1752"/>
      <c r="DH1752"/>
      <c r="DI1752"/>
      <c r="DJ1752"/>
      <c r="DK1752"/>
      <c r="DL1752"/>
      <c r="DM1752"/>
      <c r="DN1752"/>
      <c r="DO1752"/>
      <c r="DP1752"/>
      <c r="DQ1752"/>
      <c r="DR1752"/>
      <c r="DS1752"/>
      <c r="DT1752"/>
      <c r="DU1752"/>
      <c r="DV1752"/>
      <c r="DW1752"/>
      <c r="DX1752"/>
      <c r="DY1752"/>
      <c r="DZ1752"/>
      <c r="EA1752"/>
      <c r="EB1752"/>
      <c r="EC1752"/>
      <c r="ED1752"/>
      <c r="EE1752"/>
      <c r="EF1752"/>
      <c r="EG1752"/>
      <c r="EH1752"/>
      <c r="EI1752"/>
      <c r="EJ1752"/>
    </row>
    <row r="1753" spans="1:140" ht="15.75">
      <c r="A1753"/>
      <c r="B1753"/>
      <c r="C1753"/>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c r="CW1753"/>
      <c r="CX1753"/>
      <c r="CY1753"/>
      <c r="CZ1753"/>
      <c r="DA1753"/>
      <c r="DB1753"/>
      <c r="DC1753"/>
      <c r="DD1753"/>
      <c r="DE1753"/>
      <c r="DF1753"/>
      <c r="DG1753"/>
      <c r="DH1753"/>
      <c r="DI1753"/>
      <c r="DJ1753"/>
      <c r="DK1753"/>
      <c r="DL1753"/>
      <c r="DM1753"/>
      <c r="DN1753"/>
      <c r="DO1753"/>
      <c r="DP1753"/>
      <c r="DQ1753"/>
      <c r="DR1753"/>
      <c r="DS1753"/>
      <c r="DT1753"/>
      <c r="DU1753"/>
      <c r="DV1753"/>
      <c r="DW1753"/>
      <c r="DX1753"/>
      <c r="DY1753"/>
      <c r="DZ1753"/>
      <c r="EA1753"/>
      <c r="EB1753"/>
      <c r="EC1753"/>
      <c r="ED1753"/>
      <c r="EE1753"/>
      <c r="EF1753"/>
      <c r="EG1753"/>
      <c r="EH1753"/>
      <c r="EI1753"/>
      <c r="EJ1753"/>
    </row>
    <row r="1754" spans="1:140" ht="15.75">
      <c r="A1754"/>
      <c r="B1754"/>
      <c r="C1754"/>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c r="CW1754"/>
      <c r="CX1754"/>
      <c r="CY1754"/>
      <c r="CZ1754"/>
      <c r="DA1754"/>
      <c r="DB1754"/>
      <c r="DC1754"/>
      <c r="DD1754"/>
      <c r="DE1754"/>
      <c r="DF1754"/>
      <c r="DG1754"/>
      <c r="DH1754"/>
      <c r="DI1754"/>
      <c r="DJ1754"/>
      <c r="DK1754"/>
      <c r="DL1754"/>
      <c r="DM1754"/>
      <c r="DN1754"/>
      <c r="DO1754"/>
      <c r="DP1754"/>
      <c r="DQ1754"/>
      <c r="DR1754"/>
      <c r="DS1754"/>
      <c r="DT1754"/>
      <c r="DU1754"/>
      <c r="DV1754"/>
      <c r="DW1754"/>
      <c r="DX1754"/>
      <c r="DY1754"/>
      <c r="DZ1754"/>
      <c r="EA1754"/>
      <c r="EB1754"/>
      <c r="EC1754"/>
      <c r="ED1754"/>
      <c r="EE1754"/>
      <c r="EF1754"/>
      <c r="EG1754"/>
      <c r="EH1754"/>
      <c r="EI1754"/>
      <c r="EJ1754"/>
    </row>
    <row r="1755" spans="1:140" ht="15.75">
      <c r="A1755"/>
      <c r="B1755"/>
      <c r="C1755"/>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c r="CW1755"/>
      <c r="CX1755"/>
      <c r="CY1755"/>
      <c r="CZ1755"/>
      <c r="DA1755"/>
      <c r="DB1755"/>
      <c r="DC1755"/>
      <c r="DD1755"/>
      <c r="DE1755"/>
      <c r="DF1755"/>
      <c r="DG1755"/>
      <c r="DH1755"/>
      <c r="DI1755"/>
      <c r="DJ1755"/>
      <c r="DK1755"/>
      <c r="DL1755"/>
      <c r="DM1755"/>
      <c r="DN1755"/>
      <c r="DO1755"/>
      <c r="DP1755"/>
      <c r="DQ1755"/>
      <c r="DR1755"/>
      <c r="DS1755"/>
      <c r="DT1755"/>
      <c r="DU1755"/>
      <c r="DV1755"/>
      <c r="DW1755"/>
      <c r="DX1755"/>
      <c r="DY1755"/>
      <c r="DZ1755"/>
      <c r="EA1755"/>
      <c r="EB1755"/>
      <c r="EC1755"/>
      <c r="ED1755"/>
      <c r="EE1755"/>
      <c r="EF1755"/>
      <c r="EG1755"/>
      <c r="EH1755"/>
      <c r="EI1755"/>
      <c r="EJ1755"/>
    </row>
    <row r="1756" spans="1:140" ht="15.75">
      <c r="A1756"/>
      <c r="B1756"/>
      <c r="C1756"/>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c r="CW1756"/>
      <c r="CX1756"/>
      <c r="CY1756"/>
      <c r="CZ1756"/>
      <c r="DA1756"/>
      <c r="DB1756"/>
      <c r="DC1756"/>
      <c r="DD1756"/>
      <c r="DE1756"/>
      <c r="DF1756"/>
      <c r="DG1756"/>
      <c r="DH1756"/>
      <c r="DI1756"/>
      <c r="DJ1756"/>
      <c r="DK1756"/>
      <c r="DL1756"/>
      <c r="DM1756"/>
      <c r="DN1756"/>
      <c r="DO1756"/>
      <c r="DP1756"/>
      <c r="DQ1756"/>
      <c r="DR1756"/>
      <c r="DS1756"/>
      <c r="DT1756"/>
      <c r="DU1756"/>
      <c r="DV1756"/>
      <c r="DW1756"/>
      <c r="DX1756"/>
      <c r="DY1756"/>
      <c r="DZ1756"/>
      <c r="EA1756"/>
      <c r="EB1756"/>
      <c r="EC1756"/>
      <c r="ED1756"/>
      <c r="EE1756"/>
      <c r="EF1756"/>
      <c r="EG1756"/>
      <c r="EH1756"/>
      <c r="EI1756"/>
      <c r="EJ1756"/>
    </row>
    <row r="1757" spans="1:140" ht="15.75">
      <c r="A1757"/>
      <c r="B1757"/>
      <c r="C1757"/>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c r="CW1757"/>
      <c r="CX1757"/>
      <c r="CY1757"/>
      <c r="CZ1757"/>
      <c r="DA1757"/>
      <c r="DB1757"/>
      <c r="DC1757"/>
      <c r="DD1757"/>
      <c r="DE1757"/>
      <c r="DF1757"/>
      <c r="DG1757"/>
      <c r="DH1757"/>
      <c r="DI1757"/>
      <c r="DJ1757"/>
      <c r="DK1757"/>
      <c r="DL1757"/>
      <c r="DM1757"/>
      <c r="DN1757"/>
      <c r="DO1757"/>
      <c r="DP1757"/>
      <c r="DQ1757"/>
      <c r="DR1757"/>
      <c r="DS1757"/>
      <c r="DT1757"/>
      <c r="DU1757"/>
      <c r="DV1757"/>
      <c r="DW1757"/>
      <c r="DX1757"/>
      <c r="DY1757"/>
      <c r="DZ1757"/>
      <c r="EA1757"/>
      <c r="EB1757"/>
      <c r="EC1757"/>
      <c r="ED1757"/>
      <c r="EE1757"/>
      <c r="EF1757"/>
      <c r="EG1757"/>
      <c r="EH1757"/>
      <c r="EI1757"/>
      <c r="EJ1757"/>
    </row>
    <row r="1758" spans="1:140" ht="15.75">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c r="CW1758"/>
      <c r="CX1758"/>
      <c r="CY1758"/>
      <c r="CZ1758"/>
      <c r="DA1758"/>
      <c r="DB1758"/>
      <c r="DC1758"/>
      <c r="DD1758"/>
      <c r="DE1758"/>
      <c r="DF1758"/>
      <c r="DG1758"/>
      <c r="DH1758"/>
      <c r="DI1758"/>
      <c r="DJ1758"/>
      <c r="DK1758"/>
      <c r="DL1758"/>
      <c r="DM1758"/>
      <c r="DN1758"/>
      <c r="DO1758"/>
      <c r="DP1758"/>
      <c r="DQ1758"/>
      <c r="DR1758"/>
      <c r="DS1758"/>
      <c r="DT1758"/>
      <c r="DU1758"/>
      <c r="DV1758"/>
      <c r="DW1758"/>
      <c r="DX1758"/>
      <c r="DY1758"/>
      <c r="DZ1758"/>
      <c r="EA1758"/>
      <c r="EB1758"/>
      <c r="EC1758"/>
      <c r="ED1758"/>
      <c r="EE1758"/>
      <c r="EF1758"/>
      <c r="EG1758"/>
      <c r="EH1758"/>
      <c r="EI1758"/>
      <c r="EJ1758"/>
    </row>
    <row r="1759" spans="1:140" ht="15.75">
      <c r="A1759"/>
      <c r="B1759"/>
      <c r="C1759"/>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c r="CW1759"/>
      <c r="CX1759"/>
      <c r="CY1759"/>
      <c r="CZ1759"/>
      <c r="DA1759"/>
      <c r="DB1759"/>
      <c r="DC1759"/>
      <c r="DD1759"/>
      <c r="DE1759"/>
      <c r="DF1759"/>
      <c r="DG1759"/>
      <c r="DH1759"/>
      <c r="DI1759"/>
      <c r="DJ1759"/>
      <c r="DK1759"/>
      <c r="DL1759"/>
      <c r="DM1759"/>
      <c r="DN1759"/>
      <c r="DO1759"/>
      <c r="DP1759"/>
      <c r="DQ1759"/>
      <c r="DR1759"/>
      <c r="DS1759"/>
      <c r="DT1759"/>
      <c r="DU1759"/>
      <c r="DV1759"/>
      <c r="DW1759"/>
      <c r="DX1759"/>
      <c r="DY1759"/>
      <c r="DZ1759"/>
      <c r="EA1759"/>
      <c r="EB1759"/>
      <c r="EC1759"/>
      <c r="ED1759"/>
      <c r="EE1759"/>
      <c r="EF1759"/>
      <c r="EG1759"/>
      <c r="EH1759"/>
      <c r="EI1759"/>
      <c r="EJ1759"/>
    </row>
    <row r="1760" spans="1:140" ht="15.75">
      <c r="A1760"/>
      <c r="B1760"/>
      <c r="C1760"/>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c r="CW1760"/>
      <c r="CX1760"/>
      <c r="CY1760"/>
      <c r="CZ1760"/>
      <c r="DA1760"/>
      <c r="DB1760"/>
      <c r="DC1760"/>
      <c r="DD1760"/>
      <c r="DE1760"/>
      <c r="DF1760"/>
      <c r="DG1760"/>
      <c r="DH1760"/>
      <c r="DI1760"/>
      <c r="DJ1760"/>
      <c r="DK1760"/>
      <c r="DL1760"/>
      <c r="DM1760"/>
      <c r="DN1760"/>
      <c r="DO1760"/>
      <c r="DP1760"/>
      <c r="DQ1760"/>
      <c r="DR1760"/>
      <c r="DS1760"/>
      <c r="DT1760"/>
      <c r="DU1760"/>
      <c r="DV1760"/>
      <c r="DW1760"/>
      <c r="DX1760"/>
      <c r="DY1760"/>
      <c r="DZ1760"/>
      <c r="EA1760"/>
      <c r="EB1760"/>
      <c r="EC1760"/>
      <c r="ED1760"/>
      <c r="EE1760"/>
      <c r="EF1760"/>
      <c r="EG1760"/>
      <c r="EH1760"/>
      <c r="EI1760"/>
      <c r="EJ1760"/>
    </row>
    <row r="1761" spans="1:140" ht="15.75">
      <c r="A1761"/>
      <c r="B1761"/>
      <c r="C1761"/>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c r="CW1761"/>
      <c r="CX1761"/>
      <c r="CY1761"/>
      <c r="CZ1761"/>
      <c r="DA1761"/>
      <c r="DB1761"/>
      <c r="DC1761"/>
      <c r="DD1761"/>
      <c r="DE1761"/>
      <c r="DF1761"/>
      <c r="DG1761"/>
      <c r="DH1761"/>
      <c r="DI1761"/>
      <c r="DJ1761"/>
      <c r="DK1761"/>
      <c r="DL1761"/>
      <c r="DM1761"/>
      <c r="DN1761"/>
      <c r="DO1761"/>
      <c r="DP1761"/>
      <c r="DQ1761"/>
      <c r="DR1761"/>
      <c r="DS1761"/>
      <c r="DT1761"/>
      <c r="DU1761"/>
      <c r="DV1761"/>
      <c r="DW1761"/>
      <c r="DX1761"/>
      <c r="DY1761"/>
      <c r="DZ1761"/>
      <c r="EA1761"/>
      <c r="EB1761"/>
      <c r="EC1761"/>
      <c r="ED1761"/>
      <c r="EE1761"/>
      <c r="EF1761"/>
      <c r="EG1761"/>
      <c r="EH1761"/>
      <c r="EI1761"/>
      <c r="EJ1761"/>
    </row>
    <row r="1762" spans="1:140" ht="15.75">
      <c r="A1762"/>
      <c r="B1762"/>
      <c r="C1762"/>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c r="CW1762"/>
      <c r="CX1762"/>
      <c r="CY1762"/>
      <c r="CZ1762"/>
      <c r="DA1762"/>
      <c r="DB1762"/>
      <c r="DC1762"/>
      <c r="DD1762"/>
      <c r="DE1762"/>
      <c r="DF1762"/>
      <c r="DG1762"/>
      <c r="DH1762"/>
      <c r="DI1762"/>
      <c r="DJ1762"/>
      <c r="DK1762"/>
      <c r="DL1762"/>
      <c r="DM1762"/>
      <c r="DN1762"/>
      <c r="DO1762"/>
      <c r="DP1762"/>
      <c r="DQ1762"/>
      <c r="DR1762"/>
      <c r="DS1762"/>
      <c r="DT1762"/>
      <c r="DU1762"/>
      <c r="DV1762"/>
      <c r="DW1762"/>
      <c r="DX1762"/>
      <c r="DY1762"/>
      <c r="DZ1762"/>
      <c r="EA1762"/>
      <c r="EB1762"/>
      <c r="EC1762"/>
      <c r="ED1762"/>
      <c r="EE1762"/>
      <c r="EF1762"/>
      <c r="EG1762"/>
      <c r="EH1762"/>
      <c r="EI1762"/>
      <c r="EJ1762"/>
    </row>
    <row r="1763" spans="1:140" ht="15.75">
      <c r="A1763"/>
      <c r="B1763"/>
      <c r="C1763"/>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c r="CW1763"/>
      <c r="CX1763"/>
      <c r="CY1763"/>
      <c r="CZ1763"/>
      <c r="DA1763"/>
      <c r="DB1763"/>
      <c r="DC1763"/>
      <c r="DD1763"/>
      <c r="DE1763"/>
      <c r="DF1763"/>
      <c r="DG1763"/>
      <c r="DH1763"/>
      <c r="DI1763"/>
      <c r="DJ1763"/>
      <c r="DK1763"/>
      <c r="DL1763"/>
      <c r="DM1763"/>
      <c r="DN1763"/>
      <c r="DO1763"/>
      <c r="DP1763"/>
      <c r="DQ1763"/>
      <c r="DR1763"/>
      <c r="DS1763"/>
      <c r="DT1763"/>
      <c r="DU1763"/>
      <c r="DV1763"/>
      <c r="DW1763"/>
      <c r="DX1763"/>
      <c r="DY1763"/>
      <c r="DZ1763"/>
      <c r="EA1763"/>
      <c r="EB1763"/>
      <c r="EC1763"/>
      <c r="ED1763"/>
      <c r="EE1763"/>
      <c r="EF1763"/>
      <c r="EG1763"/>
      <c r="EH1763"/>
      <c r="EI1763"/>
      <c r="EJ1763"/>
    </row>
    <row r="1764" spans="1:140" ht="15.75">
      <c r="A1764"/>
      <c r="B1764"/>
      <c r="C1764"/>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c r="CW1764"/>
      <c r="CX1764"/>
      <c r="CY1764"/>
      <c r="CZ1764"/>
      <c r="DA1764"/>
      <c r="DB1764"/>
      <c r="DC1764"/>
      <c r="DD1764"/>
      <c r="DE1764"/>
      <c r="DF1764"/>
      <c r="DG1764"/>
      <c r="DH1764"/>
      <c r="DI1764"/>
      <c r="DJ1764"/>
      <c r="DK1764"/>
      <c r="DL1764"/>
      <c r="DM1764"/>
      <c r="DN1764"/>
      <c r="DO1764"/>
      <c r="DP1764"/>
      <c r="DQ1764"/>
      <c r="DR1764"/>
      <c r="DS1764"/>
      <c r="DT1764"/>
      <c r="DU1764"/>
      <c r="DV1764"/>
      <c r="DW1764"/>
      <c r="DX1764"/>
      <c r="DY1764"/>
      <c r="DZ1764"/>
      <c r="EA1764"/>
      <c r="EB1764"/>
      <c r="EC1764"/>
      <c r="ED1764"/>
      <c r="EE1764"/>
      <c r="EF1764"/>
      <c r="EG1764"/>
      <c r="EH1764"/>
      <c r="EI1764"/>
      <c r="EJ1764"/>
    </row>
    <row r="1765" spans="1:140" ht="15.75">
      <c r="A1765"/>
      <c r="B1765"/>
      <c r="C1765"/>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c r="CW1765"/>
      <c r="CX1765"/>
      <c r="CY1765"/>
      <c r="CZ1765"/>
      <c r="DA1765"/>
      <c r="DB1765"/>
      <c r="DC1765"/>
      <c r="DD1765"/>
      <c r="DE1765"/>
      <c r="DF1765"/>
      <c r="DG1765"/>
      <c r="DH1765"/>
      <c r="DI1765"/>
      <c r="DJ1765"/>
      <c r="DK1765"/>
      <c r="DL1765"/>
      <c r="DM1765"/>
      <c r="DN1765"/>
      <c r="DO1765"/>
      <c r="DP1765"/>
      <c r="DQ1765"/>
      <c r="DR1765"/>
      <c r="DS1765"/>
      <c r="DT1765"/>
      <c r="DU1765"/>
      <c r="DV1765"/>
      <c r="DW1765"/>
      <c r="DX1765"/>
      <c r="DY1765"/>
      <c r="DZ1765"/>
      <c r="EA1765"/>
      <c r="EB1765"/>
      <c r="EC1765"/>
      <c r="ED1765"/>
      <c r="EE1765"/>
      <c r="EF1765"/>
      <c r="EG1765"/>
      <c r="EH1765"/>
      <c r="EI1765"/>
      <c r="EJ1765"/>
    </row>
    <row r="1766" spans="1:140" ht="15.75">
      <c r="A1766"/>
      <c r="B1766"/>
      <c r="C1766"/>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c r="CW1766"/>
      <c r="CX1766"/>
      <c r="CY1766"/>
      <c r="CZ1766"/>
      <c r="DA1766"/>
      <c r="DB1766"/>
      <c r="DC1766"/>
      <c r="DD1766"/>
      <c r="DE1766"/>
      <c r="DF1766"/>
      <c r="DG1766"/>
      <c r="DH1766"/>
      <c r="DI1766"/>
      <c r="DJ1766"/>
      <c r="DK1766"/>
      <c r="DL1766"/>
      <c r="DM1766"/>
      <c r="DN1766"/>
      <c r="DO1766"/>
      <c r="DP1766"/>
      <c r="DQ1766"/>
      <c r="DR1766"/>
      <c r="DS1766"/>
      <c r="DT1766"/>
      <c r="DU1766"/>
      <c r="DV1766"/>
      <c r="DW1766"/>
      <c r="DX1766"/>
      <c r="DY1766"/>
      <c r="DZ1766"/>
      <c r="EA1766"/>
      <c r="EB1766"/>
      <c r="EC1766"/>
      <c r="ED1766"/>
      <c r="EE1766"/>
      <c r="EF1766"/>
      <c r="EG1766"/>
      <c r="EH1766"/>
      <c r="EI1766"/>
      <c r="EJ1766"/>
    </row>
    <row r="1767" spans="1:140" ht="15.75">
      <c r="A1767"/>
      <c r="B1767"/>
      <c r="C1767"/>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c r="CW1767"/>
      <c r="CX1767"/>
      <c r="CY1767"/>
      <c r="CZ1767"/>
      <c r="DA1767"/>
      <c r="DB1767"/>
      <c r="DC1767"/>
      <c r="DD1767"/>
      <c r="DE1767"/>
      <c r="DF1767"/>
      <c r="DG1767"/>
      <c r="DH1767"/>
      <c r="DI1767"/>
      <c r="DJ1767"/>
      <c r="DK1767"/>
      <c r="DL1767"/>
      <c r="DM1767"/>
      <c r="DN1767"/>
      <c r="DO1767"/>
      <c r="DP1767"/>
      <c r="DQ1767"/>
      <c r="DR1767"/>
      <c r="DS1767"/>
      <c r="DT1767"/>
      <c r="DU1767"/>
      <c r="DV1767"/>
      <c r="DW1767"/>
      <c r="DX1767"/>
      <c r="DY1767"/>
      <c r="DZ1767"/>
      <c r="EA1767"/>
      <c r="EB1767"/>
      <c r="EC1767"/>
      <c r="ED1767"/>
      <c r="EE1767"/>
      <c r="EF1767"/>
      <c r="EG1767"/>
      <c r="EH1767"/>
      <c r="EI1767"/>
      <c r="EJ1767"/>
    </row>
    <row r="1768" spans="1:140" ht="15.75">
      <c r="A1768"/>
      <c r="B1768"/>
      <c r="C1768"/>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c r="CW1768"/>
      <c r="CX1768"/>
      <c r="CY1768"/>
      <c r="CZ1768"/>
      <c r="DA1768"/>
      <c r="DB1768"/>
      <c r="DC1768"/>
      <c r="DD1768"/>
      <c r="DE1768"/>
      <c r="DF1768"/>
      <c r="DG1768"/>
      <c r="DH1768"/>
      <c r="DI1768"/>
      <c r="DJ1768"/>
      <c r="DK1768"/>
      <c r="DL1768"/>
      <c r="DM1768"/>
      <c r="DN1768"/>
      <c r="DO1768"/>
      <c r="DP1768"/>
      <c r="DQ1768"/>
      <c r="DR1768"/>
      <c r="DS1768"/>
      <c r="DT1768"/>
      <c r="DU1768"/>
      <c r="DV1768"/>
      <c r="DW1768"/>
      <c r="DX1768"/>
      <c r="DY1768"/>
      <c r="DZ1768"/>
      <c r="EA1768"/>
      <c r="EB1768"/>
      <c r="EC1768"/>
      <c r="ED1768"/>
      <c r="EE1768"/>
      <c r="EF1768"/>
      <c r="EG1768"/>
      <c r="EH1768"/>
      <c r="EI1768"/>
      <c r="EJ1768"/>
    </row>
    <row r="1769" spans="1:140" ht="15.75">
      <c r="A1769"/>
      <c r="B1769"/>
      <c r="C1769"/>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c r="CW1769"/>
      <c r="CX1769"/>
      <c r="CY1769"/>
      <c r="CZ1769"/>
      <c r="DA1769"/>
      <c r="DB1769"/>
      <c r="DC1769"/>
      <c r="DD1769"/>
      <c r="DE1769"/>
      <c r="DF1769"/>
      <c r="DG1769"/>
      <c r="DH1769"/>
      <c r="DI1769"/>
      <c r="DJ1769"/>
      <c r="DK1769"/>
      <c r="DL1769"/>
      <c r="DM1769"/>
      <c r="DN1769"/>
      <c r="DO1769"/>
      <c r="DP1769"/>
      <c r="DQ1769"/>
      <c r="DR1769"/>
      <c r="DS1769"/>
      <c r="DT1769"/>
      <c r="DU1769"/>
      <c r="DV1769"/>
      <c r="DW1769"/>
      <c r="DX1769"/>
      <c r="DY1769"/>
      <c r="DZ1769"/>
      <c r="EA1769"/>
      <c r="EB1769"/>
      <c r="EC1769"/>
      <c r="ED1769"/>
      <c r="EE1769"/>
      <c r="EF1769"/>
      <c r="EG1769"/>
      <c r="EH1769"/>
      <c r="EI1769"/>
      <c r="EJ1769"/>
    </row>
    <row r="1770" spans="1:140" ht="15.75">
      <c r="A1770"/>
      <c r="B1770"/>
      <c r="C1770"/>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c r="CW1770"/>
      <c r="CX1770"/>
      <c r="CY1770"/>
      <c r="CZ1770"/>
      <c r="DA1770"/>
      <c r="DB1770"/>
      <c r="DC1770"/>
      <c r="DD1770"/>
      <c r="DE1770"/>
      <c r="DF1770"/>
      <c r="DG1770"/>
      <c r="DH1770"/>
      <c r="DI1770"/>
      <c r="DJ1770"/>
      <c r="DK1770"/>
      <c r="DL1770"/>
      <c r="DM1770"/>
      <c r="DN1770"/>
      <c r="DO1770"/>
      <c r="DP1770"/>
      <c r="DQ1770"/>
      <c r="DR1770"/>
      <c r="DS1770"/>
      <c r="DT1770"/>
      <c r="DU1770"/>
      <c r="DV1770"/>
      <c r="DW1770"/>
      <c r="DX1770"/>
      <c r="DY1770"/>
      <c r="DZ1770"/>
      <c r="EA1770"/>
      <c r="EB1770"/>
      <c r="EC1770"/>
      <c r="ED1770"/>
      <c r="EE1770"/>
      <c r="EF1770"/>
      <c r="EG1770"/>
      <c r="EH1770"/>
      <c r="EI1770"/>
      <c r="EJ1770"/>
    </row>
    <row r="1771" spans="1:140" ht="15.75">
      <c r="A1771"/>
      <c r="B1771"/>
      <c r="C1771"/>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c r="CW1771"/>
      <c r="CX1771"/>
      <c r="CY1771"/>
      <c r="CZ1771"/>
      <c r="DA1771"/>
      <c r="DB1771"/>
      <c r="DC1771"/>
      <c r="DD1771"/>
      <c r="DE1771"/>
      <c r="DF1771"/>
      <c r="DG1771"/>
      <c r="DH1771"/>
      <c r="DI1771"/>
      <c r="DJ1771"/>
      <c r="DK1771"/>
      <c r="DL1771"/>
      <c r="DM1771"/>
      <c r="DN1771"/>
      <c r="DO1771"/>
      <c r="DP1771"/>
      <c r="DQ1771"/>
      <c r="DR1771"/>
      <c r="DS1771"/>
      <c r="DT1771"/>
      <c r="DU1771"/>
      <c r="DV1771"/>
      <c r="DW1771"/>
      <c r="DX1771"/>
      <c r="DY1771"/>
      <c r="DZ1771"/>
      <c r="EA1771"/>
      <c r="EB1771"/>
      <c r="EC1771"/>
      <c r="ED1771"/>
      <c r="EE1771"/>
      <c r="EF1771"/>
      <c r="EG1771"/>
      <c r="EH1771"/>
      <c r="EI1771"/>
      <c r="EJ1771"/>
    </row>
    <row r="1772" spans="1:140" ht="15.75">
      <c r="A1772"/>
      <c r="B1772"/>
      <c r="C1772"/>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c r="CW1772"/>
      <c r="CX1772"/>
      <c r="CY1772"/>
      <c r="CZ1772"/>
      <c r="DA1772"/>
      <c r="DB1772"/>
      <c r="DC1772"/>
      <c r="DD1772"/>
      <c r="DE1772"/>
      <c r="DF1772"/>
      <c r="DG1772"/>
      <c r="DH1772"/>
      <c r="DI1772"/>
      <c r="DJ1772"/>
      <c r="DK1772"/>
      <c r="DL1772"/>
      <c r="DM1772"/>
      <c r="DN1772"/>
      <c r="DO1772"/>
      <c r="DP1772"/>
      <c r="DQ1772"/>
      <c r="DR1772"/>
      <c r="DS1772"/>
      <c r="DT1772"/>
      <c r="DU1772"/>
      <c r="DV1772"/>
      <c r="DW1772"/>
      <c r="DX1772"/>
      <c r="DY1772"/>
      <c r="DZ1772"/>
      <c r="EA1772"/>
      <c r="EB1772"/>
      <c r="EC1772"/>
      <c r="ED1772"/>
      <c r="EE1772"/>
      <c r="EF1772"/>
      <c r="EG1772"/>
      <c r="EH1772"/>
      <c r="EI1772"/>
      <c r="EJ1772"/>
    </row>
    <row r="1773" spans="1:140" ht="15.75">
      <c r="A1773"/>
      <c r="B1773"/>
      <c r="C1773"/>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c r="CW1773"/>
      <c r="CX1773"/>
      <c r="CY1773"/>
      <c r="CZ1773"/>
      <c r="DA1773"/>
      <c r="DB1773"/>
      <c r="DC1773"/>
      <c r="DD1773"/>
      <c r="DE1773"/>
      <c r="DF1773"/>
      <c r="DG1773"/>
      <c r="DH1773"/>
      <c r="DI1773"/>
      <c r="DJ1773"/>
      <c r="DK1773"/>
      <c r="DL1773"/>
      <c r="DM1773"/>
      <c r="DN1773"/>
      <c r="DO1773"/>
      <c r="DP1773"/>
      <c r="DQ1773"/>
      <c r="DR1773"/>
      <c r="DS1773"/>
      <c r="DT1773"/>
      <c r="DU1773"/>
      <c r="DV1773"/>
      <c r="DW1773"/>
      <c r="DX1773"/>
      <c r="DY1773"/>
      <c r="DZ1773"/>
      <c r="EA1773"/>
      <c r="EB1773"/>
      <c r="EC1773"/>
      <c r="ED1773"/>
      <c r="EE1773"/>
      <c r="EF1773"/>
      <c r="EG1773"/>
      <c r="EH1773"/>
      <c r="EI1773"/>
      <c r="EJ1773"/>
    </row>
    <row r="1774" spans="1:140" ht="15.75">
      <c r="A1774"/>
      <c r="B1774"/>
      <c r="C1774"/>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c r="CW1774"/>
      <c r="CX1774"/>
      <c r="CY1774"/>
      <c r="CZ1774"/>
      <c r="DA1774"/>
      <c r="DB1774"/>
      <c r="DC1774"/>
      <c r="DD1774"/>
      <c r="DE1774"/>
      <c r="DF1774"/>
      <c r="DG1774"/>
      <c r="DH1774"/>
      <c r="DI1774"/>
      <c r="DJ1774"/>
      <c r="DK1774"/>
      <c r="DL1774"/>
      <c r="DM1774"/>
      <c r="DN1774"/>
      <c r="DO1774"/>
      <c r="DP1774"/>
      <c r="DQ1774"/>
      <c r="DR1774"/>
      <c r="DS1774"/>
      <c r="DT1774"/>
      <c r="DU1774"/>
      <c r="DV1774"/>
      <c r="DW1774"/>
      <c r="DX1774"/>
      <c r="DY1774"/>
      <c r="DZ1774"/>
      <c r="EA1774"/>
      <c r="EB1774"/>
      <c r="EC1774"/>
      <c r="ED1774"/>
      <c r="EE1774"/>
      <c r="EF1774"/>
      <c r="EG1774"/>
      <c r="EH1774"/>
      <c r="EI1774"/>
      <c r="EJ1774"/>
    </row>
    <row r="1775" spans="1:140" ht="15.75">
      <c r="A1775"/>
      <c r="B1775"/>
      <c r="C1775"/>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c r="CW1775"/>
      <c r="CX1775"/>
      <c r="CY1775"/>
      <c r="CZ1775"/>
      <c r="DA1775"/>
      <c r="DB1775"/>
      <c r="DC1775"/>
      <c r="DD1775"/>
      <c r="DE1775"/>
      <c r="DF1775"/>
      <c r="DG1775"/>
      <c r="DH1775"/>
      <c r="DI1775"/>
      <c r="DJ1775"/>
      <c r="DK1775"/>
      <c r="DL1775"/>
      <c r="DM1775"/>
      <c r="DN1775"/>
      <c r="DO1775"/>
      <c r="DP1775"/>
      <c r="DQ1775"/>
      <c r="DR1775"/>
      <c r="DS1775"/>
      <c r="DT1775"/>
      <c r="DU1775"/>
      <c r="DV1775"/>
      <c r="DW1775"/>
      <c r="DX1775"/>
      <c r="DY1775"/>
      <c r="DZ1775"/>
      <c r="EA1775"/>
      <c r="EB1775"/>
      <c r="EC1775"/>
      <c r="ED1775"/>
      <c r="EE1775"/>
      <c r="EF1775"/>
      <c r="EG1775"/>
      <c r="EH1775"/>
      <c r="EI1775"/>
      <c r="EJ1775"/>
    </row>
    <row r="1776" spans="1:140" ht="15.75">
      <c r="A1776"/>
      <c r="B1776"/>
      <c r="C1776"/>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c r="CW1776"/>
      <c r="CX1776"/>
      <c r="CY1776"/>
      <c r="CZ1776"/>
      <c r="DA1776"/>
      <c r="DB1776"/>
      <c r="DC1776"/>
      <c r="DD1776"/>
      <c r="DE1776"/>
      <c r="DF1776"/>
      <c r="DG1776"/>
      <c r="DH1776"/>
      <c r="DI1776"/>
      <c r="DJ1776"/>
      <c r="DK1776"/>
      <c r="DL1776"/>
      <c r="DM1776"/>
      <c r="DN1776"/>
      <c r="DO1776"/>
      <c r="DP1776"/>
      <c r="DQ1776"/>
      <c r="DR1776"/>
      <c r="DS1776"/>
      <c r="DT1776"/>
      <c r="DU1776"/>
      <c r="DV1776"/>
      <c r="DW1776"/>
      <c r="DX1776"/>
      <c r="DY1776"/>
      <c r="DZ1776"/>
      <c r="EA1776"/>
      <c r="EB1776"/>
      <c r="EC1776"/>
      <c r="ED1776"/>
      <c r="EE1776"/>
      <c r="EF1776"/>
      <c r="EG1776"/>
      <c r="EH1776"/>
      <c r="EI1776"/>
      <c r="EJ1776"/>
    </row>
    <row r="1777" spans="1:140" ht="15.75">
      <c r="A1777"/>
      <c r="B1777"/>
      <c r="C1777"/>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c r="CW1777"/>
      <c r="CX1777"/>
      <c r="CY1777"/>
      <c r="CZ1777"/>
      <c r="DA1777"/>
      <c r="DB1777"/>
      <c r="DC1777"/>
      <c r="DD1777"/>
      <c r="DE1777"/>
      <c r="DF1777"/>
      <c r="DG1777"/>
      <c r="DH1777"/>
      <c r="DI1777"/>
      <c r="DJ1777"/>
      <c r="DK1777"/>
      <c r="DL1777"/>
      <c r="DM1777"/>
      <c r="DN1777"/>
      <c r="DO1777"/>
      <c r="DP1777"/>
      <c r="DQ1777"/>
      <c r="DR1777"/>
      <c r="DS1777"/>
      <c r="DT1777"/>
      <c r="DU1777"/>
      <c r="DV1777"/>
      <c r="DW1777"/>
      <c r="DX1777"/>
      <c r="DY1777"/>
      <c r="DZ1777"/>
      <c r="EA1777"/>
      <c r="EB1777"/>
      <c r="EC1777"/>
      <c r="ED1777"/>
      <c r="EE1777"/>
      <c r="EF1777"/>
      <c r="EG1777"/>
      <c r="EH1777"/>
      <c r="EI1777"/>
      <c r="EJ1777"/>
    </row>
    <row r="1778" spans="1:140" ht="15.75">
      <c r="A1778"/>
      <c r="B1778"/>
      <c r="C1778"/>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c r="CW1778"/>
      <c r="CX1778"/>
      <c r="CY1778"/>
      <c r="CZ1778"/>
      <c r="DA1778"/>
      <c r="DB1778"/>
      <c r="DC1778"/>
      <c r="DD1778"/>
      <c r="DE1778"/>
      <c r="DF1778"/>
      <c r="DG1778"/>
      <c r="DH1778"/>
      <c r="DI1778"/>
      <c r="DJ1778"/>
      <c r="DK1778"/>
      <c r="DL1778"/>
      <c r="DM1778"/>
      <c r="DN1778"/>
      <c r="DO1778"/>
      <c r="DP1778"/>
      <c r="DQ1778"/>
      <c r="DR1778"/>
      <c r="DS1778"/>
      <c r="DT1778"/>
      <c r="DU1778"/>
      <c r="DV1778"/>
      <c r="DW1778"/>
      <c r="DX1778"/>
      <c r="DY1778"/>
      <c r="DZ1778"/>
      <c r="EA1778"/>
      <c r="EB1778"/>
      <c r="EC1778"/>
      <c r="ED1778"/>
      <c r="EE1778"/>
      <c r="EF1778"/>
      <c r="EG1778"/>
      <c r="EH1778"/>
      <c r="EI1778"/>
      <c r="EJ1778"/>
    </row>
    <row r="1779" spans="1:140" ht="15.75">
      <c r="A1779"/>
      <c r="B1779"/>
      <c r="C1779"/>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c r="CW1779"/>
      <c r="CX1779"/>
      <c r="CY1779"/>
      <c r="CZ1779"/>
      <c r="DA1779"/>
      <c r="DB1779"/>
      <c r="DC1779"/>
      <c r="DD1779"/>
      <c r="DE1779"/>
      <c r="DF1779"/>
      <c r="DG1779"/>
      <c r="DH1779"/>
      <c r="DI1779"/>
      <c r="DJ1779"/>
      <c r="DK1779"/>
      <c r="DL1779"/>
      <c r="DM1779"/>
      <c r="DN1779"/>
      <c r="DO1779"/>
      <c r="DP1779"/>
      <c r="DQ1779"/>
      <c r="DR1779"/>
      <c r="DS1779"/>
      <c r="DT1779"/>
      <c r="DU1779"/>
      <c r="DV1779"/>
      <c r="DW1779"/>
      <c r="DX1779"/>
      <c r="DY1779"/>
      <c r="DZ1779"/>
      <c r="EA1779"/>
      <c r="EB1779"/>
      <c r="EC1779"/>
      <c r="ED1779"/>
      <c r="EE1779"/>
      <c r="EF1779"/>
      <c r="EG1779"/>
      <c r="EH1779"/>
      <c r="EI1779"/>
      <c r="EJ1779"/>
    </row>
    <row r="1780" spans="1:140" ht="15.75">
      <c r="A1780"/>
      <c r="B1780"/>
      <c r="C1780"/>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c r="CW1780"/>
      <c r="CX1780"/>
      <c r="CY1780"/>
      <c r="CZ1780"/>
      <c r="DA1780"/>
      <c r="DB1780"/>
      <c r="DC1780"/>
      <c r="DD1780"/>
      <c r="DE1780"/>
      <c r="DF1780"/>
      <c r="DG1780"/>
      <c r="DH1780"/>
      <c r="DI1780"/>
      <c r="DJ1780"/>
      <c r="DK1780"/>
      <c r="DL1780"/>
      <c r="DM1780"/>
      <c r="DN1780"/>
      <c r="DO1780"/>
      <c r="DP1780"/>
      <c r="DQ1780"/>
      <c r="DR1780"/>
      <c r="DS1780"/>
      <c r="DT1780"/>
      <c r="DU1780"/>
      <c r="DV1780"/>
      <c r="DW1780"/>
      <c r="DX1780"/>
      <c r="DY1780"/>
      <c r="DZ1780"/>
      <c r="EA1780"/>
      <c r="EB1780"/>
      <c r="EC1780"/>
      <c r="ED1780"/>
      <c r="EE1780"/>
      <c r="EF1780"/>
      <c r="EG1780"/>
      <c r="EH1780"/>
      <c r="EI1780"/>
      <c r="EJ1780"/>
    </row>
    <row r="1781" spans="1:140" ht="15.75">
      <c r="A1781"/>
      <c r="B1781"/>
      <c r="C1781"/>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c r="CW1781"/>
      <c r="CX1781"/>
      <c r="CY1781"/>
      <c r="CZ1781"/>
      <c r="DA1781"/>
      <c r="DB1781"/>
      <c r="DC1781"/>
      <c r="DD1781"/>
      <c r="DE1781"/>
      <c r="DF1781"/>
      <c r="DG1781"/>
      <c r="DH1781"/>
      <c r="DI1781"/>
      <c r="DJ1781"/>
      <c r="DK1781"/>
      <c r="DL1781"/>
      <c r="DM1781"/>
      <c r="DN1781"/>
      <c r="DO1781"/>
      <c r="DP1781"/>
      <c r="DQ1781"/>
      <c r="DR1781"/>
      <c r="DS1781"/>
      <c r="DT1781"/>
      <c r="DU1781"/>
      <c r="DV1781"/>
      <c r="DW1781"/>
      <c r="DX1781"/>
      <c r="DY1781"/>
      <c r="DZ1781"/>
      <c r="EA1781"/>
      <c r="EB1781"/>
      <c r="EC1781"/>
      <c r="ED1781"/>
      <c r="EE1781"/>
      <c r="EF1781"/>
      <c r="EG1781"/>
      <c r="EH1781"/>
      <c r="EI1781"/>
      <c r="EJ1781"/>
    </row>
    <row r="1782" spans="1:140" ht="15.75">
      <c r="A1782"/>
      <c r="B1782"/>
      <c r="C1782"/>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c r="CW1782"/>
      <c r="CX1782"/>
      <c r="CY1782"/>
      <c r="CZ1782"/>
      <c r="DA1782"/>
      <c r="DB1782"/>
      <c r="DC1782"/>
      <c r="DD1782"/>
      <c r="DE1782"/>
      <c r="DF1782"/>
      <c r="DG1782"/>
      <c r="DH1782"/>
      <c r="DI1782"/>
      <c r="DJ1782"/>
      <c r="DK1782"/>
      <c r="DL1782"/>
      <c r="DM1782"/>
      <c r="DN1782"/>
      <c r="DO1782"/>
      <c r="DP1782"/>
      <c r="DQ1782"/>
      <c r="DR1782"/>
      <c r="DS1782"/>
      <c r="DT1782"/>
      <c r="DU1782"/>
      <c r="DV1782"/>
      <c r="DW1782"/>
      <c r="DX1782"/>
      <c r="DY1782"/>
      <c r="DZ1782"/>
      <c r="EA1782"/>
      <c r="EB1782"/>
      <c r="EC1782"/>
      <c r="ED1782"/>
      <c r="EE1782"/>
      <c r="EF1782"/>
      <c r="EG1782"/>
      <c r="EH1782"/>
      <c r="EI1782"/>
      <c r="EJ1782"/>
    </row>
    <row r="1783" spans="1:140" ht="15.75">
      <c r="A1783"/>
      <c r="B1783"/>
      <c r="C1783"/>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c r="CW1783"/>
      <c r="CX1783"/>
      <c r="CY1783"/>
      <c r="CZ1783"/>
      <c r="DA1783"/>
      <c r="DB1783"/>
      <c r="DC1783"/>
      <c r="DD1783"/>
      <c r="DE1783"/>
      <c r="DF1783"/>
      <c r="DG1783"/>
      <c r="DH1783"/>
      <c r="DI1783"/>
      <c r="DJ1783"/>
      <c r="DK1783"/>
      <c r="DL1783"/>
      <c r="DM1783"/>
      <c r="DN1783"/>
      <c r="DO1783"/>
      <c r="DP1783"/>
      <c r="DQ1783"/>
      <c r="DR1783"/>
      <c r="DS1783"/>
      <c r="DT1783"/>
      <c r="DU1783"/>
      <c r="DV1783"/>
      <c r="DW1783"/>
      <c r="DX1783"/>
      <c r="DY1783"/>
      <c r="DZ1783"/>
      <c r="EA1783"/>
      <c r="EB1783"/>
      <c r="EC1783"/>
      <c r="ED1783"/>
      <c r="EE1783"/>
      <c r="EF1783"/>
      <c r="EG1783"/>
      <c r="EH1783"/>
      <c r="EI1783"/>
      <c r="EJ1783"/>
    </row>
    <row r="1784" spans="1:140" ht="15.75">
      <c r="A1784"/>
      <c r="B1784"/>
      <c r="C1784"/>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c r="CW1784"/>
      <c r="CX1784"/>
      <c r="CY1784"/>
      <c r="CZ1784"/>
      <c r="DA1784"/>
      <c r="DB1784"/>
      <c r="DC1784"/>
      <c r="DD1784"/>
      <c r="DE1784"/>
      <c r="DF1784"/>
      <c r="DG1784"/>
      <c r="DH1784"/>
      <c r="DI1784"/>
      <c r="DJ1784"/>
      <c r="DK1784"/>
      <c r="DL1784"/>
      <c r="DM1784"/>
      <c r="DN1784"/>
      <c r="DO1784"/>
      <c r="DP1784"/>
      <c r="DQ1784"/>
      <c r="DR1784"/>
      <c r="DS1784"/>
      <c r="DT1784"/>
      <c r="DU1784"/>
      <c r="DV1784"/>
      <c r="DW1784"/>
      <c r="DX1784"/>
      <c r="DY1784"/>
      <c r="DZ1784"/>
      <c r="EA1784"/>
      <c r="EB1784"/>
      <c r="EC1784"/>
      <c r="ED1784"/>
      <c r="EE1784"/>
      <c r="EF1784"/>
      <c r="EG1784"/>
      <c r="EH1784"/>
      <c r="EI1784"/>
      <c r="EJ1784"/>
    </row>
    <row r="1785" spans="1:140" ht="15.75">
      <c r="A1785"/>
      <c r="B1785"/>
      <c r="C1785"/>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c r="CW1785"/>
      <c r="CX1785"/>
      <c r="CY1785"/>
      <c r="CZ1785"/>
      <c r="DA1785"/>
      <c r="DB1785"/>
      <c r="DC1785"/>
      <c r="DD1785"/>
      <c r="DE1785"/>
      <c r="DF1785"/>
      <c r="DG1785"/>
      <c r="DH1785"/>
      <c r="DI1785"/>
      <c r="DJ1785"/>
      <c r="DK1785"/>
      <c r="DL1785"/>
      <c r="DM1785"/>
      <c r="DN1785"/>
      <c r="DO1785"/>
      <c r="DP1785"/>
      <c r="DQ1785"/>
      <c r="DR1785"/>
      <c r="DS1785"/>
      <c r="DT1785"/>
      <c r="DU1785"/>
      <c r="DV1785"/>
      <c r="DW1785"/>
      <c r="DX1785"/>
      <c r="DY1785"/>
      <c r="DZ1785"/>
      <c r="EA1785"/>
      <c r="EB1785"/>
      <c r="EC1785"/>
      <c r="ED1785"/>
      <c r="EE1785"/>
      <c r="EF1785"/>
      <c r="EG1785"/>
      <c r="EH1785"/>
      <c r="EI1785"/>
      <c r="EJ1785"/>
    </row>
    <row r="1786" spans="1:140" ht="15.75">
      <c r="A1786"/>
      <c r="B1786"/>
      <c r="C1786"/>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c r="CW1786"/>
      <c r="CX1786"/>
      <c r="CY1786"/>
      <c r="CZ1786"/>
      <c r="DA1786"/>
      <c r="DB1786"/>
      <c r="DC1786"/>
      <c r="DD1786"/>
      <c r="DE1786"/>
      <c r="DF1786"/>
      <c r="DG1786"/>
      <c r="DH1786"/>
      <c r="DI1786"/>
      <c r="DJ1786"/>
      <c r="DK1786"/>
      <c r="DL1786"/>
      <c r="DM1786"/>
      <c r="DN1786"/>
      <c r="DO1786"/>
      <c r="DP1786"/>
      <c r="DQ1786"/>
      <c r="DR1786"/>
      <c r="DS1786"/>
      <c r="DT1786"/>
      <c r="DU1786"/>
      <c r="DV1786"/>
      <c r="DW1786"/>
      <c r="DX1786"/>
      <c r="DY1786"/>
      <c r="DZ1786"/>
      <c r="EA1786"/>
      <c r="EB1786"/>
      <c r="EC1786"/>
      <c r="ED1786"/>
      <c r="EE1786"/>
      <c r="EF1786"/>
      <c r="EG1786"/>
      <c r="EH1786"/>
      <c r="EI1786"/>
      <c r="EJ1786"/>
    </row>
    <row r="1787" spans="1:140" ht="15.75">
      <c r="A1787"/>
      <c r="B1787"/>
      <c r="C1787"/>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c r="CW1787"/>
      <c r="CX1787"/>
      <c r="CY1787"/>
      <c r="CZ1787"/>
      <c r="DA1787"/>
      <c r="DB1787"/>
      <c r="DC1787"/>
      <c r="DD1787"/>
      <c r="DE1787"/>
      <c r="DF1787"/>
      <c r="DG1787"/>
      <c r="DH1787"/>
      <c r="DI1787"/>
      <c r="DJ1787"/>
      <c r="DK1787"/>
      <c r="DL1787"/>
      <c r="DM1787"/>
      <c r="DN1787"/>
      <c r="DO1787"/>
      <c r="DP1787"/>
      <c r="DQ1787"/>
      <c r="DR1787"/>
      <c r="DS1787"/>
      <c r="DT1787"/>
      <c r="DU1787"/>
      <c r="DV1787"/>
      <c r="DW1787"/>
      <c r="DX1787"/>
      <c r="DY1787"/>
      <c r="DZ1787"/>
      <c r="EA1787"/>
      <c r="EB1787"/>
      <c r="EC1787"/>
      <c r="ED1787"/>
      <c r="EE1787"/>
      <c r="EF1787"/>
      <c r="EG1787"/>
      <c r="EH1787"/>
      <c r="EI1787"/>
      <c r="EJ1787"/>
    </row>
    <row r="1788" spans="1:140" ht="15.75">
      <c r="A1788"/>
      <c r="B1788"/>
      <c r="C1788"/>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c r="CW1788"/>
      <c r="CX1788"/>
      <c r="CY1788"/>
      <c r="CZ1788"/>
      <c r="DA1788"/>
      <c r="DB1788"/>
      <c r="DC1788"/>
      <c r="DD1788"/>
      <c r="DE1788"/>
      <c r="DF1788"/>
      <c r="DG1788"/>
      <c r="DH1788"/>
      <c r="DI1788"/>
      <c r="DJ1788"/>
      <c r="DK1788"/>
      <c r="DL1788"/>
      <c r="DM1788"/>
      <c r="DN1788"/>
      <c r="DO1788"/>
      <c r="DP1788"/>
      <c r="DQ1788"/>
      <c r="DR1788"/>
      <c r="DS1788"/>
      <c r="DT1788"/>
      <c r="DU1788"/>
      <c r="DV1788"/>
      <c r="DW1788"/>
      <c r="DX1788"/>
      <c r="DY1788"/>
      <c r="DZ1788"/>
      <c r="EA1788"/>
      <c r="EB1788"/>
      <c r="EC1788"/>
      <c r="ED1788"/>
      <c r="EE1788"/>
      <c r="EF1788"/>
      <c r="EG1788"/>
      <c r="EH1788"/>
      <c r="EI1788"/>
      <c r="EJ1788"/>
    </row>
    <row r="1789" spans="1:140" ht="15.75">
      <c r="A1789"/>
      <c r="B1789"/>
      <c r="C1789"/>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c r="CW1789"/>
      <c r="CX1789"/>
      <c r="CY1789"/>
      <c r="CZ1789"/>
      <c r="DA1789"/>
      <c r="DB1789"/>
      <c r="DC1789"/>
      <c r="DD1789"/>
      <c r="DE1789"/>
      <c r="DF1789"/>
      <c r="DG1789"/>
      <c r="DH1789"/>
      <c r="DI1789"/>
      <c r="DJ1789"/>
      <c r="DK1789"/>
      <c r="DL1789"/>
      <c r="DM1789"/>
      <c r="DN1789"/>
      <c r="DO1789"/>
      <c r="DP1789"/>
      <c r="DQ1789"/>
      <c r="DR1789"/>
      <c r="DS1789"/>
      <c r="DT1789"/>
      <c r="DU1789"/>
      <c r="DV1789"/>
      <c r="DW1789"/>
      <c r="DX1789"/>
      <c r="DY1789"/>
      <c r="DZ1789"/>
      <c r="EA1789"/>
      <c r="EB1789"/>
      <c r="EC1789"/>
      <c r="ED1789"/>
      <c r="EE1789"/>
      <c r="EF1789"/>
      <c r="EG1789"/>
      <c r="EH1789"/>
      <c r="EI1789"/>
      <c r="EJ1789"/>
    </row>
    <row r="1790" spans="1:140" ht="15.75">
      <c r="A1790"/>
      <c r="B1790"/>
      <c r="C1790"/>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c r="CW1790"/>
      <c r="CX1790"/>
      <c r="CY1790"/>
      <c r="CZ1790"/>
      <c r="DA1790"/>
      <c r="DB1790"/>
      <c r="DC1790"/>
      <c r="DD1790"/>
      <c r="DE1790"/>
      <c r="DF1790"/>
      <c r="DG1790"/>
      <c r="DH1790"/>
      <c r="DI1790"/>
      <c r="DJ1790"/>
      <c r="DK1790"/>
      <c r="DL1790"/>
      <c r="DM1790"/>
      <c r="DN1790"/>
      <c r="DO1790"/>
      <c r="DP1790"/>
      <c r="DQ1790"/>
      <c r="DR1790"/>
      <c r="DS1790"/>
      <c r="DT1790"/>
      <c r="DU1790"/>
      <c r="DV1790"/>
      <c r="DW1790"/>
      <c r="DX1790"/>
      <c r="DY1790"/>
      <c r="DZ1790"/>
      <c r="EA1790"/>
      <c r="EB1790"/>
      <c r="EC1790"/>
      <c r="ED1790"/>
      <c r="EE1790"/>
      <c r="EF1790"/>
      <c r="EG1790"/>
      <c r="EH1790"/>
      <c r="EI1790"/>
      <c r="EJ1790"/>
    </row>
    <row r="1791" spans="1:140" ht="15.75">
      <c r="A1791"/>
      <c r="B1791"/>
      <c r="C1791"/>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c r="CW1791"/>
      <c r="CX1791"/>
      <c r="CY1791"/>
      <c r="CZ1791"/>
      <c r="DA1791"/>
      <c r="DB1791"/>
      <c r="DC1791"/>
      <c r="DD1791"/>
      <c r="DE1791"/>
      <c r="DF1791"/>
      <c r="DG1791"/>
      <c r="DH1791"/>
      <c r="DI1791"/>
      <c r="DJ1791"/>
      <c r="DK1791"/>
      <c r="DL1791"/>
      <c r="DM1791"/>
      <c r="DN1791"/>
      <c r="DO1791"/>
      <c r="DP1791"/>
      <c r="DQ1791"/>
      <c r="DR1791"/>
      <c r="DS1791"/>
      <c r="DT1791"/>
      <c r="DU1791"/>
      <c r="DV1791"/>
      <c r="DW1791"/>
      <c r="DX1791"/>
      <c r="DY1791"/>
      <c r="DZ1791"/>
      <c r="EA1791"/>
      <c r="EB1791"/>
      <c r="EC1791"/>
      <c r="ED1791"/>
      <c r="EE1791"/>
      <c r="EF1791"/>
      <c r="EG1791"/>
      <c r="EH1791"/>
      <c r="EI1791"/>
      <c r="EJ1791"/>
    </row>
    <row r="1792" spans="1:140" ht="15.75">
      <c r="A1792"/>
      <c r="B1792"/>
      <c r="C1792"/>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c r="CW1792"/>
      <c r="CX1792"/>
      <c r="CY1792"/>
      <c r="CZ1792"/>
      <c r="DA1792"/>
      <c r="DB1792"/>
      <c r="DC1792"/>
      <c r="DD1792"/>
      <c r="DE1792"/>
      <c r="DF1792"/>
      <c r="DG1792"/>
      <c r="DH1792"/>
      <c r="DI1792"/>
      <c r="DJ1792"/>
      <c r="DK1792"/>
      <c r="DL1792"/>
      <c r="DM1792"/>
      <c r="DN1792"/>
      <c r="DO1792"/>
      <c r="DP1792"/>
      <c r="DQ1792"/>
      <c r="DR1792"/>
      <c r="DS1792"/>
      <c r="DT1792"/>
      <c r="DU1792"/>
      <c r="DV1792"/>
      <c r="DW1792"/>
      <c r="DX1792"/>
      <c r="DY1792"/>
      <c r="DZ1792"/>
      <c r="EA1792"/>
      <c r="EB1792"/>
      <c r="EC1792"/>
      <c r="ED1792"/>
      <c r="EE1792"/>
      <c r="EF1792"/>
      <c r="EG1792"/>
      <c r="EH1792"/>
      <c r="EI1792"/>
      <c r="EJ1792"/>
    </row>
    <row r="1793" spans="1:140" ht="15.75">
      <c r="A1793"/>
      <c r="B1793"/>
      <c r="C1793"/>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c r="CW1793"/>
      <c r="CX1793"/>
      <c r="CY1793"/>
      <c r="CZ1793"/>
      <c r="DA1793"/>
      <c r="DB1793"/>
      <c r="DC1793"/>
      <c r="DD1793"/>
      <c r="DE1793"/>
      <c r="DF1793"/>
      <c r="DG1793"/>
      <c r="DH1793"/>
      <c r="DI1793"/>
      <c r="DJ1793"/>
      <c r="DK1793"/>
      <c r="DL1793"/>
      <c r="DM1793"/>
      <c r="DN1793"/>
      <c r="DO1793"/>
      <c r="DP1793"/>
      <c r="DQ1793"/>
      <c r="DR1793"/>
      <c r="DS1793"/>
      <c r="DT1793"/>
      <c r="DU1793"/>
      <c r="DV1793"/>
      <c r="DW1793"/>
      <c r="DX1793"/>
      <c r="DY1793"/>
      <c r="DZ1793"/>
      <c r="EA1793"/>
      <c r="EB1793"/>
      <c r="EC1793"/>
      <c r="ED1793"/>
      <c r="EE1793"/>
      <c r="EF1793"/>
      <c r="EG1793"/>
      <c r="EH1793"/>
      <c r="EI1793"/>
      <c r="EJ1793"/>
    </row>
    <row r="1794" spans="1:140" ht="15.75">
      <c r="A1794"/>
      <c r="B1794"/>
      <c r="C1794"/>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c r="CW1794"/>
      <c r="CX1794"/>
      <c r="CY1794"/>
      <c r="CZ1794"/>
      <c r="DA1794"/>
      <c r="DB1794"/>
      <c r="DC1794"/>
      <c r="DD1794"/>
      <c r="DE1794"/>
      <c r="DF1794"/>
      <c r="DG1794"/>
      <c r="DH1794"/>
      <c r="DI1794"/>
      <c r="DJ1794"/>
      <c r="DK1794"/>
      <c r="DL1794"/>
      <c r="DM1794"/>
      <c r="DN1794"/>
      <c r="DO1794"/>
      <c r="DP1794"/>
      <c r="DQ1794"/>
      <c r="DR1794"/>
      <c r="DS1794"/>
      <c r="DT1794"/>
      <c r="DU1794"/>
      <c r="DV1794"/>
      <c r="DW1794"/>
      <c r="DX1794"/>
      <c r="DY1794"/>
      <c r="DZ1794"/>
      <c r="EA1794"/>
      <c r="EB1794"/>
      <c r="EC1794"/>
      <c r="ED1794"/>
      <c r="EE1794"/>
      <c r="EF1794"/>
      <c r="EG1794"/>
      <c r="EH1794"/>
      <c r="EI1794"/>
      <c r="EJ1794"/>
    </row>
    <row r="1795" spans="1:140" ht="15.75">
      <c r="A1795"/>
      <c r="B1795"/>
      <c r="C1795"/>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c r="CW1795"/>
      <c r="CX1795"/>
      <c r="CY1795"/>
      <c r="CZ1795"/>
      <c r="DA1795"/>
      <c r="DB1795"/>
      <c r="DC1795"/>
      <c r="DD1795"/>
      <c r="DE1795"/>
      <c r="DF1795"/>
      <c r="DG1795"/>
      <c r="DH1795"/>
      <c r="DI1795"/>
      <c r="DJ1795"/>
      <c r="DK1795"/>
      <c r="DL1795"/>
      <c r="DM1795"/>
      <c r="DN1795"/>
      <c r="DO1795"/>
      <c r="DP1795"/>
      <c r="DQ1795"/>
      <c r="DR1795"/>
      <c r="DS1795"/>
      <c r="DT1795"/>
      <c r="DU1795"/>
      <c r="DV1795"/>
      <c r="DW1795"/>
      <c r="DX1795"/>
      <c r="DY1795"/>
      <c r="DZ1795"/>
      <c r="EA1795"/>
      <c r="EB1795"/>
      <c r="EC1795"/>
      <c r="ED1795"/>
      <c r="EE1795"/>
      <c r="EF1795"/>
      <c r="EG1795"/>
      <c r="EH1795"/>
      <c r="EI1795"/>
      <c r="EJ1795"/>
    </row>
    <row r="1796" spans="1:140" ht="15.75">
      <c r="A1796"/>
      <c r="B1796"/>
      <c r="C1796"/>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c r="CW1796"/>
      <c r="CX1796"/>
      <c r="CY1796"/>
      <c r="CZ1796"/>
      <c r="DA1796"/>
      <c r="DB1796"/>
      <c r="DC1796"/>
      <c r="DD1796"/>
      <c r="DE1796"/>
      <c r="DF1796"/>
      <c r="DG1796"/>
      <c r="DH1796"/>
      <c r="DI1796"/>
      <c r="DJ1796"/>
      <c r="DK1796"/>
      <c r="DL1796"/>
      <c r="DM1796"/>
      <c r="DN1796"/>
      <c r="DO1796"/>
      <c r="DP1796"/>
      <c r="DQ1796"/>
      <c r="DR1796"/>
      <c r="DS1796"/>
      <c r="DT1796"/>
      <c r="DU1796"/>
      <c r="DV1796"/>
      <c r="DW1796"/>
      <c r="DX1796"/>
      <c r="DY1796"/>
      <c r="DZ1796"/>
      <c r="EA1796"/>
      <c r="EB1796"/>
      <c r="EC1796"/>
      <c r="ED1796"/>
      <c r="EE1796"/>
      <c r="EF1796"/>
      <c r="EG1796"/>
      <c r="EH1796"/>
      <c r="EI1796"/>
      <c r="EJ1796"/>
    </row>
    <row r="1797" spans="1:140" ht="15.75">
      <c r="A1797"/>
      <c r="B1797"/>
      <c r="C1797"/>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c r="CW1797"/>
      <c r="CX1797"/>
      <c r="CY1797"/>
      <c r="CZ1797"/>
      <c r="DA1797"/>
      <c r="DB1797"/>
      <c r="DC1797"/>
      <c r="DD1797"/>
      <c r="DE1797"/>
      <c r="DF1797"/>
      <c r="DG1797"/>
      <c r="DH1797"/>
      <c r="DI1797"/>
      <c r="DJ1797"/>
      <c r="DK1797"/>
      <c r="DL1797"/>
      <c r="DM1797"/>
      <c r="DN1797"/>
      <c r="DO1797"/>
      <c r="DP1797"/>
      <c r="DQ1797"/>
      <c r="DR1797"/>
      <c r="DS1797"/>
      <c r="DT1797"/>
      <c r="DU1797"/>
      <c r="DV1797"/>
      <c r="DW1797"/>
      <c r="DX1797"/>
      <c r="DY1797"/>
      <c r="DZ1797"/>
      <c r="EA1797"/>
      <c r="EB1797"/>
      <c r="EC1797"/>
      <c r="ED1797"/>
      <c r="EE1797"/>
      <c r="EF1797"/>
      <c r="EG1797"/>
      <c r="EH1797"/>
      <c r="EI1797"/>
      <c r="EJ1797"/>
    </row>
    <row r="1798" spans="1:140" ht="15.75">
      <c r="A1798"/>
      <c r="B1798"/>
      <c r="C1798"/>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c r="CW1798"/>
      <c r="CX1798"/>
      <c r="CY1798"/>
      <c r="CZ1798"/>
      <c r="DA1798"/>
      <c r="DB1798"/>
      <c r="DC1798"/>
      <c r="DD1798"/>
      <c r="DE1798"/>
      <c r="DF1798"/>
      <c r="DG1798"/>
      <c r="DH1798"/>
      <c r="DI1798"/>
      <c r="DJ1798"/>
      <c r="DK1798"/>
      <c r="DL1798"/>
      <c r="DM1798"/>
      <c r="DN1798"/>
      <c r="DO1798"/>
      <c r="DP1798"/>
      <c r="DQ1798"/>
      <c r="DR1798"/>
      <c r="DS1798"/>
      <c r="DT1798"/>
      <c r="DU1798"/>
      <c r="DV1798"/>
      <c r="DW1798"/>
      <c r="DX1798"/>
      <c r="DY1798"/>
      <c r="DZ1798"/>
      <c r="EA1798"/>
      <c r="EB1798"/>
      <c r="EC1798"/>
      <c r="ED1798"/>
      <c r="EE1798"/>
      <c r="EF1798"/>
      <c r="EG1798"/>
      <c r="EH1798"/>
      <c r="EI1798"/>
      <c r="EJ1798"/>
    </row>
    <row r="1799" spans="1:140" ht="15.75">
      <c r="A1799"/>
      <c r="B1799"/>
      <c r="C1799"/>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c r="CW1799"/>
      <c r="CX1799"/>
      <c r="CY1799"/>
      <c r="CZ1799"/>
      <c r="DA1799"/>
      <c r="DB1799"/>
      <c r="DC1799"/>
      <c r="DD1799"/>
      <c r="DE1799"/>
      <c r="DF1799"/>
      <c r="DG1799"/>
      <c r="DH1799"/>
      <c r="DI1799"/>
      <c r="DJ1799"/>
      <c r="DK1799"/>
      <c r="DL1799"/>
      <c r="DM1799"/>
      <c r="DN1799"/>
      <c r="DO1799"/>
      <c r="DP1799"/>
      <c r="DQ1799"/>
      <c r="DR1799"/>
      <c r="DS1799"/>
      <c r="DT1799"/>
      <c r="DU1799"/>
      <c r="DV1799"/>
      <c r="DW1799"/>
      <c r="DX1799"/>
      <c r="DY1799"/>
      <c r="DZ1799"/>
      <c r="EA1799"/>
      <c r="EB1799"/>
      <c r="EC1799"/>
      <c r="ED1799"/>
      <c r="EE1799"/>
      <c r="EF1799"/>
      <c r="EG1799"/>
      <c r="EH1799"/>
      <c r="EI1799"/>
      <c r="EJ1799"/>
    </row>
    <row r="1800" spans="1:140" ht="15.75">
      <c r="A1800"/>
      <c r="B1800"/>
      <c r="C1800"/>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c r="CW1800"/>
      <c r="CX1800"/>
      <c r="CY1800"/>
      <c r="CZ1800"/>
      <c r="DA1800"/>
      <c r="DB1800"/>
      <c r="DC1800"/>
      <c r="DD1800"/>
      <c r="DE1800"/>
      <c r="DF1800"/>
      <c r="DG1800"/>
      <c r="DH1800"/>
      <c r="DI1800"/>
      <c r="DJ1800"/>
      <c r="DK1800"/>
      <c r="DL1800"/>
      <c r="DM1800"/>
      <c r="DN1800"/>
      <c r="DO1800"/>
      <c r="DP1800"/>
      <c r="DQ1800"/>
      <c r="DR1800"/>
      <c r="DS1800"/>
      <c r="DT1800"/>
      <c r="DU1800"/>
      <c r="DV1800"/>
      <c r="DW1800"/>
      <c r="DX1800"/>
      <c r="DY1800"/>
      <c r="DZ1800"/>
      <c r="EA1800"/>
      <c r="EB1800"/>
      <c r="EC1800"/>
      <c r="ED1800"/>
      <c r="EE1800"/>
      <c r="EF1800"/>
      <c r="EG1800"/>
      <c r="EH1800"/>
      <c r="EI1800"/>
      <c r="EJ1800"/>
    </row>
    <row r="1801" spans="1:140" ht="15.75">
      <c r="A1801"/>
      <c r="B1801"/>
      <c r="C1801"/>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c r="CW1801"/>
      <c r="CX1801"/>
      <c r="CY1801"/>
      <c r="CZ1801"/>
      <c r="DA1801"/>
      <c r="DB1801"/>
      <c r="DC1801"/>
      <c r="DD1801"/>
      <c r="DE1801"/>
      <c r="DF1801"/>
      <c r="DG1801"/>
      <c r="DH1801"/>
      <c r="DI1801"/>
      <c r="DJ1801"/>
      <c r="DK1801"/>
      <c r="DL1801"/>
      <c r="DM1801"/>
      <c r="DN1801"/>
      <c r="DO1801"/>
      <c r="DP1801"/>
      <c r="DQ1801"/>
      <c r="DR1801"/>
      <c r="DS1801"/>
      <c r="DT1801"/>
      <c r="DU1801"/>
      <c r="DV1801"/>
      <c r="DW1801"/>
      <c r="DX1801"/>
      <c r="DY1801"/>
      <c r="DZ1801"/>
      <c r="EA1801"/>
      <c r="EB1801"/>
      <c r="EC1801"/>
      <c r="ED1801"/>
      <c r="EE1801"/>
      <c r="EF1801"/>
      <c r="EG1801"/>
      <c r="EH1801"/>
      <c r="EI1801"/>
      <c r="EJ1801"/>
    </row>
    <row r="1802" spans="1:140" ht="15.75">
      <c r="A1802"/>
      <c r="B1802"/>
      <c r="C1802"/>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c r="CW1802"/>
      <c r="CX1802"/>
      <c r="CY1802"/>
      <c r="CZ1802"/>
      <c r="DA1802"/>
      <c r="DB1802"/>
      <c r="DC1802"/>
      <c r="DD1802"/>
      <c r="DE1802"/>
      <c r="DF1802"/>
      <c r="DG1802"/>
      <c r="DH1802"/>
      <c r="DI1802"/>
      <c r="DJ1802"/>
      <c r="DK1802"/>
      <c r="DL1802"/>
      <c r="DM1802"/>
      <c r="DN1802"/>
      <c r="DO1802"/>
      <c r="DP1802"/>
      <c r="DQ1802"/>
      <c r="DR1802"/>
      <c r="DS1802"/>
      <c r="DT1802"/>
      <c r="DU1802"/>
      <c r="DV1802"/>
      <c r="DW1802"/>
      <c r="DX1802"/>
      <c r="DY1802"/>
      <c r="DZ1802"/>
      <c r="EA1802"/>
      <c r="EB1802"/>
      <c r="EC1802"/>
      <c r="ED1802"/>
      <c r="EE1802"/>
      <c r="EF1802"/>
      <c r="EG1802"/>
      <c r="EH1802"/>
      <c r="EI1802"/>
      <c r="EJ1802"/>
    </row>
    <row r="1803" spans="1:140" ht="15.75">
      <c r="A1803"/>
      <c r="B1803"/>
      <c r="C1803"/>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c r="CW1803"/>
      <c r="CX1803"/>
      <c r="CY1803"/>
      <c r="CZ1803"/>
      <c r="DA1803"/>
      <c r="DB1803"/>
      <c r="DC1803"/>
      <c r="DD1803"/>
      <c r="DE1803"/>
      <c r="DF1803"/>
      <c r="DG1803"/>
      <c r="DH1803"/>
      <c r="DI1803"/>
      <c r="DJ1803"/>
      <c r="DK1803"/>
      <c r="DL1803"/>
      <c r="DM1803"/>
      <c r="DN1803"/>
      <c r="DO1803"/>
      <c r="DP1803"/>
      <c r="DQ1803"/>
      <c r="DR1803"/>
      <c r="DS1803"/>
      <c r="DT1803"/>
      <c r="DU1803"/>
      <c r="DV1803"/>
      <c r="DW1803"/>
      <c r="DX1803"/>
      <c r="DY1803"/>
      <c r="DZ1803"/>
      <c r="EA1803"/>
      <c r="EB1803"/>
      <c r="EC1803"/>
      <c r="ED1803"/>
      <c r="EE1803"/>
      <c r="EF1803"/>
      <c r="EG1803"/>
      <c r="EH1803"/>
      <c r="EI1803"/>
      <c r="EJ1803"/>
    </row>
    <row r="1804" spans="1:140" ht="15.75">
      <c r="A1804"/>
      <c r="B1804"/>
      <c r="C1804"/>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c r="CW1804"/>
      <c r="CX1804"/>
      <c r="CY1804"/>
      <c r="CZ1804"/>
      <c r="DA1804"/>
      <c r="DB1804"/>
      <c r="DC1804"/>
      <c r="DD1804"/>
      <c r="DE1804"/>
      <c r="DF1804"/>
      <c r="DG1804"/>
      <c r="DH1804"/>
      <c r="DI1804"/>
      <c r="DJ1804"/>
      <c r="DK1804"/>
      <c r="DL1804"/>
      <c r="DM1804"/>
      <c r="DN1804"/>
      <c r="DO1804"/>
      <c r="DP1804"/>
      <c r="DQ1804"/>
      <c r="DR1804"/>
      <c r="DS1804"/>
      <c r="DT1804"/>
      <c r="DU1804"/>
      <c r="DV1804"/>
      <c r="DW1804"/>
      <c r="DX1804"/>
      <c r="DY1804"/>
      <c r="DZ1804"/>
      <c r="EA1804"/>
      <c r="EB1804"/>
      <c r="EC1804"/>
      <c r="ED1804"/>
      <c r="EE1804"/>
      <c r="EF1804"/>
      <c r="EG1804"/>
      <c r="EH1804"/>
      <c r="EI1804"/>
      <c r="EJ1804"/>
    </row>
    <row r="1805" spans="1:140" ht="15.75">
      <c r="A1805"/>
      <c r="B1805"/>
      <c r="C1805"/>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c r="CW1805"/>
      <c r="CX1805"/>
      <c r="CY1805"/>
      <c r="CZ1805"/>
      <c r="DA1805"/>
      <c r="DB1805"/>
      <c r="DC1805"/>
      <c r="DD1805"/>
      <c r="DE1805"/>
      <c r="DF1805"/>
      <c r="DG1805"/>
      <c r="DH1805"/>
      <c r="DI1805"/>
      <c r="DJ1805"/>
      <c r="DK1805"/>
      <c r="DL1805"/>
      <c r="DM1805"/>
      <c r="DN1805"/>
      <c r="DO1805"/>
      <c r="DP1805"/>
      <c r="DQ1805"/>
      <c r="DR1805"/>
      <c r="DS1805"/>
      <c r="DT1805"/>
      <c r="DU1805"/>
      <c r="DV1805"/>
      <c r="DW1805"/>
      <c r="DX1805"/>
      <c r="DY1805"/>
      <c r="DZ1805"/>
      <c r="EA1805"/>
      <c r="EB1805"/>
      <c r="EC1805"/>
      <c r="ED1805"/>
      <c r="EE1805"/>
      <c r="EF1805"/>
      <c r="EG1805"/>
      <c r="EH1805"/>
      <c r="EI1805"/>
      <c r="EJ1805"/>
    </row>
    <row r="1806" spans="1:140" ht="15.75">
      <c r="A1806"/>
      <c r="B1806"/>
      <c r="C1806"/>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c r="CW1806"/>
      <c r="CX1806"/>
      <c r="CY1806"/>
      <c r="CZ1806"/>
      <c r="DA1806"/>
      <c r="DB1806"/>
      <c r="DC1806"/>
      <c r="DD1806"/>
      <c r="DE1806"/>
      <c r="DF1806"/>
      <c r="DG1806"/>
      <c r="DH1806"/>
      <c r="DI1806"/>
      <c r="DJ1806"/>
      <c r="DK1806"/>
      <c r="DL1806"/>
      <c r="DM1806"/>
      <c r="DN1806"/>
      <c r="DO1806"/>
      <c r="DP1806"/>
      <c r="DQ1806"/>
      <c r="DR1806"/>
      <c r="DS1806"/>
      <c r="DT1806"/>
      <c r="DU1806"/>
      <c r="DV1806"/>
      <c r="DW1806"/>
      <c r="DX1806"/>
      <c r="DY1806"/>
      <c r="DZ1806"/>
      <c r="EA1806"/>
      <c r="EB1806"/>
      <c r="EC1806"/>
      <c r="ED1806"/>
      <c r="EE1806"/>
      <c r="EF1806"/>
      <c r="EG1806"/>
      <c r="EH1806"/>
      <c r="EI1806"/>
      <c r="EJ1806"/>
    </row>
    <row r="1807" spans="1:140" ht="15.75">
      <c r="A1807"/>
      <c r="B1807"/>
      <c r="C1807"/>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c r="CW1807"/>
      <c r="CX1807"/>
      <c r="CY1807"/>
      <c r="CZ1807"/>
      <c r="DA1807"/>
      <c r="DB1807"/>
      <c r="DC1807"/>
      <c r="DD1807"/>
      <c r="DE1807"/>
      <c r="DF1807"/>
      <c r="DG1807"/>
      <c r="DH1807"/>
      <c r="DI1807"/>
      <c r="DJ1807"/>
      <c r="DK1807"/>
      <c r="DL1807"/>
      <c r="DM1807"/>
      <c r="DN1807"/>
      <c r="DO1807"/>
      <c r="DP1807"/>
      <c r="DQ1807"/>
      <c r="DR1807"/>
      <c r="DS1807"/>
      <c r="DT1807"/>
      <c r="DU1807"/>
      <c r="DV1807"/>
      <c r="DW1807"/>
      <c r="DX1807"/>
      <c r="DY1807"/>
      <c r="DZ1807"/>
      <c r="EA1807"/>
      <c r="EB1807"/>
      <c r="EC1807"/>
      <c r="ED1807"/>
      <c r="EE1807"/>
      <c r="EF1807"/>
      <c r="EG1807"/>
      <c r="EH1807"/>
      <c r="EI1807"/>
      <c r="EJ1807"/>
    </row>
    <row r="1808" spans="1:140" ht="15.75">
      <c r="A1808"/>
      <c r="B1808"/>
      <c r="C1808"/>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c r="CW1808"/>
      <c r="CX1808"/>
      <c r="CY1808"/>
      <c r="CZ1808"/>
      <c r="DA1808"/>
      <c r="DB1808"/>
      <c r="DC1808"/>
      <c r="DD1808"/>
      <c r="DE1808"/>
      <c r="DF1808"/>
      <c r="DG1808"/>
      <c r="DH1808"/>
      <c r="DI1808"/>
      <c r="DJ1808"/>
      <c r="DK1808"/>
      <c r="DL1808"/>
      <c r="DM1808"/>
      <c r="DN1808"/>
      <c r="DO1808"/>
      <c r="DP1808"/>
      <c r="DQ1808"/>
      <c r="DR1808"/>
      <c r="DS1808"/>
      <c r="DT1808"/>
      <c r="DU1808"/>
      <c r="DV1808"/>
      <c r="DW1808"/>
      <c r="DX1808"/>
      <c r="DY1808"/>
      <c r="DZ1808"/>
      <c r="EA1808"/>
      <c r="EB1808"/>
      <c r="EC1808"/>
      <c r="ED1808"/>
      <c r="EE1808"/>
      <c r="EF1808"/>
      <c r="EG1808"/>
      <c r="EH1808"/>
      <c r="EI1808"/>
      <c r="EJ1808"/>
    </row>
    <row r="1809" spans="1:140" ht="15.75">
      <c r="A1809"/>
      <c r="B1809"/>
      <c r="C1809"/>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c r="CW1809"/>
      <c r="CX1809"/>
      <c r="CY1809"/>
      <c r="CZ1809"/>
      <c r="DA1809"/>
      <c r="DB1809"/>
      <c r="DC1809"/>
      <c r="DD1809"/>
      <c r="DE1809"/>
      <c r="DF1809"/>
      <c r="DG1809"/>
      <c r="DH1809"/>
      <c r="DI1809"/>
      <c r="DJ1809"/>
      <c r="DK1809"/>
      <c r="DL1809"/>
      <c r="DM1809"/>
      <c r="DN1809"/>
      <c r="DO1809"/>
      <c r="DP1809"/>
      <c r="DQ1809"/>
      <c r="DR1809"/>
      <c r="DS1809"/>
      <c r="DT1809"/>
      <c r="DU1809"/>
      <c r="DV1809"/>
      <c r="DW1809"/>
      <c r="DX1809"/>
      <c r="DY1809"/>
      <c r="DZ1809"/>
      <c r="EA1809"/>
      <c r="EB1809"/>
      <c r="EC1809"/>
      <c r="ED1809"/>
      <c r="EE1809"/>
      <c r="EF1809"/>
      <c r="EG1809"/>
      <c r="EH1809"/>
      <c r="EI1809"/>
      <c r="EJ1809"/>
    </row>
    <row r="1810" spans="1:140" ht="15.75">
      <c r="A1810"/>
      <c r="B1810"/>
      <c r="C1810"/>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c r="CW1810"/>
      <c r="CX1810"/>
      <c r="CY1810"/>
      <c r="CZ1810"/>
      <c r="DA1810"/>
      <c r="DB1810"/>
      <c r="DC1810"/>
      <c r="DD1810"/>
      <c r="DE1810"/>
      <c r="DF1810"/>
      <c r="DG1810"/>
      <c r="DH1810"/>
      <c r="DI1810"/>
      <c r="DJ1810"/>
      <c r="DK1810"/>
      <c r="DL1810"/>
      <c r="DM1810"/>
      <c r="DN1810"/>
      <c r="DO1810"/>
      <c r="DP1810"/>
      <c r="DQ1810"/>
      <c r="DR1810"/>
      <c r="DS1810"/>
      <c r="DT1810"/>
      <c r="DU1810"/>
      <c r="DV1810"/>
      <c r="DW1810"/>
      <c r="DX1810"/>
      <c r="DY1810"/>
      <c r="DZ1810"/>
      <c r="EA1810"/>
      <c r="EB1810"/>
      <c r="EC1810"/>
      <c r="ED1810"/>
      <c r="EE1810"/>
      <c r="EF1810"/>
      <c r="EG1810"/>
      <c r="EH1810"/>
      <c r="EI1810"/>
      <c r="EJ1810"/>
    </row>
    <row r="1811" spans="1:140" ht="15.75">
      <c r="A1811"/>
      <c r="B1811"/>
      <c r="C1811"/>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c r="CW1811"/>
      <c r="CX1811"/>
      <c r="CY1811"/>
      <c r="CZ1811"/>
      <c r="DA1811"/>
      <c r="DB1811"/>
      <c r="DC1811"/>
      <c r="DD1811"/>
      <c r="DE1811"/>
      <c r="DF1811"/>
      <c r="DG1811"/>
      <c r="DH1811"/>
      <c r="DI1811"/>
      <c r="DJ1811"/>
      <c r="DK1811"/>
      <c r="DL1811"/>
      <c r="DM1811"/>
      <c r="DN1811"/>
      <c r="DO1811"/>
      <c r="DP1811"/>
      <c r="DQ1811"/>
      <c r="DR1811"/>
      <c r="DS1811"/>
      <c r="DT1811"/>
      <c r="DU1811"/>
      <c r="DV1811"/>
      <c r="DW1811"/>
      <c r="DX1811"/>
      <c r="DY1811"/>
      <c r="DZ1811"/>
      <c r="EA1811"/>
      <c r="EB1811"/>
      <c r="EC1811"/>
      <c r="ED1811"/>
      <c r="EE1811"/>
      <c r="EF1811"/>
      <c r="EG1811"/>
      <c r="EH1811"/>
      <c r="EI1811"/>
      <c r="EJ1811"/>
    </row>
    <row r="1812" spans="1:140" ht="15.75">
      <c r="A1812"/>
      <c r="B1812"/>
      <c r="C1812"/>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c r="CW1812"/>
      <c r="CX1812"/>
      <c r="CY1812"/>
      <c r="CZ1812"/>
      <c r="DA1812"/>
      <c r="DB1812"/>
      <c r="DC1812"/>
      <c r="DD1812"/>
      <c r="DE1812"/>
      <c r="DF1812"/>
      <c r="DG1812"/>
      <c r="DH1812"/>
      <c r="DI1812"/>
      <c r="DJ1812"/>
      <c r="DK1812"/>
      <c r="DL1812"/>
      <c r="DM1812"/>
      <c r="DN1812"/>
      <c r="DO1812"/>
      <c r="DP1812"/>
      <c r="DQ1812"/>
      <c r="DR1812"/>
      <c r="DS1812"/>
      <c r="DT1812"/>
      <c r="DU1812"/>
      <c r="DV1812"/>
      <c r="DW1812"/>
      <c r="DX1812"/>
      <c r="DY1812"/>
      <c r="DZ1812"/>
      <c r="EA1812"/>
      <c r="EB1812"/>
      <c r="EC1812"/>
      <c r="ED1812"/>
      <c r="EE1812"/>
      <c r="EF1812"/>
      <c r="EG1812"/>
      <c r="EH1812"/>
      <c r="EI1812"/>
      <c r="EJ1812"/>
    </row>
    <row r="1813" spans="1:140" ht="15.75">
      <c r="A1813"/>
      <c r="B1813"/>
      <c r="C1813"/>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c r="CW1813"/>
      <c r="CX1813"/>
      <c r="CY1813"/>
      <c r="CZ1813"/>
      <c r="DA1813"/>
      <c r="DB1813"/>
      <c r="DC1813"/>
      <c r="DD1813"/>
      <c r="DE1813"/>
      <c r="DF1813"/>
      <c r="DG1813"/>
      <c r="DH1813"/>
      <c r="DI1813"/>
      <c r="DJ1813"/>
      <c r="DK1813"/>
      <c r="DL1813"/>
      <c r="DM1813"/>
      <c r="DN1813"/>
      <c r="DO1813"/>
      <c r="DP1813"/>
      <c r="DQ1813"/>
      <c r="DR1813"/>
      <c r="DS1813"/>
      <c r="DT1813"/>
      <c r="DU1813"/>
      <c r="DV1813"/>
      <c r="DW1813"/>
      <c r="DX1813"/>
      <c r="DY1813"/>
      <c r="DZ1813"/>
      <c r="EA1813"/>
      <c r="EB1813"/>
      <c r="EC1813"/>
      <c r="ED1813"/>
      <c r="EE1813"/>
      <c r="EF1813"/>
      <c r="EG1813"/>
      <c r="EH1813"/>
      <c r="EI1813"/>
      <c r="EJ1813"/>
    </row>
    <row r="1814" spans="1:140" ht="15.75">
      <c r="A1814"/>
      <c r="B1814"/>
      <c r="C1814"/>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c r="CW1814"/>
      <c r="CX1814"/>
      <c r="CY1814"/>
      <c r="CZ1814"/>
      <c r="DA1814"/>
      <c r="DB1814"/>
      <c r="DC1814"/>
      <c r="DD1814"/>
      <c r="DE1814"/>
      <c r="DF1814"/>
      <c r="DG1814"/>
      <c r="DH1814"/>
      <c r="DI1814"/>
      <c r="DJ1814"/>
      <c r="DK1814"/>
      <c r="DL1814"/>
      <c r="DM1814"/>
      <c r="DN1814"/>
      <c r="DO1814"/>
      <c r="DP1814"/>
      <c r="DQ1814"/>
      <c r="DR1814"/>
      <c r="DS1814"/>
      <c r="DT1814"/>
      <c r="DU1814"/>
      <c r="DV1814"/>
      <c r="DW1814"/>
      <c r="DX1814"/>
      <c r="DY1814"/>
      <c r="DZ1814"/>
      <c r="EA1814"/>
      <c r="EB1814"/>
      <c r="EC1814"/>
      <c r="ED1814"/>
      <c r="EE1814"/>
      <c r="EF1814"/>
      <c r="EG1814"/>
      <c r="EH1814"/>
      <c r="EI1814"/>
      <c r="EJ1814"/>
    </row>
    <row r="1815" spans="1:140" ht="15.75">
      <c r="A1815"/>
      <c r="B1815"/>
      <c r="C1815"/>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c r="CW1815"/>
      <c r="CX1815"/>
      <c r="CY1815"/>
      <c r="CZ1815"/>
      <c r="DA1815"/>
      <c r="DB1815"/>
      <c r="DC1815"/>
      <c r="DD1815"/>
      <c r="DE1815"/>
      <c r="DF1815"/>
      <c r="DG1815"/>
      <c r="DH1815"/>
      <c r="DI1815"/>
      <c r="DJ1815"/>
      <c r="DK1815"/>
      <c r="DL1815"/>
      <c r="DM1815"/>
      <c r="DN1815"/>
      <c r="DO1815"/>
      <c r="DP1815"/>
      <c r="DQ1815"/>
      <c r="DR1815"/>
      <c r="DS1815"/>
      <c r="DT1815"/>
      <c r="DU1815"/>
      <c r="DV1815"/>
      <c r="DW1815"/>
      <c r="DX1815"/>
      <c r="DY1815"/>
      <c r="DZ1815"/>
      <c r="EA1815"/>
      <c r="EB1815"/>
      <c r="EC1815"/>
      <c r="ED1815"/>
      <c r="EE1815"/>
      <c r="EF1815"/>
      <c r="EG1815"/>
      <c r="EH1815"/>
      <c r="EI1815"/>
      <c r="EJ1815"/>
    </row>
    <row r="1816" spans="1:140" ht="15.75">
      <c r="A1816"/>
      <c r="B1816"/>
      <c r="C1816"/>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c r="CW1816"/>
      <c r="CX1816"/>
      <c r="CY1816"/>
      <c r="CZ1816"/>
      <c r="DA1816"/>
      <c r="DB1816"/>
      <c r="DC1816"/>
      <c r="DD1816"/>
      <c r="DE1816"/>
      <c r="DF1816"/>
      <c r="DG1816"/>
      <c r="DH1816"/>
      <c r="DI1816"/>
      <c r="DJ1816"/>
      <c r="DK1816"/>
      <c r="DL1816"/>
      <c r="DM1816"/>
      <c r="DN1816"/>
      <c r="DO1816"/>
      <c r="DP1816"/>
      <c r="DQ1816"/>
      <c r="DR1816"/>
      <c r="DS1816"/>
      <c r="DT1816"/>
      <c r="DU1816"/>
      <c r="DV1816"/>
      <c r="DW1816"/>
      <c r="DX1816"/>
      <c r="DY1816"/>
      <c r="DZ1816"/>
      <c r="EA1816"/>
      <c r="EB1816"/>
      <c r="EC1816"/>
      <c r="ED1816"/>
      <c r="EE1816"/>
      <c r="EF1816"/>
      <c r="EG1816"/>
      <c r="EH1816"/>
      <c r="EI1816"/>
      <c r="EJ1816"/>
    </row>
    <row r="1817" spans="1:140" ht="15.75">
      <c r="A1817"/>
      <c r="B1817"/>
      <c r="C1817"/>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c r="CW1817"/>
      <c r="CX1817"/>
      <c r="CY1817"/>
      <c r="CZ1817"/>
      <c r="DA1817"/>
      <c r="DB1817"/>
      <c r="DC1817"/>
      <c r="DD1817"/>
      <c r="DE1817"/>
      <c r="DF1817"/>
      <c r="DG1817"/>
      <c r="DH1817"/>
      <c r="DI1817"/>
      <c r="DJ1817"/>
      <c r="DK1817"/>
      <c r="DL1817"/>
      <c r="DM1817"/>
      <c r="DN1817"/>
      <c r="DO1817"/>
      <c r="DP1817"/>
      <c r="DQ1817"/>
      <c r="DR1817"/>
      <c r="DS1817"/>
      <c r="DT1817"/>
      <c r="DU1817"/>
      <c r="DV1817"/>
      <c r="DW1817"/>
      <c r="DX1817"/>
      <c r="DY1817"/>
      <c r="DZ1817"/>
      <c r="EA1817"/>
      <c r="EB1817"/>
      <c r="EC1817"/>
      <c r="ED1817"/>
      <c r="EE1817"/>
      <c r="EF1817"/>
      <c r="EG1817"/>
      <c r="EH1817"/>
      <c r="EI1817"/>
      <c r="EJ1817"/>
    </row>
    <row r="1818" spans="1:140" ht="15.75">
      <c r="A1818"/>
      <c r="B1818"/>
      <c r="C1818"/>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c r="CW1818"/>
      <c r="CX1818"/>
      <c r="CY1818"/>
      <c r="CZ1818"/>
      <c r="DA1818"/>
      <c r="DB1818"/>
      <c r="DC1818"/>
      <c r="DD1818"/>
      <c r="DE1818"/>
      <c r="DF1818"/>
      <c r="DG1818"/>
      <c r="DH1818"/>
      <c r="DI1818"/>
      <c r="DJ1818"/>
      <c r="DK1818"/>
      <c r="DL1818"/>
      <c r="DM1818"/>
      <c r="DN1818"/>
      <c r="DO1818"/>
      <c r="DP1818"/>
      <c r="DQ1818"/>
      <c r="DR1818"/>
      <c r="DS1818"/>
      <c r="DT1818"/>
      <c r="DU1818"/>
      <c r="DV1818"/>
      <c r="DW1818"/>
      <c r="DX1818"/>
      <c r="DY1818"/>
      <c r="DZ1818"/>
      <c r="EA1818"/>
      <c r="EB1818"/>
      <c r="EC1818"/>
      <c r="ED1818"/>
      <c r="EE1818"/>
      <c r="EF1818"/>
      <c r="EG1818"/>
      <c r="EH1818"/>
      <c r="EI1818"/>
      <c r="EJ1818"/>
    </row>
    <row r="1819" spans="1:140" ht="15.75">
      <c r="A1819"/>
      <c r="B1819"/>
      <c r="C1819"/>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c r="CW1819"/>
      <c r="CX1819"/>
      <c r="CY1819"/>
      <c r="CZ1819"/>
      <c r="DA1819"/>
      <c r="DB1819"/>
      <c r="DC1819"/>
      <c r="DD1819"/>
      <c r="DE1819"/>
      <c r="DF1819"/>
      <c r="DG1819"/>
      <c r="DH1819"/>
      <c r="DI1819"/>
      <c r="DJ1819"/>
      <c r="DK1819"/>
      <c r="DL1819"/>
      <c r="DM1819"/>
      <c r="DN1819"/>
      <c r="DO1819"/>
      <c r="DP1819"/>
      <c r="DQ1819"/>
      <c r="DR1819"/>
      <c r="DS1819"/>
      <c r="DT1819"/>
      <c r="DU1819"/>
      <c r="DV1819"/>
      <c r="DW1819"/>
      <c r="DX1819"/>
      <c r="DY1819"/>
      <c r="DZ1819"/>
      <c r="EA1819"/>
      <c r="EB1819"/>
      <c r="EC1819"/>
      <c r="ED1819"/>
      <c r="EE1819"/>
      <c r="EF1819"/>
      <c r="EG1819"/>
      <c r="EH1819"/>
      <c r="EI1819"/>
      <c r="EJ1819"/>
    </row>
    <row r="1820" spans="1:140" ht="15.75">
      <c r="A1820"/>
      <c r="B1820"/>
      <c r="C1820"/>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c r="CW1820"/>
      <c r="CX1820"/>
      <c r="CY1820"/>
      <c r="CZ1820"/>
      <c r="DA1820"/>
      <c r="DB1820"/>
      <c r="DC1820"/>
      <c r="DD1820"/>
      <c r="DE1820"/>
      <c r="DF1820"/>
      <c r="DG1820"/>
      <c r="DH1820"/>
      <c r="DI1820"/>
      <c r="DJ1820"/>
      <c r="DK1820"/>
      <c r="DL1820"/>
      <c r="DM1820"/>
      <c r="DN1820"/>
      <c r="DO1820"/>
      <c r="DP1820"/>
      <c r="DQ1820"/>
      <c r="DR1820"/>
      <c r="DS1820"/>
      <c r="DT1820"/>
      <c r="DU1820"/>
      <c r="DV1820"/>
      <c r="DW1820"/>
      <c r="DX1820"/>
      <c r="DY1820"/>
      <c r="DZ1820"/>
      <c r="EA1820"/>
      <c r="EB1820"/>
      <c r="EC1820"/>
      <c r="ED1820"/>
      <c r="EE1820"/>
      <c r="EF1820"/>
      <c r="EG1820"/>
      <c r="EH1820"/>
      <c r="EI1820"/>
      <c r="EJ1820"/>
    </row>
    <row r="1821" spans="1:140" ht="15.75">
      <c r="A1821"/>
      <c r="B1821"/>
      <c r="C1821"/>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c r="CW1821"/>
      <c r="CX1821"/>
      <c r="CY1821"/>
      <c r="CZ1821"/>
      <c r="DA1821"/>
      <c r="DB1821"/>
      <c r="DC1821"/>
      <c r="DD1821"/>
      <c r="DE1821"/>
      <c r="DF1821"/>
      <c r="DG1821"/>
      <c r="DH1821"/>
      <c r="DI1821"/>
      <c r="DJ1821"/>
      <c r="DK1821"/>
      <c r="DL1821"/>
      <c r="DM1821"/>
      <c r="DN1821"/>
      <c r="DO1821"/>
      <c r="DP1821"/>
      <c r="DQ1821"/>
      <c r="DR1821"/>
      <c r="DS1821"/>
      <c r="DT1821"/>
      <c r="DU1821"/>
      <c r="DV1821"/>
      <c r="DW1821"/>
      <c r="DX1821"/>
      <c r="DY1821"/>
      <c r="DZ1821"/>
      <c r="EA1821"/>
      <c r="EB1821"/>
      <c r="EC1821"/>
      <c r="ED1821"/>
      <c r="EE1821"/>
      <c r="EF1821"/>
      <c r="EG1821"/>
      <c r="EH1821"/>
      <c r="EI1821"/>
      <c r="EJ1821"/>
    </row>
    <row r="1822" spans="1:140" ht="15.75">
      <c r="A1822"/>
      <c r="B1822"/>
      <c r="C1822"/>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c r="CW1822"/>
      <c r="CX1822"/>
      <c r="CY1822"/>
      <c r="CZ1822"/>
      <c r="DA1822"/>
      <c r="DB1822"/>
      <c r="DC1822"/>
      <c r="DD1822"/>
      <c r="DE1822"/>
      <c r="DF1822"/>
      <c r="DG1822"/>
      <c r="DH1822"/>
      <c r="DI1822"/>
      <c r="DJ1822"/>
      <c r="DK1822"/>
      <c r="DL1822"/>
      <c r="DM1822"/>
      <c r="DN1822"/>
      <c r="DO1822"/>
      <c r="DP1822"/>
      <c r="DQ1822"/>
      <c r="DR1822"/>
      <c r="DS1822"/>
      <c r="DT1822"/>
      <c r="DU1822"/>
      <c r="DV1822"/>
      <c r="DW1822"/>
      <c r="DX1822"/>
      <c r="DY1822"/>
      <c r="DZ1822"/>
      <c r="EA1822"/>
      <c r="EB1822"/>
      <c r="EC1822"/>
      <c r="ED1822"/>
      <c r="EE1822"/>
      <c r="EF1822"/>
      <c r="EG1822"/>
      <c r="EH1822"/>
      <c r="EI1822"/>
      <c r="EJ1822"/>
    </row>
    <row r="1823" spans="1:140" ht="15.75">
      <c r="A1823"/>
      <c r="B1823"/>
      <c r="C1823"/>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c r="CW1823"/>
      <c r="CX1823"/>
      <c r="CY1823"/>
      <c r="CZ1823"/>
      <c r="DA1823"/>
      <c r="DB1823"/>
      <c r="DC1823"/>
      <c r="DD1823"/>
      <c r="DE1823"/>
      <c r="DF1823"/>
      <c r="DG1823"/>
      <c r="DH1823"/>
      <c r="DI1823"/>
      <c r="DJ1823"/>
      <c r="DK1823"/>
      <c r="DL1823"/>
      <c r="DM1823"/>
      <c r="DN1823"/>
      <c r="DO1823"/>
      <c r="DP1823"/>
      <c r="DQ1823"/>
      <c r="DR1823"/>
      <c r="DS1823"/>
      <c r="DT1823"/>
      <c r="DU1823"/>
      <c r="DV1823"/>
      <c r="DW1823"/>
      <c r="DX1823"/>
      <c r="DY1823"/>
      <c r="DZ1823"/>
      <c r="EA1823"/>
      <c r="EB1823"/>
      <c r="EC1823"/>
      <c r="ED1823"/>
      <c r="EE1823"/>
      <c r="EF1823"/>
      <c r="EG1823"/>
      <c r="EH1823"/>
      <c r="EI1823"/>
      <c r="EJ1823"/>
    </row>
    <row r="1824" spans="1:140" ht="15.75">
      <c r="A1824"/>
      <c r="B1824"/>
      <c r="C1824"/>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c r="CW1824"/>
      <c r="CX1824"/>
      <c r="CY1824"/>
      <c r="CZ1824"/>
      <c r="DA1824"/>
      <c r="DB1824"/>
      <c r="DC1824"/>
      <c r="DD1824"/>
      <c r="DE1824"/>
      <c r="DF1824"/>
      <c r="DG1824"/>
      <c r="DH1824"/>
      <c r="DI1824"/>
      <c r="DJ1824"/>
      <c r="DK1824"/>
      <c r="DL1824"/>
      <c r="DM1824"/>
      <c r="DN1824"/>
      <c r="DO1824"/>
      <c r="DP1824"/>
      <c r="DQ1824"/>
      <c r="DR1824"/>
      <c r="DS1824"/>
      <c r="DT1824"/>
      <c r="DU1824"/>
      <c r="DV1824"/>
      <c r="DW1824"/>
      <c r="DX1824"/>
      <c r="DY1824"/>
      <c r="DZ1824"/>
      <c r="EA1824"/>
      <c r="EB1824"/>
      <c r="EC1824"/>
      <c r="ED1824"/>
      <c r="EE1824"/>
      <c r="EF1824"/>
      <c r="EG1824"/>
      <c r="EH1824"/>
      <c r="EI1824"/>
      <c r="EJ1824"/>
    </row>
    <row r="1825" spans="1:140" ht="15.75">
      <c r="A1825"/>
      <c r="B1825"/>
      <c r="C1825"/>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c r="CW1825"/>
      <c r="CX1825"/>
      <c r="CY1825"/>
      <c r="CZ1825"/>
      <c r="DA1825"/>
      <c r="DB1825"/>
      <c r="DC1825"/>
      <c r="DD1825"/>
      <c r="DE1825"/>
      <c r="DF1825"/>
      <c r="DG1825"/>
      <c r="DH1825"/>
      <c r="DI1825"/>
      <c r="DJ1825"/>
      <c r="DK1825"/>
      <c r="DL1825"/>
      <c r="DM1825"/>
      <c r="DN1825"/>
      <c r="DO1825"/>
      <c r="DP1825"/>
      <c r="DQ1825"/>
      <c r="DR1825"/>
      <c r="DS1825"/>
      <c r="DT1825"/>
      <c r="DU1825"/>
      <c r="DV1825"/>
      <c r="DW1825"/>
      <c r="DX1825"/>
      <c r="DY1825"/>
      <c r="DZ1825"/>
      <c r="EA1825"/>
      <c r="EB1825"/>
      <c r="EC1825"/>
      <c r="ED1825"/>
      <c r="EE1825"/>
      <c r="EF1825"/>
      <c r="EG1825"/>
      <c r="EH1825"/>
      <c r="EI1825"/>
      <c r="EJ1825"/>
    </row>
    <row r="1826" spans="1:140" ht="15.75">
      <c r="A1826"/>
      <c r="B1826"/>
      <c r="C1826"/>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c r="CW1826"/>
      <c r="CX1826"/>
      <c r="CY1826"/>
      <c r="CZ1826"/>
      <c r="DA1826"/>
      <c r="DB1826"/>
      <c r="DC1826"/>
      <c r="DD1826"/>
      <c r="DE1826"/>
      <c r="DF1826"/>
      <c r="DG1826"/>
      <c r="DH1826"/>
      <c r="DI1826"/>
      <c r="DJ1826"/>
      <c r="DK1826"/>
      <c r="DL1826"/>
      <c r="DM1826"/>
      <c r="DN1826"/>
      <c r="DO1826"/>
      <c r="DP1826"/>
      <c r="DQ1826"/>
      <c r="DR1826"/>
      <c r="DS1826"/>
      <c r="DT1826"/>
      <c r="DU1826"/>
      <c r="DV1826"/>
      <c r="DW1826"/>
      <c r="DX1826"/>
      <c r="DY1826"/>
      <c r="DZ1826"/>
      <c r="EA1826"/>
      <c r="EB1826"/>
      <c r="EC1826"/>
      <c r="ED1826"/>
      <c r="EE1826"/>
      <c r="EF1826"/>
      <c r="EG1826"/>
      <c r="EH1826"/>
      <c r="EI1826"/>
      <c r="EJ1826"/>
    </row>
    <row r="1827" spans="1:140" ht="15.75">
      <c r="A1827"/>
      <c r="B1827"/>
      <c r="C1827"/>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c r="CW1827"/>
      <c r="CX1827"/>
      <c r="CY1827"/>
      <c r="CZ1827"/>
      <c r="DA1827"/>
      <c r="DB1827"/>
      <c r="DC1827"/>
      <c r="DD1827"/>
      <c r="DE1827"/>
      <c r="DF1827"/>
      <c r="DG1827"/>
      <c r="DH1827"/>
      <c r="DI1827"/>
      <c r="DJ1827"/>
      <c r="DK1827"/>
      <c r="DL1827"/>
      <c r="DM1827"/>
      <c r="DN1827"/>
      <c r="DO1827"/>
      <c r="DP1827"/>
      <c r="DQ1827"/>
      <c r="DR1827"/>
      <c r="DS1827"/>
      <c r="DT1827"/>
      <c r="DU1827"/>
      <c r="DV1827"/>
      <c r="DW1827"/>
      <c r="DX1827"/>
      <c r="DY1827"/>
      <c r="DZ1827"/>
      <c r="EA1827"/>
      <c r="EB1827"/>
      <c r="EC1827"/>
      <c r="ED1827"/>
      <c r="EE1827"/>
      <c r="EF1827"/>
      <c r="EG1827"/>
      <c r="EH1827"/>
      <c r="EI1827"/>
      <c r="EJ1827"/>
    </row>
    <row r="1828" spans="1:140" ht="15.75">
      <c r="A1828"/>
      <c r="B1828"/>
      <c r="C1828"/>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c r="CW1828"/>
      <c r="CX1828"/>
      <c r="CY1828"/>
      <c r="CZ1828"/>
      <c r="DA1828"/>
      <c r="DB1828"/>
      <c r="DC1828"/>
      <c r="DD1828"/>
      <c r="DE1828"/>
      <c r="DF1828"/>
      <c r="DG1828"/>
      <c r="DH1828"/>
      <c r="DI1828"/>
      <c r="DJ1828"/>
      <c r="DK1828"/>
      <c r="DL1828"/>
      <c r="DM1828"/>
      <c r="DN1828"/>
      <c r="DO1828"/>
      <c r="DP1828"/>
      <c r="DQ1828"/>
      <c r="DR1828"/>
      <c r="DS1828"/>
      <c r="DT1828"/>
      <c r="DU1828"/>
      <c r="DV1828"/>
      <c r="DW1828"/>
      <c r="DX1828"/>
      <c r="DY1828"/>
      <c r="DZ1828"/>
      <c r="EA1828"/>
      <c r="EB1828"/>
      <c r="EC1828"/>
      <c r="ED1828"/>
      <c r="EE1828"/>
      <c r="EF1828"/>
      <c r="EG1828"/>
      <c r="EH1828"/>
      <c r="EI1828"/>
      <c r="EJ1828"/>
    </row>
    <row r="1829" spans="1:140" ht="15.75">
      <c r="A1829"/>
      <c r="B1829"/>
      <c r="C1829"/>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c r="CW1829"/>
      <c r="CX1829"/>
      <c r="CY1829"/>
      <c r="CZ1829"/>
      <c r="DA1829"/>
      <c r="DB1829"/>
      <c r="DC1829"/>
      <c r="DD1829"/>
      <c r="DE1829"/>
      <c r="DF1829"/>
      <c r="DG1829"/>
      <c r="DH1829"/>
      <c r="DI1829"/>
      <c r="DJ1829"/>
      <c r="DK1829"/>
      <c r="DL1829"/>
      <c r="DM1829"/>
      <c r="DN1829"/>
      <c r="DO1829"/>
      <c r="DP1829"/>
      <c r="DQ1829"/>
      <c r="DR1829"/>
      <c r="DS1829"/>
      <c r="DT1829"/>
      <c r="DU1829"/>
      <c r="DV1829"/>
      <c r="DW1829"/>
      <c r="DX1829"/>
      <c r="DY1829"/>
      <c r="DZ1829"/>
      <c r="EA1829"/>
      <c r="EB1829"/>
      <c r="EC1829"/>
      <c r="ED1829"/>
      <c r="EE1829"/>
      <c r="EF1829"/>
      <c r="EG1829"/>
      <c r="EH1829"/>
      <c r="EI1829"/>
      <c r="EJ1829"/>
    </row>
    <row r="1830" spans="1:140" ht="15.75">
      <c r="A1830"/>
      <c r="B1830"/>
      <c r="C1830"/>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c r="CW1830"/>
      <c r="CX1830"/>
      <c r="CY1830"/>
      <c r="CZ1830"/>
      <c r="DA1830"/>
      <c r="DB1830"/>
      <c r="DC1830"/>
      <c r="DD1830"/>
      <c r="DE1830"/>
      <c r="DF1830"/>
      <c r="DG1830"/>
      <c r="DH1830"/>
      <c r="DI1830"/>
      <c r="DJ1830"/>
      <c r="DK1830"/>
      <c r="DL1830"/>
      <c r="DM1830"/>
      <c r="DN1830"/>
      <c r="DO1830"/>
      <c r="DP1830"/>
      <c r="DQ1830"/>
      <c r="DR1830"/>
      <c r="DS1830"/>
      <c r="DT1830"/>
      <c r="DU1830"/>
      <c r="DV1830"/>
      <c r="DW1830"/>
      <c r="DX1830"/>
      <c r="DY1830"/>
      <c r="DZ1830"/>
      <c r="EA1830"/>
      <c r="EB1830"/>
      <c r="EC1830"/>
      <c r="ED1830"/>
      <c r="EE1830"/>
      <c r="EF1830"/>
      <c r="EG1830"/>
      <c r="EH1830"/>
      <c r="EI1830"/>
      <c r="EJ1830"/>
    </row>
    <row r="1831" spans="1:140" ht="15.75">
      <c r="A1831"/>
      <c r="B1831"/>
      <c r="C1831"/>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c r="CW1831"/>
      <c r="CX1831"/>
      <c r="CY1831"/>
      <c r="CZ1831"/>
      <c r="DA1831"/>
      <c r="DB1831"/>
      <c r="DC1831"/>
      <c r="DD1831"/>
      <c r="DE1831"/>
      <c r="DF1831"/>
      <c r="DG1831"/>
      <c r="DH1831"/>
      <c r="DI1831"/>
      <c r="DJ1831"/>
      <c r="DK1831"/>
      <c r="DL1831"/>
      <c r="DM1831"/>
      <c r="DN1831"/>
      <c r="DO1831"/>
      <c r="DP1831"/>
      <c r="DQ1831"/>
      <c r="DR1831"/>
      <c r="DS1831"/>
      <c r="DT1831"/>
      <c r="DU1831"/>
      <c r="DV1831"/>
      <c r="DW1831"/>
      <c r="DX1831"/>
      <c r="DY1831"/>
      <c r="DZ1831"/>
      <c r="EA1831"/>
      <c r="EB1831"/>
      <c r="EC1831"/>
      <c r="ED1831"/>
      <c r="EE1831"/>
      <c r="EF1831"/>
      <c r="EG1831"/>
      <c r="EH1831"/>
      <c r="EI1831"/>
      <c r="EJ1831"/>
    </row>
    <row r="1832" spans="1:140" ht="15.75">
      <c r="A1832"/>
      <c r="B1832"/>
      <c r="C1832"/>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c r="CW1832"/>
      <c r="CX1832"/>
      <c r="CY1832"/>
      <c r="CZ1832"/>
      <c r="DA1832"/>
      <c r="DB1832"/>
      <c r="DC1832"/>
      <c r="DD1832"/>
      <c r="DE1832"/>
      <c r="DF1832"/>
      <c r="DG1832"/>
      <c r="DH1832"/>
      <c r="DI1832"/>
      <c r="DJ1832"/>
      <c r="DK1832"/>
      <c r="DL1832"/>
      <c r="DM1832"/>
      <c r="DN1832"/>
      <c r="DO1832"/>
      <c r="DP1832"/>
      <c r="DQ1832"/>
      <c r="DR1832"/>
      <c r="DS1832"/>
      <c r="DT1832"/>
      <c r="DU1832"/>
      <c r="DV1832"/>
      <c r="DW1832"/>
      <c r="DX1832"/>
      <c r="DY1832"/>
      <c r="DZ1832"/>
      <c r="EA1832"/>
      <c r="EB1832"/>
      <c r="EC1832"/>
      <c r="ED1832"/>
      <c r="EE1832"/>
      <c r="EF1832"/>
      <c r="EG1832"/>
      <c r="EH1832"/>
      <c r="EI1832"/>
      <c r="EJ1832"/>
    </row>
    <row r="1833" spans="1:140" ht="15.75">
      <c r="A1833"/>
      <c r="B1833"/>
      <c r="C1833"/>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c r="CW1833"/>
      <c r="CX1833"/>
      <c r="CY1833"/>
      <c r="CZ1833"/>
      <c r="DA1833"/>
      <c r="DB1833"/>
      <c r="DC1833"/>
      <c r="DD1833"/>
      <c r="DE1833"/>
      <c r="DF1833"/>
      <c r="DG1833"/>
      <c r="DH1833"/>
      <c r="DI1833"/>
      <c r="DJ1833"/>
      <c r="DK1833"/>
      <c r="DL1833"/>
      <c r="DM1833"/>
      <c r="DN1833"/>
      <c r="DO1833"/>
      <c r="DP1833"/>
      <c r="DQ1833"/>
      <c r="DR1833"/>
      <c r="DS1833"/>
      <c r="DT1833"/>
      <c r="DU1833"/>
      <c r="DV1833"/>
      <c r="DW1833"/>
      <c r="DX1833"/>
      <c r="DY1833"/>
      <c r="DZ1833"/>
      <c r="EA1833"/>
      <c r="EB1833"/>
      <c r="EC1833"/>
      <c r="ED1833"/>
      <c r="EE1833"/>
      <c r="EF1833"/>
      <c r="EG1833"/>
      <c r="EH1833"/>
      <c r="EI1833"/>
      <c r="EJ1833"/>
    </row>
    <row r="1834" spans="1:140" ht="15.75">
      <c r="A1834"/>
      <c r="B1834"/>
      <c r="C1834"/>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c r="CW1834"/>
      <c r="CX1834"/>
      <c r="CY1834"/>
      <c r="CZ1834"/>
      <c r="DA1834"/>
      <c r="DB1834"/>
      <c r="DC1834"/>
      <c r="DD1834"/>
      <c r="DE1834"/>
      <c r="DF1834"/>
      <c r="DG1834"/>
      <c r="DH1834"/>
      <c r="DI1834"/>
      <c r="DJ1834"/>
      <c r="DK1834"/>
      <c r="DL1834"/>
      <c r="DM1834"/>
      <c r="DN1834"/>
      <c r="DO1834"/>
      <c r="DP1834"/>
      <c r="DQ1834"/>
      <c r="DR1834"/>
      <c r="DS1834"/>
      <c r="DT1834"/>
      <c r="DU1834"/>
      <c r="DV1834"/>
      <c r="DW1834"/>
      <c r="DX1834"/>
      <c r="DY1834"/>
      <c r="DZ1834"/>
      <c r="EA1834"/>
      <c r="EB1834"/>
      <c r="EC1834"/>
      <c r="ED1834"/>
      <c r="EE1834"/>
      <c r="EF1834"/>
      <c r="EG1834"/>
      <c r="EH1834"/>
      <c r="EI1834"/>
      <c r="EJ1834"/>
    </row>
    <row r="1835" spans="1:140" ht="15.75">
      <c r="A1835"/>
      <c r="B1835"/>
      <c r="C1835"/>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c r="CW1835"/>
      <c r="CX1835"/>
      <c r="CY1835"/>
      <c r="CZ1835"/>
      <c r="DA1835"/>
      <c r="DB1835"/>
      <c r="DC1835"/>
      <c r="DD1835"/>
      <c r="DE1835"/>
      <c r="DF1835"/>
      <c r="DG1835"/>
      <c r="DH1835"/>
      <c r="DI1835"/>
      <c r="DJ1835"/>
      <c r="DK1835"/>
      <c r="DL1835"/>
      <c r="DM1835"/>
      <c r="DN1835"/>
      <c r="DO1835"/>
      <c r="DP1835"/>
      <c r="DQ1835"/>
      <c r="DR1835"/>
      <c r="DS1835"/>
      <c r="DT1835"/>
      <c r="DU1835"/>
      <c r="DV1835"/>
      <c r="DW1835"/>
      <c r="DX1835"/>
      <c r="DY1835"/>
      <c r="DZ1835"/>
      <c r="EA1835"/>
      <c r="EB1835"/>
      <c r="EC1835"/>
      <c r="ED1835"/>
      <c r="EE1835"/>
      <c r="EF1835"/>
      <c r="EG1835"/>
      <c r="EH1835"/>
      <c r="EI1835"/>
      <c r="EJ1835"/>
    </row>
    <row r="1836" spans="1:140" ht="15.75">
      <c r="A1836"/>
      <c r="B1836"/>
      <c r="C1836"/>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c r="CW1836"/>
      <c r="CX1836"/>
      <c r="CY1836"/>
      <c r="CZ1836"/>
      <c r="DA1836"/>
      <c r="DB1836"/>
      <c r="DC1836"/>
      <c r="DD1836"/>
      <c r="DE1836"/>
      <c r="DF1836"/>
      <c r="DG1836"/>
      <c r="DH1836"/>
      <c r="DI1836"/>
      <c r="DJ1836"/>
      <c r="DK1836"/>
      <c r="DL1836"/>
      <c r="DM1836"/>
      <c r="DN1836"/>
      <c r="DO1836"/>
      <c r="DP1836"/>
      <c r="DQ1836"/>
      <c r="DR1836"/>
      <c r="DS1836"/>
      <c r="DT1836"/>
      <c r="DU1836"/>
      <c r="DV1836"/>
      <c r="DW1836"/>
      <c r="DX1836"/>
      <c r="DY1836"/>
      <c r="DZ1836"/>
      <c r="EA1836"/>
      <c r="EB1836"/>
      <c r="EC1836"/>
      <c r="ED1836"/>
      <c r="EE1836"/>
      <c r="EF1836"/>
      <c r="EG1836"/>
      <c r="EH1836"/>
      <c r="EI1836"/>
      <c r="EJ1836"/>
    </row>
    <row r="1837" spans="1:140" ht="15.75">
      <c r="A1837"/>
      <c r="B1837"/>
      <c r="C1837"/>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c r="CW1837"/>
      <c r="CX1837"/>
      <c r="CY1837"/>
      <c r="CZ1837"/>
      <c r="DA1837"/>
      <c r="DB1837"/>
      <c r="DC1837"/>
      <c r="DD1837"/>
      <c r="DE1837"/>
      <c r="DF1837"/>
      <c r="DG1837"/>
      <c r="DH1837"/>
      <c r="DI1837"/>
      <c r="DJ1837"/>
      <c r="DK1837"/>
      <c r="DL1837"/>
      <c r="DM1837"/>
      <c r="DN1837"/>
      <c r="DO1837"/>
      <c r="DP1837"/>
      <c r="DQ1837"/>
      <c r="DR1837"/>
      <c r="DS1837"/>
      <c r="DT1837"/>
      <c r="DU1837"/>
      <c r="DV1837"/>
      <c r="DW1837"/>
      <c r="DX1837"/>
      <c r="DY1837"/>
      <c r="DZ1837"/>
      <c r="EA1837"/>
      <c r="EB1837"/>
      <c r="EC1837"/>
      <c r="ED1837"/>
      <c r="EE1837"/>
      <c r="EF1837"/>
      <c r="EG1837"/>
      <c r="EH1837"/>
      <c r="EI1837"/>
      <c r="EJ1837"/>
    </row>
    <row r="1838" spans="1:140" ht="15.75">
      <c r="A1838"/>
      <c r="B1838"/>
      <c r="C1838"/>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c r="CW1838"/>
      <c r="CX1838"/>
      <c r="CY1838"/>
      <c r="CZ1838"/>
      <c r="DA1838"/>
      <c r="DB1838"/>
      <c r="DC1838"/>
      <c r="DD1838"/>
      <c r="DE1838"/>
      <c r="DF1838"/>
      <c r="DG1838"/>
      <c r="DH1838"/>
      <c r="DI1838"/>
      <c r="DJ1838"/>
      <c r="DK1838"/>
      <c r="DL1838"/>
      <c r="DM1838"/>
      <c r="DN1838"/>
      <c r="DO1838"/>
      <c r="DP1838"/>
      <c r="DQ1838"/>
      <c r="DR1838"/>
      <c r="DS1838"/>
      <c r="DT1838"/>
      <c r="DU1838"/>
      <c r="DV1838"/>
      <c r="DW1838"/>
      <c r="DX1838"/>
      <c r="DY1838"/>
      <c r="DZ1838"/>
      <c r="EA1838"/>
      <c r="EB1838"/>
      <c r="EC1838"/>
      <c r="ED1838"/>
      <c r="EE1838"/>
      <c r="EF1838"/>
      <c r="EG1838"/>
      <c r="EH1838"/>
      <c r="EI1838"/>
      <c r="EJ1838"/>
    </row>
    <row r="1839" spans="1:140" ht="15.75">
      <c r="A1839"/>
      <c r="B1839"/>
      <c r="C1839"/>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c r="CW1839"/>
      <c r="CX1839"/>
      <c r="CY1839"/>
      <c r="CZ1839"/>
      <c r="DA1839"/>
      <c r="DB1839"/>
      <c r="DC1839"/>
      <c r="DD1839"/>
      <c r="DE1839"/>
      <c r="DF1839"/>
      <c r="DG1839"/>
      <c r="DH1839"/>
      <c r="DI1839"/>
      <c r="DJ1839"/>
      <c r="DK1839"/>
      <c r="DL1839"/>
      <c r="DM1839"/>
      <c r="DN1839"/>
      <c r="DO1839"/>
      <c r="DP1839"/>
      <c r="DQ1839"/>
      <c r="DR1839"/>
      <c r="DS1839"/>
      <c r="DT1839"/>
      <c r="DU1839"/>
      <c r="DV1839"/>
      <c r="DW1839"/>
      <c r="DX1839"/>
      <c r="DY1839"/>
      <c r="DZ1839"/>
      <c r="EA1839"/>
      <c r="EB1839"/>
      <c r="EC1839"/>
      <c r="ED1839"/>
      <c r="EE1839"/>
      <c r="EF1839"/>
      <c r="EG1839"/>
      <c r="EH1839"/>
      <c r="EI1839"/>
      <c r="EJ1839"/>
    </row>
    <row r="1840" spans="1:140" ht="15.75">
      <c r="A1840"/>
      <c r="B1840"/>
      <c r="C1840"/>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c r="CW1840"/>
      <c r="CX1840"/>
      <c r="CY1840"/>
      <c r="CZ1840"/>
      <c r="DA1840"/>
      <c r="DB1840"/>
      <c r="DC1840"/>
      <c r="DD1840"/>
      <c r="DE1840"/>
      <c r="DF1840"/>
      <c r="DG1840"/>
      <c r="DH1840"/>
      <c r="DI1840"/>
      <c r="DJ1840"/>
      <c r="DK1840"/>
      <c r="DL1840"/>
      <c r="DM1840"/>
      <c r="DN1840"/>
      <c r="DO1840"/>
      <c r="DP1840"/>
      <c r="DQ1840"/>
      <c r="DR1840"/>
      <c r="DS1840"/>
      <c r="DT1840"/>
      <c r="DU1840"/>
      <c r="DV1840"/>
      <c r="DW1840"/>
      <c r="DX1840"/>
      <c r="DY1840"/>
      <c r="DZ1840"/>
      <c r="EA1840"/>
      <c r="EB1840"/>
      <c r="EC1840"/>
      <c r="ED1840"/>
      <c r="EE1840"/>
      <c r="EF1840"/>
      <c r="EG1840"/>
      <c r="EH1840"/>
      <c r="EI1840"/>
      <c r="EJ1840"/>
    </row>
    <row r="1841" spans="1:140" ht="15.75">
      <c r="A1841"/>
      <c r="B1841"/>
      <c r="C1841"/>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c r="CW1841"/>
      <c r="CX1841"/>
      <c r="CY1841"/>
      <c r="CZ1841"/>
      <c r="DA1841"/>
      <c r="DB1841"/>
      <c r="DC1841"/>
      <c r="DD1841"/>
      <c r="DE1841"/>
      <c r="DF1841"/>
      <c r="DG1841"/>
      <c r="DH1841"/>
      <c r="DI1841"/>
      <c r="DJ1841"/>
      <c r="DK1841"/>
      <c r="DL1841"/>
      <c r="DM1841"/>
      <c r="DN1841"/>
      <c r="DO1841"/>
      <c r="DP1841"/>
      <c r="DQ1841"/>
      <c r="DR1841"/>
      <c r="DS1841"/>
      <c r="DT1841"/>
      <c r="DU1841"/>
      <c r="DV1841"/>
      <c r="DW1841"/>
      <c r="DX1841"/>
      <c r="DY1841"/>
      <c r="DZ1841"/>
      <c r="EA1841"/>
      <c r="EB1841"/>
      <c r="EC1841"/>
      <c r="ED1841"/>
      <c r="EE1841"/>
      <c r="EF1841"/>
      <c r="EG1841"/>
      <c r="EH1841"/>
      <c r="EI1841"/>
      <c r="EJ1841"/>
    </row>
    <row r="1842" spans="1:140" ht="15.75">
      <c r="A1842"/>
      <c r="B1842"/>
      <c r="C1842"/>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c r="CW1842"/>
      <c r="CX1842"/>
      <c r="CY1842"/>
      <c r="CZ1842"/>
      <c r="DA1842"/>
      <c r="DB1842"/>
      <c r="DC1842"/>
      <c r="DD1842"/>
      <c r="DE1842"/>
      <c r="DF1842"/>
      <c r="DG1842"/>
      <c r="DH1842"/>
      <c r="DI1842"/>
      <c r="DJ1842"/>
      <c r="DK1842"/>
      <c r="DL1842"/>
      <c r="DM1842"/>
      <c r="DN1842"/>
      <c r="DO1842"/>
      <c r="DP1842"/>
      <c r="DQ1842"/>
      <c r="DR1842"/>
      <c r="DS1842"/>
      <c r="DT1842"/>
      <c r="DU1842"/>
      <c r="DV1842"/>
      <c r="DW1842"/>
      <c r="DX1842"/>
      <c r="DY1842"/>
      <c r="DZ1842"/>
      <c r="EA1842"/>
      <c r="EB1842"/>
      <c r="EC1842"/>
      <c r="ED1842"/>
      <c r="EE1842"/>
      <c r="EF1842"/>
      <c r="EG1842"/>
      <c r="EH1842"/>
      <c r="EI1842"/>
      <c r="EJ1842"/>
    </row>
    <row r="1843" spans="1:140" ht="15.75">
      <c r="A1843"/>
      <c r="B1843"/>
      <c r="C1843"/>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c r="CW1843"/>
      <c r="CX1843"/>
      <c r="CY1843"/>
      <c r="CZ1843"/>
      <c r="DA1843"/>
      <c r="DB1843"/>
      <c r="DC1843"/>
      <c r="DD1843"/>
      <c r="DE1843"/>
      <c r="DF1843"/>
      <c r="DG1843"/>
      <c r="DH1843"/>
      <c r="DI1843"/>
      <c r="DJ1843"/>
      <c r="DK1843"/>
      <c r="DL1843"/>
      <c r="DM1843"/>
      <c r="DN1843"/>
      <c r="DO1843"/>
      <c r="DP1843"/>
      <c r="DQ1843"/>
      <c r="DR1843"/>
      <c r="DS1843"/>
      <c r="DT1843"/>
      <c r="DU1843"/>
      <c r="DV1843"/>
      <c r="DW1843"/>
      <c r="DX1843"/>
      <c r="DY1843"/>
      <c r="DZ1843"/>
      <c r="EA1843"/>
      <c r="EB1843"/>
      <c r="EC1843"/>
      <c r="ED1843"/>
      <c r="EE1843"/>
      <c r="EF1843"/>
      <c r="EG1843"/>
      <c r="EH1843"/>
      <c r="EI1843"/>
      <c r="EJ1843"/>
    </row>
    <row r="1844" spans="1:140" ht="15.75">
      <c r="A1844"/>
      <c r="B1844"/>
      <c r="C1844"/>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c r="CW1844"/>
      <c r="CX1844"/>
      <c r="CY1844"/>
      <c r="CZ1844"/>
      <c r="DA1844"/>
      <c r="DB1844"/>
      <c r="DC1844"/>
      <c r="DD1844"/>
      <c r="DE1844"/>
      <c r="DF1844"/>
      <c r="DG1844"/>
      <c r="DH1844"/>
      <c r="DI1844"/>
      <c r="DJ1844"/>
      <c r="DK1844"/>
      <c r="DL1844"/>
      <c r="DM1844"/>
      <c r="DN1844"/>
      <c r="DO1844"/>
      <c r="DP1844"/>
      <c r="DQ1844"/>
      <c r="DR1844"/>
      <c r="DS1844"/>
      <c r="DT1844"/>
      <c r="DU1844"/>
      <c r="DV1844"/>
      <c r="DW1844"/>
      <c r="DX1844"/>
      <c r="DY1844"/>
      <c r="DZ1844"/>
      <c r="EA1844"/>
      <c r="EB1844"/>
      <c r="EC1844"/>
      <c r="ED1844"/>
      <c r="EE1844"/>
      <c r="EF1844"/>
      <c r="EG1844"/>
      <c r="EH1844"/>
      <c r="EI1844"/>
      <c r="EJ1844"/>
    </row>
    <row r="1845" spans="1:140" ht="15.75">
      <c r="A1845"/>
      <c r="B1845"/>
      <c r="C1845"/>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c r="CW1845"/>
      <c r="CX1845"/>
      <c r="CY1845"/>
      <c r="CZ1845"/>
      <c r="DA1845"/>
      <c r="DB1845"/>
      <c r="DC1845"/>
      <c r="DD1845"/>
      <c r="DE1845"/>
      <c r="DF1845"/>
      <c r="DG1845"/>
      <c r="DH1845"/>
      <c r="DI1845"/>
      <c r="DJ1845"/>
      <c r="DK1845"/>
      <c r="DL1845"/>
      <c r="DM1845"/>
      <c r="DN1845"/>
      <c r="DO1845"/>
      <c r="DP1845"/>
      <c r="DQ1845"/>
      <c r="DR1845"/>
      <c r="DS1845"/>
      <c r="DT1845"/>
      <c r="DU1845"/>
      <c r="DV1845"/>
      <c r="DW1845"/>
      <c r="DX1845"/>
      <c r="DY1845"/>
      <c r="DZ1845"/>
      <c r="EA1845"/>
      <c r="EB1845"/>
      <c r="EC1845"/>
      <c r="ED1845"/>
      <c r="EE1845"/>
      <c r="EF1845"/>
      <c r="EG1845"/>
      <c r="EH1845"/>
      <c r="EI1845"/>
      <c r="EJ1845"/>
    </row>
    <row r="1846" spans="1:140" ht="15.75">
      <c r="A1846"/>
      <c r="B1846"/>
      <c r="C1846"/>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c r="CW1846"/>
      <c r="CX1846"/>
      <c r="CY1846"/>
      <c r="CZ1846"/>
      <c r="DA1846"/>
      <c r="DB1846"/>
      <c r="DC1846"/>
      <c r="DD1846"/>
      <c r="DE1846"/>
      <c r="DF1846"/>
      <c r="DG1846"/>
      <c r="DH1846"/>
      <c r="DI1846"/>
      <c r="DJ1846"/>
      <c r="DK1846"/>
      <c r="DL1846"/>
      <c r="DM1846"/>
      <c r="DN1846"/>
      <c r="DO1846"/>
      <c r="DP1846"/>
      <c r="DQ1846"/>
      <c r="DR1846"/>
      <c r="DS1846"/>
      <c r="DT1846"/>
      <c r="DU1846"/>
      <c r="DV1846"/>
      <c r="DW1846"/>
      <c r="DX1846"/>
      <c r="DY1846"/>
      <c r="DZ1846"/>
      <c r="EA1846"/>
      <c r="EB1846"/>
      <c r="EC1846"/>
      <c r="ED1846"/>
      <c r="EE1846"/>
      <c r="EF1846"/>
      <c r="EG1846"/>
      <c r="EH1846"/>
      <c r="EI1846"/>
      <c r="EJ1846"/>
    </row>
    <row r="1847" spans="1:140" ht="15.75">
      <c r="A1847"/>
      <c r="B1847"/>
      <c r="C1847"/>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c r="CW1847"/>
      <c r="CX1847"/>
      <c r="CY1847"/>
      <c r="CZ1847"/>
      <c r="DA1847"/>
      <c r="DB1847"/>
      <c r="DC1847"/>
      <c r="DD1847"/>
      <c r="DE1847"/>
      <c r="DF1847"/>
      <c r="DG1847"/>
      <c r="DH1847"/>
      <c r="DI1847"/>
      <c r="DJ1847"/>
      <c r="DK1847"/>
      <c r="DL1847"/>
      <c r="DM1847"/>
      <c r="DN1847"/>
      <c r="DO1847"/>
      <c r="DP1847"/>
      <c r="DQ1847"/>
      <c r="DR1847"/>
      <c r="DS1847"/>
      <c r="DT1847"/>
      <c r="DU1847"/>
      <c r="DV1847"/>
      <c r="DW1847"/>
      <c r="DX1847"/>
      <c r="DY1847"/>
      <c r="DZ1847"/>
      <c r="EA1847"/>
      <c r="EB1847"/>
      <c r="EC1847"/>
      <c r="ED1847"/>
      <c r="EE1847"/>
      <c r="EF1847"/>
      <c r="EG1847"/>
      <c r="EH1847"/>
      <c r="EI1847"/>
      <c r="EJ1847"/>
    </row>
    <row r="1848" spans="1:140" ht="15.75">
      <c r="A1848"/>
      <c r="B1848"/>
      <c r="C1848"/>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c r="CW1848"/>
      <c r="CX1848"/>
      <c r="CY1848"/>
      <c r="CZ1848"/>
      <c r="DA1848"/>
      <c r="DB1848"/>
      <c r="DC1848"/>
      <c r="DD1848"/>
      <c r="DE1848"/>
      <c r="DF1848"/>
      <c r="DG1848"/>
      <c r="DH1848"/>
      <c r="DI1848"/>
      <c r="DJ1848"/>
      <c r="DK1848"/>
      <c r="DL1848"/>
      <c r="DM1848"/>
      <c r="DN1848"/>
      <c r="DO1848"/>
      <c r="DP1848"/>
      <c r="DQ1848"/>
      <c r="DR1848"/>
      <c r="DS1848"/>
      <c r="DT1848"/>
      <c r="DU1848"/>
      <c r="DV1848"/>
      <c r="DW1848"/>
      <c r="DX1848"/>
      <c r="DY1848"/>
      <c r="DZ1848"/>
      <c r="EA1848"/>
      <c r="EB1848"/>
      <c r="EC1848"/>
      <c r="ED1848"/>
      <c r="EE1848"/>
      <c r="EF1848"/>
      <c r="EG1848"/>
      <c r="EH1848"/>
      <c r="EI1848"/>
      <c r="EJ1848"/>
    </row>
    <row r="1849" spans="1:140" ht="15.75">
      <c r="A1849"/>
      <c r="B1849"/>
      <c r="C1849"/>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c r="CW1849"/>
      <c r="CX1849"/>
      <c r="CY1849"/>
      <c r="CZ1849"/>
      <c r="DA1849"/>
      <c r="DB1849"/>
      <c r="DC1849"/>
      <c r="DD1849"/>
      <c r="DE1849"/>
      <c r="DF1849"/>
      <c r="DG1849"/>
      <c r="DH1849"/>
      <c r="DI1849"/>
      <c r="DJ1849"/>
      <c r="DK1849"/>
      <c r="DL1849"/>
      <c r="DM1849"/>
      <c r="DN1849"/>
      <c r="DO1849"/>
      <c r="DP1849"/>
      <c r="DQ1849"/>
      <c r="DR1849"/>
      <c r="DS1849"/>
      <c r="DT1849"/>
      <c r="DU1849"/>
      <c r="DV1849"/>
      <c r="DW1849"/>
      <c r="DX1849"/>
      <c r="DY1849"/>
      <c r="DZ1849"/>
      <c r="EA1849"/>
      <c r="EB1849"/>
      <c r="EC1849"/>
      <c r="ED1849"/>
      <c r="EE1849"/>
      <c r="EF1849"/>
      <c r="EG1849"/>
      <c r="EH1849"/>
      <c r="EI1849"/>
      <c r="EJ1849"/>
    </row>
    <row r="1850" spans="1:140" ht="15.75">
      <c r="A1850"/>
      <c r="B1850"/>
      <c r="C1850"/>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c r="CW1850"/>
      <c r="CX1850"/>
      <c r="CY1850"/>
      <c r="CZ1850"/>
      <c r="DA1850"/>
      <c r="DB1850"/>
      <c r="DC1850"/>
      <c r="DD1850"/>
      <c r="DE1850"/>
      <c r="DF1850"/>
      <c r="DG1850"/>
      <c r="DH1850"/>
      <c r="DI1850"/>
      <c r="DJ1850"/>
      <c r="DK1850"/>
      <c r="DL1850"/>
      <c r="DM1850"/>
      <c r="DN1850"/>
      <c r="DO1850"/>
      <c r="DP1850"/>
      <c r="DQ1850"/>
      <c r="DR1850"/>
      <c r="DS1850"/>
      <c r="DT1850"/>
      <c r="DU1850"/>
      <c r="DV1850"/>
      <c r="DW1850"/>
      <c r="DX1850"/>
      <c r="DY1850"/>
      <c r="DZ1850"/>
      <c r="EA1850"/>
      <c r="EB1850"/>
      <c r="EC1850"/>
      <c r="ED1850"/>
      <c r="EE1850"/>
      <c r="EF1850"/>
      <c r="EG1850"/>
      <c r="EH1850"/>
      <c r="EI1850"/>
      <c r="EJ1850"/>
    </row>
    <row r="1851" spans="1:140" ht="15.75">
      <c r="A1851"/>
      <c r="B1851"/>
      <c r="C1851"/>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c r="CW1851"/>
      <c r="CX1851"/>
      <c r="CY1851"/>
      <c r="CZ1851"/>
      <c r="DA1851"/>
      <c r="DB1851"/>
      <c r="DC1851"/>
      <c r="DD1851"/>
      <c r="DE1851"/>
      <c r="DF1851"/>
      <c r="DG1851"/>
      <c r="DH1851"/>
      <c r="DI1851"/>
      <c r="DJ1851"/>
      <c r="DK1851"/>
      <c r="DL1851"/>
      <c r="DM1851"/>
      <c r="DN1851"/>
      <c r="DO1851"/>
      <c r="DP1851"/>
      <c r="DQ1851"/>
      <c r="DR1851"/>
      <c r="DS1851"/>
      <c r="DT1851"/>
      <c r="DU1851"/>
      <c r="DV1851"/>
      <c r="DW1851"/>
      <c r="DX1851"/>
      <c r="DY1851"/>
      <c r="DZ1851"/>
      <c r="EA1851"/>
      <c r="EB1851"/>
      <c r="EC1851"/>
      <c r="ED1851"/>
      <c r="EE1851"/>
      <c r="EF1851"/>
      <c r="EG1851"/>
      <c r="EH1851"/>
      <c r="EI1851"/>
      <c r="EJ1851"/>
    </row>
    <row r="1852" spans="1:140" ht="15.75">
      <c r="A1852"/>
      <c r="B1852"/>
      <c r="C1852"/>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c r="CW1852"/>
      <c r="CX1852"/>
      <c r="CY1852"/>
      <c r="CZ1852"/>
      <c r="DA1852"/>
      <c r="DB1852"/>
      <c r="DC1852"/>
      <c r="DD1852"/>
      <c r="DE1852"/>
      <c r="DF1852"/>
      <c r="DG1852"/>
      <c r="DH1852"/>
      <c r="DI1852"/>
      <c r="DJ1852"/>
      <c r="DK1852"/>
      <c r="DL1852"/>
      <c r="DM1852"/>
      <c r="DN1852"/>
      <c r="DO1852"/>
      <c r="DP1852"/>
      <c r="DQ1852"/>
      <c r="DR1852"/>
      <c r="DS1852"/>
      <c r="DT1852"/>
      <c r="DU1852"/>
      <c r="DV1852"/>
      <c r="DW1852"/>
      <c r="DX1852"/>
      <c r="DY1852"/>
      <c r="DZ1852"/>
      <c r="EA1852"/>
      <c r="EB1852"/>
      <c r="EC1852"/>
      <c r="ED1852"/>
      <c r="EE1852"/>
      <c r="EF1852"/>
      <c r="EG1852"/>
      <c r="EH1852"/>
      <c r="EI1852"/>
      <c r="EJ1852"/>
    </row>
    <row r="1853" spans="1:140" ht="15.75">
      <c r="A1853"/>
      <c r="B1853"/>
      <c r="C1853"/>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c r="CW1853"/>
      <c r="CX1853"/>
      <c r="CY1853"/>
      <c r="CZ1853"/>
      <c r="DA1853"/>
      <c r="DB1853"/>
      <c r="DC1853"/>
      <c r="DD1853"/>
      <c r="DE1853"/>
      <c r="DF1853"/>
      <c r="DG1853"/>
      <c r="DH1853"/>
      <c r="DI1853"/>
      <c r="DJ1853"/>
      <c r="DK1853"/>
      <c r="DL1853"/>
      <c r="DM1853"/>
      <c r="DN1853"/>
      <c r="DO1853"/>
      <c r="DP1853"/>
      <c r="DQ1853"/>
      <c r="DR1853"/>
      <c r="DS1853"/>
      <c r="DT1853"/>
      <c r="DU1853"/>
      <c r="DV1853"/>
      <c r="DW1853"/>
      <c r="DX1853"/>
      <c r="DY1853"/>
      <c r="DZ1853"/>
      <c r="EA1853"/>
      <c r="EB1853"/>
      <c r="EC1853"/>
      <c r="ED1853"/>
      <c r="EE1853"/>
      <c r="EF1853"/>
      <c r="EG1853"/>
      <c r="EH1853"/>
      <c r="EI1853"/>
      <c r="EJ1853"/>
    </row>
    <row r="1854" spans="1:140" ht="15.75">
      <c r="A1854"/>
      <c r="B1854"/>
      <c r="C1854"/>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c r="CW1854"/>
      <c r="CX1854"/>
      <c r="CY1854"/>
      <c r="CZ1854"/>
      <c r="DA1854"/>
      <c r="DB1854"/>
      <c r="DC1854"/>
      <c r="DD1854"/>
      <c r="DE1854"/>
      <c r="DF1854"/>
      <c r="DG1854"/>
      <c r="DH1854"/>
      <c r="DI1854"/>
      <c r="DJ1854"/>
      <c r="DK1854"/>
      <c r="DL1854"/>
      <c r="DM1854"/>
      <c r="DN1854"/>
      <c r="DO1854"/>
      <c r="DP1854"/>
      <c r="DQ1854"/>
      <c r="DR1854"/>
      <c r="DS1854"/>
      <c r="DT1854"/>
      <c r="DU1854"/>
      <c r="DV1854"/>
      <c r="DW1854"/>
      <c r="DX1854"/>
      <c r="DY1854"/>
      <c r="DZ1854"/>
      <c r="EA1854"/>
      <c r="EB1854"/>
      <c r="EC1854"/>
      <c r="ED1854"/>
      <c r="EE1854"/>
      <c r="EF1854"/>
      <c r="EG1854"/>
      <c r="EH1854"/>
      <c r="EI1854"/>
      <c r="EJ1854"/>
    </row>
    <row r="1855" spans="1:140" ht="15.75">
      <c r="A1855"/>
      <c r="B1855"/>
      <c r="C1855"/>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c r="CW1855"/>
      <c r="CX1855"/>
      <c r="CY1855"/>
      <c r="CZ1855"/>
      <c r="DA1855"/>
      <c r="DB1855"/>
      <c r="DC1855"/>
      <c r="DD1855"/>
      <c r="DE1855"/>
      <c r="DF1855"/>
      <c r="DG1855"/>
      <c r="DH1855"/>
      <c r="DI1855"/>
      <c r="DJ1855"/>
      <c r="DK1855"/>
      <c r="DL1855"/>
      <c r="DM1855"/>
      <c r="DN1855"/>
      <c r="DO1855"/>
      <c r="DP1855"/>
      <c r="DQ1855"/>
      <c r="DR1855"/>
      <c r="DS1855"/>
      <c r="DT1855"/>
      <c r="DU1855"/>
      <c r="DV1855"/>
      <c r="DW1855"/>
      <c r="DX1855"/>
      <c r="DY1855"/>
      <c r="DZ1855"/>
      <c r="EA1855"/>
      <c r="EB1855"/>
      <c r="EC1855"/>
      <c r="ED1855"/>
      <c r="EE1855"/>
      <c r="EF1855"/>
      <c r="EG1855"/>
      <c r="EH1855"/>
      <c r="EI1855"/>
      <c r="EJ1855"/>
    </row>
    <row r="1856" spans="1:140" ht="15.75">
      <c r="A1856"/>
      <c r="B1856"/>
      <c r="C1856"/>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c r="CW1856"/>
      <c r="CX1856"/>
      <c r="CY1856"/>
      <c r="CZ1856"/>
      <c r="DA1856"/>
      <c r="DB1856"/>
      <c r="DC1856"/>
      <c r="DD1856"/>
      <c r="DE1856"/>
      <c r="DF1856"/>
      <c r="DG1856"/>
      <c r="DH1856"/>
      <c r="DI1856"/>
      <c r="DJ1856"/>
      <c r="DK1856"/>
      <c r="DL1856"/>
      <c r="DM1856"/>
      <c r="DN1856"/>
      <c r="DO1856"/>
      <c r="DP1856"/>
      <c r="DQ1856"/>
      <c r="DR1856"/>
      <c r="DS1856"/>
      <c r="DT1856"/>
      <c r="DU1856"/>
      <c r="DV1856"/>
      <c r="DW1856"/>
      <c r="DX1856"/>
      <c r="DY1856"/>
      <c r="DZ1856"/>
      <c r="EA1856"/>
      <c r="EB1856"/>
      <c r="EC1856"/>
      <c r="ED1856"/>
      <c r="EE1856"/>
      <c r="EF1856"/>
      <c r="EG1856"/>
      <c r="EH1856"/>
      <c r="EI1856"/>
      <c r="EJ1856"/>
    </row>
    <row r="1857" spans="1:140" ht="15.75">
      <c r="A1857"/>
      <c r="B1857"/>
      <c r="C1857"/>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c r="CW1857"/>
      <c r="CX1857"/>
      <c r="CY1857"/>
      <c r="CZ1857"/>
      <c r="DA1857"/>
      <c r="DB1857"/>
      <c r="DC1857"/>
      <c r="DD1857"/>
      <c r="DE1857"/>
      <c r="DF1857"/>
      <c r="DG1857"/>
      <c r="DH1857"/>
      <c r="DI1857"/>
      <c r="DJ1857"/>
      <c r="DK1857"/>
      <c r="DL1857"/>
      <c r="DM1857"/>
      <c r="DN1857"/>
      <c r="DO1857"/>
      <c r="DP1857"/>
      <c r="DQ1857"/>
      <c r="DR1857"/>
      <c r="DS1857"/>
      <c r="DT1857"/>
      <c r="DU1857"/>
      <c r="DV1857"/>
      <c r="DW1857"/>
      <c r="DX1857"/>
      <c r="DY1857"/>
      <c r="DZ1857"/>
      <c r="EA1857"/>
      <c r="EB1857"/>
      <c r="EC1857"/>
      <c r="ED1857"/>
      <c r="EE1857"/>
      <c r="EF1857"/>
      <c r="EG1857"/>
      <c r="EH1857"/>
      <c r="EI1857"/>
      <c r="EJ1857"/>
    </row>
    <row r="1858" spans="1:140" ht="15.75">
      <c r="A1858"/>
      <c r="B1858"/>
      <c r="C1858"/>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c r="CW1858"/>
      <c r="CX1858"/>
      <c r="CY1858"/>
      <c r="CZ1858"/>
      <c r="DA1858"/>
      <c r="DB1858"/>
      <c r="DC1858"/>
      <c r="DD1858"/>
      <c r="DE1858"/>
      <c r="DF1858"/>
      <c r="DG1858"/>
      <c r="DH1858"/>
      <c r="DI1858"/>
      <c r="DJ1858"/>
      <c r="DK1858"/>
      <c r="DL1858"/>
      <c r="DM1858"/>
      <c r="DN1858"/>
      <c r="DO1858"/>
      <c r="DP1858"/>
      <c r="DQ1858"/>
      <c r="DR1858"/>
      <c r="DS1858"/>
      <c r="DT1858"/>
      <c r="DU1858"/>
      <c r="DV1858"/>
      <c r="DW1858"/>
      <c r="DX1858"/>
      <c r="DY1858"/>
      <c r="DZ1858"/>
      <c r="EA1858"/>
      <c r="EB1858"/>
      <c r="EC1858"/>
      <c r="ED1858"/>
      <c r="EE1858"/>
      <c r="EF1858"/>
      <c r="EG1858"/>
      <c r="EH1858"/>
      <c r="EI1858"/>
      <c r="EJ1858"/>
    </row>
    <row r="1859" spans="1:140" ht="15.75">
      <c r="A1859"/>
      <c r="B1859"/>
      <c r="C1859"/>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c r="CW1859"/>
      <c r="CX1859"/>
      <c r="CY1859"/>
      <c r="CZ1859"/>
      <c r="DA1859"/>
      <c r="DB1859"/>
      <c r="DC1859"/>
      <c r="DD1859"/>
      <c r="DE1859"/>
      <c r="DF1859"/>
      <c r="DG1859"/>
      <c r="DH1859"/>
      <c r="DI1859"/>
      <c r="DJ1859"/>
      <c r="DK1859"/>
      <c r="DL1859"/>
      <c r="DM1859"/>
      <c r="DN1859"/>
      <c r="DO1859"/>
      <c r="DP1859"/>
      <c r="DQ1859"/>
      <c r="DR1859"/>
      <c r="DS1859"/>
      <c r="DT1859"/>
      <c r="DU1859"/>
      <c r="DV1859"/>
      <c r="DW1859"/>
      <c r="DX1859"/>
      <c r="DY1859"/>
      <c r="DZ1859"/>
      <c r="EA1859"/>
      <c r="EB1859"/>
      <c r="EC1859"/>
      <c r="ED1859"/>
      <c r="EE1859"/>
      <c r="EF1859"/>
      <c r="EG1859"/>
      <c r="EH1859"/>
      <c r="EI1859"/>
      <c r="EJ1859"/>
    </row>
    <row r="1860" spans="1:140" ht="15.75">
      <c r="A1860"/>
      <c r="B1860"/>
      <c r="C1860"/>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c r="CW1860"/>
      <c r="CX1860"/>
      <c r="CY1860"/>
      <c r="CZ1860"/>
      <c r="DA1860"/>
      <c r="DB1860"/>
      <c r="DC1860"/>
      <c r="DD1860"/>
      <c r="DE1860"/>
      <c r="DF1860"/>
      <c r="DG1860"/>
      <c r="DH1860"/>
      <c r="DI1860"/>
      <c r="DJ1860"/>
      <c r="DK1860"/>
      <c r="DL1860"/>
      <c r="DM1860"/>
      <c r="DN1860"/>
      <c r="DO1860"/>
      <c r="DP1860"/>
      <c r="DQ1860"/>
      <c r="DR1860"/>
      <c r="DS1860"/>
      <c r="DT1860"/>
      <c r="DU1860"/>
      <c r="DV1860"/>
      <c r="DW1860"/>
      <c r="DX1860"/>
      <c r="DY1860"/>
      <c r="DZ1860"/>
      <c r="EA1860"/>
      <c r="EB1860"/>
      <c r="EC1860"/>
      <c r="ED1860"/>
      <c r="EE1860"/>
      <c r="EF1860"/>
      <c r="EG1860"/>
      <c r="EH1860"/>
      <c r="EI1860"/>
      <c r="EJ1860"/>
    </row>
    <row r="1861" spans="1:140" ht="15.75">
      <c r="A1861"/>
      <c r="B1861"/>
      <c r="C1861"/>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c r="CW1861"/>
      <c r="CX1861"/>
      <c r="CY1861"/>
      <c r="CZ1861"/>
      <c r="DA1861"/>
      <c r="DB1861"/>
      <c r="DC1861"/>
      <c r="DD1861"/>
      <c r="DE1861"/>
      <c r="DF1861"/>
      <c r="DG1861"/>
      <c r="DH1861"/>
      <c r="DI1861"/>
      <c r="DJ1861"/>
      <c r="DK1861"/>
      <c r="DL1861"/>
      <c r="DM1861"/>
      <c r="DN1861"/>
      <c r="DO1861"/>
      <c r="DP1861"/>
      <c r="DQ1861"/>
      <c r="DR1861"/>
      <c r="DS1861"/>
      <c r="DT1861"/>
      <c r="DU1861"/>
      <c r="DV1861"/>
      <c r="DW1861"/>
      <c r="DX1861"/>
      <c r="DY1861"/>
      <c r="DZ1861"/>
      <c r="EA1861"/>
      <c r="EB1861"/>
      <c r="EC1861"/>
      <c r="ED1861"/>
      <c r="EE1861"/>
      <c r="EF1861"/>
      <c r="EG1861"/>
      <c r="EH1861"/>
      <c r="EI1861"/>
      <c r="EJ1861"/>
    </row>
    <row r="1862" spans="1:140" ht="15.75">
      <c r="A1862"/>
      <c r="B1862"/>
      <c r="C1862"/>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c r="CW1862"/>
      <c r="CX1862"/>
      <c r="CY1862"/>
      <c r="CZ1862"/>
      <c r="DA1862"/>
      <c r="DB1862"/>
      <c r="DC1862"/>
      <c r="DD1862"/>
      <c r="DE1862"/>
      <c r="DF1862"/>
      <c r="DG1862"/>
      <c r="DH1862"/>
      <c r="DI1862"/>
      <c r="DJ1862"/>
      <c r="DK1862"/>
      <c r="DL1862"/>
      <c r="DM1862"/>
      <c r="DN1862"/>
      <c r="DO1862"/>
      <c r="DP1862"/>
      <c r="DQ1862"/>
      <c r="DR1862"/>
      <c r="DS1862"/>
      <c r="DT1862"/>
      <c r="DU1862"/>
      <c r="DV1862"/>
      <c r="DW1862"/>
      <c r="DX1862"/>
      <c r="DY1862"/>
      <c r="DZ1862"/>
      <c r="EA1862"/>
      <c r="EB1862"/>
      <c r="EC1862"/>
      <c r="ED1862"/>
      <c r="EE1862"/>
      <c r="EF1862"/>
      <c r="EG1862"/>
      <c r="EH1862"/>
      <c r="EI1862"/>
      <c r="EJ1862"/>
    </row>
    <row r="1863" spans="1:140" ht="15.75">
      <c r="A1863"/>
      <c r="B1863"/>
      <c r="C1863"/>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c r="CW1863"/>
      <c r="CX1863"/>
      <c r="CY1863"/>
      <c r="CZ1863"/>
      <c r="DA1863"/>
      <c r="DB1863"/>
      <c r="DC1863"/>
      <c r="DD1863"/>
      <c r="DE1863"/>
      <c r="DF1863"/>
      <c r="DG1863"/>
      <c r="DH1863"/>
      <c r="DI1863"/>
      <c r="DJ1863"/>
      <c r="DK1863"/>
      <c r="DL1863"/>
      <c r="DM1863"/>
      <c r="DN1863"/>
      <c r="DO1863"/>
      <c r="DP1863"/>
      <c r="DQ1863"/>
      <c r="DR1863"/>
      <c r="DS1863"/>
      <c r="DT1863"/>
      <c r="DU1863"/>
      <c r="DV1863"/>
      <c r="DW1863"/>
      <c r="DX1863"/>
      <c r="DY1863"/>
      <c r="DZ1863"/>
      <c r="EA1863"/>
      <c r="EB1863"/>
      <c r="EC1863"/>
      <c r="ED1863"/>
      <c r="EE1863"/>
      <c r="EF1863"/>
      <c r="EG1863"/>
      <c r="EH1863"/>
      <c r="EI1863"/>
      <c r="EJ1863"/>
    </row>
    <row r="1864" spans="1:140" ht="15.75">
      <c r="A1864"/>
      <c r="B1864"/>
      <c r="C1864"/>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c r="CW1864"/>
      <c r="CX1864"/>
      <c r="CY1864"/>
      <c r="CZ1864"/>
      <c r="DA1864"/>
      <c r="DB1864"/>
      <c r="DC1864"/>
      <c r="DD1864"/>
      <c r="DE1864"/>
      <c r="DF1864"/>
      <c r="DG1864"/>
      <c r="DH1864"/>
      <c r="DI1864"/>
      <c r="DJ1864"/>
      <c r="DK1864"/>
      <c r="DL1864"/>
      <c r="DM1864"/>
      <c r="DN1864"/>
      <c r="DO1864"/>
      <c r="DP1864"/>
      <c r="DQ1864"/>
      <c r="DR1864"/>
      <c r="DS1864"/>
      <c r="DT1864"/>
      <c r="DU1864"/>
      <c r="DV1864"/>
      <c r="DW1864"/>
      <c r="DX1864"/>
      <c r="DY1864"/>
      <c r="DZ1864"/>
      <c r="EA1864"/>
      <c r="EB1864"/>
      <c r="EC1864"/>
      <c r="ED1864"/>
      <c r="EE1864"/>
      <c r="EF1864"/>
      <c r="EG1864"/>
      <c r="EH1864"/>
      <c r="EI1864"/>
      <c r="EJ1864"/>
    </row>
    <row r="1865" spans="1:140" ht="15.75">
      <c r="A1865"/>
      <c r="B1865"/>
      <c r="C1865"/>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c r="CW1865"/>
      <c r="CX1865"/>
      <c r="CY1865"/>
      <c r="CZ1865"/>
      <c r="DA1865"/>
      <c r="DB1865"/>
      <c r="DC1865"/>
      <c r="DD1865"/>
      <c r="DE1865"/>
      <c r="DF1865"/>
      <c r="DG1865"/>
      <c r="DH1865"/>
      <c r="DI1865"/>
      <c r="DJ1865"/>
      <c r="DK1865"/>
      <c r="DL1865"/>
      <c r="DM1865"/>
      <c r="DN1865"/>
      <c r="DO1865"/>
      <c r="DP1865"/>
      <c r="DQ1865"/>
      <c r="DR1865"/>
      <c r="DS1865"/>
      <c r="DT1865"/>
      <c r="DU1865"/>
      <c r="DV1865"/>
      <c r="DW1865"/>
      <c r="DX1865"/>
      <c r="DY1865"/>
      <c r="DZ1865"/>
      <c r="EA1865"/>
      <c r="EB1865"/>
      <c r="EC1865"/>
      <c r="ED1865"/>
      <c r="EE1865"/>
      <c r="EF1865"/>
      <c r="EG1865"/>
      <c r="EH1865"/>
      <c r="EI1865"/>
      <c r="EJ1865"/>
    </row>
    <row r="1866" spans="1:140" ht="15.75">
      <c r="A1866"/>
      <c r="B1866"/>
      <c r="C1866"/>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c r="CW1866"/>
      <c r="CX1866"/>
      <c r="CY1866"/>
      <c r="CZ1866"/>
      <c r="DA1866"/>
      <c r="DB1866"/>
      <c r="DC1866"/>
      <c r="DD1866"/>
      <c r="DE1866"/>
      <c r="DF1866"/>
      <c r="DG1866"/>
      <c r="DH1866"/>
      <c r="DI1866"/>
      <c r="DJ1866"/>
      <c r="DK1866"/>
      <c r="DL1866"/>
      <c r="DM1866"/>
      <c r="DN1866"/>
      <c r="DO1866"/>
      <c r="DP1866"/>
      <c r="DQ1866"/>
      <c r="DR1866"/>
      <c r="DS1866"/>
      <c r="DT1866"/>
      <c r="DU1866"/>
      <c r="DV1866"/>
      <c r="DW1866"/>
      <c r="DX1866"/>
      <c r="DY1866"/>
      <c r="DZ1866"/>
      <c r="EA1866"/>
      <c r="EB1866"/>
      <c r="EC1866"/>
      <c r="ED1866"/>
      <c r="EE1866"/>
      <c r="EF1866"/>
      <c r="EG1866"/>
      <c r="EH1866"/>
      <c r="EI1866"/>
      <c r="EJ1866"/>
    </row>
    <row r="1867" spans="1:140" ht="15.75">
      <c r="A1867"/>
      <c r="B1867"/>
      <c r="C1867"/>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c r="CW1867"/>
      <c r="CX1867"/>
      <c r="CY1867"/>
      <c r="CZ1867"/>
      <c r="DA1867"/>
      <c r="DB1867"/>
      <c r="DC1867"/>
      <c r="DD1867"/>
      <c r="DE1867"/>
      <c r="DF1867"/>
      <c r="DG1867"/>
      <c r="DH1867"/>
      <c r="DI1867"/>
      <c r="DJ1867"/>
      <c r="DK1867"/>
      <c r="DL1867"/>
      <c r="DM1867"/>
      <c r="DN1867"/>
      <c r="DO1867"/>
      <c r="DP1867"/>
      <c r="DQ1867"/>
      <c r="DR1867"/>
      <c r="DS1867"/>
      <c r="DT1867"/>
      <c r="DU1867"/>
      <c r="DV1867"/>
      <c r="DW1867"/>
      <c r="DX1867"/>
      <c r="DY1867"/>
      <c r="DZ1867"/>
      <c r="EA1867"/>
      <c r="EB1867"/>
      <c r="EC1867"/>
      <c r="ED1867"/>
      <c r="EE1867"/>
      <c r="EF1867"/>
      <c r="EG1867"/>
      <c r="EH1867"/>
      <c r="EI1867"/>
      <c r="EJ1867"/>
    </row>
    <row r="1868" spans="1:140" ht="15.75">
      <c r="A1868"/>
      <c r="B1868"/>
      <c r="C1868"/>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c r="CW1868"/>
      <c r="CX1868"/>
      <c r="CY1868"/>
      <c r="CZ1868"/>
      <c r="DA1868"/>
      <c r="DB1868"/>
      <c r="DC1868"/>
      <c r="DD1868"/>
      <c r="DE1868"/>
      <c r="DF1868"/>
      <c r="DG1868"/>
      <c r="DH1868"/>
      <c r="DI1868"/>
      <c r="DJ1868"/>
      <c r="DK1868"/>
      <c r="DL1868"/>
      <c r="DM1868"/>
      <c r="DN1868"/>
      <c r="DO1868"/>
      <c r="DP1868"/>
      <c r="DQ1868"/>
      <c r="DR1868"/>
      <c r="DS1868"/>
      <c r="DT1868"/>
      <c r="DU1868"/>
      <c r="DV1868"/>
      <c r="DW1868"/>
      <c r="DX1868"/>
      <c r="DY1868"/>
      <c r="DZ1868"/>
      <c r="EA1868"/>
      <c r="EB1868"/>
      <c r="EC1868"/>
      <c r="ED1868"/>
      <c r="EE1868"/>
      <c r="EF1868"/>
      <c r="EG1868"/>
      <c r="EH1868"/>
      <c r="EI1868"/>
      <c r="EJ1868"/>
    </row>
    <row r="1869" spans="1:140" ht="15.75">
      <c r="A1869"/>
      <c r="B1869"/>
      <c r="C1869"/>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c r="CW1869"/>
      <c r="CX1869"/>
      <c r="CY1869"/>
      <c r="CZ1869"/>
      <c r="DA1869"/>
      <c r="DB1869"/>
      <c r="DC1869"/>
      <c r="DD1869"/>
      <c r="DE1869"/>
      <c r="DF1869"/>
      <c r="DG1869"/>
      <c r="DH1869"/>
      <c r="DI1869"/>
      <c r="DJ1869"/>
      <c r="DK1869"/>
      <c r="DL1869"/>
      <c r="DM1869"/>
      <c r="DN1869"/>
      <c r="DO1869"/>
      <c r="DP1869"/>
      <c r="DQ1869"/>
      <c r="DR1869"/>
      <c r="DS1869"/>
      <c r="DT1869"/>
      <c r="DU1869"/>
      <c r="DV1869"/>
      <c r="DW1869"/>
      <c r="DX1869"/>
      <c r="DY1869"/>
      <c r="DZ1869"/>
      <c r="EA1869"/>
      <c r="EB1869"/>
      <c r="EC1869"/>
      <c r="ED1869"/>
      <c r="EE1869"/>
      <c r="EF1869"/>
      <c r="EG1869"/>
      <c r="EH1869"/>
      <c r="EI1869"/>
      <c r="EJ1869"/>
    </row>
    <row r="1870" spans="1:140" ht="15.75">
      <c r="A1870"/>
      <c r="B1870"/>
      <c r="C1870"/>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c r="CW1870"/>
      <c r="CX1870"/>
      <c r="CY1870"/>
      <c r="CZ1870"/>
      <c r="DA1870"/>
      <c r="DB1870"/>
      <c r="DC1870"/>
      <c r="DD1870"/>
      <c r="DE1870"/>
      <c r="DF1870"/>
      <c r="DG1870"/>
      <c r="DH1870"/>
      <c r="DI1870"/>
      <c r="DJ1870"/>
      <c r="DK1870"/>
      <c r="DL1870"/>
      <c r="DM1870"/>
      <c r="DN1870"/>
      <c r="DO1870"/>
      <c r="DP1870"/>
      <c r="DQ1870"/>
      <c r="DR1870"/>
      <c r="DS1870"/>
      <c r="DT1870"/>
      <c r="DU1870"/>
      <c r="DV1870"/>
      <c r="DW1870"/>
      <c r="DX1870"/>
      <c r="DY1870"/>
      <c r="DZ1870"/>
      <c r="EA1870"/>
      <c r="EB1870"/>
      <c r="EC1870"/>
      <c r="ED1870"/>
      <c r="EE1870"/>
      <c r="EF1870"/>
      <c r="EG1870"/>
      <c r="EH1870"/>
      <c r="EI1870"/>
      <c r="EJ1870"/>
    </row>
    <row r="1871" spans="1:140" ht="15.75">
      <c r="A1871"/>
      <c r="B1871"/>
      <c r="C1871"/>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c r="CW1871"/>
      <c r="CX1871"/>
      <c r="CY1871"/>
      <c r="CZ1871"/>
      <c r="DA1871"/>
      <c r="DB1871"/>
      <c r="DC1871"/>
      <c r="DD1871"/>
      <c r="DE1871"/>
      <c r="DF1871"/>
      <c r="DG1871"/>
      <c r="DH1871"/>
      <c r="DI1871"/>
      <c r="DJ1871"/>
      <c r="DK1871"/>
      <c r="DL1871"/>
      <c r="DM1871"/>
      <c r="DN1871"/>
      <c r="DO1871"/>
      <c r="DP1871"/>
      <c r="DQ1871"/>
      <c r="DR1871"/>
      <c r="DS1871"/>
      <c r="DT1871"/>
      <c r="DU1871"/>
      <c r="DV1871"/>
      <c r="DW1871"/>
      <c r="DX1871"/>
      <c r="DY1871"/>
      <c r="DZ1871"/>
      <c r="EA1871"/>
      <c r="EB1871"/>
      <c r="EC1871"/>
      <c r="ED1871"/>
      <c r="EE1871"/>
      <c r="EF1871"/>
      <c r="EG1871"/>
      <c r="EH1871"/>
      <c r="EI1871"/>
      <c r="EJ1871"/>
    </row>
    <row r="1872" spans="1:140" ht="15.75">
      <c r="A1872"/>
      <c r="B1872"/>
      <c r="C1872"/>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c r="CW1872"/>
      <c r="CX1872"/>
      <c r="CY1872"/>
      <c r="CZ1872"/>
      <c r="DA1872"/>
      <c r="DB1872"/>
      <c r="DC1872"/>
      <c r="DD1872"/>
      <c r="DE1872"/>
      <c r="DF1872"/>
      <c r="DG1872"/>
      <c r="DH1872"/>
      <c r="DI1872"/>
      <c r="DJ1872"/>
      <c r="DK1872"/>
      <c r="DL1872"/>
      <c r="DM1872"/>
      <c r="DN1872"/>
      <c r="DO1872"/>
      <c r="DP1872"/>
      <c r="DQ1872"/>
      <c r="DR1872"/>
      <c r="DS1872"/>
      <c r="DT1872"/>
      <c r="DU1872"/>
      <c r="DV1872"/>
      <c r="DW1872"/>
      <c r="DX1872"/>
      <c r="DY1872"/>
      <c r="DZ1872"/>
      <c r="EA1872"/>
      <c r="EB1872"/>
      <c r="EC1872"/>
      <c r="ED1872"/>
      <c r="EE1872"/>
      <c r="EF1872"/>
      <c r="EG1872"/>
      <c r="EH1872"/>
      <c r="EI1872"/>
      <c r="EJ1872"/>
    </row>
    <row r="1873" spans="1:140" ht="15.75">
      <c r="A1873"/>
      <c r="B1873"/>
      <c r="C1873"/>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c r="CW1873"/>
      <c r="CX1873"/>
      <c r="CY1873"/>
      <c r="CZ1873"/>
      <c r="DA1873"/>
      <c r="DB1873"/>
      <c r="DC1873"/>
      <c r="DD1873"/>
      <c r="DE1873"/>
      <c r="DF1873"/>
      <c r="DG1873"/>
      <c r="DH1873"/>
      <c r="DI1873"/>
      <c r="DJ1873"/>
      <c r="DK1873"/>
      <c r="DL1873"/>
      <c r="DM1873"/>
      <c r="DN1873"/>
      <c r="DO1873"/>
      <c r="DP1873"/>
      <c r="DQ1873"/>
      <c r="DR1873"/>
      <c r="DS1873"/>
      <c r="DT1873"/>
      <c r="DU1873"/>
      <c r="DV1873"/>
      <c r="DW1873"/>
      <c r="DX1873"/>
      <c r="DY1873"/>
      <c r="DZ1873"/>
      <c r="EA1873"/>
      <c r="EB1873"/>
      <c r="EC1873"/>
      <c r="ED1873"/>
      <c r="EE1873"/>
      <c r="EF1873"/>
      <c r="EG1873"/>
      <c r="EH1873"/>
      <c r="EI1873"/>
      <c r="EJ1873"/>
    </row>
    <row r="1874" spans="1:140" ht="15.75">
      <c r="A1874"/>
      <c r="B1874"/>
      <c r="C1874"/>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c r="CW1874"/>
      <c r="CX1874"/>
      <c r="CY1874"/>
      <c r="CZ1874"/>
      <c r="DA1874"/>
      <c r="DB1874"/>
      <c r="DC1874"/>
      <c r="DD1874"/>
      <c r="DE1874"/>
      <c r="DF1874"/>
      <c r="DG1874"/>
      <c r="DH1874"/>
      <c r="DI1874"/>
      <c r="DJ1874"/>
      <c r="DK1874"/>
      <c r="DL1874"/>
      <c r="DM1874"/>
      <c r="DN1874"/>
      <c r="DO1874"/>
      <c r="DP1874"/>
      <c r="DQ1874"/>
      <c r="DR1874"/>
      <c r="DS1874"/>
      <c r="DT1874"/>
      <c r="DU1874"/>
      <c r="DV1874"/>
      <c r="DW1874"/>
      <c r="DX1874"/>
      <c r="DY1874"/>
      <c r="DZ1874"/>
      <c r="EA1874"/>
      <c r="EB1874"/>
      <c r="EC1874"/>
      <c r="ED1874"/>
      <c r="EE1874"/>
      <c r="EF1874"/>
      <c r="EG1874"/>
      <c r="EH1874"/>
      <c r="EI1874"/>
      <c r="EJ1874"/>
    </row>
    <row r="1875" spans="1:140" ht="15.75">
      <c r="A1875"/>
      <c r="B1875"/>
      <c r="C1875"/>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c r="CW1875"/>
      <c r="CX1875"/>
      <c r="CY1875"/>
      <c r="CZ1875"/>
      <c r="DA1875"/>
      <c r="DB1875"/>
      <c r="DC1875"/>
      <c r="DD1875"/>
      <c r="DE1875"/>
      <c r="DF1875"/>
      <c r="DG1875"/>
      <c r="DH1875"/>
      <c r="DI1875"/>
      <c r="DJ1875"/>
      <c r="DK1875"/>
      <c r="DL1875"/>
      <c r="DM1875"/>
      <c r="DN1875"/>
      <c r="DO1875"/>
      <c r="DP1875"/>
      <c r="DQ1875"/>
      <c r="DR1875"/>
      <c r="DS1875"/>
      <c r="DT1875"/>
      <c r="DU1875"/>
      <c r="DV1875"/>
      <c r="DW1875"/>
      <c r="DX1875"/>
      <c r="DY1875"/>
      <c r="DZ1875"/>
      <c r="EA1875"/>
      <c r="EB1875"/>
      <c r="EC1875"/>
      <c r="ED1875"/>
      <c r="EE1875"/>
      <c r="EF1875"/>
      <c r="EG1875"/>
      <c r="EH1875"/>
      <c r="EI1875"/>
      <c r="EJ1875"/>
    </row>
    <row r="1876" spans="1:140" ht="15.75">
      <c r="A1876"/>
      <c r="B1876"/>
      <c r="C1876"/>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c r="CW1876"/>
      <c r="CX1876"/>
      <c r="CY1876"/>
      <c r="CZ1876"/>
      <c r="DA1876"/>
      <c r="DB1876"/>
      <c r="DC1876"/>
      <c r="DD1876"/>
      <c r="DE1876"/>
      <c r="DF1876"/>
      <c r="DG1876"/>
      <c r="DH1876"/>
      <c r="DI1876"/>
      <c r="DJ1876"/>
      <c r="DK1876"/>
      <c r="DL1876"/>
      <c r="DM1876"/>
      <c r="DN1876"/>
      <c r="DO1876"/>
      <c r="DP1876"/>
      <c r="DQ1876"/>
      <c r="DR1876"/>
      <c r="DS1876"/>
      <c r="DT1876"/>
      <c r="DU1876"/>
      <c r="DV1876"/>
      <c r="DW1876"/>
      <c r="DX1876"/>
      <c r="DY1876"/>
      <c r="DZ1876"/>
      <c r="EA1876"/>
      <c r="EB1876"/>
      <c r="EC1876"/>
      <c r="ED1876"/>
      <c r="EE1876"/>
      <c r="EF1876"/>
      <c r="EG1876"/>
      <c r="EH1876"/>
      <c r="EI1876"/>
      <c r="EJ1876"/>
    </row>
    <row r="1877" spans="1:140" ht="15.75">
      <c r="A1877"/>
      <c r="B1877"/>
      <c r="C1877"/>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c r="CW1877"/>
      <c r="CX1877"/>
      <c r="CY1877"/>
      <c r="CZ1877"/>
      <c r="DA1877"/>
      <c r="DB1877"/>
      <c r="DC1877"/>
      <c r="DD1877"/>
      <c r="DE1877"/>
      <c r="DF1877"/>
      <c r="DG1877"/>
      <c r="DH1877"/>
      <c r="DI1877"/>
      <c r="DJ1877"/>
      <c r="DK1877"/>
      <c r="DL1877"/>
      <c r="DM1877"/>
      <c r="DN1877"/>
      <c r="DO1877"/>
      <c r="DP1877"/>
      <c r="DQ1877"/>
      <c r="DR1877"/>
      <c r="DS1877"/>
      <c r="DT1877"/>
      <c r="DU1877"/>
      <c r="DV1877"/>
      <c r="DW1877"/>
      <c r="DX1877"/>
      <c r="DY1877"/>
      <c r="DZ1877"/>
      <c r="EA1877"/>
      <c r="EB1877"/>
      <c r="EC1877"/>
      <c r="ED1877"/>
      <c r="EE1877"/>
      <c r="EF1877"/>
      <c r="EG1877"/>
      <c r="EH1877"/>
      <c r="EI1877"/>
      <c r="EJ1877"/>
    </row>
    <row r="1878" spans="1:140" ht="15.75">
      <c r="A1878"/>
      <c r="B1878"/>
      <c r="C1878"/>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c r="CW1878"/>
      <c r="CX1878"/>
      <c r="CY1878"/>
      <c r="CZ1878"/>
      <c r="DA1878"/>
      <c r="DB1878"/>
      <c r="DC1878"/>
      <c r="DD1878"/>
      <c r="DE1878"/>
      <c r="DF1878"/>
      <c r="DG1878"/>
      <c r="DH1878"/>
      <c r="DI1878"/>
      <c r="DJ1878"/>
      <c r="DK1878"/>
      <c r="DL1878"/>
      <c r="DM1878"/>
      <c r="DN1878"/>
      <c r="DO1878"/>
      <c r="DP1878"/>
      <c r="DQ1878"/>
      <c r="DR1878"/>
      <c r="DS1878"/>
      <c r="DT1878"/>
      <c r="DU1878"/>
      <c r="DV1878"/>
      <c r="DW1878"/>
      <c r="DX1878"/>
      <c r="DY1878"/>
      <c r="DZ1878"/>
      <c r="EA1878"/>
      <c r="EB1878"/>
      <c r="EC1878"/>
      <c r="ED1878"/>
      <c r="EE1878"/>
      <c r="EF1878"/>
      <c r="EG1878"/>
      <c r="EH1878"/>
      <c r="EI1878"/>
      <c r="EJ1878"/>
    </row>
    <row r="1879" spans="1:140" ht="15.75">
      <c r="A1879"/>
      <c r="B1879"/>
      <c r="C1879"/>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c r="CW1879"/>
      <c r="CX1879"/>
      <c r="CY1879"/>
      <c r="CZ1879"/>
      <c r="DA1879"/>
      <c r="DB1879"/>
      <c r="DC1879"/>
      <c r="DD1879"/>
      <c r="DE1879"/>
      <c r="DF1879"/>
      <c r="DG1879"/>
      <c r="DH1879"/>
      <c r="DI1879"/>
      <c r="DJ1879"/>
      <c r="DK1879"/>
      <c r="DL1879"/>
      <c r="DM1879"/>
      <c r="DN1879"/>
      <c r="DO1879"/>
      <c r="DP1879"/>
      <c r="DQ1879"/>
      <c r="DR1879"/>
      <c r="DS1879"/>
      <c r="DT1879"/>
      <c r="DU1879"/>
      <c r="DV1879"/>
      <c r="DW1879"/>
      <c r="DX1879"/>
      <c r="DY1879"/>
      <c r="DZ1879"/>
      <c r="EA1879"/>
      <c r="EB1879"/>
      <c r="EC1879"/>
      <c r="ED1879"/>
      <c r="EE1879"/>
      <c r="EF1879"/>
      <c r="EG1879"/>
      <c r="EH1879"/>
      <c r="EI1879"/>
      <c r="EJ1879"/>
    </row>
    <row r="1880" spans="1:140" ht="15.75">
      <c r="A1880"/>
      <c r="B1880"/>
      <c r="C1880"/>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c r="CW1880"/>
      <c r="CX1880"/>
      <c r="CY1880"/>
      <c r="CZ1880"/>
      <c r="DA1880"/>
      <c r="DB1880"/>
      <c r="DC1880"/>
      <c r="DD1880"/>
      <c r="DE1880"/>
      <c r="DF1880"/>
      <c r="DG1880"/>
      <c r="DH1880"/>
      <c r="DI1880"/>
      <c r="DJ1880"/>
      <c r="DK1880"/>
      <c r="DL1880"/>
      <c r="DM1880"/>
      <c r="DN1880"/>
      <c r="DO1880"/>
      <c r="DP1880"/>
      <c r="DQ1880"/>
      <c r="DR1880"/>
      <c r="DS1880"/>
      <c r="DT1880"/>
      <c r="DU1880"/>
      <c r="DV1880"/>
      <c r="DW1880"/>
      <c r="DX1880"/>
      <c r="DY1880"/>
      <c r="DZ1880"/>
      <c r="EA1880"/>
      <c r="EB1880"/>
      <c r="EC1880"/>
      <c r="ED1880"/>
      <c r="EE1880"/>
      <c r="EF1880"/>
      <c r="EG1880"/>
      <c r="EH1880"/>
      <c r="EI1880"/>
      <c r="EJ1880"/>
    </row>
    <row r="1881" spans="1:140" ht="15.75">
      <c r="A1881"/>
      <c r="B1881"/>
      <c r="C1881"/>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c r="CW1881"/>
      <c r="CX1881"/>
      <c r="CY1881"/>
      <c r="CZ1881"/>
      <c r="DA1881"/>
      <c r="DB1881"/>
      <c r="DC1881"/>
      <c r="DD1881"/>
      <c r="DE1881"/>
      <c r="DF1881"/>
      <c r="DG1881"/>
      <c r="DH1881"/>
      <c r="DI1881"/>
      <c r="DJ1881"/>
      <c r="DK1881"/>
      <c r="DL1881"/>
      <c r="DM1881"/>
      <c r="DN1881"/>
      <c r="DO1881"/>
      <c r="DP1881"/>
      <c r="DQ1881"/>
      <c r="DR1881"/>
      <c r="DS1881"/>
      <c r="DT1881"/>
      <c r="DU1881"/>
      <c r="DV1881"/>
      <c r="DW1881"/>
      <c r="DX1881"/>
      <c r="DY1881"/>
      <c r="DZ1881"/>
      <c r="EA1881"/>
      <c r="EB1881"/>
      <c r="EC1881"/>
      <c r="ED1881"/>
      <c r="EE1881"/>
      <c r="EF1881"/>
      <c r="EG1881"/>
      <c r="EH1881"/>
      <c r="EI1881"/>
      <c r="EJ1881"/>
    </row>
    <row r="1882" spans="1:140" ht="15.75">
      <c r="A1882"/>
      <c r="B1882"/>
      <c r="C1882"/>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c r="CW1882"/>
      <c r="CX1882"/>
      <c r="CY1882"/>
      <c r="CZ1882"/>
      <c r="DA1882"/>
      <c r="DB1882"/>
      <c r="DC1882"/>
      <c r="DD1882"/>
      <c r="DE1882"/>
      <c r="DF1882"/>
      <c r="DG1882"/>
      <c r="DH1882"/>
      <c r="DI1882"/>
      <c r="DJ1882"/>
      <c r="DK1882"/>
      <c r="DL1882"/>
      <c r="DM1882"/>
      <c r="DN1882"/>
      <c r="DO1882"/>
      <c r="DP1882"/>
      <c r="DQ1882"/>
      <c r="DR1882"/>
      <c r="DS1882"/>
      <c r="DT1882"/>
      <c r="DU1882"/>
      <c r="DV1882"/>
      <c r="DW1882"/>
      <c r="DX1882"/>
      <c r="DY1882"/>
      <c r="DZ1882"/>
      <c r="EA1882"/>
      <c r="EB1882"/>
      <c r="EC1882"/>
      <c r="ED1882"/>
      <c r="EE1882"/>
      <c r="EF1882"/>
      <c r="EG1882"/>
      <c r="EH1882"/>
      <c r="EI1882"/>
      <c r="EJ1882"/>
    </row>
    <row r="1883" spans="1:140" ht="15.75">
      <c r="A1883"/>
      <c r="B1883"/>
      <c r="C1883"/>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c r="CW1883"/>
      <c r="CX1883"/>
      <c r="CY1883"/>
      <c r="CZ1883"/>
      <c r="DA1883"/>
      <c r="DB1883"/>
      <c r="DC1883"/>
      <c r="DD1883"/>
      <c r="DE1883"/>
      <c r="DF1883"/>
      <c r="DG1883"/>
      <c r="DH1883"/>
      <c r="DI1883"/>
      <c r="DJ1883"/>
      <c r="DK1883"/>
      <c r="DL1883"/>
      <c r="DM1883"/>
      <c r="DN1883"/>
      <c r="DO1883"/>
      <c r="DP1883"/>
      <c r="DQ1883"/>
      <c r="DR1883"/>
      <c r="DS1883"/>
      <c r="DT1883"/>
      <c r="DU1883"/>
      <c r="DV1883"/>
      <c r="DW1883"/>
      <c r="DX1883"/>
      <c r="DY1883"/>
      <c r="DZ1883"/>
      <c r="EA1883"/>
      <c r="EB1883"/>
      <c r="EC1883"/>
      <c r="ED1883"/>
      <c r="EE1883"/>
      <c r="EF1883"/>
      <c r="EG1883"/>
      <c r="EH1883"/>
      <c r="EI1883"/>
      <c r="EJ1883"/>
    </row>
    <row r="1884" spans="1:140" ht="15.75">
      <c r="A1884"/>
      <c r="B1884"/>
      <c r="C1884"/>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c r="CW1884"/>
      <c r="CX1884"/>
      <c r="CY1884"/>
      <c r="CZ1884"/>
      <c r="DA1884"/>
      <c r="DB1884"/>
      <c r="DC1884"/>
      <c r="DD1884"/>
      <c r="DE1884"/>
      <c r="DF1884"/>
      <c r="DG1884"/>
      <c r="DH1884"/>
      <c r="DI1884"/>
      <c r="DJ1884"/>
      <c r="DK1884"/>
      <c r="DL1884"/>
      <c r="DM1884"/>
      <c r="DN1884"/>
      <c r="DO1884"/>
      <c r="DP1884"/>
      <c r="DQ1884"/>
      <c r="DR1884"/>
      <c r="DS1884"/>
      <c r="DT1884"/>
      <c r="DU1884"/>
      <c r="DV1884"/>
      <c r="DW1884"/>
      <c r="DX1884"/>
      <c r="DY1884"/>
      <c r="DZ1884"/>
      <c r="EA1884"/>
      <c r="EB1884"/>
      <c r="EC1884"/>
      <c r="ED1884"/>
      <c r="EE1884"/>
      <c r="EF1884"/>
      <c r="EG1884"/>
      <c r="EH1884"/>
      <c r="EI1884"/>
      <c r="EJ1884"/>
    </row>
    <row r="1885" spans="1:140" ht="15.75">
      <c r="A1885"/>
      <c r="B1885"/>
      <c r="C1885"/>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c r="CW1885"/>
      <c r="CX1885"/>
      <c r="CY1885"/>
      <c r="CZ1885"/>
      <c r="DA1885"/>
      <c r="DB1885"/>
      <c r="DC1885"/>
      <c r="DD1885"/>
      <c r="DE1885"/>
      <c r="DF1885"/>
      <c r="DG1885"/>
      <c r="DH1885"/>
      <c r="DI1885"/>
      <c r="DJ1885"/>
      <c r="DK1885"/>
      <c r="DL1885"/>
      <c r="DM1885"/>
      <c r="DN1885"/>
      <c r="DO1885"/>
      <c r="DP1885"/>
      <c r="DQ1885"/>
      <c r="DR1885"/>
      <c r="DS1885"/>
      <c r="DT1885"/>
      <c r="DU1885"/>
      <c r="DV1885"/>
      <c r="DW1885"/>
      <c r="DX1885"/>
      <c r="DY1885"/>
      <c r="DZ1885"/>
      <c r="EA1885"/>
      <c r="EB1885"/>
      <c r="EC1885"/>
      <c r="ED1885"/>
      <c r="EE1885"/>
      <c r="EF1885"/>
      <c r="EG1885"/>
      <c r="EH1885"/>
      <c r="EI1885"/>
      <c r="EJ1885"/>
    </row>
    <row r="1886" spans="1:140" ht="15.75">
      <c r="A1886"/>
      <c r="B1886"/>
      <c r="C1886"/>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c r="CW1886"/>
      <c r="CX1886"/>
      <c r="CY1886"/>
      <c r="CZ1886"/>
      <c r="DA1886"/>
      <c r="DB1886"/>
      <c r="DC1886"/>
      <c r="DD1886"/>
      <c r="DE1886"/>
      <c r="DF1886"/>
      <c r="DG1886"/>
      <c r="DH1886"/>
      <c r="DI1886"/>
      <c r="DJ1886"/>
      <c r="DK1886"/>
      <c r="DL1886"/>
      <c r="DM1886"/>
      <c r="DN1886"/>
      <c r="DO1886"/>
      <c r="DP1886"/>
      <c r="DQ1886"/>
      <c r="DR1886"/>
      <c r="DS1886"/>
      <c r="DT1886"/>
      <c r="DU1886"/>
      <c r="DV1886"/>
      <c r="DW1886"/>
      <c r="DX1886"/>
      <c r="DY1886"/>
      <c r="DZ1886"/>
      <c r="EA1886"/>
      <c r="EB1886"/>
      <c r="EC1886"/>
      <c r="ED1886"/>
      <c r="EE1886"/>
      <c r="EF1886"/>
      <c r="EG1886"/>
      <c r="EH1886"/>
      <c r="EI1886"/>
      <c r="EJ1886"/>
    </row>
    <row r="1887" spans="1:140" ht="15.75">
      <c r="A1887"/>
      <c r="B1887"/>
      <c r="C1887"/>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c r="CW1887"/>
      <c r="CX1887"/>
      <c r="CY1887"/>
      <c r="CZ1887"/>
      <c r="DA1887"/>
      <c r="DB1887"/>
      <c r="DC1887"/>
      <c r="DD1887"/>
      <c r="DE1887"/>
      <c r="DF1887"/>
      <c r="DG1887"/>
      <c r="DH1887"/>
      <c r="DI1887"/>
      <c r="DJ1887"/>
      <c r="DK1887"/>
      <c r="DL1887"/>
      <c r="DM1887"/>
      <c r="DN1887"/>
      <c r="DO1887"/>
      <c r="DP1887"/>
      <c r="DQ1887"/>
      <c r="DR1887"/>
      <c r="DS1887"/>
      <c r="DT1887"/>
      <c r="DU1887"/>
      <c r="DV1887"/>
      <c r="DW1887"/>
      <c r="DX1887"/>
      <c r="DY1887"/>
      <c r="DZ1887"/>
      <c r="EA1887"/>
      <c r="EB1887"/>
      <c r="EC1887"/>
      <c r="ED1887"/>
      <c r="EE1887"/>
      <c r="EF1887"/>
      <c r="EG1887"/>
      <c r="EH1887"/>
      <c r="EI1887"/>
      <c r="EJ1887"/>
    </row>
    <row r="1888" spans="1:140" ht="15.75">
      <c r="A1888"/>
      <c r="B1888"/>
      <c r="C1888"/>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c r="CW1888"/>
      <c r="CX1888"/>
      <c r="CY1888"/>
      <c r="CZ1888"/>
      <c r="DA1888"/>
      <c r="DB1888"/>
      <c r="DC1888"/>
      <c r="DD1888"/>
      <c r="DE1888"/>
      <c r="DF1888"/>
      <c r="DG1888"/>
      <c r="DH1888"/>
      <c r="DI1888"/>
      <c r="DJ1888"/>
      <c r="DK1888"/>
      <c r="DL1888"/>
      <c r="DM1888"/>
      <c r="DN1888"/>
      <c r="DO1888"/>
      <c r="DP1888"/>
      <c r="DQ1888"/>
      <c r="DR1888"/>
      <c r="DS1888"/>
      <c r="DT1888"/>
      <c r="DU1888"/>
      <c r="DV1888"/>
      <c r="DW1888"/>
      <c r="DX1888"/>
      <c r="DY1888"/>
      <c r="DZ1888"/>
      <c r="EA1888"/>
      <c r="EB1888"/>
      <c r="EC1888"/>
      <c r="ED1888"/>
      <c r="EE1888"/>
      <c r="EF1888"/>
      <c r="EG1888"/>
      <c r="EH1888"/>
      <c r="EI1888"/>
      <c r="EJ1888"/>
    </row>
    <row r="1889" spans="1:140" ht="15.75">
      <c r="A1889"/>
      <c r="B1889"/>
      <c r="C1889"/>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c r="CW1889"/>
      <c r="CX1889"/>
      <c r="CY1889"/>
      <c r="CZ1889"/>
      <c r="DA1889"/>
      <c r="DB1889"/>
      <c r="DC1889"/>
      <c r="DD1889"/>
      <c r="DE1889"/>
      <c r="DF1889"/>
      <c r="DG1889"/>
      <c r="DH1889"/>
      <c r="DI1889"/>
      <c r="DJ1889"/>
      <c r="DK1889"/>
      <c r="DL1889"/>
      <c r="DM1889"/>
      <c r="DN1889"/>
      <c r="DO1889"/>
      <c r="DP1889"/>
      <c r="DQ1889"/>
      <c r="DR1889"/>
      <c r="DS1889"/>
      <c r="DT1889"/>
      <c r="DU1889"/>
      <c r="DV1889"/>
      <c r="DW1889"/>
      <c r="DX1889"/>
      <c r="DY1889"/>
      <c r="DZ1889"/>
      <c r="EA1889"/>
      <c r="EB1889"/>
      <c r="EC1889"/>
      <c r="ED1889"/>
      <c r="EE1889"/>
      <c r="EF1889"/>
      <c r="EG1889"/>
      <c r="EH1889"/>
      <c r="EI1889"/>
      <c r="EJ1889"/>
    </row>
    <row r="1890" spans="1:140" ht="15.75">
      <c r="A1890"/>
      <c r="B1890"/>
      <c r="C1890"/>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c r="CW1890"/>
      <c r="CX1890"/>
      <c r="CY1890"/>
      <c r="CZ1890"/>
      <c r="DA1890"/>
      <c r="DB1890"/>
      <c r="DC1890"/>
      <c r="DD1890"/>
      <c r="DE1890"/>
      <c r="DF1890"/>
      <c r="DG1890"/>
      <c r="DH1890"/>
      <c r="DI1890"/>
      <c r="DJ1890"/>
      <c r="DK1890"/>
      <c r="DL1890"/>
      <c r="DM1890"/>
      <c r="DN1890"/>
      <c r="DO1890"/>
      <c r="DP1890"/>
      <c r="DQ1890"/>
      <c r="DR1890"/>
      <c r="DS1890"/>
      <c r="DT1890"/>
      <c r="DU1890"/>
      <c r="DV1890"/>
      <c r="DW1890"/>
      <c r="DX1890"/>
      <c r="DY1890"/>
      <c r="DZ1890"/>
      <c r="EA1890"/>
      <c r="EB1890"/>
      <c r="EC1890"/>
      <c r="ED1890"/>
      <c r="EE1890"/>
      <c r="EF1890"/>
      <c r="EG1890"/>
      <c r="EH1890"/>
      <c r="EI1890"/>
      <c r="EJ1890"/>
    </row>
    <row r="1891" spans="1:140" ht="15.75">
      <c r="A1891"/>
      <c r="B1891"/>
      <c r="C1891"/>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c r="CW1891"/>
      <c r="CX1891"/>
      <c r="CY1891"/>
      <c r="CZ1891"/>
      <c r="DA1891"/>
      <c r="DB1891"/>
      <c r="DC1891"/>
      <c r="DD1891"/>
      <c r="DE1891"/>
      <c r="DF1891"/>
      <c r="DG1891"/>
      <c r="DH1891"/>
      <c r="DI1891"/>
      <c r="DJ1891"/>
      <c r="DK1891"/>
      <c r="DL1891"/>
      <c r="DM1891"/>
      <c r="DN1891"/>
      <c r="DO1891"/>
      <c r="DP1891"/>
      <c r="DQ1891"/>
      <c r="DR1891"/>
      <c r="DS1891"/>
      <c r="DT1891"/>
      <c r="DU1891"/>
      <c r="DV1891"/>
      <c r="DW1891"/>
      <c r="DX1891"/>
      <c r="DY1891"/>
      <c r="DZ1891"/>
      <c r="EA1891"/>
      <c r="EB1891"/>
      <c r="EC1891"/>
      <c r="ED1891"/>
      <c r="EE1891"/>
      <c r="EF1891"/>
      <c r="EG1891"/>
      <c r="EH1891"/>
      <c r="EI1891"/>
      <c r="EJ1891"/>
    </row>
    <row r="1892" spans="1:140" ht="15.75">
      <c r="A1892"/>
      <c r="B1892"/>
      <c r="C1892"/>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c r="CW1892"/>
      <c r="CX1892"/>
      <c r="CY1892"/>
      <c r="CZ1892"/>
      <c r="DA1892"/>
      <c r="DB1892"/>
      <c r="DC1892"/>
      <c r="DD1892"/>
      <c r="DE1892"/>
      <c r="DF1892"/>
      <c r="DG1892"/>
      <c r="DH1892"/>
      <c r="DI1892"/>
      <c r="DJ1892"/>
      <c r="DK1892"/>
      <c r="DL1892"/>
      <c r="DM1892"/>
      <c r="DN1892"/>
      <c r="DO1892"/>
      <c r="DP1892"/>
      <c r="DQ1892"/>
      <c r="DR1892"/>
      <c r="DS1892"/>
      <c r="DT1892"/>
      <c r="DU1892"/>
      <c r="DV1892"/>
      <c r="DW1892"/>
      <c r="DX1892"/>
      <c r="DY1892"/>
      <c r="DZ1892"/>
      <c r="EA1892"/>
      <c r="EB1892"/>
      <c r="EC1892"/>
      <c r="ED1892"/>
      <c r="EE1892"/>
      <c r="EF1892"/>
      <c r="EG1892"/>
      <c r="EH1892"/>
      <c r="EI1892"/>
      <c r="EJ1892"/>
    </row>
    <row r="1893" spans="1:140" ht="15.75">
      <c r="A1893"/>
      <c r="B1893"/>
      <c r="C1893"/>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c r="CW1893"/>
      <c r="CX1893"/>
      <c r="CY1893"/>
      <c r="CZ1893"/>
      <c r="DA1893"/>
      <c r="DB1893"/>
      <c r="DC1893"/>
      <c r="DD1893"/>
      <c r="DE1893"/>
      <c r="DF1893"/>
      <c r="DG1893"/>
      <c r="DH1893"/>
      <c r="DI1893"/>
      <c r="DJ1893"/>
      <c r="DK1893"/>
      <c r="DL1893"/>
      <c r="DM1893"/>
      <c r="DN1893"/>
      <c r="DO1893"/>
      <c r="DP1893"/>
      <c r="DQ1893"/>
      <c r="DR1893"/>
      <c r="DS1893"/>
      <c r="DT1893"/>
      <c r="DU1893"/>
      <c r="DV1893"/>
      <c r="DW1893"/>
      <c r="DX1893"/>
      <c r="DY1893"/>
      <c r="DZ1893"/>
      <c r="EA1893"/>
      <c r="EB1893"/>
      <c r="EC1893"/>
      <c r="ED1893"/>
      <c r="EE1893"/>
      <c r="EF1893"/>
      <c r="EG1893"/>
      <c r="EH1893"/>
      <c r="EI1893"/>
      <c r="EJ1893"/>
    </row>
    <row r="1894" spans="1:140" ht="15.75">
      <c r="A1894"/>
      <c r="B1894"/>
      <c r="C1894"/>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c r="CW1894"/>
      <c r="CX1894"/>
      <c r="CY1894"/>
      <c r="CZ1894"/>
      <c r="DA1894"/>
      <c r="DB1894"/>
      <c r="DC1894"/>
      <c r="DD1894"/>
      <c r="DE1894"/>
      <c r="DF1894"/>
      <c r="DG1894"/>
      <c r="DH1894"/>
      <c r="DI1894"/>
      <c r="DJ1894"/>
      <c r="DK1894"/>
      <c r="DL1894"/>
      <c r="DM1894"/>
      <c r="DN1894"/>
      <c r="DO1894"/>
      <c r="DP1894"/>
      <c r="DQ1894"/>
      <c r="DR1894"/>
      <c r="DS1894"/>
      <c r="DT1894"/>
      <c r="DU1894"/>
      <c r="DV1894"/>
      <c r="DW1894"/>
      <c r="DX1894"/>
      <c r="DY1894"/>
      <c r="DZ1894"/>
      <c r="EA1894"/>
      <c r="EB1894"/>
      <c r="EC1894"/>
      <c r="ED1894"/>
      <c r="EE1894"/>
      <c r="EF1894"/>
      <c r="EG1894"/>
      <c r="EH1894"/>
      <c r="EI1894"/>
      <c r="EJ1894"/>
    </row>
    <row r="1895" spans="1:140" ht="15.75">
      <c r="A1895"/>
      <c r="B1895"/>
      <c r="C1895"/>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c r="CW1895"/>
      <c r="CX1895"/>
      <c r="CY1895"/>
      <c r="CZ1895"/>
      <c r="DA1895"/>
      <c r="DB1895"/>
      <c r="DC1895"/>
      <c r="DD1895"/>
      <c r="DE1895"/>
      <c r="DF1895"/>
      <c r="DG1895"/>
      <c r="DH1895"/>
      <c r="DI1895"/>
      <c r="DJ1895"/>
      <c r="DK1895"/>
      <c r="DL1895"/>
      <c r="DM1895"/>
      <c r="DN1895"/>
      <c r="DO1895"/>
      <c r="DP1895"/>
      <c r="DQ1895"/>
      <c r="DR1895"/>
      <c r="DS1895"/>
      <c r="DT1895"/>
      <c r="DU1895"/>
      <c r="DV1895"/>
      <c r="DW1895"/>
      <c r="DX1895"/>
      <c r="DY1895"/>
      <c r="DZ1895"/>
      <c r="EA1895"/>
      <c r="EB1895"/>
      <c r="EC1895"/>
      <c r="ED1895"/>
      <c r="EE1895"/>
      <c r="EF1895"/>
      <c r="EG1895"/>
      <c r="EH1895"/>
      <c r="EI1895"/>
      <c r="EJ1895"/>
    </row>
    <row r="1896" spans="1:140" ht="15.75">
      <c r="A1896"/>
      <c r="B1896"/>
      <c r="C1896"/>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c r="CW1896"/>
      <c r="CX1896"/>
      <c r="CY1896"/>
      <c r="CZ1896"/>
      <c r="DA1896"/>
      <c r="DB1896"/>
      <c r="DC1896"/>
      <c r="DD1896"/>
      <c r="DE1896"/>
      <c r="DF1896"/>
      <c r="DG1896"/>
      <c r="DH1896"/>
      <c r="DI1896"/>
      <c r="DJ1896"/>
      <c r="DK1896"/>
      <c r="DL1896"/>
      <c r="DM1896"/>
      <c r="DN1896"/>
      <c r="DO1896"/>
      <c r="DP1896"/>
      <c r="DQ1896"/>
      <c r="DR1896"/>
      <c r="DS1896"/>
      <c r="DT1896"/>
      <c r="DU1896"/>
      <c r="DV1896"/>
      <c r="DW1896"/>
      <c r="DX1896"/>
      <c r="DY1896"/>
      <c r="DZ1896"/>
      <c r="EA1896"/>
      <c r="EB1896"/>
      <c r="EC1896"/>
      <c r="ED1896"/>
      <c r="EE1896"/>
      <c r="EF1896"/>
      <c r="EG1896"/>
      <c r="EH1896"/>
      <c r="EI1896"/>
      <c r="EJ1896"/>
    </row>
    <row r="1897" spans="1:140" ht="15.75">
      <c r="A1897"/>
      <c r="B1897"/>
      <c r="C1897"/>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c r="CW1897"/>
      <c r="CX1897"/>
      <c r="CY1897"/>
      <c r="CZ1897"/>
      <c r="DA1897"/>
      <c r="DB1897"/>
      <c r="DC1897"/>
      <c r="DD1897"/>
      <c r="DE1897"/>
      <c r="DF1897"/>
      <c r="DG1897"/>
      <c r="DH1897"/>
      <c r="DI1897"/>
      <c r="DJ1897"/>
      <c r="DK1897"/>
      <c r="DL1897"/>
      <c r="DM1897"/>
      <c r="DN1897"/>
      <c r="DO1897"/>
      <c r="DP1897"/>
      <c r="DQ1897"/>
      <c r="DR1897"/>
      <c r="DS1897"/>
      <c r="DT1897"/>
      <c r="DU1897"/>
      <c r="DV1897"/>
      <c r="DW1897"/>
      <c r="DX1897"/>
      <c r="DY1897"/>
      <c r="DZ1897"/>
      <c r="EA1897"/>
      <c r="EB1897"/>
      <c r="EC1897"/>
      <c r="ED1897"/>
      <c r="EE1897"/>
      <c r="EF1897"/>
      <c r="EG1897"/>
      <c r="EH1897"/>
      <c r="EI1897"/>
      <c r="EJ1897"/>
    </row>
    <row r="1898" spans="1:140" ht="15.75">
      <c r="A1898"/>
      <c r="B1898"/>
      <c r="C1898"/>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c r="CW1898"/>
      <c r="CX1898"/>
      <c r="CY1898"/>
      <c r="CZ1898"/>
      <c r="DA1898"/>
      <c r="DB1898"/>
      <c r="DC1898"/>
      <c r="DD1898"/>
      <c r="DE1898"/>
      <c r="DF1898"/>
      <c r="DG1898"/>
      <c r="DH1898"/>
      <c r="DI1898"/>
      <c r="DJ1898"/>
      <c r="DK1898"/>
      <c r="DL1898"/>
      <c r="DM1898"/>
      <c r="DN1898"/>
      <c r="DO1898"/>
      <c r="DP1898"/>
      <c r="DQ1898"/>
      <c r="DR1898"/>
      <c r="DS1898"/>
      <c r="DT1898"/>
      <c r="DU1898"/>
      <c r="DV1898"/>
      <c r="DW1898"/>
      <c r="DX1898"/>
      <c r="DY1898"/>
      <c r="DZ1898"/>
      <c r="EA1898"/>
      <c r="EB1898"/>
      <c r="EC1898"/>
      <c r="ED1898"/>
      <c r="EE1898"/>
      <c r="EF1898"/>
      <c r="EG1898"/>
      <c r="EH1898"/>
      <c r="EI1898"/>
      <c r="EJ1898"/>
    </row>
    <row r="1899" spans="1:140" ht="15.75">
      <c r="A1899"/>
      <c r="B1899"/>
      <c r="C1899"/>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c r="CW1899"/>
      <c r="CX1899"/>
      <c r="CY1899"/>
      <c r="CZ1899"/>
      <c r="DA1899"/>
      <c r="DB1899"/>
      <c r="DC1899"/>
      <c r="DD1899"/>
      <c r="DE1899"/>
      <c r="DF1899"/>
      <c r="DG1899"/>
      <c r="DH1899"/>
      <c r="DI1899"/>
      <c r="DJ1899"/>
      <c r="DK1899"/>
      <c r="DL1899"/>
      <c r="DM1899"/>
      <c r="DN1899"/>
      <c r="DO1899"/>
      <c r="DP1899"/>
      <c r="DQ1899"/>
      <c r="DR1899"/>
      <c r="DS1899"/>
      <c r="DT1899"/>
      <c r="DU1899"/>
      <c r="DV1899"/>
      <c r="DW1899"/>
      <c r="DX1899"/>
      <c r="DY1899"/>
      <c r="DZ1899"/>
      <c r="EA1899"/>
      <c r="EB1899"/>
      <c r="EC1899"/>
      <c r="ED1899"/>
      <c r="EE1899"/>
      <c r="EF1899"/>
      <c r="EG1899"/>
      <c r="EH1899"/>
      <c r="EI1899"/>
      <c r="EJ1899"/>
    </row>
    <row r="1900" spans="1:140" ht="15.75">
      <c r="A1900"/>
      <c r="B1900"/>
      <c r="C1900"/>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c r="CW1900"/>
      <c r="CX1900"/>
      <c r="CY1900"/>
      <c r="CZ1900"/>
      <c r="DA1900"/>
      <c r="DB1900"/>
      <c r="DC1900"/>
      <c r="DD1900"/>
      <c r="DE1900"/>
      <c r="DF1900"/>
      <c r="DG1900"/>
      <c r="DH1900"/>
      <c r="DI1900"/>
      <c r="DJ1900"/>
      <c r="DK1900"/>
      <c r="DL1900"/>
      <c r="DM1900"/>
      <c r="DN1900"/>
      <c r="DO1900"/>
      <c r="DP1900"/>
      <c r="DQ1900"/>
      <c r="DR1900"/>
      <c r="DS1900"/>
      <c r="DT1900"/>
      <c r="DU1900"/>
      <c r="DV1900"/>
      <c r="DW1900"/>
      <c r="DX1900"/>
      <c r="DY1900"/>
      <c r="DZ1900"/>
      <c r="EA1900"/>
      <c r="EB1900"/>
      <c r="EC1900"/>
      <c r="ED1900"/>
      <c r="EE1900"/>
      <c r="EF1900"/>
      <c r="EG1900"/>
      <c r="EH1900"/>
      <c r="EI1900"/>
      <c r="EJ1900"/>
    </row>
    <row r="1901" spans="1:140" ht="15.75">
      <c r="A1901"/>
      <c r="B1901"/>
      <c r="C1901"/>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c r="CW1901"/>
      <c r="CX1901"/>
      <c r="CY1901"/>
      <c r="CZ1901"/>
      <c r="DA1901"/>
      <c r="DB1901"/>
      <c r="DC1901"/>
      <c r="DD1901"/>
      <c r="DE1901"/>
      <c r="DF1901"/>
      <c r="DG1901"/>
      <c r="DH1901"/>
      <c r="DI1901"/>
      <c r="DJ1901"/>
      <c r="DK1901"/>
      <c r="DL1901"/>
      <c r="DM1901"/>
      <c r="DN1901"/>
      <c r="DO1901"/>
      <c r="DP1901"/>
      <c r="DQ1901"/>
      <c r="DR1901"/>
      <c r="DS1901"/>
      <c r="DT1901"/>
      <c r="DU1901"/>
      <c r="DV1901"/>
      <c r="DW1901"/>
      <c r="DX1901"/>
      <c r="DY1901"/>
      <c r="DZ1901"/>
      <c r="EA1901"/>
      <c r="EB1901"/>
      <c r="EC1901"/>
      <c r="ED1901"/>
      <c r="EE1901"/>
      <c r="EF1901"/>
      <c r="EG1901"/>
      <c r="EH1901"/>
      <c r="EI1901"/>
      <c r="EJ1901"/>
    </row>
    <row r="1902" spans="1:140" ht="15.75">
      <c r="A1902"/>
      <c r="B1902"/>
      <c r="C1902"/>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c r="CW1902"/>
      <c r="CX1902"/>
      <c r="CY1902"/>
      <c r="CZ1902"/>
      <c r="DA1902"/>
      <c r="DB1902"/>
      <c r="DC1902"/>
      <c r="DD1902"/>
      <c r="DE1902"/>
      <c r="DF1902"/>
      <c r="DG1902"/>
      <c r="DH1902"/>
      <c r="DI1902"/>
      <c r="DJ1902"/>
      <c r="DK1902"/>
      <c r="DL1902"/>
      <c r="DM1902"/>
      <c r="DN1902"/>
      <c r="DO1902"/>
      <c r="DP1902"/>
      <c r="DQ1902"/>
      <c r="DR1902"/>
      <c r="DS1902"/>
      <c r="DT1902"/>
      <c r="DU1902"/>
      <c r="DV1902"/>
      <c r="DW1902"/>
      <c r="DX1902"/>
      <c r="DY1902"/>
      <c r="DZ1902"/>
      <c r="EA1902"/>
      <c r="EB1902"/>
      <c r="EC1902"/>
      <c r="ED1902"/>
      <c r="EE1902"/>
      <c r="EF1902"/>
      <c r="EG1902"/>
      <c r="EH1902"/>
      <c r="EI1902"/>
      <c r="EJ1902"/>
    </row>
    <row r="1903" spans="1:140" ht="15.75">
      <c r="A1903"/>
      <c r="B1903"/>
      <c r="C1903"/>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c r="CW1903"/>
      <c r="CX1903"/>
      <c r="CY1903"/>
      <c r="CZ1903"/>
      <c r="DA1903"/>
      <c r="DB1903"/>
      <c r="DC1903"/>
      <c r="DD1903"/>
      <c r="DE1903"/>
      <c r="DF1903"/>
      <c r="DG1903"/>
      <c r="DH1903"/>
      <c r="DI1903"/>
      <c r="DJ1903"/>
      <c r="DK1903"/>
      <c r="DL1903"/>
      <c r="DM1903"/>
      <c r="DN1903"/>
      <c r="DO1903"/>
      <c r="DP1903"/>
      <c r="DQ1903"/>
      <c r="DR1903"/>
      <c r="DS1903"/>
      <c r="DT1903"/>
      <c r="DU1903"/>
      <c r="DV1903"/>
      <c r="DW1903"/>
      <c r="DX1903"/>
      <c r="DY1903"/>
      <c r="DZ1903"/>
      <c r="EA1903"/>
      <c r="EB1903"/>
      <c r="EC1903"/>
      <c r="ED1903"/>
      <c r="EE1903"/>
      <c r="EF1903"/>
      <c r="EG1903"/>
      <c r="EH1903"/>
      <c r="EI1903"/>
      <c r="EJ1903"/>
    </row>
    <row r="1904" spans="1:140" ht="15.75">
      <c r="A1904"/>
      <c r="B1904"/>
      <c r="C1904"/>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c r="CW1904"/>
      <c r="CX1904"/>
      <c r="CY1904"/>
      <c r="CZ1904"/>
      <c r="DA1904"/>
      <c r="DB1904"/>
      <c r="DC1904"/>
      <c r="DD1904"/>
      <c r="DE1904"/>
      <c r="DF1904"/>
      <c r="DG1904"/>
      <c r="DH1904"/>
      <c r="DI1904"/>
      <c r="DJ1904"/>
      <c r="DK1904"/>
      <c r="DL1904"/>
      <c r="DM1904"/>
      <c r="DN1904"/>
      <c r="DO1904"/>
      <c r="DP1904"/>
      <c r="DQ1904"/>
      <c r="DR1904"/>
      <c r="DS1904"/>
      <c r="DT1904"/>
      <c r="DU1904"/>
      <c r="DV1904"/>
      <c r="DW1904"/>
      <c r="DX1904"/>
      <c r="DY1904"/>
      <c r="DZ1904"/>
      <c r="EA1904"/>
      <c r="EB1904"/>
      <c r="EC1904"/>
      <c r="ED1904"/>
      <c r="EE1904"/>
      <c r="EF1904"/>
      <c r="EG1904"/>
      <c r="EH1904"/>
      <c r="EI1904"/>
      <c r="EJ1904"/>
    </row>
    <row r="1905" spans="1:140" ht="15.75">
      <c r="A1905"/>
      <c r="B1905"/>
      <c r="C1905"/>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c r="CW1905"/>
      <c r="CX1905"/>
      <c r="CY1905"/>
      <c r="CZ1905"/>
      <c r="DA1905"/>
      <c r="DB1905"/>
      <c r="DC1905"/>
      <c r="DD1905"/>
      <c r="DE1905"/>
      <c r="DF1905"/>
      <c r="DG1905"/>
      <c r="DH1905"/>
      <c r="DI1905"/>
      <c r="DJ1905"/>
      <c r="DK1905"/>
      <c r="DL1905"/>
      <c r="DM1905"/>
      <c r="DN1905"/>
      <c r="DO1905"/>
      <c r="DP1905"/>
      <c r="DQ1905"/>
      <c r="DR1905"/>
      <c r="DS1905"/>
      <c r="DT1905"/>
      <c r="DU1905"/>
      <c r="DV1905"/>
      <c r="DW1905"/>
      <c r="DX1905"/>
      <c r="DY1905"/>
      <c r="DZ1905"/>
      <c r="EA1905"/>
      <c r="EB1905"/>
      <c r="EC1905"/>
      <c r="ED1905"/>
      <c r="EE1905"/>
      <c r="EF1905"/>
      <c r="EG1905"/>
      <c r="EH1905"/>
      <c r="EI1905"/>
      <c r="EJ1905"/>
    </row>
    <row r="1906" spans="1:140" ht="15.75">
      <c r="A1906"/>
      <c r="B1906"/>
      <c r="C1906"/>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c r="CW1906"/>
      <c r="CX1906"/>
      <c r="CY1906"/>
      <c r="CZ1906"/>
      <c r="DA1906"/>
      <c r="DB1906"/>
      <c r="DC1906"/>
      <c r="DD1906"/>
      <c r="DE1906"/>
      <c r="DF1906"/>
      <c r="DG1906"/>
      <c r="DH1906"/>
      <c r="DI1906"/>
      <c r="DJ1906"/>
      <c r="DK1906"/>
      <c r="DL1906"/>
      <c r="DM1906"/>
      <c r="DN1906"/>
      <c r="DO1906"/>
      <c r="DP1906"/>
      <c r="DQ1906"/>
      <c r="DR1906"/>
      <c r="DS1906"/>
      <c r="DT1906"/>
      <c r="DU1906"/>
      <c r="DV1906"/>
      <c r="DW1906"/>
      <c r="DX1906"/>
      <c r="DY1906"/>
      <c r="DZ1906"/>
      <c r="EA1906"/>
      <c r="EB1906"/>
      <c r="EC1906"/>
      <c r="ED1906"/>
      <c r="EE1906"/>
      <c r="EF1906"/>
      <c r="EG1906"/>
      <c r="EH1906"/>
      <c r="EI1906"/>
      <c r="EJ1906"/>
    </row>
    <row r="1907" spans="1:140" ht="15.75">
      <c r="A1907"/>
      <c r="B1907"/>
      <c r="C1907"/>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c r="CW1907"/>
      <c r="CX1907"/>
      <c r="CY1907"/>
      <c r="CZ1907"/>
      <c r="DA1907"/>
      <c r="DB1907"/>
      <c r="DC1907"/>
      <c r="DD1907"/>
      <c r="DE1907"/>
      <c r="DF1907"/>
      <c r="DG1907"/>
      <c r="DH1907"/>
      <c r="DI1907"/>
      <c r="DJ1907"/>
      <c r="DK1907"/>
      <c r="DL1907"/>
      <c r="DM1907"/>
      <c r="DN1907"/>
      <c r="DO1907"/>
      <c r="DP1907"/>
      <c r="DQ1907"/>
      <c r="DR1907"/>
      <c r="DS1907"/>
      <c r="DT1907"/>
      <c r="DU1907"/>
      <c r="DV1907"/>
      <c r="DW1907"/>
      <c r="DX1907"/>
      <c r="DY1907"/>
      <c r="DZ1907"/>
      <c r="EA1907"/>
      <c r="EB1907"/>
      <c r="EC1907"/>
      <c r="ED1907"/>
      <c r="EE1907"/>
      <c r="EF1907"/>
      <c r="EG1907"/>
      <c r="EH1907"/>
      <c r="EI1907"/>
      <c r="EJ1907"/>
    </row>
    <row r="1908" spans="1:140" ht="15.75">
      <c r="A1908"/>
      <c r="B1908"/>
      <c r="C1908"/>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c r="CW1908"/>
      <c r="CX1908"/>
      <c r="CY1908"/>
      <c r="CZ1908"/>
      <c r="DA1908"/>
      <c r="DB1908"/>
      <c r="DC1908"/>
      <c r="DD1908"/>
      <c r="DE1908"/>
      <c r="DF1908"/>
      <c r="DG1908"/>
      <c r="DH1908"/>
      <c r="DI1908"/>
      <c r="DJ1908"/>
      <c r="DK1908"/>
      <c r="DL1908"/>
      <c r="DM1908"/>
      <c r="DN1908"/>
      <c r="DO1908"/>
      <c r="DP1908"/>
      <c r="DQ1908"/>
      <c r="DR1908"/>
      <c r="DS1908"/>
      <c r="DT1908"/>
      <c r="DU1908"/>
      <c r="DV1908"/>
      <c r="DW1908"/>
      <c r="DX1908"/>
      <c r="DY1908"/>
      <c r="DZ1908"/>
      <c r="EA1908"/>
      <c r="EB1908"/>
      <c r="EC1908"/>
      <c r="ED1908"/>
      <c r="EE1908"/>
      <c r="EF1908"/>
      <c r="EG1908"/>
      <c r="EH1908"/>
      <c r="EI1908"/>
      <c r="EJ1908"/>
    </row>
    <row r="1909" spans="1:140" ht="15.75">
      <c r="A1909"/>
      <c r="B1909"/>
      <c r="C1909"/>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c r="CW1909"/>
      <c r="CX1909"/>
      <c r="CY1909"/>
      <c r="CZ1909"/>
      <c r="DA1909"/>
      <c r="DB1909"/>
      <c r="DC1909"/>
      <c r="DD1909"/>
      <c r="DE1909"/>
      <c r="DF1909"/>
      <c r="DG1909"/>
      <c r="DH1909"/>
      <c r="DI1909"/>
      <c r="DJ1909"/>
      <c r="DK1909"/>
      <c r="DL1909"/>
      <c r="DM1909"/>
      <c r="DN1909"/>
      <c r="DO1909"/>
      <c r="DP1909"/>
      <c r="DQ1909"/>
      <c r="DR1909"/>
      <c r="DS1909"/>
      <c r="DT1909"/>
      <c r="DU1909"/>
      <c r="DV1909"/>
      <c r="DW1909"/>
      <c r="DX1909"/>
      <c r="DY1909"/>
      <c r="DZ1909"/>
      <c r="EA1909"/>
      <c r="EB1909"/>
      <c r="EC1909"/>
      <c r="ED1909"/>
      <c r="EE1909"/>
      <c r="EF1909"/>
      <c r="EG1909"/>
      <c r="EH1909"/>
      <c r="EI1909"/>
      <c r="EJ1909"/>
    </row>
    <row r="1910" spans="1:140" ht="15.75">
      <c r="A1910"/>
      <c r="B1910"/>
      <c r="C1910"/>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c r="CW1910"/>
      <c r="CX1910"/>
      <c r="CY1910"/>
      <c r="CZ1910"/>
      <c r="DA1910"/>
      <c r="DB1910"/>
      <c r="DC1910"/>
      <c r="DD1910"/>
      <c r="DE1910"/>
      <c r="DF1910"/>
      <c r="DG1910"/>
      <c r="DH1910"/>
      <c r="DI1910"/>
      <c r="DJ1910"/>
      <c r="DK1910"/>
      <c r="DL1910"/>
      <c r="DM1910"/>
      <c r="DN1910"/>
      <c r="DO1910"/>
      <c r="DP1910"/>
      <c r="DQ1910"/>
      <c r="DR1910"/>
      <c r="DS1910"/>
      <c r="DT1910"/>
      <c r="DU1910"/>
      <c r="DV1910"/>
      <c r="DW1910"/>
      <c r="DX1910"/>
      <c r="DY1910"/>
      <c r="DZ1910"/>
      <c r="EA1910"/>
      <c r="EB1910"/>
      <c r="EC1910"/>
      <c r="ED1910"/>
      <c r="EE1910"/>
      <c r="EF1910"/>
      <c r="EG1910"/>
      <c r="EH1910"/>
      <c r="EI1910"/>
      <c r="EJ1910"/>
    </row>
    <row r="1911" spans="1:140" ht="15.75">
      <c r="A1911"/>
      <c r="B1911"/>
      <c r="C1911"/>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c r="CW1911"/>
      <c r="CX1911"/>
      <c r="CY1911"/>
      <c r="CZ1911"/>
      <c r="DA1911"/>
      <c r="DB1911"/>
      <c r="DC1911"/>
      <c r="DD1911"/>
      <c r="DE1911"/>
      <c r="DF1911"/>
      <c r="DG1911"/>
      <c r="DH1911"/>
      <c r="DI1911"/>
      <c r="DJ1911"/>
      <c r="DK1911"/>
      <c r="DL1911"/>
      <c r="DM1911"/>
      <c r="DN1911"/>
      <c r="DO1911"/>
      <c r="DP1911"/>
      <c r="DQ1911"/>
      <c r="DR1911"/>
      <c r="DS1911"/>
      <c r="DT1911"/>
      <c r="DU1911"/>
      <c r="DV1911"/>
      <c r="DW1911"/>
      <c r="DX1911"/>
      <c r="DY1911"/>
      <c r="DZ1911"/>
      <c r="EA1911"/>
      <c r="EB1911"/>
      <c r="EC1911"/>
      <c r="ED1911"/>
      <c r="EE1911"/>
      <c r="EF1911"/>
      <c r="EG1911"/>
      <c r="EH1911"/>
      <c r="EI1911"/>
      <c r="EJ1911"/>
    </row>
    <row r="1912" spans="1:140" ht="15.75">
      <c r="A1912"/>
      <c r="B1912"/>
      <c r="C1912"/>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c r="CW1912"/>
      <c r="CX1912"/>
      <c r="CY1912"/>
      <c r="CZ1912"/>
      <c r="DA1912"/>
      <c r="DB1912"/>
      <c r="DC1912"/>
      <c r="DD1912"/>
      <c r="DE1912"/>
      <c r="DF1912"/>
      <c r="DG1912"/>
      <c r="DH1912"/>
      <c r="DI1912"/>
      <c r="DJ1912"/>
      <c r="DK1912"/>
      <c r="DL1912"/>
      <c r="DM1912"/>
      <c r="DN1912"/>
      <c r="DO1912"/>
      <c r="DP1912"/>
      <c r="DQ1912"/>
      <c r="DR1912"/>
      <c r="DS1912"/>
      <c r="DT1912"/>
      <c r="DU1912"/>
      <c r="DV1912"/>
      <c r="DW1912"/>
      <c r="DX1912"/>
      <c r="DY1912"/>
      <c r="DZ1912"/>
      <c r="EA1912"/>
      <c r="EB1912"/>
      <c r="EC1912"/>
      <c r="ED1912"/>
      <c r="EE1912"/>
      <c r="EF1912"/>
      <c r="EG1912"/>
      <c r="EH1912"/>
      <c r="EI1912"/>
      <c r="EJ1912"/>
    </row>
    <row r="1913" spans="1:140" ht="15.75">
      <c r="A1913"/>
      <c r="B1913"/>
      <c r="C1913"/>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c r="CW1913"/>
      <c r="CX1913"/>
      <c r="CY1913"/>
      <c r="CZ1913"/>
      <c r="DA1913"/>
      <c r="DB1913"/>
      <c r="DC1913"/>
      <c r="DD1913"/>
      <c r="DE1913"/>
      <c r="DF1913"/>
      <c r="DG1913"/>
      <c r="DH1913"/>
      <c r="DI1913"/>
      <c r="DJ1913"/>
      <c r="DK1913"/>
      <c r="DL1913"/>
      <c r="DM1913"/>
      <c r="DN1913"/>
      <c r="DO1913"/>
      <c r="DP1913"/>
      <c r="DQ1913"/>
      <c r="DR1913"/>
      <c r="DS1913"/>
      <c r="DT1913"/>
      <c r="DU1913"/>
      <c r="DV1913"/>
      <c r="DW1913"/>
      <c r="DX1913"/>
      <c r="DY1913"/>
      <c r="DZ1913"/>
      <c r="EA1913"/>
      <c r="EB1913"/>
      <c r="EC1913"/>
      <c r="ED1913"/>
      <c r="EE1913"/>
      <c r="EF1913"/>
      <c r="EG1913"/>
      <c r="EH1913"/>
      <c r="EI1913"/>
      <c r="EJ1913"/>
    </row>
    <row r="1914" spans="1:140" ht="15.75">
      <c r="A1914"/>
      <c r="B1914"/>
      <c r="C1914"/>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c r="CW1914"/>
      <c r="CX1914"/>
      <c r="CY1914"/>
      <c r="CZ1914"/>
      <c r="DA1914"/>
      <c r="DB1914"/>
      <c r="DC1914"/>
      <c r="DD1914"/>
      <c r="DE1914"/>
      <c r="DF1914"/>
      <c r="DG1914"/>
      <c r="DH1914"/>
      <c r="DI1914"/>
      <c r="DJ1914"/>
      <c r="DK1914"/>
      <c r="DL1914"/>
      <c r="DM1914"/>
      <c r="DN1914"/>
      <c r="DO1914"/>
      <c r="DP1914"/>
      <c r="DQ1914"/>
      <c r="DR1914"/>
      <c r="DS1914"/>
      <c r="DT1914"/>
      <c r="DU1914"/>
      <c r="DV1914"/>
      <c r="DW1914"/>
      <c r="DX1914"/>
      <c r="DY1914"/>
      <c r="DZ1914"/>
      <c r="EA1914"/>
      <c r="EB1914"/>
      <c r="EC1914"/>
      <c r="ED1914"/>
      <c r="EE1914"/>
      <c r="EF1914"/>
      <c r="EG1914"/>
      <c r="EH1914"/>
      <c r="EI1914"/>
      <c r="EJ1914"/>
    </row>
    <row r="1915" spans="1:140" ht="15.75">
      <c r="A1915"/>
      <c r="B1915"/>
      <c r="C1915"/>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c r="CW1915"/>
      <c r="CX1915"/>
      <c r="CY1915"/>
      <c r="CZ1915"/>
      <c r="DA1915"/>
      <c r="DB1915"/>
      <c r="DC1915"/>
      <c r="DD1915"/>
      <c r="DE1915"/>
      <c r="DF1915"/>
      <c r="DG1915"/>
      <c r="DH1915"/>
      <c r="DI1915"/>
      <c r="DJ1915"/>
      <c r="DK1915"/>
      <c r="DL1915"/>
      <c r="DM1915"/>
      <c r="DN1915"/>
      <c r="DO1915"/>
      <c r="DP1915"/>
      <c r="DQ1915"/>
      <c r="DR1915"/>
      <c r="DS1915"/>
      <c r="DT1915"/>
      <c r="DU1915"/>
      <c r="DV1915"/>
      <c r="DW1915"/>
      <c r="DX1915"/>
      <c r="DY1915"/>
      <c r="DZ1915"/>
      <c r="EA1915"/>
      <c r="EB1915"/>
      <c r="EC1915"/>
      <c r="ED1915"/>
      <c r="EE1915"/>
      <c r="EF1915"/>
      <c r="EG1915"/>
      <c r="EH1915"/>
      <c r="EI1915"/>
      <c r="EJ1915"/>
    </row>
    <row r="1916" spans="1:140" ht="15.75">
      <c r="A1916"/>
      <c r="B1916"/>
      <c r="C1916"/>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c r="CW1916"/>
      <c r="CX1916"/>
      <c r="CY1916"/>
      <c r="CZ1916"/>
      <c r="DA1916"/>
      <c r="DB1916"/>
      <c r="DC1916"/>
      <c r="DD1916"/>
      <c r="DE1916"/>
      <c r="DF1916"/>
      <c r="DG1916"/>
      <c r="DH1916"/>
      <c r="DI1916"/>
      <c r="DJ1916"/>
      <c r="DK1916"/>
      <c r="DL1916"/>
      <c r="DM1916"/>
      <c r="DN1916"/>
      <c r="DO1916"/>
      <c r="DP1916"/>
      <c r="DQ1916"/>
      <c r="DR1916"/>
      <c r="DS1916"/>
      <c r="DT1916"/>
      <c r="DU1916"/>
      <c r="DV1916"/>
      <c r="DW1916"/>
      <c r="DX1916"/>
      <c r="DY1916"/>
      <c r="DZ1916"/>
      <c r="EA1916"/>
      <c r="EB1916"/>
      <c r="EC1916"/>
      <c r="ED1916"/>
      <c r="EE1916"/>
      <c r="EF1916"/>
      <c r="EG1916"/>
      <c r="EH1916"/>
      <c r="EI1916"/>
      <c r="EJ1916"/>
    </row>
    <row r="1917" spans="1:140" ht="15.75">
      <c r="A1917"/>
      <c r="B1917"/>
      <c r="C1917"/>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c r="CW1917"/>
      <c r="CX1917"/>
      <c r="CY1917"/>
      <c r="CZ1917"/>
      <c r="DA1917"/>
      <c r="DB1917"/>
      <c r="DC1917"/>
      <c r="DD1917"/>
      <c r="DE1917"/>
      <c r="DF1917"/>
      <c r="DG1917"/>
      <c r="DH1917"/>
      <c r="DI1917"/>
      <c r="DJ1917"/>
      <c r="DK1917"/>
      <c r="DL1917"/>
      <c r="DM1917"/>
      <c r="DN1917"/>
      <c r="DO1917"/>
      <c r="DP1917"/>
      <c r="DQ1917"/>
      <c r="DR1917"/>
      <c r="DS1917"/>
      <c r="DT1917"/>
      <c r="DU1917"/>
      <c r="DV1917"/>
      <c r="DW1917"/>
      <c r="DX1917"/>
      <c r="DY1917"/>
      <c r="DZ1917"/>
      <c r="EA1917"/>
      <c r="EB1917"/>
      <c r="EC1917"/>
      <c r="ED1917"/>
      <c r="EE1917"/>
      <c r="EF1917"/>
      <c r="EG1917"/>
      <c r="EH1917"/>
      <c r="EI1917"/>
      <c r="EJ1917"/>
    </row>
    <row r="1918" spans="1:140" ht="15.75">
      <c r="A1918"/>
      <c r="B1918"/>
      <c r="C1918"/>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c r="CW1918"/>
      <c r="CX1918"/>
      <c r="CY1918"/>
      <c r="CZ1918"/>
      <c r="DA1918"/>
      <c r="DB1918"/>
      <c r="DC1918"/>
      <c r="DD1918"/>
      <c r="DE1918"/>
      <c r="DF1918"/>
      <c r="DG1918"/>
      <c r="DH1918"/>
      <c r="DI1918"/>
      <c r="DJ1918"/>
      <c r="DK1918"/>
      <c r="DL1918"/>
      <c r="DM1918"/>
      <c r="DN1918"/>
      <c r="DO1918"/>
      <c r="DP1918"/>
      <c r="DQ1918"/>
      <c r="DR1918"/>
      <c r="DS1918"/>
      <c r="DT1918"/>
      <c r="DU1918"/>
      <c r="DV1918"/>
      <c r="DW1918"/>
      <c r="DX1918"/>
      <c r="DY1918"/>
      <c r="DZ1918"/>
      <c r="EA1918"/>
      <c r="EB1918"/>
      <c r="EC1918"/>
      <c r="ED1918"/>
      <c r="EE1918"/>
      <c r="EF1918"/>
      <c r="EG1918"/>
      <c r="EH1918"/>
      <c r="EI1918"/>
      <c r="EJ1918"/>
    </row>
    <row r="1919" spans="1:140" ht="15.75">
      <c r="A1919"/>
      <c r="B1919"/>
      <c r="C1919"/>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c r="CW1919"/>
      <c r="CX1919"/>
      <c r="CY1919"/>
      <c r="CZ1919"/>
      <c r="DA1919"/>
      <c r="DB1919"/>
      <c r="DC1919"/>
      <c r="DD1919"/>
      <c r="DE1919"/>
      <c r="DF1919"/>
      <c r="DG1919"/>
      <c r="DH1919"/>
      <c r="DI1919"/>
      <c r="DJ1919"/>
      <c r="DK1919"/>
      <c r="DL1919"/>
      <c r="DM1919"/>
      <c r="DN1919"/>
      <c r="DO1919"/>
      <c r="DP1919"/>
      <c r="DQ1919"/>
      <c r="DR1919"/>
      <c r="DS1919"/>
      <c r="DT1919"/>
      <c r="DU1919"/>
      <c r="DV1919"/>
      <c r="DW1919"/>
      <c r="DX1919"/>
      <c r="DY1919"/>
      <c r="DZ1919"/>
      <c r="EA1919"/>
      <c r="EB1919"/>
      <c r="EC1919"/>
      <c r="ED1919"/>
      <c r="EE1919"/>
      <c r="EF1919"/>
      <c r="EG1919"/>
      <c r="EH1919"/>
      <c r="EI1919"/>
      <c r="EJ1919"/>
    </row>
    <row r="1920" spans="1:140" ht="15.75">
      <c r="A1920"/>
      <c r="B1920"/>
      <c r="C1920"/>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c r="CW1920"/>
      <c r="CX1920"/>
      <c r="CY1920"/>
      <c r="CZ1920"/>
      <c r="DA1920"/>
      <c r="DB1920"/>
      <c r="DC1920"/>
      <c r="DD1920"/>
      <c r="DE1920"/>
      <c r="DF1920"/>
      <c r="DG1920"/>
      <c r="DH1920"/>
      <c r="DI1920"/>
      <c r="DJ1920"/>
      <c r="DK1920"/>
      <c r="DL1920"/>
      <c r="DM1920"/>
      <c r="DN1920"/>
      <c r="DO1920"/>
      <c r="DP1920"/>
      <c r="DQ1920"/>
      <c r="DR1920"/>
      <c r="DS1920"/>
      <c r="DT1920"/>
      <c r="DU1920"/>
      <c r="DV1920"/>
      <c r="DW1920"/>
      <c r="DX1920"/>
      <c r="DY1920"/>
      <c r="DZ1920"/>
      <c r="EA1920"/>
      <c r="EB1920"/>
      <c r="EC1920"/>
      <c r="ED1920"/>
      <c r="EE1920"/>
      <c r="EF1920"/>
      <c r="EG1920"/>
      <c r="EH1920"/>
      <c r="EI1920"/>
      <c r="EJ1920"/>
    </row>
    <row r="1921" spans="1:140" ht="15.75">
      <c r="A1921"/>
      <c r="B1921"/>
      <c r="C1921"/>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c r="CW1921"/>
      <c r="CX1921"/>
      <c r="CY1921"/>
      <c r="CZ1921"/>
      <c r="DA1921"/>
      <c r="DB1921"/>
      <c r="DC1921"/>
      <c r="DD1921"/>
      <c r="DE1921"/>
      <c r="DF1921"/>
      <c r="DG1921"/>
      <c r="DH1921"/>
      <c r="DI1921"/>
      <c r="DJ1921"/>
      <c r="DK1921"/>
      <c r="DL1921"/>
      <c r="DM1921"/>
      <c r="DN1921"/>
      <c r="DO1921"/>
      <c r="DP1921"/>
      <c r="DQ1921"/>
      <c r="DR1921"/>
      <c r="DS1921"/>
      <c r="DT1921"/>
      <c r="DU1921"/>
      <c r="DV1921"/>
      <c r="DW1921"/>
      <c r="DX1921"/>
      <c r="DY1921"/>
      <c r="DZ1921"/>
      <c r="EA1921"/>
      <c r="EB1921"/>
      <c r="EC1921"/>
      <c r="ED1921"/>
      <c r="EE1921"/>
      <c r="EF1921"/>
      <c r="EG1921"/>
      <c r="EH1921"/>
      <c r="EI1921"/>
      <c r="EJ1921"/>
    </row>
    <row r="1922" spans="1:140" ht="15.75">
      <c r="A1922"/>
      <c r="B1922"/>
      <c r="C1922"/>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c r="CW1922"/>
      <c r="CX1922"/>
      <c r="CY1922"/>
      <c r="CZ1922"/>
      <c r="DA1922"/>
      <c r="DB1922"/>
      <c r="DC1922"/>
      <c r="DD1922"/>
      <c r="DE1922"/>
      <c r="DF1922"/>
      <c r="DG1922"/>
      <c r="DH1922"/>
      <c r="DI1922"/>
      <c r="DJ1922"/>
      <c r="DK1922"/>
      <c r="DL1922"/>
      <c r="DM1922"/>
      <c r="DN1922"/>
      <c r="DO1922"/>
      <c r="DP1922"/>
      <c r="DQ1922"/>
      <c r="DR1922"/>
      <c r="DS1922"/>
      <c r="DT1922"/>
      <c r="DU1922"/>
      <c r="DV1922"/>
      <c r="DW1922"/>
      <c r="DX1922"/>
      <c r="DY1922"/>
      <c r="DZ1922"/>
      <c r="EA1922"/>
      <c r="EB1922"/>
      <c r="EC1922"/>
      <c r="ED1922"/>
      <c r="EE1922"/>
      <c r="EF1922"/>
      <c r="EG1922"/>
      <c r="EH1922"/>
      <c r="EI1922"/>
      <c r="EJ1922"/>
    </row>
    <row r="1923" spans="1:140" ht="15.75">
      <c r="A1923"/>
      <c r="B1923"/>
      <c r="C1923"/>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c r="CW1923"/>
      <c r="CX1923"/>
      <c r="CY1923"/>
      <c r="CZ1923"/>
      <c r="DA1923"/>
      <c r="DB1923"/>
      <c r="DC1923"/>
      <c r="DD1923"/>
      <c r="DE1923"/>
      <c r="DF1923"/>
      <c r="DG1923"/>
      <c r="DH1923"/>
      <c r="DI1923"/>
      <c r="DJ1923"/>
      <c r="DK1923"/>
      <c r="DL1923"/>
      <c r="DM1923"/>
      <c r="DN1923"/>
      <c r="DO1923"/>
      <c r="DP1923"/>
      <c r="DQ1923"/>
      <c r="DR1923"/>
      <c r="DS1923"/>
      <c r="DT1923"/>
      <c r="DU1923"/>
      <c r="DV1923"/>
      <c r="DW1923"/>
      <c r="DX1923"/>
      <c r="DY1923"/>
      <c r="DZ1923"/>
      <c r="EA1923"/>
      <c r="EB1923"/>
      <c r="EC1923"/>
      <c r="ED1923"/>
      <c r="EE1923"/>
      <c r="EF1923"/>
      <c r="EG1923"/>
      <c r="EH1923"/>
      <c r="EI1923"/>
      <c r="EJ1923"/>
    </row>
    <row r="1924" spans="1:140" ht="15.75">
      <c r="A1924"/>
      <c r="B1924"/>
      <c r="C1924"/>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c r="CW1924"/>
      <c r="CX1924"/>
      <c r="CY1924"/>
      <c r="CZ1924"/>
      <c r="DA1924"/>
      <c r="DB1924"/>
      <c r="DC1924"/>
      <c r="DD1924"/>
      <c r="DE1924"/>
      <c r="DF1924"/>
      <c r="DG1924"/>
      <c r="DH1924"/>
      <c r="DI1924"/>
      <c r="DJ1924"/>
      <c r="DK1924"/>
      <c r="DL1924"/>
      <c r="DM1924"/>
      <c r="DN1924"/>
      <c r="DO1924"/>
      <c r="DP1924"/>
      <c r="DQ1924"/>
      <c r="DR1924"/>
      <c r="DS1924"/>
      <c r="DT1924"/>
      <c r="DU1924"/>
      <c r="DV1924"/>
      <c r="DW1924"/>
      <c r="DX1924"/>
      <c r="DY1924"/>
      <c r="DZ1924"/>
      <c r="EA1924"/>
      <c r="EB1924"/>
      <c r="EC1924"/>
      <c r="ED1924"/>
      <c r="EE1924"/>
      <c r="EF1924"/>
      <c r="EG1924"/>
      <c r="EH1924"/>
      <c r="EI1924"/>
      <c r="EJ1924"/>
    </row>
    <row r="1925" spans="1:140" ht="15.75">
      <c r="A1925"/>
      <c r="B1925"/>
      <c r="C1925"/>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c r="CW1925"/>
      <c r="CX1925"/>
      <c r="CY1925"/>
      <c r="CZ1925"/>
      <c r="DA1925"/>
      <c r="DB1925"/>
      <c r="DC1925"/>
      <c r="DD1925"/>
      <c r="DE1925"/>
      <c r="DF1925"/>
      <c r="DG1925"/>
      <c r="DH1925"/>
      <c r="DI1925"/>
      <c r="DJ1925"/>
      <c r="DK1925"/>
      <c r="DL1925"/>
      <c r="DM1925"/>
      <c r="DN1925"/>
      <c r="DO1925"/>
      <c r="DP1925"/>
      <c r="DQ1925"/>
      <c r="DR1925"/>
      <c r="DS1925"/>
      <c r="DT1925"/>
      <c r="DU1925"/>
      <c r="DV1925"/>
      <c r="DW1925"/>
      <c r="DX1925"/>
      <c r="DY1925"/>
      <c r="DZ1925"/>
      <c r="EA1925"/>
      <c r="EB1925"/>
      <c r="EC1925"/>
      <c r="ED1925"/>
      <c r="EE1925"/>
      <c r="EF1925"/>
      <c r="EG1925"/>
      <c r="EH1925"/>
      <c r="EI1925"/>
      <c r="EJ1925"/>
    </row>
    <row r="1926" spans="1:140" ht="15.75">
      <c r="A1926"/>
      <c r="B1926"/>
      <c r="C1926"/>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c r="CW1926"/>
      <c r="CX1926"/>
      <c r="CY1926"/>
      <c r="CZ1926"/>
      <c r="DA1926"/>
      <c r="DB1926"/>
      <c r="DC1926"/>
      <c r="DD1926"/>
      <c r="DE1926"/>
      <c r="DF1926"/>
      <c r="DG1926"/>
      <c r="DH1926"/>
      <c r="DI1926"/>
      <c r="DJ1926"/>
      <c r="DK1926"/>
      <c r="DL1926"/>
      <c r="DM1926"/>
      <c r="DN1926"/>
      <c r="DO1926"/>
      <c r="DP1926"/>
      <c r="DQ1926"/>
      <c r="DR1926"/>
      <c r="DS1926"/>
      <c r="DT1926"/>
      <c r="DU1926"/>
      <c r="DV1926"/>
      <c r="DW1926"/>
      <c r="DX1926"/>
      <c r="DY1926"/>
      <c r="DZ1926"/>
      <c r="EA1926"/>
      <c r="EB1926"/>
      <c r="EC1926"/>
      <c r="ED1926"/>
      <c r="EE1926"/>
      <c r="EF1926"/>
      <c r="EG1926"/>
      <c r="EH1926"/>
      <c r="EI1926"/>
      <c r="EJ1926"/>
    </row>
    <row r="1927" spans="1:140" ht="15.75">
      <c r="A1927"/>
      <c r="B1927"/>
      <c r="C1927"/>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c r="CW1927"/>
      <c r="CX1927"/>
      <c r="CY1927"/>
      <c r="CZ1927"/>
      <c r="DA1927"/>
      <c r="DB1927"/>
      <c r="DC1927"/>
      <c r="DD1927"/>
      <c r="DE1927"/>
      <c r="DF1927"/>
      <c r="DG1927"/>
      <c r="DH1927"/>
      <c r="DI1927"/>
      <c r="DJ1927"/>
      <c r="DK1927"/>
      <c r="DL1927"/>
      <c r="DM1927"/>
      <c r="DN1927"/>
      <c r="DO1927"/>
      <c r="DP1927"/>
      <c r="DQ1927"/>
      <c r="DR1927"/>
      <c r="DS1927"/>
      <c r="DT1927"/>
      <c r="DU1927"/>
      <c r="DV1927"/>
      <c r="DW1927"/>
      <c r="DX1927"/>
      <c r="DY1927"/>
      <c r="DZ1927"/>
      <c r="EA1927"/>
      <c r="EB1927"/>
      <c r="EC1927"/>
      <c r="ED1927"/>
      <c r="EE1927"/>
      <c r="EF1927"/>
      <c r="EG1927"/>
      <c r="EH1927"/>
      <c r="EI1927"/>
      <c r="EJ1927"/>
    </row>
    <row r="1928" spans="1:140" ht="15.75">
      <c r="A1928"/>
      <c r="B1928"/>
      <c r="C1928"/>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c r="CW1928"/>
      <c r="CX1928"/>
      <c r="CY1928"/>
      <c r="CZ1928"/>
      <c r="DA1928"/>
      <c r="DB1928"/>
      <c r="DC1928"/>
      <c r="DD1928"/>
      <c r="DE1928"/>
      <c r="DF1928"/>
      <c r="DG1928"/>
      <c r="DH1928"/>
      <c r="DI1928"/>
      <c r="DJ1928"/>
      <c r="DK1928"/>
      <c r="DL1928"/>
      <c r="DM1928"/>
      <c r="DN1928"/>
      <c r="DO1928"/>
      <c r="DP1928"/>
      <c r="DQ1928"/>
      <c r="DR1928"/>
      <c r="DS1928"/>
      <c r="DT1928"/>
      <c r="DU1928"/>
      <c r="DV1928"/>
      <c r="DW1928"/>
      <c r="DX1928"/>
      <c r="DY1928"/>
      <c r="DZ1928"/>
      <c r="EA1928"/>
      <c r="EB1928"/>
      <c r="EC1928"/>
      <c r="ED1928"/>
      <c r="EE1928"/>
      <c r="EF1928"/>
      <c r="EG1928"/>
      <c r="EH1928"/>
      <c r="EI1928"/>
      <c r="EJ1928"/>
    </row>
    <row r="1929" spans="1:140" ht="15.75">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c r="CW1929"/>
      <c r="CX1929"/>
      <c r="CY1929"/>
      <c r="CZ1929"/>
      <c r="DA1929"/>
      <c r="DB1929"/>
      <c r="DC1929"/>
      <c r="DD1929"/>
      <c r="DE1929"/>
      <c r="DF1929"/>
      <c r="DG1929"/>
      <c r="DH1929"/>
      <c r="DI1929"/>
      <c r="DJ1929"/>
      <c r="DK1929"/>
      <c r="DL1929"/>
      <c r="DM1929"/>
      <c r="DN1929"/>
      <c r="DO1929"/>
      <c r="DP1929"/>
      <c r="DQ1929"/>
      <c r="DR1929"/>
      <c r="DS1929"/>
      <c r="DT1929"/>
      <c r="DU1929"/>
      <c r="DV1929"/>
      <c r="DW1929"/>
      <c r="DX1929"/>
      <c r="DY1929"/>
      <c r="DZ1929"/>
      <c r="EA1929"/>
      <c r="EB1929"/>
      <c r="EC1929"/>
      <c r="ED1929"/>
      <c r="EE1929"/>
      <c r="EF1929"/>
      <c r="EG1929"/>
      <c r="EH1929"/>
      <c r="EI1929"/>
      <c r="EJ1929"/>
    </row>
    <row r="1930" spans="1:140" ht="15.75">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c r="CW1930"/>
      <c r="CX1930"/>
      <c r="CY1930"/>
      <c r="CZ1930"/>
      <c r="DA1930"/>
      <c r="DB1930"/>
      <c r="DC1930"/>
      <c r="DD1930"/>
      <c r="DE1930"/>
      <c r="DF1930"/>
      <c r="DG1930"/>
      <c r="DH1930"/>
      <c r="DI1930"/>
      <c r="DJ1930"/>
      <c r="DK1930"/>
      <c r="DL1930"/>
      <c r="DM1930"/>
      <c r="DN1930"/>
      <c r="DO1930"/>
      <c r="DP1930"/>
      <c r="DQ1930"/>
      <c r="DR1930"/>
      <c r="DS1930"/>
      <c r="DT1930"/>
      <c r="DU1930"/>
      <c r="DV1930"/>
      <c r="DW1930"/>
      <c r="DX1930"/>
      <c r="DY1930"/>
      <c r="DZ1930"/>
      <c r="EA1930"/>
      <c r="EB1930"/>
      <c r="EC1930"/>
      <c r="ED1930"/>
      <c r="EE1930"/>
      <c r="EF1930"/>
      <c r="EG1930"/>
      <c r="EH1930"/>
      <c r="EI1930"/>
      <c r="EJ1930"/>
    </row>
    <row r="1931" spans="1:140" ht="15.75">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c r="CW1931"/>
      <c r="CX1931"/>
      <c r="CY1931"/>
      <c r="CZ1931"/>
      <c r="DA1931"/>
      <c r="DB1931"/>
      <c r="DC1931"/>
      <c r="DD1931"/>
      <c r="DE1931"/>
      <c r="DF1931"/>
      <c r="DG1931"/>
      <c r="DH1931"/>
      <c r="DI1931"/>
      <c r="DJ1931"/>
      <c r="DK1931"/>
      <c r="DL1931"/>
      <c r="DM1931"/>
      <c r="DN1931"/>
      <c r="DO1931"/>
      <c r="DP1931"/>
      <c r="DQ1931"/>
      <c r="DR1931"/>
      <c r="DS1931"/>
      <c r="DT1931"/>
      <c r="DU1931"/>
      <c r="DV1931"/>
      <c r="DW1931"/>
      <c r="DX1931"/>
      <c r="DY1931"/>
      <c r="DZ1931"/>
      <c r="EA1931"/>
      <c r="EB1931"/>
      <c r="EC1931"/>
      <c r="ED1931"/>
      <c r="EE1931"/>
      <c r="EF1931"/>
      <c r="EG1931"/>
      <c r="EH1931"/>
      <c r="EI1931"/>
      <c r="EJ1931"/>
    </row>
    <row r="1932" spans="1:140" ht="15.75">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c r="CW1932"/>
      <c r="CX1932"/>
      <c r="CY1932"/>
      <c r="CZ1932"/>
      <c r="DA1932"/>
      <c r="DB1932"/>
      <c r="DC1932"/>
      <c r="DD1932"/>
      <c r="DE1932"/>
      <c r="DF1932"/>
      <c r="DG1932"/>
      <c r="DH1932"/>
      <c r="DI1932"/>
      <c r="DJ1932"/>
      <c r="DK1932"/>
      <c r="DL1932"/>
      <c r="DM1932"/>
      <c r="DN1932"/>
      <c r="DO1932"/>
      <c r="DP1932"/>
      <c r="DQ1932"/>
      <c r="DR1932"/>
      <c r="DS1932"/>
      <c r="DT1932"/>
      <c r="DU1932"/>
      <c r="DV1932"/>
      <c r="DW1932"/>
      <c r="DX1932"/>
      <c r="DY1932"/>
      <c r="DZ1932"/>
      <c r="EA1932"/>
      <c r="EB1932"/>
      <c r="EC1932"/>
      <c r="ED1932"/>
      <c r="EE1932"/>
      <c r="EF1932"/>
      <c r="EG1932"/>
      <c r="EH1932"/>
      <c r="EI1932"/>
      <c r="EJ1932"/>
    </row>
    <row r="1933" spans="1:140" ht="15.75">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c r="CW1933"/>
      <c r="CX1933"/>
      <c r="CY1933"/>
      <c r="CZ1933"/>
      <c r="DA1933"/>
      <c r="DB1933"/>
      <c r="DC1933"/>
      <c r="DD1933"/>
      <c r="DE1933"/>
      <c r="DF1933"/>
      <c r="DG1933"/>
      <c r="DH1933"/>
      <c r="DI1933"/>
      <c r="DJ1933"/>
      <c r="DK1933"/>
      <c r="DL1933"/>
      <c r="DM1933"/>
      <c r="DN1933"/>
      <c r="DO1933"/>
      <c r="DP1933"/>
      <c r="DQ1933"/>
      <c r="DR1933"/>
      <c r="DS1933"/>
      <c r="DT1933"/>
      <c r="DU1933"/>
      <c r="DV1933"/>
      <c r="DW1933"/>
      <c r="DX1933"/>
      <c r="DY1933"/>
      <c r="DZ1933"/>
      <c r="EA1933"/>
      <c r="EB1933"/>
      <c r="EC1933"/>
      <c r="ED1933"/>
      <c r="EE1933"/>
      <c r="EF1933"/>
      <c r="EG1933"/>
      <c r="EH1933"/>
      <c r="EI1933"/>
      <c r="EJ1933"/>
    </row>
    <row r="1934" spans="1:140" ht="15.75">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c r="CW1934"/>
      <c r="CX1934"/>
      <c r="CY1934"/>
      <c r="CZ1934"/>
      <c r="DA1934"/>
      <c r="DB1934"/>
      <c r="DC1934"/>
      <c r="DD1934"/>
      <c r="DE1934"/>
      <c r="DF1934"/>
      <c r="DG1934"/>
      <c r="DH1934"/>
      <c r="DI1934"/>
      <c r="DJ1934"/>
      <c r="DK1934"/>
      <c r="DL1934"/>
      <c r="DM1934"/>
      <c r="DN1934"/>
      <c r="DO1934"/>
      <c r="DP1934"/>
      <c r="DQ1934"/>
      <c r="DR1934"/>
      <c r="DS1934"/>
      <c r="DT1934"/>
      <c r="DU1934"/>
      <c r="DV1934"/>
      <c r="DW1934"/>
      <c r="DX1934"/>
      <c r="DY1934"/>
      <c r="DZ1934"/>
      <c r="EA1934"/>
      <c r="EB1934"/>
      <c r="EC1934"/>
      <c r="ED1934"/>
      <c r="EE1934"/>
      <c r="EF1934"/>
      <c r="EG1934"/>
      <c r="EH1934"/>
      <c r="EI1934"/>
      <c r="EJ1934"/>
    </row>
    <row r="1935" spans="1:140" ht="15.75">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c r="CW1935"/>
      <c r="CX1935"/>
      <c r="CY1935"/>
      <c r="CZ1935"/>
      <c r="DA1935"/>
      <c r="DB1935"/>
      <c r="DC1935"/>
      <c r="DD1935"/>
      <c r="DE1935"/>
      <c r="DF1935"/>
      <c r="DG1935"/>
      <c r="DH1935"/>
      <c r="DI1935"/>
      <c r="DJ1935"/>
      <c r="DK1935"/>
      <c r="DL1935"/>
      <c r="DM1935"/>
      <c r="DN1935"/>
      <c r="DO1935"/>
      <c r="DP1935"/>
      <c r="DQ1935"/>
      <c r="DR1935"/>
      <c r="DS1935"/>
      <c r="DT1935"/>
      <c r="DU1935"/>
      <c r="DV1935"/>
      <c r="DW1935"/>
      <c r="DX1935"/>
      <c r="DY1935"/>
      <c r="DZ1935"/>
      <c r="EA1935"/>
      <c r="EB1935"/>
      <c r="EC1935"/>
      <c r="ED1935"/>
      <c r="EE1935"/>
      <c r="EF1935"/>
      <c r="EG1935"/>
      <c r="EH1935"/>
      <c r="EI1935"/>
      <c r="EJ1935"/>
    </row>
    <row r="1936" spans="1:140" ht="15.75">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c r="CW1936"/>
      <c r="CX1936"/>
      <c r="CY1936"/>
      <c r="CZ1936"/>
      <c r="DA1936"/>
      <c r="DB1936"/>
      <c r="DC1936"/>
      <c r="DD1936"/>
      <c r="DE1936"/>
      <c r="DF1936"/>
      <c r="DG1936"/>
      <c r="DH1936"/>
      <c r="DI1936"/>
      <c r="DJ1936"/>
      <c r="DK1936"/>
      <c r="DL1936"/>
      <c r="DM1936"/>
      <c r="DN1936"/>
      <c r="DO1936"/>
      <c r="DP1936"/>
      <c r="DQ1936"/>
      <c r="DR1936"/>
      <c r="DS1936"/>
      <c r="DT1936"/>
      <c r="DU1936"/>
      <c r="DV1936"/>
      <c r="DW1936"/>
      <c r="DX1936"/>
      <c r="DY1936"/>
      <c r="DZ1936"/>
      <c r="EA1936"/>
      <c r="EB1936"/>
      <c r="EC1936"/>
      <c r="ED1936"/>
      <c r="EE1936"/>
      <c r="EF1936"/>
      <c r="EG1936"/>
      <c r="EH1936"/>
      <c r="EI1936"/>
      <c r="EJ1936"/>
    </row>
    <row r="1937" spans="1:140" ht="15.75">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c r="CW1937"/>
      <c r="CX1937"/>
      <c r="CY1937"/>
      <c r="CZ1937"/>
      <c r="DA1937"/>
      <c r="DB1937"/>
      <c r="DC1937"/>
      <c r="DD1937"/>
      <c r="DE1937"/>
      <c r="DF1937"/>
      <c r="DG1937"/>
      <c r="DH1937"/>
      <c r="DI1937"/>
      <c r="DJ1937"/>
      <c r="DK1937"/>
      <c r="DL1937"/>
      <c r="DM1937"/>
      <c r="DN1937"/>
      <c r="DO1937"/>
      <c r="DP1937"/>
      <c r="DQ1937"/>
      <c r="DR1937"/>
      <c r="DS1937"/>
      <c r="DT1937"/>
      <c r="DU1937"/>
      <c r="DV1937"/>
      <c r="DW1937"/>
      <c r="DX1937"/>
      <c r="DY1937"/>
      <c r="DZ1937"/>
      <c r="EA1937"/>
      <c r="EB1937"/>
      <c r="EC1937"/>
      <c r="ED1937"/>
      <c r="EE1937"/>
      <c r="EF1937"/>
      <c r="EG1937"/>
      <c r="EH1937"/>
      <c r="EI1937"/>
      <c r="EJ1937"/>
    </row>
    <row r="1938" spans="1:140" ht="15.75">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c r="CW1938"/>
      <c r="CX1938"/>
      <c r="CY1938"/>
      <c r="CZ1938"/>
      <c r="DA1938"/>
      <c r="DB1938"/>
      <c r="DC1938"/>
      <c r="DD1938"/>
      <c r="DE1938"/>
      <c r="DF1938"/>
      <c r="DG1938"/>
      <c r="DH1938"/>
      <c r="DI1938"/>
      <c r="DJ1938"/>
      <c r="DK1938"/>
      <c r="DL1938"/>
      <c r="DM1938"/>
      <c r="DN1938"/>
      <c r="DO1938"/>
      <c r="DP1938"/>
      <c r="DQ1938"/>
      <c r="DR1938"/>
      <c r="DS1938"/>
      <c r="DT1938"/>
      <c r="DU1938"/>
      <c r="DV1938"/>
      <c r="DW1938"/>
      <c r="DX1938"/>
      <c r="DY1938"/>
      <c r="DZ1938"/>
      <c r="EA1938"/>
      <c r="EB1938"/>
      <c r="EC1938"/>
      <c r="ED1938"/>
      <c r="EE1938"/>
      <c r="EF1938"/>
      <c r="EG1938"/>
      <c r="EH1938"/>
      <c r="EI1938"/>
      <c r="EJ1938"/>
    </row>
    <row r="1939" spans="1:140" ht="15.75">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c r="CW1939"/>
      <c r="CX1939"/>
      <c r="CY1939"/>
      <c r="CZ1939"/>
      <c r="DA1939"/>
      <c r="DB1939"/>
      <c r="DC1939"/>
      <c r="DD1939"/>
      <c r="DE1939"/>
      <c r="DF1939"/>
      <c r="DG1939"/>
      <c r="DH1939"/>
      <c r="DI1939"/>
      <c r="DJ1939"/>
      <c r="DK1939"/>
      <c r="DL1939"/>
      <c r="DM1939"/>
      <c r="DN1939"/>
      <c r="DO1939"/>
      <c r="DP1939"/>
      <c r="DQ1939"/>
      <c r="DR1939"/>
      <c r="DS1939"/>
      <c r="DT1939"/>
      <c r="DU1939"/>
      <c r="DV1939"/>
      <c r="DW1939"/>
      <c r="DX1939"/>
      <c r="DY1939"/>
      <c r="DZ1939"/>
      <c r="EA1939"/>
      <c r="EB1939"/>
      <c r="EC1939"/>
      <c r="ED1939"/>
      <c r="EE1939"/>
      <c r="EF1939"/>
      <c r="EG1939"/>
      <c r="EH1939"/>
      <c r="EI1939"/>
      <c r="EJ1939"/>
    </row>
    <row r="1940" spans="1:140" ht="15.75">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c r="CW1940"/>
      <c r="CX1940"/>
      <c r="CY1940"/>
      <c r="CZ1940"/>
      <c r="DA1940"/>
      <c r="DB1940"/>
      <c r="DC1940"/>
      <c r="DD1940"/>
      <c r="DE1940"/>
      <c r="DF1940"/>
      <c r="DG1940"/>
      <c r="DH1940"/>
      <c r="DI1940"/>
      <c r="DJ1940"/>
      <c r="DK1940"/>
      <c r="DL1940"/>
      <c r="DM1940"/>
      <c r="DN1940"/>
      <c r="DO1940"/>
      <c r="DP1940"/>
      <c r="DQ1940"/>
      <c r="DR1940"/>
      <c r="DS1940"/>
      <c r="DT1940"/>
      <c r="DU1940"/>
      <c r="DV1940"/>
      <c r="DW1940"/>
      <c r="DX1940"/>
      <c r="DY1940"/>
      <c r="DZ1940"/>
      <c r="EA1940"/>
      <c r="EB1940"/>
      <c r="EC1940"/>
      <c r="ED1940"/>
      <c r="EE1940"/>
      <c r="EF1940"/>
      <c r="EG1940"/>
      <c r="EH1940"/>
      <c r="EI1940"/>
      <c r="EJ1940"/>
    </row>
    <row r="1941" spans="1:140" ht="15.75">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c r="CW1941"/>
      <c r="CX1941"/>
      <c r="CY1941"/>
      <c r="CZ1941"/>
      <c r="DA1941"/>
      <c r="DB1941"/>
      <c r="DC1941"/>
      <c r="DD1941"/>
      <c r="DE1941"/>
      <c r="DF1941"/>
      <c r="DG1941"/>
      <c r="DH1941"/>
      <c r="DI1941"/>
      <c r="DJ1941"/>
      <c r="DK1941"/>
      <c r="DL1941"/>
      <c r="DM1941"/>
      <c r="DN1941"/>
      <c r="DO1941"/>
      <c r="DP1941"/>
      <c r="DQ1941"/>
      <c r="DR1941"/>
      <c r="DS1941"/>
      <c r="DT1941"/>
      <c r="DU1941"/>
      <c r="DV1941"/>
      <c r="DW1941"/>
      <c r="DX1941"/>
      <c r="DY1941"/>
      <c r="DZ1941"/>
      <c r="EA1941"/>
      <c r="EB1941"/>
      <c r="EC1941"/>
      <c r="ED1941"/>
      <c r="EE1941"/>
      <c r="EF1941"/>
      <c r="EG1941"/>
      <c r="EH1941"/>
      <c r="EI1941"/>
      <c r="EJ1941"/>
    </row>
    <row r="1942" spans="1:140" ht="15.75">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c r="CW1942"/>
      <c r="CX1942"/>
      <c r="CY1942"/>
      <c r="CZ1942"/>
      <c r="DA1942"/>
      <c r="DB1942"/>
      <c r="DC1942"/>
      <c r="DD1942"/>
      <c r="DE1942"/>
      <c r="DF1942"/>
      <c r="DG1942"/>
      <c r="DH1942"/>
      <c r="DI1942"/>
      <c r="DJ1942"/>
      <c r="DK1942"/>
      <c r="DL1942"/>
      <c r="DM1942"/>
      <c r="DN1942"/>
      <c r="DO1942"/>
      <c r="DP1942"/>
      <c r="DQ1942"/>
      <c r="DR1942"/>
      <c r="DS1942"/>
      <c r="DT1942"/>
      <c r="DU1942"/>
      <c r="DV1942"/>
      <c r="DW1942"/>
      <c r="DX1942"/>
      <c r="DY1942"/>
      <c r="DZ1942"/>
      <c r="EA1942"/>
      <c r="EB1942"/>
      <c r="EC1942"/>
      <c r="ED1942"/>
      <c r="EE1942"/>
      <c r="EF1942"/>
      <c r="EG1942"/>
      <c r="EH1942"/>
      <c r="EI1942"/>
      <c r="EJ1942"/>
    </row>
    <row r="1943" spans="1:140" ht="15.75">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c r="CW1943"/>
      <c r="CX1943"/>
      <c r="CY1943"/>
      <c r="CZ1943"/>
      <c r="DA1943"/>
      <c r="DB1943"/>
      <c r="DC1943"/>
      <c r="DD1943"/>
      <c r="DE1943"/>
      <c r="DF1943"/>
      <c r="DG1943"/>
      <c r="DH1943"/>
      <c r="DI1943"/>
      <c r="DJ1943"/>
      <c r="DK1943"/>
      <c r="DL1943"/>
      <c r="DM1943"/>
      <c r="DN1943"/>
      <c r="DO1943"/>
      <c r="DP1943"/>
      <c r="DQ1943"/>
      <c r="DR1943"/>
      <c r="DS1943"/>
      <c r="DT1943"/>
      <c r="DU1943"/>
      <c r="DV1943"/>
      <c r="DW1943"/>
      <c r="DX1943"/>
      <c r="DY1943"/>
      <c r="DZ1943"/>
      <c r="EA1943"/>
      <c r="EB1943"/>
      <c r="EC1943"/>
      <c r="ED1943"/>
      <c r="EE1943"/>
      <c r="EF1943"/>
      <c r="EG1943"/>
      <c r="EH1943"/>
      <c r="EI1943"/>
      <c r="EJ1943"/>
    </row>
    <row r="1944" spans="1:140" ht="15.75">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c r="CW1944"/>
      <c r="CX1944"/>
      <c r="CY1944"/>
      <c r="CZ1944"/>
      <c r="DA1944"/>
      <c r="DB1944"/>
      <c r="DC1944"/>
      <c r="DD1944"/>
      <c r="DE1944"/>
      <c r="DF1944"/>
      <c r="DG1944"/>
      <c r="DH1944"/>
      <c r="DI1944"/>
      <c r="DJ1944"/>
      <c r="DK1944"/>
      <c r="DL1944"/>
      <c r="DM1944"/>
      <c r="DN1944"/>
      <c r="DO1944"/>
      <c r="DP1944"/>
      <c r="DQ1944"/>
      <c r="DR1944"/>
      <c r="DS1944"/>
      <c r="DT1944"/>
      <c r="DU1944"/>
      <c r="DV1944"/>
      <c r="DW1944"/>
      <c r="DX1944"/>
      <c r="DY1944"/>
      <c r="DZ1944"/>
      <c r="EA1944"/>
      <c r="EB1944"/>
      <c r="EC1944"/>
      <c r="ED1944"/>
      <c r="EE1944"/>
      <c r="EF1944"/>
      <c r="EG1944"/>
      <c r="EH1944"/>
      <c r="EI1944"/>
      <c r="EJ1944"/>
    </row>
    <row r="1945" spans="1:140" ht="15.75">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c r="CW1945"/>
      <c r="CX1945"/>
      <c r="CY1945"/>
      <c r="CZ1945"/>
      <c r="DA1945"/>
      <c r="DB1945"/>
      <c r="DC1945"/>
      <c r="DD1945"/>
      <c r="DE1945"/>
      <c r="DF1945"/>
      <c r="DG1945"/>
      <c r="DH1945"/>
      <c r="DI1945"/>
      <c r="DJ1945"/>
      <c r="DK1945"/>
      <c r="DL1945"/>
      <c r="DM1945"/>
      <c r="DN1945"/>
      <c r="DO1945"/>
      <c r="DP1945"/>
      <c r="DQ1945"/>
      <c r="DR1945"/>
      <c r="DS1945"/>
      <c r="DT1945"/>
      <c r="DU1945"/>
      <c r="DV1945"/>
      <c r="DW1945"/>
      <c r="DX1945"/>
      <c r="DY1945"/>
      <c r="DZ1945"/>
      <c r="EA1945"/>
      <c r="EB1945"/>
      <c r="EC1945"/>
      <c r="ED1945"/>
      <c r="EE1945"/>
      <c r="EF1945"/>
      <c r="EG1945"/>
      <c r="EH1945"/>
      <c r="EI1945"/>
      <c r="EJ1945"/>
    </row>
    <row r="1946" spans="1:140" ht="15.75">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c r="CW1946"/>
      <c r="CX1946"/>
      <c r="CY1946"/>
      <c r="CZ1946"/>
      <c r="DA1946"/>
      <c r="DB1946"/>
      <c r="DC1946"/>
      <c r="DD1946"/>
      <c r="DE1946"/>
      <c r="DF1946"/>
      <c r="DG1946"/>
      <c r="DH1946"/>
      <c r="DI1946"/>
      <c r="DJ1946"/>
      <c r="DK1946"/>
      <c r="DL1946"/>
      <c r="DM1946"/>
      <c r="DN1946"/>
      <c r="DO1946"/>
      <c r="DP1946"/>
      <c r="DQ1946"/>
      <c r="DR1946"/>
      <c r="DS1946"/>
      <c r="DT1946"/>
      <c r="DU1946"/>
      <c r="DV1946"/>
      <c r="DW1946"/>
      <c r="DX1946"/>
      <c r="DY1946"/>
      <c r="DZ1946"/>
      <c r="EA1946"/>
      <c r="EB1946"/>
      <c r="EC1946"/>
      <c r="ED1946"/>
      <c r="EE1946"/>
      <c r="EF1946"/>
      <c r="EG1946"/>
      <c r="EH1946"/>
      <c r="EI1946"/>
      <c r="EJ1946"/>
    </row>
    <row r="1947" spans="1:140" ht="15.75">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c r="CW1947"/>
      <c r="CX1947"/>
      <c r="CY1947"/>
      <c r="CZ1947"/>
      <c r="DA1947"/>
      <c r="DB1947"/>
      <c r="DC1947"/>
      <c r="DD1947"/>
      <c r="DE1947"/>
      <c r="DF1947"/>
      <c r="DG1947"/>
      <c r="DH1947"/>
      <c r="DI1947"/>
      <c r="DJ1947"/>
      <c r="DK1947"/>
      <c r="DL1947"/>
      <c r="DM1947"/>
      <c r="DN1947"/>
      <c r="DO1947"/>
      <c r="DP1947"/>
      <c r="DQ1947"/>
      <c r="DR1947"/>
      <c r="DS1947"/>
      <c r="DT1947"/>
      <c r="DU1947"/>
      <c r="DV1947"/>
      <c r="DW1947"/>
      <c r="DX1947"/>
      <c r="DY1947"/>
      <c r="DZ1947"/>
      <c r="EA1947"/>
      <c r="EB1947"/>
      <c r="EC1947"/>
      <c r="ED1947"/>
      <c r="EE1947"/>
      <c r="EF1947"/>
      <c r="EG1947"/>
      <c r="EH1947"/>
      <c r="EI1947"/>
      <c r="EJ1947"/>
    </row>
    <row r="1948" spans="1:140" ht="15.75">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c r="CW1948"/>
      <c r="CX1948"/>
      <c r="CY1948"/>
      <c r="CZ1948"/>
      <c r="DA1948"/>
      <c r="DB1948"/>
      <c r="DC1948"/>
      <c r="DD1948"/>
      <c r="DE1948"/>
      <c r="DF1948"/>
      <c r="DG1948"/>
      <c r="DH1948"/>
      <c r="DI1948"/>
      <c r="DJ1948"/>
      <c r="DK1948"/>
      <c r="DL1948"/>
      <c r="DM1948"/>
      <c r="DN1948"/>
      <c r="DO1948"/>
      <c r="DP1948"/>
      <c r="DQ1948"/>
      <c r="DR1948"/>
      <c r="DS1948"/>
      <c r="DT1948"/>
      <c r="DU1948"/>
      <c r="DV1948"/>
      <c r="DW1948"/>
      <c r="DX1948"/>
      <c r="DY1948"/>
      <c r="DZ1948"/>
      <c r="EA1948"/>
      <c r="EB1948"/>
      <c r="EC1948"/>
      <c r="ED1948"/>
      <c r="EE1948"/>
      <c r="EF1948"/>
      <c r="EG1948"/>
      <c r="EH1948"/>
      <c r="EI1948"/>
      <c r="EJ1948"/>
    </row>
    <row r="1949" spans="1:140" ht="15.75">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c r="CW1949"/>
      <c r="CX1949"/>
      <c r="CY1949"/>
      <c r="CZ1949"/>
      <c r="DA1949"/>
      <c r="DB1949"/>
      <c r="DC1949"/>
      <c r="DD1949"/>
      <c r="DE1949"/>
      <c r="DF1949"/>
      <c r="DG1949"/>
      <c r="DH1949"/>
      <c r="DI1949"/>
      <c r="DJ1949"/>
      <c r="DK1949"/>
      <c r="DL1949"/>
      <c r="DM1949"/>
      <c r="DN1949"/>
      <c r="DO1949"/>
      <c r="DP1949"/>
      <c r="DQ1949"/>
      <c r="DR1949"/>
      <c r="DS1949"/>
      <c r="DT1949"/>
      <c r="DU1949"/>
      <c r="DV1949"/>
      <c r="DW1949"/>
      <c r="DX1949"/>
      <c r="DY1949"/>
      <c r="DZ1949"/>
      <c r="EA1949"/>
      <c r="EB1949"/>
      <c r="EC1949"/>
      <c r="ED1949"/>
      <c r="EE1949"/>
      <c r="EF1949"/>
      <c r="EG1949"/>
      <c r="EH1949"/>
      <c r="EI1949"/>
      <c r="EJ1949"/>
    </row>
    <row r="1950" spans="1:140" ht="15.75">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c r="CW1950"/>
      <c r="CX1950"/>
      <c r="CY1950"/>
      <c r="CZ1950"/>
      <c r="DA1950"/>
      <c r="DB1950"/>
      <c r="DC1950"/>
      <c r="DD1950"/>
      <c r="DE1950"/>
      <c r="DF1950"/>
      <c r="DG1950"/>
      <c r="DH1950"/>
      <c r="DI1950"/>
      <c r="DJ1950"/>
      <c r="DK1950"/>
      <c r="DL1950"/>
      <c r="DM1950"/>
      <c r="DN1950"/>
      <c r="DO1950"/>
      <c r="DP1950"/>
      <c r="DQ1950"/>
      <c r="DR1950"/>
      <c r="DS1950"/>
      <c r="DT1950"/>
      <c r="DU1950"/>
      <c r="DV1950"/>
      <c r="DW1950"/>
      <c r="DX1950"/>
      <c r="DY1950"/>
      <c r="DZ1950"/>
      <c r="EA1950"/>
      <c r="EB1950"/>
      <c r="EC1950"/>
      <c r="ED1950"/>
      <c r="EE1950"/>
      <c r="EF1950"/>
      <c r="EG1950"/>
      <c r="EH1950"/>
      <c r="EI1950"/>
      <c r="EJ1950"/>
    </row>
    <row r="1951" spans="1:140" ht="15.75">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c r="CW1951"/>
      <c r="CX1951"/>
      <c r="CY1951"/>
      <c r="CZ1951"/>
      <c r="DA1951"/>
      <c r="DB1951"/>
      <c r="DC1951"/>
      <c r="DD1951"/>
      <c r="DE1951"/>
      <c r="DF1951"/>
      <c r="DG1951"/>
      <c r="DH1951"/>
      <c r="DI1951"/>
      <c r="DJ1951"/>
      <c r="DK1951"/>
      <c r="DL1951"/>
      <c r="DM1951"/>
      <c r="DN1951"/>
      <c r="DO1951"/>
      <c r="DP1951"/>
      <c r="DQ1951"/>
      <c r="DR1951"/>
      <c r="DS1951"/>
      <c r="DT1951"/>
      <c r="DU1951"/>
      <c r="DV1951"/>
      <c r="DW1951"/>
      <c r="DX1951"/>
      <c r="DY1951"/>
      <c r="DZ1951"/>
      <c r="EA1951"/>
      <c r="EB1951"/>
      <c r="EC1951"/>
      <c r="ED1951"/>
      <c r="EE1951"/>
      <c r="EF1951"/>
      <c r="EG1951"/>
      <c r="EH1951"/>
      <c r="EI1951"/>
      <c r="EJ1951"/>
    </row>
    <row r="1952" spans="1:140" ht="15.75">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c r="CW1952"/>
      <c r="CX1952"/>
      <c r="CY1952"/>
      <c r="CZ1952"/>
      <c r="DA1952"/>
      <c r="DB1952"/>
      <c r="DC1952"/>
      <c r="DD1952"/>
      <c r="DE1952"/>
      <c r="DF1952"/>
      <c r="DG1952"/>
      <c r="DH1952"/>
      <c r="DI1952"/>
      <c r="DJ1952"/>
      <c r="DK1952"/>
      <c r="DL1952"/>
      <c r="DM1952"/>
      <c r="DN1952"/>
      <c r="DO1952"/>
      <c r="DP1952"/>
      <c r="DQ1952"/>
      <c r="DR1952"/>
      <c r="DS1952"/>
      <c r="DT1952"/>
      <c r="DU1952"/>
      <c r="DV1952"/>
      <c r="DW1952"/>
      <c r="DX1952"/>
      <c r="DY1952"/>
      <c r="DZ1952"/>
      <c r="EA1952"/>
      <c r="EB1952"/>
      <c r="EC1952"/>
      <c r="ED1952"/>
      <c r="EE1952"/>
      <c r="EF1952"/>
      <c r="EG1952"/>
      <c r="EH1952"/>
      <c r="EI1952"/>
      <c r="EJ1952"/>
    </row>
    <row r="1953" spans="1:140" ht="15.75">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c r="CW1953"/>
      <c r="CX1953"/>
      <c r="CY1953"/>
      <c r="CZ1953"/>
      <c r="DA1953"/>
      <c r="DB1953"/>
      <c r="DC1953"/>
      <c r="DD1953"/>
      <c r="DE1953"/>
      <c r="DF1953"/>
      <c r="DG1953"/>
      <c r="DH1953"/>
      <c r="DI1953"/>
      <c r="DJ1953"/>
      <c r="DK1953"/>
      <c r="DL1953"/>
      <c r="DM1953"/>
      <c r="DN1953"/>
      <c r="DO1953"/>
      <c r="DP1953"/>
      <c r="DQ1953"/>
      <c r="DR1953"/>
      <c r="DS1953"/>
      <c r="DT1953"/>
      <c r="DU1953"/>
      <c r="DV1953"/>
      <c r="DW1953"/>
      <c r="DX1953"/>
      <c r="DY1953"/>
      <c r="DZ1953"/>
      <c r="EA1953"/>
      <c r="EB1953"/>
      <c r="EC1953"/>
      <c r="ED1953"/>
      <c r="EE1953"/>
      <c r="EF1953"/>
      <c r="EG1953"/>
      <c r="EH1953"/>
      <c r="EI1953"/>
      <c r="EJ1953"/>
    </row>
    <row r="1954" spans="1:140" ht="15.75">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c r="CW1954"/>
      <c r="CX1954"/>
      <c r="CY1954"/>
      <c r="CZ1954"/>
      <c r="DA1954"/>
      <c r="DB1954"/>
      <c r="DC1954"/>
      <c r="DD1954"/>
      <c r="DE1954"/>
      <c r="DF1954"/>
      <c r="DG1954"/>
      <c r="DH1954"/>
      <c r="DI1954"/>
      <c r="DJ1954"/>
      <c r="DK1954"/>
      <c r="DL1954"/>
      <c r="DM1954"/>
      <c r="DN1954"/>
      <c r="DO1954"/>
      <c r="DP1954"/>
      <c r="DQ1954"/>
      <c r="DR1954"/>
      <c r="DS1954"/>
      <c r="DT1954"/>
      <c r="DU1954"/>
      <c r="DV1954"/>
      <c r="DW1954"/>
      <c r="DX1954"/>
      <c r="DY1954"/>
      <c r="DZ1954"/>
      <c r="EA1954"/>
      <c r="EB1954"/>
      <c r="EC1954"/>
      <c r="ED1954"/>
      <c r="EE1954"/>
      <c r="EF1954"/>
      <c r="EG1954"/>
      <c r="EH1954"/>
      <c r="EI1954"/>
      <c r="EJ1954"/>
    </row>
    <row r="1955" spans="1:140" ht="15.75">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c r="CW1955"/>
      <c r="CX1955"/>
      <c r="CY1955"/>
      <c r="CZ1955"/>
      <c r="DA1955"/>
      <c r="DB1955"/>
      <c r="DC1955"/>
      <c r="DD1955"/>
      <c r="DE1955"/>
      <c r="DF1955"/>
      <c r="DG1955"/>
      <c r="DH1955"/>
      <c r="DI1955"/>
      <c r="DJ1955"/>
      <c r="DK1955"/>
      <c r="DL1955"/>
      <c r="DM1955"/>
      <c r="DN1955"/>
      <c r="DO1955"/>
      <c r="DP1955"/>
      <c r="DQ1955"/>
      <c r="DR1955"/>
      <c r="DS1955"/>
      <c r="DT1955"/>
      <c r="DU1955"/>
      <c r="DV1955"/>
      <c r="DW1955"/>
      <c r="DX1955"/>
      <c r="DY1955"/>
      <c r="DZ1955"/>
      <c r="EA1955"/>
      <c r="EB1955"/>
      <c r="EC1955"/>
      <c r="ED1955"/>
      <c r="EE1955"/>
      <c r="EF1955"/>
      <c r="EG1955"/>
      <c r="EH1955"/>
      <c r="EI1955"/>
      <c r="EJ1955"/>
    </row>
    <row r="1956" spans="1:140" ht="15.75">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c r="CW1956"/>
      <c r="CX1956"/>
      <c r="CY1956"/>
      <c r="CZ1956"/>
      <c r="DA1956"/>
      <c r="DB1956"/>
      <c r="DC1956"/>
      <c r="DD1956"/>
      <c r="DE1956"/>
      <c r="DF1956"/>
      <c r="DG1956"/>
      <c r="DH1956"/>
      <c r="DI1956"/>
      <c r="DJ1956"/>
      <c r="DK1956"/>
      <c r="DL1956"/>
      <c r="DM1956"/>
      <c r="DN1956"/>
      <c r="DO1956"/>
      <c r="DP1956"/>
      <c r="DQ1956"/>
      <c r="DR1956"/>
      <c r="DS1956"/>
      <c r="DT1956"/>
      <c r="DU1956"/>
      <c r="DV1956"/>
      <c r="DW1956"/>
      <c r="DX1956"/>
      <c r="DY1956"/>
      <c r="DZ1956"/>
      <c r="EA1956"/>
      <c r="EB1956"/>
      <c r="EC1956"/>
      <c r="ED1956"/>
      <c r="EE1956"/>
      <c r="EF1956"/>
      <c r="EG1956"/>
      <c r="EH1956"/>
      <c r="EI1956"/>
      <c r="EJ1956"/>
    </row>
    <row r="1957" spans="1:140" ht="15.75">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c r="CW1957"/>
      <c r="CX1957"/>
      <c r="CY1957"/>
      <c r="CZ1957"/>
      <c r="DA1957"/>
      <c r="DB1957"/>
      <c r="DC1957"/>
      <c r="DD1957"/>
      <c r="DE1957"/>
      <c r="DF1957"/>
      <c r="DG1957"/>
      <c r="DH1957"/>
      <c r="DI1957"/>
      <c r="DJ1957"/>
      <c r="DK1957"/>
      <c r="DL1957"/>
      <c r="DM1957"/>
      <c r="DN1957"/>
      <c r="DO1957"/>
      <c r="DP1957"/>
      <c r="DQ1957"/>
      <c r="DR1957"/>
      <c r="DS1957"/>
      <c r="DT1957"/>
      <c r="DU1957"/>
      <c r="DV1957"/>
      <c r="DW1957"/>
      <c r="DX1957"/>
      <c r="DY1957"/>
      <c r="DZ1957"/>
      <c r="EA1957"/>
      <c r="EB1957"/>
      <c r="EC1957"/>
      <c r="ED1957"/>
      <c r="EE1957"/>
      <c r="EF1957"/>
      <c r="EG1957"/>
      <c r="EH1957"/>
      <c r="EI1957"/>
      <c r="EJ1957"/>
    </row>
    <row r="1958" spans="1:140" ht="15.75">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c r="CW1958"/>
      <c r="CX1958"/>
      <c r="CY1958"/>
      <c r="CZ1958"/>
      <c r="DA1958"/>
      <c r="DB1958"/>
      <c r="DC1958"/>
      <c r="DD1958"/>
      <c r="DE1958"/>
      <c r="DF1958"/>
      <c r="DG1958"/>
      <c r="DH1958"/>
      <c r="DI1958"/>
      <c r="DJ1958"/>
      <c r="DK1958"/>
      <c r="DL1958"/>
      <c r="DM1958"/>
      <c r="DN1958"/>
      <c r="DO1958"/>
      <c r="DP1958"/>
      <c r="DQ1958"/>
      <c r="DR1958"/>
      <c r="DS1958"/>
      <c r="DT1958"/>
      <c r="DU1958"/>
      <c r="DV1958"/>
      <c r="DW1958"/>
      <c r="DX1958"/>
      <c r="DY1958"/>
      <c r="DZ1958"/>
      <c r="EA1958"/>
      <c r="EB1958"/>
      <c r="EC1958"/>
      <c r="ED1958"/>
      <c r="EE1958"/>
      <c r="EF1958"/>
      <c r="EG1958"/>
      <c r="EH1958"/>
      <c r="EI1958"/>
      <c r="EJ1958"/>
    </row>
    <row r="1959" spans="1:140" ht="15.75">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c r="CW1959"/>
      <c r="CX1959"/>
      <c r="CY1959"/>
      <c r="CZ1959"/>
      <c r="DA1959"/>
      <c r="DB1959"/>
      <c r="DC1959"/>
      <c r="DD1959"/>
      <c r="DE1959"/>
      <c r="DF1959"/>
      <c r="DG1959"/>
      <c r="DH1959"/>
      <c r="DI1959"/>
      <c r="DJ1959"/>
      <c r="DK1959"/>
      <c r="DL1959"/>
      <c r="DM1959"/>
      <c r="DN1959"/>
      <c r="DO1959"/>
      <c r="DP1959"/>
      <c r="DQ1959"/>
      <c r="DR1959"/>
      <c r="DS1959"/>
      <c r="DT1959"/>
      <c r="DU1959"/>
      <c r="DV1959"/>
      <c r="DW1959"/>
      <c r="DX1959"/>
      <c r="DY1959"/>
      <c r="DZ1959"/>
      <c r="EA1959"/>
      <c r="EB1959"/>
      <c r="EC1959"/>
      <c r="ED1959"/>
      <c r="EE1959"/>
      <c r="EF1959"/>
      <c r="EG1959"/>
      <c r="EH1959"/>
      <c r="EI1959"/>
      <c r="EJ1959"/>
    </row>
    <row r="1960" spans="1:140" ht="15.75">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c r="CW1960"/>
      <c r="CX1960"/>
      <c r="CY1960"/>
      <c r="CZ1960"/>
      <c r="DA1960"/>
      <c r="DB1960"/>
      <c r="DC1960"/>
      <c r="DD1960"/>
      <c r="DE1960"/>
      <c r="DF1960"/>
      <c r="DG1960"/>
      <c r="DH1960"/>
      <c r="DI1960"/>
      <c r="DJ1960"/>
      <c r="DK1960"/>
      <c r="DL1960"/>
      <c r="DM1960"/>
      <c r="DN1960"/>
      <c r="DO1960"/>
      <c r="DP1960"/>
      <c r="DQ1960"/>
      <c r="DR1960"/>
      <c r="DS1960"/>
      <c r="DT1960"/>
      <c r="DU1960"/>
      <c r="DV1960"/>
      <c r="DW1960"/>
      <c r="DX1960"/>
      <c r="DY1960"/>
      <c r="DZ1960"/>
      <c r="EA1960"/>
      <c r="EB1960"/>
      <c r="EC1960"/>
      <c r="ED1960"/>
      <c r="EE1960"/>
      <c r="EF1960"/>
      <c r="EG1960"/>
      <c r="EH1960"/>
      <c r="EI1960"/>
      <c r="EJ1960"/>
    </row>
    <row r="1961" spans="1:140" ht="15.75">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c r="CW1961"/>
      <c r="CX1961"/>
      <c r="CY1961"/>
      <c r="CZ1961"/>
      <c r="DA1961"/>
      <c r="DB1961"/>
      <c r="DC1961"/>
      <c r="DD1961"/>
      <c r="DE1961"/>
      <c r="DF1961"/>
      <c r="DG1961"/>
      <c r="DH1961"/>
      <c r="DI1961"/>
      <c r="DJ1961"/>
      <c r="DK1961"/>
      <c r="DL1961"/>
      <c r="DM1961"/>
      <c r="DN1961"/>
      <c r="DO1961"/>
      <c r="DP1961"/>
      <c r="DQ1961"/>
      <c r="DR1961"/>
      <c r="DS1961"/>
      <c r="DT1961"/>
      <c r="DU1961"/>
      <c r="DV1961"/>
      <c r="DW1961"/>
      <c r="DX1961"/>
      <c r="DY1961"/>
      <c r="DZ1961"/>
      <c r="EA1961"/>
      <c r="EB1961"/>
      <c r="EC1961"/>
      <c r="ED1961"/>
      <c r="EE1961"/>
      <c r="EF1961"/>
      <c r="EG1961"/>
      <c r="EH1961"/>
      <c r="EI1961"/>
      <c r="EJ1961"/>
    </row>
    <row r="1962" spans="1:140" ht="15.75">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c r="CW1962"/>
      <c r="CX1962"/>
      <c r="CY1962"/>
      <c r="CZ1962"/>
      <c r="DA1962"/>
      <c r="DB1962"/>
      <c r="DC1962"/>
      <c r="DD1962"/>
      <c r="DE1962"/>
      <c r="DF1962"/>
      <c r="DG1962"/>
      <c r="DH1962"/>
      <c r="DI1962"/>
      <c r="DJ1962"/>
      <c r="DK1962"/>
      <c r="DL1962"/>
      <c r="DM1962"/>
      <c r="DN1962"/>
      <c r="DO1962"/>
      <c r="DP1962"/>
      <c r="DQ1962"/>
      <c r="DR1962"/>
      <c r="DS1962"/>
      <c r="DT1962"/>
      <c r="DU1962"/>
      <c r="DV1962"/>
      <c r="DW1962"/>
      <c r="DX1962"/>
      <c r="DY1962"/>
      <c r="DZ1962"/>
      <c r="EA1962"/>
      <c r="EB1962"/>
      <c r="EC1962"/>
      <c r="ED1962"/>
      <c r="EE1962"/>
      <c r="EF1962"/>
      <c r="EG1962"/>
      <c r="EH1962"/>
      <c r="EI1962"/>
      <c r="EJ1962"/>
    </row>
    <row r="1963" spans="1:140" ht="15.75">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c r="CW1963"/>
      <c r="CX1963"/>
      <c r="CY1963"/>
      <c r="CZ1963"/>
      <c r="DA1963"/>
      <c r="DB1963"/>
      <c r="DC1963"/>
      <c r="DD1963"/>
      <c r="DE1963"/>
      <c r="DF1963"/>
      <c r="DG1963"/>
      <c r="DH1963"/>
      <c r="DI1963"/>
      <c r="DJ1963"/>
      <c r="DK1963"/>
      <c r="DL1963"/>
      <c r="DM1963"/>
      <c r="DN1963"/>
      <c r="DO1963"/>
      <c r="DP1963"/>
      <c r="DQ1963"/>
      <c r="DR1963"/>
      <c r="DS1963"/>
      <c r="DT1963"/>
      <c r="DU1963"/>
      <c r="DV1963"/>
      <c r="DW1963"/>
      <c r="DX1963"/>
      <c r="DY1963"/>
      <c r="DZ1963"/>
      <c r="EA1963"/>
      <c r="EB1963"/>
      <c r="EC1963"/>
      <c r="ED1963"/>
      <c r="EE1963"/>
      <c r="EF1963"/>
      <c r="EG1963"/>
      <c r="EH1963"/>
      <c r="EI1963"/>
      <c r="EJ1963"/>
    </row>
    <row r="1964" spans="1:140" ht="15.75">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c r="CW1964"/>
      <c r="CX1964"/>
      <c r="CY1964"/>
      <c r="CZ1964"/>
      <c r="DA1964"/>
      <c r="DB1964"/>
      <c r="DC1964"/>
      <c r="DD1964"/>
      <c r="DE1964"/>
      <c r="DF1964"/>
      <c r="DG1964"/>
      <c r="DH1964"/>
      <c r="DI1964"/>
      <c r="DJ1964"/>
      <c r="DK1964"/>
      <c r="DL1964"/>
      <c r="DM1964"/>
      <c r="DN1964"/>
      <c r="DO1964"/>
      <c r="DP1964"/>
      <c r="DQ1964"/>
      <c r="DR1964"/>
      <c r="DS1964"/>
      <c r="DT1964"/>
      <c r="DU1964"/>
      <c r="DV1964"/>
      <c r="DW1964"/>
      <c r="DX1964"/>
      <c r="DY1964"/>
      <c r="DZ1964"/>
      <c r="EA1964"/>
      <c r="EB1964"/>
      <c r="EC1964"/>
      <c r="ED1964"/>
      <c r="EE1964"/>
      <c r="EF1964"/>
      <c r="EG1964"/>
      <c r="EH1964"/>
      <c r="EI1964"/>
      <c r="EJ1964"/>
    </row>
    <row r="1965" spans="1:140" ht="15.75">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c r="CW1965"/>
      <c r="CX1965"/>
      <c r="CY1965"/>
      <c r="CZ1965"/>
      <c r="DA1965"/>
      <c r="DB1965"/>
      <c r="DC1965"/>
      <c r="DD1965"/>
      <c r="DE1965"/>
      <c r="DF1965"/>
      <c r="DG1965"/>
      <c r="DH1965"/>
      <c r="DI1965"/>
      <c r="DJ1965"/>
      <c r="DK1965"/>
      <c r="DL1965"/>
      <c r="DM1965"/>
      <c r="DN1965"/>
      <c r="DO1965"/>
      <c r="DP1965"/>
      <c r="DQ1965"/>
      <c r="DR1965"/>
      <c r="DS1965"/>
      <c r="DT1965"/>
      <c r="DU1965"/>
      <c r="DV1965"/>
      <c r="DW1965"/>
      <c r="DX1965"/>
      <c r="DY1965"/>
      <c r="DZ1965"/>
      <c r="EA1965"/>
      <c r="EB1965"/>
      <c r="EC1965"/>
      <c r="ED1965"/>
      <c r="EE1965"/>
      <c r="EF1965"/>
      <c r="EG1965"/>
      <c r="EH1965"/>
      <c r="EI1965"/>
      <c r="EJ1965"/>
    </row>
    <row r="1966" spans="1:140" ht="15.75">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c r="CW1966"/>
      <c r="CX1966"/>
      <c r="CY1966"/>
      <c r="CZ1966"/>
      <c r="DA1966"/>
      <c r="DB1966"/>
      <c r="DC1966"/>
      <c r="DD1966"/>
      <c r="DE1966"/>
      <c r="DF1966"/>
      <c r="DG1966"/>
      <c r="DH1966"/>
      <c r="DI1966"/>
      <c r="DJ1966"/>
      <c r="DK1966"/>
      <c r="DL1966"/>
      <c r="DM1966"/>
      <c r="DN1966"/>
      <c r="DO1966"/>
      <c r="DP1966"/>
      <c r="DQ1966"/>
      <c r="DR1966"/>
      <c r="DS1966"/>
      <c r="DT1966"/>
      <c r="DU1966"/>
      <c r="DV1966"/>
      <c r="DW1966"/>
      <c r="DX1966"/>
      <c r="DY1966"/>
      <c r="DZ1966"/>
      <c r="EA1966"/>
      <c r="EB1966"/>
      <c r="EC1966"/>
      <c r="ED1966"/>
      <c r="EE1966"/>
      <c r="EF1966"/>
      <c r="EG1966"/>
      <c r="EH1966"/>
      <c r="EI1966"/>
      <c r="EJ1966"/>
    </row>
    <row r="1967" spans="1:140" ht="15.75">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c r="CW1967"/>
      <c r="CX1967"/>
      <c r="CY1967"/>
      <c r="CZ1967"/>
      <c r="DA1967"/>
      <c r="DB1967"/>
      <c r="DC1967"/>
      <c r="DD1967"/>
      <c r="DE1967"/>
      <c r="DF1967"/>
      <c r="DG1967"/>
      <c r="DH1967"/>
      <c r="DI1967"/>
      <c r="DJ1967"/>
      <c r="DK1967"/>
      <c r="DL1967"/>
      <c r="DM1967"/>
      <c r="DN1967"/>
      <c r="DO1967"/>
      <c r="DP1967"/>
      <c r="DQ1967"/>
      <c r="DR1967"/>
      <c r="DS1967"/>
      <c r="DT1967"/>
      <c r="DU1967"/>
      <c r="DV1967"/>
      <c r="DW1967"/>
      <c r="DX1967"/>
      <c r="DY1967"/>
      <c r="DZ1967"/>
      <c r="EA1967"/>
      <c r="EB1967"/>
      <c r="EC1967"/>
      <c r="ED1967"/>
      <c r="EE1967"/>
      <c r="EF1967"/>
      <c r="EG1967"/>
      <c r="EH1967"/>
      <c r="EI1967"/>
      <c r="EJ1967"/>
    </row>
    <row r="1968" spans="1:140" ht="15.75">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c r="CW1968"/>
      <c r="CX1968"/>
      <c r="CY1968"/>
      <c r="CZ1968"/>
      <c r="DA1968"/>
      <c r="DB1968"/>
      <c r="DC1968"/>
      <c r="DD1968"/>
      <c r="DE1968"/>
      <c r="DF1968"/>
      <c r="DG1968"/>
      <c r="DH1968"/>
      <c r="DI1968"/>
      <c r="DJ1968"/>
      <c r="DK1968"/>
      <c r="DL1968"/>
      <c r="DM1968"/>
      <c r="DN1968"/>
      <c r="DO1968"/>
      <c r="DP1968"/>
      <c r="DQ1968"/>
      <c r="DR1968"/>
      <c r="DS1968"/>
      <c r="DT1968"/>
      <c r="DU1968"/>
      <c r="DV1968"/>
      <c r="DW1968"/>
      <c r="DX1968"/>
      <c r="DY1968"/>
      <c r="DZ1968"/>
      <c r="EA1968"/>
      <c r="EB1968"/>
      <c r="EC1968"/>
      <c r="ED1968"/>
      <c r="EE1968"/>
      <c r="EF1968"/>
      <c r="EG1968"/>
      <c r="EH1968"/>
      <c r="EI1968"/>
      <c r="EJ1968"/>
    </row>
    <row r="1969" spans="1:140" ht="15.75">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c r="CW1969"/>
      <c r="CX1969"/>
      <c r="CY1969"/>
      <c r="CZ1969"/>
      <c r="DA1969"/>
      <c r="DB1969"/>
      <c r="DC1969"/>
      <c r="DD1969"/>
      <c r="DE1969"/>
      <c r="DF1969"/>
      <c r="DG1969"/>
      <c r="DH1969"/>
      <c r="DI1969"/>
      <c r="DJ1969"/>
      <c r="DK1969"/>
      <c r="DL1969"/>
      <c r="DM1969"/>
      <c r="DN1969"/>
      <c r="DO1969"/>
      <c r="DP1969"/>
      <c r="DQ1969"/>
      <c r="DR1969"/>
      <c r="DS1969"/>
      <c r="DT1969"/>
      <c r="DU1969"/>
      <c r="DV1969"/>
      <c r="DW1969"/>
      <c r="DX1969"/>
      <c r="DY1969"/>
      <c r="DZ1969"/>
      <c r="EA1969"/>
      <c r="EB1969"/>
      <c r="EC1969"/>
      <c r="ED1969"/>
      <c r="EE1969"/>
      <c r="EF1969"/>
      <c r="EG1969"/>
      <c r="EH1969"/>
      <c r="EI1969"/>
      <c r="EJ1969"/>
    </row>
    <row r="1970" spans="1:140" ht="15.75">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c r="CW1970"/>
      <c r="CX1970"/>
      <c r="CY1970"/>
      <c r="CZ1970"/>
      <c r="DA1970"/>
      <c r="DB1970"/>
      <c r="DC1970"/>
      <c r="DD1970"/>
      <c r="DE1970"/>
      <c r="DF1970"/>
      <c r="DG1970"/>
      <c r="DH1970"/>
      <c r="DI1970"/>
      <c r="DJ1970"/>
      <c r="DK1970"/>
      <c r="DL1970"/>
      <c r="DM1970"/>
      <c r="DN1970"/>
      <c r="DO1970"/>
      <c r="DP1970"/>
      <c r="DQ1970"/>
      <c r="DR1970"/>
      <c r="DS1970"/>
      <c r="DT1970"/>
      <c r="DU1970"/>
      <c r="DV1970"/>
      <c r="DW1970"/>
      <c r="DX1970"/>
      <c r="DY1970"/>
      <c r="DZ1970"/>
      <c r="EA1970"/>
      <c r="EB1970"/>
      <c r="EC1970"/>
      <c r="ED1970"/>
      <c r="EE1970"/>
      <c r="EF1970"/>
      <c r="EG1970"/>
      <c r="EH1970"/>
      <c r="EI1970"/>
      <c r="EJ1970"/>
    </row>
    <row r="1971" spans="1:140" ht="15.75">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c r="CW1971"/>
      <c r="CX1971"/>
      <c r="CY1971"/>
      <c r="CZ1971"/>
      <c r="DA1971"/>
      <c r="DB1971"/>
      <c r="DC1971"/>
      <c r="DD1971"/>
      <c r="DE1971"/>
      <c r="DF1971"/>
      <c r="DG1971"/>
      <c r="DH1971"/>
      <c r="DI1971"/>
      <c r="DJ1971"/>
      <c r="DK1971"/>
      <c r="DL1971"/>
      <c r="DM1971"/>
      <c r="DN1971"/>
      <c r="DO1971"/>
      <c r="DP1971"/>
      <c r="DQ1971"/>
      <c r="DR1971"/>
      <c r="DS1971"/>
      <c r="DT1971"/>
      <c r="DU1971"/>
      <c r="DV1971"/>
      <c r="DW1971"/>
      <c r="DX1971"/>
      <c r="DY1971"/>
      <c r="DZ1971"/>
      <c r="EA1971"/>
      <c r="EB1971"/>
      <c r="EC1971"/>
      <c r="ED1971"/>
      <c r="EE1971"/>
      <c r="EF1971"/>
      <c r="EG1971"/>
      <c r="EH1971"/>
      <c r="EI1971"/>
      <c r="EJ1971"/>
    </row>
    <row r="1972" spans="1:140" ht="15.75">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c r="CW1972"/>
      <c r="CX1972"/>
      <c r="CY1972"/>
      <c r="CZ1972"/>
      <c r="DA1972"/>
      <c r="DB1972"/>
      <c r="DC1972"/>
      <c r="DD1972"/>
      <c r="DE1972"/>
      <c r="DF1972"/>
      <c r="DG1972"/>
      <c r="DH1972"/>
      <c r="DI1972"/>
      <c r="DJ1972"/>
      <c r="DK1972"/>
      <c r="DL1972"/>
      <c r="DM1972"/>
      <c r="DN1972"/>
      <c r="DO1972"/>
      <c r="DP1972"/>
      <c r="DQ1972"/>
      <c r="DR1972"/>
      <c r="DS1972"/>
      <c r="DT1972"/>
      <c r="DU1972"/>
      <c r="DV1972"/>
      <c r="DW1972"/>
      <c r="DX1972"/>
      <c r="DY1972"/>
      <c r="DZ1972"/>
      <c r="EA1972"/>
      <c r="EB1972"/>
      <c r="EC1972"/>
      <c r="ED1972"/>
      <c r="EE1972"/>
      <c r="EF1972"/>
      <c r="EG1972"/>
      <c r="EH1972"/>
      <c r="EI1972"/>
      <c r="EJ1972"/>
    </row>
    <row r="1973" spans="1:140" ht="15.75">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c r="CW1973"/>
      <c r="CX1973"/>
      <c r="CY1973"/>
      <c r="CZ1973"/>
      <c r="DA1973"/>
      <c r="DB1973"/>
      <c r="DC1973"/>
      <c r="DD1973"/>
      <c r="DE1973"/>
      <c r="DF1973"/>
      <c r="DG1973"/>
      <c r="DH1973"/>
      <c r="DI1973"/>
      <c r="DJ1973"/>
      <c r="DK1973"/>
      <c r="DL1973"/>
      <c r="DM1973"/>
      <c r="DN1973"/>
      <c r="DO1973"/>
      <c r="DP1973"/>
      <c r="DQ1973"/>
      <c r="DR1973"/>
      <c r="DS1973"/>
      <c r="DT1973"/>
      <c r="DU1973"/>
      <c r="DV1973"/>
      <c r="DW1973"/>
      <c r="DX1973"/>
      <c r="DY1973"/>
      <c r="DZ1973"/>
      <c r="EA1973"/>
      <c r="EB1973"/>
      <c r="EC1973"/>
      <c r="ED1973"/>
      <c r="EE1973"/>
      <c r="EF1973"/>
      <c r="EG1973"/>
      <c r="EH1973"/>
      <c r="EI1973"/>
      <c r="EJ1973"/>
    </row>
    <row r="1974" spans="1:140" ht="15.75">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c r="CW1974"/>
      <c r="CX1974"/>
      <c r="CY1974"/>
      <c r="CZ1974"/>
      <c r="DA1974"/>
      <c r="DB1974"/>
      <c r="DC1974"/>
      <c r="DD1974"/>
      <c r="DE1974"/>
      <c r="DF1974"/>
      <c r="DG1974"/>
      <c r="DH1974"/>
      <c r="DI1974"/>
      <c r="DJ1974"/>
      <c r="DK1974"/>
      <c r="DL1974"/>
      <c r="DM1974"/>
      <c r="DN1974"/>
      <c r="DO1974"/>
      <c r="DP1974"/>
      <c r="DQ1974"/>
      <c r="DR1974"/>
      <c r="DS1974"/>
      <c r="DT1974"/>
      <c r="DU1974"/>
      <c r="DV1974"/>
      <c r="DW1974"/>
      <c r="DX1974"/>
      <c r="DY1974"/>
      <c r="DZ1974"/>
      <c r="EA1974"/>
      <c r="EB1974"/>
      <c r="EC1974"/>
      <c r="ED1974"/>
      <c r="EE1974"/>
      <c r="EF1974"/>
      <c r="EG1974"/>
      <c r="EH1974"/>
      <c r="EI1974"/>
      <c r="EJ1974"/>
    </row>
    <row r="1975" spans="1:140" ht="15.75">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c r="CW1975"/>
      <c r="CX1975"/>
      <c r="CY1975"/>
      <c r="CZ1975"/>
      <c r="DA1975"/>
      <c r="DB1975"/>
      <c r="DC1975"/>
      <c r="DD1975"/>
      <c r="DE1975"/>
      <c r="DF1975"/>
      <c r="DG1975"/>
      <c r="DH1975"/>
      <c r="DI1975"/>
      <c r="DJ1975"/>
      <c r="DK1975"/>
      <c r="DL1975"/>
      <c r="DM1975"/>
      <c r="DN1975"/>
      <c r="DO1975"/>
      <c r="DP1975"/>
      <c r="DQ1975"/>
      <c r="DR1975"/>
      <c r="DS1975"/>
      <c r="DT1975"/>
      <c r="DU1975"/>
      <c r="DV1975"/>
      <c r="DW1975"/>
      <c r="DX1975"/>
      <c r="DY1975"/>
      <c r="DZ1975"/>
      <c r="EA1975"/>
      <c r="EB1975"/>
      <c r="EC1975"/>
      <c r="ED1975"/>
      <c r="EE1975"/>
      <c r="EF1975"/>
      <c r="EG1975"/>
      <c r="EH1975"/>
      <c r="EI1975"/>
      <c r="EJ1975"/>
    </row>
    <row r="1976" spans="1:140" ht="15.75">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c r="CW1976"/>
      <c r="CX1976"/>
      <c r="CY1976"/>
      <c r="CZ1976"/>
      <c r="DA1976"/>
      <c r="DB1976"/>
      <c r="DC1976"/>
      <c r="DD1976"/>
      <c r="DE1976"/>
      <c r="DF1976"/>
      <c r="DG1976"/>
      <c r="DH1976"/>
      <c r="DI1976"/>
      <c r="DJ1976"/>
      <c r="DK1976"/>
      <c r="DL1976"/>
      <c r="DM1976"/>
      <c r="DN1976"/>
      <c r="DO1976"/>
      <c r="DP1976"/>
      <c r="DQ1976"/>
      <c r="DR1976"/>
      <c r="DS1976"/>
      <c r="DT1976"/>
      <c r="DU1976"/>
      <c r="DV1976"/>
      <c r="DW1976"/>
      <c r="DX1976"/>
      <c r="DY1976"/>
      <c r="DZ1976"/>
      <c r="EA1976"/>
      <c r="EB1976"/>
      <c r="EC1976"/>
      <c r="ED1976"/>
      <c r="EE1976"/>
      <c r="EF1976"/>
      <c r="EG1976"/>
      <c r="EH1976"/>
      <c r="EI1976"/>
      <c r="EJ1976"/>
    </row>
    <row r="1977" spans="1:140" ht="15.75">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c r="CW1977"/>
      <c r="CX1977"/>
      <c r="CY1977"/>
      <c r="CZ1977"/>
      <c r="DA1977"/>
      <c r="DB1977"/>
      <c r="DC1977"/>
      <c r="DD1977"/>
      <c r="DE1977"/>
      <c r="DF1977"/>
      <c r="DG1977"/>
      <c r="DH1977"/>
      <c r="DI1977"/>
      <c r="DJ1977"/>
      <c r="DK1977"/>
      <c r="DL1977"/>
      <c r="DM1977"/>
      <c r="DN1977"/>
      <c r="DO1977"/>
      <c r="DP1977"/>
      <c r="DQ1977"/>
      <c r="DR1977"/>
      <c r="DS1977"/>
      <c r="DT1977"/>
      <c r="DU1977"/>
      <c r="DV1977"/>
      <c r="DW1977"/>
      <c r="DX1977"/>
      <c r="DY1977"/>
      <c r="DZ1977"/>
      <c r="EA1977"/>
      <c r="EB1977"/>
      <c r="EC1977"/>
      <c r="ED1977"/>
      <c r="EE1977"/>
      <c r="EF1977"/>
      <c r="EG1977"/>
      <c r="EH1977"/>
      <c r="EI1977"/>
      <c r="EJ1977"/>
    </row>
    <row r="1978" spans="1:140" ht="15.75">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c r="CW1978"/>
      <c r="CX1978"/>
      <c r="CY1978"/>
      <c r="CZ1978"/>
      <c r="DA1978"/>
      <c r="DB1978"/>
      <c r="DC1978"/>
      <c r="DD1978"/>
      <c r="DE1978"/>
      <c r="DF1978"/>
      <c r="DG1978"/>
      <c r="DH1978"/>
      <c r="DI1978"/>
      <c r="DJ1978"/>
      <c r="DK1978"/>
      <c r="DL1978"/>
      <c r="DM1978"/>
      <c r="DN1978"/>
      <c r="DO1978"/>
      <c r="DP1978"/>
      <c r="DQ1978"/>
      <c r="DR1978"/>
      <c r="DS1978"/>
      <c r="DT1978"/>
      <c r="DU1978"/>
      <c r="DV1978"/>
      <c r="DW1978"/>
      <c r="DX1978"/>
      <c r="DY1978"/>
      <c r="DZ1978"/>
      <c r="EA1978"/>
      <c r="EB1978"/>
      <c r="EC1978"/>
      <c r="ED1978"/>
      <c r="EE1978"/>
      <c r="EF1978"/>
      <c r="EG1978"/>
      <c r="EH1978"/>
      <c r="EI1978"/>
      <c r="EJ1978"/>
    </row>
    <row r="1979" spans="1:140" ht="15.75">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c r="CW1979"/>
      <c r="CX1979"/>
      <c r="CY1979"/>
      <c r="CZ1979"/>
      <c r="DA1979"/>
      <c r="DB1979"/>
      <c r="DC1979"/>
      <c r="DD1979"/>
      <c r="DE1979"/>
      <c r="DF1979"/>
      <c r="DG1979"/>
      <c r="DH1979"/>
      <c r="DI1979"/>
      <c r="DJ1979"/>
      <c r="DK1979"/>
      <c r="DL1979"/>
      <c r="DM1979"/>
      <c r="DN1979"/>
      <c r="DO1979"/>
      <c r="DP1979"/>
      <c r="DQ1979"/>
      <c r="DR1979"/>
      <c r="DS1979"/>
      <c r="DT1979"/>
      <c r="DU1979"/>
      <c r="DV1979"/>
      <c r="DW1979"/>
      <c r="DX1979"/>
      <c r="DY1979"/>
      <c r="DZ1979"/>
      <c r="EA1979"/>
      <c r="EB1979"/>
      <c r="EC1979"/>
      <c r="ED1979"/>
      <c r="EE1979"/>
      <c r="EF1979"/>
      <c r="EG1979"/>
      <c r="EH1979"/>
      <c r="EI1979"/>
      <c r="EJ1979"/>
    </row>
    <row r="1980" spans="1:140" ht="15.75">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c r="CW1980"/>
      <c r="CX1980"/>
      <c r="CY1980"/>
      <c r="CZ1980"/>
      <c r="DA1980"/>
      <c r="DB1980"/>
      <c r="DC1980"/>
      <c r="DD1980"/>
      <c r="DE1980"/>
      <c r="DF1980"/>
      <c r="DG1980"/>
      <c r="DH1980"/>
      <c r="DI1980"/>
      <c r="DJ1980"/>
      <c r="DK1980"/>
      <c r="DL1980"/>
      <c r="DM1980"/>
      <c r="DN1980"/>
      <c r="DO1980"/>
      <c r="DP1980"/>
      <c r="DQ1980"/>
      <c r="DR1980"/>
      <c r="DS1980"/>
      <c r="DT1980"/>
      <c r="DU1980"/>
      <c r="DV1980"/>
      <c r="DW1980"/>
      <c r="DX1980"/>
      <c r="DY1980"/>
      <c r="DZ1980"/>
      <c r="EA1980"/>
      <c r="EB1980"/>
      <c r="EC1980"/>
      <c r="ED1980"/>
      <c r="EE1980"/>
      <c r="EF1980"/>
      <c r="EG1980"/>
      <c r="EH1980"/>
      <c r="EI1980"/>
      <c r="EJ1980"/>
    </row>
    <row r="1981" spans="1:140" ht="15.75">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c r="CW1981"/>
      <c r="CX1981"/>
      <c r="CY1981"/>
      <c r="CZ1981"/>
      <c r="DA1981"/>
      <c r="DB1981"/>
      <c r="DC1981"/>
      <c r="DD1981"/>
      <c r="DE1981"/>
      <c r="DF1981"/>
      <c r="DG1981"/>
      <c r="DH1981"/>
      <c r="DI1981"/>
      <c r="DJ1981"/>
      <c r="DK1981"/>
      <c r="DL1981"/>
      <c r="DM1981"/>
      <c r="DN1981"/>
      <c r="DO1981"/>
      <c r="DP1981"/>
      <c r="DQ1981"/>
      <c r="DR1981"/>
      <c r="DS1981"/>
      <c r="DT1981"/>
      <c r="DU1981"/>
      <c r="DV1981"/>
      <c r="DW1981"/>
      <c r="DX1981"/>
      <c r="DY1981"/>
      <c r="DZ1981"/>
      <c r="EA1981"/>
      <c r="EB1981"/>
      <c r="EC1981"/>
      <c r="ED1981"/>
      <c r="EE1981"/>
      <c r="EF1981"/>
      <c r="EG1981"/>
      <c r="EH1981"/>
      <c r="EI1981"/>
      <c r="EJ1981"/>
    </row>
    <row r="1982" spans="1:140" ht="15.75">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c r="CW1982"/>
      <c r="CX1982"/>
      <c r="CY1982"/>
      <c r="CZ1982"/>
      <c r="DA1982"/>
      <c r="DB1982"/>
      <c r="DC1982"/>
      <c r="DD1982"/>
      <c r="DE1982"/>
      <c r="DF1982"/>
      <c r="DG1982"/>
      <c r="DH1982"/>
      <c r="DI1982"/>
      <c r="DJ1982"/>
      <c r="DK1982"/>
      <c r="DL1982"/>
      <c r="DM1982"/>
      <c r="DN1982"/>
      <c r="DO1982"/>
      <c r="DP1982"/>
      <c r="DQ1982"/>
      <c r="DR1982"/>
      <c r="DS1982"/>
      <c r="DT1982"/>
      <c r="DU1982"/>
      <c r="DV1982"/>
      <c r="DW1982"/>
      <c r="DX1982"/>
      <c r="DY1982"/>
      <c r="DZ1982"/>
      <c r="EA1982"/>
      <c r="EB1982"/>
      <c r="EC1982"/>
      <c r="ED1982"/>
      <c r="EE1982"/>
      <c r="EF1982"/>
      <c r="EG1982"/>
      <c r="EH1982"/>
      <c r="EI1982"/>
      <c r="EJ1982"/>
    </row>
    <row r="1983" spans="1:140" ht="15.75">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c r="CW1983"/>
      <c r="CX1983"/>
      <c r="CY1983"/>
      <c r="CZ1983"/>
      <c r="DA1983"/>
      <c r="DB1983"/>
      <c r="DC1983"/>
      <c r="DD1983"/>
      <c r="DE1983"/>
      <c r="DF1983"/>
      <c r="DG1983"/>
      <c r="DH1983"/>
      <c r="DI1983"/>
      <c r="DJ1983"/>
      <c r="DK1983"/>
      <c r="DL1983"/>
      <c r="DM1983"/>
      <c r="DN1983"/>
      <c r="DO1983"/>
      <c r="DP1983"/>
      <c r="DQ1983"/>
      <c r="DR1983"/>
      <c r="DS1983"/>
      <c r="DT1983"/>
      <c r="DU1983"/>
      <c r="DV1983"/>
      <c r="DW1983"/>
      <c r="DX1983"/>
      <c r="DY1983"/>
      <c r="DZ1983"/>
      <c r="EA1983"/>
      <c r="EB1983"/>
      <c r="EC1983"/>
      <c r="ED1983"/>
      <c r="EE1983"/>
      <c r="EF1983"/>
      <c r="EG1983"/>
      <c r="EH1983"/>
      <c r="EI1983"/>
      <c r="EJ1983"/>
    </row>
    <row r="1984" spans="1:140" ht="15.75">
      <c r="A1984"/>
      <c r="B1984"/>
      <c r="C1984"/>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c r="CW1984"/>
      <c r="CX1984"/>
      <c r="CY1984"/>
      <c r="CZ1984"/>
      <c r="DA1984"/>
      <c r="DB1984"/>
      <c r="DC1984"/>
      <c r="DD1984"/>
      <c r="DE1984"/>
      <c r="DF1984"/>
      <c r="DG1984"/>
      <c r="DH1984"/>
      <c r="DI1984"/>
      <c r="DJ1984"/>
      <c r="DK1984"/>
      <c r="DL1984"/>
      <c r="DM1984"/>
      <c r="DN1984"/>
      <c r="DO1984"/>
      <c r="DP1984"/>
      <c r="DQ1984"/>
      <c r="DR1984"/>
      <c r="DS1984"/>
      <c r="DT1984"/>
      <c r="DU1984"/>
      <c r="DV1984"/>
      <c r="DW1984"/>
      <c r="DX1984"/>
      <c r="DY1984"/>
      <c r="DZ1984"/>
      <c r="EA1984"/>
      <c r="EB1984"/>
      <c r="EC1984"/>
      <c r="ED1984"/>
      <c r="EE1984"/>
      <c r="EF1984"/>
      <c r="EG1984"/>
      <c r="EH1984"/>
      <c r="EI1984"/>
      <c r="EJ1984"/>
    </row>
    <row r="1985" spans="1:140" ht="15.75">
      <c r="A1985"/>
      <c r="B1985"/>
      <c r="C1985"/>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c r="CW1985"/>
      <c r="CX1985"/>
      <c r="CY1985"/>
      <c r="CZ1985"/>
      <c r="DA1985"/>
      <c r="DB1985"/>
      <c r="DC1985"/>
      <c r="DD1985"/>
      <c r="DE1985"/>
      <c r="DF1985"/>
      <c r="DG1985"/>
      <c r="DH1985"/>
      <c r="DI1985"/>
      <c r="DJ1985"/>
      <c r="DK1985"/>
      <c r="DL1985"/>
      <c r="DM1985"/>
      <c r="DN1985"/>
      <c r="DO1985"/>
      <c r="DP1985"/>
      <c r="DQ1985"/>
      <c r="DR1985"/>
      <c r="DS1985"/>
      <c r="DT1985"/>
      <c r="DU1985"/>
      <c r="DV1985"/>
      <c r="DW1985"/>
      <c r="DX1985"/>
      <c r="DY1985"/>
      <c r="DZ1985"/>
      <c r="EA1985"/>
      <c r="EB1985"/>
      <c r="EC1985"/>
      <c r="ED1985"/>
      <c r="EE1985"/>
      <c r="EF1985"/>
      <c r="EG1985"/>
      <c r="EH1985"/>
      <c r="EI1985"/>
      <c r="EJ1985"/>
    </row>
    <row r="1986" spans="1:140" ht="15.75">
      <c r="A1986"/>
      <c r="B1986"/>
      <c r="C1986"/>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c r="CW1986"/>
      <c r="CX1986"/>
      <c r="CY1986"/>
      <c r="CZ1986"/>
      <c r="DA1986"/>
      <c r="DB1986"/>
      <c r="DC1986"/>
      <c r="DD1986"/>
      <c r="DE1986"/>
      <c r="DF1986"/>
      <c r="DG1986"/>
      <c r="DH1986"/>
      <c r="DI1986"/>
      <c r="DJ1986"/>
      <c r="DK1986"/>
      <c r="DL1986"/>
      <c r="DM1986"/>
      <c r="DN1986"/>
      <c r="DO1986"/>
      <c r="DP1986"/>
      <c r="DQ1986"/>
      <c r="DR1986"/>
      <c r="DS1986"/>
      <c r="DT1986"/>
      <c r="DU1986"/>
      <c r="DV1986"/>
      <c r="DW1986"/>
      <c r="DX1986"/>
      <c r="DY1986"/>
      <c r="DZ1986"/>
      <c r="EA1986"/>
      <c r="EB1986"/>
      <c r="EC1986"/>
      <c r="ED1986"/>
      <c r="EE1986"/>
      <c r="EF1986"/>
      <c r="EG1986"/>
      <c r="EH1986"/>
      <c r="EI1986"/>
      <c r="EJ1986"/>
    </row>
    <row r="1987" spans="1:140" ht="15.75">
      <c r="A1987"/>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c r="CW1987"/>
      <c r="CX1987"/>
      <c r="CY1987"/>
      <c r="CZ1987"/>
      <c r="DA1987"/>
      <c r="DB1987"/>
      <c r="DC1987"/>
      <c r="DD1987"/>
      <c r="DE1987"/>
      <c r="DF1987"/>
      <c r="DG1987"/>
      <c r="DH1987"/>
      <c r="DI1987"/>
      <c r="DJ1987"/>
      <c r="DK1987"/>
      <c r="DL1987"/>
      <c r="DM1987"/>
      <c r="DN1987"/>
      <c r="DO1987"/>
      <c r="DP1987"/>
      <c r="DQ1987"/>
      <c r="DR1987"/>
      <c r="DS1987"/>
      <c r="DT1987"/>
      <c r="DU1987"/>
      <c r="DV1987"/>
      <c r="DW1987"/>
      <c r="DX1987"/>
      <c r="DY1987"/>
      <c r="DZ1987"/>
      <c r="EA1987"/>
      <c r="EB1987"/>
      <c r="EC1987"/>
      <c r="ED1987"/>
      <c r="EE1987"/>
      <c r="EF1987"/>
      <c r="EG1987"/>
      <c r="EH1987"/>
      <c r="EI1987"/>
      <c r="EJ1987"/>
    </row>
    <row r="1988" spans="1:140" ht="15.75">
      <c r="A1988"/>
      <c r="B1988"/>
      <c r="C1988"/>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c r="CW1988"/>
      <c r="CX1988"/>
      <c r="CY1988"/>
      <c r="CZ1988"/>
      <c r="DA1988"/>
      <c r="DB1988"/>
      <c r="DC1988"/>
      <c r="DD1988"/>
      <c r="DE1988"/>
      <c r="DF1988"/>
      <c r="DG1988"/>
      <c r="DH1988"/>
      <c r="DI1988"/>
      <c r="DJ1988"/>
      <c r="DK1988"/>
      <c r="DL1988"/>
      <c r="DM1988"/>
      <c r="DN1988"/>
      <c r="DO1988"/>
      <c r="DP1988"/>
      <c r="DQ1988"/>
      <c r="DR1988"/>
      <c r="DS1988"/>
      <c r="DT1988"/>
      <c r="DU1988"/>
      <c r="DV1988"/>
      <c r="DW1988"/>
      <c r="DX1988"/>
      <c r="DY1988"/>
      <c r="DZ1988"/>
      <c r="EA1988"/>
      <c r="EB1988"/>
      <c r="EC1988"/>
      <c r="ED1988"/>
      <c r="EE1988"/>
      <c r="EF1988"/>
      <c r="EG1988"/>
      <c r="EH1988"/>
      <c r="EI1988"/>
      <c r="EJ1988"/>
    </row>
    <row r="1989" spans="1:140" ht="15.75">
      <c r="A1989"/>
      <c r="B1989"/>
      <c r="C1989"/>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c r="CW1989"/>
      <c r="CX1989"/>
      <c r="CY1989"/>
      <c r="CZ1989"/>
      <c r="DA1989"/>
      <c r="DB1989"/>
      <c r="DC1989"/>
      <c r="DD1989"/>
      <c r="DE1989"/>
      <c r="DF1989"/>
      <c r="DG1989"/>
      <c r="DH1989"/>
      <c r="DI1989"/>
      <c r="DJ1989"/>
      <c r="DK1989"/>
      <c r="DL1989"/>
      <c r="DM1989"/>
      <c r="DN1989"/>
      <c r="DO1989"/>
      <c r="DP1989"/>
      <c r="DQ1989"/>
      <c r="DR1989"/>
      <c r="DS1989"/>
      <c r="DT1989"/>
      <c r="DU1989"/>
      <c r="DV1989"/>
      <c r="DW1989"/>
      <c r="DX1989"/>
      <c r="DY1989"/>
      <c r="DZ1989"/>
      <c r="EA1989"/>
      <c r="EB1989"/>
      <c r="EC1989"/>
      <c r="ED1989"/>
      <c r="EE1989"/>
      <c r="EF1989"/>
      <c r="EG1989"/>
      <c r="EH1989"/>
      <c r="EI1989"/>
      <c r="EJ1989"/>
    </row>
    <row r="1990" spans="1:140" ht="15.75">
      <c r="A1990"/>
      <c r="B1990"/>
      <c r="C1990"/>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c r="CW1990"/>
      <c r="CX1990"/>
      <c r="CY1990"/>
      <c r="CZ1990"/>
      <c r="DA1990"/>
      <c r="DB1990"/>
      <c r="DC1990"/>
      <c r="DD1990"/>
      <c r="DE1990"/>
      <c r="DF1990"/>
      <c r="DG1990"/>
      <c r="DH1990"/>
      <c r="DI1990"/>
      <c r="DJ1990"/>
      <c r="DK1990"/>
      <c r="DL1990"/>
      <c r="DM1990"/>
      <c r="DN1990"/>
      <c r="DO1990"/>
      <c r="DP1990"/>
      <c r="DQ1990"/>
      <c r="DR1990"/>
      <c r="DS1990"/>
      <c r="DT1990"/>
      <c r="DU1990"/>
      <c r="DV1990"/>
      <c r="DW1990"/>
      <c r="DX1990"/>
      <c r="DY1990"/>
      <c r="DZ1990"/>
      <c r="EA1990"/>
      <c r="EB1990"/>
      <c r="EC1990"/>
      <c r="ED1990"/>
      <c r="EE1990"/>
      <c r="EF1990"/>
      <c r="EG1990"/>
      <c r="EH1990"/>
      <c r="EI1990"/>
      <c r="EJ1990"/>
    </row>
    <row r="1991" spans="1:140" ht="15.75">
      <c r="A1991"/>
      <c r="B1991"/>
      <c r="C1991"/>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c r="CW1991"/>
      <c r="CX1991"/>
      <c r="CY1991"/>
      <c r="CZ1991"/>
      <c r="DA1991"/>
      <c r="DB1991"/>
      <c r="DC1991"/>
      <c r="DD1991"/>
      <c r="DE1991"/>
      <c r="DF1991"/>
      <c r="DG1991"/>
      <c r="DH1991"/>
      <c r="DI1991"/>
      <c r="DJ1991"/>
      <c r="DK1991"/>
      <c r="DL1991"/>
      <c r="DM1991"/>
      <c r="DN1991"/>
      <c r="DO1991"/>
      <c r="DP1991"/>
      <c r="DQ1991"/>
      <c r="DR1991"/>
      <c r="DS1991"/>
      <c r="DT1991"/>
      <c r="DU1991"/>
      <c r="DV1991"/>
      <c r="DW1991"/>
      <c r="DX1991"/>
      <c r="DY1991"/>
      <c r="DZ1991"/>
      <c r="EA1991"/>
      <c r="EB1991"/>
      <c r="EC1991"/>
      <c r="ED1991"/>
      <c r="EE1991"/>
      <c r="EF1991"/>
      <c r="EG1991"/>
      <c r="EH1991"/>
      <c r="EI1991"/>
      <c r="EJ1991"/>
    </row>
    <row r="1992" spans="1:140" ht="15.75">
      <c r="A1992"/>
      <c r="B1992"/>
      <c r="C1992"/>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c r="CW1992"/>
      <c r="CX1992"/>
      <c r="CY1992"/>
      <c r="CZ1992"/>
      <c r="DA1992"/>
      <c r="DB1992"/>
      <c r="DC1992"/>
      <c r="DD1992"/>
      <c r="DE1992"/>
      <c r="DF1992"/>
      <c r="DG1992"/>
      <c r="DH1992"/>
      <c r="DI1992"/>
      <c r="DJ1992"/>
      <c r="DK1992"/>
      <c r="DL1992"/>
      <c r="DM1992"/>
      <c r="DN1992"/>
      <c r="DO1992"/>
      <c r="DP1992"/>
      <c r="DQ1992"/>
      <c r="DR1992"/>
      <c r="DS1992"/>
      <c r="DT1992"/>
      <c r="DU1992"/>
      <c r="DV1992"/>
      <c r="DW1992"/>
      <c r="DX1992"/>
      <c r="DY1992"/>
      <c r="DZ1992"/>
      <c r="EA1992"/>
      <c r="EB1992"/>
      <c r="EC1992"/>
      <c r="ED1992"/>
      <c r="EE1992"/>
      <c r="EF1992"/>
      <c r="EG1992"/>
      <c r="EH1992"/>
      <c r="EI1992"/>
      <c r="EJ1992"/>
    </row>
    <row r="1993" spans="1:140" ht="15.75">
      <c r="A1993"/>
      <c r="B1993"/>
      <c r="C1993"/>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c r="CW1993"/>
      <c r="CX1993"/>
      <c r="CY1993"/>
      <c r="CZ1993"/>
      <c r="DA1993"/>
      <c r="DB1993"/>
      <c r="DC1993"/>
      <c r="DD1993"/>
      <c r="DE1993"/>
      <c r="DF1993"/>
      <c r="DG1993"/>
      <c r="DH1993"/>
      <c r="DI1993"/>
      <c r="DJ1993"/>
      <c r="DK1993"/>
      <c r="DL1993"/>
      <c r="DM1993"/>
      <c r="DN1993"/>
      <c r="DO1993"/>
      <c r="DP1993"/>
      <c r="DQ1993"/>
      <c r="DR1993"/>
      <c r="DS1993"/>
      <c r="DT1993"/>
      <c r="DU1993"/>
      <c r="DV1993"/>
      <c r="DW1993"/>
      <c r="DX1993"/>
      <c r="DY1993"/>
      <c r="DZ1993"/>
      <c r="EA1993"/>
      <c r="EB1993"/>
      <c r="EC1993"/>
      <c r="ED1993"/>
      <c r="EE1993"/>
      <c r="EF1993"/>
      <c r="EG1993"/>
      <c r="EH1993"/>
      <c r="EI1993"/>
      <c r="EJ1993"/>
    </row>
    <row r="1994" spans="1:140" ht="15.75">
      <c r="A1994"/>
      <c r="B1994"/>
      <c r="C1994"/>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c r="CW1994"/>
      <c r="CX1994"/>
      <c r="CY1994"/>
      <c r="CZ1994"/>
      <c r="DA1994"/>
      <c r="DB1994"/>
      <c r="DC1994"/>
      <c r="DD1994"/>
      <c r="DE1994"/>
      <c r="DF1994"/>
      <c r="DG1994"/>
      <c r="DH1994"/>
      <c r="DI1994"/>
      <c r="DJ1994"/>
      <c r="DK1994"/>
      <c r="DL1994"/>
      <c r="DM1994"/>
      <c r="DN1994"/>
      <c r="DO1994"/>
      <c r="DP1994"/>
      <c r="DQ1994"/>
      <c r="DR1994"/>
      <c r="DS1994"/>
      <c r="DT1994"/>
      <c r="DU1994"/>
      <c r="DV1994"/>
      <c r="DW1994"/>
      <c r="DX1994"/>
      <c r="DY1994"/>
      <c r="DZ1994"/>
      <c r="EA1994"/>
      <c r="EB1994"/>
      <c r="EC1994"/>
      <c r="ED1994"/>
      <c r="EE1994"/>
      <c r="EF1994"/>
      <c r="EG1994"/>
      <c r="EH1994"/>
      <c r="EI1994"/>
      <c r="EJ1994"/>
    </row>
    <row r="1995" spans="1:140" ht="15.75">
      <c r="A1995"/>
      <c r="B1995"/>
      <c r="C1995"/>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c r="CW1995"/>
      <c r="CX1995"/>
      <c r="CY1995"/>
      <c r="CZ1995"/>
      <c r="DA1995"/>
      <c r="DB1995"/>
      <c r="DC1995"/>
      <c r="DD1995"/>
      <c r="DE1995"/>
      <c r="DF1995"/>
      <c r="DG1995"/>
      <c r="DH1995"/>
      <c r="DI1995"/>
      <c r="DJ1995"/>
      <c r="DK1995"/>
      <c r="DL1995"/>
      <c r="DM1995"/>
      <c r="DN1995"/>
      <c r="DO1995"/>
      <c r="DP1995"/>
      <c r="DQ1995"/>
      <c r="DR1995"/>
      <c r="DS1995"/>
      <c r="DT1995"/>
      <c r="DU1995"/>
      <c r="DV1995"/>
      <c r="DW1995"/>
      <c r="DX1995"/>
      <c r="DY1995"/>
      <c r="DZ1995"/>
      <c r="EA1995"/>
      <c r="EB1995"/>
      <c r="EC1995"/>
      <c r="ED1995"/>
      <c r="EE1995"/>
      <c r="EF1995"/>
      <c r="EG1995"/>
      <c r="EH1995"/>
      <c r="EI1995"/>
      <c r="EJ1995"/>
    </row>
    <row r="1996" spans="1:140" ht="15.75">
      <c r="A1996"/>
      <c r="B1996"/>
      <c r="C1996"/>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c r="CW1996"/>
      <c r="CX1996"/>
      <c r="CY1996"/>
      <c r="CZ1996"/>
      <c r="DA1996"/>
      <c r="DB1996"/>
      <c r="DC1996"/>
      <c r="DD1996"/>
      <c r="DE1996"/>
      <c r="DF1996"/>
      <c r="DG1996"/>
      <c r="DH1996"/>
      <c r="DI1996"/>
      <c r="DJ1996"/>
      <c r="DK1996"/>
      <c r="DL1996"/>
      <c r="DM1996"/>
      <c r="DN1996"/>
      <c r="DO1996"/>
      <c r="DP1996"/>
      <c r="DQ1996"/>
      <c r="DR1996"/>
      <c r="DS1996"/>
      <c r="DT1996"/>
      <c r="DU1996"/>
      <c r="DV1996"/>
      <c r="DW1996"/>
      <c r="DX1996"/>
      <c r="DY1996"/>
      <c r="DZ1996"/>
      <c r="EA1996"/>
      <c r="EB1996"/>
      <c r="EC1996"/>
      <c r="ED1996"/>
      <c r="EE1996"/>
      <c r="EF1996"/>
      <c r="EG1996"/>
      <c r="EH1996"/>
      <c r="EI1996"/>
      <c r="EJ1996"/>
    </row>
    <row r="1997" spans="1:140" ht="15.75">
      <c r="A1997"/>
      <c r="B1997"/>
      <c r="C1997"/>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c r="CW1997"/>
      <c r="CX1997"/>
      <c r="CY1997"/>
      <c r="CZ1997"/>
      <c r="DA1997"/>
      <c r="DB1997"/>
      <c r="DC1997"/>
      <c r="DD1997"/>
      <c r="DE1997"/>
      <c r="DF1997"/>
      <c r="DG1997"/>
      <c r="DH1997"/>
      <c r="DI1997"/>
      <c r="DJ1997"/>
      <c r="DK1997"/>
      <c r="DL1997"/>
      <c r="DM1997"/>
      <c r="DN1997"/>
      <c r="DO1997"/>
      <c r="DP1997"/>
      <c r="DQ1997"/>
      <c r="DR1997"/>
      <c r="DS1997"/>
      <c r="DT1997"/>
      <c r="DU1997"/>
      <c r="DV1997"/>
      <c r="DW1997"/>
      <c r="DX1997"/>
      <c r="DY1997"/>
      <c r="DZ1997"/>
      <c r="EA1997"/>
      <c r="EB1997"/>
      <c r="EC1997"/>
      <c r="ED1997"/>
      <c r="EE1997"/>
      <c r="EF1997"/>
      <c r="EG1997"/>
      <c r="EH1997"/>
      <c r="EI1997"/>
      <c r="EJ1997"/>
    </row>
    <row r="1998" spans="1:140" ht="15.75">
      <c r="A1998"/>
      <c r="B1998"/>
      <c r="C1998"/>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c r="CW1998"/>
      <c r="CX1998"/>
      <c r="CY1998"/>
      <c r="CZ1998"/>
      <c r="DA1998"/>
      <c r="DB1998"/>
      <c r="DC1998"/>
      <c r="DD1998"/>
      <c r="DE1998"/>
      <c r="DF1998"/>
      <c r="DG1998"/>
      <c r="DH1998"/>
      <c r="DI1998"/>
      <c r="DJ1998"/>
      <c r="DK1998"/>
      <c r="DL1998"/>
      <c r="DM1998"/>
      <c r="DN1998"/>
      <c r="DO1998"/>
      <c r="DP1998"/>
      <c r="DQ1998"/>
      <c r="DR1998"/>
      <c r="DS1998"/>
      <c r="DT1998"/>
      <c r="DU1998"/>
      <c r="DV1998"/>
      <c r="DW1998"/>
      <c r="DX1998"/>
      <c r="DY1998"/>
      <c r="DZ1998"/>
      <c r="EA1998"/>
      <c r="EB1998"/>
      <c r="EC1998"/>
      <c r="ED1998"/>
      <c r="EE1998"/>
      <c r="EF1998"/>
      <c r="EG1998"/>
      <c r="EH1998"/>
      <c r="EI1998"/>
      <c r="EJ1998"/>
    </row>
    <row r="1999" spans="1:140" ht="15.75">
      <c r="A1999"/>
      <c r="B1999"/>
      <c r="C1999"/>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c r="CW1999"/>
      <c r="CX1999"/>
      <c r="CY1999"/>
      <c r="CZ1999"/>
      <c r="DA1999"/>
      <c r="DB1999"/>
      <c r="DC1999"/>
      <c r="DD1999"/>
      <c r="DE1999"/>
      <c r="DF1999"/>
      <c r="DG1999"/>
      <c r="DH1999"/>
      <c r="DI1999"/>
      <c r="DJ1999"/>
      <c r="DK1999"/>
      <c r="DL1999"/>
      <c r="DM1999"/>
      <c r="DN1999"/>
      <c r="DO1999"/>
      <c r="DP1999"/>
      <c r="DQ1999"/>
      <c r="DR1999"/>
      <c r="DS1999"/>
      <c r="DT1999"/>
      <c r="DU1999"/>
      <c r="DV1999"/>
      <c r="DW1999"/>
      <c r="DX1999"/>
      <c r="DY1999"/>
      <c r="DZ1999"/>
      <c r="EA1999"/>
      <c r="EB1999"/>
      <c r="EC1999"/>
      <c r="ED1999"/>
      <c r="EE1999"/>
      <c r="EF1999"/>
      <c r="EG1999"/>
      <c r="EH1999"/>
      <c r="EI1999"/>
      <c r="EJ1999"/>
    </row>
    <row r="2000" spans="1:140" ht="15.75">
      <c r="A2000"/>
      <c r="B2000"/>
      <c r="C2000"/>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c r="CW2000"/>
      <c r="CX2000"/>
      <c r="CY2000"/>
      <c r="CZ2000"/>
      <c r="DA2000"/>
      <c r="DB2000"/>
      <c r="DC2000"/>
      <c r="DD2000"/>
      <c r="DE2000"/>
      <c r="DF2000"/>
      <c r="DG2000"/>
      <c r="DH2000"/>
      <c r="DI2000"/>
      <c r="DJ2000"/>
      <c r="DK2000"/>
      <c r="DL2000"/>
      <c r="DM2000"/>
      <c r="DN2000"/>
      <c r="DO2000"/>
      <c r="DP2000"/>
      <c r="DQ2000"/>
      <c r="DR2000"/>
      <c r="DS2000"/>
      <c r="DT2000"/>
      <c r="DU2000"/>
      <c r="DV2000"/>
      <c r="DW2000"/>
      <c r="DX2000"/>
      <c r="DY2000"/>
      <c r="DZ2000"/>
      <c r="EA2000"/>
      <c r="EB2000"/>
      <c r="EC2000"/>
      <c r="ED2000"/>
      <c r="EE2000"/>
      <c r="EF2000"/>
      <c r="EG2000"/>
      <c r="EH2000"/>
      <c r="EI2000"/>
      <c r="EJ2000"/>
    </row>
    <row r="2001" spans="1:140" ht="15.75">
      <c r="A2001"/>
      <c r="B2001"/>
      <c r="C2001"/>
      <c r="D2001"/>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c r="CW2001"/>
      <c r="CX2001"/>
      <c r="CY2001"/>
      <c r="CZ2001"/>
      <c r="DA2001"/>
      <c r="DB2001"/>
      <c r="DC2001"/>
      <c r="DD2001"/>
      <c r="DE2001"/>
      <c r="DF2001"/>
      <c r="DG2001"/>
      <c r="DH2001"/>
      <c r="DI2001"/>
      <c r="DJ2001"/>
      <c r="DK2001"/>
      <c r="DL2001"/>
      <c r="DM2001"/>
      <c r="DN2001"/>
      <c r="DO2001"/>
      <c r="DP2001"/>
      <c r="DQ2001"/>
      <c r="DR2001"/>
      <c r="DS2001"/>
      <c r="DT2001"/>
      <c r="DU2001"/>
      <c r="DV2001"/>
      <c r="DW2001"/>
      <c r="DX2001"/>
      <c r="DY2001"/>
      <c r="DZ2001"/>
      <c r="EA2001"/>
      <c r="EB2001"/>
      <c r="EC2001"/>
      <c r="ED2001"/>
      <c r="EE2001"/>
      <c r="EF2001"/>
      <c r="EG2001"/>
      <c r="EH2001"/>
      <c r="EI2001"/>
      <c r="EJ2001"/>
    </row>
    <row r="2002" spans="1:140" ht="15.75">
      <c r="A2002"/>
      <c r="B2002"/>
      <c r="C2002"/>
      <c r="D2002"/>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c r="CW2002"/>
      <c r="CX2002"/>
      <c r="CY2002"/>
      <c r="CZ2002"/>
      <c r="DA2002"/>
      <c r="DB2002"/>
      <c r="DC2002"/>
      <c r="DD2002"/>
      <c r="DE2002"/>
      <c r="DF2002"/>
      <c r="DG2002"/>
      <c r="DH2002"/>
      <c r="DI2002"/>
      <c r="DJ2002"/>
      <c r="DK2002"/>
      <c r="DL2002"/>
      <c r="DM2002"/>
      <c r="DN2002"/>
      <c r="DO2002"/>
      <c r="DP2002"/>
      <c r="DQ2002"/>
      <c r="DR2002"/>
      <c r="DS2002"/>
      <c r="DT2002"/>
      <c r="DU2002"/>
      <c r="DV2002"/>
      <c r="DW2002"/>
      <c r="DX2002"/>
      <c r="DY2002"/>
      <c r="DZ2002"/>
      <c r="EA2002"/>
      <c r="EB2002"/>
      <c r="EC2002"/>
      <c r="ED2002"/>
      <c r="EE2002"/>
      <c r="EF2002"/>
      <c r="EG2002"/>
      <c r="EH2002"/>
      <c r="EI2002"/>
      <c r="EJ2002"/>
    </row>
    <row r="2003" spans="1:140" ht="15.75">
      <c r="A2003"/>
      <c r="B2003"/>
      <c r="C2003"/>
      <c r="D2003"/>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c r="CW2003"/>
      <c r="CX2003"/>
      <c r="CY2003"/>
      <c r="CZ2003"/>
      <c r="DA2003"/>
      <c r="DB2003"/>
      <c r="DC2003"/>
      <c r="DD2003"/>
      <c r="DE2003"/>
      <c r="DF2003"/>
      <c r="DG2003"/>
      <c r="DH2003"/>
      <c r="DI2003"/>
      <c r="DJ2003"/>
      <c r="DK2003"/>
      <c r="DL2003"/>
      <c r="DM2003"/>
      <c r="DN2003"/>
      <c r="DO2003"/>
      <c r="DP2003"/>
      <c r="DQ2003"/>
      <c r="DR2003"/>
      <c r="DS2003"/>
      <c r="DT2003"/>
      <c r="DU2003"/>
      <c r="DV2003"/>
      <c r="DW2003"/>
      <c r="DX2003"/>
      <c r="DY2003"/>
      <c r="DZ2003"/>
      <c r="EA2003"/>
      <c r="EB2003"/>
      <c r="EC2003"/>
      <c r="ED2003"/>
      <c r="EE2003"/>
      <c r="EF2003"/>
      <c r="EG2003"/>
      <c r="EH2003"/>
      <c r="EI2003"/>
      <c r="EJ2003"/>
    </row>
    <row r="2004" spans="1:140" ht="15.75">
      <c r="A2004"/>
      <c r="B2004"/>
      <c r="C2004"/>
      <c r="D2004"/>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c r="CW2004"/>
      <c r="CX2004"/>
      <c r="CY2004"/>
      <c r="CZ2004"/>
      <c r="DA2004"/>
      <c r="DB2004"/>
      <c r="DC2004"/>
      <c r="DD2004"/>
      <c r="DE2004"/>
      <c r="DF2004"/>
      <c r="DG2004"/>
      <c r="DH2004"/>
      <c r="DI2004"/>
      <c r="DJ2004"/>
      <c r="DK2004"/>
      <c r="DL2004"/>
      <c r="DM2004"/>
      <c r="DN2004"/>
      <c r="DO2004"/>
      <c r="DP2004"/>
      <c r="DQ2004"/>
      <c r="DR2004"/>
      <c r="DS2004"/>
      <c r="DT2004"/>
      <c r="DU2004"/>
      <c r="DV2004"/>
      <c r="DW2004"/>
      <c r="DX2004"/>
      <c r="DY2004"/>
      <c r="DZ2004"/>
      <c r="EA2004"/>
      <c r="EB2004"/>
      <c r="EC2004"/>
      <c r="ED2004"/>
      <c r="EE2004"/>
      <c r="EF2004"/>
      <c r="EG2004"/>
      <c r="EH2004"/>
      <c r="EI2004"/>
      <c r="EJ2004"/>
    </row>
    <row r="2005" spans="1:140" ht="15.75">
      <c r="A2005"/>
      <c r="B2005"/>
      <c r="C2005"/>
      <c r="D2005"/>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c r="CW2005"/>
      <c r="CX2005"/>
      <c r="CY2005"/>
      <c r="CZ2005"/>
      <c r="DA2005"/>
      <c r="DB2005"/>
      <c r="DC2005"/>
      <c r="DD2005"/>
      <c r="DE2005"/>
      <c r="DF2005"/>
      <c r="DG2005"/>
      <c r="DH2005"/>
      <c r="DI2005"/>
      <c r="DJ2005"/>
      <c r="DK2005"/>
      <c r="DL2005"/>
      <c r="DM2005"/>
      <c r="DN2005"/>
      <c r="DO2005"/>
      <c r="DP2005"/>
      <c r="DQ2005"/>
      <c r="DR2005"/>
      <c r="DS2005"/>
      <c r="DT2005"/>
      <c r="DU2005"/>
      <c r="DV2005"/>
      <c r="DW2005"/>
      <c r="DX2005"/>
      <c r="DY2005"/>
      <c r="DZ2005"/>
      <c r="EA2005"/>
      <c r="EB2005"/>
      <c r="EC2005"/>
      <c r="ED2005"/>
      <c r="EE2005"/>
      <c r="EF2005"/>
      <c r="EG2005"/>
      <c r="EH2005"/>
      <c r="EI2005"/>
      <c r="EJ2005"/>
    </row>
    <row r="2006" spans="1:140" ht="15.75">
      <c r="A2006"/>
      <c r="B2006"/>
      <c r="C2006"/>
      <c r="D2006"/>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c r="CW2006"/>
      <c r="CX2006"/>
      <c r="CY2006"/>
      <c r="CZ2006"/>
      <c r="DA2006"/>
      <c r="DB2006"/>
      <c r="DC2006"/>
      <c r="DD2006"/>
      <c r="DE2006"/>
      <c r="DF2006"/>
      <c r="DG2006"/>
      <c r="DH2006"/>
      <c r="DI2006"/>
      <c r="DJ2006"/>
      <c r="DK2006"/>
      <c r="DL2006"/>
      <c r="DM2006"/>
      <c r="DN2006"/>
      <c r="DO2006"/>
      <c r="DP2006"/>
      <c r="DQ2006"/>
      <c r="DR2006"/>
      <c r="DS2006"/>
      <c r="DT2006"/>
      <c r="DU2006"/>
      <c r="DV2006"/>
      <c r="DW2006"/>
      <c r="DX2006"/>
      <c r="DY2006"/>
      <c r="DZ2006"/>
      <c r="EA2006"/>
      <c r="EB2006"/>
      <c r="EC2006"/>
      <c r="ED2006"/>
      <c r="EE2006"/>
      <c r="EF2006"/>
      <c r="EG2006"/>
      <c r="EH2006"/>
      <c r="EI2006"/>
      <c r="EJ2006"/>
    </row>
    <row r="2007" spans="1:140" ht="15.75">
      <c r="A2007"/>
      <c r="B2007"/>
      <c r="C2007"/>
      <c r="D2007"/>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c r="CW2007"/>
      <c r="CX2007"/>
      <c r="CY2007"/>
      <c r="CZ2007"/>
      <c r="DA2007"/>
      <c r="DB2007"/>
      <c r="DC2007"/>
      <c r="DD2007"/>
      <c r="DE2007"/>
      <c r="DF2007"/>
      <c r="DG2007"/>
      <c r="DH2007"/>
      <c r="DI2007"/>
      <c r="DJ2007"/>
      <c r="DK2007"/>
      <c r="DL2007"/>
      <c r="DM2007"/>
      <c r="DN2007"/>
      <c r="DO2007"/>
      <c r="DP2007"/>
      <c r="DQ2007"/>
      <c r="DR2007"/>
      <c r="DS2007"/>
      <c r="DT2007"/>
      <c r="DU2007"/>
      <c r="DV2007"/>
      <c r="DW2007"/>
      <c r="DX2007"/>
      <c r="DY2007"/>
      <c r="DZ2007"/>
      <c r="EA2007"/>
      <c r="EB2007"/>
      <c r="EC2007"/>
      <c r="ED2007"/>
      <c r="EE2007"/>
      <c r="EF2007"/>
      <c r="EG2007"/>
      <c r="EH2007"/>
      <c r="EI2007"/>
      <c r="EJ2007"/>
    </row>
    <row r="2008" spans="1:140" ht="15.75">
      <c r="A2008"/>
      <c r="B2008"/>
      <c r="C2008"/>
      <c r="D2008"/>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c r="CW2008"/>
      <c r="CX2008"/>
      <c r="CY2008"/>
      <c r="CZ2008"/>
      <c r="DA2008"/>
      <c r="DB2008"/>
      <c r="DC2008"/>
      <c r="DD2008"/>
      <c r="DE2008"/>
      <c r="DF2008"/>
      <c r="DG2008"/>
      <c r="DH2008"/>
      <c r="DI2008"/>
      <c r="DJ2008"/>
      <c r="DK2008"/>
      <c r="DL2008"/>
      <c r="DM2008"/>
      <c r="DN2008"/>
      <c r="DO2008"/>
      <c r="DP2008"/>
      <c r="DQ2008"/>
      <c r="DR2008"/>
      <c r="DS2008"/>
      <c r="DT2008"/>
      <c r="DU2008"/>
      <c r="DV2008"/>
      <c r="DW2008"/>
      <c r="DX2008"/>
      <c r="DY2008"/>
      <c r="DZ2008"/>
      <c r="EA2008"/>
      <c r="EB2008"/>
      <c r="EC2008"/>
      <c r="ED2008"/>
      <c r="EE2008"/>
      <c r="EF2008"/>
      <c r="EG2008"/>
      <c r="EH2008"/>
      <c r="EI2008"/>
      <c r="EJ2008"/>
    </row>
    <row r="2009" spans="1:140" ht="15.75">
      <c r="A2009"/>
      <c r="B2009"/>
      <c r="C2009"/>
      <c r="D200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c r="CW2009"/>
      <c r="CX2009"/>
      <c r="CY2009"/>
      <c r="CZ2009"/>
      <c r="DA2009"/>
      <c r="DB2009"/>
      <c r="DC2009"/>
      <c r="DD2009"/>
      <c r="DE2009"/>
      <c r="DF2009"/>
      <c r="DG2009"/>
      <c r="DH2009"/>
      <c r="DI2009"/>
      <c r="DJ2009"/>
      <c r="DK2009"/>
      <c r="DL2009"/>
      <c r="DM2009"/>
      <c r="DN2009"/>
      <c r="DO2009"/>
      <c r="DP2009"/>
      <c r="DQ2009"/>
      <c r="DR2009"/>
      <c r="DS2009"/>
      <c r="DT2009"/>
      <c r="DU2009"/>
      <c r="DV2009"/>
      <c r="DW2009"/>
      <c r="DX2009"/>
      <c r="DY2009"/>
      <c r="DZ2009"/>
      <c r="EA2009"/>
      <c r="EB2009"/>
      <c r="EC2009"/>
      <c r="ED2009"/>
      <c r="EE2009"/>
      <c r="EF2009"/>
      <c r="EG2009"/>
      <c r="EH2009"/>
      <c r="EI2009"/>
      <c r="EJ2009"/>
    </row>
    <row r="2010" spans="1:140" ht="15.75">
      <c r="A2010"/>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c r="CW2010"/>
      <c r="CX2010"/>
      <c r="CY2010"/>
      <c r="CZ2010"/>
      <c r="DA2010"/>
      <c r="DB2010"/>
      <c r="DC2010"/>
      <c r="DD2010"/>
      <c r="DE2010"/>
      <c r="DF2010"/>
      <c r="DG2010"/>
      <c r="DH2010"/>
      <c r="DI2010"/>
      <c r="DJ2010"/>
      <c r="DK2010"/>
      <c r="DL2010"/>
      <c r="DM2010"/>
      <c r="DN2010"/>
      <c r="DO2010"/>
      <c r="DP2010"/>
      <c r="DQ2010"/>
      <c r="DR2010"/>
      <c r="DS2010"/>
      <c r="DT2010"/>
      <c r="DU2010"/>
      <c r="DV2010"/>
      <c r="DW2010"/>
      <c r="DX2010"/>
      <c r="DY2010"/>
      <c r="DZ2010"/>
      <c r="EA2010"/>
      <c r="EB2010"/>
      <c r="EC2010"/>
      <c r="ED2010"/>
      <c r="EE2010"/>
      <c r="EF2010"/>
      <c r="EG2010"/>
      <c r="EH2010"/>
      <c r="EI2010"/>
      <c r="EJ2010"/>
    </row>
    <row r="2011" spans="1:140" ht="15.75">
      <c r="A2011"/>
      <c r="B2011"/>
      <c r="C2011"/>
      <c r="D2011"/>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c r="CW2011"/>
      <c r="CX2011"/>
      <c r="CY2011"/>
      <c r="CZ2011"/>
      <c r="DA2011"/>
      <c r="DB2011"/>
      <c r="DC2011"/>
      <c r="DD2011"/>
      <c r="DE2011"/>
      <c r="DF2011"/>
      <c r="DG2011"/>
      <c r="DH2011"/>
      <c r="DI2011"/>
      <c r="DJ2011"/>
      <c r="DK2011"/>
      <c r="DL2011"/>
      <c r="DM2011"/>
      <c r="DN2011"/>
      <c r="DO2011"/>
      <c r="DP2011"/>
      <c r="DQ2011"/>
      <c r="DR2011"/>
      <c r="DS2011"/>
      <c r="DT2011"/>
      <c r="DU2011"/>
      <c r="DV2011"/>
      <c r="DW2011"/>
      <c r="DX2011"/>
      <c r="DY2011"/>
      <c r="DZ2011"/>
      <c r="EA2011"/>
      <c r="EB2011"/>
      <c r="EC2011"/>
      <c r="ED2011"/>
      <c r="EE2011"/>
      <c r="EF2011"/>
      <c r="EG2011"/>
      <c r="EH2011"/>
      <c r="EI2011"/>
      <c r="EJ2011"/>
    </row>
    <row r="2012" spans="1:140" ht="15.75">
      <c r="A2012"/>
      <c r="B2012"/>
      <c r="C2012"/>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c r="CW2012"/>
      <c r="CX2012"/>
      <c r="CY2012"/>
      <c r="CZ2012"/>
      <c r="DA2012"/>
      <c r="DB2012"/>
      <c r="DC2012"/>
      <c r="DD2012"/>
      <c r="DE2012"/>
      <c r="DF2012"/>
      <c r="DG2012"/>
      <c r="DH2012"/>
      <c r="DI2012"/>
      <c r="DJ2012"/>
      <c r="DK2012"/>
      <c r="DL2012"/>
      <c r="DM2012"/>
      <c r="DN2012"/>
      <c r="DO2012"/>
      <c r="DP2012"/>
      <c r="DQ2012"/>
      <c r="DR2012"/>
      <c r="DS2012"/>
      <c r="DT2012"/>
      <c r="DU2012"/>
      <c r="DV2012"/>
      <c r="DW2012"/>
      <c r="DX2012"/>
      <c r="DY2012"/>
      <c r="DZ2012"/>
      <c r="EA2012"/>
      <c r="EB2012"/>
      <c r="EC2012"/>
      <c r="ED2012"/>
      <c r="EE2012"/>
      <c r="EF2012"/>
      <c r="EG2012"/>
      <c r="EH2012"/>
      <c r="EI2012"/>
      <c r="EJ2012"/>
    </row>
    <row r="2013" spans="1:140" ht="15.75">
      <c r="A2013"/>
      <c r="B2013"/>
      <c r="C2013"/>
      <c r="D2013"/>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c r="CW2013"/>
      <c r="CX2013"/>
      <c r="CY2013"/>
      <c r="CZ2013"/>
      <c r="DA2013"/>
      <c r="DB2013"/>
      <c r="DC2013"/>
      <c r="DD2013"/>
      <c r="DE2013"/>
      <c r="DF2013"/>
      <c r="DG2013"/>
      <c r="DH2013"/>
      <c r="DI2013"/>
      <c r="DJ2013"/>
      <c r="DK2013"/>
      <c r="DL2013"/>
      <c r="DM2013"/>
      <c r="DN2013"/>
      <c r="DO2013"/>
      <c r="DP2013"/>
      <c r="DQ2013"/>
      <c r="DR2013"/>
      <c r="DS2013"/>
      <c r="DT2013"/>
      <c r="DU2013"/>
      <c r="DV2013"/>
      <c r="DW2013"/>
      <c r="DX2013"/>
      <c r="DY2013"/>
      <c r="DZ2013"/>
      <c r="EA2013"/>
      <c r="EB2013"/>
      <c r="EC2013"/>
      <c r="ED2013"/>
      <c r="EE2013"/>
      <c r="EF2013"/>
      <c r="EG2013"/>
      <c r="EH2013"/>
      <c r="EI2013"/>
      <c r="EJ2013"/>
    </row>
    <row r="2014" spans="1:140" ht="15.75">
      <c r="A2014"/>
      <c r="B2014"/>
      <c r="C2014"/>
      <c r="D2014"/>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c r="CW2014"/>
      <c r="CX2014"/>
      <c r="CY2014"/>
      <c r="CZ2014"/>
      <c r="DA2014"/>
      <c r="DB2014"/>
      <c r="DC2014"/>
      <c r="DD2014"/>
      <c r="DE2014"/>
      <c r="DF2014"/>
      <c r="DG2014"/>
      <c r="DH2014"/>
      <c r="DI2014"/>
      <c r="DJ2014"/>
      <c r="DK2014"/>
      <c r="DL2014"/>
      <c r="DM2014"/>
      <c r="DN2014"/>
      <c r="DO2014"/>
      <c r="DP2014"/>
      <c r="DQ2014"/>
      <c r="DR2014"/>
      <c r="DS2014"/>
      <c r="DT2014"/>
      <c r="DU2014"/>
      <c r="DV2014"/>
      <c r="DW2014"/>
      <c r="DX2014"/>
      <c r="DY2014"/>
      <c r="DZ2014"/>
      <c r="EA2014"/>
      <c r="EB2014"/>
      <c r="EC2014"/>
      <c r="ED2014"/>
      <c r="EE2014"/>
      <c r="EF2014"/>
      <c r="EG2014"/>
      <c r="EH2014"/>
      <c r="EI2014"/>
      <c r="EJ2014"/>
    </row>
    <row r="2015" spans="1:140" ht="15.75">
      <c r="A2015"/>
      <c r="B2015"/>
      <c r="C2015"/>
      <c r="D2015"/>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c r="CW2015"/>
      <c r="CX2015"/>
      <c r="CY2015"/>
      <c r="CZ2015"/>
      <c r="DA2015"/>
      <c r="DB2015"/>
      <c r="DC2015"/>
      <c r="DD2015"/>
      <c r="DE2015"/>
      <c r="DF2015"/>
      <c r="DG2015"/>
      <c r="DH2015"/>
      <c r="DI2015"/>
      <c r="DJ2015"/>
      <c r="DK2015"/>
      <c r="DL2015"/>
      <c r="DM2015"/>
      <c r="DN2015"/>
      <c r="DO2015"/>
      <c r="DP2015"/>
      <c r="DQ2015"/>
      <c r="DR2015"/>
      <c r="DS2015"/>
      <c r="DT2015"/>
      <c r="DU2015"/>
      <c r="DV2015"/>
      <c r="DW2015"/>
      <c r="DX2015"/>
      <c r="DY2015"/>
      <c r="DZ2015"/>
      <c r="EA2015"/>
      <c r="EB2015"/>
      <c r="EC2015"/>
      <c r="ED2015"/>
      <c r="EE2015"/>
      <c r="EF2015"/>
      <c r="EG2015"/>
      <c r="EH2015"/>
      <c r="EI2015"/>
      <c r="EJ2015"/>
    </row>
    <row r="2016" spans="1:140" ht="15.75">
      <c r="A2016"/>
      <c r="B2016"/>
      <c r="C2016"/>
      <c r="D2016"/>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c r="CW2016"/>
      <c r="CX2016"/>
      <c r="CY2016"/>
      <c r="CZ2016"/>
      <c r="DA2016"/>
      <c r="DB2016"/>
      <c r="DC2016"/>
      <c r="DD2016"/>
      <c r="DE2016"/>
      <c r="DF2016"/>
      <c r="DG2016"/>
      <c r="DH2016"/>
      <c r="DI2016"/>
      <c r="DJ2016"/>
      <c r="DK2016"/>
      <c r="DL2016"/>
      <c r="DM2016"/>
      <c r="DN2016"/>
      <c r="DO2016"/>
      <c r="DP2016"/>
      <c r="DQ2016"/>
      <c r="DR2016"/>
      <c r="DS2016"/>
      <c r="DT2016"/>
      <c r="DU2016"/>
      <c r="DV2016"/>
      <c r="DW2016"/>
      <c r="DX2016"/>
      <c r="DY2016"/>
      <c r="DZ2016"/>
      <c r="EA2016"/>
      <c r="EB2016"/>
      <c r="EC2016"/>
      <c r="ED2016"/>
      <c r="EE2016"/>
      <c r="EF2016"/>
      <c r="EG2016"/>
      <c r="EH2016"/>
      <c r="EI2016"/>
      <c r="EJ2016"/>
    </row>
    <row r="2017" spans="1:140" ht="15.75">
      <c r="A2017"/>
      <c r="B2017"/>
      <c r="C2017"/>
      <c r="D2017"/>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c r="CW2017"/>
      <c r="CX2017"/>
      <c r="CY2017"/>
      <c r="CZ2017"/>
      <c r="DA2017"/>
      <c r="DB2017"/>
      <c r="DC2017"/>
      <c r="DD2017"/>
      <c r="DE2017"/>
      <c r="DF2017"/>
      <c r="DG2017"/>
      <c r="DH2017"/>
      <c r="DI2017"/>
      <c r="DJ2017"/>
      <c r="DK2017"/>
      <c r="DL2017"/>
      <c r="DM2017"/>
      <c r="DN2017"/>
      <c r="DO2017"/>
      <c r="DP2017"/>
      <c r="DQ2017"/>
      <c r="DR2017"/>
      <c r="DS2017"/>
      <c r="DT2017"/>
      <c r="DU2017"/>
      <c r="DV2017"/>
      <c r="DW2017"/>
      <c r="DX2017"/>
      <c r="DY2017"/>
      <c r="DZ2017"/>
      <c r="EA2017"/>
      <c r="EB2017"/>
      <c r="EC2017"/>
      <c r="ED2017"/>
      <c r="EE2017"/>
      <c r="EF2017"/>
      <c r="EG2017"/>
      <c r="EH2017"/>
      <c r="EI2017"/>
      <c r="EJ2017"/>
    </row>
    <row r="2018" spans="1:140" ht="15.75">
      <c r="A2018"/>
      <c r="B2018"/>
      <c r="C2018"/>
      <c r="D2018"/>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c r="CW2018"/>
      <c r="CX2018"/>
      <c r="CY2018"/>
      <c r="CZ2018"/>
      <c r="DA2018"/>
      <c r="DB2018"/>
      <c r="DC2018"/>
      <c r="DD2018"/>
      <c r="DE2018"/>
      <c r="DF2018"/>
      <c r="DG2018"/>
      <c r="DH2018"/>
      <c r="DI2018"/>
      <c r="DJ2018"/>
      <c r="DK2018"/>
      <c r="DL2018"/>
      <c r="DM2018"/>
      <c r="DN2018"/>
      <c r="DO2018"/>
      <c r="DP2018"/>
      <c r="DQ2018"/>
      <c r="DR2018"/>
      <c r="DS2018"/>
      <c r="DT2018"/>
      <c r="DU2018"/>
      <c r="DV2018"/>
      <c r="DW2018"/>
      <c r="DX2018"/>
      <c r="DY2018"/>
      <c r="DZ2018"/>
      <c r="EA2018"/>
      <c r="EB2018"/>
      <c r="EC2018"/>
      <c r="ED2018"/>
      <c r="EE2018"/>
      <c r="EF2018"/>
      <c r="EG2018"/>
      <c r="EH2018"/>
      <c r="EI2018"/>
      <c r="EJ2018"/>
    </row>
    <row r="2019" spans="1:140" ht="15.75">
      <c r="A2019"/>
      <c r="B2019"/>
      <c r="C2019"/>
      <c r="D201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c r="CW2019"/>
      <c r="CX2019"/>
      <c r="CY2019"/>
      <c r="CZ2019"/>
      <c r="DA2019"/>
      <c r="DB2019"/>
      <c r="DC2019"/>
      <c r="DD2019"/>
      <c r="DE2019"/>
      <c r="DF2019"/>
      <c r="DG2019"/>
      <c r="DH2019"/>
      <c r="DI2019"/>
      <c r="DJ2019"/>
      <c r="DK2019"/>
      <c r="DL2019"/>
      <c r="DM2019"/>
      <c r="DN2019"/>
      <c r="DO2019"/>
      <c r="DP2019"/>
      <c r="DQ2019"/>
      <c r="DR2019"/>
      <c r="DS2019"/>
      <c r="DT2019"/>
      <c r="DU2019"/>
      <c r="DV2019"/>
      <c r="DW2019"/>
      <c r="DX2019"/>
      <c r="DY2019"/>
      <c r="DZ2019"/>
      <c r="EA2019"/>
      <c r="EB2019"/>
      <c r="EC2019"/>
      <c r="ED2019"/>
      <c r="EE2019"/>
      <c r="EF2019"/>
      <c r="EG2019"/>
      <c r="EH2019"/>
      <c r="EI2019"/>
      <c r="EJ2019"/>
    </row>
    <row r="2020" spans="1:140" ht="15.75">
      <c r="A2020"/>
      <c r="B2020"/>
      <c r="C2020"/>
      <c r="D2020"/>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c r="CW2020"/>
      <c r="CX2020"/>
      <c r="CY2020"/>
      <c r="CZ2020"/>
      <c r="DA2020"/>
      <c r="DB2020"/>
      <c r="DC2020"/>
      <c r="DD2020"/>
      <c r="DE2020"/>
      <c r="DF2020"/>
      <c r="DG2020"/>
      <c r="DH2020"/>
      <c r="DI2020"/>
      <c r="DJ2020"/>
      <c r="DK2020"/>
      <c r="DL2020"/>
      <c r="DM2020"/>
      <c r="DN2020"/>
      <c r="DO2020"/>
      <c r="DP2020"/>
      <c r="DQ2020"/>
      <c r="DR2020"/>
      <c r="DS2020"/>
      <c r="DT2020"/>
      <c r="DU2020"/>
      <c r="DV2020"/>
      <c r="DW2020"/>
      <c r="DX2020"/>
      <c r="DY2020"/>
      <c r="DZ2020"/>
      <c r="EA2020"/>
      <c r="EB2020"/>
      <c r="EC2020"/>
      <c r="ED2020"/>
      <c r="EE2020"/>
      <c r="EF2020"/>
      <c r="EG2020"/>
      <c r="EH2020"/>
      <c r="EI2020"/>
      <c r="EJ2020"/>
    </row>
    <row r="2021" spans="1:140" ht="15.75">
      <c r="A2021"/>
      <c r="B2021"/>
      <c r="C2021"/>
      <c r="D2021"/>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c r="CW2021"/>
      <c r="CX2021"/>
      <c r="CY2021"/>
      <c r="CZ2021"/>
      <c r="DA2021"/>
      <c r="DB2021"/>
      <c r="DC2021"/>
      <c r="DD2021"/>
      <c r="DE2021"/>
      <c r="DF2021"/>
      <c r="DG2021"/>
      <c r="DH2021"/>
      <c r="DI2021"/>
      <c r="DJ2021"/>
      <c r="DK2021"/>
      <c r="DL2021"/>
      <c r="DM2021"/>
      <c r="DN2021"/>
      <c r="DO2021"/>
      <c r="DP2021"/>
      <c r="DQ2021"/>
      <c r="DR2021"/>
      <c r="DS2021"/>
      <c r="DT2021"/>
      <c r="DU2021"/>
      <c r="DV2021"/>
      <c r="DW2021"/>
      <c r="DX2021"/>
      <c r="DY2021"/>
      <c r="DZ2021"/>
      <c r="EA2021"/>
      <c r="EB2021"/>
      <c r="EC2021"/>
      <c r="ED2021"/>
      <c r="EE2021"/>
      <c r="EF2021"/>
      <c r="EG2021"/>
      <c r="EH2021"/>
      <c r="EI2021"/>
      <c r="EJ2021"/>
    </row>
    <row r="2022" spans="1:140" ht="15.75">
      <c r="A2022"/>
      <c r="B2022"/>
      <c r="C2022"/>
      <c r="D2022"/>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c r="CW2022"/>
      <c r="CX2022"/>
      <c r="CY2022"/>
      <c r="CZ2022"/>
      <c r="DA2022"/>
      <c r="DB2022"/>
      <c r="DC2022"/>
      <c r="DD2022"/>
      <c r="DE2022"/>
      <c r="DF2022"/>
      <c r="DG2022"/>
      <c r="DH2022"/>
      <c r="DI2022"/>
      <c r="DJ2022"/>
      <c r="DK2022"/>
      <c r="DL2022"/>
      <c r="DM2022"/>
      <c r="DN2022"/>
      <c r="DO2022"/>
      <c r="DP2022"/>
      <c r="DQ2022"/>
      <c r="DR2022"/>
      <c r="DS2022"/>
      <c r="DT2022"/>
      <c r="DU2022"/>
      <c r="DV2022"/>
      <c r="DW2022"/>
      <c r="DX2022"/>
      <c r="DY2022"/>
      <c r="DZ2022"/>
      <c r="EA2022"/>
      <c r="EB2022"/>
      <c r="EC2022"/>
      <c r="ED2022"/>
      <c r="EE2022"/>
      <c r="EF2022"/>
      <c r="EG2022"/>
      <c r="EH2022"/>
      <c r="EI2022"/>
      <c r="EJ2022"/>
    </row>
    <row r="2023" spans="1:140" ht="15.75">
      <c r="A2023"/>
      <c r="B2023"/>
      <c r="C2023"/>
      <c r="D2023"/>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c r="CW2023"/>
      <c r="CX2023"/>
      <c r="CY2023"/>
      <c r="CZ2023"/>
      <c r="DA2023"/>
      <c r="DB2023"/>
      <c r="DC2023"/>
      <c r="DD2023"/>
      <c r="DE2023"/>
      <c r="DF2023"/>
      <c r="DG2023"/>
      <c r="DH2023"/>
      <c r="DI2023"/>
      <c r="DJ2023"/>
      <c r="DK2023"/>
      <c r="DL2023"/>
      <c r="DM2023"/>
      <c r="DN2023"/>
      <c r="DO2023"/>
      <c r="DP2023"/>
      <c r="DQ2023"/>
      <c r="DR2023"/>
      <c r="DS2023"/>
      <c r="DT2023"/>
      <c r="DU2023"/>
      <c r="DV2023"/>
      <c r="DW2023"/>
      <c r="DX2023"/>
      <c r="DY2023"/>
      <c r="DZ2023"/>
      <c r="EA2023"/>
      <c r="EB2023"/>
      <c r="EC2023"/>
      <c r="ED2023"/>
      <c r="EE2023"/>
      <c r="EF2023"/>
      <c r="EG2023"/>
      <c r="EH2023"/>
      <c r="EI2023"/>
      <c r="EJ2023"/>
    </row>
    <row r="2024" spans="1:140" ht="15.75">
      <c r="A2024"/>
      <c r="B2024"/>
      <c r="C2024"/>
      <c r="D2024"/>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c r="CW2024"/>
      <c r="CX2024"/>
      <c r="CY2024"/>
      <c r="CZ2024"/>
      <c r="DA2024"/>
      <c r="DB2024"/>
      <c r="DC2024"/>
      <c r="DD2024"/>
      <c r="DE2024"/>
      <c r="DF2024"/>
      <c r="DG2024"/>
      <c r="DH2024"/>
      <c r="DI2024"/>
      <c r="DJ2024"/>
      <c r="DK2024"/>
      <c r="DL2024"/>
      <c r="DM2024"/>
      <c r="DN2024"/>
      <c r="DO2024"/>
      <c r="DP2024"/>
      <c r="DQ2024"/>
      <c r="DR2024"/>
      <c r="DS2024"/>
      <c r="DT2024"/>
      <c r="DU2024"/>
      <c r="DV2024"/>
      <c r="DW2024"/>
      <c r="DX2024"/>
      <c r="DY2024"/>
      <c r="DZ2024"/>
      <c r="EA2024"/>
      <c r="EB2024"/>
      <c r="EC2024"/>
      <c r="ED2024"/>
      <c r="EE2024"/>
      <c r="EF2024"/>
      <c r="EG2024"/>
      <c r="EH2024"/>
      <c r="EI2024"/>
      <c r="EJ2024"/>
    </row>
    <row r="2025" spans="1:140" ht="15.75">
      <c r="A2025"/>
      <c r="B2025"/>
      <c r="C2025"/>
      <c r="D2025"/>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c r="CW2025"/>
      <c r="CX2025"/>
      <c r="CY2025"/>
      <c r="CZ2025"/>
      <c r="DA2025"/>
      <c r="DB2025"/>
      <c r="DC2025"/>
      <c r="DD2025"/>
      <c r="DE2025"/>
      <c r="DF2025"/>
      <c r="DG2025"/>
      <c r="DH2025"/>
      <c r="DI2025"/>
      <c r="DJ2025"/>
      <c r="DK2025"/>
      <c r="DL2025"/>
      <c r="DM2025"/>
      <c r="DN2025"/>
      <c r="DO2025"/>
      <c r="DP2025"/>
      <c r="DQ2025"/>
      <c r="DR2025"/>
      <c r="DS2025"/>
      <c r="DT2025"/>
      <c r="DU2025"/>
      <c r="DV2025"/>
      <c r="DW2025"/>
      <c r="DX2025"/>
      <c r="DY2025"/>
      <c r="DZ2025"/>
      <c r="EA2025"/>
      <c r="EB2025"/>
      <c r="EC2025"/>
      <c r="ED2025"/>
      <c r="EE2025"/>
      <c r="EF2025"/>
      <c r="EG2025"/>
      <c r="EH2025"/>
      <c r="EI2025"/>
      <c r="EJ2025"/>
    </row>
    <row r="2026" spans="1:140" ht="15.75">
      <c r="A2026"/>
      <c r="B2026"/>
      <c r="C2026"/>
      <c r="D2026"/>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c r="CW2026"/>
      <c r="CX2026"/>
      <c r="CY2026"/>
      <c r="CZ2026"/>
      <c r="DA2026"/>
      <c r="DB2026"/>
      <c r="DC2026"/>
      <c r="DD2026"/>
      <c r="DE2026"/>
      <c r="DF2026"/>
      <c r="DG2026"/>
      <c r="DH2026"/>
      <c r="DI2026"/>
      <c r="DJ2026"/>
      <c r="DK2026"/>
      <c r="DL2026"/>
      <c r="DM2026"/>
      <c r="DN2026"/>
      <c r="DO2026"/>
      <c r="DP2026"/>
      <c r="DQ2026"/>
      <c r="DR2026"/>
      <c r="DS2026"/>
      <c r="DT2026"/>
      <c r="DU2026"/>
      <c r="DV2026"/>
      <c r="DW2026"/>
      <c r="DX2026"/>
      <c r="DY2026"/>
      <c r="DZ2026"/>
      <c r="EA2026"/>
      <c r="EB2026"/>
      <c r="EC2026"/>
      <c r="ED2026"/>
      <c r="EE2026"/>
      <c r="EF2026"/>
      <c r="EG2026"/>
      <c r="EH2026"/>
      <c r="EI2026"/>
      <c r="EJ2026"/>
    </row>
    <row r="2027" spans="1:140" ht="15.75">
      <c r="A2027"/>
      <c r="B2027"/>
      <c r="C2027"/>
      <c r="D2027"/>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c r="CW2027"/>
      <c r="CX2027"/>
      <c r="CY2027"/>
      <c r="CZ2027"/>
      <c r="DA2027"/>
      <c r="DB2027"/>
      <c r="DC2027"/>
      <c r="DD2027"/>
      <c r="DE2027"/>
      <c r="DF2027"/>
      <c r="DG2027"/>
      <c r="DH2027"/>
      <c r="DI2027"/>
      <c r="DJ2027"/>
      <c r="DK2027"/>
      <c r="DL2027"/>
      <c r="DM2027"/>
      <c r="DN2027"/>
      <c r="DO2027"/>
      <c r="DP2027"/>
      <c r="DQ2027"/>
      <c r="DR2027"/>
      <c r="DS2027"/>
      <c r="DT2027"/>
      <c r="DU2027"/>
      <c r="DV2027"/>
      <c r="DW2027"/>
      <c r="DX2027"/>
      <c r="DY2027"/>
      <c r="DZ2027"/>
      <c r="EA2027"/>
      <c r="EB2027"/>
      <c r="EC2027"/>
      <c r="ED2027"/>
      <c r="EE2027"/>
      <c r="EF2027"/>
      <c r="EG2027"/>
      <c r="EH2027"/>
      <c r="EI2027"/>
      <c r="EJ2027"/>
    </row>
    <row r="2028" spans="1:140" ht="15.75">
      <c r="A2028"/>
      <c r="B2028"/>
      <c r="C2028"/>
      <c r="D2028"/>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c r="CW2028"/>
      <c r="CX2028"/>
      <c r="CY2028"/>
      <c r="CZ2028"/>
      <c r="DA2028"/>
      <c r="DB2028"/>
      <c r="DC2028"/>
      <c r="DD2028"/>
      <c r="DE2028"/>
      <c r="DF2028"/>
      <c r="DG2028"/>
      <c r="DH2028"/>
      <c r="DI2028"/>
      <c r="DJ2028"/>
      <c r="DK2028"/>
      <c r="DL2028"/>
      <c r="DM2028"/>
      <c r="DN2028"/>
      <c r="DO2028"/>
      <c r="DP2028"/>
      <c r="DQ2028"/>
      <c r="DR2028"/>
      <c r="DS2028"/>
      <c r="DT2028"/>
      <c r="DU2028"/>
      <c r="DV2028"/>
      <c r="DW2028"/>
      <c r="DX2028"/>
      <c r="DY2028"/>
      <c r="DZ2028"/>
      <c r="EA2028"/>
      <c r="EB2028"/>
      <c r="EC2028"/>
      <c r="ED2028"/>
      <c r="EE2028"/>
      <c r="EF2028"/>
      <c r="EG2028"/>
      <c r="EH2028"/>
      <c r="EI2028"/>
      <c r="EJ2028"/>
    </row>
    <row r="2029" spans="1:140" ht="15.75">
      <c r="A2029"/>
      <c r="B2029"/>
      <c r="C2029"/>
      <c r="D202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c r="CW2029"/>
      <c r="CX2029"/>
      <c r="CY2029"/>
      <c r="CZ2029"/>
      <c r="DA2029"/>
      <c r="DB2029"/>
      <c r="DC2029"/>
      <c r="DD2029"/>
      <c r="DE2029"/>
      <c r="DF2029"/>
      <c r="DG2029"/>
      <c r="DH2029"/>
      <c r="DI2029"/>
      <c r="DJ2029"/>
      <c r="DK2029"/>
      <c r="DL2029"/>
      <c r="DM2029"/>
      <c r="DN2029"/>
      <c r="DO2029"/>
      <c r="DP2029"/>
      <c r="DQ2029"/>
      <c r="DR2029"/>
      <c r="DS2029"/>
      <c r="DT2029"/>
      <c r="DU2029"/>
      <c r="DV2029"/>
      <c r="DW2029"/>
      <c r="DX2029"/>
      <c r="DY2029"/>
      <c r="DZ2029"/>
      <c r="EA2029"/>
      <c r="EB2029"/>
      <c r="EC2029"/>
      <c r="ED2029"/>
      <c r="EE2029"/>
      <c r="EF2029"/>
      <c r="EG2029"/>
      <c r="EH2029"/>
      <c r="EI2029"/>
      <c r="EJ2029"/>
    </row>
    <row r="2030" spans="1:140" ht="15.75">
      <c r="A2030"/>
      <c r="B2030"/>
      <c r="C2030"/>
      <c r="D2030"/>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c r="CW2030"/>
      <c r="CX2030"/>
      <c r="CY2030"/>
      <c r="CZ2030"/>
      <c r="DA2030"/>
      <c r="DB2030"/>
      <c r="DC2030"/>
      <c r="DD2030"/>
      <c r="DE2030"/>
      <c r="DF2030"/>
      <c r="DG2030"/>
      <c r="DH2030"/>
      <c r="DI2030"/>
      <c r="DJ2030"/>
      <c r="DK2030"/>
      <c r="DL2030"/>
      <c r="DM2030"/>
      <c r="DN2030"/>
      <c r="DO2030"/>
      <c r="DP2030"/>
      <c r="DQ2030"/>
      <c r="DR2030"/>
      <c r="DS2030"/>
      <c r="DT2030"/>
      <c r="DU2030"/>
      <c r="DV2030"/>
      <c r="DW2030"/>
      <c r="DX2030"/>
      <c r="DY2030"/>
      <c r="DZ2030"/>
      <c r="EA2030"/>
      <c r="EB2030"/>
      <c r="EC2030"/>
      <c r="ED2030"/>
      <c r="EE2030"/>
      <c r="EF2030"/>
      <c r="EG2030"/>
      <c r="EH2030"/>
      <c r="EI2030"/>
      <c r="EJ2030"/>
    </row>
    <row r="2031" spans="1:140" ht="15.75">
      <c r="A2031"/>
      <c r="B2031"/>
      <c r="C2031"/>
      <c r="D2031"/>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c r="CW2031"/>
      <c r="CX2031"/>
      <c r="CY2031"/>
      <c r="CZ2031"/>
      <c r="DA2031"/>
      <c r="DB2031"/>
      <c r="DC2031"/>
      <c r="DD2031"/>
      <c r="DE2031"/>
      <c r="DF2031"/>
      <c r="DG2031"/>
      <c r="DH2031"/>
      <c r="DI2031"/>
      <c r="DJ2031"/>
      <c r="DK2031"/>
      <c r="DL2031"/>
      <c r="DM2031"/>
      <c r="DN2031"/>
      <c r="DO2031"/>
      <c r="DP2031"/>
      <c r="DQ2031"/>
      <c r="DR2031"/>
      <c r="DS2031"/>
      <c r="DT2031"/>
      <c r="DU2031"/>
      <c r="DV2031"/>
      <c r="DW2031"/>
      <c r="DX2031"/>
      <c r="DY2031"/>
      <c r="DZ2031"/>
      <c r="EA2031"/>
      <c r="EB2031"/>
      <c r="EC2031"/>
      <c r="ED2031"/>
      <c r="EE2031"/>
      <c r="EF2031"/>
      <c r="EG2031"/>
      <c r="EH2031"/>
      <c r="EI2031"/>
      <c r="EJ2031"/>
    </row>
    <row r="2032" spans="1:140" ht="15.75">
      <c r="A2032"/>
      <c r="B2032"/>
      <c r="C2032"/>
      <c r="D2032"/>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c r="CW2032"/>
      <c r="CX2032"/>
      <c r="CY2032"/>
      <c r="CZ2032"/>
      <c r="DA2032"/>
      <c r="DB2032"/>
      <c r="DC2032"/>
      <c r="DD2032"/>
      <c r="DE2032"/>
      <c r="DF2032"/>
      <c r="DG2032"/>
      <c r="DH2032"/>
      <c r="DI2032"/>
      <c r="DJ2032"/>
      <c r="DK2032"/>
      <c r="DL2032"/>
      <c r="DM2032"/>
      <c r="DN2032"/>
      <c r="DO2032"/>
      <c r="DP2032"/>
      <c r="DQ2032"/>
      <c r="DR2032"/>
      <c r="DS2032"/>
      <c r="DT2032"/>
      <c r="DU2032"/>
      <c r="DV2032"/>
      <c r="DW2032"/>
      <c r="DX2032"/>
      <c r="DY2032"/>
      <c r="DZ2032"/>
      <c r="EA2032"/>
      <c r="EB2032"/>
      <c r="EC2032"/>
      <c r="ED2032"/>
      <c r="EE2032"/>
      <c r="EF2032"/>
      <c r="EG2032"/>
      <c r="EH2032"/>
      <c r="EI2032"/>
      <c r="EJ2032"/>
    </row>
    <row r="2033" spans="1:140" ht="15.75">
      <c r="A2033"/>
      <c r="B2033"/>
      <c r="C2033"/>
      <c r="D2033"/>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c r="CW2033"/>
      <c r="CX2033"/>
      <c r="CY2033"/>
      <c r="CZ2033"/>
      <c r="DA2033"/>
      <c r="DB2033"/>
      <c r="DC2033"/>
      <c r="DD2033"/>
      <c r="DE2033"/>
      <c r="DF2033"/>
      <c r="DG2033"/>
      <c r="DH2033"/>
      <c r="DI2033"/>
      <c r="DJ2033"/>
      <c r="DK2033"/>
      <c r="DL2033"/>
      <c r="DM2033"/>
      <c r="DN2033"/>
      <c r="DO2033"/>
      <c r="DP2033"/>
      <c r="DQ2033"/>
      <c r="DR2033"/>
      <c r="DS2033"/>
      <c r="DT2033"/>
      <c r="DU2033"/>
      <c r="DV2033"/>
      <c r="DW2033"/>
      <c r="DX2033"/>
      <c r="DY2033"/>
      <c r="DZ2033"/>
      <c r="EA2033"/>
      <c r="EB2033"/>
      <c r="EC2033"/>
      <c r="ED2033"/>
      <c r="EE2033"/>
      <c r="EF2033"/>
      <c r="EG2033"/>
      <c r="EH2033"/>
      <c r="EI2033"/>
      <c r="EJ2033"/>
    </row>
    <row r="2034" spans="1:140" ht="15.75">
      <c r="A2034"/>
      <c r="B2034"/>
      <c r="C2034"/>
      <c r="D2034"/>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c r="CW2034"/>
      <c r="CX2034"/>
      <c r="CY2034"/>
      <c r="CZ2034"/>
      <c r="DA2034"/>
      <c r="DB2034"/>
      <c r="DC2034"/>
      <c r="DD2034"/>
      <c r="DE2034"/>
      <c r="DF2034"/>
      <c r="DG2034"/>
      <c r="DH2034"/>
      <c r="DI2034"/>
      <c r="DJ2034"/>
      <c r="DK2034"/>
      <c r="DL2034"/>
      <c r="DM2034"/>
      <c r="DN2034"/>
      <c r="DO2034"/>
      <c r="DP2034"/>
      <c r="DQ2034"/>
      <c r="DR2034"/>
      <c r="DS2034"/>
      <c r="DT2034"/>
      <c r="DU2034"/>
      <c r="DV2034"/>
      <c r="DW2034"/>
      <c r="DX2034"/>
      <c r="DY2034"/>
      <c r="DZ2034"/>
      <c r="EA2034"/>
      <c r="EB2034"/>
      <c r="EC2034"/>
      <c r="ED2034"/>
      <c r="EE2034"/>
      <c r="EF2034"/>
      <c r="EG2034"/>
      <c r="EH2034"/>
      <c r="EI2034"/>
      <c r="EJ2034"/>
    </row>
    <row r="2035" spans="1:140" ht="15.75">
      <c r="A2035"/>
      <c r="B2035"/>
      <c r="C2035"/>
      <c r="D2035"/>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c r="CW2035"/>
      <c r="CX2035"/>
      <c r="CY2035"/>
      <c r="CZ2035"/>
      <c r="DA2035"/>
      <c r="DB2035"/>
      <c r="DC2035"/>
      <c r="DD2035"/>
      <c r="DE2035"/>
      <c r="DF2035"/>
      <c r="DG2035"/>
      <c r="DH2035"/>
      <c r="DI2035"/>
      <c r="DJ2035"/>
      <c r="DK2035"/>
      <c r="DL2035"/>
      <c r="DM2035"/>
      <c r="DN2035"/>
      <c r="DO2035"/>
      <c r="DP2035"/>
      <c r="DQ2035"/>
      <c r="DR2035"/>
      <c r="DS2035"/>
      <c r="DT2035"/>
      <c r="DU2035"/>
      <c r="DV2035"/>
      <c r="DW2035"/>
      <c r="DX2035"/>
      <c r="DY2035"/>
      <c r="DZ2035"/>
      <c r="EA2035"/>
      <c r="EB2035"/>
      <c r="EC2035"/>
      <c r="ED2035"/>
      <c r="EE2035"/>
      <c r="EF2035"/>
      <c r="EG2035"/>
      <c r="EH2035"/>
      <c r="EI2035"/>
      <c r="EJ2035"/>
    </row>
    <row r="2036" spans="1:140" ht="15.75">
      <c r="A2036"/>
      <c r="B2036"/>
      <c r="C2036"/>
      <c r="D2036"/>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c r="CW2036"/>
      <c r="CX2036"/>
      <c r="CY2036"/>
      <c r="CZ2036"/>
      <c r="DA2036"/>
      <c r="DB2036"/>
      <c r="DC2036"/>
      <c r="DD2036"/>
      <c r="DE2036"/>
      <c r="DF2036"/>
      <c r="DG2036"/>
      <c r="DH2036"/>
      <c r="DI2036"/>
      <c r="DJ2036"/>
      <c r="DK2036"/>
      <c r="DL2036"/>
      <c r="DM2036"/>
      <c r="DN2036"/>
      <c r="DO2036"/>
      <c r="DP2036"/>
      <c r="DQ2036"/>
      <c r="DR2036"/>
      <c r="DS2036"/>
      <c r="DT2036"/>
      <c r="DU2036"/>
      <c r="DV2036"/>
      <c r="DW2036"/>
      <c r="DX2036"/>
      <c r="DY2036"/>
      <c r="DZ2036"/>
      <c r="EA2036"/>
      <c r="EB2036"/>
      <c r="EC2036"/>
      <c r="ED2036"/>
      <c r="EE2036"/>
      <c r="EF2036"/>
      <c r="EG2036"/>
      <c r="EH2036"/>
      <c r="EI2036"/>
      <c r="EJ2036"/>
    </row>
    <row r="2037" spans="1:140" ht="15.75">
      <c r="A2037"/>
      <c r="B2037"/>
      <c r="C2037"/>
      <c r="D2037"/>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c r="CW2037"/>
      <c r="CX2037"/>
      <c r="CY2037"/>
      <c r="CZ2037"/>
      <c r="DA2037"/>
      <c r="DB2037"/>
      <c r="DC2037"/>
      <c r="DD2037"/>
      <c r="DE2037"/>
      <c r="DF2037"/>
      <c r="DG2037"/>
      <c r="DH2037"/>
      <c r="DI2037"/>
      <c r="DJ2037"/>
      <c r="DK2037"/>
      <c r="DL2037"/>
      <c r="DM2037"/>
      <c r="DN2037"/>
      <c r="DO2037"/>
      <c r="DP2037"/>
      <c r="DQ2037"/>
      <c r="DR2037"/>
      <c r="DS2037"/>
      <c r="DT2037"/>
      <c r="DU2037"/>
      <c r="DV2037"/>
      <c r="DW2037"/>
      <c r="DX2037"/>
      <c r="DY2037"/>
      <c r="DZ2037"/>
      <c r="EA2037"/>
      <c r="EB2037"/>
      <c r="EC2037"/>
      <c r="ED2037"/>
      <c r="EE2037"/>
      <c r="EF2037"/>
      <c r="EG2037"/>
      <c r="EH2037"/>
      <c r="EI2037"/>
      <c r="EJ2037"/>
    </row>
    <row r="2038" spans="1:140" ht="15.75">
      <c r="A2038"/>
      <c r="B2038"/>
      <c r="C2038"/>
      <c r="D2038"/>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c r="CW2038"/>
      <c r="CX2038"/>
      <c r="CY2038"/>
      <c r="CZ2038"/>
      <c r="DA2038"/>
      <c r="DB2038"/>
      <c r="DC2038"/>
      <c r="DD2038"/>
      <c r="DE2038"/>
      <c r="DF2038"/>
      <c r="DG2038"/>
      <c r="DH2038"/>
      <c r="DI2038"/>
      <c r="DJ2038"/>
      <c r="DK2038"/>
      <c r="DL2038"/>
      <c r="DM2038"/>
      <c r="DN2038"/>
      <c r="DO2038"/>
      <c r="DP2038"/>
      <c r="DQ2038"/>
      <c r="DR2038"/>
      <c r="DS2038"/>
      <c r="DT2038"/>
      <c r="DU2038"/>
      <c r="DV2038"/>
      <c r="DW2038"/>
      <c r="DX2038"/>
      <c r="DY2038"/>
      <c r="DZ2038"/>
      <c r="EA2038"/>
      <c r="EB2038"/>
      <c r="EC2038"/>
      <c r="ED2038"/>
      <c r="EE2038"/>
      <c r="EF2038"/>
      <c r="EG2038"/>
      <c r="EH2038"/>
      <c r="EI2038"/>
      <c r="EJ2038"/>
    </row>
    <row r="2039" spans="1:140" ht="15.75">
      <c r="A2039"/>
      <c r="B2039"/>
      <c r="C2039"/>
      <c r="D203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c r="CW2039"/>
      <c r="CX2039"/>
      <c r="CY2039"/>
      <c r="CZ2039"/>
      <c r="DA2039"/>
      <c r="DB2039"/>
      <c r="DC2039"/>
      <c r="DD2039"/>
      <c r="DE2039"/>
      <c r="DF2039"/>
      <c r="DG2039"/>
      <c r="DH2039"/>
      <c r="DI2039"/>
      <c r="DJ2039"/>
      <c r="DK2039"/>
      <c r="DL2039"/>
      <c r="DM2039"/>
      <c r="DN2039"/>
      <c r="DO2039"/>
      <c r="DP2039"/>
      <c r="DQ2039"/>
      <c r="DR2039"/>
      <c r="DS2039"/>
      <c r="DT2039"/>
      <c r="DU2039"/>
      <c r="DV2039"/>
      <c r="DW2039"/>
      <c r="DX2039"/>
      <c r="DY2039"/>
      <c r="DZ2039"/>
      <c r="EA2039"/>
      <c r="EB2039"/>
      <c r="EC2039"/>
      <c r="ED2039"/>
      <c r="EE2039"/>
      <c r="EF2039"/>
      <c r="EG2039"/>
      <c r="EH2039"/>
      <c r="EI2039"/>
      <c r="EJ2039"/>
    </row>
    <row r="2040" spans="1:140" ht="15.75">
      <c r="A2040"/>
      <c r="B2040"/>
      <c r="C2040"/>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c r="CW2040"/>
      <c r="CX2040"/>
      <c r="CY2040"/>
      <c r="CZ2040"/>
      <c r="DA2040"/>
      <c r="DB2040"/>
      <c r="DC2040"/>
      <c r="DD2040"/>
      <c r="DE2040"/>
      <c r="DF2040"/>
      <c r="DG2040"/>
      <c r="DH2040"/>
      <c r="DI2040"/>
      <c r="DJ2040"/>
      <c r="DK2040"/>
      <c r="DL2040"/>
      <c r="DM2040"/>
      <c r="DN2040"/>
      <c r="DO2040"/>
      <c r="DP2040"/>
      <c r="DQ2040"/>
      <c r="DR2040"/>
      <c r="DS2040"/>
      <c r="DT2040"/>
      <c r="DU2040"/>
      <c r="DV2040"/>
      <c r="DW2040"/>
      <c r="DX2040"/>
      <c r="DY2040"/>
      <c r="DZ2040"/>
      <c r="EA2040"/>
      <c r="EB2040"/>
      <c r="EC2040"/>
      <c r="ED2040"/>
      <c r="EE2040"/>
      <c r="EF2040"/>
      <c r="EG2040"/>
      <c r="EH2040"/>
      <c r="EI2040"/>
      <c r="EJ2040"/>
    </row>
    <row r="2041" spans="1:140" ht="15.75">
      <c r="A2041"/>
      <c r="B2041"/>
      <c r="C2041"/>
      <c r="D2041"/>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c r="CW2041"/>
      <c r="CX2041"/>
      <c r="CY2041"/>
      <c r="CZ2041"/>
      <c r="DA2041"/>
      <c r="DB2041"/>
      <c r="DC2041"/>
      <c r="DD2041"/>
      <c r="DE2041"/>
      <c r="DF2041"/>
      <c r="DG2041"/>
      <c r="DH2041"/>
      <c r="DI2041"/>
      <c r="DJ2041"/>
      <c r="DK2041"/>
      <c r="DL2041"/>
      <c r="DM2041"/>
      <c r="DN2041"/>
      <c r="DO2041"/>
      <c r="DP2041"/>
      <c r="DQ2041"/>
      <c r="DR2041"/>
      <c r="DS2041"/>
      <c r="DT2041"/>
      <c r="DU2041"/>
      <c r="DV2041"/>
      <c r="DW2041"/>
      <c r="DX2041"/>
      <c r="DY2041"/>
      <c r="DZ2041"/>
      <c r="EA2041"/>
      <c r="EB2041"/>
      <c r="EC2041"/>
      <c r="ED2041"/>
      <c r="EE2041"/>
      <c r="EF2041"/>
      <c r="EG2041"/>
      <c r="EH2041"/>
      <c r="EI2041"/>
      <c r="EJ2041"/>
    </row>
    <row r="2042" spans="1:140" ht="15.75">
      <c r="A2042"/>
      <c r="B2042"/>
      <c r="C2042"/>
      <c r="D2042"/>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c r="CW2042"/>
      <c r="CX2042"/>
      <c r="CY2042"/>
      <c r="CZ2042"/>
      <c r="DA2042"/>
      <c r="DB2042"/>
      <c r="DC2042"/>
      <c r="DD2042"/>
      <c r="DE2042"/>
      <c r="DF2042"/>
      <c r="DG2042"/>
      <c r="DH2042"/>
      <c r="DI2042"/>
      <c r="DJ2042"/>
      <c r="DK2042"/>
      <c r="DL2042"/>
      <c r="DM2042"/>
      <c r="DN2042"/>
      <c r="DO2042"/>
      <c r="DP2042"/>
      <c r="DQ2042"/>
      <c r="DR2042"/>
      <c r="DS2042"/>
      <c r="DT2042"/>
      <c r="DU2042"/>
      <c r="DV2042"/>
      <c r="DW2042"/>
      <c r="DX2042"/>
      <c r="DY2042"/>
      <c r="DZ2042"/>
      <c r="EA2042"/>
      <c r="EB2042"/>
      <c r="EC2042"/>
      <c r="ED2042"/>
      <c r="EE2042"/>
      <c r="EF2042"/>
      <c r="EG2042"/>
      <c r="EH2042"/>
      <c r="EI2042"/>
      <c r="EJ2042"/>
    </row>
    <row r="2043" spans="1:140" ht="15.75">
      <c r="A2043"/>
      <c r="B2043"/>
      <c r="C2043"/>
      <c r="D2043"/>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c r="CW2043"/>
      <c r="CX2043"/>
      <c r="CY2043"/>
      <c r="CZ2043"/>
      <c r="DA2043"/>
      <c r="DB2043"/>
      <c r="DC2043"/>
      <c r="DD2043"/>
      <c r="DE2043"/>
      <c r="DF2043"/>
      <c r="DG2043"/>
      <c r="DH2043"/>
      <c r="DI2043"/>
      <c r="DJ2043"/>
      <c r="DK2043"/>
      <c r="DL2043"/>
      <c r="DM2043"/>
      <c r="DN2043"/>
      <c r="DO2043"/>
      <c r="DP2043"/>
      <c r="DQ2043"/>
      <c r="DR2043"/>
      <c r="DS2043"/>
      <c r="DT2043"/>
      <c r="DU2043"/>
      <c r="DV2043"/>
      <c r="DW2043"/>
      <c r="DX2043"/>
      <c r="DY2043"/>
      <c r="DZ2043"/>
      <c r="EA2043"/>
      <c r="EB2043"/>
      <c r="EC2043"/>
      <c r="ED2043"/>
      <c r="EE2043"/>
      <c r="EF2043"/>
      <c r="EG2043"/>
      <c r="EH2043"/>
      <c r="EI2043"/>
      <c r="EJ2043"/>
    </row>
    <row r="2044" spans="1:140" ht="15.75">
      <c r="A2044"/>
      <c r="B2044"/>
      <c r="C2044"/>
      <c r="D2044"/>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c r="CW2044"/>
      <c r="CX2044"/>
      <c r="CY2044"/>
      <c r="CZ2044"/>
      <c r="DA2044"/>
      <c r="DB2044"/>
      <c r="DC2044"/>
      <c r="DD2044"/>
      <c r="DE2044"/>
      <c r="DF2044"/>
      <c r="DG2044"/>
      <c r="DH2044"/>
      <c r="DI2044"/>
      <c r="DJ2044"/>
      <c r="DK2044"/>
      <c r="DL2044"/>
      <c r="DM2044"/>
      <c r="DN2044"/>
      <c r="DO2044"/>
      <c r="DP2044"/>
      <c r="DQ2044"/>
      <c r="DR2044"/>
      <c r="DS2044"/>
      <c r="DT2044"/>
      <c r="DU2044"/>
      <c r="DV2044"/>
      <c r="DW2044"/>
      <c r="DX2044"/>
      <c r="DY2044"/>
      <c r="DZ2044"/>
      <c r="EA2044"/>
      <c r="EB2044"/>
      <c r="EC2044"/>
      <c r="ED2044"/>
      <c r="EE2044"/>
      <c r="EF2044"/>
      <c r="EG2044"/>
      <c r="EH2044"/>
      <c r="EI2044"/>
      <c r="EJ2044"/>
    </row>
    <row r="2045" spans="1:140" ht="15.75">
      <c r="A2045"/>
      <c r="B2045"/>
      <c r="C2045"/>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c r="CW2045"/>
      <c r="CX2045"/>
      <c r="CY2045"/>
      <c r="CZ2045"/>
      <c r="DA2045"/>
      <c r="DB2045"/>
      <c r="DC2045"/>
      <c r="DD2045"/>
      <c r="DE2045"/>
      <c r="DF2045"/>
      <c r="DG2045"/>
      <c r="DH2045"/>
      <c r="DI2045"/>
      <c r="DJ2045"/>
      <c r="DK2045"/>
      <c r="DL2045"/>
      <c r="DM2045"/>
      <c r="DN2045"/>
      <c r="DO2045"/>
      <c r="DP2045"/>
      <c r="DQ2045"/>
      <c r="DR2045"/>
      <c r="DS2045"/>
      <c r="DT2045"/>
      <c r="DU2045"/>
      <c r="DV2045"/>
      <c r="DW2045"/>
      <c r="DX2045"/>
      <c r="DY2045"/>
      <c r="DZ2045"/>
      <c r="EA2045"/>
      <c r="EB2045"/>
      <c r="EC2045"/>
      <c r="ED2045"/>
      <c r="EE2045"/>
      <c r="EF2045"/>
      <c r="EG2045"/>
      <c r="EH2045"/>
      <c r="EI2045"/>
      <c r="EJ2045"/>
    </row>
    <row r="2046" spans="1:140" ht="15.75">
      <c r="A2046"/>
      <c r="B2046"/>
      <c r="C2046"/>
      <c r="D2046"/>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c r="CW2046"/>
      <c r="CX2046"/>
      <c r="CY2046"/>
      <c r="CZ2046"/>
      <c r="DA2046"/>
      <c r="DB2046"/>
      <c r="DC2046"/>
      <c r="DD2046"/>
      <c r="DE2046"/>
      <c r="DF2046"/>
      <c r="DG2046"/>
      <c r="DH2046"/>
      <c r="DI2046"/>
      <c r="DJ2046"/>
      <c r="DK2046"/>
      <c r="DL2046"/>
      <c r="DM2046"/>
      <c r="DN2046"/>
      <c r="DO2046"/>
      <c r="DP2046"/>
      <c r="DQ2046"/>
      <c r="DR2046"/>
      <c r="DS2046"/>
      <c r="DT2046"/>
      <c r="DU2046"/>
      <c r="DV2046"/>
      <c r="DW2046"/>
      <c r="DX2046"/>
      <c r="DY2046"/>
      <c r="DZ2046"/>
      <c r="EA2046"/>
      <c r="EB2046"/>
      <c r="EC2046"/>
      <c r="ED2046"/>
      <c r="EE2046"/>
      <c r="EF2046"/>
      <c r="EG2046"/>
      <c r="EH2046"/>
      <c r="EI2046"/>
      <c r="EJ2046"/>
    </row>
    <row r="2047" spans="1:140" ht="15.75">
      <c r="A2047"/>
      <c r="B2047"/>
      <c r="C2047"/>
      <c r="D2047"/>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c r="CW2047"/>
      <c r="CX2047"/>
      <c r="CY2047"/>
      <c r="CZ2047"/>
      <c r="DA2047"/>
      <c r="DB2047"/>
      <c r="DC2047"/>
      <c r="DD2047"/>
      <c r="DE2047"/>
      <c r="DF2047"/>
      <c r="DG2047"/>
      <c r="DH2047"/>
      <c r="DI2047"/>
      <c r="DJ2047"/>
      <c r="DK2047"/>
      <c r="DL2047"/>
      <c r="DM2047"/>
      <c r="DN2047"/>
      <c r="DO2047"/>
      <c r="DP2047"/>
      <c r="DQ2047"/>
      <c r="DR2047"/>
      <c r="DS2047"/>
      <c r="DT2047"/>
      <c r="DU2047"/>
      <c r="DV2047"/>
      <c r="DW2047"/>
      <c r="DX2047"/>
      <c r="DY2047"/>
      <c r="DZ2047"/>
      <c r="EA2047"/>
      <c r="EB2047"/>
      <c r="EC2047"/>
      <c r="ED2047"/>
      <c r="EE2047"/>
      <c r="EF2047"/>
      <c r="EG2047"/>
      <c r="EH2047"/>
      <c r="EI2047"/>
      <c r="EJ2047"/>
    </row>
    <row r="2048" spans="1:140" ht="15.75">
      <c r="A2048"/>
      <c r="B2048"/>
      <c r="C2048"/>
      <c r="D2048"/>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c r="CW2048"/>
      <c r="CX2048"/>
      <c r="CY2048"/>
      <c r="CZ2048"/>
      <c r="DA2048"/>
      <c r="DB2048"/>
      <c r="DC2048"/>
      <c r="DD2048"/>
      <c r="DE2048"/>
      <c r="DF2048"/>
      <c r="DG2048"/>
      <c r="DH2048"/>
      <c r="DI2048"/>
      <c r="DJ2048"/>
      <c r="DK2048"/>
      <c r="DL2048"/>
      <c r="DM2048"/>
      <c r="DN2048"/>
      <c r="DO2048"/>
      <c r="DP2048"/>
      <c r="DQ2048"/>
      <c r="DR2048"/>
      <c r="DS2048"/>
      <c r="DT2048"/>
      <c r="DU2048"/>
      <c r="DV2048"/>
      <c r="DW2048"/>
      <c r="DX2048"/>
      <c r="DY2048"/>
      <c r="DZ2048"/>
      <c r="EA2048"/>
      <c r="EB2048"/>
      <c r="EC2048"/>
      <c r="ED2048"/>
      <c r="EE2048"/>
      <c r="EF2048"/>
      <c r="EG2048"/>
      <c r="EH2048"/>
      <c r="EI2048"/>
      <c r="EJ2048"/>
    </row>
    <row r="2049" spans="1:140" ht="15.75">
      <c r="A2049"/>
      <c r="B2049"/>
      <c r="C2049"/>
      <c r="D204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c r="CW2049"/>
      <c r="CX2049"/>
      <c r="CY2049"/>
      <c r="CZ2049"/>
      <c r="DA2049"/>
      <c r="DB2049"/>
      <c r="DC2049"/>
      <c r="DD2049"/>
      <c r="DE2049"/>
      <c r="DF2049"/>
      <c r="DG2049"/>
      <c r="DH2049"/>
      <c r="DI2049"/>
      <c r="DJ2049"/>
      <c r="DK2049"/>
      <c r="DL2049"/>
      <c r="DM2049"/>
      <c r="DN2049"/>
      <c r="DO2049"/>
      <c r="DP2049"/>
      <c r="DQ2049"/>
      <c r="DR2049"/>
      <c r="DS2049"/>
      <c r="DT2049"/>
      <c r="DU2049"/>
      <c r="DV2049"/>
      <c r="DW2049"/>
      <c r="DX2049"/>
      <c r="DY2049"/>
      <c r="DZ2049"/>
      <c r="EA2049"/>
      <c r="EB2049"/>
      <c r="EC2049"/>
      <c r="ED2049"/>
      <c r="EE2049"/>
      <c r="EF2049"/>
      <c r="EG2049"/>
      <c r="EH2049"/>
      <c r="EI2049"/>
      <c r="EJ2049"/>
    </row>
    <row r="2050" spans="1:140" ht="15.75">
      <c r="A2050"/>
      <c r="B2050"/>
      <c r="C2050"/>
      <c r="D2050"/>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c r="CW2050"/>
      <c r="CX2050"/>
      <c r="CY2050"/>
      <c r="CZ2050"/>
      <c r="DA2050"/>
      <c r="DB2050"/>
      <c r="DC2050"/>
      <c r="DD2050"/>
      <c r="DE2050"/>
      <c r="DF2050"/>
      <c r="DG2050"/>
      <c r="DH2050"/>
      <c r="DI2050"/>
      <c r="DJ2050"/>
      <c r="DK2050"/>
      <c r="DL2050"/>
      <c r="DM2050"/>
      <c r="DN2050"/>
      <c r="DO2050"/>
      <c r="DP2050"/>
      <c r="DQ2050"/>
      <c r="DR2050"/>
      <c r="DS2050"/>
      <c r="DT2050"/>
      <c r="DU2050"/>
      <c r="DV2050"/>
      <c r="DW2050"/>
      <c r="DX2050"/>
      <c r="DY2050"/>
      <c r="DZ2050"/>
      <c r="EA2050"/>
      <c r="EB2050"/>
      <c r="EC2050"/>
      <c r="ED2050"/>
      <c r="EE2050"/>
      <c r="EF2050"/>
      <c r="EG2050"/>
      <c r="EH2050"/>
      <c r="EI2050"/>
      <c r="EJ2050"/>
    </row>
    <row r="2051" spans="1:140" ht="15.75">
      <c r="A2051"/>
      <c r="B2051"/>
      <c r="C2051"/>
      <c r="D2051"/>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c r="CW2051"/>
      <c r="CX2051"/>
      <c r="CY2051"/>
      <c r="CZ2051"/>
      <c r="DA2051"/>
      <c r="DB2051"/>
      <c r="DC2051"/>
      <c r="DD2051"/>
      <c r="DE2051"/>
      <c r="DF2051"/>
      <c r="DG2051"/>
      <c r="DH2051"/>
      <c r="DI2051"/>
      <c r="DJ2051"/>
      <c r="DK2051"/>
      <c r="DL2051"/>
      <c r="DM2051"/>
      <c r="DN2051"/>
      <c r="DO2051"/>
      <c r="DP2051"/>
      <c r="DQ2051"/>
      <c r="DR2051"/>
      <c r="DS2051"/>
      <c r="DT2051"/>
      <c r="DU2051"/>
      <c r="DV2051"/>
      <c r="DW2051"/>
      <c r="DX2051"/>
      <c r="DY2051"/>
      <c r="DZ2051"/>
      <c r="EA2051"/>
      <c r="EB2051"/>
      <c r="EC2051"/>
      <c r="ED2051"/>
      <c r="EE2051"/>
      <c r="EF2051"/>
      <c r="EG2051"/>
      <c r="EH2051"/>
      <c r="EI2051"/>
      <c r="EJ2051"/>
    </row>
    <row r="2052" spans="1:140" ht="15.75">
      <c r="A2052"/>
      <c r="B2052"/>
      <c r="C2052"/>
      <c r="D2052"/>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c r="CW2052"/>
      <c r="CX2052"/>
      <c r="CY2052"/>
      <c r="CZ2052"/>
      <c r="DA2052"/>
      <c r="DB2052"/>
      <c r="DC2052"/>
      <c r="DD2052"/>
      <c r="DE2052"/>
      <c r="DF2052"/>
      <c r="DG2052"/>
      <c r="DH2052"/>
      <c r="DI2052"/>
      <c r="DJ2052"/>
      <c r="DK2052"/>
      <c r="DL2052"/>
      <c r="DM2052"/>
      <c r="DN2052"/>
      <c r="DO2052"/>
      <c r="DP2052"/>
      <c r="DQ2052"/>
      <c r="DR2052"/>
      <c r="DS2052"/>
      <c r="DT2052"/>
      <c r="DU2052"/>
      <c r="DV2052"/>
      <c r="DW2052"/>
      <c r="DX2052"/>
      <c r="DY2052"/>
      <c r="DZ2052"/>
      <c r="EA2052"/>
      <c r="EB2052"/>
      <c r="EC2052"/>
      <c r="ED2052"/>
      <c r="EE2052"/>
      <c r="EF2052"/>
      <c r="EG2052"/>
      <c r="EH2052"/>
      <c r="EI2052"/>
      <c r="EJ2052"/>
    </row>
    <row r="2053" spans="1:140" ht="15.75">
      <c r="A2053"/>
      <c r="B2053"/>
      <c r="C2053"/>
      <c r="D2053"/>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c r="CW2053"/>
      <c r="CX2053"/>
      <c r="CY2053"/>
      <c r="CZ2053"/>
      <c r="DA2053"/>
      <c r="DB2053"/>
      <c r="DC2053"/>
      <c r="DD2053"/>
      <c r="DE2053"/>
      <c r="DF2053"/>
      <c r="DG2053"/>
      <c r="DH2053"/>
      <c r="DI2053"/>
      <c r="DJ2053"/>
      <c r="DK2053"/>
      <c r="DL2053"/>
      <c r="DM2053"/>
      <c r="DN2053"/>
      <c r="DO2053"/>
      <c r="DP2053"/>
      <c r="DQ2053"/>
      <c r="DR2053"/>
      <c r="DS2053"/>
      <c r="DT2053"/>
      <c r="DU2053"/>
      <c r="DV2053"/>
      <c r="DW2053"/>
      <c r="DX2053"/>
      <c r="DY2053"/>
      <c r="DZ2053"/>
      <c r="EA2053"/>
      <c r="EB2053"/>
      <c r="EC2053"/>
      <c r="ED2053"/>
      <c r="EE2053"/>
      <c r="EF2053"/>
      <c r="EG2053"/>
      <c r="EH2053"/>
      <c r="EI2053"/>
      <c r="EJ2053"/>
    </row>
    <row r="2054" spans="1:140" ht="15.75">
      <c r="A2054"/>
      <c r="B2054"/>
      <c r="C2054"/>
      <c r="D2054"/>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c r="CW2054"/>
      <c r="CX2054"/>
      <c r="CY2054"/>
      <c r="CZ2054"/>
      <c r="DA2054"/>
      <c r="DB2054"/>
      <c r="DC2054"/>
      <c r="DD2054"/>
      <c r="DE2054"/>
      <c r="DF2054"/>
      <c r="DG2054"/>
      <c r="DH2054"/>
      <c r="DI2054"/>
      <c r="DJ2054"/>
      <c r="DK2054"/>
      <c r="DL2054"/>
      <c r="DM2054"/>
      <c r="DN2054"/>
      <c r="DO2054"/>
      <c r="DP2054"/>
      <c r="DQ2054"/>
      <c r="DR2054"/>
      <c r="DS2054"/>
      <c r="DT2054"/>
      <c r="DU2054"/>
      <c r="DV2054"/>
      <c r="DW2054"/>
      <c r="DX2054"/>
      <c r="DY2054"/>
      <c r="DZ2054"/>
      <c r="EA2054"/>
      <c r="EB2054"/>
      <c r="EC2054"/>
      <c r="ED2054"/>
      <c r="EE2054"/>
      <c r="EF2054"/>
      <c r="EG2054"/>
      <c r="EH2054"/>
      <c r="EI2054"/>
      <c r="EJ2054"/>
    </row>
    <row r="2055" spans="1:140" ht="15.75">
      <c r="A2055"/>
      <c r="B2055"/>
      <c r="C2055"/>
      <c r="D2055"/>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c r="CW2055"/>
      <c r="CX2055"/>
      <c r="CY2055"/>
      <c r="CZ2055"/>
      <c r="DA2055"/>
      <c r="DB2055"/>
      <c r="DC2055"/>
      <c r="DD2055"/>
      <c r="DE2055"/>
      <c r="DF2055"/>
      <c r="DG2055"/>
      <c r="DH2055"/>
      <c r="DI2055"/>
      <c r="DJ2055"/>
      <c r="DK2055"/>
      <c r="DL2055"/>
      <c r="DM2055"/>
      <c r="DN2055"/>
      <c r="DO2055"/>
      <c r="DP2055"/>
      <c r="DQ2055"/>
      <c r="DR2055"/>
      <c r="DS2055"/>
      <c r="DT2055"/>
      <c r="DU2055"/>
      <c r="DV2055"/>
      <c r="DW2055"/>
      <c r="DX2055"/>
      <c r="DY2055"/>
      <c r="DZ2055"/>
      <c r="EA2055"/>
      <c r="EB2055"/>
      <c r="EC2055"/>
      <c r="ED2055"/>
      <c r="EE2055"/>
      <c r="EF2055"/>
      <c r="EG2055"/>
      <c r="EH2055"/>
      <c r="EI2055"/>
      <c r="EJ2055"/>
    </row>
    <row r="2056" spans="1:140" ht="15.75">
      <c r="A2056"/>
      <c r="B2056"/>
      <c r="C2056"/>
      <c r="D2056"/>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c r="CW2056"/>
      <c r="CX2056"/>
      <c r="CY2056"/>
      <c r="CZ2056"/>
      <c r="DA2056"/>
      <c r="DB2056"/>
      <c r="DC2056"/>
      <c r="DD2056"/>
      <c r="DE2056"/>
      <c r="DF2056"/>
      <c r="DG2056"/>
      <c r="DH2056"/>
      <c r="DI2056"/>
      <c r="DJ2056"/>
      <c r="DK2056"/>
      <c r="DL2056"/>
      <c r="DM2056"/>
      <c r="DN2056"/>
      <c r="DO2056"/>
      <c r="DP2056"/>
      <c r="DQ2056"/>
      <c r="DR2056"/>
      <c r="DS2056"/>
      <c r="DT2056"/>
      <c r="DU2056"/>
      <c r="DV2056"/>
      <c r="DW2056"/>
      <c r="DX2056"/>
      <c r="DY2056"/>
      <c r="DZ2056"/>
      <c r="EA2056"/>
      <c r="EB2056"/>
      <c r="EC2056"/>
      <c r="ED2056"/>
      <c r="EE2056"/>
      <c r="EF2056"/>
      <c r="EG2056"/>
      <c r="EH2056"/>
      <c r="EI2056"/>
      <c r="EJ2056"/>
    </row>
    <row r="2057" spans="1:140" ht="15.75">
      <c r="A2057"/>
      <c r="B2057"/>
      <c r="C2057"/>
      <c r="D2057"/>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c r="CW2057"/>
      <c r="CX2057"/>
      <c r="CY2057"/>
      <c r="CZ2057"/>
      <c r="DA2057"/>
      <c r="DB2057"/>
      <c r="DC2057"/>
      <c r="DD2057"/>
      <c r="DE2057"/>
      <c r="DF2057"/>
      <c r="DG2057"/>
      <c r="DH2057"/>
      <c r="DI2057"/>
      <c r="DJ2057"/>
      <c r="DK2057"/>
      <c r="DL2057"/>
      <c r="DM2057"/>
      <c r="DN2057"/>
      <c r="DO2057"/>
      <c r="DP2057"/>
      <c r="DQ2057"/>
      <c r="DR2057"/>
      <c r="DS2057"/>
      <c r="DT2057"/>
      <c r="DU2057"/>
      <c r="DV2057"/>
      <c r="DW2057"/>
      <c r="DX2057"/>
      <c r="DY2057"/>
      <c r="DZ2057"/>
      <c r="EA2057"/>
      <c r="EB2057"/>
      <c r="EC2057"/>
      <c r="ED2057"/>
      <c r="EE2057"/>
      <c r="EF2057"/>
      <c r="EG2057"/>
      <c r="EH2057"/>
      <c r="EI2057"/>
      <c r="EJ2057"/>
    </row>
    <row r="2058" spans="1:140" ht="15.75">
      <c r="A2058"/>
      <c r="B2058"/>
      <c r="C2058"/>
      <c r="D2058"/>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c r="CW2058"/>
      <c r="CX2058"/>
      <c r="CY2058"/>
      <c r="CZ2058"/>
      <c r="DA2058"/>
      <c r="DB2058"/>
      <c r="DC2058"/>
      <c r="DD2058"/>
      <c r="DE2058"/>
      <c r="DF2058"/>
      <c r="DG2058"/>
      <c r="DH2058"/>
      <c r="DI2058"/>
      <c r="DJ2058"/>
      <c r="DK2058"/>
      <c r="DL2058"/>
      <c r="DM2058"/>
      <c r="DN2058"/>
      <c r="DO2058"/>
      <c r="DP2058"/>
      <c r="DQ2058"/>
      <c r="DR2058"/>
      <c r="DS2058"/>
      <c r="DT2058"/>
      <c r="DU2058"/>
      <c r="DV2058"/>
      <c r="DW2058"/>
      <c r="DX2058"/>
      <c r="DY2058"/>
      <c r="DZ2058"/>
      <c r="EA2058"/>
      <c r="EB2058"/>
      <c r="EC2058"/>
      <c r="ED2058"/>
      <c r="EE2058"/>
      <c r="EF2058"/>
      <c r="EG2058"/>
      <c r="EH2058"/>
      <c r="EI2058"/>
      <c r="EJ2058"/>
    </row>
    <row r="2059" spans="1:140" ht="15.75">
      <c r="A2059"/>
      <c r="B2059"/>
      <c r="C2059"/>
      <c r="D205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c r="CW2059"/>
      <c r="CX2059"/>
      <c r="CY2059"/>
      <c r="CZ2059"/>
      <c r="DA2059"/>
      <c r="DB2059"/>
      <c r="DC2059"/>
      <c r="DD2059"/>
      <c r="DE2059"/>
      <c r="DF2059"/>
      <c r="DG2059"/>
      <c r="DH2059"/>
      <c r="DI2059"/>
      <c r="DJ2059"/>
      <c r="DK2059"/>
      <c r="DL2059"/>
      <c r="DM2059"/>
      <c r="DN2059"/>
      <c r="DO2059"/>
      <c r="DP2059"/>
      <c r="DQ2059"/>
      <c r="DR2059"/>
      <c r="DS2059"/>
      <c r="DT2059"/>
      <c r="DU2059"/>
      <c r="DV2059"/>
      <c r="DW2059"/>
      <c r="DX2059"/>
      <c r="DY2059"/>
      <c r="DZ2059"/>
      <c r="EA2059"/>
      <c r="EB2059"/>
      <c r="EC2059"/>
      <c r="ED2059"/>
      <c r="EE2059"/>
      <c r="EF2059"/>
      <c r="EG2059"/>
      <c r="EH2059"/>
      <c r="EI2059"/>
      <c r="EJ2059"/>
    </row>
    <row r="2060" spans="1:140" ht="15.75">
      <c r="A2060"/>
      <c r="B2060"/>
      <c r="C2060"/>
      <c r="D2060"/>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c r="CW2060"/>
      <c r="CX2060"/>
      <c r="CY2060"/>
      <c r="CZ2060"/>
      <c r="DA2060"/>
      <c r="DB2060"/>
      <c r="DC2060"/>
      <c r="DD2060"/>
      <c r="DE2060"/>
      <c r="DF2060"/>
      <c r="DG2060"/>
      <c r="DH2060"/>
      <c r="DI2060"/>
      <c r="DJ2060"/>
      <c r="DK2060"/>
      <c r="DL2060"/>
      <c r="DM2060"/>
      <c r="DN2060"/>
      <c r="DO2060"/>
      <c r="DP2060"/>
      <c r="DQ2060"/>
      <c r="DR2060"/>
      <c r="DS2060"/>
      <c r="DT2060"/>
      <c r="DU2060"/>
      <c r="DV2060"/>
      <c r="DW2060"/>
      <c r="DX2060"/>
      <c r="DY2060"/>
      <c r="DZ2060"/>
      <c r="EA2060"/>
      <c r="EB2060"/>
      <c r="EC2060"/>
      <c r="ED2060"/>
      <c r="EE2060"/>
      <c r="EF2060"/>
      <c r="EG2060"/>
      <c r="EH2060"/>
      <c r="EI2060"/>
      <c r="EJ2060"/>
    </row>
    <row r="2061" spans="1:140" ht="15.75">
      <c r="A2061"/>
      <c r="B2061"/>
      <c r="C2061"/>
      <c r="D2061"/>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c r="CW2061"/>
      <c r="CX2061"/>
      <c r="CY2061"/>
      <c r="CZ2061"/>
      <c r="DA2061"/>
      <c r="DB2061"/>
      <c r="DC2061"/>
      <c r="DD2061"/>
      <c r="DE2061"/>
      <c r="DF2061"/>
      <c r="DG2061"/>
      <c r="DH2061"/>
      <c r="DI2061"/>
      <c r="DJ2061"/>
      <c r="DK2061"/>
      <c r="DL2061"/>
      <c r="DM2061"/>
      <c r="DN2061"/>
      <c r="DO2061"/>
      <c r="DP2061"/>
      <c r="DQ2061"/>
      <c r="DR2061"/>
      <c r="DS2061"/>
      <c r="DT2061"/>
      <c r="DU2061"/>
      <c r="DV2061"/>
      <c r="DW2061"/>
      <c r="DX2061"/>
      <c r="DY2061"/>
      <c r="DZ2061"/>
      <c r="EA2061"/>
      <c r="EB2061"/>
      <c r="EC2061"/>
      <c r="ED2061"/>
      <c r="EE2061"/>
      <c r="EF2061"/>
      <c r="EG2061"/>
      <c r="EH2061"/>
      <c r="EI2061"/>
      <c r="EJ2061"/>
    </row>
    <row r="2062" spans="1:140" ht="15.75">
      <c r="A2062"/>
      <c r="B2062"/>
      <c r="C2062"/>
      <c r="D2062"/>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c r="CW2062"/>
      <c r="CX2062"/>
      <c r="CY2062"/>
      <c r="CZ2062"/>
      <c r="DA2062"/>
      <c r="DB2062"/>
      <c r="DC2062"/>
      <c r="DD2062"/>
      <c r="DE2062"/>
      <c r="DF2062"/>
      <c r="DG2062"/>
      <c r="DH2062"/>
      <c r="DI2062"/>
      <c r="DJ2062"/>
      <c r="DK2062"/>
      <c r="DL2062"/>
      <c r="DM2062"/>
      <c r="DN2062"/>
      <c r="DO2062"/>
      <c r="DP2062"/>
      <c r="DQ2062"/>
      <c r="DR2062"/>
      <c r="DS2062"/>
      <c r="DT2062"/>
      <c r="DU2062"/>
      <c r="DV2062"/>
      <c r="DW2062"/>
      <c r="DX2062"/>
      <c r="DY2062"/>
      <c r="DZ2062"/>
      <c r="EA2062"/>
      <c r="EB2062"/>
      <c r="EC2062"/>
      <c r="ED2062"/>
      <c r="EE2062"/>
      <c r="EF2062"/>
      <c r="EG2062"/>
      <c r="EH2062"/>
      <c r="EI2062"/>
      <c r="EJ2062"/>
    </row>
    <row r="2063" spans="1:140" ht="15.75">
      <c r="A2063"/>
      <c r="B2063"/>
      <c r="C2063"/>
      <c r="D2063"/>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c r="CW2063"/>
      <c r="CX2063"/>
      <c r="CY2063"/>
      <c r="CZ2063"/>
      <c r="DA2063"/>
      <c r="DB2063"/>
      <c r="DC2063"/>
      <c r="DD2063"/>
      <c r="DE2063"/>
      <c r="DF2063"/>
      <c r="DG2063"/>
      <c r="DH2063"/>
      <c r="DI2063"/>
      <c r="DJ2063"/>
      <c r="DK2063"/>
      <c r="DL2063"/>
      <c r="DM2063"/>
      <c r="DN2063"/>
      <c r="DO2063"/>
      <c r="DP2063"/>
      <c r="DQ2063"/>
      <c r="DR2063"/>
      <c r="DS2063"/>
      <c r="DT2063"/>
      <c r="DU2063"/>
      <c r="DV2063"/>
      <c r="DW2063"/>
      <c r="DX2063"/>
      <c r="DY2063"/>
      <c r="DZ2063"/>
      <c r="EA2063"/>
      <c r="EB2063"/>
      <c r="EC2063"/>
      <c r="ED2063"/>
      <c r="EE2063"/>
      <c r="EF2063"/>
      <c r="EG2063"/>
      <c r="EH2063"/>
      <c r="EI2063"/>
      <c r="EJ2063"/>
    </row>
    <row r="2064" spans="1:140" ht="15.75">
      <c r="A2064"/>
      <c r="B2064"/>
      <c r="C2064"/>
      <c r="D2064"/>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c r="CW2064"/>
      <c r="CX2064"/>
      <c r="CY2064"/>
      <c r="CZ2064"/>
      <c r="DA2064"/>
      <c r="DB2064"/>
      <c r="DC2064"/>
      <c r="DD2064"/>
      <c r="DE2064"/>
      <c r="DF2064"/>
      <c r="DG2064"/>
      <c r="DH2064"/>
      <c r="DI2064"/>
      <c r="DJ2064"/>
      <c r="DK2064"/>
      <c r="DL2064"/>
      <c r="DM2064"/>
      <c r="DN2064"/>
      <c r="DO2064"/>
      <c r="DP2064"/>
      <c r="DQ2064"/>
      <c r="DR2064"/>
      <c r="DS2064"/>
      <c r="DT2064"/>
      <c r="DU2064"/>
      <c r="DV2064"/>
      <c r="DW2064"/>
      <c r="DX2064"/>
      <c r="DY2064"/>
      <c r="DZ2064"/>
      <c r="EA2064"/>
      <c r="EB2064"/>
      <c r="EC2064"/>
      <c r="ED2064"/>
      <c r="EE2064"/>
      <c r="EF2064"/>
      <c r="EG2064"/>
      <c r="EH2064"/>
      <c r="EI2064"/>
      <c r="EJ2064"/>
    </row>
    <row r="2065" spans="1:140" ht="15.75">
      <c r="A2065"/>
      <c r="B2065"/>
      <c r="C2065"/>
      <c r="D2065"/>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c r="CW2065"/>
      <c r="CX2065"/>
      <c r="CY2065"/>
      <c r="CZ2065"/>
      <c r="DA2065"/>
      <c r="DB2065"/>
      <c r="DC2065"/>
      <c r="DD2065"/>
      <c r="DE2065"/>
      <c r="DF2065"/>
      <c r="DG2065"/>
      <c r="DH2065"/>
      <c r="DI2065"/>
      <c r="DJ2065"/>
      <c r="DK2065"/>
      <c r="DL2065"/>
      <c r="DM2065"/>
      <c r="DN2065"/>
      <c r="DO2065"/>
      <c r="DP2065"/>
      <c r="DQ2065"/>
      <c r="DR2065"/>
      <c r="DS2065"/>
      <c r="DT2065"/>
      <c r="DU2065"/>
      <c r="DV2065"/>
      <c r="DW2065"/>
      <c r="DX2065"/>
      <c r="DY2065"/>
      <c r="DZ2065"/>
      <c r="EA2065"/>
      <c r="EB2065"/>
      <c r="EC2065"/>
      <c r="ED2065"/>
      <c r="EE2065"/>
      <c r="EF2065"/>
      <c r="EG2065"/>
      <c r="EH2065"/>
      <c r="EI2065"/>
      <c r="EJ2065"/>
    </row>
    <row r="2066" spans="1:140" ht="15.75">
      <c r="A2066"/>
      <c r="B2066"/>
      <c r="C2066"/>
      <c r="D2066"/>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c r="CW2066"/>
      <c r="CX2066"/>
      <c r="CY2066"/>
      <c r="CZ2066"/>
      <c r="DA2066"/>
      <c r="DB2066"/>
      <c r="DC2066"/>
      <c r="DD2066"/>
      <c r="DE2066"/>
      <c r="DF2066"/>
      <c r="DG2066"/>
      <c r="DH2066"/>
      <c r="DI2066"/>
      <c r="DJ2066"/>
      <c r="DK2066"/>
      <c r="DL2066"/>
      <c r="DM2066"/>
      <c r="DN2066"/>
      <c r="DO2066"/>
      <c r="DP2066"/>
      <c r="DQ2066"/>
      <c r="DR2066"/>
      <c r="DS2066"/>
      <c r="DT2066"/>
      <c r="DU2066"/>
      <c r="DV2066"/>
      <c r="DW2066"/>
      <c r="DX2066"/>
      <c r="DY2066"/>
      <c r="DZ2066"/>
      <c r="EA2066"/>
      <c r="EB2066"/>
      <c r="EC2066"/>
      <c r="ED2066"/>
      <c r="EE2066"/>
      <c r="EF2066"/>
      <c r="EG2066"/>
      <c r="EH2066"/>
      <c r="EI2066"/>
      <c r="EJ2066"/>
    </row>
    <row r="2067" spans="1:140" ht="15.75">
      <c r="A2067"/>
      <c r="B2067"/>
      <c r="C2067"/>
      <c r="D2067"/>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c r="CW2067"/>
      <c r="CX2067"/>
      <c r="CY2067"/>
      <c r="CZ2067"/>
      <c r="DA2067"/>
      <c r="DB2067"/>
      <c r="DC2067"/>
      <c r="DD2067"/>
      <c r="DE2067"/>
      <c r="DF2067"/>
      <c r="DG2067"/>
      <c r="DH2067"/>
      <c r="DI2067"/>
      <c r="DJ2067"/>
      <c r="DK2067"/>
      <c r="DL2067"/>
      <c r="DM2067"/>
      <c r="DN2067"/>
      <c r="DO2067"/>
      <c r="DP2067"/>
      <c r="DQ2067"/>
      <c r="DR2067"/>
      <c r="DS2067"/>
      <c r="DT2067"/>
      <c r="DU2067"/>
      <c r="DV2067"/>
      <c r="DW2067"/>
      <c r="DX2067"/>
      <c r="DY2067"/>
      <c r="DZ2067"/>
      <c r="EA2067"/>
      <c r="EB2067"/>
      <c r="EC2067"/>
      <c r="ED2067"/>
      <c r="EE2067"/>
      <c r="EF2067"/>
      <c r="EG2067"/>
      <c r="EH2067"/>
      <c r="EI2067"/>
      <c r="EJ2067"/>
    </row>
    <row r="2068" spans="1:140" ht="15.75">
      <c r="A2068"/>
      <c r="B2068"/>
      <c r="C2068"/>
      <c r="D2068"/>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c r="CW2068"/>
      <c r="CX2068"/>
      <c r="CY2068"/>
      <c r="CZ2068"/>
      <c r="DA2068"/>
      <c r="DB2068"/>
      <c r="DC2068"/>
      <c r="DD2068"/>
      <c r="DE2068"/>
      <c r="DF2068"/>
      <c r="DG2068"/>
      <c r="DH2068"/>
      <c r="DI2068"/>
      <c r="DJ2068"/>
      <c r="DK2068"/>
      <c r="DL2068"/>
      <c r="DM2068"/>
      <c r="DN2068"/>
      <c r="DO2068"/>
      <c r="DP2068"/>
      <c r="DQ2068"/>
      <c r="DR2068"/>
      <c r="DS2068"/>
      <c r="DT2068"/>
      <c r="DU2068"/>
      <c r="DV2068"/>
      <c r="DW2068"/>
      <c r="DX2068"/>
      <c r="DY2068"/>
      <c r="DZ2068"/>
      <c r="EA2068"/>
      <c r="EB2068"/>
      <c r="EC2068"/>
      <c r="ED2068"/>
      <c r="EE2068"/>
      <c r="EF2068"/>
      <c r="EG2068"/>
      <c r="EH2068"/>
      <c r="EI2068"/>
      <c r="EJ2068"/>
    </row>
    <row r="2069" spans="1:140" ht="15.75">
      <c r="A2069"/>
      <c r="B2069"/>
      <c r="C2069"/>
      <c r="D206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c r="CW2069"/>
      <c r="CX2069"/>
      <c r="CY2069"/>
      <c r="CZ2069"/>
      <c r="DA2069"/>
      <c r="DB2069"/>
      <c r="DC2069"/>
      <c r="DD2069"/>
      <c r="DE2069"/>
      <c r="DF2069"/>
      <c r="DG2069"/>
      <c r="DH2069"/>
      <c r="DI2069"/>
      <c r="DJ2069"/>
      <c r="DK2069"/>
      <c r="DL2069"/>
      <c r="DM2069"/>
      <c r="DN2069"/>
      <c r="DO2069"/>
      <c r="DP2069"/>
      <c r="DQ2069"/>
      <c r="DR2069"/>
      <c r="DS2069"/>
      <c r="DT2069"/>
      <c r="DU2069"/>
      <c r="DV2069"/>
      <c r="DW2069"/>
      <c r="DX2069"/>
      <c r="DY2069"/>
      <c r="DZ2069"/>
      <c r="EA2069"/>
      <c r="EB2069"/>
      <c r="EC2069"/>
      <c r="ED2069"/>
      <c r="EE2069"/>
      <c r="EF2069"/>
      <c r="EG2069"/>
      <c r="EH2069"/>
      <c r="EI2069"/>
      <c r="EJ2069"/>
    </row>
    <row r="2070" spans="1:140" ht="15.75">
      <c r="A2070"/>
      <c r="B2070"/>
      <c r="C2070"/>
      <c r="D2070"/>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c r="CW2070"/>
      <c r="CX2070"/>
      <c r="CY2070"/>
      <c r="CZ2070"/>
      <c r="DA2070"/>
      <c r="DB2070"/>
      <c r="DC2070"/>
      <c r="DD2070"/>
      <c r="DE2070"/>
      <c r="DF2070"/>
      <c r="DG2070"/>
      <c r="DH2070"/>
      <c r="DI2070"/>
      <c r="DJ2070"/>
      <c r="DK2070"/>
      <c r="DL2070"/>
      <c r="DM2070"/>
      <c r="DN2070"/>
      <c r="DO2070"/>
      <c r="DP2070"/>
      <c r="DQ2070"/>
      <c r="DR2070"/>
      <c r="DS2070"/>
      <c r="DT2070"/>
      <c r="DU2070"/>
      <c r="DV2070"/>
      <c r="DW2070"/>
      <c r="DX2070"/>
      <c r="DY2070"/>
      <c r="DZ2070"/>
      <c r="EA2070"/>
      <c r="EB2070"/>
      <c r="EC2070"/>
      <c r="ED2070"/>
      <c r="EE2070"/>
      <c r="EF2070"/>
      <c r="EG2070"/>
      <c r="EH2070"/>
      <c r="EI2070"/>
      <c r="EJ2070"/>
    </row>
    <row r="2071" spans="1:140" ht="15.75">
      <c r="A2071"/>
      <c r="B2071"/>
      <c r="C2071"/>
      <c r="D2071"/>
      <c r="E2071"/>
      <c r="F2071"/>
      <c r="G2071"/>
      <c r="H2071"/>
      <c r="I2071"/>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c r="CW2071"/>
      <c r="CX2071"/>
      <c r="CY2071"/>
      <c r="CZ2071"/>
      <c r="DA2071"/>
      <c r="DB2071"/>
      <c r="DC2071"/>
      <c r="DD2071"/>
      <c r="DE2071"/>
      <c r="DF2071"/>
      <c r="DG2071"/>
      <c r="DH2071"/>
      <c r="DI2071"/>
      <c r="DJ2071"/>
      <c r="DK2071"/>
      <c r="DL2071"/>
      <c r="DM2071"/>
      <c r="DN2071"/>
      <c r="DO2071"/>
      <c r="DP2071"/>
      <c r="DQ2071"/>
      <c r="DR2071"/>
      <c r="DS2071"/>
      <c r="DT2071"/>
      <c r="DU2071"/>
      <c r="DV2071"/>
      <c r="DW2071"/>
      <c r="DX2071"/>
      <c r="DY2071"/>
      <c r="DZ2071"/>
      <c r="EA2071"/>
      <c r="EB2071"/>
      <c r="EC2071"/>
      <c r="ED2071"/>
      <c r="EE2071"/>
      <c r="EF2071"/>
      <c r="EG2071"/>
      <c r="EH2071"/>
      <c r="EI2071"/>
      <c r="EJ2071"/>
    </row>
    <row r="2072" spans="1:140" ht="15.75">
      <c r="A2072"/>
      <c r="B2072"/>
      <c r="C2072"/>
      <c r="D2072"/>
      <c r="E2072"/>
      <c r="F2072"/>
      <c r="G2072"/>
      <c r="H2072"/>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c r="CW2072"/>
      <c r="CX2072"/>
      <c r="CY2072"/>
      <c r="CZ2072"/>
      <c r="DA2072"/>
      <c r="DB2072"/>
      <c r="DC2072"/>
      <c r="DD2072"/>
      <c r="DE2072"/>
      <c r="DF2072"/>
      <c r="DG2072"/>
      <c r="DH2072"/>
      <c r="DI2072"/>
      <c r="DJ2072"/>
      <c r="DK2072"/>
      <c r="DL2072"/>
      <c r="DM2072"/>
      <c r="DN2072"/>
      <c r="DO2072"/>
      <c r="DP2072"/>
      <c r="DQ2072"/>
      <c r="DR2072"/>
      <c r="DS2072"/>
      <c r="DT2072"/>
      <c r="DU2072"/>
      <c r="DV2072"/>
      <c r="DW2072"/>
      <c r="DX2072"/>
      <c r="DY2072"/>
      <c r="DZ2072"/>
      <c r="EA2072"/>
      <c r="EB2072"/>
      <c r="EC2072"/>
      <c r="ED2072"/>
      <c r="EE2072"/>
      <c r="EF2072"/>
      <c r="EG2072"/>
      <c r="EH2072"/>
      <c r="EI2072"/>
      <c r="EJ2072"/>
    </row>
    <row r="2073" spans="1:140" ht="15.75">
      <c r="A2073"/>
      <c r="B2073"/>
      <c r="C2073"/>
      <c r="D2073"/>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c r="CW2073"/>
      <c r="CX2073"/>
      <c r="CY2073"/>
      <c r="CZ2073"/>
      <c r="DA2073"/>
      <c r="DB2073"/>
      <c r="DC2073"/>
      <c r="DD2073"/>
      <c r="DE2073"/>
      <c r="DF2073"/>
      <c r="DG2073"/>
      <c r="DH2073"/>
      <c r="DI2073"/>
      <c r="DJ2073"/>
      <c r="DK2073"/>
      <c r="DL2073"/>
      <c r="DM2073"/>
      <c r="DN2073"/>
      <c r="DO2073"/>
      <c r="DP2073"/>
      <c r="DQ2073"/>
      <c r="DR2073"/>
      <c r="DS2073"/>
      <c r="DT2073"/>
      <c r="DU2073"/>
      <c r="DV2073"/>
      <c r="DW2073"/>
      <c r="DX2073"/>
      <c r="DY2073"/>
      <c r="DZ2073"/>
      <c r="EA2073"/>
      <c r="EB2073"/>
      <c r="EC2073"/>
      <c r="ED2073"/>
      <c r="EE2073"/>
      <c r="EF2073"/>
      <c r="EG2073"/>
      <c r="EH2073"/>
      <c r="EI2073"/>
      <c r="EJ2073"/>
    </row>
    <row r="2074" spans="1:140" ht="15.75">
      <c r="A2074"/>
      <c r="B2074"/>
      <c r="C2074"/>
      <c r="D2074"/>
      <c r="E2074"/>
      <c r="F2074"/>
      <c r="G2074"/>
      <c r="H2074"/>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c r="CW2074"/>
      <c r="CX2074"/>
      <c r="CY2074"/>
      <c r="CZ2074"/>
      <c r="DA2074"/>
      <c r="DB2074"/>
      <c r="DC2074"/>
      <c r="DD2074"/>
      <c r="DE2074"/>
      <c r="DF2074"/>
      <c r="DG2074"/>
      <c r="DH2074"/>
      <c r="DI2074"/>
      <c r="DJ2074"/>
      <c r="DK2074"/>
      <c r="DL2074"/>
      <c r="DM2074"/>
      <c r="DN2074"/>
      <c r="DO2074"/>
      <c r="DP2074"/>
      <c r="DQ2074"/>
      <c r="DR2074"/>
      <c r="DS2074"/>
      <c r="DT2074"/>
      <c r="DU2074"/>
      <c r="DV2074"/>
      <c r="DW2074"/>
      <c r="DX2074"/>
      <c r="DY2074"/>
      <c r="DZ2074"/>
      <c r="EA2074"/>
      <c r="EB2074"/>
      <c r="EC2074"/>
      <c r="ED2074"/>
      <c r="EE2074"/>
      <c r="EF2074"/>
      <c r="EG2074"/>
      <c r="EH2074"/>
      <c r="EI2074"/>
      <c r="EJ2074"/>
    </row>
    <row r="2075" spans="1:140" ht="15.75">
      <c r="A2075"/>
      <c r="B2075"/>
      <c r="C2075"/>
      <c r="D2075"/>
      <c r="E2075"/>
      <c r="F2075"/>
      <c r="G2075"/>
      <c r="H207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c r="CW2075"/>
      <c r="CX2075"/>
      <c r="CY2075"/>
      <c r="CZ2075"/>
      <c r="DA2075"/>
      <c r="DB2075"/>
      <c r="DC2075"/>
      <c r="DD2075"/>
      <c r="DE2075"/>
      <c r="DF2075"/>
      <c r="DG2075"/>
      <c r="DH2075"/>
      <c r="DI2075"/>
      <c r="DJ2075"/>
      <c r="DK2075"/>
      <c r="DL2075"/>
      <c r="DM2075"/>
      <c r="DN2075"/>
      <c r="DO2075"/>
      <c r="DP2075"/>
      <c r="DQ2075"/>
      <c r="DR2075"/>
      <c r="DS2075"/>
      <c r="DT2075"/>
      <c r="DU2075"/>
      <c r="DV2075"/>
      <c r="DW2075"/>
      <c r="DX2075"/>
      <c r="DY2075"/>
      <c r="DZ2075"/>
      <c r="EA2075"/>
      <c r="EB2075"/>
      <c r="EC2075"/>
      <c r="ED2075"/>
      <c r="EE2075"/>
      <c r="EF2075"/>
      <c r="EG2075"/>
      <c r="EH2075"/>
      <c r="EI2075"/>
      <c r="EJ2075"/>
    </row>
    <row r="2076" spans="1:140" ht="15.75">
      <c r="A2076"/>
      <c r="B2076"/>
      <c r="C2076"/>
      <c r="D2076"/>
      <c r="E2076"/>
      <c r="F2076"/>
      <c r="G2076"/>
      <c r="H2076"/>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c r="CW2076"/>
      <c r="CX2076"/>
      <c r="CY2076"/>
      <c r="CZ2076"/>
      <c r="DA2076"/>
      <c r="DB2076"/>
      <c r="DC2076"/>
      <c r="DD2076"/>
      <c r="DE2076"/>
      <c r="DF2076"/>
      <c r="DG2076"/>
      <c r="DH2076"/>
      <c r="DI2076"/>
      <c r="DJ2076"/>
      <c r="DK2076"/>
      <c r="DL2076"/>
      <c r="DM2076"/>
      <c r="DN2076"/>
      <c r="DO2076"/>
      <c r="DP2076"/>
      <c r="DQ2076"/>
      <c r="DR2076"/>
      <c r="DS2076"/>
      <c r="DT2076"/>
      <c r="DU2076"/>
      <c r="DV2076"/>
      <c r="DW2076"/>
      <c r="DX2076"/>
      <c r="DY2076"/>
      <c r="DZ2076"/>
      <c r="EA2076"/>
      <c r="EB2076"/>
      <c r="EC2076"/>
      <c r="ED2076"/>
      <c r="EE2076"/>
      <c r="EF2076"/>
      <c r="EG2076"/>
      <c r="EH2076"/>
      <c r="EI2076"/>
      <c r="EJ2076"/>
    </row>
    <row r="2077" spans="1:140" ht="15.75">
      <c r="A2077"/>
      <c r="B2077"/>
      <c r="C2077"/>
      <c r="D2077"/>
      <c r="E2077"/>
      <c r="F2077"/>
      <c r="G2077"/>
      <c r="H2077"/>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c r="CW2077"/>
      <c r="CX2077"/>
      <c r="CY2077"/>
      <c r="CZ2077"/>
      <c r="DA2077"/>
      <c r="DB2077"/>
      <c r="DC2077"/>
      <c r="DD2077"/>
      <c r="DE2077"/>
      <c r="DF2077"/>
      <c r="DG2077"/>
      <c r="DH2077"/>
      <c r="DI2077"/>
      <c r="DJ2077"/>
      <c r="DK2077"/>
      <c r="DL2077"/>
      <c r="DM2077"/>
      <c r="DN2077"/>
      <c r="DO2077"/>
      <c r="DP2077"/>
      <c r="DQ2077"/>
      <c r="DR2077"/>
      <c r="DS2077"/>
      <c r="DT2077"/>
      <c r="DU2077"/>
      <c r="DV2077"/>
      <c r="DW2077"/>
      <c r="DX2077"/>
      <c r="DY2077"/>
      <c r="DZ2077"/>
      <c r="EA2077"/>
      <c r="EB2077"/>
      <c r="EC2077"/>
      <c r="ED2077"/>
      <c r="EE2077"/>
      <c r="EF2077"/>
      <c r="EG2077"/>
      <c r="EH2077"/>
      <c r="EI2077"/>
      <c r="EJ2077"/>
    </row>
    <row r="2078" spans="1:140" ht="15.75">
      <c r="A2078"/>
      <c r="B2078"/>
      <c r="C2078"/>
      <c r="D2078"/>
      <c r="E2078"/>
      <c r="F2078"/>
      <c r="G2078"/>
      <c r="H2078"/>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c r="CW2078"/>
      <c r="CX2078"/>
      <c r="CY2078"/>
      <c r="CZ2078"/>
      <c r="DA2078"/>
      <c r="DB2078"/>
      <c r="DC2078"/>
      <c r="DD2078"/>
      <c r="DE2078"/>
      <c r="DF2078"/>
      <c r="DG2078"/>
      <c r="DH2078"/>
      <c r="DI2078"/>
      <c r="DJ2078"/>
      <c r="DK2078"/>
      <c r="DL2078"/>
      <c r="DM2078"/>
      <c r="DN2078"/>
      <c r="DO2078"/>
      <c r="DP2078"/>
      <c r="DQ2078"/>
      <c r="DR2078"/>
      <c r="DS2078"/>
      <c r="DT2078"/>
      <c r="DU2078"/>
      <c r="DV2078"/>
      <c r="DW2078"/>
      <c r="DX2078"/>
      <c r="DY2078"/>
      <c r="DZ2078"/>
      <c r="EA2078"/>
      <c r="EB2078"/>
      <c r="EC2078"/>
      <c r="ED2078"/>
      <c r="EE2078"/>
      <c r="EF2078"/>
      <c r="EG2078"/>
      <c r="EH2078"/>
      <c r="EI2078"/>
      <c r="EJ2078"/>
    </row>
    <row r="2079" spans="1:140" ht="15.75">
      <c r="A2079"/>
      <c r="B2079"/>
      <c r="C2079"/>
      <c r="D2079"/>
      <c r="E2079"/>
      <c r="F2079"/>
      <c r="G2079"/>
      <c r="H2079"/>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c r="CW2079"/>
      <c r="CX2079"/>
      <c r="CY2079"/>
      <c r="CZ2079"/>
      <c r="DA2079"/>
      <c r="DB2079"/>
      <c r="DC2079"/>
      <c r="DD2079"/>
      <c r="DE2079"/>
      <c r="DF2079"/>
      <c r="DG2079"/>
      <c r="DH2079"/>
      <c r="DI2079"/>
      <c r="DJ2079"/>
      <c r="DK2079"/>
      <c r="DL2079"/>
      <c r="DM2079"/>
      <c r="DN2079"/>
      <c r="DO2079"/>
      <c r="DP2079"/>
      <c r="DQ2079"/>
      <c r="DR2079"/>
      <c r="DS2079"/>
      <c r="DT2079"/>
      <c r="DU2079"/>
      <c r="DV2079"/>
      <c r="DW2079"/>
      <c r="DX2079"/>
      <c r="DY2079"/>
      <c r="DZ2079"/>
      <c r="EA2079"/>
      <c r="EB2079"/>
      <c r="EC2079"/>
      <c r="ED2079"/>
      <c r="EE2079"/>
      <c r="EF2079"/>
      <c r="EG2079"/>
      <c r="EH2079"/>
      <c r="EI2079"/>
      <c r="EJ2079"/>
    </row>
    <row r="2080" spans="1:140" ht="15.75">
      <c r="A2080"/>
      <c r="B2080"/>
      <c r="C2080"/>
      <c r="D2080"/>
      <c r="E2080"/>
      <c r="F2080"/>
      <c r="G2080"/>
      <c r="H2080"/>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c r="CW2080"/>
      <c r="CX2080"/>
      <c r="CY2080"/>
      <c r="CZ2080"/>
      <c r="DA2080"/>
      <c r="DB2080"/>
      <c r="DC2080"/>
      <c r="DD2080"/>
      <c r="DE2080"/>
      <c r="DF2080"/>
      <c r="DG2080"/>
      <c r="DH2080"/>
      <c r="DI2080"/>
      <c r="DJ2080"/>
      <c r="DK2080"/>
      <c r="DL2080"/>
      <c r="DM2080"/>
      <c r="DN2080"/>
      <c r="DO2080"/>
      <c r="DP2080"/>
      <c r="DQ2080"/>
      <c r="DR2080"/>
      <c r="DS2080"/>
      <c r="DT2080"/>
      <c r="DU2080"/>
      <c r="DV2080"/>
      <c r="DW2080"/>
      <c r="DX2080"/>
      <c r="DY2080"/>
      <c r="DZ2080"/>
      <c r="EA2080"/>
      <c r="EB2080"/>
      <c r="EC2080"/>
      <c r="ED2080"/>
      <c r="EE2080"/>
      <c r="EF2080"/>
      <c r="EG2080"/>
      <c r="EH2080"/>
      <c r="EI2080"/>
      <c r="EJ2080"/>
    </row>
    <row r="2081" spans="1:140" ht="15.75">
      <c r="A2081"/>
      <c r="B2081"/>
      <c r="C2081"/>
      <c r="D2081"/>
      <c r="E2081"/>
      <c r="F2081"/>
      <c r="G2081"/>
      <c r="H2081"/>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c r="CW2081"/>
      <c r="CX2081"/>
      <c r="CY2081"/>
      <c r="CZ2081"/>
      <c r="DA2081"/>
      <c r="DB2081"/>
      <c r="DC2081"/>
      <c r="DD2081"/>
      <c r="DE2081"/>
      <c r="DF2081"/>
      <c r="DG2081"/>
      <c r="DH2081"/>
      <c r="DI2081"/>
      <c r="DJ2081"/>
      <c r="DK2081"/>
      <c r="DL2081"/>
      <c r="DM2081"/>
      <c r="DN2081"/>
      <c r="DO2081"/>
      <c r="DP2081"/>
      <c r="DQ2081"/>
      <c r="DR2081"/>
      <c r="DS2081"/>
      <c r="DT2081"/>
      <c r="DU2081"/>
      <c r="DV2081"/>
      <c r="DW2081"/>
      <c r="DX2081"/>
      <c r="DY2081"/>
      <c r="DZ2081"/>
      <c r="EA2081"/>
      <c r="EB2081"/>
      <c r="EC2081"/>
      <c r="ED2081"/>
      <c r="EE2081"/>
      <c r="EF2081"/>
      <c r="EG2081"/>
      <c r="EH2081"/>
      <c r="EI2081"/>
      <c r="EJ2081"/>
    </row>
    <row r="2082" spans="1:140" ht="15.75">
      <c r="A2082"/>
      <c r="B2082"/>
      <c r="C2082"/>
      <c r="D2082"/>
      <c r="E2082"/>
      <c r="F2082"/>
      <c r="G2082"/>
      <c r="H2082"/>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c r="CW2082"/>
      <c r="CX2082"/>
      <c r="CY2082"/>
      <c r="CZ2082"/>
      <c r="DA2082"/>
      <c r="DB2082"/>
      <c r="DC2082"/>
      <c r="DD2082"/>
      <c r="DE2082"/>
      <c r="DF2082"/>
      <c r="DG2082"/>
      <c r="DH2082"/>
      <c r="DI2082"/>
      <c r="DJ2082"/>
      <c r="DK2082"/>
      <c r="DL2082"/>
      <c r="DM2082"/>
      <c r="DN2082"/>
      <c r="DO2082"/>
      <c r="DP2082"/>
      <c r="DQ2082"/>
      <c r="DR2082"/>
      <c r="DS2082"/>
      <c r="DT2082"/>
      <c r="DU2082"/>
      <c r="DV2082"/>
      <c r="DW2082"/>
      <c r="DX2082"/>
      <c r="DY2082"/>
      <c r="DZ2082"/>
      <c r="EA2082"/>
      <c r="EB2082"/>
      <c r="EC2082"/>
      <c r="ED2082"/>
      <c r="EE2082"/>
      <c r="EF2082"/>
      <c r="EG2082"/>
      <c r="EH2082"/>
      <c r="EI2082"/>
      <c r="EJ2082"/>
    </row>
    <row r="2083" spans="1:140" ht="15.75">
      <c r="A2083"/>
      <c r="B2083"/>
      <c r="C2083"/>
      <c r="D2083"/>
      <c r="E2083"/>
      <c r="F2083"/>
      <c r="G2083"/>
      <c r="H2083"/>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c r="CW2083"/>
      <c r="CX2083"/>
      <c r="CY2083"/>
      <c r="CZ2083"/>
      <c r="DA2083"/>
      <c r="DB2083"/>
      <c r="DC2083"/>
      <c r="DD2083"/>
      <c r="DE2083"/>
      <c r="DF2083"/>
      <c r="DG2083"/>
      <c r="DH2083"/>
      <c r="DI2083"/>
      <c r="DJ2083"/>
      <c r="DK2083"/>
      <c r="DL2083"/>
      <c r="DM2083"/>
      <c r="DN2083"/>
      <c r="DO2083"/>
      <c r="DP2083"/>
      <c r="DQ2083"/>
      <c r="DR2083"/>
      <c r="DS2083"/>
      <c r="DT2083"/>
      <c r="DU2083"/>
      <c r="DV2083"/>
      <c r="DW2083"/>
      <c r="DX2083"/>
      <c r="DY2083"/>
      <c r="DZ2083"/>
      <c r="EA2083"/>
      <c r="EB2083"/>
      <c r="EC2083"/>
      <c r="ED2083"/>
      <c r="EE2083"/>
      <c r="EF2083"/>
      <c r="EG2083"/>
      <c r="EH2083"/>
      <c r="EI2083"/>
      <c r="EJ2083"/>
    </row>
    <row r="2084" spans="1:140" ht="15.75">
      <c r="A2084"/>
      <c r="B2084"/>
      <c r="C2084"/>
      <c r="D2084"/>
      <c r="E2084"/>
      <c r="F2084"/>
      <c r="G2084"/>
      <c r="H2084"/>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c r="CW2084"/>
      <c r="CX2084"/>
      <c r="CY2084"/>
      <c r="CZ2084"/>
      <c r="DA2084"/>
      <c r="DB2084"/>
      <c r="DC2084"/>
      <c r="DD2084"/>
      <c r="DE2084"/>
      <c r="DF2084"/>
      <c r="DG2084"/>
      <c r="DH2084"/>
      <c r="DI2084"/>
      <c r="DJ2084"/>
      <c r="DK2084"/>
      <c r="DL2084"/>
      <c r="DM2084"/>
      <c r="DN2084"/>
      <c r="DO2084"/>
      <c r="DP2084"/>
      <c r="DQ2084"/>
      <c r="DR2084"/>
      <c r="DS2084"/>
      <c r="DT2084"/>
      <c r="DU2084"/>
      <c r="DV2084"/>
      <c r="DW2084"/>
      <c r="DX2084"/>
      <c r="DY2084"/>
      <c r="DZ2084"/>
      <c r="EA2084"/>
      <c r="EB2084"/>
      <c r="EC2084"/>
      <c r="ED2084"/>
      <c r="EE2084"/>
      <c r="EF2084"/>
      <c r="EG2084"/>
      <c r="EH2084"/>
      <c r="EI2084"/>
      <c r="EJ2084"/>
    </row>
    <row r="2085" spans="1:140" ht="15.75">
      <c r="A2085"/>
      <c r="B2085"/>
      <c r="C2085"/>
      <c r="D2085"/>
      <c r="E2085"/>
      <c r="F2085"/>
      <c r="G2085"/>
      <c r="H208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c r="CW2085"/>
      <c r="CX2085"/>
      <c r="CY2085"/>
      <c r="CZ2085"/>
      <c r="DA2085"/>
      <c r="DB2085"/>
      <c r="DC2085"/>
      <c r="DD2085"/>
      <c r="DE2085"/>
      <c r="DF2085"/>
      <c r="DG2085"/>
      <c r="DH2085"/>
      <c r="DI2085"/>
      <c r="DJ2085"/>
      <c r="DK2085"/>
      <c r="DL2085"/>
      <c r="DM2085"/>
      <c r="DN2085"/>
      <c r="DO2085"/>
      <c r="DP2085"/>
      <c r="DQ2085"/>
      <c r="DR2085"/>
      <c r="DS2085"/>
      <c r="DT2085"/>
      <c r="DU2085"/>
      <c r="DV2085"/>
      <c r="DW2085"/>
      <c r="DX2085"/>
      <c r="DY2085"/>
      <c r="DZ2085"/>
      <c r="EA2085"/>
      <c r="EB2085"/>
      <c r="EC2085"/>
      <c r="ED2085"/>
      <c r="EE2085"/>
      <c r="EF2085"/>
      <c r="EG2085"/>
      <c r="EH2085"/>
      <c r="EI2085"/>
      <c r="EJ2085"/>
    </row>
    <row r="2086" spans="1:140" ht="15.75">
      <c r="A2086"/>
      <c r="B2086"/>
      <c r="C2086"/>
      <c r="D2086"/>
      <c r="E2086"/>
      <c r="F2086"/>
      <c r="G2086"/>
      <c r="H2086"/>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c r="CW2086"/>
      <c r="CX2086"/>
      <c r="CY2086"/>
      <c r="CZ2086"/>
      <c r="DA2086"/>
      <c r="DB2086"/>
      <c r="DC2086"/>
      <c r="DD2086"/>
      <c r="DE2086"/>
      <c r="DF2086"/>
      <c r="DG2086"/>
      <c r="DH2086"/>
      <c r="DI2086"/>
      <c r="DJ2086"/>
      <c r="DK2086"/>
      <c r="DL2086"/>
      <c r="DM2086"/>
      <c r="DN2086"/>
      <c r="DO2086"/>
      <c r="DP2086"/>
      <c r="DQ2086"/>
      <c r="DR2086"/>
      <c r="DS2086"/>
      <c r="DT2086"/>
      <c r="DU2086"/>
      <c r="DV2086"/>
      <c r="DW2086"/>
      <c r="DX2086"/>
      <c r="DY2086"/>
      <c r="DZ2086"/>
      <c r="EA2086"/>
      <c r="EB2086"/>
      <c r="EC2086"/>
      <c r="ED2086"/>
      <c r="EE2086"/>
      <c r="EF2086"/>
      <c r="EG2086"/>
      <c r="EH2086"/>
      <c r="EI2086"/>
      <c r="EJ2086"/>
    </row>
    <row r="2087" spans="1:140" ht="15.75">
      <c r="A2087"/>
      <c r="B2087"/>
      <c r="C2087"/>
      <c r="D2087"/>
      <c r="E2087"/>
      <c r="F2087"/>
      <c r="G2087"/>
      <c r="H2087"/>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c r="CW2087"/>
      <c r="CX2087"/>
      <c r="CY2087"/>
      <c r="CZ2087"/>
      <c r="DA2087"/>
      <c r="DB2087"/>
      <c r="DC2087"/>
      <c r="DD2087"/>
      <c r="DE2087"/>
      <c r="DF2087"/>
      <c r="DG2087"/>
      <c r="DH2087"/>
      <c r="DI2087"/>
      <c r="DJ2087"/>
      <c r="DK2087"/>
      <c r="DL2087"/>
      <c r="DM2087"/>
      <c r="DN2087"/>
      <c r="DO2087"/>
      <c r="DP2087"/>
      <c r="DQ2087"/>
      <c r="DR2087"/>
      <c r="DS2087"/>
      <c r="DT2087"/>
      <c r="DU2087"/>
      <c r="DV2087"/>
      <c r="DW2087"/>
      <c r="DX2087"/>
      <c r="DY2087"/>
      <c r="DZ2087"/>
      <c r="EA2087"/>
      <c r="EB2087"/>
      <c r="EC2087"/>
      <c r="ED2087"/>
      <c r="EE2087"/>
      <c r="EF2087"/>
      <c r="EG2087"/>
      <c r="EH2087"/>
      <c r="EI2087"/>
      <c r="EJ2087"/>
    </row>
    <row r="2088" spans="1:140" ht="15.75">
      <c r="A2088"/>
      <c r="B2088"/>
      <c r="C2088"/>
      <c r="D2088"/>
      <c r="E2088"/>
      <c r="F2088"/>
      <c r="G2088"/>
      <c r="H2088"/>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c r="CW2088"/>
      <c r="CX2088"/>
      <c r="CY2088"/>
      <c r="CZ2088"/>
      <c r="DA2088"/>
      <c r="DB2088"/>
      <c r="DC2088"/>
      <c r="DD2088"/>
      <c r="DE2088"/>
      <c r="DF2088"/>
      <c r="DG2088"/>
      <c r="DH2088"/>
      <c r="DI2088"/>
      <c r="DJ2088"/>
      <c r="DK2088"/>
      <c r="DL2088"/>
      <c r="DM2088"/>
      <c r="DN2088"/>
      <c r="DO2088"/>
      <c r="DP2088"/>
      <c r="DQ2088"/>
      <c r="DR2088"/>
      <c r="DS2088"/>
      <c r="DT2088"/>
      <c r="DU2088"/>
      <c r="DV2088"/>
      <c r="DW2088"/>
      <c r="DX2088"/>
      <c r="DY2088"/>
      <c r="DZ2088"/>
      <c r="EA2088"/>
      <c r="EB2088"/>
      <c r="EC2088"/>
      <c r="ED2088"/>
      <c r="EE2088"/>
      <c r="EF2088"/>
      <c r="EG2088"/>
      <c r="EH2088"/>
      <c r="EI2088"/>
      <c r="EJ2088"/>
    </row>
    <row r="2089" spans="1:140" ht="15.75">
      <c r="A2089"/>
      <c r="B2089"/>
      <c r="C2089"/>
      <c r="D2089"/>
      <c r="E2089"/>
      <c r="F2089"/>
      <c r="G2089"/>
      <c r="H2089"/>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c r="CW2089"/>
      <c r="CX2089"/>
      <c r="CY2089"/>
      <c r="CZ2089"/>
      <c r="DA2089"/>
      <c r="DB2089"/>
      <c r="DC2089"/>
      <c r="DD2089"/>
      <c r="DE2089"/>
      <c r="DF2089"/>
      <c r="DG2089"/>
      <c r="DH2089"/>
      <c r="DI2089"/>
      <c r="DJ2089"/>
      <c r="DK2089"/>
      <c r="DL2089"/>
      <c r="DM2089"/>
      <c r="DN2089"/>
      <c r="DO2089"/>
      <c r="DP2089"/>
      <c r="DQ2089"/>
      <c r="DR2089"/>
      <c r="DS2089"/>
      <c r="DT2089"/>
      <c r="DU2089"/>
      <c r="DV2089"/>
      <c r="DW2089"/>
      <c r="DX2089"/>
      <c r="DY2089"/>
      <c r="DZ2089"/>
      <c r="EA2089"/>
      <c r="EB2089"/>
      <c r="EC2089"/>
      <c r="ED2089"/>
      <c r="EE2089"/>
      <c r="EF2089"/>
      <c r="EG2089"/>
      <c r="EH2089"/>
      <c r="EI2089"/>
      <c r="EJ2089"/>
    </row>
    <row r="2090" spans="1:140" ht="15.75">
      <c r="A2090"/>
      <c r="B2090"/>
      <c r="C2090"/>
      <c r="D2090"/>
      <c r="E2090"/>
      <c r="F2090"/>
      <c r="G2090"/>
      <c r="H2090"/>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c r="CW2090"/>
      <c r="CX2090"/>
      <c r="CY2090"/>
      <c r="CZ2090"/>
      <c r="DA2090"/>
      <c r="DB2090"/>
      <c r="DC2090"/>
      <c r="DD2090"/>
      <c r="DE2090"/>
      <c r="DF2090"/>
      <c r="DG2090"/>
      <c r="DH2090"/>
      <c r="DI2090"/>
      <c r="DJ2090"/>
      <c r="DK2090"/>
      <c r="DL2090"/>
      <c r="DM2090"/>
      <c r="DN2090"/>
      <c r="DO2090"/>
      <c r="DP2090"/>
      <c r="DQ2090"/>
      <c r="DR2090"/>
      <c r="DS2090"/>
      <c r="DT2090"/>
      <c r="DU2090"/>
      <c r="DV2090"/>
      <c r="DW2090"/>
      <c r="DX2090"/>
      <c r="DY2090"/>
      <c r="DZ2090"/>
      <c r="EA2090"/>
      <c r="EB2090"/>
      <c r="EC2090"/>
      <c r="ED2090"/>
      <c r="EE2090"/>
      <c r="EF2090"/>
      <c r="EG2090"/>
      <c r="EH2090"/>
      <c r="EI2090"/>
      <c r="EJ2090"/>
    </row>
    <row r="2091" spans="1:140" ht="15.75">
      <c r="A2091"/>
      <c r="B2091"/>
      <c r="C2091"/>
      <c r="D2091"/>
      <c r="E2091"/>
      <c r="F2091"/>
      <c r="G2091"/>
      <c r="H2091"/>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c r="CW2091"/>
      <c r="CX2091"/>
      <c r="CY2091"/>
      <c r="CZ2091"/>
      <c r="DA2091"/>
      <c r="DB2091"/>
      <c r="DC2091"/>
      <c r="DD2091"/>
      <c r="DE2091"/>
      <c r="DF2091"/>
      <c r="DG2091"/>
      <c r="DH2091"/>
      <c r="DI2091"/>
      <c r="DJ2091"/>
      <c r="DK2091"/>
      <c r="DL2091"/>
      <c r="DM2091"/>
      <c r="DN2091"/>
      <c r="DO2091"/>
      <c r="DP2091"/>
      <c r="DQ2091"/>
      <c r="DR2091"/>
      <c r="DS2091"/>
      <c r="DT2091"/>
      <c r="DU2091"/>
      <c r="DV2091"/>
      <c r="DW2091"/>
      <c r="DX2091"/>
      <c r="DY2091"/>
      <c r="DZ2091"/>
      <c r="EA2091"/>
      <c r="EB2091"/>
      <c r="EC2091"/>
      <c r="ED2091"/>
      <c r="EE2091"/>
      <c r="EF2091"/>
      <c r="EG2091"/>
      <c r="EH2091"/>
      <c r="EI2091"/>
      <c r="EJ2091"/>
    </row>
    <row r="2092" spans="1:140" ht="15.75">
      <c r="A2092"/>
      <c r="B2092"/>
      <c r="C2092"/>
      <c r="D2092"/>
      <c r="E2092"/>
      <c r="F2092"/>
      <c r="G2092"/>
      <c r="H2092"/>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c r="CW2092"/>
      <c r="CX2092"/>
      <c r="CY2092"/>
      <c r="CZ2092"/>
      <c r="DA2092"/>
      <c r="DB2092"/>
      <c r="DC2092"/>
      <c r="DD2092"/>
      <c r="DE2092"/>
      <c r="DF2092"/>
      <c r="DG2092"/>
      <c r="DH2092"/>
      <c r="DI2092"/>
      <c r="DJ2092"/>
      <c r="DK2092"/>
      <c r="DL2092"/>
      <c r="DM2092"/>
      <c r="DN2092"/>
      <c r="DO2092"/>
      <c r="DP2092"/>
      <c r="DQ2092"/>
      <c r="DR2092"/>
      <c r="DS2092"/>
      <c r="DT2092"/>
      <c r="DU2092"/>
      <c r="DV2092"/>
      <c r="DW2092"/>
      <c r="DX2092"/>
      <c r="DY2092"/>
      <c r="DZ2092"/>
      <c r="EA2092"/>
      <c r="EB2092"/>
      <c r="EC2092"/>
      <c r="ED2092"/>
      <c r="EE2092"/>
      <c r="EF2092"/>
      <c r="EG2092"/>
      <c r="EH2092"/>
      <c r="EI2092"/>
      <c r="EJ2092"/>
    </row>
    <row r="2093" spans="1:140" ht="15.75">
      <c r="A2093"/>
      <c r="B2093"/>
      <c r="C2093"/>
      <c r="D2093"/>
      <c r="E2093"/>
      <c r="F2093"/>
      <c r="G2093"/>
      <c r="H2093"/>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c r="CW2093"/>
      <c r="CX2093"/>
      <c r="CY2093"/>
      <c r="CZ2093"/>
      <c r="DA2093"/>
      <c r="DB2093"/>
      <c r="DC2093"/>
      <c r="DD2093"/>
      <c r="DE2093"/>
      <c r="DF2093"/>
      <c r="DG2093"/>
      <c r="DH2093"/>
      <c r="DI2093"/>
      <c r="DJ2093"/>
      <c r="DK2093"/>
      <c r="DL2093"/>
      <c r="DM2093"/>
      <c r="DN2093"/>
      <c r="DO2093"/>
      <c r="DP2093"/>
      <c r="DQ2093"/>
      <c r="DR2093"/>
      <c r="DS2093"/>
      <c r="DT2093"/>
      <c r="DU2093"/>
      <c r="DV2093"/>
      <c r="DW2093"/>
      <c r="DX2093"/>
      <c r="DY2093"/>
      <c r="DZ2093"/>
      <c r="EA2093"/>
      <c r="EB2093"/>
      <c r="EC2093"/>
      <c r="ED2093"/>
      <c r="EE2093"/>
      <c r="EF2093"/>
      <c r="EG2093"/>
      <c r="EH2093"/>
      <c r="EI2093"/>
      <c r="EJ2093"/>
    </row>
    <row r="2094" spans="1:140" ht="15.75">
      <c r="A2094"/>
      <c r="B2094"/>
      <c r="C2094"/>
      <c r="D2094"/>
      <c r="E2094"/>
      <c r="F2094"/>
      <c r="G2094"/>
      <c r="H2094"/>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c r="CW2094"/>
      <c r="CX2094"/>
      <c r="CY2094"/>
      <c r="CZ2094"/>
      <c r="DA2094"/>
      <c r="DB2094"/>
      <c r="DC2094"/>
      <c r="DD2094"/>
      <c r="DE2094"/>
      <c r="DF2094"/>
      <c r="DG2094"/>
      <c r="DH2094"/>
      <c r="DI2094"/>
      <c r="DJ2094"/>
      <c r="DK2094"/>
      <c r="DL2094"/>
      <c r="DM2094"/>
      <c r="DN2094"/>
      <c r="DO2094"/>
      <c r="DP2094"/>
      <c r="DQ2094"/>
      <c r="DR2094"/>
      <c r="DS2094"/>
      <c r="DT2094"/>
      <c r="DU2094"/>
      <c r="DV2094"/>
      <c r="DW2094"/>
      <c r="DX2094"/>
      <c r="DY2094"/>
      <c r="DZ2094"/>
      <c r="EA2094"/>
      <c r="EB2094"/>
      <c r="EC2094"/>
      <c r="ED2094"/>
      <c r="EE2094"/>
      <c r="EF2094"/>
      <c r="EG2094"/>
      <c r="EH2094"/>
      <c r="EI2094"/>
      <c r="EJ2094"/>
    </row>
    <row r="2095" spans="1:140" ht="15.75">
      <c r="A2095"/>
      <c r="B2095"/>
      <c r="C2095"/>
      <c r="D2095"/>
      <c r="E2095"/>
      <c r="F2095"/>
      <c r="G2095"/>
      <c r="H209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c r="CW2095"/>
      <c r="CX2095"/>
      <c r="CY2095"/>
      <c r="CZ2095"/>
      <c r="DA2095"/>
      <c r="DB2095"/>
      <c r="DC2095"/>
      <c r="DD2095"/>
      <c r="DE2095"/>
      <c r="DF2095"/>
      <c r="DG2095"/>
      <c r="DH2095"/>
      <c r="DI2095"/>
      <c r="DJ2095"/>
      <c r="DK2095"/>
      <c r="DL2095"/>
      <c r="DM2095"/>
      <c r="DN2095"/>
      <c r="DO2095"/>
      <c r="DP2095"/>
      <c r="DQ2095"/>
      <c r="DR2095"/>
      <c r="DS2095"/>
      <c r="DT2095"/>
      <c r="DU2095"/>
      <c r="DV2095"/>
      <c r="DW2095"/>
      <c r="DX2095"/>
      <c r="DY2095"/>
      <c r="DZ2095"/>
      <c r="EA2095"/>
      <c r="EB2095"/>
      <c r="EC2095"/>
      <c r="ED2095"/>
      <c r="EE2095"/>
      <c r="EF2095"/>
      <c r="EG2095"/>
      <c r="EH2095"/>
      <c r="EI2095"/>
      <c r="EJ2095"/>
    </row>
    <row r="2096" spans="1:140" ht="15.75">
      <c r="A2096"/>
      <c r="B2096"/>
      <c r="C2096"/>
      <c r="D2096"/>
      <c r="E2096"/>
      <c r="F2096"/>
      <c r="G2096"/>
      <c r="H2096"/>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c r="CW2096"/>
      <c r="CX2096"/>
      <c r="CY2096"/>
      <c r="CZ2096"/>
      <c r="DA2096"/>
      <c r="DB2096"/>
      <c r="DC2096"/>
      <c r="DD2096"/>
      <c r="DE2096"/>
      <c r="DF2096"/>
      <c r="DG2096"/>
      <c r="DH2096"/>
      <c r="DI2096"/>
      <c r="DJ2096"/>
      <c r="DK2096"/>
      <c r="DL2096"/>
      <c r="DM2096"/>
      <c r="DN2096"/>
      <c r="DO2096"/>
      <c r="DP2096"/>
      <c r="DQ2096"/>
      <c r="DR2096"/>
      <c r="DS2096"/>
      <c r="DT2096"/>
      <c r="DU2096"/>
      <c r="DV2096"/>
      <c r="DW2096"/>
      <c r="DX2096"/>
      <c r="DY2096"/>
      <c r="DZ2096"/>
      <c r="EA2096"/>
      <c r="EB2096"/>
      <c r="EC2096"/>
      <c r="ED2096"/>
      <c r="EE2096"/>
      <c r="EF2096"/>
      <c r="EG2096"/>
      <c r="EH2096"/>
      <c r="EI2096"/>
      <c r="EJ2096"/>
    </row>
    <row r="2097" spans="1:140" ht="15.75">
      <c r="A2097"/>
      <c r="B2097"/>
      <c r="C2097"/>
      <c r="D2097"/>
      <c r="E2097"/>
      <c r="F2097"/>
      <c r="G2097"/>
      <c r="H2097"/>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c r="CW2097"/>
      <c r="CX2097"/>
      <c r="CY2097"/>
      <c r="CZ2097"/>
      <c r="DA2097"/>
      <c r="DB2097"/>
      <c r="DC2097"/>
      <c r="DD2097"/>
      <c r="DE2097"/>
      <c r="DF2097"/>
      <c r="DG2097"/>
      <c r="DH2097"/>
      <c r="DI2097"/>
      <c r="DJ2097"/>
      <c r="DK2097"/>
      <c r="DL2097"/>
      <c r="DM2097"/>
      <c r="DN2097"/>
      <c r="DO2097"/>
      <c r="DP2097"/>
      <c r="DQ2097"/>
      <c r="DR2097"/>
      <c r="DS2097"/>
      <c r="DT2097"/>
      <c r="DU2097"/>
      <c r="DV2097"/>
      <c r="DW2097"/>
      <c r="DX2097"/>
      <c r="DY2097"/>
      <c r="DZ2097"/>
      <c r="EA2097"/>
      <c r="EB2097"/>
      <c r="EC2097"/>
      <c r="ED2097"/>
      <c r="EE2097"/>
      <c r="EF2097"/>
      <c r="EG2097"/>
      <c r="EH2097"/>
      <c r="EI2097"/>
      <c r="EJ2097"/>
    </row>
    <row r="2098" spans="1:140">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c r="CW2098"/>
      <c r="CX2098"/>
      <c r="CY2098"/>
      <c r="CZ2098"/>
      <c r="DA2098"/>
      <c r="DB2098"/>
      <c r="DC2098"/>
      <c r="DD2098"/>
      <c r="DE2098"/>
      <c r="DF2098"/>
      <c r="DG2098"/>
      <c r="DH2098"/>
      <c r="DI2098"/>
      <c r="DJ2098"/>
      <c r="DK2098"/>
      <c r="DL2098"/>
      <c r="DM2098"/>
      <c r="DN2098"/>
      <c r="DO2098"/>
      <c r="DP2098"/>
      <c r="DQ2098"/>
      <c r="DR2098"/>
      <c r="DS2098"/>
      <c r="DT2098"/>
      <c r="DU2098"/>
      <c r="DV2098"/>
      <c r="DW2098"/>
      <c r="DX2098"/>
      <c r="DY2098"/>
      <c r="DZ2098"/>
      <c r="EA2098"/>
      <c r="EB2098"/>
      <c r="EC2098"/>
      <c r="ED2098"/>
      <c r="EE2098"/>
      <c r="EF2098"/>
      <c r="EG2098"/>
      <c r="EH2098"/>
      <c r="EI2098"/>
      <c r="EJ2098"/>
    </row>
  </sheetData>
  <phoneticPr fontId="6" type="noConversion"/>
  <conditionalFormatting sqref="C2098:C1048576">
    <cfRule type="containsText" dxfId="38" priority="79" operator="containsText" text="L1">
      <formula>NOT(ISERROR(SEARCH("L1",C2098)))</formula>
    </cfRule>
  </conditionalFormatting>
  <conditionalFormatting sqref="C1">
    <cfRule type="containsText" dxfId="37" priority="1" operator="containsText" text="L1">
      <formula>NOT(ISERROR(SEARCH("L1",C1)))</formula>
    </cfRule>
  </conditionalFormatting>
  <pageMargins left="0.7" right="0.7" top="0.75" bottom="0.75" header="0.3" footer="0.3"/>
  <pageSetup paperSize="9" orientation="portrait" r:id="rId1"/>
  <customProperties>
    <customPr name="FM_PARAM" r:id="rId2"/>
    <customPr name="HASH_CODE" r:id="rId3"/>
  </customProperties>
  <legacy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工作表6">
    <tabColor rgb="FF00B0F0"/>
  </sheetPr>
  <dimension ref="A1:J458"/>
  <sheetViews>
    <sheetView zoomScale="55" zoomScaleNormal="55" workbookViewId="0">
      <selection activeCell="B20" sqref="B20"/>
    </sheetView>
  </sheetViews>
  <sheetFormatPr defaultColWidth="8.5546875" defaultRowHeight="15.75"/>
  <cols>
    <col min="1" max="1" width="60.33203125" customWidth="1"/>
    <col min="2" max="2" width="45.109375" customWidth="1"/>
    <col min="3" max="3" width="24.5546875" customWidth="1"/>
    <col min="4" max="4" width="57.88671875" customWidth="1"/>
    <col min="5" max="5" width="21.44140625" customWidth="1"/>
    <col min="6" max="6" width="9.5546875" customWidth="1"/>
    <col min="7" max="7" width="16.33203125" bestFit="1" customWidth="1"/>
    <col min="8" max="8" width="24.109375" bestFit="1" customWidth="1"/>
    <col min="9" max="9" width="25" bestFit="1" customWidth="1"/>
    <col min="10" max="10" width="5" bestFit="1" customWidth="1"/>
    <col min="11" max="13" width="5.109375" bestFit="1" customWidth="1"/>
  </cols>
  <sheetData>
    <row r="1" spans="1:10">
      <c r="A1" s="112" t="s">
        <v>979</v>
      </c>
      <c r="B1" t="s">
        <v>1176</v>
      </c>
    </row>
    <row r="2" spans="1:10">
      <c r="A2" s="112" t="s">
        <v>1204</v>
      </c>
      <c r="B2" t="s">
        <v>1175</v>
      </c>
    </row>
    <row r="3" spans="1:10">
      <c r="A3" s="112" t="s">
        <v>99</v>
      </c>
      <c r="B3" t="s">
        <v>1185</v>
      </c>
    </row>
    <row r="4" spans="1:10">
      <c r="A4" s="112" t="s">
        <v>1174</v>
      </c>
      <c r="B4" t="s">
        <v>1176</v>
      </c>
    </row>
    <row r="6" spans="1:10">
      <c r="A6" s="112" t="s">
        <v>1203</v>
      </c>
    </row>
    <row r="7" spans="1:10">
      <c r="A7" s="112" t="s">
        <v>2237</v>
      </c>
      <c r="B7" s="112" t="s">
        <v>12233</v>
      </c>
      <c r="C7" s="112" t="s">
        <v>875</v>
      </c>
      <c r="D7" s="112" t="s">
        <v>962</v>
      </c>
      <c r="E7" s="112" t="s">
        <v>966</v>
      </c>
      <c r="F7" s="112" t="s">
        <v>967</v>
      </c>
      <c r="G7" s="112" t="s">
        <v>969</v>
      </c>
      <c r="H7" s="112" t="s">
        <v>970</v>
      </c>
      <c r="I7" s="112" t="s">
        <v>971</v>
      </c>
      <c r="J7" t="s">
        <v>1164</v>
      </c>
    </row>
    <row r="8" spans="1:10">
      <c r="A8" t="s">
        <v>12234</v>
      </c>
      <c r="B8" t="s">
        <v>3286</v>
      </c>
      <c r="C8" t="s">
        <v>1269</v>
      </c>
      <c r="D8" t="s">
        <v>1279</v>
      </c>
      <c r="E8" t="s">
        <v>3290</v>
      </c>
      <c r="F8" t="s">
        <v>3280</v>
      </c>
      <c r="G8" t="s">
        <v>3284</v>
      </c>
      <c r="H8" t="s">
        <v>3286</v>
      </c>
      <c r="J8" s="469">
        <v>1</v>
      </c>
    </row>
    <row r="9" spans="1:10">
      <c r="B9" t="s">
        <v>3358</v>
      </c>
      <c r="C9" t="s">
        <v>1269</v>
      </c>
      <c r="D9" t="s">
        <v>1279</v>
      </c>
      <c r="E9" t="s">
        <v>3361</v>
      </c>
      <c r="F9" t="s">
        <v>3352</v>
      </c>
      <c r="G9" t="s">
        <v>3356</v>
      </c>
      <c r="H9" t="s">
        <v>3358</v>
      </c>
      <c r="J9" s="469">
        <v>1</v>
      </c>
    </row>
    <row r="10" spans="1:10">
      <c r="B10" t="s">
        <v>3388</v>
      </c>
      <c r="C10" t="s">
        <v>1269</v>
      </c>
      <c r="D10" t="s">
        <v>1268</v>
      </c>
      <c r="E10" t="s">
        <v>3392</v>
      </c>
      <c r="F10" t="s">
        <v>3381</v>
      </c>
      <c r="G10" t="s">
        <v>3387</v>
      </c>
      <c r="H10" t="s">
        <v>3393</v>
      </c>
      <c r="J10" s="469">
        <v>1</v>
      </c>
    </row>
    <row r="11" spans="1:10">
      <c r="B11" t="s">
        <v>3403</v>
      </c>
      <c r="C11" t="s">
        <v>1269</v>
      </c>
      <c r="D11" t="s">
        <v>1268</v>
      </c>
      <c r="E11" t="s">
        <v>3406</v>
      </c>
      <c r="F11" t="s">
        <v>3398</v>
      </c>
      <c r="G11" t="s">
        <v>3402</v>
      </c>
      <c r="H11" t="s">
        <v>3407</v>
      </c>
      <c r="J11" s="469">
        <v>1</v>
      </c>
    </row>
    <row r="12" spans="1:10">
      <c r="B12" t="s">
        <v>3443</v>
      </c>
      <c r="C12" t="s">
        <v>1269</v>
      </c>
      <c r="D12" t="s">
        <v>1268</v>
      </c>
      <c r="E12" t="s">
        <v>3447</v>
      </c>
      <c r="F12" t="s">
        <v>3436</v>
      </c>
      <c r="G12" t="s">
        <v>3442</v>
      </c>
      <c r="H12" t="s">
        <v>3448</v>
      </c>
      <c r="J12" s="469">
        <v>1</v>
      </c>
    </row>
    <row r="13" spans="1:10">
      <c r="B13" t="s">
        <v>3457</v>
      </c>
      <c r="C13" t="s">
        <v>1269</v>
      </c>
      <c r="D13" t="s">
        <v>1268</v>
      </c>
      <c r="E13" t="s">
        <v>3460</v>
      </c>
      <c r="F13" t="s">
        <v>3453</v>
      </c>
      <c r="G13" t="s">
        <v>3456</v>
      </c>
      <c r="H13" t="s">
        <v>3457</v>
      </c>
      <c r="J13" s="469">
        <v>1</v>
      </c>
    </row>
    <row r="14" spans="1:10">
      <c r="B14" t="s">
        <v>3531</v>
      </c>
      <c r="C14" t="s">
        <v>1269</v>
      </c>
      <c r="D14" t="s">
        <v>1279</v>
      </c>
      <c r="E14" t="s">
        <v>3534</v>
      </c>
      <c r="F14" t="s">
        <v>3525</v>
      </c>
      <c r="G14" t="s">
        <v>3529</v>
      </c>
      <c r="H14" t="s">
        <v>3531</v>
      </c>
      <c r="J14" s="469">
        <v>1</v>
      </c>
    </row>
    <row r="15" spans="1:10">
      <c r="B15" t="s">
        <v>3576</v>
      </c>
      <c r="C15" t="s">
        <v>1269</v>
      </c>
      <c r="D15" t="s">
        <v>1279</v>
      </c>
      <c r="E15" t="s">
        <v>3579</v>
      </c>
      <c r="F15" t="s">
        <v>3572</v>
      </c>
      <c r="G15" t="s">
        <v>3575</v>
      </c>
      <c r="H15" t="s">
        <v>3576</v>
      </c>
      <c r="J15" s="469">
        <v>1</v>
      </c>
    </row>
    <row r="16" spans="1:10">
      <c r="B16" t="s">
        <v>3626</v>
      </c>
      <c r="C16" t="s">
        <v>1269</v>
      </c>
      <c r="D16" t="s">
        <v>1279</v>
      </c>
      <c r="E16" t="s">
        <v>3629</v>
      </c>
      <c r="F16" t="s">
        <v>3620</v>
      </c>
      <c r="G16" t="s">
        <v>3624</v>
      </c>
      <c r="H16" t="s">
        <v>3626</v>
      </c>
      <c r="J16" s="469">
        <v>1</v>
      </c>
    </row>
    <row r="17" spans="2:10">
      <c r="B17" t="s">
        <v>3675</v>
      </c>
      <c r="C17" t="s">
        <v>1269</v>
      </c>
      <c r="D17" t="s">
        <v>1279</v>
      </c>
      <c r="E17" t="s">
        <v>3678</v>
      </c>
      <c r="F17" t="s">
        <v>3669</v>
      </c>
      <c r="G17" t="s">
        <v>3673</v>
      </c>
      <c r="H17" t="s">
        <v>3675</v>
      </c>
      <c r="J17" s="469">
        <v>1</v>
      </c>
    </row>
    <row r="18" spans="2:10">
      <c r="B18" t="s">
        <v>3790</v>
      </c>
      <c r="C18" t="s">
        <v>1269</v>
      </c>
      <c r="D18" t="s">
        <v>1268</v>
      </c>
      <c r="E18" t="s">
        <v>3793</v>
      </c>
      <c r="F18" t="s">
        <v>3786</v>
      </c>
      <c r="G18" t="s">
        <v>3789</v>
      </c>
      <c r="H18" t="s">
        <v>2696</v>
      </c>
      <c r="J18" s="469">
        <v>1</v>
      </c>
    </row>
    <row r="19" spans="2:10">
      <c r="B19" t="s">
        <v>3802</v>
      </c>
      <c r="C19" t="s">
        <v>1269</v>
      </c>
      <c r="D19" t="s">
        <v>1268</v>
      </c>
      <c r="E19" t="s">
        <v>3806</v>
      </c>
      <c r="F19" t="s">
        <v>3797</v>
      </c>
      <c r="G19" t="s">
        <v>3801</v>
      </c>
      <c r="H19" t="s">
        <v>2696</v>
      </c>
      <c r="J19" s="469">
        <v>1</v>
      </c>
    </row>
    <row r="20" spans="2:10">
      <c r="B20" t="s">
        <v>3850</v>
      </c>
      <c r="C20" t="s">
        <v>1269</v>
      </c>
      <c r="D20" t="s">
        <v>1268</v>
      </c>
      <c r="E20" t="s">
        <v>3853</v>
      </c>
      <c r="F20" t="s">
        <v>3846</v>
      </c>
      <c r="G20" t="s">
        <v>3849</v>
      </c>
      <c r="H20" t="s">
        <v>2696</v>
      </c>
      <c r="J20" s="469">
        <v>1</v>
      </c>
    </row>
    <row r="21" spans="2:10">
      <c r="B21" t="s">
        <v>3862</v>
      </c>
      <c r="C21" t="s">
        <v>1269</v>
      </c>
      <c r="D21" t="s">
        <v>1268</v>
      </c>
      <c r="E21" t="s">
        <v>3866</v>
      </c>
      <c r="F21" t="s">
        <v>3857</v>
      </c>
      <c r="G21" t="s">
        <v>3861</v>
      </c>
      <c r="H21" t="s">
        <v>2696</v>
      </c>
      <c r="J21" s="469">
        <v>1</v>
      </c>
    </row>
    <row r="22" spans="2:10">
      <c r="B22" t="s">
        <v>5464</v>
      </c>
      <c r="C22" t="s">
        <v>1325</v>
      </c>
      <c r="D22" t="s">
        <v>1279</v>
      </c>
      <c r="E22" t="s">
        <v>5467</v>
      </c>
      <c r="F22" t="s">
        <v>5460</v>
      </c>
      <c r="G22" t="s">
        <v>5463</v>
      </c>
      <c r="H22" t="s">
        <v>5464</v>
      </c>
      <c r="J22" s="469">
        <v>1</v>
      </c>
    </row>
    <row r="23" spans="2:10">
      <c r="B23" t="s">
        <v>5537</v>
      </c>
      <c r="C23" t="s">
        <v>1325</v>
      </c>
      <c r="D23" t="s">
        <v>1279</v>
      </c>
      <c r="E23" t="s">
        <v>5540</v>
      </c>
      <c r="F23" t="s">
        <v>5533</v>
      </c>
      <c r="G23" t="s">
        <v>5536</v>
      </c>
      <c r="H23" t="s">
        <v>5537</v>
      </c>
      <c r="J23" s="469">
        <v>1</v>
      </c>
    </row>
    <row r="24" spans="2:10">
      <c r="B24" t="s">
        <v>5566</v>
      </c>
      <c r="C24" t="s">
        <v>1325</v>
      </c>
      <c r="D24" t="s">
        <v>1279</v>
      </c>
      <c r="E24" t="s">
        <v>5569</v>
      </c>
      <c r="F24" t="s">
        <v>5562</v>
      </c>
      <c r="G24" t="s">
        <v>5565</v>
      </c>
      <c r="H24" t="s">
        <v>5566</v>
      </c>
      <c r="J24" s="469">
        <v>1</v>
      </c>
    </row>
    <row r="25" spans="2:10">
      <c r="B25" t="s">
        <v>5365</v>
      </c>
      <c r="C25" t="s">
        <v>1325</v>
      </c>
      <c r="D25" t="s">
        <v>1279</v>
      </c>
      <c r="E25" t="s">
        <v>5369</v>
      </c>
      <c r="F25" t="s">
        <v>5361</v>
      </c>
      <c r="G25" t="s">
        <v>5364</v>
      </c>
      <c r="H25" t="s">
        <v>5365</v>
      </c>
      <c r="J25" s="469">
        <v>1</v>
      </c>
    </row>
    <row r="26" spans="2:10">
      <c r="B26" t="s">
        <v>11444</v>
      </c>
      <c r="C26" t="s">
        <v>1264</v>
      </c>
      <c r="D26" t="s">
        <v>1268</v>
      </c>
      <c r="E26" t="s">
        <v>11447</v>
      </c>
      <c r="F26" t="s">
        <v>11439</v>
      </c>
      <c r="G26" t="s">
        <v>11443</v>
      </c>
      <c r="H26" t="s">
        <v>1940</v>
      </c>
      <c r="J26" s="469">
        <v>1</v>
      </c>
    </row>
    <row r="27" spans="2:10">
      <c r="B27" t="s">
        <v>3470</v>
      </c>
      <c r="C27" t="s">
        <v>1269</v>
      </c>
      <c r="D27" t="s">
        <v>1279</v>
      </c>
      <c r="E27" t="s">
        <v>3473</v>
      </c>
      <c r="F27" t="s">
        <v>3464</v>
      </c>
      <c r="G27" t="s">
        <v>3468</v>
      </c>
      <c r="H27" t="s">
        <v>3470</v>
      </c>
      <c r="J27" s="469">
        <v>1</v>
      </c>
    </row>
    <row r="28" spans="2:10">
      <c r="B28" t="s">
        <v>5120</v>
      </c>
      <c r="C28" t="s">
        <v>1330</v>
      </c>
      <c r="D28" t="s">
        <v>1279</v>
      </c>
      <c r="E28" t="s">
        <v>5124</v>
      </c>
      <c r="F28" t="s">
        <v>5116</v>
      </c>
      <c r="G28" t="s">
        <v>5119</v>
      </c>
      <c r="H28" t="s">
        <v>5120</v>
      </c>
      <c r="J28" s="469">
        <v>1</v>
      </c>
    </row>
    <row r="29" spans="2:10">
      <c r="B29" t="s">
        <v>5210</v>
      </c>
      <c r="C29" t="s">
        <v>1330</v>
      </c>
      <c r="D29" t="s">
        <v>1279</v>
      </c>
      <c r="E29" t="s">
        <v>5214</v>
      </c>
      <c r="F29" t="s">
        <v>5207</v>
      </c>
      <c r="G29" t="s">
        <v>5209</v>
      </c>
      <c r="H29" t="s">
        <v>5210</v>
      </c>
      <c r="J29" s="469">
        <v>1</v>
      </c>
    </row>
    <row r="30" spans="2:10">
      <c r="B30" t="s">
        <v>8525</v>
      </c>
      <c r="C30" t="s">
        <v>1311</v>
      </c>
      <c r="D30" t="s">
        <v>1279</v>
      </c>
      <c r="E30" t="s">
        <v>8528</v>
      </c>
      <c r="F30" t="s">
        <v>8514</v>
      </c>
      <c r="G30" t="s">
        <v>8523</v>
      </c>
      <c r="H30" t="s">
        <v>8529</v>
      </c>
      <c r="I30" t="s">
        <v>8520</v>
      </c>
      <c r="J30" s="469">
        <v>1</v>
      </c>
    </row>
    <row r="31" spans="2:10">
      <c r="B31" t="s">
        <v>2073</v>
      </c>
      <c r="C31" t="s">
        <v>1291</v>
      </c>
      <c r="D31" t="s">
        <v>1272</v>
      </c>
      <c r="E31" t="s">
        <v>2070</v>
      </c>
      <c r="F31" t="s">
        <v>2072</v>
      </c>
      <c r="G31" t="s">
        <v>2071</v>
      </c>
      <c r="H31" t="s">
        <v>2074</v>
      </c>
      <c r="J31" s="469">
        <v>1</v>
      </c>
    </row>
    <row r="32" spans="2:10">
      <c r="B32" t="s">
        <v>8570</v>
      </c>
      <c r="C32" t="s">
        <v>1311</v>
      </c>
      <c r="D32" t="s">
        <v>1242</v>
      </c>
      <c r="E32" t="s">
        <v>8574</v>
      </c>
      <c r="F32" t="s">
        <v>8560</v>
      </c>
      <c r="G32" t="s">
        <v>8568</v>
      </c>
      <c r="H32" t="s">
        <v>8575</v>
      </c>
      <c r="I32" t="s">
        <v>8520</v>
      </c>
      <c r="J32" s="469">
        <v>1</v>
      </c>
    </row>
    <row r="33" spans="2:10">
      <c r="B33" t="s">
        <v>8590</v>
      </c>
      <c r="C33" t="s">
        <v>1311</v>
      </c>
      <c r="D33" t="s">
        <v>1242</v>
      </c>
      <c r="E33" t="s">
        <v>8594</v>
      </c>
      <c r="F33" t="s">
        <v>8580</v>
      </c>
      <c r="G33" t="s">
        <v>8588</v>
      </c>
      <c r="H33" t="s">
        <v>8595</v>
      </c>
      <c r="I33" t="s">
        <v>8586</v>
      </c>
      <c r="J33" s="469">
        <v>1</v>
      </c>
    </row>
    <row r="34" spans="2:10">
      <c r="B34" t="s">
        <v>8613</v>
      </c>
      <c r="C34" t="s">
        <v>1311</v>
      </c>
      <c r="D34" t="s">
        <v>1242</v>
      </c>
      <c r="E34" t="s">
        <v>8617</v>
      </c>
      <c r="F34" t="s">
        <v>8601</v>
      </c>
      <c r="G34" t="s">
        <v>8611</v>
      </c>
      <c r="H34" t="s">
        <v>8618</v>
      </c>
      <c r="I34" t="s">
        <v>8586</v>
      </c>
      <c r="J34" s="469">
        <v>1</v>
      </c>
    </row>
    <row r="35" spans="2:10">
      <c r="B35" t="s">
        <v>8653</v>
      </c>
      <c r="C35" t="s">
        <v>1311</v>
      </c>
      <c r="D35" t="s">
        <v>1242</v>
      </c>
      <c r="E35" t="s">
        <v>8657</v>
      </c>
      <c r="F35" t="s">
        <v>8643</v>
      </c>
      <c r="G35" t="s">
        <v>8651</v>
      </c>
      <c r="H35" t="s">
        <v>8658</v>
      </c>
      <c r="I35" t="s">
        <v>8586</v>
      </c>
      <c r="J35" s="469">
        <v>1</v>
      </c>
    </row>
    <row r="36" spans="2:10">
      <c r="B36" t="s">
        <v>8706</v>
      </c>
      <c r="C36" t="s">
        <v>1311</v>
      </c>
      <c r="D36" t="s">
        <v>1242</v>
      </c>
      <c r="E36" t="s">
        <v>8710</v>
      </c>
      <c r="F36" t="s">
        <v>8694</v>
      </c>
      <c r="G36" t="s">
        <v>8704</v>
      </c>
      <c r="H36" t="s">
        <v>8711</v>
      </c>
      <c r="I36" t="s">
        <v>8700</v>
      </c>
      <c r="J36" s="469">
        <v>1</v>
      </c>
    </row>
    <row r="37" spans="2:10">
      <c r="B37" t="s">
        <v>8789</v>
      </c>
      <c r="C37" t="s">
        <v>1311</v>
      </c>
      <c r="D37" t="s">
        <v>1279</v>
      </c>
      <c r="E37" t="s">
        <v>8792</v>
      </c>
      <c r="F37" t="s">
        <v>8781</v>
      </c>
      <c r="G37" t="s">
        <v>8787</v>
      </c>
      <c r="H37" t="s">
        <v>8793</v>
      </c>
      <c r="I37" t="s">
        <v>8536</v>
      </c>
      <c r="J37" s="469">
        <v>1</v>
      </c>
    </row>
    <row r="38" spans="2:10">
      <c r="B38" t="s">
        <v>11941</v>
      </c>
      <c r="C38" t="s">
        <v>1264</v>
      </c>
      <c r="D38" t="s">
        <v>1279</v>
      </c>
      <c r="E38" t="s">
        <v>11944</v>
      </c>
      <c r="F38" t="s">
        <v>11937</v>
      </c>
      <c r="G38" t="s">
        <v>11940</v>
      </c>
      <c r="H38" t="s">
        <v>11941</v>
      </c>
      <c r="J38" s="469">
        <v>1</v>
      </c>
    </row>
    <row r="39" spans="2:10">
      <c r="B39" t="s">
        <v>11659</v>
      </c>
      <c r="C39" t="s">
        <v>1264</v>
      </c>
      <c r="D39" t="s">
        <v>1268</v>
      </c>
      <c r="E39" t="s">
        <v>11662</v>
      </c>
      <c r="F39" t="s">
        <v>11654</v>
      </c>
      <c r="G39" t="s">
        <v>11658</v>
      </c>
      <c r="H39" t="s">
        <v>11663</v>
      </c>
      <c r="J39" s="469">
        <v>1</v>
      </c>
    </row>
    <row r="40" spans="2:10">
      <c r="B40" t="s">
        <v>11782</v>
      </c>
      <c r="C40" t="s">
        <v>1264</v>
      </c>
      <c r="D40" t="s">
        <v>1268</v>
      </c>
      <c r="E40" t="s">
        <v>11785</v>
      </c>
      <c r="F40" t="s">
        <v>11778</v>
      </c>
      <c r="G40" t="s">
        <v>11781</v>
      </c>
      <c r="H40" t="s">
        <v>11782</v>
      </c>
      <c r="J40" s="469">
        <v>1</v>
      </c>
    </row>
    <row r="41" spans="2:10">
      <c r="B41" t="s">
        <v>11995</v>
      </c>
      <c r="C41" t="s">
        <v>1264</v>
      </c>
      <c r="D41" t="s">
        <v>1279</v>
      </c>
      <c r="E41" t="s">
        <v>11998</v>
      </c>
      <c r="F41" t="s">
        <v>11991</v>
      </c>
      <c r="G41" t="s">
        <v>11994</v>
      </c>
      <c r="H41" t="s">
        <v>11995</v>
      </c>
      <c r="J41" s="469">
        <v>1</v>
      </c>
    </row>
    <row r="42" spans="2:10">
      <c r="B42" t="s">
        <v>11507</v>
      </c>
      <c r="C42" t="s">
        <v>1264</v>
      </c>
      <c r="D42" t="s">
        <v>1272</v>
      </c>
      <c r="E42" t="s">
        <v>11511</v>
      </c>
      <c r="F42" t="s">
        <v>11502</v>
      </c>
      <c r="G42" t="s">
        <v>11506</v>
      </c>
      <c r="H42" t="s">
        <v>11507</v>
      </c>
      <c r="J42" s="469">
        <v>1</v>
      </c>
    </row>
    <row r="43" spans="2:10">
      <c r="B43" t="s">
        <v>11538</v>
      </c>
      <c r="C43" t="s">
        <v>1264</v>
      </c>
      <c r="D43" t="s">
        <v>1268</v>
      </c>
      <c r="E43" t="s">
        <v>11541</v>
      </c>
      <c r="F43" t="s">
        <v>11533</v>
      </c>
      <c r="G43" t="s">
        <v>11537</v>
      </c>
      <c r="H43" t="s">
        <v>1940</v>
      </c>
      <c r="J43" s="469">
        <v>1</v>
      </c>
    </row>
    <row r="44" spans="2:10">
      <c r="B44" t="s">
        <v>11551</v>
      </c>
      <c r="C44" t="s">
        <v>1264</v>
      </c>
      <c r="D44" t="s">
        <v>1268</v>
      </c>
      <c r="E44" t="s">
        <v>11554</v>
      </c>
      <c r="F44" t="s">
        <v>11545</v>
      </c>
      <c r="G44" t="s">
        <v>11550</v>
      </c>
      <c r="H44" t="s">
        <v>11555</v>
      </c>
      <c r="J44" s="469">
        <v>1</v>
      </c>
    </row>
    <row r="45" spans="2:10">
      <c r="B45" t="s">
        <v>12056</v>
      </c>
      <c r="C45" t="s">
        <v>1264</v>
      </c>
      <c r="D45" t="s">
        <v>1279</v>
      </c>
      <c r="E45" t="s">
        <v>12059</v>
      </c>
      <c r="F45" t="s">
        <v>12052</v>
      </c>
      <c r="G45" t="s">
        <v>12055</v>
      </c>
      <c r="H45" t="s">
        <v>12056</v>
      </c>
      <c r="J45" s="469">
        <v>1</v>
      </c>
    </row>
    <row r="46" spans="2:10">
      <c r="B46" t="s">
        <v>12104</v>
      </c>
      <c r="C46" t="s">
        <v>1264</v>
      </c>
      <c r="D46" t="s">
        <v>1279</v>
      </c>
      <c r="E46" t="s">
        <v>12107</v>
      </c>
      <c r="F46" t="s">
        <v>12100</v>
      </c>
      <c r="G46" t="s">
        <v>12103</v>
      </c>
      <c r="H46" t="s">
        <v>12104</v>
      </c>
      <c r="J46" s="469">
        <v>1</v>
      </c>
    </row>
    <row r="47" spans="2:10">
      <c r="B47" t="s">
        <v>12175</v>
      </c>
      <c r="C47" t="s">
        <v>1264</v>
      </c>
      <c r="D47" t="s">
        <v>1279</v>
      </c>
      <c r="E47" t="s">
        <v>12178</v>
      </c>
      <c r="F47" t="s">
        <v>12171</v>
      </c>
      <c r="G47" t="s">
        <v>12174</v>
      </c>
      <c r="H47" t="s">
        <v>12175</v>
      </c>
      <c r="J47" s="469">
        <v>1</v>
      </c>
    </row>
    <row r="48" spans="2:10">
      <c r="B48" t="s">
        <v>2134</v>
      </c>
      <c r="C48" t="s">
        <v>1291</v>
      </c>
      <c r="D48" t="s">
        <v>1279</v>
      </c>
      <c r="E48" t="s">
        <v>2132</v>
      </c>
      <c r="F48" t="s">
        <v>2133</v>
      </c>
      <c r="G48" t="s">
        <v>2131</v>
      </c>
      <c r="H48" t="s">
        <v>1940</v>
      </c>
      <c r="J48" s="469">
        <v>1</v>
      </c>
    </row>
    <row r="49" spans="2:10">
      <c r="B49" t="s">
        <v>2052</v>
      </c>
      <c r="C49" t="s">
        <v>1291</v>
      </c>
      <c r="D49" t="s">
        <v>1268</v>
      </c>
      <c r="E49" t="s">
        <v>2048</v>
      </c>
      <c r="F49" t="s">
        <v>2050</v>
      </c>
      <c r="G49" t="s">
        <v>2049</v>
      </c>
      <c r="H49" t="s">
        <v>2053</v>
      </c>
      <c r="J49" s="469">
        <v>1</v>
      </c>
    </row>
    <row r="50" spans="2:10">
      <c r="B50" t="s">
        <v>10986</v>
      </c>
      <c r="C50" t="s">
        <v>1253</v>
      </c>
      <c r="D50" t="s">
        <v>1279</v>
      </c>
      <c r="E50" t="s">
        <v>10990</v>
      </c>
      <c r="F50" t="s">
        <v>10982</v>
      </c>
      <c r="G50" t="s">
        <v>10985</v>
      </c>
      <c r="H50" t="s">
        <v>10986</v>
      </c>
      <c r="J50" s="469">
        <v>1</v>
      </c>
    </row>
    <row r="51" spans="2:10">
      <c r="B51" t="s">
        <v>10771</v>
      </c>
      <c r="C51" t="s">
        <v>1316</v>
      </c>
      <c r="D51" t="s">
        <v>1279</v>
      </c>
      <c r="E51" t="s">
        <v>10775</v>
      </c>
      <c r="F51" t="s">
        <v>1924</v>
      </c>
      <c r="G51" t="s">
        <v>10770</v>
      </c>
      <c r="H51" t="s">
        <v>1940</v>
      </c>
      <c r="I51" t="s">
        <v>8852</v>
      </c>
      <c r="J51" s="469">
        <v>1</v>
      </c>
    </row>
    <row r="52" spans="2:10">
      <c r="B52" t="s">
        <v>10846</v>
      </c>
      <c r="C52" t="s">
        <v>1316</v>
      </c>
      <c r="D52" t="s">
        <v>1279</v>
      </c>
      <c r="E52" t="s">
        <v>10849</v>
      </c>
      <c r="F52" t="s">
        <v>1923</v>
      </c>
      <c r="G52" t="s">
        <v>10845</v>
      </c>
      <c r="H52" t="s">
        <v>1940</v>
      </c>
      <c r="I52" t="s">
        <v>8852</v>
      </c>
      <c r="J52" s="469">
        <v>1</v>
      </c>
    </row>
    <row r="53" spans="2:10">
      <c r="B53" t="s">
        <v>8741</v>
      </c>
      <c r="C53" t="s">
        <v>1311</v>
      </c>
      <c r="D53" t="s">
        <v>1242</v>
      </c>
      <c r="E53" t="s">
        <v>8745</v>
      </c>
      <c r="F53" t="s">
        <v>8736</v>
      </c>
      <c r="G53" t="s">
        <v>8740</v>
      </c>
      <c r="H53" t="s">
        <v>8731</v>
      </c>
      <c r="I53" t="s">
        <v>8700</v>
      </c>
      <c r="J53" s="469">
        <v>1</v>
      </c>
    </row>
    <row r="54" spans="2:10">
      <c r="B54" t="s">
        <v>8755</v>
      </c>
      <c r="C54" t="s">
        <v>1311</v>
      </c>
      <c r="D54" t="s">
        <v>1287</v>
      </c>
      <c r="E54" t="s">
        <v>8759</v>
      </c>
      <c r="F54" t="s">
        <v>8749</v>
      </c>
      <c r="G54" t="s">
        <v>8754</v>
      </c>
      <c r="H54" t="s">
        <v>8760</v>
      </c>
      <c r="I54" t="s">
        <v>8520</v>
      </c>
      <c r="J54" s="469">
        <v>1</v>
      </c>
    </row>
    <row r="55" spans="2:10">
      <c r="B55" t="s">
        <v>8772</v>
      </c>
      <c r="C55" t="s">
        <v>1311</v>
      </c>
      <c r="D55" t="s">
        <v>1287</v>
      </c>
      <c r="E55" t="s">
        <v>8776</v>
      </c>
      <c r="F55" t="s">
        <v>8764</v>
      </c>
      <c r="G55" t="s">
        <v>8770</v>
      </c>
      <c r="H55" t="s">
        <v>8777</v>
      </c>
      <c r="I55" t="s">
        <v>8520</v>
      </c>
      <c r="J55" s="469">
        <v>1</v>
      </c>
    </row>
    <row r="56" spans="2:10">
      <c r="B56" t="s">
        <v>9041</v>
      </c>
      <c r="C56" t="s">
        <v>1311</v>
      </c>
      <c r="D56" t="s">
        <v>1279</v>
      </c>
      <c r="E56" t="s">
        <v>9044</v>
      </c>
      <c r="F56" t="s">
        <v>9033</v>
      </c>
      <c r="G56" t="s">
        <v>9040</v>
      </c>
      <c r="H56" t="s">
        <v>9045</v>
      </c>
      <c r="I56" t="s">
        <v>8536</v>
      </c>
      <c r="J56" s="469">
        <v>1</v>
      </c>
    </row>
    <row r="57" spans="2:10">
      <c r="B57" t="s">
        <v>9116</v>
      </c>
      <c r="C57" t="s">
        <v>1311</v>
      </c>
      <c r="D57" t="s">
        <v>1287</v>
      </c>
      <c r="E57" t="s">
        <v>9120</v>
      </c>
      <c r="F57" t="s">
        <v>9107</v>
      </c>
      <c r="G57" t="s">
        <v>9114</v>
      </c>
      <c r="H57" t="s">
        <v>9121</v>
      </c>
      <c r="I57" t="s">
        <v>8536</v>
      </c>
      <c r="J57" s="469">
        <v>1</v>
      </c>
    </row>
    <row r="58" spans="2:10">
      <c r="B58" t="s">
        <v>9171</v>
      </c>
      <c r="C58" t="s">
        <v>1311</v>
      </c>
      <c r="D58" t="s">
        <v>1287</v>
      </c>
      <c r="E58" t="s">
        <v>9175</v>
      </c>
      <c r="F58" t="s">
        <v>9164</v>
      </c>
      <c r="G58" t="s">
        <v>9170</v>
      </c>
      <c r="H58" t="s">
        <v>9176</v>
      </c>
      <c r="I58" t="s">
        <v>8536</v>
      </c>
      <c r="J58" s="469">
        <v>1</v>
      </c>
    </row>
    <row r="59" spans="2:10">
      <c r="B59" t="s">
        <v>9276</v>
      </c>
      <c r="C59" t="s">
        <v>1240</v>
      </c>
      <c r="D59" t="s">
        <v>1279</v>
      </c>
      <c r="E59" t="s">
        <v>9279</v>
      </c>
      <c r="F59" t="s">
        <v>9267</v>
      </c>
      <c r="G59" t="s">
        <v>9274</v>
      </c>
      <c r="H59" t="s">
        <v>1937</v>
      </c>
      <c r="I59" t="s">
        <v>8852</v>
      </c>
      <c r="J59" s="469">
        <v>1</v>
      </c>
    </row>
    <row r="60" spans="2:10">
      <c r="B60" t="s">
        <v>9287</v>
      </c>
      <c r="C60" t="s">
        <v>1240</v>
      </c>
      <c r="D60" t="s">
        <v>1242</v>
      </c>
      <c r="E60" t="s">
        <v>9291</v>
      </c>
      <c r="F60" t="s">
        <v>9281</v>
      </c>
      <c r="G60" t="s">
        <v>9286</v>
      </c>
      <c r="H60" t="s">
        <v>1937</v>
      </c>
      <c r="I60" t="s">
        <v>8852</v>
      </c>
      <c r="J60" s="469">
        <v>1</v>
      </c>
    </row>
    <row r="61" spans="2:10">
      <c r="B61" t="s">
        <v>6857</v>
      </c>
      <c r="C61" t="s">
        <v>1306</v>
      </c>
      <c r="D61" t="s">
        <v>1268</v>
      </c>
      <c r="E61" t="s">
        <v>6860</v>
      </c>
      <c r="F61" t="s">
        <v>6851</v>
      </c>
      <c r="G61" t="s">
        <v>6855</v>
      </c>
      <c r="H61" t="s">
        <v>2217</v>
      </c>
      <c r="J61" s="469">
        <v>1</v>
      </c>
    </row>
    <row r="62" spans="2:10">
      <c r="B62" t="s">
        <v>7112</v>
      </c>
      <c r="C62" t="s">
        <v>1306</v>
      </c>
      <c r="D62" t="s">
        <v>1268</v>
      </c>
      <c r="E62" t="s">
        <v>7115</v>
      </c>
      <c r="F62" t="s">
        <v>7105</v>
      </c>
      <c r="G62" t="s">
        <v>7110</v>
      </c>
      <c r="H62" t="s">
        <v>7116</v>
      </c>
      <c r="J62" s="469">
        <v>1</v>
      </c>
    </row>
    <row r="63" spans="2:10">
      <c r="B63" t="s">
        <v>7127</v>
      </c>
      <c r="C63" t="s">
        <v>1306</v>
      </c>
      <c r="D63" t="s">
        <v>1268</v>
      </c>
      <c r="E63" t="s">
        <v>7130</v>
      </c>
      <c r="F63" t="s">
        <v>7120</v>
      </c>
      <c r="G63" t="s">
        <v>7125</v>
      </c>
      <c r="H63" t="s">
        <v>7131</v>
      </c>
      <c r="J63" s="469">
        <v>1</v>
      </c>
    </row>
    <row r="64" spans="2:10">
      <c r="B64" t="s">
        <v>1938</v>
      </c>
      <c r="C64" t="s">
        <v>1291</v>
      </c>
      <c r="D64" t="s">
        <v>1279</v>
      </c>
      <c r="E64" t="s">
        <v>1935</v>
      </c>
      <c r="F64" t="s">
        <v>1936</v>
      </c>
      <c r="G64" t="s">
        <v>1933</v>
      </c>
      <c r="H64" t="s">
        <v>1940</v>
      </c>
      <c r="J64" s="469">
        <v>1</v>
      </c>
    </row>
    <row r="65" spans="2:10">
      <c r="B65" t="s">
        <v>2037</v>
      </c>
      <c r="C65" t="s">
        <v>1291</v>
      </c>
      <c r="D65" t="s">
        <v>1279</v>
      </c>
      <c r="E65" t="s">
        <v>2035</v>
      </c>
      <c r="F65" t="s">
        <v>2036</v>
      </c>
      <c r="G65" t="s">
        <v>2034</v>
      </c>
      <c r="H65" t="s">
        <v>1940</v>
      </c>
      <c r="J65" s="469">
        <v>1</v>
      </c>
    </row>
    <row r="66" spans="2:10">
      <c r="B66" t="s">
        <v>2059</v>
      </c>
      <c r="C66" t="s">
        <v>1291</v>
      </c>
      <c r="D66" t="s">
        <v>1279</v>
      </c>
      <c r="E66" t="s">
        <v>2057</v>
      </c>
      <c r="F66" t="s">
        <v>2058</v>
      </c>
      <c r="G66" t="s">
        <v>2056</v>
      </c>
      <c r="H66" t="s">
        <v>1940</v>
      </c>
      <c r="J66" s="469">
        <v>1</v>
      </c>
    </row>
    <row r="67" spans="2:10">
      <c r="B67" t="s">
        <v>6586</v>
      </c>
      <c r="C67" t="s">
        <v>1306</v>
      </c>
      <c r="D67" t="s">
        <v>1279</v>
      </c>
      <c r="E67" t="s">
        <v>6590</v>
      </c>
      <c r="F67" t="s">
        <v>6579</v>
      </c>
      <c r="G67" t="s">
        <v>6584</v>
      </c>
      <c r="H67" t="s">
        <v>1940</v>
      </c>
      <c r="J67" s="469">
        <v>1</v>
      </c>
    </row>
    <row r="68" spans="2:10">
      <c r="B68" t="s">
        <v>6817</v>
      </c>
      <c r="C68" t="s">
        <v>1306</v>
      </c>
      <c r="D68" t="s">
        <v>1279</v>
      </c>
      <c r="E68" t="s">
        <v>6820</v>
      </c>
      <c r="F68" t="s">
        <v>6811</v>
      </c>
      <c r="G68" t="s">
        <v>6815</v>
      </c>
      <c r="H68" t="s">
        <v>1940</v>
      </c>
      <c r="J68" s="469">
        <v>1</v>
      </c>
    </row>
    <row r="69" spans="2:10">
      <c r="B69" t="s">
        <v>6844</v>
      </c>
      <c r="C69" t="s">
        <v>1306</v>
      </c>
      <c r="D69" t="s">
        <v>1268</v>
      </c>
      <c r="E69" t="s">
        <v>6847</v>
      </c>
      <c r="F69" t="s">
        <v>6838</v>
      </c>
      <c r="G69" t="s">
        <v>6842</v>
      </c>
      <c r="H69" t="s">
        <v>1940</v>
      </c>
      <c r="J69" s="469">
        <v>1</v>
      </c>
    </row>
    <row r="70" spans="2:10">
      <c r="B70" t="s">
        <v>6870</v>
      </c>
      <c r="C70" t="s">
        <v>1306</v>
      </c>
      <c r="D70" t="s">
        <v>1268</v>
      </c>
      <c r="E70" t="s">
        <v>6873</v>
      </c>
      <c r="F70" t="s">
        <v>6864</v>
      </c>
      <c r="G70" t="s">
        <v>6868</v>
      </c>
      <c r="H70" t="s">
        <v>6667</v>
      </c>
      <c r="J70" s="469">
        <v>1</v>
      </c>
    </row>
    <row r="71" spans="2:10">
      <c r="B71" t="s">
        <v>6883</v>
      </c>
      <c r="C71" t="s">
        <v>1306</v>
      </c>
      <c r="D71" t="s">
        <v>1279</v>
      </c>
      <c r="E71" t="s">
        <v>6886</v>
      </c>
      <c r="F71" t="s">
        <v>6877</v>
      </c>
      <c r="G71" t="s">
        <v>6881</v>
      </c>
      <c r="H71" t="s">
        <v>1940</v>
      </c>
      <c r="J71" s="469">
        <v>1</v>
      </c>
    </row>
    <row r="72" spans="2:10">
      <c r="B72" t="s">
        <v>6923</v>
      </c>
      <c r="C72" t="s">
        <v>1306</v>
      </c>
      <c r="D72" t="s">
        <v>1268</v>
      </c>
      <c r="E72" t="s">
        <v>6926</v>
      </c>
      <c r="F72" t="s">
        <v>6917</v>
      </c>
      <c r="G72" t="s">
        <v>6921</v>
      </c>
      <c r="H72" t="s">
        <v>1940</v>
      </c>
      <c r="J72" s="469">
        <v>1</v>
      </c>
    </row>
    <row r="73" spans="2:10">
      <c r="B73" t="s">
        <v>6934</v>
      </c>
      <c r="C73" t="s">
        <v>1306</v>
      </c>
      <c r="D73" t="s">
        <v>1268</v>
      </c>
      <c r="E73" t="s">
        <v>6937</v>
      </c>
      <c r="F73" t="s">
        <v>6930</v>
      </c>
      <c r="G73" t="s">
        <v>6933</v>
      </c>
      <c r="H73" t="s">
        <v>2217</v>
      </c>
      <c r="J73" s="469">
        <v>1</v>
      </c>
    </row>
    <row r="74" spans="2:10">
      <c r="B74" t="s">
        <v>6947</v>
      </c>
      <c r="C74" t="s">
        <v>1306</v>
      </c>
      <c r="D74" t="s">
        <v>1268</v>
      </c>
      <c r="E74" t="s">
        <v>6950</v>
      </c>
      <c r="F74" t="s">
        <v>6941</v>
      </c>
      <c r="G74" t="s">
        <v>6945</v>
      </c>
      <c r="H74" t="s">
        <v>6667</v>
      </c>
      <c r="J74" s="469">
        <v>1</v>
      </c>
    </row>
    <row r="75" spans="2:10">
      <c r="B75" t="s">
        <v>2210</v>
      </c>
      <c r="C75" t="s">
        <v>1306</v>
      </c>
      <c r="D75" t="s">
        <v>1268</v>
      </c>
      <c r="E75" t="s">
        <v>6632</v>
      </c>
      <c r="F75" t="s">
        <v>2208</v>
      </c>
      <c r="G75" t="s">
        <v>2207</v>
      </c>
      <c r="H75" t="s">
        <v>2211</v>
      </c>
      <c r="J75" s="469">
        <v>1</v>
      </c>
    </row>
    <row r="76" spans="2:10">
      <c r="B76" t="s">
        <v>6677</v>
      </c>
      <c r="C76" t="s">
        <v>1306</v>
      </c>
      <c r="D76" t="s">
        <v>1279</v>
      </c>
      <c r="E76" t="s">
        <v>6680</v>
      </c>
      <c r="F76" t="s">
        <v>6671</v>
      </c>
      <c r="G76" t="s">
        <v>6675</v>
      </c>
      <c r="H76" t="s">
        <v>1940</v>
      </c>
      <c r="J76" s="469">
        <v>1</v>
      </c>
    </row>
    <row r="77" spans="2:10">
      <c r="B77" t="s">
        <v>6994</v>
      </c>
      <c r="C77" t="s">
        <v>1306</v>
      </c>
      <c r="D77" t="s">
        <v>1279</v>
      </c>
      <c r="E77" t="s">
        <v>6997</v>
      </c>
      <c r="F77" t="s">
        <v>6988</v>
      </c>
      <c r="G77" t="s">
        <v>6992</v>
      </c>
      <c r="H77" t="s">
        <v>1940</v>
      </c>
      <c r="J77" s="469">
        <v>1</v>
      </c>
    </row>
    <row r="78" spans="2:10">
      <c r="B78" t="s">
        <v>7034</v>
      </c>
      <c r="C78" t="s">
        <v>1306</v>
      </c>
      <c r="D78" t="s">
        <v>1268</v>
      </c>
      <c r="E78" t="s">
        <v>7037</v>
      </c>
      <c r="F78" t="s">
        <v>7028</v>
      </c>
      <c r="G78" t="s">
        <v>7032</v>
      </c>
      <c r="H78" t="s">
        <v>1940</v>
      </c>
      <c r="J78" s="469">
        <v>1</v>
      </c>
    </row>
    <row r="79" spans="2:10">
      <c r="B79" t="s">
        <v>7205</v>
      </c>
      <c r="C79" t="s">
        <v>1306</v>
      </c>
      <c r="D79" t="s">
        <v>1279</v>
      </c>
      <c r="E79" t="s">
        <v>7208</v>
      </c>
      <c r="F79" t="s">
        <v>7199</v>
      </c>
      <c r="G79" t="s">
        <v>7203</v>
      </c>
      <c r="H79" t="s">
        <v>1940</v>
      </c>
      <c r="J79" s="469">
        <v>1</v>
      </c>
    </row>
    <row r="80" spans="2:10">
      <c r="B80" t="s">
        <v>7229</v>
      </c>
      <c r="C80" t="s">
        <v>1306</v>
      </c>
      <c r="D80" t="s">
        <v>1268</v>
      </c>
      <c r="E80" t="s">
        <v>7232</v>
      </c>
      <c r="F80" t="s">
        <v>7226</v>
      </c>
      <c r="G80" t="s">
        <v>7228</v>
      </c>
      <c r="H80" t="s">
        <v>1940</v>
      </c>
      <c r="J80" s="469">
        <v>1</v>
      </c>
    </row>
    <row r="81" spans="2:10">
      <c r="B81" t="s">
        <v>7049</v>
      </c>
      <c r="C81" t="s">
        <v>1306</v>
      </c>
      <c r="D81" t="s">
        <v>1268</v>
      </c>
      <c r="E81" t="s">
        <v>7053</v>
      </c>
      <c r="F81" t="s">
        <v>7041</v>
      </c>
      <c r="G81" t="s">
        <v>7047</v>
      </c>
      <c r="H81" t="s">
        <v>7054</v>
      </c>
      <c r="J81" s="469">
        <v>1</v>
      </c>
    </row>
    <row r="82" spans="2:10">
      <c r="B82" t="s">
        <v>7082</v>
      </c>
      <c r="C82" t="s">
        <v>1306</v>
      </c>
      <c r="D82" t="s">
        <v>1268</v>
      </c>
      <c r="E82" t="s">
        <v>7085</v>
      </c>
      <c r="F82" t="s">
        <v>7075</v>
      </c>
      <c r="G82" t="s">
        <v>7080</v>
      </c>
      <c r="H82" t="s">
        <v>7086</v>
      </c>
      <c r="J82" s="469">
        <v>1</v>
      </c>
    </row>
    <row r="83" spans="2:10">
      <c r="B83" t="s">
        <v>7066</v>
      </c>
      <c r="C83" t="s">
        <v>1306</v>
      </c>
      <c r="D83" t="s">
        <v>1268</v>
      </c>
      <c r="E83" t="s">
        <v>7070</v>
      </c>
      <c r="F83" t="s">
        <v>7058</v>
      </c>
      <c r="G83" t="s">
        <v>7064</v>
      </c>
      <c r="H83" t="s">
        <v>7071</v>
      </c>
      <c r="J83" s="469">
        <v>1</v>
      </c>
    </row>
    <row r="84" spans="2:10">
      <c r="B84" t="s">
        <v>7097</v>
      </c>
      <c r="C84" t="s">
        <v>1306</v>
      </c>
      <c r="D84" t="s">
        <v>1268</v>
      </c>
      <c r="E84" t="s">
        <v>7100</v>
      </c>
      <c r="F84" t="s">
        <v>7090</v>
      </c>
      <c r="G84" t="s">
        <v>7095</v>
      </c>
      <c r="H84" t="s">
        <v>7101</v>
      </c>
      <c r="J84" s="469">
        <v>1</v>
      </c>
    </row>
    <row r="85" spans="2:10">
      <c r="B85" t="s">
        <v>11002</v>
      </c>
      <c r="C85" t="s">
        <v>1253</v>
      </c>
      <c r="D85" t="s">
        <v>1279</v>
      </c>
      <c r="E85" t="s">
        <v>11005</v>
      </c>
      <c r="F85" t="s">
        <v>10998</v>
      </c>
      <c r="G85" t="s">
        <v>11001</v>
      </c>
      <c r="H85" t="s">
        <v>1940</v>
      </c>
      <c r="J85" s="469">
        <v>1</v>
      </c>
    </row>
    <row r="86" spans="2:10">
      <c r="B86" t="s">
        <v>11013</v>
      </c>
      <c r="C86" t="s">
        <v>1253</v>
      </c>
      <c r="D86" t="s">
        <v>1268</v>
      </c>
      <c r="E86" t="s">
        <v>11016</v>
      </c>
      <c r="F86" t="s">
        <v>11007</v>
      </c>
      <c r="G86" t="s">
        <v>11012</v>
      </c>
      <c r="H86" t="s">
        <v>11017</v>
      </c>
      <c r="J86" s="469">
        <v>1</v>
      </c>
    </row>
    <row r="87" spans="2:10">
      <c r="B87" t="s">
        <v>9073</v>
      </c>
      <c r="C87" t="s">
        <v>1311</v>
      </c>
      <c r="D87" t="s">
        <v>1242</v>
      </c>
      <c r="E87" t="s">
        <v>9077</v>
      </c>
      <c r="F87" t="s">
        <v>9063</v>
      </c>
      <c r="G87" t="s">
        <v>9071</v>
      </c>
      <c r="H87" t="s">
        <v>9078</v>
      </c>
      <c r="I87" t="s">
        <v>8700</v>
      </c>
      <c r="J87" s="469">
        <v>1</v>
      </c>
    </row>
    <row r="88" spans="2:10">
      <c r="B88" t="s">
        <v>6317</v>
      </c>
      <c r="C88" t="s">
        <v>1280</v>
      </c>
      <c r="D88" t="s">
        <v>1279</v>
      </c>
      <c r="E88" t="s">
        <v>6320</v>
      </c>
      <c r="F88" t="s">
        <v>6312</v>
      </c>
      <c r="G88" t="s">
        <v>6316</v>
      </c>
      <c r="H88" t="s">
        <v>1940</v>
      </c>
      <c r="J88" s="469">
        <v>1</v>
      </c>
    </row>
    <row r="89" spans="2:10">
      <c r="B89" t="s">
        <v>5599</v>
      </c>
      <c r="C89" t="s">
        <v>1280</v>
      </c>
      <c r="D89" t="s">
        <v>1272</v>
      </c>
      <c r="E89" t="s">
        <v>5602</v>
      </c>
      <c r="F89" t="s">
        <v>1761</v>
      </c>
      <c r="G89" t="s">
        <v>1945</v>
      </c>
      <c r="H89" t="s">
        <v>1940</v>
      </c>
      <c r="J89" s="469">
        <v>1</v>
      </c>
    </row>
    <row r="90" spans="2:10">
      <c r="B90" t="s">
        <v>5609</v>
      </c>
      <c r="C90" t="s">
        <v>1280</v>
      </c>
      <c r="D90" t="s">
        <v>1272</v>
      </c>
      <c r="E90" t="s">
        <v>5612</v>
      </c>
      <c r="F90" t="s">
        <v>1766</v>
      </c>
      <c r="G90" t="s">
        <v>1953</v>
      </c>
      <c r="H90" t="s">
        <v>1940</v>
      </c>
      <c r="J90" s="469">
        <v>1</v>
      </c>
    </row>
    <row r="91" spans="2:10">
      <c r="B91" t="s">
        <v>5635</v>
      </c>
      <c r="C91" t="s">
        <v>1280</v>
      </c>
      <c r="D91" t="s">
        <v>1272</v>
      </c>
      <c r="E91" t="s">
        <v>5639</v>
      </c>
      <c r="F91" t="s">
        <v>1772</v>
      </c>
      <c r="G91" t="s">
        <v>5634</v>
      </c>
      <c r="H91" t="s">
        <v>1940</v>
      </c>
      <c r="J91" s="469">
        <v>1</v>
      </c>
    </row>
    <row r="92" spans="2:10">
      <c r="B92" t="s">
        <v>5649</v>
      </c>
      <c r="C92" t="s">
        <v>1280</v>
      </c>
      <c r="D92" t="s">
        <v>1272</v>
      </c>
      <c r="E92" t="s">
        <v>5653</v>
      </c>
      <c r="F92" t="s">
        <v>1778</v>
      </c>
      <c r="G92" t="s">
        <v>5647</v>
      </c>
      <c r="H92" t="s">
        <v>1940</v>
      </c>
      <c r="J92" s="469">
        <v>1</v>
      </c>
    </row>
    <row r="93" spans="2:10">
      <c r="B93" t="s">
        <v>5736</v>
      </c>
      <c r="C93" t="s">
        <v>1280</v>
      </c>
      <c r="D93" t="s">
        <v>1268</v>
      </c>
      <c r="E93" t="s">
        <v>5740</v>
      </c>
      <c r="F93" t="s">
        <v>5728</v>
      </c>
      <c r="G93" t="s">
        <v>5735</v>
      </c>
      <c r="H93" t="s">
        <v>5741</v>
      </c>
      <c r="J93" s="469">
        <v>1</v>
      </c>
    </row>
    <row r="94" spans="2:10">
      <c r="B94" t="s">
        <v>6062</v>
      </c>
      <c r="C94" t="s">
        <v>1280</v>
      </c>
      <c r="D94" t="s">
        <v>1279</v>
      </c>
      <c r="E94" t="s">
        <v>6065</v>
      </c>
      <c r="F94" t="s">
        <v>6057</v>
      </c>
      <c r="G94" t="s">
        <v>6061</v>
      </c>
      <c r="H94" t="s">
        <v>6066</v>
      </c>
      <c r="J94" s="469">
        <v>1</v>
      </c>
    </row>
    <row r="95" spans="2:10">
      <c r="B95" t="s">
        <v>6377</v>
      </c>
      <c r="C95" t="s">
        <v>1280</v>
      </c>
      <c r="D95" t="s">
        <v>1279</v>
      </c>
      <c r="E95" t="s">
        <v>6380</v>
      </c>
      <c r="F95" t="s">
        <v>6372</v>
      </c>
      <c r="G95" t="s">
        <v>6376</v>
      </c>
      <c r="H95" t="s">
        <v>1940</v>
      </c>
      <c r="J95" s="469">
        <v>1</v>
      </c>
    </row>
    <row r="96" spans="2:10">
      <c r="B96" t="s">
        <v>5788</v>
      </c>
      <c r="C96" t="s">
        <v>1280</v>
      </c>
      <c r="D96" t="s">
        <v>1268</v>
      </c>
      <c r="E96" t="s">
        <v>5791</v>
      </c>
      <c r="F96" t="s">
        <v>5784</v>
      </c>
      <c r="G96" t="s">
        <v>5787</v>
      </c>
      <c r="H96" t="s">
        <v>5792</v>
      </c>
      <c r="J96" s="469">
        <v>1</v>
      </c>
    </row>
    <row r="97" spans="2:10">
      <c r="B97" t="s">
        <v>11597</v>
      </c>
      <c r="C97" t="s">
        <v>1264</v>
      </c>
      <c r="D97" t="s">
        <v>1268</v>
      </c>
      <c r="E97" t="s">
        <v>11600</v>
      </c>
      <c r="F97" t="s">
        <v>11593</v>
      </c>
      <c r="G97" t="s">
        <v>11596</v>
      </c>
      <c r="H97" t="s">
        <v>11597</v>
      </c>
      <c r="J97" s="469">
        <v>1</v>
      </c>
    </row>
    <row r="98" spans="2:10">
      <c r="B98" t="s">
        <v>11563</v>
      </c>
      <c r="C98" t="s">
        <v>1264</v>
      </c>
      <c r="D98" t="s">
        <v>1279</v>
      </c>
      <c r="E98" t="s">
        <v>11566</v>
      </c>
      <c r="F98" t="s">
        <v>11559</v>
      </c>
      <c r="G98" t="s">
        <v>11562</v>
      </c>
      <c r="H98" t="s">
        <v>1940</v>
      </c>
      <c r="J98" s="469">
        <v>1</v>
      </c>
    </row>
    <row r="99" spans="2:10">
      <c r="B99" t="s">
        <v>11608</v>
      </c>
      <c r="C99" t="s">
        <v>1264</v>
      </c>
      <c r="D99" t="s">
        <v>1268</v>
      </c>
      <c r="E99" t="s">
        <v>11611</v>
      </c>
      <c r="F99" t="s">
        <v>11604</v>
      </c>
      <c r="G99" t="s">
        <v>11607</v>
      </c>
      <c r="H99" t="s">
        <v>11608</v>
      </c>
      <c r="J99" s="469">
        <v>1</v>
      </c>
    </row>
    <row r="100" spans="2:10">
      <c r="B100" t="s">
        <v>11634</v>
      </c>
      <c r="C100" t="s">
        <v>1264</v>
      </c>
      <c r="D100" t="s">
        <v>1268</v>
      </c>
      <c r="E100" t="s">
        <v>11637</v>
      </c>
      <c r="F100" t="s">
        <v>11630</v>
      </c>
      <c r="G100" t="s">
        <v>11633</v>
      </c>
      <c r="H100" t="s">
        <v>11634</v>
      </c>
      <c r="J100" s="469">
        <v>1</v>
      </c>
    </row>
    <row r="101" spans="2:10">
      <c r="B101" t="s">
        <v>11706</v>
      </c>
      <c r="C101" t="s">
        <v>1264</v>
      </c>
      <c r="D101" t="s">
        <v>1268</v>
      </c>
      <c r="E101" t="s">
        <v>11709</v>
      </c>
      <c r="F101" t="s">
        <v>11702</v>
      </c>
      <c r="G101" t="s">
        <v>11705</v>
      </c>
      <c r="H101" t="s">
        <v>11706</v>
      </c>
      <c r="J101" s="469">
        <v>1</v>
      </c>
    </row>
    <row r="102" spans="2:10">
      <c r="B102" t="s">
        <v>11716</v>
      </c>
      <c r="C102" t="s">
        <v>1264</v>
      </c>
      <c r="D102" t="s">
        <v>1268</v>
      </c>
      <c r="E102" t="s">
        <v>11719</v>
      </c>
      <c r="F102" t="s">
        <v>11712</v>
      </c>
      <c r="G102" t="s">
        <v>11715</v>
      </c>
      <c r="H102" t="s">
        <v>11716</v>
      </c>
      <c r="J102" s="469">
        <v>1</v>
      </c>
    </row>
    <row r="103" spans="2:10">
      <c r="B103" t="s">
        <v>11726</v>
      </c>
      <c r="C103" t="s">
        <v>1264</v>
      </c>
      <c r="D103" t="s">
        <v>1268</v>
      </c>
      <c r="E103" t="s">
        <v>11729</v>
      </c>
      <c r="F103" t="s">
        <v>11722</v>
      </c>
      <c r="G103" t="s">
        <v>11725</v>
      </c>
      <c r="H103" t="s">
        <v>11726</v>
      </c>
      <c r="J103" s="469">
        <v>1</v>
      </c>
    </row>
    <row r="104" spans="2:10">
      <c r="B104" t="s">
        <v>11737</v>
      </c>
      <c r="C104" t="s">
        <v>1264</v>
      </c>
      <c r="D104" t="s">
        <v>1268</v>
      </c>
      <c r="E104" t="s">
        <v>11740</v>
      </c>
      <c r="F104" t="s">
        <v>11733</v>
      </c>
      <c r="G104" t="s">
        <v>11736</v>
      </c>
      <c r="H104" t="s">
        <v>11737</v>
      </c>
      <c r="J104" s="469">
        <v>1</v>
      </c>
    </row>
    <row r="105" spans="2:10">
      <c r="B105" t="s">
        <v>11213</v>
      </c>
      <c r="C105" t="s">
        <v>1264</v>
      </c>
      <c r="D105" t="s">
        <v>1272</v>
      </c>
      <c r="E105" t="s">
        <v>11217</v>
      </c>
      <c r="F105" t="s">
        <v>11206</v>
      </c>
      <c r="G105" t="s">
        <v>11211</v>
      </c>
      <c r="H105" t="s">
        <v>11218</v>
      </c>
      <c r="J105" s="469">
        <v>1</v>
      </c>
    </row>
    <row r="106" spans="2:10">
      <c r="B106" t="s">
        <v>11526</v>
      </c>
      <c r="C106" t="s">
        <v>1264</v>
      </c>
      <c r="D106" t="s">
        <v>1268</v>
      </c>
      <c r="E106" t="s">
        <v>11529</v>
      </c>
      <c r="F106" t="s">
        <v>11521</v>
      </c>
      <c r="G106" t="s">
        <v>11525</v>
      </c>
      <c r="H106" t="s">
        <v>1940</v>
      </c>
      <c r="J106" s="469">
        <v>1</v>
      </c>
    </row>
    <row r="107" spans="2:10">
      <c r="B107" t="s">
        <v>7300</v>
      </c>
      <c r="C107" t="s">
        <v>1306</v>
      </c>
      <c r="D107" t="s">
        <v>1279</v>
      </c>
      <c r="E107" t="s">
        <v>7304</v>
      </c>
      <c r="F107" t="s">
        <v>7294</v>
      </c>
      <c r="G107" t="s">
        <v>7298</v>
      </c>
      <c r="H107" t="s">
        <v>1940</v>
      </c>
      <c r="J107" s="469">
        <v>1</v>
      </c>
    </row>
    <row r="108" spans="2:10">
      <c r="B108" t="s">
        <v>7516</v>
      </c>
      <c r="C108" t="s">
        <v>1306</v>
      </c>
      <c r="D108" t="s">
        <v>1279</v>
      </c>
      <c r="E108" t="s">
        <v>7519</v>
      </c>
      <c r="F108" t="s">
        <v>7510</v>
      </c>
      <c r="G108" t="s">
        <v>7514</v>
      </c>
      <c r="H108" t="s">
        <v>1940</v>
      </c>
      <c r="J108" s="469">
        <v>1</v>
      </c>
    </row>
    <row r="109" spans="2:10">
      <c r="B109" t="s">
        <v>7652</v>
      </c>
      <c r="C109" t="s">
        <v>1306</v>
      </c>
      <c r="D109" t="s">
        <v>1279</v>
      </c>
      <c r="E109" t="s">
        <v>7655</v>
      </c>
      <c r="F109" t="s">
        <v>7646</v>
      </c>
      <c r="G109" t="s">
        <v>7650</v>
      </c>
      <c r="H109" t="s">
        <v>1940</v>
      </c>
      <c r="J109" s="469">
        <v>1</v>
      </c>
    </row>
    <row r="110" spans="2:10">
      <c r="B110" t="s">
        <v>7899</v>
      </c>
      <c r="C110" t="s">
        <v>1306</v>
      </c>
      <c r="D110" t="s">
        <v>1279</v>
      </c>
      <c r="E110" t="s">
        <v>7902</v>
      </c>
      <c r="F110" t="s">
        <v>7893</v>
      </c>
      <c r="G110" t="s">
        <v>7897</v>
      </c>
      <c r="H110" t="s">
        <v>1940</v>
      </c>
      <c r="J110" s="469">
        <v>1</v>
      </c>
    </row>
    <row r="111" spans="2:10">
      <c r="B111" t="s">
        <v>7990</v>
      </c>
      <c r="C111" t="s">
        <v>1306</v>
      </c>
      <c r="D111" t="s">
        <v>1279</v>
      </c>
      <c r="E111" t="s">
        <v>7993</v>
      </c>
      <c r="F111" t="s">
        <v>7984</v>
      </c>
      <c r="G111" t="s">
        <v>7988</v>
      </c>
      <c r="H111" t="s">
        <v>1940</v>
      </c>
      <c r="J111" s="469">
        <v>1</v>
      </c>
    </row>
    <row r="112" spans="2:10">
      <c r="B112" t="s">
        <v>8245</v>
      </c>
      <c r="C112" t="s">
        <v>1306</v>
      </c>
      <c r="D112" t="s">
        <v>1279</v>
      </c>
      <c r="E112" t="s">
        <v>8249</v>
      </c>
      <c r="F112" t="s">
        <v>8239</v>
      </c>
      <c r="G112" t="s">
        <v>8243</v>
      </c>
      <c r="H112" t="s">
        <v>1940</v>
      </c>
      <c r="J112" s="469">
        <v>1</v>
      </c>
    </row>
    <row r="113" spans="2:10">
      <c r="B113" t="s">
        <v>8357</v>
      </c>
      <c r="C113" t="s">
        <v>1306</v>
      </c>
      <c r="D113" t="s">
        <v>1279</v>
      </c>
      <c r="E113" t="s">
        <v>8361</v>
      </c>
      <c r="F113" t="s">
        <v>8351</v>
      </c>
      <c r="G113" t="s">
        <v>8355</v>
      </c>
      <c r="H113" t="s">
        <v>1940</v>
      </c>
      <c r="J113" s="469">
        <v>1</v>
      </c>
    </row>
    <row r="114" spans="2:10">
      <c r="B114" t="s">
        <v>8451</v>
      </c>
      <c r="C114" t="s">
        <v>1306</v>
      </c>
      <c r="D114" t="s">
        <v>1279</v>
      </c>
      <c r="E114" t="s">
        <v>8455</v>
      </c>
      <c r="F114" t="s">
        <v>8445</v>
      </c>
      <c r="G114" t="s">
        <v>8449</v>
      </c>
      <c r="H114" t="s">
        <v>1940</v>
      </c>
      <c r="J114" s="469">
        <v>1</v>
      </c>
    </row>
    <row r="115" spans="2:10">
      <c r="B115" t="s">
        <v>11824</v>
      </c>
      <c r="C115" t="s">
        <v>1264</v>
      </c>
      <c r="D115" t="s">
        <v>1279</v>
      </c>
      <c r="E115" t="s">
        <v>11827</v>
      </c>
      <c r="F115" t="s">
        <v>11820</v>
      </c>
      <c r="G115" t="s">
        <v>11823</v>
      </c>
      <c r="H115" t="s">
        <v>1940</v>
      </c>
      <c r="J115" s="469">
        <v>1</v>
      </c>
    </row>
    <row r="116" spans="2:10">
      <c r="B116" t="s">
        <v>1990</v>
      </c>
      <c r="C116" t="s">
        <v>1291</v>
      </c>
      <c r="D116" t="s">
        <v>1272</v>
      </c>
      <c r="E116" t="s">
        <v>1987</v>
      </c>
      <c r="F116" t="s">
        <v>1989</v>
      </c>
      <c r="G116" t="s">
        <v>1988</v>
      </c>
      <c r="H116" t="s">
        <v>1940</v>
      </c>
      <c r="J116" s="469">
        <v>1</v>
      </c>
    </row>
    <row r="117" spans="2:10">
      <c r="B117" t="s">
        <v>2200</v>
      </c>
      <c r="C117" t="s">
        <v>1306</v>
      </c>
      <c r="D117" t="s">
        <v>1268</v>
      </c>
      <c r="E117" t="s">
        <v>6625</v>
      </c>
      <c r="F117" t="s">
        <v>2198</v>
      </c>
      <c r="G117" t="s">
        <v>2197</v>
      </c>
      <c r="H117" t="s">
        <v>2201</v>
      </c>
      <c r="J117" s="469">
        <v>1</v>
      </c>
    </row>
    <row r="118" spans="2:10">
      <c r="B118" t="s">
        <v>6726</v>
      </c>
      <c r="C118" t="s">
        <v>1306</v>
      </c>
      <c r="D118" t="s">
        <v>1268</v>
      </c>
      <c r="E118" t="s">
        <v>6729</v>
      </c>
      <c r="F118" t="s">
        <v>6720</v>
      </c>
      <c r="G118" t="s">
        <v>6724</v>
      </c>
      <c r="H118" t="s">
        <v>2217</v>
      </c>
      <c r="J118" s="469">
        <v>1</v>
      </c>
    </row>
    <row r="119" spans="2:10">
      <c r="B119" t="s">
        <v>6739</v>
      </c>
      <c r="C119" t="s">
        <v>1306</v>
      </c>
      <c r="D119" t="s">
        <v>1268</v>
      </c>
      <c r="E119" t="s">
        <v>6742</v>
      </c>
      <c r="F119" t="s">
        <v>6733</v>
      </c>
      <c r="G119" t="s">
        <v>6737</v>
      </c>
      <c r="H119" t="s">
        <v>6667</v>
      </c>
      <c r="J119" s="469">
        <v>1</v>
      </c>
    </row>
    <row r="120" spans="2:10">
      <c r="B120" t="s">
        <v>6752</v>
      </c>
      <c r="C120" t="s">
        <v>1306</v>
      </c>
      <c r="D120" t="s">
        <v>1279</v>
      </c>
      <c r="E120" t="s">
        <v>6755</v>
      </c>
      <c r="F120" t="s">
        <v>6746</v>
      </c>
      <c r="G120" t="s">
        <v>6750</v>
      </c>
      <c r="H120" t="s">
        <v>1940</v>
      </c>
      <c r="J120" s="469">
        <v>1</v>
      </c>
    </row>
    <row r="121" spans="2:10">
      <c r="B121" t="s">
        <v>6788</v>
      </c>
      <c r="C121" t="s">
        <v>1306</v>
      </c>
      <c r="D121" t="s">
        <v>1268</v>
      </c>
      <c r="E121" t="s">
        <v>6791</v>
      </c>
      <c r="F121" t="s">
        <v>6781</v>
      </c>
      <c r="G121" t="s">
        <v>6786</v>
      </c>
      <c r="H121" t="s">
        <v>6792</v>
      </c>
      <c r="J121" s="469">
        <v>1</v>
      </c>
    </row>
    <row r="122" spans="2:10">
      <c r="B122" t="s">
        <v>6803</v>
      </c>
      <c r="C122" t="s">
        <v>1306</v>
      </c>
      <c r="D122" t="s">
        <v>1268</v>
      </c>
      <c r="E122" t="s">
        <v>6806</v>
      </c>
      <c r="F122" t="s">
        <v>6796</v>
      </c>
      <c r="G122" t="s">
        <v>6801</v>
      </c>
      <c r="H122" t="s">
        <v>6807</v>
      </c>
      <c r="J122" s="469">
        <v>1</v>
      </c>
    </row>
    <row r="123" spans="2:10">
      <c r="B123" t="s">
        <v>7021</v>
      </c>
      <c r="C123" t="s">
        <v>1306</v>
      </c>
      <c r="D123" t="s">
        <v>1268</v>
      </c>
      <c r="E123" t="s">
        <v>7024</v>
      </c>
      <c r="F123" t="s">
        <v>7015</v>
      </c>
      <c r="G123" t="s">
        <v>7019</v>
      </c>
      <c r="H123" t="s">
        <v>1940</v>
      </c>
      <c r="J123" s="469">
        <v>1</v>
      </c>
    </row>
    <row r="124" spans="2:10">
      <c r="B124" t="s">
        <v>7243</v>
      </c>
      <c r="C124" t="s">
        <v>1306</v>
      </c>
      <c r="D124" t="s">
        <v>1268</v>
      </c>
      <c r="E124" t="s">
        <v>7246</v>
      </c>
      <c r="F124" t="s">
        <v>7236</v>
      </c>
      <c r="G124" t="s">
        <v>7241</v>
      </c>
      <c r="H124" t="s">
        <v>7247</v>
      </c>
      <c r="J124" s="469">
        <v>1</v>
      </c>
    </row>
    <row r="125" spans="2:10">
      <c r="B125" t="s">
        <v>7271</v>
      </c>
      <c r="C125" t="s">
        <v>1306</v>
      </c>
      <c r="D125" t="s">
        <v>1268</v>
      </c>
      <c r="E125" t="s">
        <v>7274</v>
      </c>
      <c r="F125" t="s">
        <v>7266</v>
      </c>
      <c r="G125" t="s">
        <v>7270</v>
      </c>
      <c r="H125" t="s">
        <v>7275</v>
      </c>
      <c r="J125" s="469">
        <v>1</v>
      </c>
    </row>
    <row r="126" spans="2:10">
      <c r="B126" t="s">
        <v>7258</v>
      </c>
      <c r="C126" t="s">
        <v>1306</v>
      </c>
      <c r="D126" t="s">
        <v>1268</v>
      </c>
      <c r="E126" t="s">
        <v>7261</v>
      </c>
      <c r="F126" t="s">
        <v>7251</v>
      </c>
      <c r="G126" t="s">
        <v>7256</v>
      </c>
      <c r="H126" t="s">
        <v>7262</v>
      </c>
      <c r="J126" s="469">
        <v>1</v>
      </c>
    </row>
    <row r="127" spans="2:10">
      <c r="B127" t="s">
        <v>7286</v>
      </c>
      <c r="C127" t="s">
        <v>1306</v>
      </c>
      <c r="D127" t="s">
        <v>1268</v>
      </c>
      <c r="E127" t="s">
        <v>7289</v>
      </c>
      <c r="F127" t="s">
        <v>7279</v>
      </c>
      <c r="G127" t="s">
        <v>7284</v>
      </c>
      <c r="H127" t="s">
        <v>7290</v>
      </c>
      <c r="J127" s="469">
        <v>1</v>
      </c>
    </row>
    <row r="128" spans="2:10">
      <c r="B128" t="s">
        <v>11623</v>
      </c>
      <c r="C128" t="s">
        <v>1264</v>
      </c>
      <c r="D128" t="s">
        <v>1268</v>
      </c>
      <c r="E128" t="s">
        <v>11626</v>
      </c>
      <c r="F128" t="s">
        <v>11619</v>
      </c>
      <c r="G128" t="s">
        <v>11622</v>
      </c>
      <c r="H128" t="s">
        <v>11623</v>
      </c>
      <c r="J128" s="469">
        <v>1</v>
      </c>
    </row>
    <row r="129" spans="2:10">
      <c r="B129" t="s">
        <v>11695</v>
      </c>
      <c r="C129" t="s">
        <v>1264</v>
      </c>
      <c r="D129" t="s">
        <v>1268</v>
      </c>
      <c r="E129" t="s">
        <v>11698</v>
      </c>
      <c r="F129" t="s">
        <v>11691</v>
      </c>
      <c r="G129" t="s">
        <v>11694</v>
      </c>
      <c r="H129" t="s">
        <v>11695</v>
      </c>
      <c r="J129" s="469">
        <v>1</v>
      </c>
    </row>
    <row r="130" spans="2:10">
      <c r="B130" t="s">
        <v>11857</v>
      </c>
      <c r="C130" t="s">
        <v>1264</v>
      </c>
      <c r="D130" t="s">
        <v>1268</v>
      </c>
      <c r="E130" t="s">
        <v>11860</v>
      </c>
      <c r="F130" t="s">
        <v>11853</v>
      </c>
      <c r="G130" t="s">
        <v>11856</v>
      </c>
      <c r="H130" t="s">
        <v>11857</v>
      </c>
      <c r="J130" s="469">
        <v>1</v>
      </c>
    </row>
    <row r="131" spans="2:10">
      <c r="B131" t="s">
        <v>11872</v>
      </c>
      <c r="C131" t="s">
        <v>1264</v>
      </c>
      <c r="D131" t="s">
        <v>1268</v>
      </c>
      <c r="E131" t="s">
        <v>11875</v>
      </c>
      <c r="F131" t="s">
        <v>11867</v>
      </c>
      <c r="G131" t="s">
        <v>11871</v>
      </c>
      <c r="H131" t="s">
        <v>11876</v>
      </c>
      <c r="J131" s="469">
        <v>1</v>
      </c>
    </row>
    <row r="132" spans="2:10">
      <c r="B132" t="s">
        <v>1999</v>
      </c>
      <c r="C132" t="s">
        <v>1291</v>
      </c>
      <c r="D132" t="s">
        <v>1272</v>
      </c>
      <c r="E132" t="s">
        <v>1996</v>
      </c>
      <c r="F132" t="s">
        <v>1998</v>
      </c>
      <c r="G132" t="s">
        <v>1997</v>
      </c>
      <c r="H132" t="s">
        <v>1940</v>
      </c>
      <c r="J132" s="469">
        <v>1</v>
      </c>
    </row>
    <row r="133" spans="2:10">
      <c r="B133" t="s">
        <v>2008</v>
      </c>
      <c r="C133" t="s">
        <v>1291</v>
      </c>
      <c r="D133" t="s">
        <v>1272</v>
      </c>
      <c r="E133" t="s">
        <v>2004</v>
      </c>
      <c r="F133" t="s">
        <v>2006</v>
      </c>
      <c r="G133" t="s">
        <v>2005</v>
      </c>
      <c r="H133" t="s">
        <v>2009</v>
      </c>
      <c r="J133" s="469">
        <v>1</v>
      </c>
    </row>
    <row r="134" spans="2:10">
      <c r="B134" t="s">
        <v>11137</v>
      </c>
      <c r="C134" t="s">
        <v>1253</v>
      </c>
      <c r="D134" t="s">
        <v>1279</v>
      </c>
      <c r="E134" t="s">
        <v>11140</v>
      </c>
      <c r="F134" t="s">
        <v>11133</v>
      </c>
      <c r="G134" t="s">
        <v>11136</v>
      </c>
      <c r="H134" t="s">
        <v>11137</v>
      </c>
      <c r="J134" s="469">
        <v>1</v>
      </c>
    </row>
    <row r="135" spans="2:10">
      <c r="B135" t="s">
        <v>11456</v>
      </c>
      <c r="C135" t="s">
        <v>1264</v>
      </c>
      <c r="D135" t="s">
        <v>1279</v>
      </c>
      <c r="E135" t="s">
        <v>11459</v>
      </c>
      <c r="F135" t="s">
        <v>11452</v>
      </c>
      <c r="G135" t="s">
        <v>11455</v>
      </c>
      <c r="H135" t="s">
        <v>1940</v>
      </c>
      <c r="J135" s="469">
        <v>1</v>
      </c>
    </row>
    <row r="136" spans="2:10">
      <c r="B136" t="s">
        <v>11227</v>
      </c>
      <c r="C136" t="s">
        <v>1264</v>
      </c>
      <c r="D136" t="s">
        <v>1268</v>
      </c>
      <c r="E136" t="s">
        <v>11230</v>
      </c>
      <c r="F136" t="s">
        <v>11222</v>
      </c>
      <c r="G136" t="s">
        <v>11226</v>
      </c>
      <c r="H136" t="s">
        <v>11227</v>
      </c>
      <c r="J136" s="469">
        <v>1</v>
      </c>
    </row>
    <row r="137" spans="2:10">
      <c r="B137" t="s">
        <v>11093</v>
      </c>
      <c r="C137" t="s">
        <v>1253</v>
      </c>
      <c r="D137" t="s">
        <v>1279</v>
      </c>
      <c r="E137" t="s">
        <v>11096</v>
      </c>
      <c r="F137" t="s">
        <v>11088</v>
      </c>
      <c r="G137" t="s">
        <v>11092</v>
      </c>
      <c r="H137" t="s">
        <v>11097</v>
      </c>
      <c r="J137" s="469">
        <v>1</v>
      </c>
    </row>
    <row r="138" spans="2:10">
      <c r="B138" t="s">
        <v>11104</v>
      </c>
      <c r="C138" t="s">
        <v>1253</v>
      </c>
      <c r="D138" t="s">
        <v>1268</v>
      </c>
      <c r="E138" t="s">
        <v>11107</v>
      </c>
      <c r="F138" t="s">
        <v>11099</v>
      </c>
      <c r="G138" t="s">
        <v>11103</v>
      </c>
      <c r="H138" t="s">
        <v>11108</v>
      </c>
      <c r="J138" s="469">
        <v>1</v>
      </c>
    </row>
    <row r="139" spans="2:10">
      <c r="B139" t="s">
        <v>5622</v>
      </c>
      <c r="C139" t="s">
        <v>1280</v>
      </c>
      <c r="D139" t="s">
        <v>1272</v>
      </c>
      <c r="E139" t="s">
        <v>5626</v>
      </c>
      <c r="F139" t="s">
        <v>5617</v>
      </c>
      <c r="G139" t="s">
        <v>5621</v>
      </c>
      <c r="H139" t="s">
        <v>5627</v>
      </c>
      <c r="J139" s="469">
        <v>1</v>
      </c>
    </row>
    <row r="140" spans="2:10">
      <c r="B140" t="s">
        <v>5663</v>
      </c>
      <c r="C140" t="s">
        <v>1280</v>
      </c>
      <c r="D140" t="s">
        <v>1268</v>
      </c>
      <c r="E140" t="s">
        <v>5666</v>
      </c>
      <c r="F140" t="s">
        <v>5657</v>
      </c>
      <c r="G140" t="s">
        <v>5662</v>
      </c>
      <c r="H140" t="s">
        <v>5667</v>
      </c>
      <c r="J140" s="469">
        <v>1</v>
      </c>
    </row>
    <row r="141" spans="2:10">
      <c r="E141" t="s">
        <v>5780</v>
      </c>
      <c r="F141" t="s">
        <v>5774</v>
      </c>
      <c r="G141" t="s">
        <v>5777</v>
      </c>
      <c r="H141" t="s">
        <v>1940</v>
      </c>
      <c r="J141" s="469">
        <v>1</v>
      </c>
    </row>
    <row r="142" spans="2:10">
      <c r="B142" t="s">
        <v>5857</v>
      </c>
      <c r="C142" t="s">
        <v>1280</v>
      </c>
      <c r="D142" t="s">
        <v>1279</v>
      </c>
      <c r="E142" t="s">
        <v>5860</v>
      </c>
      <c r="F142" t="s">
        <v>5852</v>
      </c>
      <c r="G142" t="s">
        <v>5856</v>
      </c>
      <c r="H142" t="s">
        <v>1940</v>
      </c>
      <c r="J142" s="469">
        <v>1</v>
      </c>
    </row>
    <row r="143" spans="2:10">
      <c r="B143" t="s">
        <v>5799</v>
      </c>
      <c r="C143" t="s">
        <v>1280</v>
      </c>
      <c r="D143" t="s">
        <v>1272</v>
      </c>
      <c r="E143" t="s">
        <v>5803</v>
      </c>
      <c r="F143" t="s">
        <v>5796</v>
      </c>
      <c r="G143" t="s">
        <v>5798</v>
      </c>
      <c r="H143" t="s">
        <v>1940</v>
      </c>
      <c r="J143" s="469">
        <v>1</v>
      </c>
    </row>
    <row r="144" spans="2:10">
      <c r="B144" t="s">
        <v>5882</v>
      </c>
      <c r="C144" t="s">
        <v>1280</v>
      </c>
      <c r="D144" t="s">
        <v>1279</v>
      </c>
      <c r="E144" t="s">
        <v>5885</v>
      </c>
      <c r="F144" t="s">
        <v>5878</v>
      </c>
      <c r="G144" t="s">
        <v>5881</v>
      </c>
      <c r="H144" t="s">
        <v>1940</v>
      </c>
      <c r="J144" s="469">
        <v>1</v>
      </c>
    </row>
    <row r="145" spans="2:10">
      <c r="B145" t="s">
        <v>5891</v>
      </c>
      <c r="C145" t="s">
        <v>1280</v>
      </c>
      <c r="D145" t="s">
        <v>1268</v>
      </c>
      <c r="E145" t="s">
        <v>5894</v>
      </c>
      <c r="F145" t="s">
        <v>5887</v>
      </c>
      <c r="G145" t="s">
        <v>5890</v>
      </c>
      <c r="H145" t="s">
        <v>1940</v>
      </c>
      <c r="J145" s="469">
        <v>1</v>
      </c>
    </row>
    <row r="146" spans="2:10">
      <c r="B146" t="s">
        <v>11044</v>
      </c>
      <c r="C146" t="s">
        <v>1253</v>
      </c>
      <c r="D146" t="s">
        <v>1279</v>
      </c>
      <c r="E146" t="s">
        <v>11047</v>
      </c>
      <c r="F146" t="s">
        <v>11040</v>
      </c>
      <c r="G146" t="s">
        <v>11043</v>
      </c>
      <c r="H146" t="s">
        <v>1940</v>
      </c>
      <c r="J146" s="469">
        <v>1</v>
      </c>
    </row>
    <row r="147" spans="2:10">
      <c r="B147" t="s">
        <v>11434</v>
      </c>
      <c r="C147" t="s">
        <v>1264</v>
      </c>
      <c r="D147" t="s">
        <v>1279</v>
      </c>
      <c r="E147" t="s">
        <v>11437</v>
      </c>
      <c r="F147" t="s">
        <v>11429</v>
      </c>
      <c r="G147" t="s">
        <v>11433</v>
      </c>
      <c r="H147" t="s">
        <v>1940</v>
      </c>
      <c r="J147" s="469">
        <v>1</v>
      </c>
    </row>
    <row r="148" spans="2:10">
      <c r="B148" t="s">
        <v>11886</v>
      </c>
      <c r="C148" t="s">
        <v>1264</v>
      </c>
      <c r="D148" t="s">
        <v>1268</v>
      </c>
      <c r="E148" t="s">
        <v>11890</v>
      </c>
      <c r="F148" t="s">
        <v>11880</v>
      </c>
      <c r="G148" t="s">
        <v>11885</v>
      </c>
      <c r="H148" t="s">
        <v>11891</v>
      </c>
      <c r="J148" s="469">
        <v>1</v>
      </c>
    </row>
    <row r="149" spans="2:10">
      <c r="B149" t="s">
        <v>11490</v>
      </c>
      <c r="C149" t="s">
        <v>1264</v>
      </c>
      <c r="D149" t="s">
        <v>1279</v>
      </c>
      <c r="E149" t="s">
        <v>11493</v>
      </c>
      <c r="F149" t="s">
        <v>11486</v>
      </c>
      <c r="G149" t="s">
        <v>11489</v>
      </c>
      <c r="H149" t="s">
        <v>1940</v>
      </c>
      <c r="J149" s="469">
        <v>1</v>
      </c>
    </row>
    <row r="150" spans="2:10">
      <c r="B150" t="s">
        <v>11147</v>
      </c>
      <c r="C150" t="s">
        <v>1253</v>
      </c>
      <c r="D150" t="s">
        <v>1268</v>
      </c>
      <c r="E150" t="s">
        <v>11150</v>
      </c>
      <c r="F150" t="s">
        <v>11142</v>
      </c>
      <c r="G150" t="s">
        <v>11146</v>
      </c>
      <c r="H150" t="s">
        <v>11151</v>
      </c>
      <c r="J150" s="469">
        <v>1</v>
      </c>
    </row>
    <row r="151" spans="2:10">
      <c r="B151" t="s">
        <v>5677</v>
      </c>
      <c r="C151" t="s">
        <v>1280</v>
      </c>
      <c r="D151" t="s">
        <v>1268</v>
      </c>
      <c r="E151" t="s">
        <v>5680</v>
      </c>
      <c r="F151" t="s">
        <v>5671</v>
      </c>
      <c r="G151" t="s">
        <v>5676</v>
      </c>
      <c r="H151" t="s">
        <v>5681</v>
      </c>
      <c r="J151" s="469">
        <v>1</v>
      </c>
    </row>
    <row r="152" spans="2:10">
      <c r="B152" t="s">
        <v>5691</v>
      </c>
      <c r="C152" t="s">
        <v>1280</v>
      </c>
      <c r="D152" t="s">
        <v>1268</v>
      </c>
      <c r="E152" t="s">
        <v>5694</v>
      </c>
      <c r="F152" t="s">
        <v>5685</v>
      </c>
      <c r="G152" t="s">
        <v>5690</v>
      </c>
      <c r="H152" t="s">
        <v>5695</v>
      </c>
      <c r="J152" s="469">
        <v>1</v>
      </c>
    </row>
    <row r="153" spans="2:10">
      <c r="B153" t="s">
        <v>5706</v>
      </c>
      <c r="C153" t="s">
        <v>1280</v>
      </c>
      <c r="D153" t="s">
        <v>1268</v>
      </c>
      <c r="E153" t="s">
        <v>5709</v>
      </c>
      <c r="F153" t="s">
        <v>5699</v>
      </c>
      <c r="G153" t="s">
        <v>5704</v>
      </c>
      <c r="H153" t="s">
        <v>5710</v>
      </c>
      <c r="J153" s="469">
        <v>1</v>
      </c>
    </row>
    <row r="154" spans="2:10">
      <c r="B154" t="s">
        <v>5720</v>
      </c>
      <c r="C154" t="s">
        <v>1280</v>
      </c>
      <c r="D154" t="s">
        <v>1268</v>
      </c>
      <c r="E154" t="s">
        <v>5723</v>
      </c>
      <c r="F154" t="s">
        <v>5714</v>
      </c>
      <c r="G154" t="s">
        <v>5719</v>
      </c>
      <c r="H154" t="s">
        <v>5724</v>
      </c>
      <c r="J154" s="469">
        <v>1</v>
      </c>
    </row>
    <row r="155" spans="2:10">
      <c r="B155" t="s">
        <v>10915</v>
      </c>
      <c r="C155" t="s">
        <v>1316</v>
      </c>
      <c r="D155" t="s">
        <v>1279</v>
      </c>
      <c r="E155" t="s">
        <v>10918</v>
      </c>
      <c r="F155" t="s">
        <v>1925</v>
      </c>
      <c r="G155" t="s">
        <v>10914</v>
      </c>
      <c r="H155" t="s">
        <v>1940</v>
      </c>
      <c r="I155" t="s">
        <v>8852</v>
      </c>
      <c r="J155" s="469">
        <v>1</v>
      </c>
    </row>
    <row r="156" spans="2:10">
      <c r="B156" t="s">
        <v>11025</v>
      </c>
      <c r="C156" t="s">
        <v>1253</v>
      </c>
      <c r="D156" t="s">
        <v>1268</v>
      </c>
      <c r="E156" t="s">
        <v>11028</v>
      </c>
      <c r="F156" t="s">
        <v>182</v>
      </c>
      <c r="G156" t="s">
        <v>11024</v>
      </c>
      <c r="H156" t="s">
        <v>11029</v>
      </c>
      <c r="J156" s="469">
        <v>1</v>
      </c>
    </row>
    <row r="157" spans="2:10">
      <c r="B157" t="s">
        <v>11080</v>
      </c>
      <c r="C157" t="s">
        <v>1253</v>
      </c>
      <c r="D157" t="s">
        <v>1268</v>
      </c>
      <c r="E157" t="s">
        <v>11083</v>
      </c>
      <c r="F157" t="s">
        <v>11075</v>
      </c>
      <c r="G157" t="s">
        <v>11079</v>
      </c>
      <c r="H157" t="s">
        <v>11084</v>
      </c>
      <c r="J157" s="469">
        <v>1</v>
      </c>
    </row>
    <row r="158" spans="2:10">
      <c r="B158" t="s">
        <v>11646</v>
      </c>
      <c r="C158" t="s">
        <v>1264</v>
      </c>
      <c r="D158" t="s">
        <v>1268</v>
      </c>
      <c r="E158" t="s">
        <v>11649</v>
      </c>
      <c r="F158" t="s">
        <v>11641</v>
      </c>
      <c r="G158" t="s">
        <v>11645</v>
      </c>
      <c r="H158" t="s">
        <v>11650</v>
      </c>
      <c r="J158" s="469">
        <v>1</v>
      </c>
    </row>
    <row r="159" spans="2:10">
      <c r="B159" t="s">
        <v>11671</v>
      </c>
      <c r="C159" t="s">
        <v>1264</v>
      </c>
      <c r="D159" t="s">
        <v>1268</v>
      </c>
      <c r="E159" t="s">
        <v>11674</v>
      </c>
      <c r="F159" t="s">
        <v>11667</v>
      </c>
      <c r="G159" t="s">
        <v>11670</v>
      </c>
      <c r="H159" t="s">
        <v>11650</v>
      </c>
      <c r="J159" s="469">
        <v>1</v>
      </c>
    </row>
    <row r="160" spans="2:10">
      <c r="B160" t="s">
        <v>11756</v>
      </c>
      <c r="C160" t="s">
        <v>1264</v>
      </c>
      <c r="D160" t="s">
        <v>1268</v>
      </c>
      <c r="E160" t="s">
        <v>11759</v>
      </c>
      <c r="F160" t="s">
        <v>11750</v>
      </c>
      <c r="G160" t="s">
        <v>11755</v>
      </c>
      <c r="H160" t="s">
        <v>11760</v>
      </c>
      <c r="J160" s="469">
        <v>1</v>
      </c>
    </row>
    <row r="161" spans="2:10">
      <c r="B161" t="s">
        <v>11770</v>
      </c>
      <c r="C161" t="s">
        <v>1264</v>
      </c>
      <c r="D161" t="s">
        <v>1268</v>
      </c>
      <c r="E161" t="s">
        <v>11773</v>
      </c>
      <c r="F161" t="s">
        <v>11765</v>
      </c>
      <c r="G161" t="s">
        <v>11769</v>
      </c>
      <c r="H161" t="s">
        <v>11774</v>
      </c>
      <c r="J161" s="469">
        <v>1</v>
      </c>
    </row>
    <row r="162" spans="2:10">
      <c r="B162" t="s">
        <v>2085</v>
      </c>
      <c r="C162" t="s">
        <v>1291</v>
      </c>
      <c r="D162" t="s">
        <v>1279</v>
      </c>
      <c r="E162" t="s">
        <v>2083</v>
      </c>
      <c r="F162" t="s">
        <v>2084</v>
      </c>
      <c r="G162" t="s">
        <v>2082</v>
      </c>
      <c r="H162" t="s">
        <v>1940</v>
      </c>
      <c r="J162" s="469">
        <v>1</v>
      </c>
    </row>
    <row r="163" spans="2:10">
      <c r="B163" t="s">
        <v>2093</v>
      </c>
      <c r="C163" t="s">
        <v>1291</v>
      </c>
      <c r="D163" t="s">
        <v>1268</v>
      </c>
      <c r="E163" t="s">
        <v>2090</v>
      </c>
      <c r="F163" t="s">
        <v>2092</v>
      </c>
      <c r="G163" t="s">
        <v>2091</v>
      </c>
      <c r="H163" t="s">
        <v>1940</v>
      </c>
      <c r="J163" s="469">
        <v>1</v>
      </c>
    </row>
    <row r="164" spans="2:10">
      <c r="B164" t="s">
        <v>2100</v>
      </c>
      <c r="C164" t="s">
        <v>1291</v>
      </c>
      <c r="D164" t="s">
        <v>1268</v>
      </c>
      <c r="E164" t="s">
        <v>2097</v>
      </c>
      <c r="F164" t="s">
        <v>2099</v>
      </c>
      <c r="G164" t="s">
        <v>2098</v>
      </c>
      <c r="H164" t="s">
        <v>1940</v>
      </c>
      <c r="J164" s="469">
        <v>1</v>
      </c>
    </row>
    <row r="165" spans="2:10">
      <c r="B165" t="s">
        <v>2107</v>
      </c>
      <c r="C165" t="s">
        <v>1291</v>
      </c>
      <c r="D165" t="s">
        <v>1268</v>
      </c>
      <c r="E165" t="s">
        <v>2104</v>
      </c>
      <c r="F165" t="s">
        <v>2106</v>
      </c>
      <c r="G165" t="s">
        <v>2105</v>
      </c>
      <c r="H165" t="s">
        <v>1940</v>
      </c>
      <c r="J165" s="469">
        <v>1</v>
      </c>
    </row>
    <row r="166" spans="2:10">
      <c r="B166" t="s">
        <v>2114</v>
      </c>
      <c r="C166" t="s">
        <v>1291</v>
      </c>
      <c r="D166" t="s">
        <v>1268</v>
      </c>
      <c r="E166" t="s">
        <v>2111</v>
      </c>
      <c r="F166" t="s">
        <v>2113</v>
      </c>
      <c r="G166" t="s">
        <v>2112</v>
      </c>
      <c r="H166" t="s">
        <v>1940</v>
      </c>
      <c r="J166" s="469">
        <v>1</v>
      </c>
    </row>
    <row r="167" spans="2:10">
      <c r="B167" t="s">
        <v>2121</v>
      </c>
      <c r="C167" t="s">
        <v>1291</v>
      </c>
      <c r="D167" t="s">
        <v>1268</v>
      </c>
      <c r="E167" t="s">
        <v>2118</v>
      </c>
      <c r="F167" t="s">
        <v>2120</v>
      </c>
      <c r="G167" t="s">
        <v>2119</v>
      </c>
      <c r="H167" t="s">
        <v>1940</v>
      </c>
      <c r="J167" s="469">
        <v>1</v>
      </c>
    </row>
    <row r="168" spans="2:10">
      <c r="B168" t="s">
        <v>2128</v>
      </c>
      <c r="C168" t="s">
        <v>1291</v>
      </c>
      <c r="D168" t="s">
        <v>1268</v>
      </c>
      <c r="E168" t="s">
        <v>2125</v>
      </c>
      <c r="F168" t="s">
        <v>2127</v>
      </c>
      <c r="G168" t="s">
        <v>2126</v>
      </c>
      <c r="H168" t="s">
        <v>1940</v>
      </c>
      <c r="J168" s="469">
        <v>1</v>
      </c>
    </row>
    <row r="169" spans="2:10">
      <c r="B169" t="s">
        <v>11239</v>
      </c>
      <c r="C169" t="s">
        <v>1264</v>
      </c>
      <c r="D169" t="s">
        <v>1279</v>
      </c>
      <c r="E169" t="s">
        <v>11242</v>
      </c>
      <c r="F169" t="s">
        <v>11235</v>
      </c>
      <c r="G169" t="s">
        <v>11238</v>
      </c>
      <c r="H169" t="s">
        <v>1940</v>
      </c>
      <c r="J169" s="469">
        <v>1</v>
      </c>
    </row>
    <row r="170" spans="2:10">
      <c r="B170" t="s">
        <v>11899</v>
      </c>
      <c r="C170" t="s">
        <v>1264</v>
      </c>
      <c r="D170" t="s">
        <v>1279</v>
      </c>
      <c r="E170" t="s">
        <v>11902</v>
      </c>
      <c r="F170" t="s">
        <v>11895</v>
      </c>
      <c r="G170" t="s">
        <v>11898</v>
      </c>
      <c r="H170" t="s">
        <v>1940</v>
      </c>
      <c r="J170" s="469">
        <v>1</v>
      </c>
    </row>
    <row r="171" spans="2:10">
      <c r="B171" t="s">
        <v>5592</v>
      </c>
      <c r="C171" t="s">
        <v>1280</v>
      </c>
      <c r="D171" t="s">
        <v>1279</v>
      </c>
      <c r="E171" t="s">
        <v>5595</v>
      </c>
      <c r="F171" t="s">
        <v>5586</v>
      </c>
      <c r="G171" t="s">
        <v>5591</v>
      </c>
      <c r="H171" t="s">
        <v>1940</v>
      </c>
      <c r="J171" s="469">
        <v>1</v>
      </c>
    </row>
    <row r="172" spans="2:10">
      <c r="B172" t="s">
        <v>5749</v>
      </c>
      <c r="C172" t="s">
        <v>1280</v>
      </c>
      <c r="D172" t="s">
        <v>1279</v>
      </c>
      <c r="E172" t="s">
        <v>5752</v>
      </c>
      <c r="F172" t="s">
        <v>5745</v>
      </c>
      <c r="G172" t="s">
        <v>5748</v>
      </c>
      <c r="H172" t="s">
        <v>1940</v>
      </c>
      <c r="J172" s="469">
        <v>1</v>
      </c>
    </row>
    <row r="173" spans="2:10">
      <c r="B173" t="s">
        <v>5814</v>
      </c>
      <c r="C173" t="s">
        <v>1280</v>
      </c>
      <c r="D173" t="s">
        <v>1268</v>
      </c>
      <c r="E173" t="s">
        <v>5817</v>
      </c>
      <c r="F173" t="s">
        <v>5807</v>
      </c>
      <c r="G173" t="s">
        <v>5813</v>
      </c>
      <c r="H173" t="s">
        <v>5818</v>
      </c>
      <c r="J173" s="469">
        <v>1</v>
      </c>
    </row>
    <row r="174" spans="2:10">
      <c r="B174" t="s">
        <v>11182</v>
      </c>
      <c r="C174" t="s">
        <v>1264</v>
      </c>
      <c r="D174" t="s">
        <v>1279</v>
      </c>
      <c r="E174" t="s">
        <v>11185</v>
      </c>
      <c r="F174" t="s">
        <v>11178</v>
      </c>
      <c r="G174" t="s">
        <v>11181</v>
      </c>
      <c r="H174" t="s">
        <v>1940</v>
      </c>
      <c r="J174" s="469">
        <v>1</v>
      </c>
    </row>
    <row r="175" spans="2:10">
      <c r="B175" t="s">
        <v>11253</v>
      </c>
      <c r="C175" t="s">
        <v>1264</v>
      </c>
      <c r="D175" t="s">
        <v>1268</v>
      </c>
      <c r="E175" t="s">
        <v>11256</v>
      </c>
      <c r="F175" t="s">
        <v>11248</v>
      </c>
      <c r="G175" t="s">
        <v>11252</v>
      </c>
      <c r="H175" t="s">
        <v>11257</v>
      </c>
      <c r="J175" s="469">
        <v>1</v>
      </c>
    </row>
    <row r="176" spans="2:10">
      <c r="B176" t="s">
        <v>2019</v>
      </c>
      <c r="C176" t="s">
        <v>1291</v>
      </c>
      <c r="D176" t="s">
        <v>1272</v>
      </c>
      <c r="E176" t="s">
        <v>2015</v>
      </c>
      <c r="F176" t="s">
        <v>2017</v>
      </c>
      <c r="G176" t="s">
        <v>2016</v>
      </c>
      <c r="H176" t="s">
        <v>2009</v>
      </c>
      <c r="J176" s="469">
        <v>1</v>
      </c>
    </row>
    <row r="177" spans="2:10">
      <c r="B177" t="s">
        <v>6663</v>
      </c>
      <c r="C177" t="s">
        <v>1306</v>
      </c>
      <c r="D177" t="s">
        <v>1268</v>
      </c>
      <c r="E177" t="s">
        <v>6666</v>
      </c>
      <c r="F177" t="s">
        <v>6656</v>
      </c>
      <c r="G177" t="s">
        <v>6661</v>
      </c>
      <c r="H177" t="s">
        <v>6667</v>
      </c>
      <c r="J177" s="469">
        <v>1</v>
      </c>
    </row>
    <row r="178" spans="2:10">
      <c r="B178" t="s">
        <v>6704</v>
      </c>
      <c r="C178" t="s">
        <v>1306</v>
      </c>
      <c r="D178" t="s">
        <v>1268</v>
      </c>
      <c r="E178" t="s">
        <v>6707</v>
      </c>
      <c r="F178" t="s">
        <v>6698</v>
      </c>
      <c r="G178" t="s">
        <v>6702</v>
      </c>
      <c r="H178" t="s">
        <v>2211</v>
      </c>
      <c r="J178" s="469">
        <v>1</v>
      </c>
    </row>
    <row r="179" spans="2:10">
      <c r="B179" t="s">
        <v>6642</v>
      </c>
      <c r="C179" t="s">
        <v>1306</v>
      </c>
      <c r="D179" t="s">
        <v>1268</v>
      </c>
      <c r="E179" t="s">
        <v>6645</v>
      </c>
      <c r="F179" t="s">
        <v>6635</v>
      </c>
      <c r="G179" t="s">
        <v>6640</v>
      </c>
      <c r="H179" t="s">
        <v>6646</v>
      </c>
      <c r="J179" s="469">
        <v>1</v>
      </c>
    </row>
    <row r="180" spans="2:10">
      <c r="B180" t="s">
        <v>7142</v>
      </c>
      <c r="C180" t="s">
        <v>1306</v>
      </c>
      <c r="D180" t="s">
        <v>1268</v>
      </c>
      <c r="E180" t="s">
        <v>7145</v>
      </c>
      <c r="F180" t="s">
        <v>7135</v>
      </c>
      <c r="G180" t="s">
        <v>7140</v>
      </c>
      <c r="H180" t="s">
        <v>7146</v>
      </c>
      <c r="J180" s="469">
        <v>1</v>
      </c>
    </row>
    <row r="181" spans="2:10">
      <c r="B181" t="s">
        <v>7157</v>
      </c>
      <c r="C181" t="s">
        <v>1306</v>
      </c>
      <c r="D181" t="s">
        <v>1268</v>
      </c>
      <c r="E181" t="s">
        <v>7160</v>
      </c>
      <c r="F181" t="s">
        <v>7150</v>
      </c>
      <c r="G181" t="s">
        <v>7155</v>
      </c>
      <c r="H181" t="s">
        <v>7161</v>
      </c>
      <c r="J181" s="469">
        <v>1</v>
      </c>
    </row>
    <row r="182" spans="2:10">
      <c r="B182" t="s">
        <v>6962</v>
      </c>
      <c r="C182" t="s">
        <v>1306</v>
      </c>
      <c r="D182" t="s">
        <v>1268</v>
      </c>
      <c r="E182" t="s">
        <v>6966</v>
      </c>
      <c r="F182" t="s">
        <v>6954</v>
      </c>
      <c r="G182" t="s">
        <v>6960</v>
      </c>
      <c r="H182" t="s">
        <v>6967</v>
      </c>
      <c r="J182" s="469">
        <v>1</v>
      </c>
    </row>
    <row r="183" spans="2:10">
      <c r="B183" t="s">
        <v>6979</v>
      </c>
      <c r="C183" t="s">
        <v>1306</v>
      </c>
      <c r="D183" t="s">
        <v>1268</v>
      </c>
      <c r="E183" t="s">
        <v>6983</v>
      </c>
      <c r="F183" t="s">
        <v>6971</v>
      </c>
      <c r="G183" t="s">
        <v>6977</v>
      </c>
      <c r="H183" t="s">
        <v>6984</v>
      </c>
      <c r="J183" s="469">
        <v>1</v>
      </c>
    </row>
    <row r="184" spans="2:10">
      <c r="B184" t="s">
        <v>7173</v>
      </c>
      <c r="C184" t="s">
        <v>1306</v>
      </c>
      <c r="D184" t="s">
        <v>1268</v>
      </c>
      <c r="E184" t="s">
        <v>7177</v>
      </c>
      <c r="F184" t="s">
        <v>7165</v>
      </c>
      <c r="G184" t="s">
        <v>7171</v>
      </c>
      <c r="H184" t="s">
        <v>7178</v>
      </c>
      <c r="J184" s="469">
        <v>1</v>
      </c>
    </row>
    <row r="185" spans="2:10">
      <c r="B185" t="s">
        <v>7190</v>
      </c>
      <c r="C185" t="s">
        <v>1306</v>
      </c>
      <c r="D185" t="s">
        <v>1268</v>
      </c>
      <c r="E185" t="s">
        <v>7194</v>
      </c>
      <c r="F185" t="s">
        <v>7182</v>
      </c>
      <c r="G185" t="s">
        <v>7188</v>
      </c>
      <c r="H185" t="s">
        <v>7195</v>
      </c>
      <c r="J185" s="469">
        <v>1</v>
      </c>
    </row>
    <row r="186" spans="2:10">
      <c r="B186" t="s">
        <v>11266</v>
      </c>
      <c r="C186" t="s">
        <v>1264</v>
      </c>
      <c r="D186" t="s">
        <v>1268</v>
      </c>
      <c r="E186" t="s">
        <v>11269</v>
      </c>
      <c r="F186" t="s">
        <v>11261</v>
      </c>
      <c r="G186" t="s">
        <v>11265</v>
      </c>
      <c r="H186" t="s">
        <v>11270</v>
      </c>
      <c r="J186" s="469">
        <v>1</v>
      </c>
    </row>
    <row r="187" spans="2:10">
      <c r="B187" t="s">
        <v>11278</v>
      </c>
      <c r="C187" t="s">
        <v>1264</v>
      </c>
      <c r="D187" t="s">
        <v>1268</v>
      </c>
      <c r="E187" t="s">
        <v>11281</v>
      </c>
      <c r="F187" t="s">
        <v>11274</v>
      </c>
      <c r="G187" t="s">
        <v>11277</v>
      </c>
      <c r="H187" t="s">
        <v>11278</v>
      </c>
      <c r="J187" s="469">
        <v>1</v>
      </c>
    </row>
    <row r="188" spans="2:10">
      <c r="B188" t="s">
        <v>11289</v>
      </c>
      <c r="C188" t="s">
        <v>1264</v>
      </c>
      <c r="D188" t="s">
        <v>1268</v>
      </c>
      <c r="E188" t="s">
        <v>11292</v>
      </c>
      <c r="F188" t="s">
        <v>11285</v>
      </c>
      <c r="G188" t="s">
        <v>11288</v>
      </c>
      <c r="H188" t="s">
        <v>11289</v>
      </c>
      <c r="J188" s="469">
        <v>1</v>
      </c>
    </row>
    <row r="189" spans="2:10">
      <c r="B189" t="s">
        <v>11300</v>
      </c>
      <c r="C189" t="s">
        <v>1264</v>
      </c>
      <c r="D189" t="s">
        <v>1268</v>
      </c>
      <c r="E189" t="s">
        <v>11303</v>
      </c>
      <c r="F189" t="s">
        <v>11296</v>
      </c>
      <c r="G189" t="s">
        <v>11299</v>
      </c>
      <c r="H189" t="s">
        <v>11300</v>
      </c>
      <c r="J189" s="469">
        <v>1</v>
      </c>
    </row>
    <row r="190" spans="2:10">
      <c r="B190" t="s">
        <v>11312</v>
      </c>
      <c r="C190" t="s">
        <v>1264</v>
      </c>
      <c r="D190" t="s">
        <v>1268</v>
      </c>
      <c r="E190" t="s">
        <v>11315</v>
      </c>
      <c r="F190" t="s">
        <v>11307</v>
      </c>
      <c r="G190" t="s">
        <v>11311</v>
      </c>
      <c r="H190" t="s">
        <v>11316</v>
      </c>
      <c r="J190" s="469">
        <v>1</v>
      </c>
    </row>
    <row r="191" spans="2:10">
      <c r="B191" t="s">
        <v>11325</v>
      </c>
      <c r="C191" t="s">
        <v>1264</v>
      </c>
      <c r="D191" t="s">
        <v>1268</v>
      </c>
      <c r="E191" t="s">
        <v>11328</v>
      </c>
      <c r="F191" t="s">
        <v>11320</v>
      </c>
      <c r="G191" t="s">
        <v>11324</v>
      </c>
      <c r="H191" t="s">
        <v>11329</v>
      </c>
      <c r="J191" s="469">
        <v>1</v>
      </c>
    </row>
    <row r="192" spans="2:10">
      <c r="B192" t="s">
        <v>11337</v>
      </c>
      <c r="C192" t="s">
        <v>1264</v>
      </c>
      <c r="D192" t="s">
        <v>1268</v>
      </c>
      <c r="E192" t="s">
        <v>11340</v>
      </c>
      <c r="F192" t="s">
        <v>11333</v>
      </c>
      <c r="G192" t="s">
        <v>11336</v>
      </c>
      <c r="H192" t="s">
        <v>11337</v>
      </c>
      <c r="J192" s="469">
        <v>1</v>
      </c>
    </row>
    <row r="193" spans="2:10">
      <c r="B193" t="s">
        <v>11348</v>
      </c>
      <c r="C193" t="s">
        <v>1264</v>
      </c>
      <c r="D193" t="s">
        <v>1268</v>
      </c>
      <c r="E193" t="s">
        <v>11351</v>
      </c>
      <c r="F193" t="s">
        <v>11344</v>
      </c>
      <c r="G193" t="s">
        <v>11347</v>
      </c>
      <c r="H193" t="s">
        <v>11348</v>
      </c>
      <c r="J193" s="469">
        <v>1</v>
      </c>
    </row>
    <row r="194" spans="2:10">
      <c r="B194" t="s">
        <v>11360</v>
      </c>
      <c r="C194" t="s">
        <v>1264</v>
      </c>
      <c r="D194" t="s">
        <v>1268</v>
      </c>
      <c r="E194" t="s">
        <v>11363</v>
      </c>
      <c r="F194" t="s">
        <v>11355</v>
      </c>
      <c r="G194" t="s">
        <v>11359</v>
      </c>
      <c r="H194" t="s">
        <v>11364</v>
      </c>
      <c r="J194" s="469">
        <v>1</v>
      </c>
    </row>
    <row r="195" spans="2:10">
      <c r="B195" t="s">
        <v>11375</v>
      </c>
      <c r="C195" t="s">
        <v>1264</v>
      </c>
      <c r="D195" t="s">
        <v>1268</v>
      </c>
      <c r="E195" t="s">
        <v>11378</v>
      </c>
      <c r="F195" t="s">
        <v>11368</v>
      </c>
      <c r="G195" t="s">
        <v>11373</v>
      </c>
      <c r="H195" t="s">
        <v>11379</v>
      </c>
      <c r="J195" s="469">
        <v>1</v>
      </c>
    </row>
    <row r="196" spans="2:10">
      <c r="B196" t="s">
        <v>1963</v>
      </c>
      <c r="C196" t="s">
        <v>1291</v>
      </c>
      <c r="D196" t="s">
        <v>1272</v>
      </c>
      <c r="E196" t="s">
        <v>1960</v>
      </c>
      <c r="F196" t="s">
        <v>1756</v>
      </c>
      <c r="G196" t="s">
        <v>1961</v>
      </c>
      <c r="H196" t="s">
        <v>1964</v>
      </c>
      <c r="J196" s="469">
        <v>1</v>
      </c>
    </row>
    <row r="197" spans="2:10">
      <c r="B197" t="s">
        <v>5871</v>
      </c>
      <c r="C197" t="s">
        <v>1280</v>
      </c>
      <c r="D197" t="s">
        <v>1268</v>
      </c>
      <c r="E197" t="s">
        <v>5874</v>
      </c>
      <c r="F197" t="s">
        <v>5866</v>
      </c>
      <c r="G197" t="s">
        <v>5870</v>
      </c>
      <c r="H197" t="s">
        <v>1940</v>
      </c>
      <c r="J197" s="469">
        <v>1</v>
      </c>
    </row>
    <row r="198" spans="2:10">
      <c r="B198" t="s">
        <v>5829</v>
      </c>
      <c r="C198" t="s">
        <v>1280</v>
      </c>
      <c r="D198" t="s">
        <v>1268</v>
      </c>
      <c r="E198" t="s">
        <v>5832</v>
      </c>
      <c r="F198" t="s">
        <v>5823</v>
      </c>
      <c r="G198" t="s">
        <v>5828</v>
      </c>
      <c r="H198" t="s">
        <v>5833</v>
      </c>
      <c r="J198" s="469">
        <v>1</v>
      </c>
    </row>
    <row r="199" spans="2:10">
      <c r="B199" t="s">
        <v>5903</v>
      </c>
      <c r="C199" t="s">
        <v>1280</v>
      </c>
      <c r="D199" t="s">
        <v>1268</v>
      </c>
      <c r="E199" t="s">
        <v>5906</v>
      </c>
      <c r="F199" t="s">
        <v>5898</v>
      </c>
      <c r="G199" t="s">
        <v>5902</v>
      </c>
      <c r="H199" t="s">
        <v>1940</v>
      </c>
      <c r="J199" s="469">
        <v>1</v>
      </c>
    </row>
    <row r="200" spans="2:10">
      <c r="B200" t="s">
        <v>6025</v>
      </c>
      <c r="C200" t="s">
        <v>1280</v>
      </c>
      <c r="D200" t="s">
        <v>1268</v>
      </c>
      <c r="E200" t="s">
        <v>6028</v>
      </c>
      <c r="F200" t="s">
        <v>6020</v>
      </c>
      <c r="G200" t="s">
        <v>6024</v>
      </c>
      <c r="H200" t="s">
        <v>1940</v>
      </c>
      <c r="J200" s="469">
        <v>1</v>
      </c>
    </row>
    <row r="201" spans="2:10">
      <c r="B201" t="s">
        <v>6037</v>
      </c>
      <c r="C201" t="s">
        <v>1280</v>
      </c>
      <c r="D201" t="s">
        <v>1268</v>
      </c>
      <c r="E201" t="s">
        <v>6040</v>
      </c>
      <c r="F201" t="s">
        <v>6032</v>
      </c>
      <c r="G201" t="s">
        <v>6036</v>
      </c>
      <c r="H201" t="s">
        <v>1940</v>
      </c>
      <c r="J201" s="469">
        <v>1</v>
      </c>
    </row>
    <row r="202" spans="2:10">
      <c r="B202" t="s">
        <v>5919</v>
      </c>
      <c r="C202" t="s">
        <v>1280</v>
      </c>
      <c r="D202" t="s">
        <v>1268</v>
      </c>
      <c r="E202" t="s">
        <v>5922</v>
      </c>
      <c r="F202" t="s">
        <v>5914</v>
      </c>
      <c r="G202" t="s">
        <v>5918</v>
      </c>
      <c r="H202" t="s">
        <v>1940</v>
      </c>
      <c r="J202" s="469">
        <v>1</v>
      </c>
    </row>
    <row r="203" spans="2:10">
      <c r="B203" t="s">
        <v>5931</v>
      </c>
      <c r="C203" t="s">
        <v>1280</v>
      </c>
      <c r="D203" t="s">
        <v>1268</v>
      </c>
      <c r="E203" t="s">
        <v>5934</v>
      </c>
      <c r="F203" t="s">
        <v>5926</v>
      </c>
      <c r="G203" t="s">
        <v>5930</v>
      </c>
      <c r="H203" t="s">
        <v>1940</v>
      </c>
      <c r="J203" s="469">
        <v>1</v>
      </c>
    </row>
    <row r="204" spans="2:10">
      <c r="B204" t="s">
        <v>5942</v>
      </c>
      <c r="C204" t="s">
        <v>1280</v>
      </c>
      <c r="D204" t="s">
        <v>1279</v>
      </c>
      <c r="E204" t="s">
        <v>5945</v>
      </c>
      <c r="F204" t="s">
        <v>1224</v>
      </c>
      <c r="G204" t="s">
        <v>5941</v>
      </c>
      <c r="H204" t="s">
        <v>1940</v>
      </c>
      <c r="J204" s="469">
        <v>1</v>
      </c>
    </row>
    <row r="205" spans="2:10">
      <c r="B205" t="s">
        <v>5977</v>
      </c>
      <c r="C205" t="s">
        <v>1280</v>
      </c>
      <c r="D205" t="s">
        <v>1268</v>
      </c>
      <c r="E205" t="s">
        <v>5980</v>
      </c>
      <c r="F205" t="s">
        <v>5972</v>
      </c>
      <c r="G205" t="s">
        <v>5976</v>
      </c>
      <c r="H205" t="s">
        <v>1940</v>
      </c>
      <c r="J205" s="469">
        <v>1</v>
      </c>
    </row>
    <row r="206" spans="2:10">
      <c r="B206" t="s">
        <v>5989</v>
      </c>
      <c r="C206" t="s">
        <v>1280</v>
      </c>
      <c r="D206" t="s">
        <v>1268</v>
      </c>
      <c r="E206" t="s">
        <v>5992</v>
      </c>
      <c r="F206" t="s">
        <v>5984</v>
      </c>
      <c r="G206" t="s">
        <v>5988</v>
      </c>
      <c r="H206" t="s">
        <v>1940</v>
      </c>
      <c r="J206" s="469">
        <v>1</v>
      </c>
    </row>
    <row r="207" spans="2:10">
      <c r="B207" t="s">
        <v>6000</v>
      </c>
      <c r="C207" t="s">
        <v>1280</v>
      </c>
      <c r="D207" t="s">
        <v>1279</v>
      </c>
      <c r="E207" t="s">
        <v>6003</v>
      </c>
      <c r="F207" t="s">
        <v>5996</v>
      </c>
      <c r="G207" t="s">
        <v>5999</v>
      </c>
      <c r="H207" t="s">
        <v>1940</v>
      </c>
      <c r="J207" s="469">
        <v>1</v>
      </c>
    </row>
    <row r="208" spans="2:10">
      <c r="B208" t="s">
        <v>6013</v>
      </c>
      <c r="C208" t="s">
        <v>1280</v>
      </c>
      <c r="D208" t="s">
        <v>1268</v>
      </c>
      <c r="E208" t="s">
        <v>6016</v>
      </c>
      <c r="F208" t="s">
        <v>6009</v>
      </c>
      <c r="G208" t="s">
        <v>6012</v>
      </c>
      <c r="H208" t="s">
        <v>5792</v>
      </c>
      <c r="J208" s="469">
        <v>1</v>
      </c>
    </row>
    <row r="209" spans="2:10">
      <c r="B209" t="s">
        <v>6049</v>
      </c>
      <c r="C209" t="s">
        <v>1280</v>
      </c>
      <c r="D209" t="s">
        <v>1268</v>
      </c>
      <c r="E209" t="s">
        <v>6052</v>
      </c>
      <c r="F209" t="s">
        <v>6044</v>
      </c>
      <c r="G209" t="s">
        <v>6048</v>
      </c>
      <c r="H209" t="s">
        <v>6053</v>
      </c>
      <c r="J209" s="469">
        <v>1</v>
      </c>
    </row>
    <row r="210" spans="2:10">
      <c r="B210" t="s">
        <v>6433</v>
      </c>
      <c r="C210" t="s">
        <v>1280</v>
      </c>
      <c r="D210" t="s">
        <v>1279</v>
      </c>
      <c r="E210" t="s">
        <v>6436</v>
      </c>
      <c r="F210" t="s">
        <v>6429</v>
      </c>
      <c r="G210" t="s">
        <v>6432</v>
      </c>
      <c r="H210" t="s">
        <v>1940</v>
      </c>
      <c r="J210" s="469">
        <v>1</v>
      </c>
    </row>
    <row r="211" spans="2:10">
      <c r="B211" t="s">
        <v>9020</v>
      </c>
      <c r="C211" t="s">
        <v>1311</v>
      </c>
      <c r="D211" t="s">
        <v>1287</v>
      </c>
      <c r="E211" t="s">
        <v>9024</v>
      </c>
      <c r="F211" t="s">
        <v>9015</v>
      </c>
      <c r="G211" t="s">
        <v>9019</v>
      </c>
      <c r="H211" t="s">
        <v>9025</v>
      </c>
      <c r="I211" t="s">
        <v>8567</v>
      </c>
      <c r="J211" s="469">
        <v>1</v>
      </c>
    </row>
    <row r="212" spans="2:10">
      <c r="B212" t="s">
        <v>9325</v>
      </c>
      <c r="C212" t="s">
        <v>1240</v>
      </c>
      <c r="D212" t="s">
        <v>1242</v>
      </c>
      <c r="E212" t="s">
        <v>9329</v>
      </c>
      <c r="F212" t="s">
        <v>9320</v>
      </c>
      <c r="G212" t="s">
        <v>9324</v>
      </c>
      <c r="H212" t="s">
        <v>9330</v>
      </c>
      <c r="I212" t="s">
        <v>8852</v>
      </c>
      <c r="J212" s="469">
        <v>1</v>
      </c>
    </row>
    <row r="213" spans="2:10">
      <c r="B213" t="s">
        <v>9338</v>
      </c>
      <c r="C213" t="s">
        <v>1240</v>
      </c>
      <c r="D213" t="s">
        <v>1242</v>
      </c>
      <c r="E213" t="s">
        <v>9342</v>
      </c>
      <c r="F213" t="s">
        <v>9334</v>
      </c>
      <c r="G213" t="s">
        <v>9337</v>
      </c>
      <c r="H213" t="s">
        <v>1937</v>
      </c>
      <c r="I213" t="s">
        <v>8852</v>
      </c>
      <c r="J213" s="469">
        <v>1</v>
      </c>
    </row>
    <row r="214" spans="2:10">
      <c r="B214" t="s">
        <v>9351</v>
      </c>
      <c r="C214" t="s">
        <v>1240</v>
      </c>
      <c r="D214" t="s">
        <v>1242</v>
      </c>
      <c r="E214" t="s">
        <v>9355</v>
      </c>
      <c r="F214" t="s">
        <v>9346</v>
      </c>
      <c r="G214" t="s">
        <v>9350</v>
      </c>
      <c r="H214" t="s">
        <v>9356</v>
      </c>
      <c r="I214" t="s">
        <v>8852</v>
      </c>
      <c r="J214" s="469">
        <v>1</v>
      </c>
    </row>
    <row r="215" spans="2:10">
      <c r="B215" t="s">
        <v>9365</v>
      </c>
      <c r="C215" t="s">
        <v>1240</v>
      </c>
      <c r="D215" t="s">
        <v>1242</v>
      </c>
      <c r="E215" t="s">
        <v>9369</v>
      </c>
      <c r="F215" t="s">
        <v>9360</v>
      </c>
      <c r="G215" t="s">
        <v>9364</v>
      </c>
      <c r="H215" t="s">
        <v>9370</v>
      </c>
      <c r="I215" t="s">
        <v>8852</v>
      </c>
      <c r="J215" s="469">
        <v>1</v>
      </c>
    </row>
    <row r="216" spans="2:10">
      <c r="B216" t="s">
        <v>9378</v>
      </c>
      <c r="C216" t="s">
        <v>1240</v>
      </c>
      <c r="D216" t="s">
        <v>1287</v>
      </c>
      <c r="E216" t="s">
        <v>9382</v>
      </c>
      <c r="F216" t="s">
        <v>9374</v>
      </c>
      <c r="G216" t="s">
        <v>9377</v>
      </c>
      <c r="H216" t="s">
        <v>1937</v>
      </c>
      <c r="I216" t="s">
        <v>8852</v>
      </c>
      <c r="J216" s="469">
        <v>1</v>
      </c>
    </row>
    <row r="217" spans="2:10">
      <c r="B217" t="s">
        <v>9390</v>
      </c>
      <c r="C217" t="s">
        <v>1240</v>
      </c>
      <c r="D217" t="s">
        <v>1287</v>
      </c>
      <c r="E217" t="s">
        <v>9394</v>
      </c>
      <c r="F217" t="s">
        <v>9386</v>
      </c>
      <c r="G217" t="s">
        <v>9389</v>
      </c>
      <c r="H217" t="s">
        <v>1937</v>
      </c>
      <c r="I217" t="s">
        <v>8852</v>
      </c>
      <c r="J217" s="469">
        <v>1</v>
      </c>
    </row>
    <row r="218" spans="2:10">
      <c r="B218" t="s">
        <v>9402</v>
      </c>
      <c r="C218" t="s">
        <v>1240</v>
      </c>
      <c r="D218" t="s">
        <v>1287</v>
      </c>
      <c r="E218" t="s">
        <v>9406</v>
      </c>
      <c r="F218" t="s">
        <v>9398</v>
      </c>
      <c r="G218" t="s">
        <v>9401</v>
      </c>
      <c r="H218" t="s">
        <v>1937</v>
      </c>
      <c r="I218" t="s">
        <v>8852</v>
      </c>
      <c r="J218" s="469">
        <v>1</v>
      </c>
    </row>
    <row r="219" spans="2:10">
      <c r="B219" t="s">
        <v>9414</v>
      </c>
      <c r="C219" t="s">
        <v>1240</v>
      </c>
      <c r="D219" t="s">
        <v>1287</v>
      </c>
      <c r="E219" t="s">
        <v>9418</v>
      </c>
      <c r="F219" t="s">
        <v>9410</v>
      </c>
      <c r="G219" t="s">
        <v>9413</v>
      </c>
      <c r="H219" t="s">
        <v>1937</v>
      </c>
      <c r="I219" t="s">
        <v>8852</v>
      </c>
      <c r="J219" s="469">
        <v>1</v>
      </c>
    </row>
    <row r="220" spans="2:10">
      <c r="B220" t="s">
        <v>9426</v>
      </c>
      <c r="C220" t="s">
        <v>1240</v>
      </c>
      <c r="D220" t="s">
        <v>1287</v>
      </c>
      <c r="E220" t="s">
        <v>9430</v>
      </c>
      <c r="F220" t="s">
        <v>9422</v>
      </c>
      <c r="G220" t="s">
        <v>9425</v>
      </c>
      <c r="H220" t="s">
        <v>1937</v>
      </c>
      <c r="I220" t="s">
        <v>8852</v>
      </c>
      <c r="J220" s="469">
        <v>1</v>
      </c>
    </row>
    <row r="221" spans="2:10">
      <c r="B221" t="s">
        <v>9436</v>
      </c>
      <c r="C221" t="s">
        <v>1240</v>
      </c>
      <c r="D221" t="s">
        <v>1279</v>
      </c>
      <c r="E221" t="s">
        <v>9439</v>
      </c>
      <c r="F221" t="s">
        <v>1305</v>
      </c>
      <c r="G221" t="s">
        <v>9435</v>
      </c>
      <c r="H221" t="s">
        <v>1937</v>
      </c>
      <c r="I221" t="s">
        <v>8852</v>
      </c>
      <c r="J221" s="469">
        <v>1</v>
      </c>
    </row>
    <row r="222" spans="2:10">
      <c r="B222" t="s">
        <v>1937</v>
      </c>
      <c r="C222" t="s">
        <v>1311</v>
      </c>
      <c r="D222" t="s">
        <v>1242</v>
      </c>
      <c r="E222" t="s">
        <v>8690</v>
      </c>
      <c r="F222" t="s">
        <v>8682</v>
      </c>
      <c r="G222" t="s">
        <v>8685</v>
      </c>
      <c r="H222" t="s">
        <v>1937</v>
      </c>
      <c r="J222" s="469">
        <v>1</v>
      </c>
    </row>
    <row r="223" spans="2:10">
      <c r="C223" t="s">
        <v>1240</v>
      </c>
      <c r="D223" t="s">
        <v>1279</v>
      </c>
      <c r="E223" t="s">
        <v>9481</v>
      </c>
      <c r="F223" t="s">
        <v>1278</v>
      </c>
      <c r="G223" t="s">
        <v>9478</v>
      </c>
      <c r="H223" t="s">
        <v>1937</v>
      </c>
      <c r="I223" t="s">
        <v>8852</v>
      </c>
      <c r="J223" s="469">
        <v>1</v>
      </c>
    </row>
    <row r="224" spans="2:10">
      <c r="E224" t="s">
        <v>9519</v>
      </c>
      <c r="F224" t="s">
        <v>9513</v>
      </c>
      <c r="G224" t="s">
        <v>9516</v>
      </c>
      <c r="H224" t="s">
        <v>1937</v>
      </c>
      <c r="I224" t="s">
        <v>8852</v>
      </c>
      <c r="J224" s="469">
        <v>1</v>
      </c>
    </row>
    <row r="225" spans="2:10">
      <c r="B225" t="s">
        <v>9504</v>
      </c>
      <c r="C225" t="s">
        <v>1240</v>
      </c>
      <c r="D225" t="s">
        <v>1287</v>
      </c>
      <c r="E225" t="s">
        <v>9508</v>
      </c>
      <c r="F225" t="s">
        <v>1286</v>
      </c>
      <c r="G225" t="s">
        <v>9503</v>
      </c>
      <c r="H225" t="s">
        <v>9509</v>
      </c>
      <c r="I225" t="s">
        <v>8852</v>
      </c>
      <c r="J225" s="469">
        <v>1</v>
      </c>
    </row>
    <row r="226" spans="2:10">
      <c r="B226" t="s">
        <v>9131</v>
      </c>
      <c r="C226" t="s">
        <v>1311</v>
      </c>
      <c r="D226" t="s">
        <v>1287</v>
      </c>
      <c r="E226" t="s">
        <v>9135</v>
      </c>
      <c r="F226" t="s">
        <v>9126</v>
      </c>
      <c r="G226" t="s">
        <v>9130</v>
      </c>
      <c r="H226" t="s">
        <v>8777</v>
      </c>
      <c r="I226" t="s">
        <v>8536</v>
      </c>
      <c r="J226" s="469">
        <v>1</v>
      </c>
    </row>
    <row r="227" spans="2:10">
      <c r="B227" t="s">
        <v>8726</v>
      </c>
      <c r="C227" t="s">
        <v>1311</v>
      </c>
      <c r="D227" t="s">
        <v>1242</v>
      </c>
      <c r="E227" t="s">
        <v>8730</v>
      </c>
      <c r="F227" t="s">
        <v>8718</v>
      </c>
      <c r="G227" t="s">
        <v>8725</v>
      </c>
      <c r="H227" t="s">
        <v>8731</v>
      </c>
      <c r="I227" t="s">
        <v>8700</v>
      </c>
      <c r="J227" s="469">
        <v>1</v>
      </c>
    </row>
    <row r="228" spans="2:10">
      <c r="B228" t="s">
        <v>9187</v>
      </c>
      <c r="C228" t="s">
        <v>1311</v>
      </c>
      <c r="D228" t="s">
        <v>1279</v>
      </c>
      <c r="E228" t="s">
        <v>9190</v>
      </c>
      <c r="F228" t="s">
        <v>9181</v>
      </c>
      <c r="G228" t="s">
        <v>9185</v>
      </c>
      <c r="H228" t="s">
        <v>9187</v>
      </c>
      <c r="I228" t="s">
        <v>8536</v>
      </c>
      <c r="J228" s="469">
        <v>1</v>
      </c>
    </row>
    <row r="229" spans="2:10">
      <c r="B229" t="s">
        <v>9229</v>
      </c>
      <c r="C229" t="s">
        <v>1311</v>
      </c>
      <c r="D229" t="s">
        <v>1279</v>
      </c>
      <c r="E229" t="s">
        <v>9232</v>
      </c>
      <c r="F229" t="s">
        <v>9224</v>
      </c>
      <c r="G229" t="s">
        <v>9228</v>
      </c>
      <c r="H229" t="s">
        <v>9229</v>
      </c>
      <c r="I229" t="s">
        <v>8536</v>
      </c>
      <c r="J229" s="469">
        <v>1</v>
      </c>
    </row>
    <row r="230" spans="2:10">
      <c r="B230" t="s">
        <v>9090</v>
      </c>
      <c r="C230" t="s">
        <v>1311</v>
      </c>
      <c r="D230" t="s">
        <v>1242</v>
      </c>
      <c r="E230" t="s">
        <v>9094</v>
      </c>
      <c r="F230" t="s">
        <v>9083</v>
      </c>
      <c r="G230" t="s">
        <v>9088</v>
      </c>
      <c r="H230" t="s">
        <v>9090</v>
      </c>
      <c r="I230" t="s">
        <v>8700</v>
      </c>
      <c r="J230" s="469">
        <v>1</v>
      </c>
    </row>
    <row r="231" spans="2:10">
      <c r="B231" t="s">
        <v>5843</v>
      </c>
      <c r="C231" t="s">
        <v>1280</v>
      </c>
      <c r="D231" t="s">
        <v>1268</v>
      </c>
      <c r="E231" t="s">
        <v>5846</v>
      </c>
      <c r="F231" t="s">
        <v>5837</v>
      </c>
      <c r="G231" t="s">
        <v>5842</v>
      </c>
      <c r="H231" t="s">
        <v>5847</v>
      </c>
      <c r="J231" s="469">
        <v>1</v>
      </c>
    </row>
    <row r="232" spans="2:10">
      <c r="B232" t="s">
        <v>6076</v>
      </c>
      <c r="C232" t="s">
        <v>1280</v>
      </c>
      <c r="D232" t="s">
        <v>1268</v>
      </c>
      <c r="E232" t="s">
        <v>6079</v>
      </c>
      <c r="F232" t="s">
        <v>6072</v>
      </c>
      <c r="G232" t="s">
        <v>6075</v>
      </c>
      <c r="H232" t="s">
        <v>1940</v>
      </c>
      <c r="J232" s="469">
        <v>1</v>
      </c>
    </row>
    <row r="233" spans="2:10">
      <c r="B233" t="s">
        <v>6087</v>
      </c>
      <c r="C233" t="s">
        <v>1280</v>
      </c>
      <c r="D233" t="s">
        <v>1268</v>
      </c>
      <c r="E233" t="s">
        <v>6090</v>
      </c>
      <c r="F233" t="s">
        <v>6083</v>
      </c>
      <c r="G233" t="s">
        <v>6086</v>
      </c>
      <c r="H233" t="s">
        <v>1940</v>
      </c>
      <c r="J233" s="469">
        <v>1</v>
      </c>
    </row>
    <row r="234" spans="2:10">
      <c r="B234" t="s">
        <v>6098</v>
      </c>
      <c r="C234" t="s">
        <v>1280</v>
      </c>
      <c r="D234" t="s">
        <v>1268</v>
      </c>
      <c r="E234" t="s">
        <v>6101</v>
      </c>
      <c r="F234" t="s">
        <v>6094</v>
      </c>
      <c r="G234" t="s">
        <v>6097</v>
      </c>
      <c r="H234" t="s">
        <v>1940</v>
      </c>
      <c r="J234" s="469">
        <v>1</v>
      </c>
    </row>
    <row r="235" spans="2:10">
      <c r="B235" t="s">
        <v>6109</v>
      </c>
      <c r="C235" t="s">
        <v>1280</v>
      </c>
      <c r="D235" t="s">
        <v>1268</v>
      </c>
      <c r="E235" t="s">
        <v>6112</v>
      </c>
      <c r="F235" t="s">
        <v>6105</v>
      </c>
      <c r="G235" t="s">
        <v>6108</v>
      </c>
      <c r="H235" t="s">
        <v>1940</v>
      </c>
      <c r="J235" s="469">
        <v>1</v>
      </c>
    </row>
    <row r="236" spans="2:10">
      <c r="B236" t="s">
        <v>6120</v>
      </c>
      <c r="C236" t="s">
        <v>1280</v>
      </c>
      <c r="D236" t="s">
        <v>1279</v>
      </c>
      <c r="E236" t="s">
        <v>6123</v>
      </c>
      <c r="F236" t="s">
        <v>6116</v>
      </c>
      <c r="G236" t="s">
        <v>6119</v>
      </c>
      <c r="H236" t="s">
        <v>1937</v>
      </c>
      <c r="J236" s="469">
        <v>1</v>
      </c>
    </row>
    <row r="237" spans="2:10">
      <c r="B237" t="s">
        <v>6129</v>
      </c>
      <c r="C237" t="s">
        <v>1280</v>
      </c>
      <c r="D237" t="s">
        <v>1268</v>
      </c>
      <c r="E237" t="s">
        <v>6132</v>
      </c>
      <c r="F237" t="s">
        <v>6125</v>
      </c>
      <c r="G237" t="s">
        <v>6128</v>
      </c>
      <c r="H237" t="s">
        <v>1940</v>
      </c>
      <c r="J237" s="469">
        <v>1</v>
      </c>
    </row>
    <row r="238" spans="2:10">
      <c r="B238" t="s">
        <v>6144</v>
      </c>
      <c r="C238" t="s">
        <v>1280</v>
      </c>
      <c r="D238" t="s">
        <v>1268</v>
      </c>
      <c r="E238" t="s">
        <v>6147</v>
      </c>
      <c r="F238" t="s">
        <v>6140</v>
      </c>
      <c r="G238" t="s">
        <v>6143</v>
      </c>
      <c r="H238" t="s">
        <v>1940</v>
      </c>
      <c r="J238" s="469">
        <v>1</v>
      </c>
    </row>
    <row r="239" spans="2:10">
      <c r="B239" t="s">
        <v>6154</v>
      </c>
      <c r="C239" t="s">
        <v>1280</v>
      </c>
      <c r="D239" t="s">
        <v>1279</v>
      </c>
      <c r="E239" t="s">
        <v>6157</v>
      </c>
      <c r="F239" t="s">
        <v>1237</v>
      </c>
      <c r="G239" t="s">
        <v>6153</v>
      </c>
      <c r="H239" t="s">
        <v>1937</v>
      </c>
      <c r="J239" s="469">
        <v>1</v>
      </c>
    </row>
    <row r="240" spans="2:10">
      <c r="B240" t="s">
        <v>6172</v>
      </c>
      <c r="C240" t="s">
        <v>1280</v>
      </c>
      <c r="D240" t="s">
        <v>1268</v>
      </c>
      <c r="E240" t="s">
        <v>6175</v>
      </c>
      <c r="F240" t="s">
        <v>6168</v>
      </c>
      <c r="G240" t="s">
        <v>6171</v>
      </c>
      <c r="H240" t="s">
        <v>1940</v>
      </c>
      <c r="J240" s="469">
        <v>1</v>
      </c>
    </row>
    <row r="241" spans="2:10">
      <c r="B241" t="s">
        <v>1973</v>
      </c>
      <c r="C241" t="s">
        <v>1291</v>
      </c>
      <c r="D241" t="s">
        <v>1272</v>
      </c>
      <c r="E241" t="s">
        <v>1970</v>
      </c>
      <c r="F241" t="s">
        <v>1972</v>
      </c>
      <c r="G241" t="s">
        <v>1971</v>
      </c>
      <c r="H241" t="s">
        <v>1940</v>
      </c>
      <c r="J241" s="469">
        <v>1</v>
      </c>
    </row>
    <row r="242" spans="2:10">
      <c r="B242" t="s">
        <v>1982</v>
      </c>
      <c r="C242" t="s">
        <v>1291</v>
      </c>
      <c r="D242" t="s">
        <v>1268</v>
      </c>
      <c r="E242" t="s">
        <v>1979</v>
      </c>
      <c r="F242" t="s">
        <v>1981</v>
      </c>
      <c r="G242" t="s">
        <v>1980</v>
      </c>
      <c r="H242" t="s">
        <v>1940</v>
      </c>
      <c r="J242" s="469">
        <v>1</v>
      </c>
    </row>
    <row r="243" spans="2:10">
      <c r="B243" t="s">
        <v>2028</v>
      </c>
      <c r="C243" t="s">
        <v>1291</v>
      </c>
      <c r="D243" t="s">
        <v>1268</v>
      </c>
      <c r="E243" t="s">
        <v>2024</v>
      </c>
      <c r="F243" t="s">
        <v>2026</v>
      </c>
      <c r="G243" t="s">
        <v>2025</v>
      </c>
      <c r="H243" t="s">
        <v>2030</v>
      </c>
      <c r="J243" s="469">
        <v>1</v>
      </c>
    </row>
    <row r="244" spans="2:10">
      <c r="B244" t="s">
        <v>8632</v>
      </c>
      <c r="C244" t="s">
        <v>1311</v>
      </c>
      <c r="D244" t="s">
        <v>1242</v>
      </c>
      <c r="E244" t="s">
        <v>8636</v>
      </c>
      <c r="F244" t="s">
        <v>8623</v>
      </c>
      <c r="G244" t="s">
        <v>8631</v>
      </c>
      <c r="H244" t="s">
        <v>8637</v>
      </c>
      <c r="I244" t="s">
        <v>8586</v>
      </c>
      <c r="J244" s="469">
        <v>1</v>
      </c>
    </row>
    <row r="245" spans="2:10">
      <c r="B245" t="s">
        <v>8858</v>
      </c>
      <c r="C245" t="s">
        <v>1311</v>
      </c>
      <c r="D245" t="s">
        <v>1287</v>
      </c>
      <c r="E245" t="s">
        <v>8862</v>
      </c>
      <c r="F245" t="s">
        <v>8846</v>
      </c>
      <c r="G245" t="s">
        <v>8856</v>
      </c>
      <c r="H245" t="s">
        <v>8863</v>
      </c>
      <c r="I245" t="s">
        <v>8852</v>
      </c>
      <c r="J245" s="469">
        <v>1</v>
      </c>
    </row>
    <row r="246" spans="2:10">
      <c r="B246" t="s">
        <v>8879</v>
      </c>
      <c r="C246" t="s">
        <v>1311</v>
      </c>
      <c r="D246" t="s">
        <v>1287</v>
      </c>
      <c r="E246" t="s">
        <v>8883</v>
      </c>
      <c r="F246" t="s">
        <v>8869</v>
      </c>
      <c r="G246" t="s">
        <v>8877</v>
      </c>
      <c r="H246" t="s">
        <v>8884</v>
      </c>
      <c r="I246" t="s">
        <v>8852</v>
      </c>
      <c r="J246" s="469">
        <v>1</v>
      </c>
    </row>
    <row r="247" spans="2:10">
      <c r="B247" t="s">
        <v>8897</v>
      </c>
      <c r="C247" t="s">
        <v>1311</v>
      </c>
      <c r="D247" t="s">
        <v>1287</v>
      </c>
      <c r="E247" t="s">
        <v>8901</v>
      </c>
      <c r="F247" t="s">
        <v>8889</v>
      </c>
      <c r="G247" t="s">
        <v>8895</v>
      </c>
      <c r="H247" t="s">
        <v>8863</v>
      </c>
      <c r="I247" t="s">
        <v>8852</v>
      </c>
      <c r="J247" s="469">
        <v>1</v>
      </c>
    </row>
    <row r="248" spans="2:10">
      <c r="B248" t="s">
        <v>8915</v>
      </c>
      <c r="C248" t="s">
        <v>1311</v>
      </c>
      <c r="D248" t="s">
        <v>1287</v>
      </c>
      <c r="E248" t="s">
        <v>8919</v>
      </c>
      <c r="F248" t="s">
        <v>8905</v>
      </c>
      <c r="G248" t="s">
        <v>8913</v>
      </c>
      <c r="H248" t="s">
        <v>8920</v>
      </c>
      <c r="I248" t="s">
        <v>8567</v>
      </c>
      <c r="J248" s="469">
        <v>1</v>
      </c>
    </row>
    <row r="249" spans="2:10">
      <c r="B249" t="s">
        <v>8935</v>
      </c>
      <c r="C249" t="s">
        <v>1311</v>
      </c>
      <c r="D249" t="s">
        <v>1287</v>
      </c>
      <c r="E249" t="s">
        <v>8939</v>
      </c>
      <c r="F249" t="s">
        <v>8926</v>
      </c>
      <c r="G249" t="s">
        <v>8933</v>
      </c>
      <c r="H249" t="s">
        <v>8940</v>
      </c>
      <c r="I249" t="s">
        <v>8931</v>
      </c>
      <c r="J249" s="469">
        <v>1</v>
      </c>
    </row>
    <row r="250" spans="2:10">
      <c r="B250" t="s">
        <v>8955</v>
      </c>
      <c r="C250" t="s">
        <v>1311</v>
      </c>
      <c r="D250" t="s">
        <v>1287</v>
      </c>
      <c r="E250" t="s">
        <v>8959</v>
      </c>
      <c r="F250" t="s">
        <v>8945</v>
      </c>
      <c r="G250" t="s">
        <v>8953</v>
      </c>
      <c r="H250" t="s">
        <v>8960</v>
      </c>
      <c r="I250" t="s">
        <v>8931</v>
      </c>
      <c r="J250" s="469">
        <v>1</v>
      </c>
    </row>
    <row r="251" spans="2:10">
      <c r="B251" t="s">
        <v>8971</v>
      </c>
      <c r="C251" t="s">
        <v>1311</v>
      </c>
      <c r="D251" t="s">
        <v>1287</v>
      </c>
      <c r="E251" t="s">
        <v>8975</v>
      </c>
      <c r="F251" t="s">
        <v>8964</v>
      </c>
      <c r="G251" t="s">
        <v>8969</v>
      </c>
      <c r="H251" t="s">
        <v>8971</v>
      </c>
      <c r="I251" t="s">
        <v>8567</v>
      </c>
      <c r="J251" s="469">
        <v>1</v>
      </c>
    </row>
    <row r="252" spans="2:10">
      <c r="B252" t="s">
        <v>8986</v>
      </c>
      <c r="C252" t="s">
        <v>1311</v>
      </c>
      <c r="D252" t="s">
        <v>1287</v>
      </c>
      <c r="E252" t="s">
        <v>8990</v>
      </c>
      <c r="F252" t="s">
        <v>8979</v>
      </c>
      <c r="G252" t="s">
        <v>8984</v>
      </c>
      <c r="H252" t="s">
        <v>8986</v>
      </c>
      <c r="I252" t="s">
        <v>8567</v>
      </c>
      <c r="J252" s="469">
        <v>1</v>
      </c>
    </row>
    <row r="253" spans="2:10">
      <c r="B253" t="s">
        <v>9001</v>
      </c>
      <c r="C253" t="s">
        <v>1311</v>
      </c>
      <c r="D253" t="s">
        <v>1287</v>
      </c>
      <c r="E253" t="s">
        <v>9005</v>
      </c>
      <c r="F253" t="s">
        <v>8994</v>
      </c>
      <c r="G253" t="s">
        <v>8999</v>
      </c>
      <c r="H253" t="s">
        <v>9001</v>
      </c>
      <c r="I253" t="s">
        <v>8567</v>
      </c>
      <c r="J253" s="469">
        <v>1</v>
      </c>
    </row>
    <row r="254" spans="2:10">
      <c r="B254" t="s">
        <v>9299</v>
      </c>
      <c r="C254" t="s">
        <v>1240</v>
      </c>
      <c r="D254" t="s">
        <v>1242</v>
      </c>
      <c r="E254" t="s">
        <v>9303</v>
      </c>
      <c r="F254" t="s">
        <v>1239</v>
      </c>
      <c r="G254" t="s">
        <v>9298</v>
      </c>
      <c r="H254" t="s">
        <v>9299</v>
      </c>
      <c r="I254" t="s">
        <v>8852</v>
      </c>
      <c r="J254" s="469">
        <v>1</v>
      </c>
    </row>
    <row r="255" spans="2:10">
      <c r="B255" t="s">
        <v>9312</v>
      </c>
      <c r="C255" t="s">
        <v>1240</v>
      </c>
      <c r="D255" t="s">
        <v>1242</v>
      </c>
      <c r="E255" t="s">
        <v>9316</v>
      </c>
      <c r="F255" t="s">
        <v>9307</v>
      </c>
      <c r="G255" t="s">
        <v>9311</v>
      </c>
      <c r="H255" t="s">
        <v>9312</v>
      </c>
      <c r="I255" t="s">
        <v>8852</v>
      </c>
      <c r="J255" s="469">
        <v>1</v>
      </c>
    </row>
    <row r="256" spans="2:10">
      <c r="B256" t="s">
        <v>9457</v>
      </c>
      <c r="C256" t="s">
        <v>1240</v>
      </c>
      <c r="D256" t="s">
        <v>1287</v>
      </c>
      <c r="E256" t="s">
        <v>9461</v>
      </c>
      <c r="F256" t="s">
        <v>9453</v>
      </c>
      <c r="G256" t="s">
        <v>9456</v>
      </c>
      <c r="H256" t="s">
        <v>1937</v>
      </c>
      <c r="I256" t="s">
        <v>8852</v>
      </c>
      <c r="J256" s="469">
        <v>1</v>
      </c>
    </row>
    <row r="257" spans="1:10">
      <c r="B257" t="s">
        <v>9469</v>
      </c>
      <c r="C257" t="s">
        <v>1240</v>
      </c>
      <c r="D257" t="s">
        <v>1287</v>
      </c>
      <c r="E257" t="s">
        <v>9473</v>
      </c>
      <c r="F257" t="s">
        <v>9465</v>
      </c>
      <c r="G257" t="s">
        <v>9468</v>
      </c>
      <c r="H257" t="s">
        <v>1937</v>
      </c>
      <c r="I257" t="s">
        <v>8852</v>
      </c>
      <c r="J257" s="469">
        <v>1</v>
      </c>
    </row>
    <row r="258" spans="1:10">
      <c r="B258" t="s">
        <v>9542</v>
      </c>
      <c r="C258" t="s">
        <v>1311</v>
      </c>
      <c r="D258" t="s">
        <v>1242</v>
      </c>
      <c r="E258" t="s">
        <v>9546</v>
      </c>
      <c r="F258" t="s">
        <v>9537</v>
      </c>
      <c r="G258" t="s">
        <v>9541</v>
      </c>
      <c r="H258" t="s">
        <v>9547</v>
      </c>
      <c r="I258" t="s">
        <v>8700</v>
      </c>
      <c r="J258" s="469">
        <v>1</v>
      </c>
    </row>
    <row r="259" spans="1:10">
      <c r="B259" t="s">
        <v>9564</v>
      </c>
      <c r="C259" t="s">
        <v>1311</v>
      </c>
      <c r="D259" t="s">
        <v>1242</v>
      </c>
      <c r="E259" t="s">
        <v>9568</v>
      </c>
      <c r="F259" t="s">
        <v>9559</v>
      </c>
      <c r="G259" t="s">
        <v>9563</v>
      </c>
      <c r="H259" t="s">
        <v>9564</v>
      </c>
      <c r="I259" t="s">
        <v>9561</v>
      </c>
      <c r="J259" s="469">
        <v>1</v>
      </c>
    </row>
    <row r="260" spans="1:10">
      <c r="B260" t="s">
        <v>9583</v>
      </c>
      <c r="C260" t="s">
        <v>1311</v>
      </c>
      <c r="D260" t="s">
        <v>1242</v>
      </c>
      <c r="E260" t="s">
        <v>9587</v>
      </c>
      <c r="F260" t="s">
        <v>9573</v>
      </c>
      <c r="G260" t="s">
        <v>9581</v>
      </c>
      <c r="H260" t="s">
        <v>9583</v>
      </c>
      <c r="I260" t="s">
        <v>9579</v>
      </c>
      <c r="J260" s="469">
        <v>1</v>
      </c>
    </row>
    <row r="261" spans="1:10">
      <c r="B261" t="s">
        <v>9600</v>
      </c>
      <c r="C261" t="s">
        <v>1311</v>
      </c>
      <c r="D261" t="s">
        <v>1287</v>
      </c>
      <c r="E261" t="s">
        <v>9604</v>
      </c>
      <c r="F261" t="s">
        <v>9593</v>
      </c>
      <c r="G261" t="s">
        <v>9598</v>
      </c>
      <c r="H261" t="s">
        <v>9600</v>
      </c>
      <c r="I261" t="s">
        <v>9579</v>
      </c>
      <c r="J261" s="469">
        <v>1</v>
      </c>
    </row>
    <row r="262" spans="1:10">
      <c r="B262" t="s">
        <v>9613</v>
      </c>
      <c r="C262" t="s">
        <v>1311</v>
      </c>
      <c r="D262" t="s">
        <v>1242</v>
      </c>
      <c r="E262" t="s">
        <v>9617</v>
      </c>
      <c r="F262" t="s">
        <v>9608</v>
      </c>
      <c r="G262" t="s">
        <v>9612</v>
      </c>
      <c r="H262" t="s">
        <v>9618</v>
      </c>
      <c r="I262" t="s">
        <v>9579</v>
      </c>
      <c r="J262" s="469">
        <v>1</v>
      </c>
    </row>
    <row r="263" spans="1:10">
      <c r="B263" t="s">
        <v>2181</v>
      </c>
      <c r="C263" t="s">
        <v>1253</v>
      </c>
      <c r="D263" t="s">
        <v>1279</v>
      </c>
      <c r="E263" t="s">
        <v>2179</v>
      </c>
      <c r="F263" t="s">
        <v>2180</v>
      </c>
      <c r="G263" t="s">
        <v>2178</v>
      </c>
      <c r="H263" t="s">
        <v>1940</v>
      </c>
      <c r="J263" s="469">
        <v>1</v>
      </c>
    </row>
    <row r="264" spans="1:10">
      <c r="B264" t="s">
        <v>11117</v>
      </c>
      <c r="C264" t="s">
        <v>1253</v>
      </c>
      <c r="D264" t="s">
        <v>1268</v>
      </c>
      <c r="E264" t="s">
        <v>11120</v>
      </c>
      <c r="F264" t="s">
        <v>11112</v>
      </c>
      <c r="G264" t="s">
        <v>11116</v>
      </c>
      <c r="H264" t="s">
        <v>11121</v>
      </c>
      <c r="J264" s="469">
        <v>1</v>
      </c>
    </row>
    <row r="265" spans="1:10">
      <c r="B265" t="s">
        <v>11169</v>
      </c>
      <c r="C265" t="s">
        <v>1253</v>
      </c>
      <c r="D265" t="s">
        <v>1268</v>
      </c>
      <c r="E265" t="s">
        <v>11172</v>
      </c>
      <c r="F265" t="s">
        <v>11163</v>
      </c>
      <c r="G265" t="s">
        <v>11168</v>
      </c>
      <c r="H265" t="s">
        <v>11173</v>
      </c>
      <c r="J265" s="469">
        <v>1</v>
      </c>
    </row>
    <row r="266" spans="1:10">
      <c r="B266" t="s">
        <v>11388</v>
      </c>
      <c r="C266" t="s">
        <v>1264</v>
      </c>
      <c r="D266" t="s">
        <v>1268</v>
      </c>
      <c r="E266" t="s">
        <v>11391</v>
      </c>
      <c r="F266" t="s">
        <v>11383</v>
      </c>
      <c r="G266" t="s">
        <v>11387</v>
      </c>
      <c r="H266" t="s">
        <v>11392</v>
      </c>
      <c r="J266" s="469">
        <v>1</v>
      </c>
    </row>
    <row r="267" spans="1:10">
      <c r="B267" t="s">
        <v>11402</v>
      </c>
      <c r="C267" t="s">
        <v>1264</v>
      </c>
      <c r="D267" t="s">
        <v>1279</v>
      </c>
      <c r="E267" t="s">
        <v>11405</v>
      </c>
      <c r="F267" t="s">
        <v>11396</v>
      </c>
      <c r="G267" t="s">
        <v>11400</v>
      </c>
      <c r="H267" t="s">
        <v>1940</v>
      </c>
      <c r="J267" s="469">
        <v>1</v>
      </c>
    </row>
    <row r="268" spans="1:10">
      <c r="B268" t="s">
        <v>11683</v>
      </c>
      <c r="C268" t="s">
        <v>1264</v>
      </c>
      <c r="D268" t="s">
        <v>1268</v>
      </c>
      <c r="E268" t="s">
        <v>11686</v>
      </c>
      <c r="F268" t="s">
        <v>11678</v>
      </c>
      <c r="G268" t="s">
        <v>11682</v>
      </c>
      <c r="H268" t="s">
        <v>11687</v>
      </c>
      <c r="J268" s="469">
        <v>1</v>
      </c>
    </row>
    <row r="269" spans="1:10">
      <c r="B269" t="s">
        <v>11796</v>
      </c>
      <c r="C269" t="s">
        <v>1264</v>
      </c>
      <c r="D269" t="s">
        <v>1268</v>
      </c>
      <c r="E269" t="s">
        <v>11799</v>
      </c>
      <c r="F269" t="s">
        <v>11789</v>
      </c>
      <c r="G269" t="s">
        <v>11794</v>
      </c>
      <c r="H269" t="s">
        <v>11800</v>
      </c>
      <c r="J269" s="469">
        <v>1</v>
      </c>
    </row>
    <row r="270" spans="1:10">
      <c r="B270" t="s">
        <v>11811</v>
      </c>
      <c r="C270" t="s">
        <v>1264</v>
      </c>
      <c r="D270" t="s">
        <v>1268</v>
      </c>
      <c r="E270" t="s">
        <v>11815</v>
      </c>
      <c r="F270" t="s">
        <v>11805</v>
      </c>
      <c r="G270" t="s">
        <v>11810</v>
      </c>
      <c r="H270" t="s">
        <v>11816</v>
      </c>
      <c r="J270" s="469">
        <v>1</v>
      </c>
    </row>
    <row r="271" spans="1:10">
      <c r="A271" t="s">
        <v>2327</v>
      </c>
      <c r="B271" t="s">
        <v>12235</v>
      </c>
      <c r="C271" t="s">
        <v>1245</v>
      </c>
      <c r="D271" t="s">
        <v>1279</v>
      </c>
      <c r="E271" t="s">
        <v>13184</v>
      </c>
      <c r="F271" t="s">
        <v>2307</v>
      </c>
      <c r="G271" t="s">
        <v>2326</v>
      </c>
      <c r="H271" t="s">
        <v>12235</v>
      </c>
      <c r="J271" s="469">
        <v>1</v>
      </c>
    </row>
    <row r="272" spans="1:10">
      <c r="A272" t="s">
        <v>2320</v>
      </c>
      <c r="B272" t="s">
        <v>2323</v>
      </c>
      <c r="C272" t="s">
        <v>1245</v>
      </c>
      <c r="D272" t="s">
        <v>1268</v>
      </c>
      <c r="E272" t="s">
        <v>2329</v>
      </c>
      <c r="F272" t="s">
        <v>2316</v>
      </c>
      <c r="G272" t="s">
        <v>2322</v>
      </c>
      <c r="H272" t="s">
        <v>2330</v>
      </c>
      <c r="J272" s="469">
        <v>1</v>
      </c>
    </row>
    <row r="273" spans="1:10">
      <c r="A273" t="s">
        <v>2355</v>
      </c>
      <c r="B273" t="s">
        <v>2358</v>
      </c>
      <c r="C273" t="s">
        <v>1269</v>
      </c>
      <c r="D273" t="s">
        <v>1279</v>
      </c>
      <c r="E273" t="s">
        <v>2362</v>
      </c>
      <c r="F273" t="s">
        <v>2351</v>
      </c>
      <c r="G273" t="s">
        <v>2357</v>
      </c>
      <c r="H273" t="s">
        <v>2358</v>
      </c>
      <c r="J273" s="469">
        <v>1</v>
      </c>
    </row>
    <row r="274" spans="1:10">
      <c r="A274" t="s">
        <v>2369</v>
      </c>
      <c r="B274" t="s">
        <v>2371</v>
      </c>
      <c r="C274" t="s">
        <v>1269</v>
      </c>
      <c r="D274" t="s">
        <v>1268</v>
      </c>
      <c r="E274" t="s">
        <v>2374</v>
      </c>
      <c r="F274" t="s">
        <v>2364</v>
      </c>
      <c r="G274" t="s">
        <v>2370</v>
      </c>
      <c r="H274" t="s">
        <v>2375</v>
      </c>
      <c r="J274" s="469">
        <v>1</v>
      </c>
    </row>
    <row r="275" spans="1:10">
      <c r="A275" t="s">
        <v>2385</v>
      </c>
      <c r="B275" t="s">
        <v>2387</v>
      </c>
      <c r="C275" t="s">
        <v>1269</v>
      </c>
      <c r="D275" t="s">
        <v>1268</v>
      </c>
      <c r="E275" t="s">
        <v>2390</v>
      </c>
      <c r="F275" t="s">
        <v>2380</v>
      </c>
      <c r="G275" t="s">
        <v>2386</v>
      </c>
      <c r="H275" t="s">
        <v>2391</v>
      </c>
      <c r="J275" s="469">
        <v>1</v>
      </c>
    </row>
    <row r="276" spans="1:10">
      <c r="A276" t="s">
        <v>2401</v>
      </c>
      <c r="B276" t="s">
        <v>2403</v>
      </c>
      <c r="C276" t="s">
        <v>1269</v>
      </c>
      <c r="D276" t="s">
        <v>1268</v>
      </c>
      <c r="E276" t="s">
        <v>2406</v>
      </c>
      <c r="F276" t="s">
        <v>2396</v>
      </c>
      <c r="G276" t="s">
        <v>2402</v>
      </c>
      <c r="H276" t="s">
        <v>2407</v>
      </c>
      <c r="J276" s="469">
        <v>1</v>
      </c>
    </row>
    <row r="277" spans="1:10">
      <c r="A277" t="s">
        <v>2415</v>
      </c>
      <c r="B277" t="s">
        <v>2417</v>
      </c>
      <c r="C277" t="s">
        <v>1269</v>
      </c>
      <c r="D277" t="s">
        <v>1279</v>
      </c>
      <c r="E277" t="s">
        <v>2420</v>
      </c>
      <c r="F277" t="s">
        <v>2412</v>
      </c>
      <c r="G277" t="s">
        <v>2416</v>
      </c>
      <c r="H277" t="s">
        <v>2417</v>
      </c>
      <c r="J277" s="469">
        <v>1</v>
      </c>
    </row>
    <row r="278" spans="1:10">
      <c r="A278" t="s">
        <v>2427</v>
      </c>
      <c r="B278" t="s">
        <v>2429</v>
      </c>
      <c r="C278" t="s">
        <v>1269</v>
      </c>
      <c r="D278" t="s">
        <v>1268</v>
      </c>
      <c r="E278" t="s">
        <v>2432</v>
      </c>
      <c r="F278" t="s">
        <v>2422</v>
      </c>
      <c r="G278" t="s">
        <v>2428</v>
      </c>
      <c r="H278" t="s">
        <v>2433</v>
      </c>
      <c r="J278" s="469">
        <v>1</v>
      </c>
    </row>
    <row r="279" spans="1:10">
      <c r="A279" t="s">
        <v>2443</v>
      </c>
      <c r="B279" t="s">
        <v>2445</v>
      </c>
      <c r="C279" t="s">
        <v>1269</v>
      </c>
      <c r="D279" t="s">
        <v>1268</v>
      </c>
      <c r="E279" t="s">
        <v>2448</v>
      </c>
      <c r="F279" t="s">
        <v>2438</v>
      </c>
      <c r="G279" t="s">
        <v>2444</v>
      </c>
      <c r="H279" t="s">
        <v>2449</v>
      </c>
      <c r="J279" s="469">
        <v>1</v>
      </c>
    </row>
    <row r="280" spans="1:10">
      <c r="A280" t="s">
        <v>2486</v>
      </c>
      <c r="B280" t="s">
        <v>2489</v>
      </c>
      <c r="C280" t="s">
        <v>1269</v>
      </c>
      <c r="D280" t="s">
        <v>1272</v>
      </c>
      <c r="E280" t="s">
        <v>2493</v>
      </c>
      <c r="F280" t="s">
        <v>2481</v>
      </c>
      <c r="G280" t="s">
        <v>2487</v>
      </c>
      <c r="H280" t="s">
        <v>2494</v>
      </c>
      <c r="J280" s="469">
        <v>1</v>
      </c>
    </row>
    <row r="281" spans="1:10">
      <c r="A281" t="s">
        <v>2528</v>
      </c>
      <c r="B281" t="s">
        <v>2531</v>
      </c>
      <c r="C281" t="s">
        <v>1269</v>
      </c>
      <c r="D281" t="s">
        <v>1268</v>
      </c>
      <c r="E281" t="s">
        <v>2534</v>
      </c>
      <c r="F281" t="s">
        <v>2523</v>
      </c>
      <c r="G281" t="s">
        <v>2529</v>
      </c>
      <c r="H281" t="s">
        <v>2535</v>
      </c>
      <c r="J281" s="469">
        <v>1</v>
      </c>
    </row>
    <row r="282" spans="1:10">
      <c r="A282" t="s">
        <v>2625</v>
      </c>
      <c r="B282" t="s">
        <v>2627</v>
      </c>
      <c r="C282" t="s">
        <v>1269</v>
      </c>
      <c r="D282" t="s">
        <v>1268</v>
      </c>
      <c r="E282" t="s">
        <v>2631</v>
      </c>
      <c r="F282" t="s">
        <v>2620</v>
      </c>
      <c r="G282" t="s">
        <v>2626</v>
      </c>
      <c r="H282" t="s">
        <v>2632</v>
      </c>
      <c r="J282" s="469">
        <v>1</v>
      </c>
    </row>
    <row r="283" spans="1:10">
      <c r="A283" t="s">
        <v>2639</v>
      </c>
      <c r="B283" t="s">
        <v>2641</v>
      </c>
      <c r="C283" t="s">
        <v>1269</v>
      </c>
      <c r="D283" t="s">
        <v>1279</v>
      </c>
      <c r="E283" t="s">
        <v>2644</v>
      </c>
      <c r="F283" t="s">
        <v>2636</v>
      </c>
      <c r="G283" t="s">
        <v>2640</v>
      </c>
      <c r="H283" t="s">
        <v>2641</v>
      </c>
      <c r="J283" s="469">
        <v>1</v>
      </c>
    </row>
    <row r="284" spans="1:10">
      <c r="A284" t="s">
        <v>2690</v>
      </c>
      <c r="B284" t="s">
        <v>2692</v>
      </c>
      <c r="C284" t="s">
        <v>1269</v>
      </c>
      <c r="D284" t="s">
        <v>1268</v>
      </c>
      <c r="E284" t="s">
        <v>2695</v>
      </c>
      <c r="F284" t="s">
        <v>2686</v>
      </c>
      <c r="G284" t="s">
        <v>2691</v>
      </c>
      <c r="H284" t="s">
        <v>2696</v>
      </c>
      <c r="J284" s="469">
        <v>1</v>
      </c>
    </row>
    <row r="285" spans="1:10">
      <c r="A285" t="s">
        <v>2703</v>
      </c>
      <c r="B285" t="s">
        <v>2705</v>
      </c>
      <c r="C285" t="s">
        <v>1269</v>
      </c>
      <c r="D285" t="s">
        <v>1268</v>
      </c>
      <c r="E285" t="s">
        <v>2708</v>
      </c>
      <c r="F285" t="s">
        <v>2700</v>
      </c>
      <c r="G285" t="s">
        <v>2704</v>
      </c>
      <c r="H285" t="s">
        <v>2696</v>
      </c>
      <c r="J285" s="469">
        <v>1</v>
      </c>
    </row>
    <row r="286" spans="1:10">
      <c r="A286" t="s">
        <v>2717</v>
      </c>
      <c r="B286" t="s">
        <v>2719</v>
      </c>
      <c r="C286" t="s">
        <v>1269</v>
      </c>
      <c r="D286" t="s">
        <v>1268</v>
      </c>
      <c r="E286" t="s">
        <v>2723</v>
      </c>
      <c r="F286" t="s">
        <v>2712</v>
      </c>
      <c r="G286" t="s">
        <v>2718</v>
      </c>
      <c r="H286" t="s">
        <v>2724</v>
      </c>
      <c r="J286" s="469">
        <v>1</v>
      </c>
    </row>
    <row r="287" spans="1:10">
      <c r="A287" t="s">
        <v>2734</v>
      </c>
      <c r="B287" t="s">
        <v>2737</v>
      </c>
      <c r="C287" t="s">
        <v>1269</v>
      </c>
      <c r="D287" t="s">
        <v>1268</v>
      </c>
      <c r="E287" t="s">
        <v>2741</v>
      </c>
      <c r="F287" t="s">
        <v>2728</v>
      </c>
      <c r="G287" t="s">
        <v>2735</v>
      </c>
      <c r="H287" t="s">
        <v>2742</v>
      </c>
      <c r="J287" s="469">
        <v>1</v>
      </c>
    </row>
    <row r="288" spans="1:10">
      <c r="A288" t="s">
        <v>2752</v>
      </c>
      <c r="B288" t="s">
        <v>2755</v>
      </c>
      <c r="C288" t="s">
        <v>1269</v>
      </c>
      <c r="D288" t="s">
        <v>1268</v>
      </c>
      <c r="E288" t="s">
        <v>2759</v>
      </c>
      <c r="F288" t="s">
        <v>2746</v>
      </c>
      <c r="G288" t="s">
        <v>2753</v>
      </c>
      <c r="H288" t="s">
        <v>2760</v>
      </c>
      <c r="J288" s="469">
        <v>1</v>
      </c>
    </row>
    <row r="289" spans="1:10">
      <c r="A289" t="s">
        <v>2767</v>
      </c>
      <c r="B289" t="s">
        <v>2769</v>
      </c>
      <c r="C289" t="s">
        <v>1269</v>
      </c>
      <c r="D289" t="s">
        <v>1268</v>
      </c>
      <c r="E289" t="s">
        <v>2772</v>
      </c>
      <c r="F289" t="s">
        <v>2764</v>
      </c>
      <c r="G289" t="s">
        <v>2768</v>
      </c>
      <c r="H289" t="s">
        <v>2773</v>
      </c>
      <c r="J289" s="469">
        <v>1</v>
      </c>
    </row>
    <row r="290" spans="1:10">
      <c r="A290" t="s">
        <v>2902</v>
      </c>
      <c r="B290" t="s">
        <v>2903</v>
      </c>
      <c r="C290" t="s">
        <v>1269</v>
      </c>
      <c r="D290" t="s">
        <v>1268</v>
      </c>
      <c r="E290" t="s">
        <v>2907</v>
      </c>
      <c r="F290" t="s">
        <v>2899</v>
      </c>
      <c r="G290" t="s">
        <v>2903</v>
      </c>
      <c r="H290" t="s">
        <v>2908</v>
      </c>
      <c r="J290" s="469">
        <v>1</v>
      </c>
    </row>
    <row r="291" spans="1:10">
      <c r="A291" t="s">
        <v>2915</v>
      </c>
      <c r="B291" t="s">
        <v>2916</v>
      </c>
      <c r="C291" t="s">
        <v>1269</v>
      </c>
      <c r="D291" t="s">
        <v>1268</v>
      </c>
      <c r="E291" t="s">
        <v>2920</v>
      </c>
      <c r="F291" t="s">
        <v>2912</v>
      </c>
      <c r="G291" t="s">
        <v>2916</v>
      </c>
      <c r="H291" t="s">
        <v>2921</v>
      </c>
      <c r="J291" s="469">
        <v>1</v>
      </c>
    </row>
    <row r="292" spans="1:10">
      <c r="A292" t="s">
        <v>2931</v>
      </c>
      <c r="B292" t="s">
        <v>2933</v>
      </c>
      <c r="C292" t="s">
        <v>1269</v>
      </c>
      <c r="D292" t="s">
        <v>1268</v>
      </c>
      <c r="E292" t="s">
        <v>2937</v>
      </c>
      <c r="F292" t="s">
        <v>2925</v>
      </c>
      <c r="G292" t="s">
        <v>2932</v>
      </c>
      <c r="H292" t="s">
        <v>2938</v>
      </c>
      <c r="J292" s="469">
        <v>1</v>
      </c>
    </row>
    <row r="293" spans="1:10">
      <c r="A293" t="s">
        <v>3033</v>
      </c>
      <c r="B293" t="s">
        <v>3035</v>
      </c>
      <c r="C293" t="s">
        <v>1269</v>
      </c>
      <c r="D293" t="s">
        <v>1268</v>
      </c>
      <c r="E293" t="s">
        <v>3039</v>
      </c>
      <c r="F293" t="s">
        <v>3028</v>
      </c>
      <c r="G293" t="s">
        <v>3034</v>
      </c>
      <c r="H293" t="s">
        <v>3040</v>
      </c>
      <c r="J293" s="469">
        <v>1</v>
      </c>
    </row>
    <row r="294" spans="1:10">
      <c r="A294" t="s">
        <v>3050</v>
      </c>
      <c r="B294" t="s">
        <v>3053</v>
      </c>
      <c r="C294" t="s">
        <v>1269</v>
      </c>
      <c r="D294" t="s">
        <v>1268</v>
      </c>
      <c r="E294" t="s">
        <v>3057</v>
      </c>
      <c r="F294" t="s">
        <v>3044</v>
      </c>
      <c r="G294" t="s">
        <v>3051</v>
      </c>
      <c r="H294" t="s">
        <v>3058</v>
      </c>
      <c r="J294" s="469">
        <v>1</v>
      </c>
    </row>
    <row r="295" spans="1:10">
      <c r="A295" t="s">
        <v>3068</v>
      </c>
      <c r="B295" t="s">
        <v>3071</v>
      </c>
      <c r="C295" t="s">
        <v>1269</v>
      </c>
      <c r="D295" t="s">
        <v>1268</v>
      </c>
      <c r="E295" t="s">
        <v>3075</v>
      </c>
      <c r="F295" t="s">
        <v>3062</v>
      </c>
      <c r="G295" t="s">
        <v>3069</v>
      </c>
      <c r="H295" t="s">
        <v>3076</v>
      </c>
      <c r="J295" s="469">
        <v>1</v>
      </c>
    </row>
    <row r="296" spans="1:10">
      <c r="A296" t="s">
        <v>3085</v>
      </c>
      <c r="B296" t="s">
        <v>3087</v>
      </c>
      <c r="C296" t="s">
        <v>1269</v>
      </c>
      <c r="D296" t="s">
        <v>1268</v>
      </c>
      <c r="E296" t="s">
        <v>3091</v>
      </c>
      <c r="F296" t="s">
        <v>3080</v>
      </c>
      <c r="G296" t="s">
        <v>3086</v>
      </c>
      <c r="H296" t="s">
        <v>3092</v>
      </c>
      <c r="J296" s="469">
        <v>1</v>
      </c>
    </row>
    <row r="297" spans="1:10">
      <c r="A297" t="s">
        <v>3141</v>
      </c>
      <c r="B297" t="s">
        <v>3144</v>
      </c>
      <c r="C297" t="s">
        <v>1269</v>
      </c>
      <c r="D297" t="s">
        <v>1268</v>
      </c>
      <c r="E297" t="s">
        <v>3148</v>
      </c>
      <c r="F297" t="s">
        <v>3135</v>
      </c>
      <c r="G297" t="s">
        <v>3142</v>
      </c>
      <c r="H297" t="s">
        <v>3149</v>
      </c>
      <c r="J297" s="469">
        <v>1</v>
      </c>
    </row>
    <row r="298" spans="1:10">
      <c r="A298" t="s">
        <v>3159</v>
      </c>
      <c r="B298" t="s">
        <v>3162</v>
      </c>
      <c r="C298" t="s">
        <v>1269</v>
      </c>
      <c r="D298" t="s">
        <v>1268</v>
      </c>
      <c r="E298" t="s">
        <v>3167</v>
      </c>
      <c r="F298" t="s">
        <v>3153</v>
      </c>
      <c r="G298" t="s">
        <v>3160</v>
      </c>
      <c r="H298" t="s">
        <v>3168</v>
      </c>
      <c r="J298" s="469">
        <v>1</v>
      </c>
    </row>
    <row r="299" spans="1:10">
      <c r="A299" t="s">
        <v>3178</v>
      </c>
      <c r="B299" t="s">
        <v>3181</v>
      </c>
      <c r="C299" t="s">
        <v>1269</v>
      </c>
      <c r="D299" t="s">
        <v>1268</v>
      </c>
      <c r="E299" t="s">
        <v>3185</v>
      </c>
      <c r="F299" t="s">
        <v>3172</v>
      </c>
      <c r="G299" t="s">
        <v>3179</v>
      </c>
      <c r="H299" t="s">
        <v>3186</v>
      </c>
      <c r="J299" s="469">
        <v>1</v>
      </c>
    </row>
    <row r="300" spans="1:10">
      <c r="A300" t="s">
        <v>2545</v>
      </c>
      <c r="B300" t="s">
        <v>2548</v>
      </c>
      <c r="C300" t="s">
        <v>1269</v>
      </c>
      <c r="D300" t="s">
        <v>1268</v>
      </c>
      <c r="E300" t="s">
        <v>2552</v>
      </c>
      <c r="F300" t="s">
        <v>2539</v>
      </c>
      <c r="G300" t="s">
        <v>2546</v>
      </c>
      <c r="H300" t="s">
        <v>2553</v>
      </c>
      <c r="J300" s="469">
        <v>1</v>
      </c>
    </row>
    <row r="301" spans="1:10">
      <c r="A301" t="s">
        <v>4978</v>
      </c>
      <c r="B301" t="s">
        <v>4980</v>
      </c>
      <c r="C301" t="s">
        <v>1325</v>
      </c>
      <c r="D301" t="s">
        <v>1279</v>
      </c>
      <c r="E301" t="s">
        <v>4983</v>
      </c>
      <c r="F301" t="s">
        <v>4975</v>
      </c>
      <c r="G301" t="s">
        <v>4979</v>
      </c>
      <c r="H301" t="s">
        <v>4980</v>
      </c>
      <c r="J301" s="469">
        <v>1</v>
      </c>
    </row>
    <row r="302" spans="1:10">
      <c r="A302" t="s">
        <v>4989</v>
      </c>
      <c r="B302" t="s">
        <v>4992</v>
      </c>
      <c r="C302" t="s">
        <v>1325</v>
      </c>
      <c r="D302" t="s">
        <v>1268</v>
      </c>
      <c r="E302" t="s">
        <v>4995</v>
      </c>
      <c r="F302" t="s">
        <v>4985</v>
      </c>
      <c r="G302" t="s">
        <v>4990</v>
      </c>
      <c r="H302" t="s">
        <v>4992</v>
      </c>
      <c r="J302" s="469">
        <v>1</v>
      </c>
    </row>
    <row r="303" spans="1:10">
      <c r="A303" t="s">
        <v>4699</v>
      </c>
      <c r="B303" t="s">
        <v>4701</v>
      </c>
      <c r="C303" t="s">
        <v>1325</v>
      </c>
      <c r="D303" t="s">
        <v>1268</v>
      </c>
      <c r="E303" t="s">
        <v>4704</v>
      </c>
      <c r="F303" t="s">
        <v>4695</v>
      </c>
      <c r="G303" t="s">
        <v>4700</v>
      </c>
      <c r="H303" t="s">
        <v>4705</v>
      </c>
      <c r="J303" s="469">
        <v>1</v>
      </c>
    </row>
    <row r="304" spans="1:10">
      <c r="A304" t="s">
        <v>5008</v>
      </c>
      <c r="B304" t="s">
        <v>5010</v>
      </c>
      <c r="C304" t="s">
        <v>1325</v>
      </c>
      <c r="D304" t="s">
        <v>1268</v>
      </c>
      <c r="E304" t="s">
        <v>5013</v>
      </c>
      <c r="F304" t="s">
        <v>5004</v>
      </c>
      <c r="G304" t="s">
        <v>5009</v>
      </c>
      <c r="H304" t="s">
        <v>5014</v>
      </c>
      <c r="J304" s="469">
        <v>1</v>
      </c>
    </row>
    <row r="305" spans="1:10">
      <c r="A305" t="s">
        <v>5021</v>
      </c>
      <c r="B305" t="s">
        <v>5023</v>
      </c>
      <c r="C305" t="s">
        <v>1325</v>
      </c>
      <c r="D305" t="s">
        <v>1268</v>
      </c>
      <c r="E305" t="s">
        <v>5026</v>
      </c>
      <c r="F305" t="s">
        <v>5018</v>
      </c>
      <c r="G305" t="s">
        <v>5022</v>
      </c>
      <c r="H305" t="s">
        <v>5023</v>
      </c>
      <c r="J305" s="469">
        <v>1</v>
      </c>
    </row>
    <row r="306" spans="1:10">
      <c r="A306" t="s">
        <v>5033</v>
      </c>
      <c r="B306" t="s">
        <v>5035</v>
      </c>
      <c r="C306" t="s">
        <v>1325</v>
      </c>
      <c r="D306" t="s">
        <v>1268</v>
      </c>
      <c r="E306" t="s">
        <v>5038</v>
      </c>
      <c r="F306" t="s">
        <v>5030</v>
      </c>
      <c r="G306" t="s">
        <v>5034</v>
      </c>
      <c r="H306" t="s">
        <v>5035</v>
      </c>
      <c r="J306" s="469">
        <v>1</v>
      </c>
    </row>
    <row r="307" spans="1:10">
      <c r="A307" t="s">
        <v>5061</v>
      </c>
      <c r="B307" t="s">
        <v>5064</v>
      </c>
      <c r="C307" t="s">
        <v>1325</v>
      </c>
      <c r="D307" t="s">
        <v>1268</v>
      </c>
      <c r="E307" t="s">
        <v>5067</v>
      </c>
      <c r="F307" t="s">
        <v>5057</v>
      </c>
      <c r="G307" t="s">
        <v>5062</v>
      </c>
      <c r="H307" t="s">
        <v>5064</v>
      </c>
      <c r="J307" s="469">
        <v>1</v>
      </c>
    </row>
    <row r="308" spans="1:10">
      <c r="A308" t="s">
        <v>5088</v>
      </c>
      <c r="B308" t="s">
        <v>5090</v>
      </c>
      <c r="C308" t="s">
        <v>1325</v>
      </c>
      <c r="D308" t="s">
        <v>1268</v>
      </c>
      <c r="E308" t="s">
        <v>5094</v>
      </c>
      <c r="F308" t="s">
        <v>5083</v>
      </c>
      <c r="G308" t="s">
        <v>5089</v>
      </c>
      <c r="H308" t="s">
        <v>5095</v>
      </c>
      <c r="J308" s="469">
        <v>1</v>
      </c>
    </row>
    <row r="309" spans="1:10">
      <c r="A309" t="s">
        <v>5104</v>
      </c>
      <c r="B309" t="s">
        <v>5106</v>
      </c>
      <c r="C309" t="s">
        <v>1325</v>
      </c>
      <c r="D309" t="s">
        <v>1268</v>
      </c>
      <c r="E309" t="s">
        <v>5110</v>
      </c>
      <c r="F309" t="s">
        <v>5099</v>
      </c>
      <c r="G309" t="s">
        <v>5105</v>
      </c>
      <c r="H309" t="s">
        <v>5111</v>
      </c>
      <c r="J309" s="469">
        <v>1</v>
      </c>
    </row>
    <row r="310" spans="1:10">
      <c r="A310" t="s">
        <v>4687</v>
      </c>
      <c r="B310" t="s">
        <v>4689</v>
      </c>
      <c r="C310" t="s">
        <v>1325</v>
      </c>
      <c r="D310" t="s">
        <v>1279</v>
      </c>
      <c r="E310" t="s">
        <v>4693</v>
      </c>
      <c r="F310" t="s">
        <v>4684</v>
      </c>
      <c r="G310" t="s">
        <v>4688</v>
      </c>
      <c r="H310" t="s">
        <v>4689</v>
      </c>
      <c r="J310" s="469">
        <v>1</v>
      </c>
    </row>
    <row r="311" spans="1:10">
      <c r="A311" t="s">
        <v>4712</v>
      </c>
      <c r="B311" t="s">
        <v>4714</v>
      </c>
      <c r="C311" t="s">
        <v>1325</v>
      </c>
      <c r="D311" t="s">
        <v>1268</v>
      </c>
      <c r="E311" t="s">
        <v>4717</v>
      </c>
      <c r="F311" t="s">
        <v>4708</v>
      </c>
      <c r="G311" t="s">
        <v>4713</v>
      </c>
      <c r="H311" t="s">
        <v>4718</v>
      </c>
      <c r="J311" s="469">
        <v>1</v>
      </c>
    </row>
    <row r="312" spans="1:10">
      <c r="A312" t="s">
        <v>4727</v>
      </c>
      <c r="B312" t="s">
        <v>4730</v>
      </c>
      <c r="C312" t="s">
        <v>1325</v>
      </c>
      <c r="D312" t="s">
        <v>1268</v>
      </c>
      <c r="E312" t="s">
        <v>4733</v>
      </c>
      <c r="F312" t="s">
        <v>4722</v>
      </c>
      <c r="G312" t="s">
        <v>4728</v>
      </c>
      <c r="H312" t="s">
        <v>4734</v>
      </c>
      <c r="J312" s="469">
        <v>1</v>
      </c>
    </row>
    <row r="313" spans="1:10">
      <c r="A313" t="s">
        <v>4741</v>
      </c>
      <c r="B313" t="s">
        <v>4743</v>
      </c>
      <c r="C313" t="s">
        <v>1325</v>
      </c>
      <c r="D313" t="s">
        <v>1268</v>
      </c>
      <c r="E313" t="s">
        <v>4746</v>
      </c>
      <c r="F313" t="s">
        <v>4738</v>
      </c>
      <c r="G313" t="s">
        <v>4742</v>
      </c>
      <c r="H313" t="s">
        <v>4742</v>
      </c>
      <c r="J313" s="469">
        <v>1</v>
      </c>
    </row>
    <row r="314" spans="1:10">
      <c r="A314" t="s">
        <v>4755</v>
      </c>
      <c r="B314" t="s">
        <v>4757</v>
      </c>
      <c r="C314" t="s">
        <v>1325</v>
      </c>
      <c r="D314" t="s">
        <v>1268</v>
      </c>
      <c r="E314" t="s">
        <v>4760</v>
      </c>
      <c r="F314" t="s">
        <v>4750</v>
      </c>
      <c r="G314" t="s">
        <v>4756</v>
      </c>
      <c r="H314" t="s">
        <v>4761</v>
      </c>
      <c r="J314" s="469">
        <v>1</v>
      </c>
    </row>
    <row r="315" spans="1:10">
      <c r="A315" t="s">
        <v>4770</v>
      </c>
      <c r="B315" t="s">
        <v>4772</v>
      </c>
      <c r="C315" t="s">
        <v>1325</v>
      </c>
      <c r="D315" t="s">
        <v>1268</v>
      </c>
      <c r="E315" t="s">
        <v>4775</v>
      </c>
      <c r="F315" t="s">
        <v>4765</v>
      </c>
      <c r="G315" t="s">
        <v>4771</v>
      </c>
      <c r="H315" t="s">
        <v>4776</v>
      </c>
      <c r="J315" s="469">
        <v>1</v>
      </c>
    </row>
    <row r="316" spans="1:10">
      <c r="A316" t="s">
        <v>4802</v>
      </c>
      <c r="B316" t="s">
        <v>4804</v>
      </c>
      <c r="C316" t="s">
        <v>1325</v>
      </c>
      <c r="D316" t="s">
        <v>1268</v>
      </c>
      <c r="E316" t="s">
        <v>4807</v>
      </c>
      <c r="F316" t="s">
        <v>4797</v>
      </c>
      <c r="G316" t="s">
        <v>4803</v>
      </c>
      <c r="H316" t="s">
        <v>4808</v>
      </c>
      <c r="J316" s="469">
        <v>1</v>
      </c>
    </row>
    <row r="317" spans="1:10">
      <c r="A317" t="s">
        <v>4835</v>
      </c>
      <c r="B317" t="s">
        <v>4837</v>
      </c>
      <c r="C317" t="s">
        <v>1325</v>
      </c>
      <c r="D317" t="s">
        <v>1268</v>
      </c>
      <c r="E317" t="s">
        <v>4840</v>
      </c>
      <c r="F317" t="s">
        <v>4831</v>
      </c>
      <c r="G317" t="s">
        <v>4836</v>
      </c>
      <c r="H317" t="s">
        <v>4841</v>
      </c>
      <c r="J317" s="469">
        <v>1</v>
      </c>
    </row>
    <row r="318" spans="1:10">
      <c r="A318" t="s">
        <v>4919</v>
      </c>
      <c r="B318" t="s">
        <v>4921</v>
      </c>
      <c r="C318" t="s">
        <v>1325</v>
      </c>
      <c r="D318" t="s">
        <v>1268</v>
      </c>
      <c r="E318" t="s">
        <v>4924</v>
      </c>
      <c r="F318" t="s">
        <v>4915</v>
      </c>
      <c r="G318" t="s">
        <v>4920</v>
      </c>
      <c r="H318" t="s">
        <v>4925</v>
      </c>
      <c r="J318" s="469">
        <v>1</v>
      </c>
    </row>
    <row r="319" spans="1:10">
      <c r="A319" t="s">
        <v>4949</v>
      </c>
      <c r="B319" t="s">
        <v>4951</v>
      </c>
      <c r="C319" t="s">
        <v>1325</v>
      </c>
      <c r="D319" t="s">
        <v>1268</v>
      </c>
      <c r="E319" t="s">
        <v>4954</v>
      </c>
      <c r="F319" t="s">
        <v>4945</v>
      </c>
      <c r="G319" t="s">
        <v>4950</v>
      </c>
      <c r="H319" t="s">
        <v>4955</v>
      </c>
      <c r="J319" s="469">
        <v>1</v>
      </c>
    </row>
    <row r="320" spans="1:10">
      <c r="A320" t="s">
        <v>5045</v>
      </c>
      <c r="B320" t="s">
        <v>5047</v>
      </c>
      <c r="C320" t="s">
        <v>1325</v>
      </c>
      <c r="D320" t="s">
        <v>1279</v>
      </c>
      <c r="E320" t="s">
        <v>5050</v>
      </c>
      <c r="F320" t="s">
        <v>5042</v>
      </c>
      <c r="G320" t="s">
        <v>5046</v>
      </c>
      <c r="H320" t="s">
        <v>5047</v>
      </c>
      <c r="J320" s="469">
        <v>1</v>
      </c>
    </row>
    <row r="321" spans="1:10">
      <c r="A321" t="s">
        <v>5074</v>
      </c>
      <c r="B321" t="s">
        <v>5076</v>
      </c>
      <c r="C321" t="s">
        <v>1325</v>
      </c>
      <c r="D321" t="s">
        <v>1268</v>
      </c>
      <c r="E321" t="s">
        <v>5079</v>
      </c>
      <c r="F321" t="s">
        <v>5071</v>
      </c>
      <c r="G321" t="s">
        <v>5075</v>
      </c>
      <c r="H321" t="s">
        <v>5076</v>
      </c>
      <c r="J321" s="469">
        <v>1</v>
      </c>
    </row>
    <row r="322" spans="1:10">
      <c r="A322" t="s">
        <v>2457</v>
      </c>
      <c r="B322" t="s">
        <v>2459</v>
      </c>
      <c r="C322" t="s">
        <v>1269</v>
      </c>
      <c r="D322" t="s">
        <v>1279</v>
      </c>
      <c r="E322" t="s">
        <v>2462</v>
      </c>
      <c r="F322" t="s">
        <v>2454</v>
      </c>
      <c r="G322" t="s">
        <v>2458</v>
      </c>
      <c r="H322" t="s">
        <v>2459</v>
      </c>
      <c r="J322" s="469">
        <v>1</v>
      </c>
    </row>
    <row r="323" spans="1:10">
      <c r="A323" t="s">
        <v>2609</v>
      </c>
      <c r="B323" t="s">
        <v>2611</v>
      </c>
      <c r="C323" t="s">
        <v>1269</v>
      </c>
      <c r="D323" t="s">
        <v>1268</v>
      </c>
      <c r="E323" t="s">
        <v>2615</v>
      </c>
      <c r="F323" t="s">
        <v>2603</v>
      </c>
      <c r="G323" t="s">
        <v>2610</v>
      </c>
      <c r="H323" t="s">
        <v>2616</v>
      </c>
      <c r="J323" s="469">
        <v>1</v>
      </c>
    </row>
    <row r="324" spans="1:10">
      <c r="A324" t="s">
        <v>2676</v>
      </c>
      <c r="B324" t="s">
        <v>2678</v>
      </c>
      <c r="C324" t="s">
        <v>1269</v>
      </c>
      <c r="D324" t="s">
        <v>1268</v>
      </c>
      <c r="E324" t="s">
        <v>2681</v>
      </c>
      <c r="F324" t="s">
        <v>2672</v>
      </c>
      <c r="G324" t="s">
        <v>2677</v>
      </c>
      <c r="H324" t="s">
        <v>2682</v>
      </c>
      <c r="J324" s="469">
        <v>1</v>
      </c>
    </row>
    <row r="325" spans="1:10">
      <c r="A325" t="s">
        <v>4786</v>
      </c>
      <c r="B325" t="s">
        <v>4789</v>
      </c>
      <c r="C325" t="s">
        <v>1325</v>
      </c>
      <c r="D325" t="s">
        <v>1268</v>
      </c>
      <c r="E325" t="s">
        <v>4792</v>
      </c>
      <c r="F325" t="s">
        <v>4780</v>
      </c>
      <c r="G325" t="s">
        <v>4787</v>
      </c>
      <c r="H325" t="s">
        <v>4793</v>
      </c>
      <c r="J325" s="469">
        <v>1</v>
      </c>
    </row>
    <row r="326" spans="1:10">
      <c r="A326" t="s">
        <v>4819</v>
      </c>
      <c r="B326" t="s">
        <v>4822</v>
      </c>
      <c r="C326" t="s">
        <v>1325</v>
      </c>
      <c r="D326" t="s">
        <v>1268</v>
      </c>
      <c r="E326" t="s">
        <v>4826</v>
      </c>
      <c r="F326" t="s">
        <v>4812</v>
      </c>
      <c r="G326" t="s">
        <v>4820</v>
      </c>
      <c r="H326" t="s">
        <v>4827</v>
      </c>
      <c r="J326" s="469">
        <v>1</v>
      </c>
    </row>
    <row r="327" spans="1:10">
      <c r="A327" t="s">
        <v>4852</v>
      </c>
      <c r="B327" t="s">
        <v>4855</v>
      </c>
      <c r="C327" t="s">
        <v>1325</v>
      </c>
      <c r="D327" t="s">
        <v>1268</v>
      </c>
      <c r="E327" t="s">
        <v>4859</v>
      </c>
      <c r="F327" t="s">
        <v>4845</v>
      </c>
      <c r="G327" t="s">
        <v>4853</v>
      </c>
      <c r="H327" t="s">
        <v>4860</v>
      </c>
      <c r="J327" s="469">
        <v>1</v>
      </c>
    </row>
    <row r="328" spans="1:10">
      <c r="A328" t="s">
        <v>4870</v>
      </c>
      <c r="B328" t="s">
        <v>4873</v>
      </c>
      <c r="C328" t="s">
        <v>1325</v>
      </c>
      <c r="D328" t="s">
        <v>1268</v>
      </c>
      <c r="E328" t="s">
        <v>4876</v>
      </c>
      <c r="F328" t="s">
        <v>4864</v>
      </c>
      <c r="G328" t="s">
        <v>4871</v>
      </c>
      <c r="H328" t="s">
        <v>4877</v>
      </c>
      <c r="J328" s="469">
        <v>1</v>
      </c>
    </row>
    <row r="329" spans="1:10">
      <c r="A329" t="s">
        <v>4887</v>
      </c>
      <c r="B329" t="s">
        <v>4890</v>
      </c>
      <c r="C329" t="s">
        <v>1325</v>
      </c>
      <c r="D329" t="s">
        <v>1268</v>
      </c>
      <c r="E329" t="s">
        <v>4893</v>
      </c>
      <c r="F329" t="s">
        <v>4881</v>
      </c>
      <c r="G329" t="s">
        <v>4888</v>
      </c>
      <c r="H329" t="s">
        <v>4894</v>
      </c>
      <c r="J329" s="469">
        <v>1</v>
      </c>
    </row>
    <row r="330" spans="1:10">
      <c r="A330" t="s">
        <v>4904</v>
      </c>
      <c r="B330" t="s">
        <v>4907</v>
      </c>
      <c r="C330" t="s">
        <v>1325</v>
      </c>
      <c r="D330" t="s">
        <v>1268</v>
      </c>
      <c r="E330" t="s">
        <v>4910</v>
      </c>
      <c r="F330" t="s">
        <v>4898</v>
      </c>
      <c r="G330" t="s">
        <v>4905</v>
      </c>
      <c r="H330" t="s">
        <v>4911</v>
      </c>
      <c r="J330" s="469">
        <v>1</v>
      </c>
    </row>
    <row r="331" spans="1:10">
      <c r="A331" t="s">
        <v>4934</v>
      </c>
      <c r="B331" t="s">
        <v>4937</v>
      </c>
      <c r="C331" t="s">
        <v>1325</v>
      </c>
      <c r="D331" t="s">
        <v>1268</v>
      </c>
      <c r="E331" t="s">
        <v>4940</v>
      </c>
      <c r="F331" t="s">
        <v>4929</v>
      </c>
      <c r="G331" t="s">
        <v>4935</v>
      </c>
      <c r="H331" t="s">
        <v>4941</v>
      </c>
      <c r="J331" s="469">
        <v>1</v>
      </c>
    </row>
    <row r="332" spans="1:10">
      <c r="A332" t="s">
        <v>4964</v>
      </c>
      <c r="B332" t="s">
        <v>4967</v>
      </c>
      <c r="C332" t="s">
        <v>1325</v>
      </c>
      <c r="D332" t="s">
        <v>1268</v>
      </c>
      <c r="E332" t="s">
        <v>4970</v>
      </c>
      <c r="F332" t="s">
        <v>4959</v>
      </c>
      <c r="G332" t="s">
        <v>4965</v>
      </c>
      <c r="H332" t="s">
        <v>4971</v>
      </c>
      <c r="J332" s="469">
        <v>1</v>
      </c>
    </row>
    <row r="333" spans="1:10">
      <c r="A333" t="s">
        <v>2340</v>
      </c>
      <c r="B333" t="s">
        <v>2342</v>
      </c>
      <c r="C333" t="s">
        <v>1245</v>
      </c>
      <c r="D333" t="s">
        <v>1268</v>
      </c>
      <c r="E333" t="s">
        <v>2345</v>
      </c>
      <c r="F333" t="s">
        <v>2335</v>
      </c>
      <c r="G333" t="s">
        <v>2341</v>
      </c>
      <c r="H333" t="s">
        <v>2346</v>
      </c>
      <c r="J333" s="469">
        <v>1</v>
      </c>
    </row>
    <row r="334" spans="1:10">
      <c r="A334" t="s">
        <v>2504</v>
      </c>
      <c r="B334" t="s">
        <v>2507</v>
      </c>
      <c r="C334" t="s">
        <v>1269</v>
      </c>
      <c r="D334" t="s">
        <v>1272</v>
      </c>
      <c r="E334" t="s">
        <v>2511</v>
      </c>
      <c r="F334" t="s">
        <v>2498</v>
      </c>
      <c r="G334" t="s">
        <v>2505</v>
      </c>
      <c r="H334" t="s">
        <v>2512</v>
      </c>
      <c r="J334" s="469">
        <v>1</v>
      </c>
    </row>
    <row r="335" spans="1:10">
      <c r="A335" t="s">
        <v>2826</v>
      </c>
      <c r="B335" t="s">
        <v>2829</v>
      </c>
      <c r="C335" t="s">
        <v>1269</v>
      </c>
      <c r="D335" t="s">
        <v>1268</v>
      </c>
      <c r="E335" t="s">
        <v>2832</v>
      </c>
      <c r="F335" t="s">
        <v>2821</v>
      </c>
      <c r="G335" t="s">
        <v>2827</v>
      </c>
      <c r="H335" t="s">
        <v>2833</v>
      </c>
      <c r="J335" s="469">
        <v>1</v>
      </c>
    </row>
    <row r="336" spans="1:10">
      <c r="A336" t="s">
        <v>2843</v>
      </c>
      <c r="B336" t="s">
        <v>2846</v>
      </c>
      <c r="C336" t="s">
        <v>1269</v>
      </c>
      <c r="D336" t="s">
        <v>1268</v>
      </c>
      <c r="E336" t="s">
        <v>2849</v>
      </c>
      <c r="F336" t="s">
        <v>2837</v>
      </c>
      <c r="G336" t="s">
        <v>2844</v>
      </c>
      <c r="H336" t="s">
        <v>2850</v>
      </c>
      <c r="J336" s="469">
        <v>1</v>
      </c>
    </row>
    <row r="337" spans="1:10">
      <c r="A337" t="s">
        <v>2858</v>
      </c>
      <c r="B337" t="s">
        <v>2861</v>
      </c>
      <c r="C337" t="s">
        <v>1269</v>
      </c>
      <c r="D337" t="s">
        <v>1268</v>
      </c>
      <c r="E337" t="s">
        <v>2864</v>
      </c>
      <c r="F337" t="s">
        <v>2854</v>
      </c>
      <c r="G337" t="s">
        <v>2859</v>
      </c>
      <c r="H337" t="s">
        <v>2696</v>
      </c>
      <c r="J337" s="469">
        <v>1</v>
      </c>
    </row>
    <row r="338" spans="1:10">
      <c r="A338" t="s">
        <v>2872</v>
      </c>
      <c r="B338" t="s">
        <v>2875</v>
      </c>
      <c r="C338" t="s">
        <v>1269</v>
      </c>
      <c r="D338" t="s">
        <v>1268</v>
      </c>
      <c r="E338" t="s">
        <v>2878</v>
      </c>
      <c r="F338" t="s">
        <v>2868</v>
      </c>
      <c r="G338" t="s">
        <v>2873</v>
      </c>
      <c r="H338" t="s">
        <v>2696</v>
      </c>
      <c r="J338" s="469">
        <v>1</v>
      </c>
    </row>
    <row r="339" spans="1:10">
      <c r="A339" t="s">
        <v>2948</v>
      </c>
      <c r="B339" t="s">
        <v>2950</v>
      </c>
      <c r="C339" t="s">
        <v>1269</v>
      </c>
      <c r="D339" t="s">
        <v>1268</v>
      </c>
      <c r="E339" t="s">
        <v>2954</v>
      </c>
      <c r="F339" t="s">
        <v>2942</v>
      </c>
      <c r="G339" t="s">
        <v>2949</v>
      </c>
      <c r="H339" t="s">
        <v>2955</v>
      </c>
      <c r="J339" s="469">
        <v>1</v>
      </c>
    </row>
    <row r="340" spans="1:10">
      <c r="A340" t="s">
        <v>2979</v>
      </c>
      <c r="B340" t="s">
        <v>2981</v>
      </c>
      <c r="C340" t="s">
        <v>1269</v>
      </c>
      <c r="D340" t="s">
        <v>1268</v>
      </c>
      <c r="E340" t="s">
        <v>2984</v>
      </c>
      <c r="F340" t="s">
        <v>2975</v>
      </c>
      <c r="G340" t="s">
        <v>2007</v>
      </c>
      <c r="H340" t="s">
        <v>2696</v>
      </c>
      <c r="J340" s="469">
        <v>1</v>
      </c>
    </row>
    <row r="341" spans="1:10">
      <c r="A341" t="s">
        <v>2992</v>
      </c>
      <c r="B341" t="s">
        <v>2995</v>
      </c>
      <c r="C341" t="s">
        <v>1269</v>
      </c>
      <c r="D341" t="s">
        <v>1268</v>
      </c>
      <c r="E341" t="s">
        <v>2998</v>
      </c>
      <c r="F341" t="s">
        <v>2988</v>
      </c>
      <c r="G341" t="s">
        <v>2993</v>
      </c>
      <c r="H341" t="s">
        <v>2696</v>
      </c>
      <c r="J341" s="469">
        <v>1</v>
      </c>
    </row>
    <row r="342" spans="1:10">
      <c r="A342" t="s">
        <v>3005</v>
      </c>
      <c r="B342" t="s">
        <v>3008</v>
      </c>
      <c r="C342" t="s">
        <v>1269</v>
      </c>
      <c r="D342" t="s">
        <v>1268</v>
      </c>
      <c r="E342" t="s">
        <v>3011</v>
      </c>
      <c r="F342" t="s">
        <v>3002</v>
      </c>
      <c r="G342" t="s">
        <v>3006</v>
      </c>
      <c r="H342" t="s">
        <v>2696</v>
      </c>
      <c r="J342" s="469">
        <v>1</v>
      </c>
    </row>
    <row r="343" spans="1:10">
      <c r="A343" t="s">
        <v>3018</v>
      </c>
      <c r="B343" t="s">
        <v>3021</v>
      </c>
      <c r="C343" t="s">
        <v>1269</v>
      </c>
      <c r="D343" t="s">
        <v>1268</v>
      </c>
      <c r="E343" t="s">
        <v>3024</v>
      </c>
      <c r="F343" t="s">
        <v>3015</v>
      </c>
      <c r="G343" t="s">
        <v>3019</v>
      </c>
      <c r="H343" t="s">
        <v>2696</v>
      </c>
      <c r="J343" s="469">
        <v>1</v>
      </c>
    </row>
    <row r="344" spans="1:10">
      <c r="A344" t="s">
        <v>3099</v>
      </c>
      <c r="B344" t="s">
        <v>3102</v>
      </c>
      <c r="C344" t="s">
        <v>1269</v>
      </c>
      <c r="D344" t="s">
        <v>1268</v>
      </c>
      <c r="E344" t="s">
        <v>3105</v>
      </c>
      <c r="F344" t="s">
        <v>3096</v>
      </c>
      <c r="G344" t="s">
        <v>3100</v>
      </c>
      <c r="H344" t="s">
        <v>2696</v>
      </c>
      <c r="J344" s="469">
        <v>1</v>
      </c>
    </row>
    <row r="345" spans="1:10">
      <c r="A345" t="s">
        <v>3112</v>
      </c>
      <c r="B345" t="s">
        <v>3115</v>
      </c>
      <c r="C345" t="s">
        <v>1269</v>
      </c>
      <c r="D345" t="s">
        <v>1268</v>
      </c>
      <c r="E345" t="s">
        <v>3118</v>
      </c>
      <c r="F345" t="s">
        <v>3109</v>
      </c>
      <c r="G345" t="s">
        <v>3113</v>
      </c>
      <c r="H345" t="s">
        <v>2696</v>
      </c>
      <c r="J345" s="469">
        <v>1</v>
      </c>
    </row>
    <row r="346" spans="1:10">
      <c r="A346" t="s">
        <v>3125</v>
      </c>
      <c r="B346" t="s">
        <v>3128</v>
      </c>
      <c r="C346" t="s">
        <v>1269</v>
      </c>
      <c r="D346" t="s">
        <v>1268</v>
      </c>
      <c r="E346" t="s">
        <v>3131</v>
      </c>
      <c r="F346" t="s">
        <v>3122</v>
      </c>
      <c r="G346" t="s">
        <v>3126</v>
      </c>
      <c r="H346" t="s">
        <v>2696</v>
      </c>
      <c r="J346" s="469">
        <v>1</v>
      </c>
    </row>
    <row r="347" spans="1:10">
      <c r="A347" t="s">
        <v>3196</v>
      </c>
      <c r="B347" t="s">
        <v>3199</v>
      </c>
      <c r="C347" t="s">
        <v>1269</v>
      </c>
      <c r="D347" t="s">
        <v>1268</v>
      </c>
      <c r="E347" t="s">
        <v>3202</v>
      </c>
      <c r="F347" t="s">
        <v>3190</v>
      </c>
      <c r="G347" t="s">
        <v>3197</v>
      </c>
      <c r="H347" t="s">
        <v>3203</v>
      </c>
      <c r="J347" s="469">
        <v>1</v>
      </c>
    </row>
    <row r="348" spans="1:10">
      <c r="A348" t="s">
        <v>3247</v>
      </c>
      <c r="B348" t="s">
        <v>3250</v>
      </c>
      <c r="C348" t="s">
        <v>1269</v>
      </c>
      <c r="D348" t="s">
        <v>1268</v>
      </c>
      <c r="E348" t="s">
        <v>3253</v>
      </c>
      <c r="F348" t="s">
        <v>3241</v>
      </c>
      <c r="G348" t="s">
        <v>3248</v>
      </c>
      <c r="H348" t="s">
        <v>3254</v>
      </c>
      <c r="J348" s="469">
        <v>1</v>
      </c>
    </row>
    <row r="349" spans="1:10">
      <c r="A349" t="s">
        <v>2562</v>
      </c>
      <c r="B349" t="s">
        <v>2565</v>
      </c>
      <c r="C349" t="s">
        <v>1269</v>
      </c>
      <c r="D349" t="s">
        <v>1268</v>
      </c>
      <c r="E349" t="s">
        <v>2569</v>
      </c>
      <c r="F349" t="s">
        <v>2557</v>
      </c>
      <c r="G349" t="s">
        <v>2563</v>
      </c>
      <c r="H349" t="s">
        <v>2565</v>
      </c>
      <c r="J349" s="469">
        <v>1</v>
      </c>
    </row>
    <row r="350" spans="1:10">
      <c r="A350" t="s">
        <v>3213</v>
      </c>
      <c r="B350" t="s">
        <v>3216</v>
      </c>
      <c r="C350" t="s">
        <v>1269</v>
      </c>
      <c r="D350" t="s">
        <v>1268</v>
      </c>
      <c r="E350" t="s">
        <v>3219</v>
      </c>
      <c r="F350" t="s">
        <v>3207</v>
      </c>
      <c r="G350" t="s">
        <v>3214</v>
      </c>
      <c r="H350" t="s">
        <v>3220</v>
      </c>
      <c r="J350" s="469">
        <v>1</v>
      </c>
    </row>
    <row r="351" spans="1:10">
      <c r="A351" t="s">
        <v>3230</v>
      </c>
      <c r="B351" t="s">
        <v>3233</v>
      </c>
      <c r="C351" t="s">
        <v>1269</v>
      </c>
      <c r="D351" t="s">
        <v>1268</v>
      </c>
      <c r="E351" t="s">
        <v>3236</v>
      </c>
      <c r="F351" t="s">
        <v>3224</v>
      </c>
      <c r="G351" t="s">
        <v>3231</v>
      </c>
      <c r="H351" t="s">
        <v>3237</v>
      </c>
      <c r="J351" s="469">
        <v>1</v>
      </c>
    </row>
    <row r="352" spans="1:10">
      <c r="A352" t="s">
        <v>2576</v>
      </c>
      <c r="B352" t="s">
        <v>2578</v>
      </c>
      <c r="C352" t="s">
        <v>1269</v>
      </c>
      <c r="D352" t="s">
        <v>1279</v>
      </c>
      <c r="E352" t="s">
        <v>2581</v>
      </c>
      <c r="F352" t="s">
        <v>2573</v>
      </c>
      <c r="G352" t="s">
        <v>2577</v>
      </c>
      <c r="H352" t="s">
        <v>2578</v>
      </c>
      <c r="J352" s="469">
        <v>1</v>
      </c>
    </row>
    <row r="353" spans="1:10">
      <c r="A353" t="s">
        <v>3876</v>
      </c>
      <c r="B353" t="s">
        <v>3879</v>
      </c>
      <c r="C353" t="s">
        <v>1330</v>
      </c>
      <c r="D353" t="s">
        <v>1279</v>
      </c>
      <c r="E353" t="s">
        <v>3882</v>
      </c>
      <c r="F353" t="s">
        <v>3870</v>
      </c>
      <c r="G353" t="s">
        <v>3878</v>
      </c>
      <c r="H353" t="s">
        <v>3879</v>
      </c>
      <c r="J353" s="469">
        <v>1</v>
      </c>
    </row>
    <row r="354" spans="1:10">
      <c r="A354" t="s">
        <v>3888</v>
      </c>
      <c r="B354" t="s">
        <v>3890</v>
      </c>
      <c r="C354" t="s">
        <v>1330</v>
      </c>
      <c r="D354" t="s">
        <v>1268</v>
      </c>
      <c r="E354" t="s">
        <v>3893</v>
      </c>
      <c r="F354" t="s">
        <v>3884</v>
      </c>
      <c r="G354" t="s">
        <v>3889</v>
      </c>
      <c r="H354" t="s">
        <v>3894</v>
      </c>
      <c r="J354" s="469">
        <v>1</v>
      </c>
    </row>
    <row r="355" spans="1:10">
      <c r="A355" t="s">
        <v>3903</v>
      </c>
      <c r="B355" t="s">
        <v>3906</v>
      </c>
      <c r="C355" t="s">
        <v>1330</v>
      </c>
      <c r="D355" t="s">
        <v>1268</v>
      </c>
      <c r="E355" t="s">
        <v>3909</v>
      </c>
      <c r="F355" t="s">
        <v>3899</v>
      </c>
      <c r="G355" t="s">
        <v>3904</v>
      </c>
      <c r="H355" t="s">
        <v>3906</v>
      </c>
      <c r="J355" s="469">
        <v>1</v>
      </c>
    </row>
    <row r="356" spans="1:10">
      <c r="A356" t="s">
        <v>3916</v>
      </c>
      <c r="B356" t="s">
        <v>3919</v>
      </c>
      <c r="C356" t="s">
        <v>1330</v>
      </c>
      <c r="D356" t="s">
        <v>1268</v>
      </c>
      <c r="E356" t="s">
        <v>3922</v>
      </c>
      <c r="F356" t="s">
        <v>3913</v>
      </c>
      <c r="G356" t="s">
        <v>3917</v>
      </c>
      <c r="H356" t="s">
        <v>3919</v>
      </c>
      <c r="J356" s="469">
        <v>1</v>
      </c>
    </row>
    <row r="357" spans="1:10">
      <c r="A357" t="s">
        <v>3959</v>
      </c>
      <c r="B357" t="s">
        <v>3962</v>
      </c>
      <c r="C357" t="s">
        <v>1330</v>
      </c>
      <c r="D357" t="s">
        <v>1268</v>
      </c>
      <c r="E357" t="s">
        <v>3965</v>
      </c>
      <c r="F357" t="s">
        <v>3954</v>
      </c>
      <c r="G357" t="s">
        <v>3960</v>
      </c>
      <c r="H357" t="s">
        <v>3966</v>
      </c>
      <c r="J357" s="469">
        <v>1</v>
      </c>
    </row>
    <row r="358" spans="1:10">
      <c r="A358" t="s">
        <v>3994</v>
      </c>
      <c r="B358" t="s">
        <v>3997</v>
      </c>
      <c r="C358" t="s">
        <v>1330</v>
      </c>
      <c r="D358" t="s">
        <v>1268</v>
      </c>
      <c r="E358" t="s">
        <v>4000</v>
      </c>
      <c r="F358" t="s">
        <v>3990</v>
      </c>
      <c r="G358" t="s">
        <v>3995</v>
      </c>
      <c r="H358" t="s">
        <v>3997</v>
      </c>
      <c r="J358" s="469">
        <v>1</v>
      </c>
    </row>
    <row r="359" spans="1:10">
      <c r="A359" t="s">
        <v>4008</v>
      </c>
      <c r="B359" t="s">
        <v>4011</v>
      </c>
      <c r="C359" t="s">
        <v>1330</v>
      </c>
      <c r="D359" t="s">
        <v>1268</v>
      </c>
      <c r="E359" t="s">
        <v>4014</v>
      </c>
      <c r="F359" t="s">
        <v>4004</v>
      </c>
      <c r="G359" t="s">
        <v>4009</v>
      </c>
      <c r="H359" t="s">
        <v>4011</v>
      </c>
      <c r="J359" s="469">
        <v>1</v>
      </c>
    </row>
    <row r="360" spans="1:10">
      <c r="A360" t="s">
        <v>4023</v>
      </c>
      <c r="B360" t="s">
        <v>4026</v>
      </c>
      <c r="C360" t="s">
        <v>1330</v>
      </c>
      <c r="D360" t="s">
        <v>1268</v>
      </c>
      <c r="E360" t="s">
        <v>4029</v>
      </c>
      <c r="F360" t="s">
        <v>4018</v>
      </c>
      <c r="G360" t="s">
        <v>4024</v>
      </c>
      <c r="H360" t="s">
        <v>4026</v>
      </c>
      <c r="J360" s="469">
        <v>1</v>
      </c>
    </row>
    <row r="361" spans="1:10">
      <c r="A361" t="s">
        <v>4040</v>
      </c>
      <c r="B361" t="s">
        <v>4043</v>
      </c>
      <c r="C361" t="s">
        <v>1330</v>
      </c>
      <c r="D361" t="s">
        <v>1268</v>
      </c>
      <c r="E361" t="s">
        <v>4047</v>
      </c>
      <c r="F361" t="s">
        <v>4034</v>
      </c>
      <c r="G361" t="s">
        <v>4041</v>
      </c>
      <c r="H361" t="s">
        <v>4048</v>
      </c>
      <c r="J361" s="469">
        <v>1</v>
      </c>
    </row>
    <row r="362" spans="1:10">
      <c r="A362" t="s">
        <v>4054</v>
      </c>
      <c r="B362" t="s">
        <v>4056</v>
      </c>
      <c r="C362" t="s">
        <v>1330</v>
      </c>
      <c r="D362" t="s">
        <v>1279</v>
      </c>
      <c r="E362" t="s">
        <v>4059</v>
      </c>
      <c r="F362" t="s">
        <v>4052</v>
      </c>
      <c r="G362" t="s">
        <v>4055</v>
      </c>
      <c r="H362" t="s">
        <v>4056</v>
      </c>
      <c r="J362" s="469">
        <v>1</v>
      </c>
    </row>
    <row r="363" spans="1:10">
      <c r="A363" t="s">
        <v>4104</v>
      </c>
      <c r="B363" t="s">
        <v>4107</v>
      </c>
      <c r="C363" t="s">
        <v>1330</v>
      </c>
      <c r="D363" t="s">
        <v>1268</v>
      </c>
      <c r="E363" t="s">
        <v>4110</v>
      </c>
      <c r="F363" t="s">
        <v>4100</v>
      </c>
      <c r="G363" t="s">
        <v>4105</v>
      </c>
      <c r="H363" t="s">
        <v>4107</v>
      </c>
      <c r="J363" s="469">
        <v>1</v>
      </c>
    </row>
    <row r="364" spans="1:10">
      <c r="A364" t="s">
        <v>4155</v>
      </c>
      <c r="B364" t="s">
        <v>4011</v>
      </c>
      <c r="C364" t="s">
        <v>1330</v>
      </c>
      <c r="D364" t="s">
        <v>1268</v>
      </c>
      <c r="E364" t="s">
        <v>4159</v>
      </c>
      <c r="F364" t="s">
        <v>4153</v>
      </c>
      <c r="G364" t="s">
        <v>4156</v>
      </c>
      <c r="H364" t="s">
        <v>4011</v>
      </c>
      <c r="J364" s="469">
        <v>1</v>
      </c>
    </row>
    <row r="365" spans="1:10">
      <c r="A365" t="s">
        <v>4165</v>
      </c>
      <c r="B365" t="s">
        <v>4167</v>
      </c>
      <c r="C365" t="s">
        <v>1330</v>
      </c>
      <c r="D365" t="s">
        <v>1279</v>
      </c>
      <c r="E365" t="s">
        <v>4170</v>
      </c>
      <c r="F365" t="s">
        <v>4163</v>
      </c>
      <c r="G365" t="s">
        <v>4166</v>
      </c>
      <c r="H365" t="s">
        <v>4167</v>
      </c>
      <c r="J365" s="469">
        <v>1</v>
      </c>
    </row>
    <row r="366" spans="1:10">
      <c r="A366" t="s">
        <v>4195</v>
      </c>
      <c r="B366" t="s">
        <v>4197</v>
      </c>
      <c r="C366" t="s">
        <v>1330</v>
      </c>
      <c r="D366" t="s">
        <v>1268</v>
      </c>
      <c r="E366" t="s">
        <v>4200</v>
      </c>
      <c r="F366" t="s">
        <v>4193</v>
      </c>
      <c r="G366" t="s">
        <v>4196</v>
      </c>
      <c r="H366" t="s">
        <v>4197</v>
      </c>
      <c r="J366" s="469">
        <v>1</v>
      </c>
    </row>
    <row r="367" spans="1:10">
      <c r="A367" t="s">
        <v>4209</v>
      </c>
      <c r="B367" t="s">
        <v>4211</v>
      </c>
      <c r="C367" t="s">
        <v>1330</v>
      </c>
      <c r="D367" t="s">
        <v>1268</v>
      </c>
      <c r="E367" t="s">
        <v>4215</v>
      </c>
      <c r="F367" t="s">
        <v>4204</v>
      </c>
      <c r="G367" t="s">
        <v>4210</v>
      </c>
      <c r="H367" t="s">
        <v>4216</v>
      </c>
      <c r="J367" s="469">
        <v>1</v>
      </c>
    </row>
    <row r="368" spans="1:10">
      <c r="A368" t="s">
        <v>4223</v>
      </c>
      <c r="B368" t="s">
        <v>4225</v>
      </c>
      <c r="C368" t="s">
        <v>1330</v>
      </c>
      <c r="D368" t="s">
        <v>1268</v>
      </c>
      <c r="E368" t="s">
        <v>4228</v>
      </c>
      <c r="F368" t="s">
        <v>4220</v>
      </c>
      <c r="G368" t="s">
        <v>4224</v>
      </c>
      <c r="H368" t="s">
        <v>4225</v>
      </c>
      <c r="J368" s="469">
        <v>1</v>
      </c>
    </row>
    <row r="369" spans="1:10">
      <c r="A369" t="s">
        <v>4235</v>
      </c>
      <c r="B369" t="s">
        <v>4237</v>
      </c>
      <c r="C369" t="s">
        <v>1330</v>
      </c>
      <c r="D369" t="s">
        <v>1268</v>
      </c>
      <c r="E369" t="s">
        <v>4240</v>
      </c>
      <c r="F369" t="s">
        <v>4233</v>
      </c>
      <c r="G369" t="s">
        <v>4236</v>
      </c>
      <c r="H369" t="s">
        <v>4237</v>
      </c>
      <c r="J369" s="469">
        <v>1</v>
      </c>
    </row>
    <row r="370" spans="1:10">
      <c r="A370" t="s">
        <v>4246</v>
      </c>
      <c r="B370" t="s">
        <v>4011</v>
      </c>
      <c r="C370" t="s">
        <v>1330</v>
      </c>
      <c r="D370" t="s">
        <v>1268</v>
      </c>
      <c r="E370" t="s">
        <v>4250</v>
      </c>
      <c r="F370" t="s">
        <v>4244</v>
      </c>
      <c r="G370" t="s">
        <v>4247</v>
      </c>
      <c r="H370" t="s">
        <v>4011</v>
      </c>
      <c r="J370" s="469">
        <v>1</v>
      </c>
    </row>
    <row r="371" spans="1:10">
      <c r="A371" t="s">
        <v>4256</v>
      </c>
      <c r="B371" t="s">
        <v>4258</v>
      </c>
      <c r="C371" t="s">
        <v>1330</v>
      </c>
      <c r="D371" t="s">
        <v>1268</v>
      </c>
      <c r="E371" t="s">
        <v>4261</v>
      </c>
      <c r="F371" t="s">
        <v>4254</v>
      </c>
      <c r="G371" t="s">
        <v>4257</v>
      </c>
      <c r="H371" t="s">
        <v>4258</v>
      </c>
      <c r="J371" s="469">
        <v>1</v>
      </c>
    </row>
    <row r="372" spans="1:10">
      <c r="A372" t="s">
        <v>4267</v>
      </c>
      <c r="B372" t="s">
        <v>4269</v>
      </c>
      <c r="C372" t="s">
        <v>1330</v>
      </c>
      <c r="D372" t="s">
        <v>1279</v>
      </c>
      <c r="E372" t="s">
        <v>4272</v>
      </c>
      <c r="F372" t="s">
        <v>4265</v>
      </c>
      <c r="G372" t="s">
        <v>4268</v>
      </c>
      <c r="H372" t="s">
        <v>4269</v>
      </c>
      <c r="J372" s="469">
        <v>1</v>
      </c>
    </row>
    <row r="373" spans="1:10">
      <c r="A373" t="s">
        <v>4351</v>
      </c>
      <c r="B373" t="s">
        <v>4011</v>
      </c>
      <c r="C373" t="s">
        <v>1330</v>
      </c>
      <c r="D373" t="s">
        <v>1268</v>
      </c>
      <c r="E373" t="s">
        <v>4355</v>
      </c>
      <c r="F373" t="s">
        <v>4349</v>
      </c>
      <c r="G373" t="s">
        <v>4352</v>
      </c>
      <c r="H373" t="s">
        <v>4011</v>
      </c>
      <c r="J373" s="469">
        <v>1</v>
      </c>
    </row>
    <row r="374" spans="1:10">
      <c r="A374" t="s">
        <v>4361</v>
      </c>
      <c r="B374" t="s">
        <v>4363</v>
      </c>
      <c r="C374" t="s">
        <v>1330</v>
      </c>
      <c r="D374" t="s">
        <v>1279</v>
      </c>
      <c r="E374" t="s">
        <v>4366</v>
      </c>
      <c r="F374" t="s">
        <v>4359</v>
      </c>
      <c r="G374" t="s">
        <v>4362</v>
      </c>
      <c r="H374" t="s">
        <v>4363</v>
      </c>
      <c r="J374" s="469">
        <v>1</v>
      </c>
    </row>
    <row r="375" spans="1:10">
      <c r="A375" t="s">
        <v>4382</v>
      </c>
      <c r="B375" t="s">
        <v>4011</v>
      </c>
      <c r="C375" t="s">
        <v>1330</v>
      </c>
      <c r="D375" t="s">
        <v>1268</v>
      </c>
      <c r="E375" t="s">
        <v>4386</v>
      </c>
      <c r="F375" t="s">
        <v>4380</v>
      </c>
      <c r="G375" t="s">
        <v>4383</v>
      </c>
      <c r="H375" t="s">
        <v>4011</v>
      </c>
      <c r="J375" s="469">
        <v>1</v>
      </c>
    </row>
    <row r="376" spans="1:10">
      <c r="A376" t="s">
        <v>4393</v>
      </c>
      <c r="B376" t="s">
        <v>4396</v>
      </c>
      <c r="C376" t="s">
        <v>1330</v>
      </c>
      <c r="D376" t="s">
        <v>1268</v>
      </c>
      <c r="E376" t="s">
        <v>4399</v>
      </c>
      <c r="F376" t="s">
        <v>4390</v>
      </c>
      <c r="G376" t="s">
        <v>4394</v>
      </c>
      <c r="H376" t="s">
        <v>4396</v>
      </c>
      <c r="J376" s="469">
        <v>1</v>
      </c>
    </row>
    <row r="377" spans="1:10">
      <c r="A377" t="s">
        <v>4406</v>
      </c>
      <c r="B377" t="s">
        <v>4409</v>
      </c>
      <c r="C377" t="s">
        <v>1330</v>
      </c>
      <c r="D377" t="s">
        <v>1268</v>
      </c>
      <c r="E377" t="s">
        <v>4412</v>
      </c>
      <c r="F377" t="s">
        <v>4403</v>
      </c>
      <c r="G377" t="s">
        <v>4407</v>
      </c>
      <c r="H377" t="s">
        <v>4409</v>
      </c>
      <c r="J377" s="469">
        <v>1</v>
      </c>
    </row>
    <row r="378" spans="1:10">
      <c r="A378" t="s">
        <v>4420</v>
      </c>
      <c r="B378" t="s">
        <v>4423</v>
      </c>
      <c r="C378" t="s">
        <v>1330</v>
      </c>
      <c r="D378" t="s">
        <v>1268</v>
      </c>
      <c r="E378" t="s">
        <v>4426</v>
      </c>
      <c r="F378" t="s">
        <v>4416</v>
      </c>
      <c r="G378" t="s">
        <v>4421</v>
      </c>
      <c r="H378" t="s">
        <v>4423</v>
      </c>
      <c r="J378" s="469">
        <v>1</v>
      </c>
    </row>
    <row r="379" spans="1:10">
      <c r="A379" t="s">
        <v>4434</v>
      </c>
      <c r="B379" t="s">
        <v>4437</v>
      </c>
      <c r="C379" t="s">
        <v>1330</v>
      </c>
      <c r="D379" t="s">
        <v>1268</v>
      </c>
      <c r="E379" t="s">
        <v>4440</v>
      </c>
      <c r="F379" t="s">
        <v>4430</v>
      </c>
      <c r="G379" t="s">
        <v>4435</v>
      </c>
      <c r="H379" t="s">
        <v>4437</v>
      </c>
      <c r="J379" s="469">
        <v>1</v>
      </c>
    </row>
    <row r="380" spans="1:10">
      <c r="A380" t="s">
        <v>4448</v>
      </c>
      <c r="B380" t="s">
        <v>4450</v>
      </c>
      <c r="C380" t="s">
        <v>1330</v>
      </c>
      <c r="D380" t="s">
        <v>1268</v>
      </c>
      <c r="E380" t="s">
        <v>4453</v>
      </c>
      <c r="F380" t="s">
        <v>4444</v>
      </c>
      <c r="G380" t="s">
        <v>4449</v>
      </c>
      <c r="H380" t="s">
        <v>4450</v>
      </c>
      <c r="J380" s="469">
        <v>1</v>
      </c>
    </row>
    <row r="381" spans="1:10">
      <c r="A381" t="s">
        <v>4482</v>
      </c>
      <c r="B381" t="s">
        <v>4011</v>
      </c>
      <c r="C381" t="s">
        <v>1330</v>
      </c>
      <c r="D381" t="s">
        <v>1268</v>
      </c>
      <c r="E381" t="s">
        <v>4486</v>
      </c>
      <c r="F381" t="s">
        <v>4480</v>
      </c>
      <c r="G381" t="s">
        <v>4483</v>
      </c>
      <c r="H381" t="s">
        <v>4011</v>
      </c>
      <c r="J381" s="469">
        <v>1</v>
      </c>
    </row>
    <row r="382" spans="1:10">
      <c r="A382" t="s">
        <v>4492</v>
      </c>
      <c r="B382" t="s">
        <v>4494</v>
      </c>
      <c r="C382" t="s">
        <v>1330</v>
      </c>
      <c r="D382" t="s">
        <v>1268</v>
      </c>
      <c r="E382" t="s">
        <v>4497</v>
      </c>
      <c r="F382" t="s">
        <v>4490</v>
      </c>
      <c r="G382" t="s">
        <v>4493</v>
      </c>
      <c r="H382" t="s">
        <v>4494</v>
      </c>
      <c r="J382" s="469">
        <v>1</v>
      </c>
    </row>
    <row r="383" spans="1:10">
      <c r="A383" t="s">
        <v>4503</v>
      </c>
      <c r="B383" t="s">
        <v>4505</v>
      </c>
      <c r="C383" t="s">
        <v>1330</v>
      </c>
      <c r="D383" t="s">
        <v>1268</v>
      </c>
      <c r="E383" t="s">
        <v>4508</v>
      </c>
      <c r="F383" t="s">
        <v>4501</v>
      </c>
      <c r="G383" t="s">
        <v>4504</v>
      </c>
      <c r="H383" t="s">
        <v>4505</v>
      </c>
      <c r="J383" s="469">
        <v>1</v>
      </c>
    </row>
    <row r="384" spans="1:10">
      <c r="A384" t="s">
        <v>4515</v>
      </c>
      <c r="B384" t="s">
        <v>4518</v>
      </c>
      <c r="C384" t="s">
        <v>1330</v>
      </c>
      <c r="D384" t="s">
        <v>1268</v>
      </c>
      <c r="E384" t="s">
        <v>4521</v>
      </c>
      <c r="F384" t="s">
        <v>4512</v>
      </c>
      <c r="G384" t="s">
        <v>4516</v>
      </c>
      <c r="H384" t="s">
        <v>4518</v>
      </c>
      <c r="J384" s="469">
        <v>1</v>
      </c>
    </row>
    <row r="385" spans="1:10">
      <c r="A385" t="s">
        <v>4528</v>
      </c>
      <c r="B385" t="s">
        <v>4531</v>
      </c>
      <c r="C385" t="s">
        <v>1330</v>
      </c>
      <c r="D385" t="s">
        <v>1268</v>
      </c>
      <c r="E385" t="s">
        <v>4534</v>
      </c>
      <c r="F385" t="s">
        <v>4525</v>
      </c>
      <c r="G385" t="s">
        <v>4529</v>
      </c>
      <c r="H385" t="s">
        <v>4531</v>
      </c>
      <c r="J385" s="469">
        <v>1</v>
      </c>
    </row>
    <row r="386" spans="1:10">
      <c r="A386" t="s">
        <v>4541</v>
      </c>
      <c r="B386" t="s">
        <v>4543</v>
      </c>
      <c r="C386" t="s">
        <v>1330</v>
      </c>
      <c r="D386" t="s">
        <v>1268</v>
      </c>
      <c r="E386" t="s">
        <v>4546</v>
      </c>
      <c r="F386" t="s">
        <v>4538</v>
      </c>
      <c r="G386" t="s">
        <v>4542</v>
      </c>
      <c r="H386" t="s">
        <v>4543</v>
      </c>
      <c r="J386" s="469">
        <v>1</v>
      </c>
    </row>
    <row r="387" spans="1:10">
      <c r="A387" t="s">
        <v>4576</v>
      </c>
      <c r="B387" t="s">
        <v>4579</v>
      </c>
      <c r="C387" t="s">
        <v>1330</v>
      </c>
      <c r="D387" t="s">
        <v>1268</v>
      </c>
      <c r="E387" t="s">
        <v>4582</v>
      </c>
      <c r="F387" t="s">
        <v>4571</v>
      </c>
      <c r="G387" t="s">
        <v>4577</v>
      </c>
      <c r="H387" t="s">
        <v>4579</v>
      </c>
      <c r="J387" s="469">
        <v>1</v>
      </c>
    </row>
    <row r="388" spans="1:10">
      <c r="A388" t="s">
        <v>3930</v>
      </c>
      <c r="B388" t="s">
        <v>3933</v>
      </c>
      <c r="C388" t="s">
        <v>1330</v>
      </c>
      <c r="D388" t="s">
        <v>1268</v>
      </c>
      <c r="E388" t="s">
        <v>3936</v>
      </c>
      <c r="F388" t="s">
        <v>3926</v>
      </c>
      <c r="G388" t="s">
        <v>3931</v>
      </c>
      <c r="H388" t="s">
        <v>3933</v>
      </c>
      <c r="J388" s="469">
        <v>1</v>
      </c>
    </row>
    <row r="389" spans="1:10">
      <c r="A389" t="s">
        <v>3944</v>
      </c>
      <c r="B389" t="s">
        <v>3947</v>
      </c>
      <c r="C389" t="s">
        <v>1330</v>
      </c>
      <c r="D389" t="s">
        <v>1268</v>
      </c>
      <c r="E389" t="s">
        <v>3950</v>
      </c>
      <c r="F389" t="s">
        <v>3940</v>
      </c>
      <c r="G389" t="s">
        <v>3945</v>
      </c>
      <c r="H389" t="s">
        <v>3947</v>
      </c>
      <c r="J389" s="469">
        <v>1</v>
      </c>
    </row>
    <row r="390" spans="1:10">
      <c r="A390" t="s">
        <v>3977</v>
      </c>
      <c r="B390" t="s">
        <v>3980</v>
      </c>
      <c r="C390" t="s">
        <v>1330</v>
      </c>
      <c r="D390" t="s">
        <v>1268</v>
      </c>
      <c r="E390" t="s">
        <v>3984</v>
      </c>
      <c r="F390" t="s">
        <v>3970</v>
      </c>
      <c r="G390" t="s">
        <v>3978</v>
      </c>
      <c r="H390" t="s">
        <v>3985</v>
      </c>
      <c r="J390" s="469">
        <v>1</v>
      </c>
    </row>
    <row r="391" spans="1:10">
      <c r="A391" t="s">
        <v>4076</v>
      </c>
      <c r="B391" t="s">
        <v>4079</v>
      </c>
      <c r="C391" t="s">
        <v>1330</v>
      </c>
      <c r="D391" t="s">
        <v>1268</v>
      </c>
      <c r="E391" t="s">
        <v>4082</v>
      </c>
      <c r="F391" t="s">
        <v>4072</v>
      </c>
      <c r="G391" t="s">
        <v>4077</v>
      </c>
      <c r="H391" t="s">
        <v>4079</v>
      </c>
      <c r="J391" s="469">
        <v>1</v>
      </c>
    </row>
    <row r="392" spans="1:10">
      <c r="A392" t="s">
        <v>4090</v>
      </c>
      <c r="B392" t="s">
        <v>4093</v>
      </c>
      <c r="C392" t="s">
        <v>1330</v>
      </c>
      <c r="D392" t="s">
        <v>1268</v>
      </c>
      <c r="E392" t="s">
        <v>4096</v>
      </c>
      <c r="F392" t="s">
        <v>4086</v>
      </c>
      <c r="G392" t="s">
        <v>4091</v>
      </c>
      <c r="H392" t="s">
        <v>4093</v>
      </c>
      <c r="J392" s="469">
        <v>1</v>
      </c>
    </row>
    <row r="393" spans="1:10">
      <c r="A393" t="s">
        <v>4117</v>
      </c>
      <c r="B393" t="s">
        <v>4120</v>
      </c>
      <c r="C393" t="s">
        <v>1330</v>
      </c>
      <c r="D393" t="s">
        <v>1268</v>
      </c>
      <c r="E393" t="s">
        <v>4123</v>
      </c>
      <c r="F393" t="s">
        <v>4114</v>
      </c>
      <c r="G393" t="s">
        <v>4118</v>
      </c>
      <c r="H393" t="s">
        <v>4120</v>
      </c>
      <c r="J393" s="469">
        <v>1</v>
      </c>
    </row>
    <row r="394" spans="1:10">
      <c r="A394" t="s">
        <v>4130</v>
      </c>
      <c r="B394" t="s">
        <v>4133</v>
      </c>
      <c r="C394" t="s">
        <v>1330</v>
      </c>
      <c r="D394" t="s">
        <v>1268</v>
      </c>
      <c r="E394" t="s">
        <v>4136</v>
      </c>
      <c r="F394" t="s">
        <v>4127</v>
      </c>
      <c r="G394" t="s">
        <v>4131</v>
      </c>
      <c r="H394" t="s">
        <v>4133</v>
      </c>
      <c r="J394" s="469">
        <v>1</v>
      </c>
    </row>
    <row r="395" spans="1:10">
      <c r="A395" t="s">
        <v>4143</v>
      </c>
      <c r="B395" t="s">
        <v>4146</v>
      </c>
      <c r="C395" t="s">
        <v>1330</v>
      </c>
      <c r="D395" t="s">
        <v>1268</v>
      </c>
      <c r="E395" t="s">
        <v>4149</v>
      </c>
      <c r="F395" t="s">
        <v>4140</v>
      </c>
      <c r="G395" t="s">
        <v>4144</v>
      </c>
      <c r="H395" t="s">
        <v>4146</v>
      </c>
      <c r="J395" s="469">
        <v>1</v>
      </c>
    </row>
    <row r="396" spans="1:10">
      <c r="A396" t="s">
        <v>4292</v>
      </c>
      <c r="B396" t="s">
        <v>4295</v>
      </c>
      <c r="C396" t="s">
        <v>1330</v>
      </c>
      <c r="D396" t="s">
        <v>1268</v>
      </c>
      <c r="E396" t="s">
        <v>4298</v>
      </c>
      <c r="F396" t="s">
        <v>4287</v>
      </c>
      <c r="G396" t="s">
        <v>4293</v>
      </c>
      <c r="H396" t="s">
        <v>4299</v>
      </c>
      <c r="J396" s="469">
        <v>1</v>
      </c>
    </row>
    <row r="397" spans="1:10">
      <c r="A397" t="s">
        <v>4308</v>
      </c>
      <c r="B397" t="s">
        <v>4311</v>
      </c>
      <c r="C397" t="s">
        <v>1330</v>
      </c>
      <c r="D397" t="s">
        <v>1268</v>
      </c>
      <c r="E397" t="s">
        <v>4314</v>
      </c>
      <c r="F397" t="s">
        <v>4304</v>
      </c>
      <c r="G397" t="s">
        <v>4309</v>
      </c>
      <c r="H397" t="s">
        <v>4315</v>
      </c>
      <c r="J397" s="469">
        <v>1</v>
      </c>
    </row>
    <row r="398" spans="1:10">
      <c r="A398" t="s">
        <v>4323</v>
      </c>
      <c r="B398" t="s">
        <v>4326</v>
      </c>
      <c r="C398" t="s">
        <v>1330</v>
      </c>
      <c r="D398" t="s">
        <v>1268</v>
      </c>
      <c r="E398" t="s">
        <v>4329</v>
      </c>
      <c r="F398" t="s">
        <v>4319</v>
      </c>
      <c r="G398" t="s">
        <v>4324</v>
      </c>
      <c r="H398" t="s">
        <v>4330</v>
      </c>
      <c r="J398" s="469">
        <v>1</v>
      </c>
    </row>
    <row r="399" spans="1:10">
      <c r="A399" t="s">
        <v>4338</v>
      </c>
      <c r="B399" t="s">
        <v>4341</v>
      </c>
      <c r="C399" t="s">
        <v>1330</v>
      </c>
      <c r="D399" t="s">
        <v>1268</v>
      </c>
      <c r="E399" t="s">
        <v>4344</v>
      </c>
      <c r="F399" t="s">
        <v>4334</v>
      </c>
      <c r="G399" t="s">
        <v>4339</v>
      </c>
      <c r="H399" t="s">
        <v>4345</v>
      </c>
      <c r="J399" s="469">
        <v>1</v>
      </c>
    </row>
    <row r="400" spans="1:10">
      <c r="A400" t="s">
        <v>4589</v>
      </c>
      <c r="B400" t="s">
        <v>4592</v>
      </c>
      <c r="C400" t="s">
        <v>1330</v>
      </c>
      <c r="D400" t="s">
        <v>1268</v>
      </c>
      <c r="E400" t="s">
        <v>4595</v>
      </c>
      <c r="F400" t="s">
        <v>4587</v>
      </c>
      <c r="G400" t="s">
        <v>4590</v>
      </c>
      <c r="H400" t="s">
        <v>4592</v>
      </c>
      <c r="J400" s="469">
        <v>1</v>
      </c>
    </row>
    <row r="401" spans="1:10">
      <c r="A401" t="s">
        <v>4603</v>
      </c>
      <c r="B401" t="s">
        <v>4606</v>
      </c>
      <c r="C401" t="s">
        <v>1330</v>
      </c>
      <c r="D401" t="s">
        <v>1268</v>
      </c>
      <c r="E401" t="s">
        <v>4609</v>
      </c>
      <c r="F401" t="s">
        <v>4599</v>
      </c>
      <c r="G401" t="s">
        <v>4604</v>
      </c>
      <c r="H401" t="s">
        <v>4610</v>
      </c>
      <c r="J401" s="469">
        <v>1</v>
      </c>
    </row>
    <row r="402" spans="1:10">
      <c r="A402" t="s">
        <v>4620</v>
      </c>
      <c r="B402" t="s">
        <v>4623</v>
      </c>
      <c r="C402" t="s">
        <v>1330</v>
      </c>
      <c r="D402" t="s">
        <v>1268</v>
      </c>
      <c r="E402" t="s">
        <v>4626</v>
      </c>
      <c r="F402" t="s">
        <v>4615</v>
      </c>
      <c r="G402" t="s">
        <v>4621</v>
      </c>
      <c r="H402" t="s">
        <v>4627</v>
      </c>
      <c r="J402" s="469">
        <v>1</v>
      </c>
    </row>
    <row r="403" spans="1:10">
      <c r="A403" t="s">
        <v>4635</v>
      </c>
      <c r="B403" t="s">
        <v>4638</v>
      </c>
      <c r="C403" t="s">
        <v>1330</v>
      </c>
      <c r="D403" t="s">
        <v>1268</v>
      </c>
      <c r="E403" t="s">
        <v>4641</v>
      </c>
      <c r="F403" t="s">
        <v>4631</v>
      </c>
      <c r="G403" t="s">
        <v>4636</v>
      </c>
      <c r="H403" t="s">
        <v>3966</v>
      </c>
      <c r="J403" s="469">
        <v>1</v>
      </c>
    </row>
    <row r="404" spans="1:10">
      <c r="A404" t="s">
        <v>4649</v>
      </c>
      <c r="B404" t="s">
        <v>4652</v>
      </c>
      <c r="C404" t="s">
        <v>1330</v>
      </c>
      <c r="D404" t="s">
        <v>1268</v>
      </c>
      <c r="E404" t="s">
        <v>4656</v>
      </c>
      <c r="F404" t="s">
        <v>4645</v>
      </c>
      <c r="G404" t="s">
        <v>4650</v>
      </c>
      <c r="H404" t="s">
        <v>3966</v>
      </c>
      <c r="J404" s="469">
        <v>1</v>
      </c>
    </row>
    <row r="405" spans="1:10">
      <c r="A405" t="s">
        <v>4662</v>
      </c>
      <c r="B405" t="s">
        <v>4664</v>
      </c>
      <c r="C405" t="s">
        <v>1330</v>
      </c>
      <c r="D405" t="s">
        <v>1268</v>
      </c>
      <c r="E405" t="s">
        <v>4668</v>
      </c>
      <c r="F405" t="s">
        <v>4660</v>
      </c>
      <c r="G405" t="s">
        <v>4663</v>
      </c>
      <c r="H405" t="s">
        <v>4664</v>
      </c>
      <c r="J405" s="469">
        <v>1</v>
      </c>
    </row>
    <row r="406" spans="1:10">
      <c r="A406" t="s">
        <v>4674</v>
      </c>
      <c r="B406" t="s">
        <v>4676</v>
      </c>
      <c r="C406" t="s">
        <v>1330</v>
      </c>
      <c r="D406" t="s">
        <v>1268</v>
      </c>
      <c r="E406" t="s">
        <v>4680</v>
      </c>
      <c r="F406" t="s">
        <v>4672</v>
      </c>
      <c r="G406" t="s">
        <v>4675</v>
      </c>
      <c r="H406" t="s">
        <v>3966</v>
      </c>
      <c r="J406" s="469">
        <v>1</v>
      </c>
    </row>
    <row r="407" spans="1:10">
      <c r="A407" t="s">
        <v>10255</v>
      </c>
      <c r="B407" t="s">
        <v>10258</v>
      </c>
      <c r="C407" t="s">
        <v>1316</v>
      </c>
      <c r="D407" t="s">
        <v>1279</v>
      </c>
      <c r="E407" t="s">
        <v>10262</v>
      </c>
      <c r="F407" t="s">
        <v>1840</v>
      </c>
      <c r="G407" t="s">
        <v>10257</v>
      </c>
      <c r="H407" t="s">
        <v>1940</v>
      </c>
      <c r="I407" t="s">
        <v>8852</v>
      </c>
      <c r="J407" s="469">
        <v>1</v>
      </c>
    </row>
    <row r="408" spans="1:10">
      <c r="A408" t="s">
        <v>10504</v>
      </c>
      <c r="B408" t="s">
        <v>10506</v>
      </c>
      <c r="C408" t="s">
        <v>1316</v>
      </c>
      <c r="D408" t="s">
        <v>1268</v>
      </c>
      <c r="E408" t="s">
        <v>10509</v>
      </c>
      <c r="F408" t="s">
        <v>1782</v>
      </c>
      <c r="G408" t="s">
        <v>10505</v>
      </c>
      <c r="H408" t="s">
        <v>1940</v>
      </c>
      <c r="I408" t="s">
        <v>8852</v>
      </c>
      <c r="J408" s="469">
        <v>1</v>
      </c>
    </row>
    <row r="409" spans="1:10">
      <c r="A409" t="s">
        <v>10451</v>
      </c>
      <c r="B409" t="s">
        <v>10453</v>
      </c>
      <c r="C409" t="s">
        <v>1316</v>
      </c>
      <c r="D409" t="s">
        <v>1268</v>
      </c>
      <c r="E409" t="s">
        <v>10456</v>
      </c>
      <c r="F409" t="s">
        <v>1875</v>
      </c>
      <c r="G409" t="s">
        <v>10452</v>
      </c>
      <c r="H409" t="s">
        <v>10457</v>
      </c>
      <c r="I409" t="s">
        <v>8852</v>
      </c>
      <c r="J409" s="469">
        <v>1</v>
      </c>
    </row>
    <row r="410" spans="1:10">
      <c r="A410" t="s">
        <v>10475</v>
      </c>
      <c r="B410" t="s">
        <v>10477</v>
      </c>
      <c r="C410" t="s">
        <v>1316</v>
      </c>
      <c r="D410" t="s">
        <v>1279</v>
      </c>
      <c r="E410" t="s">
        <v>10480</v>
      </c>
      <c r="F410" t="s">
        <v>1807</v>
      </c>
      <c r="G410" t="s">
        <v>10476</v>
      </c>
      <c r="H410" t="s">
        <v>1940</v>
      </c>
      <c r="I410" t="s">
        <v>8852</v>
      </c>
      <c r="J410" s="469">
        <v>1</v>
      </c>
    </row>
    <row r="411" spans="1:10">
      <c r="A411" t="s">
        <v>10520</v>
      </c>
      <c r="B411" t="s">
        <v>10522</v>
      </c>
      <c r="C411" t="s">
        <v>1316</v>
      </c>
      <c r="D411" t="s">
        <v>1268</v>
      </c>
      <c r="E411" t="s">
        <v>10525</v>
      </c>
      <c r="F411" t="s">
        <v>1820</v>
      </c>
      <c r="G411" t="s">
        <v>10521</v>
      </c>
      <c r="H411" t="s">
        <v>1940</v>
      </c>
      <c r="I411" t="s">
        <v>8852</v>
      </c>
      <c r="J411" s="469">
        <v>1</v>
      </c>
    </row>
    <row r="412" spans="1:10">
      <c r="A412" t="s">
        <v>10532</v>
      </c>
      <c r="B412" t="s">
        <v>10534</v>
      </c>
      <c r="C412" t="s">
        <v>1316</v>
      </c>
      <c r="D412" t="s">
        <v>1268</v>
      </c>
      <c r="E412" t="s">
        <v>10537</v>
      </c>
      <c r="F412" t="s">
        <v>1796</v>
      </c>
      <c r="G412" t="s">
        <v>10533</v>
      </c>
      <c r="H412" t="s">
        <v>10538</v>
      </c>
      <c r="I412" t="s">
        <v>8852</v>
      </c>
      <c r="J412" s="469">
        <v>1</v>
      </c>
    </row>
    <row r="413" spans="1:10">
      <c r="A413" t="s">
        <v>10680</v>
      </c>
      <c r="B413" t="s">
        <v>10682</v>
      </c>
      <c r="C413" t="s">
        <v>1316</v>
      </c>
      <c r="D413" t="s">
        <v>1268</v>
      </c>
      <c r="E413" t="s">
        <v>10685</v>
      </c>
      <c r="F413" t="s">
        <v>1792</v>
      </c>
      <c r="G413" t="s">
        <v>10681</v>
      </c>
      <c r="H413" t="s">
        <v>1940</v>
      </c>
      <c r="I413" t="s">
        <v>8852</v>
      </c>
      <c r="J413" s="469">
        <v>1</v>
      </c>
    </row>
    <row r="414" spans="1:10">
      <c r="A414" t="s">
        <v>9753</v>
      </c>
      <c r="B414" t="s">
        <v>9755</v>
      </c>
      <c r="C414" t="s">
        <v>1311</v>
      </c>
      <c r="D414" t="s">
        <v>1279</v>
      </c>
      <c r="E414" t="s">
        <v>9758</v>
      </c>
      <c r="F414" t="s">
        <v>9750</v>
      </c>
      <c r="G414" t="s">
        <v>9754</v>
      </c>
      <c r="H414" t="s">
        <v>8793</v>
      </c>
      <c r="I414" t="s">
        <v>8536</v>
      </c>
      <c r="J414" s="469">
        <v>1</v>
      </c>
    </row>
    <row r="415" spans="1:10">
      <c r="A415" t="s">
        <v>9880</v>
      </c>
      <c r="B415" t="s">
        <v>9882</v>
      </c>
      <c r="C415" t="s">
        <v>1311</v>
      </c>
      <c r="D415" t="s">
        <v>1279</v>
      </c>
      <c r="E415" t="s">
        <v>9885</v>
      </c>
      <c r="F415" t="s">
        <v>9877</v>
      </c>
      <c r="G415" t="s">
        <v>9881</v>
      </c>
      <c r="H415" t="s">
        <v>9045</v>
      </c>
      <c r="I415" t="s">
        <v>8536</v>
      </c>
      <c r="J415" s="469">
        <v>1</v>
      </c>
    </row>
    <row r="416" spans="1:10">
      <c r="A416" t="s">
        <v>10133</v>
      </c>
      <c r="B416" t="s">
        <v>10135</v>
      </c>
      <c r="C416" t="s">
        <v>1311</v>
      </c>
      <c r="D416" t="s">
        <v>1279</v>
      </c>
      <c r="E416" t="s">
        <v>10139</v>
      </c>
      <c r="F416" t="s">
        <v>10130</v>
      </c>
      <c r="G416" t="s">
        <v>10134</v>
      </c>
      <c r="H416" t="s">
        <v>1937</v>
      </c>
      <c r="I416" t="s">
        <v>8852</v>
      </c>
      <c r="J416" s="469">
        <v>1</v>
      </c>
    </row>
    <row r="417" spans="1:10">
      <c r="A417" t="s">
        <v>9626</v>
      </c>
      <c r="B417" t="s">
        <v>9630</v>
      </c>
      <c r="C417" t="s">
        <v>1311</v>
      </c>
      <c r="D417" t="s">
        <v>1279</v>
      </c>
      <c r="E417" t="s">
        <v>9633</v>
      </c>
      <c r="F417" t="s">
        <v>9622</v>
      </c>
      <c r="G417" t="s">
        <v>9628</v>
      </c>
      <c r="H417" t="s">
        <v>8529</v>
      </c>
      <c r="I417" t="s">
        <v>8520</v>
      </c>
      <c r="J417" s="469">
        <v>1</v>
      </c>
    </row>
    <row r="418" spans="1:10">
      <c r="A418" t="s">
        <v>9791</v>
      </c>
      <c r="B418" t="s">
        <v>9793</v>
      </c>
      <c r="C418" t="s">
        <v>1311</v>
      </c>
      <c r="D418" t="s">
        <v>1268</v>
      </c>
      <c r="E418" t="s">
        <v>9796</v>
      </c>
      <c r="F418" t="s">
        <v>9786</v>
      </c>
      <c r="G418" t="s">
        <v>9792</v>
      </c>
      <c r="H418" t="s">
        <v>9797</v>
      </c>
      <c r="I418" t="s">
        <v>8700</v>
      </c>
      <c r="J418" s="469">
        <v>1</v>
      </c>
    </row>
    <row r="419" spans="1:10">
      <c r="A419" t="s">
        <v>9894</v>
      </c>
      <c r="B419" t="s">
        <v>9896</v>
      </c>
      <c r="C419" t="s">
        <v>1311</v>
      </c>
      <c r="D419" t="s">
        <v>1268</v>
      </c>
      <c r="E419" t="s">
        <v>9899</v>
      </c>
      <c r="F419" t="s">
        <v>9887</v>
      </c>
      <c r="G419" t="s">
        <v>9895</v>
      </c>
      <c r="H419" t="s">
        <v>9900</v>
      </c>
      <c r="I419" t="s">
        <v>8520</v>
      </c>
      <c r="J419" s="469">
        <v>1</v>
      </c>
    </row>
    <row r="420" spans="1:10">
      <c r="A420" t="s">
        <v>6509</v>
      </c>
      <c r="B420" t="s">
        <v>6512</v>
      </c>
      <c r="C420" t="s">
        <v>1301</v>
      </c>
      <c r="D420" t="s">
        <v>1279</v>
      </c>
      <c r="E420" t="s">
        <v>6516</v>
      </c>
      <c r="F420" t="s">
        <v>6506</v>
      </c>
      <c r="G420" t="s">
        <v>6511</v>
      </c>
      <c r="H420" t="s">
        <v>6512</v>
      </c>
      <c r="J420" s="469">
        <v>1</v>
      </c>
    </row>
    <row r="421" spans="1:10">
      <c r="A421" t="s">
        <v>6554</v>
      </c>
      <c r="B421" t="s">
        <v>6556</v>
      </c>
      <c r="C421" t="s">
        <v>1301</v>
      </c>
      <c r="D421" t="s">
        <v>1279</v>
      </c>
      <c r="E421" t="s">
        <v>6559</v>
      </c>
      <c r="F421" t="s">
        <v>6551</v>
      </c>
      <c r="G421" t="s">
        <v>6555</v>
      </c>
      <c r="H421" t="s">
        <v>6556</v>
      </c>
      <c r="J421" s="469">
        <v>1</v>
      </c>
    </row>
    <row r="422" spans="1:10">
      <c r="A422" t="s">
        <v>6534</v>
      </c>
      <c r="B422" t="s">
        <v>6536</v>
      </c>
      <c r="C422" t="s">
        <v>1301</v>
      </c>
      <c r="D422" t="s">
        <v>1268</v>
      </c>
      <c r="E422" t="s">
        <v>6539</v>
      </c>
      <c r="F422" t="s">
        <v>6529</v>
      </c>
      <c r="G422" t="s">
        <v>6535</v>
      </c>
      <c r="H422" t="s">
        <v>6540</v>
      </c>
      <c r="J422" s="469">
        <v>1</v>
      </c>
    </row>
    <row r="423" spans="1:10">
      <c r="A423" t="s">
        <v>10303</v>
      </c>
      <c r="B423" t="s">
        <v>10305</v>
      </c>
      <c r="C423" t="s">
        <v>1316</v>
      </c>
      <c r="D423" t="s">
        <v>1268</v>
      </c>
      <c r="E423" t="s">
        <v>10308</v>
      </c>
      <c r="F423" t="s">
        <v>1788</v>
      </c>
      <c r="G423" t="s">
        <v>10304</v>
      </c>
      <c r="H423" t="s">
        <v>10309</v>
      </c>
      <c r="I423" t="s">
        <v>8852</v>
      </c>
      <c r="J423" s="469">
        <v>1</v>
      </c>
    </row>
    <row r="424" spans="1:10">
      <c r="A424" t="s">
        <v>10315</v>
      </c>
      <c r="B424" t="s">
        <v>10317</v>
      </c>
      <c r="C424" t="s">
        <v>1316</v>
      </c>
      <c r="D424" t="s">
        <v>1268</v>
      </c>
      <c r="E424" t="s">
        <v>10320</v>
      </c>
      <c r="F424" t="s">
        <v>1849</v>
      </c>
      <c r="G424" t="s">
        <v>10316</v>
      </c>
      <c r="H424" t="s">
        <v>10321</v>
      </c>
      <c r="I424" t="s">
        <v>8852</v>
      </c>
      <c r="J424" s="469">
        <v>1</v>
      </c>
    </row>
    <row r="425" spans="1:10">
      <c r="A425" t="s">
        <v>10326</v>
      </c>
      <c r="B425" t="s">
        <v>10328</v>
      </c>
      <c r="C425" t="s">
        <v>1316</v>
      </c>
      <c r="D425" t="s">
        <v>1268</v>
      </c>
      <c r="E425" t="s">
        <v>10331</v>
      </c>
      <c r="F425" t="s">
        <v>1853</v>
      </c>
      <c r="G425" t="s">
        <v>10327</v>
      </c>
      <c r="H425" t="s">
        <v>10328</v>
      </c>
      <c r="I425" t="s">
        <v>8852</v>
      </c>
      <c r="J425" s="469">
        <v>1</v>
      </c>
    </row>
    <row r="426" spans="1:10">
      <c r="A426" t="s">
        <v>10543</v>
      </c>
      <c r="B426" t="s">
        <v>10545</v>
      </c>
      <c r="C426" t="s">
        <v>1316</v>
      </c>
      <c r="D426" t="s">
        <v>1268</v>
      </c>
      <c r="E426" t="s">
        <v>10548</v>
      </c>
      <c r="F426" t="s">
        <v>1825</v>
      </c>
      <c r="G426" t="s">
        <v>10544</v>
      </c>
      <c r="H426" t="s">
        <v>10545</v>
      </c>
      <c r="I426" t="s">
        <v>8852</v>
      </c>
      <c r="J426" s="469">
        <v>1</v>
      </c>
    </row>
    <row r="427" spans="1:10">
      <c r="A427" t="s">
        <v>10573</v>
      </c>
      <c r="B427" t="s">
        <v>10575</v>
      </c>
      <c r="C427" t="s">
        <v>1316</v>
      </c>
      <c r="D427" t="s">
        <v>1268</v>
      </c>
      <c r="E427" t="s">
        <v>10578</v>
      </c>
      <c r="F427" t="s">
        <v>1837</v>
      </c>
      <c r="G427" t="s">
        <v>10574</v>
      </c>
      <c r="H427" t="s">
        <v>10575</v>
      </c>
      <c r="I427" t="s">
        <v>8852</v>
      </c>
      <c r="J427" s="469">
        <v>1</v>
      </c>
    </row>
    <row r="428" spans="1:10">
      <c r="A428" t="s">
        <v>10622</v>
      </c>
      <c r="B428" t="s">
        <v>10624</v>
      </c>
      <c r="C428" t="s">
        <v>1316</v>
      </c>
      <c r="D428" t="s">
        <v>1268</v>
      </c>
      <c r="E428" t="s">
        <v>10627</v>
      </c>
      <c r="F428" t="s">
        <v>1889</v>
      </c>
      <c r="G428" t="s">
        <v>10623</v>
      </c>
      <c r="H428" t="s">
        <v>10457</v>
      </c>
      <c r="I428" t="s">
        <v>8852</v>
      </c>
      <c r="J428" s="469">
        <v>1</v>
      </c>
    </row>
    <row r="429" spans="1:10">
      <c r="A429" t="s">
        <v>10697</v>
      </c>
      <c r="B429" t="s">
        <v>10699</v>
      </c>
      <c r="C429" t="s">
        <v>1316</v>
      </c>
      <c r="D429" t="s">
        <v>1268</v>
      </c>
      <c r="E429" t="s">
        <v>10702</v>
      </c>
      <c r="F429" t="s">
        <v>1800</v>
      </c>
      <c r="G429" t="s">
        <v>10698</v>
      </c>
      <c r="H429" t="s">
        <v>1937</v>
      </c>
      <c r="I429" t="s">
        <v>8852</v>
      </c>
      <c r="J429" s="469">
        <v>1</v>
      </c>
    </row>
    <row r="430" spans="1:10">
      <c r="A430" t="s">
        <v>10421</v>
      </c>
      <c r="B430" t="s">
        <v>10423</v>
      </c>
      <c r="C430" t="s">
        <v>1316</v>
      </c>
      <c r="D430" t="s">
        <v>1279</v>
      </c>
      <c r="E430" t="s">
        <v>10426</v>
      </c>
      <c r="F430" t="s">
        <v>1868</v>
      </c>
      <c r="G430" t="s">
        <v>10422</v>
      </c>
      <c r="H430" t="s">
        <v>1940</v>
      </c>
      <c r="I430" t="s">
        <v>8852</v>
      </c>
      <c r="J430" s="469">
        <v>1</v>
      </c>
    </row>
    <row r="431" spans="1:10">
      <c r="A431" t="s">
        <v>10643</v>
      </c>
      <c r="B431" t="s">
        <v>10645</v>
      </c>
      <c r="C431" t="s">
        <v>1316</v>
      </c>
      <c r="D431" t="s">
        <v>1279</v>
      </c>
      <c r="E431" t="s">
        <v>10648</v>
      </c>
      <c r="F431" t="s">
        <v>1751</v>
      </c>
      <c r="G431" t="s">
        <v>10644</v>
      </c>
      <c r="H431" t="s">
        <v>1940</v>
      </c>
      <c r="I431" t="s">
        <v>8852</v>
      </c>
      <c r="J431" s="469">
        <v>1</v>
      </c>
    </row>
    <row r="432" spans="1:10">
      <c r="A432" t="s">
        <v>10708</v>
      </c>
      <c r="B432" t="s">
        <v>10710</v>
      </c>
      <c r="C432" t="s">
        <v>1316</v>
      </c>
      <c r="D432" t="s">
        <v>1268</v>
      </c>
      <c r="E432" t="s">
        <v>10713</v>
      </c>
      <c r="F432" t="s">
        <v>1804</v>
      </c>
      <c r="G432" t="s">
        <v>10709</v>
      </c>
      <c r="H432" t="s">
        <v>10714</v>
      </c>
      <c r="I432" t="s">
        <v>8852</v>
      </c>
      <c r="J432" s="469">
        <v>1</v>
      </c>
    </row>
    <row r="433" spans="1:10">
      <c r="A433" t="s">
        <v>10758</v>
      </c>
      <c r="B433" t="s">
        <v>10760</v>
      </c>
      <c r="C433" t="s">
        <v>1316</v>
      </c>
      <c r="D433" t="s">
        <v>1268</v>
      </c>
      <c r="E433" t="s">
        <v>10763</v>
      </c>
      <c r="F433" t="s">
        <v>1906</v>
      </c>
      <c r="G433" t="s">
        <v>10759</v>
      </c>
      <c r="H433" t="s">
        <v>10764</v>
      </c>
      <c r="I433" t="s">
        <v>8852</v>
      </c>
      <c r="J433" s="469">
        <v>1</v>
      </c>
    </row>
    <row r="434" spans="1:10">
      <c r="A434" t="s">
        <v>10359</v>
      </c>
      <c r="B434" t="s">
        <v>10361</v>
      </c>
      <c r="C434" t="s">
        <v>1316</v>
      </c>
      <c r="D434" t="s">
        <v>1268</v>
      </c>
      <c r="E434" t="s">
        <v>10364</v>
      </c>
      <c r="F434" t="s">
        <v>1865</v>
      </c>
      <c r="G434" t="s">
        <v>10360</v>
      </c>
      <c r="H434" t="s">
        <v>10365</v>
      </c>
      <c r="I434" t="s">
        <v>8852</v>
      </c>
      <c r="J434" s="469">
        <v>1</v>
      </c>
    </row>
    <row r="435" spans="1:10">
      <c r="A435" t="s">
        <v>10584</v>
      </c>
      <c r="B435" t="s">
        <v>10586</v>
      </c>
      <c r="C435" t="s">
        <v>1316</v>
      </c>
      <c r="D435" t="s">
        <v>1279</v>
      </c>
      <c r="E435" t="s">
        <v>10589</v>
      </c>
      <c r="F435" t="s">
        <v>1880</v>
      </c>
      <c r="G435" t="s">
        <v>10585</v>
      </c>
      <c r="H435" t="s">
        <v>1940</v>
      </c>
      <c r="I435" t="s">
        <v>8852</v>
      </c>
      <c r="J435" s="469">
        <v>1</v>
      </c>
    </row>
    <row r="436" spans="1:10">
      <c r="A436" t="s">
        <v>10720</v>
      </c>
      <c r="B436" t="s">
        <v>10722</v>
      </c>
      <c r="C436" t="s">
        <v>1316</v>
      </c>
      <c r="D436" t="s">
        <v>1279</v>
      </c>
      <c r="E436" t="s">
        <v>10725</v>
      </c>
      <c r="F436" t="s">
        <v>1896</v>
      </c>
      <c r="G436" t="s">
        <v>10721</v>
      </c>
      <c r="H436" t="s">
        <v>1940</v>
      </c>
      <c r="I436" t="s">
        <v>8852</v>
      </c>
      <c r="J436" s="469">
        <v>1</v>
      </c>
    </row>
    <row r="437" spans="1:10">
      <c r="A437" t="s">
        <v>9954</v>
      </c>
      <c r="B437" t="s">
        <v>9956</v>
      </c>
      <c r="C437" t="s">
        <v>1240</v>
      </c>
      <c r="D437" t="s">
        <v>1279</v>
      </c>
      <c r="E437" t="s">
        <v>9959</v>
      </c>
      <c r="F437" t="s">
        <v>1296</v>
      </c>
      <c r="G437" t="s">
        <v>9955</v>
      </c>
      <c r="H437" t="s">
        <v>1937</v>
      </c>
      <c r="I437" t="s">
        <v>8852</v>
      </c>
      <c r="J437" s="469">
        <v>1</v>
      </c>
    </row>
    <row r="438" spans="1:10">
      <c r="A438" t="s">
        <v>10104</v>
      </c>
      <c r="B438" t="s">
        <v>1937</v>
      </c>
      <c r="C438" t="s">
        <v>1240</v>
      </c>
      <c r="D438" t="s">
        <v>1279</v>
      </c>
      <c r="E438" t="s">
        <v>10109</v>
      </c>
      <c r="F438" t="s">
        <v>1300</v>
      </c>
      <c r="G438" t="s">
        <v>10105</v>
      </c>
      <c r="H438" t="s">
        <v>1937</v>
      </c>
      <c r="I438" t="s">
        <v>8852</v>
      </c>
      <c r="J438" s="469">
        <v>1</v>
      </c>
    </row>
    <row r="439" spans="1:10">
      <c r="A439" t="s">
        <v>9713</v>
      </c>
      <c r="B439" t="s">
        <v>9716</v>
      </c>
      <c r="C439" t="s">
        <v>1311</v>
      </c>
      <c r="D439" t="s">
        <v>1272</v>
      </c>
      <c r="E439" t="s">
        <v>9720</v>
      </c>
      <c r="F439" t="s">
        <v>9708</v>
      </c>
      <c r="G439" t="s">
        <v>9714</v>
      </c>
      <c r="H439" t="s">
        <v>8711</v>
      </c>
      <c r="I439" t="s">
        <v>8700</v>
      </c>
      <c r="J439" s="469">
        <v>1</v>
      </c>
    </row>
    <row r="440" spans="1:10">
      <c r="A440" t="s">
        <v>9779</v>
      </c>
      <c r="B440" t="s">
        <v>9781</v>
      </c>
      <c r="C440" t="s">
        <v>1311</v>
      </c>
      <c r="D440" t="s">
        <v>1279</v>
      </c>
      <c r="E440" t="s">
        <v>9784</v>
      </c>
      <c r="F440" t="s">
        <v>9776</v>
      </c>
      <c r="G440" t="s">
        <v>9780</v>
      </c>
      <c r="H440" t="s">
        <v>8793</v>
      </c>
      <c r="I440" t="s">
        <v>8536</v>
      </c>
      <c r="J440" s="469">
        <v>1</v>
      </c>
    </row>
    <row r="441" spans="1:10">
      <c r="A441" t="s">
        <v>9927</v>
      </c>
      <c r="B441" t="s">
        <v>9929</v>
      </c>
      <c r="C441" t="s">
        <v>1311</v>
      </c>
      <c r="D441" t="s">
        <v>1268</v>
      </c>
      <c r="E441" t="s">
        <v>9932</v>
      </c>
      <c r="F441" t="s">
        <v>9921</v>
      </c>
      <c r="G441" t="s">
        <v>9928</v>
      </c>
      <c r="H441" t="s">
        <v>9933</v>
      </c>
      <c r="I441" t="s">
        <v>8536</v>
      </c>
      <c r="J441" s="469">
        <v>1</v>
      </c>
    </row>
    <row r="442" spans="1:10">
      <c r="A442" t="s">
        <v>10215</v>
      </c>
      <c r="B442" t="s">
        <v>10217</v>
      </c>
      <c r="C442" t="s">
        <v>1311</v>
      </c>
      <c r="D442" t="s">
        <v>1268</v>
      </c>
      <c r="E442" t="s">
        <v>10221</v>
      </c>
      <c r="F442" t="s">
        <v>10212</v>
      </c>
      <c r="G442" t="s">
        <v>10216</v>
      </c>
      <c r="H442" t="s">
        <v>1937</v>
      </c>
      <c r="I442" t="s">
        <v>8586</v>
      </c>
      <c r="J442" s="469">
        <v>1</v>
      </c>
    </row>
    <row r="443" spans="1:10">
      <c r="A443" t="s">
        <v>6569</v>
      </c>
      <c r="B443" t="s">
        <v>6571</v>
      </c>
      <c r="C443" t="s">
        <v>1301</v>
      </c>
      <c r="D443" t="s">
        <v>1268</v>
      </c>
      <c r="E443" t="s">
        <v>6574</v>
      </c>
      <c r="F443" t="s">
        <v>6565</v>
      </c>
      <c r="G443" t="s">
        <v>6570</v>
      </c>
      <c r="H443" t="s">
        <v>6575</v>
      </c>
      <c r="J443" s="469">
        <v>1</v>
      </c>
    </row>
    <row r="444" spans="1:10">
      <c r="A444" t="s">
        <v>9683</v>
      </c>
      <c r="B444" t="s">
        <v>8673</v>
      </c>
      <c r="C444" t="s">
        <v>1311</v>
      </c>
      <c r="D444" t="s">
        <v>1268</v>
      </c>
      <c r="E444" t="s">
        <v>9687</v>
      </c>
      <c r="F444" t="s">
        <v>9680</v>
      </c>
      <c r="G444" t="s">
        <v>9684</v>
      </c>
      <c r="H444" t="s">
        <v>8677</v>
      </c>
      <c r="I444" t="s">
        <v>8520</v>
      </c>
      <c r="J444" s="469">
        <v>1</v>
      </c>
    </row>
    <row r="445" spans="1:10">
      <c r="A445" t="s">
        <v>9982</v>
      </c>
      <c r="B445" t="s">
        <v>9984</v>
      </c>
      <c r="C445" t="s">
        <v>1240</v>
      </c>
      <c r="D445" t="s">
        <v>1279</v>
      </c>
      <c r="E445" t="s">
        <v>9987</v>
      </c>
      <c r="F445" t="s">
        <v>9978</v>
      </c>
      <c r="G445" t="s">
        <v>9983</v>
      </c>
      <c r="H445" t="s">
        <v>1937</v>
      </c>
      <c r="I445" t="s">
        <v>9561</v>
      </c>
      <c r="J445" s="469">
        <v>1</v>
      </c>
    </row>
    <row r="446" spans="1:10">
      <c r="A446" t="s">
        <v>10005</v>
      </c>
      <c r="B446" t="s">
        <v>9276</v>
      </c>
      <c r="C446" t="s">
        <v>1240</v>
      </c>
      <c r="D446" t="s">
        <v>1279</v>
      </c>
      <c r="E446" t="s">
        <v>10009</v>
      </c>
      <c r="F446" t="s">
        <v>10002</v>
      </c>
      <c r="G446" t="s">
        <v>10006</v>
      </c>
      <c r="H446" t="s">
        <v>1937</v>
      </c>
      <c r="I446" t="s">
        <v>8852</v>
      </c>
      <c r="J446" s="469">
        <v>1</v>
      </c>
    </row>
    <row r="447" spans="1:10">
      <c r="A447" t="s">
        <v>10072</v>
      </c>
      <c r="B447" t="s">
        <v>10074</v>
      </c>
      <c r="C447" t="s">
        <v>1240</v>
      </c>
      <c r="D447" t="s">
        <v>1279</v>
      </c>
      <c r="E447" t="s">
        <v>10078</v>
      </c>
      <c r="F447" t="s">
        <v>10069</v>
      </c>
      <c r="G447" t="s">
        <v>10073</v>
      </c>
      <c r="H447" t="s">
        <v>1937</v>
      </c>
      <c r="I447" t="s">
        <v>8852</v>
      </c>
      <c r="J447" s="469">
        <v>1</v>
      </c>
    </row>
    <row r="448" spans="1:10">
      <c r="A448" t="s">
        <v>10190</v>
      </c>
      <c r="B448" t="s">
        <v>10192</v>
      </c>
      <c r="C448" t="s">
        <v>1311</v>
      </c>
      <c r="D448" t="s">
        <v>1268</v>
      </c>
      <c r="E448" t="s">
        <v>10196</v>
      </c>
      <c r="F448" t="s">
        <v>10184</v>
      </c>
      <c r="G448" t="s">
        <v>10191</v>
      </c>
      <c r="H448" t="s">
        <v>10197</v>
      </c>
      <c r="I448" t="s">
        <v>8586</v>
      </c>
      <c r="J448" s="469">
        <v>1</v>
      </c>
    </row>
    <row r="449" spans="1:10">
      <c r="A449" t="s">
        <v>10337</v>
      </c>
      <c r="B449" t="s">
        <v>10339</v>
      </c>
      <c r="C449" t="s">
        <v>1316</v>
      </c>
      <c r="D449" t="s">
        <v>1268</v>
      </c>
      <c r="E449" t="s">
        <v>10342</v>
      </c>
      <c r="F449" t="s">
        <v>1857</v>
      </c>
      <c r="G449" t="s">
        <v>10338</v>
      </c>
      <c r="H449" t="s">
        <v>10343</v>
      </c>
      <c r="I449" t="s">
        <v>8852</v>
      </c>
      <c r="J449" s="469">
        <v>1</v>
      </c>
    </row>
    <row r="450" spans="1:10">
      <c r="A450" t="s">
        <v>10348</v>
      </c>
      <c r="B450" t="s">
        <v>10350</v>
      </c>
      <c r="C450" t="s">
        <v>1316</v>
      </c>
      <c r="D450" t="s">
        <v>1268</v>
      </c>
      <c r="E450" t="s">
        <v>10353</v>
      </c>
      <c r="F450" t="s">
        <v>1861</v>
      </c>
      <c r="G450" t="s">
        <v>10349</v>
      </c>
      <c r="H450" t="s">
        <v>10350</v>
      </c>
      <c r="I450" t="s">
        <v>8852</v>
      </c>
      <c r="J450" s="469">
        <v>1</v>
      </c>
    </row>
    <row r="451" spans="1:10">
      <c r="A451" t="s">
        <v>10371</v>
      </c>
      <c r="B451" t="s">
        <v>10373</v>
      </c>
      <c r="C451" t="s">
        <v>1316</v>
      </c>
      <c r="D451" t="s">
        <v>1279</v>
      </c>
      <c r="E451" t="s">
        <v>10376</v>
      </c>
      <c r="F451" t="s">
        <v>1909</v>
      </c>
      <c r="G451" t="s">
        <v>10372</v>
      </c>
      <c r="H451" t="s">
        <v>1940</v>
      </c>
      <c r="I451" t="s">
        <v>8852</v>
      </c>
      <c r="J451" s="469">
        <v>1</v>
      </c>
    </row>
    <row r="452" spans="1:10">
      <c r="A452" t="s">
        <v>10380</v>
      </c>
      <c r="B452" t="s">
        <v>10382</v>
      </c>
      <c r="C452" t="s">
        <v>1316</v>
      </c>
      <c r="D452" t="s">
        <v>1268</v>
      </c>
      <c r="E452" t="s">
        <v>10385</v>
      </c>
      <c r="F452" t="s">
        <v>1911</v>
      </c>
      <c r="G452" t="s">
        <v>10381</v>
      </c>
      <c r="H452" t="s">
        <v>10386</v>
      </c>
      <c r="I452" t="s">
        <v>8852</v>
      </c>
      <c r="J452" s="469">
        <v>1</v>
      </c>
    </row>
    <row r="453" spans="1:10">
      <c r="A453" t="s">
        <v>10397</v>
      </c>
      <c r="B453" t="s">
        <v>10399</v>
      </c>
      <c r="C453" t="s">
        <v>1316</v>
      </c>
      <c r="D453" t="s">
        <v>1268</v>
      </c>
      <c r="E453" t="s">
        <v>10402</v>
      </c>
      <c r="F453" t="s">
        <v>1916</v>
      </c>
      <c r="G453" t="s">
        <v>10398</v>
      </c>
      <c r="H453" t="s">
        <v>10403</v>
      </c>
      <c r="I453" t="s">
        <v>8852</v>
      </c>
      <c r="J453" s="469">
        <v>1</v>
      </c>
    </row>
    <row r="454" spans="1:10">
      <c r="A454" t="s">
        <v>10409</v>
      </c>
      <c r="B454" t="s">
        <v>10411</v>
      </c>
      <c r="C454" t="s">
        <v>1316</v>
      </c>
      <c r="D454" t="s">
        <v>1268</v>
      </c>
      <c r="E454" t="s">
        <v>10414</v>
      </c>
      <c r="F454" t="s">
        <v>1920</v>
      </c>
      <c r="G454" t="s">
        <v>10410</v>
      </c>
      <c r="H454" t="s">
        <v>10415</v>
      </c>
      <c r="I454" t="s">
        <v>8852</v>
      </c>
      <c r="J454" s="469">
        <v>1</v>
      </c>
    </row>
    <row r="455" spans="1:10">
      <c r="A455" t="s">
        <v>10463</v>
      </c>
      <c r="B455" t="s">
        <v>10465</v>
      </c>
      <c r="C455" t="s">
        <v>1316</v>
      </c>
      <c r="D455" t="s">
        <v>1268</v>
      </c>
      <c r="E455" t="s">
        <v>10468</v>
      </c>
      <c r="F455" t="s">
        <v>1878</v>
      </c>
      <c r="G455" t="s">
        <v>10464</v>
      </c>
      <c r="H455" t="s">
        <v>10469</v>
      </c>
      <c r="I455" t="s">
        <v>8852</v>
      </c>
      <c r="J455" s="469">
        <v>1</v>
      </c>
    </row>
    <row r="456" spans="1:10">
      <c r="A456" t="s">
        <v>10553</v>
      </c>
      <c r="B456" t="s">
        <v>10555</v>
      </c>
      <c r="C456" t="s">
        <v>1316</v>
      </c>
      <c r="D456" t="s">
        <v>1268</v>
      </c>
      <c r="E456" t="s">
        <v>10558</v>
      </c>
      <c r="F456" t="s">
        <v>1829</v>
      </c>
      <c r="G456" t="s">
        <v>10554</v>
      </c>
      <c r="H456" t="s">
        <v>10555</v>
      </c>
      <c r="I456" t="s">
        <v>8852</v>
      </c>
      <c r="J456" s="469">
        <v>1</v>
      </c>
    </row>
    <row r="457" spans="1:10">
      <c r="A457" t="s">
        <v>10563</v>
      </c>
      <c r="B457" t="s">
        <v>10565</v>
      </c>
      <c r="C457" t="s">
        <v>1316</v>
      </c>
      <c r="D457" t="s">
        <v>1268</v>
      </c>
      <c r="E457" t="s">
        <v>10568</v>
      </c>
      <c r="F457" t="s">
        <v>1833</v>
      </c>
      <c r="G457" t="s">
        <v>10564</v>
      </c>
      <c r="H457" t="s">
        <v>10565</v>
      </c>
      <c r="I457" t="s">
        <v>8852</v>
      </c>
      <c r="J457" s="469">
        <v>1</v>
      </c>
    </row>
    <row r="458" spans="1:10">
      <c r="A458" t="s">
        <v>10632</v>
      </c>
      <c r="B458" t="s">
        <v>10634</v>
      </c>
      <c r="C458" t="s">
        <v>1316</v>
      </c>
      <c r="D458" t="s">
        <v>1268</v>
      </c>
      <c r="E458" t="s">
        <v>10637</v>
      </c>
      <c r="F458" t="s">
        <v>1893</v>
      </c>
      <c r="G458" t="s">
        <v>10633</v>
      </c>
      <c r="H458" t="s">
        <v>10469</v>
      </c>
      <c r="I458" t="s">
        <v>8852</v>
      </c>
      <c r="J458" s="469">
        <v>1</v>
      </c>
    </row>
  </sheetData>
  <phoneticPr fontId="40"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工作表7">
    <tabColor rgb="FF00B0F0"/>
  </sheetPr>
  <dimension ref="A2:E11"/>
  <sheetViews>
    <sheetView zoomScale="85" zoomScaleNormal="85" workbookViewId="0">
      <selection activeCell="C37" sqref="C37"/>
    </sheetView>
  </sheetViews>
  <sheetFormatPr defaultColWidth="8.5546875" defaultRowHeight="15.75"/>
  <cols>
    <col min="1" max="1" width="18.5546875" bestFit="1" customWidth="1"/>
    <col min="2" max="3" width="21.5546875" bestFit="1" customWidth="1"/>
    <col min="4" max="4" width="21.44140625" bestFit="1" customWidth="1"/>
    <col min="5" max="5" width="4.5546875" bestFit="1" customWidth="1"/>
    <col min="6" max="12" width="5.109375" bestFit="1" customWidth="1"/>
  </cols>
  <sheetData>
    <row r="2" spans="1:5">
      <c r="A2" s="112" t="s">
        <v>979</v>
      </c>
      <c r="B2" t="s">
        <v>1176</v>
      </c>
    </row>
    <row r="3" spans="1:5">
      <c r="A3" s="112" t="s">
        <v>99</v>
      </c>
      <c r="B3" t="s">
        <v>1185</v>
      </c>
    </row>
    <row r="5" spans="1:5">
      <c r="A5" s="112" t="s">
        <v>1203</v>
      </c>
    </row>
    <row r="6" spans="1:5">
      <c r="A6" s="112" t="s">
        <v>12236</v>
      </c>
      <c r="B6" s="112" t="s">
        <v>12237</v>
      </c>
      <c r="C6" s="112" t="s">
        <v>12238</v>
      </c>
      <c r="D6" s="112" t="s">
        <v>12239</v>
      </c>
      <c r="E6" t="s">
        <v>1164</v>
      </c>
    </row>
    <row r="7" spans="1:5">
      <c r="A7" t="s">
        <v>998</v>
      </c>
      <c r="B7" t="s">
        <v>1279</v>
      </c>
      <c r="C7" t="s">
        <v>1196</v>
      </c>
      <c r="D7" t="s">
        <v>1230</v>
      </c>
      <c r="E7" s="469">
        <v>119</v>
      </c>
    </row>
    <row r="8" spans="1:5">
      <c r="A8" t="s">
        <v>998</v>
      </c>
      <c r="B8" t="s">
        <v>1268</v>
      </c>
      <c r="C8" t="s">
        <v>1196</v>
      </c>
      <c r="D8" t="s">
        <v>1230</v>
      </c>
      <c r="E8" s="469">
        <v>356</v>
      </c>
    </row>
    <row r="9" spans="1:5">
      <c r="A9" t="s">
        <v>998</v>
      </c>
      <c r="B9" t="s">
        <v>1272</v>
      </c>
      <c r="C9" t="s">
        <v>1196</v>
      </c>
      <c r="D9" t="s">
        <v>1230</v>
      </c>
      <c r="E9" s="469">
        <v>207</v>
      </c>
    </row>
    <row r="10" spans="1:5">
      <c r="A10" t="s">
        <v>998</v>
      </c>
      <c r="B10" t="s">
        <v>1242</v>
      </c>
      <c r="C10" t="s">
        <v>1196</v>
      </c>
      <c r="D10" t="s">
        <v>1230</v>
      </c>
      <c r="E10" s="469">
        <v>260</v>
      </c>
    </row>
    <row r="11" spans="1:5">
      <c r="A11" t="s">
        <v>998</v>
      </c>
      <c r="B11" t="s">
        <v>1287</v>
      </c>
      <c r="C11" t="s">
        <v>1196</v>
      </c>
      <c r="D11" t="s">
        <v>1230</v>
      </c>
      <c r="E11" s="469">
        <v>254</v>
      </c>
    </row>
  </sheetData>
  <phoneticPr fontId="40"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工作表9">
    <tabColor rgb="FF00B0F0"/>
  </sheetPr>
  <dimension ref="B1:J7"/>
  <sheetViews>
    <sheetView zoomScale="70" zoomScaleNormal="70" workbookViewId="0">
      <selection activeCell="B23" sqref="B23"/>
    </sheetView>
  </sheetViews>
  <sheetFormatPr defaultColWidth="8.5546875" defaultRowHeight="15.75"/>
  <cols>
    <col min="2" max="2" width="17.5546875" customWidth="1"/>
    <col min="3" max="3" width="23.44140625" customWidth="1"/>
    <col min="4" max="4" width="19.5546875" bestFit="1" customWidth="1"/>
    <col min="5" max="5" width="23.44140625" customWidth="1"/>
    <col min="6" max="6" width="18.88671875" bestFit="1" customWidth="1"/>
    <col min="7" max="7" width="28.33203125" customWidth="1"/>
    <col min="8" max="8" width="16.5546875" customWidth="1"/>
    <col min="9" max="9" width="11.88671875" bestFit="1" customWidth="1"/>
    <col min="10" max="10" width="4.5546875" bestFit="1" customWidth="1"/>
    <col min="11" max="11" width="5.44140625" bestFit="1" customWidth="1"/>
    <col min="12" max="13" width="5.109375" bestFit="1" customWidth="1"/>
  </cols>
  <sheetData>
    <row r="1" spans="2:10">
      <c r="B1" s="112" t="s">
        <v>979</v>
      </c>
      <c r="C1" t="s">
        <v>1176</v>
      </c>
    </row>
    <row r="2" spans="2:10">
      <c r="B2" s="112" t="s">
        <v>99</v>
      </c>
      <c r="C2" t="s">
        <v>1165</v>
      </c>
    </row>
    <row r="3" spans="2:10">
      <c r="B3" s="112" t="s">
        <v>12240</v>
      </c>
      <c r="C3" t="s">
        <v>1175</v>
      </c>
    </row>
    <row r="4" spans="2:10">
      <c r="B4" s="112" t="s">
        <v>1174</v>
      </c>
      <c r="C4" t="s">
        <v>1185</v>
      </c>
    </row>
    <row r="6" spans="2:10">
      <c r="B6" s="112" t="s">
        <v>1203</v>
      </c>
    </row>
    <row r="7" spans="2:10">
      <c r="B7" s="112" t="s">
        <v>1141</v>
      </c>
      <c r="C7" s="112" t="s">
        <v>1142</v>
      </c>
      <c r="D7" s="112" t="s">
        <v>1140</v>
      </c>
      <c r="E7" s="112" t="s">
        <v>12241</v>
      </c>
      <c r="F7" s="112" t="s">
        <v>1143</v>
      </c>
      <c r="G7" s="112" t="s">
        <v>1146</v>
      </c>
      <c r="H7" s="112" t="s">
        <v>1144</v>
      </c>
      <c r="I7" s="112" t="s">
        <v>12242</v>
      </c>
      <c r="J7" t="s">
        <v>1164</v>
      </c>
    </row>
  </sheetData>
  <phoneticPr fontId="40" type="noConversion"/>
  <pageMargins left="0.7" right="0.7" top="0.75" bottom="0.75" header="0.3" footer="0.3"/>
  <pageSetup paperSize="9"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工作表10">
    <tabColor rgb="FF00B0F0"/>
  </sheetPr>
  <dimension ref="A1:AK287"/>
  <sheetViews>
    <sheetView zoomScale="85" zoomScaleNormal="85" workbookViewId="0">
      <pane xSplit="3" ySplit="1" topLeftCell="D2" activePane="bottomRight" state="frozen"/>
      <selection pane="topRight" activeCell="B12" sqref="B12"/>
      <selection pane="bottomLeft" activeCell="B12" sqref="B12"/>
      <selection pane="bottomRight" activeCell="D33" sqref="D33"/>
    </sheetView>
  </sheetViews>
  <sheetFormatPr defaultColWidth="10.44140625" defaultRowHeight="15.75"/>
  <cols>
    <col min="1" max="1" width="16.5546875" style="50" customWidth="1"/>
    <col min="2" max="2" width="18.5546875" style="31" customWidth="1"/>
    <col min="3" max="3" width="22.44140625" style="31" customWidth="1"/>
    <col min="4" max="4" width="11.44140625" style="31" customWidth="1"/>
    <col min="5" max="5" width="15.44140625" style="31" customWidth="1"/>
    <col min="6" max="6" width="13.44140625" style="31" customWidth="1"/>
    <col min="7" max="7" width="11.33203125" style="31" customWidth="1"/>
    <col min="8" max="8" width="11.109375" style="30" customWidth="1"/>
    <col min="9" max="9" width="26" style="39" customWidth="1"/>
    <col min="10" max="10" width="16.44140625" style="39" customWidth="1"/>
    <col min="11" max="11" width="18.5546875" style="30" customWidth="1"/>
    <col min="12" max="12" width="19.88671875" style="39" customWidth="1"/>
    <col min="13" max="14" width="14.109375" style="39" customWidth="1"/>
    <col min="15" max="15" width="30.33203125" style="30" customWidth="1"/>
    <col min="16" max="16" width="10.33203125" style="30" customWidth="1"/>
    <col min="17" max="17" width="12.109375" style="30" customWidth="1"/>
    <col min="18" max="18" width="9.44140625" style="30" customWidth="1"/>
    <col min="19" max="19" width="6.33203125" style="30" customWidth="1"/>
    <col min="20" max="20" width="16.33203125" style="30" customWidth="1"/>
    <col min="21" max="22" width="10.44140625" style="30" customWidth="1"/>
    <col min="23" max="23" width="1.5546875" style="30" customWidth="1"/>
    <col min="24" max="24" width="21.5546875" style="31" customWidth="1"/>
    <col min="25" max="25" width="24.109375" style="31" customWidth="1"/>
    <col min="26" max="26" width="25.88671875" style="31" customWidth="1"/>
    <col min="27" max="27" width="21.5546875" style="31" customWidth="1"/>
    <col min="28" max="28" width="3.5546875" style="30" customWidth="1"/>
    <col min="29" max="32" width="15.5546875" style="31" customWidth="1"/>
    <col min="33" max="33" width="1.109375" style="31" customWidth="1"/>
    <col min="34" max="34" width="17.44140625" style="50" customWidth="1"/>
    <col min="35" max="35" width="14.88671875" style="50" customWidth="1"/>
    <col min="36" max="37" width="12.88671875" style="50" customWidth="1"/>
    <col min="38" max="16384" width="10.44140625" style="30"/>
  </cols>
  <sheetData>
    <row r="1" spans="1:37" ht="16.5">
      <c r="A1" s="40" t="s">
        <v>12243</v>
      </c>
      <c r="B1" s="41" t="s">
        <v>12244</v>
      </c>
      <c r="C1" s="41" t="s">
        <v>903</v>
      </c>
      <c r="D1" s="41" t="s">
        <v>12245</v>
      </c>
      <c r="E1" s="41" t="s">
        <v>12246</v>
      </c>
      <c r="F1" s="42" t="s">
        <v>12247</v>
      </c>
      <c r="G1" s="42" t="s">
        <v>12248</v>
      </c>
      <c r="H1" s="42" t="s">
        <v>12249</v>
      </c>
      <c r="I1" s="43" t="s">
        <v>12250</v>
      </c>
      <c r="J1" s="43" t="s">
        <v>12251</v>
      </c>
      <c r="K1" s="42" t="s">
        <v>12252</v>
      </c>
      <c r="L1" s="43" t="s">
        <v>12253</v>
      </c>
      <c r="M1" s="43" t="s">
        <v>12254</v>
      </c>
      <c r="N1" s="43" t="s">
        <v>12255</v>
      </c>
      <c r="O1" s="44" t="s">
        <v>12256</v>
      </c>
      <c r="P1" s="44" t="s">
        <v>12257</v>
      </c>
      <c r="Q1" s="44" t="s">
        <v>12258</v>
      </c>
      <c r="R1" s="44" t="s">
        <v>12259</v>
      </c>
      <c r="S1" s="44" t="s">
        <v>12260</v>
      </c>
      <c r="T1" s="44" t="s">
        <v>12261</v>
      </c>
      <c r="U1" s="44" t="s">
        <v>12262</v>
      </c>
      <c r="V1" s="44" t="s">
        <v>12263</v>
      </c>
      <c r="X1" s="42" t="s">
        <v>12264</v>
      </c>
      <c r="Y1" s="42" t="s">
        <v>12265</v>
      </c>
      <c r="Z1" s="42" t="s">
        <v>12266</v>
      </c>
      <c r="AA1" s="42" t="s">
        <v>12267</v>
      </c>
      <c r="AC1" s="45" t="s">
        <v>12268</v>
      </c>
      <c r="AD1" s="45" t="s">
        <v>12269</v>
      </c>
      <c r="AE1" s="45" t="s">
        <v>12270</v>
      </c>
      <c r="AF1" s="45" t="s">
        <v>12271</v>
      </c>
      <c r="AH1" s="45" t="s">
        <v>12268</v>
      </c>
      <c r="AI1" s="45" t="s">
        <v>12269</v>
      </c>
      <c r="AJ1" s="45" t="s">
        <v>12270</v>
      </c>
      <c r="AK1" s="45" t="s">
        <v>12271</v>
      </c>
    </row>
    <row r="2" spans="1:37">
      <c r="A2" s="46" t="str">
        <f t="shared" ref="A2:A12" si="0">IF(C2="","",B2&amp;" &gt;&gt; "&amp;C2)</f>
        <v xml:space="preserve"> &gt;&gt; Quantity</v>
      </c>
      <c r="B2" s="47"/>
      <c r="C2" s="29" t="s">
        <v>12272</v>
      </c>
      <c r="E2" s="30" t="s">
        <v>2031</v>
      </c>
      <c r="F2" s="32" t="s">
        <v>12272</v>
      </c>
      <c r="G2" s="32" t="s">
        <v>12273</v>
      </c>
      <c r="H2" s="33" t="s">
        <v>12274</v>
      </c>
      <c r="J2" s="34"/>
      <c r="K2" s="35">
        <v>0.8</v>
      </c>
      <c r="L2" s="34"/>
      <c r="M2" s="34"/>
      <c r="N2" s="34"/>
      <c r="O2" s="35"/>
      <c r="P2" s="34"/>
      <c r="Q2" s="34"/>
      <c r="R2" s="34" t="s">
        <v>12275</v>
      </c>
      <c r="S2" s="34"/>
      <c r="T2" s="34" t="s">
        <v>12275</v>
      </c>
      <c r="U2" s="36"/>
      <c r="V2" s="36"/>
      <c r="X2" s="32" t="s">
        <v>12276</v>
      </c>
      <c r="Y2" s="32"/>
      <c r="Z2" s="32"/>
      <c r="AA2" s="32"/>
      <c r="AC2" s="48"/>
      <c r="AD2" s="48"/>
      <c r="AE2" s="48"/>
      <c r="AF2" s="48"/>
      <c r="AH2" s="48"/>
      <c r="AI2" s="48"/>
      <c r="AJ2" s="48"/>
      <c r="AK2" s="48"/>
    </row>
    <row r="3" spans="1:37">
      <c r="A3" s="46" t="str">
        <f t="shared" si="0"/>
        <v xml:space="preserve"> &gt;&gt; Currency</v>
      </c>
      <c r="B3" s="47"/>
      <c r="C3" s="49" t="s">
        <v>1994</v>
      </c>
      <c r="E3" s="30" t="s">
        <v>2010</v>
      </c>
      <c r="F3" s="32" t="s">
        <v>1994</v>
      </c>
      <c r="G3" s="32"/>
      <c r="H3" s="33"/>
      <c r="J3" s="34"/>
      <c r="K3" s="37"/>
      <c r="L3" s="34"/>
      <c r="M3" s="34"/>
      <c r="N3" s="34"/>
      <c r="O3" s="37"/>
      <c r="P3" s="34"/>
      <c r="Q3" s="34"/>
      <c r="R3" s="34"/>
      <c r="S3" s="34"/>
      <c r="T3" s="34"/>
      <c r="U3" s="36"/>
      <c r="V3" s="36"/>
      <c r="X3" s="32"/>
      <c r="Y3" s="32"/>
      <c r="Z3" s="32"/>
      <c r="AA3" s="32"/>
      <c r="AC3" s="48"/>
      <c r="AD3" s="48"/>
      <c r="AE3" s="48"/>
      <c r="AF3" s="48"/>
      <c r="AH3" s="48"/>
      <c r="AI3" s="48"/>
      <c r="AJ3" s="48"/>
      <c r="AK3" s="48"/>
    </row>
    <row r="4" spans="1:37">
      <c r="A4" s="46" t="str">
        <f t="shared" si="0"/>
        <v xml:space="preserve"> &gt;&gt; Identifier</v>
      </c>
      <c r="B4" s="47"/>
      <c r="C4" s="49" t="s">
        <v>12277</v>
      </c>
      <c r="E4" s="30" t="s">
        <v>3895</v>
      </c>
      <c r="F4" s="32" t="s">
        <v>12277</v>
      </c>
      <c r="G4" s="32"/>
      <c r="H4" s="33"/>
      <c r="I4" s="32"/>
      <c r="J4" s="34"/>
      <c r="K4" s="37"/>
      <c r="L4" s="34"/>
      <c r="M4" s="34"/>
      <c r="N4" s="34"/>
      <c r="O4" s="37"/>
      <c r="P4" s="34"/>
      <c r="Q4" s="34"/>
      <c r="R4" s="34"/>
      <c r="S4" s="34"/>
      <c r="T4" s="34"/>
      <c r="U4" s="36"/>
      <c r="V4" s="36"/>
      <c r="X4" s="32"/>
      <c r="Y4" s="32"/>
      <c r="Z4" s="32"/>
      <c r="AA4" s="32"/>
      <c r="AC4" s="48"/>
      <c r="AD4" s="48"/>
      <c r="AE4" s="48"/>
      <c r="AF4" s="48"/>
      <c r="AH4" s="48"/>
      <c r="AI4" s="48"/>
      <c r="AJ4" s="48"/>
      <c r="AK4" s="48"/>
    </row>
    <row r="5" spans="1:37">
      <c r="A5" s="46" t="str">
        <f t="shared" si="0"/>
        <v xml:space="preserve"> &gt;&gt; Code</v>
      </c>
      <c r="B5" s="47"/>
      <c r="C5" s="38" t="s">
        <v>12278</v>
      </c>
      <c r="E5" s="30" t="s">
        <v>1947</v>
      </c>
      <c r="F5" s="32" t="s">
        <v>989</v>
      </c>
      <c r="G5" s="32"/>
      <c r="H5" s="33"/>
      <c r="J5" s="34"/>
      <c r="K5" s="37"/>
      <c r="L5" s="34"/>
      <c r="M5" s="34"/>
      <c r="N5" s="34"/>
      <c r="O5" s="37"/>
      <c r="P5" s="34"/>
      <c r="Q5" s="34"/>
      <c r="R5" s="34"/>
      <c r="S5" s="34"/>
      <c r="T5" s="34"/>
      <c r="U5" s="36"/>
      <c r="V5" s="36"/>
      <c r="X5" s="32"/>
      <c r="Y5" s="32"/>
      <c r="Z5" s="32"/>
      <c r="AA5" s="32"/>
      <c r="AC5" s="48"/>
      <c r="AD5" s="48"/>
      <c r="AE5" s="48"/>
      <c r="AF5" s="48"/>
      <c r="AH5" s="48"/>
      <c r="AI5" s="48"/>
      <c r="AJ5" s="48"/>
      <c r="AK5" s="48"/>
    </row>
    <row r="6" spans="1:37">
      <c r="A6" s="46" t="str">
        <f t="shared" si="0"/>
        <v xml:space="preserve"> &gt;&gt; Indicator</v>
      </c>
      <c r="B6" s="47"/>
      <c r="C6" s="49" t="s">
        <v>12279</v>
      </c>
      <c r="E6" s="30" t="s">
        <v>10395</v>
      </c>
      <c r="F6" s="32" t="s">
        <v>12279</v>
      </c>
      <c r="G6" s="32"/>
      <c r="H6" s="33"/>
      <c r="J6" s="34"/>
      <c r="K6" s="37"/>
      <c r="L6" s="34"/>
      <c r="M6" s="34"/>
      <c r="N6" s="34"/>
      <c r="O6" s="37"/>
      <c r="P6" s="34"/>
      <c r="Q6" s="34"/>
      <c r="R6" s="34"/>
      <c r="S6" s="34"/>
      <c r="T6" s="34"/>
      <c r="U6" s="36"/>
      <c r="V6" s="36"/>
      <c r="X6" s="32"/>
      <c r="Y6" s="32"/>
      <c r="Z6" s="32"/>
      <c r="AA6" s="32"/>
      <c r="AC6" s="48"/>
      <c r="AD6" s="48"/>
      <c r="AE6" s="48"/>
      <c r="AF6" s="48"/>
      <c r="AH6" s="48"/>
      <c r="AI6" s="48"/>
      <c r="AJ6" s="48"/>
      <c r="AK6" s="48"/>
    </row>
    <row r="7" spans="1:37">
      <c r="A7" s="46" t="str">
        <f t="shared" si="0"/>
        <v xml:space="preserve"> &gt;&gt; Text</v>
      </c>
      <c r="B7" s="47"/>
      <c r="C7" s="31" t="s">
        <v>989</v>
      </c>
      <c r="E7" s="30" t="s">
        <v>1965</v>
      </c>
      <c r="F7" s="32" t="s">
        <v>989</v>
      </c>
      <c r="G7" s="32"/>
      <c r="H7" s="33"/>
      <c r="J7" s="34"/>
      <c r="K7" s="37"/>
      <c r="L7" s="34"/>
      <c r="M7" s="34"/>
      <c r="N7" s="34"/>
      <c r="O7" s="37"/>
      <c r="P7" s="34"/>
      <c r="Q7" s="34"/>
      <c r="R7" s="34"/>
      <c r="S7" s="34"/>
      <c r="T7" s="34"/>
      <c r="U7" s="36"/>
      <c r="V7" s="36"/>
      <c r="X7" s="32"/>
      <c r="Y7" s="32"/>
      <c r="Z7" s="32"/>
      <c r="AA7" s="32"/>
      <c r="AC7" s="48"/>
      <c r="AD7" s="48"/>
      <c r="AE7" s="48"/>
      <c r="AF7" s="48"/>
      <c r="AH7" s="48"/>
      <c r="AI7" s="48"/>
      <c r="AJ7" s="48"/>
      <c r="AK7" s="48"/>
    </row>
    <row r="8" spans="1:37">
      <c r="A8" s="46" t="str">
        <f t="shared" si="0"/>
        <v xml:space="preserve"> &gt;&gt; Percentage</v>
      </c>
      <c r="B8" s="47"/>
      <c r="C8" s="29" t="s">
        <v>12280</v>
      </c>
      <c r="E8" s="30" t="s">
        <v>2607</v>
      </c>
      <c r="F8" s="32" t="s">
        <v>12280</v>
      </c>
      <c r="G8" s="32"/>
      <c r="H8" s="33"/>
      <c r="J8" s="34"/>
      <c r="K8" s="37"/>
      <c r="L8" s="34"/>
      <c r="M8" s="34"/>
      <c r="N8" s="34"/>
      <c r="O8" s="37"/>
      <c r="P8" s="34"/>
      <c r="Q8" s="34"/>
      <c r="R8" s="34"/>
      <c r="S8" s="34"/>
      <c r="T8" s="34"/>
      <c r="U8" s="36"/>
      <c r="V8" s="36"/>
      <c r="X8" s="32"/>
      <c r="Y8" s="32"/>
      <c r="Z8" s="32"/>
      <c r="AA8" s="32"/>
      <c r="AC8" s="48"/>
      <c r="AD8" s="48"/>
      <c r="AE8" s="48"/>
      <c r="AF8" s="48"/>
      <c r="AH8" s="48"/>
      <c r="AI8" s="48"/>
      <c r="AJ8" s="48"/>
      <c r="AK8" s="48"/>
    </row>
    <row r="9" spans="1:37">
      <c r="A9" s="46" t="str">
        <f t="shared" si="0"/>
        <v xml:space="preserve"> &gt;&gt; Date</v>
      </c>
      <c r="B9" s="47"/>
      <c r="C9" s="49" t="s">
        <v>2315</v>
      </c>
      <c r="D9" s="38"/>
      <c r="E9" s="30" t="s">
        <v>1974</v>
      </c>
      <c r="F9" s="32" t="s">
        <v>2315</v>
      </c>
      <c r="G9" s="32"/>
      <c r="H9" s="33"/>
      <c r="J9" s="34"/>
      <c r="K9" s="37"/>
      <c r="L9" s="34"/>
      <c r="M9" s="34"/>
      <c r="N9" s="34"/>
      <c r="O9" s="37"/>
      <c r="P9" s="34"/>
      <c r="Q9" s="34"/>
      <c r="R9" s="34"/>
      <c r="S9" s="34"/>
      <c r="T9" s="34"/>
      <c r="U9" s="36"/>
      <c r="V9" s="36"/>
      <c r="X9" s="32"/>
      <c r="Y9" s="32"/>
      <c r="Z9" s="32"/>
      <c r="AA9" s="32"/>
      <c r="AC9" s="48"/>
      <c r="AD9" s="48"/>
      <c r="AE9" s="48"/>
      <c r="AF9" s="48"/>
      <c r="AH9" s="48"/>
      <c r="AI9" s="48"/>
      <c r="AJ9" s="48"/>
      <c r="AK9" s="48"/>
    </row>
    <row r="10" spans="1:37">
      <c r="A10" s="46" t="str">
        <f t="shared" si="0"/>
        <v xml:space="preserve"> &gt;&gt; Date</v>
      </c>
      <c r="B10" s="47"/>
      <c r="C10" s="30" t="s">
        <v>2315</v>
      </c>
      <c r="D10" s="38"/>
      <c r="E10" s="30" t="s">
        <v>12281</v>
      </c>
      <c r="F10" s="32" t="s">
        <v>2315</v>
      </c>
      <c r="G10" s="32"/>
      <c r="H10" s="33"/>
      <c r="J10" s="34"/>
      <c r="K10" s="37"/>
      <c r="L10" s="34"/>
      <c r="M10" s="34"/>
      <c r="N10" s="34"/>
      <c r="O10" s="37"/>
      <c r="P10" s="34"/>
      <c r="Q10" s="34"/>
      <c r="R10" s="34"/>
      <c r="S10" s="34"/>
      <c r="T10" s="34"/>
      <c r="U10" s="36"/>
      <c r="V10" s="36"/>
      <c r="X10" s="32"/>
      <c r="Y10" s="32"/>
      <c r="Z10" s="32"/>
      <c r="AA10" s="32"/>
      <c r="AC10" s="48"/>
      <c r="AD10" s="48"/>
      <c r="AE10" s="48"/>
      <c r="AF10" s="48"/>
      <c r="AH10" s="48"/>
      <c r="AI10" s="48"/>
      <c r="AJ10" s="48"/>
      <c r="AK10" s="48"/>
    </row>
    <row r="11" spans="1:37">
      <c r="A11" s="46" t="str">
        <f t="shared" si="0"/>
        <v xml:space="preserve"> &gt;&gt; Date</v>
      </c>
      <c r="B11" s="47"/>
      <c r="C11" s="38" t="s">
        <v>2315</v>
      </c>
      <c r="D11" s="38"/>
      <c r="E11" s="30" t="s">
        <v>11970</v>
      </c>
      <c r="F11" s="32" t="s">
        <v>2315</v>
      </c>
      <c r="G11" s="32"/>
      <c r="H11" s="33"/>
      <c r="I11" s="34"/>
      <c r="J11" s="34"/>
      <c r="K11" s="37"/>
      <c r="L11" s="34"/>
      <c r="M11" s="34"/>
      <c r="N11" s="34"/>
      <c r="O11" s="37"/>
      <c r="P11" s="34"/>
      <c r="Q11" s="34"/>
      <c r="R11" s="34"/>
      <c r="S11" s="34"/>
      <c r="T11" s="34"/>
      <c r="U11" s="36"/>
      <c r="V11" s="36"/>
      <c r="X11" s="32"/>
      <c r="Y11" s="32"/>
      <c r="Z11" s="32"/>
      <c r="AA11" s="32"/>
      <c r="AC11" s="48"/>
      <c r="AD11" s="48"/>
      <c r="AE11" s="48"/>
      <c r="AF11" s="48"/>
      <c r="AH11" s="48"/>
      <c r="AI11" s="48"/>
      <c r="AJ11" s="48"/>
      <c r="AK11" s="48"/>
    </row>
    <row r="12" spans="1:37">
      <c r="A12" s="46" t="str">
        <f t="shared" si="0"/>
        <v xml:space="preserve"> &gt;&gt; Indicator</v>
      </c>
      <c r="B12" s="47"/>
      <c r="C12" s="49" t="s">
        <v>12279</v>
      </c>
      <c r="E12" s="30" t="s">
        <v>12282</v>
      </c>
      <c r="F12" s="32" t="s">
        <v>12279</v>
      </c>
      <c r="G12" s="32"/>
      <c r="H12" s="33"/>
      <c r="I12" s="34"/>
      <c r="J12" s="34"/>
      <c r="K12" s="37"/>
      <c r="L12" s="34"/>
      <c r="M12" s="34"/>
      <c r="N12" s="34"/>
      <c r="O12" s="37"/>
      <c r="P12" s="34"/>
      <c r="Q12" s="34"/>
      <c r="R12" s="34"/>
      <c r="S12" s="34"/>
      <c r="T12" s="34"/>
      <c r="U12" s="36"/>
      <c r="V12" s="36"/>
      <c r="X12" s="32"/>
      <c r="Y12" s="32"/>
      <c r="Z12" s="32"/>
      <c r="AA12" s="32"/>
      <c r="AC12" s="48"/>
      <c r="AD12" s="48"/>
      <c r="AE12" s="48"/>
      <c r="AF12" s="48"/>
      <c r="AH12" s="48"/>
      <c r="AI12" s="48"/>
      <c r="AJ12" s="48"/>
      <c r="AK12" s="48"/>
    </row>
    <row r="13" spans="1:37">
      <c r="A13" s="46" t="str">
        <f t="shared" ref="A13:A66" si="1">IF(C13="","",B13&amp;" &gt;&gt; "&amp;C13)</f>
        <v/>
      </c>
      <c r="B13" s="47"/>
      <c r="C13" s="38"/>
      <c r="D13" s="38"/>
      <c r="E13" s="32" t="s">
        <v>12283</v>
      </c>
      <c r="F13" s="32"/>
      <c r="G13" s="32"/>
      <c r="H13" s="33"/>
      <c r="I13" s="34"/>
      <c r="J13" s="34"/>
      <c r="K13" s="37"/>
      <c r="L13" s="34"/>
      <c r="M13" s="34"/>
      <c r="N13" s="34"/>
      <c r="O13" s="37"/>
      <c r="P13" s="34"/>
      <c r="Q13" s="34"/>
      <c r="R13" s="34"/>
      <c r="S13" s="34"/>
      <c r="T13" s="34"/>
      <c r="U13" s="36"/>
      <c r="V13" s="36"/>
      <c r="X13" s="32"/>
      <c r="Y13" s="32"/>
      <c r="Z13" s="32"/>
      <c r="AA13" s="32"/>
      <c r="AC13" s="48"/>
      <c r="AD13" s="48"/>
      <c r="AE13" s="48"/>
      <c r="AF13" s="48"/>
      <c r="AH13" s="48"/>
      <c r="AI13" s="48"/>
      <c r="AJ13" s="48"/>
      <c r="AK13" s="48"/>
    </row>
    <row r="14" spans="1:37">
      <c r="A14" s="46" t="str">
        <f t="shared" si="1"/>
        <v/>
      </c>
      <c r="B14" s="47"/>
      <c r="C14" s="38"/>
      <c r="D14" s="38"/>
      <c r="E14" s="32"/>
      <c r="F14" s="32"/>
      <c r="G14" s="32"/>
      <c r="H14" s="33"/>
      <c r="I14" s="34"/>
      <c r="J14" s="34"/>
      <c r="K14" s="37"/>
      <c r="L14" s="34"/>
      <c r="M14" s="34"/>
      <c r="N14" s="34"/>
      <c r="O14" s="37"/>
      <c r="P14" s="34"/>
      <c r="Q14" s="34"/>
      <c r="R14" s="34"/>
      <c r="S14" s="34"/>
      <c r="T14" s="34"/>
      <c r="U14" s="36"/>
      <c r="V14" s="36"/>
      <c r="X14" s="32"/>
      <c r="Y14" s="32"/>
      <c r="Z14" s="32"/>
      <c r="AA14" s="32"/>
      <c r="AC14" s="48"/>
      <c r="AD14" s="48"/>
      <c r="AE14" s="48"/>
      <c r="AF14" s="48"/>
      <c r="AH14" s="48"/>
      <c r="AI14" s="48"/>
      <c r="AJ14" s="48"/>
      <c r="AK14" s="48"/>
    </row>
    <row r="15" spans="1:37">
      <c r="A15" s="46" t="str">
        <f t="shared" si="1"/>
        <v/>
      </c>
      <c r="B15" s="47"/>
      <c r="C15" s="38"/>
      <c r="D15" s="38"/>
      <c r="E15" s="32"/>
      <c r="F15" s="32"/>
      <c r="G15" s="32"/>
      <c r="H15" s="33"/>
      <c r="I15" s="34"/>
      <c r="J15" s="34"/>
      <c r="K15" s="37"/>
      <c r="L15" s="34"/>
      <c r="M15" s="34"/>
      <c r="N15" s="34"/>
      <c r="O15" s="37"/>
      <c r="P15" s="34"/>
      <c r="Q15" s="34"/>
      <c r="R15" s="34"/>
      <c r="S15" s="34"/>
      <c r="T15" s="34"/>
      <c r="U15" s="36"/>
      <c r="V15" s="36"/>
      <c r="X15" s="32"/>
      <c r="Y15" s="32"/>
      <c r="Z15" s="32"/>
      <c r="AA15" s="32"/>
      <c r="AC15" s="48"/>
      <c r="AD15" s="48"/>
      <c r="AE15" s="48"/>
      <c r="AF15" s="48"/>
      <c r="AH15" s="48"/>
      <c r="AI15" s="48"/>
      <c r="AJ15" s="48"/>
      <c r="AK15" s="48"/>
    </row>
    <row r="16" spans="1:37">
      <c r="A16" s="46" t="str">
        <f t="shared" si="1"/>
        <v/>
      </c>
      <c r="B16" s="47"/>
      <c r="C16" s="38"/>
      <c r="D16" s="38"/>
      <c r="E16" s="32"/>
      <c r="F16" s="32"/>
      <c r="G16" s="32"/>
      <c r="H16" s="33"/>
      <c r="I16" s="34"/>
      <c r="J16" s="34"/>
      <c r="K16" s="37"/>
      <c r="L16" s="34"/>
      <c r="M16" s="34"/>
      <c r="N16" s="34"/>
      <c r="O16" s="37"/>
      <c r="P16" s="34"/>
      <c r="Q16" s="34"/>
      <c r="R16" s="34"/>
      <c r="S16" s="34"/>
      <c r="T16" s="34"/>
      <c r="U16" s="36"/>
      <c r="V16" s="36"/>
      <c r="X16" s="32"/>
      <c r="Y16" s="32"/>
      <c r="Z16" s="32"/>
      <c r="AA16" s="32"/>
      <c r="AC16" s="48"/>
      <c r="AD16" s="48"/>
      <c r="AE16" s="48"/>
      <c r="AF16" s="48"/>
      <c r="AH16" s="48"/>
      <c r="AI16" s="48"/>
      <c r="AJ16" s="48"/>
      <c r="AK16" s="48"/>
    </row>
    <row r="17" spans="1:37">
      <c r="A17" s="46" t="str">
        <f t="shared" si="1"/>
        <v/>
      </c>
      <c r="B17" s="47"/>
      <c r="C17" s="38"/>
      <c r="D17" s="38"/>
      <c r="E17" s="32"/>
      <c r="F17" s="32"/>
      <c r="G17" s="32"/>
      <c r="H17" s="33"/>
      <c r="I17" s="34"/>
      <c r="J17" s="34"/>
      <c r="K17" s="37"/>
      <c r="L17" s="34"/>
      <c r="M17" s="34"/>
      <c r="N17" s="34"/>
      <c r="O17" s="37"/>
      <c r="P17" s="34"/>
      <c r="Q17" s="34"/>
      <c r="R17" s="34"/>
      <c r="S17" s="34"/>
      <c r="T17" s="34"/>
      <c r="U17" s="36"/>
      <c r="V17" s="36"/>
      <c r="X17" s="32"/>
      <c r="Y17" s="32"/>
      <c r="Z17" s="32"/>
      <c r="AA17" s="32"/>
      <c r="AC17" s="48"/>
      <c r="AD17" s="48"/>
      <c r="AE17" s="48"/>
      <c r="AF17" s="48"/>
      <c r="AH17" s="48"/>
      <c r="AI17" s="48"/>
      <c r="AJ17" s="48"/>
      <c r="AK17" s="48"/>
    </row>
    <row r="18" spans="1:37">
      <c r="A18" s="46" t="str">
        <f t="shared" si="1"/>
        <v/>
      </c>
      <c r="B18" s="47"/>
      <c r="C18" s="38"/>
      <c r="D18" s="38"/>
      <c r="E18" s="32"/>
      <c r="F18" s="32"/>
      <c r="G18" s="32"/>
      <c r="H18" s="33"/>
      <c r="I18" s="34"/>
      <c r="J18" s="34"/>
      <c r="K18" s="37"/>
      <c r="L18" s="34"/>
      <c r="M18" s="34"/>
      <c r="N18" s="34"/>
      <c r="O18" s="37"/>
      <c r="P18" s="34"/>
      <c r="Q18" s="34"/>
      <c r="R18" s="34"/>
      <c r="S18" s="34"/>
      <c r="T18" s="34"/>
      <c r="U18" s="36"/>
      <c r="V18" s="36"/>
      <c r="X18" s="32"/>
      <c r="Y18" s="32"/>
      <c r="Z18" s="32"/>
      <c r="AA18" s="32"/>
      <c r="AC18" s="48"/>
      <c r="AD18" s="48"/>
      <c r="AE18" s="48"/>
      <c r="AF18" s="48"/>
      <c r="AH18" s="48"/>
      <c r="AI18" s="48"/>
      <c r="AJ18" s="48"/>
      <c r="AK18" s="48"/>
    </row>
    <row r="19" spans="1:37">
      <c r="A19" s="46" t="str">
        <f t="shared" si="1"/>
        <v/>
      </c>
      <c r="B19" s="47"/>
      <c r="C19" s="38"/>
      <c r="D19" s="38"/>
      <c r="E19" s="32"/>
      <c r="F19" s="32"/>
      <c r="G19" s="32"/>
      <c r="H19" s="33"/>
      <c r="I19" s="34"/>
      <c r="J19" s="34"/>
      <c r="K19" s="37"/>
      <c r="L19" s="34"/>
      <c r="M19" s="34"/>
      <c r="N19" s="34"/>
      <c r="O19" s="37"/>
      <c r="P19" s="34"/>
      <c r="Q19" s="34"/>
      <c r="R19" s="34"/>
      <c r="S19" s="34"/>
      <c r="T19" s="34"/>
      <c r="U19" s="36"/>
      <c r="V19" s="36"/>
      <c r="X19" s="32"/>
      <c r="Y19" s="32"/>
      <c r="Z19" s="32"/>
      <c r="AA19" s="32"/>
      <c r="AC19" s="48"/>
      <c r="AD19" s="48"/>
      <c r="AE19" s="48"/>
      <c r="AF19" s="48"/>
      <c r="AH19" s="48"/>
      <c r="AI19" s="48"/>
      <c r="AJ19" s="48"/>
      <c r="AK19" s="48"/>
    </row>
    <row r="20" spans="1:37">
      <c r="A20" s="46" t="str">
        <f t="shared" si="1"/>
        <v/>
      </c>
      <c r="B20" s="47"/>
      <c r="C20" s="38"/>
      <c r="D20" s="38"/>
      <c r="E20" s="32"/>
      <c r="F20" s="32"/>
      <c r="G20" s="32"/>
      <c r="H20" s="33"/>
      <c r="I20" s="34"/>
      <c r="J20" s="34"/>
      <c r="K20" s="37"/>
      <c r="L20" s="34"/>
      <c r="M20" s="34"/>
      <c r="N20" s="34"/>
      <c r="O20" s="37"/>
      <c r="P20" s="34"/>
      <c r="Q20" s="34"/>
      <c r="R20" s="34"/>
      <c r="S20" s="34"/>
      <c r="T20" s="34"/>
      <c r="U20" s="36"/>
      <c r="V20" s="36"/>
      <c r="X20" s="32"/>
      <c r="Y20" s="32"/>
      <c r="Z20" s="32"/>
      <c r="AA20" s="32"/>
      <c r="AC20" s="48"/>
      <c r="AD20" s="48"/>
      <c r="AE20" s="48"/>
      <c r="AF20" s="48"/>
      <c r="AH20" s="48"/>
      <c r="AI20" s="48"/>
      <c r="AJ20" s="48"/>
      <c r="AK20" s="48"/>
    </row>
    <row r="21" spans="1:37">
      <c r="A21" s="46" t="str">
        <f t="shared" si="1"/>
        <v/>
      </c>
      <c r="B21" s="47"/>
      <c r="C21" s="38"/>
      <c r="D21" s="38"/>
      <c r="E21" s="32"/>
      <c r="F21" s="32"/>
      <c r="G21" s="32"/>
      <c r="H21" s="33"/>
      <c r="I21" s="34"/>
      <c r="J21" s="34"/>
      <c r="K21" s="37"/>
      <c r="L21" s="34"/>
      <c r="M21" s="34"/>
      <c r="N21" s="34"/>
      <c r="O21" s="37"/>
      <c r="P21" s="34"/>
      <c r="Q21" s="34"/>
      <c r="R21" s="34"/>
      <c r="S21" s="34"/>
      <c r="T21" s="34"/>
      <c r="U21" s="36"/>
      <c r="V21" s="36"/>
      <c r="X21" s="32"/>
      <c r="Y21" s="32"/>
      <c r="Z21" s="32"/>
      <c r="AA21" s="32"/>
      <c r="AC21" s="48"/>
      <c r="AD21" s="48"/>
      <c r="AE21" s="48"/>
      <c r="AF21" s="48"/>
      <c r="AH21" s="48"/>
      <c r="AI21" s="48"/>
      <c r="AJ21" s="48"/>
      <c r="AK21" s="48"/>
    </row>
    <row r="22" spans="1:37">
      <c r="A22" s="46" t="str">
        <f t="shared" si="1"/>
        <v/>
      </c>
      <c r="B22" s="47"/>
      <c r="C22" s="38"/>
      <c r="D22" s="38"/>
      <c r="E22" s="32"/>
      <c r="F22" s="32"/>
      <c r="G22" s="32"/>
      <c r="H22" s="33"/>
      <c r="I22" s="34"/>
      <c r="J22" s="34"/>
      <c r="K22" s="37"/>
      <c r="L22" s="34"/>
      <c r="M22" s="34"/>
      <c r="N22" s="34"/>
      <c r="O22" s="37"/>
      <c r="P22" s="34"/>
      <c r="Q22" s="34"/>
      <c r="R22" s="34"/>
      <c r="S22" s="34"/>
      <c r="T22" s="34"/>
      <c r="U22" s="36"/>
      <c r="V22" s="36"/>
      <c r="X22" s="32"/>
      <c r="Y22" s="32"/>
      <c r="Z22" s="32"/>
      <c r="AA22" s="32"/>
      <c r="AC22" s="48"/>
      <c r="AD22" s="48"/>
      <c r="AE22" s="48"/>
      <c r="AF22" s="48"/>
      <c r="AH22" s="48"/>
      <c r="AI22" s="48"/>
      <c r="AJ22" s="48"/>
      <c r="AK22" s="48"/>
    </row>
    <row r="23" spans="1:37">
      <c r="A23" s="46" t="str">
        <f t="shared" si="1"/>
        <v/>
      </c>
      <c r="B23" s="47"/>
      <c r="C23" s="38"/>
      <c r="D23" s="38"/>
      <c r="E23" s="32"/>
      <c r="F23" s="32"/>
      <c r="G23" s="32"/>
      <c r="H23" s="33"/>
      <c r="I23" s="34"/>
      <c r="J23" s="34"/>
      <c r="K23" s="37"/>
      <c r="L23" s="34"/>
      <c r="M23" s="34"/>
      <c r="N23" s="34"/>
      <c r="O23" s="37"/>
      <c r="P23" s="34"/>
      <c r="Q23" s="34"/>
      <c r="R23" s="34"/>
      <c r="S23" s="34"/>
      <c r="T23" s="34"/>
      <c r="U23" s="36"/>
      <c r="V23" s="36"/>
      <c r="X23" s="32"/>
      <c r="Y23" s="32"/>
      <c r="Z23" s="32"/>
      <c r="AA23" s="32"/>
      <c r="AC23" s="48"/>
      <c r="AD23" s="48"/>
      <c r="AE23" s="48"/>
      <c r="AF23" s="48"/>
      <c r="AH23" s="48"/>
      <c r="AI23" s="48"/>
      <c r="AJ23" s="48"/>
      <c r="AK23" s="48"/>
    </row>
    <row r="24" spans="1:37">
      <c r="A24" s="46" t="str">
        <f t="shared" si="1"/>
        <v/>
      </c>
      <c r="B24" s="47"/>
      <c r="C24" s="38"/>
      <c r="D24" s="38"/>
      <c r="E24" s="32"/>
      <c r="F24" s="32"/>
      <c r="G24" s="32"/>
      <c r="H24" s="33"/>
      <c r="I24" s="34"/>
      <c r="J24" s="34"/>
      <c r="K24" s="37"/>
      <c r="L24" s="34"/>
      <c r="M24" s="34"/>
      <c r="N24" s="34"/>
      <c r="O24" s="37"/>
      <c r="P24" s="34"/>
      <c r="Q24" s="34"/>
      <c r="R24" s="34"/>
      <c r="S24" s="34"/>
      <c r="T24" s="34"/>
      <c r="U24" s="36"/>
      <c r="V24" s="36"/>
      <c r="X24" s="32"/>
      <c r="Y24" s="32"/>
      <c r="Z24" s="32"/>
      <c r="AA24" s="32"/>
      <c r="AC24" s="48"/>
      <c r="AD24" s="48"/>
      <c r="AE24" s="48"/>
      <c r="AF24" s="48"/>
      <c r="AH24" s="48"/>
      <c r="AI24" s="48"/>
      <c r="AJ24" s="48"/>
      <c r="AK24" s="48"/>
    </row>
    <row r="25" spans="1:37">
      <c r="A25" s="46" t="str">
        <f t="shared" si="1"/>
        <v/>
      </c>
      <c r="B25" s="47"/>
      <c r="C25" s="38"/>
      <c r="D25" s="38"/>
      <c r="E25" s="32"/>
      <c r="F25" s="32"/>
      <c r="G25" s="32"/>
      <c r="H25" s="33"/>
      <c r="I25" s="34"/>
      <c r="J25" s="34"/>
      <c r="K25" s="37"/>
      <c r="L25" s="34"/>
      <c r="M25" s="34"/>
      <c r="N25" s="34"/>
      <c r="O25" s="37"/>
      <c r="P25" s="34"/>
      <c r="Q25" s="34"/>
      <c r="R25" s="34"/>
      <c r="S25" s="34"/>
      <c r="T25" s="34"/>
      <c r="U25" s="36"/>
      <c r="V25" s="36"/>
      <c r="X25" s="32"/>
      <c r="Y25" s="32"/>
      <c r="Z25" s="32"/>
      <c r="AA25" s="32"/>
      <c r="AC25" s="48"/>
      <c r="AD25" s="48"/>
      <c r="AE25" s="48"/>
      <c r="AF25" s="48"/>
      <c r="AH25" s="48"/>
      <c r="AI25" s="48"/>
      <c r="AJ25" s="48"/>
      <c r="AK25" s="48"/>
    </row>
    <row r="26" spans="1:37">
      <c r="A26" s="46" t="str">
        <f t="shared" si="1"/>
        <v/>
      </c>
      <c r="B26" s="47"/>
      <c r="C26" s="38"/>
      <c r="D26" s="38"/>
      <c r="E26" s="32"/>
      <c r="F26" s="32"/>
      <c r="G26" s="32"/>
      <c r="H26" s="33"/>
      <c r="I26" s="34"/>
      <c r="J26" s="34"/>
      <c r="K26" s="37"/>
      <c r="L26" s="34"/>
      <c r="M26" s="34"/>
      <c r="N26" s="34"/>
      <c r="O26" s="37"/>
      <c r="P26" s="34"/>
      <c r="Q26" s="34"/>
      <c r="R26" s="34"/>
      <c r="S26" s="34"/>
      <c r="T26" s="34"/>
      <c r="U26" s="36"/>
      <c r="V26" s="36"/>
      <c r="X26" s="32"/>
      <c r="Y26" s="32"/>
      <c r="Z26" s="32"/>
      <c r="AA26" s="32"/>
      <c r="AC26" s="48"/>
      <c r="AD26" s="48"/>
      <c r="AE26" s="48"/>
      <c r="AF26" s="48"/>
      <c r="AH26" s="48"/>
      <c r="AI26" s="48"/>
      <c r="AJ26" s="48"/>
      <c r="AK26" s="48"/>
    </row>
    <row r="27" spans="1:37">
      <c r="A27" s="46" t="str">
        <f t="shared" si="1"/>
        <v/>
      </c>
      <c r="B27" s="47"/>
      <c r="C27" s="38"/>
      <c r="D27" s="38"/>
      <c r="E27" s="32"/>
      <c r="F27" s="32"/>
      <c r="G27" s="32"/>
      <c r="H27" s="33"/>
      <c r="I27" s="34"/>
      <c r="J27" s="34"/>
      <c r="K27" s="37"/>
      <c r="L27" s="34"/>
      <c r="M27" s="34"/>
      <c r="N27" s="34"/>
      <c r="O27" s="37"/>
      <c r="P27" s="34"/>
      <c r="Q27" s="34"/>
      <c r="R27" s="34"/>
      <c r="S27" s="34"/>
      <c r="T27" s="34"/>
      <c r="U27" s="36"/>
      <c r="V27" s="36"/>
      <c r="X27" s="32"/>
      <c r="Y27" s="32"/>
      <c r="Z27" s="32"/>
      <c r="AA27" s="32"/>
      <c r="AC27" s="48"/>
      <c r="AD27" s="48"/>
      <c r="AE27" s="48"/>
      <c r="AF27" s="48"/>
      <c r="AH27" s="48"/>
      <c r="AI27" s="48"/>
      <c r="AJ27" s="48"/>
      <c r="AK27" s="48"/>
    </row>
    <row r="28" spans="1:37">
      <c r="A28" s="46" t="str">
        <f t="shared" si="1"/>
        <v/>
      </c>
      <c r="B28" s="47"/>
      <c r="C28" s="38"/>
      <c r="D28" s="38"/>
      <c r="E28" s="32"/>
      <c r="F28" s="32"/>
      <c r="G28" s="32"/>
      <c r="H28" s="33"/>
      <c r="I28" s="34"/>
      <c r="J28" s="34"/>
      <c r="K28" s="37"/>
      <c r="L28" s="34"/>
      <c r="M28" s="34"/>
      <c r="N28" s="34"/>
      <c r="O28" s="37"/>
      <c r="P28" s="34"/>
      <c r="Q28" s="34"/>
      <c r="R28" s="34"/>
      <c r="S28" s="34"/>
      <c r="T28" s="34"/>
      <c r="U28" s="36"/>
      <c r="V28" s="36"/>
      <c r="X28" s="32"/>
      <c r="Y28" s="32"/>
      <c r="Z28" s="32"/>
      <c r="AA28" s="32"/>
      <c r="AC28" s="48"/>
      <c r="AD28" s="48"/>
      <c r="AE28" s="48"/>
      <c r="AF28" s="48"/>
      <c r="AH28" s="48"/>
      <c r="AI28" s="48"/>
      <c r="AJ28" s="48"/>
      <c r="AK28" s="48"/>
    </row>
    <row r="29" spans="1:37">
      <c r="A29" s="46" t="str">
        <f t="shared" si="1"/>
        <v/>
      </c>
      <c r="B29" s="47"/>
      <c r="C29" s="38"/>
      <c r="D29" s="38"/>
      <c r="E29" s="32"/>
      <c r="F29" s="32"/>
      <c r="G29" s="32"/>
      <c r="H29" s="33"/>
      <c r="I29" s="34"/>
      <c r="J29" s="34"/>
      <c r="K29" s="37"/>
      <c r="L29" s="34"/>
      <c r="M29" s="34"/>
      <c r="N29" s="34"/>
      <c r="O29" s="37"/>
      <c r="P29" s="34"/>
      <c r="Q29" s="34"/>
      <c r="R29" s="34"/>
      <c r="S29" s="34"/>
      <c r="T29" s="34"/>
      <c r="U29" s="36"/>
      <c r="V29" s="36"/>
      <c r="X29" s="32"/>
      <c r="Y29" s="32"/>
      <c r="Z29" s="32"/>
      <c r="AA29" s="32"/>
      <c r="AC29" s="48"/>
      <c r="AD29" s="48"/>
      <c r="AE29" s="48"/>
      <c r="AF29" s="48"/>
      <c r="AH29" s="48"/>
      <c r="AI29" s="48"/>
      <c r="AJ29" s="48"/>
      <c r="AK29" s="48"/>
    </row>
    <row r="30" spans="1:37">
      <c r="A30" s="46" t="str">
        <f t="shared" si="1"/>
        <v/>
      </c>
      <c r="B30" s="47"/>
      <c r="C30" s="38"/>
      <c r="D30" s="38"/>
      <c r="E30" s="32"/>
      <c r="F30" s="32"/>
      <c r="G30" s="32"/>
      <c r="H30" s="33"/>
      <c r="I30" s="34"/>
      <c r="J30" s="34"/>
      <c r="K30" s="37"/>
      <c r="L30" s="34"/>
      <c r="M30" s="34"/>
      <c r="N30" s="34"/>
      <c r="O30" s="37"/>
      <c r="P30" s="34"/>
      <c r="Q30" s="34"/>
      <c r="R30" s="34"/>
      <c r="S30" s="34"/>
      <c r="T30" s="34"/>
      <c r="U30" s="36"/>
      <c r="V30" s="36"/>
      <c r="X30" s="32"/>
      <c r="Y30" s="32"/>
      <c r="Z30" s="32"/>
      <c r="AA30" s="32"/>
      <c r="AC30" s="48"/>
      <c r="AD30" s="48"/>
      <c r="AE30" s="48"/>
      <c r="AF30" s="48"/>
      <c r="AH30" s="48"/>
      <c r="AI30" s="48"/>
      <c r="AJ30" s="48"/>
      <c r="AK30" s="48"/>
    </row>
    <row r="31" spans="1:37">
      <c r="A31" s="46" t="str">
        <f t="shared" si="1"/>
        <v/>
      </c>
      <c r="B31" s="47"/>
      <c r="C31" s="38"/>
      <c r="D31" s="38"/>
      <c r="E31" s="32"/>
      <c r="F31" s="32"/>
      <c r="G31" s="32"/>
      <c r="H31" s="33"/>
      <c r="I31" s="34"/>
      <c r="J31" s="34"/>
      <c r="K31" s="37"/>
      <c r="L31" s="34"/>
      <c r="M31" s="34"/>
      <c r="N31" s="34"/>
      <c r="O31" s="37"/>
      <c r="P31" s="34"/>
      <c r="Q31" s="34"/>
      <c r="R31" s="34"/>
      <c r="S31" s="34"/>
      <c r="T31" s="34"/>
      <c r="U31" s="36"/>
      <c r="V31" s="36"/>
      <c r="X31" s="32"/>
      <c r="Y31" s="32"/>
      <c r="Z31" s="32"/>
      <c r="AA31" s="32"/>
      <c r="AC31" s="48"/>
      <c r="AD31" s="48"/>
      <c r="AE31" s="48"/>
      <c r="AF31" s="48"/>
      <c r="AH31" s="48"/>
      <c r="AI31" s="48"/>
      <c r="AJ31" s="48"/>
      <c r="AK31" s="48"/>
    </row>
    <row r="32" spans="1:37">
      <c r="A32" s="46" t="str">
        <f t="shared" si="1"/>
        <v/>
      </c>
      <c r="B32" s="47"/>
      <c r="C32" s="38"/>
      <c r="D32" s="38"/>
      <c r="E32" s="32"/>
      <c r="F32" s="32"/>
      <c r="G32" s="32"/>
      <c r="H32" s="33"/>
      <c r="I32" s="34"/>
      <c r="J32" s="34"/>
      <c r="K32" s="37"/>
      <c r="L32" s="34"/>
      <c r="M32" s="34"/>
      <c r="N32" s="34"/>
      <c r="O32" s="37"/>
      <c r="P32" s="34"/>
      <c r="Q32" s="34"/>
      <c r="R32" s="34"/>
      <c r="S32" s="34"/>
      <c r="T32" s="34"/>
      <c r="U32" s="36"/>
      <c r="V32" s="36"/>
      <c r="X32" s="32"/>
      <c r="Y32" s="32"/>
      <c r="Z32" s="32"/>
      <c r="AA32" s="32"/>
      <c r="AC32" s="48"/>
      <c r="AD32" s="48"/>
      <c r="AE32" s="48"/>
      <c r="AF32" s="48"/>
      <c r="AH32" s="48"/>
      <c r="AI32" s="48"/>
      <c r="AJ32" s="48"/>
      <c r="AK32" s="48"/>
    </row>
    <row r="33" spans="1:37">
      <c r="A33" s="46" t="str">
        <f t="shared" si="1"/>
        <v/>
      </c>
      <c r="B33" s="47"/>
      <c r="C33" s="38"/>
      <c r="D33" s="38"/>
      <c r="E33" s="32"/>
      <c r="F33" s="32"/>
      <c r="G33" s="32"/>
      <c r="H33" s="33"/>
      <c r="I33" s="34"/>
      <c r="J33" s="34"/>
      <c r="K33" s="37"/>
      <c r="L33" s="34"/>
      <c r="M33" s="34"/>
      <c r="N33" s="34"/>
      <c r="O33" s="37"/>
      <c r="P33" s="34"/>
      <c r="Q33" s="34"/>
      <c r="R33" s="34"/>
      <c r="S33" s="34"/>
      <c r="T33" s="34"/>
      <c r="U33" s="36"/>
      <c r="V33" s="36"/>
      <c r="X33" s="32"/>
      <c r="Y33" s="32"/>
      <c r="Z33" s="32"/>
      <c r="AA33" s="32"/>
      <c r="AC33" s="48"/>
      <c r="AD33" s="48"/>
      <c r="AE33" s="48"/>
      <c r="AF33" s="48"/>
      <c r="AH33" s="48"/>
      <c r="AI33" s="48"/>
      <c r="AJ33" s="48"/>
      <c r="AK33" s="48"/>
    </row>
    <row r="34" spans="1:37">
      <c r="A34" s="46" t="str">
        <f t="shared" si="1"/>
        <v/>
      </c>
      <c r="B34" s="47"/>
      <c r="C34" s="38"/>
      <c r="D34" s="38"/>
      <c r="E34" s="32"/>
      <c r="F34" s="32"/>
      <c r="G34" s="32"/>
      <c r="H34" s="33"/>
      <c r="I34" s="34"/>
      <c r="J34" s="34"/>
      <c r="K34" s="37"/>
      <c r="L34" s="34"/>
      <c r="M34" s="34"/>
      <c r="N34" s="34"/>
      <c r="O34" s="37"/>
      <c r="P34" s="34"/>
      <c r="Q34" s="34"/>
      <c r="R34" s="34"/>
      <c r="S34" s="34"/>
      <c r="T34" s="34"/>
      <c r="U34" s="36"/>
      <c r="V34" s="36"/>
      <c r="X34" s="32"/>
      <c r="Y34" s="32"/>
      <c r="Z34" s="32"/>
      <c r="AA34" s="32"/>
      <c r="AC34" s="48"/>
      <c r="AD34" s="48"/>
      <c r="AE34" s="48"/>
      <c r="AF34" s="48"/>
      <c r="AH34" s="48"/>
      <c r="AI34" s="48"/>
      <c r="AJ34" s="48"/>
      <c r="AK34" s="48"/>
    </row>
    <row r="35" spans="1:37">
      <c r="A35" s="46" t="str">
        <f t="shared" si="1"/>
        <v/>
      </c>
      <c r="B35" s="47"/>
      <c r="C35" s="38"/>
      <c r="D35" s="38"/>
      <c r="E35" s="32"/>
      <c r="F35" s="32"/>
      <c r="G35" s="32"/>
      <c r="H35" s="33"/>
      <c r="I35" s="34"/>
      <c r="J35" s="34"/>
      <c r="K35" s="37"/>
      <c r="L35" s="34"/>
      <c r="M35" s="34"/>
      <c r="N35" s="34"/>
      <c r="O35" s="37"/>
      <c r="P35" s="34"/>
      <c r="Q35" s="34"/>
      <c r="R35" s="34"/>
      <c r="S35" s="34"/>
      <c r="T35" s="34"/>
      <c r="U35" s="36"/>
      <c r="V35" s="36"/>
      <c r="X35" s="32"/>
      <c r="Y35" s="32"/>
      <c r="Z35" s="32"/>
      <c r="AA35" s="32"/>
      <c r="AC35" s="48"/>
      <c r="AD35" s="48"/>
      <c r="AE35" s="48"/>
      <c r="AF35" s="48"/>
      <c r="AH35" s="48"/>
      <c r="AI35" s="48"/>
      <c r="AJ35" s="48"/>
      <c r="AK35" s="48"/>
    </row>
    <row r="36" spans="1:37">
      <c r="A36" s="46" t="str">
        <f t="shared" si="1"/>
        <v/>
      </c>
      <c r="B36" s="47"/>
      <c r="C36" s="38"/>
      <c r="D36" s="38"/>
      <c r="E36" s="32"/>
      <c r="F36" s="32"/>
      <c r="G36" s="32"/>
      <c r="H36" s="33"/>
      <c r="I36" s="34"/>
      <c r="J36" s="34"/>
      <c r="K36" s="37"/>
      <c r="L36" s="34"/>
      <c r="M36" s="34"/>
      <c r="N36" s="34"/>
      <c r="O36" s="37"/>
      <c r="P36" s="34"/>
      <c r="Q36" s="34"/>
      <c r="R36" s="34"/>
      <c r="S36" s="34"/>
      <c r="T36" s="34"/>
      <c r="U36" s="36"/>
      <c r="V36" s="36"/>
      <c r="X36" s="32"/>
      <c r="Y36" s="32"/>
      <c r="Z36" s="32"/>
      <c r="AA36" s="32"/>
      <c r="AC36" s="48"/>
      <c r="AD36" s="48"/>
      <c r="AE36" s="48"/>
      <c r="AF36" s="48"/>
      <c r="AH36" s="48"/>
      <c r="AI36" s="48"/>
      <c r="AJ36" s="48"/>
      <c r="AK36" s="48"/>
    </row>
    <row r="37" spans="1:37">
      <c r="A37" s="46" t="str">
        <f t="shared" si="1"/>
        <v/>
      </c>
      <c r="B37" s="47"/>
      <c r="C37" s="38"/>
      <c r="D37" s="38"/>
      <c r="E37" s="32"/>
      <c r="F37" s="32"/>
      <c r="G37" s="32"/>
      <c r="H37" s="33"/>
      <c r="I37" s="34"/>
      <c r="J37" s="34"/>
      <c r="K37" s="37"/>
      <c r="L37" s="34"/>
      <c r="M37" s="34"/>
      <c r="N37" s="34"/>
      <c r="O37" s="37"/>
      <c r="P37" s="34"/>
      <c r="Q37" s="34"/>
      <c r="R37" s="34"/>
      <c r="S37" s="34"/>
      <c r="T37" s="34"/>
      <c r="U37" s="36"/>
      <c r="V37" s="36"/>
      <c r="X37" s="32"/>
      <c r="Y37" s="32"/>
      <c r="Z37" s="32"/>
      <c r="AA37" s="32"/>
      <c r="AC37" s="48"/>
      <c r="AD37" s="48"/>
      <c r="AE37" s="48"/>
      <c r="AF37" s="48"/>
      <c r="AH37" s="48"/>
      <c r="AI37" s="48"/>
      <c r="AJ37" s="48"/>
      <c r="AK37" s="48"/>
    </row>
    <row r="38" spans="1:37">
      <c r="A38" s="46" t="str">
        <f t="shared" si="1"/>
        <v/>
      </c>
      <c r="B38" s="47"/>
      <c r="C38" s="38"/>
      <c r="D38" s="38"/>
      <c r="E38" s="32"/>
      <c r="F38" s="32"/>
      <c r="G38" s="32"/>
      <c r="H38" s="33"/>
      <c r="I38" s="34"/>
      <c r="J38" s="34"/>
      <c r="K38" s="37"/>
      <c r="L38" s="34"/>
      <c r="M38" s="34"/>
      <c r="N38" s="34"/>
      <c r="O38" s="37"/>
      <c r="P38" s="34"/>
      <c r="Q38" s="34"/>
      <c r="R38" s="34"/>
      <c r="S38" s="34"/>
      <c r="T38" s="34"/>
      <c r="U38" s="36"/>
      <c r="V38" s="36"/>
      <c r="X38" s="32"/>
      <c r="Y38" s="32"/>
      <c r="Z38" s="32"/>
      <c r="AA38" s="32"/>
      <c r="AC38" s="48"/>
      <c r="AD38" s="48"/>
      <c r="AE38" s="48"/>
      <c r="AF38" s="48"/>
      <c r="AH38" s="48"/>
      <c r="AI38" s="48"/>
      <c r="AJ38" s="48"/>
      <c r="AK38" s="48"/>
    </row>
    <row r="39" spans="1:37">
      <c r="A39" s="46" t="str">
        <f t="shared" si="1"/>
        <v/>
      </c>
      <c r="B39" s="47"/>
      <c r="C39" s="38"/>
      <c r="D39" s="38"/>
      <c r="E39" s="32"/>
      <c r="F39" s="32"/>
      <c r="G39" s="32"/>
      <c r="H39" s="33"/>
      <c r="I39" s="34"/>
      <c r="J39" s="34"/>
      <c r="K39" s="37"/>
      <c r="L39" s="34"/>
      <c r="M39" s="34"/>
      <c r="N39" s="34"/>
      <c r="O39" s="37"/>
      <c r="P39" s="34"/>
      <c r="Q39" s="34"/>
      <c r="R39" s="34"/>
      <c r="S39" s="34"/>
      <c r="T39" s="34"/>
      <c r="U39" s="36"/>
      <c r="V39" s="36"/>
      <c r="X39" s="32"/>
      <c r="Y39" s="32"/>
      <c r="Z39" s="32"/>
      <c r="AA39" s="32"/>
      <c r="AC39" s="48"/>
      <c r="AD39" s="48"/>
      <c r="AE39" s="48"/>
      <c r="AF39" s="48"/>
      <c r="AH39" s="48"/>
      <c r="AI39" s="48"/>
      <c r="AJ39" s="48"/>
      <c r="AK39" s="48"/>
    </row>
    <row r="40" spans="1:37">
      <c r="A40" s="46" t="str">
        <f t="shared" si="1"/>
        <v/>
      </c>
      <c r="B40" s="47"/>
      <c r="C40" s="38"/>
      <c r="D40" s="38"/>
      <c r="E40" s="32"/>
      <c r="F40" s="32"/>
      <c r="G40" s="32"/>
      <c r="H40" s="33"/>
      <c r="I40" s="34"/>
      <c r="J40" s="34"/>
      <c r="K40" s="37"/>
      <c r="L40" s="34"/>
      <c r="M40" s="34"/>
      <c r="N40" s="34"/>
      <c r="O40" s="37"/>
      <c r="P40" s="34"/>
      <c r="Q40" s="34"/>
      <c r="R40" s="34"/>
      <c r="S40" s="34"/>
      <c r="T40" s="34"/>
      <c r="U40" s="36"/>
      <c r="V40" s="36"/>
      <c r="X40" s="32"/>
      <c r="Y40" s="32"/>
      <c r="Z40" s="32"/>
      <c r="AA40" s="32"/>
      <c r="AC40" s="48"/>
      <c r="AD40" s="48"/>
      <c r="AE40" s="48"/>
      <c r="AF40" s="48"/>
      <c r="AH40" s="48"/>
      <c r="AI40" s="48"/>
      <c r="AJ40" s="48"/>
      <c r="AK40" s="48"/>
    </row>
    <row r="41" spans="1:37">
      <c r="A41" s="46" t="str">
        <f t="shared" si="1"/>
        <v/>
      </c>
      <c r="B41" s="47"/>
      <c r="C41" s="38"/>
      <c r="D41" s="38"/>
      <c r="E41" s="32"/>
      <c r="F41" s="32"/>
      <c r="G41" s="32"/>
      <c r="H41" s="33"/>
      <c r="I41" s="34"/>
      <c r="J41" s="34"/>
      <c r="K41" s="37"/>
      <c r="L41" s="34"/>
      <c r="M41" s="34"/>
      <c r="N41" s="34"/>
      <c r="O41" s="37"/>
      <c r="P41" s="34"/>
      <c r="Q41" s="34"/>
      <c r="R41" s="34"/>
      <c r="S41" s="34"/>
      <c r="T41" s="34"/>
      <c r="U41" s="36"/>
      <c r="V41" s="36"/>
      <c r="X41" s="32"/>
      <c r="Y41" s="32"/>
      <c r="Z41" s="32"/>
      <c r="AA41" s="32"/>
      <c r="AC41" s="48"/>
      <c r="AD41" s="48"/>
      <c r="AE41" s="48"/>
      <c r="AF41" s="48"/>
      <c r="AH41" s="48"/>
      <c r="AI41" s="48"/>
      <c r="AJ41" s="48"/>
      <c r="AK41" s="48"/>
    </row>
    <row r="42" spans="1:37">
      <c r="A42" s="46" t="str">
        <f t="shared" si="1"/>
        <v/>
      </c>
      <c r="B42" s="47"/>
      <c r="C42" s="38"/>
      <c r="D42" s="38"/>
      <c r="E42" s="32"/>
      <c r="F42" s="32"/>
      <c r="G42" s="32"/>
      <c r="H42" s="33"/>
      <c r="I42" s="34"/>
      <c r="J42" s="34"/>
      <c r="K42" s="37"/>
      <c r="L42" s="34"/>
      <c r="M42" s="34"/>
      <c r="N42" s="34"/>
      <c r="O42" s="37"/>
      <c r="P42" s="34"/>
      <c r="Q42" s="34"/>
      <c r="R42" s="34"/>
      <c r="S42" s="34"/>
      <c r="T42" s="34"/>
      <c r="U42" s="36"/>
      <c r="V42" s="36"/>
      <c r="X42" s="32"/>
      <c r="Y42" s="32"/>
      <c r="Z42" s="32"/>
      <c r="AA42" s="32"/>
      <c r="AC42" s="48"/>
      <c r="AD42" s="48"/>
      <c r="AE42" s="48"/>
      <c r="AF42" s="48"/>
      <c r="AH42" s="48"/>
      <c r="AI42" s="48"/>
      <c r="AJ42" s="48"/>
      <c r="AK42" s="48"/>
    </row>
    <row r="43" spans="1:37">
      <c r="A43" s="46" t="str">
        <f t="shared" si="1"/>
        <v/>
      </c>
      <c r="B43" s="47"/>
      <c r="C43" s="38"/>
      <c r="D43" s="38"/>
      <c r="E43" s="32"/>
      <c r="F43" s="32"/>
      <c r="G43" s="32"/>
      <c r="H43" s="33"/>
      <c r="I43" s="34"/>
      <c r="J43" s="34"/>
      <c r="K43" s="37"/>
      <c r="L43" s="34"/>
      <c r="M43" s="34"/>
      <c r="N43" s="34"/>
      <c r="O43" s="37"/>
      <c r="P43" s="34"/>
      <c r="Q43" s="34"/>
      <c r="R43" s="34"/>
      <c r="S43" s="34"/>
      <c r="T43" s="34"/>
      <c r="U43" s="36"/>
      <c r="V43" s="36"/>
      <c r="X43" s="32"/>
      <c r="Y43" s="32"/>
      <c r="Z43" s="32"/>
      <c r="AA43" s="32"/>
      <c r="AC43" s="48"/>
      <c r="AD43" s="48"/>
      <c r="AE43" s="48"/>
      <c r="AF43" s="48"/>
      <c r="AH43" s="48"/>
      <c r="AI43" s="48"/>
      <c r="AJ43" s="48"/>
      <c r="AK43" s="48"/>
    </row>
    <row r="44" spans="1:37">
      <c r="A44" s="46" t="str">
        <f t="shared" si="1"/>
        <v/>
      </c>
      <c r="B44" s="47"/>
      <c r="C44" s="38"/>
      <c r="D44" s="38"/>
      <c r="E44" s="32"/>
      <c r="F44" s="32"/>
      <c r="G44" s="32"/>
      <c r="H44" s="33"/>
      <c r="I44" s="34"/>
      <c r="J44" s="34"/>
      <c r="K44" s="37"/>
      <c r="L44" s="34"/>
      <c r="M44" s="34"/>
      <c r="N44" s="34"/>
      <c r="O44" s="37"/>
      <c r="P44" s="34"/>
      <c r="Q44" s="34"/>
      <c r="R44" s="34"/>
      <c r="S44" s="34"/>
      <c r="T44" s="34"/>
      <c r="U44" s="36"/>
      <c r="V44" s="36"/>
      <c r="X44" s="32"/>
      <c r="Y44" s="32"/>
      <c r="Z44" s="32"/>
      <c r="AA44" s="32"/>
      <c r="AC44" s="48"/>
      <c r="AD44" s="48"/>
      <c r="AE44" s="48"/>
      <c r="AF44" s="48"/>
      <c r="AH44" s="48"/>
      <c r="AI44" s="48"/>
      <c r="AJ44" s="48"/>
      <c r="AK44" s="48"/>
    </row>
    <row r="45" spans="1:37">
      <c r="A45" s="46" t="str">
        <f t="shared" si="1"/>
        <v/>
      </c>
      <c r="B45" s="47"/>
      <c r="C45" s="38"/>
      <c r="D45" s="38"/>
      <c r="E45" s="32"/>
      <c r="F45" s="32"/>
      <c r="G45" s="32"/>
      <c r="H45" s="33"/>
      <c r="I45" s="34"/>
      <c r="J45" s="34"/>
      <c r="K45" s="37"/>
      <c r="L45" s="34"/>
      <c r="M45" s="34"/>
      <c r="N45" s="34"/>
      <c r="O45" s="37"/>
      <c r="P45" s="34"/>
      <c r="Q45" s="34"/>
      <c r="R45" s="34"/>
      <c r="S45" s="34"/>
      <c r="T45" s="34"/>
      <c r="U45" s="36"/>
      <c r="V45" s="36"/>
      <c r="X45" s="32"/>
      <c r="Y45" s="32"/>
      <c r="Z45" s="32"/>
      <c r="AA45" s="32"/>
      <c r="AC45" s="48"/>
      <c r="AD45" s="48"/>
      <c r="AE45" s="48"/>
      <c r="AF45" s="48"/>
      <c r="AH45" s="48"/>
      <c r="AI45" s="48"/>
      <c r="AJ45" s="48"/>
      <c r="AK45" s="48"/>
    </row>
    <row r="46" spans="1:37">
      <c r="A46" s="46" t="str">
        <f t="shared" si="1"/>
        <v/>
      </c>
      <c r="B46" s="47"/>
      <c r="C46" s="38"/>
      <c r="D46" s="38"/>
      <c r="E46" s="32"/>
      <c r="F46" s="32"/>
      <c r="G46" s="32"/>
      <c r="H46" s="33"/>
      <c r="I46" s="34"/>
      <c r="J46" s="34"/>
      <c r="K46" s="37"/>
      <c r="L46" s="34"/>
      <c r="M46" s="34"/>
      <c r="N46" s="34"/>
      <c r="O46" s="37"/>
      <c r="P46" s="34"/>
      <c r="Q46" s="34"/>
      <c r="R46" s="34"/>
      <c r="S46" s="34"/>
      <c r="T46" s="34"/>
      <c r="U46" s="36"/>
      <c r="V46" s="36"/>
      <c r="X46" s="32"/>
      <c r="Y46" s="32"/>
      <c r="Z46" s="32"/>
      <c r="AA46" s="32"/>
      <c r="AC46" s="48"/>
      <c r="AD46" s="48"/>
      <c r="AE46" s="48"/>
      <c r="AF46" s="48"/>
      <c r="AH46" s="48"/>
      <c r="AI46" s="48"/>
      <c r="AJ46" s="48"/>
      <c r="AK46" s="48"/>
    </row>
    <row r="47" spans="1:37">
      <c r="A47" s="46" t="str">
        <f t="shared" si="1"/>
        <v/>
      </c>
      <c r="B47" s="47"/>
      <c r="C47" s="38"/>
      <c r="D47" s="38"/>
      <c r="E47" s="32"/>
      <c r="F47" s="32"/>
      <c r="G47" s="32"/>
      <c r="H47" s="33"/>
      <c r="I47" s="34"/>
      <c r="J47" s="34"/>
      <c r="K47" s="37"/>
      <c r="L47" s="34"/>
      <c r="M47" s="34"/>
      <c r="N47" s="34"/>
      <c r="O47" s="37"/>
      <c r="P47" s="34"/>
      <c r="Q47" s="34"/>
      <c r="R47" s="34"/>
      <c r="S47" s="34"/>
      <c r="T47" s="34"/>
      <c r="U47" s="36"/>
      <c r="V47" s="36"/>
      <c r="X47" s="32"/>
      <c r="Y47" s="32"/>
      <c r="Z47" s="32"/>
      <c r="AA47" s="32"/>
      <c r="AC47" s="48"/>
      <c r="AD47" s="48"/>
      <c r="AE47" s="48"/>
      <c r="AF47" s="48"/>
      <c r="AH47" s="48"/>
      <c r="AI47" s="48"/>
      <c r="AJ47" s="48"/>
      <c r="AK47" s="48"/>
    </row>
    <row r="48" spans="1:37">
      <c r="A48" s="46" t="str">
        <f t="shared" si="1"/>
        <v/>
      </c>
      <c r="B48" s="47"/>
      <c r="C48" s="38"/>
      <c r="D48" s="38"/>
      <c r="E48" s="32"/>
      <c r="F48" s="32"/>
      <c r="G48" s="32"/>
      <c r="H48" s="33"/>
      <c r="I48" s="34"/>
      <c r="J48" s="34"/>
      <c r="K48" s="37"/>
      <c r="L48" s="34"/>
      <c r="M48" s="34"/>
      <c r="N48" s="34"/>
      <c r="O48" s="37"/>
      <c r="P48" s="34"/>
      <c r="Q48" s="34"/>
      <c r="R48" s="34"/>
      <c r="S48" s="34"/>
      <c r="T48" s="34"/>
      <c r="U48" s="36"/>
      <c r="V48" s="36"/>
      <c r="X48" s="32"/>
      <c r="Y48" s="32"/>
      <c r="Z48" s="32"/>
      <c r="AA48" s="32"/>
      <c r="AC48" s="48"/>
      <c r="AD48" s="48"/>
      <c r="AE48" s="48"/>
      <c r="AF48" s="48"/>
      <c r="AH48" s="48"/>
      <c r="AI48" s="48"/>
      <c r="AJ48" s="48"/>
      <c r="AK48" s="48"/>
    </row>
    <row r="49" spans="1:37">
      <c r="A49" s="46" t="str">
        <f t="shared" si="1"/>
        <v/>
      </c>
      <c r="B49" s="47"/>
      <c r="C49" s="38"/>
      <c r="D49" s="38"/>
      <c r="E49" s="32"/>
      <c r="F49" s="32"/>
      <c r="G49" s="32"/>
      <c r="H49" s="33"/>
      <c r="I49" s="34"/>
      <c r="J49" s="34"/>
      <c r="K49" s="37"/>
      <c r="L49" s="34"/>
      <c r="M49" s="34"/>
      <c r="N49" s="34"/>
      <c r="O49" s="37"/>
      <c r="P49" s="34"/>
      <c r="Q49" s="34"/>
      <c r="R49" s="34"/>
      <c r="S49" s="34"/>
      <c r="T49" s="34"/>
      <c r="U49" s="36"/>
      <c r="V49" s="36"/>
      <c r="X49" s="32"/>
      <c r="Y49" s="32"/>
      <c r="Z49" s="32"/>
      <c r="AA49" s="32"/>
      <c r="AC49" s="48"/>
      <c r="AD49" s="48"/>
      <c r="AE49" s="48"/>
      <c r="AF49" s="48"/>
      <c r="AH49" s="48"/>
      <c r="AI49" s="48"/>
      <c r="AJ49" s="48"/>
      <c r="AK49" s="48"/>
    </row>
    <row r="50" spans="1:37">
      <c r="A50" s="46" t="str">
        <f t="shared" si="1"/>
        <v/>
      </c>
      <c r="B50" s="47"/>
      <c r="C50" s="38"/>
      <c r="D50" s="38"/>
      <c r="E50" s="32"/>
      <c r="F50" s="32"/>
      <c r="G50" s="32"/>
      <c r="H50" s="33"/>
      <c r="I50" s="34"/>
      <c r="J50" s="34"/>
      <c r="K50" s="37"/>
      <c r="L50" s="34"/>
      <c r="M50" s="34"/>
      <c r="N50" s="34"/>
      <c r="O50" s="37"/>
      <c r="P50" s="34"/>
      <c r="Q50" s="34"/>
      <c r="R50" s="34"/>
      <c r="S50" s="34"/>
      <c r="T50" s="34"/>
      <c r="U50" s="36"/>
      <c r="V50" s="36"/>
      <c r="X50" s="32"/>
      <c r="Y50" s="32"/>
      <c r="Z50" s="32"/>
      <c r="AA50" s="32"/>
      <c r="AC50" s="48"/>
      <c r="AD50" s="48"/>
      <c r="AE50" s="48"/>
      <c r="AF50" s="48"/>
      <c r="AH50" s="48"/>
      <c r="AI50" s="48"/>
      <c r="AJ50" s="48"/>
      <c r="AK50" s="48"/>
    </row>
    <row r="51" spans="1:37">
      <c r="A51" s="46" t="str">
        <f t="shared" si="1"/>
        <v/>
      </c>
      <c r="B51" s="47"/>
      <c r="C51" s="38"/>
      <c r="D51" s="38"/>
      <c r="E51" s="32"/>
      <c r="F51" s="32"/>
      <c r="G51" s="32"/>
      <c r="H51" s="33"/>
      <c r="I51" s="34"/>
      <c r="J51" s="34"/>
      <c r="K51" s="37"/>
      <c r="L51" s="34"/>
      <c r="M51" s="34"/>
      <c r="N51" s="34"/>
      <c r="O51" s="37"/>
      <c r="P51" s="34"/>
      <c r="Q51" s="34"/>
      <c r="R51" s="34"/>
      <c r="S51" s="34"/>
      <c r="T51" s="34"/>
      <c r="U51" s="36"/>
      <c r="V51" s="36"/>
      <c r="X51" s="32"/>
      <c r="Y51" s="32"/>
      <c r="Z51" s="32"/>
      <c r="AA51" s="32"/>
      <c r="AC51" s="48"/>
      <c r="AD51" s="48"/>
      <c r="AE51" s="48"/>
      <c r="AF51" s="48"/>
      <c r="AH51" s="48"/>
      <c r="AI51" s="48"/>
      <c r="AJ51" s="48"/>
      <c r="AK51" s="48"/>
    </row>
    <row r="52" spans="1:37">
      <c r="A52" s="46" t="str">
        <f t="shared" si="1"/>
        <v/>
      </c>
      <c r="B52" s="47"/>
      <c r="C52" s="38"/>
      <c r="D52" s="38"/>
      <c r="E52" s="32"/>
      <c r="F52" s="32"/>
      <c r="G52" s="32"/>
      <c r="H52" s="33"/>
      <c r="I52" s="34"/>
      <c r="J52" s="34"/>
      <c r="K52" s="37"/>
      <c r="L52" s="34"/>
      <c r="M52" s="34"/>
      <c r="N52" s="34"/>
      <c r="O52" s="37"/>
      <c r="P52" s="34"/>
      <c r="Q52" s="34"/>
      <c r="R52" s="34"/>
      <c r="S52" s="34"/>
      <c r="T52" s="34"/>
      <c r="U52" s="36"/>
      <c r="V52" s="36"/>
      <c r="X52" s="32"/>
      <c r="Y52" s="32"/>
      <c r="Z52" s="32"/>
      <c r="AA52" s="32"/>
      <c r="AC52" s="48"/>
      <c r="AD52" s="48"/>
      <c r="AE52" s="48"/>
      <c r="AF52" s="48"/>
      <c r="AH52" s="48"/>
      <c r="AI52" s="48"/>
      <c r="AJ52" s="48"/>
      <c r="AK52" s="48"/>
    </row>
    <row r="53" spans="1:37">
      <c r="A53" s="46" t="str">
        <f t="shared" si="1"/>
        <v/>
      </c>
      <c r="B53" s="47"/>
      <c r="C53" s="38"/>
      <c r="D53" s="38"/>
      <c r="E53" s="32"/>
      <c r="F53" s="32"/>
      <c r="G53" s="32"/>
      <c r="H53" s="33"/>
      <c r="I53" s="34"/>
      <c r="J53" s="34"/>
      <c r="K53" s="37"/>
      <c r="L53" s="34"/>
      <c r="M53" s="34"/>
      <c r="N53" s="34"/>
      <c r="O53" s="37"/>
      <c r="P53" s="34"/>
      <c r="Q53" s="34"/>
      <c r="R53" s="34"/>
      <c r="S53" s="34"/>
      <c r="T53" s="34"/>
      <c r="U53" s="36"/>
      <c r="V53" s="36"/>
      <c r="X53" s="32"/>
      <c r="Y53" s="32"/>
      <c r="Z53" s="32"/>
      <c r="AA53" s="32"/>
      <c r="AC53" s="48"/>
      <c r="AD53" s="48"/>
      <c r="AE53" s="48"/>
      <c r="AF53" s="48"/>
      <c r="AH53" s="48"/>
      <c r="AI53" s="48"/>
      <c r="AJ53" s="48"/>
      <c r="AK53" s="48"/>
    </row>
    <row r="54" spans="1:37">
      <c r="A54" s="46" t="str">
        <f t="shared" si="1"/>
        <v/>
      </c>
      <c r="B54" s="47"/>
      <c r="C54" s="38"/>
      <c r="D54" s="38"/>
      <c r="E54" s="32"/>
      <c r="F54" s="32"/>
      <c r="G54" s="32"/>
      <c r="H54" s="33"/>
      <c r="I54" s="34"/>
      <c r="J54" s="34"/>
      <c r="K54" s="37"/>
      <c r="L54" s="34"/>
      <c r="M54" s="34"/>
      <c r="N54" s="34"/>
      <c r="O54" s="37"/>
      <c r="P54" s="34"/>
      <c r="Q54" s="34"/>
      <c r="R54" s="34"/>
      <c r="S54" s="34"/>
      <c r="T54" s="34"/>
      <c r="U54" s="36"/>
      <c r="V54" s="36"/>
      <c r="X54" s="32"/>
      <c r="Y54" s="32"/>
      <c r="Z54" s="32"/>
      <c r="AA54" s="32"/>
      <c r="AC54" s="48"/>
      <c r="AD54" s="48"/>
      <c r="AE54" s="48"/>
      <c r="AF54" s="48"/>
      <c r="AH54" s="48"/>
      <c r="AI54" s="48"/>
      <c r="AJ54" s="48"/>
      <c r="AK54" s="48"/>
    </row>
    <row r="55" spans="1:37">
      <c r="A55" s="46" t="str">
        <f t="shared" si="1"/>
        <v/>
      </c>
      <c r="B55" s="47"/>
      <c r="C55" s="38"/>
      <c r="D55" s="38"/>
      <c r="E55" s="32"/>
      <c r="F55" s="32"/>
      <c r="G55" s="32"/>
      <c r="H55" s="33"/>
      <c r="I55" s="34"/>
      <c r="J55" s="34"/>
      <c r="K55" s="37"/>
      <c r="L55" s="34"/>
      <c r="M55" s="34"/>
      <c r="N55" s="34"/>
      <c r="O55" s="37"/>
      <c r="P55" s="34"/>
      <c r="Q55" s="34"/>
      <c r="R55" s="34"/>
      <c r="S55" s="34"/>
      <c r="T55" s="34"/>
      <c r="U55" s="36"/>
      <c r="V55" s="36"/>
      <c r="X55" s="32"/>
      <c r="Y55" s="32"/>
      <c r="Z55" s="32"/>
      <c r="AA55" s="32"/>
      <c r="AC55" s="48"/>
      <c r="AD55" s="48"/>
      <c r="AE55" s="48"/>
      <c r="AF55" s="48"/>
      <c r="AH55" s="48"/>
      <c r="AI55" s="48"/>
      <c r="AJ55" s="48"/>
      <c r="AK55" s="48"/>
    </row>
    <row r="56" spans="1:37">
      <c r="A56" s="46" t="str">
        <f t="shared" si="1"/>
        <v/>
      </c>
      <c r="B56" s="47"/>
      <c r="C56" s="38"/>
      <c r="D56" s="38"/>
      <c r="E56" s="32"/>
      <c r="F56" s="32"/>
      <c r="G56" s="32"/>
      <c r="H56" s="33"/>
      <c r="I56" s="34"/>
      <c r="J56" s="34"/>
      <c r="K56" s="37"/>
      <c r="L56" s="34"/>
      <c r="M56" s="34"/>
      <c r="N56" s="34"/>
      <c r="O56" s="37"/>
      <c r="P56" s="34"/>
      <c r="Q56" s="34"/>
      <c r="R56" s="34"/>
      <c r="S56" s="34"/>
      <c r="T56" s="34"/>
      <c r="U56" s="36"/>
      <c r="V56" s="36"/>
      <c r="X56" s="32"/>
      <c r="Y56" s="32"/>
      <c r="Z56" s="32"/>
      <c r="AA56" s="32"/>
      <c r="AC56" s="48"/>
      <c r="AD56" s="48"/>
      <c r="AE56" s="48"/>
      <c r="AF56" s="48"/>
      <c r="AH56" s="48"/>
      <c r="AI56" s="48"/>
      <c r="AJ56" s="48"/>
      <c r="AK56" s="48"/>
    </row>
    <row r="57" spans="1:37">
      <c r="A57" s="46" t="str">
        <f t="shared" si="1"/>
        <v/>
      </c>
      <c r="B57" s="47"/>
      <c r="C57" s="38"/>
      <c r="D57" s="38"/>
      <c r="E57" s="32"/>
      <c r="F57" s="32"/>
      <c r="G57" s="32"/>
      <c r="H57" s="33"/>
      <c r="I57" s="34"/>
      <c r="J57" s="34"/>
      <c r="K57" s="37"/>
      <c r="L57" s="34"/>
      <c r="M57" s="34"/>
      <c r="N57" s="34"/>
      <c r="O57" s="37"/>
      <c r="P57" s="34"/>
      <c r="Q57" s="34"/>
      <c r="R57" s="34"/>
      <c r="S57" s="34"/>
      <c r="T57" s="34"/>
      <c r="U57" s="36"/>
      <c r="V57" s="36"/>
      <c r="X57" s="32"/>
      <c r="Y57" s="32"/>
      <c r="Z57" s="32"/>
      <c r="AA57" s="32"/>
      <c r="AC57" s="48"/>
      <c r="AD57" s="48"/>
      <c r="AE57" s="48"/>
      <c r="AF57" s="48"/>
      <c r="AH57" s="48"/>
      <c r="AI57" s="48"/>
      <c r="AJ57" s="48"/>
      <c r="AK57" s="48"/>
    </row>
    <row r="58" spans="1:37">
      <c r="A58" s="46" t="str">
        <f t="shared" si="1"/>
        <v/>
      </c>
      <c r="B58" s="47"/>
      <c r="C58" s="38"/>
      <c r="D58" s="38"/>
      <c r="E58" s="32"/>
      <c r="F58" s="32"/>
      <c r="G58" s="32"/>
      <c r="H58" s="33"/>
      <c r="I58" s="34"/>
      <c r="J58" s="34"/>
      <c r="K58" s="37"/>
      <c r="L58" s="34"/>
      <c r="M58" s="34"/>
      <c r="N58" s="34"/>
      <c r="O58" s="37"/>
      <c r="P58" s="34"/>
      <c r="Q58" s="34"/>
      <c r="R58" s="34"/>
      <c r="S58" s="34"/>
      <c r="T58" s="34"/>
      <c r="U58" s="36"/>
      <c r="V58" s="36"/>
      <c r="X58" s="32"/>
      <c r="Y58" s="32"/>
      <c r="Z58" s="32"/>
      <c r="AA58" s="32"/>
      <c r="AC58" s="48"/>
      <c r="AD58" s="48"/>
      <c r="AE58" s="48"/>
      <c r="AF58" s="48"/>
      <c r="AH58" s="48"/>
      <c r="AI58" s="48"/>
      <c r="AJ58" s="48"/>
      <c r="AK58" s="48"/>
    </row>
    <row r="59" spans="1:37">
      <c r="A59" s="46" t="str">
        <f t="shared" si="1"/>
        <v/>
      </c>
      <c r="B59" s="47"/>
      <c r="C59" s="38"/>
      <c r="D59" s="38"/>
      <c r="E59" s="32"/>
      <c r="F59" s="32"/>
      <c r="G59" s="32"/>
      <c r="H59" s="33"/>
      <c r="I59" s="34"/>
      <c r="J59" s="34"/>
      <c r="K59" s="37"/>
      <c r="L59" s="34"/>
      <c r="M59" s="34"/>
      <c r="N59" s="34"/>
      <c r="O59" s="37"/>
      <c r="P59" s="34"/>
      <c r="Q59" s="34"/>
      <c r="R59" s="34"/>
      <c r="S59" s="34"/>
      <c r="T59" s="34"/>
      <c r="U59" s="36"/>
      <c r="V59" s="36"/>
      <c r="X59" s="32"/>
      <c r="Y59" s="32"/>
      <c r="Z59" s="32"/>
      <c r="AA59" s="32"/>
      <c r="AC59" s="48"/>
      <c r="AD59" s="48"/>
      <c r="AE59" s="48"/>
      <c r="AF59" s="48"/>
      <c r="AH59" s="48"/>
      <c r="AI59" s="48"/>
      <c r="AJ59" s="48"/>
      <c r="AK59" s="48"/>
    </row>
    <row r="60" spans="1:37">
      <c r="A60" s="46" t="str">
        <f t="shared" si="1"/>
        <v/>
      </c>
      <c r="B60" s="47"/>
      <c r="C60" s="38"/>
      <c r="D60" s="38"/>
      <c r="E60" s="32"/>
      <c r="F60" s="32"/>
      <c r="G60" s="32"/>
      <c r="H60" s="33"/>
      <c r="I60" s="34"/>
      <c r="J60" s="34"/>
      <c r="K60" s="37"/>
      <c r="L60" s="34"/>
      <c r="M60" s="34"/>
      <c r="N60" s="34"/>
      <c r="O60" s="37"/>
      <c r="P60" s="34"/>
      <c r="Q60" s="34"/>
      <c r="R60" s="34"/>
      <c r="S60" s="34"/>
      <c r="T60" s="34"/>
      <c r="U60" s="36"/>
      <c r="V60" s="36"/>
      <c r="X60" s="32"/>
      <c r="Y60" s="32"/>
      <c r="Z60" s="32"/>
      <c r="AA60" s="32"/>
      <c r="AC60" s="48"/>
      <c r="AD60" s="48"/>
      <c r="AE60" s="48"/>
      <c r="AF60" s="48"/>
      <c r="AH60" s="48"/>
      <c r="AI60" s="48"/>
      <c r="AJ60" s="48"/>
      <c r="AK60" s="48"/>
    </row>
    <row r="61" spans="1:37">
      <c r="A61" s="46" t="str">
        <f t="shared" si="1"/>
        <v/>
      </c>
      <c r="B61" s="47"/>
      <c r="C61" s="38"/>
      <c r="D61" s="38"/>
      <c r="E61" s="32"/>
      <c r="F61" s="32"/>
      <c r="G61" s="32"/>
      <c r="H61" s="33"/>
      <c r="I61" s="34"/>
      <c r="J61" s="34"/>
      <c r="K61" s="37"/>
      <c r="L61" s="34"/>
      <c r="M61" s="34"/>
      <c r="N61" s="34"/>
      <c r="O61" s="37"/>
      <c r="P61" s="34"/>
      <c r="Q61" s="34"/>
      <c r="R61" s="34"/>
      <c r="S61" s="34"/>
      <c r="T61" s="34"/>
      <c r="U61" s="36"/>
      <c r="V61" s="36"/>
      <c r="X61" s="32"/>
      <c r="Y61" s="32"/>
      <c r="Z61" s="32"/>
      <c r="AA61" s="32"/>
      <c r="AC61" s="48"/>
      <c r="AD61" s="48"/>
      <c r="AE61" s="48"/>
      <c r="AF61" s="48"/>
      <c r="AH61" s="48"/>
      <c r="AI61" s="48"/>
      <c r="AJ61" s="48"/>
      <c r="AK61" s="48"/>
    </row>
    <row r="62" spans="1:37">
      <c r="A62" s="46" t="str">
        <f t="shared" si="1"/>
        <v/>
      </c>
      <c r="B62" s="47"/>
      <c r="C62" s="38"/>
      <c r="D62" s="38"/>
      <c r="E62" s="32"/>
      <c r="F62" s="32"/>
      <c r="G62" s="32"/>
      <c r="H62" s="33"/>
      <c r="I62" s="34"/>
      <c r="J62" s="34"/>
      <c r="K62" s="37"/>
      <c r="L62" s="34"/>
      <c r="M62" s="34"/>
      <c r="N62" s="34"/>
      <c r="O62" s="37"/>
      <c r="P62" s="34"/>
      <c r="Q62" s="34"/>
      <c r="R62" s="34"/>
      <c r="S62" s="34"/>
      <c r="T62" s="34"/>
      <c r="U62" s="36"/>
      <c r="V62" s="36"/>
      <c r="X62" s="32"/>
      <c r="Y62" s="32"/>
      <c r="Z62" s="32"/>
      <c r="AA62" s="32"/>
      <c r="AC62" s="48"/>
      <c r="AD62" s="48"/>
      <c r="AE62" s="48"/>
      <c r="AF62" s="48"/>
      <c r="AH62" s="48"/>
      <c r="AI62" s="48"/>
      <c r="AJ62" s="48"/>
      <c r="AK62" s="48"/>
    </row>
    <row r="63" spans="1:37">
      <c r="A63" s="46" t="str">
        <f t="shared" si="1"/>
        <v/>
      </c>
      <c r="B63" s="47"/>
      <c r="C63" s="38"/>
      <c r="D63" s="38"/>
      <c r="E63" s="32"/>
      <c r="F63" s="32"/>
      <c r="G63" s="32"/>
      <c r="H63" s="33"/>
      <c r="I63" s="34"/>
      <c r="J63" s="34"/>
      <c r="K63" s="37"/>
      <c r="L63" s="34"/>
      <c r="M63" s="34"/>
      <c r="N63" s="34"/>
      <c r="O63" s="37"/>
      <c r="P63" s="34"/>
      <c r="Q63" s="34"/>
      <c r="R63" s="34"/>
      <c r="S63" s="34"/>
      <c r="T63" s="34"/>
      <c r="U63" s="36"/>
      <c r="V63" s="36"/>
      <c r="X63" s="32"/>
      <c r="Y63" s="32"/>
      <c r="Z63" s="32"/>
      <c r="AA63" s="32"/>
      <c r="AC63" s="48"/>
      <c r="AD63" s="48"/>
      <c r="AE63" s="48"/>
      <c r="AF63" s="48"/>
      <c r="AH63" s="48"/>
      <c r="AI63" s="48"/>
      <c r="AJ63" s="48"/>
      <c r="AK63" s="48"/>
    </row>
    <row r="64" spans="1:37">
      <c r="A64" s="46" t="str">
        <f t="shared" si="1"/>
        <v/>
      </c>
      <c r="B64" s="47"/>
      <c r="C64" s="38"/>
      <c r="D64" s="38"/>
      <c r="E64" s="32"/>
      <c r="F64" s="32"/>
      <c r="G64" s="32"/>
      <c r="H64" s="33"/>
      <c r="I64" s="34"/>
      <c r="J64" s="34"/>
      <c r="K64" s="37"/>
      <c r="L64" s="34"/>
      <c r="M64" s="34"/>
      <c r="N64" s="34"/>
      <c r="O64" s="37"/>
      <c r="P64" s="34"/>
      <c r="Q64" s="34"/>
      <c r="R64" s="34"/>
      <c r="S64" s="34"/>
      <c r="T64" s="34"/>
      <c r="U64" s="36"/>
      <c r="V64" s="36"/>
      <c r="X64" s="32"/>
      <c r="Y64" s="32"/>
      <c r="Z64" s="32"/>
      <c r="AA64" s="32"/>
      <c r="AC64" s="48"/>
      <c r="AD64" s="48"/>
      <c r="AE64" s="48"/>
      <c r="AF64" s="48"/>
      <c r="AH64" s="48"/>
      <c r="AI64" s="48"/>
      <c r="AJ64" s="48"/>
      <c r="AK64" s="48"/>
    </row>
    <row r="65" spans="1:37">
      <c r="A65" s="46" t="str">
        <f t="shared" si="1"/>
        <v/>
      </c>
      <c r="B65" s="47"/>
      <c r="C65" s="38"/>
      <c r="D65" s="38"/>
      <c r="E65" s="32"/>
      <c r="F65" s="32"/>
      <c r="G65" s="32"/>
      <c r="H65" s="33"/>
      <c r="I65" s="34"/>
      <c r="J65" s="34"/>
      <c r="K65" s="37"/>
      <c r="L65" s="34"/>
      <c r="M65" s="34"/>
      <c r="N65" s="34"/>
      <c r="O65" s="37"/>
      <c r="P65" s="34"/>
      <c r="Q65" s="34"/>
      <c r="R65" s="34"/>
      <c r="S65" s="34"/>
      <c r="T65" s="34"/>
      <c r="U65" s="36"/>
      <c r="V65" s="36"/>
      <c r="X65" s="32"/>
      <c r="Y65" s="32"/>
      <c r="Z65" s="32"/>
      <c r="AA65" s="32"/>
      <c r="AC65" s="48"/>
      <c r="AD65" s="48"/>
      <c r="AE65" s="48"/>
      <c r="AF65" s="48"/>
      <c r="AH65" s="48"/>
      <c r="AI65" s="48"/>
      <c r="AJ65" s="48"/>
      <c r="AK65" s="48"/>
    </row>
    <row r="66" spans="1:37">
      <c r="A66" s="46" t="str">
        <f t="shared" si="1"/>
        <v/>
      </c>
      <c r="B66" s="47"/>
      <c r="C66" s="38"/>
      <c r="D66" s="38"/>
      <c r="E66" s="32"/>
      <c r="F66" s="32"/>
      <c r="G66" s="32"/>
      <c r="H66" s="33"/>
      <c r="I66" s="34"/>
      <c r="J66" s="34"/>
      <c r="K66" s="37"/>
      <c r="L66" s="34"/>
      <c r="M66" s="34"/>
      <c r="N66" s="34"/>
      <c r="O66" s="37"/>
      <c r="P66" s="34"/>
      <c r="Q66" s="34"/>
      <c r="R66" s="34"/>
      <c r="S66" s="34"/>
      <c r="T66" s="34"/>
      <c r="U66" s="36"/>
      <c r="V66" s="36"/>
      <c r="X66" s="32"/>
      <c r="Y66" s="32"/>
      <c r="Z66" s="32"/>
      <c r="AA66" s="32"/>
      <c r="AC66" s="48"/>
      <c r="AD66" s="48"/>
      <c r="AE66" s="48"/>
      <c r="AF66" s="48"/>
      <c r="AH66" s="48"/>
      <c r="AI66" s="48"/>
      <c r="AJ66" s="48"/>
      <c r="AK66" s="48"/>
    </row>
    <row r="67" spans="1:37">
      <c r="A67" s="46" t="str">
        <f t="shared" ref="A67:A130" si="2">IF(C67="","",B67&amp;" &gt;&gt; "&amp;C67)</f>
        <v/>
      </c>
      <c r="B67" s="47"/>
      <c r="C67" s="38"/>
      <c r="D67" s="38"/>
      <c r="E67" s="32"/>
      <c r="F67" s="32"/>
      <c r="G67" s="32"/>
      <c r="H67" s="33"/>
      <c r="I67" s="34"/>
      <c r="J67" s="34"/>
      <c r="K67" s="37"/>
      <c r="L67" s="34"/>
      <c r="M67" s="34"/>
      <c r="N67" s="34"/>
      <c r="O67" s="37"/>
      <c r="P67" s="34"/>
      <c r="Q67" s="34"/>
      <c r="R67" s="34"/>
      <c r="S67" s="34"/>
      <c r="T67" s="34"/>
      <c r="U67" s="36"/>
      <c r="V67" s="36"/>
      <c r="X67" s="32"/>
      <c r="Y67" s="32"/>
      <c r="Z67" s="32"/>
      <c r="AA67" s="32"/>
      <c r="AC67" s="48"/>
      <c r="AD67" s="48"/>
      <c r="AE67" s="48"/>
      <c r="AF67" s="48"/>
      <c r="AH67" s="48"/>
      <c r="AI67" s="48"/>
      <c r="AJ67" s="48"/>
      <c r="AK67" s="48"/>
    </row>
    <row r="68" spans="1:37">
      <c r="A68" s="46" t="str">
        <f t="shared" si="2"/>
        <v/>
      </c>
      <c r="B68" s="47"/>
      <c r="C68" s="38"/>
      <c r="D68" s="38"/>
      <c r="E68" s="32"/>
      <c r="F68" s="32"/>
      <c r="G68" s="32"/>
      <c r="H68" s="33"/>
      <c r="I68" s="34"/>
      <c r="J68" s="34"/>
      <c r="K68" s="37"/>
      <c r="L68" s="34"/>
      <c r="M68" s="34"/>
      <c r="N68" s="34"/>
      <c r="O68" s="37"/>
      <c r="P68" s="34"/>
      <c r="Q68" s="34"/>
      <c r="R68" s="34"/>
      <c r="S68" s="34"/>
      <c r="T68" s="34"/>
      <c r="U68" s="36"/>
      <c r="V68" s="36"/>
      <c r="X68" s="32"/>
      <c r="Y68" s="32"/>
      <c r="Z68" s="32"/>
      <c r="AA68" s="32"/>
      <c r="AC68" s="48"/>
      <c r="AD68" s="48"/>
      <c r="AE68" s="48"/>
      <c r="AF68" s="48"/>
      <c r="AH68" s="48"/>
      <c r="AI68" s="48"/>
      <c r="AJ68" s="48"/>
      <c r="AK68" s="48"/>
    </row>
    <row r="69" spans="1:37">
      <c r="A69" s="46" t="str">
        <f t="shared" si="2"/>
        <v/>
      </c>
      <c r="B69" s="47"/>
      <c r="C69" s="38"/>
      <c r="D69" s="38"/>
      <c r="E69" s="32"/>
      <c r="F69" s="32"/>
      <c r="G69" s="32"/>
      <c r="H69" s="33"/>
      <c r="I69" s="34"/>
      <c r="J69" s="34"/>
      <c r="K69" s="37"/>
      <c r="L69" s="34"/>
      <c r="M69" s="34"/>
      <c r="N69" s="34"/>
      <c r="O69" s="37"/>
      <c r="P69" s="34"/>
      <c r="Q69" s="34"/>
      <c r="R69" s="34"/>
      <c r="S69" s="34"/>
      <c r="T69" s="34"/>
      <c r="U69" s="36"/>
      <c r="V69" s="36"/>
      <c r="X69" s="32"/>
      <c r="Y69" s="32"/>
      <c r="Z69" s="32"/>
      <c r="AA69" s="32"/>
      <c r="AC69" s="48"/>
      <c r="AD69" s="48"/>
      <c r="AE69" s="48"/>
      <c r="AF69" s="48"/>
      <c r="AH69" s="48"/>
      <c r="AI69" s="48"/>
      <c r="AJ69" s="48"/>
      <c r="AK69" s="48"/>
    </row>
    <row r="70" spans="1:37">
      <c r="A70" s="46" t="str">
        <f t="shared" si="2"/>
        <v/>
      </c>
      <c r="B70" s="47"/>
      <c r="C70" s="38"/>
      <c r="D70" s="38"/>
      <c r="E70" s="32"/>
      <c r="F70" s="32"/>
      <c r="G70" s="32"/>
      <c r="H70" s="33"/>
      <c r="I70" s="34"/>
      <c r="J70" s="34"/>
      <c r="K70" s="37"/>
      <c r="L70" s="34"/>
      <c r="M70" s="34"/>
      <c r="N70" s="34"/>
      <c r="O70" s="37"/>
      <c r="P70" s="34"/>
      <c r="Q70" s="34"/>
      <c r="R70" s="34"/>
      <c r="S70" s="34"/>
      <c r="T70" s="34"/>
      <c r="U70" s="36"/>
      <c r="V70" s="36"/>
      <c r="X70" s="32"/>
      <c r="Y70" s="32"/>
      <c r="Z70" s="32"/>
      <c r="AA70" s="32"/>
      <c r="AC70" s="48"/>
      <c r="AD70" s="48"/>
      <c r="AE70" s="48"/>
      <c r="AF70" s="48"/>
      <c r="AH70" s="48"/>
      <c r="AI70" s="48"/>
      <c r="AJ70" s="48"/>
      <c r="AK70" s="48"/>
    </row>
    <row r="71" spans="1:37">
      <c r="A71" s="46" t="str">
        <f t="shared" si="2"/>
        <v/>
      </c>
      <c r="B71" s="47"/>
      <c r="C71" s="38"/>
      <c r="D71" s="38"/>
      <c r="E71" s="32"/>
      <c r="F71" s="32"/>
      <c r="G71" s="32"/>
      <c r="H71" s="33"/>
      <c r="I71" s="34"/>
      <c r="J71" s="34"/>
      <c r="K71" s="37"/>
      <c r="L71" s="34"/>
      <c r="M71" s="34"/>
      <c r="N71" s="34"/>
      <c r="O71" s="37"/>
      <c r="P71" s="34"/>
      <c r="Q71" s="34"/>
      <c r="R71" s="34"/>
      <c r="S71" s="34"/>
      <c r="T71" s="34"/>
      <c r="U71" s="36"/>
      <c r="V71" s="36"/>
      <c r="X71" s="32"/>
      <c r="Y71" s="32"/>
      <c r="Z71" s="32"/>
      <c r="AA71" s="32"/>
      <c r="AC71" s="48"/>
      <c r="AD71" s="48"/>
      <c r="AE71" s="48"/>
      <c r="AF71" s="48"/>
      <c r="AH71" s="48"/>
      <c r="AI71" s="48"/>
      <c r="AJ71" s="48"/>
      <c r="AK71" s="48"/>
    </row>
    <row r="72" spans="1:37">
      <c r="A72" s="46" t="str">
        <f t="shared" si="2"/>
        <v/>
      </c>
      <c r="B72" s="47"/>
      <c r="C72" s="38"/>
      <c r="D72" s="38"/>
      <c r="E72" s="32"/>
      <c r="F72" s="32"/>
      <c r="G72" s="32"/>
      <c r="H72" s="33"/>
      <c r="I72" s="34"/>
      <c r="J72" s="34"/>
      <c r="K72" s="37"/>
      <c r="L72" s="34"/>
      <c r="M72" s="34"/>
      <c r="N72" s="34"/>
      <c r="O72" s="37"/>
      <c r="P72" s="34"/>
      <c r="Q72" s="34"/>
      <c r="R72" s="34"/>
      <c r="S72" s="34"/>
      <c r="T72" s="34"/>
      <c r="U72" s="36"/>
      <c r="V72" s="36"/>
      <c r="X72" s="32"/>
      <c r="Y72" s="32"/>
      <c r="Z72" s="32"/>
      <c r="AA72" s="32"/>
      <c r="AC72" s="48"/>
      <c r="AD72" s="48"/>
      <c r="AE72" s="48"/>
      <c r="AF72" s="48"/>
      <c r="AH72" s="48"/>
      <c r="AI72" s="48"/>
      <c r="AJ72" s="48"/>
      <c r="AK72" s="48"/>
    </row>
    <row r="73" spans="1:37">
      <c r="A73" s="46" t="str">
        <f t="shared" si="2"/>
        <v/>
      </c>
      <c r="B73" s="47"/>
      <c r="C73" s="38"/>
      <c r="D73" s="38"/>
      <c r="E73" s="32"/>
      <c r="F73" s="32"/>
      <c r="G73" s="32"/>
      <c r="H73" s="33"/>
      <c r="I73" s="34"/>
      <c r="J73" s="34"/>
      <c r="K73" s="37"/>
      <c r="L73" s="34"/>
      <c r="M73" s="34"/>
      <c r="N73" s="34"/>
      <c r="O73" s="37"/>
      <c r="P73" s="34"/>
      <c r="Q73" s="34"/>
      <c r="R73" s="34"/>
      <c r="S73" s="34"/>
      <c r="T73" s="34"/>
      <c r="U73" s="36"/>
      <c r="V73" s="36"/>
      <c r="X73" s="32"/>
      <c r="Y73" s="32"/>
      <c r="Z73" s="32"/>
      <c r="AA73" s="32"/>
      <c r="AC73" s="48"/>
      <c r="AD73" s="48"/>
      <c r="AE73" s="48"/>
      <c r="AF73" s="48"/>
      <c r="AH73" s="48"/>
      <c r="AI73" s="48"/>
      <c r="AJ73" s="48"/>
      <c r="AK73" s="48"/>
    </row>
    <row r="74" spans="1:37">
      <c r="A74" s="46" t="str">
        <f t="shared" si="2"/>
        <v/>
      </c>
      <c r="B74" s="47"/>
      <c r="C74" s="38"/>
      <c r="D74" s="38"/>
      <c r="E74" s="32"/>
      <c r="F74" s="32"/>
      <c r="G74" s="32"/>
      <c r="H74" s="33"/>
      <c r="I74" s="34"/>
      <c r="J74" s="34"/>
      <c r="K74" s="37"/>
      <c r="L74" s="34"/>
      <c r="M74" s="34"/>
      <c r="N74" s="34"/>
      <c r="O74" s="37"/>
      <c r="P74" s="34"/>
      <c r="Q74" s="34"/>
      <c r="R74" s="34"/>
      <c r="S74" s="34"/>
      <c r="T74" s="34"/>
      <c r="U74" s="36"/>
      <c r="V74" s="36"/>
      <c r="X74" s="32"/>
      <c r="Y74" s="32"/>
      <c r="Z74" s="32"/>
      <c r="AA74" s="32"/>
      <c r="AC74" s="48"/>
      <c r="AD74" s="48"/>
      <c r="AE74" s="48"/>
      <c r="AF74" s="48"/>
      <c r="AH74" s="48"/>
      <c r="AI74" s="48"/>
      <c r="AJ74" s="48"/>
      <c r="AK74" s="48"/>
    </row>
    <row r="75" spans="1:37">
      <c r="A75" s="46" t="str">
        <f t="shared" si="2"/>
        <v/>
      </c>
      <c r="B75" s="47"/>
      <c r="C75" s="38"/>
      <c r="D75" s="38"/>
      <c r="E75" s="32"/>
      <c r="F75" s="32"/>
      <c r="G75" s="32"/>
      <c r="H75" s="33"/>
      <c r="I75" s="34"/>
      <c r="J75" s="34"/>
      <c r="K75" s="37"/>
      <c r="L75" s="34"/>
      <c r="M75" s="34"/>
      <c r="N75" s="34"/>
      <c r="O75" s="37"/>
      <c r="P75" s="34"/>
      <c r="Q75" s="34"/>
      <c r="R75" s="34"/>
      <c r="S75" s="34"/>
      <c r="T75" s="34"/>
      <c r="U75" s="36"/>
      <c r="V75" s="36"/>
      <c r="X75" s="32"/>
      <c r="Y75" s="32"/>
      <c r="Z75" s="32"/>
      <c r="AA75" s="32"/>
      <c r="AC75" s="48"/>
      <c r="AD75" s="48"/>
      <c r="AE75" s="48"/>
      <c r="AF75" s="48"/>
      <c r="AH75" s="48"/>
      <c r="AI75" s="48"/>
      <c r="AJ75" s="48"/>
      <c r="AK75" s="48"/>
    </row>
    <row r="76" spans="1:37">
      <c r="A76" s="46" t="str">
        <f t="shared" si="2"/>
        <v/>
      </c>
      <c r="B76" s="47"/>
      <c r="C76" s="38"/>
      <c r="D76" s="38"/>
      <c r="E76" s="32"/>
      <c r="F76" s="32"/>
      <c r="G76" s="32"/>
      <c r="H76" s="33"/>
      <c r="I76" s="34"/>
      <c r="J76" s="34"/>
      <c r="K76" s="37"/>
      <c r="L76" s="34"/>
      <c r="M76" s="34"/>
      <c r="N76" s="34"/>
      <c r="O76" s="37"/>
      <c r="P76" s="34"/>
      <c r="Q76" s="34"/>
      <c r="R76" s="34"/>
      <c r="S76" s="34"/>
      <c r="T76" s="34"/>
      <c r="U76" s="36"/>
      <c r="V76" s="36"/>
      <c r="X76" s="32"/>
      <c r="Y76" s="32"/>
      <c r="Z76" s="32"/>
      <c r="AA76" s="32"/>
      <c r="AC76" s="48"/>
      <c r="AD76" s="48"/>
      <c r="AE76" s="48"/>
      <c r="AF76" s="48"/>
      <c r="AH76" s="48"/>
      <c r="AI76" s="48"/>
      <c r="AJ76" s="48"/>
      <c r="AK76" s="48"/>
    </row>
    <row r="77" spans="1:37">
      <c r="A77" s="46" t="str">
        <f t="shared" si="2"/>
        <v/>
      </c>
      <c r="B77" s="47"/>
      <c r="C77" s="38"/>
      <c r="D77" s="38"/>
      <c r="E77" s="32"/>
      <c r="F77" s="32"/>
      <c r="G77" s="32"/>
      <c r="H77" s="33"/>
      <c r="I77" s="34"/>
      <c r="J77" s="34"/>
      <c r="K77" s="37"/>
      <c r="L77" s="34"/>
      <c r="M77" s="34"/>
      <c r="N77" s="34"/>
      <c r="O77" s="37"/>
      <c r="P77" s="34"/>
      <c r="Q77" s="34"/>
      <c r="R77" s="34"/>
      <c r="S77" s="34"/>
      <c r="T77" s="34"/>
      <c r="U77" s="36"/>
      <c r="V77" s="36"/>
      <c r="X77" s="32"/>
      <c r="Y77" s="32"/>
      <c r="Z77" s="32"/>
      <c r="AA77" s="32"/>
      <c r="AC77" s="48"/>
      <c r="AD77" s="48"/>
      <c r="AE77" s="48"/>
      <c r="AF77" s="48"/>
      <c r="AH77" s="48"/>
      <c r="AI77" s="48"/>
      <c r="AJ77" s="48"/>
      <c r="AK77" s="48"/>
    </row>
    <row r="78" spans="1:37">
      <c r="A78" s="46" t="str">
        <f t="shared" si="2"/>
        <v/>
      </c>
      <c r="B78" s="47"/>
      <c r="C78" s="38"/>
      <c r="D78" s="38"/>
      <c r="E78" s="32"/>
      <c r="F78" s="32"/>
      <c r="G78" s="32"/>
      <c r="H78" s="33"/>
      <c r="I78" s="34"/>
      <c r="J78" s="34"/>
      <c r="K78" s="37"/>
      <c r="L78" s="34"/>
      <c r="M78" s="34"/>
      <c r="N78" s="34"/>
      <c r="O78" s="37"/>
      <c r="P78" s="34"/>
      <c r="Q78" s="34"/>
      <c r="R78" s="34"/>
      <c r="S78" s="34"/>
      <c r="T78" s="34"/>
      <c r="U78" s="36"/>
      <c r="V78" s="36"/>
      <c r="X78" s="32"/>
      <c r="Y78" s="32"/>
      <c r="Z78" s="32"/>
      <c r="AA78" s="32"/>
      <c r="AC78" s="48"/>
      <c r="AD78" s="48"/>
      <c r="AE78" s="48"/>
      <c r="AF78" s="48"/>
      <c r="AH78" s="48"/>
      <c r="AI78" s="48"/>
      <c r="AJ78" s="48"/>
      <c r="AK78" s="48"/>
    </row>
    <row r="79" spans="1:37">
      <c r="A79" s="46" t="str">
        <f t="shared" si="2"/>
        <v/>
      </c>
      <c r="B79" s="47"/>
      <c r="C79" s="38"/>
      <c r="D79" s="38"/>
      <c r="E79" s="32"/>
      <c r="F79" s="32"/>
      <c r="G79" s="32"/>
      <c r="H79" s="33"/>
      <c r="I79" s="34"/>
      <c r="J79" s="34"/>
      <c r="K79" s="37"/>
      <c r="L79" s="34"/>
      <c r="M79" s="34"/>
      <c r="N79" s="34"/>
      <c r="O79" s="37"/>
      <c r="P79" s="34"/>
      <c r="Q79" s="34"/>
      <c r="R79" s="34"/>
      <c r="S79" s="34"/>
      <c r="T79" s="34"/>
      <c r="U79" s="36"/>
      <c r="V79" s="36"/>
      <c r="X79" s="32"/>
      <c r="Y79" s="32"/>
      <c r="Z79" s="32"/>
      <c r="AA79" s="32"/>
      <c r="AC79" s="48"/>
      <c r="AD79" s="48"/>
      <c r="AE79" s="48"/>
      <c r="AF79" s="48"/>
      <c r="AH79" s="48"/>
      <c r="AI79" s="48"/>
      <c r="AJ79" s="48"/>
      <c r="AK79" s="48"/>
    </row>
    <row r="80" spans="1:37">
      <c r="A80" s="46" t="str">
        <f t="shared" si="2"/>
        <v/>
      </c>
      <c r="B80" s="47"/>
      <c r="C80" s="38"/>
      <c r="D80" s="38"/>
      <c r="E80" s="32"/>
      <c r="F80" s="32"/>
      <c r="G80" s="32"/>
      <c r="H80" s="33"/>
      <c r="I80" s="34"/>
      <c r="J80" s="34"/>
      <c r="K80" s="37"/>
      <c r="L80" s="34"/>
      <c r="M80" s="34"/>
      <c r="N80" s="34"/>
      <c r="O80" s="37"/>
      <c r="P80" s="34"/>
      <c r="Q80" s="34"/>
      <c r="R80" s="34"/>
      <c r="S80" s="34"/>
      <c r="T80" s="34"/>
      <c r="U80" s="36"/>
      <c r="V80" s="36"/>
      <c r="X80" s="32"/>
      <c r="Y80" s="32"/>
      <c r="Z80" s="32"/>
      <c r="AA80" s="32"/>
      <c r="AC80" s="48"/>
      <c r="AD80" s="48"/>
      <c r="AE80" s="48"/>
      <c r="AF80" s="48"/>
      <c r="AH80" s="48"/>
      <c r="AI80" s="48"/>
      <c r="AJ80" s="48"/>
      <c r="AK80" s="48"/>
    </row>
    <row r="81" spans="1:37">
      <c r="A81" s="46" t="str">
        <f t="shared" si="2"/>
        <v/>
      </c>
      <c r="B81" s="47"/>
      <c r="C81" s="38"/>
      <c r="D81" s="38"/>
      <c r="E81" s="32"/>
      <c r="F81" s="32"/>
      <c r="G81" s="32"/>
      <c r="H81" s="33"/>
      <c r="I81" s="34"/>
      <c r="J81" s="34"/>
      <c r="K81" s="37"/>
      <c r="L81" s="34"/>
      <c r="M81" s="34"/>
      <c r="N81" s="34"/>
      <c r="O81" s="37"/>
      <c r="P81" s="34"/>
      <c r="Q81" s="34"/>
      <c r="R81" s="34"/>
      <c r="S81" s="34"/>
      <c r="T81" s="34"/>
      <c r="U81" s="36"/>
      <c r="V81" s="36"/>
      <c r="X81" s="32"/>
      <c r="Y81" s="32"/>
      <c r="Z81" s="32"/>
      <c r="AA81" s="32"/>
      <c r="AC81" s="48"/>
      <c r="AD81" s="48"/>
      <c r="AE81" s="48"/>
      <c r="AF81" s="48"/>
      <c r="AH81" s="48"/>
      <c r="AI81" s="48"/>
      <c r="AJ81" s="48"/>
      <c r="AK81" s="48"/>
    </row>
    <row r="82" spans="1:37">
      <c r="A82" s="46" t="str">
        <f t="shared" si="2"/>
        <v/>
      </c>
      <c r="B82" s="47"/>
      <c r="C82" s="38"/>
      <c r="D82" s="38"/>
      <c r="E82" s="32"/>
      <c r="F82" s="32"/>
      <c r="G82" s="32"/>
      <c r="H82" s="33"/>
      <c r="I82" s="34"/>
      <c r="J82" s="34"/>
      <c r="K82" s="37"/>
      <c r="L82" s="34"/>
      <c r="M82" s="34"/>
      <c r="N82" s="34"/>
      <c r="O82" s="37"/>
      <c r="P82" s="34"/>
      <c r="Q82" s="34"/>
      <c r="R82" s="34"/>
      <c r="S82" s="34"/>
      <c r="T82" s="34"/>
      <c r="U82" s="36"/>
      <c r="V82" s="36"/>
      <c r="X82" s="32"/>
      <c r="Y82" s="32"/>
      <c r="Z82" s="32"/>
      <c r="AA82" s="32"/>
      <c r="AC82" s="48"/>
      <c r="AD82" s="48"/>
      <c r="AE82" s="48"/>
      <c r="AF82" s="48"/>
      <c r="AH82" s="48"/>
      <c r="AI82" s="48"/>
      <c r="AJ82" s="48"/>
      <c r="AK82" s="48"/>
    </row>
    <row r="83" spans="1:37">
      <c r="A83" s="46" t="str">
        <f t="shared" si="2"/>
        <v/>
      </c>
      <c r="B83" s="47"/>
      <c r="C83" s="38"/>
      <c r="D83" s="38"/>
      <c r="E83" s="32"/>
      <c r="F83" s="32"/>
      <c r="G83" s="32"/>
      <c r="H83" s="33"/>
      <c r="I83" s="34"/>
      <c r="J83" s="34"/>
      <c r="K83" s="37"/>
      <c r="L83" s="34"/>
      <c r="M83" s="34"/>
      <c r="N83" s="34"/>
      <c r="O83" s="37"/>
      <c r="P83" s="34"/>
      <c r="Q83" s="34"/>
      <c r="R83" s="34"/>
      <c r="S83" s="34"/>
      <c r="T83" s="34"/>
      <c r="U83" s="36"/>
      <c r="V83" s="36"/>
      <c r="X83" s="32"/>
      <c r="Y83" s="32"/>
      <c r="Z83" s="32"/>
      <c r="AA83" s="32"/>
      <c r="AC83" s="48"/>
      <c r="AD83" s="48"/>
      <c r="AE83" s="48"/>
      <c r="AF83" s="48"/>
      <c r="AH83" s="48"/>
      <c r="AI83" s="48"/>
      <c r="AJ83" s="48"/>
      <c r="AK83" s="48"/>
    </row>
    <row r="84" spans="1:37">
      <c r="A84" s="46" t="str">
        <f t="shared" si="2"/>
        <v/>
      </c>
      <c r="B84" s="47"/>
      <c r="C84" s="38"/>
      <c r="D84" s="38"/>
      <c r="E84" s="32"/>
      <c r="F84" s="32"/>
      <c r="G84" s="32"/>
      <c r="H84" s="33"/>
      <c r="I84" s="34"/>
      <c r="J84" s="34"/>
      <c r="K84" s="37"/>
      <c r="L84" s="34"/>
      <c r="M84" s="34"/>
      <c r="N84" s="34"/>
      <c r="O84" s="37"/>
      <c r="P84" s="34"/>
      <c r="Q84" s="34"/>
      <c r="R84" s="34"/>
      <c r="S84" s="34"/>
      <c r="T84" s="34"/>
      <c r="U84" s="36"/>
      <c r="V84" s="36"/>
      <c r="X84" s="32"/>
      <c r="Y84" s="32"/>
      <c r="Z84" s="32"/>
      <c r="AA84" s="32"/>
      <c r="AC84" s="48"/>
      <c r="AD84" s="48"/>
      <c r="AE84" s="48"/>
      <c r="AF84" s="48"/>
      <c r="AH84" s="48"/>
      <c r="AI84" s="48"/>
      <c r="AJ84" s="48"/>
      <c r="AK84" s="48"/>
    </row>
    <row r="85" spans="1:37">
      <c r="A85" s="46" t="str">
        <f t="shared" si="2"/>
        <v/>
      </c>
      <c r="B85" s="47"/>
      <c r="C85" s="38"/>
      <c r="D85" s="38"/>
      <c r="E85" s="32"/>
      <c r="F85" s="32"/>
      <c r="G85" s="32"/>
      <c r="H85" s="33"/>
      <c r="I85" s="34"/>
      <c r="J85" s="34"/>
      <c r="K85" s="37"/>
      <c r="L85" s="34"/>
      <c r="M85" s="34"/>
      <c r="N85" s="34"/>
      <c r="O85" s="37"/>
      <c r="P85" s="34"/>
      <c r="Q85" s="34"/>
      <c r="R85" s="34"/>
      <c r="S85" s="34"/>
      <c r="T85" s="34"/>
      <c r="U85" s="36"/>
      <c r="V85" s="36"/>
      <c r="X85" s="32"/>
      <c r="Y85" s="32"/>
      <c r="Z85" s="32"/>
      <c r="AA85" s="32"/>
      <c r="AC85" s="48"/>
      <c r="AD85" s="48"/>
      <c r="AE85" s="48"/>
      <c r="AF85" s="48"/>
      <c r="AH85" s="48"/>
      <c r="AI85" s="48"/>
      <c r="AJ85" s="48"/>
      <c r="AK85" s="48"/>
    </row>
    <row r="86" spans="1:37">
      <c r="A86" s="46" t="str">
        <f t="shared" si="2"/>
        <v/>
      </c>
      <c r="B86" s="47"/>
      <c r="C86" s="38"/>
      <c r="D86" s="38"/>
      <c r="E86" s="32"/>
      <c r="F86" s="32"/>
      <c r="G86" s="32"/>
      <c r="H86" s="33"/>
      <c r="I86" s="34"/>
      <c r="J86" s="34"/>
      <c r="K86" s="37"/>
      <c r="L86" s="34"/>
      <c r="M86" s="34"/>
      <c r="N86" s="34"/>
      <c r="O86" s="37"/>
      <c r="P86" s="34"/>
      <c r="Q86" s="34"/>
      <c r="R86" s="34"/>
      <c r="S86" s="34"/>
      <c r="T86" s="34"/>
      <c r="U86" s="36"/>
      <c r="V86" s="36"/>
      <c r="X86" s="32"/>
      <c r="Y86" s="32"/>
      <c r="Z86" s="32"/>
      <c r="AA86" s="32"/>
      <c r="AC86" s="48"/>
      <c r="AD86" s="48"/>
      <c r="AE86" s="48"/>
      <c r="AF86" s="48"/>
      <c r="AH86" s="48"/>
      <c r="AI86" s="48"/>
      <c r="AJ86" s="48"/>
      <c r="AK86" s="48"/>
    </row>
    <row r="87" spans="1:37">
      <c r="A87" s="46" t="str">
        <f t="shared" si="2"/>
        <v/>
      </c>
      <c r="B87" s="47"/>
      <c r="C87" s="38"/>
      <c r="D87" s="38"/>
      <c r="E87" s="32"/>
      <c r="F87" s="32"/>
      <c r="G87" s="32"/>
      <c r="H87" s="33"/>
      <c r="I87" s="34"/>
      <c r="J87" s="34"/>
      <c r="K87" s="37"/>
      <c r="L87" s="34"/>
      <c r="M87" s="34"/>
      <c r="N87" s="34"/>
      <c r="O87" s="37"/>
      <c r="P87" s="34"/>
      <c r="Q87" s="34"/>
      <c r="R87" s="34"/>
      <c r="S87" s="34"/>
      <c r="T87" s="34"/>
      <c r="U87" s="36"/>
      <c r="V87" s="36"/>
      <c r="X87" s="32"/>
      <c r="Y87" s="32"/>
      <c r="Z87" s="32"/>
      <c r="AA87" s="32"/>
      <c r="AC87" s="48"/>
      <c r="AD87" s="48"/>
      <c r="AE87" s="48"/>
      <c r="AF87" s="48"/>
      <c r="AH87" s="48"/>
      <c r="AI87" s="48"/>
      <c r="AJ87" s="48"/>
      <c r="AK87" s="48"/>
    </row>
    <row r="88" spans="1:37">
      <c r="A88" s="46" t="str">
        <f t="shared" si="2"/>
        <v/>
      </c>
      <c r="B88" s="47"/>
      <c r="C88" s="38"/>
      <c r="D88" s="38"/>
      <c r="E88" s="32"/>
      <c r="F88" s="32"/>
      <c r="G88" s="32"/>
      <c r="H88" s="33"/>
      <c r="I88" s="34"/>
      <c r="J88" s="34"/>
      <c r="K88" s="37"/>
      <c r="L88" s="34"/>
      <c r="M88" s="34"/>
      <c r="N88" s="34"/>
      <c r="O88" s="37"/>
      <c r="P88" s="34"/>
      <c r="Q88" s="34"/>
      <c r="R88" s="34"/>
      <c r="S88" s="34"/>
      <c r="T88" s="34"/>
      <c r="U88" s="36"/>
      <c r="V88" s="36"/>
      <c r="X88" s="32"/>
      <c r="Y88" s="32"/>
      <c r="Z88" s="32"/>
      <c r="AA88" s="32"/>
      <c r="AC88" s="48"/>
      <c r="AD88" s="48"/>
      <c r="AE88" s="48"/>
      <c r="AF88" s="48"/>
      <c r="AH88" s="48"/>
      <c r="AI88" s="48"/>
      <c r="AJ88" s="48"/>
      <c r="AK88" s="48"/>
    </row>
    <row r="89" spans="1:37">
      <c r="A89" s="46" t="str">
        <f t="shared" si="2"/>
        <v/>
      </c>
      <c r="B89" s="47"/>
      <c r="C89" s="38"/>
      <c r="D89" s="38"/>
      <c r="E89" s="32"/>
      <c r="F89" s="32"/>
      <c r="G89" s="32"/>
      <c r="H89" s="33"/>
      <c r="I89" s="34"/>
      <c r="J89" s="34"/>
      <c r="K89" s="37"/>
      <c r="L89" s="34"/>
      <c r="M89" s="34"/>
      <c r="N89" s="34"/>
      <c r="O89" s="37"/>
      <c r="P89" s="34"/>
      <c r="Q89" s="34"/>
      <c r="R89" s="34"/>
      <c r="S89" s="34"/>
      <c r="T89" s="34"/>
      <c r="U89" s="36"/>
      <c r="V89" s="36"/>
      <c r="X89" s="32"/>
      <c r="Y89" s="32"/>
      <c r="Z89" s="32"/>
      <c r="AA89" s="32"/>
      <c r="AC89" s="48"/>
      <c r="AD89" s="48"/>
      <c r="AE89" s="48"/>
      <c r="AF89" s="48"/>
      <c r="AH89" s="48"/>
      <c r="AI89" s="48"/>
      <c r="AJ89" s="48"/>
      <c r="AK89" s="48"/>
    </row>
    <row r="90" spans="1:37">
      <c r="A90" s="46" t="str">
        <f t="shared" si="2"/>
        <v/>
      </c>
      <c r="B90" s="47"/>
      <c r="C90" s="38"/>
      <c r="D90" s="38"/>
      <c r="E90" s="32"/>
      <c r="F90" s="32"/>
      <c r="G90" s="32"/>
      <c r="H90" s="33"/>
      <c r="I90" s="34"/>
      <c r="J90" s="34"/>
      <c r="K90" s="37"/>
      <c r="L90" s="34"/>
      <c r="M90" s="34"/>
      <c r="N90" s="34"/>
      <c r="O90" s="37"/>
      <c r="P90" s="34"/>
      <c r="Q90" s="34"/>
      <c r="R90" s="34"/>
      <c r="S90" s="34"/>
      <c r="T90" s="34"/>
      <c r="U90" s="36"/>
      <c r="V90" s="36"/>
      <c r="X90" s="32"/>
      <c r="Y90" s="32"/>
      <c r="Z90" s="32"/>
      <c r="AA90" s="32"/>
      <c r="AC90" s="48"/>
      <c r="AD90" s="48"/>
      <c r="AE90" s="48"/>
      <c r="AF90" s="48"/>
      <c r="AH90" s="48"/>
      <c r="AI90" s="48"/>
      <c r="AJ90" s="48"/>
      <c r="AK90" s="48"/>
    </row>
    <row r="91" spans="1:37">
      <c r="A91" s="46" t="str">
        <f t="shared" si="2"/>
        <v/>
      </c>
      <c r="B91" s="47"/>
      <c r="C91" s="38"/>
      <c r="D91" s="38"/>
      <c r="E91" s="32"/>
      <c r="F91" s="32"/>
      <c r="G91" s="32"/>
      <c r="H91" s="33"/>
      <c r="I91" s="34"/>
      <c r="J91" s="34"/>
      <c r="K91" s="37"/>
      <c r="L91" s="34"/>
      <c r="M91" s="34"/>
      <c r="N91" s="34"/>
      <c r="O91" s="37"/>
      <c r="P91" s="34"/>
      <c r="Q91" s="34"/>
      <c r="R91" s="34"/>
      <c r="S91" s="34"/>
      <c r="T91" s="34"/>
      <c r="U91" s="36"/>
      <c r="V91" s="36"/>
      <c r="X91" s="32"/>
      <c r="Y91" s="32"/>
      <c r="Z91" s="32"/>
      <c r="AA91" s="32"/>
      <c r="AC91" s="48"/>
      <c r="AD91" s="48"/>
      <c r="AE91" s="48"/>
      <c r="AF91" s="48"/>
      <c r="AH91" s="48"/>
      <c r="AI91" s="48"/>
      <c r="AJ91" s="48"/>
      <c r="AK91" s="48"/>
    </row>
    <row r="92" spans="1:37">
      <c r="A92" s="46" t="str">
        <f t="shared" si="2"/>
        <v/>
      </c>
      <c r="B92" s="47"/>
      <c r="C92" s="38"/>
      <c r="D92" s="38"/>
      <c r="E92" s="32"/>
      <c r="F92" s="32"/>
      <c r="G92" s="32"/>
      <c r="H92" s="33"/>
      <c r="I92" s="34"/>
      <c r="J92" s="34"/>
      <c r="K92" s="37"/>
      <c r="L92" s="34"/>
      <c r="M92" s="34"/>
      <c r="N92" s="34"/>
      <c r="O92" s="37"/>
      <c r="P92" s="34"/>
      <c r="Q92" s="34"/>
      <c r="R92" s="34"/>
      <c r="S92" s="34"/>
      <c r="T92" s="34"/>
      <c r="U92" s="36"/>
      <c r="V92" s="36"/>
      <c r="X92" s="32"/>
      <c r="Y92" s="32"/>
      <c r="Z92" s="32"/>
      <c r="AA92" s="32"/>
      <c r="AC92" s="48"/>
      <c r="AD92" s="48"/>
      <c r="AE92" s="48"/>
      <c r="AF92" s="48"/>
      <c r="AH92" s="48"/>
      <c r="AI92" s="48"/>
      <c r="AJ92" s="48"/>
      <c r="AK92" s="48"/>
    </row>
    <row r="93" spans="1:37">
      <c r="A93" s="46" t="str">
        <f t="shared" si="2"/>
        <v/>
      </c>
      <c r="B93" s="47"/>
      <c r="C93" s="38"/>
      <c r="D93" s="38"/>
      <c r="E93" s="32"/>
      <c r="F93" s="32"/>
      <c r="G93" s="32"/>
      <c r="H93" s="33"/>
      <c r="I93" s="34"/>
      <c r="J93" s="34"/>
      <c r="K93" s="37"/>
      <c r="L93" s="34"/>
      <c r="M93" s="34"/>
      <c r="N93" s="34"/>
      <c r="O93" s="37"/>
      <c r="P93" s="34"/>
      <c r="Q93" s="34"/>
      <c r="R93" s="34"/>
      <c r="S93" s="34"/>
      <c r="T93" s="34"/>
      <c r="U93" s="36"/>
      <c r="V93" s="36"/>
      <c r="X93" s="32"/>
      <c r="Y93" s="32"/>
      <c r="Z93" s="32"/>
      <c r="AA93" s="32"/>
      <c r="AC93" s="48"/>
      <c r="AD93" s="48"/>
      <c r="AE93" s="48"/>
      <c r="AF93" s="48"/>
      <c r="AH93" s="48"/>
      <c r="AI93" s="48"/>
      <c r="AJ93" s="48"/>
      <c r="AK93" s="48"/>
    </row>
    <row r="94" spans="1:37">
      <c r="A94" s="46" t="str">
        <f t="shared" si="2"/>
        <v/>
      </c>
      <c r="B94" s="47"/>
      <c r="C94" s="38"/>
      <c r="D94" s="38"/>
      <c r="E94" s="32"/>
      <c r="F94" s="32"/>
      <c r="G94" s="32"/>
      <c r="H94" s="33"/>
      <c r="I94" s="34"/>
      <c r="J94" s="34"/>
      <c r="K94" s="37"/>
      <c r="L94" s="34"/>
      <c r="M94" s="34"/>
      <c r="N94" s="34"/>
      <c r="O94" s="37"/>
      <c r="P94" s="34"/>
      <c r="Q94" s="34"/>
      <c r="R94" s="34"/>
      <c r="S94" s="34"/>
      <c r="T94" s="34"/>
      <c r="U94" s="36"/>
      <c r="V94" s="36"/>
      <c r="X94" s="32"/>
      <c r="Y94" s="32"/>
      <c r="Z94" s="32"/>
      <c r="AA94" s="32"/>
      <c r="AC94" s="48"/>
      <c r="AD94" s="48"/>
      <c r="AE94" s="48"/>
      <c r="AF94" s="48"/>
      <c r="AH94" s="48"/>
      <c r="AI94" s="48"/>
      <c r="AJ94" s="48"/>
      <c r="AK94" s="48"/>
    </row>
    <row r="95" spans="1:37">
      <c r="A95" s="46" t="str">
        <f t="shared" si="2"/>
        <v/>
      </c>
      <c r="B95" s="47"/>
      <c r="C95" s="38"/>
      <c r="D95" s="38"/>
      <c r="E95" s="32"/>
      <c r="F95" s="32"/>
      <c r="G95" s="32"/>
      <c r="H95" s="33"/>
      <c r="I95" s="34"/>
      <c r="J95" s="34"/>
      <c r="K95" s="37"/>
      <c r="L95" s="34"/>
      <c r="M95" s="34"/>
      <c r="N95" s="34"/>
      <c r="O95" s="37"/>
      <c r="P95" s="34"/>
      <c r="Q95" s="34"/>
      <c r="R95" s="34"/>
      <c r="S95" s="34"/>
      <c r="T95" s="34"/>
      <c r="U95" s="36"/>
      <c r="V95" s="36"/>
      <c r="X95" s="32"/>
      <c r="Y95" s="32"/>
      <c r="Z95" s="32"/>
      <c r="AA95" s="32"/>
      <c r="AC95" s="48"/>
      <c r="AD95" s="48"/>
      <c r="AE95" s="48"/>
      <c r="AF95" s="48"/>
      <c r="AH95" s="48"/>
      <c r="AI95" s="48"/>
      <c r="AJ95" s="48"/>
      <c r="AK95" s="48"/>
    </row>
    <row r="96" spans="1:37">
      <c r="A96" s="46" t="str">
        <f t="shared" si="2"/>
        <v/>
      </c>
      <c r="B96" s="47"/>
      <c r="C96" s="38"/>
      <c r="D96" s="38"/>
      <c r="E96" s="32"/>
      <c r="F96" s="32"/>
      <c r="G96" s="32"/>
      <c r="H96" s="33"/>
      <c r="I96" s="34"/>
      <c r="J96" s="34"/>
      <c r="K96" s="37"/>
      <c r="L96" s="34"/>
      <c r="M96" s="34"/>
      <c r="N96" s="34"/>
      <c r="O96" s="37"/>
      <c r="P96" s="34"/>
      <c r="Q96" s="34"/>
      <c r="R96" s="34"/>
      <c r="S96" s="34"/>
      <c r="T96" s="34"/>
      <c r="U96" s="36"/>
      <c r="V96" s="36"/>
      <c r="X96" s="32"/>
      <c r="Y96" s="32"/>
      <c r="Z96" s="32"/>
      <c r="AA96" s="32"/>
      <c r="AC96" s="48"/>
      <c r="AD96" s="48"/>
      <c r="AE96" s="48"/>
      <c r="AF96" s="48"/>
      <c r="AH96" s="48"/>
      <c r="AI96" s="48"/>
      <c r="AJ96" s="48"/>
      <c r="AK96" s="48"/>
    </row>
    <row r="97" spans="1:37">
      <c r="A97" s="46" t="str">
        <f t="shared" si="2"/>
        <v/>
      </c>
      <c r="B97" s="47"/>
      <c r="C97" s="38"/>
      <c r="D97" s="38"/>
      <c r="E97" s="32"/>
      <c r="F97" s="32"/>
      <c r="G97" s="32"/>
      <c r="H97" s="33"/>
      <c r="I97" s="34"/>
      <c r="J97" s="34"/>
      <c r="K97" s="37"/>
      <c r="L97" s="34"/>
      <c r="M97" s="34"/>
      <c r="N97" s="34"/>
      <c r="O97" s="37"/>
      <c r="P97" s="34"/>
      <c r="Q97" s="34"/>
      <c r="R97" s="34"/>
      <c r="S97" s="34"/>
      <c r="T97" s="34"/>
      <c r="U97" s="36"/>
      <c r="V97" s="36"/>
      <c r="X97" s="32"/>
      <c r="Y97" s="32"/>
      <c r="Z97" s="32"/>
      <c r="AA97" s="32"/>
      <c r="AC97" s="48"/>
      <c r="AD97" s="48"/>
      <c r="AE97" s="48"/>
      <c r="AF97" s="48"/>
      <c r="AH97" s="48"/>
      <c r="AI97" s="48"/>
      <c r="AJ97" s="48"/>
      <c r="AK97" s="48"/>
    </row>
    <row r="98" spans="1:37">
      <c r="A98" s="46" t="str">
        <f t="shared" si="2"/>
        <v/>
      </c>
      <c r="B98" s="47"/>
      <c r="C98" s="38"/>
      <c r="D98" s="38"/>
      <c r="E98" s="32"/>
      <c r="F98" s="32"/>
      <c r="G98" s="32"/>
      <c r="H98" s="33"/>
      <c r="I98" s="34"/>
      <c r="J98" s="34"/>
      <c r="K98" s="37"/>
      <c r="L98" s="34"/>
      <c r="M98" s="34"/>
      <c r="N98" s="34"/>
      <c r="O98" s="37"/>
      <c r="P98" s="34"/>
      <c r="Q98" s="34"/>
      <c r="R98" s="34"/>
      <c r="S98" s="34"/>
      <c r="T98" s="34"/>
      <c r="U98" s="36"/>
      <c r="V98" s="36"/>
      <c r="X98" s="32"/>
      <c r="Y98" s="32"/>
      <c r="Z98" s="32"/>
      <c r="AA98" s="32"/>
      <c r="AC98" s="48"/>
      <c r="AD98" s="48"/>
      <c r="AE98" s="48"/>
      <c r="AF98" s="48"/>
      <c r="AH98" s="48"/>
      <c r="AI98" s="48"/>
      <c r="AJ98" s="48"/>
      <c r="AK98" s="48"/>
    </row>
    <row r="99" spans="1:37">
      <c r="A99" s="46" t="str">
        <f t="shared" si="2"/>
        <v/>
      </c>
      <c r="B99" s="47"/>
      <c r="C99" s="38"/>
      <c r="D99" s="38"/>
      <c r="E99" s="32"/>
      <c r="F99" s="32"/>
      <c r="G99" s="32"/>
      <c r="H99" s="33"/>
      <c r="I99" s="34"/>
      <c r="J99" s="34"/>
      <c r="K99" s="37"/>
      <c r="L99" s="34"/>
      <c r="M99" s="34"/>
      <c r="N99" s="34"/>
      <c r="O99" s="37"/>
      <c r="P99" s="34"/>
      <c r="Q99" s="34"/>
      <c r="R99" s="34"/>
      <c r="S99" s="34"/>
      <c r="T99" s="34"/>
      <c r="U99" s="36"/>
      <c r="V99" s="36"/>
      <c r="X99" s="32"/>
      <c r="Y99" s="32"/>
      <c r="Z99" s="32"/>
      <c r="AA99" s="32"/>
      <c r="AC99" s="48"/>
      <c r="AD99" s="48"/>
      <c r="AE99" s="48"/>
      <c r="AF99" s="48"/>
      <c r="AH99" s="48"/>
      <c r="AI99" s="48"/>
      <c r="AJ99" s="48"/>
      <c r="AK99" s="48"/>
    </row>
    <row r="100" spans="1:37">
      <c r="A100" s="46" t="str">
        <f t="shared" si="2"/>
        <v/>
      </c>
      <c r="B100" s="47"/>
      <c r="C100" s="38"/>
      <c r="D100" s="38"/>
      <c r="E100" s="32"/>
      <c r="F100" s="32"/>
      <c r="G100" s="32"/>
      <c r="H100" s="33"/>
      <c r="I100" s="34"/>
      <c r="J100" s="34"/>
      <c r="K100" s="37"/>
      <c r="L100" s="34"/>
      <c r="M100" s="34"/>
      <c r="N100" s="34"/>
      <c r="O100" s="37"/>
      <c r="P100" s="34"/>
      <c r="Q100" s="34"/>
      <c r="R100" s="34"/>
      <c r="S100" s="34"/>
      <c r="T100" s="34"/>
      <c r="U100" s="36"/>
      <c r="V100" s="36"/>
      <c r="X100" s="32"/>
      <c r="Y100" s="32"/>
      <c r="Z100" s="32"/>
      <c r="AA100" s="32"/>
      <c r="AC100" s="48"/>
      <c r="AD100" s="48"/>
      <c r="AE100" s="48"/>
      <c r="AF100" s="48"/>
      <c r="AH100" s="48"/>
      <c r="AI100" s="48"/>
      <c r="AJ100" s="48"/>
      <c r="AK100" s="48"/>
    </row>
    <row r="101" spans="1:37">
      <c r="A101" s="46" t="str">
        <f t="shared" si="2"/>
        <v/>
      </c>
      <c r="B101" s="47"/>
      <c r="C101" s="38"/>
      <c r="D101" s="38"/>
      <c r="E101" s="32"/>
      <c r="F101" s="32"/>
      <c r="G101" s="32"/>
      <c r="H101" s="33"/>
      <c r="I101" s="34"/>
      <c r="J101" s="34"/>
      <c r="K101" s="37"/>
      <c r="L101" s="34"/>
      <c r="M101" s="34"/>
      <c r="N101" s="34"/>
      <c r="O101" s="37"/>
      <c r="P101" s="34"/>
      <c r="Q101" s="34"/>
      <c r="R101" s="34"/>
      <c r="S101" s="34"/>
      <c r="T101" s="34"/>
      <c r="U101" s="36"/>
      <c r="V101" s="36"/>
      <c r="X101" s="32"/>
      <c r="Y101" s="32"/>
      <c r="Z101" s="32"/>
      <c r="AA101" s="32"/>
      <c r="AC101" s="48"/>
      <c r="AD101" s="48"/>
      <c r="AE101" s="48"/>
      <c r="AF101" s="48"/>
      <c r="AH101" s="48"/>
      <c r="AI101" s="48"/>
      <c r="AJ101" s="48"/>
      <c r="AK101" s="48"/>
    </row>
    <row r="102" spans="1:37">
      <c r="A102" s="46" t="str">
        <f t="shared" si="2"/>
        <v/>
      </c>
      <c r="B102" s="47"/>
      <c r="C102" s="38"/>
      <c r="D102" s="38"/>
      <c r="E102" s="32"/>
      <c r="F102" s="32"/>
      <c r="G102" s="32"/>
      <c r="H102" s="33"/>
      <c r="I102" s="34"/>
      <c r="J102" s="34"/>
      <c r="K102" s="37"/>
      <c r="L102" s="34"/>
      <c r="M102" s="34"/>
      <c r="N102" s="34"/>
      <c r="O102" s="37"/>
      <c r="P102" s="34"/>
      <c r="Q102" s="34"/>
      <c r="R102" s="34"/>
      <c r="S102" s="34"/>
      <c r="T102" s="34"/>
      <c r="U102" s="36"/>
      <c r="V102" s="36"/>
      <c r="X102" s="32"/>
      <c r="Y102" s="32"/>
      <c r="Z102" s="32"/>
      <c r="AA102" s="32"/>
      <c r="AC102" s="48"/>
      <c r="AD102" s="48"/>
      <c r="AE102" s="48"/>
      <c r="AF102" s="48"/>
      <c r="AH102" s="48"/>
      <c r="AI102" s="48"/>
      <c r="AJ102" s="48"/>
      <c r="AK102" s="48"/>
    </row>
    <row r="103" spans="1:37">
      <c r="A103" s="46" t="str">
        <f t="shared" si="2"/>
        <v/>
      </c>
      <c r="B103" s="47"/>
      <c r="C103" s="38"/>
      <c r="D103" s="38"/>
      <c r="E103" s="32"/>
      <c r="F103" s="32"/>
      <c r="G103" s="32"/>
      <c r="H103" s="33"/>
      <c r="I103" s="34"/>
      <c r="J103" s="34"/>
      <c r="K103" s="37"/>
      <c r="L103" s="34"/>
      <c r="M103" s="34"/>
      <c r="N103" s="34"/>
      <c r="O103" s="37"/>
      <c r="P103" s="34"/>
      <c r="Q103" s="34"/>
      <c r="R103" s="34"/>
      <c r="S103" s="34"/>
      <c r="T103" s="34"/>
      <c r="U103" s="36"/>
      <c r="V103" s="36"/>
      <c r="X103" s="32"/>
      <c r="Y103" s="32"/>
      <c r="Z103" s="32"/>
      <c r="AA103" s="32"/>
      <c r="AC103" s="48"/>
      <c r="AD103" s="48"/>
      <c r="AE103" s="48"/>
      <c r="AF103" s="48"/>
      <c r="AH103" s="48"/>
      <c r="AI103" s="48"/>
      <c r="AJ103" s="48"/>
      <c r="AK103" s="48"/>
    </row>
    <row r="104" spans="1:37">
      <c r="A104" s="46" t="str">
        <f t="shared" si="2"/>
        <v/>
      </c>
      <c r="B104" s="47"/>
      <c r="C104" s="38"/>
      <c r="D104" s="38"/>
      <c r="E104" s="32"/>
      <c r="F104" s="32"/>
      <c r="G104" s="32"/>
      <c r="H104" s="33"/>
      <c r="I104" s="34"/>
      <c r="J104" s="34"/>
      <c r="K104" s="37"/>
      <c r="L104" s="34"/>
      <c r="M104" s="34"/>
      <c r="N104" s="34"/>
      <c r="O104" s="37"/>
      <c r="P104" s="34"/>
      <c r="Q104" s="34"/>
      <c r="R104" s="34"/>
      <c r="S104" s="34"/>
      <c r="T104" s="34"/>
      <c r="U104" s="36"/>
      <c r="V104" s="36"/>
      <c r="X104" s="32"/>
      <c r="Y104" s="32"/>
      <c r="Z104" s="32"/>
      <c r="AA104" s="32"/>
      <c r="AC104" s="48"/>
      <c r="AD104" s="48"/>
      <c r="AE104" s="48"/>
      <c r="AF104" s="48"/>
      <c r="AH104" s="48"/>
      <c r="AI104" s="48"/>
      <c r="AJ104" s="48"/>
      <c r="AK104" s="48"/>
    </row>
    <row r="105" spans="1:37">
      <c r="A105" s="46" t="str">
        <f t="shared" si="2"/>
        <v/>
      </c>
      <c r="B105" s="47"/>
      <c r="C105" s="38"/>
      <c r="D105" s="38"/>
      <c r="E105" s="32"/>
      <c r="F105" s="32"/>
      <c r="G105" s="32"/>
      <c r="H105" s="33"/>
      <c r="I105" s="34"/>
      <c r="J105" s="34"/>
      <c r="K105" s="37"/>
      <c r="L105" s="34"/>
      <c r="M105" s="34"/>
      <c r="N105" s="34"/>
      <c r="O105" s="37"/>
      <c r="P105" s="34"/>
      <c r="Q105" s="34"/>
      <c r="R105" s="34"/>
      <c r="S105" s="34"/>
      <c r="T105" s="34"/>
      <c r="U105" s="36"/>
      <c r="V105" s="36"/>
      <c r="X105" s="32"/>
      <c r="Y105" s="32"/>
      <c r="Z105" s="32"/>
      <c r="AA105" s="32"/>
      <c r="AC105" s="48"/>
      <c r="AD105" s="48"/>
      <c r="AE105" s="48"/>
      <c r="AF105" s="48"/>
      <c r="AH105" s="48"/>
      <c r="AI105" s="48"/>
      <c r="AJ105" s="48"/>
      <c r="AK105" s="48"/>
    </row>
    <row r="106" spans="1:37">
      <c r="A106" s="46" t="str">
        <f t="shared" si="2"/>
        <v/>
      </c>
      <c r="B106" s="47"/>
      <c r="C106" s="38"/>
      <c r="D106" s="38"/>
      <c r="E106" s="32"/>
      <c r="F106" s="32"/>
      <c r="G106" s="32"/>
      <c r="H106" s="33"/>
      <c r="I106" s="34"/>
      <c r="J106" s="34"/>
      <c r="K106" s="37"/>
      <c r="L106" s="34"/>
      <c r="M106" s="34"/>
      <c r="N106" s="34"/>
      <c r="O106" s="37"/>
      <c r="P106" s="34"/>
      <c r="Q106" s="34"/>
      <c r="R106" s="34"/>
      <c r="S106" s="34"/>
      <c r="T106" s="34"/>
      <c r="U106" s="36"/>
      <c r="V106" s="36"/>
      <c r="X106" s="32"/>
      <c r="Y106" s="32"/>
      <c r="Z106" s="32"/>
      <c r="AA106" s="32"/>
      <c r="AC106" s="48"/>
      <c r="AD106" s="48"/>
      <c r="AE106" s="48"/>
      <c r="AF106" s="48"/>
      <c r="AH106" s="48"/>
      <c r="AI106" s="48"/>
      <c r="AJ106" s="48"/>
      <c r="AK106" s="48"/>
    </row>
    <row r="107" spans="1:37">
      <c r="A107" s="46" t="str">
        <f t="shared" si="2"/>
        <v/>
      </c>
      <c r="B107" s="47"/>
      <c r="C107" s="38"/>
      <c r="D107" s="38"/>
      <c r="E107" s="32"/>
      <c r="F107" s="32"/>
      <c r="G107" s="32"/>
      <c r="H107" s="33"/>
      <c r="I107" s="34"/>
      <c r="J107" s="34"/>
      <c r="K107" s="37"/>
      <c r="L107" s="34"/>
      <c r="M107" s="34"/>
      <c r="N107" s="34"/>
      <c r="O107" s="37"/>
      <c r="P107" s="34"/>
      <c r="Q107" s="34"/>
      <c r="R107" s="34"/>
      <c r="S107" s="34"/>
      <c r="T107" s="34"/>
      <c r="U107" s="36"/>
      <c r="V107" s="36"/>
      <c r="X107" s="32"/>
      <c r="Y107" s="32"/>
      <c r="Z107" s="32"/>
      <c r="AA107" s="32"/>
      <c r="AC107" s="48"/>
      <c r="AD107" s="48"/>
      <c r="AE107" s="48"/>
      <c r="AF107" s="48"/>
      <c r="AH107" s="48"/>
      <c r="AI107" s="48"/>
      <c r="AJ107" s="48"/>
      <c r="AK107" s="48"/>
    </row>
    <row r="108" spans="1:37">
      <c r="A108" s="46" t="str">
        <f t="shared" si="2"/>
        <v/>
      </c>
      <c r="B108" s="47"/>
      <c r="C108" s="38"/>
      <c r="D108" s="38"/>
      <c r="E108" s="32"/>
      <c r="F108" s="32"/>
      <c r="G108" s="32"/>
      <c r="H108" s="33"/>
      <c r="I108" s="34"/>
      <c r="J108" s="34"/>
      <c r="K108" s="37"/>
      <c r="L108" s="34"/>
      <c r="M108" s="34"/>
      <c r="N108" s="34"/>
      <c r="O108" s="37"/>
      <c r="P108" s="34"/>
      <c r="Q108" s="34"/>
      <c r="R108" s="34"/>
      <c r="S108" s="34"/>
      <c r="T108" s="34"/>
      <c r="U108" s="36"/>
      <c r="V108" s="36"/>
      <c r="X108" s="32"/>
      <c r="Y108" s="32"/>
      <c r="Z108" s="32"/>
      <c r="AA108" s="32"/>
      <c r="AC108" s="48"/>
      <c r="AD108" s="48"/>
      <c r="AE108" s="48"/>
      <c r="AF108" s="48"/>
      <c r="AH108" s="48"/>
      <c r="AI108" s="48"/>
      <c r="AJ108" s="48"/>
      <c r="AK108" s="48"/>
    </row>
    <row r="109" spans="1:37">
      <c r="A109" s="46" t="str">
        <f t="shared" si="2"/>
        <v/>
      </c>
      <c r="B109" s="47"/>
      <c r="C109" s="38"/>
      <c r="D109" s="38"/>
      <c r="E109" s="32"/>
      <c r="F109" s="32"/>
      <c r="G109" s="32"/>
      <c r="H109" s="33"/>
      <c r="I109" s="34"/>
      <c r="J109" s="34"/>
      <c r="K109" s="37"/>
      <c r="L109" s="34"/>
      <c r="M109" s="34"/>
      <c r="N109" s="34"/>
      <c r="O109" s="37"/>
      <c r="P109" s="34"/>
      <c r="Q109" s="34"/>
      <c r="R109" s="34"/>
      <c r="S109" s="34"/>
      <c r="T109" s="34"/>
      <c r="U109" s="36"/>
      <c r="V109" s="36"/>
      <c r="X109" s="32"/>
      <c r="Y109" s="32"/>
      <c r="Z109" s="32"/>
      <c r="AA109" s="32"/>
      <c r="AC109" s="48"/>
      <c r="AD109" s="48"/>
      <c r="AE109" s="48"/>
      <c r="AF109" s="48"/>
      <c r="AH109" s="48"/>
      <c r="AI109" s="48"/>
      <c r="AJ109" s="48"/>
      <c r="AK109" s="48"/>
    </row>
    <row r="110" spans="1:37">
      <c r="A110" s="46" t="str">
        <f t="shared" si="2"/>
        <v/>
      </c>
      <c r="B110" s="47"/>
      <c r="C110" s="38"/>
      <c r="D110" s="38"/>
      <c r="E110" s="32"/>
      <c r="F110" s="32"/>
      <c r="G110" s="32"/>
      <c r="H110" s="33"/>
      <c r="I110" s="34"/>
      <c r="J110" s="34"/>
      <c r="K110" s="37"/>
      <c r="L110" s="34"/>
      <c r="M110" s="34"/>
      <c r="N110" s="34"/>
      <c r="O110" s="37"/>
      <c r="P110" s="34"/>
      <c r="Q110" s="34"/>
      <c r="R110" s="34"/>
      <c r="S110" s="34"/>
      <c r="T110" s="34"/>
      <c r="U110" s="36"/>
      <c r="V110" s="36"/>
      <c r="X110" s="32"/>
      <c r="Y110" s="32"/>
      <c r="Z110" s="32"/>
      <c r="AA110" s="32"/>
      <c r="AC110" s="48"/>
      <c r="AD110" s="48"/>
      <c r="AE110" s="48"/>
      <c r="AF110" s="48"/>
      <c r="AH110" s="48"/>
      <c r="AI110" s="48"/>
      <c r="AJ110" s="48"/>
      <c r="AK110" s="48"/>
    </row>
    <row r="111" spans="1:37">
      <c r="A111" s="46" t="str">
        <f t="shared" si="2"/>
        <v/>
      </c>
      <c r="B111" s="47"/>
      <c r="C111" s="38"/>
      <c r="D111" s="38"/>
      <c r="E111" s="32"/>
      <c r="F111" s="32"/>
      <c r="G111" s="32"/>
      <c r="H111" s="33"/>
      <c r="I111" s="34"/>
      <c r="J111" s="34"/>
      <c r="K111" s="37"/>
      <c r="L111" s="34"/>
      <c r="M111" s="34"/>
      <c r="N111" s="34"/>
      <c r="O111" s="37"/>
      <c r="P111" s="34"/>
      <c r="Q111" s="34"/>
      <c r="R111" s="34"/>
      <c r="S111" s="34"/>
      <c r="T111" s="34"/>
      <c r="U111" s="36"/>
      <c r="V111" s="36"/>
      <c r="X111" s="32"/>
      <c r="Y111" s="32"/>
      <c r="Z111" s="32"/>
      <c r="AA111" s="32"/>
      <c r="AC111" s="48"/>
      <c r="AD111" s="48"/>
      <c r="AE111" s="48"/>
      <c r="AF111" s="48"/>
      <c r="AH111" s="48"/>
      <c r="AI111" s="48"/>
      <c r="AJ111" s="48"/>
      <c r="AK111" s="48"/>
    </row>
    <row r="112" spans="1:37">
      <c r="A112" s="46" t="str">
        <f t="shared" si="2"/>
        <v/>
      </c>
      <c r="B112" s="47"/>
      <c r="C112" s="38"/>
      <c r="D112" s="38"/>
      <c r="E112" s="32"/>
      <c r="F112" s="32"/>
      <c r="G112" s="32"/>
      <c r="H112" s="33"/>
      <c r="I112" s="34"/>
      <c r="J112" s="34"/>
      <c r="K112" s="37"/>
      <c r="L112" s="34"/>
      <c r="M112" s="34"/>
      <c r="N112" s="34"/>
      <c r="O112" s="37"/>
      <c r="P112" s="34"/>
      <c r="Q112" s="34"/>
      <c r="R112" s="34"/>
      <c r="S112" s="34"/>
      <c r="T112" s="34"/>
      <c r="U112" s="36"/>
      <c r="V112" s="36"/>
      <c r="X112" s="32"/>
      <c r="Y112" s="32"/>
      <c r="Z112" s="32"/>
      <c r="AA112" s="32"/>
      <c r="AC112" s="48"/>
      <c r="AD112" s="48"/>
      <c r="AE112" s="48"/>
      <c r="AF112" s="48"/>
      <c r="AH112" s="48"/>
      <c r="AI112" s="48"/>
      <c r="AJ112" s="48"/>
      <c r="AK112" s="48"/>
    </row>
    <row r="113" spans="1:37">
      <c r="A113" s="46" t="str">
        <f t="shared" si="2"/>
        <v/>
      </c>
      <c r="B113" s="47"/>
      <c r="C113" s="38"/>
      <c r="D113" s="38"/>
      <c r="E113" s="32"/>
      <c r="F113" s="32"/>
      <c r="G113" s="32"/>
      <c r="H113" s="33"/>
      <c r="I113" s="34"/>
      <c r="J113" s="34"/>
      <c r="K113" s="37"/>
      <c r="L113" s="34"/>
      <c r="M113" s="34"/>
      <c r="N113" s="34"/>
      <c r="O113" s="37"/>
      <c r="P113" s="34"/>
      <c r="Q113" s="34"/>
      <c r="R113" s="34"/>
      <c r="S113" s="34"/>
      <c r="T113" s="34"/>
      <c r="U113" s="36"/>
      <c r="V113" s="36"/>
      <c r="X113" s="32"/>
      <c r="Y113" s="32"/>
      <c r="Z113" s="32"/>
      <c r="AA113" s="32"/>
      <c r="AC113" s="48"/>
      <c r="AD113" s="48"/>
      <c r="AE113" s="48"/>
      <c r="AF113" s="48"/>
      <c r="AH113" s="48"/>
      <c r="AI113" s="48"/>
      <c r="AJ113" s="48"/>
      <c r="AK113" s="48"/>
    </row>
    <row r="114" spans="1:37">
      <c r="A114" s="46" t="str">
        <f t="shared" si="2"/>
        <v/>
      </c>
      <c r="B114" s="47"/>
      <c r="C114" s="38"/>
      <c r="D114" s="38"/>
      <c r="E114" s="32"/>
      <c r="F114" s="32"/>
      <c r="G114" s="32"/>
      <c r="H114" s="33"/>
      <c r="I114" s="34"/>
      <c r="J114" s="34"/>
      <c r="K114" s="37"/>
      <c r="L114" s="34"/>
      <c r="M114" s="34"/>
      <c r="N114" s="34"/>
      <c r="O114" s="37"/>
      <c r="P114" s="34"/>
      <c r="Q114" s="34"/>
      <c r="R114" s="34"/>
      <c r="S114" s="34"/>
      <c r="T114" s="34"/>
      <c r="U114" s="36"/>
      <c r="V114" s="36"/>
      <c r="X114" s="32"/>
      <c r="Y114" s="32"/>
      <c r="Z114" s="32"/>
      <c r="AA114" s="32"/>
      <c r="AC114" s="48"/>
      <c r="AD114" s="48"/>
      <c r="AE114" s="48"/>
      <c r="AF114" s="48"/>
      <c r="AH114" s="48"/>
      <c r="AI114" s="48"/>
      <c r="AJ114" s="48"/>
      <c r="AK114" s="48"/>
    </row>
    <row r="115" spans="1:37">
      <c r="A115" s="46" t="str">
        <f t="shared" si="2"/>
        <v/>
      </c>
      <c r="B115" s="47"/>
      <c r="C115" s="38"/>
      <c r="D115" s="38"/>
      <c r="E115" s="32"/>
      <c r="F115" s="32"/>
      <c r="G115" s="32"/>
      <c r="H115" s="33"/>
      <c r="I115" s="34"/>
      <c r="J115" s="34"/>
      <c r="K115" s="37"/>
      <c r="L115" s="34"/>
      <c r="M115" s="34"/>
      <c r="N115" s="34"/>
      <c r="O115" s="37"/>
      <c r="P115" s="34"/>
      <c r="Q115" s="34"/>
      <c r="R115" s="34"/>
      <c r="S115" s="34"/>
      <c r="T115" s="34"/>
      <c r="U115" s="36"/>
      <c r="V115" s="36"/>
      <c r="X115" s="32"/>
      <c r="Y115" s="32"/>
      <c r="Z115" s="32"/>
      <c r="AA115" s="32"/>
      <c r="AC115" s="48"/>
      <c r="AD115" s="48"/>
      <c r="AE115" s="48"/>
      <c r="AF115" s="48"/>
      <c r="AH115" s="48"/>
      <c r="AI115" s="48"/>
      <c r="AJ115" s="48"/>
      <c r="AK115" s="48"/>
    </row>
    <row r="116" spans="1:37">
      <c r="A116" s="46" t="str">
        <f t="shared" si="2"/>
        <v/>
      </c>
      <c r="B116" s="47"/>
      <c r="C116" s="38"/>
      <c r="D116" s="38"/>
      <c r="E116" s="32"/>
      <c r="F116" s="32"/>
      <c r="G116" s="32"/>
      <c r="H116" s="33"/>
      <c r="I116" s="34"/>
      <c r="J116" s="34"/>
      <c r="K116" s="37"/>
      <c r="L116" s="34"/>
      <c r="M116" s="34"/>
      <c r="N116" s="34"/>
      <c r="O116" s="37"/>
      <c r="P116" s="34"/>
      <c r="Q116" s="34"/>
      <c r="R116" s="34"/>
      <c r="S116" s="34"/>
      <c r="T116" s="34"/>
      <c r="U116" s="36"/>
      <c r="V116" s="36"/>
      <c r="X116" s="32"/>
      <c r="Y116" s="32"/>
      <c r="Z116" s="32"/>
      <c r="AA116" s="32"/>
      <c r="AC116" s="48"/>
      <c r="AD116" s="48"/>
      <c r="AE116" s="48"/>
      <c r="AF116" s="48"/>
      <c r="AH116" s="48"/>
      <c r="AI116" s="48"/>
      <c r="AJ116" s="48"/>
      <c r="AK116" s="48"/>
    </row>
    <row r="117" spans="1:37">
      <c r="A117" s="46" t="str">
        <f t="shared" si="2"/>
        <v/>
      </c>
      <c r="B117" s="47"/>
      <c r="C117" s="38"/>
      <c r="D117" s="38"/>
      <c r="E117" s="32"/>
      <c r="F117" s="32"/>
      <c r="G117" s="32"/>
      <c r="H117" s="33"/>
      <c r="I117" s="34"/>
      <c r="J117" s="34"/>
      <c r="K117" s="37"/>
      <c r="L117" s="34"/>
      <c r="M117" s="34"/>
      <c r="N117" s="34"/>
      <c r="O117" s="37"/>
      <c r="P117" s="34"/>
      <c r="Q117" s="34"/>
      <c r="R117" s="34"/>
      <c r="S117" s="34"/>
      <c r="T117" s="34"/>
      <c r="U117" s="36"/>
      <c r="V117" s="36"/>
      <c r="X117" s="32"/>
      <c r="Y117" s="32"/>
      <c r="Z117" s="32"/>
      <c r="AA117" s="32"/>
      <c r="AC117" s="48"/>
      <c r="AD117" s="48"/>
      <c r="AE117" s="48"/>
      <c r="AF117" s="48"/>
      <c r="AH117" s="48"/>
      <c r="AI117" s="48"/>
      <c r="AJ117" s="48"/>
      <c r="AK117" s="48"/>
    </row>
    <row r="118" spans="1:37">
      <c r="A118" s="46" t="str">
        <f t="shared" si="2"/>
        <v/>
      </c>
      <c r="B118" s="47"/>
      <c r="C118" s="38"/>
      <c r="D118" s="38"/>
      <c r="E118" s="32"/>
      <c r="F118" s="32"/>
      <c r="G118" s="32"/>
      <c r="H118" s="33"/>
      <c r="I118" s="34"/>
      <c r="J118" s="34"/>
      <c r="K118" s="37"/>
      <c r="L118" s="34"/>
      <c r="M118" s="34"/>
      <c r="N118" s="34"/>
      <c r="O118" s="37"/>
      <c r="P118" s="34"/>
      <c r="Q118" s="34"/>
      <c r="R118" s="34"/>
      <c r="S118" s="34"/>
      <c r="T118" s="34"/>
      <c r="U118" s="36"/>
      <c r="V118" s="36"/>
      <c r="X118" s="32"/>
      <c r="Y118" s="32"/>
      <c r="Z118" s="32"/>
      <c r="AA118" s="32"/>
      <c r="AC118" s="48"/>
      <c r="AD118" s="48"/>
      <c r="AE118" s="48"/>
      <c r="AF118" s="48"/>
      <c r="AH118" s="48"/>
      <c r="AI118" s="48"/>
      <c r="AJ118" s="48"/>
      <c r="AK118" s="48"/>
    </row>
    <row r="119" spans="1:37">
      <c r="A119" s="46" t="str">
        <f t="shared" si="2"/>
        <v/>
      </c>
      <c r="B119" s="47"/>
      <c r="C119" s="38"/>
      <c r="D119" s="38"/>
      <c r="E119" s="32"/>
      <c r="F119" s="32"/>
      <c r="G119" s="32"/>
      <c r="H119" s="33"/>
      <c r="I119" s="34"/>
      <c r="J119" s="34"/>
      <c r="K119" s="37"/>
      <c r="L119" s="34"/>
      <c r="M119" s="34"/>
      <c r="N119" s="34"/>
      <c r="O119" s="37"/>
      <c r="P119" s="34"/>
      <c r="Q119" s="34"/>
      <c r="R119" s="34"/>
      <c r="S119" s="34"/>
      <c r="T119" s="34"/>
      <c r="U119" s="36"/>
      <c r="V119" s="36"/>
      <c r="X119" s="32"/>
      <c r="Y119" s="32"/>
      <c r="Z119" s="32"/>
      <c r="AA119" s="32"/>
      <c r="AC119" s="48"/>
      <c r="AD119" s="48"/>
      <c r="AE119" s="48"/>
      <c r="AF119" s="48"/>
      <c r="AH119" s="48"/>
      <c r="AI119" s="48"/>
      <c r="AJ119" s="48"/>
      <c r="AK119" s="48"/>
    </row>
    <row r="120" spans="1:37">
      <c r="A120" s="46" t="str">
        <f t="shared" si="2"/>
        <v/>
      </c>
      <c r="B120" s="47"/>
      <c r="C120" s="38"/>
      <c r="D120" s="38"/>
      <c r="E120" s="32"/>
      <c r="F120" s="32"/>
      <c r="G120" s="32"/>
      <c r="H120" s="33"/>
      <c r="I120" s="34"/>
      <c r="J120" s="34"/>
      <c r="K120" s="37"/>
      <c r="L120" s="34"/>
      <c r="M120" s="34"/>
      <c r="N120" s="34"/>
      <c r="O120" s="37"/>
      <c r="P120" s="34"/>
      <c r="Q120" s="34"/>
      <c r="R120" s="34"/>
      <c r="S120" s="34"/>
      <c r="T120" s="34"/>
      <c r="U120" s="36"/>
      <c r="V120" s="36"/>
      <c r="X120" s="32"/>
      <c r="Y120" s="32"/>
      <c r="Z120" s="32"/>
      <c r="AA120" s="32"/>
      <c r="AC120" s="48"/>
      <c r="AD120" s="48"/>
      <c r="AE120" s="48"/>
      <c r="AF120" s="48"/>
      <c r="AH120" s="48"/>
      <c r="AI120" s="48"/>
      <c r="AJ120" s="48"/>
      <c r="AK120" s="48"/>
    </row>
    <row r="121" spans="1:37">
      <c r="A121" s="46" t="str">
        <f t="shared" si="2"/>
        <v/>
      </c>
      <c r="B121" s="47"/>
      <c r="C121" s="38"/>
      <c r="D121" s="38"/>
      <c r="E121" s="32"/>
      <c r="F121" s="32"/>
      <c r="G121" s="32"/>
      <c r="H121" s="33"/>
      <c r="I121" s="34"/>
      <c r="J121" s="34"/>
      <c r="K121" s="37"/>
      <c r="L121" s="34"/>
      <c r="M121" s="34"/>
      <c r="N121" s="34"/>
      <c r="O121" s="37"/>
      <c r="P121" s="34"/>
      <c r="Q121" s="34"/>
      <c r="R121" s="34"/>
      <c r="S121" s="34"/>
      <c r="T121" s="34"/>
      <c r="U121" s="36"/>
      <c r="V121" s="36"/>
      <c r="X121" s="32"/>
      <c r="Y121" s="32"/>
      <c r="Z121" s="32"/>
      <c r="AA121" s="32"/>
      <c r="AC121" s="48"/>
      <c r="AD121" s="48"/>
      <c r="AE121" s="48"/>
      <c r="AF121" s="48"/>
      <c r="AH121" s="48"/>
      <c r="AI121" s="48"/>
      <c r="AJ121" s="48"/>
      <c r="AK121" s="48"/>
    </row>
    <row r="122" spans="1:37">
      <c r="A122" s="46" t="str">
        <f t="shared" si="2"/>
        <v/>
      </c>
    </row>
    <row r="123" spans="1:37">
      <c r="A123" s="46" t="str">
        <f t="shared" si="2"/>
        <v/>
      </c>
    </row>
    <row r="124" spans="1:37">
      <c r="A124" s="46" t="str">
        <f t="shared" si="2"/>
        <v/>
      </c>
    </row>
    <row r="125" spans="1:37">
      <c r="A125" s="46" t="str">
        <f t="shared" si="2"/>
        <v/>
      </c>
    </row>
    <row r="126" spans="1:37">
      <c r="A126" s="46" t="str">
        <f t="shared" si="2"/>
        <v/>
      </c>
    </row>
    <row r="127" spans="1:37">
      <c r="A127" s="46" t="str">
        <f t="shared" si="2"/>
        <v/>
      </c>
    </row>
    <row r="128" spans="1:37">
      <c r="A128" s="46" t="str">
        <f t="shared" si="2"/>
        <v/>
      </c>
    </row>
    <row r="129" spans="1:37">
      <c r="A129" s="46" t="str">
        <f t="shared" si="2"/>
        <v/>
      </c>
    </row>
    <row r="130" spans="1:37">
      <c r="A130" s="46" t="str">
        <f t="shared" si="2"/>
        <v/>
      </c>
    </row>
    <row r="131" spans="1:37">
      <c r="A131" s="46" t="str">
        <f t="shared" ref="A131:A194" si="3">IF(C131="","",B131&amp;" &gt;&gt; "&amp;C131)</f>
        <v/>
      </c>
    </row>
    <row r="132" spans="1:37">
      <c r="A132" s="46" t="str">
        <f t="shared" si="3"/>
        <v/>
      </c>
    </row>
    <row r="133" spans="1:37">
      <c r="A133" s="46" t="str">
        <f t="shared" si="3"/>
        <v/>
      </c>
    </row>
    <row r="134" spans="1:37">
      <c r="A134" s="46" t="str">
        <f t="shared" si="3"/>
        <v/>
      </c>
    </row>
    <row r="135" spans="1:37" s="31" customFormat="1">
      <c r="A135" s="46" t="str">
        <f t="shared" si="3"/>
        <v/>
      </c>
      <c r="H135" s="30"/>
      <c r="I135" s="39"/>
      <c r="J135" s="39"/>
      <c r="K135" s="30"/>
      <c r="L135" s="39"/>
      <c r="M135" s="39"/>
      <c r="N135" s="39"/>
      <c r="O135" s="30"/>
      <c r="P135" s="30"/>
      <c r="Q135" s="30"/>
      <c r="R135" s="30"/>
      <c r="S135" s="30"/>
      <c r="T135" s="30"/>
      <c r="U135" s="30"/>
      <c r="V135" s="30"/>
      <c r="W135" s="30"/>
      <c r="AB135" s="30"/>
      <c r="AH135" s="50"/>
      <c r="AI135" s="50"/>
      <c r="AJ135" s="50"/>
      <c r="AK135" s="50"/>
    </row>
    <row r="136" spans="1:37" s="31" customFormat="1">
      <c r="A136" s="46" t="str">
        <f t="shared" si="3"/>
        <v/>
      </c>
      <c r="H136" s="30"/>
      <c r="I136" s="39"/>
      <c r="J136" s="39"/>
      <c r="K136" s="30"/>
      <c r="L136" s="39"/>
      <c r="M136" s="39"/>
      <c r="N136" s="39"/>
      <c r="O136" s="30"/>
      <c r="P136" s="30"/>
      <c r="Q136" s="30"/>
      <c r="R136" s="30"/>
      <c r="S136" s="30"/>
      <c r="T136" s="30"/>
      <c r="U136" s="30"/>
      <c r="V136" s="30"/>
      <c r="W136" s="30"/>
      <c r="AB136" s="30"/>
      <c r="AH136" s="50"/>
      <c r="AI136" s="50"/>
      <c r="AJ136" s="50"/>
      <c r="AK136" s="50"/>
    </row>
    <row r="137" spans="1:37" s="31" customFormat="1">
      <c r="A137" s="46" t="str">
        <f t="shared" si="3"/>
        <v/>
      </c>
      <c r="H137" s="30"/>
      <c r="I137" s="39"/>
      <c r="J137" s="39"/>
      <c r="K137" s="30"/>
      <c r="L137" s="39"/>
      <c r="M137" s="39"/>
      <c r="N137" s="39"/>
      <c r="O137" s="30"/>
      <c r="P137" s="30"/>
      <c r="Q137" s="30"/>
      <c r="R137" s="30"/>
      <c r="S137" s="30"/>
      <c r="T137" s="30"/>
      <c r="U137" s="30"/>
      <c r="V137" s="30"/>
      <c r="W137" s="30"/>
      <c r="AB137" s="30"/>
      <c r="AH137" s="50"/>
      <c r="AI137" s="50"/>
      <c r="AJ137" s="50"/>
      <c r="AK137" s="50"/>
    </row>
    <row r="138" spans="1:37" s="31" customFormat="1">
      <c r="A138" s="46" t="str">
        <f t="shared" si="3"/>
        <v/>
      </c>
      <c r="H138" s="30"/>
      <c r="I138" s="39"/>
      <c r="J138" s="39"/>
      <c r="K138" s="30"/>
      <c r="L138" s="39"/>
      <c r="M138" s="39"/>
      <c r="N138" s="39"/>
      <c r="O138" s="30"/>
      <c r="P138" s="30"/>
      <c r="Q138" s="30"/>
      <c r="R138" s="30"/>
      <c r="S138" s="30"/>
      <c r="T138" s="30"/>
      <c r="U138" s="30"/>
      <c r="V138" s="30"/>
      <c r="W138" s="30"/>
      <c r="AB138" s="30"/>
      <c r="AH138" s="50"/>
      <c r="AI138" s="50"/>
      <c r="AJ138" s="50"/>
      <c r="AK138" s="50"/>
    </row>
    <row r="139" spans="1:37" s="31" customFormat="1">
      <c r="A139" s="46" t="str">
        <f t="shared" si="3"/>
        <v/>
      </c>
      <c r="H139" s="30"/>
      <c r="I139" s="39"/>
      <c r="J139" s="39"/>
      <c r="K139" s="30"/>
      <c r="L139" s="39"/>
      <c r="M139" s="39"/>
      <c r="N139" s="39"/>
      <c r="O139" s="30"/>
      <c r="P139" s="30"/>
      <c r="Q139" s="30"/>
      <c r="R139" s="30"/>
      <c r="S139" s="30"/>
      <c r="T139" s="30"/>
      <c r="U139" s="30"/>
      <c r="V139" s="30"/>
      <c r="W139" s="30"/>
      <c r="AB139" s="30"/>
      <c r="AH139" s="50"/>
      <c r="AI139" s="50"/>
      <c r="AJ139" s="50"/>
      <c r="AK139" s="50"/>
    </row>
    <row r="140" spans="1:37" s="31" customFormat="1">
      <c r="A140" s="46" t="str">
        <f t="shared" si="3"/>
        <v/>
      </c>
      <c r="H140" s="30"/>
      <c r="I140" s="39"/>
      <c r="J140" s="39"/>
      <c r="K140" s="30"/>
      <c r="L140" s="39"/>
      <c r="M140" s="39"/>
      <c r="N140" s="39"/>
      <c r="O140" s="30"/>
      <c r="P140" s="30"/>
      <c r="Q140" s="30"/>
      <c r="R140" s="30"/>
      <c r="S140" s="30"/>
      <c r="T140" s="30"/>
      <c r="U140" s="30"/>
      <c r="V140" s="30"/>
      <c r="W140" s="30"/>
      <c r="AB140" s="30"/>
      <c r="AH140" s="50"/>
      <c r="AI140" s="50"/>
      <c r="AJ140" s="50"/>
      <c r="AK140" s="50"/>
    </row>
    <row r="141" spans="1:37" s="31" customFormat="1">
      <c r="A141" s="46" t="str">
        <f t="shared" si="3"/>
        <v/>
      </c>
      <c r="H141" s="30"/>
      <c r="I141" s="39"/>
      <c r="J141" s="39"/>
      <c r="K141" s="30"/>
      <c r="L141" s="39"/>
      <c r="M141" s="39"/>
      <c r="N141" s="39"/>
      <c r="O141" s="30"/>
      <c r="P141" s="30"/>
      <c r="Q141" s="30"/>
      <c r="R141" s="30"/>
      <c r="S141" s="30"/>
      <c r="T141" s="30"/>
      <c r="U141" s="30"/>
      <c r="V141" s="30"/>
      <c r="W141" s="30"/>
      <c r="AB141" s="30"/>
      <c r="AH141" s="50"/>
      <c r="AI141" s="50"/>
      <c r="AJ141" s="50"/>
      <c r="AK141" s="50"/>
    </row>
    <row r="142" spans="1:37" s="31" customFormat="1">
      <c r="A142" s="46" t="str">
        <f t="shared" si="3"/>
        <v/>
      </c>
      <c r="H142" s="30"/>
      <c r="I142" s="39"/>
      <c r="J142" s="39"/>
      <c r="K142" s="30"/>
      <c r="L142" s="39"/>
      <c r="M142" s="39"/>
      <c r="N142" s="39"/>
      <c r="O142" s="30"/>
      <c r="P142" s="30"/>
      <c r="Q142" s="30"/>
      <c r="R142" s="30"/>
      <c r="S142" s="30"/>
      <c r="T142" s="30"/>
      <c r="U142" s="30"/>
      <c r="V142" s="30"/>
      <c r="W142" s="30"/>
      <c r="AB142" s="30"/>
      <c r="AH142" s="50"/>
      <c r="AI142" s="50"/>
      <c r="AJ142" s="50"/>
      <c r="AK142" s="50"/>
    </row>
    <row r="143" spans="1:37" s="31" customFormat="1">
      <c r="A143" s="46" t="str">
        <f t="shared" si="3"/>
        <v/>
      </c>
      <c r="H143" s="30"/>
      <c r="I143" s="39"/>
      <c r="J143" s="39"/>
      <c r="K143" s="30"/>
      <c r="L143" s="39"/>
      <c r="M143" s="39"/>
      <c r="N143" s="39"/>
      <c r="O143" s="30"/>
      <c r="P143" s="30"/>
      <c r="Q143" s="30"/>
      <c r="R143" s="30"/>
      <c r="S143" s="30"/>
      <c r="T143" s="30"/>
      <c r="U143" s="30"/>
      <c r="V143" s="30"/>
      <c r="W143" s="30"/>
      <c r="AB143" s="30"/>
      <c r="AH143" s="50"/>
      <c r="AI143" s="50"/>
      <c r="AJ143" s="50"/>
      <c r="AK143" s="50"/>
    </row>
    <row r="144" spans="1:37" s="31" customFormat="1">
      <c r="A144" s="46" t="str">
        <f t="shared" si="3"/>
        <v/>
      </c>
      <c r="H144" s="30"/>
      <c r="I144" s="39"/>
      <c r="J144" s="39"/>
      <c r="K144" s="30"/>
      <c r="L144" s="39"/>
      <c r="M144" s="39"/>
      <c r="N144" s="39"/>
      <c r="O144" s="30"/>
      <c r="P144" s="30"/>
      <c r="Q144" s="30"/>
      <c r="R144" s="30"/>
      <c r="S144" s="30"/>
      <c r="T144" s="30"/>
      <c r="U144" s="30"/>
      <c r="V144" s="30"/>
      <c r="W144" s="30"/>
      <c r="AB144" s="30"/>
      <c r="AH144" s="50"/>
      <c r="AI144" s="50"/>
      <c r="AJ144" s="50"/>
      <c r="AK144" s="50"/>
    </row>
    <row r="145" spans="1:37" s="31" customFormat="1">
      <c r="A145" s="46" t="str">
        <f t="shared" si="3"/>
        <v/>
      </c>
      <c r="H145" s="30"/>
      <c r="I145" s="39"/>
      <c r="J145" s="39"/>
      <c r="K145" s="30"/>
      <c r="L145" s="39"/>
      <c r="M145" s="39"/>
      <c r="N145" s="39"/>
      <c r="O145" s="30"/>
      <c r="P145" s="30"/>
      <c r="Q145" s="30"/>
      <c r="R145" s="30"/>
      <c r="S145" s="30"/>
      <c r="T145" s="30"/>
      <c r="U145" s="30"/>
      <c r="V145" s="30"/>
      <c r="W145" s="30"/>
      <c r="AB145" s="30"/>
      <c r="AH145" s="50"/>
      <c r="AI145" s="50"/>
      <c r="AJ145" s="50"/>
      <c r="AK145" s="50"/>
    </row>
    <row r="146" spans="1:37" s="31" customFormat="1">
      <c r="A146" s="46" t="str">
        <f t="shared" si="3"/>
        <v/>
      </c>
      <c r="H146" s="30"/>
      <c r="I146" s="39"/>
      <c r="J146" s="39"/>
      <c r="K146" s="30"/>
      <c r="L146" s="39"/>
      <c r="M146" s="39"/>
      <c r="N146" s="39"/>
      <c r="O146" s="30"/>
      <c r="P146" s="30"/>
      <c r="Q146" s="30"/>
      <c r="R146" s="30"/>
      <c r="S146" s="30"/>
      <c r="T146" s="30"/>
      <c r="U146" s="30"/>
      <c r="V146" s="30"/>
      <c r="W146" s="30"/>
      <c r="AB146" s="30"/>
      <c r="AH146" s="50"/>
      <c r="AI146" s="50"/>
      <c r="AJ146" s="50"/>
      <c r="AK146" s="50"/>
    </row>
    <row r="147" spans="1:37" s="31" customFormat="1">
      <c r="A147" s="46" t="str">
        <f t="shared" si="3"/>
        <v/>
      </c>
      <c r="H147" s="30"/>
      <c r="I147" s="39"/>
      <c r="J147" s="39"/>
      <c r="K147" s="30"/>
      <c r="L147" s="39"/>
      <c r="M147" s="39"/>
      <c r="N147" s="39"/>
      <c r="O147" s="30"/>
      <c r="P147" s="30"/>
      <c r="Q147" s="30"/>
      <c r="R147" s="30"/>
      <c r="S147" s="30"/>
      <c r="T147" s="30"/>
      <c r="U147" s="30"/>
      <c r="V147" s="30"/>
      <c r="W147" s="30"/>
      <c r="AB147" s="30"/>
      <c r="AH147" s="50"/>
      <c r="AI147" s="50"/>
      <c r="AJ147" s="50"/>
      <c r="AK147" s="50"/>
    </row>
    <row r="148" spans="1:37" s="31" customFormat="1">
      <c r="A148" s="46" t="str">
        <f t="shared" si="3"/>
        <v/>
      </c>
      <c r="H148" s="30"/>
      <c r="I148" s="39"/>
      <c r="J148" s="39"/>
      <c r="K148" s="30"/>
      <c r="L148" s="39"/>
      <c r="M148" s="39"/>
      <c r="N148" s="39"/>
      <c r="O148" s="30"/>
      <c r="P148" s="30"/>
      <c r="Q148" s="30"/>
      <c r="R148" s="30"/>
      <c r="S148" s="30"/>
      <c r="T148" s="30"/>
      <c r="U148" s="30"/>
      <c r="V148" s="30"/>
      <c r="W148" s="30"/>
      <c r="AB148" s="30"/>
      <c r="AH148" s="50"/>
      <c r="AI148" s="50"/>
      <c r="AJ148" s="50"/>
      <c r="AK148" s="50"/>
    </row>
    <row r="149" spans="1:37" s="31" customFormat="1">
      <c r="A149" s="46" t="str">
        <f t="shared" si="3"/>
        <v/>
      </c>
      <c r="H149" s="30"/>
      <c r="I149" s="39"/>
      <c r="J149" s="39"/>
      <c r="K149" s="30"/>
      <c r="L149" s="39"/>
      <c r="M149" s="39"/>
      <c r="N149" s="39"/>
      <c r="O149" s="30"/>
      <c r="P149" s="30"/>
      <c r="Q149" s="30"/>
      <c r="R149" s="30"/>
      <c r="S149" s="30"/>
      <c r="T149" s="30"/>
      <c r="U149" s="30"/>
      <c r="V149" s="30"/>
      <c r="W149" s="30"/>
      <c r="AB149" s="30"/>
      <c r="AH149" s="50"/>
      <c r="AI149" s="50"/>
      <c r="AJ149" s="50"/>
      <c r="AK149" s="50"/>
    </row>
    <row r="150" spans="1:37" s="31" customFormat="1">
      <c r="A150" s="46" t="str">
        <f t="shared" si="3"/>
        <v/>
      </c>
      <c r="H150" s="30"/>
      <c r="I150" s="39"/>
      <c r="J150" s="39"/>
      <c r="K150" s="30"/>
      <c r="L150" s="39"/>
      <c r="M150" s="39"/>
      <c r="N150" s="39"/>
      <c r="O150" s="30"/>
      <c r="P150" s="30"/>
      <c r="Q150" s="30"/>
      <c r="R150" s="30"/>
      <c r="S150" s="30"/>
      <c r="T150" s="30"/>
      <c r="U150" s="30"/>
      <c r="V150" s="30"/>
      <c r="W150" s="30"/>
      <c r="AB150" s="30"/>
      <c r="AH150" s="50"/>
      <c r="AI150" s="50"/>
      <c r="AJ150" s="50"/>
      <c r="AK150" s="50"/>
    </row>
    <row r="151" spans="1:37" s="31" customFormat="1">
      <c r="A151" s="46" t="str">
        <f t="shared" si="3"/>
        <v/>
      </c>
      <c r="H151" s="30"/>
      <c r="I151" s="39"/>
      <c r="J151" s="39"/>
      <c r="K151" s="30"/>
      <c r="L151" s="39"/>
      <c r="M151" s="39"/>
      <c r="N151" s="39"/>
      <c r="O151" s="30"/>
      <c r="P151" s="30"/>
      <c r="Q151" s="30"/>
      <c r="R151" s="30"/>
      <c r="S151" s="30"/>
      <c r="T151" s="30"/>
      <c r="U151" s="30"/>
      <c r="V151" s="30"/>
      <c r="W151" s="30"/>
      <c r="AB151" s="30"/>
      <c r="AH151" s="50"/>
      <c r="AI151" s="50"/>
      <c r="AJ151" s="50"/>
      <c r="AK151" s="50"/>
    </row>
    <row r="152" spans="1:37" s="31" customFormat="1">
      <c r="A152" s="46" t="str">
        <f t="shared" si="3"/>
        <v/>
      </c>
      <c r="H152" s="30"/>
      <c r="I152" s="39"/>
      <c r="J152" s="39"/>
      <c r="K152" s="30"/>
      <c r="L152" s="39"/>
      <c r="M152" s="39"/>
      <c r="N152" s="39"/>
      <c r="O152" s="30"/>
      <c r="P152" s="30"/>
      <c r="Q152" s="30"/>
      <c r="R152" s="30"/>
      <c r="S152" s="30"/>
      <c r="T152" s="30"/>
      <c r="U152" s="30"/>
      <c r="V152" s="30"/>
      <c r="W152" s="30"/>
      <c r="AB152" s="30"/>
      <c r="AH152" s="50"/>
      <c r="AI152" s="50"/>
      <c r="AJ152" s="50"/>
      <c r="AK152" s="50"/>
    </row>
    <row r="153" spans="1:37" s="31" customFormat="1">
      <c r="A153" s="46" t="str">
        <f t="shared" si="3"/>
        <v/>
      </c>
      <c r="H153" s="30"/>
      <c r="I153" s="39"/>
      <c r="J153" s="39"/>
      <c r="K153" s="30"/>
      <c r="L153" s="39"/>
      <c r="M153" s="39"/>
      <c r="N153" s="39"/>
      <c r="O153" s="30"/>
      <c r="P153" s="30"/>
      <c r="Q153" s="30"/>
      <c r="R153" s="30"/>
      <c r="S153" s="30"/>
      <c r="T153" s="30"/>
      <c r="U153" s="30"/>
      <c r="V153" s="30"/>
      <c r="W153" s="30"/>
      <c r="AB153" s="30"/>
      <c r="AH153" s="50"/>
      <c r="AI153" s="50"/>
      <c r="AJ153" s="50"/>
      <c r="AK153" s="50"/>
    </row>
    <row r="154" spans="1:37" s="31" customFormat="1">
      <c r="A154" s="46" t="str">
        <f t="shared" si="3"/>
        <v/>
      </c>
      <c r="H154" s="30"/>
      <c r="I154" s="39"/>
      <c r="J154" s="39"/>
      <c r="K154" s="30"/>
      <c r="L154" s="39"/>
      <c r="M154" s="39"/>
      <c r="N154" s="39"/>
      <c r="O154" s="30"/>
      <c r="P154" s="30"/>
      <c r="Q154" s="30"/>
      <c r="R154" s="30"/>
      <c r="S154" s="30"/>
      <c r="T154" s="30"/>
      <c r="U154" s="30"/>
      <c r="V154" s="30"/>
      <c r="W154" s="30"/>
      <c r="AB154" s="30"/>
      <c r="AH154" s="50"/>
      <c r="AI154" s="50"/>
      <c r="AJ154" s="50"/>
      <c r="AK154" s="50"/>
    </row>
    <row r="155" spans="1:37" s="31" customFormat="1">
      <c r="A155" s="46" t="str">
        <f t="shared" si="3"/>
        <v/>
      </c>
      <c r="H155" s="30"/>
      <c r="I155" s="39"/>
      <c r="J155" s="39"/>
      <c r="K155" s="30"/>
      <c r="L155" s="39"/>
      <c r="M155" s="39"/>
      <c r="N155" s="39"/>
      <c r="O155" s="30"/>
      <c r="P155" s="30"/>
      <c r="Q155" s="30"/>
      <c r="R155" s="30"/>
      <c r="S155" s="30"/>
      <c r="T155" s="30"/>
      <c r="U155" s="30"/>
      <c r="V155" s="30"/>
      <c r="W155" s="30"/>
      <c r="AB155" s="30"/>
      <c r="AH155" s="50"/>
      <c r="AI155" s="50"/>
      <c r="AJ155" s="50"/>
      <c r="AK155" s="50"/>
    </row>
    <row r="156" spans="1:37" s="31" customFormat="1">
      <c r="A156" s="46" t="str">
        <f t="shared" si="3"/>
        <v/>
      </c>
      <c r="H156" s="30"/>
      <c r="I156" s="39"/>
      <c r="J156" s="39"/>
      <c r="K156" s="30"/>
      <c r="L156" s="39"/>
      <c r="M156" s="39"/>
      <c r="N156" s="39"/>
      <c r="O156" s="30"/>
      <c r="P156" s="30"/>
      <c r="Q156" s="30"/>
      <c r="R156" s="30"/>
      <c r="S156" s="30"/>
      <c r="T156" s="30"/>
      <c r="U156" s="30"/>
      <c r="V156" s="30"/>
      <c r="W156" s="30"/>
      <c r="AB156" s="30"/>
      <c r="AH156" s="50"/>
      <c r="AI156" s="50"/>
      <c r="AJ156" s="50"/>
      <c r="AK156" s="50"/>
    </row>
    <row r="157" spans="1:37" s="31" customFormat="1">
      <c r="A157" s="46" t="str">
        <f t="shared" si="3"/>
        <v/>
      </c>
      <c r="H157" s="30"/>
      <c r="I157" s="39"/>
      <c r="J157" s="39"/>
      <c r="K157" s="30"/>
      <c r="L157" s="39"/>
      <c r="M157" s="39"/>
      <c r="N157" s="39"/>
      <c r="O157" s="30"/>
      <c r="P157" s="30"/>
      <c r="Q157" s="30"/>
      <c r="R157" s="30"/>
      <c r="S157" s="30"/>
      <c r="T157" s="30"/>
      <c r="U157" s="30"/>
      <c r="V157" s="30"/>
      <c r="W157" s="30"/>
      <c r="AB157" s="30"/>
      <c r="AH157" s="50"/>
      <c r="AI157" s="50"/>
      <c r="AJ157" s="50"/>
      <c r="AK157" s="50"/>
    </row>
    <row r="158" spans="1:37" s="31" customFormat="1">
      <c r="A158" s="46" t="str">
        <f t="shared" si="3"/>
        <v/>
      </c>
      <c r="H158" s="30"/>
      <c r="I158" s="39"/>
      <c r="J158" s="39"/>
      <c r="K158" s="30"/>
      <c r="L158" s="39"/>
      <c r="M158" s="39"/>
      <c r="N158" s="39"/>
      <c r="O158" s="30"/>
      <c r="P158" s="30"/>
      <c r="Q158" s="30"/>
      <c r="R158" s="30"/>
      <c r="S158" s="30"/>
      <c r="T158" s="30"/>
      <c r="U158" s="30"/>
      <c r="V158" s="30"/>
      <c r="W158" s="30"/>
      <c r="AB158" s="30"/>
      <c r="AH158" s="50"/>
      <c r="AI158" s="50"/>
      <c r="AJ158" s="50"/>
      <c r="AK158" s="50"/>
    </row>
    <row r="159" spans="1:37" s="31" customFormat="1">
      <c r="A159" s="46" t="str">
        <f t="shared" si="3"/>
        <v/>
      </c>
      <c r="H159" s="30"/>
      <c r="I159" s="39"/>
      <c r="J159" s="39"/>
      <c r="K159" s="30"/>
      <c r="L159" s="39"/>
      <c r="M159" s="39"/>
      <c r="N159" s="39"/>
      <c r="O159" s="30"/>
      <c r="P159" s="30"/>
      <c r="Q159" s="30"/>
      <c r="R159" s="30"/>
      <c r="S159" s="30"/>
      <c r="T159" s="30"/>
      <c r="U159" s="30"/>
      <c r="V159" s="30"/>
      <c r="W159" s="30"/>
      <c r="AB159" s="30"/>
      <c r="AH159" s="50"/>
      <c r="AI159" s="50"/>
      <c r="AJ159" s="50"/>
      <c r="AK159" s="50"/>
    </row>
    <row r="160" spans="1:37" s="31" customFormat="1">
      <c r="A160" s="46" t="str">
        <f t="shared" si="3"/>
        <v/>
      </c>
      <c r="H160" s="30"/>
      <c r="I160" s="39"/>
      <c r="J160" s="39"/>
      <c r="K160" s="30"/>
      <c r="L160" s="39"/>
      <c r="M160" s="39"/>
      <c r="N160" s="39"/>
      <c r="O160" s="30"/>
      <c r="P160" s="30"/>
      <c r="Q160" s="30"/>
      <c r="R160" s="30"/>
      <c r="S160" s="30"/>
      <c r="T160" s="30"/>
      <c r="U160" s="30"/>
      <c r="V160" s="30"/>
      <c r="W160" s="30"/>
      <c r="AB160" s="30"/>
      <c r="AH160" s="50"/>
      <c r="AI160" s="50"/>
      <c r="AJ160" s="50"/>
      <c r="AK160" s="50"/>
    </row>
    <row r="161" spans="1:37" s="31" customFormat="1">
      <c r="A161" s="46" t="str">
        <f t="shared" si="3"/>
        <v/>
      </c>
      <c r="H161" s="30"/>
      <c r="I161" s="39"/>
      <c r="J161" s="39"/>
      <c r="K161" s="30"/>
      <c r="L161" s="39"/>
      <c r="M161" s="39"/>
      <c r="N161" s="39"/>
      <c r="O161" s="30"/>
      <c r="P161" s="30"/>
      <c r="Q161" s="30"/>
      <c r="R161" s="30"/>
      <c r="S161" s="30"/>
      <c r="T161" s="30"/>
      <c r="U161" s="30"/>
      <c r="V161" s="30"/>
      <c r="W161" s="30"/>
      <c r="AB161" s="30"/>
      <c r="AH161" s="50"/>
      <c r="AI161" s="50"/>
      <c r="AJ161" s="50"/>
      <c r="AK161" s="50"/>
    </row>
    <row r="162" spans="1:37" s="31" customFormat="1">
      <c r="A162" s="46" t="str">
        <f t="shared" si="3"/>
        <v/>
      </c>
      <c r="H162" s="30"/>
      <c r="I162" s="39"/>
      <c r="J162" s="39"/>
      <c r="K162" s="30"/>
      <c r="L162" s="39"/>
      <c r="M162" s="39"/>
      <c r="N162" s="39"/>
      <c r="O162" s="30"/>
      <c r="P162" s="30"/>
      <c r="Q162" s="30"/>
      <c r="R162" s="30"/>
      <c r="S162" s="30"/>
      <c r="T162" s="30"/>
      <c r="U162" s="30"/>
      <c r="V162" s="30"/>
      <c r="W162" s="30"/>
      <c r="AB162" s="30"/>
      <c r="AH162" s="50"/>
      <c r="AI162" s="50"/>
      <c r="AJ162" s="50"/>
      <c r="AK162" s="50"/>
    </row>
    <row r="163" spans="1:37" s="31" customFormat="1">
      <c r="A163" s="46" t="str">
        <f t="shared" si="3"/>
        <v/>
      </c>
      <c r="H163" s="30"/>
      <c r="I163" s="39"/>
      <c r="J163" s="39"/>
      <c r="K163" s="30"/>
      <c r="L163" s="39"/>
      <c r="M163" s="39"/>
      <c r="N163" s="39"/>
      <c r="O163" s="30"/>
      <c r="P163" s="30"/>
      <c r="Q163" s="30"/>
      <c r="R163" s="30"/>
      <c r="S163" s="30"/>
      <c r="T163" s="30"/>
      <c r="U163" s="30"/>
      <c r="V163" s="30"/>
      <c r="W163" s="30"/>
      <c r="AB163" s="30"/>
      <c r="AH163" s="50"/>
      <c r="AI163" s="50"/>
      <c r="AJ163" s="50"/>
      <c r="AK163" s="50"/>
    </row>
    <row r="164" spans="1:37" s="31" customFormat="1">
      <c r="A164" s="46" t="str">
        <f t="shared" si="3"/>
        <v/>
      </c>
      <c r="H164" s="30"/>
      <c r="I164" s="39"/>
      <c r="J164" s="39"/>
      <c r="K164" s="30"/>
      <c r="L164" s="39"/>
      <c r="M164" s="39"/>
      <c r="N164" s="39"/>
      <c r="O164" s="30"/>
      <c r="P164" s="30"/>
      <c r="Q164" s="30"/>
      <c r="R164" s="30"/>
      <c r="S164" s="30"/>
      <c r="T164" s="30"/>
      <c r="U164" s="30"/>
      <c r="V164" s="30"/>
      <c r="W164" s="30"/>
      <c r="AB164" s="30"/>
      <c r="AH164" s="50"/>
      <c r="AI164" s="50"/>
      <c r="AJ164" s="50"/>
      <c r="AK164" s="50"/>
    </row>
    <row r="165" spans="1:37" s="31" customFormat="1">
      <c r="A165" s="46" t="str">
        <f t="shared" si="3"/>
        <v/>
      </c>
      <c r="H165" s="30"/>
      <c r="I165" s="39"/>
      <c r="J165" s="39"/>
      <c r="K165" s="30"/>
      <c r="L165" s="39"/>
      <c r="M165" s="39"/>
      <c r="N165" s="39"/>
      <c r="O165" s="30"/>
      <c r="P165" s="30"/>
      <c r="Q165" s="30"/>
      <c r="R165" s="30"/>
      <c r="S165" s="30"/>
      <c r="T165" s="30"/>
      <c r="U165" s="30"/>
      <c r="V165" s="30"/>
      <c r="W165" s="30"/>
      <c r="AB165" s="30"/>
      <c r="AH165" s="50"/>
      <c r="AI165" s="50"/>
      <c r="AJ165" s="50"/>
      <c r="AK165" s="50"/>
    </row>
    <row r="166" spans="1:37" s="31" customFormat="1">
      <c r="A166" s="46" t="str">
        <f t="shared" si="3"/>
        <v/>
      </c>
      <c r="H166" s="30"/>
      <c r="I166" s="39"/>
      <c r="J166" s="39"/>
      <c r="K166" s="30"/>
      <c r="L166" s="39"/>
      <c r="M166" s="39"/>
      <c r="N166" s="39"/>
      <c r="O166" s="30"/>
      <c r="P166" s="30"/>
      <c r="Q166" s="30"/>
      <c r="R166" s="30"/>
      <c r="S166" s="30"/>
      <c r="T166" s="30"/>
      <c r="U166" s="30"/>
      <c r="V166" s="30"/>
      <c r="W166" s="30"/>
      <c r="AB166" s="30"/>
      <c r="AH166" s="50"/>
      <c r="AI166" s="50"/>
      <c r="AJ166" s="50"/>
      <c r="AK166" s="50"/>
    </row>
    <row r="167" spans="1:37" s="31" customFormat="1">
      <c r="A167" s="46" t="str">
        <f t="shared" si="3"/>
        <v/>
      </c>
      <c r="H167" s="30"/>
      <c r="I167" s="39"/>
      <c r="J167" s="39"/>
      <c r="K167" s="30"/>
      <c r="L167" s="39"/>
      <c r="M167" s="39"/>
      <c r="N167" s="39"/>
      <c r="O167" s="30"/>
      <c r="P167" s="30"/>
      <c r="Q167" s="30"/>
      <c r="R167" s="30"/>
      <c r="S167" s="30"/>
      <c r="T167" s="30"/>
      <c r="U167" s="30"/>
      <c r="V167" s="30"/>
      <c r="W167" s="30"/>
      <c r="AB167" s="30"/>
      <c r="AH167" s="50"/>
      <c r="AI167" s="50"/>
      <c r="AJ167" s="50"/>
      <c r="AK167" s="50"/>
    </row>
    <row r="168" spans="1:37" s="31" customFormat="1">
      <c r="A168" s="46" t="str">
        <f t="shared" si="3"/>
        <v/>
      </c>
      <c r="H168" s="30"/>
      <c r="I168" s="39"/>
      <c r="J168" s="39"/>
      <c r="K168" s="30"/>
      <c r="L168" s="39"/>
      <c r="M168" s="39"/>
      <c r="N168" s="39"/>
      <c r="O168" s="30"/>
      <c r="P168" s="30"/>
      <c r="Q168" s="30"/>
      <c r="R168" s="30"/>
      <c r="S168" s="30"/>
      <c r="T168" s="30"/>
      <c r="U168" s="30"/>
      <c r="V168" s="30"/>
      <c r="W168" s="30"/>
      <c r="AB168" s="30"/>
      <c r="AH168" s="50"/>
      <c r="AI168" s="50"/>
      <c r="AJ168" s="50"/>
      <c r="AK168" s="50"/>
    </row>
    <row r="169" spans="1:37" s="31" customFormat="1">
      <c r="A169" s="46" t="str">
        <f t="shared" si="3"/>
        <v/>
      </c>
      <c r="H169" s="30"/>
      <c r="I169" s="39"/>
      <c r="J169" s="39"/>
      <c r="K169" s="30"/>
      <c r="L169" s="39"/>
      <c r="M169" s="39"/>
      <c r="N169" s="39"/>
      <c r="O169" s="30"/>
      <c r="P169" s="30"/>
      <c r="Q169" s="30"/>
      <c r="R169" s="30"/>
      <c r="S169" s="30"/>
      <c r="T169" s="30"/>
      <c r="U169" s="30"/>
      <c r="V169" s="30"/>
      <c r="W169" s="30"/>
      <c r="AB169" s="30"/>
      <c r="AH169" s="50"/>
      <c r="AI169" s="50"/>
      <c r="AJ169" s="50"/>
      <c r="AK169" s="50"/>
    </row>
    <row r="170" spans="1:37" s="31" customFormat="1">
      <c r="A170" s="46" t="str">
        <f t="shared" si="3"/>
        <v/>
      </c>
      <c r="H170" s="30"/>
      <c r="I170" s="39"/>
      <c r="J170" s="39"/>
      <c r="K170" s="30"/>
      <c r="L170" s="39"/>
      <c r="M170" s="39"/>
      <c r="N170" s="39"/>
      <c r="O170" s="30"/>
      <c r="P170" s="30"/>
      <c r="Q170" s="30"/>
      <c r="R170" s="30"/>
      <c r="S170" s="30"/>
      <c r="T170" s="30"/>
      <c r="U170" s="30"/>
      <c r="V170" s="30"/>
      <c r="W170" s="30"/>
      <c r="AB170" s="30"/>
      <c r="AH170" s="50"/>
      <c r="AI170" s="50"/>
      <c r="AJ170" s="50"/>
      <c r="AK170" s="50"/>
    </row>
    <row r="171" spans="1:37" s="31" customFormat="1">
      <c r="A171" s="46" t="str">
        <f t="shared" si="3"/>
        <v/>
      </c>
      <c r="H171" s="30"/>
      <c r="I171" s="39"/>
      <c r="J171" s="39"/>
      <c r="K171" s="30"/>
      <c r="L171" s="39"/>
      <c r="M171" s="39"/>
      <c r="N171" s="39"/>
      <c r="O171" s="30"/>
      <c r="P171" s="30"/>
      <c r="Q171" s="30"/>
      <c r="R171" s="30"/>
      <c r="S171" s="30"/>
      <c r="T171" s="30"/>
      <c r="U171" s="30"/>
      <c r="V171" s="30"/>
      <c r="W171" s="30"/>
      <c r="AB171" s="30"/>
      <c r="AH171" s="50"/>
      <c r="AI171" s="50"/>
      <c r="AJ171" s="50"/>
      <c r="AK171" s="50"/>
    </row>
    <row r="172" spans="1:37" s="31" customFormat="1">
      <c r="A172" s="46" t="str">
        <f t="shared" si="3"/>
        <v/>
      </c>
      <c r="H172" s="30"/>
      <c r="I172" s="39"/>
      <c r="J172" s="39"/>
      <c r="K172" s="30"/>
      <c r="L172" s="39"/>
      <c r="M172" s="39"/>
      <c r="N172" s="39"/>
      <c r="O172" s="30"/>
      <c r="P172" s="30"/>
      <c r="Q172" s="30"/>
      <c r="R172" s="30"/>
      <c r="S172" s="30"/>
      <c r="T172" s="30"/>
      <c r="U172" s="30"/>
      <c r="V172" s="30"/>
      <c r="W172" s="30"/>
      <c r="AB172" s="30"/>
      <c r="AH172" s="50"/>
      <c r="AI172" s="50"/>
      <c r="AJ172" s="50"/>
      <c r="AK172" s="50"/>
    </row>
    <row r="173" spans="1:37" s="31" customFormat="1">
      <c r="A173" s="46" t="str">
        <f t="shared" si="3"/>
        <v/>
      </c>
      <c r="H173" s="30"/>
      <c r="I173" s="39"/>
      <c r="J173" s="39"/>
      <c r="K173" s="30"/>
      <c r="L173" s="39"/>
      <c r="M173" s="39"/>
      <c r="N173" s="39"/>
      <c r="O173" s="30"/>
      <c r="P173" s="30"/>
      <c r="Q173" s="30"/>
      <c r="R173" s="30"/>
      <c r="S173" s="30"/>
      <c r="T173" s="30"/>
      <c r="U173" s="30"/>
      <c r="V173" s="30"/>
      <c r="W173" s="30"/>
      <c r="AB173" s="30"/>
      <c r="AH173" s="50"/>
      <c r="AI173" s="50"/>
      <c r="AJ173" s="50"/>
      <c r="AK173" s="50"/>
    </row>
    <row r="174" spans="1:37" s="31" customFormat="1">
      <c r="A174" s="46" t="str">
        <f t="shared" si="3"/>
        <v/>
      </c>
      <c r="H174" s="30"/>
      <c r="I174" s="39"/>
      <c r="J174" s="39"/>
      <c r="K174" s="30"/>
      <c r="L174" s="39"/>
      <c r="M174" s="39"/>
      <c r="N174" s="39"/>
      <c r="O174" s="30"/>
      <c r="P174" s="30"/>
      <c r="Q174" s="30"/>
      <c r="R174" s="30"/>
      <c r="S174" s="30"/>
      <c r="T174" s="30"/>
      <c r="U174" s="30"/>
      <c r="V174" s="30"/>
      <c r="W174" s="30"/>
      <c r="AB174" s="30"/>
      <c r="AH174" s="50"/>
      <c r="AI174" s="50"/>
      <c r="AJ174" s="50"/>
      <c r="AK174" s="50"/>
    </row>
    <row r="175" spans="1:37" s="31" customFormat="1">
      <c r="A175" s="46" t="str">
        <f t="shared" si="3"/>
        <v/>
      </c>
      <c r="H175" s="30"/>
      <c r="I175" s="39"/>
      <c r="J175" s="39"/>
      <c r="K175" s="30"/>
      <c r="L175" s="39"/>
      <c r="M175" s="39"/>
      <c r="N175" s="39"/>
      <c r="O175" s="30"/>
      <c r="P175" s="30"/>
      <c r="Q175" s="30"/>
      <c r="R175" s="30"/>
      <c r="S175" s="30"/>
      <c r="T175" s="30"/>
      <c r="U175" s="30"/>
      <c r="V175" s="30"/>
      <c r="W175" s="30"/>
      <c r="AB175" s="30"/>
      <c r="AH175" s="50"/>
      <c r="AI175" s="50"/>
      <c r="AJ175" s="50"/>
      <c r="AK175" s="50"/>
    </row>
    <row r="176" spans="1:37" s="31" customFormat="1">
      <c r="A176" s="46" t="str">
        <f t="shared" si="3"/>
        <v/>
      </c>
      <c r="H176" s="30"/>
      <c r="I176" s="39"/>
      <c r="J176" s="39"/>
      <c r="K176" s="30"/>
      <c r="L176" s="39"/>
      <c r="M176" s="39"/>
      <c r="N176" s="39"/>
      <c r="O176" s="30"/>
      <c r="P176" s="30"/>
      <c r="Q176" s="30"/>
      <c r="R176" s="30"/>
      <c r="S176" s="30"/>
      <c r="T176" s="30"/>
      <c r="U176" s="30"/>
      <c r="V176" s="30"/>
      <c r="W176" s="30"/>
      <c r="AB176" s="30"/>
      <c r="AH176" s="50"/>
      <c r="AI176" s="50"/>
      <c r="AJ176" s="50"/>
      <c r="AK176" s="50"/>
    </row>
    <row r="177" spans="1:37" s="31" customFormat="1">
      <c r="A177" s="46" t="str">
        <f t="shared" si="3"/>
        <v/>
      </c>
      <c r="H177" s="30"/>
      <c r="I177" s="39"/>
      <c r="J177" s="39"/>
      <c r="K177" s="30"/>
      <c r="L177" s="39"/>
      <c r="M177" s="39"/>
      <c r="N177" s="39"/>
      <c r="O177" s="30"/>
      <c r="P177" s="30"/>
      <c r="Q177" s="30"/>
      <c r="R177" s="30"/>
      <c r="S177" s="30"/>
      <c r="T177" s="30"/>
      <c r="U177" s="30"/>
      <c r="V177" s="30"/>
      <c r="W177" s="30"/>
      <c r="AB177" s="30"/>
      <c r="AH177" s="50"/>
      <c r="AI177" s="50"/>
      <c r="AJ177" s="50"/>
      <c r="AK177" s="50"/>
    </row>
    <row r="178" spans="1:37" s="31" customFormat="1">
      <c r="A178" s="46" t="str">
        <f t="shared" si="3"/>
        <v/>
      </c>
      <c r="H178" s="30"/>
      <c r="I178" s="39"/>
      <c r="J178" s="39"/>
      <c r="K178" s="30"/>
      <c r="L178" s="39"/>
      <c r="M178" s="39"/>
      <c r="N178" s="39"/>
      <c r="O178" s="30"/>
      <c r="P178" s="30"/>
      <c r="Q178" s="30"/>
      <c r="R178" s="30"/>
      <c r="S178" s="30"/>
      <c r="T178" s="30"/>
      <c r="U178" s="30"/>
      <c r="V178" s="30"/>
      <c r="W178" s="30"/>
      <c r="AB178" s="30"/>
      <c r="AH178" s="50"/>
      <c r="AI178" s="50"/>
      <c r="AJ178" s="50"/>
      <c r="AK178" s="50"/>
    </row>
    <row r="179" spans="1:37" s="31" customFormat="1">
      <c r="A179" s="46" t="str">
        <f t="shared" si="3"/>
        <v/>
      </c>
      <c r="H179" s="30"/>
      <c r="I179" s="39"/>
      <c r="J179" s="39"/>
      <c r="K179" s="30"/>
      <c r="L179" s="39"/>
      <c r="M179" s="39"/>
      <c r="N179" s="39"/>
      <c r="O179" s="30"/>
      <c r="P179" s="30"/>
      <c r="Q179" s="30"/>
      <c r="R179" s="30"/>
      <c r="S179" s="30"/>
      <c r="T179" s="30"/>
      <c r="U179" s="30"/>
      <c r="V179" s="30"/>
      <c r="W179" s="30"/>
      <c r="AB179" s="30"/>
      <c r="AH179" s="50"/>
      <c r="AI179" s="50"/>
      <c r="AJ179" s="50"/>
      <c r="AK179" s="50"/>
    </row>
    <row r="180" spans="1:37" s="31" customFormat="1">
      <c r="A180" s="46" t="str">
        <f t="shared" si="3"/>
        <v/>
      </c>
      <c r="H180" s="30"/>
      <c r="I180" s="39"/>
      <c r="J180" s="39"/>
      <c r="K180" s="30"/>
      <c r="L180" s="39"/>
      <c r="M180" s="39"/>
      <c r="N180" s="39"/>
      <c r="O180" s="30"/>
      <c r="P180" s="30"/>
      <c r="Q180" s="30"/>
      <c r="R180" s="30"/>
      <c r="S180" s="30"/>
      <c r="T180" s="30"/>
      <c r="U180" s="30"/>
      <c r="V180" s="30"/>
      <c r="W180" s="30"/>
      <c r="AB180" s="30"/>
      <c r="AH180" s="50"/>
      <c r="AI180" s="50"/>
      <c r="AJ180" s="50"/>
      <c r="AK180" s="50"/>
    </row>
    <row r="181" spans="1:37" s="31" customFormat="1">
      <c r="A181" s="46" t="str">
        <f t="shared" si="3"/>
        <v/>
      </c>
      <c r="H181" s="30"/>
      <c r="I181" s="39"/>
      <c r="J181" s="39"/>
      <c r="K181" s="30"/>
      <c r="L181" s="39"/>
      <c r="M181" s="39"/>
      <c r="N181" s="39"/>
      <c r="O181" s="30"/>
      <c r="P181" s="30"/>
      <c r="Q181" s="30"/>
      <c r="R181" s="30"/>
      <c r="S181" s="30"/>
      <c r="T181" s="30"/>
      <c r="U181" s="30"/>
      <c r="V181" s="30"/>
      <c r="W181" s="30"/>
      <c r="AB181" s="30"/>
      <c r="AH181" s="50"/>
      <c r="AI181" s="50"/>
      <c r="AJ181" s="50"/>
      <c r="AK181" s="50"/>
    </row>
    <row r="182" spans="1:37" s="31" customFormat="1">
      <c r="A182" s="46" t="str">
        <f t="shared" si="3"/>
        <v/>
      </c>
      <c r="H182" s="30"/>
      <c r="I182" s="39"/>
      <c r="J182" s="39"/>
      <c r="K182" s="30"/>
      <c r="L182" s="39"/>
      <c r="M182" s="39"/>
      <c r="N182" s="39"/>
      <c r="O182" s="30"/>
      <c r="P182" s="30"/>
      <c r="Q182" s="30"/>
      <c r="R182" s="30"/>
      <c r="S182" s="30"/>
      <c r="T182" s="30"/>
      <c r="U182" s="30"/>
      <c r="V182" s="30"/>
      <c r="W182" s="30"/>
      <c r="AB182" s="30"/>
      <c r="AH182" s="50"/>
      <c r="AI182" s="50"/>
      <c r="AJ182" s="50"/>
      <c r="AK182" s="50"/>
    </row>
    <row r="183" spans="1:37" s="31" customFormat="1">
      <c r="A183" s="46" t="str">
        <f t="shared" si="3"/>
        <v/>
      </c>
      <c r="H183" s="30"/>
      <c r="I183" s="39"/>
      <c r="J183" s="39"/>
      <c r="K183" s="30"/>
      <c r="L183" s="39"/>
      <c r="M183" s="39"/>
      <c r="N183" s="39"/>
      <c r="O183" s="30"/>
      <c r="P183" s="30"/>
      <c r="Q183" s="30"/>
      <c r="R183" s="30"/>
      <c r="S183" s="30"/>
      <c r="T183" s="30"/>
      <c r="U183" s="30"/>
      <c r="V183" s="30"/>
      <c r="W183" s="30"/>
      <c r="AB183" s="30"/>
      <c r="AH183" s="50"/>
      <c r="AI183" s="50"/>
      <c r="AJ183" s="50"/>
      <c r="AK183" s="50"/>
    </row>
    <row r="184" spans="1:37" s="31" customFormat="1">
      <c r="A184" s="46" t="str">
        <f t="shared" si="3"/>
        <v/>
      </c>
      <c r="H184" s="30"/>
      <c r="I184" s="39"/>
      <c r="J184" s="39"/>
      <c r="K184" s="30"/>
      <c r="L184" s="39"/>
      <c r="M184" s="39"/>
      <c r="N184" s="39"/>
      <c r="O184" s="30"/>
      <c r="P184" s="30"/>
      <c r="Q184" s="30"/>
      <c r="R184" s="30"/>
      <c r="S184" s="30"/>
      <c r="T184" s="30"/>
      <c r="U184" s="30"/>
      <c r="V184" s="30"/>
      <c r="W184" s="30"/>
      <c r="AB184" s="30"/>
      <c r="AH184" s="50"/>
      <c r="AI184" s="50"/>
      <c r="AJ184" s="50"/>
      <c r="AK184" s="50"/>
    </row>
    <row r="185" spans="1:37" s="31" customFormat="1">
      <c r="A185" s="46" t="str">
        <f t="shared" si="3"/>
        <v/>
      </c>
      <c r="H185" s="30"/>
      <c r="I185" s="39"/>
      <c r="J185" s="39"/>
      <c r="K185" s="30"/>
      <c r="L185" s="39"/>
      <c r="M185" s="39"/>
      <c r="N185" s="39"/>
      <c r="O185" s="30"/>
      <c r="P185" s="30"/>
      <c r="Q185" s="30"/>
      <c r="R185" s="30"/>
      <c r="S185" s="30"/>
      <c r="T185" s="30"/>
      <c r="U185" s="30"/>
      <c r="V185" s="30"/>
      <c r="W185" s="30"/>
      <c r="AB185" s="30"/>
      <c r="AH185" s="50"/>
      <c r="AI185" s="50"/>
      <c r="AJ185" s="50"/>
      <c r="AK185" s="50"/>
    </row>
    <row r="186" spans="1:37" s="31" customFormat="1">
      <c r="A186" s="46" t="str">
        <f t="shared" si="3"/>
        <v/>
      </c>
      <c r="H186" s="30"/>
      <c r="I186" s="39"/>
      <c r="J186" s="39"/>
      <c r="K186" s="30"/>
      <c r="L186" s="39"/>
      <c r="M186" s="39"/>
      <c r="N186" s="39"/>
      <c r="O186" s="30"/>
      <c r="P186" s="30"/>
      <c r="Q186" s="30"/>
      <c r="R186" s="30"/>
      <c r="S186" s="30"/>
      <c r="T186" s="30"/>
      <c r="U186" s="30"/>
      <c r="V186" s="30"/>
      <c r="W186" s="30"/>
      <c r="AB186" s="30"/>
      <c r="AH186" s="50"/>
      <c r="AI186" s="50"/>
      <c r="AJ186" s="50"/>
      <c r="AK186" s="50"/>
    </row>
    <row r="187" spans="1:37" s="31" customFormat="1">
      <c r="A187" s="46" t="str">
        <f t="shared" si="3"/>
        <v/>
      </c>
      <c r="H187" s="30"/>
      <c r="I187" s="39"/>
      <c r="J187" s="39"/>
      <c r="K187" s="30"/>
      <c r="L187" s="39"/>
      <c r="M187" s="39"/>
      <c r="N187" s="39"/>
      <c r="O187" s="30"/>
      <c r="P187" s="30"/>
      <c r="Q187" s="30"/>
      <c r="R187" s="30"/>
      <c r="S187" s="30"/>
      <c r="T187" s="30"/>
      <c r="U187" s="30"/>
      <c r="V187" s="30"/>
      <c r="W187" s="30"/>
      <c r="AB187" s="30"/>
      <c r="AH187" s="50"/>
      <c r="AI187" s="50"/>
      <c r="AJ187" s="50"/>
      <c r="AK187" s="50"/>
    </row>
    <row r="188" spans="1:37" s="31" customFormat="1">
      <c r="A188" s="46" t="str">
        <f t="shared" si="3"/>
        <v/>
      </c>
      <c r="H188" s="30"/>
      <c r="I188" s="39"/>
      <c r="J188" s="39"/>
      <c r="K188" s="30"/>
      <c r="L188" s="39"/>
      <c r="M188" s="39"/>
      <c r="N188" s="39"/>
      <c r="O188" s="30"/>
      <c r="P188" s="30"/>
      <c r="Q188" s="30"/>
      <c r="R188" s="30"/>
      <c r="S188" s="30"/>
      <c r="T188" s="30"/>
      <c r="U188" s="30"/>
      <c r="V188" s="30"/>
      <c r="W188" s="30"/>
      <c r="AB188" s="30"/>
      <c r="AH188" s="50"/>
      <c r="AI188" s="50"/>
      <c r="AJ188" s="50"/>
      <c r="AK188" s="50"/>
    </row>
    <row r="189" spans="1:37" s="31" customFormat="1">
      <c r="A189" s="46" t="str">
        <f t="shared" si="3"/>
        <v/>
      </c>
      <c r="H189" s="30"/>
      <c r="I189" s="39"/>
      <c r="J189" s="39"/>
      <c r="K189" s="30"/>
      <c r="L189" s="39"/>
      <c r="M189" s="39"/>
      <c r="N189" s="39"/>
      <c r="O189" s="30"/>
      <c r="P189" s="30"/>
      <c r="Q189" s="30"/>
      <c r="R189" s="30"/>
      <c r="S189" s="30"/>
      <c r="T189" s="30"/>
      <c r="U189" s="30"/>
      <c r="V189" s="30"/>
      <c r="W189" s="30"/>
      <c r="AB189" s="30"/>
      <c r="AH189" s="50"/>
      <c r="AI189" s="50"/>
      <c r="AJ189" s="50"/>
      <c r="AK189" s="50"/>
    </row>
    <row r="190" spans="1:37" s="31" customFormat="1">
      <c r="A190" s="46" t="str">
        <f t="shared" si="3"/>
        <v/>
      </c>
      <c r="H190" s="30"/>
      <c r="I190" s="39"/>
      <c r="J190" s="39"/>
      <c r="K190" s="30"/>
      <c r="L190" s="39"/>
      <c r="M190" s="39"/>
      <c r="N190" s="39"/>
      <c r="O190" s="30"/>
      <c r="P190" s="30"/>
      <c r="Q190" s="30"/>
      <c r="R190" s="30"/>
      <c r="S190" s="30"/>
      <c r="T190" s="30"/>
      <c r="U190" s="30"/>
      <c r="V190" s="30"/>
      <c r="W190" s="30"/>
      <c r="AB190" s="30"/>
      <c r="AH190" s="50"/>
      <c r="AI190" s="50"/>
      <c r="AJ190" s="50"/>
      <c r="AK190" s="50"/>
    </row>
    <row r="191" spans="1:37" s="31" customFormat="1">
      <c r="A191" s="46" t="str">
        <f t="shared" si="3"/>
        <v/>
      </c>
      <c r="H191" s="30"/>
      <c r="I191" s="39"/>
      <c r="J191" s="39"/>
      <c r="K191" s="30"/>
      <c r="L191" s="39"/>
      <c r="M191" s="39"/>
      <c r="N191" s="39"/>
      <c r="O191" s="30"/>
      <c r="P191" s="30"/>
      <c r="Q191" s="30"/>
      <c r="R191" s="30"/>
      <c r="S191" s="30"/>
      <c r="T191" s="30"/>
      <c r="U191" s="30"/>
      <c r="V191" s="30"/>
      <c r="W191" s="30"/>
      <c r="AB191" s="30"/>
      <c r="AH191" s="50"/>
      <c r="AI191" s="50"/>
      <c r="AJ191" s="50"/>
      <c r="AK191" s="50"/>
    </row>
    <row r="192" spans="1:37" s="31" customFormat="1">
      <c r="A192" s="46" t="str">
        <f t="shared" si="3"/>
        <v/>
      </c>
      <c r="H192" s="30"/>
      <c r="I192" s="39"/>
      <c r="J192" s="39"/>
      <c r="K192" s="30"/>
      <c r="L192" s="39"/>
      <c r="M192" s="39"/>
      <c r="N192" s="39"/>
      <c r="O192" s="30"/>
      <c r="P192" s="30"/>
      <c r="Q192" s="30"/>
      <c r="R192" s="30"/>
      <c r="S192" s="30"/>
      <c r="T192" s="30"/>
      <c r="U192" s="30"/>
      <c r="V192" s="30"/>
      <c r="W192" s="30"/>
      <c r="AB192" s="30"/>
      <c r="AH192" s="50"/>
      <c r="AI192" s="50"/>
      <c r="AJ192" s="50"/>
      <c r="AK192" s="50"/>
    </row>
    <row r="193" spans="1:37" s="31" customFormat="1">
      <c r="A193" s="46" t="str">
        <f t="shared" si="3"/>
        <v/>
      </c>
      <c r="H193" s="30"/>
      <c r="I193" s="39"/>
      <c r="J193" s="39"/>
      <c r="K193" s="30"/>
      <c r="L193" s="39"/>
      <c r="M193" s="39"/>
      <c r="N193" s="39"/>
      <c r="O193" s="30"/>
      <c r="P193" s="30"/>
      <c r="Q193" s="30"/>
      <c r="R193" s="30"/>
      <c r="S193" s="30"/>
      <c r="T193" s="30"/>
      <c r="U193" s="30"/>
      <c r="V193" s="30"/>
      <c r="W193" s="30"/>
      <c r="AB193" s="30"/>
      <c r="AH193" s="50"/>
      <c r="AI193" s="50"/>
      <c r="AJ193" s="50"/>
      <c r="AK193" s="50"/>
    </row>
    <row r="194" spans="1:37" s="31" customFormat="1">
      <c r="A194" s="46" t="str">
        <f t="shared" si="3"/>
        <v/>
      </c>
      <c r="H194" s="30"/>
      <c r="I194" s="39"/>
      <c r="J194" s="39"/>
      <c r="K194" s="30"/>
      <c r="L194" s="39"/>
      <c r="M194" s="39"/>
      <c r="N194" s="39"/>
      <c r="O194" s="30"/>
      <c r="P194" s="30"/>
      <c r="Q194" s="30"/>
      <c r="R194" s="30"/>
      <c r="S194" s="30"/>
      <c r="T194" s="30"/>
      <c r="U194" s="30"/>
      <c r="V194" s="30"/>
      <c r="W194" s="30"/>
      <c r="AB194" s="30"/>
      <c r="AH194" s="50"/>
      <c r="AI194" s="50"/>
      <c r="AJ194" s="50"/>
      <c r="AK194" s="50"/>
    </row>
    <row r="195" spans="1:37" s="31" customFormat="1">
      <c r="A195" s="46" t="str">
        <f t="shared" ref="A195:A258" si="4">IF(C195="","",B195&amp;" &gt;&gt; "&amp;C195)</f>
        <v/>
      </c>
      <c r="H195" s="30"/>
      <c r="I195" s="39"/>
      <c r="J195" s="39"/>
      <c r="K195" s="30"/>
      <c r="L195" s="39"/>
      <c r="M195" s="39"/>
      <c r="N195" s="39"/>
      <c r="O195" s="30"/>
      <c r="P195" s="30"/>
      <c r="Q195" s="30"/>
      <c r="R195" s="30"/>
      <c r="S195" s="30"/>
      <c r="T195" s="30"/>
      <c r="U195" s="30"/>
      <c r="V195" s="30"/>
      <c r="W195" s="30"/>
      <c r="AB195" s="30"/>
      <c r="AH195" s="50"/>
      <c r="AI195" s="50"/>
      <c r="AJ195" s="50"/>
      <c r="AK195" s="50"/>
    </row>
    <row r="196" spans="1:37" s="31" customFormat="1">
      <c r="A196" s="46" t="str">
        <f t="shared" si="4"/>
        <v/>
      </c>
      <c r="H196" s="30"/>
      <c r="I196" s="39"/>
      <c r="J196" s="39"/>
      <c r="K196" s="30"/>
      <c r="L196" s="39"/>
      <c r="M196" s="39"/>
      <c r="N196" s="39"/>
      <c r="O196" s="30"/>
      <c r="P196" s="30"/>
      <c r="Q196" s="30"/>
      <c r="R196" s="30"/>
      <c r="S196" s="30"/>
      <c r="T196" s="30"/>
      <c r="U196" s="30"/>
      <c r="V196" s="30"/>
      <c r="W196" s="30"/>
      <c r="AB196" s="30"/>
      <c r="AH196" s="50"/>
      <c r="AI196" s="50"/>
      <c r="AJ196" s="50"/>
      <c r="AK196" s="50"/>
    </row>
    <row r="197" spans="1:37" s="31" customFormat="1">
      <c r="A197" s="46" t="str">
        <f t="shared" si="4"/>
        <v/>
      </c>
      <c r="H197" s="30"/>
      <c r="I197" s="39"/>
      <c r="J197" s="39"/>
      <c r="K197" s="30"/>
      <c r="L197" s="39"/>
      <c r="M197" s="39"/>
      <c r="N197" s="39"/>
      <c r="O197" s="30"/>
      <c r="P197" s="30"/>
      <c r="Q197" s="30"/>
      <c r="R197" s="30"/>
      <c r="S197" s="30"/>
      <c r="T197" s="30"/>
      <c r="U197" s="30"/>
      <c r="V197" s="30"/>
      <c r="W197" s="30"/>
      <c r="AB197" s="30"/>
      <c r="AH197" s="50"/>
      <c r="AI197" s="50"/>
      <c r="AJ197" s="50"/>
      <c r="AK197" s="50"/>
    </row>
    <row r="198" spans="1:37" s="31" customFormat="1">
      <c r="A198" s="46" t="str">
        <f t="shared" si="4"/>
        <v/>
      </c>
      <c r="H198" s="30"/>
      <c r="I198" s="39"/>
      <c r="J198" s="39"/>
      <c r="K198" s="30"/>
      <c r="L198" s="39"/>
      <c r="M198" s="39"/>
      <c r="N198" s="39"/>
      <c r="O198" s="30"/>
      <c r="P198" s="30"/>
      <c r="Q198" s="30"/>
      <c r="R198" s="30"/>
      <c r="S198" s="30"/>
      <c r="T198" s="30"/>
      <c r="U198" s="30"/>
      <c r="V198" s="30"/>
      <c r="W198" s="30"/>
      <c r="AB198" s="30"/>
      <c r="AH198" s="50"/>
      <c r="AI198" s="50"/>
      <c r="AJ198" s="50"/>
      <c r="AK198" s="50"/>
    </row>
    <row r="199" spans="1:37" s="31" customFormat="1">
      <c r="A199" s="46" t="str">
        <f t="shared" si="4"/>
        <v/>
      </c>
      <c r="H199" s="30"/>
      <c r="I199" s="39"/>
      <c r="J199" s="39"/>
      <c r="K199" s="30"/>
      <c r="L199" s="39"/>
      <c r="M199" s="39"/>
      <c r="N199" s="39"/>
      <c r="O199" s="30"/>
      <c r="P199" s="30"/>
      <c r="Q199" s="30"/>
      <c r="R199" s="30"/>
      <c r="S199" s="30"/>
      <c r="T199" s="30"/>
      <c r="U199" s="30"/>
      <c r="V199" s="30"/>
      <c r="W199" s="30"/>
      <c r="AB199" s="30"/>
      <c r="AH199" s="50"/>
      <c r="AI199" s="50"/>
      <c r="AJ199" s="50"/>
      <c r="AK199" s="50"/>
    </row>
    <row r="200" spans="1:37" s="31" customFormat="1">
      <c r="A200" s="46" t="str">
        <f t="shared" si="4"/>
        <v/>
      </c>
      <c r="H200" s="30"/>
      <c r="I200" s="39"/>
      <c r="J200" s="39"/>
      <c r="K200" s="30"/>
      <c r="L200" s="39"/>
      <c r="M200" s="39"/>
      <c r="N200" s="39"/>
      <c r="O200" s="30"/>
      <c r="P200" s="30"/>
      <c r="Q200" s="30"/>
      <c r="R200" s="30"/>
      <c r="S200" s="30"/>
      <c r="T200" s="30"/>
      <c r="U200" s="30"/>
      <c r="V200" s="30"/>
      <c r="W200" s="30"/>
      <c r="AB200" s="30"/>
      <c r="AH200" s="50"/>
      <c r="AI200" s="50"/>
      <c r="AJ200" s="50"/>
      <c r="AK200" s="50"/>
    </row>
    <row r="201" spans="1:37" s="31" customFormat="1">
      <c r="A201" s="46" t="str">
        <f t="shared" si="4"/>
        <v/>
      </c>
      <c r="H201" s="30"/>
      <c r="I201" s="39"/>
      <c r="J201" s="39"/>
      <c r="K201" s="30"/>
      <c r="L201" s="39"/>
      <c r="M201" s="39"/>
      <c r="N201" s="39"/>
      <c r="O201" s="30"/>
      <c r="P201" s="30"/>
      <c r="Q201" s="30"/>
      <c r="R201" s="30"/>
      <c r="S201" s="30"/>
      <c r="T201" s="30"/>
      <c r="U201" s="30"/>
      <c r="V201" s="30"/>
      <c r="W201" s="30"/>
      <c r="AB201" s="30"/>
      <c r="AH201" s="50"/>
      <c r="AI201" s="50"/>
      <c r="AJ201" s="50"/>
      <c r="AK201" s="50"/>
    </row>
    <row r="202" spans="1:37" s="31" customFormat="1">
      <c r="A202" s="46" t="str">
        <f t="shared" si="4"/>
        <v/>
      </c>
      <c r="H202" s="30"/>
      <c r="I202" s="39"/>
      <c r="J202" s="39"/>
      <c r="K202" s="30"/>
      <c r="L202" s="39"/>
      <c r="M202" s="39"/>
      <c r="N202" s="39"/>
      <c r="O202" s="30"/>
      <c r="P202" s="30"/>
      <c r="Q202" s="30"/>
      <c r="R202" s="30"/>
      <c r="S202" s="30"/>
      <c r="T202" s="30"/>
      <c r="U202" s="30"/>
      <c r="V202" s="30"/>
      <c r="W202" s="30"/>
      <c r="AB202" s="30"/>
      <c r="AH202" s="50"/>
      <c r="AI202" s="50"/>
      <c r="AJ202" s="50"/>
      <c r="AK202" s="50"/>
    </row>
    <row r="203" spans="1:37" s="31" customFormat="1">
      <c r="A203" s="46" t="str">
        <f t="shared" si="4"/>
        <v/>
      </c>
      <c r="H203" s="30"/>
      <c r="I203" s="39"/>
      <c r="J203" s="39"/>
      <c r="K203" s="30"/>
      <c r="L203" s="39"/>
      <c r="M203" s="39"/>
      <c r="N203" s="39"/>
      <c r="O203" s="30"/>
      <c r="P203" s="30"/>
      <c r="Q203" s="30"/>
      <c r="R203" s="30"/>
      <c r="S203" s="30"/>
      <c r="T203" s="30"/>
      <c r="U203" s="30"/>
      <c r="V203" s="30"/>
      <c r="W203" s="30"/>
      <c r="AB203" s="30"/>
      <c r="AH203" s="50"/>
      <c r="AI203" s="50"/>
      <c r="AJ203" s="50"/>
      <c r="AK203" s="50"/>
    </row>
    <row r="204" spans="1:37" s="31" customFormat="1">
      <c r="A204" s="46" t="str">
        <f t="shared" si="4"/>
        <v/>
      </c>
      <c r="H204" s="30"/>
      <c r="I204" s="39"/>
      <c r="J204" s="39"/>
      <c r="K204" s="30"/>
      <c r="L204" s="39"/>
      <c r="M204" s="39"/>
      <c r="N204" s="39"/>
      <c r="O204" s="30"/>
      <c r="P204" s="30"/>
      <c r="Q204" s="30"/>
      <c r="R204" s="30"/>
      <c r="S204" s="30"/>
      <c r="T204" s="30"/>
      <c r="U204" s="30"/>
      <c r="V204" s="30"/>
      <c r="W204" s="30"/>
      <c r="AB204" s="30"/>
      <c r="AH204" s="50"/>
      <c r="AI204" s="50"/>
      <c r="AJ204" s="50"/>
      <c r="AK204" s="50"/>
    </row>
    <row r="205" spans="1:37" s="31" customFormat="1">
      <c r="A205" s="46" t="str">
        <f t="shared" si="4"/>
        <v/>
      </c>
      <c r="H205" s="30"/>
      <c r="I205" s="39"/>
      <c r="J205" s="39"/>
      <c r="K205" s="30"/>
      <c r="L205" s="39"/>
      <c r="M205" s="39"/>
      <c r="N205" s="39"/>
      <c r="O205" s="30"/>
      <c r="P205" s="30"/>
      <c r="Q205" s="30"/>
      <c r="R205" s="30"/>
      <c r="S205" s="30"/>
      <c r="T205" s="30"/>
      <c r="U205" s="30"/>
      <c r="V205" s="30"/>
      <c r="W205" s="30"/>
      <c r="AB205" s="30"/>
      <c r="AH205" s="50"/>
      <c r="AI205" s="50"/>
      <c r="AJ205" s="50"/>
      <c r="AK205" s="50"/>
    </row>
    <row r="206" spans="1:37" s="31" customFormat="1">
      <c r="A206" s="46" t="str">
        <f t="shared" si="4"/>
        <v/>
      </c>
      <c r="H206" s="30"/>
      <c r="I206" s="39"/>
      <c r="J206" s="39"/>
      <c r="K206" s="30"/>
      <c r="L206" s="39"/>
      <c r="M206" s="39"/>
      <c r="N206" s="39"/>
      <c r="O206" s="30"/>
      <c r="P206" s="30"/>
      <c r="Q206" s="30"/>
      <c r="R206" s="30"/>
      <c r="S206" s="30"/>
      <c r="T206" s="30"/>
      <c r="U206" s="30"/>
      <c r="V206" s="30"/>
      <c r="W206" s="30"/>
      <c r="AB206" s="30"/>
      <c r="AH206" s="50"/>
      <c r="AI206" s="50"/>
      <c r="AJ206" s="50"/>
      <c r="AK206" s="50"/>
    </row>
    <row r="207" spans="1:37" s="31" customFormat="1">
      <c r="A207" s="46" t="str">
        <f t="shared" si="4"/>
        <v/>
      </c>
      <c r="H207" s="30"/>
      <c r="I207" s="39"/>
      <c r="J207" s="39"/>
      <c r="K207" s="30"/>
      <c r="L207" s="39"/>
      <c r="M207" s="39"/>
      <c r="N207" s="39"/>
      <c r="O207" s="30"/>
      <c r="P207" s="30"/>
      <c r="Q207" s="30"/>
      <c r="R207" s="30"/>
      <c r="S207" s="30"/>
      <c r="T207" s="30"/>
      <c r="U207" s="30"/>
      <c r="V207" s="30"/>
      <c r="W207" s="30"/>
      <c r="AB207" s="30"/>
      <c r="AH207" s="50"/>
      <c r="AI207" s="50"/>
      <c r="AJ207" s="50"/>
      <c r="AK207" s="50"/>
    </row>
    <row r="208" spans="1:37" s="31" customFormat="1">
      <c r="A208" s="46" t="str">
        <f t="shared" si="4"/>
        <v/>
      </c>
      <c r="H208" s="30"/>
      <c r="I208" s="39"/>
      <c r="J208" s="39"/>
      <c r="K208" s="30"/>
      <c r="L208" s="39"/>
      <c r="M208" s="39"/>
      <c r="N208" s="39"/>
      <c r="O208" s="30"/>
      <c r="P208" s="30"/>
      <c r="Q208" s="30"/>
      <c r="R208" s="30"/>
      <c r="S208" s="30"/>
      <c r="T208" s="30"/>
      <c r="U208" s="30"/>
      <c r="V208" s="30"/>
      <c r="W208" s="30"/>
      <c r="AB208" s="30"/>
      <c r="AH208" s="50"/>
      <c r="AI208" s="50"/>
      <c r="AJ208" s="50"/>
      <c r="AK208" s="50"/>
    </row>
    <row r="209" spans="1:37" s="31" customFormat="1">
      <c r="A209" s="46" t="str">
        <f t="shared" si="4"/>
        <v/>
      </c>
      <c r="H209" s="30"/>
      <c r="I209" s="39"/>
      <c r="J209" s="39"/>
      <c r="K209" s="30"/>
      <c r="L209" s="39"/>
      <c r="M209" s="39"/>
      <c r="N209" s="39"/>
      <c r="O209" s="30"/>
      <c r="P209" s="30"/>
      <c r="Q209" s="30"/>
      <c r="R209" s="30"/>
      <c r="S209" s="30"/>
      <c r="T209" s="30"/>
      <c r="U209" s="30"/>
      <c r="V209" s="30"/>
      <c r="W209" s="30"/>
      <c r="AB209" s="30"/>
      <c r="AH209" s="50"/>
      <c r="AI209" s="50"/>
      <c r="AJ209" s="50"/>
      <c r="AK209" s="50"/>
    </row>
    <row r="210" spans="1:37" s="31" customFormat="1">
      <c r="A210" s="46" t="str">
        <f t="shared" si="4"/>
        <v/>
      </c>
      <c r="H210" s="30"/>
      <c r="I210" s="39"/>
      <c r="J210" s="39"/>
      <c r="K210" s="30"/>
      <c r="L210" s="39"/>
      <c r="M210" s="39"/>
      <c r="N210" s="39"/>
      <c r="O210" s="30"/>
      <c r="P210" s="30"/>
      <c r="Q210" s="30"/>
      <c r="R210" s="30"/>
      <c r="S210" s="30"/>
      <c r="T210" s="30"/>
      <c r="U210" s="30"/>
      <c r="V210" s="30"/>
      <c r="W210" s="30"/>
      <c r="AB210" s="30"/>
      <c r="AH210" s="50"/>
      <c r="AI210" s="50"/>
      <c r="AJ210" s="50"/>
      <c r="AK210" s="50"/>
    </row>
    <row r="211" spans="1:37" s="31" customFormat="1">
      <c r="A211" s="46" t="str">
        <f t="shared" si="4"/>
        <v/>
      </c>
      <c r="H211" s="30"/>
      <c r="I211" s="39"/>
      <c r="J211" s="39"/>
      <c r="K211" s="30"/>
      <c r="L211" s="39"/>
      <c r="M211" s="39"/>
      <c r="N211" s="39"/>
      <c r="O211" s="30"/>
      <c r="P211" s="30"/>
      <c r="Q211" s="30"/>
      <c r="R211" s="30"/>
      <c r="S211" s="30"/>
      <c r="T211" s="30"/>
      <c r="U211" s="30"/>
      <c r="V211" s="30"/>
      <c r="W211" s="30"/>
      <c r="AB211" s="30"/>
      <c r="AH211" s="50"/>
      <c r="AI211" s="50"/>
      <c r="AJ211" s="50"/>
      <c r="AK211" s="50"/>
    </row>
    <row r="212" spans="1:37" s="31" customFormat="1">
      <c r="A212" s="46" t="str">
        <f t="shared" si="4"/>
        <v/>
      </c>
      <c r="H212" s="30"/>
      <c r="I212" s="39"/>
      <c r="J212" s="39"/>
      <c r="K212" s="30"/>
      <c r="L212" s="39"/>
      <c r="M212" s="39"/>
      <c r="N212" s="39"/>
      <c r="O212" s="30"/>
      <c r="P212" s="30"/>
      <c r="Q212" s="30"/>
      <c r="R212" s="30"/>
      <c r="S212" s="30"/>
      <c r="T212" s="30"/>
      <c r="U212" s="30"/>
      <c r="V212" s="30"/>
      <c r="W212" s="30"/>
      <c r="AB212" s="30"/>
      <c r="AH212" s="50"/>
      <c r="AI212" s="50"/>
      <c r="AJ212" s="50"/>
      <c r="AK212" s="50"/>
    </row>
    <row r="213" spans="1:37" s="31" customFormat="1">
      <c r="A213" s="46" t="str">
        <f t="shared" si="4"/>
        <v/>
      </c>
      <c r="H213" s="30"/>
      <c r="I213" s="39"/>
      <c r="J213" s="39"/>
      <c r="K213" s="30"/>
      <c r="L213" s="39"/>
      <c r="M213" s="39"/>
      <c r="N213" s="39"/>
      <c r="O213" s="30"/>
      <c r="P213" s="30"/>
      <c r="Q213" s="30"/>
      <c r="R213" s="30"/>
      <c r="S213" s="30"/>
      <c r="T213" s="30"/>
      <c r="U213" s="30"/>
      <c r="V213" s="30"/>
      <c r="W213" s="30"/>
      <c r="AB213" s="30"/>
      <c r="AH213" s="50"/>
      <c r="AI213" s="50"/>
      <c r="AJ213" s="50"/>
      <c r="AK213" s="50"/>
    </row>
    <row r="214" spans="1:37" s="31" customFormat="1">
      <c r="A214" s="46" t="str">
        <f t="shared" si="4"/>
        <v/>
      </c>
      <c r="H214" s="30"/>
      <c r="I214" s="39"/>
      <c r="J214" s="39"/>
      <c r="K214" s="30"/>
      <c r="L214" s="39"/>
      <c r="M214" s="39"/>
      <c r="N214" s="39"/>
      <c r="O214" s="30"/>
      <c r="P214" s="30"/>
      <c r="Q214" s="30"/>
      <c r="R214" s="30"/>
      <c r="S214" s="30"/>
      <c r="T214" s="30"/>
      <c r="U214" s="30"/>
      <c r="V214" s="30"/>
      <c r="W214" s="30"/>
      <c r="AB214" s="30"/>
      <c r="AH214" s="50"/>
      <c r="AI214" s="50"/>
      <c r="AJ214" s="50"/>
      <c r="AK214" s="50"/>
    </row>
    <row r="215" spans="1:37" s="31" customFormat="1">
      <c r="A215" s="46" t="str">
        <f t="shared" si="4"/>
        <v/>
      </c>
      <c r="H215" s="30"/>
      <c r="I215" s="39"/>
      <c r="J215" s="39"/>
      <c r="K215" s="30"/>
      <c r="L215" s="39"/>
      <c r="M215" s="39"/>
      <c r="N215" s="39"/>
      <c r="O215" s="30"/>
      <c r="P215" s="30"/>
      <c r="Q215" s="30"/>
      <c r="R215" s="30"/>
      <c r="S215" s="30"/>
      <c r="T215" s="30"/>
      <c r="U215" s="30"/>
      <c r="V215" s="30"/>
      <c r="W215" s="30"/>
      <c r="AB215" s="30"/>
      <c r="AH215" s="50"/>
      <c r="AI215" s="50"/>
      <c r="AJ215" s="50"/>
      <c r="AK215" s="50"/>
    </row>
    <row r="216" spans="1:37" s="31" customFormat="1">
      <c r="A216" s="46" t="str">
        <f t="shared" si="4"/>
        <v/>
      </c>
      <c r="H216" s="30"/>
      <c r="I216" s="39"/>
      <c r="J216" s="39"/>
      <c r="K216" s="30"/>
      <c r="L216" s="39"/>
      <c r="M216" s="39"/>
      <c r="N216" s="39"/>
      <c r="O216" s="30"/>
      <c r="P216" s="30"/>
      <c r="Q216" s="30"/>
      <c r="R216" s="30"/>
      <c r="S216" s="30"/>
      <c r="T216" s="30"/>
      <c r="U216" s="30"/>
      <c r="V216" s="30"/>
      <c r="W216" s="30"/>
      <c r="AB216" s="30"/>
      <c r="AH216" s="50"/>
      <c r="AI216" s="50"/>
      <c r="AJ216" s="50"/>
      <c r="AK216" s="50"/>
    </row>
    <row r="217" spans="1:37" s="31" customFormat="1">
      <c r="A217" s="46" t="str">
        <f t="shared" si="4"/>
        <v/>
      </c>
      <c r="H217" s="30"/>
      <c r="I217" s="39"/>
      <c r="J217" s="39"/>
      <c r="K217" s="30"/>
      <c r="L217" s="39"/>
      <c r="M217" s="39"/>
      <c r="N217" s="39"/>
      <c r="O217" s="30"/>
      <c r="P217" s="30"/>
      <c r="Q217" s="30"/>
      <c r="R217" s="30"/>
      <c r="S217" s="30"/>
      <c r="T217" s="30"/>
      <c r="U217" s="30"/>
      <c r="V217" s="30"/>
      <c r="W217" s="30"/>
      <c r="AB217" s="30"/>
      <c r="AH217" s="50"/>
      <c r="AI217" s="50"/>
      <c r="AJ217" s="50"/>
      <c r="AK217" s="50"/>
    </row>
    <row r="218" spans="1:37" s="31" customFormat="1">
      <c r="A218" s="46" t="str">
        <f t="shared" si="4"/>
        <v/>
      </c>
      <c r="H218" s="30"/>
      <c r="I218" s="39"/>
      <c r="J218" s="39"/>
      <c r="K218" s="30"/>
      <c r="L218" s="39"/>
      <c r="M218" s="39"/>
      <c r="N218" s="39"/>
      <c r="O218" s="30"/>
      <c r="P218" s="30"/>
      <c r="Q218" s="30"/>
      <c r="R218" s="30"/>
      <c r="S218" s="30"/>
      <c r="T218" s="30"/>
      <c r="U218" s="30"/>
      <c r="V218" s="30"/>
      <c r="W218" s="30"/>
      <c r="AB218" s="30"/>
      <c r="AH218" s="50"/>
      <c r="AI218" s="50"/>
      <c r="AJ218" s="50"/>
      <c r="AK218" s="50"/>
    </row>
    <row r="219" spans="1:37" s="31" customFormat="1">
      <c r="A219" s="46" t="str">
        <f t="shared" si="4"/>
        <v/>
      </c>
      <c r="H219" s="30"/>
      <c r="I219" s="39"/>
      <c r="J219" s="39"/>
      <c r="K219" s="30"/>
      <c r="L219" s="39"/>
      <c r="M219" s="39"/>
      <c r="N219" s="39"/>
      <c r="O219" s="30"/>
      <c r="P219" s="30"/>
      <c r="Q219" s="30"/>
      <c r="R219" s="30"/>
      <c r="S219" s="30"/>
      <c r="T219" s="30"/>
      <c r="U219" s="30"/>
      <c r="V219" s="30"/>
      <c r="W219" s="30"/>
      <c r="AB219" s="30"/>
      <c r="AH219" s="50"/>
      <c r="AI219" s="50"/>
      <c r="AJ219" s="50"/>
      <c r="AK219" s="50"/>
    </row>
    <row r="220" spans="1:37" s="31" customFormat="1">
      <c r="A220" s="46" t="str">
        <f t="shared" si="4"/>
        <v/>
      </c>
      <c r="H220" s="30"/>
      <c r="I220" s="39"/>
      <c r="J220" s="39"/>
      <c r="K220" s="30"/>
      <c r="L220" s="39"/>
      <c r="M220" s="39"/>
      <c r="N220" s="39"/>
      <c r="O220" s="30"/>
      <c r="P220" s="30"/>
      <c r="Q220" s="30"/>
      <c r="R220" s="30"/>
      <c r="S220" s="30"/>
      <c r="T220" s="30"/>
      <c r="U220" s="30"/>
      <c r="V220" s="30"/>
      <c r="W220" s="30"/>
      <c r="AB220" s="30"/>
      <c r="AH220" s="50"/>
      <c r="AI220" s="50"/>
      <c r="AJ220" s="50"/>
      <c r="AK220" s="50"/>
    </row>
    <row r="221" spans="1:37" s="31" customFormat="1">
      <c r="A221" s="46" t="str">
        <f t="shared" si="4"/>
        <v/>
      </c>
      <c r="H221" s="30"/>
      <c r="I221" s="39"/>
      <c r="J221" s="39"/>
      <c r="K221" s="30"/>
      <c r="L221" s="39"/>
      <c r="M221" s="39"/>
      <c r="N221" s="39"/>
      <c r="O221" s="30"/>
      <c r="P221" s="30"/>
      <c r="Q221" s="30"/>
      <c r="R221" s="30"/>
      <c r="S221" s="30"/>
      <c r="T221" s="30"/>
      <c r="U221" s="30"/>
      <c r="V221" s="30"/>
      <c r="W221" s="30"/>
      <c r="AB221" s="30"/>
      <c r="AH221" s="50"/>
      <c r="AI221" s="50"/>
      <c r="AJ221" s="50"/>
      <c r="AK221" s="50"/>
    </row>
    <row r="222" spans="1:37" s="31" customFormat="1">
      <c r="A222" s="46" t="str">
        <f t="shared" si="4"/>
        <v/>
      </c>
      <c r="H222" s="30"/>
      <c r="I222" s="39"/>
      <c r="J222" s="39"/>
      <c r="K222" s="30"/>
      <c r="L222" s="39"/>
      <c r="M222" s="39"/>
      <c r="N222" s="39"/>
      <c r="O222" s="30"/>
      <c r="P222" s="30"/>
      <c r="Q222" s="30"/>
      <c r="R222" s="30"/>
      <c r="S222" s="30"/>
      <c r="T222" s="30"/>
      <c r="U222" s="30"/>
      <c r="V222" s="30"/>
      <c r="W222" s="30"/>
      <c r="AB222" s="30"/>
      <c r="AH222" s="50"/>
      <c r="AI222" s="50"/>
      <c r="AJ222" s="50"/>
      <c r="AK222" s="50"/>
    </row>
    <row r="223" spans="1:37" s="31" customFormat="1">
      <c r="A223" s="46" t="str">
        <f t="shared" si="4"/>
        <v/>
      </c>
      <c r="H223" s="30"/>
      <c r="I223" s="39"/>
      <c r="J223" s="39"/>
      <c r="K223" s="30"/>
      <c r="L223" s="39"/>
      <c r="M223" s="39"/>
      <c r="N223" s="39"/>
      <c r="O223" s="30"/>
      <c r="P223" s="30"/>
      <c r="Q223" s="30"/>
      <c r="R223" s="30"/>
      <c r="S223" s="30"/>
      <c r="T223" s="30"/>
      <c r="U223" s="30"/>
      <c r="V223" s="30"/>
      <c r="W223" s="30"/>
      <c r="AB223" s="30"/>
      <c r="AH223" s="50"/>
      <c r="AI223" s="50"/>
      <c r="AJ223" s="50"/>
      <c r="AK223" s="50"/>
    </row>
    <row r="224" spans="1:37" s="31" customFormat="1">
      <c r="A224" s="46" t="str">
        <f t="shared" si="4"/>
        <v/>
      </c>
      <c r="H224" s="30"/>
      <c r="I224" s="39"/>
      <c r="J224" s="39"/>
      <c r="K224" s="30"/>
      <c r="L224" s="39"/>
      <c r="M224" s="39"/>
      <c r="N224" s="39"/>
      <c r="O224" s="30"/>
      <c r="P224" s="30"/>
      <c r="Q224" s="30"/>
      <c r="R224" s="30"/>
      <c r="S224" s="30"/>
      <c r="T224" s="30"/>
      <c r="U224" s="30"/>
      <c r="V224" s="30"/>
      <c r="W224" s="30"/>
      <c r="AB224" s="30"/>
      <c r="AH224" s="50"/>
      <c r="AI224" s="50"/>
      <c r="AJ224" s="50"/>
      <c r="AK224" s="50"/>
    </row>
    <row r="225" spans="1:37" s="31" customFormat="1">
      <c r="A225" s="46" t="str">
        <f t="shared" si="4"/>
        <v/>
      </c>
      <c r="H225" s="30"/>
      <c r="I225" s="39"/>
      <c r="J225" s="39"/>
      <c r="K225" s="30"/>
      <c r="L225" s="39"/>
      <c r="M225" s="39"/>
      <c r="N225" s="39"/>
      <c r="O225" s="30"/>
      <c r="P225" s="30"/>
      <c r="Q225" s="30"/>
      <c r="R225" s="30"/>
      <c r="S225" s="30"/>
      <c r="T225" s="30"/>
      <c r="U225" s="30"/>
      <c r="V225" s="30"/>
      <c r="W225" s="30"/>
      <c r="AB225" s="30"/>
      <c r="AH225" s="50"/>
      <c r="AI225" s="50"/>
      <c r="AJ225" s="50"/>
      <c r="AK225" s="50"/>
    </row>
    <row r="226" spans="1:37" s="31" customFormat="1">
      <c r="A226" s="46" t="str">
        <f t="shared" si="4"/>
        <v/>
      </c>
      <c r="H226" s="30"/>
      <c r="I226" s="39"/>
      <c r="J226" s="39"/>
      <c r="K226" s="30"/>
      <c r="L226" s="39"/>
      <c r="M226" s="39"/>
      <c r="N226" s="39"/>
      <c r="O226" s="30"/>
      <c r="P226" s="30"/>
      <c r="Q226" s="30"/>
      <c r="R226" s="30"/>
      <c r="S226" s="30"/>
      <c r="T226" s="30"/>
      <c r="U226" s="30"/>
      <c r="V226" s="30"/>
      <c r="W226" s="30"/>
      <c r="AB226" s="30"/>
      <c r="AH226" s="50"/>
      <c r="AI226" s="50"/>
      <c r="AJ226" s="50"/>
      <c r="AK226" s="50"/>
    </row>
    <row r="227" spans="1:37" s="31" customFormat="1">
      <c r="A227" s="46" t="str">
        <f t="shared" si="4"/>
        <v/>
      </c>
      <c r="H227" s="30"/>
      <c r="I227" s="39"/>
      <c r="J227" s="39"/>
      <c r="K227" s="30"/>
      <c r="L227" s="39"/>
      <c r="M227" s="39"/>
      <c r="N227" s="39"/>
      <c r="O227" s="30"/>
      <c r="P227" s="30"/>
      <c r="Q227" s="30"/>
      <c r="R227" s="30"/>
      <c r="S227" s="30"/>
      <c r="T227" s="30"/>
      <c r="U227" s="30"/>
      <c r="V227" s="30"/>
      <c r="W227" s="30"/>
      <c r="AB227" s="30"/>
      <c r="AH227" s="50"/>
      <c r="AI227" s="50"/>
      <c r="AJ227" s="50"/>
      <c r="AK227" s="50"/>
    </row>
    <row r="228" spans="1:37" s="31" customFormat="1">
      <c r="A228" s="46" t="str">
        <f t="shared" si="4"/>
        <v/>
      </c>
      <c r="H228" s="30"/>
      <c r="I228" s="39"/>
      <c r="J228" s="39"/>
      <c r="K228" s="30"/>
      <c r="L228" s="39"/>
      <c r="M228" s="39"/>
      <c r="N228" s="39"/>
      <c r="O228" s="30"/>
      <c r="P228" s="30"/>
      <c r="Q228" s="30"/>
      <c r="R228" s="30"/>
      <c r="S228" s="30"/>
      <c r="T228" s="30"/>
      <c r="U228" s="30"/>
      <c r="V228" s="30"/>
      <c r="W228" s="30"/>
      <c r="AB228" s="30"/>
      <c r="AH228" s="50"/>
      <c r="AI228" s="50"/>
      <c r="AJ228" s="50"/>
      <c r="AK228" s="50"/>
    </row>
    <row r="229" spans="1:37" s="31" customFormat="1">
      <c r="A229" s="46" t="str">
        <f t="shared" si="4"/>
        <v/>
      </c>
      <c r="H229" s="30"/>
      <c r="I229" s="39"/>
      <c r="J229" s="39"/>
      <c r="K229" s="30"/>
      <c r="L229" s="39"/>
      <c r="M229" s="39"/>
      <c r="N229" s="39"/>
      <c r="O229" s="30"/>
      <c r="P229" s="30"/>
      <c r="Q229" s="30"/>
      <c r="R229" s="30"/>
      <c r="S229" s="30"/>
      <c r="T229" s="30"/>
      <c r="U229" s="30"/>
      <c r="V229" s="30"/>
      <c r="W229" s="30"/>
      <c r="AB229" s="30"/>
      <c r="AH229" s="50"/>
      <c r="AI229" s="50"/>
      <c r="AJ229" s="50"/>
      <c r="AK229" s="50"/>
    </row>
    <row r="230" spans="1:37" s="31" customFormat="1">
      <c r="A230" s="46" t="str">
        <f t="shared" si="4"/>
        <v/>
      </c>
      <c r="H230" s="30"/>
      <c r="I230" s="39"/>
      <c r="J230" s="39"/>
      <c r="K230" s="30"/>
      <c r="L230" s="39"/>
      <c r="M230" s="39"/>
      <c r="N230" s="39"/>
      <c r="O230" s="30"/>
      <c r="P230" s="30"/>
      <c r="Q230" s="30"/>
      <c r="R230" s="30"/>
      <c r="S230" s="30"/>
      <c r="T230" s="30"/>
      <c r="U230" s="30"/>
      <c r="V230" s="30"/>
      <c r="W230" s="30"/>
      <c r="AB230" s="30"/>
      <c r="AH230" s="50"/>
      <c r="AI230" s="50"/>
      <c r="AJ230" s="50"/>
      <c r="AK230" s="50"/>
    </row>
    <row r="231" spans="1:37" s="31" customFormat="1">
      <c r="A231" s="46" t="str">
        <f t="shared" si="4"/>
        <v/>
      </c>
      <c r="H231" s="30"/>
      <c r="I231" s="39"/>
      <c r="J231" s="39"/>
      <c r="K231" s="30"/>
      <c r="L231" s="39"/>
      <c r="M231" s="39"/>
      <c r="N231" s="39"/>
      <c r="O231" s="30"/>
      <c r="P231" s="30"/>
      <c r="Q231" s="30"/>
      <c r="R231" s="30"/>
      <c r="S231" s="30"/>
      <c r="T231" s="30"/>
      <c r="U231" s="30"/>
      <c r="V231" s="30"/>
      <c r="W231" s="30"/>
      <c r="AB231" s="30"/>
      <c r="AH231" s="50"/>
      <c r="AI231" s="50"/>
      <c r="AJ231" s="50"/>
      <c r="AK231" s="50"/>
    </row>
    <row r="232" spans="1:37" s="31" customFormat="1">
      <c r="A232" s="46" t="str">
        <f t="shared" si="4"/>
        <v/>
      </c>
      <c r="H232" s="30"/>
      <c r="I232" s="39"/>
      <c r="J232" s="39"/>
      <c r="K232" s="30"/>
      <c r="L232" s="39"/>
      <c r="M232" s="39"/>
      <c r="N232" s="39"/>
      <c r="O232" s="30"/>
      <c r="P232" s="30"/>
      <c r="Q232" s="30"/>
      <c r="R232" s="30"/>
      <c r="S232" s="30"/>
      <c r="T232" s="30"/>
      <c r="U232" s="30"/>
      <c r="V232" s="30"/>
      <c r="W232" s="30"/>
      <c r="AB232" s="30"/>
      <c r="AH232" s="50"/>
      <c r="AI232" s="50"/>
      <c r="AJ232" s="50"/>
      <c r="AK232" s="50"/>
    </row>
    <row r="233" spans="1:37" s="31" customFormat="1">
      <c r="A233" s="46" t="str">
        <f t="shared" si="4"/>
        <v/>
      </c>
      <c r="H233" s="30"/>
      <c r="I233" s="39"/>
      <c r="J233" s="39"/>
      <c r="K233" s="30"/>
      <c r="L233" s="39"/>
      <c r="M233" s="39"/>
      <c r="N233" s="39"/>
      <c r="O233" s="30"/>
      <c r="P233" s="30"/>
      <c r="Q233" s="30"/>
      <c r="R233" s="30"/>
      <c r="S233" s="30"/>
      <c r="T233" s="30"/>
      <c r="U233" s="30"/>
      <c r="V233" s="30"/>
      <c r="W233" s="30"/>
      <c r="AB233" s="30"/>
      <c r="AH233" s="50"/>
      <c r="AI233" s="50"/>
      <c r="AJ233" s="50"/>
      <c r="AK233" s="50"/>
    </row>
    <row r="234" spans="1:37" s="31" customFormat="1">
      <c r="A234" s="46" t="str">
        <f t="shared" si="4"/>
        <v/>
      </c>
      <c r="H234" s="30"/>
      <c r="I234" s="39"/>
      <c r="J234" s="39"/>
      <c r="K234" s="30"/>
      <c r="L234" s="39"/>
      <c r="M234" s="39"/>
      <c r="N234" s="39"/>
      <c r="O234" s="30"/>
      <c r="P234" s="30"/>
      <c r="Q234" s="30"/>
      <c r="R234" s="30"/>
      <c r="S234" s="30"/>
      <c r="T234" s="30"/>
      <c r="U234" s="30"/>
      <c r="V234" s="30"/>
      <c r="W234" s="30"/>
      <c r="AB234" s="30"/>
      <c r="AH234" s="50"/>
      <c r="AI234" s="50"/>
      <c r="AJ234" s="50"/>
      <c r="AK234" s="50"/>
    </row>
    <row r="235" spans="1:37" s="31" customFormat="1">
      <c r="A235" s="46" t="str">
        <f t="shared" si="4"/>
        <v/>
      </c>
      <c r="H235" s="30"/>
      <c r="I235" s="39"/>
      <c r="J235" s="39"/>
      <c r="K235" s="30"/>
      <c r="L235" s="39"/>
      <c r="M235" s="39"/>
      <c r="N235" s="39"/>
      <c r="O235" s="30"/>
      <c r="P235" s="30"/>
      <c r="Q235" s="30"/>
      <c r="R235" s="30"/>
      <c r="S235" s="30"/>
      <c r="T235" s="30"/>
      <c r="U235" s="30"/>
      <c r="V235" s="30"/>
      <c r="W235" s="30"/>
      <c r="AB235" s="30"/>
      <c r="AH235" s="50"/>
      <c r="AI235" s="50"/>
      <c r="AJ235" s="50"/>
      <c r="AK235" s="50"/>
    </row>
    <row r="236" spans="1:37" s="31" customFormat="1">
      <c r="A236" s="46" t="str">
        <f t="shared" si="4"/>
        <v/>
      </c>
      <c r="H236" s="30"/>
      <c r="I236" s="39"/>
      <c r="J236" s="39"/>
      <c r="K236" s="30"/>
      <c r="L236" s="39"/>
      <c r="M236" s="39"/>
      <c r="N236" s="39"/>
      <c r="O236" s="30"/>
      <c r="P236" s="30"/>
      <c r="Q236" s="30"/>
      <c r="R236" s="30"/>
      <c r="S236" s="30"/>
      <c r="T236" s="30"/>
      <c r="U236" s="30"/>
      <c r="V236" s="30"/>
      <c r="W236" s="30"/>
      <c r="AB236" s="30"/>
      <c r="AH236" s="50"/>
      <c r="AI236" s="50"/>
      <c r="AJ236" s="50"/>
      <c r="AK236" s="50"/>
    </row>
    <row r="237" spans="1:37" s="31" customFormat="1">
      <c r="A237" s="46" t="str">
        <f t="shared" si="4"/>
        <v/>
      </c>
      <c r="H237" s="30"/>
      <c r="I237" s="39"/>
      <c r="J237" s="39"/>
      <c r="K237" s="30"/>
      <c r="L237" s="39"/>
      <c r="M237" s="39"/>
      <c r="N237" s="39"/>
      <c r="O237" s="30"/>
      <c r="P237" s="30"/>
      <c r="Q237" s="30"/>
      <c r="R237" s="30"/>
      <c r="S237" s="30"/>
      <c r="T237" s="30"/>
      <c r="U237" s="30"/>
      <c r="V237" s="30"/>
      <c r="W237" s="30"/>
      <c r="AB237" s="30"/>
      <c r="AH237" s="50"/>
      <c r="AI237" s="50"/>
      <c r="AJ237" s="50"/>
      <c r="AK237" s="50"/>
    </row>
    <row r="238" spans="1:37" s="31" customFormat="1">
      <c r="A238" s="46" t="str">
        <f t="shared" si="4"/>
        <v/>
      </c>
      <c r="H238" s="30"/>
      <c r="I238" s="39"/>
      <c r="J238" s="39"/>
      <c r="K238" s="30"/>
      <c r="L238" s="39"/>
      <c r="M238" s="39"/>
      <c r="N238" s="39"/>
      <c r="O238" s="30"/>
      <c r="P238" s="30"/>
      <c r="Q238" s="30"/>
      <c r="R238" s="30"/>
      <c r="S238" s="30"/>
      <c r="T238" s="30"/>
      <c r="U238" s="30"/>
      <c r="V238" s="30"/>
      <c r="W238" s="30"/>
      <c r="AB238" s="30"/>
      <c r="AH238" s="50"/>
      <c r="AI238" s="50"/>
      <c r="AJ238" s="50"/>
      <c r="AK238" s="50"/>
    </row>
    <row r="239" spans="1:37" s="31" customFormat="1">
      <c r="A239" s="46" t="str">
        <f t="shared" si="4"/>
        <v/>
      </c>
      <c r="H239" s="30"/>
      <c r="I239" s="39"/>
      <c r="J239" s="39"/>
      <c r="K239" s="30"/>
      <c r="L239" s="39"/>
      <c r="M239" s="39"/>
      <c r="N239" s="39"/>
      <c r="O239" s="30"/>
      <c r="P239" s="30"/>
      <c r="Q239" s="30"/>
      <c r="R239" s="30"/>
      <c r="S239" s="30"/>
      <c r="T239" s="30"/>
      <c r="U239" s="30"/>
      <c r="V239" s="30"/>
      <c r="W239" s="30"/>
      <c r="AB239" s="30"/>
      <c r="AH239" s="50"/>
      <c r="AI239" s="50"/>
      <c r="AJ239" s="50"/>
      <c r="AK239" s="50"/>
    </row>
    <row r="240" spans="1:37" s="31" customFormat="1">
      <c r="A240" s="46" t="str">
        <f t="shared" si="4"/>
        <v/>
      </c>
      <c r="H240" s="30"/>
      <c r="I240" s="39"/>
      <c r="J240" s="39"/>
      <c r="K240" s="30"/>
      <c r="L240" s="39"/>
      <c r="M240" s="39"/>
      <c r="N240" s="39"/>
      <c r="O240" s="30"/>
      <c r="P240" s="30"/>
      <c r="Q240" s="30"/>
      <c r="R240" s="30"/>
      <c r="S240" s="30"/>
      <c r="T240" s="30"/>
      <c r="U240" s="30"/>
      <c r="V240" s="30"/>
      <c r="W240" s="30"/>
      <c r="AB240" s="30"/>
      <c r="AH240" s="50"/>
      <c r="AI240" s="50"/>
      <c r="AJ240" s="50"/>
      <c r="AK240" s="50"/>
    </row>
    <row r="241" spans="1:37" s="31" customFormat="1">
      <c r="A241" s="46" t="str">
        <f t="shared" si="4"/>
        <v/>
      </c>
      <c r="H241" s="30"/>
      <c r="I241" s="39"/>
      <c r="J241" s="39"/>
      <c r="K241" s="30"/>
      <c r="L241" s="39"/>
      <c r="M241" s="39"/>
      <c r="N241" s="39"/>
      <c r="O241" s="30"/>
      <c r="P241" s="30"/>
      <c r="Q241" s="30"/>
      <c r="R241" s="30"/>
      <c r="S241" s="30"/>
      <c r="T241" s="30"/>
      <c r="U241" s="30"/>
      <c r="V241" s="30"/>
      <c r="W241" s="30"/>
      <c r="AB241" s="30"/>
      <c r="AH241" s="50"/>
      <c r="AI241" s="50"/>
      <c r="AJ241" s="50"/>
      <c r="AK241" s="50"/>
    </row>
    <row r="242" spans="1:37" s="31" customFormat="1">
      <c r="A242" s="46" t="str">
        <f t="shared" si="4"/>
        <v/>
      </c>
      <c r="H242" s="30"/>
      <c r="I242" s="39"/>
      <c r="J242" s="39"/>
      <c r="K242" s="30"/>
      <c r="L242" s="39"/>
      <c r="M242" s="39"/>
      <c r="N242" s="39"/>
      <c r="O242" s="30"/>
      <c r="P242" s="30"/>
      <c r="Q242" s="30"/>
      <c r="R242" s="30"/>
      <c r="S242" s="30"/>
      <c r="T242" s="30"/>
      <c r="U242" s="30"/>
      <c r="V242" s="30"/>
      <c r="W242" s="30"/>
      <c r="AB242" s="30"/>
      <c r="AH242" s="50"/>
      <c r="AI242" s="50"/>
      <c r="AJ242" s="50"/>
      <c r="AK242" s="50"/>
    </row>
    <row r="243" spans="1:37" s="31" customFormat="1">
      <c r="A243" s="46" t="str">
        <f t="shared" si="4"/>
        <v/>
      </c>
      <c r="H243" s="30"/>
      <c r="I243" s="39"/>
      <c r="J243" s="39"/>
      <c r="K243" s="30"/>
      <c r="L243" s="39"/>
      <c r="M243" s="39"/>
      <c r="N243" s="39"/>
      <c r="O243" s="30"/>
      <c r="P243" s="30"/>
      <c r="Q243" s="30"/>
      <c r="R243" s="30"/>
      <c r="S243" s="30"/>
      <c r="T243" s="30"/>
      <c r="U243" s="30"/>
      <c r="V243" s="30"/>
      <c r="W243" s="30"/>
      <c r="AB243" s="30"/>
      <c r="AH243" s="50"/>
      <c r="AI243" s="50"/>
      <c r="AJ243" s="50"/>
      <c r="AK243" s="50"/>
    </row>
    <row r="244" spans="1:37" s="31" customFormat="1">
      <c r="A244" s="46" t="str">
        <f t="shared" si="4"/>
        <v/>
      </c>
      <c r="H244" s="30"/>
      <c r="I244" s="39"/>
      <c r="J244" s="39"/>
      <c r="K244" s="30"/>
      <c r="L244" s="39"/>
      <c r="M244" s="39"/>
      <c r="N244" s="39"/>
      <c r="O244" s="30"/>
      <c r="P244" s="30"/>
      <c r="Q244" s="30"/>
      <c r="R244" s="30"/>
      <c r="S244" s="30"/>
      <c r="T244" s="30"/>
      <c r="U244" s="30"/>
      <c r="V244" s="30"/>
      <c r="W244" s="30"/>
      <c r="AB244" s="30"/>
      <c r="AH244" s="50"/>
      <c r="AI244" s="50"/>
      <c r="AJ244" s="50"/>
      <c r="AK244" s="50"/>
    </row>
    <row r="245" spans="1:37" s="31" customFormat="1">
      <c r="A245" s="46" t="str">
        <f t="shared" si="4"/>
        <v/>
      </c>
      <c r="H245" s="30"/>
      <c r="I245" s="39"/>
      <c r="J245" s="39"/>
      <c r="K245" s="30"/>
      <c r="L245" s="39"/>
      <c r="M245" s="39"/>
      <c r="N245" s="39"/>
      <c r="O245" s="30"/>
      <c r="P245" s="30"/>
      <c r="Q245" s="30"/>
      <c r="R245" s="30"/>
      <c r="S245" s="30"/>
      <c r="T245" s="30"/>
      <c r="U245" s="30"/>
      <c r="V245" s="30"/>
      <c r="W245" s="30"/>
      <c r="AB245" s="30"/>
      <c r="AH245" s="50"/>
      <c r="AI245" s="50"/>
      <c r="AJ245" s="50"/>
      <c r="AK245" s="50"/>
    </row>
    <row r="246" spans="1:37" s="31" customFormat="1">
      <c r="A246" s="46" t="str">
        <f t="shared" si="4"/>
        <v/>
      </c>
      <c r="H246" s="30"/>
      <c r="I246" s="39"/>
      <c r="J246" s="39"/>
      <c r="K246" s="30"/>
      <c r="L246" s="39"/>
      <c r="M246" s="39"/>
      <c r="N246" s="39"/>
      <c r="O246" s="30"/>
      <c r="P246" s="30"/>
      <c r="Q246" s="30"/>
      <c r="R246" s="30"/>
      <c r="S246" s="30"/>
      <c r="T246" s="30"/>
      <c r="U246" s="30"/>
      <c r="V246" s="30"/>
      <c r="W246" s="30"/>
      <c r="AB246" s="30"/>
      <c r="AH246" s="50"/>
      <c r="AI246" s="50"/>
      <c r="AJ246" s="50"/>
      <c r="AK246" s="50"/>
    </row>
    <row r="247" spans="1:37" s="31" customFormat="1">
      <c r="A247" s="46" t="str">
        <f t="shared" si="4"/>
        <v/>
      </c>
      <c r="H247" s="30"/>
      <c r="I247" s="39"/>
      <c r="J247" s="39"/>
      <c r="K247" s="30"/>
      <c r="L247" s="39"/>
      <c r="M247" s="39"/>
      <c r="N247" s="39"/>
      <c r="O247" s="30"/>
      <c r="P247" s="30"/>
      <c r="Q247" s="30"/>
      <c r="R247" s="30"/>
      <c r="S247" s="30"/>
      <c r="T247" s="30"/>
      <c r="U247" s="30"/>
      <c r="V247" s="30"/>
      <c r="W247" s="30"/>
      <c r="AB247" s="30"/>
      <c r="AH247" s="50"/>
      <c r="AI247" s="50"/>
      <c r="AJ247" s="50"/>
      <c r="AK247" s="50"/>
    </row>
    <row r="248" spans="1:37" s="31" customFormat="1">
      <c r="A248" s="46" t="str">
        <f t="shared" si="4"/>
        <v/>
      </c>
      <c r="H248" s="30"/>
      <c r="I248" s="39"/>
      <c r="J248" s="39"/>
      <c r="K248" s="30"/>
      <c r="L248" s="39"/>
      <c r="M248" s="39"/>
      <c r="N248" s="39"/>
      <c r="O248" s="30"/>
      <c r="P248" s="30"/>
      <c r="Q248" s="30"/>
      <c r="R248" s="30"/>
      <c r="S248" s="30"/>
      <c r="T248" s="30"/>
      <c r="U248" s="30"/>
      <c r="V248" s="30"/>
      <c r="W248" s="30"/>
      <c r="AB248" s="30"/>
      <c r="AH248" s="50"/>
      <c r="AI248" s="50"/>
      <c r="AJ248" s="50"/>
      <c r="AK248" s="50"/>
    </row>
    <row r="249" spans="1:37" s="31" customFormat="1">
      <c r="A249" s="46" t="str">
        <f t="shared" si="4"/>
        <v/>
      </c>
      <c r="H249" s="30"/>
      <c r="I249" s="39"/>
      <c r="J249" s="39"/>
      <c r="K249" s="30"/>
      <c r="L249" s="39"/>
      <c r="M249" s="39"/>
      <c r="N249" s="39"/>
      <c r="O249" s="30"/>
      <c r="P249" s="30"/>
      <c r="Q249" s="30"/>
      <c r="R249" s="30"/>
      <c r="S249" s="30"/>
      <c r="T249" s="30"/>
      <c r="U249" s="30"/>
      <c r="V249" s="30"/>
      <c r="W249" s="30"/>
      <c r="AB249" s="30"/>
      <c r="AH249" s="50"/>
      <c r="AI249" s="50"/>
      <c r="AJ249" s="50"/>
      <c r="AK249" s="50"/>
    </row>
    <row r="250" spans="1:37" s="31" customFormat="1">
      <c r="A250" s="46" t="str">
        <f t="shared" si="4"/>
        <v/>
      </c>
      <c r="H250" s="30"/>
      <c r="I250" s="39"/>
      <c r="J250" s="39"/>
      <c r="K250" s="30"/>
      <c r="L250" s="39"/>
      <c r="M250" s="39"/>
      <c r="N250" s="39"/>
      <c r="O250" s="30"/>
      <c r="P250" s="30"/>
      <c r="Q250" s="30"/>
      <c r="R250" s="30"/>
      <c r="S250" s="30"/>
      <c r="T250" s="30"/>
      <c r="U250" s="30"/>
      <c r="V250" s="30"/>
      <c r="W250" s="30"/>
      <c r="AB250" s="30"/>
      <c r="AH250" s="50"/>
      <c r="AI250" s="50"/>
      <c r="AJ250" s="50"/>
      <c r="AK250" s="50"/>
    </row>
    <row r="251" spans="1:37" s="31" customFormat="1">
      <c r="A251" s="46" t="str">
        <f t="shared" si="4"/>
        <v/>
      </c>
      <c r="H251" s="30"/>
      <c r="I251" s="39"/>
      <c r="J251" s="39"/>
      <c r="K251" s="30"/>
      <c r="L251" s="39"/>
      <c r="M251" s="39"/>
      <c r="N251" s="39"/>
      <c r="O251" s="30"/>
      <c r="P251" s="30"/>
      <c r="Q251" s="30"/>
      <c r="R251" s="30"/>
      <c r="S251" s="30"/>
      <c r="T251" s="30"/>
      <c r="U251" s="30"/>
      <c r="V251" s="30"/>
      <c r="W251" s="30"/>
      <c r="AB251" s="30"/>
      <c r="AH251" s="50"/>
      <c r="AI251" s="50"/>
      <c r="AJ251" s="50"/>
      <c r="AK251" s="50"/>
    </row>
    <row r="252" spans="1:37" s="31" customFormat="1">
      <c r="A252" s="46" t="str">
        <f t="shared" si="4"/>
        <v/>
      </c>
      <c r="H252" s="30"/>
      <c r="I252" s="39"/>
      <c r="J252" s="39"/>
      <c r="K252" s="30"/>
      <c r="L252" s="39"/>
      <c r="M252" s="39"/>
      <c r="N252" s="39"/>
      <c r="O252" s="30"/>
      <c r="P252" s="30"/>
      <c r="Q252" s="30"/>
      <c r="R252" s="30"/>
      <c r="S252" s="30"/>
      <c r="T252" s="30"/>
      <c r="U252" s="30"/>
      <c r="V252" s="30"/>
      <c r="W252" s="30"/>
      <c r="AB252" s="30"/>
      <c r="AH252" s="50"/>
      <c r="AI252" s="50"/>
      <c r="AJ252" s="50"/>
      <c r="AK252" s="50"/>
    </row>
    <row r="253" spans="1:37" s="31" customFormat="1">
      <c r="A253" s="46" t="str">
        <f t="shared" si="4"/>
        <v/>
      </c>
      <c r="H253" s="30"/>
      <c r="I253" s="39"/>
      <c r="J253" s="39"/>
      <c r="K253" s="30"/>
      <c r="L253" s="39"/>
      <c r="M253" s="39"/>
      <c r="N253" s="39"/>
      <c r="O253" s="30"/>
      <c r="P253" s="30"/>
      <c r="Q253" s="30"/>
      <c r="R253" s="30"/>
      <c r="S253" s="30"/>
      <c r="T253" s="30"/>
      <c r="U253" s="30"/>
      <c r="V253" s="30"/>
      <c r="W253" s="30"/>
      <c r="AB253" s="30"/>
      <c r="AH253" s="50"/>
      <c r="AI253" s="50"/>
      <c r="AJ253" s="50"/>
      <c r="AK253" s="50"/>
    </row>
    <row r="254" spans="1:37" s="31" customFormat="1">
      <c r="A254" s="46" t="str">
        <f t="shared" si="4"/>
        <v/>
      </c>
      <c r="H254" s="30"/>
      <c r="I254" s="39"/>
      <c r="J254" s="39"/>
      <c r="K254" s="30"/>
      <c r="L254" s="39"/>
      <c r="M254" s="39"/>
      <c r="N254" s="39"/>
      <c r="O254" s="30"/>
      <c r="P254" s="30"/>
      <c r="Q254" s="30"/>
      <c r="R254" s="30"/>
      <c r="S254" s="30"/>
      <c r="T254" s="30"/>
      <c r="U254" s="30"/>
      <c r="V254" s="30"/>
      <c r="W254" s="30"/>
      <c r="AB254" s="30"/>
      <c r="AH254" s="50"/>
      <c r="AI254" s="50"/>
      <c r="AJ254" s="50"/>
      <c r="AK254" s="50"/>
    </row>
    <row r="255" spans="1:37" s="31" customFormat="1">
      <c r="A255" s="46" t="str">
        <f t="shared" si="4"/>
        <v/>
      </c>
      <c r="H255" s="30"/>
      <c r="I255" s="39"/>
      <c r="J255" s="39"/>
      <c r="K255" s="30"/>
      <c r="L255" s="39"/>
      <c r="M255" s="39"/>
      <c r="N255" s="39"/>
      <c r="O255" s="30"/>
      <c r="P255" s="30"/>
      <c r="Q255" s="30"/>
      <c r="R255" s="30"/>
      <c r="S255" s="30"/>
      <c r="T255" s="30"/>
      <c r="U255" s="30"/>
      <c r="V255" s="30"/>
      <c r="W255" s="30"/>
      <c r="AB255" s="30"/>
      <c r="AH255" s="50"/>
      <c r="AI255" s="50"/>
      <c r="AJ255" s="50"/>
      <c r="AK255" s="50"/>
    </row>
    <row r="256" spans="1:37" s="31" customFormat="1">
      <c r="A256" s="46" t="str">
        <f t="shared" si="4"/>
        <v/>
      </c>
      <c r="H256" s="30"/>
      <c r="I256" s="39"/>
      <c r="J256" s="39"/>
      <c r="K256" s="30"/>
      <c r="L256" s="39"/>
      <c r="M256" s="39"/>
      <c r="N256" s="39"/>
      <c r="O256" s="30"/>
      <c r="P256" s="30"/>
      <c r="Q256" s="30"/>
      <c r="R256" s="30"/>
      <c r="S256" s="30"/>
      <c r="T256" s="30"/>
      <c r="U256" s="30"/>
      <c r="V256" s="30"/>
      <c r="W256" s="30"/>
      <c r="AB256" s="30"/>
      <c r="AH256" s="50"/>
      <c r="AI256" s="50"/>
      <c r="AJ256" s="50"/>
      <c r="AK256" s="50"/>
    </row>
    <row r="257" spans="1:37" s="31" customFormat="1">
      <c r="A257" s="46" t="str">
        <f t="shared" si="4"/>
        <v/>
      </c>
      <c r="H257" s="30"/>
      <c r="I257" s="39"/>
      <c r="J257" s="39"/>
      <c r="K257" s="30"/>
      <c r="L257" s="39"/>
      <c r="M257" s="39"/>
      <c r="N257" s="39"/>
      <c r="O257" s="30"/>
      <c r="P257" s="30"/>
      <c r="Q257" s="30"/>
      <c r="R257" s="30"/>
      <c r="S257" s="30"/>
      <c r="T257" s="30"/>
      <c r="U257" s="30"/>
      <c r="V257" s="30"/>
      <c r="W257" s="30"/>
      <c r="AB257" s="30"/>
      <c r="AH257" s="50"/>
      <c r="AI257" s="50"/>
      <c r="AJ257" s="50"/>
      <c r="AK257" s="50"/>
    </row>
    <row r="258" spans="1:37" s="31" customFormat="1">
      <c r="A258" s="46" t="str">
        <f t="shared" si="4"/>
        <v/>
      </c>
      <c r="H258" s="30"/>
      <c r="I258" s="39"/>
      <c r="J258" s="39"/>
      <c r="K258" s="30"/>
      <c r="L258" s="39"/>
      <c r="M258" s="39"/>
      <c r="N258" s="39"/>
      <c r="O258" s="30"/>
      <c r="P258" s="30"/>
      <c r="Q258" s="30"/>
      <c r="R258" s="30"/>
      <c r="S258" s="30"/>
      <c r="T258" s="30"/>
      <c r="U258" s="30"/>
      <c r="V258" s="30"/>
      <c r="W258" s="30"/>
      <c r="AB258" s="30"/>
      <c r="AH258" s="50"/>
      <c r="AI258" s="50"/>
      <c r="AJ258" s="50"/>
      <c r="AK258" s="50"/>
    </row>
    <row r="259" spans="1:37" s="31" customFormat="1">
      <c r="A259" s="46" t="str">
        <f t="shared" ref="A259:A287" si="5">IF(C259="","",B259&amp;" &gt;&gt; "&amp;C259)</f>
        <v/>
      </c>
      <c r="H259" s="30"/>
      <c r="I259" s="39"/>
      <c r="J259" s="39"/>
      <c r="K259" s="30"/>
      <c r="L259" s="39"/>
      <c r="M259" s="39"/>
      <c r="N259" s="39"/>
      <c r="O259" s="30"/>
      <c r="P259" s="30"/>
      <c r="Q259" s="30"/>
      <c r="R259" s="30"/>
      <c r="S259" s="30"/>
      <c r="T259" s="30"/>
      <c r="U259" s="30"/>
      <c r="V259" s="30"/>
      <c r="W259" s="30"/>
      <c r="AB259" s="30"/>
      <c r="AH259" s="50"/>
      <c r="AI259" s="50"/>
      <c r="AJ259" s="50"/>
      <c r="AK259" s="50"/>
    </row>
    <row r="260" spans="1:37" s="31" customFormat="1">
      <c r="A260" s="46" t="str">
        <f t="shared" si="5"/>
        <v/>
      </c>
      <c r="H260" s="30"/>
      <c r="I260" s="39"/>
      <c r="J260" s="39"/>
      <c r="K260" s="30"/>
      <c r="L260" s="39"/>
      <c r="M260" s="39"/>
      <c r="N260" s="39"/>
      <c r="O260" s="30"/>
      <c r="P260" s="30"/>
      <c r="Q260" s="30"/>
      <c r="R260" s="30"/>
      <c r="S260" s="30"/>
      <c r="T260" s="30"/>
      <c r="U260" s="30"/>
      <c r="V260" s="30"/>
      <c r="W260" s="30"/>
      <c r="AB260" s="30"/>
      <c r="AH260" s="50"/>
      <c r="AI260" s="50"/>
      <c r="AJ260" s="50"/>
      <c r="AK260" s="50"/>
    </row>
    <row r="261" spans="1:37" s="31" customFormat="1">
      <c r="A261" s="46" t="str">
        <f t="shared" si="5"/>
        <v/>
      </c>
      <c r="H261" s="30"/>
      <c r="I261" s="39"/>
      <c r="J261" s="39"/>
      <c r="K261" s="30"/>
      <c r="L261" s="39"/>
      <c r="M261" s="39"/>
      <c r="N261" s="39"/>
      <c r="O261" s="30"/>
      <c r="P261" s="30"/>
      <c r="Q261" s="30"/>
      <c r="R261" s="30"/>
      <c r="S261" s="30"/>
      <c r="T261" s="30"/>
      <c r="U261" s="30"/>
      <c r="V261" s="30"/>
      <c r="W261" s="30"/>
      <c r="AB261" s="30"/>
      <c r="AH261" s="50"/>
      <c r="AI261" s="50"/>
      <c r="AJ261" s="50"/>
      <c r="AK261" s="50"/>
    </row>
    <row r="262" spans="1:37" s="31" customFormat="1">
      <c r="A262" s="46" t="str">
        <f t="shared" si="5"/>
        <v/>
      </c>
      <c r="H262" s="30"/>
      <c r="I262" s="39"/>
      <c r="J262" s="39"/>
      <c r="K262" s="30"/>
      <c r="L262" s="39"/>
      <c r="M262" s="39"/>
      <c r="N262" s="39"/>
      <c r="O262" s="30"/>
      <c r="P262" s="30"/>
      <c r="Q262" s="30"/>
      <c r="R262" s="30"/>
      <c r="S262" s="30"/>
      <c r="T262" s="30"/>
      <c r="U262" s="30"/>
      <c r="V262" s="30"/>
      <c r="W262" s="30"/>
      <c r="AB262" s="30"/>
      <c r="AH262" s="50"/>
      <c r="AI262" s="50"/>
      <c r="AJ262" s="50"/>
      <c r="AK262" s="50"/>
    </row>
    <row r="263" spans="1:37" s="31" customFormat="1">
      <c r="A263" s="46" t="str">
        <f t="shared" si="5"/>
        <v/>
      </c>
      <c r="H263" s="30"/>
      <c r="I263" s="39"/>
      <c r="J263" s="39"/>
      <c r="K263" s="30"/>
      <c r="L263" s="39"/>
      <c r="M263" s="39"/>
      <c r="N263" s="39"/>
      <c r="O263" s="30"/>
      <c r="P263" s="30"/>
      <c r="Q263" s="30"/>
      <c r="R263" s="30"/>
      <c r="S263" s="30"/>
      <c r="T263" s="30"/>
      <c r="U263" s="30"/>
      <c r="V263" s="30"/>
      <c r="W263" s="30"/>
      <c r="AB263" s="30"/>
      <c r="AH263" s="50"/>
      <c r="AI263" s="50"/>
      <c r="AJ263" s="50"/>
      <c r="AK263" s="50"/>
    </row>
    <row r="264" spans="1:37" s="31" customFormat="1">
      <c r="A264" s="46" t="str">
        <f t="shared" si="5"/>
        <v/>
      </c>
      <c r="H264" s="30"/>
      <c r="I264" s="39"/>
      <c r="J264" s="39"/>
      <c r="K264" s="30"/>
      <c r="L264" s="39"/>
      <c r="M264" s="39"/>
      <c r="N264" s="39"/>
      <c r="O264" s="30"/>
      <c r="P264" s="30"/>
      <c r="Q264" s="30"/>
      <c r="R264" s="30"/>
      <c r="S264" s="30"/>
      <c r="T264" s="30"/>
      <c r="U264" s="30"/>
      <c r="V264" s="30"/>
      <c r="W264" s="30"/>
      <c r="AB264" s="30"/>
      <c r="AH264" s="50"/>
      <c r="AI264" s="50"/>
      <c r="AJ264" s="50"/>
      <c r="AK264" s="50"/>
    </row>
    <row r="265" spans="1:37" s="31" customFormat="1">
      <c r="A265" s="46" t="str">
        <f t="shared" si="5"/>
        <v/>
      </c>
      <c r="H265" s="30"/>
      <c r="I265" s="39"/>
      <c r="J265" s="39"/>
      <c r="K265" s="30"/>
      <c r="L265" s="39"/>
      <c r="M265" s="39"/>
      <c r="N265" s="39"/>
      <c r="O265" s="30"/>
      <c r="P265" s="30"/>
      <c r="Q265" s="30"/>
      <c r="R265" s="30"/>
      <c r="S265" s="30"/>
      <c r="T265" s="30"/>
      <c r="U265" s="30"/>
      <c r="V265" s="30"/>
      <c r="W265" s="30"/>
      <c r="AB265" s="30"/>
      <c r="AH265" s="50"/>
      <c r="AI265" s="50"/>
      <c r="AJ265" s="50"/>
      <c r="AK265" s="50"/>
    </row>
    <row r="266" spans="1:37" s="31" customFormat="1">
      <c r="A266" s="46" t="str">
        <f t="shared" si="5"/>
        <v/>
      </c>
      <c r="H266" s="30"/>
      <c r="I266" s="39"/>
      <c r="J266" s="39"/>
      <c r="K266" s="30"/>
      <c r="L266" s="39"/>
      <c r="M266" s="39"/>
      <c r="N266" s="39"/>
      <c r="O266" s="30"/>
      <c r="P266" s="30"/>
      <c r="Q266" s="30"/>
      <c r="R266" s="30"/>
      <c r="S266" s="30"/>
      <c r="T266" s="30"/>
      <c r="U266" s="30"/>
      <c r="V266" s="30"/>
      <c r="W266" s="30"/>
      <c r="AB266" s="30"/>
      <c r="AH266" s="50"/>
      <c r="AI266" s="50"/>
      <c r="AJ266" s="50"/>
      <c r="AK266" s="50"/>
    </row>
    <row r="267" spans="1:37" s="31" customFormat="1">
      <c r="A267" s="46" t="str">
        <f t="shared" si="5"/>
        <v/>
      </c>
      <c r="H267" s="30"/>
      <c r="I267" s="39"/>
      <c r="J267" s="39"/>
      <c r="K267" s="30"/>
      <c r="L267" s="39"/>
      <c r="M267" s="39"/>
      <c r="N267" s="39"/>
      <c r="O267" s="30"/>
      <c r="P267" s="30"/>
      <c r="Q267" s="30"/>
      <c r="R267" s="30"/>
      <c r="S267" s="30"/>
      <c r="T267" s="30"/>
      <c r="U267" s="30"/>
      <c r="V267" s="30"/>
      <c r="W267" s="30"/>
      <c r="AB267" s="30"/>
      <c r="AH267" s="50"/>
      <c r="AI267" s="50"/>
      <c r="AJ267" s="50"/>
      <c r="AK267" s="50"/>
    </row>
    <row r="268" spans="1:37" s="31" customFormat="1">
      <c r="A268" s="46" t="str">
        <f t="shared" si="5"/>
        <v/>
      </c>
      <c r="H268" s="30"/>
      <c r="I268" s="39"/>
      <c r="J268" s="39"/>
      <c r="K268" s="30"/>
      <c r="L268" s="39"/>
      <c r="M268" s="39"/>
      <c r="N268" s="39"/>
      <c r="O268" s="30"/>
      <c r="P268" s="30"/>
      <c r="Q268" s="30"/>
      <c r="R268" s="30"/>
      <c r="S268" s="30"/>
      <c r="T268" s="30"/>
      <c r="U268" s="30"/>
      <c r="V268" s="30"/>
      <c r="W268" s="30"/>
      <c r="AB268" s="30"/>
      <c r="AH268" s="50"/>
      <c r="AI268" s="50"/>
      <c r="AJ268" s="50"/>
      <c r="AK268" s="50"/>
    </row>
    <row r="269" spans="1:37" s="31" customFormat="1">
      <c r="A269" s="46" t="str">
        <f t="shared" si="5"/>
        <v/>
      </c>
      <c r="H269" s="30"/>
      <c r="I269" s="39"/>
      <c r="J269" s="39"/>
      <c r="K269" s="30"/>
      <c r="L269" s="39"/>
      <c r="M269" s="39"/>
      <c r="N269" s="39"/>
      <c r="O269" s="30"/>
      <c r="P269" s="30"/>
      <c r="Q269" s="30"/>
      <c r="R269" s="30"/>
      <c r="S269" s="30"/>
      <c r="T269" s="30"/>
      <c r="U269" s="30"/>
      <c r="V269" s="30"/>
      <c r="W269" s="30"/>
      <c r="AB269" s="30"/>
      <c r="AH269" s="50"/>
      <c r="AI269" s="50"/>
      <c r="AJ269" s="50"/>
      <c r="AK269" s="50"/>
    </row>
    <row r="270" spans="1:37" s="31" customFormat="1">
      <c r="A270" s="46" t="str">
        <f t="shared" si="5"/>
        <v/>
      </c>
      <c r="H270" s="30"/>
      <c r="I270" s="39"/>
      <c r="J270" s="39"/>
      <c r="K270" s="30"/>
      <c r="L270" s="39"/>
      <c r="M270" s="39"/>
      <c r="N270" s="39"/>
      <c r="O270" s="30"/>
      <c r="P270" s="30"/>
      <c r="Q270" s="30"/>
      <c r="R270" s="30"/>
      <c r="S270" s="30"/>
      <c r="T270" s="30"/>
      <c r="U270" s="30"/>
      <c r="V270" s="30"/>
      <c r="W270" s="30"/>
      <c r="AB270" s="30"/>
      <c r="AH270" s="50"/>
      <c r="AI270" s="50"/>
      <c r="AJ270" s="50"/>
      <c r="AK270" s="50"/>
    </row>
    <row r="271" spans="1:37" s="31" customFormat="1">
      <c r="A271" s="46" t="str">
        <f t="shared" si="5"/>
        <v/>
      </c>
      <c r="H271" s="30"/>
      <c r="I271" s="39"/>
      <c r="J271" s="39"/>
      <c r="K271" s="30"/>
      <c r="L271" s="39"/>
      <c r="M271" s="39"/>
      <c r="N271" s="39"/>
      <c r="O271" s="30"/>
      <c r="P271" s="30"/>
      <c r="Q271" s="30"/>
      <c r="R271" s="30"/>
      <c r="S271" s="30"/>
      <c r="T271" s="30"/>
      <c r="U271" s="30"/>
      <c r="V271" s="30"/>
      <c r="W271" s="30"/>
      <c r="AB271" s="30"/>
      <c r="AH271" s="50"/>
      <c r="AI271" s="50"/>
      <c r="AJ271" s="50"/>
      <c r="AK271" s="50"/>
    </row>
    <row r="272" spans="1:37" s="31" customFormat="1">
      <c r="A272" s="46" t="str">
        <f t="shared" si="5"/>
        <v/>
      </c>
      <c r="H272" s="30"/>
      <c r="I272" s="39"/>
      <c r="J272" s="39"/>
      <c r="K272" s="30"/>
      <c r="L272" s="39"/>
      <c r="M272" s="39"/>
      <c r="N272" s="39"/>
      <c r="O272" s="30"/>
      <c r="P272" s="30"/>
      <c r="Q272" s="30"/>
      <c r="R272" s="30"/>
      <c r="S272" s="30"/>
      <c r="T272" s="30"/>
      <c r="U272" s="30"/>
      <c r="V272" s="30"/>
      <c r="W272" s="30"/>
      <c r="AB272" s="30"/>
      <c r="AH272" s="50"/>
      <c r="AI272" s="50"/>
      <c r="AJ272" s="50"/>
      <c r="AK272" s="50"/>
    </row>
    <row r="273" spans="1:37" s="31" customFormat="1">
      <c r="A273" s="46" t="str">
        <f t="shared" si="5"/>
        <v/>
      </c>
      <c r="H273" s="30"/>
      <c r="I273" s="39"/>
      <c r="J273" s="39"/>
      <c r="K273" s="30"/>
      <c r="L273" s="39"/>
      <c r="M273" s="39"/>
      <c r="N273" s="39"/>
      <c r="O273" s="30"/>
      <c r="P273" s="30"/>
      <c r="Q273" s="30"/>
      <c r="R273" s="30"/>
      <c r="S273" s="30"/>
      <c r="T273" s="30"/>
      <c r="U273" s="30"/>
      <c r="V273" s="30"/>
      <c r="W273" s="30"/>
      <c r="AB273" s="30"/>
      <c r="AH273" s="50"/>
      <c r="AI273" s="50"/>
      <c r="AJ273" s="50"/>
      <c r="AK273" s="50"/>
    </row>
    <row r="274" spans="1:37" s="31" customFormat="1">
      <c r="A274" s="46" t="str">
        <f t="shared" si="5"/>
        <v/>
      </c>
      <c r="H274" s="30"/>
      <c r="I274" s="39"/>
      <c r="J274" s="39"/>
      <c r="K274" s="30"/>
      <c r="L274" s="39"/>
      <c r="M274" s="39"/>
      <c r="N274" s="39"/>
      <c r="O274" s="30"/>
      <c r="P274" s="30"/>
      <c r="Q274" s="30"/>
      <c r="R274" s="30"/>
      <c r="S274" s="30"/>
      <c r="T274" s="30"/>
      <c r="U274" s="30"/>
      <c r="V274" s="30"/>
      <c r="W274" s="30"/>
      <c r="AB274" s="30"/>
      <c r="AH274" s="50"/>
      <c r="AI274" s="50"/>
      <c r="AJ274" s="50"/>
      <c r="AK274" s="50"/>
    </row>
    <row r="275" spans="1:37" s="31" customFormat="1">
      <c r="A275" s="46" t="str">
        <f t="shared" si="5"/>
        <v/>
      </c>
      <c r="H275" s="30"/>
      <c r="I275" s="39"/>
      <c r="J275" s="39"/>
      <c r="K275" s="30"/>
      <c r="L275" s="39"/>
      <c r="M275" s="39"/>
      <c r="N275" s="39"/>
      <c r="O275" s="30"/>
      <c r="P275" s="30"/>
      <c r="Q275" s="30"/>
      <c r="R275" s="30"/>
      <c r="S275" s="30"/>
      <c r="T275" s="30"/>
      <c r="U275" s="30"/>
      <c r="V275" s="30"/>
      <c r="W275" s="30"/>
      <c r="AB275" s="30"/>
      <c r="AH275" s="50"/>
      <c r="AI275" s="50"/>
      <c r="AJ275" s="50"/>
      <c r="AK275" s="50"/>
    </row>
    <row r="276" spans="1:37" s="31" customFormat="1">
      <c r="A276" s="46" t="str">
        <f t="shared" si="5"/>
        <v/>
      </c>
      <c r="H276" s="30"/>
      <c r="I276" s="39"/>
      <c r="J276" s="39"/>
      <c r="K276" s="30"/>
      <c r="L276" s="39"/>
      <c r="M276" s="39"/>
      <c r="N276" s="39"/>
      <c r="O276" s="30"/>
      <c r="P276" s="30"/>
      <c r="Q276" s="30"/>
      <c r="R276" s="30"/>
      <c r="S276" s="30"/>
      <c r="T276" s="30"/>
      <c r="U276" s="30"/>
      <c r="V276" s="30"/>
      <c r="W276" s="30"/>
      <c r="AB276" s="30"/>
      <c r="AH276" s="50"/>
      <c r="AI276" s="50"/>
      <c r="AJ276" s="50"/>
      <c r="AK276" s="50"/>
    </row>
    <row r="277" spans="1:37" s="31" customFormat="1">
      <c r="A277" s="46" t="str">
        <f t="shared" si="5"/>
        <v/>
      </c>
      <c r="H277" s="30"/>
      <c r="I277" s="39"/>
      <c r="J277" s="39"/>
      <c r="K277" s="30"/>
      <c r="L277" s="39"/>
      <c r="M277" s="39"/>
      <c r="N277" s="39"/>
      <c r="O277" s="30"/>
      <c r="P277" s="30"/>
      <c r="Q277" s="30"/>
      <c r="R277" s="30"/>
      <c r="S277" s="30"/>
      <c r="T277" s="30"/>
      <c r="U277" s="30"/>
      <c r="V277" s="30"/>
      <c r="W277" s="30"/>
      <c r="AB277" s="30"/>
      <c r="AH277" s="50"/>
      <c r="AI277" s="50"/>
      <c r="AJ277" s="50"/>
      <c r="AK277" s="50"/>
    </row>
    <row r="278" spans="1:37" s="31" customFormat="1">
      <c r="A278" s="46" t="str">
        <f t="shared" si="5"/>
        <v/>
      </c>
      <c r="H278" s="30"/>
      <c r="I278" s="39"/>
      <c r="J278" s="39"/>
      <c r="K278" s="30"/>
      <c r="L278" s="39"/>
      <c r="M278" s="39"/>
      <c r="N278" s="39"/>
      <c r="O278" s="30"/>
      <c r="P278" s="30"/>
      <c r="Q278" s="30"/>
      <c r="R278" s="30"/>
      <c r="S278" s="30"/>
      <c r="T278" s="30"/>
      <c r="U278" s="30"/>
      <c r="V278" s="30"/>
      <c r="W278" s="30"/>
      <c r="AB278" s="30"/>
      <c r="AH278" s="50"/>
      <c r="AI278" s="50"/>
      <c r="AJ278" s="50"/>
      <c r="AK278" s="50"/>
    </row>
    <row r="279" spans="1:37" s="31" customFormat="1">
      <c r="A279" s="46" t="str">
        <f t="shared" si="5"/>
        <v/>
      </c>
      <c r="H279" s="30"/>
      <c r="I279" s="39"/>
      <c r="J279" s="39"/>
      <c r="K279" s="30"/>
      <c r="L279" s="39"/>
      <c r="M279" s="39"/>
      <c r="N279" s="39"/>
      <c r="O279" s="30"/>
      <c r="P279" s="30"/>
      <c r="Q279" s="30"/>
      <c r="R279" s="30"/>
      <c r="S279" s="30"/>
      <c r="T279" s="30"/>
      <c r="U279" s="30"/>
      <c r="V279" s="30"/>
      <c r="W279" s="30"/>
      <c r="AB279" s="30"/>
      <c r="AH279" s="50"/>
      <c r="AI279" s="50"/>
      <c r="AJ279" s="50"/>
      <c r="AK279" s="50"/>
    </row>
    <row r="280" spans="1:37" s="31" customFormat="1">
      <c r="A280" s="46" t="str">
        <f t="shared" si="5"/>
        <v/>
      </c>
      <c r="H280" s="30"/>
      <c r="I280" s="39"/>
      <c r="J280" s="39"/>
      <c r="K280" s="30"/>
      <c r="L280" s="39"/>
      <c r="M280" s="39"/>
      <c r="N280" s="39"/>
      <c r="O280" s="30"/>
      <c r="P280" s="30"/>
      <c r="Q280" s="30"/>
      <c r="R280" s="30"/>
      <c r="S280" s="30"/>
      <c r="T280" s="30"/>
      <c r="U280" s="30"/>
      <c r="V280" s="30"/>
      <c r="W280" s="30"/>
      <c r="AB280" s="30"/>
      <c r="AH280" s="50"/>
      <c r="AI280" s="50"/>
      <c r="AJ280" s="50"/>
      <c r="AK280" s="50"/>
    </row>
    <row r="281" spans="1:37" s="31" customFormat="1">
      <c r="A281" s="46" t="str">
        <f t="shared" si="5"/>
        <v/>
      </c>
      <c r="H281" s="30"/>
      <c r="I281" s="39"/>
      <c r="J281" s="39"/>
      <c r="K281" s="30"/>
      <c r="L281" s="39"/>
      <c r="M281" s="39"/>
      <c r="N281" s="39"/>
      <c r="O281" s="30"/>
      <c r="P281" s="30"/>
      <c r="Q281" s="30"/>
      <c r="R281" s="30"/>
      <c r="S281" s="30"/>
      <c r="T281" s="30"/>
      <c r="U281" s="30"/>
      <c r="V281" s="30"/>
      <c r="W281" s="30"/>
      <c r="AB281" s="30"/>
      <c r="AH281" s="50"/>
      <c r="AI281" s="50"/>
      <c r="AJ281" s="50"/>
      <c r="AK281" s="50"/>
    </row>
    <row r="282" spans="1:37" s="31" customFormat="1">
      <c r="A282" s="46" t="str">
        <f t="shared" si="5"/>
        <v/>
      </c>
      <c r="H282" s="30"/>
      <c r="I282" s="39"/>
      <c r="J282" s="39"/>
      <c r="K282" s="30"/>
      <c r="L282" s="39"/>
      <c r="M282" s="39"/>
      <c r="N282" s="39"/>
      <c r="O282" s="30"/>
      <c r="P282" s="30"/>
      <c r="Q282" s="30"/>
      <c r="R282" s="30"/>
      <c r="S282" s="30"/>
      <c r="T282" s="30"/>
      <c r="U282" s="30"/>
      <c r="V282" s="30"/>
      <c r="W282" s="30"/>
      <c r="AB282" s="30"/>
      <c r="AH282" s="50"/>
      <c r="AI282" s="50"/>
      <c r="AJ282" s="50"/>
      <c r="AK282" s="50"/>
    </row>
    <row r="283" spans="1:37" s="31" customFormat="1">
      <c r="A283" s="46" t="str">
        <f t="shared" si="5"/>
        <v/>
      </c>
      <c r="H283" s="30"/>
      <c r="I283" s="39"/>
      <c r="J283" s="39"/>
      <c r="K283" s="30"/>
      <c r="L283" s="39"/>
      <c r="M283" s="39"/>
      <c r="N283" s="39"/>
      <c r="O283" s="30"/>
      <c r="P283" s="30"/>
      <c r="Q283" s="30"/>
      <c r="R283" s="30"/>
      <c r="S283" s="30"/>
      <c r="T283" s="30"/>
      <c r="U283" s="30"/>
      <c r="V283" s="30"/>
      <c r="W283" s="30"/>
      <c r="AB283" s="30"/>
      <c r="AH283" s="50"/>
      <c r="AI283" s="50"/>
      <c r="AJ283" s="50"/>
      <c r="AK283" s="50"/>
    </row>
    <row r="284" spans="1:37" s="31" customFormat="1">
      <c r="A284" s="46" t="str">
        <f t="shared" si="5"/>
        <v/>
      </c>
      <c r="H284" s="30"/>
      <c r="I284" s="39"/>
      <c r="J284" s="39"/>
      <c r="K284" s="30"/>
      <c r="L284" s="39"/>
      <c r="M284" s="39"/>
      <c r="N284" s="39"/>
      <c r="O284" s="30"/>
      <c r="P284" s="30"/>
      <c r="Q284" s="30"/>
      <c r="R284" s="30"/>
      <c r="S284" s="30"/>
      <c r="T284" s="30"/>
      <c r="U284" s="30"/>
      <c r="V284" s="30"/>
      <c r="W284" s="30"/>
      <c r="AB284" s="30"/>
      <c r="AH284" s="50"/>
      <c r="AI284" s="50"/>
      <c r="AJ284" s="50"/>
      <c r="AK284" s="50"/>
    </row>
    <row r="285" spans="1:37" s="31" customFormat="1">
      <c r="A285" s="46" t="str">
        <f t="shared" si="5"/>
        <v/>
      </c>
      <c r="H285" s="30"/>
      <c r="I285" s="39"/>
      <c r="J285" s="39"/>
      <c r="K285" s="30"/>
      <c r="L285" s="39"/>
      <c r="M285" s="39"/>
      <c r="N285" s="39"/>
      <c r="O285" s="30"/>
      <c r="P285" s="30"/>
      <c r="Q285" s="30"/>
      <c r="R285" s="30"/>
      <c r="S285" s="30"/>
      <c r="T285" s="30"/>
      <c r="U285" s="30"/>
      <c r="V285" s="30"/>
      <c r="W285" s="30"/>
      <c r="AB285" s="30"/>
      <c r="AH285" s="50"/>
      <c r="AI285" s="50"/>
      <c r="AJ285" s="50"/>
      <c r="AK285" s="50"/>
    </row>
    <row r="286" spans="1:37" s="31" customFormat="1">
      <c r="A286" s="46" t="str">
        <f t="shared" si="5"/>
        <v/>
      </c>
      <c r="H286" s="30"/>
      <c r="I286" s="39"/>
      <c r="J286" s="39"/>
      <c r="K286" s="30"/>
      <c r="L286" s="39"/>
      <c r="M286" s="39"/>
      <c r="N286" s="39"/>
      <c r="O286" s="30"/>
      <c r="P286" s="30"/>
      <c r="Q286" s="30"/>
      <c r="R286" s="30"/>
      <c r="S286" s="30"/>
      <c r="T286" s="30"/>
      <c r="U286" s="30"/>
      <c r="V286" s="30"/>
      <c r="W286" s="30"/>
      <c r="AB286" s="30"/>
      <c r="AH286" s="50"/>
      <c r="AI286" s="50"/>
      <c r="AJ286" s="50"/>
      <c r="AK286" s="50"/>
    </row>
    <row r="287" spans="1:37" s="31" customFormat="1">
      <c r="A287" s="46" t="str">
        <f t="shared" si="5"/>
        <v/>
      </c>
      <c r="H287" s="30"/>
      <c r="I287" s="39"/>
      <c r="J287" s="39"/>
      <c r="K287" s="30"/>
      <c r="L287" s="39"/>
      <c r="M287" s="39"/>
      <c r="N287" s="39"/>
      <c r="O287" s="30"/>
      <c r="P287" s="30"/>
      <c r="Q287" s="30"/>
      <c r="R287" s="30"/>
      <c r="S287" s="30"/>
      <c r="T287" s="30"/>
      <c r="U287" s="30"/>
      <c r="V287" s="30"/>
      <c r="W287" s="30"/>
      <c r="AB287" s="30"/>
      <c r="AH287" s="50"/>
      <c r="AI287" s="50"/>
      <c r="AJ287" s="50"/>
      <c r="AK287" s="50"/>
    </row>
  </sheetData>
  <phoneticPr fontId="4" type="noConversion"/>
  <dataValidations disablePrompts="1" count="4">
    <dataValidation type="list" allowBlank="1" showInputMessage="1" showErrorMessage="1" sqref="G2" xr:uid="{00000000-0002-0000-1500-000000000000}">
      <formula1>"ListedValue,RefData,Data_RegEx,NoAuto,Column_RegEx"</formula1>
    </dataValidation>
    <dataValidation type="whole" allowBlank="1" showInputMessage="1" showErrorMessage="1" sqref="U2:V121" xr:uid="{00000000-0002-0000-1500-000001000000}">
      <formula1>0</formula1>
      <formula2>100</formula2>
    </dataValidation>
    <dataValidation type="list" allowBlank="1" showInputMessage="1" showErrorMessage="1" sqref="I11:I121 J2:J121 L2:N121 P2:T121" xr:uid="{00000000-0002-0000-1500-000002000000}">
      <formula1>"V"</formula1>
    </dataValidation>
    <dataValidation type="list" allowBlank="1" showInputMessage="1" showErrorMessage="1" sqref="X2:AA121" xr:uid="{00000000-0002-0000-1500-000003000000}">
      <formula1>OFFSET($A$1,1,0,COUNTA($A:$A)-1)</formula1>
    </dataValidation>
  </dataValidation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工作表19">
    <tabColor rgb="FF00B0F0"/>
  </sheetPr>
  <dimension ref="A1:M107"/>
  <sheetViews>
    <sheetView zoomScale="85" zoomScaleNormal="85" workbookViewId="0">
      <selection activeCell="G124" sqref="G124"/>
    </sheetView>
  </sheetViews>
  <sheetFormatPr defaultColWidth="8.5546875" defaultRowHeight="15.75"/>
  <cols>
    <col min="1" max="1" width="22" customWidth="1"/>
    <col min="2" max="2" width="12.44140625" customWidth="1"/>
    <col min="3" max="3" width="9.44140625" customWidth="1"/>
    <col min="4" max="4" width="50.5546875" customWidth="1"/>
    <col min="6" max="6" width="13.5546875" customWidth="1"/>
    <col min="7" max="7" width="9.44140625" customWidth="1"/>
    <col min="8" max="8" width="13.5546875" customWidth="1"/>
    <col min="9" max="9" width="14.5546875" bestFit="1" customWidth="1"/>
    <col min="10" max="10" width="12.5546875" customWidth="1"/>
    <col min="11" max="11" width="14.109375" customWidth="1"/>
    <col min="12" max="12" width="14.5546875" customWidth="1"/>
    <col min="13" max="13" width="8.5546875" bestFit="1" customWidth="1"/>
  </cols>
  <sheetData>
    <row r="1" spans="1:13">
      <c r="A1" t="s">
        <v>959</v>
      </c>
      <c r="B1" t="s">
        <v>1158</v>
      </c>
      <c r="C1" t="s">
        <v>960</v>
      </c>
      <c r="D1" t="s">
        <v>961</v>
      </c>
      <c r="E1" t="s">
        <v>962</v>
      </c>
      <c r="F1" t="s">
        <v>963</v>
      </c>
      <c r="G1" t="s">
        <v>875</v>
      </c>
      <c r="H1" t="s">
        <v>855</v>
      </c>
      <c r="I1" t="s">
        <v>12284</v>
      </c>
      <c r="J1" t="s">
        <v>12285</v>
      </c>
      <c r="K1" t="s">
        <v>12286</v>
      </c>
      <c r="L1" t="s">
        <v>12287</v>
      </c>
      <c r="M1" t="s">
        <v>12288</v>
      </c>
    </row>
    <row r="2" spans="1:13" hidden="1">
      <c r="A2" s="109" t="s">
        <v>12289</v>
      </c>
      <c r="B2" s="109" t="s">
        <v>2313</v>
      </c>
      <c r="C2" s="109"/>
      <c r="D2" s="109" t="s">
        <v>12290</v>
      </c>
      <c r="E2" s="109"/>
      <c r="F2" s="109"/>
      <c r="G2" s="109"/>
      <c r="H2" s="109"/>
      <c r="I2" s="109"/>
      <c r="J2" s="109"/>
      <c r="K2" s="109"/>
      <c r="L2" s="109"/>
      <c r="M2" s="109"/>
    </row>
    <row r="3" spans="1:13" hidden="1">
      <c r="A3" s="109" t="s">
        <v>12291</v>
      </c>
      <c r="B3" s="109" t="s">
        <v>2313</v>
      </c>
      <c r="C3" s="109"/>
      <c r="D3" s="109" t="s">
        <v>12292</v>
      </c>
      <c r="E3" s="109"/>
      <c r="F3" s="109"/>
      <c r="G3" s="109"/>
      <c r="H3" s="109"/>
      <c r="I3" s="109"/>
      <c r="J3" s="109"/>
      <c r="K3" s="109"/>
      <c r="L3" s="109"/>
      <c r="M3" s="109"/>
    </row>
    <row r="4" spans="1:13" hidden="1">
      <c r="A4" s="109" t="s">
        <v>12293</v>
      </c>
      <c r="B4" s="109" t="s">
        <v>2313</v>
      </c>
      <c r="C4" s="109"/>
      <c r="D4" s="109" t="s">
        <v>12294</v>
      </c>
      <c r="E4" s="109"/>
      <c r="F4" s="109"/>
      <c r="G4" s="109"/>
      <c r="H4" s="109"/>
      <c r="I4" s="109"/>
      <c r="J4" s="109"/>
      <c r="K4" s="109"/>
      <c r="L4" s="109"/>
      <c r="M4" s="109"/>
    </row>
    <row r="5" spans="1:13" hidden="1">
      <c r="A5" s="109" t="s">
        <v>12295</v>
      </c>
      <c r="B5" s="109" t="s">
        <v>2313</v>
      </c>
      <c r="C5" s="109"/>
      <c r="D5" s="109" t="s">
        <v>12296</v>
      </c>
      <c r="E5" s="109"/>
      <c r="F5" s="109"/>
      <c r="G5" s="109"/>
      <c r="H5" s="109"/>
      <c r="I5" s="109"/>
      <c r="J5" s="109"/>
      <c r="K5" s="109"/>
      <c r="L5" s="109"/>
      <c r="M5" s="109"/>
    </row>
    <row r="6" spans="1:13" hidden="1">
      <c r="A6" s="109" t="s">
        <v>12297</v>
      </c>
      <c r="B6" s="109" t="s">
        <v>2313</v>
      </c>
      <c r="C6" s="109"/>
      <c r="D6" s="109" t="s">
        <v>12298</v>
      </c>
      <c r="E6" s="109"/>
      <c r="F6" s="109"/>
      <c r="G6" s="109"/>
      <c r="H6" s="109"/>
      <c r="I6" s="241">
        <v>44282.576319444444</v>
      </c>
      <c r="J6" s="109"/>
      <c r="K6" s="109"/>
      <c r="L6" s="109"/>
      <c r="M6" s="109"/>
    </row>
    <row r="7" spans="1:13" ht="31.5" hidden="1">
      <c r="A7" s="109" t="s">
        <v>12299</v>
      </c>
      <c r="B7" s="109" t="s">
        <v>2313</v>
      </c>
      <c r="C7" s="109"/>
      <c r="D7" s="109" t="s">
        <v>12300</v>
      </c>
      <c r="E7" s="109"/>
      <c r="F7" s="109"/>
      <c r="G7" s="109"/>
      <c r="H7" s="109"/>
      <c r="I7" s="109"/>
      <c r="J7" s="109"/>
      <c r="K7" s="109"/>
      <c r="L7" s="109" t="s">
        <v>12301</v>
      </c>
      <c r="M7" s="109"/>
    </row>
    <row r="8" spans="1:13" hidden="1">
      <c r="A8" s="109" t="s">
        <v>12302</v>
      </c>
      <c r="B8" s="109" t="s">
        <v>2313</v>
      </c>
      <c r="C8" s="109"/>
      <c r="D8" s="109" t="s">
        <v>12303</v>
      </c>
      <c r="E8" s="109"/>
      <c r="F8" s="109"/>
      <c r="G8" s="109"/>
      <c r="H8" s="109"/>
      <c r="I8" s="109"/>
      <c r="J8" s="109"/>
      <c r="K8" s="109"/>
      <c r="L8" s="109"/>
      <c r="M8" s="109"/>
    </row>
    <row r="9" spans="1:13" ht="31.5" hidden="1">
      <c r="A9" s="109" t="s">
        <v>12304</v>
      </c>
      <c r="B9" s="109" t="s">
        <v>2313</v>
      </c>
      <c r="C9" s="109"/>
      <c r="D9" s="109" t="s">
        <v>12305</v>
      </c>
      <c r="E9" s="109"/>
      <c r="F9" s="109"/>
      <c r="G9" s="109"/>
      <c r="H9" s="109"/>
      <c r="I9" s="109"/>
      <c r="J9" s="109"/>
      <c r="K9" s="109"/>
      <c r="L9" s="109"/>
      <c r="M9" s="109"/>
    </row>
    <row r="10" spans="1:13" hidden="1">
      <c r="A10" s="109" t="s">
        <v>12306</v>
      </c>
      <c r="B10" s="109" t="s">
        <v>2313</v>
      </c>
      <c r="C10" s="109"/>
      <c r="D10" s="109" t="s">
        <v>12307</v>
      </c>
      <c r="E10" s="109"/>
      <c r="F10" s="109"/>
      <c r="G10" s="109"/>
      <c r="H10" s="109"/>
      <c r="I10" s="109"/>
      <c r="J10" s="109"/>
      <c r="K10" s="109"/>
      <c r="L10" s="109"/>
      <c r="M10" s="109"/>
    </row>
    <row r="11" spans="1:13" ht="31.5" hidden="1">
      <c r="A11" s="109" t="s">
        <v>12308</v>
      </c>
      <c r="B11" s="109" t="s">
        <v>2313</v>
      </c>
      <c r="C11" s="109"/>
      <c r="D11" s="109" t="s">
        <v>12309</v>
      </c>
      <c r="E11" s="109"/>
      <c r="F11" s="109"/>
      <c r="G11" s="109"/>
      <c r="H11" s="109"/>
      <c r="I11" s="109"/>
      <c r="J11" s="109"/>
      <c r="K11" s="109"/>
      <c r="L11" s="109"/>
      <c r="M11" s="109"/>
    </row>
    <row r="12" spans="1:13" hidden="1">
      <c r="A12" s="109" t="s">
        <v>12310</v>
      </c>
      <c r="B12" s="109" t="s">
        <v>2313</v>
      </c>
      <c r="C12" s="109"/>
      <c r="D12" s="109" t="s">
        <v>12311</v>
      </c>
      <c r="E12" s="109"/>
      <c r="F12" s="109"/>
      <c r="G12" s="109"/>
      <c r="H12" s="109"/>
      <c r="I12" s="109"/>
      <c r="J12" s="109"/>
      <c r="K12" s="109"/>
      <c r="L12" s="109"/>
      <c r="M12" s="109"/>
    </row>
    <row r="13" spans="1:13" ht="31.5" hidden="1">
      <c r="A13" s="109" t="s">
        <v>12312</v>
      </c>
      <c r="B13" s="109" t="s">
        <v>2313</v>
      </c>
      <c r="C13" s="109"/>
      <c r="D13" s="109" t="s">
        <v>12313</v>
      </c>
      <c r="E13" s="109"/>
      <c r="F13" s="109"/>
      <c r="G13" s="109"/>
      <c r="H13" s="109"/>
      <c r="I13" s="109"/>
      <c r="J13" s="109"/>
      <c r="K13" s="109"/>
      <c r="L13" s="109"/>
      <c r="M13" s="109"/>
    </row>
    <row r="14" spans="1:13" hidden="1">
      <c r="A14" s="109" t="s">
        <v>12314</v>
      </c>
      <c r="B14" s="109" t="s">
        <v>2313</v>
      </c>
      <c r="C14" s="109"/>
      <c r="D14" s="109" t="s">
        <v>12315</v>
      </c>
      <c r="E14" s="109"/>
      <c r="F14" s="109"/>
      <c r="G14" s="109"/>
      <c r="H14" s="109"/>
      <c r="I14" s="109"/>
      <c r="J14" s="109"/>
      <c r="K14" s="109"/>
      <c r="L14" s="109"/>
      <c r="M14" s="109"/>
    </row>
    <row r="15" spans="1:13" ht="47.25" hidden="1">
      <c r="A15" s="109" t="s">
        <v>12316</v>
      </c>
      <c r="B15" s="109" t="s">
        <v>2313</v>
      </c>
      <c r="C15" s="109"/>
      <c r="D15" s="109" t="s">
        <v>12317</v>
      </c>
      <c r="E15" s="109"/>
      <c r="F15" s="109"/>
      <c r="G15" s="109"/>
      <c r="H15" s="109"/>
      <c r="I15" s="241">
        <v>44282.575891203705</v>
      </c>
      <c r="J15" s="109"/>
      <c r="K15" s="109"/>
      <c r="L15" s="109"/>
      <c r="M15" s="109"/>
    </row>
    <row r="16" spans="1:13" hidden="1">
      <c r="A16" s="109" t="s">
        <v>12318</v>
      </c>
      <c r="B16" s="109" t="s">
        <v>2313</v>
      </c>
      <c r="C16" s="109"/>
      <c r="D16" s="109" t="s">
        <v>12319</v>
      </c>
      <c r="E16" s="109"/>
      <c r="F16" s="109"/>
      <c r="G16" s="109"/>
      <c r="H16" s="109"/>
      <c r="I16" s="109"/>
      <c r="J16" s="109"/>
      <c r="K16" s="109"/>
      <c r="L16" s="109"/>
      <c r="M16" s="109"/>
    </row>
    <row r="17" spans="1:13" ht="31.5" hidden="1">
      <c r="A17" s="109" t="s">
        <v>12320</v>
      </c>
      <c r="B17" s="109" t="s">
        <v>2313</v>
      </c>
      <c r="C17" s="109"/>
      <c r="D17" s="109" t="s">
        <v>12321</v>
      </c>
      <c r="E17" s="109"/>
      <c r="F17" s="109"/>
      <c r="G17" s="109"/>
      <c r="H17" s="109"/>
      <c r="I17" s="109"/>
      <c r="J17" s="109"/>
      <c r="K17" s="109"/>
      <c r="L17" s="109"/>
      <c r="M17" s="109"/>
    </row>
    <row r="18" spans="1:13" ht="31.5" hidden="1">
      <c r="A18" s="109" t="s">
        <v>12322</v>
      </c>
      <c r="B18" s="109" t="s">
        <v>2313</v>
      </c>
      <c r="C18" s="109"/>
      <c r="D18" s="109" t="s">
        <v>12323</v>
      </c>
      <c r="E18" s="109"/>
      <c r="F18" s="109"/>
      <c r="G18" s="109"/>
      <c r="H18" s="109"/>
      <c r="I18" s="109"/>
      <c r="J18" s="109"/>
      <c r="K18" s="109"/>
      <c r="L18" s="109"/>
      <c r="M18" s="109"/>
    </row>
    <row r="19" spans="1:13" ht="31.5" hidden="1">
      <c r="A19" s="109" t="s">
        <v>12324</v>
      </c>
      <c r="B19" s="109" t="s">
        <v>2313</v>
      </c>
      <c r="C19" s="109"/>
      <c r="D19" s="109" t="s">
        <v>12325</v>
      </c>
      <c r="E19" s="109"/>
      <c r="F19" s="109"/>
      <c r="G19" s="109"/>
      <c r="H19" s="109"/>
      <c r="I19" s="241">
        <v>44282.57671296296</v>
      </c>
      <c r="J19" s="109"/>
      <c r="K19" s="109"/>
      <c r="L19" s="109"/>
      <c r="M19" s="109"/>
    </row>
    <row r="20" spans="1:13" hidden="1">
      <c r="A20" s="109" t="s">
        <v>12326</v>
      </c>
      <c r="B20" s="109" t="s">
        <v>2313</v>
      </c>
      <c r="C20" s="109"/>
      <c r="D20" s="109" t="s">
        <v>12327</v>
      </c>
      <c r="E20" s="109"/>
      <c r="F20" s="109"/>
      <c r="G20" s="109"/>
      <c r="H20" s="109"/>
      <c r="I20" s="109"/>
      <c r="J20" s="109"/>
      <c r="K20" s="109"/>
      <c r="L20" s="109"/>
      <c r="M20" s="109"/>
    </row>
    <row r="21" spans="1:13" ht="31.5" hidden="1">
      <c r="A21" s="109" t="s">
        <v>12328</v>
      </c>
      <c r="B21" s="109" t="s">
        <v>2313</v>
      </c>
      <c r="C21" s="109"/>
      <c r="D21" s="109" t="s">
        <v>12329</v>
      </c>
      <c r="E21" s="109"/>
      <c r="F21" s="109"/>
      <c r="G21" s="109"/>
      <c r="H21" s="109"/>
      <c r="I21" s="109"/>
      <c r="J21" s="109"/>
      <c r="K21" s="109"/>
      <c r="L21" s="109"/>
      <c r="M21" s="109"/>
    </row>
    <row r="22" spans="1:13" hidden="1">
      <c r="A22" s="109" t="s">
        <v>12301</v>
      </c>
      <c r="B22" s="109" t="s">
        <v>2313</v>
      </c>
      <c r="C22" s="109"/>
      <c r="D22" s="109" t="s">
        <v>12330</v>
      </c>
      <c r="E22" s="109"/>
      <c r="F22" s="109"/>
      <c r="G22" s="109"/>
      <c r="H22" s="109"/>
      <c r="I22" s="109"/>
      <c r="J22" s="109"/>
      <c r="K22" s="109"/>
      <c r="L22" s="109"/>
      <c r="M22" s="109" t="s">
        <v>12331</v>
      </c>
    </row>
    <row r="23" spans="1:13" ht="31.5" hidden="1">
      <c r="A23" s="109" t="s">
        <v>12332</v>
      </c>
      <c r="B23" s="109" t="s">
        <v>2313</v>
      </c>
      <c r="C23" s="109"/>
      <c r="D23" s="109" t="s">
        <v>12333</v>
      </c>
      <c r="E23" s="109"/>
      <c r="F23" s="109"/>
      <c r="G23" s="109"/>
      <c r="H23" s="109"/>
      <c r="I23" s="109"/>
      <c r="J23" s="109"/>
      <c r="K23" s="109"/>
      <c r="L23" s="109"/>
      <c r="M23" s="109"/>
    </row>
    <row r="24" spans="1:13">
      <c r="A24" s="109" t="s">
        <v>1994</v>
      </c>
      <c r="B24" s="109" t="s">
        <v>2313</v>
      </c>
      <c r="C24" s="109"/>
      <c r="D24" s="109" t="s">
        <v>12334</v>
      </c>
      <c r="E24" s="109"/>
      <c r="F24" s="109"/>
      <c r="G24" s="109"/>
      <c r="H24" s="109"/>
      <c r="I24" s="109"/>
      <c r="J24" s="109"/>
      <c r="K24" s="109"/>
      <c r="L24" s="109"/>
      <c r="M24" s="109" t="s">
        <v>12335</v>
      </c>
    </row>
    <row r="25" spans="1:13" ht="31.5" hidden="1">
      <c r="A25" s="109" t="s">
        <v>12336</v>
      </c>
      <c r="B25" s="109" t="s">
        <v>2313</v>
      </c>
      <c r="C25" s="109"/>
      <c r="D25" s="109" t="s">
        <v>12337</v>
      </c>
      <c r="E25" s="109"/>
      <c r="F25" s="109"/>
      <c r="G25" s="109"/>
      <c r="H25" s="109"/>
      <c r="I25" s="109"/>
      <c r="J25" s="109"/>
      <c r="K25" s="109"/>
      <c r="L25" s="109"/>
      <c r="M25" s="109"/>
    </row>
    <row r="26" spans="1:13" hidden="1">
      <c r="A26" s="109" t="s">
        <v>12338</v>
      </c>
      <c r="B26" s="109" t="s">
        <v>2313</v>
      </c>
      <c r="C26" s="109"/>
      <c r="D26" s="109" t="s">
        <v>12339</v>
      </c>
      <c r="E26" s="109"/>
      <c r="F26" s="109"/>
      <c r="G26" s="109"/>
      <c r="H26" s="109"/>
      <c r="I26" s="109"/>
      <c r="J26" s="109"/>
      <c r="K26" s="109"/>
      <c r="L26" s="109"/>
      <c r="M26" s="109"/>
    </row>
    <row r="27" spans="1:13" hidden="1">
      <c r="A27" s="109" t="s">
        <v>12340</v>
      </c>
      <c r="B27" s="109" t="s">
        <v>2313</v>
      </c>
      <c r="C27" s="109"/>
      <c r="D27" s="109"/>
      <c r="E27" s="109"/>
      <c r="F27" s="109"/>
      <c r="G27" s="109"/>
      <c r="H27" s="109" t="s">
        <v>12341</v>
      </c>
      <c r="I27" s="241">
        <v>44285.428402777776</v>
      </c>
      <c r="J27" s="109"/>
      <c r="K27" s="109"/>
      <c r="L27" s="109"/>
      <c r="M27" s="109"/>
    </row>
    <row r="28" spans="1:13" ht="31.5">
      <c r="A28" s="109" t="s">
        <v>2315</v>
      </c>
      <c r="B28" s="109" t="s">
        <v>2313</v>
      </c>
      <c r="C28" s="109"/>
      <c r="D28" s="109" t="s">
        <v>12342</v>
      </c>
      <c r="E28" s="109"/>
      <c r="F28" s="109"/>
      <c r="G28" s="109"/>
      <c r="H28" s="109"/>
      <c r="I28" s="109"/>
      <c r="J28" s="109"/>
      <c r="K28" s="109"/>
      <c r="L28" s="109"/>
      <c r="M28" s="109" t="s">
        <v>12335</v>
      </c>
    </row>
    <row r="29" spans="1:13" ht="31.5" hidden="1">
      <c r="A29" s="109" t="s">
        <v>12343</v>
      </c>
      <c r="B29" s="109" t="s">
        <v>2313</v>
      </c>
      <c r="C29" s="109"/>
      <c r="D29" s="109" t="s">
        <v>12344</v>
      </c>
      <c r="E29" s="109"/>
      <c r="F29" s="109"/>
      <c r="G29" s="109"/>
      <c r="H29" s="109"/>
      <c r="I29" s="109"/>
      <c r="J29" s="109"/>
      <c r="K29" s="109"/>
      <c r="L29" s="109" t="s">
        <v>2315</v>
      </c>
      <c r="M29" s="109" t="s">
        <v>12331</v>
      </c>
    </row>
    <row r="30" spans="1:13" ht="31.5" hidden="1">
      <c r="A30" s="109" t="s">
        <v>12345</v>
      </c>
      <c r="B30" s="109" t="s">
        <v>2313</v>
      </c>
      <c r="C30" s="109"/>
      <c r="D30" s="109" t="s">
        <v>12346</v>
      </c>
      <c r="E30" s="109"/>
      <c r="F30" s="109"/>
      <c r="G30" s="109"/>
      <c r="H30" s="109"/>
      <c r="I30" s="109"/>
      <c r="J30" s="109"/>
      <c r="K30" s="109"/>
      <c r="L30" s="109" t="s">
        <v>12301</v>
      </c>
      <c r="M30" s="109"/>
    </row>
    <row r="31" spans="1:13" ht="31.5" hidden="1">
      <c r="A31" s="109" t="s">
        <v>12347</v>
      </c>
      <c r="B31" s="109" t="s">
        <v>2313</v>
      </c>
      <c r="C31" s="109"/>
      <c r="D31" s="109" t="s">
        <v>12348</v>
      </c>
      <c r="E31" s="109"/>
      <c r="F31" s="109"/>
      <c r="G31" s="109"/>
      <c r="H31" s="109"/>
      <c r="I31" s="109"/>
      <c r="J31" s="109"/>
      <c r="K31" s="109"/>
      <c r="L31" s="109" t="s">
        <v>12301</v>
      </c>
      <c r="M31" s="109"/>
    </row>
    <row r="32" spans="1:13" hidden="1">
      <c r="A32" s="109" t="s">
        <v>12349</v>
      </c>
      <c r="B32" s="109" t="s">
        <v>2313</v>
      </c>
      <c r="C32" s="109"/>
      <c r="D32" s="109" t="s">
        <v>12350</v>
      </c>
      <c r="E32" s="109"/>
      <c r="F32" s="109"/>
      <c r="G32" s="109"/>
      <c r="H32" s="109"/>
      <c r="I32" s="109"/>
      <c r="J32" s="109"/>
      <c r="K32" s="109"/>
      <c r="L32" s="109"/>
      <c r="M32" s="109"/>
    </row>
    <row r="33" spans="1:13" ht="31.5" hidden="1">
      <c r="A33" s="109" t="s">
        <v>12351</v>
      </c>
      <c r="B33" s="109" t="s">
        <v>2313</v>
      </c>
      <c r="C33" s="109"/>
      <c r="D33" s="109" t="s">
        <v>12352</v>
      </c>
      <c r="E33" s="109"/>
      <c r="F33" s="109"/>
      <c r="G33" s="109"/>
      <c r="H33" s="109"/>
      <c r="I33" s="109"/>
      <c r="J33" s="109"/>
      <c r="K33" s="109"/>
      <c r="L33" s="109"/>
      <c r="M33" s="109"/>
    </row>
    <row r="34" spans="1:13" ht="31.5">
      <c r="A34" s="109" t="s">
        <v>1362</v>
      </c>
      <c r="B34" s="109" t="s">
        <v>2313</v>
      </c>
      <c r="C34" s="109"/>
      <c r="D34" s="109" t="s">
        <v>12353</v>
      </c>
      <c r="E34" s="109"/>
      <c r="F34" s="109"/>
      <c r="G34" s="109"/>
      <c r="H34" s="109"/>
      <c r="I34" s="109"/>
      <c r="J34" s="109"/>
      <c r="K34" s="109"/>
      <c r="L34" s="109"/>
      <c r="M34" s="109" t="s">
        <v>12335</v>
      </c>
    </row>
    <row r="35" spans="1:13" hidden="1">
      <c r="A35" s="109" t="s">
        <v>12354</v>
      </c>
      <c r="B35" s="109" t="s">
        <v>2313</v>
      </c>
      <c r="C35" s="109"/>
      <c r="D35" s="109" t="s">
        <v>12355</v>
      </c>
      <c r="E35" s="109"/>
      <c r="F35" s="109"/>
      <c r="G35" s="109"/>
      <c r="H35" s="109"/>
      <c r="I35" s="109"/>
      <c r="J35" s="109"/>
      <c r="K35" s="109"/>
      <c r="L35" s="109"/>
      <c r="M35" s="109"/>
    </row>
    <row r="36" spans="1:13" hidden="1">
      <c r="A36" s="109" t="s">
        <v>12356</v>
      </c>
      <c r="B36" s="109" t="s">
        <v>2313</v>
      </c>
      <c r="C36" s="109"/>
      <c r="D36" s="109" t="s">
        <v>12357</v>
      </c>
      <c r="E36" s="109"/>
      <c r="F36" s="109"/>
      <c r="G36" s="109"/>
      <c r="H36" s="109"/>
      <c r="I36" s="109"/>
      <c r="J36" s="109"/>
      <c r="K36" s="109"/>
      <c r="L36" s="109"/>
      <c r="M36" s="109"/>
    </row>
    <row r="37" spans="1:13" hidden="1">
      <c r="A37" s="109" t="s">
        <v>12358</v>
      </c>
      <c r="B37" s="109" t="s">
        <v>2313</v>
      </c>
      <c r="C37" s="109"/>
      <c r="D37" s="109" t="s">
        <v>12359</v>
      </c>
      <c r="E37" s="109"/>
      <c r="F37" s="109"/>
      <c r="G37" s="109"/>
      <c r="H37" s="109"/>
      <c r="I37" s="109"/>
      <c r="J37" s="109"/>
      <c r="K37" s="109"/>
      <c r="L37" s="109" t="s">
        <v>12318</v>
      </c>
      <c r="M37" s="109"/>
    </row>
    <row r="38" spans="1:13" hidden="1">
      <c r="A38" s="109" t="s">
        <v>1375</v>
      </c>
      <c r="B38" s="109" t="s">
        <v>2313</v>
      </c>
      <c r="C38" s="109"/>
      <c r="D38" s="109" t="s">
        <v>12360</v>
      </c>
      <c r="E38" s="109"/>
      <c r="F38" s="109"/>
      <c r="G38" s="109"/>
      <c r="H38" s="109"/>
      <c r="I38" s="109"/>
      <c r="J38" s="109"/>
      <c r="K38" s="109"/>
      <c r="L38" s="109"/>
      <c r="M38" s="109"/>
    </row>
    <row r="39" spans="1:13" ht="31.5" hidden="1">
      <c r="A39" s="109" t="s">
        <v>12361</v>
      </c>
      <c r="B39" s="109" t="s">
        <v>2313</v>
      </c>
      <c r="C39" s="109"/>
      <c r="D39" s="109" t="s">
        <v>12362</v>
      </c>
      <c r="E39" s="109"/>
      <c r="F39" s="109"/>
      <c r="G39" s="109"/>
      <c r="H39" s="109"/>
      <c r="I39" s="109"/>
      <c r="J39" s="109"/>
      <c r="K39" s="109"/>
      <c r="L39" s="109" t="s">
        <v>12363</v>
      </c>
      <c r="M39" s="109"/>
    </row>
    <row r="40" spans="1:13" ht="63" hidden="1">
      <c r="A40" s="109" t="s">
        <v>12364</v>
      </c>
      <c r="B40" s="109" t="s">
        <v>2313</v>
      </c>
      <c r="C40" s="109"/>
      <c r="D40" s="109" t="s">
        <v>12365</v>
      </c>
      <c r="E40" s="109"/>
      <c r="F40" s="109"/>
      <c r="G40" s="109"/>
      <c r="H40" s="109"/>
      <c r="I40" s="109"/>
      <c r="J40" s="109"/>
      <c r="K40" s="109"/>
      <c r="L40" s="109"/>
      <c r="M40" s="109"/>
    </row>
    <row r="41" spans="1:13" ht="31.5" hidden="1">
      <c r="A41" s="109" t="s">
        <v>1378</v>
      </c>
      <c r="B41" s="109" t="s">
        <v>2313</v>
      </c>
      <c r="C41" s="109"/>
      <c r="D41" s="109" t="s">
        <v>12366</v>
      </c>
      <c r="E41" s="109"/>
      <c r="F41" s="109"/>
      <c r="G41" s="109"/>
      <c r="H41" s="109"/>
      <c r="I41" s="109"/>
      <c r="J41" s="109"/>
      <c r="K41" s="109"/>
      <c r="L41" s="109"/>
      <c r="M41" s="109"/>
    </row>
    <row r="42" spans="1:13" ht="31.5" hidden="1">
      <c r="A42" s="109" t="s">
        <v>12367</v>
      </c>
      <c r="B42" s="109" t="s">
        <v>2313</v>
      </c>
      <c r="C42" s="109"/>
      <c r="D42" s="109" t="s">
        <v>12368</v>
      </c>
      <c r="E42" s="109"/>
      <c r="F42" s="109"/>
      <c r="G42" s="109"/>
      <c r="H42" s="109"/>
      <c r="I42" s="109"/>
      <c r="J42" s="109"/>
      <c r="K42" s="109"/>
      <c r="L42" s="109"/>
      <c r="M42" s="109"/>
    </row>
    <row r="43" spans="1:13" ht="31.5" hidden="1">
      <c r="A43" s="109" t="s">
        <v>12369</v>
      </c>
      <c r="B43" s="109" t="s">
        <v>2313</v>
      </c>
      <c r="C43" s="109"/>
      <c r="D43" s="109" t="s">
        <v>12370</v>
      </c>
      <c r="E43" s="109"/>
      <c r="F43" s="109"/>
      <c r="G43" s="109"/>
      <c r="H43" s="109"/>
      <c r="I43" s="241">
        <v>44282.904421296298</v>
      </c>
      <c r="J43" s="109"/>
      <c r="K43" s="109"/>
      <c r="L43" s="109"/>
      <c r="M43" s="109"/>
    </row>
    <row r="44" spans="1:13" hidden="1">
      <c r="A44" s="109" t="s">
        <v>12371</v>
      </c>
      <c r="B44" s="109" t="s">
        <v>2313</v>
      </c>
      <c r="C44" s="109"/>
      <c r="D44" s="109" t="s">
        <v>12372</v>
      </c>
      <c r="E44" s="109"/>
      <c r="F44" s="109"/>
      <c r="G44" s="109"/>
      <c r="H44" s="109"/>
      <c r="I44" s="109"/>
      <c r="J44" s="109"/>
      <c r="K44" s="109"/>
      <c r="L44" s="109" t="s">
        <v>12318</v>
      </c>
      <c r="M44" s="109"/>
    </row>
    <row r="45" spans="1:13" ht="47.25" hidden="1">
      <c r="A45" s="109" t="s">
        <v>12373</v>
      </c>
      <c r="B45" s="109" t="s">
        <v>2313</v>
      </c>
      <c r="C45" s="109"/>
      <c r="D45" s="109" t="s">
        <v>12374</v>
      </c>
      <c r="E45" s="109"/>
      <c r="F45" s="109"/>
      <c r="G45" s="109"/>
      <c r="H45" s="109"/>
      <c r="I45" s="109"/>
      <c r="J45" s="109"/>
      <c r="K45" s="109"/>
      <c r="L45" s="109"/>
      <c r="M45" s="109"/>
    </row>
    <row r="46" spans="1:13" ht="31.5" hidden="1">
      <c r="A46" s="109" t="s">
        <v>12375</v>
      </c>
      <c r="B46" s="109" t="s">
        <v>2313</v>
      </c>
      <c r="C46" s="109"/>
      <c r="D46" s="109" t="s">
        <v>12376</v>
      </c>
      <c r="E46" s="109"/>
      <c r="F46" s="109"/>
      <c r="G46" s="109"/>
      <c r="H46" s="109"/>
      <c r="I46" s="109"/>
      <c r="J46" s="109"/>
      <c r="K46" s="109"/>
      <c r="L46" s="109"/>
      <c r="M46" s="109"/>
    </row>
    <row r="47" spans="1:13" ht="31.5" hidden="1">
      <c r="A47" s="109" t="s">
        <v>12377</v>
      </c>
      <c r="B47" s="109" t="s">
        <v>2313</v>
      </c>
      <c r="C47" s="109"/>
      <c r="D47" s="109" t="s">
        <v>12378</v>
      </c>
      <c r="E47" s="109"/>
      <c r="F47" s="109"/>
      <c r="G47" s="109"/>
      <c r="H47" s="109"/>
      <c r="I47" s="109"/>
      <c r="J47" s="109"/>
      <c r="K47" s="109"/>
      <c r="L47" s="109"/>
      <c r="M47" s="109"/>
    </row>
    <row r="48" spans="1:13" ht="31.5" hidden="1">
      <c r="A48" s="109" t="s">
        <v>12379</v>
      </c>
      <c r="B48" s="109" t="s">
        <v>2313</v>
      </c>
      <c r="C48" s="109"/>
      <c r="D48" s="109" t="s">
        <v>12380</v>
      </c>
      <c r="E48" s="109"/>
      <c r="F48" s="109"/>
      <c r="G48" s="109"/>
      <c r="H48" s="109"/>
      <c r="I48" s="109"/>
      <c r="J48" s="109"/>
      <c r="K48" s="109"/>
      <c r="L48" s="109"/>
      <c r="M48" s="109"/>
    </row>
    <row r="49" spans="1:13" ht="63" hidden="1">
      <c r="A49" s="109" t="s">
        <v>12381</v>
      </c>
      <c r="B49" s="109" t="s">
        <v>2313</v>
      </c>
      <c r="C49" s="109"/>
      <c r="D49" s="109" t="s">
        <v>12382</v>
      </c>
      <c r="E49" s="109"/>
      <c r="F49" s="109"/>
      <c r="G49" s="109"/>
      <c r="H49" s="109"/>
      <c r="I49" s="109"/>
      <c r="J49" s="109"/>
      <c r="K49" s="109"/>
      <c r="L49" s="109"/>
      <c r="M49" s="109"/>
    </row>
    <row r="50" spans="1:13" ht="47.25">
      <c r="A50" s="109" t="s">
        <v>12277</v>
      </c>
      <c r="B50" s="109" t="s">
        <v>2313</v>
      </c>
      <c r="C50" s="109"/>
      <c r="D50" s="109" t="s">
        <v>12383</v>
      </c>
      <c r="E50" s="109"/>
      <c r="F50" s="109"/>
      <c r="G50" s="109"/>
      <c r="H50" s="109"/>
      <c r="I50" s="241">
        <v>44282.628067129626</v>
      </c>
      <c r="J50" s="109"/>
      <c r="K50" s="109"/>
      <c r="L50" s="109"/>
      <c r="M50" s="109" t="s">
        <v>12335</v>
      </c>
    </row>
    <row r="51" spans="1:13" ht="47.25" hidden="1">
      <c r="A51" s="109" t="s">
        <v>12384</v>
      </c>
      <c r="B51" s="109" t="s">
        <v>2313</v>
      </c>
      <c r="C51" s="109"/>
      <c r="D51" s="109" t="s">
        <v>12385</v>
      </c>
      <c r="E51" s="109"/>
      <c r="F51" s="109"/>
      <c r="G51" s="109"/>
      <c r="H51" s="109"/>
      <c r="I51" s="109"/>
      <c r="J51" s="109"/>
      <c r="K51" s="109"/>
      <c r="L51" s="109"/>
      <c r="M51" s="109"/>
    </row>
    <row r="52" spans="1:13" ht="47.25">
      <c r="A52" s="109" t="s">
        <v>12279</v>
      </c>
      <c r="B52" s="109" t="s">
        <v>2313</v>
      </c>
      <c r="C52" s="109"/>
      <c r="D52" s="109" t="s">
        <v>12386</v>
      </c>
      <c r="E52" s="109"/>
      <c r="F52" s="109"/>
      <c r="G52" s="109"/>
      <c r="H52" s="109"/>
      <c r="I52" s="241">
        <v>44282.632175925923</v>
      </c>
      <c r="J52" s="109"/>
      <c r="K52" s="109"/>
      <c r="L52" s="109"/>
      <c r="M52" s="109" t="s">
        <v>12335</v>
      </c>
    </row>
    <row r="53" spans="1:13" ht="63" hidden="1">
      <c r="A53" s="109" t="s">
        <v>12387</v>
      </c>
      <c r="B53" s="109" t="s">
        <v>2313</v>
      </c>
      <c r="C53" s="109"/>
      <c r="D53" s="109" t="s">
        <v>12388</v>
      </c>
      <c r="E53" s="109"/>
      <c r="F53" s="109"/>
      <c r="G53" s="109"/>
      <c r="H53" s="109"/>
      <c r="I53" s="109"/>
      <c r="J53" s="109"/>
      <c r="K53" s="109"/>
      <c r="L53" s="109"/>
      <c r="M53" s="109"/>
    </row>
    <row r="54" spans="1:13" ht="63" hidden="1">
      <c r="A54" s="109" t="s">
        <v>12389</v>
      </c>
      <c r="B54" s="109" t="s">
        <v>2313</v>
      </c>
      <c r="C54" s="109"/>
      <c r="D54" s="109" t="s">
        <v>12390</v>
      </c>
      <c r="E54" s="109"/>
      <c r="F54" s="109"/>
      <c r="G54" s="109"/>
      <c r="H54" s="109"/>
      <c r="I54" s="109"/>
      <c r="J54" s="109"/>
      <c r="K54" s="109"/>
      <c r="L54" s="109"/>
      <c r="M54" s="109"/>
    </row>
    <row r="55" spans="1:13" ht="47.25" hidden="1">
      <c r="A55" s="109" t="s">
        <v>12391</v>
      </c>
      <c r="B55" s="109" t="s">
        <v>2313</v>
      </c>
      <c r="C55" s="109"/>
      <c r="D55" s="109" t="s">
        <v>12392</v>
      </c>
      <c r="E55" s="109"/>
      <c r="F55" s="109"/>
      <c r="G55" s="109"/>
      <c r="H55" s="109"/>
      <c r="I55" s="109"/>
      <c r="J55" s="109"/>
      <c r="K55" s="109"/>
      <c r="L55" s="109"/>
      <c r="M55" s="109"/>
    </row>
    <row r="56" spans="1:13" ht="63" hidden="1">
      <c r="A56" s="109" t="s">
        <v>12393</v>
      </c>
      <c r="B56" s="109" t="s">
        <v>2313</v>
      </c>
      <c r="C56" s="109"/>
      <c r="D56" s="109" t="s">
        <v>12394</v>
      </c>
      <c r="E56" s="109"/>
      <c r="F56" s="109"/>
      <c r="G56" s="109"/>
      <c r="H56" s="109"/>
      <c r="I56" s="109"/>
      <c r="J56" s="109"/>
      <c r="K56" s="109"/>
      <c r="L56" s="109"/>
      <c r="M56" s="109"/>
    </row>
    <row r="57" spans="1:13" ht="31.5" hidden="1">
      <c r="A57" s="109" t="s">
        <v>12395</v>
      </c>
      <c r="B57" s="109" t="s">
        <v>2313</v>
      </c>
      <c r="C57" s="109"/>
      <c r="D57" s="109" t="s">
        <v>12396</v>
      </c>
      <c r="E57" s="109"/>
      <c r="F57" s="109"/>
      <c r="G57" s="109"/>
      <c r="H57" s="109"/>
      <c r="I57" s="109"/>
      <c r="J57" s="109"/>
      <c r="K57" s="109"/>
      <c r="L57" s="109"/>
      <c r="M57" s="109"/>
    </row>
    <row r="58" spans="1:13" ht="63" hidden="1">
      <c r="A58" s="109" t="s">
        <v>12397</v>
      </c>
      <c r="B58" s="109" t="s">
        <v>2313</v>
      </c>
      <c r="C58" s="109"/>
      <c r="D58" s="109" t="s">
        <v>12398</v>
      </c>
      <c r="E58" s="109"/>
      <c r="F58" s="109"/>
      <c r="G58" s="109"/>
      <c r="H58" s="109"/>
      <c r="I58" s="109"/>
      <c r="J58" s="109"/>
      <c r="K58" s="109"/>
      <c r="L58" s="109"/>
      <c r="M58" s="109" t="s">
        <v>12331</v>
      </c>
    </row>
    <row r="59" spans="1:13" ht="31.5" hidden="1">
      <c r="A59" s="109" t="s">
        <v>12399</v>
      </c>
      <c r="B59" s="109" t="s">
        <v>2313</v>
      </c>
      <c r="C59" s="109"/>
      <c r="D59" s="109" t="s">
        <v>12400</v>
      </c>
      <c r="E59" s="109"/>
      <c r="F59" s="109"/>
      <c r="G59" s="109"/>
      <c r="H59" s="109"/>
      <c r="I59" s="109"/>
      <c r="J59" s="109"/>
      <c r="K59" s="109"/>
      <c r="L59" s="109"/>
      <c r="M59" s="109" t="s">
        <v>12331</v>
      </c>
    </row>
    <row r="60" spans="1:13" ht="31.5" hidden="1">
      <c r="A60" s="109" t="s">
        <v>12401</v>
      </c>
      <c r="B60" s="109" t="s">
        <v>2313</v>
      </c>
      <c r="C60" s="109"/>
      <c r="D60" s="109" t="s">
        <v>12402</v>
      </c>
      <c r="E60" s="109"/>
      <c r="F60" s="109"/>
      <c r="G60" s="109"/>
      <c r="H60" s="109"/>
      <c r="I60" s="109"/>
      <c r="J60" s="109"/>
      <c r="K60" s="109"/>
      <c r="L60" s="109"/>
      <c r="M60" s="109"/>
    </row>
    <row r="61" spans="1:13" ht="31.5" hidden="1">
      <c r="A61" s="109" t="s">
        <v>12403</v>
      </c>
      <c r="B61" s="109" t="s">
        <v>2313</v>
      </c>
      <c r="C61" s="109"/>
      <c r="D61" s="109" t="s">
        <v>12404</v>
      </c>
      <c r="E61" s="109"/>
      <c r="F61" s="109"/>
      <c r="G61" s="109"/>
      <c r="H61" s="109"/>
      <c r="I61" s="109"/>
      <c r="J61" s="109"/>
      <c r="K61" s="109"/>
      <c r="L61" s="109"/>
      <c r="M61" s="109"/>
    </row>
    <row r="62" spans="1:13" ht="31.5" hidden="1">
      <c r="A62" s="109" t="s">
        <v>12405</v>
      </c>
      <c r="B62" s="109" t="s">
        <v>2313</v>
      </c>
      <c r="C62" s="109"/>
      <c r="D62" s="109" t="s">
        <v>12406</v>
      </c>
      <c r="E62" s="109"/>
      <c r="F62" s="109"/>
      <c r="G62" s="109"/>
      <c r="H62" s="109"/>
      <c r="I62" s="109"/>
      <c r="J62" s="109"/>
      <c r="K62" s="109"/>
      <c r="L62" s="109"/>
      <c r="M62" s="109"/>
    </row>
    <row r="63" spans="1:13" ht="31.5" hidden="1">
      <c r="A63" s="109" t="s">
        <v>12407</v>
      </c>
      <c r="B63" s="109" t="s">
        <v>2313</v>
      </c>
      <c r="C63" s="109"/>
      <c r="D63" s="109" t="s">
        <v>12408</v>
      </c>
      <c r="E63" s="109"/>
      <c r="F63" s="109"/>
      <c r="G63" s="109"/>
      <c r="H63" s="109"/>
      <c r="I63" s="109"/>
      <c r="J63" s="109"/>
      <c r="K63" s="109"/>
      <c r="L63" s="109" t="s">
        <v>12301</v>
      </c>
      <c r="M63" s="109"/>
    </row>
    <row r="64" spans="1:13" ht="31.5">
      <c r="A64" s="109" t="s">
        <v>12409</v>
      </c>
      <c r="B64" s="109" t="s">
        <v>2313</v>
      </c>
      <c r="C64" s="109"/>
      <c r="D64" s="109" t="s">
        <v>12410</v>
      </c>
      <c r="E64" s="109"/>
      <c r="F64" s="109"/>
      <c r="G64" s="109"/>
      <c r="H64" s="109"/>
      <c r="I64" s="109"/>
      <c r="J64" s="109"/>
      <c r="K64" s="109"/>
      <c r="L64" s="109"/>
      <c r="M64" s="109" t="s">
        <v>12335</v>
      </c>
    </row>
    <row r="65" spans="1:13" hidden="1">
      <c r="A65" s="109" t="s">
        <v>1414</v>
      </c>
      <c r="B65" s="109" t="s">
        <v>2313</v>
      </c>
      <c r="C65" s="109"/>
      <c r="D65" s="109" t="s">
        <v>12411</v>
      </c>
      <c r="E65" s="109"/>
      <c r="F65" s="109"/>
      <c r="G65" s="109"/>
      <c r="H65" s="109"/>
      <c r="I65" s="109"/>
      <c r="J65" s="109"/>
      <c r="K65" s="109"/>
      <c r="L65" s="109"/>
      <c r="M65" s="109"/>
    </row>
    <row r="66" spans="1:13" ht="31.5" hidden="1">
      <c r="A66" s="109" t="s">
        <v>12412</v>
      </c>
      <c r="B66" s="109" t="s">
        <v>2313</v>
      </c>
      <c r="C66" s="109"/>
      <c r="D66" s="109" t="s">
        <v>12413</v>
      </c>
      <c r="E66" s="109"/>
      <c r="F66" s="109"/>
      <c r="G66" s="109"/>
      <c r="H66" s="109"/>
      <c r="I66" s="109"/>
      <c r="J66" s="109"/>
      <c r="K66" s="109"/>
      <c r="L66" s="109"/>
      <c r="M66" s="109" t="s">
        <v>12331</v>
      </c>
    </row>
    <row r="67" spans="1:13" ht="31.5" hidden="1">
      <c r="A67" s="109" t="s">
        <v>12414</v>
      </c>
      <c r="B67" s="109" t="s">
        <v>2313</v>
      </c>
      <c r="C67" s="109"/>
      <c r="D67" s="109" t="s">
        <v>12415</v>
      </c>
      <c r="E67" s="109"/>
      <c r="F67" s="109"/>
      <c r="G67" s="109"/>
      <c r="H67" s="109"/>
      <c r="I67" s="109"/>
      <c r="J67" s="109"/>
      <c r="K67" s="109"/>
      <c r="L67" s="109"/>
      <c r="M67" s="109"/>
    </row>
    <row r="68" spans="1:13" ht="31.5" hidden="1">
      <c r="A68" s="109" t="s">
        <v>12416</v>
      </c>
      <c r="B68" s="109" t="s">
        <v>2313</v>
      </c>
      <c r="C68" s="109"/>
      <c r="D68" s="109" t="s">
        <v>12417</v>
      </c>
      <c r="E68" s="109"/>
      <c r="F68" s="109"/>
      <c r="G68" s="109"/>
      <c r="H68" s="109"/>
      <c r="I68" s="109"/>
      <c r="J68" s="109"/>
      <c r="K68" s="109"/>
      <c r="L68" s="109"/>
      <c r="M68" s="109" t="s">
        <v>12331</v>
      </c>
    </row>
    <row r="69" spans="1:13" ht="47.25" hidden="1">
      <c r="A69" s="109" t="s">
        <v>12418</v>
      </c>
      <c r="B69" s="109" t="s">
        <v>2313</v>
      </c>
      <c r="C69" s="109"/>
      <c r="D69" s="109" t="s">
        <v>12419</v>
      </c>
      <c r="E69" s="109"/>
      <c r="F69" s="109"/>
      <c r="G69" s="109"/>
      <c r="H69" s="109"/>
      <c r="I69" s="109"/>
      <c r="J69" s="109"/>
      <c r="K69" s="109"/>
      <c r="L69" s="109"/>
      <c r="M69" s="109" t="s">
        <v>12331</v>
      </c>
    </row>
    <row r="70" spans="1:13" ht="31.5" hidden="1">
      <c r="A70" s="109" t="s">
        <v>12420</v>
      </c>
      <c r="B70" s="109" t="s">
        <v>2313</v>
      </c>
      <c r="C70" s="109"/>
      <c r="D70" s="109" t="s">
        <v>12421</v>
      </c>
      <c r="E70" s="109"/>
      <c r="F70" s="109"/>
      <c r="G70" s="109"/>
      <c r="H70" s="109"/>
      <c r="I70" s="109"/>
      <c r="J70" s="109"/>
      <c r="K70" s="109"/>
      <c r="L70" s="109" t="s">
        <v>12301</v>
      </c>
      <c r="M70" s="109" t="s">
        <v>12331</v>
      </c>
    </row>
    <row r="71" spans="1:13" hidden="1">
      <c r="A71" s="109" t="s">
        <v>12422</v>
      </c>
      <c r="B71" s="109" t="s">
        <v>2313</v>
      </c>
      <c r="C71" s="109"/>
      <c r="D71" s="109" t="s">
        <v>12423</v>
      </c>
      <c r="E71" s="109"/>
      <c r="F71" s="109"/>
      <c r="G71" s="109"/>
      <c r="H71" s="109"/>
      <c r="I71" s="109"/>
      <c r="J71" s="109"/>
      <c r="K71" s="109"/>
      <c r="L71" s="109"/>
      <c r="M71" s="109"/>
    </row>
    <row r="72" spans="1:13" hidden="1">
      <c r="A72" s="109" t="s">
        <v>4405</v>
      </c>
      <c r="B72" s="109" t="s">
        <v>2313</v>
      </c>
      <c r="C72" s="109"/>
      <c r="D72" s="109" t="s">
        <v>12424</v>
      </c>
      <c r="E72" s="109"/>
      <c r="F72" s="109"/>
      <c r="G72" s="109"/>
      <c r="H72" s="109"/>
      <c r="I72" s="109"/>
      <c r="J72" s="109"/>
      <c r="K72" s="109"/>
      <c r="L72" s="109"/>
      <c r="M72" s="109"/>
    </row>
    <row r="73" spans="1:13" hidden="1">
      <c r="A73" s="109" t="s">
        <v>12425</v>
      </c>
      <c r="B73" s="109" t="s">
        <v>2313</v>
      </c>
      <c r="C73" s="109"/>
      <c r="D73" s="109" t="s">
        <v>12426</v>
      </c>
      <c r="E73" s="109"/>
      <c r="F73" s="109"/>
      <c r="G73" s="109"/>
      <c r="H73" s="109"/>
      <c r="I73" s="109"/>
      <c r="J73" s="109"/>
      <c r="K73" s="109"/>
      <c r="L73" s="109"/>
      <c r="M73" s="109"/>
    </row>
    <row r="74" spans="1:13" ht="31.5" hidden="1">
      <c r="A74" s="109" t="s">
        <v>12427</v>
      </c>
      <c r="B74" s="109" t="s">
        <v>2313</v>
      </c>
      <c r="C74" s="109"/>
      <c r="D74" s="109" t="s">
        <v>12428</v>
      </c>
      <c r="E74" s="109"/>
      <c r="F74" s="109"/>
      <c r="G74" s="109"/>
      <c r="H74" s="109"/>
      <c r="I74" s="109"/>
      <c r="J74" s="109"/>
      <c r="K74" s="109"/>
      <c r="L74" s="109"/>
      <c r="M74" s="109"/>
    </row>
    <row r="75" spans="1:13" hidden="1">
      <c r="A75" s="109" t="s">
        <v>12363</v>
      </c>
      <c r="B75" s="109" t="s">
        <v>2313</v>
      </c>
      <c r="C75" s="109"/>
      <c r="D75" s="109" t="s">
        <v>12429</v>
      </c>
      <c r="E75" s="109"/>
      <c r="F75" s="109"/>
      <c r="G75" s="109"/>
      <c r="H75" s="109"/>
      <c r="I75" s="109"/>
      <c r="J75" s="109"/>
      <c r="K75" s="109"/>
      <c r="L75" s="109"/>
      <c r="M75" s="109"/>
    </row>
    <row r="76" spans="1:13" ht="63" hidden="1">
      <c r="A76" s="109" t="s">
        <v>12430</v>
      </c>
      <c r="B76" s="109" t="s">
        <v>2313</v>
      </c>
      <c r="C76" s="109"/>
      <c r="D76" s="109" t="s">
        <v>12431</v>
      </c>
      <c r="E76" s="109"/>
      <c r="F76" s="109"/>
      <c r="G76" s="109"/>
      <c r="H76" s="109"/>
      <c r="I76" s="109"/>
      <c r="J76" s="109"/>
      <c r="K76" s="109"/>
      <c r="L76" s="109"/>
      <c r="M76" s="109"/>
    </row>
    <row r="77" spans="1:13">
      <c r="A77" s="109" t="s">
        <v>12280</v>
      </c>
      <c r="B77" s="109" t="s">
        <v>2313</v>
      </c>
      <c r="C77" s="109"/>
      <c r="D77" s="109" t="s">
        <v>12432</v>
      </c>
      <c r="E77" s="109"/>
      <c r="F77" s="109"/>
      <c r="G77" s="109"/>
      <c r="H77" s="109"/>
      <c r="I77" s="109"/>
      <c r="J77" s="109"/>
      <c r="K77" s="109"/>
      <c r="L77" s="109"/>
      <c r="M77" s="109" t="s">
        <v>12335</v>
      </c>
    </row>
    <row r="78" spans="1:13" hidden="1">
      <c r="A78" s="109" t="s">
        <v>12433</v>
      </c>
      <c r="B78" s="109" t="s">
        <v>2313</v>
      </c>
      <c r="C78" s="109"/>
      <c r="D78" s="109" t="s">
        <v>12434</v>
      </c>
      <c r="E78" s="109"/>
      <c r="F78" s="109"/>
      <c r="G78" s="109"/>
      <c r="H78" s="109"/>
      <c r="I78" s="109"/>
      <c r="J78" s="109"/>
      <c r="K78" s="109"/>
      <c r="L78" s="109"/>
      <c r="M78" s="109"/>
    </row>
    <row r="79" spans="1:13" hidden="1">
      <c r="A79" s="109" t="s">
        <v>12435</v>
      </c>
      <c r="B79" s="109" t="s">
        <v>2313</v>
      </c>
      <c r="C79" s="109"/>
      <c r="D79" s="109" t="s">
        <v>12436</v>
      </c>
      <c r="E79" s="109"/>
      <c r="F79" s="109"/>
      <c r="G79" s="109"/>
      <c r="H79" s="109"/>
      <c r="I79" s="109"/>
      <c r="J79" s="109"/>
      <c r="K79" s="109"/>
      <c r="L79" s="109"/>
      <c r="M79" s="109"/>
    </row>
    <row r="80" spans="1:13" ht="31.5">
      <c r="A80" s="109" t="s">
        <v>12272</v>
      </c>
      <c r="B80" s="109" t="s">
        <v>2313</v>
      </c>
      <c r="C80" s="109"/>
      <c r="D80" s="109" t="s">
        <v>12437</v>
      </c>
      <c r="E80" s="109"/>
      <c r="F80" s="109"/>
      <c r="G80" s="109"/>
      <c r="H80" s="109"/>
      <c r="I80" s="109"/>
      <c r="J80" s="109"/>
      <c r="K80" s="109"/>
      <c r="L80" s="109"/>
      <c r="M80" s="109" t="s">
        <v>12335</v>
      </c>
    </row>
    <row r="81" spans="1:13" ht="31.5" hidden="1">
      <c r="A81" s="109" t="s">
        <v>1272</v>
      </c>
      <c r="B81" s="109" t="s">
        <v>2313</v>
      </c>
      <c r="C81" s="109"/>
      <c r="D81" s="109" t="s">
        <v>12438</v>
      </c>
      <c r="E81" s="109"/>
      <c r="F81" s="109"/>
      <c r="G81" s="109"/>
      <c r="H81" s="109"/>
      <c r="I81" s="109"/>
      <c r="J81" s="109"/>
      <c r="K81" s="109"/>
      <c r="L81" s="109"/>
      <c r="M81" s="109"/>
    </row>
    <row r="82" spans="1:13" hidden="1">
      <c r="A82" s="109" t="s">
        <v>12439</v>
      </c>
      <c r="B82" s="109" t="s">
        <v>2313</v>
      </c>
      <c r="C82" s="109"/>
      <c r="D82" s="109" t="s">
        <v>12440</v>
      </c>
      <c r="E82" s="109"/>
      <c r="F82" s="109"/>
      <c r="G82" s="109"/>
      <c r="H82" s="109"/>
      <c r="I82" s="109"/>
      <c r="J82" s="109"/>
      <c r="K82" s="109"/>
      <c r="L82" s="109"/>
      <c r="M82" s="109"/>
    </row>
    <row r="83" spans="1:13" ht="31.5" hidden="1">
      <c r="A83" s="109" t="s">
        <v>12441</v>
      </c>
      <c r="B83" s="109" t="s">
        <v>2313</v>
      </c>
      <c r="C83" s="109"/>
      <c r="D83" s="109" t="s">
        <v>12442</v>
      </c>
      <c r="E83" s="109"/>
      <c r="F83" s="109"/>
      <c r="G83" s="109"/>
      <c r="H83" s="109"/>
      <c r="I83" s="109"/>
      <c r="J83" s="109"/>
      <c r="K83" s="109"/>
      <c r="L83" s="109"/>
      <c r="M83" s="109"/>
    </row>
    <row r="84" spans="1:13" ht="31.5" hidden="1">
      <c r="A84" s="109" t="s">
        <v>12443</v>
      </c>
      <c r="B84" s="109" t="s">
        <v>2313</v>
      </c>
      <c r="C84" s="109"/>
      <c r="D84" s="109" t="s">
        <v>12444</v>
      </c>
      <c r="E84" s="109"/>
      <c r="F84" s="109"/>
      <c r="G84" s="109"/>
      <c r="H84" s="109"/>
      <c r="I84" s="109"/>
      <c r="J84" s="109"/>
      <c r="K84" s="109"/>
      <c r="L84" s="109"/>
      <c r="M84" s="109"/>
    </row>
    <row r="85" spans="1:13" hidden="1">
      <c r="A85" s="109" t="s">
        <v>12445</v>
      </c>
      <c r="B85" s="109" t="s">
        <v>2313</v>
      </c>
      <c r="C85" s="109"/>
      <c r="D85" s="109" t="s">
        <v>12446</v>
      </c>
      <c r="E85" s="109"/>
      <c r="F85" s="109"/>
      <c r="G85" s="109"/>
      <c r="H85" s="109"/>
      <c r="I85" s="109"/>
      <c r="J85" s="109"/>
      <c r="K85" s="109"/>
      <c r="L85" s="109"/>
      <c r="M85" s="109"/>
    </row>
    <row r="86" spans="1:13" hidden="1">
      <c r="A86" s="109" t="s">
        <v>12447</v>
      </c>
      <c r="B86" s="109" t="s">
        <v>2313</v>
      </c>
      <c r="C86" s="109"/>
      <c r="D86" s="109" t="s">
        <v>12448</v>
      </c>
      <c r="E86" s="109"/>
      <c r="F86" s="109"/>
      <c r="G86" s="109"/>
      <c r="H86" s="109"/>
      <c r="I86" s="109"/>
      <c r="J86" s="109"/>
      <c r="K86" s="109"/>
      <c r="L86" s="109"/>
      <c r="M86" s="109"/>
    </row>
    <row r="87" spans="1:13" ht="47.25" hidden="1">
      <c r="A87" s="109" t="s">
        <v>12449</v>
      </c>
      <c r="B87" s="109" t="s">
        <v>2313</v>
      </c>
      <c r="C87" s="109"/>
      <c r="D87" s="109" t="s">
        <v>12450</v>
      </c>
      <c r="E87" s="109"/>
      <c r="F87" s="109"/>
      <c r="G87" s="109"/>
      <c r="H87" s="109"/>
      <c r="I87" s="241">
        <v>44287.20584490741</v>
      </c>
      <c r="J87" s="109"/>
      <c r="K87" s="109"/>
      <c r="L87" s="109" t="s">
        <v>12340</v>
      </c>
      <c r="M87" s="109"/>
    </row>
    <row r="88" spans="1:13" ht="31.5">
      <c r="A88" s="109" t="s">
        <v>989</v>
      </c>
      <c r="B88" s="109" t="s">
        <v>2313</v>
      </c>
      <c r="C88" s="109"/>
      <c r="D88" s="109" t="s">
        <v>12451</v>
      </c>
      <c r="E88" s="109"/>
      <c r="F88" s="109"/>
      <c r="G88" s="109"/>
      <c r="H88" s="109"/>
      <c r="I88" s="109"/>
      <c r="J88" s="109"/>
      <c r="K88" s="109"/>
      <c r="L88" s="109"/>
      <c r="M88" s="109" t="s">
        <v>12335</v>
      </c>
    </row>
    <row r="89" spans="1:13" ht="47.25" hidden="1">
      <c r="A89" s="109" t="s">
        <v>12452</v>
      </c>
      <c r="B89" s="109" t="s">
        <v>2313</v>
      </c>
      <c r="C89" s="109"/>
      <c r="D89" s="109" t="s">
        <v>12453</v>
      </c>
      <c r="E89" s="109"/>
      <c r="F89" s="109"/>
      <c r="G89" s="109"/>
      <c r="H89" s="109"/>
      <c r="I89" s="109"/>
      <c r="J89" s="109"/>
      <c r="K89" s="109"/>
      <c r="L89" s="109"/>
      <c r="M89" s="109"/>
    </row>
    <row r="90" spans="1:13" hidden="1">
      <c r="A90" s="109" t="s">
        <v>12454</v>
      </c>
      <c r="B90" s="109" t="s">
        <v>2313</v>
      </c>
      <c r="C90" s="109"/>
      <c r="D90" s="109" t="s">
        <v>12455</v>
      </c>
      <c r="E90" s="109"/>
      <c r="F90" s="109"/>
      <c r="G90" s="109"/>
      <c r="H90" s="109"/>
      <c r="I90" s="109"/>
      <c r="J90" s="109"/>
      <c r="K90" s="109"/>
      <c r="L90" s="109"/>
      <c r="M90" s="109"/>
    </row>
    <row r="91" spans="1:13" ht="31.5" hidden="1">
      <c r="A91" s="109" t="s">
        <v>12456</v>
      </c>
      <c r="B91" s="109" t="s">
        <v>2313</v>
      </c>
      <c r="C91" s="109"/>
      <c r="D91" s="109" t="s">
        <v>12457</v>
      </c>
      <c r="E91" s="109"/>
      <c r="F91" s="109"/>
      <c r="G91" s="109"/>
      <c r="H91" s="109"/>
      <c r="I91" s="109"/>
      <c r="J91" s="109"/>
      <c r="K91" s="109"/>
      <c r="L91" s="109"/>
      <c r="M91" s="109"/>
    </row>
    <row r="92" spans="1:13" ht="47.25" hidden="1">
      <c r="A92" s="109" t="s">
        <v>12458</v>
      </c>
      <c r="B92" s="109" t="s">
        <v>2313</v>
      </c>
      <c r="C92" s="109"/>
      <c r="D92" s="109" t="s">
        <v>12459</v>
      </c>
      <c r="E92" s="109"/>
      <c r="F92" s="109"/>
      <c r="G92" s="109"/>
      <c r="H92" s="109"/>
      <c r="I92" s="109"/>
      <c r="J92" s="109"/>
      <c r="K92" s="109"/>
      <c r="L92" s="109"/>
      <c r="M92" s="109"/>
    </row>
    <row r="93" spans="1:13" ht="47.25" hidden="1">
      <c r="A93" s="109" t="s">
        <v>12460</v>
      </c>
      <c r="B93" s="109" t="s">
        <v>2313</v>
      </c>
      <c r="C93" s="109"/>
      <c r="D93" s="109" t="s">
        <v>12461</v>
      </c>
      <c r="E93" s="109"/>
      <c r="F93" s="109"/>
      <c r="G93" s="109"/>
      <c r="H93" s="109"/>
      <c r="I93" s="109"/>
      <c r="J93" s="109"/>
      <c r="K93" s="109"/>
      <c r="L93" s="109"/>
      <c r="M93" s="109"/>
    </row>
    <row r="94" spans="1:13" hidden="1">
      <c r="A94" s="109" t="s">
        <v>12462</v>
      </c>
      <c r="B94" s="109" t="s">
        <v>2313</v>
      </c>
      <c r="C94" s="109"/>
      <c r="D94" s="109" t="s">
        <v>12463</v>
      </c>
      <c r="E94" s="109"/>
      <c r="F94" s="109"/>
      <c r="G94" s="109"/>
      <c r="H94" s="109"/>
      <c r="I94" s="109"/>
      <c r="J94" s="109"/>
      <c r="K94" s="109"/>
      <c r="L94" s="109"/>
      <c r="M94" s="109"/>
    </row>
    <row r="95" spans="1:13" ht="47.25" hidden="1">
      <c r="A95" s="109" t="s">
        <v>12464</v>
      </c>
      <c r="B95" s="109" t="s">
        <v>2313</v>
      </c>
      <c r="C95" s="109"/>
      <c r="D95" s="109" t="s">
        <v>12465</v>
      </c>
      <c r="E95" s="109"/>
      <c r="F95" s="109"/>
      <c r="G95" s="109"/>
      <c r="H95" s="109"/>
      <c r="I95" s="109"/>
      <c r="J95" s="109"/>
      <c r="K95" s="109"/>
      <c r="L95" s="109"/>
      <c r="M95" s="109"/>
    </row>
    <row r="96" spans="1:13" ht="63" hidden="1">
      <c r="A96" s="109" t="s">
        <v>12466</v>
      </c>
      <c r="B96" s="109" t="s">
        <v>2313</v>
      </c>
      <c r="C96" s="109"/>
      <c r="D96" s="109" t="s">
        <v>12467</v>
      </c>
      <c r="E96" s="109"/>
      <c r="F96" s="109"/>
      <c r="G96" s="109"/>
      <c r="H96" s="109"/>
      <c r="I96" s="109"/>
      <c r="J96" s="109"/>
      <c r="K96" s="109"/>
      <c r="L96" s="109"/>
      <c r="M96" s="109"/>
    </row>
    <row r="97" spans="1:13" ht="47.25" hidden="1">
      <c r="A97" s="109" t="s">
        <v>12468</v>
      </c>
      <c r="B97" s="109" t="s">
        <v>2313</v>
      </c>
      <c r="C97" s="109"/>
      <c r="D97" s="109" t="s">
        <v>12469</v>
      </c>
      <c r="E97" s="109"/>
      <c r="F97" s="109"/>
      <c r="G97" s="109"/>
      <c r="H97" s="109"/>
      <c r="I97" s="109"/>
      <c r="J97" s="109"/>
      <c r="K97" s="109"/>
      <c r="L97" s="109"/>
      <c r="M97" s="109"/>
    </row>
    <row r="98" spans="1:13" ht="47.25" hidden="1">
      <c r="A98" s="109" t="s">
        <v>12470</v>
      </c>
      <c r="B98" s="109" t="s">
        <v>2313</v>
      </c>
      <c r="C98" s="109"/>
      <c r="D98" s="109" t="s">
        <v>12471</v>
      </c>
      <c r="E98" s="109"/>
      <c r="F98" s="109"/>
      <c r="G98" s="109"/>
      <c r="H98" s="109"/>
      <c r="I98" s="109"/>
      <c r="J98" s="109"/>
      <c r="K98" s="109"/>
      <c r="L98" s="109"/>
      <c r="M98" s="109"/>
    </row>
    <row r="99" spans="1:13" ht="31.5" hidden="1">
      <c r="A99" s="109" t="s">
        <v>12472</v>
      </c>
      <c r="B99" s="109" t="s">
        <v>2313</v>
      </c>
      <c r="C99" s="109"/>
      <c r="D99" s="109" t="s">
        <v>12473</v>
      </c>
      <c r="E99" s="109"/>
      <c r="F99" s="109"/>
      <c r="G99" s="109"/>
      <c r="H99" s="109"/>
      <c r="I99" s="109"/>
      <c r="J99" s="109"/>
      <c r="K99" s="109"/>
      <c r="L99" s="109"/>
      <c r="M99" s="109"/>
    </row>
    <row r="100" spans="1:13" ht="31.5" hidden="1">
      <c r="A100" s="109" t="s">
        <v>12474</v>
      </c>
      <c r="B100" s="109" t="s">
        <v>2313</v>
      </c>
      <c r="C100" s="109"/>
      <c r="D100" s="109" t="s">
        <v>12475</v>
      </c>
      <c r="E100" s="109"/>
      <c r="F100" s="109"/>
      <c r="G100" s="109"/>
      <c r="H100" s="109"/>
      <c r="I100" s="109"/>
      <c r="J100" s="109"/>
      <c r="K100" s="109"/>
      <c r="L100" s="109"/>
      <c r="M100" s="109"/>
    </row>
    <row r="101" spans="1:13" hidden="1">
      <c r="A101" s="109" t="s">
        <v>12476</v>
      </c>
      <c r="B101" s="109" t="s">
        <v>2313</v>
      </c>
      <c r="C101" s="109"/>
      <c r="D101" s="109" t="s">
        <v>12477</v>
      </c>
      <c r="E101" s="109"/>
      <c r="F101" s="109"/>
      <c r="G101" s="109"/>
      <c r="H101" s="109"/>
      <c r="I101" s="109"/>
      <c r="J101" s="109"/>
      <c r="K101" s="109"/>
      <c r="L101" s="109" t="s">
        <v>12314</v>
      </c>
      <c r="M101" s="109"/>
    </row>
    <row r="102" spans="1:13" ht="31.5" hidden="1">
      <c r="A102" s="109" t="s">
        <v>12478</v>
      </c>
      <c r="B102" s="109" t="s">
        <v>2313</v>
      </c>
      <c r="C102" s="109"/>
      <c r="D102" s="109" t="s">
        <v>12479</v>
      </c>
      <c r="E102" s="109"/>
      <c r="F102" s="109"/>
      <c r="G102" s="109"/>
      <c r="H102" s="109"/>
      <c r="I102" s="109"/>
      <c r="J102" s="109"/>
      <c r="K102" s="109"/>
      <c r="L102" s="109"/>
      <c r="M102" s="109"/>
    </row>
    <row r="103" spans="1:13" hidden="1">
      <c r="A103" s="109" t="s">
        <v>12480</v>
      </c>
      <c r="B103" s="109" t="s">
        <v>2313</v>
      </c>
      <c r="C103" s="109"/>
      <c r="D103" s="109" t="s">
        <v>12481</v>
      </c>
      <c r="E103" s="109"/>
      <c r="F103" s="109"/>
      <c r="G103" s="109"/>
      <c r="H103" s="109"/>
      <c r="I103" s="109"/>
      <c r="J103" s="109"/>
      <c r="K103" s="109"/>
      <c r="L103" s="109"/>
      <c r="M103" s="109"/>
    </row>
    <row r="104" spans="1:13" hidden="1">
      <c r="A104" s="109" t="s">
        <v>12482</v>
      </c>
      <c r="B104" s="109" t="s">
        <v>2313</v>
      </c>
      <c r="C104" s="109"/>
      <c r="D104" s="109" t="s">
        <v>12483</v>
      </c>
      <c r="E104" s="109"/>
      <c r="F104" s="109"/>
      <c r="G104" s="109"/>
      <c r="H104" s="109"/>
      <c r="I104" s="109"/>
      <c r="J104" s="109"/>
      <c r="K104" s="109"/>
      <c r="L104" s="109"/>
      <c r="M104" s="109"/>
    </row>
    <row r="105" spans="1:13" ht="31.5" hidden="1">
      <c r="A105" s="109" t="s">
        <v>12484</v>
      </c>
      <c r="B105" s="109" t="s">
        <v>2313</v>
      </c>
      <c r="C105" s="109"/>
      <c r="D105" s="109" t="s">
        <v>12485</v>
      </c>
      <c r="E105" s="109"/>
      <c r="F105" s="109"/>
      <c r="G105" s="109"/>
      <c r="H105" s="109"/>
      <c r="I105" s="109"/>
      <c r="J105" s="109"/>
      <c r="K105" s="109"/>
      <c r="L105" s="109"/>
      <c r="M105" s="109"/>
    </row>
    <row r="106" spans="1:13" ht="63" hidden="1">
      <c r="A106" s="109" t="s">
        <v>12486</v>
      </c>
      <c r="B106" s="109" t="s">
        <v>2313</v>
      </c>
      <c r="C106" s="109"/>
      <c r="D106" s="109" t="s">
        <v>12487</v>
      </c>
      <c r="E106" s="109"/>
      <c r="F106" s="109"/>
      <c r="G106" s="109"/>
      <c r="H106" s="109"/>
      <c r="I106" s="109"/>
      <c r="J106" s="109"/>
      <c r="K106" s="109"/>
      <c r="L106" s="109"/>
      <c r="M106" s="109"/>
    </row>
    <row r="107" spans="1:13" ht="31.5" hidden="1">
      <c r="A107" s="109" t="s">
        <v>12488</v>
      </c>
      <c r="B107" s="109" t="s">
        <v>2313</v>
      </c>
      <c r="C107" s="109"/>
      <c r="D107" s="109" t="s">
        <v>12489</v>
      </c>
      <c r="E107" s="109"/>
      <c r="F107" s="109"/>
      <c r="G107" s="109"/>
      <c r="H107" s="109"/>
      <c r="I107" s="109"/>
      <c r="J107" s="109"/>
      <c r="K107" s="109"/>
      <c r="L107" s="109" t="s">
        <v>12301</v>
      </c>
      <c r="M107" s="109"/>
    </row>
  </sheetData>
  <phoneticPr fontId="40"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工作表11">
    <tabColor rgb="FF00B0F0"/>
  </sheetPr>
  <dimension ref="A2:B22"/>
  <sheetViews>
    <sheetView zoomScale="55" zoomScaleNormal="55" workbookViewId="0">
      <selection activeCell="B20" sqref="B20"/>
    </sheetView>
  </sheetViews>
  <sheetFormatPr defaultColWidth="8.5546875" defaultRowHeight="15.75"/>
  <cols>
    <col min="1" max="1" width="46.77734375" bestFit="1" customWidth="1"/>
    <col min="2" max="2" width="9.77734375" bestFit="1" customWidth="1"/>
    <col min="3" max="3" width="5.5546875" bestFit="1" customWidth="1"/>
    <col min="4" max="12" width="5.109375" bestFit="1" customWidth="1"/>
  </cols>
  <sheetData>
    <row r="2" spans="1:2">
      <c r="A2" s="112" t="s">
        <v>979</v>
      </c>
      <c r="B2" t="s">
        <v>1176</v>
      </c>
    </row>
    <row r="3" spans="1:2">
      <c r="A3" s="112" t="s">
        <v>99</v>
      </c>
      <c r="B3" t="s">
        <v>1165</v>
      </c>
    </row>
    <row r="5" spans="1:2">
      <c r="A5" s="112" t="s">
        <v>1203</v>
      </c>
    </row>
    <row r="6" spans="1:2">
      <c r="A6" s="112" t="s">
        <v>975</v>
      </c>
      <c r="B6" t="s">
        <v>1164</v>
      </c>
    </row>
    <row r="7" spans="1:2">
      <c r="A7" t="s">
        <v>2354</v>
      </c>
      <c r="B7" s="469">
        <v>4</v>
      </c>
    </row>
    <row r="8" spans="1:2">
      <c r="A8" t="s">
        <v>2414</v>
      </c>
      <c r="B8" s="469">
        <v>3</v>
      </c>
    </row>
    <row r="9" spans="1:2">
      <c r="A9" t="s">
        <v>2575</v>
      </c>
      <c r="B9" s="469">
        <v>8</v>
      </c>
    </row>
    <row r="10" spans="1:2">
      <c r="A10" t="s">
        <v>2638</v>
      </c>
      <c r="B10" s="469">
        <v>44</v>
      </c>
    </row>
    <row r="11" spans="1:2">
      <c r="A11" t="s">
        <v>3283</v>
      </c>
      <c r="B11" s="469">
        <v>11</v>
      </c>
    </row>
    <row r="12" spans="1:2">
      <c r="A12" t="s">
        <v>3355</v>
      </c>
      <c r="B12" s="469">
        <v>7</v>
      </c>
    </row>
    <row r="13" spans="1:2">
      <c r="A13" t="s">
        <v>3413</v>
      </c>
      <c r="B13" s="469">
        <v>7</v>
      </c>
    </row>
    <row r="14" spans="1:2">
      <c r="A14" t="s">
        <v>3467</v>
      </c>
      <c r="B14" s="469">
        <v>9</v>
      </c>
    </row>
    <row r="15" spans="1:2">
      <c r="A15" t="s">
        <v>3528</v>
      </c>
      <c r="B15" s="469">
        <v>8</v>
      </c>
    </row>
    <row r="16" spans="1:2">
      <c r="A16" t="s">
        <v>3574</v>
      </c>
      <c r="B16" s="469">
        <v>8</v>
      </c>
    </row>
    <row r="17" spans="1:2">
      <c r="A17" t="s">
        <v>3623</v>
      </c>
      <c r="B17" s="469">
        <v>8</v>
      </c>
    </row>
    <row r="18" spans="1:2">
      <c r="A18" t="s">
        <v>3672</v>
      </c>
      <c r="B18" s="469">
        <v>9</v>
      </c>
    </row>
    <row r="19" spans="1:2">
      <c r="A19" t="s">
        <v>3715</v>
      </c>
      <c r="B19" s="469">
        <v>7</v>
      </c>
    </row>
    <row r="20" spans="1:2">
      <c r="A20" t="s">
        <v>3752</v>
      </c>
      <c r="B20" s="469">
        <v>7</v>
      </c>
    </row>
    <row r="21" spans="1:2">
      <c r="A21" t="s">
        <v>3812</v>
      </c>
      <c r="B21" s="469">
        <v>7</v>
      </c>
    </row>
    <row r="22" spans="1:2">
      <c r="A22" t="s">
        <v>2456</v>
      </c>
      <c r="B22" s="469">
        <v>9</v>
      </c>
    </row>
  </sheetData>
  <phoneticPr fontId="4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工作表12">
    <tabColor rgb="FF00B0F0"/>
  </sheetPr>
  <dimension ref="A2:C162"/>
  <sheetViews>
    <sheetView zoomScale="70" zoomScaleNormal="70" workbookViewId="0">
      <selection activeCell="G23" sqref="G23"/>
    </sheetView>
  </sheetViews>
  <sheetFormatPr defaultColWidth="8.5546875" defaultRowHeight="15.75"/>
  <cols>
    <col min="1" max="1" width="28.33203125" bestFit="1" customWidth="1"/>
    <col min="2" max="2" width="43.44140625" bestFit="1" customWidth="1"/>
    <col min="3" max="3" width="4.5546875" bestFit="1" customWidth="1"/>
    <col min="4" max="4" width="5.109375" bestFit="1" customWidth="1"/>
    <col min="5" max="5" width="4.5546875" bestFit="1" customWidth="1"/>
    <col min="6" max="12" width="5.109375" bestFit="1" customWidth="1"/>
  </cols>
  <sheetData>
    <row r="2" spans="1:3">
      <c r="A2" s="112" t="s">
        <v>979</v>
      </c>
      <c r="B2" t="s">
        <v>1176</v>
      </c>
    </row>
    <row r="3" spans="1:3">
      <c r="A3" s="112" t="s">
        <v>99</v>
      </c>
      <c r="B3" t="s">
        <v>1165</v>
      </c>
    </row>
    <row r="5" spans="1:3">
      <c r="A5" s="112" t="s">
        <v>1203</v>
      </c>
    </row>
    <row r="6" spans="1:3">
      <c r="A6" s="112" t="s">
        <v>975</v>
      </c>
      <c r="B6" s="112" t="s">
        <v>976</v>
      </c>
      <c r="C6" t="s">
        <v>1164</v>
      </c>
    </row>
    <row r="7" spans="1:3">
      <c r="A7" t="s">
        <v>2354</v>
      </c>
      <c r="C7" s="469">
        <v>1</v>
      </c>
    </row>
    <row r="8" spans="1:3">
      <c r="A8" t="s">
        <v>2354</v>
      </c>
      <c r="B8" t="s">
        <v>2368</v>
      </c>
      <c r="C8" s="469">
        <v>1</v>
      </c>
    </row>
    <row r="9" spans="1:3">
      <c r="A9" t="s">
        <v>2354</v>
      </c>
      <c r="B9" t="s">
        <v>2384</v>
      </c>
      <c r="C9" s="469">
        <v>1</v>
      </c>
    </row>
    <row r="10" spans="1:3">
      <c r="A10" t="s">
        <v>2354</v>
      </c>
      <c r="B10" t="s">
        <v>2400</v>
      </c>
      <c r="C10" s="469">
        <v>1</v>
      </c>
    </row>
    <row r="11" spans="1:3">
      <c r="A11" t="s">
        <v>2414</v>
      </c>
      <c r="C11" s="469">
        <v>1</v>
      </c>
    </row>
    <row r="12" spans="1:3">
      <c r="A12" t="s">
        <v>2414</v>
      </c>
      <c r="B12" t="s">
        <v>2426</v>
      </c>
      <c r="C12" s="469">
        <v>1</v>
      </c>
    </row>
    <row r="13" spans="1:3">
      <c r="A13" t="s">
        <v>2414</v>
      </c>
      <c r="B13" t="s">
        <v>2442</v>
      </c>
      <c r="C13" s="469">
        <v>1</v>
      </c>
    </row>
    <row r="14" spans="1:3">
      <c r="A14" t="s">
        <v>2575</v>
      </c>
      <c r="C14" s="469">
        <v>1</v>
      </c>
    </row>
    <row r="15" spans="1:3">
      <c r="A15" t="s">
        <v>2575</v>
      </c>
      <c r="B15" t="s">
        <v>2464</v>
      </c>
      <c r="C15" s="469">
        <v>1</v>
      </c>
    </row>
    <row r="16" spans="1:3">
      <c r="A16" t="s">
        <v>2575</v>
      </c>
      <c r="B16" t="s">
        <v>1314</v>
      </c>
      <c r="C16" s="469">
        <v>1</v>
      </c>
    </row>
    <row r="17" spans="1:3">
      <c r="A17" t="s">
        <v>2575</v>
      </c>
      <c r="B17" t="s">
        <v>2485</v>
      </c>
      <c r="C17" s="469">
        <v>1</v>
      </c>
    </row>
    <row r="18" spans="1:3">
      <c r="A18" t="s">
        <v>2575</v>
      </c>
      <c r="B18" t="s">
        <v>2503</v>
      </c>
      <c r="C18" s="469">
        <v>1</v>
      </c>
    </row>
    <row r="19" spans="1:3">
      <c r="A19" t="s">
        <v>2575</v>
      </c>
      <c r="B19" t="s">
        <v>2517</v>
      </c>
      <c r="C19" s="469">
        <v>1</v>
      </c>
    </row>
    <row r="20" spans="1:3">
      <c r="A20" t="s">
        <v>2575</v>
      </c>
      <c r="B20" t="s">
        <v>2624</v>
      </c>
      <c r="C20" s="469">
        <v>1</v>
      </c>
    </row>
    <row r="21" spans="1:3">
      <c r="A21" t="s">
        <v>2575</v>
      </c>
      <c r="B21" t="s">
        <v>2608</v>
      </c>
      <c r="C21" s="469">
        <v>1</v>
      </c>
    </row>
    <row r="22" spans="1:3">
      <c r="A22" t="s">
        <v>2638</v>
      </c>
      <c r="C22" s="469">
        <v>1</v>
      </c>
    </row>
    <row r="23" spans="1:3">
      <c r="A23" t="s">
        <v>2638</v>
      </c>
      <c r="B23" t="s">
        <v>2464</v>
      </c>
      <c r="C23" s="469">
        <v>1</v>
      </c>
    </row>
    <row r="24" spans="1:3">
      <c r="A24" t="s">
        <v>2638</v>
      </c>
      <c r="B24" t="s">
        <v>1314</v>
      </c>
      <c r="C24" s="469">
        <v>1</v>
      </c>
    </row>
    <row r="25" spans="1:3">
      <c r="A25" t="s">
        <v>2638</v>
      </c>
      <c r="B25" t="s">
        <v>2485</v>
      </c>
      <c r="C25" s="469">
        <v>1</v>
      </c>
    </row>
    <row r="26" spans="1:3">
      <c r="A26" t="s">
        <v>2638</v>
      </c>
      <c r="B26" t="s">
        <v>2503</v>
      </c>
      <c r="C26" s="469">
        <v>1</v>
      </c>
    </row>
    <row r="27" spans="1:3">
      <c r="A27" t="s">
        <v>2638</v>
      </c>
      <c r="B27" t="s">
        <v>2689</v>
      </c>
      <c r="C27" s="469">
        <v>1</v>
      </c>
    </row>
    <row r="28" spans="1:3">
      <c r="A28" t="s">
        <v>2638</v>
      </c>
      <c r="B28" t="s">
        <v>2702</v>
      </c>
      <c r="C28" s="469">
        <v>1</v>
      </c>
    </row>
    <row r="29" spans="1:3">
      <c r="A29" t="s">
        <v>2638</v>
      </c>
      <c r="B29" t="s">
        <v>2716</v>
      </c>
      <c r="C29" s="469">
        <v>1</v>
      </c>
    </row>
    <row r="30" spans="1:3">
      <c r="A30" t="s">
        <v>2638</v>
      </c>
      <c r="B30" t="s">
        <v>2733</v>
      </c>
      <c r="C30" s="469">
        <v>1</v>
      </c>
    </row>
    <row r="31" spans="1:3">
      <c r="A31" t="s">
        <v>2638</v>
      </c>
      <c r="B31" t="s">
        <v>2751</v>
      </c>
      <c r="C31" s="469">
        <v>1</v>
      </c>
    </row>
    <row r="32" spans="1:3">
      <c r="A32" t="s">
        <v>2638</v>
      </c>
      <c r="B32" t="s">
        <v>2765</v>
      </c>
      <c r="C32" s="469">
        <v>1</v>
      </c>
    </row>
    <row r="33" spans="1:3">
      <c r="A33" t="s">
        <v>2638</v>
      </c>
      <c r="B33" t="s">
        <v>2780</v>
      </c>
      <c r="C33" s="469">
        <v>1</v>
      </c>
    </row>
    <row r="34" spans="1:3">
      <c r="A34" t="s">
        <v>2638</v>
      </c>
      <c r="B34" t="s">
        <v>2795</v>
      </c>
      <c r="C34" s="469">
        <v>1</v>
      </c>
    </row>
    <row r="35" spans="1:3">
      <c r="A35" t="s">
        <v>2638</v>
      </c>
      <c r="B35" t="s">
        <v>2807</v>
      </c>
      <c r="C35" s="469">
        <v>1</v>
      </c>
    </row>
    <row r="36" spans="1:3">
      <c r="A36" t="s">
        <v>2638</v>
      </c>
      <c r="B36" t="s">
        <v>2825</v>
      </c>
      <c r="C36" s="469">
        <v>1</v>
      </c>
    </row>
    <row r="37" spans="1:3">
      <c r="A37" t="s">
        <v>2638</v>
      </c>
      <c r="B37" t="s">
        <v>2857</v>
      </c>
      <c r="C37" s="469">
        <v>1</v>
      </c>
    </row>
    <row r="38" spans="1:3">
      <c r="A38" t="s">
        <v>2638</v>
      </c>
      <c r="B38" t="s">
        <v>2871</v>
      </c>
      <c r="C38" s="469">
        <v>1</v>
      </c>
    </row>
    <row r="39" spans="1:3">
      <c r="A39" t="s">
        <v>2638</v>
      </c>
      <c r="B39" t="s">
        <v>2885</v>
      </c>
      <c r="C39" s="469">
        <v>1</v>
      </c>
    </row>
    <row r="40" spans="1:3">
      <c r="A40" t="s">
        <v>2638</v>
      </c>
      <c r="B40" t="s">
        <v>2899</v>
      </c>
      <c r="C40" s="469">
        <v>1</v>
      </c>
    </row>
    <row r="41" spans="1:3">
      <c r="A41" t="s">
        <v>2638</v>
      </c>
      <c r="B41" t="s">
        <v>2912</v>
      </c>
      <c r="C41" s="469">
        <v>1</v>
      </c>
    </row>
    <row r="42" spans="1:3">
      <c r="A42" t="s">
        <v>2638</v>
      </c>
      <c r="B42" t="s">
        <v>2930</v>
      </c>
      <c r="C42" s="469">
        <v>1</v>
      </c>
    </row>
    <row r="43" spans="1:3">
      <c r="A43" t="s">
        <v>2638</v>
      </c>
      <c r="B43" t="s">
        <v>2963</v>
      </c>
      <c r="C43" s="469">
        <v>1</v>
      </c>
    </row>
    <row r="44" spans="1:3">
      <c r="A44" t="s">
        <v>2638</v>
      </c>
      <c r="B44" t="s">
        <v>3004</v>
      </c>
      <c r="C44" s="469">
        <v>1</v>
      </c>
    </row>
    <row r="45" spans="1:3">
      <c r="A45" t="s">
        <v>2638</v>
      </c>
      <c r="B45" t="s">
        <v>3032</v>
      </c>
      <c r="C45" s="469">
        <v>1</v>
      </c>
    </row>
    <row r="46" spans="1:3">
      <c r="A46" t="s">
        <v>2638</v>
      </c>
      <c r="B46" t="s">
        <v>3049</v>
      </c>
      <c r="C46" s="469">
        <v>1</v>
      </c>
    </row>
    <row r="47" spans="1:3">
      <c r="A47" t="s">
        <v>2638</v>
      </c>
      <c r="B47" t="s">
        <v>3067</v>
      </c>
      <c r="C47" s="469">
        <v>1</v>
      </c>
    </row>
    <row r="48" spans="1:3">
      <c r="A48" t="s">
        <v>2638</v>
      </c>
      <c r="B48" t="s">
        <v>3084</v>
      </c>
      <c r="C48" s="469">
        <v>1</v>
      </c>
    </row>
    <row r="49" spans="1:3">
      <c r="A49" t="s">
        <v>2638</v>
      </c>
      <c r="B49" t="s">
        <v>3098</v>
      </c>
      <c r="C49" s="469">
        <v>1</v>
      </c>
    </row>
    <row r="50" spans="1:3">
      <c r="A50" t="s">
        <v>2638</v>
      </c>
      <c r="B50" t="s">
        <v>3111</v>
      </c>
      <c r="C50" s="469">
        <v>1</v>
      </c>
    </row>
    <row r="51" spans="1:3">
      <c r="A51" t="s">
        <v>2638</v>
      </c>
      <c r="B51" t="s">
        <v>3124</v>
      </c>
      <c r="C51" s="469">
        <v>1</v>
      </c>
    </row>
    <row r="52" spans="1:3">
      <c r="A52" t="s">
        <v>2638</v>
      </c>
      <c r="B52" t="s">
        <v>3140</v>
      </c>
      <c r="C52" s="469">
        <v>1</v>
      </c>
    </row>
    <row r="53" spans="1:3">
      <c r="A53" t="s">
        <v>2638</v>
      </c>
      <c r="B53" t="s">
        <v>3158</v>
      </c>
      <c r="C53" s="469">
        <v>1</v>
      </c>
    </row>
    <row r="54" spans="1:3">
      <c r="A54" t="s">
        <v>2638</v>
      </c>
      <c r="B54" t="s">
        <v>3177</v>
      </c>
      <c r="C54" s="469">
        <v>1</v>
      </c>
    </row>
    <row r="55" spans="1:3">
      <c r="A55" t="s">
        <v>2638</v>
      </c>
      <c r="B55" t="s">
        <v>3195</v>
      </c>
      <c r="C55" s="469">
        <v>1</v>
      </c>
    </row>
    <row r="56" spans="1:3">
      <c r="A56" t="s">
        <v>2638</v>
      </c>
      <c r="B56" t="s">
        <v>3212</v>
      </c>
      <c r="C56" s="469">
        <v>1</v>
      </c>
    </row>
    <row r="57" spans="1:3">
      <c r="A57" t="s">
        <v>2638</v>
      </c>
      <c r="B57" t="s">
        <v>3229</v>
      </c>
      <c r="C57" s="469">
        <v>1</v>
      </c>
    </row>
    <row r="58" spans="1:3">
      <c r="A58" t="s">
        <v>2638</v>
      </c>
      <c r="B58" t="s">
        <v>3246</v>
      </c>
      <c r="C58" s="469">
        <v>1</v>
      </c>
    </row>
    <row r="59" spans="1:3">
      <c r="A59" t="s">
        <v>2638</v>
      </c>
      <c r="B59" t="s">
        <v>3275</v>
      </c>
      <c r="C59" s="469">
        <v>1</v>
      </c>
    </row>
    <row r="60" spans="1:3">
      <c r="A60" t="s">
        <v>2638</v>
      </c>
      <c r="B60" t="s">
        <v>2675</v>
      </c>
      <c r="C60" s="469">
        <v>1</v>
      </c>
    </row>
    <row r="61" spans="1:3">
      <c r="A61" t="s">
        <v>2638</v>
      </c>
      <c r="B61" t="s">
        <v>2842</v>
      </c>
      <c r="C61" s="469">
        <v>1</v>
      </c>
    </row>
    <row r="62" spans="1:3">
      <c r="A62" t="s">
        <v>2638</v>
      </c>
      <c r="B62" t="s">
        <v>2947</v>
      </c>
      <c r="C62" s="469">
        <v>1</v>
      </c>
    </row>
    <row r="63" spans="1:3">
      <c r="A63" t="s">
        <v>2638</v>
      </c>
      <c r="B63" t="s">
        <v>2978</v>
      </c>
      <c r="C63" s="469">
        <v>1</v>
      </c>
    </row>
    <row r="64" spans="1:3">
      <c r="A64" t="s">
        <v>2638</v>
      </c>
      <c r="B64" t="s">
        <v>2991</v>
      </c>
      <c r="C64" s="469">
        <v>1</v>
      </c>
    </row>
    <row r="65" spans="1:3">
      <c r="A65" t="s">
        <v>2638</v>
      </c>
      <c r="B65" t="s">
        <v>3017</v>
      </c>
      <c r="C65" s="469">
        <v>1</v>
      </c>
    </row>
    <row r="66" spans="1:3">
      <c r="A66" t="s">
        <v>3283</v>
      </c>
      <c r="C66" s="469">
        <v>1</v>
      </c>
    </row>
    <row r="67" spans="1:3">
      <c r="A67" t="s">
        <v>3283</v>
      </c>
      <c r="B67" t="s">
        <v>2464</v>
      </c>
      <c r="C67" s="469">
        <v>1</v>
      </c>
    </row>
    <row r="68" spans="1:3">
      <c r="A68" t="s">
        <v>3283</v>
      </c>
      <c r="B68" t="s">
        <v>1314</v>
      </c>
      <c r="C68" s="469">
        <v>1</v>
      </c>
    </row>
    <row r="69" spans="1:3">
      <c r="A69" t="s">
        <v>3283</v>
      </c>
      <c r="B69" t="s">
        <v>2485</v>
      </c>
      <c r="C69" s="469">
        <v>1</v>
      </c>
    </row>
    <row r="70" spans="1:3">
      <c r="A70" t="s">
        <v>3283</v>
      </c>
      <c r="B70" t="s">
        <v>2503</v>
      </c>
      <c r="C70" s="469">
        <v>1</v>
      </c>
    </row>
    <row r="71" spans="1:3">
      <c r="A71" t="s">
        <v>3283</v>
      </c>
      <c r="B71" t="s">
        <v>2517</v>
      </c>
      <c r="C71" s="469">
        <v>1</v>
      </c>
    </row>
    <row r="72" spans="1:3">
      <c r="A72" t="s">
        <v>3283</v>
      </c>
      <c r="B72" t="s">
        <v>2527</v>
      </c>
      <c r="C72" s="469">
        <v>1</v>
      </c>
    </row>
    <row r="73" spans="1:3">
      <c r="A73" t="s">
        <v>3283</v>
      </c>
      <c r="B73" t="s">
        <v>2624</v>
      </c>
      <c r="C73" s="469">
        <v>1</v>
      </c>
    </row>
    <row r="74" spans="1:3">
      <c r="A74" t="s">
        <v>3283</v>
      </c>
      <c r="B74" t="s">
        <v>2689</v>
      </c>
      <c r="C74" s="469">
        <v>1</v>
      </c>
    </row>
    <row r="75" spans="1:3">
      <c r="A75" t="s">
        <v>3283</v>
      </c>
      <c r="B75" t="s">
        <v>2608</v>
      </c>
      <c r="C75" s="469">
        <v>1</v>
      </c>
    </row>
    <row r="76" spans="1:3">
      <c r="A76" t="s">
        <v>3283</v>
      </c>
      <c r="B76" t="s">
        <v>2675</v>
      </c>
      <c r="C76" s="469">
        <v>1</v>
      </c>
    </row>
    <row r="77" spans="1:3">
      <c r="A77" t="s">
        <v>3355</v>
      </c>
      <c r="C77" s="469">
        <v>1</v>
      </c>
    </row>
    <row r="78" spans="1:3">
      <c r="A78" t="s">
        <v>3355</v>
      </c>
      <c r="B78" t="s">
        <v>2464</v>
      </c>
      <c r="C78" s="469">
        <v>1</v>
      </c>
    </row>
    <row r="79" spans="1:3">
      <c r="A79" t="s">
        <v>3355</v>
      </c>
      <c r="B79" t="s">
        <v>1314</v>
      </c>
      <c r="C79" s="469">
        <v>1</v>
      </c>
    </row>
    <row r="80" spans="1:3">
      <c r="A80" t="s">
        <v>3355</v>
      </c>
      <c r="B80" t="s">
        <v>2485</v>
      </c>
      <c r="C80" s="469">
        <v>1</v>
      </c>
    </row>
    <row r="81" spans="1:3">
      <c r="A81" t="s">
        <v>3355</v>
      </c>
      <c r="B81" t="s">
        <v>2503</v>
      </c>
      <c r="C81" s="469">
        <v>1</v>
      </c>
    </row>
    <row r="82" spans="1:3">
      <c r="A82" t="s">
        <v>3355</v>
      </c>
      <c r="B82" t="s">
        <v>3386</v>
      </c>
      <c r="C82" s="469">
        <v>1</v>
      </c>
    </row>
    <row r="83" spans="1:3">
      <c r="A83" t="s">
        <v>3355</v>
      </c>
      <c r="B83" t="s">
        <v>3401</v>
      </c>
      <c r="C83" s="469">
        <v>1</v>
      </c>
    </row>
    <row r="84" spans="1:3">
      <c r="A84" t="s">
        <v>3413</v>
      </c>
      <c r="C84" s="469">
        <v>1</v>
      </c>
    </row>
    <row r="85" spans="1:3">
      <c r="A85" t="s">
        <v>3413</v>
      </c>
      <c r="B85" t="s">
        <v>2464</v>
      </c>
      <c r="C85" s="469">
        <v>1</v>
      </c>
    </row>
    <row r="86" spans="1:3">
      <c r="A86" t="s">
        <v>3413</v>
      </c>
      <c r="B86" t="s">
        <v>1314</v>
      </c>
      <c r="C86" s="469">
        <v>1</v>
      </c>
    </row>
    <row r="87" spans="1:3">
      <c r="A87" t="s">
        <v>3413</v>
      </c>
      <c r="B87" t="s">
        <v>2485</v>
      </c>
      <c r="C87" s="469">
        <v>1</v>
      </c>
    </row>
    <row r="88" spans="1:3">
      <c r="A88" t="s">
        <v>3413</v>
      </c>
      <c r="B88" t="s">
        <v>2503</v>
      </c>
      <c r="C88" s="469">
        <v>1</v>
      </c>
    </row>
    <row r="89" spans="1:3">
      <c r="A89" t="s">
        <v>3413</v>
      </c>
      <c r="B89" t="s">
        <v>3441</v>
      </c>
      <c r="C89" s="469">
        <v>1</v>
      </c>
    </row>
    <row r="90" spans="1:3">
      <c r="A90" t="s">
        <v>3413</v>
      </c>
      <c r="B90" t="s">
        <v>3455</v>
      </c>
      <c r="C90" s="469">
        <v>1</v>
      </c>
    </row>
    <row r="91" spans="1:3">
      <c r="A91" t="s">
        <v>3467</v>
      </c>
      <c r="C91" s="469">
        <v>1</v>
      </c>
    </row>
    <row r="92" spans="1:3">
      <c r="A92" t="s">
        <v>3467</v>
      </c>
      <c r="B92" t="s">
        <v>2464</v>
      </c>
      <c r="C92" s="469">
        <v>1</v>
      </c>
    </row>
    <row r="93" spans="1:3">
      <c r="A93" t="s">
        <v>3467</v>
      </c>
      <c r="B93" t="s">
        <v>1314</v>
      </c>
      <c r="C93" s="469">
        <v>1</v>
      </c>
    </row>
    <row r="94" spans="1:3">
      <c r="A94" t="s">
        <v>3467</v>
      </c>
      <c r="B94" t="s">
        <v>2485</v>
      </c>
      <c r="C94" s="469">
        <v>1</v>
      </c>
    </row>
    <row r="95" spans="1:3">
      <c r="A95" t="s">
        <v>3467</v>
      </c>
      <c r="B95" t="s">
        <v>2503</v>
      </c>
      <c r="C95" s="469">
        <v>1</v>
      </c>
    </row>
    <row r="96" spans="1:3">
      <c r="A96" t="s">
        <v>3467</v>
      </c>
      <c r="B96" t="s">
        <v>2765</v>
      </c>
      <c r="C96" s="469">
        <v>1</v>
      </c>
    </row>
    <row r="97" spans="1:3">
      <c r="A97" t="s">
        <v>3467</v>
      </c>
      <c r="B97" t="s">
        <v>2780</v>
      </c>
      <c r="C97" s="469">
        <v>1</v>
      </c>
    </row>
    <row r="98" spans="1:3">
      <c r="A98" t="s">
        <v>3467</v>
      </c>
      <c r="B98" t="s">
        <v>2795</v>
      </c>
      <c r="C98" s="469">
        <v>1</v>
      </c>
    </row>
    <row r="99" spans="1:3">
      <c r="A99" t="s">
        <v>3467</v>
      </c>
      <c r="B99" t="s">
        <v>2807</v>
      </c>
      <c r="C99" s="469">
        <v>1</v>
      </c>
    </row>
    <row r="100" spans="1:3">
      <c r="A100" t="s">
        <v>3528</v>
      </c>
      <c r="C100" s="469">
        <v>1</v>
      </c>
    </row>
    <row r="101" spans="1:3">
      <c r="A101" t="s">
        <v>3528</v>
      </c>
      <c r="B101" t="s">
        <v>2464</v>
      </c>
      <c r="C101" s="469">
        <v>1</v>
      </c>
    </row>
    <row r="102" spans="1:3">
      <c r="A102" t="s">
        <v>3528</v>
      </c>
      <c r="B102" t="s">
        <v>2485</v>
      </c>
      <c r="C102" s="469">
        <v>1</v>
      </c>
    </row>
    <row r="103" spans="1:3">
      <c r="A103" t="s">
        <v>3528</v>
      </c>
      <c r="B103" t="s">
        <v>2503</v>
      </c>
      <c r="C103" s="469">
        <v>1</v>
      </c>
    </row>
    <row r="104" spans="1:3">
      <c r="A104" t="s">
        <v>3528</v>
      </c>
      <c r="B104" t="s">
        <v>2765</v>
      </c>
      <c r="C104" s="469">
        <v>1</v>
      </c>
    </row>
    <row r="105" spans="1:3">
      <c r="A105" t="s">
        <v>3528</v>
      </c>
      <c r="B105" t="s">
        <v>2780</v>
      </c>
      <c r="C105" s="469">
        <v>1</v>
      </c>
    </row>
    <row r="106" spans="1:3">
      <c r="A106" t="s">
        <v>3528</v>
      </c>
      <c r="B106" t="s">
        <v>2795</v>
      </c>
      <c r="C106" s="469">
        <v>1</v>
      </c>
    </row>
    <row r="107" spans="1:3">
      <c r="A107" t="s">
        <v>3528</v>
      </c>
      <c r="B107" t="s">
        <v>2807</v>
      </c>
      <c r="C107" s="469">
        <v>1</v>
      </c>
    </row>
    <row r="108" spans="1:3">
      <c r="A108" t="s">
        <v>3574</v>
      </c>
      <c r="C108" s="469">
        <v>1</v>
      </c>
    </row>
    <row r="109" spans="1:3">
      <c r="A109" t="s">
        <v>3574</v>
      </c>
      <c r="B109" t="s">
        <v>2485</v>
      </c>
      <c r="C109" s="469">
        <v>1</v>
      </c>
    </row>
    <row r="110" spans="1:3">
      <c r="A110" t="s">
        <v>3574</v>
      </c>
      <c r="B110" t="s">
        <v>2503</v>
      </c>
      <c r="C110" s="469">
        <v>1</v>
      </c>
    </row>
    <row r="111" spans="1:3">
      <c r="A111" t="s">
        <v>3574</v>
      </c>
      <c r="B111" t="s">
        <v>2825</v>
      </c>
      <c r="C111" s="469">
        <v>1</v>
      </c>
    </row>
    <row r="112" spans="1:3">
      <c r="A112" t="s">
        <v>3574</v>
      </c>
      <c r="B112" t="s">
        <v>2857</v>
      </c>
      <c r="C112" s="469">
        <v>1</v>
      </c>
    </row>
    <row r="113" spans="1:3">
      <c r="A113" t="s">
        <v>3574</v>
      </c>
      <c r="B113" t="s">
        <v>2885</v>
      </c>
      <c r="C113" s="469">
        <v>1</v>
      </c>
    </row>
    <row r="114" spans="1:3">
      <c r="A114" t="s">
        <v>3574</v>
      </c>
      <c r="B114" t="s">
        <v>2899</v>
      </c>
      <c r="C114" s="469">
        <v>1</v>
      </c>
    </row>
    <row r="115" spans="1:3">
      <c r="A115" t="s">
        <v>3574</v>
      </c>
      <c r="B115" t="s">
        <v>2912</v>
      </c>
      <c r="C115" s="469">
        <v>1</v>
      </c>
    </row>
    <row r="116" spans="1:3">
      <c r="A116" t="s">
        <v>3623</v>
      </c>
      <c r="C116" s="469">
        <v>1</v>
      </c>
    </row>
    <row r="117" spans="1:3">
      <c r="A117" t="s">
        <v>3623</v>
      </c>
      <c r="B117" t="s">
        <v>2485</v>
      </c>
      <c r="C117" s="469">
        <v>1</v>
      </c>
    </row>
    <row r="118" spans="1:3">
      <c r="A118" t="s">
        <v>3623</v>
      </c>
      <c r="B118" t="s">
        <v>2503</v>
      </c>
      <c r="C118" s="469">
        <v>1</v>
      </c>
    </row>
    <row r="119" spans="1:3">
      <c r="A119" t="s">
        <v>3623</v>
      </c>
      <c r="B119" t="s">
        <v>2857</v>
      </c>
      <c r="C119" s="469">
        <v>1</v>
      </c>
    </row>
    <row r="120" spans="1:3">
      <c r="A120" t="s">
        <v>3623</v>
      </c>
      <c r="B120" t="s">
        <v>2885</v>
      </c>
      <c r="C120" s="469">
        <v>1</v>
      </c>
    </row>
    <row r="121" spans="1:3">
      <c r="A121" t="s">
        <v>3623</v>
      </c>
      <c r="B121" t="s">
        <v>2930</v>
      </c>
      <c r="C121" s="469">
        <v>1</v>
      </c>
    </row>
    <row r="122" spans="1:3">
      <c r="A122" t="s">
        <v>3623</v>
      </c>
      <c r="B122" t="s">
        <v>2842</v>
      </c>
      <c r="C122" s="469">
        <v>1</v>
      </c>
    </row>
    <row r="123" spans="1:3">
      <c r="A123" t="s">
        <v>3623</v>
      </c>
      <c r="B123" t="s">
        <v>2947</v>
      </c>
      <c r="C123" s="469">
        <v>1</v>
      </c>
    </row>
    <row r="124" spans="1:3">
      <c r="A124" t="s">
        <v>3672</v>
      </c>
      <c r="C124" s="469">
        <v>1</v>
      </c>
    </row>
    <row r="125" spans="1:3">
      <c r="A125" t="s">
        <v>3672</v>
      </c>
      <c r="B125" t="s">
        <v>2464</v>
      </c>
      <c r="C125" s="469">
        <v>1</v>
      </c>
    </row>
    <row r="126" spans="1:3">
      <c r="A126" t="s">
        <v>3672</v>
      </c>
      <c r="B126" t="s">
        <v>2485</v>
      </c>
      <c r="C126" s="469">
        <v>1</v>
      </c>
    </row>
    <row r="127" spans="1:3">
      <c r="A127" t="s">
        <v>3672</v>
      </c>
      <c r="B127" t="s">
        <v>2503</v>
      </c>
      <c r="C127" s="469">
        <v>1</v>
      </c>
    </row>
    <row r="128" spans="1:3">
      <c r="A128" t="s">
        <v>3672</v>
      </c>
      <c r="B128" t="s">
        <v>2825</v>
      </c>
      <c r="C128" s="469">
        <v>1</v>
      </c>
    </row>
    <row r="129" spans="1:3">
      <c r="A129" t="s">
        <v>3672</v>
      </c>
      <c r="B129" t="s">
        <v>2857</v>
      </c>
      <c r="C129" s="469">
        <v>1</v>
      </c>
    </row>
    <row r="130" spans="1:3">
      <c r="A130" t="s">
        <v>3672</v>
      </c>
      <c r="B130" t="s">
        <v>2885</v>
      </c>
      <c r="C130" s="469">
        <v>1</v>
      </c>
    </row>
    <row r="131" spans="1:3">
      <c r="A131" t="s">
        <v>3672</v>
      </c>
      <c r="B131" t="s">
        <v>2899</v>
      </c>
      <c r="C131" s="469">
        <v>1</v>
      </c>
    </row>
    <row r="132" spans="1:3">
      <c r="A132" t="s">
        <v>3672</v>
      </c>
      <c r="B132" t="s">
        <v>2912</v>
      </c>
      <c r="C132" s="469">
        <v>1</v>
      </c>
    </row>
    <row r="133" spans="1:3">
      <c r="A133" t="s">
        <v>3715</v>
      </c>
      <c r="C133" s="469">
        <v>1</v>
      </c>
    </row>
    <row r="134" spans="1:3">
      <c r="A134" t="s">
        <v>3715</v>
      </c>
      <c r="B134" t="s">
        <v>2464</v>
      </c>
      <c r="C134" s="469">
        <v>1</v>
      </c>
    </row>
    <row r="135" spans="1:3">
      <c r="A135" t="s">
        <v>3715</v>
      </c>
      <c r="B135" t="s">
        <v>2485</v>
      </c>
      <c r="C135" s="469">
        <v>1</v>
      </c>
    </row>
    <row r="136" spans="1:3">
      <c r="A136" t="s">
        <v>3715</v>
      </c>
      <c r="B136" t="s">
        <v>2503</v>
      </c>
      <c r="C136" s="469">
        <v>1</v>
      </c>
    </row>
    <row r="137" spans="1:3">
      <c r="A137" t="s">
        <v>3715</v>
      </c>
      <c r="B137" t="s">
        <v>2857</v>
      </c>
      <c r="C137" s="469">
        <v>1</v>
      </c>
    </row>
    <row r="138" spans="1:3">
      <c r="A138" t="s">
        <v>3715</v>
      </c>
      <c r="B138" t="s">
        <v>2871</v>
      </c>
      <c r="C138" s="469">
        <v>1</v>
      </c>
    </row>
    <row r="139" spans="1:3">
      <c r="A139" t="s">
        <v>3715</v>
      </c>
      <c r="B139" t="s">
        <v>2963</v>
      </c>
      <c r="C139" s="469">
        <v>1</v>
      </c>
    </row>
    <row r="140" spans="1:3">
      <c r="A140" t="s">
        <v>3752</v>
      </c>
      <c r="C140" s="469">
        <v>1</v>
      </c>
    </row>
    <row r="141" spans="1:3">
      <c r="A141" t="s">
        <v>3752</v>
      </c>
      <c r="B141" t="s">
        <v>2464</v>
      </c>
      <c r="C141" s="469">
        <v>1</v>
      </c>
    </row>
    <row r="142" spans="1:3">
      <c r="A142" t="s">
        <v>3752</v>
      </c>
      <c r="B142" t="s">
        <v>2485</v>
      </c>
      <c r="C142" s="469">
        <v>1</v>
      </c>
    </row>
    <row r="143" spans="1:3">
      <c r="A143" t="s">
        <v>3752</v>
      </c>
      <c r="B143" t="s">
        <v>2503</v>
      </c>
      <c r="C143" s="469">
        <v>1</v>
      </c>
    </row>
    <row r="144" spans="1:3">
      <c r="A144" t="s">
        <v>3752</v>
      </c>
      <c r="B144" t="s">
        <v>3775</v>
      </c>
      <c r="C144" s="469">
        <v>1</v>
      </c>
    </row>
    <row r="145" spans="1:3">
      <c r="A145" t="s">
        <v>3752</v>
      </c>
      <c r="B145" t="s">
        <v>3788</v>
      </c>
      <c r="C145" s="469">
        <v>1</v>
      </c>
    </row>
    <row r="146" spans="1:3">
      <c r="A146" t="s">
        <v>3752</v>
      </c>
      <c r="B146" t="s">
        <v>3800</v>
      </c>
      <c r="C146" s="469">
        <v>1</v>
      </c>
    </row>
    <row r="147" spans="1:3">
      <c r="A147" t="s">
        <v>3812</v>
      </c>
      <c r="C147" s="469">
        <v>1</v>
      </c>
    </row>
    <row r="148" spans="1:3">
      <c r="A148" t="s">
        <v>3812</v>
      </c>
      <c r="B148" t="s">
        <v>2464</v>
      </c>
      <c r="C148" s="469">
        <v>1</v>
      </c>
    </row>
    <row r="149" spans="1:3">
      <c r="A149" t="s">
        <v>3812</v>
      </c>
      <c r="B149" t="s">
        <v>2485</v>
      </c>
      <c r="C149" s="469">
        <v>1</v>
      </c>
    </row>
    <row r="150" spans="1:3">
      <c r="A150" t="s">
        <v>3812</v>
      </c>
      <c r="B150" t="s">
        <v>2503</v>
      </c>
      <c r="C150" s="469">
        <v>1</v>
      </c>
    </row>
    <row r="151" spans="1:3">
      <c r="A151" t="s">
        <v>3812</v>
      </c>
      <c r="B151" t="s">
        <v>3835</v>
      </c>
      <c r="C151" s="469">
        <v>1</v>
      </c>
    </row>
    <row r="152" spans="1:3">
      <c r="A152" t="s">
        <v>3812</v>
      </c>
      <c r="B152" t="s">
        <v>3848</v>
      </c>
      <c r="C152" s="469">
        <v>1</v>
      </c>
    </row>
    <row r="153" spans="1:3">
      <c r="A153" t="s">
        <v>3812</v>
      </c>
      <c r="B153" t="s">
        <v>3860</v>
      </c>
      <c r="C153" s="469">
        <v>1</v>
      </c>
    </row>
    <row r="154" spans="1:3">
      <c r="A154" t="s">
        <v>2456</v>
      </c>
      <c r="C154" s="469">
        <v>1</v>
      </c>
    </row>
    <row r="155" spans="1:3">
      <c r="A155" t="s">
        <v>2456</v>
      </c>
      <c r="B155" t="s">
        <v>2464</v>
      </c>
      <c r="C155" s="469">
        <v>1</v>
      </c>
    </row>
    <row r="156" spans="1:3">
      <c r="A156" t="s">
        <v>2456</v>
      </c>
      <c r="B156" t="s">
        <v>1314</v>
      </c>
      <c r="C156" s="469">
        <v>1</v>
      </c>
    </row>
    <row r="157" spans="1:3">
      <c r="A157" t="s">
        <v>2456</v>
      </c>
      <c r="B157" t="s">
        <v>2485</v>
      </c>
      <c r="C157" s="469">
        <v>1</v>
      </c>
    </row>
    <row r="158" spans="1:3">
      <c r="A158" t="s">
        <v>2456</v>
      </c>
      <c r="B158" t="s">
        <v>2503</v>
      </c>
      <c r="C158" s="469">
        <v>1</v>
      </c>
    </row>
    <row r="159" spans="1:3">
      <c r="A159" t="s">
        <v>2456</v>
      </c>
      <c r="B159" t="s">
        <v>2517</v>
      </c>
      <c r="C159" s="469">
        <v>1</v>
      </c>
    </row>
    <row r="160" spans="1:3">
      <c r="A160" t="s">
        <v>2456</v>
      </c>
      <c r="B160" t="s">
        <v>2527</v>
      </c>
      <c r="C160" s="469">
        <v>1</v>
      </c>
    </row>
    <row r="161" spans="1:3">
      <c r="A161" t="s">
        <v>2456</v>
      </c>
      <c r="B161" t="s">
        <v>2544</v>
      </c>
      <c r="C161" s="469">
        <v>1</v>
      </c>
    </row>
    <row r="162" spans="1:3">
      <c r="A162" t="s">
        <v>2456</v>
      </c>
      <c r="B162" t="s">
        <v>2561</v>
      </c>
      <c r="C162" s="469">
        <v>1</v>
      </c>
    </row>
  </sheetData>
  <phoneticPr fontId="4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工作表13">
    <tabColor rgb="FF00B0F0"/>
  </sheetPr>
  <dimension ref="A1:G2"/>
  <sheetViews>
    <sheetView zoomScale="70" zoomScaleNormal="70" workbookViewId="0">
      <selection activeCell="C29" sqref="C29"/>
    </sheetView>
  </sheetViews>
  <sheetFormatPr defaultColWidth="8.5546875" defaultRowHeight="15.75"/>
  <cols>
    <col min="1" max="1" width="29.109375" customWidth="1"/>
    <col min="2" max="2" width="11.33203125" bestFit="1" customWidth="1"/>
    <col min="3" max="3" width="10.5546875" bestFit="1" customWidth="1"/>
    <col min="4" max="4" width="125.88671875" customWidth="1"/>
    <col min="5" max="5" width="5.109375" bestFit="1" customWidth="1"/>
    <col min="6" max="6" width="12.33203125" bestFit="1" customWidth="1"/>
    <col min="7" max="7" width="8.44140625" bestFit="1" customWidth="1"/>
  </cols>
  <sheetData>
    <row r="1" spans="1:7">
      <c r="A1" t="s">
        <v>959</v>
      </c>
      <c r="B1" t="s">
        <v>1158</v>
      </c>
      <c r="C1" t="s">
        <v>960</v>
      </c>
      <c r="D1" t="s">
        <v>961</v>
      </c>
      <c r="E1" t="s">
        <v>962</v>
      </c>
      <c r="F1" t="s">
        <v>963</v>
      </c>
      <c r="G1" t="s">
        <v>875</v>
      </c>
    </row>
    <row r="2" spans="1:7" ht="31.5">
      <c r="A2" t="s">
        <v>12490</v>
      </c>
      <c r="B2" t="s">
        <v>12491</v>
      </c>
      <c r="C2" t="s">
        <v>12492</v>
      </c>
      <c r="D2" s="109" t="s">
        <v>12493</v>
      </c>
    </row>
  </sheetData>
  <phoneticPr fontId="40"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工作表14">
    <tabColor theme="5" tint="0.39997558519241921"/>
  </sheetPr>
  <dimension ref="A1:Z25"/>
  <sheetViews>
    <sheetView zoomScale="70" zoomScaleNormal="70" workbookViewId="0">
      <selection activeCell="M39" sqref="A1:XFD1048576"/>
    </sheetView>
  </sheetViews>
  <sheetFormatPr defaultColWidth="8.5546875" defaultRowHeight="15.75"/>
  <cols>
    <col min="1" max="1" width="12.44140625" customWidth="1"/>
    <col min="2" max="2" width="20.44140625" bestFit="1" customWidth="1"/>
    <col min="7" max="7" width="10.5546875" bestFit="1" customWidth="1"/>
    <col min="8" max="8" width="10.77734375" bestFit="1" customWidth="1"/>
    <col min="9" max="9" width="13" bestFit="1" customWidth="1"/>
    <col min="12" max="12" width="10.5546875" bestFit="1" customWidth="1"/>
    <col min="13" max="13" width="10.77734375" bestFit="1" customWidth="1"/>
    <col min="14" max="14" width="13" bestFit="1" customWidth="1"/>
    <col min="17" max="17" width="25.21875" bestFit="1" customWidth="1"/>
    <col min="18" max="18" width="8.6640625" bestFit="1" customWidth="1"/>
    <col min="19" max="19" width="14" customWidth="1"/>
    <col min="21" max="21" width="22.5546875" bestFit="1" customWidth="1"/>
    <col min="22" max="22" width="8.6640625" bestFit="1" customWidth="1"/>
    <col min="23" max="24" width="14" customWidth="1"/>
    <col min="25" max="25" width="12.33203125" bestFit="1" customWidth="1"/>
    <col min="26" max="26" width="17.88671875" customWidth="1"/>
  </cols>
  <sheetData>
    <row r="1" spans="1:26">
      <c r="A1" t="s">
        <v>1160</v>
      </c>
      <c r="B1" t="s">
        <v>12494</v>
      </c>
      <c r="G1" s="112" t="s">
        <v>979</v>
      </c>
      <c r="H1" t="s">
        <v>1176</v>
      </c>
      <c r="L1" s="112" t="s">
        <v>979</v>
      </c>
      <c r="M1" t="s">
        <v>1176</v>
      </c>
      <c r="Q1" s="112" t="s">
        <v>979</v>
      </c>
      <c r="R1" t="s">
        <v>1176</v>
      </c>
      <c r="U1" s="112" t="s">
        <v>979</v>
      </c>
      <c r="V1" t="s">
        <v>1176</v>
      </c>
      <c r="X1" t="s">
        <v>12495</v>
      </c>
      <c r="Y1" s="132" t="s">
        <v>974</v>
      </c>
      <c r="Z1" s="132" t="s">
        <v>959</v>
      </c>
    </row>
    <row r="2" spans="1:26">
      <c r="A2" t="s">
        <v>12496</v>
      </c>
      <c r="B2" t="s">
        <v>12497</v>
      </c>
      <c r="G2" s="112" t="s">
        <v>99</v>
      </c>
      <c r="H2" t="s">
        <v>1165</v>
      </c>
      <c r="L2" s="112" t="s">
        <v>99</v>
      </c>
      <c r="M2" t="s">
        <v>1165</v>
      </c>
      <c r="P2" t="s">
        <v>12495</v>
      </c>
      <c r="Q2" s="112" t="s">
        <v>99</v>
      </c>
      <c r="R2" t="s">
        <v>1165</v>
      </c>
      <c r="T2" t="s">
        <v>12495</v>
      </c>
      <c r="U2" s="112" t="s">
        <v>99</v>
      </c>
      <c r="V2" t="s">
        <v>1165</v>
      </c>
      <c r="X2" t="s">
        <v>12498</v>
      </c>
      <c r="Y2" s="133" t="s">
        <v>12499</v>
      </c>
      <c r="Z2" s="134"/>
    </row>
    <row r="3" spans="1:26">
      <c r="F3" t="s">
        <v>12496</v>
      </c>
      <c r="K3" t="s">
        <v>12496</v>
      </c>
      <c r="P3" t="s">
        <v>12500</v>
      </c>
      <c r="T3" t="s">
        <v>12501</v>
      </c>
      <c r="X3" t="s">
        <v>12498</v>
      </c>
      <c r="Y3" s="133" t="s">
        <v>12499</v>
      </c>
      <c r="Z3" s="134"/>
    </row>
    <row r="4" spans="1:26" ht="16.5">
      <c r="G4" s="112" t="s">
        <v>1005</v>
      </c>
      <c r="H4" s="126" t="s">
        <v>12496</v>
      </c>
      <c r="L4" s="112" t="s">
        <v>1005</v>
      </c>
      <c r="M4" s="126" t="s">
        <v>12496</v>
      </c>
      <c r="Q4" s="112" t="s">
        <v>1226</v>
      </c>
      <c r="R4" s="129" t="s">
        <v>12502</v>
      </c>
      <c r="S4" t="s">
        <v>12495</v>
      </c>
      <c r="U4" s="112" t="s">
        <v>12503</v>
      </c>
      <c r="V4" s="129" t="s">
        <v>12502</v>
      </c>
      <c r="X4" t="s">
        <v>12498</v>
      </c>
      <c r="Y4" s="133" t="s">
        <v>12504</v>
      </c>
      <c r="Z4" s="134"/>
    </row>
    <row r="5" spans="1:26">
      <c r="G5" t="s">
        <v>1196</v>
      </c>
      <c r="H5" s="127" t="s">
        <v>12505</v>
      </c>
      <c r="L5" t="s">
        <v>1196</v>
      </c>
      <c r="M5" s="127" t="s">
        <v>12505</v>
      </c>
      <c r="Q5" t="s">
        <v>1269</v>
      </c>
      <c r="U5" t="s">
        <v>2353</v>
      </c>
      <c r="X5" t="s">
        <v>12498</v>
      </c>
      <c r="Y5" s="133" t="s">
        <v>12504</v>
      </c>
      <c r="Z5" s="134"/>
    </row>
    <row r="6" spans="1:26">
      <c r="H6" s="128" t="s">
        <v>12505</v>
      </c>
      <c r="M6" s="128" t="s">
        <v>12505</v>
      </c>
      <c r="X6" t="s">
        <v>12498</v>
      </c>
      <c r="Y6" s="133" t="s">
        <v>12504</v>
      </c>
      <c r="Z6" s="134"/>
    </row>
    <row r="7" spans="1:26">
      <c r="H7" s="127" t="s">
        <v>12506</v>
      </c>
      <c r="M7" s="127" t="s">
        <v>12506</v>
      </c>
      <c r="X7" t="s">
        <v>12498</v>
      </c>
      <c r="Y7" s="133" t="s">
        <v>12504</v>
      </c>
      <c r="Z7" s="134"/>
    </row>
    <row r="8" spans="1:26">
      <c r="X8" t="s">
        <v>12498</v>
      </c>
      <c r="Y8" s="133" t="s">
        <v>12504</v>
      </c>
      <c r="Z8" s="134"/>
    </row>
    <row r="9" spans="1:26">
      <c r="X9" t="s">
        <v>12498</v>
      </c>
      <c r="Y9" s="133" t="s">
        <v>1293</v>
      </c>
      <c r="Z9" s="134"/>
    </row>
    <row r="10" spans="1:26">
      <c r="X10" t="s">
        <v>12498</v>
      </c>
      <c r="Y10" s="133" t="s">
        <v>1293</v>
      </c>
      <c r="Z10" s="134"/>
    </row>
    <row r="11" spans="1:26">
      <c r="X11" t="s">
        <v>12498</v>
      </c>
      <c r="Y11" s="133" t="s">
        <v>1293</v>
      </c>
      <c r="Z11" s="134"/>
    </row>
    <row r="12" spans="1:26">
      <c r="X12" t="s">
        <v>12498</v>
      </c>
      <c r="Y12" s="133" t="s">
        <v>1293</v>
      </c>
      <c r="Z12" s="134"/>
    </row>
    <row r="13" spans="1:26">
      <c r="X13" t="s">
        <v>12498</v>
      </c>
      <c r="Y13" s="133" t="s">
        <v>1293</v>
      </c>
      <c r="Z13" s="134"/>
    </row>
    <row r="14" spans="1:26">
      <c r="X14" t="s">
        <v>12498</v>
      </c>
      <c r="Y14" s="133" t="s">
        <v>1293</v>
      </c>
      <c r="Z14" s="134"/>
    </row>
    <row r="15" spans="1:26">
      <c r="X15" t="s">
        <v>12498</v>
      </c>
      <c r="Y15" s="134" t="s">
        <v>12507</v>
      </c>
      <c r="Z15" s="134"/>
    </row>
    <row r="16" spans="1:26">
      <c r="X16" t="s">
        <v>12498</v>
      </c>
      <c r="Y16" s="134" t="s">
        <v>12507</v>
      </c>
      <c r="Z16" s="134"/>
    </row>
    <row r="17" spans="24:26">
      <c r="X17" t="s">
        <v>12498</v>
      </c>
      <c r="Y17" s="134" t="s">
        <v>12507</v>
      </c>
      <c r="Z17" s="134"/>
    </row>
    <row r="18" spans="24:26">
      <c r="X18" t="s">
        <v>12498</v>
      </c>
      <c r="Y18" s="133" t="s">
        <v>12507</v>
      </c>
      <c r="Z18" s="134"/>
    </row>
    <row r="19" spans="24:26">
      <c r="X19" t="s">
        <v>12498</v>
      </c>
      <c r="Y19" s="133" t="s">
        <v>12507</v>
      </c>
      <c r="Z19" s="134"/>
    </row>
    <row r="20" spans="24:26">
      <c r="X20" t="s">
        <v>12498</v>
      </c>
      <c r="Y20" s="133" t="s">
        <v>12507</v>
      </c>
      <c r="Z20" s="134"/>
    </row>
    <row r="21" spans="24:26">
      <c r="X21" t="s">
        <v>12498</v>
      </c>
      <c r="Y21" s="133" t="s">
        <v>12507</v>
      </c>
      <c r="Z21" s="134"/>
    </row>
    <row r="22" spans="24:26">
      <c r="X22" t="s">
        <v>12498</v>
      </c>
      <c r="Y22" s="134" t="s">
        <v>12508</v>
      </c>
      <c r="Z22" s="135"/>
    </row>
    <row r="23" spans="24:26">
      <c r="X23" t="s">
        <v>12498</v>
      </c>
      <c r="Y23" s="134" t="s">
        <v>12508</v>
      </c>
      <c r="Z23" s="134"/>
    </row>
    <row r="24" spans="24:26">
      <c r="X24" t="s">
        <v>12500</v>
      </c>
      <c r="Y24" s="133" t="s">
        <v>12509</v>
      </c>
      <c r="Z24" s="136"/>
    </row>
    <row r="25" spans="24:26">
      <c r="X25" t="s">
        <v>12501</v>
      </c>
      <c r="Y25" s="133" t="s">
        <v>12509</v>
      </c>
    </row>
  </sheetData>
  <phoneticPr fontId="40" type="noConversion"/>
  <pageMargins left="0.7" right="0.7" top="0.75" bottom="0.75" header="0.3" footer="0.3"/>
  <tableParts count="1">
    <tablePart r:id="rId5"/>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工作表23">
    <tabColor theme="5" tint="0.39997558519241921"/>
  </sheetPr>
  <dimension ref="A1:Z25"/>
  <sheetViews>
    <sheetView workbookViewId="0">
      <selection activeCell="G13" sqref="G13"/>
    </sheetView>
  </sheetViews>
  <sheetFormatPr defaultColWidth="8.5546875" defaultRowHeight="15.75"/>
  <cols>
    <col min="1" max="1" width="12.44140625" customWidth="1"/>
    <col min="2" max="2" width="20.44140625" bestFit="1" customWidth="1"/>
    <col min="7" max="7" width="9.88671875" bestFit="1" customWidth="1"/>
    <col min="8" max="8" width="10.77734375" bestFit="1" customWidth="1"/>
    <col min="9" max="9" width="13" bestFit="1" customWidth="1"/>
    <col min="12" max="12" width="9.88671875" bestFit="1" customWidth="1"/>
    <col min="13" max="13" width="10.77734375" bestFit="1" customWidth="1"/>
    <col min="14" max="14" width="13" bestFit="1" customWidth="1"/>
    <col min="17" max="17" width="25.21875" bestFit="1" customWidth="1"/>
    <col min="18" max="18" width="7.77734375" bestFit="1" customWidth="1"/>
    <col min="19" max="19" width="14" customWidth="1"/>
    <col min="21" max="21" width="22.5546875" bestFit="1" customWidth="1"/>
    <col min="22" max="22" width="7.77734375" bestFit="1" customWidth="1"/>
    <col min="23" max="24" width="14" customWidth="1"/>
    <col min="25" max="25" width="12.33203125" bestFit="1" customWidth="1"/>
    <col min="26" max="26" width="17.88671875" customWidth="1"/>
  </cols>
  <sheetData>
    <row r="1" spans="1:26">
      <c r="A1" t="s">
        <v>1160</v>
      </c>
      <c r="B1" t="s">
        <v>12494</v>
      </c>
      <c r="G1" s="112" t="s">
        <v>979</v>
      </c>
      <c r="H1" t="s">
        <v>1176</v>
      </c>
      <c r="L1" s="112" t="s">
        <v>979</v>
      </c>
      <c r="M1" t="s">
        <v>1176</v>
      </c>
      <c r="Q1" s="112" t="s">
        <v>979</v>
      </c>
      <c r="R1" t="s">
        <v>1176</v>
      </c>
      <c r="U1" s="112" t="s">
        <v>979</v>
      </c>
      <c r="V1" t="s">
        <v>1176</v>
      </c>
      <c r="X1" t="s">
        <v>12495</v>
      </c>
      <c r="Y1" s="132" t="s">
        <v>974</v>
      </c>
      <c r="Z1" s="132" t="s">
        <v>959</v>
      </c>
    </row>
    <row r="2" spans="1:26">
      <c r="A2" t="s">
        <v>12496</v>
      </c>
      <c r="B2" t="s">
        <v>12497</v>
      </c>
      <c r="G2" s="112" t="s">
        <v>99</v>
      </c>
      <c r="H2" t="s">
        <v>1165</v>
      </c>
      <c r="L2" s="112" t="s">
        <v>99</v>
      </c>
      <c r="M2" t="s">
        <v>1165</v>
      </c>
      <c r="P2" t="s">
        <v>12495</v>
      </c>
      <c r="Q2" s="112" t="s">
        <v>99</v>
      </c>
      <c r="R2" t="s">
        <v>1165</v>
      </c>
      <c r="T2" t="s">
        <v>12495</v>
      </c>
      <c r="U2" s="112" t="s">
        <v>99</v>
      </c>
      <c r="V2" t="s">
        <v>1165</v>
      </c>
      <c r="X2" t="s">
        <v>12498</v>
      </c>
      <c r="Y2" s="133" t="s">
        <v>12499</v>
      </c>
      <c r="Z2" s="134"/>
    </row>
    <row r="3" spans="1:26">
      <c r="F3" t="s">
        <v>12496</v>
      </c>
      <c r="K3" t="s">
        <v>12496</v>
      </c>
      <c r="P3" t="s">
        <v>12500</v>
      </c>
      <c r="T3" t="s">
        <v>12501</v>
      </c>
      <c r="X3" t="s">
        <v>12498</v>
      </c>
      <c r="Y3" s="133" t="s">
        <v>12499</v>
      </c>
      <c r="Z3" s="134"/>
    </row>
    <row r="4" spans="1:26" ht="16.5">
      <c r="G4" s="112" t="s">
        <v>1005</v>
      </c>
      <c r="H4" s="126" t="s">
        <v>12496</v>
      </c>
      <c r="L4" s="112" t="s">
        <v>1005</v>
      </c>
      <c r="M4" s="126" t="s">
        <v>12496</v>
      </c>
      <c r="Q4" s="112" t="s">
        <v>1226</v>
      </c>
      <c r="R4" s="129" t="s">
        <v>12502</v>
      </c>
      <c r="S4" t="s">
        <v>12495</v>
      </c>
      <c r="U4" s="112" t="s">
        <v>12503</v>
      </c>
      <c r="V4" s="129" t="s">
        <v>12502</v>
      </c>
      <c r="X4" t="s">
        <v>12498</v>
      </c>
      <c r="Y4" s="133" t="s">
        <v>12504</v>
      </c>
      <c r="Z4" s="134"/>
    </row>
    <row r="5" spans="1:26">
      <c r="G5" t="s">
        <v>1196</v>
      </c>
      <c r="H5" s="127" t="s">
        <v>12505</v>
      </c>
      <c r="L5" t="s">
        <v>1196</v>
      </c>
      <c r="M5" s="127" t="s">
        <v>12505</v>
      </c>
      <c r="Q5" t="s">
        <v>1269</v>
      </c>
      <c r="U5" t="s">
        <v>2353</v>
      </c>
      <c r="X5" t="s">
        <v>12498</v>
      </c>
      <c r="Y5" s="133" t="s">
        <v>12504</v>
      </c>
      <c r="Z5" s="134"/>
    </row>
    <row r="6" spans="1:26">
      <c r="H6" s="128" t="s">
        <v>12505</v>
      </c>
      <c r="M6" s="128" t="s">
        <v>12505</v>
      </c>
      <c r="X6" t="s">
        <v>12498</v>
      </c>
      <c r="Y6" s="133" t="s">
        <v>12504</v>
      </c>
      <c r="Z6" s="134"/>
    </row>
    <row r="7" spans="1:26">
      <c r="H7" s="127" t="s">
        <v>12506</v>
      </c>
      <c r="M7" s="127" t="s">
        <v>12506</v>
      </c>
      <c r="X7" t="s">
        <v>12498</v>
      </c>
      <c r="Y7" s="133" t="s">
        <v>12504</v>
      </c>
      <c r="Z7" s="134"/>
    </row>
    <row r="8" spans="1:26">
      <c r="X8" t="s">
        <v>12498</v>
      </c>
      <c r="Y8" s="133" t="s">
        <v>12504</v>
      </c>
      <c r="Z8" s="134"/>
    </row>
    <row r="9" spans="1:26">
      <c r="X9" t="s">
        <v>12498</v>
      </c>
      <c r="Y9" s="133" t="s">
        <v>1293</v>
      </c>
      <c r="Z9" s="134"/>
    </row>
    <row r="10" spans="1:26">
      <c r="X10" t="s">
        <v>12498</v>
      </c>
      <c r="Y10" s="133" t="s">
        <v>1293</v>
      </c>
      <c r="Z10" s="134"/>
    </row>
    <row r="11" spans="1:26">
      <c r="X11" t="s">
        <v>12498</v>
      </c>
      <c r="Y11" s="133" t="s">
        <v>1293</v>
      </c>
      <c r="Z11" s="134"/>
    </row>
    <row r="12" spans="1:26">
      <c r="X12" t="s">
        <v>12498</v>
      </c>
      <c r="Y12" s="133" t="s">
        <v>1293</v>
      </c>
      <c r="Z12" s="134"/>
    </row>
    <row r="13" spans="1:26">
      <c r="X13" t="s">
        <v>12498</v>
      </c>
      <c r="Y13" s="133" t="s">
        <v>1293</v>
      </c>
      <c r="Z13" s="134"/>
    </row>
    <row r="14" spans="1:26">
      <c r="X14" t="s">
        <v>12498</v>
      </c>
      <c r="Y14" s="133" t="s">
        <v>1293</v>
      </c>
      <c r="Z14" s="134"/>
    </row>
    <row r="15" spans="1:26">
      <c r="X15" t="s">
        <v>12498</v>
      </c>
      <c r="Y15" s="134" t="s">
        <v>12507</v>
      </c>
      <c r="Z15" s="134"/>
    </row>
    <row r="16" spans="1:26">
      <c r="X16" t="s">
        <v>12498</v>
      </c>
      <c r="Y16" s="134" t="s">
        <v>12507</v>
      </c>
      <c r="Z16" s="134"/>
    </row>
    <row r="17" spans="24:26">
      <c r="X17" t="s">
        <v>12498</v>
      </c>
      <c r="Y17" s="134" t="s">
        <v>12507</v>
      </c>
      <c r="Z17" s="134"/>
    </row>
    <row r="18" spans="24:26">
      <c r="X18" t="s">
        <v>12498</v>
      </c>
      <c r="Y18" s="133" t="s">
        <v>12507</v>
      </c>
      <c r="Z18" s="134"/>
    </row>
    <row r="19" spans="24:26">
      <c r="X19" t="s">
        <v>12498</v>
      </c>
      <c r="Y19" s="133" t="s">
        <v>12507</v>
      </c>
      <c r="Z19" s="134"/>
    </row>
    <row r="20" spans="24:26">
      <c r="X20" t="s">
        <v>12498</v>
      </c>
      <c r="Y20" s="133" t="s">
        <v>12507</v>
      </c>
      <c r="Z20" s="134"/>
    </row>
    <row r="21" spans="24:26">
      <c r="X21" t="s">
        <v>12498</v>
      </c>
      <c r="Y21" s="133" t="s">
        <v>12507</v>
      </c>
      <c r="Z21" s="134"/>
    </row>
    <row r="22" spans="24:26">
      <c r="X22" t="s">
        <v>12498</v>
      </c>
      <c r="Y22" s="134" t="s">
        <v>12508</v>
      </c>
      <c r="Z22" s="135"/>
    </row>
    <row r="23" spans="24:26">
      <c r="X23" t="s">
        <v>12498</v>
      </c>
      <c r="Y23" s="134" t="s">
        <v>12508</v>
      </c>
      <c r="Z23" s="134"/>
    </row>
    <row r="24" spans="24:26">
      <c r="X24" t="s">
        <v>12500</v>
      </c>
      <c r="Y24" s="133" t="s">
        <v>12509</v>
      </c>
      <c r="Z24" s="136"/>
    </row>
    <row r="25" spans="24:26">
      <c r="X25" t="s">
        <v>12501</v>
      </c>
      <c r="Y25" s="133" t="s">
        <v>12509</v>
      </c>
    </row>
  </sheetData>
  <phoneticPr fontId="40" type="noConversion"/>
  <pageMargins left="0.7" right="0.7" top="0.75" bottom="0.75" header="0.3" footer="0.3"/>
  <tableParts count="1">
    <tablePart r:id="rId5"/>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8"/>
  <dimension ref="A1:AC914"/>
  <sheetViews>
    <sheetView zoomScale="85" zoomScaleNormal="85" zoomScalePageLayoutView="85" workbookViewId="0">
      <pane ySplit="1" topLeftCell="A107" activePane="bottomLeft" state="frozen"/>
      <selection pane="bottomLeft" activeCell="K20" sqref="K20"/>
    </sheetView>
  </sheetViews>
  <sheetFormatPr defaultColWidth="9.5546875" defaultRowHeight="15" customHeight="1"/>
  <cols>
    <col min="1" max="1" width="4.109375" style="138" bestFit="1" customWidth="1"/>
    <col min="2" max="2" width="15.5546875" style="138" customWidth="1"/>
    <col min="3" max="3" width="16.44140625" style="138" customWidth="1"/>
    <col min="4" max="4" width="8.109375" style="138" customWidth="1"/>
    <col min="5" max="5" width="10.5546875" style="138" customWidth="1"/>
    <col min="6" max="6" width="16.44140625" style="138" customWidth="1"/>
    <col min="7" max="7" width="15.109375" style="139" customWidth="1"/>
    <col min="8" max="8" width="8.44140625" style="137" customWidth="1"/>
    <col min="9" max="9" width="8.109375" style="138" customWidth="1"/>
    <col min="10" max="10" width="10.33203125" style="138" customWidth="1"/>
    <col min="11" max="11" width="22.5546875" style="139" customWidth="1"/>
    <col min="12" max="12" width="15.88671875" style="138" customWidth="1"/>
    <col min="13" max="13" width="9.33203125" style="138" bestFit="1" customWidth="1"/>
    <col min="14" max="14" width="11.5546875" style="147" bestFit="1" customWidth="1"/>
    <col min="15" max="15" width="9.33203125" style="138" customWidth="1"/>
    <col min="16" max="16" width="10.88671875" style="138" customWidth="1"/>
    <col min="17" max="17" width="11" style="138" customWidth="1"/>
    <col min="18" max="18" width="7.5546875" style="138" customWidth="1"/>
    <col min="19" max="19" width="6" style="138" bestFit="1" customWidth="1"/>
    <col min="20" max="20" width="30.109375" style="138" bestFit="1" customWidth="1"/>
    <col min="21" max="25" width="6" style="138" bestFit="1" customWidth="1"/>
    <col min="26" max="26" width="7.33203125" style="138" bestFit="1" customWidth="1"/>
    <col min="27" max="16384" width="9.5546875" style="138"/>
  </cols>
  <sheetData>
    <row r="1" spans="1:29" s="140" customFormat="1" ht="15.75" customHeight="1">
      <c r="A1" s="298" t="s">
        <v>12510</v>
      </c>
      <c r="B1" s="299" t="s">
        <v>1370</v>
      </c>
      <c r="C1" s="299" t="s">
        <v>12511</v>
      </c>
      <c r="D1" s="298" t="s">
        <v>12512</v>
      </c>
      <c r="E1" s="298" t="s">
        <v>12513</v>
      </c>
      <c r="F1" s="298" t="s">
        <v>12514</v>
      </c>
      <c r="G1" s="299" t="s">
        <v>12515</v>
      </c>
      <c r="H1" s="298" t="s">
        <v>12516</v>
      </c>
      <c r="I1" s="298" t="s">
        <v>12517</v>
      </c>
      <c r="J1" s="300" t="s">
        <v>12518</v>
      </c>
      <c r="K1" s="60" t="s">
        <v>12519</v>
      </c>
      <c r="L1" s="137" t="s">
        <v>12520</v>
      </c>
      <c r="M1" s="137" t="s">
        <v>979</v>
      </c>
      <c r="N1" s="137" t="s">
        <v>12521</v>
      </c>
      <c r="O1" s="137" t="s">
        <v>12522</v>
      </c>
      <c r="P1" s="137" t="s">
        <v>12523</v>
      </c>
      <c r="Q1" s="137" t="s">
        <v>12524</v>
      </c>
      <c r="R1" s="137" t="s">
        <v>5251</v>
      </c>
      <c r="S1" s="137" t="s">
        <v>12525</v>
      </c>
      <c r="T1" s="301" t="s">
        <v>12526</v>
      </c>
      <c r="U1" s="301" t="s">
        <v>12527</v>
      </c>
      <c r="V1" s="301" t="s">
        <v>12528</v>
      </c>
      <c r="W1" s="301" t="s">
        <v>12529</v>
      </c>
      <c r="X1" s="301" t="s">
        <v>55</v>
      </c>
      <c r="Y1" s="301" t="s">
        <v>1712</v>
      </c>
      <c r="Z1" s="301" t="s">
        <v>12530</v>
      </c>
      <c r="AA1" s="301" t="s">
        <v>12531</v>
      </c>
      <c r="AB1" s="301" t="s">
        <v>1042</v>
      </c>
      <c r="AC1" s="301" t="s">
        <v>1043</v>
      </c>
    </row>
    <row r="2" spans="1:29" ht="15.75" customHeight="1">
      <c r="A2" s="298">
        <f t="shared" ref="A2:A29" si="0">ROW()-1</f>
        <v>1</v>
      </c>
      <c r="B2" s="302" t="s">
        <v>12532</v>
      </c>
      <c r="C2" s="302" t="s">
        <v>12533</v>
      </c>
      <c r="D2" s="303" t="s">
        <v>12534</v>
      </c>
      <c r="E2" s="303" t="s">
        <v>12535</v>
      </c>
      <c r="F2" s="303" t="s">
        <v>12536</v>
      </c>
      <c r="G2" s="299" t="s">
        <v>12537</v>
      </c>
      <c r="H2" s="298"/>
      <c r="I2" s="298"/>
      <c r="J2" s="300"/>
      <c r="K2" s="304" t="s">
        <v>12538</v>
      </c>
      <c r="L2" s="30"/>
      <c r="M2" s="30"/>
      <c r="N2" s="30"/>
      <c r="O2" s="30"/>
      <c r="P2" s="30"/>
      <c r="Q2" s="30"/>
      <c r="R2" s="30">
        <v>101</v>
      </c>
      <c r="S2" s="30"/>
      <c r="T2" s="305"/>
      <c r="U2" s="305"/>
      <c r="V2" s="306"/>
      <c r="W2" s="306"/>
      <c r="X2" s="306"/>
      <c r="Y2" s="306"/>
      <c r="Z2" s="306"/>
      <c r="AA2" s="307"/>
      <c r="AB2" s="307"/>
      <c r="AC2" s="307"/>
    </row>
    <row r="3" spans="1:29" s="142" customFormat="1" ht="15.75" customHeight="1">
      <c r="A3" s="298">
        <f t="shared" si="0"/>
        <v>2</v>
      </c>
      <c r="B3" s="302" t="s">
        <v>12539</v>
      </c>
      <c r="C3" s="302" t="s">
        <v>12540</v>
      </c>
      <c r="D3" s="303" t="s">
        <v>12534</v>
      </c>
      <c r="E3" s="303" t="s">
        <v>12541</v>
      </c>
      <c r="F3" s="303" t="s">
        <v>12542</v>
      </c>
      <c r="G3" s="299" t="s">
        <v>12543</v>
      </c>
      <c r="H3" s="298"/>
      <c r="I3" s="298"/>
      <c r="J3" s="300"/>
      <c r="K3" s="304" t="s">
        <v>12544</v>
      </c>
      <c r="L3" s="138"/>
      <c r="M3" s="138"/>
      <c r="N3" s="143"/>
      <c r="O3" s="138"/>
      <c r="P3" s="138"/>
      <c r="Q3" s="138"/>
      <c r="R3" s="138">
        <v>38</v>
      </c>
      <c r="S3" s="138"/>
      <c r="T3" s="254"/>
      <c r="U3" s="254"/>
      <c r="V3" s="146"/>
      <c r="W3" s="146"/>
      <c r="X3" s="146"/>
      <c r="Y3" s="146"/>
      <c r="Z3" s="146"/>
    </row>
    <row r="4" spans="1:29" ht="15.75" customHeight="1">
      <c r="A4" s="298">
        <f t="shared" si="0"/>
        <v>3</v>
      </c>
      <c r="B4" s="302" t="s">
        <v>12545</v>
      </c>
      <c r="C4" s="302" t="s">
        <v>12546</v>
      </c>
      <c r="D4" s="303" t="s">
        <v>12534</v>
      </c>
      <c r="E4" s="308" t="s">
        <v>12547</v>
      </c>
      <c r="F4" s="309" t="s">
        <v>12547</v>
      </c>
      <c r="G4" s="33" t="s">
        <v>12548</v>
      </c>
      <c r="H4" s="33"/>
      <c r="I4" s="33"/>
      <c r="J4" s="33"/>
      <c r="K4" s="310" t="s">
        <v>12549</v>
      </c>
      <c r="L4" s="30"/>
      <c r="M4" s="30"/>
      <c r="N4" s="30"/>
      <c r="O4" s="30"/>
      <c r="P4" s="30"/>
      <c r="Q4" s="30"/>
      <c r="R4" s="30">
        <v>109</v>
      </c>
      <c r="S4" s="30"/>
      <c r="T4" s="311"/>
      <c r="U4" s="305"/>
      <c r="V4" s="306"/>
      <c r="W4" s="306"/>
      <c r="X4" s="306"/>
      <c r="Y4" s="306"/>
      <c r="Z4" s="306"/>
      <c r="AA4" s="307"/>
      <c r="AB4" s="307"/>
      <c r="AC4" s="307"/>
    </row>
    <row r="5" spans="1:29" s="142" customFormat="1" ht="15.75" customHeight="1">
      <c r="A5" s="298">
        <f t="shared" si="0"/>
        <v>4</v>
      </c>
      <c r="B5" s="302" t="s">
        <v>12550</v>
      </c>
      <c r="C5" s="302" t="s">
        <v>12551</v>
      </c>
      <c r="D5" s="303" t="s">
        <v>12534</v>
      </c>
      <c r="E5" s="303" t="s">
        <v>12552</v>
      </c>
      <c r="F5" s="303" t="s">
        <v>12547</v>
      </c>
      <c r="G5" s="299" t="s">
        <v>12553</v>
      </c>
      <c r="H5" s="298"/>
      <c r="I5" s="298"/>
      <c r="J5" s="300"/>
      <c r="K5" s="304" t="s">
        <v>12554</v>
      </c>
      <c r="L5" s="141"/>
      <c r="N5" s="143"/>
      <c r="O5" s="141"/>
      <c r="P5" s="141"/>
      <c r="Q5" s="138"/>
      <c r="R5" s="141">
        <v>40</v>
      </c>
      <c r="S5" s="137"/>
      <c r="T5" s="141"/>
      <c r="U5" s="141"/>
      <c r="V5" s="141"/>
      <c r="W5" s="141"/>
      <c r="X5" s="141"/>
      <c r="Y5" s="141"/>
      <c r="Z5" s="141"/>
      <c r="AA5" s="141"/>
      <c r="AB5" s="141"/>
      <c r="AC5" s="141"/>
    </row>
    <row r="6" spans="1:29" s="142" customFormat="1" ht="15.75" customHeight="1">
      <c r="A6" s="298">
        <f t="shared" si="0"/>
        <v>5</v>
      </c>
      <c r="B6" s="312" t="s">
        <v>12555</v>
      </c>
      <c r="C6" s="253"/>
      <c r="D6" s="303" t="s">
        <v>12534</v>
      </c>
      <c r="E6" s="253" t="s">
        <v>12556</v>
      </c>
      <c r="F6" s="303" t="s">
        <v>12557</v>
      </c>
      <c r="G6" s="312" t="s">
        <v>12558</v>
      </c>
      <c r="H6" s="253"/>
      <c r="I6" s="253"/>
      <c r="J6" s="253"/>
      <c r="K6" s="313" t="s">
        <v>12559</v>
      </c>
      <c r="L6"/>
      <c r="M6"/>
      <c r="N6"/>
      <c r="O6"/>
      <c r="P6"/>
      <c r="Q6"/>
      <c r="R6">
        <v>54</v>
      </c>
      <c r="S6"/>
      <c r="T6"/>
      <c r="U6"/>
      <c r="V6"/>
      <c r="W6"/>
      <c r="X6"/>
      <c r="Y6"/>
      <c r="Z6"/>
      <c r="AA6"/>
      <c r="AB6"/>
      <c r="AC6"/>
    </row>
    <row r="7" spans="1:29" s="142" customFormat="1" ht="15.75" customHeight="1">
      <c r="A7" s="298">
        <f t="shared" si="0"/>
        <v>6</v>
      </c>
      <c r="B7" s="303" t="s">
        <v>12560</v>
      </c>
      <c r="C7" s="303"/>
      <c r="D7" s="303" t="s">
        <v>12561</v>
      </c>
      <c r="E7" s="303" t="s">
        <v>12562</v>
      </c>
      <c r="F7" s="303" t="s">
        <v>12562</v>
      </c>
      <c r="G7" s="299" t="s">
        <v>12563</v>
      </c>
      <c r="H7" s="298"/>
      <c r="I7" s="298"/>
      <c r="J7" s="300"/>
      <c r="K7" s="314" t="s">
        <v>12564</v>
      </c>
      <c r="L7" s="141" t="s">
        <v>12565</v>
      </c>
      <c r="M7" s="137" t="s">
        <v>12566</v>
      </c>
      <c r="N7" s="138"/>
      <c r="O7" s="137"/>
      <c r="P7" s="137"/>
      <c r="Q7" s="138" t="b">
        <v>0</v>
      </c>
      <c r="R7" s="137">
        <v>26</v>
      </c>
      <c r="S7" s="138" t="s">
        <v>12567</v>
      </c>
      <c r="T7" s="137"/>
      <c r="U7" s="137"/>
      <c r="V7" s="137"/>
      <c r="W7" s="137"/>
      <c r="X7" s="137"/>
      <c r="Y7" s="137"/>
      <c r="Z7" s="137"/>
      <c r="AA7" s="137"/>
      <c r="AB7" s="137"/>
      <c r="AC7" s="137"/>
    </row>
    <row r="8" spans="1:29" s="137" customFormat="1" ht="15.75" customHeight="1">
      <c r="A8" s="298">
        <f t="shared" si="0"/>
        <v>7</v>
      </c>
      <c r="B8" s="303" t="s">
        <v>12568</v>
      </c>
      <c r="C8" s="303"/>
      <c r="D8" s="303" t="s">
        <v>12569</v>
      </c>
      <c r="E8" s="303" t="s">
        <v>12570</v>
      </c>
      <c r="F8" s="303" t="s">
        <v>12570</v>
      </c>
      <c r="G8" s="299" t="s">
        <v>12571</v>
      </c>
      <c r="H8" s="298"/>
      <c r="I8" s="298"/>
      <c r="J8" s="300"/>
      <c r="K8" s="314" t="s">
        <v>12572</v>
      </c>
      <c r="L8" s="141" t="s">
        <v>12573</v>
      </c>
      <c r="M8" s="137" t="s">
        <v>12566</v>
      </c>
      <c r="N8" s="138"/>
      <c r="Q8" s="138" t="b">
        <v>0</v>
      </c>
      <c r="R8" s="137">
        <v>13</v>
      </c>
      <c r="S8" s="138" t="s">
        <v>12574</v>
      </c>
    </row>
    <row r="9" spans="1:29" s="137" customFormat="1" ht="15.75" customHeight="1">
      <c r="A9" s="298">
        <f t="shared" si="0"/>
        <v>8</v>
      </c>
      <c r="B9" s="312" t="s">
        <v>12575</v>
      </c>
      <c r="C9" s="315"/>
      <c r="D9" s="303" t="s">
        <v>12534</v>
      </c>
      <c r="E9" s="303" t="s">
        <v>12576</v>
      </c>
      <c r="F9" s="303" t="s">
        <v>12542</v>
      </c>
      <c r="G9" s="312" t="s">
        <v>12577</v>
      </c>
      <c r="H9" s="315"/>
      <c r="I9" s="315"/>
      <c r="J9" s="303"/>
      <c r="K9" s="310" t="s">
        <v>12578</v>
      </c>
      <c r="L9" s="30"/>
      <c r="M9" s="30"/>
      <c r="N9" s="30"/>
      <c r="O9" s="30"/>
      <c r="P9" s="30"/>
      <c r="Q9" s="30"/>
      <c r="R9" s="30">
        <v>93</v>
      </c>
      <c r="S9" s="30"/>
      <c r="T9" s="305"/>
      <c r="U9" s="305"/>
      <c r="V9" s="306"/>
      <c r="W9" s="306"/>
      <c r="X9" s="306"/>
      <c r="Y9" s="306"/>
      <c r="Z9" s="306"/>
      <c r="AA9" s="307"/>
      <c r="AB9" s="307"/>
      <c r="AC9" s="307"/>
    </row>
    <row r="10" spans="1:29" s="137" customFormat="1" ht="16.5" customHeight="1">
      <c r="A10" s="298">
        <f t="shared" si="0"/>
        <v>9</v>
      </c>
      <c r="B10" s="303" t="s">
        <v>12579</v>
      </c>
      <c r="C10" s="303"/>
      <c r="D10" s="303" t="s">
        <v>12569</v>
      </c>
      <c r="E10" s="303" t="s">
        <v>12580</v>
      </c>
      <c r="F10" s="303" t="s">
        <v>12580</v>
      </c>
      <c r="G10" s="299" t="s">
        <v>12581</v>
      </c>
      <c r="H10" s="298"/>
      <c r="I10" s="298"/>
      <c r="J10" s="300"/>
      <c r="K10" s="314" t="s">
        <v>12582</v>
      </c>
      <c r="L10" s="141" t="s">
        <v>12583</v>
      </c>
      <c r="M10" s="137" t="s">
        <v>12566</v>
      </c>
      <c r="N10" s="138"/>
      <c r="O10" s="138"/>
      <c r="P10" s="138"/>
      <c r="Q10" s="138" t="b">
        <v>0</v>
      </c>
      <c r="R10" s="138">
        <v>10</v>
      </c>
      <c r="S10" s="138" t="s">
        <v>12584</v>
      </c>
      <c r="T10" s="138"/>
      <c r="U10" s="138"/>
      <c r="V10" s="138"/>
      <c r="W10" s="138"/>
      <c r="X10" s="138"/>
      <c r="Y10" s="138"/>
      <c r="Z10" s="138"/>
      <c r="AA10" s="138"/>
      <c r="AB10" s="138"/>
      <c r="AC10" s="138"/>
    </row>
    <row r="11" spans="1:29" s="142" customFormat="1" ht="21" customHeight="1">
      <c r="A11" s="298">
        <f t="shared" si="0"/>
        <v>10</v>
      </c>
      <c r="B11" s="303" t="s">
        <v>12585</v>
      </c>
      <c r="C11" s="303"/>
      <c r="D11" s="303" t="s">
        <v>12569</v>
      </c>
      <c r="E11" s="303" t="s">
        <v>12570</v>
      </c>
      <c r="F11" s="303" t="s">
        <v>12570</v>
      </c>
      <c r="G11" s="299" t="s">
        <v>12571</v>
      </c>
      <c r="H11" s="298"/>
      <c r="I11" s="298"/>
      <c r="J11" s="300"/>
      <c r="K11" s="314" t="s">
        <v>12586</v>
      </c>
      <c r="L11" s="141" t="s">
        <v>12573</v>
      </c>
      <c r="M11" s="137" t="s">
        <v>12566</v>
      </c>
      <c r="N11" s="138"/>
      <c r="O11" s="137"/>
      <c r="P11" s="137"/>
      <c r="Q11" s="138" t="b">
        <v>0</v>
      </c>
      <c r="R11" s="137">
        <v>17</v>
      </c>
      <c r="S11" s="138" t="s">
        <v>12574</v>
      </c>
      <c r="T11" s="137"/>
      <c r="U11" s="137"/>
      <c r="V11" s="137"/>
      <c r="W11" s="137"/>
      <c r="X11" s="137"/>
      <c r="Y11" s="137"/>
      <c r="Z11" s="137"/>
      <c r="AA11" s="137"/>
      <c r="AB11" s="137"/>
      <c r="AC11" s="137"/>
    </row>
    <row r="12" spans="1:29" s="137" customFormat="1" ht="15.75" customHeight="1">
      <c r="A12" s="298">
        <f t="shared" si="0"/>
        <v>11</v>
      </c>
      <c r="B12" s="303" t="s">
        <v>12587</v>
      </c>
      <c r="C12" s="303"/>
      <c r="D12" s="303" t="s">
        <v>12569</v>
      </c>
      <c r="E12" s="303" t="s">
        <v>12588</v>
      </c>
      <c r="F12" s="303" t="s">
        <v>12588</v>
      </c>
      <c r="G12" s="299" t="s">
        <v>12563</v>
      </c>
      <c r="H12" s="298"/>
      <c r="I12" s="298"/>
      <c r="J12" s="300"/>
      <c r="K12" s="314" t="s">
        <v>12589</v>
      </c>
      <c r="L12" s="141" t="s">
        <v>12565</v>
      </c>
      <c r="M12" s="137" t="s">
        <v>12566</v>
      </c>
      <c r="N12" s="138"/>
      <c r="Q12" s="138" t="b">
        <v>0</v>
      </c>
      <c r="R12" s="137">
        <v>20</v>
      </c>
      <c r="S12" s="138" t="s">
        <v>12567</v>
      </c>
    </row>
    <row r="13" spans="1:29" s="137" customFormat="1" ht="15.75" customHeight="1">
      <c r="A13" s="298">
        <f t="shared" si="0"/>
        <v>12</v>
      </c>
      <c r="B13" s="302" t="s">
        <v>12590</v>
      </c>
      <c r="C13" s="302" t="s">
        <v>12591</v>
      </c>
      <c r="D13" s="303" t="s">
        <v>12534</v>
      </c>
      <c r="E13" s="303" t="s">
        <v>12536</v>
      </c>
      <c r="F13" s="303" t="s">
        <v>12536</v>
      </c>
      <c r="G13" s="299" t="s">
        <v>12537</v>
      </c>
      <c r="H13" s="298"/>
      <c r="I13" s="298"/>
      <c r="J13" s="300"/>
      <c r="K13" s="304" t="s">
        <v>12592</v>
      </c>
      <c r="L13" s="30"/>
      <c r="M13" s="30"/>
      <c r="N13" s="30"/>
      <c r="O13" s="30"/>
      <c r="P13" s="30"/>
      <c r="Q13" s="30"/>
      <c r="R13" s="30">
        <v>104</v>
      </c>
      <c r="S13" s="30"/>
      <c r="T13" s="305"/>
      <c r="U13" s="305"/>
      <c r="V13" s="306"/>
      <c r="W13" s="306"/>
      <c r="X13" s="306"/>
      <c r="Y13" s="306"/>
      <c r="Z13" s="306"/>
      <c r="AA13" s="307"/>
      <c r="AB13" s="307"/>
      <c r="AC13" s="307"/>
    </row>
    <row r="14" spans="1:29" s="137" customFormat="1" ht="15.75" customHeight="1">
      <c r="A14" s="298">
        <f t="shared" si="0"/>
        <v>13</v>
      </c>
      <c r="B14" s="303" t="s">
        <v>12593</v>
      </c>
      <c r="C14" s="303"/>
      <c r="D14" s="303" t="s">
        <v>12569</v>
      </c>
      <c r="E14" s="303" t="s">
        <v>12594</v>
      </c>
      <c r="F14" s="303" t="s">
        <v>12580</v>
      </c>
      <c r="G14" s="299" t="s">
        <v>12581</v>
      </c>
      <c r="H14" s="298"/>
      <c r="I14" s="298"/>
      <c r="J14" s="300"/>
      <c r="K14" s="314" t="s">
        <v>12595</v>
      </c>
      <c r="L14" s="141" t="s">
        <v>12583</v>
      </c>
      <c r="M14" s="137" t="s">
        <v>12566</v>
      </c>
      <c r="N14" s="138"/>
      <c r="O14" s="138"/>
      <c r="P14" s="138"/>
      <c r="Q14" s="138" t="b">
        <v>0</v>
      </c>
      <c r="R14" s="138">
        <v>11</v>
      </c>
      <c r="S14" s="138" t="s">
        <v>12584</v>
      </c>
      <c r="T14" s="138"/>
      <c r="U14" s="138"/>
      <c r="V14" s="138"/>
      <c r="W14" s="138"/>
      <c r="X14" s="138"/>
      <c r="Y14" s="138"/>
      <c r="Z14" s="138"/>
      <c r="AA14" s="138"/>
      <c r="AB14" s="138"/>
      <c r="AC14" s="138"/>
    </row>
    <row r="15" spans="1:29" s="137" customFormat="1" ht="15.75" customHeight="1">
      <c r="A15" s="298">
        <f t="shared" si="0"/>
        <v>14</v>
      </c>
      <c r="B15" s="312" t="s">
        <v>12596</v>
      </c>
      <c r="C15" s="315"/>
      <c r="D15" s="303" t="s">
        <v>12534</v>
      </c>
      <c r="E15" s="303" t="s">
        <v>12536</v>
      </c>
      <c r="F15" s="303" t="s">
        <v>12536</v>
      </c>
      <c r="G15" s="312" t="s">
        <v>12597</v>
      </c>
      <c r="H15" s="315"/>
      <c r="I15" s="315"/>
      <c r="J15" s="303"/>
      <c r="K15" s="310" t="s">
        <v>12598</v>
      </c>
      <c r="L15" s="30"/>
      <c r="M15" s="30"/>
      <c r="N15" s="30"/>
      <c r="O15" s="30"/>
      <c r="P15" s="30"/>
      <c r="Q15" s="30"/>
      <c r="R15" s="30">
        <v>100</v>
      </c>
      <c r="S15" s="30"/>
      <c r="T15" s="305"/>
      <c r="U15" s="305"/>
      <c r="V15" s="306"/>
      <c r="W15" s="306"/>
      <c r="X15" s="306"/>
      <c r="Y15" s="306"/>
      <c r="Z15" s="306"/>
      <c r="AA15" s="307"/>
      <c r="AB15" s="307"/>
      <c r="AC15" s="307"/>
    </row>
    <row r="16" spans="1:29" s="137" customFormat="1" ht="15.75" customHeight="1">
      <c r="A16" s="298">
        <f t="shared" si="0"/>
        <v>15</v>
      </c>
      <c r="B16" s="303" t="s">
        <v>12599</v>
      </c>
      <c r="C16" s="303"/>
      <c r="D16" s="303" t="s">
        <v>12569</v>
      </c>
      <c r="E16" s="303" t="s">
        <v>12580</v>
      </c>
      <c r="F16" s="303" t="s">
        <v>12580</v>
      </c>
      <c r="G16" s="299" t="s">
        <v>12581</v>
      </c>
      <c r="H16" s="298"/>
      <c r="I16" s="298"/>
      <c r="J16" s="300"/>
      <c r="K16" s="314" t="s">
        <v>12600</v>
      </c>
      <c r="L16" s="141" t="s">
        <v>12583</v>
      </c>
      <c r="M16" s="137" t="s">
        <v>12566</v>
      </c>
      <c r="N16" s="138"/>
      <c r="O16" s="138"/>
      <c r="P16" s="138"/>
      <c r="Q16" s="138" t="b">
        <v>0</v>
      </c>
      <c r="R16" s="138">
        <v>8</v>
      </c>
      <c r="S16" s="138" t="s">
        <v>12584</v>
      </c>
      <c r="T16" s="138"/>
      <c r="U16" s="138"/>
      <c r="V16" s="138"/>
      <c r="W16" s="138"/>
      <c r="X16" s="138"/>
      <c r="Y16" s="138"/>
      <c r="Z16" s="138"/>
      <c r="AA16" s="138"/>
      <c r="AB16" s="138"/>
      <c r="AC16" s="138"/>
    </row>
    <row r="17" spans="1:29" s="137" customFormat="1" ht="15.75" customHeight="1">
      <c r="A17" s="298">
        <f t="shared" si="0"/>
        <v>16</v>
      </c>
      <c r="B17" s="312" t="s">
        <v>12601</v>
      </c>
      <c r="C17" s="315"/>
      <c r="D17" s="303" t="s">
        <v>12534</v>
      </c>
      <c r="E17" s="303" t="s">
        <v>12576</v>
      </c>
      <c r="F17" s="303" t="s">
        <v>12542</v>
      </c>
      <c r="G17" s="312" t="s">
        <v>12602</v>
      </c>
      <c r="H17" s="315"/>
      <c r="I17" s="315"/>
      <c r="J17" s="303"/>
      <c r="K17" s="313" t="s">
        <v>12603</v>
      </c>
      <c r="L17" s="30"/>
      <c r="M17" s="30"/>
      <c r="N17" s="30"/>
      <c r="O17" s="30"/>
      <c r="P17" s="30"/>
      <c r="Q17" s="30"/>
      <c r="R17" s="30">
        <v>87</v>
      </c>
      <c r="S17" s="30"/>
      <c r="T17" s="305"/>
      <c r="U17" s="305"/>
      <c r="V17" s="306"/>
      <c r="W17" s="306"/>
      <c r="X17" s="306"/>
      <c r="Y17" s="306"/>
      <c r="Z17" s="306"/>
      <c r="AA17" s="307"/>
      <c r="AB17" s="307"/>
      <c r="AC17" s="307"/>
    </row>
    <row r="18" spans="1:29" s="137" customFormat="1" ht="15.75" customHeight="1">
      <c r="A18" s="298">
        <f t="shared" si="0"/>
        <v>17</v>
      </c>
      <c r="B18" s="312" t="s">
        <v>12604</v>
      </c>
      <c r="C18" s="315"/>
      <c r="D18" s="303" t="s">
        <v>12534</v>
      </c>
      <c r="E18" s="303" t="s">
        <v>12576</v>
      </c>
      <c r="F18" s="303" t="s">
        <v>12542</v>
      </c>
      <c r="G18" s="312" t="s">
        <v>12605</v>
      </c>
      <c r="H18" s="315"/>
      <c r="I18" s="315"/>
      <c r="J18" s="303"/>
      <c r="K18" s="313" t="s">
        <v>12606</v>
      </c>
      <c r="L18" s="30"/>
      <c r="M18" s="30"/>
      <c r="N18" s="30"/>
      <c r="O18" s="30"/>
      <c r="P18" s="30"/>
      <c r="Q18" s="30"/>
      <c r="R18" s="30">
        <v>82</v>
      </c>
      <c r="S18" s="30"/>
      <c r="T18" s="305"/>
      <c r="U18" s="305"/>
      <c r="V18" s="306"/>
      <c r="W18" s="306"/>
      <c r="X18" s="306"/>
      <c r="Y18" s="306"/>
      <c r="Z18" s="306"/>
      <c r="AA18" s="307"/>
      <c r="AB18" s="307"/>
      <c r="AC18" s="307"/>
    </row>
    <row r="19" spans="1:29" s="142" customFormat="1" ht="15.75" customHeight="1">
      <c r="A19" s="298">
        <f t="shared" si="0"/>
        <v>18</v>
      </c>
      <c r="B19" s="312" t="s">
        <v>12607</v>
      </c>
      <c r="C19" s="315" t="s">
        <v>12608</v>
      </c>
      <c r="D19" s="303" t="s">
        <v>12534</v>
      </c>
      <c r="E19" s="303" t="s">
        <v>12576</v>
      </c>
      <c r="F19" s="303" t="s">
        <v>12542</v>
      </c>
      <c r="G19" s="312" t="s">
        <v>12609</v>
      </c>
      <c r="H19" s="315"/>
      <c r="I19" s="315"/>
      <c r="J19" s="303"/>
      <c r="K19" s="313" t="s">
        <v>12610</v>
      </c>
      <c r="L19" s="30"/>
      <c r="M19" s="30"/>
      <c r="N19" s="30"/>
      <c r="O19" s="30"/>
      <c r="P19" s="30"/>
      <c r="Q19" s="30"/>
      <c r="R19" s="30">
        <v>88</v>
      </c>
      <c r="S19" s="30"/>
      <c r="T19" s="305"/>
      <c r="U19" s="305"/>
      <c r="V19" s="306"/>
      <c r="W19" s="306"/>
      <c r="X19" s="306"/>
      <c r="Y19" s="306"/>
      <c r="Z19" s="306"/>
      <c r="AA19" s="307"/>
      <c r="AB19" s="307"/>
      <c r="AC19" s="307"/>
    </row>
    <row r="20" spans="1:29" s="142" customFormat="1" ht="15.75" customHeight="1">
      <c r="A20" s="298">
        <f t="shared" si="0"/>
        <v>19</v>
      </c>
      <c r="B20" s="316" t="s">
        <v>12611</v>
      </c>
      <c r="C20" s="317" t="str">
        <f>B20</f>
        <v>Chen-I Huang</v>
      </c>
      <c r="D20" s="303" t="s">
        <v>12534</v>
      </c>
      <c r="E20" s="308" t="s">
        <v>12547</v>
      </c>
      <c r="F20" s="309" t="s">
        <v>12547</v>
      </c>
      <c r="G20" s="33" t="s">
        <v>12548</v>
      </c>
      <c r="H20" s="33"/>
      <c r="I20" s="33"/>
      <c r="J20" s="33"/>
      <c r="K20" s="313" t="s">
        <v>12612</v>
      </c>
      <c r="L20" s="30"/>
      <c r="M20" s="30"/>
      <c r="N20" s="30"/>
      <c r="O20" s="30"/>
      <c r="P20" s="30"/>
      <c r="Q20" s="30"/>
      <c r="R20" s="30">
        <v>111</v>
      </c>
      <c r="S20" s="30"/>
      <c r="T20" s="311"/>
      <c r="U20" s="305"/>
      <c r="V20" s="306"/>
      <c r="W20" s="306"/>
      <c r="X20" s="306"/>
      <c r="Y20" s="306"/>
      <c r="Z20" s="306"/>
      <c r="AA20" s="307"/>
      <c r="AB20" s="307"/>
      <c r="AC20" s="307"/>
    </row>
    <row r="21" spans="1:29" s="142" customFormat="1" ht="15.75" customHeight="1">
      <c r="A21" s="298">
        <f t="shared" si="0"/>
        <v>20</v>
      </c>
      <c r="B21" s="312" t="s">
        <v>12613</v>
      </c>
      <c r="C21" s="315"/>
      <c r="D21" s="303" t="s">
        <v>12534</v>
      </c>
      <c r="E21" s="303" t="s">
        <v>1610</v>
      </c>
      <c r="F21" s="303" t="s">
        <v>12542</v>
      </c>
      <c r="G21" s="312" t="s">
        <v>12614</v>
      </c>
      <c r="H21" s="315"/>
      <c r="I21" s="315"/>
      <c r="J21" s="303"/>
      <c r="K21" s="310" t="s">
        <v>12615</v>
      </c>
      <c r="L21" s="30"/>
      <c r="M21" s="30"/>
      <c r="N21" s="30"/>
      <c r="O21" s="30"/>
      <c r="P21" s="30"/>
      <c r="Q21" s="30"/>
      <c r="R21" s="30">
        <v>80</v>
      </c>
      <c r="S21" s="30"/>
      <c r="T21" s="305"/>
      <c r="U21" s="305"/>
      <c r="V21" s="306"/>
      <c r="W21" s="306"/>
      <c r="X21" s="306"/>
      <c r="Y21" s="306"/>
      <c r="Z21" s="306"/>
      <c r="AA21" s="307"/>
      <c r="AB21" s="307"/>
      <c r="AC21" s="307"/>
    </row>
    <row r="22" spans="1:29" s="142" customFormat="1" ht="15.75" customHeight="1">
      <c r="A22" s="298">
        <f t="shared" si="0"/>
        <v>21</v>
      </c>
      <c r="B22" s="302" t="s">
        <v>12616</v>
      </c>
      <c r="C22" s="302" t="s">
        <v>12617</v>
      </c>
      <c r="D22" s="303" t="s">
        <v>12534</v>
      </c>
      <c r="E22" s="303" t="s">
        <v>1610</v>
      </c>
      <c r="F22" s="303" t="s">
        <v>12542</v>
      </c>
      <c r="G22" s="318" t="s">
        <v>12618</v>
      </c>
      <c r="H22" s="298"/>
      <c r="I22" s="298"/>
      <c r="J22" s="300"/>
      <c r="K22" s="304" t="s">
        <v>12619</v>
      </c>
      <c r="L22" s="138"/>
      <c r="N22" s="143"/>
      <c r="O22" s="141"/>
      <c r="P22" s="141"/>
      <c r="Q22" s="141"/>
      <c r="R22" s="141">
        <v>35</v>
      </c>
      <c r="S22" s="137"/>
      <c r="T22" s="141"/>
      <c r="U22" s="141"/>
      <c r="V22" s="141"/>
      <c r="W22" s="141"/>
      <c r="X22" s="141"/>
      <c r="Y22" s="141"/>
      <c r="Z22" s="141"/>
      <c r="AA22" s="141"/>
      <c r="AB22" s="141"/>
      <c r="AC22" s="141"/>
    </row>
    <row r="23" spans="1:29" s="142" customFormat="1" ht="15.75" customHeight="1">
      <c r="A23" s="298">
        <f t="shared" si="0"/>
        <v>22</v>
      </c>
      <c r="B23" s="312" t="s">
        <v>12620</v>
      </c>
      <c r="C23" s="253"/>
      <c r="D23" s="303" t="s">
        <v>12534</v>
      </c>
      <c r="E23" s="253" t="s">
        <v>12621</v>
      </c>
      <c r="F23" s="303" t="s">
        <v>12557</v>
      </c>
      <c r="G23" s="312" t="s">
        <v>12622</v>
      </c>
      <c r="H23" s="253"/>
      <c r="I23" s="253"/>
      <c r="J23" s="253"/>
      <c r="K23" s="313" t="s">
        <v>12623</v>
      </c>
      <c r="L23"/>
      <c r="M23"/>
      <c r="N23"/>
      <c r="O23"/>
      <c r="P23"/>
      <c r="Q23"/>
      <c r="R23">
        <v>56</v>
      </c>
      <c r="S23"/>
      <c r="T23"/>
      <c r="U23"/>
      <c r="V23"/>
      <c r="W23"/>
      <c r="X23"/>
      <c r="Y23"/>
      <c r="Z23"/>
      <c r="AA23"/>
      <c r="AB23"/>
      <c r="AC23"/>
    </row>
    <row r="24" spans="1:29" s="142" customFormat="1" ht="15.75" customHeight="1">
      <c r="A24" s="298">
        <f t="shared" si="0"/>
        <v>23</v>
      </c>
      <c r="B24" s="312" t="s">
        <v>12624</v>
      </c>
      <c r="C24" s="315"/>
      <c r="D24" s="303" t="s">
        <v>12534</v>
      </c>
      <c r="E24" s="303" t="s">
        <v>12576</v>
      </c>
      <c r="F24" s="303" t="s">
        <v>12542</v>
      </c>
      <c r="G24" s="312" t="s">
        <v>12625</v>
      </c>
      <c r="H24" s="315"/>
      <c r="I24" s="315"/>
      <c r="J24" s="303"/>
      <c r="K24" s="310" t="s">
        <v>12626</v>
      </c>
      <c r="L24" s="30"/>
      <c r="M24" s="30"/>
      <c r="N24" s="30"/>
      <c r="O24" s="30"/>
      <c r="P24" s="30"/>
      <c r="Q24" s="30"/>
      <c r="R24" s="30">
        <v>91</v>
      </c>
      <c r="S24" s="30"/>
      <c r="T24" s="305"/>
      <c r="U24" s="305"/>
      <c r="V24" s="306"/>
      <c r="W24" s="306"/>
      <c r="X24" s="306"/>
      <c r="Y24" s="306"/>
      <c r="Z24" s="306"/>
      <c r="AA24" s="307"/>
      <c r="AB24" s="307"/>
      <c r="AC24" s="307"/>
    </row>
    <row r="25" spans="1:29" s="142" customFormat="1" ht="15.75" customHeight="1">
      <c r="A25" s="298">
        <f t="shared" si="0"/>
        <v>24</v>
      </c>
      <c r="B25" s="312" t="s">
        <v>12627</v>
      </c>
      <c r="C25" s="319"/>
      <c r="D25" s="303" t="s">
        <v>12534</v>
      </c>
      <c r="E25" s="303" t="s">
        <v>12621</v>
      </c>
      <c r="F25" s="309" t="s">
        <v>12557</v>
      </c>
      <c r="G25" s="312" t="s">
        <v>12628</v>
      </c>
      <c r="H25" s="33"/>
      <c r="I25" s="33"/>
      <c r="J25" s="33"/>
      <c r="K25" s="313" t="s">
        <v>12629</v>
      </c>
      <c r="L25" s="30"/>
      <c r="M25" s="30"/>
      <c r="N25" s="30"/>
      <c r="O25" s="30"/>
      <c r="P25" s="30"/>
      <c r="Q25" s="30"/>
      <c r="R25" s="30">
        <v>46</v>
      </c>
      <c r="S25" s="30"/>
      <c r="T25" s="305"/>
      <c r="U25" s="305"/>
      <c r="V25" s="306"/>
      <c r="W25" s="306"/>
      <c r="X25" s="306"/>
      <c r="Y25" s="306"/>
      <c r="Z25" s="306"/>
      <c r="AA25" s="307"/>
      <c r="AB25" s="307"/>
      <c r="AC25" s="307"/>
    </row>
    <row r="26" spans="1:29" s="137" customFormat="1" ht="15.75" customHeight="1">
      <c r="A26" s="298">
        <f t="shared" si="0"/>
        <v>25</v>
      </c>
      <c r="B26" s="302" t="s">
        <v>12630</v>
      </c>
      <c r="C26" s="302" t="s">
        <v>12631</v>
      </c>
      <c r="D26" s="303" t="s">
        <v>12534</v>
      </c>
      <c r="E26" s="303" t="s">
        <v>12576</v>
      </c>
      <c r="F26" s="303" t="s">
        <v>12547</v>
      </c>
      <c r="G26" s="299" t="s">
        <v>12632</v>
      </c>
      <c r="H26" s="298"/>
      <c r="I26" s="298"/>
      <c r="J26" s="300"/>
      <c r="K26" s="304" t="s">
        <v>12633</v>
      </c>
      <c r="L26" s="30"/>
      <c r="M26" s="30"/>
      <c r="N26" s="30"/>
      <c r="O26" s="30"/>
      <c r="P26" s="30"/>
      <c r="Q26" s="30"/>
      <c r="R26" s="30">
        <v>65</v>
      </c>
      <c r="S26" s="30"/>
      <c r="T26" s="307"/>
      <c r="U26" s="307"/>
      <c r="V26" s="307"/>
      <c r="W26" s="307"/>
      <c r="X26" s="307"/>
      <c r="Y26" s="307"/>
      <c r="Z26" s="307"/>
      <c r="AA26" s="307"/>
      <c r="AB26" s="307"/>
      <c r="AC26" s="307"/>
    </row>
    <row r="27" spans="1:29" s="137" customFormat="1" ht="15.75" customHeight="1">
      <c r="A27" s="298">
        <f t="shared" si="0"/>
        <v>26</v>
      </c>
      <c r="B27" s="312" t="s">
        <v>12634</v>
      </c>
      <c r="C27" s="315"/>
      <c r="D27" s="303" t="s">
        <v>12534</v>
      </c>
      <c r="E27" s="303" t="s">
        <v>1610</v>
      </c>
      <c r="F27" s="303" t="s">
        <v>12547</v>
      </c>
      <c r="G27" s="312" t="s">
        <v>12635</v>
      </c>
      <c r="H27" s="315"/>
      <c r="I27" s="315"/>
      <c r="J27" s="303"/>
      <c r="K27" s="310" t="s">
        <v>12636</v>
      </c>
      <c r="L27" s="30"/>
      <c r="M27" s="30"/>
      <c r="N27" s="30"/>
      <c r="O27" s="30"/>
      <c r="P27" s="30"/>
      <c r="Q27" s="30"/>
      <c r="R27" s="30">
        <v>74</v>
      </c>
      <c r="S27" s="30"/>
      <c r="T27" s="305"/>
      <c r="U27" s="305"/>
      <c r="V27" s="306"/>
      <c r="W27" s="306"/>
      <c r="X27" s="306"/>
      <c r="Y27" s="306"/>
      <c r="Z27" s="306"/>
      <c r="AA27" s="307"/>
      <c r="AB27" s="307"/>
      <c r="AC27" s="307"/>
    </row>
    <row r="28" spans="1:29" s="137" customFormat="1" ht="15.75" customHeight="1">
      <c r="A28" s="298">
        <f t="shared" si="0"/>
        <v>27</v>
      </c>
      <c r="B28" s="303" t="s">
        <v>12637</v>
      </c>
      <c r="C28" s="303"/>
      <c r="D28" s="303" t="s">
        <v>12569</v>
      </c>
      <c r="E28" s="303" t="s">
        <v>12570</v>
      </c>
      <c r="F28" s="303" t="s">
        <v>12570</v>
      </c>
      <c r="G28" s="299" t="s">
        <v>12571</v>
      </c>
      <c r="H28" s="298"/>
      <c r="I28" s="298"/>
      <c r="J28" s="300"/>
      <c r="K28" s="314" t="s">
        <v>12638</v>
      </c>
      <c r="L28" s="141" t="s">
        <v>12573</v>
      </c>
      <c r="M28" s="137" t="s">
        <v>12566</v>
      </c>
      <c r="N28" s="138"/>
      <c r="Q28" s="138" t="b">
        <v>0</v>
      </c>
      <c r="R28" s="137">
        <v>14</v>
      </c>
      <c r="S28" s="138" t="s">
        <v>12574</v>
      </c>
    </row>
    <row r="29" spans="1:29" s="137" customFormat="1" ht="15.75" customHeight="1">
      <c r="A29" s="298">
        <f t="shared" si="0"/>
        <v>28</v>
      </c>
      <c r="B29" s="302" t="s">
        <v>12639</v>
      </c>
      <c r="C29" s="302" t="s">
        <v>12640</v>
      </c>
      <c r="D29" s="303" t="s">
        <v>12534</v>
      </c>
      <c r="E29" s="303" t="s">
        <v>1244</v>
      </c>
      <c r="F29" s="303" t="s">
        <v>12542</v>
      </c>
      <c r="G29" s="299" t="s">
        <v>12641</v>
      </c>
      <c r="H29" s="298"/>
      <c r="I29" s="298"/>
      <c r="J29" s="300"/>
      <c r="K29" s="304" t="s">
        <v>12642</v>
      </c>
      <c r="L29" s="30"/>
      <c r="M29" s="30"/>
      <c r="N29" s="30"/>
      <c r="O29" s="30"/>
      <c r="P29" s="30"/>
      <c r="Q29" s="30"/>
      <c r="R29" s="30">
        <v>70</v>
      </c>
      <c r="S29" s="30"/>
      <c r="T29" s="305"/>
      <c r="U29" s="305"/>
      <c r="V29" s="306"/>
      <c r="W29" s="306"/>
      <c r="X29" s="306"/>
      <c r="Y29" s="306"/>
      <c r="Z29" s="306"/>
      <c r="AA29" s="307"/>
      <c r="AB29" s="307"/>
      <c r="AC29" s="307"/>
    </row>
    <row r="30" spans="1:29" s="137" customFormat="1" ht="15.75" customHeight="1">
      <c r="A30" s="298">
        <v>5</v>
      </c>
      <c r="B30" s="303" t="s">
        <v>12643</v>
      </c>
      <c r="C30" s="303"/>
      <c r="D30" s="303" t="s">
        <v>12569</v>
      </c>
      <c r="E30" s="298" t="s">
        <v>12644</v>
      </c>
      <c r="F30" s="298" t="s">
        <v>12644</v>
      </c>
      <c r="G30" s="299" t="s">
        <v>12644</v>
      </c>
      <c r="H30" s="298"/>
      <c r="I30" s="298"/>
      <c r="J30" s="300"/>
      <c r="K30" s="314" t="s">
        <v>12645</v>
      </c>
      <c r="L30" s="141" t="s">
        <v>12646</v>
      </c>
      <c r="M30" s="137" t="s">
        <v>12566</v>
      </c>
      <c r="N30" s="138"/>
      <c r="O30" s="138"/>
      <c r="P30" s="138"/>
      <c r="Q30" s="138" t="b">
        <v>0</v>
      </c>
      <c r="R30" s="138">
        <v>5</v>
      </c>
      <c r="S30" s="138" t="s">
        <v>12574</v>
      </c>
      <c r="T30" s="138"/>
      <c r="U30" s="138"/>
      <c r="V30" s="138"/>
      <c r="W30" s="138"/>
      <c r="X30" s="138"/>
      <c r="Y30" s="138"/>
      <c r="Z30" s="138"/>
      <c r="AA30" s="138"/>
      <c r="AB30" s="138"/>
      <c r="AC30" s="138"/>
    </row>
    <row r="31" spans="1:29" s="137" customFormat="1" ht="15.75" customHeight="1">
      <c r="A31" s="298">
        <f t="shared" ref="A31:A94" si="1">ROW()-1</f>
        <v>30</v>
      </c>
      <c r="B31" s="302" t="s">
        <v>12647</v>
      </c>
      <c r="C31" s="302" t="str">
        <f>B31</f>
        <v>Frank Hsieh</v>
      </c>
      <c r="D31" s="320" t="s">
        <v>12648</v>
      </c>
      <c r="E31" s="320" t="s">
        <v>12536</v>
      </c>
      <c r="F31" s="320" t="s">
        <v>12536</v>
      </c>
      <c r="G31" s="312" t="s">
        <v>12597</v>
      </c>
      <c r="H31" s="321"/>
      <c r="I31" s="321"/>
      <c r="J31" s="321"/>
      <c r="K31" s="322" t="s">
        <v>12649</v>
      </c>
      <c r="L31" s="323"/>
      <c r="M31" s="30"/>
      <c r="N31" s="30"/>
      <c r="O31" s="30"/>
      <c r="P31" s="30"/>
      <c r="Q31" s="30"/>
      <c r="R31" s="30">
        <v>118</v>
      </c>
      <c r="S31" s="30"/>
      <c r="T31" s="311"/>
      <c r="U31" s="305"/>
      <c r="V31" s="306"/>
      <c r="W31" s="306"/>
      <c r="X31" s="306"/>
      <c r="Y31" s="306"/>
      <c r="Z31" s="306"/>
      <c r="AA31" s="307"/>
      <c r="AB31" s="307"/>
      <c r="AC31" s="307"/>
    </row>
    <row r="32" spans="1:29" s="137" customFormat="1" ht="15.75" customHeight="1">
      <c r="A32" s="298">
        <f t="shared" si="1"/>
        <v>31</v>
      </c>
      <c r="B32" s="312" t="s">
        <v>12650</v>
      </c>
      <c r="C32" s="315"/>
      <c r="D32" s="303" t="s">
        <v>12534</v>
      </c>
      <c r="E32" s="303" t="s">
        <v>12576</v>
      </c>
      <c r="F32" s="303" t="s">
        <v>12536</v>
      </c>
      <c r="G32" s="324" t="s">
        <v>12651</v>
      </c>
      <c r="H32" s="315"/>
      <c r="I32" s="315"/>
      <c r="J32" s="303"/>
      <c r="K32" s="310" t="s">
        <v>12652</v>
      </c>
      <c r="L32" s="30"/>
      <c r="M32" s="30"/>
      <c r="N32" s="30"/>
      <c r="O32" s="30"/>
      <c r="P32" s="30"/>
      <c r="Q32" s="30"/>
      <c r="R32" s="30">
        <v>97</v>
      </c>
      <c r="S32" s="30"/>
      <c r="T32" s="305"/>
      <c r="U32" s="305"/>
      <c r="V32" s="306"/>
      <c r="W32" s="306"/>
      <c r="X32" s="306"/>
      <c r="Y32" s="306"/>
      <c r="Z32" s="306"/>
      <c r="AA32" s="307"/>
      <c r="AB32" s="307"/>
      <c r="AC32" s="307"/>
    </row>
    <row r="33" spans="1:29" s="137" customFormat="1" ht="15.75" customHeight="1">
      <c r="A33" s="298">
        <f t="shared" si="1"/>
        <v>32</v>
      </c>
      <c r="B33" s="302" t="s">
        <v>12653</v>
      </c>
      <c r="C33" s="302" t="s">
        <v>12653</v>
      </c>
      <c r="D33" s="303" t="s">
        <v>12534</v>
      </c>
      <c r="E33" s="308" t="s">
        <v>12547</v>
      </c>
      <c r="F33" s="309" t="s">
        <v>12547</v>
      </c>
      <c r="G33" s="33" t="s">
        <v>12548</v>
      </c>
      <c r="H33" s="33"/>
      <c r="I33" s="33"/>
      <c r="J33" s="33"/>
      <c r="K33" s="313" t="s">
        <v>12612</v>
      </c>
      <c r="L33" s="30"/>
      <c r="M33" s="30"/>
      <c r="N33" s="30"/>
      <c r="O33" s="30"/>
      <c r="P33" s="30"/>
      <c r="Q33" s="30"/>
      <c r="R33" s="30">
        <v>110</v>
      </c>
      <c r="S33" s="30"/>
      <c r="T33" s="311"/>
      <c r="U33" s="305"/>
      <c r="V33" s="306"/>
      <c r="W33" s="306"/>
      <c r="X33" s="306"/>
      <c r="Y33" s="306"/>
      <c r="Z33" s="306"/>
      <c r="AA33" s="307"/>
      <c r="AB33" s="307"/>
      <c r="AC33" s="307"/>
    </row>
    <row r="34" spans="1:29" s="137" customFormat="1" ht="15.75" customHeight="1">
      <c r="A34" s="298">
        <f t="shared" si="1"/>
        <v>33</v>
      </c>
      <c r="B34" s="319" t="s">
        <v>12654</v>
      </c>
      <c r="C34" s="319" t="s">
        <v>12655</v>
      </c>
      <c r="D34" s="303" t="s">
        <v>12534</v>
      </c>
      <c r="E34" s="303" t="s">
        <v>12541</v>
      </c>
      <c r="F34" s="309" t="s">
        <v>12542</v>
      </c>
      <c r="G34" s="325" t="s">
        <v>12656</v>
      </c>
      <c r="H34" s="33"/>
      <c r="I34" s="33"/>
      <c r="J34" s="33"/>
      <c r="K34" s="313" t="s">
        <v>12657</v>
      </c>
      <c r="L34" s="30"/>
      <c r="M34" s="30"/>
      <c r="N34" s="30"/>
      <c r="O34" s="30"/>
      <c r="P34" s="30"/>
      <c r="Q34" s="30"/>
      <c r="R34" s="30">
        <v>45</v>
      </c>
      <c r="S34" s="30"/>
      <c r="T34" s="305"/>
      <c r="U34" s="305"/>
      <c r="V34" s="306"/>
      <c r="W34" s="306"/>
      <c r="X34" s="306"/>
      <c r="Y34" s="306"/>
      <c r="Z34" s="306"/>
      <c r="AA34" s="307"/>
      <c r="AB34" s="307"/>
      <c r="AC34" s="307"/>
    </row>
    <row r="35" spans="1:29" s="137" customFormat="1" ht="15.75" customHeight="1">
      <c r="A35" s="298">
        <f t="shared" si="1"/>
        <v>34</v>
      </c>
      <c r="B35" s="312" t="s">
        <v>12658</v>
      </c>
      <c r="C35" s="315"/>
      <c r="D35" s="303" t="s">
        <v>12534</v>
      </c>
      <c r="E35" s="303" t="s">
        <v>12576</v>
      </c>
      <c r="F35" s="303" t="s">
        <v>12536</v>
      </c>
      <c r="G35" s="312" t="s">
        <v>12659</v>
      </c>
      <c r="H35" s="315"/>
      <c r="I35" s="315"/>
      <c r="J35" s="303"/>
      <c r="K35" s="310" t="s">
        <v>12660</v>
      </c>
      <c r="L35" s="30"/>
      <c r="M35" s="30"/>
      <c r="N35" s="30"/>
      <c r="O35" s="30"/>
      <c r="P35" s="30"/>
      <c r="Q35" s="30"/>
      <c r="R35" s="30">
        <v>98</v>
      </c>
      <c r="S35" s="30"/>
      <c r="T35" s="305"/>
      <c r="U35" s="305"/>
      <c r="V35" s="306"/>
      <c r="W35" s="306"/>
      <c r="X35" s="306"/>
      <c r="Y35" s="306"/>
      <c r="Z35" s="306"/>
      <c r="AA35" s="307"/>
      <c r="AB35" s="307"/>
      <c r="AC35" s="307"/>
    </row>
    <row r="36" spans="1:29" s="137" customFormat="1" ht="15.75" customHeight="1">
      <c r="A36" s="298">
        <f t="shared" si="1"/>
        <v>35</v>
      </c>
      <c r="B36" s="303" t="s">
        <v>12661</v>
      </c>
      <c r="C36" s="303"/>
      <c r="D36" s="303" t="s">
        <v>12569</v>
      </c>
      <c r="E36" s="303" t="s">
        <v>12588</v>
      </c>
      <c r="F36" s="303" t="s">
        <v>12588</v>
      </c>
      <c r="G36" s="299" t="s">
        <v>12662</v>
      </c>
      <c r="H36" s="298"/>
      <c r="I36" s="298"/>
      <c r="J36" s="300"/>
      <c r="K36" s="314" t="s">
        <v>12663</v>
      </c>
      <c r="L36" s="141" t="s">
        <v>12565</v>
      </c>
      <c r="M36" s="137" t="s">
        <v>12566</v>
      </c>
      <c r="N36" s="138"/>
      <c r="Q36" s="138" t="b">
        <v>0</v>
      </c>
      <c r="R36" s="137">
        <v>22</v>
      </c>
      <c r="S36" s="138" t="s">
        <v>12567</v>
      </c>
    </row>
    <row r="37" spans="1:29" s="137" customFormat="1" ht="15.75" customHeight="1">
      <c r="A37" s="298">
        <f t="shared" si="1"/>
        <v>36</v>
      </c>
      <c r="B37" s="302" t="s">
        <v>12664</v>
      </c>
      <c r="C37" s="302" t="s">
        <v>12665</v>
      </c>
      <c r="D37" s="303" t="s">
        <v>12534</v>
      </c>
      <c r="E37" s="303" t="s">
        <v>12541</v>
      </c>
      <c r="F37" s="303" t="s">
        <v>12536</v>
      </c>
      <c r="G37" s="318" t="s">
        <v>12666</v>
      </c>
      <c r="H37" s="298"/>
      <c r="I37" s="298"/>
      <c r="J37" s="300"/>
      <c r="K37" s="304" t="s">
        <v>12667</v>
      </c>
      <c r="M37" s="142"/>
      <c r="N37" s="143"/>
      <c r="O37" s="141"/>
      <c r="P37" s="141"/>
      <c r="Q37" s="141"/>
      <c r="R37" s="141">
        <v>48</v>
      </c>
      <c r="T37" s="141"/>
      <c r="U37" s="141"/>
      <c r="V37" s="141"/>
      <c r="W37" s="141"/>
      <c r="X37" s="141"/>
      <c r="Y37" s="141"/>
      <c r="Z37" s="141"/>
      <c r="AA37" s="141"/>
      <c r="AB37" s="141"/>
      <c r="AC37" s="141"/>
    </row>
    <row r="38" spans="1:29" s="145" customFormat="1" ht="15.75" customHeight="1">
      <c r="A38" s="298">
        <f t="shared" si="1"/>
        <v>37</v>
      </c>
      <c r="B38" s="302" t="s">
        <v>12668</v>
      </c>
      <c r="C38" s="302" t="s">
        <v>12669</v>
      </c>
      <c r="D38" s="303" t="s">
        <v>12534</v>
      </c>
      <c r="E38" s="303" t="s">
        <v>12541</v>
      </c>
      <c r="F38" s="303" t="s">
        <v>12536</v>
      </c>
      <c r="G38" s="299" t="s">
        <v>12670</v>
      </c>
      <c r="H38" s="298"/>
      <c r="I38" s="298"/>
      <c r="J38" s="300"/>
      <c r="K38" s="304" t="s">
        <v>12671</v>
      </c>
      <c r="L38" s="137"/>
      <c r="M38" s="142"/>
      <c r="N38" s="143"/>
      <c r="O38" s="141"/>
      <c r="P38" s="141"/>
      <c r="Q38" s="141"/>
      <c r="R38" s="141">
        <v>49</v>
      </c>
      <c r="S38" s="137"/>
      <c r="T38" s="141"/>
      <c r="U38" s="141"/>
      <c r="V38" s="141"/>
      <c r="W38" s="141"/>
      <c r="X38" s="141"/>
      <c r="Y38" s="141"/>
      <c r="Z38" s="141"/>
      <c r="AA38" s="141"/>
      <c r="AB38" s="141"/>
      <c r="AC38" s="141"/>
    </row>
    <row r="39" spans="1:29" s="145" customFormat="1" ht="15.75" customHeight="1">
      <c r="A39" s="298">
        <f t="shared" si="1"/>
        <v>38</v>
      </c>
      <c r="B39" s="312" t="s">
        <v>12668</v>
      </c>
      <c r="C39" s="315"/>
      <c r="D39" s="303" t="s">
        <v>12534</v>
      </c>
      <c r="E39" s="303" t="s">
        <v>12536</v>
      </c>
      <c r="F39" s="303" t="s">
        <v>12536</v>
      </c>
      <c r="G39" s="312" t="s">
        <v>12672</v>
      </c>
      <c r="H39" s="315"/>
      <c r="I39" s="315"/>
      <c r="J39" s="303"/>
      <c r="K39" s="310" t="s">
        <v>12673</v>
      </c>
      <c r="L39" s="30"/>
      <c r="M39" s="30"/>
      <c r="N39" s="30"/>
      <c r="O39" s="30"/>
      <c r="P39" s="30"/>
      <c r="Q39" s="30"/>
      <c r="R39" s="30">
        <v>96</v>
      </c>
      <c r="S39" s="30"/>
      <c r="T39" s="305"/>
      <c r="U39" s="305"/>
      <c r="V39" s="306"/>
      <c r="W39" s="306"/>
      <c r="X39" s="306"/>
      <c r="Y39" s="306"/>
      <c r="Z39" s="306"/>
      <c r="AA39" s="307"/>
      <c r="AB39" s="307"/>
      <c r="AC39" s="307"/>
    </row>
    <row r="40" spans="1:29" s="137" customFormat="1" ht="15.75" customHeight="1">
      <c r="A40" s="298">
        <f t="shared" si="1"/>
        <v>39</v>
      </c>
      <c r="B40" s="303" t="s">
        <v>12674</v>
      </c>
      <c r="C40" s="303"/>
      <c r="D40" s="303" t="s">
        <v>12569</v>
      </c>
      <c r="E40" s="303" t="s">
        <v>12580</v>
      </c>
      <c r="F40" s="303" t="s">
        <v>12580</v>
      </c>
      <c r="G40" s="299" t="s">
        <v>12581</v>
      </c>
      <c r="H40" s="298"/>
      <c r="I40" s="298"/>
      <c r="J40" s="300"/>
      <c r="K40" s="314" t="s">
        <v>12675</v>
      </c>
      <c r="L40" s="141" t="s">
        <v>12583</v>
      </c>
      <c r="M40" s="137" t="s">
        <v>12566</v>
      </c>
      <c r="N40" s="138"/>
      <c r="O40" s="138"/>
      <c r="P40" s="138"/>
      <c r="Q40" s="138" t="b">
        <v>0</v>
      </c>
      <c r="R40" s="138">
        <v>9</v>
      </c>
      <c r="S40" s="138" t="s">
        <v>12584</v>
      </c>
      <c r="T40" s="138"/>
      <c r="U40" s="138"/>
      <c r="V40" s="138"/>
      <c r="W40" s="138"/>
      <c r="X40" s="138"/>
      <c r="Y40" s="138"/>
      <c r="Z40" s="138"/>
      <c r="AA40" s="138"/>
      <c r="AB40" s="138"/>
      <c r="AC40" s="138"/>
    </row>
    <row r="41" spans="1:29" s="137" customFormat="1" ht="15.75" customHeight="1">
      <c r="A41" s="298">
        <f t="shared" si="1"/>
        <v>40</v>
      </c>
      <c r="B41" s="312" t="s">
        <v>12676</v>
      </c>
      <c r="C41" s="315"/>
      <c r="D41" s="303" t="s">
        <v>12534</v>
      </c>
      <c r="E41" s="303" t="s">
        <v>1610</v>
      </c>
      <c r="F41" s="303" t="s">
        <v>12542</v>
      </c>
      <c r="G41" s="312" t="s">
        <v>12677</v>
      </c>
      <c r="H41" s="315"/>
      <c r="I41" s="315"/>
      <c r="J41" s="303"/>
      <c r="K41" s="313" t="s">
        <v>12678</v>
      </c>
      <c r="L41" s="30"/>
      <c r="M41" s="30"/>
      <c r="N41" s="30"/>
      <c r="O41" s="30"/>
      <c r="P41" s="30"/>
      <c r="Q41" s="30"/>
      <c r="R41" s="30">
        <v>79</v>
      </c>
      <c r="S41" s="30"/>
      <c r="T41" s="305"/>
      <c r="U41" s="305"/>
      <c r="V41" s="306"/>
      <c r="W41" s="306"/>
      <c r="X41" s="306"/>
      <c r="Y41" s="306"/>
      <c r="Z41" s="306"/>
      <c r="AA41" s="307"/>
      <c r="AB41" s="307"/>
      <c r="AC41" s="307"/>
    </row>
    <row r="42" spans="1:29" s="137" customFormat="1" ht="15.75" customHeight="1">
      <c r="A42" s="298">
        <f t="shared" si="1"/>
        <v>41</v>
      </c>
      <c r="B42" s="319" t="s">
        <v>12679</v>
      </c>
      <c r="C42" s="319" t="s">
        <v>12680</v>
      </c>
      <c r="D42" s="33" t="s">
        <v>12648</v>
      </c>
      <c r="E42" s="303" t="s">
        <v>12541</v>
      </c>
      <c r="F42" s="309" t="s">
        <v>12542</v>
      </c>
      <c r="G42" s="325" t="s">
        <v>12681</v>
      </c>
      <c r="H42" s="33"/>
      <c r="I42" s="33"/>
      <c r="J42" s="33"/>
      <c r="K42" s="313" t="s">
        <v>12682</v>
      </c>
      <c r="L42" s="30"/>
      <c r="M42" s="30"/>
      <c r="N42" s="30"/>
      <c r="O42" s="30"/>
      <c r="P42" s="30"/>
      <c r="Q42" s="30"/>
      <c r="R42" s="30">
        <v>41</v>
      </c>
      <c r="S42" s="30"/>
      <c r="T42" s="305"/>
      <c r="U42" s="305"/>
      <c r="V42" s="306"/>
      <c r="W42" s="306"/>
      <c r="X42" s="306"/>
      <c r="Y42" s="306"/>
      <c r="Z42" s="306"/>
      <c r="AA42" s="307"/>
      <c r="AB42" s="307"/>
      <c r="AC42" s="307"/>
    </row>
    <row r="43" spans="1:29" s="137" customFormat="1" ht="15.75" customHeight="1">
      <c r="A43" s="298">
        <f t="shared" si="1"/>
        <v>42</v>
      </c>
      <c r="B43" s="302" t="s">
        <v>12683</v>
      </c>
      <c r="C43" s="302" t="s">
        <v>12684</v>
      </c>
      <c r="D43" s="303" t="s">
        <v>12534</v>
      </c>
      <c r="E43" s="303" t="s">
        <v>12541</v>
      </c>
      <c r="F43" s="303" t="s">
        <v>12541</v>
      </c>
      <c r="G43" s="299" t="s">
        <v>12685</v>
      </c>
      <c r="H43" s="298"/>
      <c r="I43" s="298"/>
      <c r="J43" s="300"/>
      <c r="K43" s="326" t="s">
        <v>12686</v>
      </c>
      <c r="M43" s="137" t="s">
        <v>12566</v>
      </c>
      <c r="N43" s="143"/>
      <c r="O43" s="141"/>
      <c r="P43" s="141"/>
      <c r="Q43" s="141"/>
      <c r="R43" s="141">
        <v>31</v>
      </c>
      <c r="T43" s="141"/>
      <c r="U43" s="141"/>
      <c r="V43" s="141"/>
      <c r="W43" s="141"/>
      <c r="X43" s="141"/>
      <c r="Y43" s="141"/>
      <c r="Z43" s="141"/>
      <c r="AA43" s="141"/>
      <c r="AB43" s="141"/>
      <c r="AC43" s="141"/>
    </row>
    <row r="44" spans="1:29" s="137" customFormat="1" ht="15.75" customHeight="1">
      <c r="A44" s="298">
        <f t="shared" si="1"/>
        <v>43</v>
      </c>
      <c r="B44" s="302" t="s">
        <v>12687</v>
      </c>
      <c r="C44" s="302" t="s">
        <v>12688</v>
      </c>
      <c r="D44" s="303" t="s">
        <v>12534</v>
      </c>
      <c r="E44" s="303" t="s">
        <v>12536</v>
      </c>
      <c r="F44" s="303" t="s">
        <v>12536</v>
      </c>
      <c r="G44" s="299" t="s">
        <v>12537</v>
      </c>
      <c r="H44" s="298"/>
      <c r="I44" s="298"/>
      <c r="J44" s="300"/>
      <c r="K44" s="304" t="s">
        <v>12689</v>
      </c>
      <c r="L44" s="30"/>
      <c r="M44" s="30"/>
      <c r="N44" s="30"/>
      <c r="O44" s="30"/>
      <c r="P44" s="30"/>
      <c r="Q44" s="30"/>
      <c r="R44" s="30">
        <v>102</v>
      </c>
      <c r="S44" s="30"/>
      <c r="T44" s="305"/>
      <c r="U44" s="305"/>
      <c r="V44" s="306"/>
      <c r="W44" s="306"/>
      <c r="X44" s="306"/>
      <c r="Y44" s="306"/>
      <c r="Z44" s="306"/>
      <c r="AA44" s="307"/>
      <c r="AB44" s="307"/>
      <c r="AC44" s="307"/>
    </row>
    <row r="45" spans="1:29" s="137" customFormat="1" ht="15.75" customHeight="1">
      <c r="A45" s="298">
        <f t="shared" si="1"/>
        <v>44</v>
      </c>
      <c r="B45" s="303" t="s">
        <v>12690</v>
      </c>
      <c r="C45" s="303"/>
      <c r="D45" s="303" t="s">
        <v>12569</v>
      </c>
      <c r="E45" s="303" t="s">
        <v>12570</v>
      </c>
      <c r="F45" s="303" t="s">
        <v>12570</v>
      </c>
      <c r="G45" s="299" t="s">
        <v>12571</v>
      </c>
      <c r="H45" s="298"/>
      <c r="I45" s="298"/>
      <c r="J45" s="300"/>
      <c r="K45" s="314" t="s">
        <v>12691</v>
      </c>
      <c r="L45" s="141" t="s">
        <v>12573</v>
      </c>
      <c r="M45" s="137" t="s">
        <v>12566</v>
      </c>
      <c r="N45" s="138"/>
      <c r="Q45" s="138" t="b">
        <v>0</v>
      </c>
      <c r="R45" s="137">
        <v>16</v>
      </c>
      <c r="S45" s="138" t="s">
        <v>12574</v>
      </c>
    </row>
    <row r="46" spans="1:29" s="137" customFormat="1" ht="15.75" customHeight="1">
      <c r="A46" s="298">
        <f t="shared" si="1"/>
        <v>45</v>
      </c>
      <c r="B46" s="302" t="s">
        <v>12692</v>
      </c>
      <c r="C46" s="302" t="s">
        <v>12693</v>
      </c>
      <c r="D46" s="303" t="s">
        <v>12534</v>
      </c>
      <c r="E46" s="303" t="s">
        <v>12536</v>
      </c>
      <c r="F46" s="303" t="s">
        <v>12536</v>
      </c>
      <c r="G46" s="299" t="s">
        <v>12537</v>
      </c>
      <c r="H46" s="298"/>
      <c r="I46" s="298"/>
      <c r="J46" s="300"/>
      <c r="K46" s="304" t="s">
        <v>12694</v>
      </c>
      <c r="L46" s="30"/>
      <c r="M46" s="30"/>
      <c r="N46" s="30"/>
      <c r="O46" s="30"/>
      <c r="P46" s="30"/>
      <c r="Q46" s="30"/>
      <c r="R46" s="30">
        <v>103</v>
      </c>
      <c r="S46" s="30"/>
      <c r="T46" s="305"/>
      <c r="U46" s="305"/>
      <c r="V46" s="306"/>
      <c r="W46" s="306"/>
      <c r="X46" s="306"/>
      <c r="Y46" s="306"/>
      <c r="Z46" s="306"/>
      <c r="AA46" s="307"/>
      <c r="AB46" s="307"/>
      <c r="AC46" s="307"/>
    </row>
    <row r="47" spans="1:29" s="137" customFormat="1" ht="15.75" customHeight="1">
      <c r="A47" s="298">
        <f t="shared" si="1"/>
        <v>46</v>
      </c>
      <c r="B47" s="302" t="s">
        <v>12695</v>
      </c>
      <c r="C47" s="302" t="s">
        <v>12696</v>
      </c>
      <c r="D47" s="303" t="s">
        <v>12534</v>
      </c>
      <c r="E47" s="303" t="s">
        <v>1244</v>
      </c>
      <c r="F47" s="303" t="s">
        <v>12542</v>
      </c>
      <c r="G47" s="299" t="s">
        <v>12641</v>
      </c>
      <c r="H47" s="298"/>
      <c r="I47" s="298"/>
      <c r="J47" s="300"/>
      <c r="K47" s="304" t="s">
        <v>12697</v>
      </c>
      <c r="L47" s="30"/>
      <c r="M47" s="30"/>
      <c r="N47" s="30"/>
      <c r="O47" s="30"/>
      <c r="P47" s="30"/>
      <c r="Q47" s="30"/>
      <c r="R47" s="30">
        <v>66</v>
      </c>
      <c r="S47" s="30"/>
      <c r="T47" s="305"/>
      <c r="U47" s="305"/>
      <c r="V47" s="306"/>
      <c r="W47" s="306"/>
      <c r="X47" s="306"/>
      <c r="Y47" s="306"/>
      <c r="Z47" s="306"/>
      <c r="AA47" s="307"/>
      <c r="AB47" s="307"/>
      <c r="AC47" s="307"/>
    </row>
    <row r="48" spans="1:29" s="137" customFormat="1" ht="15.75" customHeight="1">
      <c r="A48" s="298">
        <f t="shared" si="1"/>
        <v>47</v>
      </c>
      <c r="B48" s="312" t="s">
        <v>12698</v>
      </c>
      <c r="C48" s="253"/>
      <c r="D48" s="303" t="s">
        <v>12534</v>
      </c>
      <c r="E48" s="253" t="s">
        <v>12556</v>
      </c>
      <c r="F48" s="303" t="s">
        <v>12557</v>
      </c>
      <c r="G48" s="312" t="s">
        <v>12699</v>
      </c>
      <c r="H48" s="253"/>
      <c r="I48" s="253"/>
      <c r="J48" s="253"/>
      <c r="K48" s="313" t="s">
        <v>12700</v>
      </c>
      <c r="L48"/>
      <c r="M48"/>
      <c r="N48"/>
      <c r="O48"/>
      <c r="P48"/>
      <c r="Q48"/>
      <c r="R48">
        <v>55</v>
      </c>
      <c r="S48"/>
      <c r="T48"/>
      <c r="U48"/>
      <c r="V48"/>
      <c r="W48"/>
      <c r="X48"/>
      <c r="Y48"/>
      <c r="Z48"/>
      <c r="AA48"/>
      <c r="AB48"/>
      <c r="AC48"/>
    </row>
    <row r="49" spans="1:29" s="137" customFormat="1" ht="15.75" customHeight="1">
      <c r="A49" s="298">
        <f t="shared" si="1"/>
        <v>48</v>
      </c>
      <c r="B49" s="312" t="s">
        <v>12701</v>
      </c>
      <c r="C49" s="302"/>
      <c r="D49" s="303" t="s">
        <v>12534</v>
      </c>
      <c r="E49" s="303" t="s">
        <v>12702</v>
      </c>
      <c r="F49" s="303" t="s">
        <v>12557</v>
      </c>
      <c r="G49" s="312" t="s">
        <v>12703</v>
      </c>
      <c r="H49" s="298"/>
      <c r="I49" s="298"/>
      <c r="J49" s="300"/>
      <c r="K49" s="313" t="s">
        <v>12704</v>
      </c>
      <c r="L49" s="138"/>
      <c r="M49" s="138"/>
      <c r="N49" s="143"/>
      <c r="O49" s="138"/>
      <c r="P49" s="138"/>
      <c r="Q49" s="138"/>
      <c r="R49" s="138">
        <v>52</v>
      </c>
      <c r="S49" s="138"/>
      <c r="T49" s="254"/>
      <c r="U49" s="254"/>
      <c r="V49" s="146"/>
      <c r="W49" s="146"/>
      <c r="X49" s="146"/>
      <c r="Y49" s="146"/>
      <c r="Z49" s="146"/>
      <c r="AA49" s="142"/>
      <c r="AB49" s="142"/>
      <c r="AC49" s="142"/>
    </row>
    <row r="50" spans="1:29" s="137" customFormat="1" ht="15.75" customHeight="1">
      <c r="A50" s="298">
        <f t="shared" si="1"/>
        <v>49</v>
      </c>
      <c r="B50" s="303" t="s">
        <v>12705</v>
      </c>
      <c r="C50" s="303"/>
      <c r="D50" s="303" t="s">
        <v>12569</v>
      </c>
      <c r="E50" s="298" t="s">
        <v>12644</v>
      </c>
      <c r="F50" s="298" t="s">
        <v>12644</v>
      </c>
      <c r="G50" s="299" t="s">
        <v>12644</v>
      </c>
      <c r="H50" s="298"/>
      <c r="I50" s="298"/>
      <c r="J50" s="300"/>
      <c r="K50" s="314" t="s">
        <v>12706</v>
      </c>
      <c r="L50" s="141" t="s">
        <v>12573</v>
      </c>
      <c r="M50" s="137" t="s">
        <v>12566</v>
      </c>
      <c r="N50" s="138"/>
      <c r="O50" s="138"/>
      <c r="P50" s="138"/>
      <c r="Q50" s="138" t="b">
        <v>0</v>
      </c>
      <c r="R50" s="138">
        <v>6</v>
      </c>
      <c r="S50" s="138" t="s">
        <v>12574</v>
      </c>
      <c r="T50" s="138"/>
      <c r="U50" s="138"/>
      <c r="V50" s="138"/>
      <c r="W50" s="138"/>
      <c r="X50" s="138"/>
      <c r="Y50" s="138"/>
      <c r="Z50" s="138"/>
      <c r="AA50" s="138"/>
      <c r="AB50" s="138"/>
      <c r="AC50" s="138"/>
    </row>
    <row r="51" spans="1:29" s="137" customFormat="1" ht="15.75" customHeight="1">
      <c r="A51" s="298">
        <f t="shared" si="1"/>
        <v>50</v>
      </c>
      <c r="B51" s="303" t="s">
        <v>12707</v>
      </c>
      <c r="C51" s="303"/>
      <c r="D51" s="303" t="s">
        <v>12569</v>
      </c>
      <c r="E51" s="303" t="s">
        <v>12588</v>
      </c>
      <c r="F51" s="303" t="s">
        <v>12588</v>
      </c>
      <c r="G51" s="299" t="s">
        <v>12563</v>
      </c>
      <c r="H51" s="298"/>
      <c r="I51" s="298"/>
      <c r="J51" s="300"/>
      <c r="K51" s="314" t="s">
        <v>12708</v>
      </c>
      <c r="L51" s="141" t="s">
        <v>12565</v>
      </c>
      <c r="M51" s="137" t="s">
        <v>12566</v>
      </c>
      <c r="N51" s="138"/>
      <c r="Q51" s="138" t="b">
        <v>0</v>
      </c>
      <c r="R51" s="137">
        <v>21</v>
      </c>
      <c r="S51" s="138" t="s">
        <v>12567</v>
      </c>
    </row>
    <row r="52" spans="1:29" s="137" customFormat="1" ht="15.75" customHeight="1">
      <c r="A52" s="298">
        <f t="shared" si="1"/>
        <v>51</v>
      </c>
      <c r="B52" s="302" t="s">
        <v>12709</v>
      </c>
      <c r="C52" s="302" t="s">
        <v>12710</v>
      </c>
      <c r="D52" s="303" t="s">
        <v>12534</v>
      </c>
      <c r="E52" s="303" t="s">
        <v>1244</v>
      </c>
      <c r="F52" s="303" t="s">
        <v>12542</v>
      </c>
      <c r="G52" s="299" t="s">
        <v>12641</v>
      </c>
      <c r="H52" s="298"/>
      <c r="I52" s="298"/>
      <c r="J52" s="300"/>
      <c r="K52" s="304" t="s">
        <v>12711</v>
      </c>
      <c r="L52" s="30"/>
      <c r="M52" s="30"/>
      <c r="N52" s="30"/>
      <c r="O52" s="30"/>
      <c r="P52" s="30"/>
      <c r="Q52" s="30"/>
      <c r="R52" s="30">
        <v>67</v>
      </c>
      <c r="S52" s="30"/>
      <c r="T52" s="305"/>
      <c r="U52" s="305"/>
      <c r="V52" s="306"/>
      <c r="W52" s="306"/>
      <c r="X52" s="306"/>
      <c r="Y52" s="306"/>
      <c r="Z52" s="306"/>
      <c r="AA52" s="307"/>
      <c r="AB52" s="307"/>
      <c r="AC52" s="307"/>
    </row>
    <row r="53" spans="1:29" s="137" customFormat="1" ht="15.75" customHeight="1">
      <c r="A53" s="298">
        <f t="shared" si="1"/>
        <v>52</v>
      </c>
      <c r="B53" s="302" t="s">
        <v>12712</v>
      </c>
      <c r="C53" s="302"/>
      <c r="D53" s="303" t="s">
        <v>12569</v>
      </c>
      <c r="E53" s="303" t="s">
        <v>12570</v>
      </c>
      <c r="F53" s="303" t="s">
        <v>12570</v>
      </c>
      <c r="G53" s="299" t="s">
        <v>12571</v>
      </c>
      <c r="H53" s="298"/>
      <c r="I53" s="298"/>
      <c r="J53" s="300"/>
      <c r="K53" s="326" t="s">
        <v>12713</v>
      </c>
      <c r="L53" s="141" t="s">
        <v>12573</v>
      </c>
      <c r="M53" s="327"/>
      <c r="N53" s="328"/>
      <c r="O53" s="329"/>
      <c r="P53" s="329"/>
      <c r="Q53" s="30"/>
      <c r="R53" s="329">
        <v>18</v>
      </c>
      <c r="T53" s="329"/>
      <c r="U53" s="329"/>
      <c r="V53" s="329"/>
      <c r="W53" s="329"/>
      <c r="X53" s="329"/>
      <c r="Y53" s="329"/>
      <c r="Z53" s="329"/>
      <c r="AA53" s="329"/>
      <c r="AB53" s="329"/>
      <c r="AC53" s="329"/>
    </row>
    <row r="54" spans="1:29" s="137" customFormat="1" ht="15.75" customHeight="1">
      <c r="A54" s="298">
        <f t="shared" si="1"/>
        <v>53</v>
      </c>
      <c r="B54" s="302" t="s">
        <v>12714</v>
      </c>
      <c r="C54" s="302" t="s">
        <v>12715</v>
      </c>
      <c r="D54" s="303" t="s">
        <v>12534</v>
      </c>
      <c r="E54" s="303" t="s">
        <v>12576</v>
      </c>
      <c r="F54" s="303" t="s">
        <v>12542</v>
      </c>
      <c r="G54" s="299" t="s">
        <v>12716</v>
      </c>
      <c r="H54" s="298"/>
      <c r="I54" s="298"/>
      <c r="J54" s="300"/>
      <c r="K54" s="304" t="s">
        <v>12717</v>
      </c>
      <c r="L54" s="330"/>
      <c r="M54" s="327"/>
      <c r="N54" s="328"/>
      <c r="O54" s="329"/>
      <c r="P54" s="329"/>
      <c r="Q54" s="30"/>
      <c r="R54" s="329">
        <v>64</v>
      </c>
      <c r="T54" s="329"/>
      <c r="U54" s="329"/>
      <c r="V54" s="329"/>
      <c r="W54" s="329"/>
      <c r="X54" s="329"/>
      <c r="Y54" s="329"/>
      <c r="Z54" s="329"/>
      <c r="AA54" s="329"/>
      <c r="AB54" s="329"/>
      <c r="AC54" s="329"/>
    </row>
    <row r="55" spans="1:29" ht="15.75" customHeight="1">
      <c r="A55" s="298">
        <f t="shared" si="1"/>
        <v>54</v>
      </c>
      <c r="B55" s="312" t="s">
        <v>12718</v>
      </c>
      <c r="C55" s="315"/>
      <c r="D55" s="303" t="s">
        <v>12534</v>
      </c>
      <c r="E55" s="303" t="s">
        <v>12576</v>
      </c>
      <c r="F55" s="303" t="s">
        <v>12542</v>
      </c>
      <c r="G55" s="312" t="s">
        <v>12576</v>
      </c>
      <c r="H55" s="315"/>
      <c r="I55" s="315"/>
      <c r="J55" s="303"/>
      <c r="K55" s="313" t="s">
        <v>12719</v>
      </c>
      <c r="L55" s="30"/>
      <c r="M55" s="30"/>
      <c r="N55" s="30"/>
      <c r="O55" s="30"/>
      <c r="P55" s="30"/>
      <c r="Q55" s="30"/>
      <c r="R55" s="30">
        <v>81</v>
      </c>
      <c r="S55" s="30"/>
      <c r="T55" s="305"/>
      <c r="U55" s="305"/>
      <c r="V55" s="306"/>
      <c r="W55" s="306"/>
      <c r="X55" s="306"/>
      <c r="Y55" s="306"/>
      <c r="Z55" s="306"/>
      <c r="AA55" s="307"/>
      <c r="AB55" s="307"/>
      <c r="AC55" s="307"/>
    </row>
    <row r="56" spans="1:29" ht="15.75" customHeight="1">
      <c r="A56" s="298">
        <f t="shared" si="1"/>
        <v>55</v>
      </c>
      <c r="B56" s="303" t="s">
        <v>12720</v>
      </c>
      <c r="C56" s="303" t="s">
        <v>12721</v>
      </c>
      <c r="D56" s="303" t="s">
        <v>12569</v>
      </c>
      <c r="E56" s="303" t="s">
        <v>12594</v>
      </c>
      <c r="F56" s="303" t="s">
        <v>12580</v>
      </c>
      <c r="G56" s="299" t="s">
        <v>12581</v>
      </c>
      <c r="H56" s="298"/>
      <c r="I56" s="298"/>
      <c r="J56" s="313" t="s">
        <v>12722</v>
      </c>
      <c r="K56" s="60" t="s">
        <v>12723</v>
      </c>
      <c r="L56" s="141" t="s">
        <v>12583</v>
      </c>
      <c r="M56" s="137" t="s">
        <v>12566</v>
      </c>
      <c r="N56" s="138"/>
      <c r="O56" s="137"/>
      <c r="P56" s="137"/>
      <c r="Q56" s="138" t="b">
        <v>0</v>
      </c>
      <c r="R56" s="137">
        <v>7</v>
      </c>
      <c r="S56" s="138" t="s">
        <v>12584</v>
      </c>
      <c r="T56" s="137"/>
      <c r="U56" s="137"/>
      <c r="V56" s="137"/>
      <c r="W56" s="137"/>
      <c r="X56" s="137"/>
      <c r="Y56" s="137"/>
      <c r="Z56" s="137"/>
      <c r="AA56" s="137"/>
      <c r="AB56" s="137"/>
      <c r="AC56" s="137"/>
    </row>
    <row r="57" spans="1:29" ht="15.75" customHeight="1">
      <c r="A57" s="298">
        <f t="shared" si="1"/>
        <v>56</v>
      </c>
      <c r="B57" s="312" t="s">
        <v>12724</v>
      </c>
      <c r="C57" s="315"/>
      <c r="D57" s="303" t="s">
        <v>12534</v>
      </c>
      <c r="E57" s="303" t="s">
        <v>12576</v>
      </c>
      <c r="F57" s="303" t="s">
        <v>12542</v>
      </c>
      <c r="G57" s="312" t="s">
        <v>12725</v>
      </c>
      <c r="H57" s="315"/>
      <c r="I57" s="315"/>
      <c r="J57" s="303"/>
      <c r="K57" s="310" t="s">
        <v>12726</v>
      </c>
      <c r="L57" s="30"/>
      <c r="M57" s="30"/>
      <c r="N57" s="30"/>
      <c r="O57" s="30"/>
      <c r="P57" s="30"/>
      <c r="Q57" s="30"/>
      <c r="R57" s="30">
        <v>86</v>
      </c>
      <c r="S57" s="30"/>
      <c r="T57" s="305"/>
      <c r="U57" s="305"/>
      <c r="V57" s="306"/>
      <c r="W57" s="306"/>
      <c r="X57" s="306"/>
      <c r="Y57" s="306"/>
      <c r="Z57" s="306"/>
      <c r="AA57" s="307"/>
      <c r="AB57" s="307"/>
      <c r="AC57" s="307"/>
    </row>
    <row r="58" spans="1:29" ht="15.75" customHeight="1">
      <c r="A58" s="298">
        <f t="shared" si="1"/>
        <v>57</v>
      </c>
      <c r="B58" s="302" t="s">
        <v>12727</v>
      </c>
      <c r="C58" s="302" t="s">
        <v>12728</v>
      </c>
      <c r="D58" s="303" t="s">
        <v>12534</v>
      </c>
      <c r="E58" s="303" t="s">
        <v>12541</v>
      </c>
      <c r="F58" s="303" t="s">
        <v>12541</v>
      </c>
      <c r="G58" s="299" t="s">
        <v>12729</v>
      </c>
      <c r="H58" s="298"/>
      <c r="I58" s="298"/>
      <c r="J58" s="300"/>
      <c r="K58" s="331" t="s">
        <v>12730</v>
      </c>
      <c r="L58" s="30"/>
      <c r="M58" s="30"/>
      <c r="N58" s="30"/>
      <c r="O58" s="30"/>
      <c r="P58" s="30"/>
      <c r="Q58" s="30"/>
      <c r="R58" s="30">
        <v>107</v>
      </c>
      <c r="S58" s="30"/>
      <c r="T58" s="305"/>
      <c r="U58" s="305"/>
      <c r="V58" s="306"/>
      <c r="W58" s="306"/>
      <c r="X58" s="306"/>
      <c r="Y58" s="306"/>
      <c r="Z58" s="306"/>
      <c r="AA58" s="307"/>
      <c r="AB58" s="307"/>
      <c r="AC58" s="307"/>
    </row>
    <row r="59" spans="1:29" ht="15.75" customHeight="1">
      <c r="A59" s="298">
        <f t="shared" si="1"/>
        <v>58</v>
      </c>
      <c r="B59" s="302" t="s">
        <v>12731</v>
      </c>
      <c r="C59" s="302" t="s">
        <v>12732</v>
      </c>
      <c r="D59" s="320" t="s">
        <v>12648</v>
      </c>
      <c r="E59" s="320" t="s">
        <v>12536</v>
      </c>
      <c r="F59" s="320" t="s">
        <v>12536</v>
      </c>
      <c r="G59" s="312" t="s">
        <v>12597</v>
      </c>
      <c r="H59" s="321"/>
      <c r="I59" s="321"/>
      <c r="J59" s="321"/>
      <c r="K59" s="322" t="s">
        <v>12649</v>
      </c>
      <c r="L59" s="323"/>
      <c r="M59" s="30"/>
      <c r="N59" s="30"/>
      <c r="O59" s="30"/>
      <c r="P59" s="30"/>
      <c r="Q59" s="30"/>
      <c r="R59" s="30">
        <v>117</v>
      </c>
      <c r="S59" s="30"/>
      <c r="T59" s="311"/>
      <c r="U59" s="305"/>
      <c r="V59" s="306"/>
      <c r="W59" s="306"/>
      <c r="X59" s="306"/>
      <c r="Y59" s="306"/>
      <c r="Z59" s="306"/>
      <c r="AA59" s="307"/>
      <c r="AB59" s="307"/>
      <c r="AC59" s="307"/>
    </row>
    <row r="60" spans="1:29" ht="15.75" customHeight="1">
      <c r="A60" s="298">
        <f t="shared" si="1"/>
        <v>59</v>
      </c>
      <c r="B60" s="312" t="s">
        <v>12733</v>
      </c>
      <c r="C60" s="315"/>
      <c r="D60" s="303" t="s">
        <v>12534</v>
      </c>
      <c r="E60" s="303" t="s">
        <v>12576</v>
      </c>
      <c r="F60" s="303" t="s">
        <v>12542</v>
      </c>
      <c r="G60" s="312" t="s">
        <v>12577</v>
      </c>
      <c r="H60" s="315"/>
      <c r="I60" s="315"/>
      <c r="J60" s="315"/>
      <c r="K60" s="310" t="s">
        <v>12734</v>
      </c>
      <c r="L60" s="30"/>
      <c r="M60" s="30"/>
      <c r="N60" s="30"/>
      <c r="O60" s="30"/>
      <c r="P60" s="30"/>
      <c r="Q60" s="30"/>
      <c r="R60" s="30">
        <v>94</v>
      </c>
      <c r="S60" s="30"/>
      <c r="T60" s="305"/>
      <c r="U60" s="305"/>
      <c r="V60" s="306"/>
      <c r="W60" s="306"/>
      <c r="X60" s="306"/>
      <c r="Y60" s="306"/>
      <c r="Z60" s="306"/>
      <c r="AA60" s="307"/>
      <c r="AB60" s="307"/>
      <c r="AC60" s="307"/>
    </row>
    <row r="61" spans="1:29" ht="15.75" customHeight="1">
      <c r="A61" s="298">
        <f t="shared" si="1"/>
        <v>60</v>
      </c>
      <c r="B61" s="303" t="s">
        <v>12735</v>
      </c>
      <c r="C61" s="303"/>
      <c r="D61" s="303" t="s">
        <v>12561</v>
      </c>
      <c r="E61" s="303" t="s">
        <v>12562</v>
      </c>
      <c r="F61" s="303" t="s">
        <v>12562</v>
      </c>
      <c r="G61" s="299" t="s">
        <v>12736</v>
      </c>
      <c r="H61" s="298"/>
      <c r="I61" s="298"/>
      <c r="J61" s="300"/>
      <c r="K61" s="314" t="s">
        <v>12737</v>
      </c>
      <c r="L61" s="141" t="s">
        <v>12565</v>
      </c>
      <c r="M61" s="137" t="s">
        <v>12566</v>
      </c>
      <c r="N61" s="138"/>
      <c r="O61" s="137"/>
      <c r="P61" s="137"/>
      <c r="Q61" s="138" t="b">
        <v>0</v>
      </c>
      <c r="R61" s="137">
        <v>24</v>
      </c>
      <c r="S61" s="138" t="s">
        <v>12567</v>
      </c>
      <c r="T61" s="137"/>
      <c r="U61" s="137"/>
      <c r="V61" s="137"/>
      <c r="W61" s="137"/>
      <c r="X61" s="137"/>
      <c r="Y61" s="137"/>
      <c r="Z61" s="137"/>
      <c r="AA61" s="137"/>
      <c r="AB61" s="137"/>
      <c r="AC61" s="137"/>
    </row>
    <row r="62" spans="1:29" ht="15.75" customHeight="1">
      <c r="A62" s="298">
        <f t="shared" si="1"/>
        <v>61</v>
      </c>
      <c r="B62" s="302" t="s">
        <v>12738</v>
      </c>
      <c r="C62" s="302" t="s">
        <v>12739</v>
      </c>
      <c r="D62" s="303" t="s">
        <v>12534</v>
      </c>
      <c r="E62" s="303" t="s">
        <v>12541</v>
      </c>
      <c r="F62" s="303" t="s">
        <v>12542</v>
      </c>
      <c r="G62" s="299" t="s">
        <v>12632</v>
      </c>
      <c r="H62" s="298"/>
      <c r="I62" s="298"/>
      <c r="J62" s="302"/>
      <c r="K62" s="304" t="s">
        <v>12740</v>
      </c>
      <c r="L62" s="137"/>
      <c r="M62" s="137" t="s">
        <v>12566</v>
      </c>
      <c r="N62" s="143"/>
      <c r="O62" s="141"/>
      <c r="P62" s="141"/>
      <c r="Q62" s="141"/>
      <c r="R62" s="141">
        <v>37</v>
      </c>
      <c r="S62" s="137"/>
      <c r="T62" s="141"/>
      <c r="U62" s="141"/>
      <c r="V62" s="141"/>
      <c r="W62" s="141"/>
      <c r="X62" s="141"/>
      <c r="Y62" s="141"/>
      <c r="Z62" s="141"/>
      <c r="AA62" s="141"/>
      <c r="AB62" s="141"/>
      <c r="AC62" s="141"/>
    </row>
    <row r="63" spans="1:29" ht="15.75" customHeight="1">
      <c r="A63" s="298">
        <f t="shared" si="1"/>
        <v>62</v>
      </c>
      <c r="B63" s="319" t="s">
        <v>12741</v>
      </c>
      <c r="C63" s="319" t="s">
        <v>12742</v>
      </c>
      <c r="D63" s="303" t="s">
        <v>12534</v>
      </c>
      <c r="E63" s="303" t="s">
        <v>12702</v>
      </c>
      <c r="F63" s="309" t="s">
        <v>12557</v>
      </c>
      <c r="G63" s="312" t="s">
        <v>12743</v>
      </c>
      <c r="H63" s="33"/>
      <c r="I63" s="33"/>
      <c r="J63" s="33"/>
      <c r="K63" s="313" t="s">
        <v>12744</v>
      </c>
      <c r="L63" s="30"/>
      <c r="M63" s="30"/>
      <c r="N63" s="30"/>
      <c r="O63" s="30"/>
      <c r="P63" s="30"/>
      <c r="Q63" s="30"/>
      <c r="R63" s="30">
        <v>42</v>
      </c>
      <c r="S63" s="30"/>
      <c r="T63" s="305"/>
      <c r="U63" s="305"/>
      <c r="V63" s="306"/>
      <c r="W63" s="306"/>
      <c r="X63" s="306"/>
      <c r="Y63" s="306"/>
      <c r="Z63" s="306"/>
      <c r="AA63" s="307"/>
      <c r="AB63" s="307"/>
      <c r="AC63" s="307"/>
    </row>
    <row r="64" spans="1:29" ht="15.75" customHeight="1">
      <c r="A64" s="298">
        <f t="shared" si="1"/>
        <v>63</v>
      </c>
      <c r="B64" s="302" t="s">
        <v>12745</v>
      </c>
      <c r="C64" s="302" t="s">
        <v>12746</v>
      </c>
      <c r="D64" s="303" t="s">
        <v>12534</v>
      </c>
      <c r="E64" s="303" t="s">
        <v>1244</v>
      </c>
      <c r="F64" s="303" t="s">
        <v>12542</v>
      </c>
      <c r="G64" s="312" t="s">
        <v>12747</v>
      </c>
      <c r="H64" s="298"/>
      <c r="I64" s="298"/>
      <c r="J64" s="300"/>
      <c r="K64" s="304" t="s">
        <v>12748</v>
      </c>
      <c r="L64" s="30"/>
      <c r="M64" s="30"/>
      <c r="N64" s="30"/>
      <c r="O64" s="30"/>
      <c r="P64" s="30"/>
      <c r="Q64" s="30"/>
      <c r="R64" s="30">
        <v>71</v>
      </c>
      <c r="S64" s="30"/>
      <c r="T64" s="305"/>
      <c r="U64" s="305"/>
      <c r="V64" s="306"/>
      <c r="W64" s="306"/>
      <c r="X64" s="306"/>
      <c r="Y64" s="306"/>
      <c r="Z64" s="306"/>
      <c r="AA64" s="307"/>
      <c r="AB64" s="307"/>
      <c r="AC64" s="307"/>
    </row>
    <row r="65" spans="1:29" ht="15.75" customHeight="1">
      <c r="A65" s="298">
        <f t="shared" si="1"/>
        <v>64</v>
      </c>
      <c r="B65" s="312" t="s">
        <v>12749</v>
      </c>
      <c r="C65" s="253"/>
      <c r="D65" s="303" t="s">
        <v>12534</v>
      </c>
      <c r="E65" s="253" t="s">
        <v>12621</v>
      </c>
      <c r="F65" s="303" t="s">
        <v>12557</v>
      </c>
      <c r="G65" s="312" t="s">
        <v>12750</v>
      </c>
      <c r="H65" s="253"/>
      <c r="I65" s="253"/>
      <c r="J65" s="253"/>
      <c r="K65" s="313" t="s">
        <v>12751</v>
      </c>
      <c r="L65"/>
      <c r="M65"/>
      <c r="N65"/>
      <c r="O65"/>
      <c r="P65"/>
      <c r="Q65"/>
      <c r="R65">
        <v>57</v>
      </c>
      <c r="S65"/>
      <c r="T65"/>
      <c r="U65"/>
      <c r="V65"/>
      <c r="W65"/>
      <c r="X65"/>
      <c r="Y65"/>
      <c r="Z65"/>
      <c r="AA65"/>
      <c r="AB65"/>
      <c r="AC65"/>
    </row>
    <row r="66" spans="1:29" ht="15.75" customHeight="1">
      <c r="A66" s="298">
        <f t="shared" si="1"/>
        <v>65</v>
      </c>
      <c r="B66" s="312" t="s">
        <v>12752</v>
      </c>
      <c r="C66" s="315"/>
      <c r="D66" s="303" t="s">
        <v>12534</v>
      </c>
      <c r="E66" s="303" t="s">
        <v>1255</v>
      </c>
      <c r="F66" s="303" t="s">
        <v>12547</v>
      </c>
      <c r="G66" s="312" t="s">
        <v>12614</v>
      </c>
      <c r="H66" s="315"/>
      <c r="I66" s="315"/>
      <c r="J66" s="303"/>
      <c r="K66" s="310" t="s">
        <v>12753</v>
      </c>
      <c r="L66" s="30"/>
      <c r="M66" s="30"/>
      <c r="N66" s="30"/>
      <c r="O66" s="30"/>
      <c r="P66" s="30"/>
      <c r="Q66" s="30"/>
      <c r="R66" s="30">
        <v>73</v>
      </c>
      <c r="S66" s="30"/>
      <c r="T66" s="305"/>
      <c r="U66" s="305"/>
      <c r="V66" s="306"/>
      <c r="W66" s="306"/>
      <c r="X66" s="306"/>
      <c r="Y66" s="306"/>
      <c r="Z66" s="306"/>
      <c r="AA66" s="307"/>
      <c r="AB66" s="307"/>
      <c r="AC66" s="307"/>
    </row>
    <row r="67" spans="1:29" ht="15.75" customHeight="1">
      <c r="A67" s="298">
        <f t="shared" si="1"/>
        <v>66</v>
      </c>
      <c r="B67" s="312" t="s">
        <v>12754</v>
      </c>
      <c r="C67" s="315"/>
      <c r="D67" s="303" t="s">
        <v>12534</v>
      </c>
      <c r="E67" s="303" t="s">
        <v>12576</v>
      </c>
      <c r="F67" s="303" t="s">
        <v>12542</v>
      </c>
      <c r="G67" s="312" t="s">
        <v>12755</v>
      </c>
      <c r="H67" s="315"/>
      <c r="I67" s="315"/>
      <c r="J67" s="303"/>
      <c r="K67" s="313" t="s">
        <v>12756</v>
      </c>
      <c r="L67" s="30"/>
      <c r="M67" s="30"/>
      <c r="N67" s="30"/>
      <c r="O67" s="30"/>
      <c r="P67" s="30"/>
      <c r="Q67" s="30"/>
      <c r="R67" s="30">
        <v>84</v>
      </c>
      <c r="S67" s="30"/>
      <c r="T67" s="305"/>
      <c r="U67" s="305"/>
      <c r="V67" s="306"/>
      <c r="W67" s="306"/>
      <c r="X67" s="306"/>
      <c r="Y67" s="306"/>
      <c r="Z67" s="306"/>
      <c r="AA67" s="307"/>
      <c r="AB67" s="307"/>
      <c r="AC67" s="307"/>
    </row>
    <row r="68" spans="1:29" ht="15.75" customHeight="1">
      <c r="A68" s="298">
        <f t="shared" si="1"/>
        <v>67</v>
      </c>
      <c r="B68" s="312" t="s">
        <v>12757</v>
      </c>
      <c r="C68" s="315"/>
      <c r="D68" s="303" t="s">
        <v>12534</v>
      </c>
      <c r="E68" s="303" t="s">
        <v>12576</v>
      </c>
      <c r="F68" s="303" t="s">
        <v>12542</v>
      </c>
      <c r="G68" s="312" t="s">
        <v>12758</v>
      </c>
      <c r="H68" s="315"/>
      <c r="I68" s="315"/>
      <c r="J68" s="303"/>
      <c r="K68" s="310" t="s">
        <v>12759</v>
      </c>
      <c r="L68" s="30"/>
      <c r="M68" s="30"/>
      <c r="N68" s="30"/>
      <c r="O68" s="30"/>
      <c r="P68" s="30"/>
      <c r="Q68" s="30"/>
      <c r="R68" s="30">
        <v>83</v>
      </c>
      <c r="S68" s="30"/>
      <c r="T68" s="305"/>
      <c r="U68" s="305"/>
      <c r="V68" s="306"/>
      <c r="W68" s="306"/>
      <c r="X68" s="306"/>
      <c r="Y68" s="306"/>
      <c r="Z68" s="306"/>
      <c r="AA68" s="307"/>
      <c r="AB68" s="307"/>
      <c r="AC68" s="307"/>
    </row>
    <row r="69" spans="1:29" ht="15.75" customHeight="1">
      <c r="A69" s="298">
        <f t="shared" si="1"/>
        <v>68</v>
      </c>
      <c r="B69" s="302" t="s">
        <v>12760</v>
      </c>
      <c r="C69" s="302" t="s">
        <v>12761</v>
      </c>
      <c r="D69" s="303" t="s">
        <v>12534</v>
      </c>
      <c r="E69" s="303" t="s">
        <v>12552</v>
      </c>
      <c r="F69" s="303" t="s">
        <v>12557</v>
      </c>
      <c r="G69" s="299" t="s">
        <v>12553</v>
      </c>
      <c r="H69" s="298"/>
      <c r="I69" s="298"/>
      <c r="J69" s="300"/>
      <c r="K69" s="304" t="s">
        <v>12762</v>
      </c>
      <c r="N69" s="143"/>
      <c r="R69" s="138">
        <v>59</v>
      </c>
      <c r="T69" s="254"/>
      <c r="U69" s="254"/>
      <c r="V69" s="146"/>
      <c r="W69" s="146"/>
      <c r="X69" s="146"/>
      <c r="Y69" s="146"/>
      <c r="Z69" s="146"/>
      <c r="AA69" s="142"/>
      <c r="AB69" s="142"/>
      <c r="AC69" s="142"/>
    </row>
    <row r="70" spans="1:29" ht="15.75" customHeight="1">
      <c r="A70" s="298">
        <f t="shared" si="1"/>
        <v>69</v>
      </c>
      <c r="B70" s="303" t="s">
        <v>12763</v>
      </c>
      <c r="C70" s="303"/>
      <c r="D70" s="303" t="s">
        <v>12561</v>
      </c>
      <c r="E70" s="303" t="s">
        <v>12562</v>
      </c>
      <c r="F70" s="303" t="s">
        <v>12562</v>
      </c>
      <c r="G70" s="299" t="s">
        <v>12764</v>
      </c>
      <c r="H70" s="298"/>
      <c r="I70" s="298"/>
      <c r="J70" s="300"/>
      <c r="K70" s="314" t="s">
        <v>12765</v>
      </c>
      <c r="L70" s="141" t="s">
        <v>12565</v>
      </c>
      <c r="M70" s="137" t="s">
        <v>12566</v>
      </c>
      <c r="N70" s="138"/>
      <c r="O70" s="137"/>
      <c r="P70" s="137"/>
      <c r="Q70" s="138" t="b">
        <v>0</v>
      </c>
      <c r="R70" s="137">
        <v>25</v>
      </c>
      <c r="S70" s="138" t="s">
        <v>12567</v>
      </c>
      <c r="T70" s="137"/>
      <c r="U70" s="137"/>
      <c r="V70" s="137"/>
      <c r="W70" s="137"/>
      <c r="X70" s="137"/>
      <c r="Y70" s="137"/>
      <c r="Z70" s="137"/>
      <c r="AA70" s="137"/>
      <c r="AB70" s="137"/>
      <c r="AC70" s="137"/>
    </row>
    <row r="71" spans="1:29" ht="15.75" customHeight="1">
      <c r="A71" s="298">
        <f t="shared" si="1"/>
        <v>70</v>
      </c>
      <c r="B71" s="303" t="s">
        <v>12766</v>
      </c>
      <c r="C71" s="303"/>
      <c r="D71" s="303" t="s">
        <v>12569</v>
      </c>
      <c r="E71" s="303" t="s">
        <v>12570</v>
      </c>
      <c r="F71" s="303" t="s">
        <v>12570</v>
      </c>
      <c r="G71" s="299" t="s">
        <v>12571</v>
      </c>
      <c r="H71" s="298"/>
      <c r="I71" s="298"/>
      <c r="J71" s="300"/>
      <c r="K71" s="314" t="s">
        <v>12767</v>
      </c>
      <c r="L71" s="141" t="s">
        <v>12573</v>
      </c>
      <c r="M71" s="137" t="s">
        <v>12566</v>
      </c>
      <c r="N71" s="138"/>
      <c r="O71" s="137"/>
      <c r="P71" s="137"/>
      <c r="Q71" s="138" t="b">
        <v>0</v>
      </c>
      <c r="R71" s="137">
        <v>15</v>
      </c>
      <c r="S71" s="138" t="s">
        <v>12574</v>
      </c>
      <c r="T71" s="137"/>
      <c r="U71" s="137"/>
      <c r="V71" s="137"/>
      <c r="W71" s="137"/>
      <c r="X71" s="137"/>
      <c r="Y71" s="137"/>
      <c r="Z71" s="137"/>
      <c r="AA71" s="137"/>
      <c r="AB71" s="137"/>
      <c r="AC71" s="137"/>
    </row>
    <row r="72" spans="1:29" ht="15.75" customHeight="1">
      <c r="A72" s="298">
        <f t="shared" si="1"/>
        <v>71</v>
      </c>
      <c r="B72" s="312" t="s">
        <v>12768</v>
      </c>
      <c r="C72" s="315"/>
      <c r="D72" s="303" t="s">
        <v>12534</v>
      </c>
      <c r="E72" s="303" t="s">
        <v>1244</v>
      </c>
      <c r="F72" s="303" t="s">
        <v>12542</v>
      </c>
      <c r="G72" s="312" t="s">
        <v>12769</v>
      </c>
      <c r="H72" s="312"/>
      <c r="I72" s="315"/>
      <c r="J72" s="303"/>
      <c r="K72" s="310" t="s">
        <v>12770</v>
      </c>
      <c r="L72" s="30"/>
      <c r="M72" s="30"/>
      <c r="N72" s="30"/>
      <c r="O72" s="30"/>
      <c r="P72" s="30"/>
      <c r="Q72" s="30"/>
      <c r="R72" s="30">
        <v>72</v>
      </c>
      <c r="S72" s="30"/>
      <c r="T72" s="305"/>
      <c r="U72" s="305"/>
      <c r="V72" s="306"/>
      <c r="W72" s="306"/>
      <c r="X72" s="306"/>
      <c r="Y72" s="306"/>
      <c r="Z72" s="306"/>
      <c r="AA72" s="307"/>
      <c r="AB72" s="307"/>
      <c r="AC72" s="307"/>
    </row>
    <row r="73" spans="1:29" ht="15.75" customHeight="1">
      <c r="A73" s="298">
        <f t="shared" si="1"/>
        <v>72</v>
      </c>
      <c r="B73" s="302" t="s">
        <v>12771</v>
      </c>
      <c r="C73" s="302" t="s">
        <v>12772</v>
      </c>
      <c r="D73" s="303" t="s">
        <v>12534</v>
      </c>
      <c r="E73" s="303" t="s">
        <v>12773</v>
      </c>
      <c r="F73" s="303" t="s">
        <v>12557</v>
      </c>
      <c r="G73" s="299" t="s">
        <v>12773</v>
      </c>
      <c r="H73" s="298"/>
      <c r="I73" s="298"/>
      <c r="J73" s="300"/>
      <c r="K73" s="304" t="s">
        <v>12774</v>
      </c>
      <c r="L73" s="141"/>
      <c r="M73" s="142"/>
      <c r="N73" s="143"/>
      <c r="O73" s="141"/>
      <c r="P73" s="141"/>
      <c r="R73" s="141">
        <v>61</v>
      </c>
      <c r="S73" s="137"/>
      <c r="T73" s="141"/>
      <c r="U73" s="141"/>
      <c r="V73" s="141"/>
      <c r="W73" s="141"/>
      <c r="X73" s="141"/>
      <c r="Y73" s="141"/>
      <c r="Z73" s="141"/>
      <c r="AA73" s="141"/>
      <c r="AB73" s="141"/>
      <c r="AC73" s="141"/>
    </row>
    <row r="74" spans="1:29" ht="15.75" customHeight="1">
      <c r="A74" s="298">
        <f t="shared" si="1"/>
        <v>73</v>
      </c>
      <c r="B74" s="302" t="s">
        <v>12775</v>
      </c>
      <c r="C74" s="302" t="s">
        <v>12776</v>
      </c>
      <c r="D74" s="303" t="s">
        <v>12534</v>
      </c>
      <c r="E74" s="303" t="s">
        <v>12535</v>
      </c>
      <c r="F74" s="303" t="s">
        <v>12536</v>
      </c>
      <c r="G74" s="299" t="s">
        <v>12537</v>
      </c>
      <c r="H74" s="298"/>
      <c r="I74" s="298"/>
      <c r="J74" s="300"/>
      <c r="K74" s="304" t="s">
        <v>12777</v>
      </c>
      <c r="L74" s="30"/>
      <c r="M74" s="30"/>
      <c r="N74" s="30"/>
      <c r="O74" s="30"/>
      <c r="P74" s="30"/>
      <c r="Q74" s="30"/>
      <c r="R74" s="30">
        <v>106</v>
      </c>
      <c r="S74" s="30"/>
      <c r="T74" s="305"/>
      <c r="U74" s="305"/>
      <c r="V74" s="306"/>
      <c r="W74" s="306"/>
      <c r="X74" s="306"/>
      <c r="Y74" s="306"/>
      <c r="Z74" s="306"/>
      <c r="AA74" s="307"/>
      <c r="AB74" s="307"/>
      <c r="AC74" s="307"/>
    </row>
    <row r="75" spans="1:29" ht="15.75" customHeight="1">
      <c r="A75" s="298">
        <f t="shared" si="1"/>
        <v>74</v>
      </c>
      <c r="B75" s="303" t="s">
        <v>12778</v>
      </c>
      <c r="C75" s="303"/>
      <c r="D75" s="303" t="s">
        <v>12569</v>
      </c>
      <c r="E75" s="298" t="s">
        <v>12644</v>
      </c>
      <c r="F75" s="298" t="s">
        <v>12644</v>
      </c>
      <c r="G75" s="299" t="s">
        <v>12644</v>
      </c>
      <c r="H75" s="298"/>
      <c r="I75" s="298"/>
      <c r="J75" s="300"/>
      <c r="K75" s="314" t="s">
        <v>12779</v>
      </c>
      <c r="L75" s="141" t="s">
        <v>12583</v>
      </c>
      <c r="M75" s="137" t="s">
        <v>12566</v>
      </c>
      <c r="N75" s="138"/>
      <c r="Q75" s="138" t="b">
        <v>0</v>
      </c>
      <c r="R75" s="138">
        <v>2</v>
      </c>
      <c r="S75" s="138" t="s">
        <v>12584</v>
      </c>
    </row>
    <row r="76" spans="1:29" ht="15.75" customHeight="1">
      <c r="A76" s="298">
        <f t="shared" si="1"/>
        <v>75</v>
      </c>
      <c r="B76" s="302" t="s">
        <v>12780</v>
      </c>
      <c r="C76" s="302" t="s">
        <v>12781</v>
      </c>
      <c r="D76" s="303" t="s">
        <v>12534</v>
      </c>
      <c r="E76" s="298" t="s">
        <v>12541</v>
      </c>
      <c r="F76" s="298" t="s">
        <v>12542</v>
      </c>
      <c r="G76" s="318" t="s">
        <v>12782</v>
      </c>
      <c r="H76" s="298"/>
      <c r="I76" s="298"/>
      <c r="J76" s="300"/>
      <c r="K76" s="304" t="s">
        <v>12783</v>
      </c>
      <c r="L76" s="137"/>
      <c r="M76" s="137" t="s">
        <v>12566</v>
      </c>
      <c r="N76" s="143"/>
      <c r="O76" s="141"/>
      <c r="P76" s="141"/>
      <c r="Q76" s="141"/>
      <c r="R76" s="141">
        <v>34</v>
      </c>
      <c r="S76" s="137"/>
      <c r="T76" s="141"/>
      <c r="U76" s="141"/>
      <c r="V76" s="141"/>
      <c r="W76" s="141"/>
      <c r="X76" s="141"/>
      <c r="Y76" s="141"/>
      <c r="Z76" s="141"/>
      <c r="AA76" s="141"/>
      <c r="AB76" s="141"/>
      <c r="AC76" s="141"/>
    </row>
    <row r="77" spans="1:29" ht="15.75" customHeight="1">
      <c r="A77" s="298">
        <f t="shared" si="1"/>
        <v>76</v>
      </c>
      <c r="B77" s="302" t="s">
        <v>12784</v>
      </c>
      <c r="C77" s="302" t="s">
        <v>12785</v>
      </c>
      <c r="D77" s="303" t="s">
        <v>12534</v>
      </c>
      <c r="E77" s="303" t="s">
        <v>1293</v>
      </c>
      <c r="F77" s="303" t="s">
        <v>12547</v>
      </c>
      <c r="G77" s="318" t="s">
        <v>12786</v>
      </c>
      <c r="H77" s="298"/>
      <c r="I77" s="298"/>
      <c r="J77" s="300"/>
      <c r="K77" s="304" t="s">
        <v>12787</v>
      </c>
      <c r="N77" s="143"/>
      <c r="R77" s="138">
        <v>50</v>
      </c>
      <c r="T77" s="254"/>
      <c r="U77" s="254"/>
      <c r="V77" s="146"/>
      <c r="W77" s="146"/>
      <c r="X77" s="146"/>
      <c r="Y77" s="146"/>
      <c r="Z77" s="146"/>
      <c r="AA77" s="142"/>
      <c r="AB77" s="142"/>
      <c r="AC77" s="142"/>
    </row>
    <row r="78" spans="1:29" ht="15.75" customHeight="1">
      <c r="A78" s="298">
        <f t="shared" si="1"/>
        <v>77</v>
      </c>
      <c r="B78" s="312" t="s">
        <v>12788</v>
      </c>
      <c r="C78" s="315"/>
      <c r="D78" s="303" t="s">
        <v>12534</v>
      </c>
      <c r="E78" s="303" t="s">
        <v>1610</v>
      </c>
      <c r="F78" s="303" t="s">
        <v>12542</v>
      </c>
      <c r="G78" s="312" t="s">
        <v>12789</v>
      </c>
      <c r="H78" s="315"/>
      <c r="I78" s="315"/>
      <c r="J78" s="303"/>
      <c r="K78" s="310" t="s">
        <v>12790</v>
      </c>
      <c r="L78" s="30"/>
      <c r="M78" s="30"/>
      <c r="N78" s="30"/>
      <c r="O78" s="30"/>
      <c r="P78" s="30"/>
      <c r="Q78" s="30"/>
      <c r="R78" s="30">
        <v>77</v>
      </c>
      <c r="S78" s="30"/>
      <c r="T78" s="305"/>
      <c r="U78" s="305"/>
      <c r="V78" s="306"/>
      <c r="W78" s="306"/>
      <c r="X78" s="306"/>
      <c r="Y78" s="306"/>
      <c r="Z78" s="306"/>
      <c r="AA78" s="307"/>
      <c r="AB78" s="307"/>
      <c r="AC78" s="307"/>
    </row>
    <row r="79" spans="1:29" ht="15.75" customHeight="1">
      <c r="A79" s="298">
        <f t="shared" si="1"/>
        <v>78</v>
      </c>
      <c r="B79" s="312" t="s">
        <v>12791</v>
      </c>
      <c r="C79" s="315"/>
      <c r="D79" s="303" t="s">
        <v>12534</v>
      </c>
      <c r="E79" s="303" t="s">
        <v>1610</v>
      </c>
      <c r="F79" s="303" t="s">
        <v>12536</v>
      </c>
      <c r="G79" s="312" t="s">
        <v>12597</v>
      </c>
      <c r="H79" s="315"/>
      <c r="I79" s="315"/>
      <c r="J79" s="303"/>
      <c r="K79" s="310" t="s">
        <v>12792</v>
      </c>
      <c r="L79" s="30"/>
      <c r="M79" s="30"/>
      <c r="N79" s="30"/>
      <c r="O79" s="30"/>
      <c r="P79" s="30"/>
      <c r="Q79" s="30"/>
      <c r="R79" s="30">
        <v>99</v>
      </c>
      <c r="S79" s="30"/>
      <c r="T79" s="305"/>
      <c r="U79" s="305"/>
      <c r="V79" s="306"/>
      <c r="W79" s="306"/>
      <c r="X79" s="306"/>
      <c r="Y79" s="306"/>
      <c r="Z79" s="306"/>
      <c r="AA79" s="307"/>
      <c r="AB79" s="307"/>
      <c r="AC79" s="307"/>
    </row>
    <row r="80" spans="1:29" ht="15.75" customHeight="1">
      <c r="A80" s="298">
        <f t="shared" si="1"/>
        <v>79</v>
      </c>
      <c r="B80" s="302" t="s">
        <v>12793</v>
      </c>
      <c r="C80" s="302" t="s">
        <v>12794</v>
      </c>
      <c r="D80" s="303" t="s">
        <v>12534</v>
      </c>
      <c r="E80" s="303" t="s">
        <v>12541</v>
      </c>
      <c r="F80" s="303" t="s">
        <v>12541</v>
      </c>
      <c r="G80" s="299" t="s">
        <v>12795</v>
      </c>
      <c r="H80" s="298"/>
      <c r="I80" s="298"/>
      <c r="J80" s="300"/>
      <c r="K80" s="304" t="s">
        <v>12796</v>
      </c>
      <c r="L80" s="137"/>
      <c r="M80" s="137" t="s">
        <v>12566</v>
      </c>
      <c r="N80" s="143"/>
      <c r="O80" s="141"/>
      <c r="P80" s="141"/>
      <c r="Q80" s="141"/>
      <c r="R80" s="141">
        <v>29</v>
      </c>
      <c r="S80" s="137"/>
      <c r="T80" s="141"/>
      <c r="U80" s="141"/>
      <c r="V80" s="141"/>
      <c r="W80" s="141"/>
      <c r="X80" s="141"/>
      <c r="Y80" s="141"/>
      <c r="Z80" s="141"/>
      <c r="AA80" s="141"/>
      <c r="AB80" s="141"/>
      <c r="AC80" s="141"/>
    </row>
    <row r="81" spans="1:29" ht="15.75" customHeight="1">
      <c r="A81" s="298">
        <f t="shared" si="1"/>
        <v>80</v>
      </c>
      <c r="B81" s="302" t="s">
        <v>12797</v>
      </c>
      <c r="C81" s="302" t="s">
        <v>12798</v>
      </c>
      <c r="D81" s="303" t="s">
        <v>12534</v>
      </c>
      <c r="E81" s="303" t="s">
        <v>12541</v>
      </c>
      <c r="F81" s="303" t="s">
        <v>12541</v>
      </c>
      <c r="G81" s="299" t="s">
        <v>12799</v>
      </c>
      <c r="H81" s="298"/>
      <c r="I81" s="298"/>
      <c r="J81" s="300"/>
      <c r="K81" s="304" t="s">
        <v>12800</v>
      </c>
      <c r="L81" s="137"/>
      <c r="M81" s="137" t="s">
        <v>12566</v>
      </c>
      <c r="N81" s="143"/>
      <c r="O81" s="141"/>
      <c r="P81" s="141"/>
      <c r="Q81" s="141"/>
      <c r="R81" s="141">
        <v>108</v>
      </c>
      <c r="S81" s="137"/>
      <c r="T81" s="141"/>
      <c r="U81" s="141"/>
      <c r="V81" s="141"/>
      <c r="W81" s="141"/>
      <c r="X81" s="141"/>
      <c r="Y81" s="141"/>
      <c r="Z81" s="141"/>
      <c r="AA81" s="141"/>
      <c r="AB81" s="141"/>
      <c r="AC81" s="141"/>
    </row>
    <row r="82" spans="1:29" ht="15.75" customHeight="1">
      <c r="A82" s="298">
        <f t="shared" si="1"/>
        <v>81</v>
      </c>
      <c r="B82" s="312" t="s">
        <v>12801</v>
      </c>
      <c r="C82" s="302"/>
      <c r="D82" s="303" t="s">
        <v>12534</v>
      </c>
      <c r="E82" s="303" t="s">
        <v>12702</v>
      </c>
      <c r="F82" s="303" t="s">
        <v>12557</v>
      </c>
      <c r="G82" s="312" t="s">
        <v>12802</v>
      </c>
      <c r="H82" s="298"/>
      <c r="I82" s="298"/>
      <c r="J82" s="300"/>
      <c r="K82" s="313" t="s">
        <v>12803</v>
      </c>
      <c r="N82" s="143"/>
      <c r="R82" s="138">
        <v>51</v>
      </c>
      <c r="T82" s="254"/>
      <c r="U82" s="254"/>
      <c r="V82" s="146"/>
      <c r="W82" s="146"/>
      <c r="X82" s="146"/>
      <c r="Y82" s="146"/>
      <c r="Z82" s="146"/>
      <c r="AA82" s="142"/>
      <c r="AB82" s="142"/>
      <c r="AC82" s="142"/>
    </row>
    <row r="83" spans="1:29" ht="15.75" customHeight="1">
      <c r="A83" s="298">
        <f t="shared" si="1"/>
        <v>82</v>
      </c>
      <c r="B83" s="312" t="s">
        <v>12804</v>
      </c>
      <c r="C83" s="315"/>
      <c r="D83" s="303" t="s">
        <v>12534</v>
      </c>
      <c r="E83" s="303" t="s">
        <v>1608</v>
      </c>
      <c r="F83" s="303" t="s">
        <v>12547</v>
      </c>
      <c r="G83" s="312" t="s">
        <v>12805</v>
      </c>
      <c r="H83" s="315"/>
      <c r="I83" s="315"/>
      <c r="J83" s="303"/>
      <c r="K83" s="310" t="s">
        <v>12806</v>
      </c>
      <c r="L83" s="30"/>
      <c r="M83" s="30"/>
      <c r="N83" s="30"/>
      <c r="O83" s="30"/>
      <c r="P83" s="30"/>
      <c r="Q83" s="30"/>
      <c r="R83" s="30">
        <v>75</v>
      </c>
      <c r="S83" s="30"/>
      <c r="T83" s="305"/>
      <c r="U83" s="305"/>
      <c r="V83" s="306"/>
      <c r="W83" s="306"/>
      <c r="X83" s="306"/>
      <c r="Y83" s="306"/>
      <c r="Z83" s="306"/>
      <c r="AA83" s="307"/>
      <c r="AB83" s="307"/>
      <c r="AC83" s="307"/>
    </row>
    <row r="84" spans="1:29" ht="15.75" customHeight="1">
      <c r="A84" s="298">
        <f t="shared" si="1"/>
        <v>83</v>
      </c>
      <c r="B84" s="302" t="s">
        <v>12807</v>
      </c>
      <c r="C84" s="302" t="s">
        <v>12808</v>
      </c>
      <c r="D84" s="303" t="s">
        <v>12534</v>
      </c>
      <c r="E84" s="303" t="s">
        <v>1244</v>
      </c>
      <c r="F84" s="303" t="s">
        <v>12542</v>
      </c>
      <c r="G84" s="312" t="s">
        <v>12747</v>
      </c>
      <c r="H84" s="298"/>
      <c r="I84" s="298"/>
      <c r="J84" s="300"/>
      <c r="K84" s="304" t="s">
        <v>12809</v>
      </c>
      <c r="L84" s="30"/>
      <c r="M84" s="30"/>
      <c r="N84" s="30"/>
      <c r="O84" s="30"/>
      <c r="P84" s="30"/>
      <c r="Q84" s="30"/>
      <c r="R84" s="30">
        <v>69</v>
      </c>
      <c r="S84" s="30"/>
      <c r="T84" s="305"/>
      <c r="U84" s="305"/>
      <c r="V84" s="306"/>
      <c r="W84" s="306"/>
      <c r="X84" s="306"/>
      <c r="Y84" s="306"/>
      <c r="Z84" s="306"/>
      <c r="AA84" s="307"/>
      <c r="AB84" s="307"/>
      <c r="AC84" s="307"/>
    </row>
    <row r="85" spans="1:29" ht="15.75" customHeight="1">
      <c r="A85" s="298">
        <f t="shared" si="1"/>
        <v>84</v>
      </c>
      <c r="B85" s="303" t="s">
        <v>12810</v>
      </c>
      <c r="C85" s="303"/>
      <c r="D85" s="303" t="s">
        <v>12569</v>
      </c>
      <c r="E85" s="298" t="s">
        <v>12644</v>
      </c>
      <c r="F85" s="298" t="s">
        <v>12644</v>
      </c>
      <c r="G85" s="299" t="s">
        <v>12644</v>
      </c>
      <c r="H85" s="298"/>
      <c r="I85" s="298"/>
      <c r="J85" s="300"/>
      <c r="K85" s="314" t="s">
        <v>12811</v>
      </c>
      <c r="L85" s="141" t="s">
        <v>12812</v>
      </c>
      <c r="M85" s="137" t="s">
        <v>12566</v>
      </c>
      <c r="N85" s="138"/>
      <c r="Q85" s="138" t="b">
        <v>0</v>
      </c>
      <c r="R85" s="138">
        <v>3</v>
      </c>
      <c r="S85" s="138" t="s">
        <v>12584</v>
      </c>
    </row>
    <row r="86" spans="1:29" ht="15.75" customHeight="1">
      <c r="A86" s="298">
        <f t="shared" si="1"/>
        <v>85</v>
      </c>
      <c r="B86" s="312" t="s">
        <v>12813</v>
      </c>
      <c r="C86" s="315"/>
      <c r="D86" s="303" t="s">
        <v>12534</v>
      </c>
      <c r="E86" s="303" t="s">
        <v>1610</v>
      </c>
      <c r="F86" s="303" t="s">
        <v>12542</v>
      </c>
      <c r="G86" s="312" t="s">
        <v>12814</v>
      </c>
      <c r="H86" s="315"/>
      <c r="I86" s="315"/>
      <c r="J86" s="303"/>
      <c r="K86" s="310" t="s">
        <v>12815</v>
      </c>
      <c r="L86" s="30"/>
      <c r="M86" s="30"/>
      <c r="N86" s="30"/>
      <c r="O86" s="30"/>
      <c r="P86" s="30"/>
      <c r="Q86" s="30"/>
      <c r="R86" s="30">
        <v>78</v>
      </c>
      <c r="S86" s="30"/>
      <c r="T86" s="305"/>
      <c r="U86" s="305"/>
      <c r="V86" s="306"/>
      <c r="W86" s="306"/>
      <c r="X86" s="306"/>
      <c r="Y86" s="306"/>
      <c r="Z86" s="306"/>
      <c r="AA86" s="307"/>
      <c r="AB86" s="307"/>
      <c r="AC86" s="307"/>
    </row>
    <row r="87" spans="1:29" ht="15.75" customHeight="1">
      <c r="A87" s="298">
        <f t="shared" si="1"/>
        <v>86</v>
      </c>
      <c r="B87" s="302" t="s">
        <v>12816</v>
      </c>
      <c r="C87" s="302" t="s">
        <v>12817</v>
      </c>
      <c r="D87" s="303" t="s">
        <v>12534</v>
      </c>
      <c r="E87" s="303" t="s">
        <v>12773</v>
      </c>
      <c r="F87" s="303" t="s">
        <v>12557</v>
      </c>
      <c r="G87" s="299" t="s">
        <v>12773</v>
      </c>
      <c r="H87" s="298"/>
      <c r="I87" s="298"/>
      <c r="J87" s="300"/>
      <c r="K87" s="304" t="s">
        <v>12818</v>
      </c>
      <c r="L87" s="330"/>
      <c r="M87" s="327"/>
      <c r="N87" s="328"/>
      <c r="O87" s="329"/>
      <c r="P87" s="329"/>
      <c r="Q87" s="30"/>
      <c r="R87" s="329">
        <v>62</v>
      </c>
      <c r="S87" s="137"/>
      <c r="T87" s="329"/>
      <c r="U87" s="329"/>
      <c r="V87" s="329"/>
      <c r="W87" s="329"/>
      <c r="X87" s="329"/>
      <c r="Y87" s="329"/>
      <c r="Z87" s="329"/>
      <c r="AA87" s="329"/>
      <c r="AB87" s="329"/>
      <c r="AC87" s="329"/>
    </row>
    <row r="88" spans="1:29" ht="15.75" customHeight="1">
      <c r="A88" s="298">
        <f t="shared" si="1"/>
        <v>87</v>
      </c>
      <c r="B88" s="302" t="s">
        <v>12819</v>
      </c>
      <c r="C88" s="302" t="s">
        <v>12819</v>
      </c>
      <c r="D88" s="303" t="s">
        <v>12534</v>
      </c>
      <c r="E88" s="303" t="s">
        <v>12536</v>
      </c>
      <c r="F88" s="303" t="s">
        <v>12536</v>
      </c>
      <c r="G88" s="303" t="s">
        <v>12536</v>
      </c>
      <c r="H88" s="33"/>
      <c r="I88" s="33"/>
      <c r="J88" s="33"/>
      <c r="K88" s="313" t="s">
        <v>12820</v>
      </c>
      <c r="L88" s="30"/>
      <c r="M88" s="30"/>
      <c r="N88" s="30"/>
      <c r="O88" s="30"/>
      <c r="P88" s="30"/>
      <c r="Q88" s="30"/>
      <c r="R88" s="30">
        <v>115</v>
      </c>
      <c r="S88" s="30"/>
      <c r="T88" s="311"/>
      <c r="U88" s="305"/>
      <c r="V88" s="306"/>
      <c r="W88" s="306"/>
      <c r="X88" s="306"/>
      <c r="Y88" s="306"/>
      <c r="Z88" s="306"/>
      <c r="AA88" s="307"/>
      <c r="AB88" s="307"/>
      <c r="AC88" s="307"/>
    </row>
    <row r="89" spans="1:29" ht="15.75" customHeight="1">
      <c r="A89" s="298">
        <f t="shared" si="1"/>
        <v>88</v>
      </c>
      <c r="B89" s="302" t="s">
        <v>12821</v>
      </c>
      <c r="C89" s="302" t="s">
        <v>12822</v>
      </c>
      <c r="D89" s="303" t="s">
        <v>12534</v>
      </c>
      <c r="E89" s="303" t="s">
        <v>12552</v>
      </c>
      <c r="F89" s="303" t="s">
        <v>12557</v>
      </c>
      <c r="G89" s="299" t="s">
        <v>12823</v>
      </c>
      <c r="H89" s="298"/>
      <c r="I89" s="298"/>
      <c r="J89" s="300"/>
      <c r="K89" s="304" t="s">
        <v>12824</v>
      </c>
      <c r="L89" s="141"/>
      <c r="M89" s="142"/>
      <c r="N89" s="143"/>
      <c r="O89" s="141"/>
      <c r="P89" s="141"/>
      <c r="R89" s="141">
        <v>60</v>
      </c>
      <c r="S89" s="137"/>
      <c r="T89" s="141"/>
      <c r="U89" s="141"/>
      <c r="V89" s="141"/>
      <c r="W89" s="141"/>
      <c r="X89" s="141"/>
      <c r="Y89" s="141"/>
      <c r="Z89" s="141"/>
      <c r="AA89" s="141"/>
      <c r="AB89" s="141"/>
      <c r="AC89" s="141"/>
    </row>
    <row r="90" spans="1:29" ht="15.75" customHeight="1">
      <c r="A90" s="298">
        <f t="shared" si="1"/>
        <v>89</v>
      </c>
      <c r="B90" s="312" t="s">
        <v>12825</v>
      </c>
      <c r="C90" s="315"/>
      <c r="D90" s="303" t="s">
        <v>12534</v>
      </c>
      <c r="E90" s="303" t="s">
        <v>1608</v>
      </c>
      <c r="F90" s="303" t="s">
        <v>12547</v>
      </c>
      <c r="G90" s="312" t="s">
        <v>12677</v>
      </c>
      <c r="H90" s="315"/>
      <c r="I90" s="315"/>
      <c r="J90" s="303"/>
      <c r="K90" s="310" t="s">
        <v>12826</v>
      </c>
      <c r="L90" s="30"/>
      <c r="M90" s="30"/>
      <c r="N90" s="30"/>
      <c r="O90" s="30"/>
      <c r="P90" s="30"/>
      <c r="Q90" s="30"/>
      <c r="R90" s="30">
        <v>76</v>
      </c>
      <c r="S90" s="30"/>
      <c r="T90" s="305"/>
      <c r="U90" s="305"/>
      <c r="V90" s="306"/>
      <c r="W90" s="306"/>
      <c r="X90" s="306"/>
      <c r="Y90" s="306"/>
      <c r="Z90" s="306"/>
      <c r="AA90" s="307"/>
      <c r="AB90" s="307"/>
      <c r="AC90" s="307"/>
    </row>
    <row r="91" spans="1:29" ht="15.75" customHeight="1">
      <c r="A91" s="298">
        <f t="shared" si="1"/>
        <v>90</v>
      </c>
      <c r="B91" s="302" t="s">
        <v>12827</v>
      </c>
      <c r="C91" s="302" t="s">
        <v>12828</v>
      </c>
      <c r="D91" s="303" t="s">
        <v>12534</v>
      </c>
      <c r="E91" s="303" t="s">
        <v>12773</v>
      </c>
      <c r="F91" s="303" t="s">
        <v>12557</v>
      </c>
      <c r="G91" s="299" t="s">
        <v>12773</v>
      </c>
      <c r="H91" s="298"/>
      <c r="I91" s="298"/>
      <c r="J91" s="300"/>
      <c r="K91" s="304" t="s">
        <v>12829</v>
      </c>
      <c r="L91" s="330"/>
      <c r="M91" s="327"/>
      <c r="N91" s="328"/>
      <c r="O91" s="329"/>
      <c r="P91" s="329"/>
      <c r="Q91" s="30"/>
      <c r="R91" s="329">
        <v>63</v>
      </c>
      <c r="S91" s="137"/>
      <c r="T91" s="329"/>
      <c r="U91" s="329"/>
      <c r="V91" s="329"/>
      <c r="W91" s="329"/>
      <c r="X91" s="329"/>
      <c r="Y91" s="329"/>
      <c r="Z91" s="329"/>
      <c r="AA91" s="329"/>
      <c r="AB91" s="329"/>
      <c r="AC91" s="329"/>
    </row>
    <row r="92" spans="1:29" ht="15.75" customHeight="1">
      <c r="A92" s="298">
        <f t="shared" si="1"/>
        <v>91</v>
      </c>
      <c r="B92" s="303" t="s">
        <v>12830</v>
      </c>
      <c r="C92" s="303"/>
      <c r="D92" s="303" t="s">
        <v>12569</v>
      </c>
      <c r="E92" s="303" t="s">
        <v>12588</v>
      </c>
      <c r="F92" s="303" t="s">
        <v>12588</v>
      </c>
      <c r="G92" s="299" t="s">
        <v>12831</v>
      </c>
      <c r="H92" s="298"/>
      <c r="I92" s="298"/>
      <c r="J92" s="313" t="s">
        <v>12832</v>
      </c>
      <c r="K92" s="314" t="s">
        <v>12833</v>
      </c>
      <c r="L92" s="141" t="s">
        <v>12565</v>
      </c>
      <c r="M92" s="137" t="s">
        <v>12566</v>
      </c>
      <c r="N92" s="138"/>
      <c r="O92" s="137"/>
      <c r="P92" s="137"/>
      <c r="Q92" s="138" t="b">
        <v>0</v>
      </c>
      <c r="R92" s="137">
        <v>19</v>
      </c>
      <c r="S92" s="138" t="s">
        <v>12567</v>
      </c>
      <c r="T92" s="137"/>
      <c r="U92" s="137"/>
      <c r="V92" s="137"/>
      <c r="W92" s="137"/>
      <c r="X92" s="137"/>
      <c r="Y92" s="137"/>
      <c r="Z92" s="137"/>
      <c r="AA92" s="137"/>
      <c r="AB92" s="137"/>
      <c r="AC92" s="137"/>
    </row>
    <row r="93" spans="1:29" ht="15.75" customHeight="1">
      <c r="A93" s="298">
        <f t="shared" si="1"/>
        <v>92</v>
      </c>
      <c r="B93" s="302" t="s">
        <v>12834</v>
      </c>
      <c r="C93" s="302" t="s">
        <v>12834</v>
      </c>
      <c r="D93" s="303" t="s">
        <v>12534</v>
      </c>
      <c r="E93" s="308" t="s">
        <v>12835</v>
      </c>
      <c r="F93" s="309" t="s">
        <v>12542</v>
      </c>
      <c r="G93" s="332"/>
      <c r="H93" s="33"/>
      <c r="I93" s="33"/>
      <c r="J93" s="33"/>
      <c r="K93" s="313" t="s">
        <v>12836</v>
      </c>
      <c r="L93" s="30"/>
      <c r="M93" s="30"/>
      <c r="N93" s="30"/>
      <c r="O93" s="30"/>
      <c r="P93" s="30"/>
      <c r="Q93" s="30"/>
      <c r="R93" s="30">
        <v>114</v>
      </c>
      <c r="S93" s="30"/>
      <c r="T93" s="311"/>
      <c r="U93" s="305"/>
      <c r="V93" s="306"/>
      <c r="W93" s="306"/>
      <c r="X93" s="306"/>
      <c r="Y93" s="306"/>
      <c r="Z93" s="306"/>
      <c r="AA93" s="307"/>
      <c r="AB93" s="307"/>
      <c r="AC93" s="307"/>
    </row>
    <row r="94" spans="1:29" ht="15.75" customHeight="1">
      <c r="A94" s="298">
        <f t="shared" si="1"/>
        <v>93</v>
      </c>
      <c r="B94" s="312" t="s">
        <v>12837</v>
      </c>
      <c r="C94" s="315"/>
      <c r="D94" s="303" t="s">
        <v>12534</v>
      </c>
      <c r="E94" s="303" t="s">
        <v>12576</v>
      </c>
      <c r="F94" s="303" t="s">
        <v>12542</v>
      </c>
      <c r="G94" s="312" t="s">
        <v>12838</v>
      </c>
      <c r="H94" s="315"/>
      <c r="I94" s="315"/>
      <c r="J94" s="303"/>
      <c r="K94" s="310" t="s">
        <v>12839</v>
      </c>
      <c r="L94" s="30"/>
      <c r="M94" s="30"/>
      <c r="N94" s="30"/>
      <c r="O94" s="30"/>
      <c r="P94" s="30"/>
      <c r="Q94" s="30"/>
      <c r="R94" s="30">
        <v>90</v>
      </c>
      <c r="S94" s="30"/>
      <c r="T94" s="305"/>
      <c r="U94" s="305"/>
      <c r="V94" s="306"/>
      <c r="W94" s="306"/>
      <c r="X94" s="306"/>
      <c r="Y94" s="306"/>
      <c r="Z94" s="306"/>
      <c r="AA94" s="307"/>
      <c r="AB94" s="307"/>
      <c r="AC94" s="307"/>
    </row>
    <row r="95" spans="1:29" ht="15.75" customHeight="1">
      <c r="A95" s="298">
        <f t="shared" ref="A95:A122" si="2">ROW()-1</f>
        <v>94</v>
      </c>
      <c r="B95" s="312" t="s">
        <v>12840</v>
      </c>
      <c r="C95" s="315"/>
      <c r="D95" s="303" t="s">
        <v>12534</v>
      </c>
      <c r="E95" s="303" t="s">
        <v>12576</v>
      </c>
      <c r="F95" s="303" t="s">
        <v>12542</v>
      </c>
      <c r="G95" s="312" t="s">
        <v>12625</v>
      </c>
      <c r="H95" s="315"/>
      <c r="I95" s="315"/>
      <c r="J95" s="303"/>
      <c r="K95" s="310" t="s">
        <v>12841</v>
      </c>
      <c r="L95" s="30"/>
      <c r="M95" s="30"/>
      <c r="N95" s="30"/>
      <c r="O95" s="30"/>
      <c r="P95" s="30"/>
      <c r="Q95" s="30"/>
      <c r="R95" s="30">
        <v>92</v>
      </c>
      <c r="S95" s="30"/>
      <c r="T95" s="305"/>
      <c r="U95" s="305"/>
      <c r="V95" s="306"/>
      <c r="W95" s="306"/>
      <c r="X95" s="306"/>
      <c r="Y95" s="306"/>
      <c r="Z95" s="306"/>
      <c r="AA95" s="307"/>
      <c r="AB95" s="307"/>
      <c r="AC95" s="307"/>
    </row>
    <row r="96" spans="1:29" ht="15.75" customHeight="1">
      <c r="A96" s="298">
        <f t="shared" si="2"/>
        <v>95</v>
      </c>
      <c r="B96" s="312" t="s">
        <v>12842</v>
      </c>
      <c r="C96" s="319"/>
      <c r="D96" s="303" t="s">
        <v>12534</v>
      </c>
      <c r="E96" s="303" t="s">
        <v>12621</v>
      </c>
      <c r="F96" s="309" t="s">
        <v>12557</v>
      </c>
      <c r="G96" s="312" t="s">
        <v>12750</v>
      </c>
      <c r="H96" s="33"/>
      <c r="I96" s="33"/>
      <c r="J96" s="33"/>
      <c r="K96" s="313" t="s">
        <v>12843</v>
      </c>
      <c r="L96" s="30"/>
      <c r="M96" s="30"/>
      <c r="N96" s="30"/>
      <c r="O96" s="30"/>
      <c r="P96" s="30"/>
      <c r="Q96" s="30"/>
      <c r="R96" s="30">
        <v>47</v>
      </c>
      <c r="S96" s="30"/>
      <c r="T96" s="305"/>
      <c r="U96" s="305"/>
      <c r="V96" s="306"/>
      <c r="W96" s="306"/>
      <c r="X96" s="306"/>
      <c r="Y96" s="306"/>
      <c r="Z96" s="306"/>
      <c r="AA96" s="307"/>
      <c r="AB96" s="307"/>
      <c r="AC96" s="307"/>
    </row>
    <row r="97" spans="1:29" ht="15.75" customHeight="1">
      <c r="A97" s="298">
        <f t="shared" si="2"/>
        <v>96</v>
      </c>
      <c r="B97" s="312" t="s">
        <v>12842</v>
      </c>
      <c r="C97" s="253"/>
      <c r="D97" s="303" t="s">
        <v>12534</v>
      </c>
      <c r="E97" s="253" t="s">
        <v>12621</v>
      </c>
      <c r="F97" s="303" t="s">
        <v>12557</v>
      </c>
      <c r="G97" s="312" t="s">
        <v>12750</v>
      </c>
      <c r="H97" s="253"/>
      <c r="I97" s="253"/>
      <c r="J97" s="253"/>
      <c r="K97" s="313" t="s">
        <v>12844</v>
      </c>
      <c r="L97"/>
      <c r="M97"/>
      <c r="N97"/>
      <c r="O97"/>
      <c r="P97"/>
      <c r="Q97"/>
      <c r="R97">
        <v>58</v>
      </c>
      <c r="S97"/>
      <c r="T97"/>
      <c r="U97"/>
      <c r="V97"/>
      <c r="W97"/>
      <c r="X97"/>
      <c r="Y97"/>
      <c r="Z97"/>
      <c r="AA97"/>
      <c r="AB97"/>
      <c r="AC97"/>
    </row>
    <row r="98" spans="1:29" ht="15.75" customHeight="1">
      <c r="A98" s="298">
        <f t="shared" si="2"/>
        <v>97</v>
      </c>
      <c r="B98" s="302" t="s">
        <v>12845</v>
      </c>
      <c r="C98" s="302" t="s">
        <v>12846</v>
      </c>
      <c r="D98" s="303" t="s">
        <v>12534</v>
      </c>
      <c r="E98" s="303" t="s">
        <v>12541</v>
      </c>
      <c r="F98" s="303" t="s">
        <v>12541</v>
      </c>
      <c r="G98" s="299" t="s">
        <v>12847</v>
      </c>
      <c r="H98" s="298"/>
      <c r="I98" s="298"/>
      <c r="J98" s="300"/>
      <c r="K98" s="304" t="s">
        <v>12848</v>
      </c>
      <c r="L98" s="137"/>
      <c r="M98" s="137" t="s">
        <v>12566</v>
      </c>
      <c r="N98" s="143"/>
      <c r="O98" s="141"/>
      <c r="P98" s="141"/>
      <c r="Q98" s="141"/>
      <c r="R98" s="141">
        <v>32</v>
      </c>
      <c r="S98" s="137"/>
      <c r="T98" s="141"/>
      <c r="U98" s="141"/>
      <c r="V98" s="141"/>
      <c r="W98" s="141"/>
      <c r="X98" s="141"/>
      <c r="Y98" s="141"/>
      <c r="Z98" s="141"/>
      <c r="AA98" s="141"/>
      <c r="AB98" s="141"/>
      <c r="AC98" s="141"/>
    </row>
    <row r="99" spans="1:29" ht="15.75" customHeight="1">
      <c r="A99" s="298">
        <f t="shared" si="2"/>
        <v>98</v>
      </c>
      <c r="B99" s="312" t="s">
        <v>12849</v>
      </c>
      <c r="C99" s="319"/>
      <c r="D99" s="303" t="s">
        <v>12534</v>
      </c>
      <c r="E99" s="303" t="s">
        <v>12556</v>
      </c>
      <c r="F99" s="309" t="s">
        <v>12557</v>
      </c>
      <c r="G99" s="312" t="s">
        <v>12850</v>
      </c>
      <c r="H99" s="33"/>
      <c r="I99" s="33"/>
      <c r="J99" s="33"/>
      <c r="K99" s="313" t="s">
        <v>12851</v>
      </c>
      <c r="L99" s="30"/>
      <c r="M99" s="30"/>
      <c r="N99" s="30"/>
      <c r="O99" s="30"/>
      <c r="P99" s="30"/>
      <c r="Q99" s="30"/>
      <c r="R99" s="30">
        <v>44</v>
      </c>
      <c r="S99" s="30"/>
      <c r="T99" s="305"/>
      <c r="U99" s="305"/>
      <c r="V99" s="306"/>
      <c r="W99" s="306"/>
      <c r="X99" s="306"/>
      <c r="Y99" s="306"/>
      <c r="Z99" s="306"/>
      <c r="AA99" s="307"/>
      <c r="AB99" s="307"/>
      <c r="AC99" s="307"/>
    </row>
    <row r="100" spans="1:29" ht="15.75" customHeight="1">
      <c r="A100" s="298">
        <f t="shared" si="2"/>
        <v>99</v>
      </c>
      <c r="B100" s="302" t="s">
        <v>12852</v>
      </c>
      <c r="C100" s="302" t="s">
        <v>12853</v>
      </c>
      <c r="D100" s="303" t="s">
        <v>12534</v>
      </c>
      <c r="E100" s="303" t="s">
        <v>12536</v>
      </c>
      <c r="F100" s="303" t="s">
        <v>12536</v>
      </c>
      <c r="G100" s="299" t="s">
        <v>12537</v>
      </c>
      <c r="H100" s="33"/>
      <c r="I100" s="33"/>
      <c r="J100" s="33"/>
      <c r="K100" s="313" t="s">
        <v>12854</v>
      </c>
      <c r="L100" s="30"/>
      <c r="M100" s="30"/>
      <c r="N100" s="30"/>
      <c r="O100" s="30"/>
      <c r="P100" s="30"/>
      <c r="Q100" s="30"/>
      <c r="R100" s="30">
        <v>112</v>
      </c>
      <c r="S100" s="30"/>
      <c r="T100" s="311"/>
      <c r="U100" s="305"/>
      <c r="V100" s="306"/>
      <c r="W100" s="306"/>
      <c r="X100" s="306"/>
      <c r="Y100" s="306"/>
      <c r="Z100" s="306"/>
      <c r="AA100" s="307"/>
      <c r="AB100" s="307"/>
      <c r="AC100" s="307"/>
    </row>
    <row r="101" spans="1:29" ht="15.75" customHeight="1">
      <c r="A101" s="298">
        <f t="shared" si="2"/>
        <v>100</v>
      </c>
      <c r="B101" s="302" t="s">
        <v>12855</v>
      </c>
      <c r="C101" s="302" t="s">
        <v>12856</v>
      </c>
      <c r="D101" s="303" t="s">
        <v>12534</v>
      </c>
      <c r="E101" s="303" t="s">
        <v>12541</v>
      </c>
      <c r="F101" s="303" t="s">
        <v>12541</v>
      </c>
      <c r="G101" s="299" t="s">
        <v>12543</v>
      </c>
      <c r="H101" s="298"/>
      <c r="I101" s="298"/>
      <c r="J101" s="300"/>
      <c r="K101" s="304" t="s">
        <v>12857</v>
      </c>
      <c r="L101" s="137"/>
      <c r="M101" s="137" t="s">
        <v>12566</v>
      </c>
      <c r="N101" s="143"/>
      <c r="O101" s="141"/>
      <c r="P101" s="141"/>
      <c r="Q101" s="141"/>
      <c r="R101" s="141">
        <v>39</v>
      </c>
      <c r="S101" s="137"/>
      <c r="T101" s="141"/>
      <c r="U101" s="141"/>
      <c r="V101" s="141"/>
      <c r="W101" s="141"/>
      <c r="X101" s="141"/>
      <c r="Y101" s="141"/>
      <c r="Z101" s="141"/>
      <c r="AA101" s="141"/>
      <c r="AB101" s="141"/>
      <c r="AC101" s="141"/>
    </row>
    <row r="102" spans="1:29" ht="15.75" customHeight="1">
      <c r="A102" s="298">
        <f t="shared" si="2"/>
        <v>101</v>
      </c>
      <c r="B102" s="303" t="s">
        <v>12858</v>
      </c>
      <c r="C102" s="303"/>
      <c r="D102" s="303" t="s">
        <v>12569</v>
      </c>
      <c r="E102" s="303" t="s">
        <v>12580</v>
      </c>
      <c r="F102" s="303" t="s">
        <v>12580</v>
      </c>
      <c r="G102" s="299" t="s">
        <v>12581</v>
      </c>
      <c r="H102" s="298"/>
      <c r="I102" s="298"/>
      <c r="J102" s="300"/>
      <c r="K102" s="314" t="s">
        <v>12859</v>
      </c>
      <c r="L102" s="141" t="s">
        <v>12583</v>
      </c>
      <c r="M102" s="137" t="s">
        <v>12566</v>
      </c>
      <c r="N102" s="138"/>
      <c r="Q102" s="138" t="b">
        <v>0</v>
      </c>
      <c r="R102" s="138">
        <v>12</v>
      </c>
      <c r="S102" s="138" t="s">
        <v>12584</v>
      </c>
    </row>
    <row r="103" spans="1:29" ht="15.75" customHeight="1">
      <c r="A103" s="298">
        <f t="shared" si="2"/>
        <v>102</v>
      </c>
      <c r="B103" s="312" t="s">
        <v>12860</v>
      </c>
      <c r="C103" s="315" t="s">
        <v>12861</v>
      </c>
      <c r="D103" s="303" t="s">
        <v>12534</v>
      </c>
      <c r="E103" s="303" t="s">
        <v>12576</v>
      </c>
      <c r="F103" s="303" t="s">
        <v>12542</v>
      </c>
      <c r="G103" s="324" t="s">
        <v>12862</v>
      </c>
      <c r="H103" s="315"/>
      <c r="I103" s="315"/>
      <c r="J103" s="303"/>
      <c r="K103" s="313" t="s">
        <v>12863</v>
      </c>
      <c r="L103" s="30"/>
      <c r="M103" s="30"/>
      <c r="N103" s="30"/>
      <c r="O103" s="30"/>
      <c r="P103" s="30"/>
      <c r="Q103" s="30"/>
      <c r="R103" s="30">
        <v>89</v>
      </c>
      <c r="S103" s="30"/>
      <c r="T103" s="305"/>
      <c r="U103" s="305"/>
      <c r="V103" s="306"/>
      <c r="W103" s="306"/>
      <c r="X103" s="306"/>
      <c r="Y103" s="306"/>
      <c r="Z103" s="306"/>
      <c r="AA103" s="307"/>
      <c r="AB103" s="307"/>
      <c r="AC103" s="307"/>
    </row>
    <row r="104" spans="1:29" ht="15.75" customHeight="1">
      <c r="A104" s="298">
        <f t="shared" si="2"/>
        <v>103</v>
      </c>
      <c r="B104" s="319" t="s">
        <v>12835</v>
      </c>
      <c r="C104" s="319" t="s">
        <v>12835</v>
      </c>
      <c r="D104" s="303" t="s">
        <v>12561</v>
      </c>
      <c r="E104" s="308" t="s">
        <v>12864</v>
      </c>
      <c r="F104" s="309" t="s">
        <v>12864</v>
      </c>
      <c r="G104" s="33" t="s">
        <v>12864</v>
      </c>
      <c r="H104" s="33"/>
      <c r="I104" s="33"/>
      <c r="J104" s="33"/>
      <c r="K104" s="310" t="s">
        <v>12549</v>
      </c>
      <c r="L104" s="30"/>
      <c r="M104" s="30"/>
      <c r="N104" s="30"/>
      <c r="O104" s="30"/>
      <c r="P104" s="30"/>
      <c r="Q104" s="30"/>
      <c r="R104" s="30">
        <v>27</v>
      </c>
      <c r="S104" s="30"/>
      <c r="T104" s="311"/>
      <c r="U104" s="305"/>
      <c r="V104" s="306"/>
      <c r="W104" s="306"/>
      <c r="X104" s="306"/>
      <c r="Y104" s="306"/>
      <c r="Z104" s="306"/>
      <c r="AA104" s="307"/>
      <c r="AB104" s="307"/>
      <c r="AC104" s="307"/>
    </row>
    <row r="105" spans="1:29" ht="15.75" customHeight="1">
      <c r="A105" s="298">
        <f t="shared" si="2"/>
        <v>104</v>
      </c>
      <c r="B105" s="312" t="s">
        <v>12865</v>
      </c>
      <c r="C105" s="315"/>
      <c r="D105" s="303" t="s">
        <v>12534</v>
      </c>
      <c r="E105" s="303" t="s">
        <v>12576</v>
      </c>
      <c r="F105" s="303" t="s">
        <v>12542</v>
      </c>
      <c r="G105" s="312" t="s">
        <v>12577</v>
      </c>
      <c r="H105" s="315"/>
      <c r="I105" s="315"/>
      <c r="J105" s="303"/>
      <c r="K105" s="310" t="s">
        <v>12866</v>
      </c>
      <c r="L105" s="30"/>
      <c r="M105" s="30"/>
      <c r="N105" s="30"/>
      <c r="O105" s="30"/>
      <c r="P105" s="30"/>
      <c r="Q105" s="30"/>
      <c r="R105" s="30">
        <v>95</v>
      </c>
      <c r="S105" s="30"/>
      <c r="T105" s="305"/>
      <c r="U105" s="305"/>
      <c r="V105" s="306"/>
      <c r="W105" s="306"/>
      <c r="X105" s="306"/>
      <c r="Y105" s="306"/>
      <c r="Z105" s="306"/>
      <c r="AA105" s="307"/>
      <c r="AB105" s="307"/>
      <c r="AC105" s="307"/>
    </row>
    <row r="106" spans="1:29" ht="15.75" customHeight="1">
      <c r="A106" s="298">
        <f t="shared" si="2"/>
        <v>105</v>
      </c>
      <c r="B106" s="302" t="s">
        <v>12867</v>
      </c>
      <c r="C106" s="302" t="s">
        <v>12868</v>
      </c>
      <c r="D106" s="303" t="s">
        <v>12534</v>
      </c>
      <c r="E106" s="303" t="s">
        <v>12541</v>
      </c>
      <c r="F106" s="303" t="s">
        <v>12541</v>
      </c>
      <c r="G106" s="303" t="s">
        <v>12869</v>
      </c>
      <c r="H106" s="298"/>
      <c r="I106" s="298"/>
      <c r="J106" s="300"/>
      <c r="K106" s="304" t="s">
        <v>12870</v>
      </c>
      <c r="L106" s="141"/>
      <c r="M106" s="137" t="s">
        <v>12566</v>
      </c>
      <c r="N106" s="143"/>
      <c r="O106" s="141"/>
      <c r="P106" s="141"/>
      <c r="Q106" s="141"/>
      <c r="R106" s="141">
        <v>28</v>
      </c>
      <c r="S106" s="137"/>
      <c r="T106" s="141"/>
      <c r="U106" s="141"/>
      <c r="V106" s="141"/>
      <c r="W106" s="141"/>
      <c r="X106" s="141"/>
      <c r="Y106" s="141"/>
      <c r="Z106" s="141"/>
      <c r="AA106" s="141"/>
      <c r="AB106" s="141"/>
      <c r="AC106" s="141"/>
    </row>
    <row r="107" spans="1:29" ht="15.75" customHeight="1">
      <c r="A107" s="298">
        <f t="shared" si="2"/>
        <v>106</v>
      </c>
      <c r="B107" s="312" t="s">
        <v>12871</v>
      </c>
      <c r="C107" s="315"/>
      <c r="D107" s="303" t="s">
        <v>12534</v>
      </c>
      <c r="E107" s="303" t="s">
        <v>12576</v>
      </c>
      <c r="F107" s="303" t="s">
        <v>12542</v>
      </c>
      <c r="G107" s="312" t="s">
        <v>12872</v>
      </c>
      <c r="H107" s="315"/>
      <c r="I107" s="315"/>
      <c r="J107" s="303"/>
      <c r="K107" s="310" t="s">
        <v>12873</v>
      </c>
      <c r="L107" s="30"/>
      <c r="M107" s="30"/>
      <c r="N107" s="30"/>
      <c r="O107" s="30"/>
      <c r="P107" s="30"/>
      <c r="Q107" s="30"/>
      <c r="R107" s="30">
        <v>85</v>
      </c>
      <c r="S107" s="30"/>
      <c r="T107" s="305"/>
      <c r="U107" s="305"/>
      <c r="V107" s="306"/>
      <c r="W107" s="306"/>
      <c r="X107" s="306"/>
      <c r="Y107" s="306"/>
      <c r="Z107" s="306"/>
      <c r="AA107" s="307"/>
      <c r="AB107" s="307"/>
      <c r="AC107" s="307"/>
    </row>
    <row r="108" spans="1:29" ht="15.75" customHeight="1">
      <c r="A108" s="298">
        <f t="shared" si="2"/>
        <v>107</v>
      </c>
      <c r="B108" s="302" t="s">
        <v>12874</v>
      </c>
      <c r="C108" s="302" t="s">
        <v>12875</v>
      </c>
      <c r="D108" s="303" t="s">
        <v>12534</v>
      </c>
      <c r="E108" s="303" t="s">
        <v>12535</v>
      </c>
      <c r="F108" s="303" t="s">
        <v>12536</v>
      </c>
      <c r="G108" s="299" t="s">
        <v>12537</v>
      </c>
      <c r="H108" s="298"/>
      <c r="I108" s="298"/>
      <c r="J108" s="300"/>
      <c r="K108" s="304" t="s">
        <v>12876</v>
      </c>
      <c r="L108" s="30"/>
      <c r="M108" s="30"/>
      <c r="N108" s="30"/>
      <c r="O108" s="30"/>
      <c r="P108" s="30"/>
      <c r="Q108" s="30"/>
      <c r="R108" s="30">
        <v>105</v>
      </c>
      <c r="S108" s="30"/>
      <c r="T108" s="305"/>
      <c r="U108" s="305"/>
      <c r="V108" s="306"/>
      <c r="W108" s="306"/>
      <c r="X108" s="306"/>
      <c r="Y108" s="306"/>
      <c r="Z108" s="306"/>
      <c r="AA108" s="307"/>
      <c r="AB108" s="307"/>
      <c r="AC108" s="307"/>
    </row>
    <row r="109" spans="1:29" ht="15.75" customHeight="1">
      <c r="A109" s="298">
        <f t="shared" si="2"/>
        <v>108</v>
      </c>
      <c r="B109" s="312" t="s">
        <v>12877</v>
      </c>
      <c r="C109" s="253"/>
      <c r="D109" s="303" t="s">
        <v>12534</v>
      </c>
      <c r="E109" s="253" t="s">
        <v>12556</v>
      </c>
      <c r="F109" s="303" t="s">
        <v>12557</v>
      </c>
      <c r="G109" s="312" t="s">
        <v>12878</v>
      </c>
      <c r="H109" s="253"/>
      <c r="I109" s="253"/>
      <c r="J109" s="253"/>
      <c r="K109" s="313" t="s">
        <v>12879</v>
      </c>
      <c r="L109"/>
      <c r="M109"/>
      <c r="N109"/>
      <c r="O109"/>
      <c r="P109"/>
      <c r="Q109"/>
      <c r="R109">
        <v>53</v>
      </c>
      <c r="S109"/>
      <c r="T109"/>
      <c r="U109"/>
      <c r="V109"/>
      <c r="W109"/>
      <c r="X109"/>
      <c r="Y109"/>
      <c r="Z109"/>
      <c r="AA109"/>
      <c r="AB109"/>
      <c r="AC109"/>
    </row>
    <row r="110" spans="1:29" ht="15.75" customHeight="1">
      <c r="A110" s="298">
        <f t="shared" si="2"/>
        <v>109</v>
      </c>
      <c r="B110" s="302" t="s">
        <v>12880</v>
      </c>
      <c r="C110" s="302" t="s">
        <v>12881</v>
      </c>
      <c r="D110" s="303" t="s">
        <v>12534</v>
      </c>
      <c r="E110" s="303" t="s">
        <v>1244</v>
      </c>
      <c r="F110" s="303" t="s">
        <v>12547</v>
      </c>
      <c r="G110" s="312" t="s">
        <v>12747</v>
      </c>
      <c r="H110" s="298"/>
      <c r="I110" s="298"/>
      <c r="J110" s="300"/>
      <c r="K110" s="304" t="s">
        <v>12882</v>
      </c>
      <c r="L110" s="30"/>
      <c r="M110" s="30"/>
      <c r="N110" s="30"/>
      <c r="O110" s="30"/>
      <c r="P110" s="30"/>
      <c r="Q110" s="30"/>
      <c r="R110" s="30">
        <v>68</v>
      </c>
      <c r="S110" s="30"/>
      <c r="T110" s="305"/>
      <c r="U110" s="305"/>
      <c r="V110" s="306"/>
      <c r="W110" s="306"/>
      <c r="X110" s="306"/>
      <c r="Y110" s="306"/>
      <c r="Z110" s="306"/>
      <c r="AA110" s="307"/>
      <c r="AB110" s="307"/>
      <c r="AC110" s="307"/>
    </row>
    <row r="111" spans="1:29" ht="15.75" customHeight="1">
      <c r="A111" s="298">
        <f t="shared" si="2"/>
        <v>110</v>
      </c>
      <c r="B111" s="319" t="s">
        <v>12883</v>
      </c>
      <c r="C111" s="319" t="s">
        <v>12884</v>
      </c>
      <c r="D111" s="303" t="s">
        <v>12534</v>
      </c>
      <c r="E111" s="303" t="s">
        <v>12885</v>
      </c>
      <c r="F111" s="309" t="s">
        <v>12542</v>
      </c>
      <c r="G111" s="325" t="s">
        <v>12886</v>
      </c>
      <c r="H111" s="33"/>
      <c r="I111" s="33"/>
      <c r="J111" s="33"/>
      <c r="K111" s="313" t="s">
        <v>12887</v>
      </c>
      <c r="L111" s="30"/>
      <c r="M111" s="30"/>
      <c r="N111" s="30"/>
      <c r="O111" s="30"/>
      <c r="P111" s="30"/>
      <c r="Q111" s="30"/>
      <c r="R111" s="30">
        <v>43</v>
      </c>
      <c r="S111" s="30"/>
      <c r="T111" s="305"/>
      <c r="U111" s="305"/>
      <c r="V111" s="306"/>
      <c r="W111" s="306"/>
      <c r="X111" s="306"/>
      <c r="Y111" s="306"/>
      <c r="Z111" s="306"/>
      <c r="AA111" s="307"/>
      <c r="AB111" s="307"/>
      <c r="AC111" s="307"/>
    </row>
    <row r="112" spans="1:29" ht="15.75" customHeight="1">
      <c r="A112" s="298">
        <f t="shared" si="2"/>
        <v>111</v>
      </c>
      <c r="B112" s="144" t="s">
        <v>12888</v>
      </c>
      <c r="C112" s="302" t="s">
        <v>12889</v>
      </c>
      <c r="D112" s="303" t="s">
        <v>12534</v>
      </c>
      <c r="E112" s="303" t="s">
        <v>1244</v>
      </c>
      <c r="F112" s="303" t="s">
        <v>12542</v>
      </c>
      <c r="G112" s="318" t="s">
        <v>12890</v>
      </c>
      <c r="H112" s="298"/>
      <c r="I112" s="298"/>
      <c r="J112" s="331"/>
      <c r="K112" s="304" t="s">
        <v>12891</v>
      </c>
      <c r="N112" s="143"/>
      <c r="R112" s="138">
        <v>36</v>
      </c>
      <c r="T112" s="254"/>
      <c r="U112" s="254"/>
      <c r="V112" s="146"/>
      <c r="W112" s="146"/>
      <c r="X112" s="146"/>
      <c r="Y112" s="146"/>
      <c r="Z112" s="146"/>
      <c r="AA112" s="142"/>
      <c r="AB112" s="142"/>
      <c r="AC112" s="142"/>
    </row>
    <row r="113" spans="1:29" ht="15.75" customHeight="1">
      <c r="A113" s="298">
        <f t="shared" si="2"/>
        <v>112</v>
      </c>
      <c r="B113" s="302" t="s">
        <v>12892</v>
      </c>
      <c r="C113" s="302" t="s">
        <v>12892</v>
      </c>
      <c r="D113" s="303" t="s">
        <v>12534</v>
      </c>
      <c r="E113" s="308" t="s">
        <v>1605</v>
      </c>
      <c r="F113" s="309" t="s">
        <v>12547</v>
      </c>
      <c r="G113" s="332" t="s">
        <v>12893</v>
      </c>
      <c r="H113" s="33"/>
      <c r="I113" s="33"/>
      <c r="J113" s="33"/>
      <c r="K113" s="313" t="s">
        <v>1325</v>
      </c>
      <c r="L113" s="30"/>
      <c r="M113" s="30"/>
      <c r="N113" s="30"/>
      <c r="O113" s="30"/>
      <c r="P113" s="30"/>
      <c r="Q113" s="30"/>
      <c r="R113" s="30">
        <v>113</v>
      </c>
      <c r="S113" s="30"/>
      <c r="T113" s="311"/>
      <c r="U113" s="305"/>
      <c r="V113" s="306"/>
      <c r="W113" s="306"/>
      <c r="X113" s="306"/>
      <c r="Y113" s="306"/>
      <c r="Z113" s="306"/>
      <c r="AA113" s="307"/>
      <c r="AB113" s="307"/>
      <c r="AC113" s="307"/>
    </row>
    <row r="114" spans="1:29" ht="15.75" customHeight="1">
      <c r="A114" s="298">
        <f t="shared" si="2"/>
        <v>113</v>
      </c>
      <c r="B114" s="302" t="s">
        <v>12894</v>
      </c>
      <c r="C114" s="302" t="s">
        <v>12895</v>
      </c>
      <c r="D114" s="303" t="s">
        <v>12534</v>
      </c>
      <c r="E114" s="298" t="s">
        <v>12541</v>
      </c>
      <c r="F114" s="298" t="s">
        <v>12541</v>
      </c>
      <c r="G114" s="298" t="s">
        <v>12896</v>
      </c>
      <c r="H114" s="298"/>
      <c r="I114" s="298"/>
      <c r="J114" s="298"/>
      <c r="K114" s="304" t="s">
        <v>12897</v>
      </c>
      <c r="L114" s="137"/>
      <c r="M114" s="137" t="s">
        <v>12566</v>
      </c>
      <c r="N114" s="143"/>
      <c r="O114" s="141"/>
      <c r="P114" s="141"/>
      <c r="Q114" s="141"/>
      <c r="R114" s="141">
        <v>33</v>
      </c>
      <c r="S114" s="137"/>
      <c r="T114" s="141"/>
      <c r="U114" s="141"/>
      <c r="V114" s="141"/>
      <c r="W114" s="141"/>
      <c r="X114" s="141"/>
      <c r="Y114" s="141"/>
      <c r="Z114" s="141"/>
      <c r="AA114" s="141"/>
      <c r="AB114" s="141"/>
      <c r="AC114" s="141"/>
    </row>
    <row r="115" spans="1:29" ht="15.75" customHeight="1">
      <c r="A115" s="298">
        <f t="shared" si="2"/>
        <v>114</v>
      </c>
      <c r="B115" s="303" t="s">
        <v>12898</v>
      </c>
      <c r="C115" s="303"/>
      <c r="D115" s="303" t="s">
        <v>12569</v>
      </c>
      <c r="E115" s="298" t="s">
        <v>12644</v>
      </c>
      <c r="F115" s="298" t="s">
        <v>12644</v>
      </c>
      <c r="G115" s="299" t="s">
        <v>12899</v>
      </c>
      <c r="H115" s="298"/>
      <c r="I115" s="298"/>
      <c r="J115" s="300"/>
      <c r="K115" s="314" t="s">
        <v>12900</v>
      </c>
      <c r="L115" s="141" t="s">
        <v>12583</v>
      </c>
      <c r="M115" s="137" t="s">
        <v>12566</v>
      </c>
      <c r="N115" s="333"/>
      <c r="Q115" s="138" t="b">
        <v>0</v>
      </c>
      <c r="R115" s="138">
        <v>1</v>
      </c>
      <c r="S115" s="138" t="s">
        <v>12584</v>
      </c>
    </row>
    <row r="116" spans="1:29" ht="15.75" customHeight="1">
      <c r="A116" s="298">
        <f t="shared" si="2"/>
        <v>115</v>
      </c>
      <c r="B116" s="303" t="s">
        <v>12901</v>
      </c>
      <c r="C116" s="303"/>
      <c r="D116" s="303" t="s">
        <v>12569</v>
      </c>
      <c r="E116" s="303" t="s">
        <v>12644</v>
      </c>
      <c r="F116" s="303" t="s">
        <v>12644</v>
      </c>
      <c r="G116" s="299" t="s">
        <v>12541</v>
      </c>
      <c r="H116" s="303"/>
      <c r="I116" s="303"/>
      <c r="J116" s="303"/>
      <c r="K116" s="314" t="s">
        <v>12902</v>
      </c>
      <c r="L116" s="141" t="s">
        <v>12583</v>
      </c>
      <c r="M116" s="137" t="s">
        <v>12566</v>
      </c>
      <c r="N116" s="138"/>
      <c r="Q116" s="138" t="b">
        <v>0</v>
      </c>
      <c r="R116" s="138">
        <v>4</v>
      </c>
      <c r="S116" s="138" t="s">
        <v>12584</v>
      </c>
    </row>
    <row r="117" spans="1:29" ht="15.75" customHeight="1">
      <c r="A117" s="298">
        <f t="shared" si="2"/>
        <v>116</v>
      </c>
      <c r="B117" s="303" t="s">
        <v>12903</v>
      </c>
      <c r="C117" s="303" t="s">
        <v>12904</v>
      </c>
      <c r="D117" s="303" t="s">
        <v>12534</v>
      </c>
      <c r="E117" s="303" t="s">
        <v>12644</v>
      </c>
      <c r="F117" s="303" t="s">
        <v>12644</v>
      </c>
      <c r="G117" s="299" t="s">
        <v>12905</v>
      </c>
      <c r="H117" s="303"/>
      <c r="I117" s="303"/>
      <c r="J117" s="303"/>
      <c r="K117" s="304" t="s">
        <v>12906</v>
      </c>
      <c r="L117" s="137"/>
      <c r="M117" s="137" t="s">
        <v>12566</v>
      </c>
      <c r="N117" s="143"/>
      <c r="O117" s="141"/>
      <c r="P117" s="141"/>
      <c r="Q117" s="141"/>
      <c r="R117" s="141">
        <v>30</v>
      </c>
      <c r="S117" s="137"/>
      <c r="T117" s="141"/>
      <c r="U117" s="141"/>
      <c r="V117" s="141"/>
      <c r="W117" s="141"/>
      <c r="X117" s="141"/>
      <c r="Y117" s="141"/>
      <c r="Z117" s="141"/>
      <c r="AA117" s="141"/>
      <c r="AB117" s="141"/>
      <c r="AC117" s="141"/>
    </row>
    <row r="118" spans="1:29" ht="15.75" customHeight="1">
      <c r="A118" s="298">
        <f t="shared" si="2"/>
        <v>117</v>
      </c>
      <c r="B118" s="303" t="s">
        <v>12907</v>
      </c>
      <c r="C118" s="303"/>
      <c r="D118" s="303" t="s">
        <v>12569</v>
      </c>
      <c r="E118" s="303" t="s">
        <v>12588</v>
      </c>
      <c r="F118" s="303" t="s">
        <v>12588</v>
      </c>
      <c r="G118" s="299" t="s">
        <v>12908</v>
      </c>
      <c r="H118" s="303"/>
      <c r="I118" s="303"/>
      <c r="J118" s="303"/>
      <c r="K118" s="314" t="s">
        <v>12909</v>
      </c>
      <c r="L118" s="141" t="s">
        <v>12565</v>
      </c>
      <c r="M118" s="137" t="s">
        <v>12566</v>
      </c>
      <c r="N118" s="138"/>
      <c r="O118" s="137"/>
      <c r="P118" s="137"/>
      <c r="Q118" s="138" t="b">
        <v>0</v>
      </c>
      <c r="R118" s="137">
        <v>23</v>
      </c>
      <c r="S118" s="138" t="s">
        <v>12567</v>
      </c>
      <c r="T118" s="137"/>
      <c r="U118" s="137"/>
      <c r="V118" s="137"/>
      <c r="W118" s="137"/>
      <c r="X118" s="137"/>
      <c r="Y118" s="137"/>
      <c r="Z118" s="137"/>
      <c r="AA118" s="137"/>
      <c r="AB118" s="137"/>
      <c r="AC118" s="137"/>
    </row>
    <row r="119" spans="1:29" ht="15.75" customHeight="1">
      <c r="A119" s="298">
        <f t="shared" si="2"/>
        <v>118</v>
      </c>
      <c r="B119" s="303" t="s">
        <v>12910</v>
      </c>
      <c r="C119" s="303" t="s">
        <v>12911</v>
      </c>
      <c r="D119" s="303" t="s">
        <v>12648</v>
      </c>
      <c r="E119" s="303" t="s">
        <v>12912</v>
      </c>
      <c r="F119" s="303" t="s">
        <v>12912</v>
      </c>
      <c r="G119" s="299" t="s">
        <v>12913</v>
      </c>
      <c r="H119" s="303"/>
      <c r="I119" s="303"/>
      <c r="J119" s="303"/>
      <c r="K119" s="322" t="s">
        <v>12914</v>
      </c>
      <c r="L119" s="323"/>
      <c r="M119" s="30"/>
      <c r="N119" s="30"/>
      <c r="O119" s="30"/>
      <c r="P119" s="30"/>
      <c r="Q119" s="30"/>
      <c r="R119" s="30">
        <v>116</v>
      </c>
      <c r="S119" s="30"/>
      <c r="T119" s="311"/>
      <c r="U119" s="305"/>
      <c r="V119" s="306"/>
      <c r="W119" s="306"/>
      <c r="X119" s="306"/>
      <c r="Y119" s="306"/>
      <c r="Z119" s="306"/>
      <c r="AA119" s="307"/>
      <c r="AB119" s="307"/>
      <c r="AC119" s="307"/>
    </row>
    <row r="120" spans="1:29" ht="15.75" customHeight="1">
      <c r="A120" s="334">
        <v>119</v>
      </c>
      <c r="B120" s="303" t="s">
        <v>12915</v>
      </c>
      <c r="C120" s="303" t="s">
        <v>12916</v>
      </c>
      <c r="D120" s="303" t="s">
        <v>12648</v>
      </c>
      <c r="E120" s="303" t="s">
        <v>12917</v>
      </c>
      <c r="F120" s="303" t="s">
        <v>12580</v>
      </c>
      <c r="G120" s="299" t="s">
        <v>12918</v>
      </c>
      <c r="H120" s="303"/>
      <c r="I120" s="303"/>
      <c r="J120" s="303"/>
      <c r="K120" s="335" t="s">
        <v>1269</v>
      </c>
      <c r="L120" s="336"/>
      <c r="M120" s="337"/>
      <c r="N120" s="337"/>
      <c r="O120" s="337"/>
      <c r="P120" s="337"/>
      <c r="Q120" s="337"/>
      <c r="R120" s="337">
        <v>116</v>
      </c>
      <c r="S120" s="337"/>
      <c r="T120" s="338"/>
      <c r="U120" s="339"/>
      <c r="V120" s="135"/>
      <c r="W120" s="135"/>
      <c r="X120" s="135"/>
      <c r="Y120" s="135"/>
      <c r="Z120" s="135"/>
      <c r="AA120" s="340"/>
      <c r="AB120" s="340"/>
      <c r="AC120" s="340"/>
    </row>
    <row r="121" spans="1:29" ht="15.75" customHeight="1">
      <c r="A121" s="298">
        <f t="shared" si="2"/>
        <v>120</v>
      </c>
      <c r="B121" s="303" t="s">
        <v>12919</v>
      </c>
      <c r="C121" s="303" t="s">
        <v>12920</v>
      </c>
      <c r="D121" s="303" t="s">
        <v>12534</v>
      </c>
      <c r="E121" s="303" t="s">
        <v>12912</v>
      </c>
      <c r="F121" s="303" t="s">
        <v>12912</v>
      </c>
      <c r="G121" s="299" t="s">
        <v>12921</v>
      </c>
      <c r="H121" s="303"/>
      <c r="I121" s="303"/>
      <c r="J121" s="303"/>
      <c r="K121" s="30" t="s">
        <v>12922</v>
      </c>
      <c r="L121" s="30"/>
      <c r="M121" s="30"/>
      <c r="N121" s="30"/>
      <c r="O121" s="30"/>
      <c r="P121" s="30"/>
      <c r="Q121" s="30"/>
      <c r="R121" s="30"/>
      <c r="S121" s="30"/>
      <c r="T121" s="311"/>
      <c r="U121" s="305"/>
      <c r="V121" s="306"/>
      <c r="W121" s="306"/>
      <c r="X121" s="306"/>
      <c r="Y121" s="306"/>
      <c r="Z121" s="306"/>
      <c r="AA121" s="307"/>
      <c r="AB121" s="307"/>
      <c r="AC121" s="307"/>
    </row>
    <row r="122" spans="1:29" ht="15.75" customHeight="1">
      <c r="A122" s="298">
        <f t="shared" si="2"/>
        <v>121</v>
      </c>
      <c r="B122" s="303" t="s">
        <v>12923</v>
      </c>
      <c r="C122" s="303" t="s">
        <v>12924</v>
      </c>
      <c r="D122" s="303" t="s">
        <v>12534</v>
      </c>
      <c r="E122" s="303" t="s">
        <v>12912</v>
      </c>
      <c r="F122" s="303" t="s">
        <v>12912</v>
      </c>
      <c r="G122" s="299" t="s">
        <v>12925</v>
      </c>
      <c r="H122" s="303"/>
      <c r="I122" s="303"/>
      <c r="J122" s="303"/>
      <c r="K122" s="30" t="s">
        <v>12926</v>
      </c>
      <c r="L122" s="30"/>
      <c r="M122" s="30"/>
      <c r="N122" s="30"/>
      <c r="O122" s="30"/>
      <c r="P122" s="30"/>
      <c r="Q122" s="30"/>
      <c r="R122" s="30"/>
      <c r="S122" s="30"/>
      <c r="T122" s="311"/>
      <c r="U122" s="305"/>
      <c r="V122" s="306"/>
      <c r="W122" s="306"/>
      <c r="X122" s="306"/>
      <c r="Y122" s="306"/>
      <c r="Z122" s="306"/>
      <c r="AA122" s="307"/>
      <c r="AB122" s="307"/>
      <c r="AC122" s="307"/>
    </row>
    <row r="123" spans="1:29" ht="15.75" customHeight="1"/>
    <row r="124" spans="1:29" ht="15.75" customHeight="1"/>
    <row r="125" spans="1:29" ht="15.75" customHeight="1"/>
    <row r="126" spans="1:29" ht="15.75" customHeight="1"/>
    <row r="127" spans="1:29" ht="15.75" customHeight="1"/>
    <row r="128" spans="1:29"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sheetData>
  <phoneticPr fontId="40" type="noConversion"/>
  <conditionalFormatting sqref="B112">
    <cfRule type="containsText" dxfId="20" priority="1" stopIfTrue="1" operator="containsText" text="DONE">
      <formula>NOT(ISERROR(SEARCH(("DONE"),(B112))))</formula>
    </cfRule>
  </conditionalFormatting>
  <conditionalFormatting sqref="B112">
    <cfRule type="containsText" dxfId="19" priority="2" stopIfTrue="1" operator="containsText" text="NOW">
      <formula>NOT(ISERROR(SEARCH(("NOW"),(B112))))</formula>
    </cfRule>
  </conditionalFormatting>
  <conditionalFormatting sqref="B112">
    <cfRule type="containsText" dxfId="18" priority="3" stopIfTrue="1" operator="containsText" text="WIP">
      <formula>NOT(ISERROR(SEARCH(("WIP"),(B112))))</formula>
    </cfRule>
  </conditionalFormatting>
  <conditionalFormatting sqref="B112">
    <cfRule type="containsText" dxfId="17" priority="4" stopIfTrue="1" operator="containsText" text="OVERDUE">
      <formula>NOT(ISERROR(SEARCH(("OVERDUE"),(B112))))</formula>
    </cfRule>
  </conditionalFormatting>
  <conditionalFormatting sqref="B112">
    <cfRule type="containsText" dxfId="16" priority="5" stopIfTrue="1" operator="containsText" text="REVIEW">
      <formula>NOT(ISERROR(SEARCH(("REVIEW"),(B112))))</formula>
    </cfRule>
  </conditionalFormatting>
  <dataValidations count="1">
    <dataValidation type="list" allowBlank="1" showInputMessage="1" showErrorMessage="1" sqref="E7:F7" xr:uid="{00000000-0002-0000-1C00-000000000000}">
      <formula1>Module</formula1>
    </dataValidation>
  </dataValidations>
  <hyperlinks>
    <hyperlink ref="K56" r:id="rId1" xr:uid="{00000000-0004-0000-1C00-000000000000}"/>
    <hyperlink ref="K102" r:id="rId2" xr:uid="{00000000-0004-0000-1C00-000001000000}"/>
    <hyperlink ref="K8" r:id="rId3" xr:uid="{00000000-0004-0000-1C00-000002000000}"/>
    <hyperlink ref="K10" r:id="rId4" xr:uid="{00000000-0004-0000-1C00-000003000000}"/>
    <hyperlink ref="K14" r:id="rId5" xr:uid="{00000000-0004-0000-1C00-000004000000}"/>
    <hyperlink ref="K16" r:id="rId6" xr:uid="{00000000-0004-0000-1C00-000005000000}"/>
    <hyperlink ref="K30" r:id="rId7" xr:uid="{00000000-0004-0000-1C00-000006000000}"/>
    <hyperlink ref="K40" r:id="rId8" xr:uid="{00000000-0004-0000-1C00-000007000000}"/>
    <hyperlink ref="K50" r:id="rId9" xr:uid="{00000000-0004-0000-1C00-000008000000}"/>
    <hyperlink ref="K75" r:id="rId10" xr:uid="{00000000-0004-0000-1C00-000009000000}"/>
    <hyperlink ref="K85" r:id="rId11" xr:uid="{00000000-0004-0000-1C00-00000A000000}"/>
    <hyperlink ref="K115" r:id="rId12" xr:uid="{00000000-0004-0000-1C00-00000B000000}"/>
    <hyperlink ref="K116" r:id="rId13" xr:uid="{00000000-0004-0000-1C00-00000C000000}"/>
    <hyperlink ref="K51" r:id="rId14" xr:uid="{00000000-0004-0000-1C00-00000D000000}"/>
    <hyperlink ref="K92" r:id="rId15" xr:uid="{00000000-0004-0000-1C00-00000E000000}"/>
    <hyperlink ref="K12" r:id="rId16" xr:uid="{00000000-0004-0000-1C00-00000F000000}"/>
    <hyperlink ref="K71" r:id="rId17" xr:uid="{00000000-0004-0000-1C00-000010000000}"/>
    <hyperlink ref="K28" r:id="rId18" xr:uid="{00000000-0004-0000-1C00-000011000000}"/>
    <hyperlink ref="K45" r:id="rId19" xr:uid="{00000000-0004-0000-1C00-000012000000}"/>
    <hyperlink ref="K11" r:id="rId20" xr:uid="{00000000-0004-0000-1C00-000013000000}"/>
    <hyperlink ref="J56" r:id="rId21" xr:uid="{00000000-0004-0000-1C00-000014000000}"/>
    <hyperlink ref="J92" r:id="rId22" xr:uid="{00000000-0004-0000-1C00-000015000000}"/>
    <hyperlink ref="K36" r:id="rId23" xr:uid="{00000000-0004-0000-1C00-000016000000}"/>
    <hyperlink ref="K118" r:id="rId24" xr:uid="{00000000-0004-0000-1C00-000017000000}"/>
    <hyperlink ref="K61" r:id="rId25" xr:uid="{00000000-0004-0000-1C00-000018000000}"/>
    <hyperlink ref="K70" r:id="rId26" xr:uid="{00000000-0004-0000-1C00-000019000000}"/>
    <hyperlink ref="K111" r:id="rId27" xr:uid="{00000000-0004-0000-1C00-00001A000000}"/>
    <hyperlink ref="K34" r:id="rId28" xr:uid="{00000000-0004-0000-1C00-00001B000000}"/>
    <hyperlink ref="K42" r:id="rId29" xr:uid="{00000000-0004-0000-1C00-00001C000000}"/>
    <hyperlink ref="K53" r:id="rId30" xr:uid="{00000000-0004-0000-1C00-00001D000000}"/>
    <hyperlink ref="K86" r:id="rId31" display="mailto:feng.nicole@inventec.com" xr:uid="{00000000-0004-0000-1C00-00001E000000}"/>
    <hyperlink ref="K55" r:id="rId32" xr:uid="{00000000-0004-0000-1C00-00001F000000}"/>
    <hyperlink ref="K18" r:id="rId33" xr:uid="{00000000-0004-0000-1C00-000020000000}"/>
    <hyperlink ref="K41" r:id="rId34" xr:uid="{00000000-0004-0000-1C00-000021000000}"/>
    <hyperlink ref="K67" r:id="rId35" xr:uid="{00000000-0004-0000-1C00-000022000000}"/>
    <hyperlink ref="K17" r:id="rId36" xr:uid="{00000000-0004-0000-1C00-000023000000}"/>
    <hyperlink ref="K19" r:id="rId37" xr:uid="{00000000-0004-0000-1C00-000024000000}"/>
    <hyperlink ref="K103" r:id="rId38" xr:uid="{00000000-0004-0000-1C00-000025000000}"/>
    <hyperlink ref="K32" r:id="rId39" display="mailto:fan.gang@inventec.com" xr:uid="{00000000-0004-0000-1C00-000026000000}"/>
    <hyperlink ref="K39" r:id="rId40" display="mailto:wang.ian@inventec.com" xr:uid="{00000000-0004-0000-1C00-000027000000}"/>
    <hyperlink ref="K79" r:id="rId41" display="mailto:Lai.Louis@inventec.com" xr:uid="{00000000-0004-0000-1C00-000028000000}"/>
    <hyperlink ref="K15" r:id="rId42" display="mailto:Wang.Carol@inventec.com" xr:uid="{00000000-0004-0000-1C00-000029000000}"/>
    <hyperlink ref="K35" r:id="rId43" display="mailto:guo.gui-long@inventec.com" xr:uid="{00000000-0004-0000-1C00-00002A000000}"/>
    <hyperlink ref="K104" r:id="rId44" xr:uid="{00000000-0004-0000-1C00-00002B000000}"/>
    <hyperlink ref="K7" r:id="rId45" xr:uid="{00000000-0004-0000-1C00-00002C000000}"/>
    <hyperlink ref="K113" r:id="rId46" xr:uid="{00000000-0004-0000-1C00-00002D000000}"/>
    <hyperlink ref="K43" r:id="rId47" xr:uid="{00000000-0004-0000-1C00-00002E000000}"/>
    <hyperlink ref="K93" r:id="rId48" xr:uid="{00000000-0004-0000-1C00-00002F000000}"/>
    <hyperlink ref="K88" r:id="rId49" xr:uid="{00000000-0004-0000-1C00-000030000000}"/>
    <hyperlink ref="K4" r:id="rId50" xr:uid="{00000000-0004-0000-1C00-000031000000}"/>
    <hyperlink ref="K20" r:id="rId51" xr:uid="{00000000-0004-0000-1C00-000032000000}"/>
    <hyperlink ref="K100" r:id="rId52" xr:uid="{00000000-0004-0000-1C00-000033000000}"/>
    <hyperlink ref="K33" r:id="rId53" xr:uid="{00000000-0004-0000-1C00-000034000000}"/>
    <hyperlink ref="K120" r:id="rId54" display="mailto:tsai.shang-ju@inventec.com" xr:uid="{00000000-0004-0000-1C00-000035000000}"/>
  </hyperlinks>
  <pageMargins left="0.7" right="0.7" top="0.75" bottom="0.75" header="0.3" footer="0.3"/>
  <pageSetup paperSize="9" orientation="portrait" r:id="rId55"/>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tabColor rgb="FFFFFF00"/>
  </sheetPr>
  <dimension ref="A1:V144"/>
  <sheetViews>
    <sheetView zoomScale="85" zoomScaleNormal="85" zoomScalePageLayoutView="70" workbookViewId="0">
      <selection activeCell="C41" sqref="C41"/>
    </sheetView>
  </sheetViews>
  <sheetFormatPr defaultColWidth="9.5546875" defaultRowHeight="15.75"/>
  <cols>
    <col min="1" max="1" width="29.5546875" style="73" customWidth="1"/>
    <col min="2" max="2" width="19.44140625" style="73" customWidth="1"/>
    <col min="3" max="3" width="25.5546875" style="73" customWidth="1"/>
    <col min="4" max="4" width="12.33203125" style="73" customWidth="1"/>
    <col min="5" max="5" width="16.5546875" style="73" customWidth="1"/>
    <col min="6" max="6" width="19.5546875" style="73" customWidth="1"/>
    <col min="7" max="7" width="16.5546875" style="73" customWidth="1"/>
    <col min="8" max="8" width="14" style="73" customWidth="1"/>
    <col min="9" max="9" width="8.88671875" style="73" customWidth="1"/>
    <col min="10" max="10" width="16.33203125" style="73" customWidth="1"/>
    <col min="11" max="11" width="40.5546875" style="104" customWidth="1"/>
    <col min="12" max="12" width="79.5546875" style="70" customWidth="1"/>
    <col min="13" max="13" width="16.5546875" style="73" customWidth="1"/>
    <col min="14" max="14" width="58.5546875" style="73" customWidth="1"/>
    <col min="15" max="15" width="12.33203125" style="73" customWidth="1"/>
    <col min="16" max="16" width="26.5546875" style="73" customWidth="1"/>
    <col min="17" max="17" width="46.33203125" style="73" customWidth="1"/>
    <col min="18" max="18" width="73.33203125" style="73" customWidth="1"/>
    <col min="19" max="19" width="43.33203125" style="73" customWidth="1"/>
    <col min="20" max="20" width="20" style="73" customWidth="1"/>
    <col min="21" max="21" width="16.5546875" style="73" customWidth="1"/>
    <col min="22" max="22" width="38.88671875" style="73" customWidth="1"/>
    <col min="23" max="256" width="9.5546875" style="73"/>
    <col min="257" max="257" width="14" style="73" customWidth="1"/>
    <col min="258" max="258" width="15.109375" style="73" customWidth="1"/>
    <col min="259" max="259" width="14.5546875" style="73" customWidth="1"/>
    <col min="260" max="260" width="9.33203125" style="73" customWidth="1"/>
    <col min="261" max="261" width="12.5546875" style="73" customWidth="1"/>
    <col min="262" max="262" width="14.5546875" style="73" customWidth="1"/>
    <col min="263" max="263" width="12.5546875" style="73" customWidth="1"/>
    <col min="264" max="264" width="10.5546875" style="73" customWidth="1"/>
    <col min="265" max="265" width="20" style="73" customWidth="1"/>
    <col min="266" max="266" width="18.44140625" style="73" customWidth="1"/>
    <col min="267" max="267" width="30.109375" style="73" customWidth="1"/>
    <col min="268" max="268" width="33.44140625" style="73" customWidth="1"/>
    <col min="269" max="269" width="12.5546875" style="73" customWidth="1"/>
    <col min="270" max="270" width="44.109375" style="73" customWidth="1"/>
    <col min="271" max="271" width="9.33203125" style="73" customWidth="1"/>
    <col min="272" max="272" width="20.109375" style="73" customWidth="1"/>
    <col min="273" max="273" width="34.5546875" style="73" customWidth="1"/>
    <col min="274" max="274" width="55.109375" style="73" customWidth="1"/>
    <col min="275" max="275" width="32.5546875" style="73" customWidth="1"/>
    <col min="276" max="276" width="15.109375" style="73" customWidth="1"/>
    <col min="277" max="277" width="12.5546875" style="73" customWidth="1"/>
    <col min="278" max="278" width="29.33203125" style="73" customWidth="1"/>
    <col min="279" max="512" width="9.5546875" style="73"/>
    <col min="513" max="513" width="14" style="73" customWidth="1"/>
    <col min="514" max="514" width="15.109375" style="73" customWidth="1"/>
    <col min="515" max="515" width="14.5546875" style="73" customWidth="1"/>
    <col min="516" max="516" width="9.33203125" style="73" customWidth="1"/>
    <col min="517" max="517" width="12.5546875" style="73" customWidth="1"/>
    <col min="518" max="518" width="14.5546875" style="73" customWidth="1"/>
    <col min="519" max="519" width="12.5546875" style="73" customWidth="1"/>
    <col min="520" max="520" width="10.5546875" style="73" customWidth="1"/>
    <col min="521" max="521" width="20" style="73" customWidth="1"/>
    <col min="522" max="522" width="18.44140625" style="73" customWidth="1"/>
    <col min="523" max="523" width="30.109375" style="73" customWidth="1"/>
    <col min="524" max="524" width="33.44140625" style="73" customWidth="1"/>
    <col min="525" max="525" width="12.5546875" style="73" customWidth="1"/>
    <col min="526" max="526" width="44.109375" style="73" customWidth="1"/>
    <col min="527" max="527" width="9.33203125" style="73" customWidth="1"/>
    <col min="528" max="528" width="20.109375" style="73" customWidth="1"/>
    <col min="529" max="529" width="34.5546875" style="73" customWidth="1"/>
    <col min="530" max="530" width="55.109375" style="73" customWidth="1"/>
    <col min="531" max="531" width="32.5546875" style="73" customWidth="1"/>
    <col min="532" max="532" width="15.109375" style="73" customWidth="1"/>
    <col min="533" max="533" width="12.5546875" style="73" customWidth="1"/>
    <col min="534" max="534" width="29.33203125" style="73" customWidth="1"/>
    <col min="535" max="768" width="9.5546875" style="73"/>
    <col min="769" max="769" width="14" style="73" customWidth="1"/>
    <col min="770" max="770" width="15.109375" style="73" customWidth="1"/>
    <col min="771" max="771" width="14.5546875" style="73" customWidth="1"/>
    <col min="772" max="772" width="9.33203125" style="73" customWidth="1"/>
    <col min="773" max="773" width="12.5546875" style="73" customWidth="1"/>
    <col min="774" max="774" width="14.5546875" style="73" customWidth="1"/>
    <col min="775" max="775" width="12.5546875" style="73" customWidth="1"/>
    <col min="776" max="776" width="10.5546875" style="73" customWidth="1"/>
    <col min="777" max="777" width="20" style="73" customWidth="1"/>
    <col min="778" max="778" width="18.44140625" style="73" customWidth="1"/>
    <col min="779" max="779" width="30.109375" style="73" customWidth="1"/>
    <col min="780" max="780" width="33.44140625" style="73" customWidth="1"/>
    <col min="781" max="781" width="12.5546875" style="73" customWidth="1"/>
    <col min="782" max="782" width="44.109375" style="73" customWidth="1"/>
    <col min="783" max="783" width="9.33203125" style="73" customWidth="1"/>
    <col min="784" max="784" width="20.109375" style="73" customWidth="1"/>
    <col min="785" max="785" width="34.5546875" style="73" customWidth="1"/>
    <col min="786" max="786" width="55.109375" style="73" customWidth="1"/>
    <col min="787" max="787" width="32.5546875" style="73" customWidth="1"/>
    <col min="788" max="788" width="15.109375" style="73" customWidth="1"/>
    <col min="789" max="789" width="12.5546875" style="73" customWidth="1"/>
    <col min="790" max="790" width="29.33203125" style="73" customWidth="1"/>
    <col min="791" max="1024" width="9.5546875" style="73"/>
    <col min="1025" max="1025" width="14" style="73" customWidth="1"/>
    <col min="1026" max="1026" width="15.109375" style="73" customWidth="1"/>
    <col min="1027" max="1027" width="14.5546875" style="73" customWidth="1"/>
    <col min="1028" max="1028" width="9.33203125" style="73" customWidth="1"/>
    <col min="1029" max="1029" width="12.5546875" style="73" customWidth="1"/>
    <col min="1030" max="1030" width="14.5546875" style="73" customWidth="1"/>
    <col min="1031" max="1031" width="12.5546875" style="73" customWidth="1"/>
    <col min="1032" max="1032" width="10.5546875" style="73" customWidth="1"/>
    <col min="1033" max="1033" width="20" style="73" customWidth="1"/>
    <col min="1034" max="1034" width="18.44140625" style="73" customWidth="1"/>
    <col min="1035" max="1035" width="30.109375" style="73" customWidth="1"/>
    <col min="1036" max="1036" width="33.44140625" style="73" customWidth="1"/>
    <col min="1037" max="1037" width="12.5546875" style="73" customWidth="1"/>
    <col min="1038" max="1038" width="44.109375" style="73" customWidth="1"/>
    <col min="1039" max="1039" width="9.33203125" style="73" customWidth="1"/>
    <col min="1040" max="1040" width="20.109375" style="73" customWidth="1"/>
    <col min="1041" max="1041" width="34.5546875" style="73" customWidth="1"/>
    <col min="1042" max="1042" width="55.109375" style="73" customWidth="1"/>
    <col min="1043" max="1043" width="32.5546875" style="73" customWidth="1"/>
    <col min="1044" max="1044" width="15.109375" style="73" customWidth="1"/>
    <col min="1045" max="1045" width="12.5546875" style="73" customWidth="1"/>
    <col min="1046" max="1046" width="29.33203125" style="73" customWidth="1"/>
    <col min="1047" max="1280" width="9.5546875" style="73"/>
    <col min="1281" max="1281" width="14" style="73" customWidth="1"/>
    <col min="1282" max="1282" width="15.109375" style="73" customWidth="1"/>
    <col min="1283" max="1283" width="14.5546875" style="73" customWidth="1"/>
    <col min="1284" max="1284" width="9.33203125" style="73" customWidth="1"/>
    <col min="1285" max="1285" width="12.5546875" style="73" customWidth="1"/>
    <col min="1286" max="1286" width="14.5546875" style="73" customWidth="1"/>
    <col min="1287" max="1287" width="12.5546875" style="73" customWidth="1"/>
    <col min="1288" max="1288" width="10.5546875" style="73" customWidth="1"/>
    <col min="1289" max="1289" width="20" style="73" customWidth="1"/>
    <col min="1290" max="1290" width="18.44140625" style="73" customWidth="1"/>
    <col min="1291" max="1291" width="30.109375" style="73" customWidth="1"/>
    <col min="1292" max="1292" width="33.44140625" style="73" customWidth="1"/>
    <col min="1293" max="1293" width="12.5546875" style="73" customWidth="1"/>
    <col min="1294" max="1294" width="44.109375" style="73" customWidth="1"/>
    <col min="1295" max="1295" width="9.33203125" style="73" customWidth="1"/>
    <col min="1296" max="1296" width="20.109375" style="73" customWidth="1"/>
    <col min="1297" max="1297" width="34.5546875" style="73" customWidth="1"/>
    <col min="1298" max="1298" width="55.109375" style="73" customWidth="1"/>
    <col min="1299" max="1299" width="32.5546875" style="73" customWidth="1"/>
    <col min="1300" max="1300" width="15.109375" style="73" customWidth="1"/>
    <col min="1301" max="1301" width="12.5546875" style="73" customWidth="1"/>
    <col min="1302" max="1302" width="29.33203125" style="73" customWidth="1"/>
    <col min="1303" max="1536" width="9.5546875" style="73"/>
    <col min="1537" max="1537" width="14" style="73" customWidth="1"/>
    <col min="1538" max="1538" width="15.109375" style="73" customWidth="1"/>
    <col min="1539" max="1539" width="14.5546875" style="73" customWidth="1"/>
    <col min="1540" max="1540" width="9.33203125" style="73" customWidth="1"/>
    <col min="1541" max="1541" width="12.5546875" style="73" customWidth="1"/>
    <col min="1542" max="1542" width="14.5546875" style="73" customWidth="1"/>
    <col min="1543" max="1543" width="12.5546875" style="73" customWidth="1"/>
    <col min="1544" max="1544" width="10.5546875" style="73" customWidth="1"/>
    <col min="1545" max="1545" width="20" style="73" customWidth="1"/>
    <col min="1546" max="1546" width="18.44140625" style="73" customWidth="1"/>
    <col min="1547" max="1547" width="30.109375" style="73" customWidth="1"/>
    <col min="1548" max="1548" width="33.44140625" style="73" customWidth="1"/>
    <col min="1549" max="1549" width="12.5546875" style="73" customWidth="1"/>
    <col min="1550" max="1550" width="44.109375" style="73" customWidth="1"/>
    <col min="1551" max="1551" width="9.33203125" style="73" customWidth="1"/>
    <col min="1552" max="1552" width="20.109375" style="73" customWidth="1"/>
    <col min="1553" max="1553" width="34.5546875" style="73" customWidth="1"/>
    <col min="1554" max="1554" width="55.109375" style="73" customWidth="1"/>
    <col min="1555" max="1555" width="32.5546875" style="73" customWidth="1"/>
    <col min="1556" max="1556" width="15.109375" style="73" customWidth="1"/>
    <col min="1557" max="1557" width="12.5546875" style="73" customWidth="1"/>
    <col min="1558" max="1558" width="29.33203125" style="73" customWidth="1"/>
    <col min="1559" max="1792" width="9.5546875" style="73"/>
    <col min="1793" max="1793" width="14" style="73" customWidth="1"/>
    <col min="1794" max="1794" width="15.109375" style="73" customWidth="1"/>
    <col min="1795" max="1795" width="14.5546875" style="73" customWidth="1"/>
    <col min="1796" max="1796" width="9.33203125" style="73" customWidth="1"/>
    <col min="1797" max="1797" width="12.5546875" style="73" customWidth="1"/>
    <col min="1798" max="1798" width="14.5546875" style="73" customWidth="1"/>
    <col min="1799" max="1799" width="12.5546875" style="73" customWidth="1"/>
    <col min="1800" max="1800" width="10.5546875" style="73" customWidth="1"/>
    <col min="1801" max="1801" width="20" style="73" customWidth="1"/>
    <col min="1802" max="1802" width="18.44140625" style="73" customWidth="1"/>
    <col min="1803" max="1803" width="30.109375" style="73" customWidth="1"/>
    <col min="1804" max="1804" width="33.44140625" style="73" customWidth="1"/>
    <col min="1805" max="1805" width="12.5546875" style="73" customWidth="1"/>
    <col min="1806" max="1806" width="44.109375" style="73" customWidth="1"/>
    <col min="1807" max="1807" width="9.33203125" style="73" customWidth="1"/>
    <col min="1808" max="1808" width="20.109375" style="73" customWidth="1"/>
    <col min="1809" max="1809" width="34.5546875" style="73" customWidth="1"/>
    <col min="1810" max="1810" width="55.109375" style="73" customWidth="1"/>
    <col min="1811" max="1811" width="32.5546875" style="73" customWidth="1"/>
    <col min="1812" max="1812" width="15.109375" style="73" customWidth="1"/>
    <col min="1813" max="1813" width="12.5546875" style="73" customWidth="1"/>
    <col min="1814" max="1814" width="29.33203125" style="73" customWidth="1"/>
    <col min="1815" max="2048" width="9.5546875" style="73"/>
    <col min="2049" max="2049" width="14" style="73" customWidth="1"/>
    <col min="2050" max="2050" width="15.109375" style="73" customWidth="1"/>
    <col min="2051" max="2051" width="14.5546875" style="73" customWidth="1"/>
    <col min="2052" max="2052" width="9.33203125" style="73" customWidth="1"/>
    <col min="2053" max="2053" width="12.5546875" style="73" customWidth="1"/>
    <col min="2054" max="2054" width="14.5546875" style="73" customWidth="1"/>
    <col min="2055" max="2055" width="12.5546875" style="73" customWidth="1"/>
    <col min="2056" max="2056" width="10.5546875" style="73" customWidth="1"/>
    <col min="2057" max="2057" width="20" style="73" customWidth="1"/>
    <col min="2058" max="2058" width="18.44140625" style="73" customWidth="1"/>
    <col min="2059" max="2059" width="30.109375" style="73" customWidth="1"/>
    <col min="2060" max="2060" width="33.44140625" style="73" customWidth="1"/>
    <col min="2061" max="2061" width="12.5546875" style="73" customWidth="1"/>
    <col min="2062" max="2062" width="44.109375" style="73" customWidth="1"/>
    <col min="2063" max="2063" width="9.33203125" style="73" customWidth="1"/>
    <col min="2064" max="2064" width="20.109375" style="73" customWidth="1"/>
    <col min="2065" max="2065" width="34.5546875" style="73" customWidth="1"/>
    <col min="2066" max="2066" width="55.109375" style="73" customWidth="1"/>
    <col min="2067" max="2067" width="32.5546875" style="73" customWidth="1"/>
    <col min="2068" max="2068" width="15.109375" style="73" customWidth="1"/>
    <col min="2069" max="2069" width="12.5546875" style="73" customWidth="1"/>
    <col min="2070" max="2070" width="29.33203125" style="73" customWidth="1"/>
    <col min="2071" max="2304" width="9.5546875" style="73"/>
    <col min="2305" max="2305" width="14" style="73" customWidth="1"/>
    <col min="2306" max="2306" width="15.109375" style="73" customWidth="1"/>
    <col min="2307" max="2307" width="14.5546875" style="73" customWidth="1"/>
    <col min="2308" max="2308" width="9.33203125" style="73" customWidth="1"/>
    <col min="2309" max="2309" width="12.5546875" style="73" customWidth="1"/>
    <col min="2310" max="2310" width="14.5546875" style="73" customWidth="1"/>
    <col min="2311" max="2311" width="12.5546875" style="73" customWidth="1"/>
    <col min="2312" max="2312" width="10.5546875" style="73" customWidth="1"/>
    <col min="2313" max="2313" width="20" style="73" customWidth="1"/>
    <col min="2314" max="2314" width="18.44140625" style="73" customWidth="1"/>
    <col min="2315" max="2315" width="30.109375" style="73" customWidth="1"/>
    <col min="2316" max="2316" width="33.44140625" style="73" customWidth="1"/>
    <col min="2317" max="2317" width="12.5546875" style="73" customWidth="1"/>
    <col min="2318" max="2318" width="44.109375" style="73" customWidth="1"/>
    <col min="2319" max="2319" width="9.33203125" style="73" customWidth="1"/>
    <col min="2320" max="2320" width="20.109375" style="73" customWidth="1"/>
    <col min="2321" max="2321" width="34.5546875" style="73" customWidth="1"/>
    <col min="2322" max="2322" width="55.109375" style="73" customWidth="1"/>
    <col min="2323" max="2323" width="32.5546875" style="73" customWidth="1"/>
    <col min="2324" max="2324" width="15.109375" style="73" customWidth="1"/>
    <col min="2325" max="2325" width="12.5546875" style="73" customWidth="1"/>
    <col min="2326" max="2326" width="29.33203125" style="73" customWidth="1"/>
    <col min="2327" max="2560" width="9.5546875" style="73"/>
    <col min="2561" max="2561" width="14" style="73" customWidth="1"/>
    <col min="2562" max="2562" width="15.109375" style="73" customWidth="1"/>
    <col min="2563" max="2563" width="14.5546875" style="73" customWidth="1"/>
    <col min="2564" max="2564" width="9.33203125" style="73" customWidth="1"/>
    <col min="2565" max="2565" width="12.5546875" style="73" customWidth="1"/>
    <col min="2566" max="2566" width="14.5546875" style="73" customWidth="1"/>
    <col min="2567" max="2567" width="12.5546875" style="73" customWidth="1"/>
    <col min="2568" max="2568" width="10.5546875" style="73" customWidth="1"/>
    <col min="2569" max="2569" width="20" style="73" customWidth="1"/>
    <col min="2570" max="2570" width="18.44140625" style="73" customWidth="1"/>
    <col min="2571" max="2571" width="30.109375" style="73" customWidth="1"/>
    <col min="2572" max="2572" width="33.44140625" style="73" customWidth="1"/>
    <col min="2573" max="2573" width="12.5546875" style="73" customWidth="1"/>
    <col min="2574" max="2574" width="44.109375" style="73" customWidth="1"/>
    <col min="2575" max="2575" width="9.33203125" style="73" customWidth="1"/>
    <col min="2576" max="2576" width="20.109375" style="73" customWidth="1"/>
    <col min="2577" max="2577" width="34.5546875" style="73" customWidth="1"/>
    <col min="2578" max="2578" width="55.109375" style="73" customWidth="1"/>
    <col min="2579" max="2579" width="32.5546875" style="73" customWidth="1"/>
    <col min="2580" max="2580" width="15.109375" style="73" customWidth="1"/>
    <col min="2581" max="2581" width="12.5546875" style="73" customWidth="1"/>
    <col min="2582" max="2582" width="29.33203125" style="73" customWidth="1"/>
    <col min="2583" max="2816" width="9.5546875" style="73"/>
    <col min="2817" max="2817" width="14" style="73" customWidth="1"/>
    <col min="2818" max="2818" width="15.109375" style="73" customWidth="1"/>
    <col min="2819" max="2819" width="14.5546875" style="73" customWidth="1"/>
    <col min="2820" max="2820" width="9.33203125" style="73" customWidth="1"/>
    <col min="2821" max="2821" width="12.5546875" style="73" customWidth="1"/>
    <col min="2822" max="2822" width="14.5546875" style="73" customWidth="1"/>
    <col min="2823" max="2823" width="12.5546875" style="73" customWidth="1"/>
    <col min="2824" max="2824" width="10.5546875" style="73" customWidth="1"/>
    <col min="2825" max="2825" width="20" style="73" customWidth="1"/>
    <col min="2826" max="2826" width="18.44140625" style="73" customWidth="1"/>
    <col min="2827" max="2827" width="30.109375" style="73" customWidth="1"/>
    <col min="2828" max="2828" width="33.44140625" style="73" customWidth="1"/>
    <col min="2829" max="2829" width="12.5546875" style="73" customWidth="1"/>
    <col min="2830" max="2830" width="44.109375" style="73" customWidth="1"/>
    <col min="2831" max="2831" width="9.33203125" style="73" customWidth="1"/>
    <col min="2832" max="2832" width="20.109375" style="73" customWidth="1"/>
    <col min="2833" max="2833" width="34.5546875" style="73" customWidth="1"/>
    <col min="2834" max="2834" width="55.109375" style="73" customWidth="1"/>
    <col min="2835" max="2835" width="32.5546875" style="73" customWidth="1"/>
    <col min="2836" max="2836" width="15.109375" style="73" customWidth="1"/>
    <col min="2837" max="2837" width="12.5546875" style="73" customWidth="1"/>
    <col min="2838" max="2838" width="29.33203125" style="73" customWidth="1"/>
    <col min="2839" max="3072" width="9.5546875" style="73"/>
    <col min="3073" max="3073" width="14" style="73" customWidth="1"/>
    <col min="3074" max="3074" width="15.109375" style="73" customWidth="1"/>
    <col min="3075" max="3075" width="14.5546875" style="73" customWidth="1"/>
    <col min="3076" max="3076" width="9.33203125" style="73" customWidth="1"/>
    <col min="3077" max="3077" width="12.5546875" style="73" customWidth="1"/>
    <col min="3078" max="3078" width="14.5546875" style="73" customWidth="1"/>
    <col min="3079" max="3079" width="12.5546875" style="73" customWidth="1"/>
    <col min="3080" max="3080" width="10.5546875" style="73" customWidth="1"/>
    <col min="3081" max="3081" width="20" style="73" customWidth="1"/>
    <col min="3082" max="3082" width="18.44140625" style="73" customWidth="1"/>
    <col min="3083" max="3083" width="30.109375" style="73" customWidth="1"/>
    <col min="3084" max="3084" width="33.44140625" style="73" customWidth="1"/>
    <col min="3085" max="3085" width="12.5546875" style="73" customWidth="1"/>
    <col min="3086" max="3086" width="44.109375" style="73" customWidth="1"/>
    <col min="3087" max="3087" width="9.33203125" style="73" customWidth="1"/>
    <col min="3088" max="3088" width="20.109375" style="73" customWidth="1"/>
    <col min="3089" max="3089" width="34.5546875" style="73" customWidth="1"/>
    <col min="3090" max="3090" width="55.109375" style="73" customWidth="1"/>
    <col min="3091" max="3091" width="32.5546875" style="73" customWidth="1"/>
    <col min="3092" max="3092" width="15.109375" style="73" customWidth="1"/>
    <col min="3093" max="3093" width="12.5546875" style="73" customWidth="1"/>
    <col min="3094" max="3094" width="29.33203125" style="73" customWidth="1"/>
    <col min="3095" max="3328" width="9.5546875" style="73"/>
    <col min="3329" max="3329" width="14" style="73" customWidth="1"/>
    <col min="3330" max="3330" width="15.109375" style="73" customWidth="1"/>
    <col min="3331" max="3331" width="14.5546875" style="73" customWidth="1"/>
    <col min="3332" max="3332" width="9.33203125" style="73" customWidth="1"/>
    <col min="3333" max="3333" width="12.5546875" style="73" customWidth="1"/>
    <col min="3334" max="3334" width="14.5546875" style="73" customWidth="1"/>
    <col min="3335" max="3335" width="12.5546875" style="73" customWidth="1"/>
    <col min="3336" max="3336" width="10.5546875" style="73" customWidth="1"/>
    <col min="3337" max="3337" width="20" style="73" customWidth="1"/>
    <col min="3338" max="3338" width="18.44140625" style="73" customWidth="1"/>
    <col min="3339" max="3339" width="30.109375" style="73" customWidth="1"/>
    <col min="3340" max="3340" width="33.44140625" style="73" customWidth="1"/>
    <col min="3341" max="3341" width="12.5546875" style="73" customWidth="1"/>
    <col min="3342" max="3342" width="44.109375" style="73" customWidth="1"/>
    <col min="3343" max="3343" width="9.33203125" style="73" customWidth="1"/>
    <col min="3344" max="3344" width="20.109375" style="73" customWidth="1"/>
    <col min="3345" max="3345" width="34.5546875" style="73" customWidth="1"/>
    <col min="3346" max="3346" width="55.109375" style="73" customWidth="1"/>
    <col min="3347" max="3347" width="32.5546875" style="73" customWidth="1"/>
    <col min="3348" max="3348" width="15.109375" style="73" customWidth="1"/>
    <col min="3349" max="3349" width="12.5546875" style="73" customWidth="1"/>
    <col min="3350" max="3350" width="29.33203125" style="73" customWidth="1"/>
    <col min="3351" max="3584" width="9.5546875" style="73"/>
    <col min="3585" max="3585" width="14" style="73" customWidth="1"/>
    <col min="3586" max="3586" width="15.109375" style="73" customWidth="1"/>
    <col min="3587" max="3587" width="14.5546875" style="73" customWidth="1"/>
    <col min="3588" max="3588" width="9.33203125" style="73" customWidth="1"/>
    <col min="3589" max="3589" width="12.5546875" style="73" customWidth="1"/>
    <col min="3590" max="3590" width="14.5546875" style="73" customWidth="1"/>
    <col min="3591" max="3591" width="12.5546875" style="73" customWidth="1"/>
    <col min="3592" max="3592" width="10.5546875" style="73" customWidth="1"/>
    <col min="3593" max="3593" width="20" style="73" customWidth="1"/>
    <col min="3594" max="3594" width="18.44140625" style="73" customWidth="1"/>
    <col min="3595" max="3595" width="30.109375" style="73" customWidth="1"/>
    <col min="3596" max="3596" width="33.44140625" style="73" customWidth="1"/>
    <col min="3597" max="3597" width="12.5546875" style="73" customWidth="1"/>
    <col min="3598" max="3598" width="44.109375" style="73" customWidth="1"/>
    <col min="3599" max="3599" width="9.33203125" style="73" customWidth="1"/>
    <col min="3600" max="3600" width="20.109375" style="73" customWidth="1"/>
    <col min="3601" max="3601" width="34.5546875" style="73" customWidth="1"/>
    <col min="3602" max="3602" width="55.109375" style="73" customWidth="1"/>
    <col min="3603" max="3603" width="32.5546875" style="73" customWidth="1"/>
    <col min="3604" max="3604" width="15.109375" style="73" customWidth="1"/>
    <col min="3605" max="3605" width="12.5546875" style="73" customWidth="1"/>
    <col min="3606" max="3606" width="29.33203125" style="73" customWidth="1"/>
    <col min="3607" max="3840" width="9.5546875" style="73"/>
    <col min="3841" max="3841" width="14" style="73" customWidth="1"/>
    <col min="3842" max="3842" width="15.109375" style="73" customWidth="1"/>
    <col min="3843" max="3843" width="14.5546875" style="73" customWidth="1"/>
    <col min="3844" max="3844" width="9.33203125" style="73" customWidth="1"/>
    <col min="3845" max="3845" width="12.5546875" style="73" customWidth="1"/>
    <col min="3846" max="3846" width="14.5546875" style="73" customWidth="1"/>
    <col min="3847" max="3847" width="12.5546875" style="73" customWidth="1"/>
    <col min="3848" max="3848" width="10.5546875" style="73" customWidth="1"/>
    <col min="3849" max="3849" width="20" style="73" customWidth="1"/>
    <col min="3850" max="3850" width="18.44140625" style="73" customWidth="1"/>
    <col min="3851" max="3851" width="30.109375" style="73" customWidth="1"/>
    <col min="3852" max="3852" width="33.44140625" style="73" customWidth="1"/>
    <col min="3853" max="3853" width="12.5546875" style="73" customWidth="1"/>
    <col min="3854" max="3854" width="44.109375" style="73" customWidth="1"/>
    <col min="3855" max="3855" width="9.33203125" style="73" customWidth="1"/>
    <col min="3856" max="3856" width="20.109375" style="73" customWidth="1"/>
    <col min="3857" max="3857" width="34.5546875" style="73" customWidth="1"/>
    <col min="3858" max="3858" width="55.109375" style="73" customWidth="1"/>
    <col min="3859" max="3859" width="32.5546875" style="73" customWidth="1"/>
    <col min="3860" max="3860" width="15.109375" style="73" customWidth="1"/>
    <col min="3861" max="3861" width="12.5546875" style="73" customWidth="1"/>
    <col min="3862" max="3862" width="29.33203125" style="73" customWidth="1"/>
    <col min="3863" max="4096" width="9.5546875" style="73"/>
    <col min="4097" max="4097" width="14" style="73" customWidth="1"/>
    <col min="4098" max="4098" width="15.109375" style="73" customWidth="1"/>
    <col min="4099" max="4099" width="14.5546875" style="73" customWidth="1"/>
    <col min="4100" max="4100" width="9.33203125" style="73" customWidth="1"/>
    <col min="4101" max="4101" width="12.5546875" style="73" customWidth="1"/>
    <col min="4102" max="4102" width="14.5546875" style="73" customWidth="1"/>
    <col min="4103" max="4103" width="12.5546875" style="73" customWidth="1"/>
    <col min="4104" max="4104" width="10.5546875" style="73" customWidth="1"/>
    <col min="4105" max="4105" width="20" style="73" customWidth="1"/>
    <col min="4106" max="4106" width="18.44140625" style="73" customWidth="1"/>
    <col min="4107" max="4107" width="30.109375" style="73" customWidth="1"/>
    <col min="4108" max="4108" width="33.44140625" style="73" customWidth="1"/>
    <col min="4109" max="4109" width="12.5546875" style="73" customWidth="1"/>
    <col min="4110" max="4110" width="44.109375" style="73" customWidth="1"/>
    <col min="4111" max="4111" width="9.33203125" style="73" customWidth="1"/>
    <col min="4112" max="4112" width="20.109375" style="73" customWidth="1"/>
    <col min="4113" max="4113" width="34.5546875" style="73" customWidth="1"/>
    <col min="4114" max="4114" width="55.109375" style="73" customWidth="1"/>
    <col min="4115" max="4115" width="32.5546875" style="73" customWidth="1"/>
    <col min="4116" max="4116" width="15.109375" style="73" customWidth="1"/>
    <col min="4117" max="4117" width="12.5546875" style="73" customWidth="1"/>
    <col min="4118" max="4118" width="29.33203125" style="73" customWidth="1"/>
    <col min="4119" max="4352" width="9.5546875" style="73"/>
    <col min="4353" max="4353" width="14" style="73" customWidth="1"/>
    <col min="4354" max="4354" width="15.109375" style="73" customWidth="1"/>
    <col min="4355" max="4355" width="14.5546875" style="73" customWidth="1"/>
    <col min="4356" max="4356" width="9.33203125" style="73" customWidth="1"/>
    <col min="4357" max="4357" width="12.5546875" style="73" customWidth="1"/>
    <col min="4358" max="4358" width="14.5546875" style="73" customWidth="1"/>
    <col min="4359" max="4359" width="12.5546875" style="73" customWidth="1"/>
    <col min="4360" max="4360" width="10.5546875" style="73" customWidth="1"/>
    <col min="4361" max="4361" width="20" style="73" customWidth="1"/>
    <col min="4362" max="4362" width="18.44140625" style="73" customWidth="1"/>
    <col min="4363" max="4363" width="30.109375" style="73" customWidth="1"/>
    <col min="4364" max="4364" width="33.44140625" style="73" customWidth="1"/>
    <col min="4365" max="4365" width="12.5546875" style="73" customWidth="1"/>
    <col min="4366" max="4366" width="44.109375" style="73" customWidth="1"/>
    <col min="4367" max="4367" width="9.33203125" style="73" customWidth="1"/>
    <col min="4368" max="4368" width="20.109375" style="73" customWidth="1"/>
    <col min="4369" max="4369" width="34.5546875" style="73" customWidth="1"/>
    <col min="4370" max="4370" width="55.109375" style="73" customWidth="1"/>
    <col min="4371" max="4371" width="32.5546875" style="73" customWidth="1"/>
    <col min="4372" max="4372" width="15.109375" style="73" customWidth="1"/>
    <col min="4373" max="4373" width="12.5546875" style="73" customWidth="1"/>
    <col min="4374" max="4374" width="29.33203125" style="73" customWidth="1"/>
    <col min="4375" max="4608" width="9.5546875" style="73"/>
    <col min="4609" max="4609" width="14" style="73" customWidth="1"/>
    <col min="4610" max="4610" width="15.109375" style="73" customWidth="1"/>
    <col min="4611" max="4611" width="14.5546875" style="73" customWidth="1"/>
    <col min="4612" max="4612" width="9.33203125" style="73" customWidth="1"/>
    <col min="4613" max="4613" width="12.5546875" style="73" customWidth="1"/>
    <col min="4614" max="4614" width="14.5546875" style="73" customWidth="1"/>
    <col min="4615" max="4615" width="12.5546875" style="73" customWidth="1"/>
    <col min="4616" max="4616" width="10.5546875" style="73" customWidth="1"/>
    <col min="4617" max="4617" width="20" style="73" customWidth="1"/>
    <col min="4618" max="4618" width="18.44140625" style="73" customWidth="1"/>
    <col min="4619" max="4619" width="30.109375" style="73" customWidth="1"/>
    <col min="4620" max="4620" width="33.44140625" style="73" customWidth="1"/>
    <col min="4621" max="4621" width="12.5546875" style="73" customWidth="1"/>
    <col min="4622" max="4622" width="44.109375" style="73" customWidth="1"/>
    <col min="4623" max="4623" width="9.33203125" style="73" customWidth="1"/>
    <col min="4624" max="4624" width="20.109375" style="73" customWidth="1"/>
    <col min="4625" max="4625" width="34.5546875" style="73" customWidth="1"/>
    <col min="4626" max="4626" width="55.109375" style="73" customWidth="1"/>
    <col min="4627" max="4627" width="32.5546875" style="73" customWidth="1"/>
    <col min="4628" max="4628" width="15.109375" style="73" customWidth="1"/>
    <col min="4629" max="4629" width="12.5546875" style="73" customWidth="1"/>
    <col min="4630" max="4630" width="29.33203125" style="73" customWidth="1"/>
    <col min="4631" max="4864" width="9.5546875" style="73"/>
    <col min="4865" max="4865" width="14" style="73" customWidth="1"/>
    <col min="4866" max="4866" width="15.109375" style="73" customWidth="1"/>
    <col min="4867" max="4867" width="14.5546875" style="73" customWidth="1"/>
    <col min="4868" max="4868" width="9.33203125" style="73" customWidth="1"/>
    <col min="4869" max="4869" width="12.5546875" style="73" customWidth="1"/>
    <col min="4870" max="4870" width="14.5546875" style="73" customWidth="1"/>
    <col min="4871" max="4871" width="12.5546875" style="73" customWidth="1"/>
    <col min="4872" max="4872" width="10.5546875" style="73" customWidth="1"/>
    <col min="4873" max="4873" width="20" style="73" customWidth="1"/>
    <col min="4874" max="4874" width="18.44140625" style="73" customWidth="1"/>
    <col min="4875" max="4875" width="30.109375" style="73" customWidth="1"/>
    <col min="4876" max="4876" width="33.44140625" style="73" customWidth="1"/>
    <col min="4877" max="4877" width="12.5546875" style="73" customWidth="1"/>
    <col min="4878" max="4878" width="44.109375" style="73" customWidth="1"/>
    <col min="4879" max="4879" width="9.33203125" style="73" customWidth="1"/>
    <col min="4880" max="4880" width="20.109375" style="73" customWidth="1"/>
    <col min="4881" max="4881" width="34.5546875" style="73" customWidth="1"/>
    <col min="4882" max="4882" width="55.109375" style="73" customWidth="1"/>
    <col min="4883" max="4883" width="32.5546875" style="73" customWidth="1"/>
    <col min="4884" max="4884" width="15.109375" style="73" customWidth="1"/>
    <col min="4885" max="4885" width="12.5546875" style="73" customWidth="1"/>
    <col min="4886" max="4886" width="29.33203125" style="73" customWidth="1"/>
    <col min="4887" max="5120" width="9.5546875" style="73"/>
    <col min="5121" max="5121" width="14" style="73" customWidth="1"/>
    <col min="5122" max="5122" width="15.109375" style="73" customWidth="1"/>
    <col min="5123" max="5123" width="14.5546875" style="73" customWidth="1"/>
    <col min="5124" max="5124" width="9.33203125" style="73" customWidth="1"/>
    <col min="5125" max="5125" width="12.5546875" style="73" customWidth="1"/>
    <col min="5126" max="5126" width="14.5546875" style="73" customWidth="1"/>
    <col min="5127" max="5127" width="12.5546875" style="73" customWidth="1"/>
    <col min="5128" max="5128" width="10.5546875" style="73" customWidth="1"/>
    <col min="5129" max="5129" width="20" style="73" customWidth="1"/>
    <col min="5130" max="5130" width="18.44140625" style="73" customWidth="1"/>
    <col min="5131" max="5131" width="30.109375" style="73" customWidth="1"/>
    <col min="5132" max="5132" width="33.44140625" style="73" customWidth="1"/>
    <col min="5133" max="5133" width="12.5546875" style="73" customWidth="1"/>
    <col min="5134" max="5134" width="44.109375" style="73" customWidth="1"/>
    <col min="5135" max="5135" width="9.33203125" style="73" customWidth="1"/>
    <col min="5136" max="5136" width="20.109375" style="73" customWidth="1"/>
    <col min="5137" max="5137" width="34.5546875" style="73" customWidth="1"/>
    <col min="5138" max="5138" width="55.109375" style="73" customWidth="1"/>
    <col min="5139" max="5139" width="32.5546875" style="73" customWidth="1"/>
    <col min="5140" max="5140" width="15.109375" style="73" customWidth="1"/>
    <col min="5141" max="5141" width="12.5546875" style="73" customWidth="1"/>
    <col min="5142" max="5142" width="29.33203125" style="73" customWidth="1"/>
    <col min="5143" max="5376" width="9.5546875" style="73"/>
    <col min="5377" max="5377" width="14" style="73" customWidth="1"/>
    <col min="5378" max="5378" width="15.109375" style="73" customWidth="1"/>
    <col min="5379" max="5379" width="14.5546875" style="73" customWidth="1"/>
    <col min="5380" max="5380" width="9.33203125" style="73" customWidth="1"/>
    <col min="5381" max="5381" width="12.5546875" style="73" customWidth="1"/>
    <col min="5382" max="5382" width="14.5546875" style="73" customWidth="1"/>
    <col min="5383" max="5383" width="12.5546875" style="73" customWidth="1"/>
    <col min="5384" max="5384" width="10.5546875" style="73" customWidth="1"/>
    <col min="5385" max="5385" width="20" style="73" customWidth="1"/>
    <col min="5386" max="5386" width="18.44140625" style="73" customWidth="1"/>
    <col min="5387" max="5387" width="30.109375" style="73" customWidth="1"/>
    <col min="5388" max="5388" width="33.44140625" style="73" customWidth="1"/>
    <col min="5389" max="5389" width="12.5546875" style="73" customWidth="1"/>
    <col min="5390" max="5390" width="44.109375" style="73" customWidth="1"/>
    <col min="5391" max="5391" width="9.33203125" style="73" customWidth="1"/>
    <col min="5392" max="5392" width="20.109375" style="73" customWidth="1"/>
    <col min="5393" max="5393" width="34.5546875" style="73" customWidth="1"/>
    <col min="5394" max="5394" width="55.109375" style="73" customWidth="1"/>
    <col min="5395" max="5395" width="32.5546875" style="73" customWidth="1"/>
    <col min="5396" max="5396" width="15.109375" style="73" customWidth="1"/>
    <col min="5397" max="5397" width="12.5546875" style="73" customWidth="1"/>
    <col min="5398" max="5398" width="29.33203125" style="73" customWidth="1"/>
    <col min="5399" max="5632" width="9.5546875" style="73"/>
    <col min="5633" max="5633" width="14" style="73" customWidth="1"/>
    <col min="5634" max="5634" width="15.109375" style="73" customWidth="1"/>
    <col min="5635" max="5635" width="14.5546875" style="73" customWidth="1"/>
    <col min="5636" max="5636" width="9.33203125" style="73" customWidth="1"/>
    <col min="5637" max="5637" width="12.5546875" style="73" customWidth="1"/>
    <col min="5638" max="5638" width="14.5546875" style="73" customWidth="1"/>
    <col min="5639" max="5639" width="12.5546875" style="73" customWidth="1"/>
    <col min="5640" max="5640" width="10.5546875" style="73" customWidth="1"/>
    <col min="5641" max="5641" width="20" style="73" customWidth="1"/>
    <col min="5642" max="5642" width="18.44140625" style="73" customWidth="1"/>
    <col min="5643" max="5643" width="30.109375" style="73" customWidth="1"/>
    <col min="5644" max="5644" width="33.44140625" style="73" customWidth="1"/>
    <col min="5645" max="5645" width="12.5546875" style="73" customWidth="1"/>
    <col min="5646" max="5646" width="44.109375" style="73" customWidth="1"/>
    <col min="5647" max="5647" width="9.33203125" style="73" customWidth="1"/>
    <col min="5648" max="5648" width="20.109375" style="73" customWidth="1"/>
    <col min="5649" max="5649" width="34.5546875" style="73" customWidth="1"/>
    <col min="5650" max="5650" width="55.109375" style="73" customWidth="1"/>
    <col min="5651" max="5651" width="32.5546875" style="73" customWidth="1"/>
    <col min="5652" max="5652" width="15.109375" style="73" customWidth="1"/>
    <col min="5653" max="5653" width="12.5546875" style="73" customWidth="1"/>
    <col min="5654" max="5654" width="29.33203125" style="73" customWidth="1"/>
    <col min="5655" max="5888" width="9.5546875" style="73"/>
    <col min="5889" max="5889" width="14" style="73" customWidth="1"/>
    <col min="5890" max="5890" width="15.109375" style="73" customWidth="1"/>
    <col min="5891" max="5891" width="14.5546875" style="73" customWidth="1"/>
    <col min="5892" max="5892" width="9.33203125" style="73" customWidth="1"/>
    <col min="5893" max="5893" width="12.5546875" style="73" customWidth="1"/>
    <col min="5894" max="5894" width="14.5546875" style="73" customWidth="1"/>
    <col min="5895" max="5895" width="12.5546875" style="73" customWidth="1"/>
    <col min="5896" max="5896" width="10.5546875" style="73" customWidth="1"/>
    <col min="5897" max="5897" width="20" style="73" customWidth="1"/>
    <col min="5898" max="5898" width="18.44140625" style="73" customWidth="1"/>
    <col min="5899" max="5899" width="30.109375" style="73" customWidth="1"/>
    <col min="5900" max="5900" width="33.44140625" style="73" customWidth="1"/>
    <col min="5901" max="5901" width="12.5546875" style="73" customWidth="1"/>
    <col min="5902" max="5902" width="44.109375" style="73" customWidth="1"/>
    <col min="5903" max="5903" width="9.33203125" style="73" customWidth="1"/>
    <col min="5904" max="5904" width="20.109375" style="73" customWidth="1"/>
    <col min="5905" max="5905" width="34.5546875" style="73" customWidth="1"/>
    <col min="5906" max="5906" width="55.109375" style="73" customWidth="1"/>
    <col min="5907" max="5907" width="32.5546875" style="73" customWidth="1"/>
    <col min="5908" max="5908" width="15.109375" style="73" customWidth="1"/>
    <col min="5909" max="5909" width="12.5546875" style="73" customWidth="1"/>
    <col min="5910" max="5910" width="29.33203125" style="73" customWidth="1"/>
    <col min="5911" max="6144" width="9.5546875" style="73"/>
    <col min="6145" max="6145" width="14" style="73" customWidth="1"/>
    <col min="6146" max="6146" width="15.109375" style="73" customWidth="1"/>
    <col min="6147" max="6147" width="14.5546875" style="73" customWidth="1"/>
    <col min="6148" max="6148" width="9.33203125" style="73" customWidth="1"/>
    <col min="6149" max="6149" width="12.5546875" style="73" customWidth="1"/>
    <col min="6150" max="6150" width="14.5546875" style="73" customWidth="1"/>
    <col min="6151" max="6151" width="12.5546875" style="73" customWidth="1"/>
    <col min="6152" max="6152" width="10.5546875" style="73" customWidth="1"/>
    <col min="6153" max="6153" width="20" style="73" customWidth="1"/>
    <col min="6154" max="6154" width="18.44140625" style="73" customWidth="1"/>
    <col min="6155" max="6155" width="30.109375" style="73" customWidth="1"/>
    <col min="6156" max="6156" width="33.44140625" style="73" customWidth="1"/>
    <col min="6157" max="6157" width="12.5546875" style="73" customWidth="1"/>
    <col min="6158" max="6158" width="44.109375" style="73" customWidth="1"/>
    <col min="6159" max="6159" width="9.33203125" style="73" customWidth="1"/>
    <col min="6160" max="6160" width="20.109375" style="73" customWidth="1"/>
    <col min="6161" max="6161" width="34.5546875" style="73" customWidth="1"/>
    <col min="6162" max="6162" width="55.109375" style="73" customWidth="1"/>
    <col min="6163" max="6163" width="32.5546875" style="73" customWidth="1"/>
    <col min="6164" max="6164" width="15.109375" style="73" customWidth="1"/>
    <col min="6165" max="6165" width="12.5546875" style="73" customWidth="1"/>
    <col min="6166" max="6166" width="29.33203125" style="73" customWidth="1"/>
    <col min="6167" max="6400" width="9.5546875" style="73"/>
    <col min="6401" max="6401" width="14" style="73" customWidth="1"/>
    <col min="6402" max="6402" width="15.109375" style="73" customWidth="1"/>
    <col min="6403" max="6403" width="14.5546875" style="73" customWidth="1"/>
    <col min="6404" max="6404" width="9.33203125" style="73" customWidth="1"/>
    <col min="6405" max="6405" width="12.5546875" style="73" customWidth="1"/>
    <col min="6406" max="6406" width="14.5546875" style="73" customWidth="1"/>
    <col min="6407" max="6407" width="12.5546875" style="73" customWidth="1"/>
    <col min="6408" max="6408" width="10.5546875" style="73" customWidth="1"/>
    <col min="6409" max="6409" width="20" style="73" customWidth="1"/>
    <col min="6410" max="6410" width="18.44140625" style="73" customWidth="1"/>
    <col min="6411" max="6411" width="30.109375" style="73" customWidth="1"/>
    <col min="6412" max="6412" width="33.44140625" style="73" customWidth="1"/>
    <col min="6413" max="6413" width="12.5546875" style="73" customWidth="1"/>
    <col min="6414" max="6414" width="44.109375" style="73" customWidth="1"/>
    <col min="6415" max="6415" width="9.33203125" style="73" customWidth="1"/>
    <col min="6416" max="6416" width="20.109375" style="73" customWidth="1"/>
    <col min="6417" max="6417" width="34.5546875" style="73" customWidth="1"/>
    <col min="6418" max="6418" width="55.109375" style="73" customWidth="1"/>
    <col min="6419" max="6419" width="32.5546875" style="73" customWidth="1"/>
    <col min="6420" max="6420" width="15.109375" style="73" customWidth="1"/>
    <col min="6421" max="6421" width="12.5546875" style="73" customWidth="1"/>
    <col min="6422" max="6422" width="29.33203125" style="73" customWidth="1"/>
    <col min="6423" max="6656" width="9.5546875" style="73"/>
    <col min="6657" max="6657" width="14" style="73" customWidth="1"/>
    <col min="6658" max="6658" width="15.109375" style="73" customWidth="1"/>
    <col min="6659" max="6659" width="14.5546875" style="73" customWidth="1"/>
    <col min="6660" max="6660" width="9.33203125" style="73" customWidth="1"/>
    <col min="6661" max="6661" width="12.5546875" style="73" customWidth="1"/>
    <col min="6662" max="6662" width="14.5546875" style="73" customWidth="1"/>
    <col min="6663" max="6663" width="12.5546875" style="73" customWidth="1"/>
    <col min="6664" max="6664" width="10.5546875" style="73" customWidth="1"/>
    <col min="6665" max="6665" width="20" style="73" customWidth="1"/>
    <col min="6666" max="6666" width="18.44140625" style="73" customWidth="1"/>
    <col min="6667" max="6667" width="30.109375" style="73" customWidth="1"/>
    <col min="6668" max="6668" width="33.44140625" style="73" customWidth="1"/>
    <col min="6669" max="6669" width="12.5546875" style="73" customWidth="1"/>
    <col min="6670" max="6670" width="44.109375" style="73" customWidth="1"/>
    <col min="6671" max="6671" width="9.33203125" style="73" customWidth="1"/>
    <col min="6672" max="6672" width="20.109375" style="73" customWidth="1"/>
    <col min="6673" max="6673" width="34.5546875" style="73" customWidth="1"/>
    <col min="6674" max="6674" width="55.109375" style="73" customWidth="1"/>
    <col min="6675" max="6675" width="32.5546875" style="73" customWidth="1"/>
    <col min="6676" max="6676" width="15.109375" style="73" customWidth="1"/>
    <col min="6677" max="6677" width="12.5546875" style="73" customWidth="1"/>
    <col min="6678" max="6678" width="29.33203125" style="73" customWidth="1"/>
    <col min="6679" max="6912" width="9.5546875" style="73"/>
    <col min="6913" max="6913" width="14" style="73" customWidth="1"/>
    <col min="6914" max="6914" width="15.109375" style="73" customWidth="1"/>
    <col min="6915" max="6915" width="14.5546875" style="73" customWidth="1"/>
    <col min="6916" max="6916" width="9.33203125" style="73" customWidth="1"/>
    <col min="6917" max="6917" width="12.5546875" style="73" customWidth="1"/>
    <col min="6918" max="6918" width="14.5546875" style="73" customWidth="1"/>
    <col min="6919" max="6919" width="12.5546875" style="73" customWidth="1"/>
    <col min="6920" max="6920" width="10.5546875" style="73" customWidth="1"/>
    <col min="6921" max="6921" width="20" style="73" customWidth="1"/>
    <col min="6922" max="6922" width="18.44140625" style="73" customWidth="1"/>
    <col min="6923" max="6923" width="30.109375" style="73" customWidth="1"/>
    <col min="6924" max="6924" width="33.44140625" style="73" customWidth="1"/>
    <col min="6925" max="6925" width="12.5546875" style="73" customWidth="1"/>
    <col min="6926" max="6926" width="44.109375" style="73" customWidth="1"/>
    <col min="6927" max="6927" width="9.33203125" style="73" customWidth="1"/>
    <col min="6928" max="6928" width="20.109375" style="73" customWidth="1"/>
    <col min="6929" max="6929" width="34.5546875" style="73" customWidth="1"/>
    <col min="6930" max="6930" width="55.109375" style="73" customWidth="1"/>
    <col min="6931" max="6931" width="32.5546875" style="73" customWidth="1"/>
    <col min="6932" max="6932" width="15.109375" style="73" customWidth="1"/>
    <col min="6933" max="6933" width="12.5546875" style="73" customWidth="1"/>
    <col min="6934" max="6934" width="29.33203125" style="73" customWidth="1"/>
    <col min="6935" max="7168" width="9.5546875" style="73"/>
    <col min="7169" max="7169" width="14" style="73" customWidth="1"/>
    <col min="7170" max="7170" width="15.109375" style="73" customWidth="1"/>
    <col min="7171" max="7171" width="14.5546875" style="73" customWidth="1"/>
    <col min="7172" max="7172" width="9.33203125" style="73" customWidth="1"/>
    <col min="7173" max="7173" width="12.5546875" style="73" customWidth="1"/>
    <col min="7174" max="7174" width="14.5546875" style="73" customWidth="1"/>
    <col min="7175" max="7175" width="12.5546875" style="73" customWidth="1"/>
    <col min="7176" max="7176" width="10.5546875" style="73" customWidth="1"/>
    <col min="7177" max="7177" width="20" style="73" customWidth="1"/>
    <col min="7178" max="7178" width="18.44140625" style="73" customWidth="1"/>
    <col min="7179" max="7179" width="30.109375" style="73" customWidth="1"/>
    <col min="7180" max="7180" width="33.44140625" style="73" customWidth="1"/>
    <col min="7181" max="7181" width="12.5546875" style="73" customWidth="1"/>
    <col min="7182" max="7182" width="44.109375" style="73" customWidth="1"/>
    <col min="7183" max="7183" width="9.33203125" style="73" customWidth="1"/>
    <col min="7184" max="7184" width="20.109375" style="73" customWidth="1"/>
    <col min="7185" max="7185" width="34.5546875" style="73" customWidth="1"/>
    <col min="7186" max="7186" width="55.109375" style="73" customWidth="1"/>
    <col min="7187" max="7187" width="32.5546875" style="73" customWidth="1"/>
    <col min="7188" max="7188" width="15.109375" style="73" customWidth="1"/>
    <col min="7189" max="7189" width="12.5546875" style="73" customWidth="1"/>
    <col min="7190" max="7190" width="29.33203125" style="73" customWidth="1"/>
    <col min="7191" max="7424" width="9.5546875" style="73"/>
    <col min="7425" max="7425" width="14" style="73" customWidth="1"/>
    <col min="7426" max="7426" width="15.109375" style="73" customWidth="1"/>
    <col min="7427" max="7427" width="14.5546875" style="73" customWidth="1"/>
    <col min="7428" max="7428" width="9.33203125" style="73" customWidth="1"/>
    <col min="7429" max="7429" width="12.5546875" style="73" customWidth="1"/>
    <col min="7430" max="7430" width="14.5546875" style="73" customWidth="1"/>
    <col min="7431" max="7431" width="12.5546875" style="73" customWidth="1"/>
    <col min="7432" max="7432" width="10.5546875" style="73" customWidth="1"/>
    <col min="7433" max="7433" width="20" style="73" customWidth="1"/>
    <col min="7434" max="7434" width="18.44140625" style="73" customWidth="1"/>
    <col min="7435" max="7435" width="30.109375" style="73" customWidth="1"/>
    <col min="7436" max="7436" width="33.44140625" style="73" customWidth="1"/>
    <col min="7437" max="7437" width="12.5546875" style="73" customWidth="1"/>
    <col min="7438" max="7438" width="44.109375" style="73" customWidth="1"/>
    <col min="7439" max="7439" width="9.33203125" style="73" customWidth="1"/>
    <col min="7440" max="7440" width="20.109375" style="73" customWidth="1"/>
    <col min="7441" max="7441" width="34.5546875" style="73" customWidth="1"/>
    <col min="7442" max="7442" width="55.109375" style="73" customWidth="1"/>
    <col min="7443" max="7443" width="32.5546875" style="73" customWidth="1"/>
    <col min="7444" max="7444" width="15.109375" style="73" customWidth="1"/>
    <col min="7445" max="7445" width="12.5546875" style="73" customWidth="1"/>
    <col min="7446" max="7446" width="29.33203125" style="73" customWidth="1"/>
    <col min="7447" max="7680" width="9.5546875" style="73"/>
    <col min="7681" max="7681" width="14" style="73" customWidth="1"/>
    <col min="7682" max="7682" width="15.109375" style="73" customWidth="1"/>
    <col min="7683" max="7683" width="14.5546875" style="73" customWidth="1"/>
    <col min="7684" max="7684" width="9.33203125" style="73" customWidth="1"/>
    <col min="7685" max="7685" width="12.5546875" style="73" customWidth="1"/>
    <col min="7686" max="7686" width="14.5546875" style="73" customWidth="1"/>
    <col min="7687" max="7687" width="12.5546875" style="73" customWidth="1"/>
    <col min="7688" max="7688" width="10.5546875" style="73" customWidth="1"/>
    <col min="7689" max="7689" width="20" style="73" customWidth="1"/>
    <col min="7690" max="7690" width="18.44140625" style="73" customWidth="1"/>
    <col min="7691" max="7691" width="30.109375" style="73" customWidth="1"/>
    <col min="7692" max="7692" width="33.44140625" style="73" customWidth="1"/>
    <col min="7693" max="7693" width="12.5546875" style="73" customWidth="1"/>
    <col min="7694" max="7694" width="44.109375" style="73" customWidth="1"/>
    <col min="7695" max="7695" width="9.33203125" style="73" customWidth="1"/>
    <col min="7696" max="7696" width="20.109375" style="73" customWidth="1"/>
    <col min="7697" max="7697" width="34.5546875" style="73" customWidth="1"/>
    <col min="7698" max="7698" width="55.109375" style="73" customWidth="1"/>
    <col min="7699" max="7699" width="32.5546875" style="73" customWidth="1"/>
    <col min="7700" max="7700" width="15.109375" style="73" customWidth="1"/>
    <col min="7701" max="7701" width="12.5546875" style="73" customWidth="1"/>
    <col min="7702" max="7702" width="29.33203125" style="73" customWidth="1"/>
    <col min="7703" max="7936" width="9.5546875" style="73"/>
    <col min="7937" max="7937" width="14" style="73" customWidth="1"/>
    <col min="7938" max="7938" width="15.109375" style="73" customWidth="1"/>
    <col min="7939" max="7939" width="14.5546875" style="73" customWidth="1"/>
    <col min="7940" max="7940" width="9.33203125" style="73" customWidth="1"/>
    <col min="7941" max="7941" width="12.5546875" style="73" customWidth="1"/>
    <col min="7942" max="7942" width="14.5546875" style="73" customWidth="1"/>
    <col min="7943" max="7943" width="12.5546875" style="73" customWidth="1"/>
    <col min="7944" max="7944" width="10.5546875" style="73" customWidth="1"/>
    <col min="7945" max="7945" width="20" style="73" customWidth="1"/>
    <col min="7946" max="7946" width="18.44140625" style="73" customWidth="1"/>
    <col min="7947" max="7947" width="30.109375" style="73" customWidth="1"/>
    <col min="7948" max="7948" width="33.44140625" style="73" customWidth="1"/>
    <col min="7949" max="7949" width="12.5546875" style="73" customWidth="1"/>
    <col min="7950" max="7950" width="44.109375" style="73" customWidth="1"/>
    <col min="7951" max="7951" width="9.33203125" style="73" customWidth="1"/>
    <col min="7952" max="7952" width="20.109375" style="73" customWidth="1"/>
    <col min="7953" max="7953" width="34.5546875" style="73" customWidth="1"/>
    <col min="7954" max="7954" width="55.109375" style="73" customWidth="1"/>
    <col min="7955" max="7955" width="32.5546875" style="73" customWidth="1"/>
    <col min="7956" max="7956" width="15.109375" style="73" customWidth="1"/>
    <col min="7957" max="7957" width="12.5546875" style="73" customWidth="1"/>
    <col min="7958" max="7958" width="29.33203125" style="73" customWidth="1"/>
    <col min="7959" max="8192" width="9.5546875" style="73"/>
    <col min="8193" max="8193" width="14" style="73" customWidth="1"/>
    <col min="8194" max="8194" width="15.109375" style="73" customWidth="1"/>
    <col min="8195" max="8195" width="14.5546875" style="73" customWidth="1"/>
    <col min="8196" max="8196" width="9.33203125" style="73" customWidth="1"/>
    <col min="8197" max="8197" width="12.5546875" style="73" customWidth="1"/>
    <col min="8198" max="8198" width="14.5546875" style="73" customWidth="1"/>
    <col min="8199" max="8199" width="12.5546875" style="73" customWidth="1"/>
    <col min="8200" max="8200" width="10.5546875" style="73" customWidth="1"/>
    <col min="8201" max="8201" width="20" style="73" customWidth="1"/>
    <col min="8202" max="8202" width="18.44140625" style="73" customWidth="1"/>
    <col min="8203" max="8203" width="30.109375" style="73" customWidth="1"/>
    <col min="8204" max="8204" width="33.44140625" style="73" customWidth="1"/>
    <col min="8205" max="8205" width="12.5546875" style="73" customWidth="1"/>
    <col min="8206" max="8206" width="44.109375" style="73" customWidth="1"/>
    <col min="8207" max="8207" width="9.33203125" style="73" customWidth="1"/>
    <col min="8208" max="8208" width="20.109375" style="73" customWidth="1"/>
    <col min="8209" max="8209" width="34.5546875" style="73" customWidth="1"/>
    <col min="8210" max="8210" width="55.109375" style="73" customWidth="1"/>
    <col min="8211" max="8211" width="32.5546875" style="73" customWidth="1"/>
    <col min="8212" max="8212" width="15.109375" style="73" customWidth="1"/>
    <col min="8213" max="8213" width="12.5546875" style="73" customWidth="1"/>
    <col min="8214" max="8214" width="29.33203125" style="73" customWidth="1"/>
    <col min="8215" max="8448" width="9.5546875" style="73"/>
    <col min="8449" max="8449" width="14" style="73" customWidth="1"/>
    <col min="8450" max="8450" width="15.109375" style="73" customWidth="1"/>
    <col min="8451" max="8451" width="14.5546875" style="73" customWidth="1"/>
    <col min="8452" max="8452" width="9.33203125" style="73" customWidth="1"/>
    <col min="8453" max="8453" width="12.5546875" style="73" customWidth="1"/>
    <col min="8454" max="8454" width="14.5546875" style="73" customWidth="1"/>
    <col min="8455" max="8455" width="12.5546875" style="73" customWidth="1"/>
    <col min="8456" max="8456" width="10.5546875" style="73" customWidth="1"/>
    <col min="8457" max="8457" width="20" style="73" customWidth="1"/>
    <col min="8458" max="8458" width="18.44140625" style="73" customWidth="1"/>
    <col min="8459" max="8459" width="30.109375" style="73" customWidth="1"/>
    <col min="8460" max="8460" width="33.44140625" style="73" customWidth="1"/>
    <col min="8461" max="8461" width="12.5546875" style="73" customWidth="1"/>
    <col min="8462" max="8462" width="44.109375" style="73" customWidth="1"/>
    <col min="8463" max="8463" width="9.33203125" style="73" customWidth="1"/>
    <col min="8464" max="8464" width="20.109375" style="73" customWidth="1"/>
    <col min="8465" max="8465" width="34.5546875" style="73" customWidth="1"/>
    <col min="8466" max="8466" width="55.109375" style="73" customWidth="1"/>
    <col min="8467" max="8467" width="32.5546875" style="73" customWidth="1"/>
    <col min="8468" max="8468" width="15.109375" style="73" customWidth="1"/>
    <col min="8469" max="8469" width="12.5546875" style="73" customWidth="1"/>
    <col min="8470" max="8470" width="29.33203125" style="73" customWidth="1"/>
    <col min="8471" max="8704" width="9.5546875" style="73"/>
    <col min="8705" max="8705" width="14" style="73" customWidth="1"/>
    <col min="8706" max="8706" width="15.109375" style="73" customWidth="1"/>
    <col min="8707" max="8707" width="14.5546875" style="73" customWidth="1"/>
    <col min="8708" max="8708" width="9.33203125" style="73" customWidth="1"/>
    <col min="8709" max="8709" width="12.5546875" style="73" customWidth="1"/>
    <col min="8710" max="8710" width="14.5546875" style="73" customWidth="1"/>
    <col min="8711" max="8711" width="12.5546875" style="73" customWidth="1"/>
    <col min="8712" max="8712" width="10.5546875" style="73" customWidth="1"/>
    <col min="8713" max="8713" width="20" style="73" customWidth="1"/>
    <col min="8714" max="8714" width="18.44140625" style="73" customWidth="1"/>
    <col min="8715" max="8715" width="30.109375" style="73" customWidth="1"/>
    <col min="8716" max="8716" width="33.44140625" style="73" customWidth="1"/>
    <col min="8717" max="8717" width="12.5546875" style="73" customWidth="1"/>
    <col min="8718" max="8718" width="44.109375" style="73" customWidth="1"/>
    <col min="8719" max="8719" width="9.33203125" style="73" customWidth="1"/>
    <col min="8720" max="8720" width="20.109375" style="73" customWidth="1"/>
    <col min="8721" max="8721" width="34.5546875" style="73" customWidth="1"/>
    <col min="8722" max="8722" width="55.109375" style="73" customWidth="1"/>
    <col min="8723" max="8723" width="32.5546875" style="73" customWidth="1"/>
    <col min="8724" max="8724" width="15.109375" style="73" customWidth="1"/>
    <col min="8725" max="8725" width="12.5546875" style="73" customWidth="1"/>
    <col min="8726" max="8726" width="29.33203125" style="73" customWidth="1"/>
    <col min="8727" max="8960" width="9.5546875" style="73"/>
    <col min="8961" max="8961" width="14" style="73" customWidth="1"/>
    <col min="8962" max="8962" width="15.109375" style="73" customWidth="1"/>
    <col min="8963" max="8963" width="14.5546875" style="73" customWidth="1"/>
    <col min="8964" max="8964" width="9.33203125" style="73" customWidth="1"/>
    <col min="8965" max="8965" width="12.5546875" style="73" customWidth="1"/>
    <col min="8966" max="8966" width="14.5546875" style="73" customWidth="1"/>
    <col min="8967" max="8967" width="12.5546875" style="73" customWidth="1"/>
    <col min="8968" max="8968" width="10.5546875" style="73" customWidth="1"/>
    <col min="8969" max="8969" width="20" style="73" customWidth="1"/>
    <col min="8970" max="8970" width="18.44140625" style="73" customWidth="1"/>
    <col min="8971" max="8971" width="30.109375" style="73" customWidth="1"/>
    <col min="8972" max="8972" width="33.44140625" style="73" customWidth="1"/>
    <col min="8973" max="8973" width="12.5546875" style="73" customWidth="1"/>
    <col min="8974" max="8974" width="44.109375" style="73" customWidth="1"/>
    <col min="8975" max="8975" width="9.33203125" style="73" customWidth="1"/>
    <col min="8976" max="8976" width="20.109375" style="73" customWidth="1"/>
    <col min="8977" max="8977" width="34.5546875" style="73" customWidth="1"/>
    <col min="8978" max="8978" width="55.109375" style="73" customWidth="1"/>
    <col min="8979" max="8979" width="32.5546875" style="73" customWidth="1"/>
    <col min="8980" max="8980" width="15.109375" style="73" customWidth="1"/>
    <col min="8981" max="8981" width="12.5546875" style="73" customWidth="1"/>
    <col min="8982" max="8982" width="29.33203125" style="73" customWidth="1"/>
    <col min="8983" max="9216" width="9.5546875" style="73"/>
    <col min="9217" max="9217" width="14" style="73" customWidth="1"/>
    <col min="9218" max="9218" width="15.109375" style="73" customWidth="1"/>
    <col min="9219" max="9219" width="14.5546875" style="73" customWidth="1"/>
    <col min="9220" max="9220" width="9.33203125" style="73" customWidth="1"/>
    <col min="9221" max="9221" width="12.5546875" style="73" customWidth="1"/>
    <col min="9222" max="9222" width="14.5546875" style="73" customWidth="1"/>
    <col min="9223" max="9223" width="12.5546875" style="73" customWidth="1"/>
    <col min="9224" max="9224" width="10.5546875" style="73" customWidth="1"/>
    <col min="9225" max="9225" width="20" style="73" customWidth="1"/>
    <col min="9226" max="9226" width="18.44140625" style="73" customWidth="1"/>
    <col min="9227" max="9227" width="30.109375" style="73" customWidth="1"/>
    <col min="9228" max="9228" width="33.44140625" style="73" customWidth="1"/>
    <col min="9229" max="9229" width="12.5546875" style="73" customWidth="1"/>
    <col min="9230" max="9230" width="44.109375" style="73" customWidth="1"/>
    <col min="9231" max="9231" width="9.33203125" style="73" customWidth="1"/>
    <col min="9232" max="9232" width="20.109375" style="73" customWidth="1"/>
    <col min="9233" max="9233" width="34.5546875" style="73" customWidth="1"/>
    <col min="9234" max="9234" width="55.109375" style="73" customWidth="1"/>
    <col min="9235" max="9235" width="32.5546875" style="73" customWidth="1"/>
    <col min="9236" max="9236" width="15.109375" style="73" customWidth="1"/>
    <col min="9237" max="9237" width="12.5546875" style="73" customWidth="1"/>
    <col min="9238" max="9238" width="29.33203125" style="73" customWidth="1"/>
    <col min="9239" max="9472" width="9.5546875" style="73"/>
    <col min="9473" max="9473" width="14" style="73" customWidth="1"/>
    <col min="9474" max="9474" width="15.109375" style="73" customWidth="1"/>
    <col min="9475" max="9475" width="14.5546875" style="73" customWidth="1"/>
    <col min="9476" max="9476" width="9.33203125" style="73" customWidth="1"/>
    <col min="9477" max="9477" width="12.5546875" style="73" customWidth="1"/>
    <col min="9478" max="9478" width="14.5546875" style="73" customWidth="1"/>
    <col min="9479" max="9479" width="12.5546875" style="73" customWidth="1"/>
    <col min="9480" max="9480" width="10.5546875" style="73" customWidth="1"/>
    <col min="9481" max="9481" width="20" style="73" customWidth="1"/>
    <col min="9482" max="9482" width="18.44140625" style="73" customWidth="1"/>
    <col min="9483" max="9483" width="30.109375" style="73" customWidth="1"/>
    <col min="9484" max="9484" width="33.44140625" style="73" customWidth="1"/>
    <col min="9485" max="9485" width="12.5546875" style="73" customWidth="1"/>
    <col min="9486" max="9486" width="44.109375" style="73" customWidth="1"/>
    <col min="9487" max="9487" width="9.33203125" style="73" customWidth="1"/>
    <col min="9488" max="9488" width="20.109375" style="73" customWidth="1"/>
    <col min="9489" max="9489" width="34.5546875" style="73" customWidth="1"/>
    <col min="9490" max="9490" width="55.109375" style="73" customWidth="1"/>
    <col min="9491" max="9491" width="32.5546875" style="73" customWidth="1"/>
    <col min="9492" max="9492" width="15.109375" style="73" customWidth="1"/>
    <col min="9493" max="9493" width="12.5546875" style="73" customWidth="1"/>
    <col min="9494" max="9494" width="29.33203125" style="73" customWidth="1"/>
    <col min="9495" max="9728" width="9.5546875" style="73"/>
    <col min="9729" max="9729" width="14" style="73" customWidth="1"/>
    <col min="9730" max="9730" width="15.109375" style="73" customWidth="1"/>
    <col min="9731" max="9731" width="14.5546875" style="73" customWidth="1"/>
    <col min="9732" max="9732" width="9.33203125" style="73" customWidth="1"/>
    <col min="9733" max="9733" width="12.5546875" style="73" customWidth="1"/>
    <col min="9734" max="9734" width="14.5546875" style="73" customWidth="1"/>
    <col min="9735" max="9735" width="12.5546875" style="73" customWidth="1"/>
    <col min="9736" max="9736" width="10.5546875" style="73" customWidth="1"/>
    <col min="9737" max="9737" width="20" style="73" customWidth="1"/>
    <col min="9738" max="9738" width="18.44140625" style="73" customWidth="1"/>
    <col min="9739" max="9739" width="30.109375" style="73" customWidth="1"/>
    <col min="9740" max="9740" width="33.44140625" style="73" customWidth="1"/>
    <col min="9741" max="9741" width="12.5546875" style="73" customWidth="1"/>
    <col min="9742" max="9742" width="44.109375" style="73" customWidth="1"/>
    <col min="9743" max="9743" width="9.33203125" style="73" customWidth="1"/>
    <col min="9744" max="9744" width="20.109375" style="73" customWidth="1"/>
    <col min="9745" max="9745" width="34.5546875" style="73" customWidth="1"/>
    <col min="9746" max="9746" width="55.109375" style="73" customWidth="1"/>
    <col min="9747" max="9747" width="32.5546875" style="73" customWidth="1"/>
    <col min="9748" max="9748" width="15.109375" style="73" customWidth="1"/>
    <col min="9749" max="9749" width="12.5546875" style="73" customWidth="1"/>
    <col min="9750" max="9750" width="29.33203125" style="73" customWidth="1"/>
    <col min="9751" max="9984" width="9.5546875" style="73"/>
    <col min="9985" max="9985" width="14" style="73" customWidth="1"/>
    <col min="9986" max="9986" width="15.109375" style="73" customWidth="1"/>
    <col min="9987" max="9987" width="14.5546875" style="73" customWidth="1"/>
    <col min="9988" max="9988" width="9.33203125" style="73" customWidth="1"/>
    <col min="9989" max="9989" width="12.5546875" style="73" customWidth="1"/>
    <col min="9990" max="9990" width="14.5546875" style="73" customWidth="1"/>
    <col min="9991" max="9991" width="12.5546875" style="73" customWidth="1"/>
    <col min="9992" max="9992" width="10.5546875" style="73" customWidth="1"/>
    <col min="9993" max="9993" width="20" style="73" customWidth="1"/>
    <col min="9994" max="9994" width="18.44140625" style="73" customWidth="1"/>
    <col min="9995" max="9995" width="30.109375" style="73" customWidth="1"/>
    <col min="9996" max="9996" width="33.44140625" style="73" customWidth="1"/>
    <col min="9997" max="9997" width="12.5546875" style="73" customWidth="1"/>
    <col min="9998" max="9998" width="44.109375" style="73" customWidth="1"/>
    <col min="9999" max="9999" width="9.33203125" style="73" customWidth="1"/>
    <col min="10000" max="10000" width="20.109375" style="73" customWidth="1"/>
    <col min="10001" max="10001" width="34.5546875" style="73" customWidth="1"/>
    <col min="10002" max="10002" width="55.109375" style="73" customWidth="1"/>
    <col min="10003" max="10003" width="32.5546875" style="73" customWidth="1"/>
    <col min="10004" max="10004" width="15.109375" style="73" customWidth="1"/>
    <col min="10005" max="10005" width="12.5546875" style="73" customWidth="1"/>
    <col min="10006" max="10006" width="29.33203125" style="73" customWidth="1"/>
    <col min="10007" max="10240" width="9.5546875" style="73"/>
    <col min="10241" max="10241" width="14" style="73" customWidth="1"/>
    <col min="10242" max="10242" width="15.109375" style="73" customWidth="1"/>
    <col min="10243" max="10243" width="14.5546875" style="73" customWidth="1"/>
    <col min="10244" max="10244" width="9.33203125" style="73" customWidth="1"/>
    <col min="10245" max="10245" width="12.5546875" style="73" customWidth="1"/>
    <col min="10246" max="10246" width="14.5546875" style="73" customWidth="1"/>
    <col min="10247" max="10247" width="12.5546875" style="73" customWidth="1"/>
    <col min="10248" max="10248" width="10.5546875" style="73" customWidth="1"/>
    <col min="10249" max="10249" width="20" style="73" customWidth="1"/>
    <col min="10250" max="10250" width="18.44140625" style="73" customWidth="1"/>
    <col min="10251" max="10251" width="30.109375" style="73" customWidth="1"/>
    <col min="10252" max="10252" width="33.44140625" style="73" customWidth="1"/>
    <col min="10253" max="10253" width="12.5546875" style="73" customWidth="1"/>
    <col min="10254" max="10254" width="44.109375" style="73" customWidth="1"/>
    <col min="10255" max="10255" width="9.33203125" style="73" customWidth="1"/>
    <col min="10256" max="10256" width="20.109375" style="73" customWidth="1"/>
    <col min="10257" max="10257" width="34.5546875" style="73" customWidth="1"/>
    <col min="10258" max="10258" width="55.109375" style="73" customWidth="1"/>
    <col min="10259" max="10259" width="32.5546875" style="73" customWidth="1"/>
    <col min="10260" max="10260" width="15.109375" style="73" customWidth="1"/>
    <col min="10261" max="10261" width="12.5546875" style="73" customWidth="1"/>
    <col min="10262" max="10262" width="29.33203125" style="73" customWidth="1"/>
    <col min="10263" max="10496" width="9.5546875" style="73"/>
    <col min="10497" max="10497" width="14" style="73" customWidth="1"/>
    <col min="10498" max="10498" width="15.109375" style="73" customWidth="1"/>
    <col min="10499" max="10499" width="14.5546875" style="73" customWidth="1"/>
    <col min="10500" max="10500" width="9.33203125" style="73" customWidth="1"/>
    <col min="10501" max="10501" width="12.5546875" style="73" customWidth="1"/>
    <col min="10502" max="10502" width="14.5546875" style="73" customWidth="1"/>
    <col min="10503" max="10503" width="12.5546875" style="73" customWidth="1"/>
    <col min="10504" max="10504" width="10.5546875" style="73" customWidth="1"/>
    <col min="10505" max="10505" width="20" style="73" customWidth="1"/>
    <col min="10506" max="10506" width="18.44140625" style="73" customWidth="1"/>
    <col min="10507" max="10507" width="30.109375" style="73" customWidth="1"/>
    <col min="10508" max="10508" width="33.44140625" style="73" customWidth="1"/>
    <col min="10509" max="10509" width="12.5546875" style="73" customWidth="1"/>
    <col min="10510" max="10510" width="44.109375" style="73" customWidth="1"/>
    <col min="10511" max="10511" width="9.33203125" style="73" customWidth="1"/>
    <col min="10512" max="10512" width="20.109375" style="73" customWidth="1"/>
    <col min="10513" max="10513" width="34.5546875" style="73" customWidth="1"/>
    <col min="10514" max="10514" width="55.109375" style="73" customWidth="1"/>
    <col min="10515" max="10515" width="32.5546875" style="73" customWidth="1"/>
    <col min="10516" max="10516" width="15.109375" style="73" customWidth="1"/>
    <col min="10517" max="10517" width="12.5546875" style="73" customWidth="1"/>
    <col min="10518" max="10518" width="29.33203125" style="73" customWidth="1"/>
    <col min="10519" max="10752" width="9.5546875" style="73"/>
    <col min="10753" max="10753" width="14" style="73" customWidth="1"/>
    <col min="10754" max="10754" width="15.109375" style="73" customWidth="1"/>
    <col min="10755" max="10755" width="14.5546875" style="73" customWidth="1"/>
    <col min="10756" max="10756" width="9.33203125" style="73" customWidth="1"/>
    <col min="10757" max="10757" width="12.5546875" style="73" customWidth="1"/>
    <col min="10758" max="10758" width="14.5546875" style="73" customWidth="1"/>
    <col min="10759" max="10759" width="12.5546875" style="73" customWidth="1"/>
    <col min="10760" max="10760" width="10.5546875" style="73" customWidth="1"/>
    <col min="10761" max="10761" width="20" style="73" customWidth="1"/>
    <col min="10762" max="10762" width="18.44140625" style="73" customWidth="1"/>
    <col min="10763" max="10763" width="30.109375" style="73" customWidth="1"/>
    <col min="10764" max="10764" width="33.44140625" style="73" customWidth="1"/>
    <col min="10765" max="10765" width="12.5546875" style="73" customWidth="1"/>
    <col min="10766" max="10766" width="44.109375" style="73" customWidth="1"/>
    <col min="10767" max="10767" width="9.33203125" style="73" customWidth="1"/>
    <col min="10768" max="10768" width="20.109375" style="73" customWidth="1"/>
    <col min="10769" max="10769" width="34.5546875" style="73" customWidth="1"/>
    <col min="10770" max="10770" width="55.109375" style="73" customWidth="1"/>
    <col min="10771" max="10771" width="32.5546875" style="73" customWidth="1"/>
    <col min="10772" max="10772" width="15.109375" style="73" customWidth="1"/>
    <col min="10773" max="10773" width="12.5546875" style="73" customWidth="1"/>
    <col min="10774" max="10774" width="29.33203125" style="73" customWidth="1"/>
    <col min="10775" max="11008" width="9.5546875" style="73"/>
    <col min="11009" max="11009" width="14" style="73" customWidth="1"/>
    <col min="11010" max="11010" width="15.109375" style="73" customWidth="1"/>
    <col min="11011" max="11011" width="14.5546875" style="73" customWidth="1"/>
    <col min="11012" max="11012" width="9.33203125" style="73" customWidth="1"/>
    <col min="11013" max="11013" width="12.5546875" style="73" customWidth="1"/>
    <col min="11014" max="11014" width="14.5546875" style="73" customWidth="1"/>
    <col min="11015" max="11015" width="12.5546875" style="73" customWidth="1"/>
    <col min="11016" max="11016" width="10.5546875" style="73" customWidth="1"/>
    <col min="11017" max="11017" width="20" style="73" customWidth="1"/>
    <col min="11018" max="11018" width="18.44140625" style="73" customWidth="1"/>
    <col min="11019" max="11019" width="30.109375" style="73" customWidth="1"/>
    <col min="11020" max="11020" width="33.44140625" style="73" customWidth="1"/>
    <col min="11021" max="11021" width="12.5546875" style="73" customWidth="1"/>
    <col min="11022" max="11022" width="44.109375" style="73" customWidth="1"/>
    <col min="11023" max="11023" width="9.33203125" style="73" customWidth="1"/>
    <col min="11024" max="11024" width="20.109375" style="73" customWidth="1"/>
    <col min="11025" max="11025" width="34.5546875" style="73" customWidth="1"/>
    <col min="11026" max="11026" width="55.109375" style="73" customWidth="1"/>
    <col min="11027" max="11027" width="32.5546875" style="73" customWidth="1"/>
    <col min="11028" max="11028" width="15.109375" style="73" customWidth="1"/>
    <col min="11029" max="11029" width="12.5546875" style="73" customWidth="1"/>
    <col min="11030" max="11030" width="29.33203125" style="73" customWidth="1"/>
    <col min="11031" max="11264" width="9.5546875" style="73"/>
    <col min="11265" max="11265" width="14" style="73" customWidth="1"/>
    <col min="11266" max="11266" width="15.109375" style="73" customWidth="1"/>
    <col min="11267" max="11267" width="14.5546875" style="73" customWidth="1"/>
    <col min="11268" max="11268" width="9.33203125" style="73" customWidth="1"/>
    <col min="11269" max="11269" width="12.5546875" style="73" customWidth="1"/>
    <col min="11270" max="11270" width="14.5546875" style="73" customWidth="1"/>
    <col min="11271" max="11271" width="12.5546875" style="73" customWidth="1"/>
    <col min="11272" max="11272" width="10.5546875" style="73" customWidth="1"/>
    <col min="11273" max="11273" width="20" style="73" customWidth="1"/>
    <col min="11274" max="11274" width="18.44140625" style="73" customWidth="1"/>
    <col min="11275" max="11275" width="30.109375" style="73" customWidth="1"/>
    <col min="11276" max="11276" width="33.44140625" style="73" customWidth="1"/>
    <col min="11277" max="11277" width="12.5546875" style="73" customWidth="1"/>
    <col min="11278" max="11278" width="44.109375" style="73" customWidth="1"/>
    <col min="11279" max="11279" width="9.33203125" style="73" customWidth="1"/>
    <col min="11280" max="11280" width="20.109375" style="73" customWidth="1"/>
    <col min="11281" max="11281" width="34.5546875" style="73" customWidth="1"/>
    <col min="11282" max="11282" width="55.109375" style="73" customWidth="1"/>
    <col min="11283" max="11283" width="32.5546875" style="73" customWidth="1"/>
    <col min="11284" max="11284" width="15.109375" style="73" customWidth="1"/>
    <col min="11285" max="11285" width="12.5546875" style="73" customWidth="1"/>
    <col min="11286" max="11286" width="29.33203125" style="73" customWidth="1"/>
    <col min="11287" max="11520" width="9.5546875" style="73"/>
    <col min="11521" max="11521" width="14" style="73" customWidth="1"/>
    <col min="11522" max="11522" width="15.109375" style="73" customWidth="1"/>
    <col min="11523" max="11523" width="14.5546875" style="73" customWidth="1"/>
    <col min="11524" max="11524" width="9.33203125" style="73" customWidth="1"/>
    <col min="11525" max="11525" width="12.5546875" style="73" customWidth="1"/>
    <col min="11526" max="11526" width="14.5546875" style="73" customWidth="1"/>
    <col min="11527" max="11527" width="12.5546875" style="73" customWidth="1"/>
    <col min="11528" max="11528" width="10.5546875" style="73" customWidth="1"/>
    <col min="11529" max="11529" width="20" style="73" customWidth="1"/>
    <col min="11530" max="11530" width="18.44140625" style="73" customWidth="1"/>
    <col min="11531" max="11531" width="30.109375" style="73" customWidth="1"/>
    <col min="11532" max="11532" width="33.44140625" style="73" customWidth="1"/>
    <col min="11533" max="11533" width="12.5546875" style="73" customWidth="1"/>
    <col min="11534" max="11534" width="44.109375" style="73" customWidth="1"/>
    <col min="11535" max="11535" width="9.33203125" style="73" customWidth="1"/>
    <col min="11536" max="11536" width="20.109375" style="73" customWidth="1"/>
    <col min="11537" max="11537" width="34.5546875" style="73" customWidth="1"/>
    <col min="11538" max="11538" width="55.109375" style="73" customWidth="1"/>
    <col min="11539" max="11539" width="32.5546875" style="73" customWidth="1"/>
    <col min="11540" max="11540" width="15.109375" style="73" customWidth="1"/>
    <col min="11541" max="11541" width="12.5546875" style="73" customWidth="1"/>
    <col min="11542" max="11542" width="29.33203125" style="73" customWidth="1"/>
    <col min="11543" max="11776" width="9.5546875" style="73"/>
    <col min="11777" max="11777" width="14" style="73" customWidth="1"/>
    <col min="11778" max="11778" width="15.109375" style="73" customWidth="1"/>
    <col min="11779" max="11779" width="14.5546875" style="73" customWidth="1"/>
    <col min="11780" max="11780" width="9.33203125" style="73" customWidth="1"/>
    <col min="11781" max="11781" width="12.5546875" style="73" customWidth="1"/>
    <col min="11782" max="11782" width="14.5546875" style="73" customWidth="1"/>
    <col min="11783" max="11783" width="12.5546875" style="73" customWidth="1"/>
    <col min="11784" max="11784" width="10.5546875" style="73" customWidth="1"/>
    <col min="11785" max="11785" width="20" style="73" customWidth="1"/>
    <col min="11786" max="11786" width="18.44140625" style="73" customWidth="1"/>
    <col min="11787" max="11787" width="30.109375" style="73" customWidth="1"/>
    <col min="11788" max="11788" width="33.44140625" style="73" customWidth="1"/>
    <col min="11789" max="11789" width="12.5546875" style="73" customWidth="1"/>
    <col min="11790" max="11790" width="44.109375" style="73" customWidth="1"/>
    <col min="11791" max="11791" width="9.33203125" style="73" customWidth="1"/>
    <col min="11792" max="11792" width="20.109375" style="73" customWidth="1"/>
    <col min="11793" max="11793" width="34.5546875" style="73" customWidth="1"/>
    <col min="11794" max="11794" width="55.109375" style="73" customWidth="1"/>
    <col min="11795" max="11795" width="32.5546875" style="73" customWidth="1"/>
    <col min="11796" max="11796" width="15.109375" style="73" customWidth="1"/>
    <col min="11797" max="11797" width="12.5546875" style="73" customWidth="1"/>
    <col min="11798" max="11798" width="29.33203125" style="73" customWidth="1"/>
    <col min="11799" max="12032" width="9.5546875" style="73"/>
    <col min="12033" max="12033" width="14" style="73" customWidth="1"/>
    <col min="12034" max="12034" width="15.109375" style="73" customWidth="1"/>
    <col min="12035" max="12035" width="14.5546875" style="73" customWidth="1"/>
    <col min="12036" max="12036" width="9.33203125" style="73" customWidth="1"/>
    <col min="12037" max="12037" width="12.5546875" style="73" customWidth="1"/>
    <col min="12038" max="12038" width="14.5546875" style="73" customWidth="1"/>
    <col min="12039" max="12039" width="12.5546875" style="73" customWidth="1"/>
    <col min="12040" max="12040" width="10.5546875" style="73" customWidth="1"/>
    <col min="12041" max="12041" width="20" style="73" customWidth="1"/>
    <col min="12042" max="12042" width="18.44140625" style="73" customWidth="1"/>
    <col min="12043" max="12043" width="30.109375" style="73" customWidth="1"/>
    <col min="12044" max="12044" width="33.44140625" style="73" customWidth="1"/>
    <col min="12045" max="12045" width="12.5546875" style="73" customWidth="1"/>
    <col min="12046" max="12046" width="44.109375" style="73" customWidth="1"/>
    <col min="12047" max="12047" width="9.33203125" style="73" customWidth="1"/>
    <col min="12048" max="12048" width="20.109375" style="73" customWidth="1"/>
    <col min="12049" max="12049" width="34.5546875" style="73" customWidth="1"/>
    <col min="12050" max="12050" width="55.109375" style="73" customWidth="1"/>
    <col min="12051" max="12051" width="32.5546875" style="73" customWidth="1"/>
    <col min="12052" max="12052" width="15.109375" style="73" customWidth="1"/>
    <col min="12053" max="12053" width="12.5546875" style="73" customWidth="1"/>
    <col min="12054" max="12054" width="29.33203125" style="73" customWidth="1"/>
    <col min="12055" max="12288" width="9.5546875" style="73"/>
    <col min="12289" max="12289" width="14" style="73" customWidth="1"/>
    <col min="12290" max="12290" width="15.109375" style="73" customWidth="1"/>
    <col min="12291" max="12291" width="14.5546875" style="73" customWidth="1"/>
    <col min="12292" max="12292" width="9.33203125" style="73" customWidth="1"/>
    <col min="12293" max="12293" width="12.5546875" style="73" customWidth="1"/>
    <col min="12294" max="12294" width="14.5546875" style="73" customWidth="1"/>
    <col min="12295" max="12295" width="12.5546875" style="73" customWidth="1"/>
    <col min="12296" max="12296" width="10.5546875" style="73" customWidth="1"/>
    <col min="12297" max="12297" width="20" style="73" customWidth="1"/>
    <col min="12298" max="12298" width="18.44140625" style="73" customWidth="1"/>
    <col min="12299" max="12299" width="30.109375" style="73" customWidth="1"/>
    <col min="12300" max="12300" width="33.44140625" style="73" customWidth="1"/>
    <col min="12301" max="12301" width="12.5546875" style="73" customWidth="1"/>
    <col min="12302" max="12302" width="44.109375" style="73" customWidth="1"/>
    <col min="12303" max="12303" width="9.33203125" style="73" customWidth="1"/>
    <col min="12304" max="12304" width="20.109375" style="73" customWidth="1"/>
    <col min="12305" max="12305" width="34.5546875" style="73" customWidth="1"/>
    <col min="12306" max="12306" width="55.109375" style="73" customWidth="1"/>
    <col min="12307" max="12307" width="32.5546875" style="73" customWidth="1"/>
    <col min="12308" max="12308" width="15.109375" style="73" customWidth="1"/>
    <col min="12309" max="12309" width="12.5546875" style="73" customWidth="1"/>
    <col min="12310" max="12310" width="29.33203125" style="73" customWidth="1"/>
    <col min="12311" max="12544" width="9.5546875" style="73"/>
    <col min="12545" max="12545" width="14" style="73" customWidth="1"/>
    <col min="12546" max="12546" width="15.109375" style="73" customWidth="1"/>
    <col min="12547" max="12547" width="14.5546875" style="73" customWidth="1"/>
    <col min="12548" max="12548" width="9.33203125" style="73" customWidth="1"/>
    <col min="12549" max="12549" width="12.5546875" style="73" customWidth="1"/>
    <col min="12550" max="12550" width="14.5546875" style="73" customWidth="1"/>
    <col min="12551" max="12551" width="12.5546875" style="73" customWidth="1"/>
    <col min="12552" max="12552" width="10.5546875" style="73" customWidth="1"/>
    <col min="12553" max="12553" width="20" style="73" customWidth="1"/>
    <col min="12554" max="12554" width="18.44140625" style="73" customWidth="1"/>
    <col min="12555" max="12555" width="30.109375" style="73" customWidth="1"/>
    <col min="12556" max="12556" width="33.44140625" style="73" customWidth="1"/>
    <col min="12557" max="12557" width="12.5546875" style="73" customWidth="1"/>
    <col min="12558" max="12558" width="44.109375" style="73" customWidth="1"/>
    <col min="12559" max="12559" width="9.33203125" style="73" customWidth="1"/>
    <col min="12560" max="12560" width="20.109375" style="73" customWidth="1"/>
    <col min="12561" max="12561" width="34.5546875" style="73" customWidth="1"/>
    <col min="12562" max="12562" width="55.109375" style="73" customWidth="1"/>
    <col min="12563" max="12563" width="32.5546875" style="73" customWidth="1"/>
    <col min="12564" max="12564" width="15.109375" style="73" customWidth="1"/>
    <col min="12565" max="12565" width="12.5546875" style="73" customWidth="1"/>
    <col min="12566" max="12566" width="29.33203125" style="73" customWidth="1"/>
    <col min="12567" max="12800" width="9.5546875" style="73"/>
    <col min="12801" max="12801" width="14" style="73" customWidth="1"/>
    <col min="12802" max="12802" width="15.109375" style="73" customWidth="1"/>
    <col min="12803" max="12803" width="14.5546875" style="73" customWidth="1"/>
    <col min="12804" max="12804" width="9.33203125" style="73" customWidth="1"/>
    <col min="12805" max="12805" width="12.5546875" style="73" customWidth="1"/>
    <col min="12806" max="12806" width="14.5546875" style="73" customWidth="1"/>
    <col min="12807" max="12807" width="12.5546875" style="73" customWidth="1"/>
    <col min="12808" max="12808" width="10.5546875" style="73" customWidth="1"/>
    <col min="12809" max="12809" width="20" style="73" customWidth="1"/>
    <col min="12810" max="12810" width="18.44140625" style="73" customWidth="1"/>
    <col min="12811" max="12811" width="30.109375" style="73" customWidth="1"/>
    <col min="12812" max="12812" width="33.44140625" style="73" customWidth="1"/>
    <col min="12813" max="12813" width="12.5546875" style="73" customWidth="1"/>
    <col min="12814" max="12814" width="44.109375" style="73" customWidth="1"/>
    <col min="12815" max="12815" width="9.33203125" style="73" customWidth="1"/>
    <col min="12816" max="12816" width="20.109375" style="73" customWidth="1"/>
    <col min="12817" max="12817" width="34.5546875" style="73" customWidth="1"/>
    <col min="12818" max="12818" width="55.109375" style="73" customWidth="1"/>
    <col min="12819" max="12819" width="32.5546875" style="73" customWidth="1"/>
    <col min="12820" max="12820" width="15.109375" style="73" customWidth="1"/>
    <col min="12821" max="12821" width="12.5546875" style="73" customWidth="1"/>
    <col min="12822" max="12822" width="29.33203125" style="73" customWidth="1"/>
    <col min="12823" max="13056" width="9.5546875" style="73"/>
    <col min="13057" max="13057" width="14" style="73" customWidth="1"/>
    <col min="13058" max="13058" width="15.109375" style="73" customWidth="1"/>
    <col min="13059" max="13059" width="14.5546875" style="73" customWidth="1"/>
    <col min="13060" max="13060" width="9.33203125" style="73" customWidth="1"/>
    <col min="13061" max="13061" width="12.5546875" style="73" customWidth="1"/>
    <col min="13062" max="13062" width="14.5546875" style="73" customWidth="1"/>
    <col min="13063" max="13063" width="12.5546875" style="73" customWidth="1"/>
    <col min="13064" max="13064" width="10.5546875" style="73" customWidth="1"/>
    <col min="13065" max="13065" width="20" style="73" customWidth="1"/>
    <col min="13066" max="13066" width="18.44140625" style="73" customWidth="1"/>
    <col min="13067" max="13067" width="30.109375" style="73" customWidth="1"/>
    <col min="13068" max="13068" width="33.44140625" style="73" customWidth="1"/>
    <col min="13069" max="13069" width="12.5546875" style="73" customWidth="1"/>
    <col min="13070" max="13070" width="44.109375" style="73" customWidth="1"/>
    <col min="13071" max="13071" width="9.33203125" style="73" customWidth="1"/>
    <col min="13072" max="13072" width="20.109375" style="73" customWidth="1"/>
    <col min="13073" max="13073" width="34.5546875" style="73" customWidth="1"/>
    <col min="13074" max="13074" width="55.109375" style="73" customWidth="1"/>
    <col min="13075" max="13075" width="32.5546875" style="73" customWidth="1"/>
    <col min="13076" max="13076" width="15.109375" style="73" customWidth="1"/>
    <col min="13077" max="13077" width="12.5546875" style="73" customWidth="1"/>
    <col min="13078" max="13078" width="29.33203125" style="73" customWidth="1"/>
    <col min="13079" max="13312" width="9.5546875" style="73"/>
    <col min="13313" max="13313" width="14" style="73" customWidth="1"/>
    <col min="13314" max="13314" width="15.109375" style="73" customWidth="1"/>
    <col min="13315" max="13315" width="14.5546875" style="73" customWidth="1"/>
    <col min="13316" max="13316" width="9.33203125" style="73" customWidth="1"/>
    <col min="13317" max="13317" width="12.5546875" style="73" customWidth="1"/>
    <col min="13318" max="13318" width="14.5546875" style="73" customWidth="1"/>
    <col min="13319" max="13319" width="12.5546875" style="73" customWidth="1"/>
    <col min="13320" max="13320" width="10.5546875" style="73" customWidth="1"/>
    <col min="13321" max="13321" width="20" style="73" customWidth="1"/>
    <col min="13322" max="13322" width="18.44140625" style="73" customWidth="1"/>
    <col min="13323" max="13323" width="30.109375" style="73" customWidth="1"/>
    <col min="13324" max="13324" width="33.44140625" style="73" customWidth="1"/>
    <col min="13325" max="13325" width="12.5546875" style="73" customWidth="1"/>
    <col min="13326" max="13326" width="44.109375" style="73" customWidth="1"/>
    <col min="13327" max="13327" width="9.33203125" style="73" customWidth="1"/>
    <col min="13328" max="13328" width="20.109375" style="73" customWidth="1"/>
    <col min="13329" max="13329" width="34.5546875" style="73" customWidth="1"/>
    <col min="13330" max="13330" width="55.109375" style="73" customWidth="1"/>
    <col min="13331" max="13331" width="32.5546875" style="73" customWidth="1"/>
    <col min="13332" max="13332" width="15.109375" style="73" customWidth="1"/>
    <col min="13333" max="13333" width="12.5546875" style="73" customWidth="1"/>
    <col min="13334" max="13334" width="29.33203125" style="73" customWidth="1"/>
    <col min="13335" max="13568" width="9.5546875" style="73"/>
    <col min="13569" max="13569" width="14" style="73" customWidth="1"/>
    <col min="13570" max="13570" width="15.109375" style="73" customWidth="1"/>
    <col min="13571" max="13571" width="14.5546875" style="73" customWidth="1"/>
    <col min="13572" max="13572" width="9.33203125" style="73" customWidth="1"/>
    <col min="13573" max="13573" width="12.5546875" style="73" customWidth="1"/>
    <col min="13574" max="13574" width="14.5546875" style="73" customWidth="1"/>
    <col min="13575" max="13575" width="12.5546875" style="73" customWidth="1"/>
    <col min="13576" max="13576" width="10.5546875" style="73" customWidth="1"/>
    <col min="13577" max="13577" width="20" style="73" customWidth="1"/>
    <col min="13578" max="13578" width="18.44140625" style="73" customWidth="1"/>
    <col min="13579" max="13579" width="30.109375" style="73" customWidth="1"/>
    <col min="13580" max="13580" width="33.44140625" style="73" customWidth="1"/>
    <col min="13581" max="13581" width="12.5546875" style="73" customWidth="1"/>
    <col min="13582" max="13582" width="44.109375" style="73" customWidth="1"/>
    <col min="13583" max="13583" width="9.33203125" style="73" customWidth="1"/>
    <col min="13584" max="13584" width="20.109375" style="73" customWidth="1"/>
    <col min="13585" max="13585" width="34.5546875" style="73" customWidth="1"/>
    <col min="13586" max="13586" width="55.109375" style="73" customWidth="1"/>
    <col min="13587" max="13587" width="32.5546875" style="73" customWidth="1"/>
    <col min="13588" max="13588" width="15.109375" style="73" customWidth="1"/>
    <col min="13589" max="13589" width="12.5546875" style="73" customWidth="1"/>
    <col min="13590" max="13590" width="29.33203125" style="73" customWidth="1"/>
    <col min="13591" max="13824" width="9.5546875" style="73"/>
    <col min="13825" max="13825" width="14" style="73" customWidth="1"/>
    <col min="13826" max="13826" width="15.109375" style="73" customWidth="1"/>
    <col min="13827" max="13827" width="14.5546875" style="73" customWidth="1"/>
    <col min="13828" max="13828" width="9.33203125" style="73" customWidth="1"/>
    <col min="13829" max="13829" width="12.5546875" style="73" customWidth="1"/>
    <col min="13830" max="13830" width="14.5546875" style="73" customWidth="1"/>
    <col min="13831" max="13831" width="12.5546875" style="73" customWidth="1"/>
    <col min="13832" max="13832" width="10.5546875" style="73" customWidth="1"/>
    <col min="13833" max="13833" width="20" style="73" customWidth="1"/>
    <col min="13834" max="13834" width="18.44140625" style="73" customWidth="1"/>
    <col min="13835" max="13835" width="30.109375" style="73" customWidth="1"/>
    <col min="13836" max="13836" width="33.44140625" style="73" customWidth="1"/>
    <col min="13837" max="13837" width="12.5546875" style="73" customWidth="1"/>
    <col min="13838" max="13838" width="44.109375" style="73" customWidth="1"/>
    <col min="13839" max="13839" width="9.33203125" style="73" customWidth="1"/>
    <col min="13840" max="13840" width="20.109375" style="73" customWidth="1"/>
    <col min="13841" max="13841" width="34.5546875" style="73" customWidth="1"/>
    <col min="13842" max="13842" width="55.109375" style="73" customWidth="1"/>
    <col min="13843" max="13843" width="32.5546875" style="73" customWidth="1"/>
    <col min="13844" max="13844" width="15.109375" style="73" customWidth="1"/>
    <col min="13845" max="13845" width="12.5546875" style="73" customWidth="1"/>
    <col min="13846" max="13846" width="29.33203125" style="73" customWidth="1"/>
    <col min="13847" max="14080" width="9.5546875" style="73"/>
    <col min="14081" max="14081" width="14" style="73" customWidth="1"/>
    <col min="14082" max="14082" width="15.109375" style="73" customWidth="1"/>
    <col min="14083" max="14083" width="14.5546875" style="73" customWidth="1"/>
    <col min="14084" max="14084" width="9.33203125" style="73" customWidth="1"/>
    <col min="14085" max="14085" width="12.5546875" style="73" customWidth="1"/>
    <col min="14086" max="14086" width="14.5546875" style="73" customWidth="1"/>
    <col min="14087" max="14087" width="12.5546875" style="73" customWidth="1"/>
    <col min="14088" max="14088" width="10.5546875" style="73" customWidth="1"/>
    <col min="14089" max="14089" width="20" style="73" customWidth="1"/>
    <col min="14090" max="14090" width="18.44140625" style="73" customWidth="1"/>
    <col min="14091" max="14091" width="30.109375" style="73" customWidth="1"/>
    <col min="14092" max="14092" width="33.44140625" style="73" customWidth="1"/>
    <col min="14093" max="14093" width="12.5546875" style="73" customWidth="1"/>
    <col min="14094" max="14094" width="44.109375" style="73" customWidth="1"/>
    <col min="14095" max="14095" width="9.33203125" style="73" customWidth="1"/>
    <col min="14096" max="14096" width="20.109375" style="73" customWidth="1"/>
    <col min="14097" max="14097" width="34.5546875" style="73" customWidth="1"/>
    <col min="14098" max="14098" width="55.109375" style="73" customWidth="1"/>
    <col min="14099" max="14099" width="32.5546875" style="73" customWidth="1"/>
    <col min="14100" max="14100" width="15.109375" style="73" customWidth="1"/>
    <col min="14101" max="14101" width="12.5546875" style="73" customWidth="1"/>
    <col min="14102" max="14102" width="29.33203125" style="73" customWidth="1"/>
    <col min="14103" max="14336" width="9.5546875" style="73"/>
    <col min="14337" max="14337" width="14" style="73" customWidth="1"/>
    <col min="14338" max="14338" width="15.109375" style="73" customWidth="1"/>
    <col min="14339" max="14339" width="14.5546875" style="73" customWidth="1"/>
    <col min="14340" max="14340" width="9.33203125" style="73" customWidth="1"/>
    <col min="14341" max="14341" width="12.5546875" style="73" customWidth="1"/>
    <col min="14342" max="14342" width="14.5546875" style="73" customWidth="1"/>
    <col min="14343" max="14343" width="12.5546875" style="73" customWidth="1"/>
    <col min="14344" max="14344" width="10.5546875" style="73" customWidth="1"/>
    <col min="14345" max="14345" width="20" style="73" customWidth="1"/>
    <col min="14346" max="14346" width="18.44140625" style="73" customWidth="1"/>
    <col min="14347" max="14347" width="30.109375" style="73" customWidth="1"/>
    <col min="14348" max="14348" width="33.44140625" style="73" customWidth="1"/>
    <col min="14349" max="14349" width="12.5546875" style="73" customWidth="1"/>
    <col min="14350" max="14350" width="44.109375" style="73" customWidth="1"/>
    <col min="14351" max="14351" width="9.33203125" style="73" customWidth="1"/>
    <col min="14352" max="14352" width="20.109375" style="73" customWidth="1"/>
    <col min="14353" max="14353" width="34.5546875" style="73" customWidth="1"/>
    <col min="14354" max="14354" width="55.109375" style="73" customWidth="1"/>
    <col min="14355" max="14355" width="32.5546875" style="73" customWidth="1"/>
    <col min="14356" max="14356" width="15.109375" style="73" customWidth="1"/>
    <col min="14357" max="14357" width="12.5546875" style="73" customWidth="1"/>
    <col min="14358" max="14358" width="29.33203125" style="73" customWidth="1"/>
    <col min="14359" max="14592" width="9.5546875" style="73"/>
    <col min="14593" max="14593" width="14" style="73" customWidth="1"/>
    <col min="14594" max="14594" width="15.109375" style="73" customWidth="1"/>
    <col min="14595" max="14595" width="14.5546875" style="73" customWidth="1"/>
    <col min="14596" max="14596" width="9.33203125" style="73" customWidth="1"/>
    <col min="14597" max="14597" width="12.5546875" style="73" customWidth="1"/>
    <col min="14598" max="14598" width="14.5546875" style="73" customWidth="1"/>
    <col min="14599" max="14599" width="12.5546875" style="73" customWidth="1"/>
    <col min="14600" max="14600" width="10.5546875" style="73" customWidth="1"/>
    <col min="14601" max="14601" width="20" style="73" customWidth="1"/>
    <col min="14602" max="14602" width="18.44140625" style="73" customWidth="1"/>
    <col min="14603" max="14603" width="30.109375" style="73" customWidth="1"/>
    <col min="14604" max="14604" width="33.44140625" style="73" customWidth="1"/>
    <col min="14605" max="14605" width="12.5546875" style="73" customWidth="1"/>
    <col min="14606" max="14606" width="44.109375" style="73" customWidth="1"/>
    <col min="14607" max="14607" width="9.33203125" style="73" customWidth="1"/>
    <col min="14608" max="14608" width="20.109375" style="73" customWidth="1"/>
    <col min="14609" max="14609" width="34.5546875" style="73" customWidth="1"/>
    <col min="14610" max="14610" width="55.109375" style="73" customWidth="1"/>
    <col min="14611" max="14611" width="32.5546875" style="73" customWidth="1"/>
    <col min="14612" max="14612" width="15.109375" style="73" customWidth="1"/>
    <col min="14613" max="14613" width="12.5546875" style="73" customWidth="1"/>
    <col min="14614" max="14614" width="29.33203125" style="73" customWidth="1"/>
    <col min="14615" max="14848" width="9.5546875" style="73"/>
    <col min="14849" max="14849" width="14" style="73" customWidth="1"/>
    <col min="14850" max="14850" width="15.109375" style="73" customWidth="1"/>
    <col min="14851" max="14851" width="14.5546875" style="73" customWidth="1"/>
    <col min="14852" max="14852" width="9.33203125" style="73" customWidth="1"/>
    <col min="14853" max="14853" width="12.5546875" style="73" customWidth="1"/>
    <col min="14854" max="14854" width="14.5546875" style="73" customWidth="1"/>
    <col min="14855" max="14855" width="12.5546875" style="73" customWidth="1"/>
    <col min="14856" max="14856" width="10.5546875" style="73" customWidth="1"/>
    <col min="14857" max="14857" width="20" style="73" customWidth="1"/>
    <col min="14858" max="14858" width="18.44140625" style="73" customWidth="1"/>
    <col min="14859" max="14859" width="30.109375" style="73" customWidth="1"/>
    <col min="14860" max="14860" width="33.44140625" style="73" customWidth="1"/>
    <col min="14861" max="14861" width="12.5546875" style="73" customWidth="1"/>
    <col min="14862" max="14862" width="44.109375" style="73" customWidth="1"/>
    <col min="14863" max="14863" width="9.33203125" style="73" customWidth="1"/>
    <col min="14864" max="14864" width="20.109375" style="73" customWidth="1"/>
    <col min="14865" max="14865" width="34.5546875" style="73" customWidth="1"/>
    <col min="14866" max="14866" width="55.109375" style="73" customWidth="1"/>
    <col min="14867" max="14867" width="32.5546875" style="73" customWidth="1"/>
    <col min="14868" max="14868" width="15.109375" style="73" customWidth="1"/>
    <col min="14869" max="14869" width="12.5546875" style="73" customWidth="1"/>
    <col min="14870" max="14870" width="29.33203125" style="73" customWidth="1"/>
    <col min="14871" max="15104" width="9.5546875" style="73"/>
    <col min="15105" max="15105" width="14" style="73" customWidth="1"/>
    <col min="15106" max="15106" width="15.109375" style="73" customWidth="1"/>
    <col min="15107" max="15107" width="14.5546875" style="73" customWidth="1"/>
    <col min="15108" max="15108" width="9.33203125" style="73" customWidth="1"/>
    <col min="15109" max="15109" width="12.5546875" style="73" customWidth="1"/>
    <col min="15110" max="15110" width="14.5546875" style="73" customWidth="1"/>
    <col min="15111" max="15111" width="12.5546875" style="73" customWidth="1"/>
    <col min="15112" max="15112" width="10.5546875" style="73" customWidth="1"/>
    <col min="15113" max="15113" width="20" style="73" customWidth="1"/>
    <col min="15114" max="15114" width="18.44140625" style="73" customWidth="1"/>
    <col min="15115" max="15115" width="30.109375" style="73" customWidth="1"/>
    <col min="15116" max="15116" width="33.44140625" style="73" customWidth="1"/>
    <col min="15117" max="15117" width="12.5546875" style="73" customWidth="1"/>
    <col min="15118" max="15118" width="44.109375" style="73" customWidth="1"/>
    <col min="15119" max="15119" width="9.33203125" style="73" customWidth="1"/>
    <col min="15120" max="15120" width="20.109375" style="73" customWidth="1"/>
    <col min="15121" max="15121" width="34.5546875" style="73" customWidth="1"/>
    <col min="15122" max="15122" width="55.109375" style="73" customWidth="1"/>
    <col min="15123" max="15123" width="32.5546875" style="73" customWidth="1"/>
    <col min="15124" max="15124" width="15.109375" style="73" customWidth="1"/>
    <col min="15125" max="15125" width="12.5546875" style="73" customWidth="1"/>
    <col min="15126" max="15126" width="29.33203125" style="73" customWidth="1"/>
    <col min="15127" max="15360" width="9.5546875" style="73"/>
    <col min="15361" max="15361" width="14" style="73" customWidth="1"/>
    <col min="15362" max="15362" width="15.109375" style="73" customWidth="1"/>
    <col min="15363" max="15363" width="14.5546875" style="73" customWidth="1"/>
    <col min="15364" max="15364" width="9.33203125" style="73" customWidth="1"/>
    <col min="15365" max="15365" width="12.5546875" style="73" customWidth="1"/>
    <col min="15366" max="15366" width="14.5546875" style="73" customWidth="1"/>
    <col min="15367" max="15367" width="12.5546875" style="73" customWidth="1"/>
    <col min="15368" max="15368" width="10.5546875" style="73" customWidth="1"/>
    <col min="15369" max="15369" width="20" style="73" customWidth="1"/>
    <col min="15370" max="15370" width="18.44140625" style="73" customWidth="1"/>
    <col min="15371" max="15371" width="30.109375" style="73" customWidth="1"/>
    <col min="15372" max="15372" width="33.44140625" style="73" customWidth="1"/>
    <col min="15373" max="15373" width="12.5546875" style="73" customWidth="1"/>
    <col min="15374" max="15374" width="44.109375" style="73" customWidth="1"/>
    <col min="15375" max="15375" width="9.33203125" style="73" customWidth="1"/>
    <col min="15376" max="15376" width="20.109375" style="73" customWidth="1"/>
    <col min="15377" max="15377" width="34.5546875" style="73" customWidth="1"/>
    <col min="15378" max="15378" width="55.109375" style="73" customWidth="1"/>
    <col min="15379" max="15379" width="32.5546875" style="73" customWidth="1"/>
    <col min="15380" max="15380" width="15.109375" style="73" customWidth="1"/>
    <col min="15381" max="15381" width="12.5546875" style="73" customWidth="1"/>
    <col min="15382" max="15382" width="29.33203125" style="73" customWidth="1"/>
    <col min="15383" max="15616" width="9.5546875" style="73"/>
    <col min="15617" max="15617" width="14" style="73" customWidth="1"/>
    <col min="15618" max="15618" width="15.109375" style="73" customWidth="1"/>
    <col min="15619" max="15619" width="14.5546875" style="73" customWidth="1"/>
    <col min="15620" max="15620" width="9.33203125" style="73" customWidth="1"/>
    <col min="15621" max="15621" width="12.5546875" style="73" customWidth="1"/>
    <col min="15622" max="15622" width="14.5546875" style="73" customWidth="1"/>
    <col min="15623" max="15623" width="12.5546875" style="73" customWidth="1"/>
    <col min="15624" max="15624" width="10.5546875" style="73" customWidth="1"/>
    <col min="15625" max="15625" width="20" style="73" customWidth="1"/>
    <col min="15626" max="15626" width="18.44140625" style="73" customWidth="1"/>
    <col min="15627" max="15627" width="30.109375" style="73" customWidth="1"/>
    <col min="15628" max="15628" width="33.44140625" style="73" customWidth="1"/>
    <col min="15629" max="15629" width="12.5546875" style="73" customWidth="1"/>
    <col min="15630" max="15630" width="44.109375" style="73" customWidth="1"/>
    <col min="15631" max="15631" width="9.33203125" style="73" customWidth="1"/>
    <col min="15632" max="15632" width="20.109375" style="73" customWidth="1"/>
    <col min="15633" max="15633" width="34.5546875" style="73" customWidth="1"/>
    <col min="15634" max="15634" width="55.109375" style="73" customWidth="1"/>
    <col min="15635" max="15635" width="32.5546875" style="73" customWidth="1"/>
    <col min="15636" max="15636" width="15.109375" style="73" customWidth="1"/>
    <col min="15637" max="15637" width="12.5546875" style="73" customWidth="1"/>
    <col min="15638" max="15638" width="29.33203125" style="73" customWidth="1"/>
    <col min="15639" max="15872" width="9.5546875" style="73"/>
    <col min="15873" max="15873" width="14" style="73" customWidth="1"/>
    <col min="15874" max="15874" width="15.109375" style="73" customWidth="1"/>
    <col min="15875" max="15875" width="14.5546875" style="73" customWidth="1"/>
    <col min="15876" max="15876" width="9.33203125" style="73" customWidth="1"/>
    <col min="15877" max="15877" width="12.5546875" style="73" customWidth="1"/>
    <col min="15878" max="15878" width="14.5546875" style="73" customWidth="1"/>
    <col min="15879" max="15879" width="12.5546875" style="73" customWidth="1"/>
    <col min="15880" max="15880" width="10.5546875" style="73" customWidth="1"/>
    <col min="15881" max="15881" width="20" style="73" customWidth="1"/>
    <col min="15882" max="15882" width="18.44140625" style="73" customWidth="1"/>
    <col min="15883" max="15883" width="30.109375" style="73" customWidth="1"/>
    <col min="15884" max="15884" width="33.44140625" style="73" customWidth="1"/>
    <col min="15885" max="15885" width="12.5546875" style="73" customWidth="1"/>
    <col min="15886" max="15886" width="44.109375" style="73" customWidth="1"/>
    <col min="15887" max="15887" width="9.33203125" style="73" customWidth="1"/>
    <col min="15888" max="15888" width="20.109375" style="73" customWidth="1"/>
    <col min="15889" max="15889" width="34.5546875" style="73" customWidth="1"/>
    <col min="15890" max="15890" width="55.109375" style="73" customWidth="1"/>
    <col min="15891" max="15891" width="32.5546875" style="73" customWidth="1"/>
    <col min="15892" max="15892" width="15.109375" style="73" customWidth="1"/>
    <col min="15893" max="15893" width="12.5546875" style="73" customWidth="1"/>
    <col min="15894" max="15894" width="29.33203125" style="73" customWidth="1"/>
    <col min="15895" max="16128" width="9.5546875" style="73"/>
    <col min="16129" max="16129" width="14" style="73" customWidth="1"/>
    <col min="16130" max="16130" width="15.109375" style="73" customWidth="1"/>
    <col min="16131" max="16131" width="14.5546875" style="73" customWidth="1"/>
    <col min="16132" max="16132" width="9.33203125" style="73" customWidth="1"/>
    <col min="16133" max="16133" width="12.5546875" style="73" customWidth="1"/>
    <col min="16134" max="16134" width="14.5546875" style="73" customWidth="1"/>
    <col min="16135" max="16135" width="12.5546875" style="73" customWidth="1"/>
    <col min="16136" max="16136" width="10.5546875" style="73" customWidth="1"/>
    <col min="16137" max="16137" width="20" style="73" customWidth="1"/>
    <col min="16138" max="16138" width="18.44140625" style="73" customWidth="1"/>
    <col min="16139" max="16139" width="30.109375" style="73" customWidth="1"/>
    <col min="16140" max="16140" width="33.44140625" style="73" customWidth="1"/>
    <col min="16141" max="16141" width="12.5546875" style="73" customWidth="1"/>
    <col min="16142" max="16142" width="44.109375" style="73" customWidth="1"/>
    <col min="16143" max="16143" width="9.33203125" style="73" customWidth="1"/>
    <col min="16144" max="16144" width="20.109375" style="73" customWidth="1"/>
    <col min="16145" max="16145" width="34.5546875" style="73" customWidth="1"/>
    <col min="16146" max="16146" width="55.109375" style="73" customWidth="1"/>
    <col min="16147" max="16147" width="32.5546875" style="73" customWidth="1"/>
    <col min="16148" max="16148" width="15.109375" style="73" customWidth="1"/>
    <col min="16149" max="16149" width="12.5546875" style="73" customWidth="1"/>
    <col min="16150" max="16150" width="29.33203125" style="73" customWidth="1"/>
    <col min="16151" max="16384" width="9.5546875" style="73"/>
  </cols>
  <sheetData>
    <row r="1" spans="1:22" ht="17.25" thickBot="1">
      <c r="A1" s="65" t="s">
        <v>12927</v>
      </c>
      <c r="B1" s="65" t="s">
        <v>12928</v>
      </c>
      <c r="C1" s="66" t="s">
        <v>12929</v>
      </c>
      <c r="D1" s="67" t="s">
        <v>12930</v>
      </c>
      <c r="E1" s="67" t="s">
        <v>12931</v>
      </c>
      <c r="F1" s="67" t="s">
        <v>12932</v>
      </c>
      <c r="G1" s="67" t="s">
        <v>12933</v>
      </c>
      <c r="H1" s="67" t="s">
        <v>12934</v>
      </c>
      <c r="I1" s="67" t="s">
        <v>12935</v>
      </c>
      <c r="J1" s="68" t="s">
        <v>12936</v>
      </c>
      <c r="K1" s="69" t="str">
        <f ca="1">A8</f>
        <v>https://inventeccorp.sharepoint.com/sites/msteams_e8e153_245270/Shared Documents/Operational/2030_Summary/../2000_Standard/</v>
      </c>
      <c r="M1" s="71" t="s">
        <v>12937</v>
      </c>
      <c r="N1" s="72" t="s">
        <v>12938</v>
      </c>
      <c r="P1" s="74" t="s">
        <v>12939</v>
      </c>
      <c r="Q1" s="74" t="s">
        <v>266</v>
      </c>
      <c r="R1" s="74" t="s">
        <v>267</v>
      </c>
      <c r="S1" s="74" t="s">
        <v>268</v>
      </c>
      <c r="T1" s="74" t="s">
        <v>269</v>
      </c>
      <c r="U1" s="74" t="s">
        <v>270</v>
      </c>
      <c r="V1" s="74" t="s">
        <v>271</v>
      </c>
    </row>
    <row r="2" spans="1:22">
      <c r="A2" s="75" t="s">
        <v>12940</v>
      </c>
      <c r="B2" s="76" t="s">
        <v>12941</v>
      </c>
      <c r="C2" s="77" t="s">
        <v>12942</v>
      </c>
      <c r="D2" s="78" t="s">
        <v>12943</v>
      </c>
      <c r="E2" s="78" t="s">
        <v>12944</v>
      </c>
      <c r="F2" s="79" t="s">
        <v>43</v>
      </c>
      <c r="G2" s="78" t="s">
        <v>12945</v>
      </c>
      <c r="H2" s="78" t="s">
        <v>12943</v>
      </c>
      <c r="I2" s="79"/>
      <c r="J2" s="78"/>
      <c r="K2" t="s">
        <v>1246</v>
      </c>
      <c r="L2" s="70" t="s">
        <v>13172</v>
      </c>
      <c r="M2" s="80" t="s">
        <v>12946</v>
      </c>
      <c r="N2" s="81" t="s">
        <v>12947</v>
      </c>
      <c r="P2" s="74" t="s">
        <v>12948</v>
      </c>
      <c r="Q2" s="73" t="s">
        <v>12949</v>
      </c>
      <c r="R2" s="73" t="s">
        <v>12950</v>
      </c>
      <c r="S2" s="73" t="s">
        <v>12951</v>
      </c>
      <c r="T2" s="82" t="s">
        <v>743</v>
      </c>
      <c r="U2" s="73" t="s">
        <v>12952</v>
      </c>
      <c r="V2" s="73" t="s">
        <v>12953</v>
      </c>
    </row>
    <row r="3" spans="1:22" ht="16.5">
      <c r="A3" s="76" t="s">
        <v>12954</v>
      </c>
      <c r="B3" s="76"/>
      <c r="C3" s="83" t="s">
        <v>12955</v>
      </c>
      <c r="D3" s="106"/>
      <c r="E3" s="106"/>
      <c r="F3" s="84"/>
      <c r="G3" s="107"/>
      <c r="H3" s="107"/>
      <c r="I3" s="85"/>
      <c r="J3" s="85"/>
      <c r="K3" t="s">
        <v>1270</v>
      </c>
      <c r="L3" s="70" t="s">
        <v>13173</v>
      </c>
      <c r="M3" s="86" t="s">
        <v>12946</v>
      </c>
      <c r="N3" s="87" t="s">
        <v>12956</v>
      </c>
      <c r="P3" s="74" t="s">
        <v>12955</v>
      </c>
      <c r="Q3" s="73" t="s">
        <v>12957</v>
      </c>
      <c r="R3" s="73" t="s">
        <v>12958</v>
      </c>
      <c r="S3" s="73" t="s">
        <v>12959</v>
      </c>
      <c r="T3" s="82" t="b">
        <v>0</v>
      </c>
      <c r="U3" s="73" t="s">
        <v>12960</v>
      </c>
      <c r="V3" s="73" t="s">
        <v>12961</v>
      </c>
    </row>
    <row r="4" spans="1:22">
      <c r="A4" s="88"/>
      <c r="B4" s="76"/>
      <c r="C4" s="89" t="b">
        <v>1</v>
      </c>
      <c r="D4" s="90"/>
      <c r="E4" s="90"/>
      <c r="F4" s="90"/>
      <c r="G4" s="90"/>
      <c r="H4" s="90"/>
      <c r="I4" s="90"/>
      <c r="J4" s="91"/>
      <c r="K4" t="s">
        <v>1273</v>
      </c>
      <c r="L4" s="70" t="s">
        <v>13174</v>
      </c>
      <c r="M4" s="92"/>
      <c r="N4" s="93" t="s">
        <v>12962</v>
      </c>
      <c r="P4" s="74" t="s">
        <v>12963</v>
      </c>
      <c r="Q4" s="73" t="s">
        <v>12964</v>
      </c>
      <c r="R4" s="73" t="s">
        <v>12965</v>
      </c>
      <c r="S4" s="73" t="s">
        <v>12959</v>
      </c>
      <c r="T4" s="82" t="b">
        <v>0</v>
      </c>
      <c r="U4" s="73" t="s">
        <v>12960</v>
      </c>
      <c r="V4" s="73" t="s">
        <v>12966</v>
      </c>
    </row>
    <row r="5" spans="1:22">
      <c r="A5" s="76" t="s">
        <v>12967</v>
      </c>
      <c r="B5" s="76"/>
      <c r="C5" s="83" t="s">
        <v>12968</v>
      </c>
      <c r="D5" s="84"/>
      <c r="E5" s="84"/>
      <c r="F5" s="84"/>
      <c r="G5" s="84"/>
      <c r="H5" s="84"/>
      <c r="I5" s="84"/>
      <c r="J5" s="94"/>
      <c r="K5" t="s">
        <v>1331</v>
      </c>
      <c r="L5" s="70" t="s">
        <v>13175</v>
      </c>
      <c r="M5" s="95"/>
      <c r="N5" s="96"/>
      <c r="P5" s="74" t="s">
        <v>12969</v>
      </c>
      <c r="Q5" s="73" t="s">
        <v>12970</v>
      </c>
      <c r="R5" s="73" t="s">
        <v>12971</v>
      </c>
      <c r="S5" s="73" t="s">
        <v>12972</v>
      </c>
      <c r="T5" s="82" t="b">
        <v>1</v>
      </c>
      <c r="U5" s="73" t="s">
        <v>12973</v>
      </c>
      <c r="V5" s="73" t="s">
        <v>12966</v>
      </c>
    </row>
    <row r="6" spans="1:22">
      <c r="A6" s="76" t="str">
        <f ca="1">CELL("Filename",A1)</f>
        <v>https://inventeccorp.sharepoint.com/sites/msteams_e8e153_245270/Shared Documents/Operational/2030_Summary/[IECP2-DG-MTD-v4.9.xlsm]udfParam</v>
      </c>
      <c r="B6" s="76"/>
      <c r="C6" s="89" t="b">
        <v>0</v>
      </c>
      <c r="D6" s="90"/>
      <c r="E6" s="90"/>
      <c r="F6" s="90"/>
      <c r="G6" s="90"/>
      <c r="H6" s="90"/>
      <c r="I6" s="90"/>
      <c r="J6" s="91"/>
      <c r="K6" t="s">
        <v>1326</v>
      </c>
      <c r="L6" s="70" t="s">
        <v>13176</v>
      </c>
      <c r="M6" s="97"/>
      <c r="N6" s="98"/>
      <c r="P6" s="74" t="s">
        <v>12974</v>
      </c>
      <c r="Q6" s="73" t="s">
        <v>12975</v>
      </c>
      <c r="S6" s="73" t="s">
        <v>12959</v>
      </c>
      <c r="T6" s="82" t="b">
        <v>0</v>
      </c>
      <c r="U6" s="73" t="s">
        <v>12952</v>
      </c>
      <c r="V6" s="73" t="s">
        <v>12976</v>
      </c>
    </row>
    <row r="7" spans="1:22">
      <c r="A7" s="76" t="s">
        <v>12977</v>
      </c>
      <c r="B7" s="76"/>
      <c r="C7" s="83" t="s">
        <v>12969</v>
      </c>
      <c r="D7" s="84"/>
      <c r="E7" s="84"/>
      <c r="F7" s="84"/>
      <c r="G7" s="84"/>
      <c r="H7" s="84"/>
      <c r="I7" s="84"/>
      <c r="J7" s="94"/>
      <c r="K7" t="s">
        <v>1333</v>
      </c>
      <c r="L7" s="70" t="s">
        <v>13177</v>
      </c>
      <c r="M7" s="95"/>
      <c r="N7" s="96"/>
      <c r="P7" s="74" t="s">
        <v>12978</v>
      </c>
      <c r="Q7" s="73" t="s">
        <v>12979</v>
      </c>
      <c r="R7" s="73" t="s">
        <v>12980</v>
      </c>
      <c r="S7" s="73" t="s">
        <v>12959</v>
      </c>
      <c r="T7" s="82" t="b">
        <v>1</v>
      </c>
      <c r="U7" s="73" t="s">
        <v>12952</v>
      </c>
      <c r="V7" s="73" t="s">
        <v>12976</v>
      </c>
    </row>
    <row r="8" spans="1:22">
      <c r="A8" s="76" t="str">
        <f ca="1">LEFT($A$6,FIND("[",$A$6)-2)&amp;"/../"&amp;A$7</f>
        <v>https://inventeccorp.sharepoint.com/sites/msteams_e8e153_245270/Shared Documents/Operational/2030_Summary/../2000_Standard/</v>
      </c>
      <c r="B8" s="76"/>
      <c r="C8" s="99" t="s">
        <v>12981</v>
      </c>
      <c r="D8" s="90"/>
      <c r="E8" s="90"/>
      <c r="F8" s="90"/>
      <c r="G8" s="90"/>
      <c r="H8" s="90"/>
      <c r="I8" s="90"/>
      <c r="J8" s="91"/>
      <c r="K8" t="s">
        <v>1328</v>
      </c>
      <c r="L8" s="70" t="s">
        <v>13178</v>
      </c>
      <c r="M8" s="97"/>
      <c r="N8" s="98"/>
      <c r="P8" s="74" t="s">
        <v>12982</v>
      </c>
      <c r="Q8" s="73" t="s">
        <v>12983</v>
      </c>
      <c r="R8" s="73" t="s">
        <v>12980</v>
      </c>
      <c r="S8" s="73" t="s">
        <v>12959</v>
      </c>
      <c r="T8" s="82" t="b">
        <v>1</v>
      </c>
      <c r="U8" s="73" t="s">
        <v>12952</v>
      </c>
      <c r="V8" s="73" t="s">
        <v>12976</v>
      </c>
    </row>
    <row r="9" spans="1:22">
      <c r="A9" s="76" t="s">
        <v>12984</v>
      </c>
      <c r="B9" s="76"/>
      <c r="C9" s="83" t="s">
        <v>12985</v>
      </c>
      <c r="D9" s="84"/>
      <c r="E9" s="84"/>
      <c r="F9" s="84"/>
      <c r="G9" s="84"/>
      <c r="H9" s="84"/>
      <c r="I9" s="100"/>
      <c r="J9" s="94"/>
      <c r="K9" t="s">
        <v>1281</v>
      </c>
      <c r="L9" s="70" t="s">
        <v>13179</v>
      </c>
      <c r="M9" s="95"/>
      <c r="N9" s="96"/>
      <c r="P9" s="74" t="s">
        <v>12986</v>
      </c>
      <c r="Q9" s="73" t="s">
        <v>12987</v>
      </c>
      <c r="R9" s="73" t="s">
        <v>12980</v>
      </c>
      <c r="S9" s="73" t="s">
        <v>12959</v>
      </c>
      <c r="T9" s="82" t="b">
        <v>1</v>
      </c>
      <c r="U9" s="73" t="s">
        <v>12952</v>
      </c>
      <c r="V9" s="73" t="s">
        <v>12976</v>
      </c>
    </row>
    <row r="10" spans="1:22">
      <c r="A10" s="76" t="str">
        <f ca="1">LEFT($A$6,FIND("[",$A$6)-2)</f>
        <v>https://inventeccorp.sharepoint.com/sites/msteams_e8e153_245270/Shared Documents/Operational/2030_Summary</v>
      </c>
      <c r="B10" s="76"/>
      <c r="C10" s="89" t="s">
        <v>12988</v>
      </c>
      <c r="D10" s="90"/>
      <c r="E10" s="90"/>
      <c r="F10" s="90"/>
      <c r="G10" s="90"/>
      <c r="H10" s="90"/>
      <c r="I10" s="90"/>
      <c r="J10" s="91"/>
      <c r="K10" t="s">
        <v>1292</v>
      </c>
      <c r="L10" s="70" t="s">
        <v>13180</v>
      </c>
      <c r="M10" s="97"/>
      <c r="N10" s="98"/>
      <c r="P10" s="74" t="s">
        <v>12989</v>
      </c>
      <c r="Q10" s="73" t="s">
        <v>12990</v>
      </c>
      <c r="S10" s="73" t="s">
        <v>12959</v>
      </c>
      <c r="T10" s="82" t="b">
        <v>1</v>
      </c>
      <c r="U10" s="73" t="s">
        <v>12973</v>
      </c>
      <c r="V10" s="73" t="s">
        <v>12991</v>
      </c>
    </row>
    <row r="11" spans="1:22">
      <c r="A11" s="76" t="s">
        <v>12992</v>
      </c>
      <c r="B11" s="76"/>
      <c r="C11" s="399" t="s">
        <v>12993</v>
      </c>
      <c r="D11" s="84"/>
      <c r="E11" s="84"/>
      <c r="F11" s="84"/>
      <c r="G11" s="84"/>
      <c r="H11" s="84"/>
      <c r="I11" s="84"/>
      <c r="J11" s="94"/>
      <c r="K11" t="s">
        <v>1288</v>
      </c>
      <c r="L11" s="70" t="s">
        <v>13181</v>
      </c>
      <c r="M11" s="95"/>
      <c r="N11" s="96"/>
      <c r="P11" s="74" t="s">
        <v>12994</v>
      </c>
      <c r="Q11" s="73" t="s">
        <v>12995</v>
      </c>
      <c r="S11" s="73" t="s">
        <v>12996</v>
      </c>
      <c r="T11" s="82">
        <v>0</v>
      </c>
      <c r="U11" s="73" t="s">
        <v>12952</v>
      </c>
      <c r="V11" s="73" t="s">
        <v>12997</v>
      </c>
    </row>
    <row r="12" spans="1:22">
      <c r="A12" s="76" t="str">
        <f>"CORP"&amp;IF(BG="CORP","",","&amp;IF(BG="ALL","EBG,PSG",BG))</f>
        <v>CORP,PSG</v>
      </c>
      <c r="B12" s="76"/>
      <c r="C12" s="89" t="str">
        <f>A12</f>
        <v>CORP,PSG</v>
      </c>
      <c r="D12" s="90"/>
      <c r="E12" s="90"/>
      <c r="F12" s="90"/>
      <c r="G12" s="90"/>
      <c r="H12" s="90"/>
      <c r="I12" s="90"/>
      <c r="J12" s="91"/>
      <c r="K12" t="s">
        <v>1297</v>
      </c>
      <c r="L12" s="70" t="s">
        <v>13182</v>
      </c>
      <c r="M12" s="97"/>
      <c r="N12" s="98"/>
      <c r="P12" s="74" t="s">
        <v>12998</v>
      </c>
      <c r="Q12" s="73" t="s">
        <v>12999</v>
      </c>
      <c r="R12" s="73" t="s">
        <v>13000</v>
      </c>
      <c r="S12" s="73" t="s">
        <v>13001</v>
      </c>
      <c r="T12" s="82" t="s">
        <v>743</v>
      </c>
      <c r="U12" s="73" t="s">
        <v>13002</v>
      </c>
      <c r="V12" s="73" t="s">
        <v>13003</v>
      </c>
    </row>
    <row r="13" spans="1:22">
      <c r="A13" s="76"/>
      <c r="B13" s="76"/>
      <c r="D13" s="84"/>
      <c r="E13" s="84"/>
      <c r="F13" s="84"/>
      <c r="G13" s="84"/>
      <c r="H13" s="84"/>
      <c r="I13" s="84"/>
      <c r="J13" s="94"/>
      <c r="K13"/>
      <c r="L13" s="70" t="s">
        <v>13004</v>
      </c>
      <c r="M13" s="95"/>
      <c r="N13" s="96"/>
      <c r="P13" s="74" t="s">
        <v>13005</v>
      </c>
      <c r="Q13" s="73" t="s">
        <v>13006</v>
      </c>
      <c r="R13" s="73" t="s">
        <v>13007</v>
      </c>
      <c r="S13" s="73" t="s">
        <v>13008</v>
      </c>
      <c r="T13" s="82" t="s">
        <v>743</v>
      </c>
      <c r="U13" s="73" t="s">
        <v>13002</v>
      </c>
      <c r="V13" s="73" t="s">
        <v>12961</v>
      </c>
    </row>
    <row r="14" spans="1:22">
      <c r="A14" s="76"/>
      <c r="B14" s="76"/>
      <c r="C14" s="89"/>
      <c r="D14" s="90"/>
      <c r="E14" s="90"/>
      <c r="F14" s="90"/>
      <c r="G14" s="90"/>
      <c r="H14" s="90"/>
      <c r="I14" s="90"/>
      <c r="J14" s="91"/>
      <c r="K14"/>
      <c r="L14" s="70" t="s">
        <v>13009</v>
      </c>
      <c r="M14" s="97"/>
      <c r="N14" s="98"/>
      <c r="P14" s="74" t="s">
        <v>13010</v>
      </c>
      <c r="Q14" s="73" t="s">
        <v>13011</v>
      </c>
      <c r="R14" s="73" t="s">
        <v>13012</v>
      </c>
      <c r="S14" s="73" t="s">
        <v>13008</v>
      </c>
      <c r="T14" s="82" t="s">
        <v>743</v>
      </c>
      <c r="U14" s="73" t="s">
        <v>13002</v>
      </c>
      <c r="V14" s="73" t="s">
        <v>12961</v>
      </c>
    </row>
    <row r="15" spans="1:22">
      <c r="A15" s="76"/>
      <c r="B15" s="76"/>
      <c r="C15" s="83"/>
      <c r="D15" s="84"/>
      <c r="E15" s="84"/>
      <c r="F15" s="84"/>
      <c r="G15" s="84"/>
      <c r="H15" s="84"/>
      <c r="I15" s="84"/>
      <c r="J15" s="94"/>
      <c r="K15"/>
      <c r="L15" s="70" t="s">
        <v>13013</v>
      </c>
      <c r="M15" s="95"/>
      <c r="N15" s="96"/>
      <c r="P15" s="74" t="s">
        <v>13014</v>
      </c>
      <c r="Q15" s="73" t="s">
        <v>13015</v>
      </c>
      <c r="R15" s="73" t="s">
        <v>13016</v>
      </c>
      <c r="S15" s="73" t="s">
        <v>13017</v>
      </c>
      <c r="T15" s="82" t="s">
        <v>743</v>
      </c>
      <c r="U15" s="73" t="s">
        <v>13002</v>
      </c>
      <c r="V15" s="73" t="s">
        <v>12961</v>
      </c>
    </row>
    <row r="16" spans="1:22">
      <c r="A16" s="76"/>
      <c r="B16" s="76"/>
      <c r="C16" s="89"/>
      <c r="D16" s="90"/>
      <c r="E16" s="90"/>
      <c r="F16" s="90"/>
      <c r="G16" s="90"/>
      <c r="H16" s="90"/>
      <c r="I16" s="90"/>
      <c r="J16" s="91"/>
      <c r="K16"/>
      <c r="L16" s="70" t="s">
        <v>13018</v>
      </c>
      <c r="M16" s="97"/>
      <c r="N16" s="98"/>
      <c r="P16" s="74" t="s">
        <v>12985</v>
      </c>
      <c r="Q16" s="73" t="s">
        <v>13019</v>
      </c>
      <c r="R16" s="73" t="s">
        <v>13020</v>
      </c>
      <c r="S16" s="73" t="s">
        <v>13017</v>
      </c>
      <c r="T16" s="82" t="s">
        <v>743</v>
      </c>
      <c r="U16" s="73" t="s">
        <v>13002</v>
      </c>
      <c r="V16" s="73" t="s">
        <v>12961</v>
      </c>
    </row>
    <row r="17" spans="1:22">
      <c r="A17" s="76"/>
      <c r="B17" s="76"/>
      <c r="C17" s="83"/>
      <c r="D17" s="84"/>
      <c r="E17" s="84"/>
      <c r="F17" s="84"/>
      <c r="G17" s="84"/>
      <c r="H17" s="84"/>
      <c r="I17" s="84"/>
      <c r="J17" s="94"/>
      <c r="K17"/>
      <c r="L17" s="70" t="s">
        <v>13021</v>
      </c>
      <c r="M17" s="102"/>
      <c r="N17" s="103"/>
      <c r="P17" s="74" t="s">
        <v>13022</v>
      </c>
      <c r="Q17" s="73" t="s">
        <v>13023</v>
      </c>
      <c r="S17" s="73" t="s">
        <v>12959</v>
      </c>
      <c r="T17" s="82" t="b">
        <v>0</v>
      </c>
      <c r="U17" s="73" t="s">
        <v>12952</v>
      </c>
      <c r="V17" s="73" t="s">
        <v>13024</v>
      </c>
    </row>
    <row r="18" spans="1:22">
      <c r="A18" s="76"/>
      <c r="B18" s="76"/>
      <c r="C18" s="101"/>
      <c r="D18" s="90"/>
      <c r="E18" s="90"/>
      <c r="F18" s="90"/>
      <c r="G18" s="90"/>
      <c r="H18" s="90"/>
      <c r="I18" s="90"/>
      <c r="J18" s="91"/>
      <c r="K18"/>
      <c r="L18" s="70" t="s">
        <v>13025</v>
      </c>
      <c r="P18" s="74" t="s">
        <v>13026</v>
      </c>
      <c r="Q18" s="73" t="s">
        <v>13027</v>
      </c>
      <c r="S18" s="73" t="s">
        <v>12959</v>
      </c>
      <c r="T18" s="82" t="b">
        <v>1</v>
      </c>
      <c r="U18" s="73" t="s">
        <v>13002</v>
      </c>
      <c r="V18" s="73" t="s">
        <v>12961</v>
      </c>
    </row>
    <row r="19" spans="1:22">
      <c r="A19" s="76"/>
      <c r="B19" s="76"/>
      <c r="C19" s="83"/>
      <c r="D19" s="84"/>
      <c r="E19" s="84"/>
      <c r="F19" s="84"/>
      <c r="G19" s="84"/>
      <c r="H19" s="84"/>
      <c r="I19" s="84"/>
      <c r="J19" s="94"/>
      <c r="K19"/>
      <c r="L19" s="70" t="s">
        <v>13028</v>
      </c>
      <c r="P19" s="74" t="s">
        <v>13029</v>
      </c>
      <c r="Q19" s="73" t="s">
        <v>13030</v>
      </c>
      <c r="R19" s="73" t="s">
        <v>13031</v>
      </c>
      <c r="S19" s="73" t="s">
        <v>12959</v>
      </c>
      <c r="T19" s="82" t="b">
        <v>0</v>
      </c>
      <c r="U19" s="73" t="s">
        <v>12973</v>
      </c>
      <c r="V19" s="73" t="s">
        <v>13032</v>
      </c>
    </row>
    <row r="20" spans="1:22">
      <c r="A20" s="76"/>
      <c r="B20" s="76"/>
      <c r="C20" s="105"/>
      <c r="D20" s="90"/>
      <c r="E20" s="90"/>
      <c r="F20" s="90"/>
      <c r="G20" s="90"/>
      <c r="H20" s="90"/>
      <c r="I20" s="90"/>
      <c r="J20" s="91"/>
      <c r="K20"/>
      <c r="L20" s="70" t="s">
        <v>13033</v>
      </c>
      <c r="P20" s="74" t="s">
        <v>13034</v>
      </c>
      <c r="Q20" s="73" t="s">
        <v>13035</v>
      </c>
      <c r="S20" s="73" t="s">
        <v>13036</v>
      </c>
      <c r="T20" s="82" t="s">
        <v>743</v>
      </c>
      <c r="U20" s="73" t="s">
        <v>12952</v>
      </c>
      <c r="V20" s="73" t="s">
        <v>13032</v>
      </c>
    </row>
    <row r="21" spans="1:22">
      <c r="A21" s="76"/>
      <c r="B21" s="76"/>
      <c r="K21"/>
      <c r="L21" s="70" t="s">
        <v>13037</v>
      </c>
      <c r="P21" s="74" t="s">
        <v>13038</v>
      </c>
      <c r="Q21" s="73" t="s">
        <v>13039</v>
      </c>
      <c r="S21" s="73" t="s">
        <v>12959</v>
      </c>
      <c r="T21" s="82" t="b">
        <v>0</v>
      </c>
      <c r="U21" s="73" t="s">
        <v>13002</v>
      </c>
      <c r="V21" s="73" t="s">
        <v>12976</v>
      </c>
    </row>
    <row r="22" spans="1:22">
      <c r="A22" s="76"/>
      <c r="B22" s="76"/>
      <c r="K22"/>
      <c r="L22" s="70" t="s">
        <v>13040</v>
      </c>
      <c r="P22" s="74" t="s">
        <v>13041</v>
      </c>
      <c r="Q22" s="73" t="s">
        <v>13042</v>
      </c>
      <c r="R22" s="73" t="s">
        <v>13043</v>
      </c>
      <c r="S22" s="73" t="s">
        <v>13044</v>
      </c>
      <c r="T22" s="82" t="s">
        <v>743</v>
      </c>
      <c r="U22" s="73" t="s">
        <v>13002</v>
      </c>
      <c r="V22" s="73" t="s">
        <v>12997</v>
      </c>
    </row>
    <row r="23" spans="1:22">
      <c r="H23"/>
      <c r="K23"/>
      <c r="L23" s="70" t="s">
        <v>13045</v>
      </c>
      <c r="P23" s="74" t="s">
        <v>13046</v>
      </c>
      <c r="Q23" s="73" t="s">
        <v>13047</v>
      </c>
      <c r="S23" s="73" t="s">
        <v>13048</v>
      </c>
      <c r="T23" s="82" t="s">
        <v>13049</v>
      </c>
      <c r="U23" s="73" t="s">
        <v>12952</v>
      </c>
      <c r="V23" s="73" t="s">
        <v>12997</v>
      </c>
    </row>
    <row r="24" spans="1:22">
      <c r="K24"/>
      <c r="L24" s="70" t="s">
        <v>13050</v>
      </c>
      <c r="P24" s="74" t="s">
        <v>13051</v>
      </c>
      <c r="Q24" s="73" t="s">
        <v>13052</v>
      </c>
      <c r="R24" s="73" t="s">
        <v>13053</v>
      </c>
      <c r="S24" s="73" t="s">
        <v>13054</v>
      </c>
      <c r="T24" s="82" t="s">
        <v>13055</v>
      </c>
      <c r="U24" s="73" t="s">
        <v>421</v>
      </c>
      <c r="V24" s="73" t="s">
        <v>12991</v>
      </c>
    </row>
    <row r="25" spans="1:22">
      <c r="K25"/>
      <c r="L25" s="70" t="s">
        <v>13056</v>
      </c>
      <c r="P25" s="74" t="s">
        <v>13057</v>
      </c>
      <c r="Q25" s="73" t="s">
        <v>13058</v>
      </c>
      <c r="R25" s="73" t="s">
        <v>13059</v>
      </c>
      <c r="S25" s="73" t="s">
        <v>13060</v>
      </c>
      <c r="T25" s="82" t="s">
        <v>13061</v>
      </c>
      <c r="U25" s="73" t="s">
        <v>421</v>
      </c>
      <c r="V25" s="73" t="s">
        <v>12991</v>
      </c>
    </row>
    <row r="26" spans="1:22">
      <c r="G26" s="113"/>
      <c r="K26"/>
      <c r="L26" s="70" t="s">
        <v>13062</v>
      </c>
      <c r="P26" s="74" t="s">
        <v>13063</v>
      </c>
      <c r="Q26" s="73" t="s">
        <v>13064</v>
      </c>
      <c r="R26" s="73" t="s">
        <v>13065</v>
      </c>
      <c r="S26" s="73" t="s">
        <v>13066</v>
      </c>
      <c r="T26" s="82" t="s">
        <v>743</v>
      </c>
      <c r="U26" s="73" t="s">
        <v>421</v>
      </c>
      <c r="V26" s="73" t="s">
        <v>12991</v>
      </c>
    </row>
    <row r="27" spans="1:22">
      <c r="K27"/>
      <c r="L27" s="70" t="s">
        <v>13067</v>
      </c>
    </row>
    <row r="28" spans="1:22">
      <c r="K28"/>
      <c r="L28" s="70" t="s">
        <v>13067</v>
      </c>
    </row>
    <row r="29" spans="1:22">
      <c r="K29" s="85"/>
      <c r="L29" s="70" t="str">
        <f t="shared" ref="L29:L83" ca="1" si="0">$K$1&amp;"\"&amp;K29</f>
        <v>https://inventeccorp.sharepoint.com/sites/msteams_e8e153_245270/Shared Documents/Operational/2030_Summary/../2000_Standard/\</v>
      </c>
    </row>
    <row r="30" spans="1:22">
      <c r="I30" s="100"/>
      <c r="K30" s="85"/>
      <c r="L30" s="70" t="str">
        <f t="shared" ca="1" si="0"/>
        <v>https://inventeccorp.sharepoint.com/sites/msteams_e8e153_245270/Shared Documents/Operational/2030_Summary/../2000_Standard/\</v>
      </c>
    </row>
    <row r="31" spans="1:22">
      <c r="K31" s="85"/>
      <c r="L31" s="70" t="str">
        <f t="shared" ca="1" si="0"/>
        <v>https://inventeccorp.sharepoint.com/sites/msteams_e8e153_245270/Shared Documents/Operational/2030_Summary/../2000_Standard/\</v>
      </c>
    </row>
    <row r="32" spans="1:22">
      <c r="K32" s="85"/>
      <c r="L32" s="70" t="str">
        <f t="shared" ca="1" si="0"/>
        <v>https://inventeccorp.sharepoint.com/sites/msteams_e8e153_245270/Shared Documents/Operational/2030_Summary/../2000_Standard/\</v>
      </c>
    </row>
    <row r="33" spans="11:12">
      <c r="K33" s="85"/>
      <c r="L33" s="70" t="str">
        <f t="shared" ca="1" si="0"/>
        <v>https://inventeccorp.sharepoint.com/sites/msteams_e8e153_245270/Shared Documents/Operational/2030_Summary/../2000_Standard/\</v>
      </c>
    </row>
    <row r="34" spans="11:12">
      <c r="K34" s="85"/>
      <c r="L34" s="70" t="str">
        <f t="shared" ca="1" si="0"/>
        <v>https://inventeccorp.sharepoint.com/sites/msteams_e8e153_245270/Shared Documents/Operational/2030_Summary/../2000_Standard/\</v>
      </c>
    </row>
    <row r="35" spans="11:12">
      <c r="K35" s="85"/>
      <c r="L35" s="70" t="str">
        <f t="shared" ca="1" si="0"/>
        <v>https://inventeccorp.sharepoint.com/sites/msteams_e8e153_245270/Shared Documents/Operational/2030_Summary/../2000_Standard/\</v>
      </c>
    </row>
    <row r="36" spans="11:12">
      <c r="K36" s="85"/>
      <c r="L36" s="70" t="str">
        <f t="shared" ca="1" si="0"/>
        <v>https://inventeccorp.sharepoint.com/sites/msteams_e8e153_245270/Shared Documents/Operational/2030_Summary/../2000_Standard/\</v>
      </c>
    </row>
    <row r="37" spans="11:12">
      <c r="K37" s="85"/>
      <c r="L37" s="70" t="str">
        <f t="shared" ca="1" si="0"/>
        <v>https://inventeccorp.sharepoint.com/sites/msteams_e8e153_245270/Shared Documents/Operational/2030_Summary/../2000_Standard/\</v>
      </c>
    </row>
    <row r="38" spans="11:12">
      <c r="K38" s="85"/>
      <c r="L38" s="70" t="str">
        <f t="shared" ca="1" si="0"/>
        <v>https://inventeccorp.sharepoint.com/sites/msteams_e8e153_245270/Shared Documents/Operational/2030_Summary/../2000_Standard/\</v>
      </c>
    </row>
    <row r="39" spans="11:12">
      <c r="K39" s="85"/>
      <c r="L39" s="70" t="str">
        <f t="shared" ca="1" si="0"/>
        <v>https://inventeccorp.sharepoint.com/sites/msteams_e8e153_245270/Shared Documents/Operational/2030_Summary/../2000_Standard/\</v>
      </c>
    </row>
    <row r="40" spans="11:12">
      <c r="K40" s="85"/>
      <c r="L40" s="70" t="str">
        <f t="shared" ca="1" si="0"/>
        <v>https://inventeccorp.sharepoint.com/sites/msteams_e8e153_245270/Shared Documents/Operational/2030_Summary/../2000_Standard/\</v>
      </c>
    </row>
    <row r="41" spans="11:12">
      <c r="K41" s="85"/>
      <c r="L41" s="70" t="str">
        <f t="shared" ca="1" si="0"/>
        <v>https://inventeccorp.sharepoint.com/sites/msteams_e8e153_245270/Shared Documents/Operational/2030_Summary/../2000_Standard/\</v>
      </c>
    </row>
    <row r="42" spans="11:12">
      <c r="K42" s="85"/>
      <c r="L42" s="70" t="str">
        <f t="shared" ca="1" si="0"/>
        <v>https://inventeccorp.sharepoint.com/sites/msteams_e8e153_245270/Shared Documents/Operational/2030_Summary/../2000_Standard/\</v>
      </c>
    </row>
    <row r="43" spans="11:12">
      <c r="K43" s="85"/>
      <c r="L43" s="70" t="str">
        <f t="shared" ca="1" si="0"/>
        <v>https://inventeccorp.sharepoint.com/sites/msteams_e8e153_245270/Shared Documents/Operational/2030_Summary/../2000_Standard/\</v>
      </c>
    </row>
    <row r="44" spans="11:12">
      <c r="K44" s="85"/>
      <c r="L44" s="70" t="str">
        <f t="shared" ca="1" si="0"/>
        <v>https://inventeccorp.sharepoint.com/sites/msteams_e8e153_245270/Shared Documents/Operational/2030_Summary/../2000_Standard/\</v>
      </c>
    </row>
    <row r="45" spans="11:12">
      <c r="K45" s="85"/>
      <c r="L45" s="70" t="str">
        <f t="shared" ca="1" si="0"/>
        <v>https://inventeccorp.sharepoint.com/sites/msteams_e8e153_245270/Shared Documents/Operational/2030_Summary/../2000_Standard/\</v>
      </c>
    </row>
    <row r="46" spans="11:12">
      <c r="K46" s="85"/>
      <c r="L46" s="70" t="str">
        <f t="shared" ca="1" si="0"/>
        <v>https://inventeccorp.sharepoint.com/sites/msteams_e8e153_245270/Shared Documents/Operational/2030_Summary/../2000_Standard/\</v>
      </c>
    </row>
    <row r="47" spans="11:12">
      <c r="K47" s="85"/>
      <c r="L47" s="70" t="str">
        <f t="shared" ca="1" si="0"/>
        <v>https://inventeccorp.sharepoint.com/sites/msteams_e8e153_245270/Shared Documents/Operational/2030_Summary/../2000_Standard/\</v>
      </c>
    </row>
    <row r="48" spans="11:12">
      <c r="K48" s="85"/>
      <c r="L48" s="70" t="str">
        <f t="shared" ca="1" si="0"/>
        <v>https://inventeccorp.sharepoint.com/sites/msteams_e8e153_245270/Shared Documents/Operational/2030_Summary/../2000_Standard/\</v>
      </c>
    </row>
    <row r="49" spans="11:12">
      <c r="K49" s="85"/>
      <c r="L49" s="70" t="str">
        <f t="shared" ca="1" si="0"/>
        <v>https://inventeccorp.sharepoint.com/sites/msteams_e8e153_245270/Shared Documents/Operational/2030_Summary/../2000_Standard/\</v>
      </c>
    </row>
    <row r="50" spans="11:12">
      <c r="K50" s="85"/>
      <c r="L50" s="70" t="str">
        <f t="shared" ca="1" si="0"/>
        <v>https://inventeccorp.sharepoint.com/sites/msteams_e8e153_245270/Shared Documents/Operational/2030_Summary/../2000_Standard/\</v>
      </c>
    </row>
    <row r="51" spans="11:12">
      <c r="K51" s="85"/>
      <c r="L51" s="70" t="str">
        <f t="shared" ca="1" si="0"/>
        <v>https://inventeccorp.sharepoint.com/sites/msteams_e8e153_245270/Shared Documents/Operational/2030_Summary/../2000_Standard/\</v>
      </c>
    </row>
    <row r="52" spans="11:12">
      <c r="K52" s="85"/>
      <c r="L52" s="70" t="str">
        <f t="shared" ca="1" si="0"/>
        <v>https://inventeccorp.sharepoint.com/sites/msteams_e8e153_245270/Shared Documents/Operational/2030_Summary/../2000_Standard/\</v>
      </c>
    </row>
    <row r="53" spans="11:12">
      <c r="K53" s="85"/>
      <c r="L53" s="70" t="str">
        <f t="shared" ca="1" si="0"/>
        <v>https://inventeccorp.sharepoint.com/sites/msteams_e8e153_245270/Shared Documents/Operational/2030_Summary/../2000_Standard/\</v>
      </c>
    </row>
    <row r="54" spans="11:12">
      <c r="K54" s="85"/>
      <c r="L54" s="70" t="str">
        <f t="shared" ca="1" si="0"/>
        <v>https://inventeccorp.sharepoint.com/sites/msteams_e8e153_245270/Shared Documents/Operational/2030_Summary/../2000_Standard/\</v>
      </c>
    </row>
    <row r="55" spans="11:12">
      <c r="K55" s="85"/>
      <c r="L55" s="70" t="str">
        <f t="shared" ca="1" si="0"/>
        <v>https://inventeccorp.sharepoint.com/sites/msteams_e8e153_245270/Shared Documents/Operational/2030_Summary/../2000_Standard/\</v>
      </c>
    </row>
    <row r="56" spans="11:12">
      <c r="K56" s="85"/>
      <c r="L56" s="70" t="str">
        <f t="shared" ca="1" si="0"/>
        <v>https://inventeccorp.sharepoint.com/sites/msteams_e8e153_245270/Shared Documents/Operational/2030_Summary/../2000_Standard/\</v>
      </c>
    </row>
    <row r="57" spans="11:12">
      <c r="K57" s="85"/>
      <c r="L57" s="70" t="str">
        <f t="shared" ca="1" si="0"/>
        <v>https://inventeccorp.sharepoint.com/sites/msteams_e8e153_245270/Shared Documents/Operational/2030_Summary/../2000_Standard/\</v>
      </c>
    </row>
    <row r="58" spans="11:12">
      <c r="K58" s="85"/>
      <c r="L58" s="70" t="str">
        <f t="shared" ca="1" si="0"/>
        <v>https://inventeccorp.sharepoint.com/sites/msteams_e8e153_245270/Shared Documents/Operational/2030_Summary/../2000_Standard/\</v>
      </c>
    </row>
    <row r="59" spans="11:12">
      <c r="K59" s="85"/>
      <c r="L59" s="70" t="str">
        <f t="shared" ca="1" si="0"/>
        <v>https://inventeccorp.sharepoint.com/sites/msteams_e8e153_245270/Shared Documents/Operational/2030_Summary/../2000_Standard/\</v>
      </c>
    </row>
    <row r="60" spans="11:12">
      <c r="K60" s="85"/>
      <c r="L60" s="70" t="str">
        <f t="shared" ca="1" si="0"/>
        <v>https://inventeccorp.sharepoint.com/sites/msteams_e8e153_245270/Shared Documents/Operational/2030_Summary/../2000_Standard/\</v>
      </c>
    </row>
    <row r="61" spans="11:12">
      <c r="K61" s="85"/>
      <c r="L61" s="70" t="str">
        <f t="shared" ca="1" si="0"/>
        <v>https://inventeccorp.sharepoint.com/sites/msteams_e8e153_245270/Shared Documents/Operational/2030_Summary/../2000_Standard/\</v>
      </c>
    </row>
    <row r="62" spans="11:12">
      <c r="K62" s="85"/>
      <c r="L62" s="70" t="str">
        <f t="shared" ca="1" si="0"/>
        <v>https://inventeccorp.sharepoint.com/sites/msteams_e8e153_245270/Shared Documents/Operational/2030_Summary/../2000_Standard/\</v>
      </c>
    </row>
    <row r="63" spans="11:12">
      <c r="K63" s="85"/>
      <c r="L63" s="70" t="str">
        <f t="shared" ca="1" si="0"/>
        <v>https://inventeccorp.sharepoint.com/sites/msteams_e8e153_245270/Shared Documents/Operational/2030_Summary/../2000_Standard/\</v>
      </c>
    </row>
    <row r="64" spans="11:12">
      <c r="K64" s="85"/>
      <c r="L64" s="70" t="str">
        <f t="shared" ca="1" si="0"/>
        <v>https://inventeccorp.sharepoint.com/sites/msteams_e8e153_245270/Shared Documents/Operational/2030_Summary/../2000_Standard/\</v>
      </c>
    </row>
    <row r="65" spans="11:12">
      <c r="K65" s="85"/>
      <c r="L65" s="70" t="str">
        <f t="shared" ca="1" si="0"/>
        <v>https://inventeccorp.sharepoint.com/sites/msteams_e8e153_245270/Shared Documents/Operational/2030_Summary/../2000_Standard/\</v>
      </c>
    </row>
    <row r="66" spans="11:12">
      <c r="K66" s="85"/>
      <c r="L66" s="70" t="str">
        <f t="shared" ca="1" si="0"/>
        <v>https://inventeccorp.sharepoint.com/sites/msteams_e8e153_245270/Shared Documents/Operational/2030_Summary/../2000_Standard/\</v>
      </c>
    </row>
    <row r="67" spans="11:12">
      <c r="K67" s="85"/>
      <c r="L67" s="70" t="str">
        <f t="shared" ca="1" si="0"/>
        <v>https://inventeccorp.sharepoint.com/sites/msteams_e8e153_245270/Shared Documents/Operational/2030_Summary/../2000_Standard/\</v>
      </c>
    </row>
    <row r="68" spans="11:12">
      <c r="K68" s="85"/>
      <c r="L68" s="70" t="str">
        <f t="shared" ca="1" si="0"/>
        <v>https://inventeccorp.sharepoint.com/sites/msteams_e8e153_245270/Shared Documents/Operational/2030_Summary/../2000_Standard/\</v>
      </c>
    </row>
    <row r="69" spans="11:12">
      <c r="K69" s="85"/>
      <c r="L69" s="70" t="str">
        <f t="shared" ca="1" si="0"/>
        <v>https://inventeccorp.sharepoint.com/sites/msteams_e8e153_245270/Shared Documents/Operational/2030_Summary/../2000_Standard/\</v>
      </c>
    </row>
    <row r="70" spans="11:12">
      <c r="K70" s="85"/>
      <c r="L70" s="70" t="str">
        <f t="shared" ca="1" si="0"/>
        <v>https://inventeccorp.sharepoint.com/sites/msteams_e8e153_245270/Shared Documents/Operational/2030_Summary/../2000_Standard/\</v>
      </c>
    </row>
    <row r="71" spans="11:12">
      <c r="K71" s="85"/>
      <c r="L71" s="70" t="str">
        <f t="shared" ca="1" si="0"/>
        <v>https://inventeccorp.sharepoint.com/sites/msteams_e8e153_245270/Shared Documents/Operational/2030_Summary/../2000_Standard/\</v>
      </c>
    </row>
    <row r="72" spans="11:12">
      <c r="K72" s="85"/>
      <c r="L72" s="70" t="str">
        <f t="shared" ca="1" si="0"/>
        <v>https://inventeccorp.sharepoint.com/sites/msteams_e8e153_245270/Shared Documents/Operational/2030_Summary/../2000_Standard/\</v>
      </c>
    </row>
    <row r="73" spans="11:12">
      <c r="K73" s="85"/>
      <c r="L73" s="70" t="str">
        <f t="shared" ca="1" si="0"/>
        <v>https://inventeccorp.sharepoint.com/sites/msteams_e8e153_245270/Shared Documents/Operational/2030_Summary/../2000_Standard/\</v>
      </c>
    </row>
    <row r="74" spans="11:12">
      <c r="K74" s="85"/>
      <c r="L74" s="70" t="str">
        <f t="shared" ca="1" si="0"/>
        <v>https://inventeccorp.sharepoint.com/sites/msteams_e8e153_245270/Shared Documents/Operational/2030_Summary/../2000_Standard/\</v>
      </c>
    </row>
    <row r="75" spans="11:12">
      <c r="K75" s="85"/>
      <c r="L75" s="70" t="str">
        <f t="shared" ca="1" si="0"/>
        <v>https://inventeccorp.sharepoint.com/sites/msteams_e8e153_245270/Shared Documents/Operational/2030_Summary/../2000_Standard/\</v>
      </c>
    </row>
    <row r="76" spans="11:12">
      <c r="K76" s="85"/>
      <c r="L76" s="70" t="str">
        <f t="shared" ca="1" si="0"/>
        <v>https://inventeccorp.sharepoint.com/sites/msteams_e8e153_245270/Shared Documents/Operational/2030_Summary/../2000_Standard/\</v>
      </c>
    </row>
    <row r="77" spans="11:12">
      <c r="K77" s="85"/>
      <c r="L77" s="70" t="str">
        <f t="shared" ca="1" si="0"/>
        <v>https://inventeccorp.sharepoint.com/sites/msteams_e8e153_245270/Shared Documents/Operational/2030_Summary/../2000_Standard/\</v>
      </c>
    </row>
    <row r="78" spans="11:12">
      <c r="K78" s="85"/>
      <c r="L78" s="70" t="str">
        <f t="shared" ca="1" si="0"/>
        <v>https://inventeccorp.sharepoint.com/sites/msteams_e8e153_245270/Shared Documents/Operational/2030_Summary/../2000_Standard/\</v>
      </c>
    </row>
    <row r="79" spans="11:12">
      <c r="K79" s="85"/>
      <c r="L79" s="70" t="str">
        <f t="shared" ca="1" si="0"/>
        <v>https://inventeccorp.sharepoint.com/sites/msteams_e8e153_245270/Shared Documents/Operational/2030_Summary/../2000_Standard/\</v>
      </c>
    </row>
    <row r="80" spans="11:12">
      <c r="K80" s="85"/>
      <c r="L80" s="70" t="str">
        <f t="shared" ca="1" si="0"/>
        <v>https://inventeccorp.sharepoint.com/sites/msteams_e8e153_245270/Shared Documents/Operational/2030_Summary/../2000_Standard/\</v>
      </c>
    </row>
    <row r="81" spans="11:12">
      <c r="K81" s="85"/>
      <c r="L81" s="70" t="str">
        <f t="shared" ca="1" si="0"/>
        <v>https://inventeccorp.sharepoint.com/sites/msteams_e8e153_245270/Shared Documents/Operational/2030_Summary/../2000_Standard/\</v>
      </c>
    </row>
    <row r="82" spans="11:12">
      <c r="K82" s="85"/>
      <c r="L82" s="70" t="str">
        <f t="shared" ca="1" si="0"/>
        <v>https://inventeccorp.sharepoint.com/sites/msteams_e8e153_245270/Shared Documents/Operational/2030_Summary/../2000_Standard/\</v>
      </c>
    </row>
    <row r="83" spans="11:12">
      <c r="K83" s="85"/>
      <c r="L83" s="70" t="str">
        <f t="shared" ca="1" si="0"/>
        <v>https://inventeccorp.sharepoint.com/sites/msteams_e8e153_245270/Shared Documents/Operational/2030_Summary/../2000_Standard/\</v>
      </c>
    </row>
    <row r="84" spans="11:12">
      <c r="K84" s="85"/>
      <c r="L84" s="70" t="str">
        <f t="shared" ref="L84:L144" ca="1" si="1">$K$1&amp;"\"&amp;K84</f>
        <v>https://inventeccorp.sharepoint.com/sites/msteams_e8e153_245270/Shared Documents/Operational/2030_Summary/../2000_Standard/\</v>
      </c>
    </row>
    <row r="85" spans="11:12">
      <c r="K85" s="85"/>
      <c r="L85" s="70" t="str">
        <f t="shared" ca="1" si="1"/>
        <v>https://inventeccorp.sharepoint.com/sites/msteams_e8e153_245270/Shared Documents/Operational/2030_Summary/../2000_Standard/\</v>
      </c>
    </row>
    <row r="86" spans="11:12">
      <c r="K86" s="85"/>
      <c r="L86" s="70" t="str">
        <f t="shared" ca="1" si="1"/>
        <v>https://inventeccorp.sharepoint.com/sites/msteams_e8e153_245270/Shared Documents/Operational/2030_Summary/../2000_Standard/\</v>
      </c>
    </row>
    <row r="87" spans="11:12">
      <c r="K87" s="85"/>
      <c r="L87" s="70" t="str">
        <f t="shared" ca="1" si="1"/>
        <v>https://inventeccorp.sharepoint.com/sites/msteams_e8e153_245270/Shared Documents/Operational/2030_Summary/../2000_Standard/\</v>
      </c>
    </row>
    <row r="88" spans="11:12">
      <c r="K88" s="85"/>
      <c r="L88" s="70" t="str">
        <f t="shared" ca="1" si="1"/>
        <v>https://inventeccorp.sharepoint.com/sites/msteams_e8e153_245270/Shared Documents/Operational/2030_Summary/../2000_Standard/\</v>
      </c>
    </row>
    <row r="89" spans="11:12">
      <c r="K89" s="85"/>
      <c r="L89" s="70" t="str">
        <f t="shared" ca="1" si="1"/>
        <v>https://inventeccorp.sharepoint.com/sites/msteams_e8e153_245270/Shared Documents/Operational/2030_Summary/../2000_Standard/\</v>
      </c>
    </row>
    <row r="90" spans="11:12">
      <c r="K90" s="85"/>
      <c r="L90" s="70" t="str">
        <f t="shared" ca="1" si="1"/>
        <v>https://inventeccorp.sharepoint.com/sites/msteams_e8e153_245270/Shared Documents/Operational/2030_Summary/../2000_Standard/\</v>
      </c>
    </row>
    <row r="91" spans="11:12">
      <c r="K91" s="85"/>
      <c r="L91" s="70" t="str">
        <f t="shared" ca="1" si="1"/>
        <v>https://inventeccorp.sharepoint.com/sites/msteams_e8e153_245270/Shared Documents/Operational/2030_Summary/../2000_Standard/\</v>
      </c>
    </row>
    <row r="92" spans="11:12">
      <c r="K92" s="85"/>
      <c r="L92" s="70" t="str">
        <f t="shared" ca="1" si="1"/>
        <v>https://inventeccorp.sharepoint.com/sites/msteams_e8e153_245270/Shared Documents/Operational/2030_Summary/../2000_Standard/\</v>
      </c>
    </row>
    <row r="93" spans="11:12">
      <c r="K93" s="85"/>
      <c r="L93" s="70" t="str">
        <f t="shared" ca="1" si="1"/>
        <v>https://inventeccorp.sharepoint.com/sites/msteams_e8e153_245270/Shared Documents/Operational/2030_Summary/../2000_Standard/\</v>
      </c>
    </row>
    <row r="94" spans="11:12">
      <c r="K94" s="85"/>
      <c r="L94" s="70" t="str">
        <f t="shared" ca="1" si="1"/>
        <v>https://inventeccorp.sharepoint.com/sites/msteams_e8e153_245270/Shared Documents/Operational/2030_Summary/../2000_Standard/\</v>
      </c>
    </row>
    <row r="95" spans="11:12">
      <c r="K95" s="85"/>
      <c r="L95" s="70" t="str">
        <f t="shared" ca="1" si="1"/>
        <v>https://inventeccorp.sharepoint.com/sites/msteams_e8e153_245270/Shared Documents/Operational/2030_Summary/../2000_Standard/\</v>
      </c>
    </row>
    <row r="96" spans="11:12">
      <c r="K96" s="85"/>
      <c r="L96" s="70" t="str">
        <f t="shared" ca="1" si="1"/>
        <v>https://inventeccorp.sharepoint.com/sites/msteams_e8e153_245270/Shared Documents/Operational/2030_Summary/../2000_Standard/\</v>
      </c>
    </row>
    <row r="97" spans="11:12">
      <c r="K97" s="85"/>
      <c r="L97" s="70" t="str">
        <f t="shared" ca="1" si="1"/>
        <v>https://inventeccorp.sharepoint.com/sites/msteams_e8e153_245270/Shared Documents/Operational/2030_Summary/../2000_Standard/\</v>
      </c>
    </row>
    <row r="98" spans="11:12">
      <c r="K98" s="85"/>
      <c r="L98" s="70" t="str">
        <f t="shared" ca="1" si="1"/>
        <v>https://inventeccorp.sharepoint.com/sites/msteams_e8e153_245270/Shared Documents/Operational/2030_Summary/../2000_Standard/\</v>
      </c>
    </row>
    <row r="99" spans="11:12">
      <c r="K99" s="85"/>
      <c r="L99" s="70" t="str">
        <f t="shared" ca="1" si="1"/>
        <v>https://inventeccorp.sharepoint.com/sites/msteams_e8e153_245270/Shared Documents/Operational/2030_Summary/../2000_Standard/\</v>
      </c>
    </row>
    <row r="100" spans="11:12">
      <c r="K100" s="85"/>
      <c r="L100" s="70" t="str">
        <f t="shared" ca="1" si="1"/>
        <v>https://inventeccorp.sharepoint.com/sites/msteams_e8e153_245270/Shared Documents/Operational/2030_Summary/../2000_Standard/\</v>
      </c>
    </row>
    <row r="101" spans="11:12">
      <c r="K101" s="85"/>
      <c r="L101" s="70" t="str">
        <f t="shared" ca="1" si="1"/>
        <v>https://inventeccorp.sharepoint.com/sites/msteams_e8e153_245270/Shared Documents/Operational/2030_Summary/../2000_Standard/\</v>
      </c>
    </row>
    <row r="102" spans="11:12">
      <c r="K102" s="85"/>
      <c r="L102" s="70" t="str">
        <f t="shared" ca="1" si="1"/>
        <v>https://inventeccorp.sharepoint.com/sites/msteams_e8e153_245270/Shared Documents/Operational/2030_Summary/../2000_Standard/\</v>
      </c>
    </row>
    <row r="103" spans="11:12">
      <c r="K103" s="85"/>
      <c r="L103" s="70" t="str">
        <f t="shared" ca="1" si="1"/>
        <v>https://inventeccorp.sharepoint.com/sites/msteams_e8e153_245270/Shared Documents/Operational/2030_Summary/../2000_Standard/\</v>
      </c>
    </row>
    <row r="104" spans="11:12">
      <c r="K104" s="85"/>
      <c r="L104" s="70" t="str">
        <f t="shared" ca="1" si="1"/>
        <v>https://inventeccorp.sharepoint.com/sites/msteams_e8e153_245270/Shared Documents/Operational/2030_Summary/../2000_Standard/\</v>
      </c>
    </row>
    <row r="105" spans="11:12">
      <c r="K105" s="85"/>
      <c r="L105" s="70" t="str">
        <f t="shared" ca="1" si="1"/>
        <v>https://inventeccorp.sharepoint.com/sites/msteams_e8e153_245270/Shared Documents/Operational/2030_Summary/../2000_Standard/\</v>
      </c>
    </row>
    <row r="106" spans="11:12">
      <c r="K106" s="85"/>
      <c r="L106" s="70" t="str">
        <f t="shared" ca="1" si="1"/>
        <v>https://inventeccorp.sharepoint.com/sites/msteams_e8e153_245270/Shared Documents/Operational/2030_Summary/../2000_Standard/\</v>
      </c>
    </row>
    <row r="107" spans="11:12">
      <c r="K107" s="85"/>
      <c r="L107" s="70" t="str">
        <f t="shared" ca="1" si="1"/>
        <v>https://inventeccorp.sharepoint.com/sites/msteams_e8e153_245270/Shared Documents/Operational/2030_Summary/../2000_Standard/\</v>
      </c>
    </row>
    <row r="108" spans="11:12">
      <c r="K108" s="85"/>
      <c r="L108" s="70" t="str">
        <f t="shared" ca="1" si="1"/>
        <v>https://inventeccorp.sharepoint.com/sites/msteams_e8e153_245270/Shared Documents/Operational/2030_Summary/../2000_Standard/\</v>
      </c>
    </row>
    <row r="109" spans="11:12">
      <c r="K109" s="85"/>
      <c r="L109" s="70" t="str">
        <f t="shared" ca="1" si="1"/>
        <v>https://inventeccorp.sharepoint.com/sites/msteams_e8e153_245270/Shared Documents/Operational/2030_Summary/../2000_Standard/\</v>
      </c>
    </row>
    <row r="110" spans="11:12">
      <c r="K110" s="85"/>
      <c r="L110" s="70" t="str">
        <f t="shared" ca="1" si="1"/>
        <v>https://inventeccorp.sharepoint.com/sites/msteams_e8e153_245270/Shared Documents/Operational/2030_Summary/../2000_Standard/\</v>
      </c>
    </row>
    <row r="111" spans="11:12">
      <c r="K111" s="85"/>
      <c r="L111" s="70" t="str">
        <f t="shared" ca="1" si="1"/>
        <v>https://inventeccorp.sharepoint.com/sites/msteams_e8e153_245270/Shared Documents/Operational/2030_Summary/../2000_Standard/\</v>
      </c>
    </row>
    <row r="112" spans="11:12">
      <c r="K112" s="85"/>
      <c r="L112" s="70" t="str">
        <f t="shared" ca="1" si="1"/>
        <v>https://inventeccorp.sharepoint.com/sites/msteams_e8e153_245270/Shared Documents/Operational/2030_Summary/../2000_Standard/\</v>
      </c>
    </row>
    <row r="113" spans="11:12">
      <c r="K113" s="85"/>
      <c r="L113" s="70" t="str">
        <f t="shared" ca="1" si="1"/>
        <v>https://inventeccorp.sharepoint.com/sites/msteams_e8e153_245270/Shared Documents/Operational/2030_Summary/../2000_Standard/\</v>
      </c>
    </row>
    <row r="114" spans="11:12">
      <c r="K114" s="85"/>
      <c r="L114" s="70" t="str">
        <f t="shared" ca="1" si="1"/>
        <v>https://inventeccorp.sharepoint.com/sites/msteams_e8e153_245270/Shared Documents/Operational/2030_Summary/../2000_Standard/\</v>
      </c>
    </row>
    <row r="115" spans="11:12">
      <c r="K115" s="85"/>
      <c r="L115" s="70" t="str">
        <f t="shared" ca="1" si="1"/>
        <v>https://inventeccorp.sharepoint.com/sites/msteams_e8e153_245270/Shared Documents/Operational/2030_Summary/../2000_Standard/\</v>
      </c>
    </row>
    <row r="116" spans="11:12">
      <c r="K116" s="85"/>
      <c r="L116" s="70" t="str">
        <f t="shared" ca="1" si="1"/>
        <v>https://inventeccorp.sharepoint.com/sites/msteams_e8e153_245270/Shared Documents/Operational/2030_Summary/../2000_Standard/\</v>
      </c>
    </row>
    <row r="117" spans="11:12">
      <c r="K117" s="85"/>
      <c r="L117" s="70" t="str">
        <f t="shared" ca="1" si="1"/>
        <v>https://inventeccorp.sharepoint.com/sites/msteams_e8e153_245270/Shared Documents/Operational/2030_Summary/../2000_Standard/\</v>
      </c>
    </row>
    <row r="118" spans="11:12">
      <c r="K118" s="85"/>
      <c r="L118" s="70" t="str">
        <f t="shared" ca="1" si="1"/>
        <v>https://inventeccorp.sharepoint.com/sites/msteams_e8e153_245270/Shared Documents/Operational/2030_Summary/../2000_Standard/\</v>
      </c>
    </row>
    <row r="119" spans="11:12">
      <c r="K119" s="85"/>
      <c r="L119" s="70" t="str">
        <f t="shared" ca="1" si="1"/>
        <v>https://inventeccorp.sharepoint.com/sites/msteams_e8e153_245270/Shared Documents/Operational/2030_Summary/../2000_Standard/\</v>
      </c>
    </row>
    <row r="120" spans="11:12">
      <c r="K120" s="85"/>
      <c r="L120" s="70" t="str">
        <f t="shared" ca="1" si="1"/>
        <v>https://inventeccorp.sharepoint.com/sites/msteams_e8e153_245270/Shared Documents/Operational/2030_Summary/../2000_Standard/\</v>
      </c>
    </row>
    <row r="121" spans="11:12">
      <c r="K121" s="85"/>
      <c r="L121" s="70" t="str">
        <f t="shared" ca="1" si="1"/>
        <v>https://inventeccorp.sharepoint.com/sites/msteams_e8e153_245270/Shared Documents/Operational/2030_Summary/../2000_Standard/\</v>
      </c>
    </row>
    <row r="122" spans="11:12">
      <c r="K122" s="85"/>
      <c r="L122" s="70" t="str">
        <f t="shared" ca="1" si="1"/>
        <v>https://inventeccorp.sharepoint.com/sites/msteams_e8e153_245270/Shared Documents/Operational/2030_Summary/../2000_Standard/\</v>
      </c>
    </row>
    <row r="123" spans="11:12">
      <c r="K123" s="85"/>
      <c r="L123" s="70" t="str">
        <f t="shared" ca="1" si="1"/>
        <v>https://inventeccorp.sharepoint.com/sites/msteams_e8e153_245270/Shared Documents/Operational/2030_Summary/../2000_Standard/\</v>
      </c>
    </row>
    <row r="124" spans="11:12">
      <c r="K124" s="85"/>
      <c r="L124" s="70" t="str">
        <f t="shared" ca="1" si="1"/>
        <v>https://inventeccorp.sharepoint.com/sites/msteams_e8e153_245270/Shared Documents/Operational/2030_Summary/../2000_Standard/\</v>
      </c>
    </row>
    <row r="125" spans="11:12">
      <c r="K125" s="85"/>
      <c r="L125" s="70" t="str">
        <f t="shared" ca="1" si="1"/>
        <v>https://inventeccorp.sharepoint.com/sites/msteams_e8e153_245270/Shared Documents/Operational/2030_Summary/../2000_Standard/\</v>
      </c>
    </row>
    <row r="126" spans="11:12">
      <c r="K126" s="85"/>
      <c r="L126" s="70" t="str">
        <f t="shared" ca="1" si="1"/>
        <v>https://inventeccorp.sharepoint.com/sites/msteams_e8e153_245270/Shared Documents/Operational/2030_Summary/../2000_Standard/\</v>
      </c>
    </row>
    <row r="127" spans="11:12">
      <c r="K127" s="85"/>
      <c r="L127" s="70" t="str">
        <f t="shared" ca="1" si="1"/>
        <v>https://inventeccorp.sharepoint.com/sites/msteams_e8e153_245270/Shared Documents/Operational/2030_Summary/../2000_Standard/\</v>
      </c>
    </row>
    <row r="128" spans="11:12">
      <c r="K128" s="85"/>
      <c r="L128" s="70" t="str">
        <f t="shared" ca="1" si="1"/>
        <v>https://inventeccorp.sharepoint.com/sites/msteams_e8e153_245270/Shared Documents/Operational/2030_Summary/../2000_Standard/\</v>
      </c>
    </row>
    <row r="129" spans="11:12">
      <c r="K129" s="85"/>
      <c r="L129" s="70" t="str">
        <f t="shared" ca="1" si="1"/>
        <v>https://inventeccorp.sharepoint.com/sites/msteams_e8e153_245270/Shared Documents/Operational/2030_Summary/../2000_Standard/\</v>
      </c>
    </row>
    <row r="130" spans="11:12">
      <c r="K130" s="85"/>
      <c r="L130" s="70" t="str">
        <f t="shared" ca="1" si="1"/>
        <v>https://inventeccorp.sharepoint.com/sites/msteams_e8e153_245270/Shared Documents/Operational/2030_Summary/../2000_Standard/\</v>
      </c>
    </row>
    <row r="131" spans="11:12">
      <c r="K131" s="85"/>
      <c r="L131" s="70" t="str">
        <f t="shared" ca="1" si="1"/>
        <v>https://inventeccorp.sharepoint.com/sites/msteams_e8e153_245270/Shared Documents/Operational/2030_Summary/../2000_Standard/\</v>
      </c>
    </row>
    <row r="132" spans="11:12">
      <c r="K132" s="85"/>
      <c r="L132" s="70" t="str">
        <f t="shared" ca="1" si="1"/>
        <v>https://inventeccorp.sharepoint.com/sites/msteams_e8e153_245270/Shared Documents/Operational/2030_Summary/../2000_Standard/\</v>
      </c>
    </row>
    <row r="133" spans="11:12">
      <c r="K133" s="85"/>
      <c r="L133" s="70" t="str">
        <f t="shared" ca="1" si="1"/>
        <v>https://inventeccorp.sharepoint.com/sites/msteams_e8e153_245270/Shared Documents/Operational/2030_Summary/../2000_Standard/\</v>
      </c>
    </row>
    <row r="134" spans="11:12">
      <c r="K134" s="85"/>
      <c r="L134" s="70" t="str">
        <f t="shared" ca="1" si="1"/>
        <v>https://inventeccorp.sharepoint.com/sites/msteams_e8e153_245270/Shared Documents/Operational/2030_Summary/../2000_Standard/\</v>
      </c>
    </row>
    <row r="135" spans="11:12">
      <c r="K135" s="85"/>
      <c r="L135" s="70" t="str">
        <f t="shared" ca="1" si="1"/>
        <v>https://inventeccorp.sharepoint.com/sites/msteams_e8e153_245270/Shared Documents/Operational/2030_Summary/../2000_Standard/\</v>
      </c>
    </row>
    <row r="136" spans="11:12">
      <c r="K136" s="85"/>
      <c r="L136" s="70" t="str">
        <f t="shared" ca="1" si="1"/>
        <v>https://inventeccorp.sharepoint.com/sites/msteams_e8e153_245270/Shared Documents/Operational/2030_Summary/../2000_Standard/\</v>
      </c>
    </row>
    <row r="137" spans="11:12">
      <c r="K137" s="85"/>
      <c r="L137" s="70" t="str">
        <f t="shared" ca="1" si="1"/>
        <v>https://inventeccorp.sharepoint.com/sites/msteams_e8e153_245270/Shared Documents/Operational/2030_Summary/../2000_Standard/\</v>
      </c>
    </row>
    <row r="138" spans="11:12">
      <c r="K138" s="85"/>
      <c r="L138" s="70" t="str">
        <f t="shared" ca="1" si="1"/>
        <v>https://inventeccorp.sharepoint.com/sites/msteams_e8e153_245270/Shared Documents/Operational/2030_Summary/../2000_Standard/\</v>
      </c>
    </row>
    <row r="139" spans="11:12">
      <c r="K139" s="85"/>
      <c r="L139" s="70" t="str">
        <f t="shared" ca="1" si="1"/>
        <v>https://inventeccorp.sharepoint.com/sites/msteams_e8e153_245270/Shared Documents/Operational/2030_Summary/../2000_Standard/\</v>
      </c>
    </row>
    <row r="140" spans="11:12">
      <c r="K140" s="85"/>
      <c r="L140" s="70" t="str">
        <f t="shared" ca="1" si="1"/>
        <v>https://inventeccorp.sharepoint.com/sites/msteams_e8e153_245270/Shared Documents/Operational/2030_Summary/../2000_Standard/\</v>
      </c>
    </row>
    <row r="141" spans="11:12">
      <c r="K141" s="85"/>
      <c r="L141" s="70" t="str">
        <f t="shared" ca="1" si="1"/>
        <v>https://inventeccorp.sharepoint.com/sites/msteams_e8e153_245270/Shared Documents/Operational/2030_Summary/../2000_Standard/\</v>
      </c>
    </row>
    <row r="142" spans="11:12">
      <c r="K142" s="85"/>
      <c r="L142" s="70" t="str">
        <f t="shared" ca="1" si="1"/>
        <v>https://inventeccorp.sharepoint.com/sites/msteams_e8e153_245270/Shared Documents/Operational/2030_Summary/../2000_Standard/\</v>
      </c>
    </row>
    <row r="143" spans="11:12">
      <c r="K143" s="85"/>
      <c r="L143" s="70" t="str">
        <f t="shared" ca="1" si="1"/>
        <v>https://inventeccorp.sharepoint.com/sites/msteams_e8e153_245270/Shared Documents/Operational/2030_Summary/../2000_Standard/\</v>
      </c>
    </row>
    <row r="144" spans="11:12">
      <c r="K144" s="85"/>
      <c r="L144" s="70" t="str">
        <f t="shared" ca="1" si="1"/>
        <v>https://inventeccorp.sharepoint.com/sites/msteams_e8e153_245270/Shared Documents/Operational/2030_Summary/../2000_Standard/\</v>
      </c>
    </row>
  </sheetData>
  <sheetProtection deleteRows="0" pivotTables="0"/>
  <protectedRanges>
    <protectedRange password="CCBD" sqref="A1:J1" name="ConfHeader"/>
  </protectedRanges>
  <phoneticPr fontId="4" type="noConversion"/>
  <dataValidations count="3">
    <dataValidation type="list" allowBlank="1" showInputMessage="1" showErrorMessage="1" sqref="C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C65540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C131076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C196612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C262148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C327684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C393220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C458756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C524292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C589828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C655364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C720900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C786436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C851972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C917508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C983044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xr:uid="{00000000-0002-0000-1D00-000000000000}">
      <formula1>"TRUE, FALSE"</formula1>
    </dataValidation>
    <dataValidation type="list" allowBlank="1" showInputMessage="1" showErrorMessage="1" sqref="B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WVJ2 B65538 IX65538 ST65538 ACP65538 AML65538 AWH65538 BGD65538 BPZ65538 BZV65538 CJR65538 CTN65538 DDJ65538 DNF65538 DXB65538 EGX65538 EQT65538 FAP65538 FKL65538 FUH65538 GED65538 GNZ65538 GXV65538 HHR65538 HRN65538 IBJ65538 ILF65538 IVB65538 JEX65538 JOT65538 JYP65538 KIL65538 KSH65538 LCD65538 LLZ65538 LVV65538 MFR65538 MPN65538 MZJ65538 NJF65538 NTB65538 OCX65538 OMT65538 OWP65538 PGL65538 PQH65538 QAD65538 QJZ65538 QTV65538 RDR65538 RNN65538 RXJ65538 SHF65538 SRB65538 TAX65538 TKT65538 TUP65538 UEL65538 UOH65538 UYD65538 VHZ65538 VRV65538 WBR65538 WLN65538 WVJ65538 B131074 IX131074 ST131074 ACP131074 AML131074 AWH131074 BGD131074 BPZ131074 BZV131074 CJR131074 CTN131074 DDJ131074 DNF131074 DXB131074 EGX131074 EQT131074 FAP131074 FKL131074 FUH131074 GED131074 GNZ131074 GXV131074 HHR131074 HRN131074 IBJ131074 ILF131074 IVB131074 JEX131074 JOT131074 JYP131074 KIL131074 KSH131074 LCD131074 LLZ131074 LVV131074 MFR131074 MPN131074 MZJ131074 NJF131074 NTB131074 OCX131074 OMT131074 OWP131074 PGL131074 PQH131074 QAD131074 QJZ131074 QTV131074 RDR131074 RNN131074 RXJ131074 SHF131074 SRB131074 TAX131074 TKT131074 TUP131074 UEL131074 UOH131074 UYD131074 VHZ131074 VRV131074 WBR131074 WLN131074 WVJ131074 B196610 IX196610 ST196610 ACP196610 AML196610 AWH196610 BGD196610 BPZ196610 BZV196610 CJR196610 CTN196610 DDJ196610 DNF196610 DXB196610 EGX196610 EQT196610 FAP196610 FKL196610 FUH196610 GED196610 GNZ196610 GXV196610 HHR196610 HRN196610 IBJ196610 ILF196610 IVB196610 JEX196610 JOT196610 JYP196610 KIL196610 KSH196610 LCD196610 LLZ196610 LVV196610 MFR196610 MPN196610 MZJ196610 NJF196610 NTB196610 OCX196610 OMT196610 OWP196610 PGL196610 PQH196610 QAD196610 QJZ196610 QTV196610 RDR196610 RNN196610 RXJ196610 SHF196610 SRB196610 TAX196610 TKT196610 TUP196610 UEL196610 UOH196610 UYD196610 VHZ196610 VRV196610 WBR196610 WLN196610 WVJ196610 B262146 IX262146 ST262146 ACP262146 AML262146 AWH262146 BGD262146 BPZ262146 BZV262146 CJR262146 CTN262146 DDJ262146 DNF262146 DXB262146 EGX262146 EQT262146 FAP262146 FKL262146 FUH262146 GED262146 GNZ262146 GXV262146 HHR262146 HRN262146 IBJ262146 ILF262146 IVB262146 JEX262146 JOT262146 JYP262146 KIL262146 KSH262146 LCD262146 LLZ262146 LVV262146 MFR262146 MPN262146 MZJ262146 NJF262146 NTB262146 OCX262146 OMT262146 OWP262146 PGL262146 PQH262146 QAD262146 QJZ262146 QTV262146 RDR262146 RNN262146 RXJ262146 SHF262146 SRB262146 TAX262146 TKT262146 TUP262146 UEL262146 UOH262146 UYD262146 VHZ262146 VRV262146 WBR262146 WLN262146 WVJ262146 B327682 IX327682 ST327682 ACP327682 AML327682 AWH327682 BGD327682 BPZ327682 BZV327682 CJR327682 CTN327682 DDJ327682 DNF327682 DXB327682 EGX327682 EQT327682 FAP327682 FKL327682 FUH327682 GED327682 GNZ327682 GXV327682 HHR327682 HRN327682 IBJ327682 ILF327682 IVB327682 JEX327682 JOT327682 JYP327682 KIL327682 KSH327682 LCD327682 LLZ327682 LVV327682 MFR327682 MPN327682 MZJ327682 NJF327682 NTB327682 OCX327682 OMT327682 OWP327682 PGL327682 PQH327682 QAD327682 QJZ327682 QTV327682 RDR327682 RNN327682 RXJ327682 SHF327682 SRB327682 TAX327682 TKT327682 TUP327682 UEL327682 UOH327682 UYD327682 VHZ327682 VRV327682 WBR327682 WLN327682 WVJ327682 B393218 IX393218 ST393218 ACP393218 AML393218 AWH393218 BGD393218 BPZ393218 BZV393218 CJR393218 CTN393218 DDJ393218 DNF393218 DXB393218 EGX393218 EQT393218 FAP393218 FKL393218 FUH393218 GED393218 GNZ393218 GXV393218 HHR393218 HRN393218 IBJ393218 ILF393218 IVB393218 JEX393218 JOT393218 JYP393218 KIL393218 KSH393218 LCD393218 LLZ393218 LVV393218 MFR393218 MPN393218 MZJ393218 NJF393218 NTB393218 OCX393218 OMT393218 OWP393218 PGL393218 PQH393218 QAD393218 QJZ393218 QTV393218 RDR393218 RNN393218 RXJ393218 SHF393218 SRB393218 TAX393218 TKT393218 TUP393218 UEL393218 UOH393218 UYD393218 VHZ393218 VRV393218 WBR393218 WLN393218 WVJ393218 B458754 IX458754 ST458754 ACP458754 AML458754 AWH458754 BGD458754 BPZ458754 BZV458754 CJR458754 CTN458754 DDJ458754 DNF458754 DXB458754 EGX458754 EQT458754 FAP458754 FKL458754 FUH458754 GED458754 GNZ458754 GXV458754 HHR458754 HRN458754 IBJ458754 ILF458754 IVB458754 JEX458754 JOT458754 JYP458754 KIL458754 KSH458754 LCD458754 LLZ458754 LVV458754 MFR458754 MPN458754 MZJ458754 NJF458754 NTB458754 OCX458754 OMT458754 OWP458754 PGL458754 PQH458754 QAD458754 QJZ458754 QTV458754 RDR458754 RNN458754 RXJ458754 SHF458754 SRB458754 TAX458754 TKT458754 TUP458754 UEL458754 UOH458754 UYD458754 VHZ458754 VRV458754 WBR458754 WLN458754 WVJ458754 B524290 IX524290 ST524290 ACP524290 AML524290 AWH524290 BGD524290 BPZ524290 BZV524290 CJR524290 CTN524290 DDJ524290 DNF524290 DXB524290 EGX524290 EQT524290 FAP524290 FKL524290 FUH524290 GED524290 GNZ524290 GXV524290 HHR524290 HRN524290 IBJ524290 ILF524290 IVB524290 JEX524290 JOT524290 JYP524290 KIL524290 KSH524290 LCD524290 LLZ524290 LVV524290 MFR524290 MPN524290 MZJ524290 NJF524290 NTB524290 OCX524290 OMT524290 OWP524290 PGL524290 PQH524290 QAD524290 QJZ524290 QTV524290 RDR524290 RNN524290 RXJ524290 SHF524290 SRB524290 TAX524290 TKT524290 TUP524290 UEL524290 UOH524290 UYD524290 VHZ524290 VRV524290 WBR524290 WLN524290 WVJ524290 B589826 IX589826 ST589826 ACP589826 AML589826 AWH589826 BGD589826 BPZ589826 BZV589826 CJR589826 CTN589826 DDJ589826 DNF589826 DXB589826 EGX589826 EQT589826 FAP589826 FKL589826 FUH589826 GED589826 GNZ589826 GXV589826 HHR589826 HRN589826 IBJ589826 ILF589826 IVB589826 JEX589826 JOT589826 JYP589826 KIL589826 KSH589826 LCD589826 LLZ589826 LVV589826 MFR589826 MPN589826 MZJ589826 NJF589826 NTB589826 OCX589826 OMT589826 OWP589826 PGL589826 PQH589826 QAD589826 QJZ589826 QTV589826 RDR589826 RNN589826 RXJ589826 SHF589826 SRB589826 TAX589826 TKT589826 TUP589826 UEL589826 UOH589826 UYD589826 VHZ589826 VRV589826 WBR589826 WLN589826 WVJ589826 B655362 IX655362 ST655362 ACP655362 AML655362 AWH655362 BGD655362 BPZ655362 BZV655362 CJR655362 CTN655362 DDJ655362 DNF655362 DXB655362 EGX655362 EQT655362 FAP655362 FKL655362 FUH655362 GED655362 GNZ655362 GXV655362 HHR655362 HRN655362 IBJ655362 ILF655362 IVB655362 JEX655362 JOT655362 JYP655362 KIL655362 KSH655362 LCD655362 LLZ655362 LVV655362 MFR655362 MPN655362 MZJ655362 NJF655362 NTB655362 OCX655362 OMT655362 OWP655362 PGL655362 PQH655362 QAD655362 QJZ655362 QTV655362 RDR655362 RNN655362 RXJ655362 SHF655362 SRB655362 TAX655362 TKT655362 TUP655362 UEL655362 UOH655362 UYD655362 VHZ655362 VRV655362 WBR655362 WLN655362 WVJ655362 B720898 IX720898 ST720898 ACP720898 AML720898 AWH720898 BGD720898 BPZ720898 BZV720898 CJR720898 CTN720898 DDJ720898 DNF720898 DXB720898 EGX720898 EQT720898 FAP720898 FKL720898 FUH720898 GED720898 GNZ720898 GXV720898 HHR720898 HRN720898 IBJ720898 ILF720898 IVB720898 JEX720898 JOT720898 JYP720898 KIL720898 KSH720898 LCD720898 LLZ720898 LVV720898 MFR720898 MPN720898 MZJ720898 NJF720898 NTB720898 OCX720898 OMT720898 OWP720898 PGL720898 PQH720898 QAD720898 QJZ720898 QTV720898 RDR720898 RNN720898 RXJ720898 SHF720898 SRB720898 TAX720898 TKT720898 TUP720898 UEL720898 UOH720898 UYD720898 VHZ720898 VRV720898 WBR720898 WLN720898 WVJ720898 B786434 IX786434 ST786434 ACP786434 AML786434 AWH786434 BGD786434 BPZ786434 BZV786434 CJR786434 CTN786434 DDJ786434 DNF786434 DXB786434 EGX786434 EQT786434 FAP786434 FKL786434 FUH786434 GED786434 GNZ786434 GXV786434 HHR786434 HRN786434 IBJ786434 ILF786434 IVB786434 JEX786434 JOT786434 JYP786434 KIL786434 KSH786434 LCD786434 LLZ786434 LVV786434 MFR786434 MPN786434 MZJ786434 NJF786434 NTB786434 OCX786434 OMT786434 OWP786434 PGL786434 PQH786434 QAD786434 QJZ786434 QTV786434 RDR786434 RNN786434 RXJ786434 SHF786434 SRB786434 TAX786434 TKT786434 TUP786434 UEL786434 UOH786434 UYD786434 VHZ786434 VRV786434 WBR786434 WLN786434 WVJ786434 B851970 IX851970 ST851970 ACP851970 AML851970 AWH851970 BGD851970 BPZ851970 BZV851970 CJR851970 CTN851970 DDJ851970 DNF851970 DXB851970 EGX851970 EQT851970 FAP851970 FKL851970 FUH851970 GED851970 GNZ851970 GXV851970 HHR851970 HRN851970 IBJ851970 ILF851970 IVB851970 JEX851970 JOT851970 JYP851970 KIL851970 KSH851970 LCD851970 LLZ851970 LVV851970 MFR851970 MPN851970 MZJ851970 NJF851970 NTB851970 OCX851970 OMT851970 OWP851970 PGL851970 PQH851970 QAD851970 QJZ851970 QTV851970 RDR851970 RNN851970 RXJ851970 SHF851970 SRB851970 TAX851970 TKT851970 TUP851970 UEL851970 UOH851970 UYD851970 VHZ851970 VRV851970 WBR851970 WLN851970 WVJ851970 B917506 IX917506 ST917506 ACP917506 AML917506 AWH917506 BGD917506 BPZ917506 BZV917506 CJR917506 CTN917506 DDJ917506 DNF917506 DXB917506 EGX917506 EQT917506 FAP917506 FKL917506 FUH917506 GED917506 GNZ917506 GXV917506 HHR917506 HRN917506 IBJ917506 ILF917506 IVB917506 JEX917506 JOT917506 JYP917506 KIL917506 KSH917506 LCD917506 LLZ917506 LVV917506 MFR917506 MPN917506 MZJ917506 NJF917506 NTB917506 OCX917506 OMT917506 OWP917506 PGL917506 PQH917506 QAD917506 QJZ917506 QTV917506 RDR917506 RNN917506 RXJ917506 SHF917506 SRB917506 TAX917506 TKT917506 TUP917506 UEL917506 UOH917506 UYD917506 VHZ917506 VRV917506 WBR917506 WLN917506 WVJ917506 B983042 IX983042 ST983042 ACP983042 AML983042 AWH983042 BGD983042 BPZ983042 BZV983042 CJR983042 CTN983042 DDJ983042 DNF983042 DXB983042 EGX983042 EQT983042 FAP983042 FKL983042 FUH983042 GED983042 GNZ983042 GXV983042 HHR983042 HRN983042 IBJ983042 ILF983042 IVB983042 JEX983042 JOT983042 JYP983042 KIL983042 KSH983042 LCD983042 LLZ983042 LVV983042 MFR983042 MPN983042 MZJ983042 NJF983042 NTB983042 OCX983042 OMT983042 OWP983042 PGL983042 PQH983042 QAD983042 QJZ983042 QTV983042 RDR983042 RNN983042 RXJ983042 SHF983042 SRB983042 TAX983042 TKT983042 TUP983042 UEL983042 UOH983042 UYD983042 VHZ983042 VRV983042 WBR983042 WLN983042 WVJ983042" xr:uid="{00000000-0002-0000-1D00-000001000000}">
      <formula1>"1-Merge, 2-Update, 3-Split,4-Compare"</formula1>
    </dataValidation>
    <dataValidation type="list" allowBlank="1" showInputMessage="1" showErrorMessage="1" sqref="C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8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4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0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6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2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8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4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0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6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2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8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4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0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6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2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WVK983042" xr:uid="{00000000-0002-0000-1D00-000002000000}">
      <formula1>"1-Same Dir, 2-Sub Dir, 3-Select Dir ,4-Manual,5-File"</formula1>
    </dataValidation>
  </dataValidations>
  <pageMargins left="0.7" right="0.7" top="0.75" bottom="0.75" header="0.3" footer="0.3"/>
  <pageSetup paperSize="9" orientation="portrait" r:id="rId1"/>
  <customProperties>
    <customPr name="EpmWorksheetKeyString_GUID" r:id="rId2"/>
  </customProperties>
  <legacyDrawing r:id="rId3"/>
  <tableParts count="2">
    <tablePart r:id="rId4"/>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3000000}">
          <x14:formula1>
            <xm:f>INDIRECT("tblParamList[Parameter LOV]")</xm:f>
          </x14:formula1>
          <xm:sqref>C3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C65539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C131075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C196611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C262147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C327683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C393219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C458755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C524291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C589827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C655363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C720899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C786435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C851971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C917507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C983043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WVK983043 WVK983059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C7 IY7 SU7 ACQ7 AMM7 AWI7 BGE7 BQA7 BZW7 CJS7 CTO7 DDK7 DNG7 DXC7 EGY7 EQU7 FAQ7 FKM7 FUI7 GEE7 GOA7 GXW7 HHS7 HRO7 IBK7 ILG7 IVC7 JEY7 JOU7 JYQ7 KIM7 KSI7 LCE7 LMA7 LVW7 MFS7 MPO7 MZK7 NJG7 NTC7 OCY7 OMU7 OWQ7 PGM7 PQI7 QAE7 QKA7 QTW7 RDS7 RNO7 RXK7 SHG7 SRC7 TAY7 TKU7 TUQ7 UEM7 UOI7 UYE7 VIA7 VRW7 WBS7 WLO7 WVK7 C65543 IY65543 SU65543 ACQ65543 AMM65543 AWI65543 BGE65543 BQA65543 BZW65543 CJS65543 CTO65543 DDK65543 DNG65543 DXC65543 EGY65543 EQU65543 FAQ65543 FKM65543 FUI65543 GEE65543 GOA65543 GXW65543 HHS65543 HRO65543 IBK65543 ILG65543 IVC65543 JEY65543 JOU65543 JYQ65543 KIM65543 KSI65543 LCE65543 LMA65543 LVW65543 MFS65543 MPO65543 MZK65543 NJG65543 NTC65543 OCY65543 OMU65543 OWQ65543 PGM65543 PQI65543 QAE65543 QKA65543 QTW65543 RDS65543 RNO65543 RXK65543 SHG65543 SRC65543 TAY65543 TKU65543 TUQ65543 UEM65543 UOI65543 UYE65543 VIA65543 VRW65543 WBS65543 WLO65543 WVK65543 C131079 IY131079 SU131079 ACQ131079 AMM131079 AWI131079 BGE131079 BQA131079 BZW131079 CJS131079 CTO131079 DDK131079 DNG131079 DXC131079 EGY131079 EQU131079 FAQ131079 FKM131079 FUI131079 GEE131079 GOA131079 GXW131079 HHS131079 HRO131079 IBK131079 ILG131079 IVC131079 JEY131079 JOU131079 JYQ131079 KIM131079 KSI131079 LCE131079 LMA131079 LVW131079 MFS131079 MPO131079 MZK131079 NJG131079 NTC131079 OCY131079 OMU131079 OWQ131079 PGM131079 PQI131079 QAE131079 QKA131079 QTW131079 RDS131079 RNO131079 RXK131079 SHG131079 SRC131079 TAY131079 TKU131079 TUQ131079 UEM131079 UOI131079 UYE131079 VIA131079 VRW131079 WBS131079 WLO131079 WVK131079 C196615 IY196615 SU196615 ACQ196615 AMM196615 AWI196615 BGE196615 BQA196615 BZW196615 CJS196615 CTO196615 DDK196615 DNG196615 DXC196615 EGY196615 EQU196615 FAQ196615 FKM196615 FUI196615 GEE196615 GOA196615 GXW196615 HHS196615 HRO196615 IBK196615 ILG196615 IVC196615 JEY196615 JOU196615 JYQ196615 KIM196615 KSI196615 LCE196615 LMA196615 LVW196615 MFS196615 MPO196615 MZK196615 NJG196615 NTC196615 OCY196615 OMU196615 OWQ196615 PGM196615 PQI196615 QAE196615 QKA196615 QTW196615 RDS196615 RNO196615 RXK196615 SHG196615 SRC196615 TAY196615 TKU196615 TUQ196615 UEM196615 UOI196615 UYE196615 VIA196615 VRW196615 WBS196615 WLO196615 WVK196615 C262151 IY262151 SU262151 ACQ262151 AMM262151 AWI262151 BGE262151 BQA262151 BZW262151 CJS262151 CTO262151 DDK262151 DNG262151 DXC262151 EGY262151 EQU262151 FAQ262151 FKM262151 FUI262151 GEE262151 GOA262151 GXW262151 HHS262151 HRO262151 IBK262151 ILG262151 IVC262151 JEY262151 JOU262151 JYQ262151 KIM262151 KSI262151 LCE262151 LMA262151 LVW262151 MFS262151 MPO262151 MZK262151 NJG262151 NTC262151 OCY262151 OMU262151 OWQ262151 PGM262151 PQI262151 QAE262151 QKA262151 QTW262151 RDS262151 RNO262151 RXK262151 SHG262151 SRC262151 TAY262151 TKU262151 TUQ262151 UEM262151 UOI262151 UYE262151 VIA262151 VRW262151 WBS262151 WLO262151 WVK262151 C327687 IY327687 SU327687 ACQ327687 AMM327687 AWI327687 BGE327687 BQA327687 BZW327687 CJS327687 CTO327687 DDK327687 DNG327687 DXC327687 EGY327687 EQU327687 FAQ327687 FKM327687 FUI327687 GEE327687 GOA327687 GXW327687 HHS327687 HRO327687 IBK327687 ILG327687 IVC327687 JEY327687 JOU327687 JYQ327687 KIM327687 KSI327687 LCE327687 LMA327687 LVW327687 MFS327687 MPO327687 MZK327687 NJG327687 NTC327687 OCY327687 OMU327687 OWQ327687 PGM327687 PQI327687 QAE327687 QKA327687 QTW327687 RDS327687 RNO327687 RXK327687 SHG327687 SRC327687 TAY327687 TKU327687 TUQ327687 UEM327687 UOI327687 UYE327687 VIA327687 VRW327687 WBS327687 WLO327687 WVK327687 C393223 IY393223 SU393223 ACQ393223 AMM393223 AWI393223 BGE393223 BQA393223 BZW393223 CJS393223 CTO393223 DDK393223 DNG393223 DXC393223 EGY393223 EQU393223 FAQ393223 FKM393223 FUI393223 GEE393223 GOA393223 GXW393223 HHS393223 HRO393223 IBK393223 ILG393223 IVC393223 JEY393223 JOU393223 JYQ393223 KIM393223 KSI393223 LCE393223 LMA393223 LVW393223 MFS393223 MPO393223 MZK393223 NJG393223 NTC393223 OCY393223 OMU393223 OWQ393223 PGM393223 PQI393223 QAE393223 QKA393223 QTW393223 RDS393223 RNO393223 RXK393223 SHG393223 SRC393223 TAY393223 TKU393223 TUQ393223 UEM393223 UOI393223 UYE393223 VIA393223 VRW393223 WBS393223 WLO393223 WVK393223 C458759 IY458759 SU458759 ACQ458759 AMM458759 AWI458759 BGE458759 BQA458759 BZW458759 CJS458759 CTO458759 DDK458759 DNG458759 DXC458759 EGY458759 EQU458759 FAQ458759 FKM458759 FUI458759 GEE458759 GOA458759 GXW458759 HHS458759 HRO458759 IBK458759 ILG458759 IVC458759 JEY458759 JOU458759 JYQ458759 KIM458759 KSI458759 LCE458759 LMA458759 LVW458759 MFS458759 MPO458759 MZK458759 NJG458759 NTC458759 OCY458759 OMU458759 OWQ458759 PGM458759 PQI458759 QAE458759 QKA458759 QTW458759 RDS458759 RNO458759 RXK458759 SHG458759 SRC458759 TAY458759 TKU458759 TUQ458759 UEM458759 UOI458759 UYE458759 VIA458759 VRW458759 WBS458759 WLO458759 WVK458759 C524295 IY524295 SU524295 ACQ524295 AMM524295 AWI524295 BGE524295 BQA524295 BZW524295 CJS524295 CTO524295 DDK524295 DNG524295 DXC524295 EGY524295 EQU524295 FAQ524295 FKM524295 FUI524295 GEE524295 GOA524295 GXW524295 HHS524295 HRO524295 IBK524295 ILG524295 IVC524295 JEY524295 JOU524295 JYQ524295 KIM524295 KSI524295 LCE524295 LMA524295 LVW524295 MFS524295 MPO524295 MZK524295 NJG524295 NTC524295 OCY524295 OMU524295 OWQ524295 PGM524295 PQI524295 QAE524295 QKA524295 QTW524295 RDS524295 RNO524295 RXK524295 SHG524295 SRC524295 TAY524295 TKU524295 TUQ524295 UEM524295 UOI524295 UYE524295 VIA524295 VRW524295 WBS524295 WLO524295 WVK524295 C589831 IY589831 SU589831 ACQ589831 AMM589831 AWI589831 BGE589831 BQA589831 BZW589831 CJS589831 CTO589831 DDK589831 DNG589831 DXC589831 EGY589831 EQU589831 FAQ589831 FKM589831 FUI589831 GEE589831 GOA589831 GXW589831 HHS589831 HRO589831 IBK589831 ILG589831 IVC589831 JEY589831 JOU589831 JYQ589831 KIM589831 KSI589831 LCE589831 LMA589831 LVW589831 MFS589831 MPO589831 MZK589831 NJG589831 NTC589831 OCY589831 OMU589831 OWQ589831 PGM589831 PQI589831 QAE589831 QKA589831 QTW589831 RDS589831 RNO589831 RXK589831 SHG589831 SRC589831 TAY589831 TKU589831 TUQ589831 UEM589831 UOI589831 UYE589831 VIA589831 VRW589831 WBS589831 WLO589831 WVK589831 C655367 IY655367 SU655367 ACQ655367 AMM655367 AWI655367 BGE655367 BQA655367 BZW655367 CJS655367 CTO655367 DDK655367 DNG655367 DXC655367 EGY655367 EQU655367 FAQ655367 FKM655367 FUI655367 GEE655367 GOA655367 GXW655367 HHS655367 HRO655367 IBK655367 ILG655367 IVC655367 JEY655367 JOU655367 JYQ655367 KIM655367 KSI655367 LCE655367 LMA655367 LVW655367 MFS655367 MPO655367 MZK655367 NJG655367 NTC655367 OCY655367 OMU655367 OWQ655367 PGM655367 PQI655367 QAE655367 QKA655367 QTW655367 RDS655367 RNO655367 RXK655367 SHG655367 SRC655367 TAY655367 TKU655367 TUQ655367 UEM655367 UOI655367 UYE655367 VIA655367 VRW655367 WBS655367 WLO655367 WVK655367 C720903 IY720903 SU720903 ACQ720903 AMM720903 AWI720903 BGE720903 BQA720903 BZW720903 CJS720903 CTO720903 DDK720903 DNG720903 DXC720903 EGY720903 EQU720903 FAQ720903 FKM720903 FUI720903 GEE720903 GOA720903 GXW720903 HHS720903 HRO720903 IBK720903 ILG720903 IVC720903 JEY720903 JOU720903 JYQ720903 KIM720903 KSI720903 LCE720903 LMA720903 LVW720903 MFS720903 MPO720903 MZK720903 NJG720903 NTC720903 OCY720903 OMU720903 OWQ720903 PGM720903 PQI720903 QAE720903 QKA720903 QTW720903 RDS720903 RNO720903 RXK720903 SHG720903 SRC720903 TAY720903 TKU720903 TUQ720903 UEM720903 UOI720903 UYE720903 VIA720903 VRW720903 WBS720903 WLO720903 WVK720903 C786439 IY786439 SU786439 ACQ786439 AMM786439 AWI786439 BGE786439 BQA786439 BZW786439 CJS786439 CTO786439 DDK786439 DNG786439 DXC786439 EGY786439 EQU786439 FAQ786439 FKM786439 FUI786439 GEE786439 GOA786439 GXW786439 HHS786439 HRO786439 IBK786439 ILG786439 IVC786439 JEY786439 JOU786439 JYQ786439 KIM786439 KSI786439 LCE786439 LMA786439 LVW786439 MFS786439 MPO786439 MZK786439 NJG786439 NTC786439 OCY786439 OMU786439 OWQ786439 PGM786439 PQI786439 QAE786439 QKA786439 QTW786439 RDS786439 RNO786439 RXK786439 SHG786439 SRC786439 TAY786439 TKU786439 TUQ786439 UEM786439 UOI786439 UYE786439 VIA786439 VRW786439 WBS786439 WLO786439 WVK786439 C851975 IY851975 SU851975 ACQ851975 AMM851975 AWI851975 BGE851975 BQA851975 BZW851975 CJS851975 CTO851975 DDK851975 DNG851975 DXC851975 EGY851975 EQU851975 FAQ851975 FKM851975 FUI851975 GEE851975 GOA851975 GXW851975 HHS851975 HRO851975 IBK851975 ILG851975 IVC851975 JEY851975 JOU851975 JYQ851975 KIM851975 KSI851975 LCE851975 LMA851975 LVW851975 MFS851975 MPO851975 MZK851975 NJG851975 NTC851975 OCY851975 OMU851975 OWQ851975 PGM851975 PQI851975 QAE851975 QKA851975 QTW851975 RDS851975 RNO851975 RXK851975 SHG851975 SRC851975 TAY851975 TKU851975 TUQ851975 UEM851975 UOI851975 UYE851975 VIA851975 VRW851975 WBS851975 WLO851975 WVK851975 C917511 IY917511 SU917511 ACQ917511 AMM917511 AWI917511 BGE917511 BQA917511 BZW917511 CJS917511 CTO917511 DDK917511 DNG917511 DXC917511 EGY917511 EQU917511 FAQ917511 FKM917511 FUI917511 GEE917511 GOA917511 GXW917511 HHS917511 HRO917511 IBK917511 ILG917511 IVC917511 JEY917511 JOU917511 JYQ917511 KIM917511 KSI917511 LCE917511 LMA917511 LVW917511 MFS917511 MPO917511 MZK917511 NJG917511 NTC917511 OCY917511 OMU917511 OWQ917511 PGM917511 PQI917511 QAE917511 QKA917511 QTW917511 RDS917511 RNO917511 RXK917511 SHG917511 SRC917511 TAY917511 TKU917511 TUQ917511 UEM917511 UOI917511 UYE917511 VIA917511 VRW917511 WBS917511 WLO917511 WVK917511 C983047 IY983047 SU983047 ACQ983047 AMM983047 AWI983047 BGE983047 BQA983047 BZW983047 CJS983047 CTO983047 DDK983047 DNG983047 DXC983047 EGY983047 EQU983047 FAQ983047 FKM983047 FUI983047 GEE983047 GOA983047 GXW983047 HHS983047 HRO983047 IBK983047 ILG983047 IVC983047 JEY983047 JOU983047 JYQ983047 KIM983047 KSI983047 LCE983047 LMA983047 LVW983047 MFS983047 MPO983047 MZK983047 NJG983047 NTC983047 OCY983047 OMU983047 OWQ983047 PGM983047 PQI983047 QAE983047 QKA983047 QTW983047 RDS983047 RNO983047 RXK983047 SHG983047 SRC983047 TAY983047 TKU983047 TUQ983047 UEM983047 UOI983047 UYE983047 VIA983047 VRW983047 WBS983047 WLO983047 WVK983047 C5 IY9 SU9 ACQ9 AMM9 AWI9 BGE9 BQA9 BZW9 CJS9 CTO9 DDK9 DNG9 DXC9 EGY9 EQU9 FAQ9 FKM9 FUI9 GEE9 GOA9 GXW9 HHS9 HRO9 IBK9 ILG9 IVC9 JEY9 JOU9 JYQ9 KIM9 KSI9 LCE9 LMA9 LVW9 MFS9 MPO9 MZK9 NJG9 NTC9 OCY9 OMU9 OWQ9 PGM9 PQI9 QAE9 QKA9 QTW9 RDS9 RNO9 RXK9 SHG9 SRC9 TAY9 TKU9 TUQ9 UEM9 UOI9 UYE9 VIA9 VRW9 WBS9 WLO9 WVK9 C65545 IY65545 SU65545 ACQ65545 AMM65545 AWI65545 BGE65545 BQA65545 BZW65545 CJS65545 CTO65545 DDK65545 DNG65545 DXC65545 EGY65545 EQU65545 FAQ65545 FKM65545 FUI65545 GEE65545 GOA65545 GXW65545 HHS65545 HRO65545 IBK65545 ILG65545 IVC65545 JEY65545 JOU65545 JYQ65545 KIM65545 KSI65545 LCE65545 LMA65545 LVW65545 MFS65545 MPO65545 MZK65545 NJG65545 NTC65545 OCY65545 OMU65545 OWQ65545 PGM65545 PQI65545 QAE65545 QKA65545 QTW65545 RDS65545 RNO65545 RXK65545 SHG65545 SRC65545 TAY65545 TKU65545 TUQ65545 UEM65545 UOI65545 UYE65545 VIA65545 VRW65545 WBS65545 WLO65545 WVK65545 C131081 IY131081 SU131081 ACQ131081 AMM131081 AWI131081 BGE131081 BQA131081 BZW131081 CJS131081 CTO131081 DDK131081 DNG131081 DXC131081 EGY131081 EQU131081 FAQ131081 FKM131081 FUI131081 GEE131081 GOA131081 GXW131081 HHS131081 HRO131081 IBK131081 ILG131081 IVC131081 JEY131081 JOU131081 JYQ131081 KIM131081 KSI131081 LCE131081 LMA131081 LVW131081 MFS131081 MPO131081 MZK131081 NJG131081 NTC131081 OCY131081 OMU131081 OWQ131081 PGM131081 PQI131081 QAE131081 QKA131081 QTW131081 RDS131081 RNO131081 RXK131081 SHG131081 SRC131081 TAY131081 TKU131081 TUQ131081 UEM131081 UOI131081 UYE131081 VIA131081 VRW131081 WBS131081 WLO131081 WVK131081 C196617 IY196617 SU196617 ACQ196617 AMM196617 AWI196617 BGE196617 BQA196617 BZW196617 CJS196617 CTO196617 DDK196617 DNG196617 DXC196617 EGY196617 EQU196617 FAQ196617 FKM196617 FUI196617 GEE196617 GOA196617 GXW196617 HHS196617 HRO196617 IBK196617 ILG196617 IVC196617 JEY196617 JOU196617 JYQ196617 KIM196617 KSI196617 LCE196617 LMA196617 LVW196617 MFS196617 MPO196617 MZK196617 NJG196617 NTC196617 OCY196617 OMU196617 OWQ196617 PGM196617 PQI196617 QAE196617 QKA196617 QTW196617 RDS196617 RNO196617 RXK196617 SHG196617 SRC196617 TAY196617 TKU196617 TUQ196617 UEM196617 UOI196617 UYE196617 VIA196617 VRW196617 WBS196617 WLO196617 WVK196617 C262153 IY262153 SU262153 ACQ262153 AMM262153 AWI262153 BGE262153 BQA262153 BZW262153 CJS262153 CTO262153 DDK262153 DNG262153 DXC262153 EGY262153 EQU262153 FAQ262153 FKM262153 FUI262153 GEE262153 GOA262153 GXW262153 HHS262153 HRO262153 IBK262153 ILG262153 IVC262153 JEY262153 JOU262153 JYQ262153 KIM262153 KSI262153 LCE262153 LMA262153 LVW262153 MFS262153 MPO262153 MZK262153 NJG262153 NTC262153 OCY262153 OMU262153 OWQ262153 PGM262153 PQI262153 QAE262153 QKA262153 QTW262153 RDS262153 RNO262153 RXK262153 SHG262153 SRC262153 TAY262153 TKU262153 TUQ262153 UEM262153 UOI262153 UYE262153 VIA262153 VRW262153 WBS262153 WLO262153 WVK262153 C327689 IY327689 SU327689 ACQ327689 AMM327689 AWI327689 BGE327689 BQA327689 BZW327689 CJS327689 CTO327689 DDK327689 DNG327689 DXC327689 EGY327689 EQU327689 FAQ327689 FKM327689 FUI327689 GEE327689 GOA327689 GXW327689 HHS327689 HRO327689 IBK327689 ILG327689 IVC327689 JEY327689 JOU327689 JYQ327689 KIM327689 KSI327689 LCE327689 LMA327689 LVW327689 MFS327689 MPO327689 MZK327689 NJG327689 NTC327689 OCY327689 OMU327689 OWQ327689 PGM327689 PQI327689 QAE327689 QKA327689 QTW327689 RDS327689 RNO327689 RXK327689 SHG327689 SRC327689 TAY327689 TKU327689 TUQ327689 UEM327689 UOI327689 UYE327689 VIA327689 VRW327689 WBS327689 WLO327689 WVK327689 C393225 IY393225 SU393225 ACQ393225 AMM393225 AWI393225 BGE393225 BQA393225 BZW393225 CJS393225 CTO393225 DDK393225 DNG393225 DXC393225 EGY393225 EQU393225 FAQ393225 FKM393225 FUI393225 GEE393225 GOA393225 GXW393225 HHS393225 HRO393225 IBK393225 ILG393225 IVC393225 JEY393225 JOU393225 JYQ393225 KIM393225 KSI393225 LCE393225 LMA393225 LVW393225 MFS393225 MPO393225 MZK393225 NJG393225 NTC393225 OCY393225 OMU393225 OWQ393225 PGM393225 PQI393225 QAE393225 QKA393225 QTW393225 RDS393225 RNO393225 RXK393225 SHG393225 SRC393225 TAY393225 TKU393225 TUQ393225 UEM393225 UOI393225 UYE393225 VIA393225 VRW393225 WBS393225 WLO393225 WVK393225 C458761 IY458761 SU458761 ACQ458761 AMM458761 AWI458761 BGE458761 BQA458761 BZW458761 CJS458761 CTO458761 DDK458761 DNG458761 DXC458761 EGY458761 EQU458761 FAQ458761 FKM458761 FUI458761 GEE458761 GOA458761 GXW458761 HHS458761 HRO458761 IBK458761 ILG458761 IVC458761 JEY458761 JOU458761 JYQ458761 KIM458761 KSI458761 LCE458761 LMA458761 LVW458761 MFS458761 MPO458761 MZK458761 NJG458761 NTC458761 OCY458761 OMU458761 OWQ458761 PGM458761 PQI458761 QAE458761 QKA458761 QTW458761 RDS458761 RNO458761 RXK458761 SHG458761 SRC458761 TAY458761 TKU458761 TUQ458761 UEM458761 UOI458761 UYE458761 VIA458761 VRW458761 WBS458761 WLO458761 WVK458761 C524297 IY524297 SU524297 ACQ524297 AMM524297 AWI524297 BGE524297 BQA524297 BZW524297 CJS524297 CTO524297 DDK524297 DNG524297 DXC524297 EGY524297 EQU524297 FAQ524297 FKM524297 FUI524297 GEE524297 GOA524297 GXW524297 HHS524297 HRO524297 IBK524297 ILG524297 IVC524297 JEY524297 JOU524297 JYQ524297 KIM524297 KSI524297 LCE524297 LMA524297 LVW524297 MFS524297 MPO524297 MZK524297 NJG524297 NTC524297 OCY524297 OMU524297 OWQ524297 PGM524297 PQI524297 QAE524297 QKA524297 QTW524297 RDS524297 RNO524297 RXK524297 SHG524297 SRC524297 TAY524297 TKU524297 TUQ524297 UEM524297 UOI524297 UYE524297 VIA524297 VRW524297 WBS524297 WLO524297 WVK524297 C589833 IY589833 SU589833 ACQ589833 AMM589833 AWI589833 BGE589833 BQA589833 BZW589833 CJS589833 CTO589833 DDK589833 DNG589833 DXC589833 EGY589833 EQU589833 FAQ589833 FKM589833 FUI589833 GEE589833 GOA589833 GXW589833 HHS589833 HRO589833 IBK589833 ILG589833 IVC589833 JEY589833 JOU589833 JYQ589833 KIM589833 KSI589833 LCE589833 LMA589833 LVW589833 MFS589833 MPO589833 MZK589833 NJG589833 NTC589833 OCY589833 OMU589833 OWQ589833 PGM589833 PQI589833 QAE589833 QKA589833 QTW589833 RDS589833 RNO589833 RXK589833 SHG589833 SRC589833 TAY589833 TKU589833 TUQ589833 UEM589833 UOI589833 UYE589833 VIA589833 VRW589833 WBS589833 WLO589833 WVK589833 C655369 IY655369 SU655369 ACQ655369 AMM655369 AWI655369 BGE655369 BQA655369 BZW655369 CJS655369 CTO655369 DDK655369 DNG655369 DXC655369 EGY655369 EQU655369 FAQ655369 FKM655369 FUI655369 GEE655369 GOA655369 GXW655369 HHS655369 HRO655369 IBK655369 ILG655369 IVC655369 JEY655369 JOU655369 JYQ655369 KIM655369 KSI655369 LCE655369 LMA655369 LVW655369 MFS655369 MPO655369 MZK655369 NJG655369 NTC655369 OCY655369 OMU655369 OWQ655369 PGM655369 PQI655369 QAE655369 QKA655369 QTW655369 RDS655369 RNO655369 RXK655369 SHG655369 SRC655369 TAY655369 TKU655369 TUQ655369 UEM655369 UOI655369 UYE655369 VIA655369 VRW655369 WBS655369 WLO655369 WVK655369 C720905 IY720905 SU720905 ACQ720905 AMM720905 AWI720905 BGE720905 BQA720905 BZW720905 CJS720905 CTO720905 DDK720905 DNG720905 DXC720905 EGY720905 EQU720905 FAQ720905 FKM720905 FUI720905 GEE720905 GOA720905 GXW720905 HHS720905 HRO720905 IBK720905 ILG720905 IVC720905 JEY720905 JOU720905 JYQ720905 KIM720905 KSI720905 LCE720905 LMA720905 LVW720905 MFS720905 MPO720905 MZK720905 NJG720905 NTC720905 OCY720905 OMU720905 OWQ720905 PGM720905 PQI720905 QAE720905 QKA720905 QTW720905 RDS720905 RNO720905 RXK720905 SHG720905 SRC720905 TAY720905 TKU720905 TUQ720905 UEM720905 UOI720905 UYE720905 VIA720905 VRW720905 WBS720905 WLO720905 WVK720905 C786441 IY786441 SU786441 ACQ786441 AMM786441 AWI786441 BGE786441 BQA786441 BZW786441 CJS786441 CTO786441 DDK786441 DNG786441 DXC786441 EGY786441 EQU786441 FAQ786441 FKM786441 FUI786441 GEE786441 GOA786441 GXW786441 HHS786441 HRO786441 IBK786441 ILG786441 IVC786441 JEY786441 JOU786441 JYQ786441 KIM786441 KSI786441 LCE786441 LMA786441 LVW786441 MFS786441 MPO786441 MZK786441 NJG786441 NTC786441 OCY786441 OMU786441 OWQ786441 PGM786441 PQI786441 QAE786441 QKA786441 QTW786441 RDS786441 RNO786441 RXK786441 SHG786441 SRC786441 TAY786441 TKU786441 TUQ786441 UEM786441 UOI786441 UYE786441 VIA786441 VRW786441 WBS786441 WLO786441 WVK786441 C851977 IY851977 SU851977 ACQ851977 AMM851977 AWI851977 BGE851977 BQA851977 BZW851977 CJS851977 CTO851977 DDK851977 DNG851977 DXC851977 EGY851977 EQU851977 FAQ851977 FKM851977 FUI851977 GEE851977 GOA851977 GXW851977 HHS851977 HRO851977 IBK851977 ILG851977 IVC851977 JEY851977 JOU851977 JYQ851977 KIM851977 KSI851977 LCE851977 LMA851977 LVW851977 MFS851977 MPO851977 MZK851977 NJG851977 NTC851977 OCY851977 OMU851977 OWQ851977 PGM851977 PQI851977 QAE851977 QKA851977 QTW851977 RDS851977 RNO851977 RXK851977 SHG851977 SRC851977 TAY851977 TKU851977 TUQ851977 UEM851977 UOI851977 UYE851977 VIA851977 VRW851977 WBS851977 WLO851977 WVK851977 C917513 IY917513 SU917513 ACQ917513 AMM917513 AWI917513 BGE917513 BQA917513 BZW917513 CJS917513 CTO917513 DDK917513 DNG917513 DXC917513 EGY917513 EQU917513 FAQ917513 FKM917513 FUI917513 GEE917513 GOA917513 GXW917513 HHS917513 HRO917513 IBK917513 ILG917513 IVC917513 JEY917513 JOU917513 JYQ917513 KIM917513 KSI917513 LCE917513 LMA917513 LVW917513 MFS917513 MPO917513 MZK917513 NJG917513 NTC917513 OCY917513 OMU917513 OWQ917513 PGM917513 PQI917513 QAE917513 QKA917513 QTW917513 RDS917513 RNO917513 RXK917513 SHG917513 SRC917513 TAY917513 TKU917513 TUQ917513 UEM917513 UOI917513 UYE917513 VIA917513 VRW917513 WBS917513 WLO917513 WVK917513 C983049 IY983049 SU983049 ACQ983049 AMM983049 AWI983049 BGE983049 BQA983049 BZW983049 CJS983049 CTO983049 DDK983049 DNG983049 DXC983049 EGY983049 EQU983049 FAQ983049 FKM983049 FUI983049 GEE983049 GOA983049 GXW983049 HHS983049 HRO983049 IBK983049 ILG983049 IVC983049 JEY983049 JOU983049 JYQ983049 KIM983049 KSI983049 LCE983049 LMA983049 LVW983049 MFS983049 MPO983049 MZK983049 NJG983049 NTC983049 OCY983049 OMU983049 OWQ983049 PGM983049 PQI983049 QAE983049 QKA983049 QTW983049 RDS983049 RNO983049 RXK983049 SHG983049 SRC983049 TAY983049 TKU983049 TUQ983049 UEM983049 UOI983049 UYE983049 VIA983049 VRW983049 WBS983049 WLO983049 WVK983049 C9 IY11 SU11 ACQ11 AMM11 AWI11 BGE11 BQA11 BZW11 CJS11 CTO11 DDK11 DNG11 DXC11 EGY11 EQU11 FAQ11 FKM11 FUI11 GEE11 GOA11 GXW11 HHS11 HRO11 IBK11 ILG11 IVC11 JEY11 JOU11 JYQ11 KIM11 KSI11 LCE11 LMA11 LVW11 MFS11 MPO11 MZK11 NJG11 NTC11 OCY11 OMU11 OWQ11 PGM11 PQI11 QAE11 QKA11 QTW11 RDS11 RNO11 RXK11 SHG11 SRC11 TAY11 TKU11 TUQ11 UEM11 UOI11 UYE11 VIA11 VRW11 WBS11 WLO11 WVK11 C65547 IY65547 SU65547 ACQ65547 AMM65547 AWI65547 BGE65547 BQA65547 BZW65547 CJS65547 CTO65547 DDK65547 DNG65547 DXC65547 EGY65547 EQU65547 FAQ65547 FKM65547 FUI65547 GEE65547 GOA65547 GXW65547 HHS65547 HRO65547 IBK65547 ILG65547 IVC65547 JEY65547 JOU65547 JYQ65547 KIM65547 KSI65547 LCE65547 LMA65547 LVW65547 MFS65547 MPO65547 MZK65547 NJG65547 NTC65547 OCY65547 OMU65547 OWQ65547 PGM65547 PQI65547 QAE65547 QKA65547 QTW65547 RDS65547 RNO65547 RXK65547 SHG65547 SRC65547 TAY65547 TKU65547 TUQ65547 UEM65547 UOI65547 UYE65547 VIA65547 VRW65547 WBS65547 WLO65547 WVK65547 C131083 IY131083 SU131083 ACQ131083 AMM131083 AWI131083 BGE131083 BQA131083 BZW131083 CJS131083 CTO131083 DDK131083 DNG131083 DXC131083 EGY131083 EQU131083 FAQ131083 FKM131083 FUI131083 GEE131083 GOA131083 GXW131083 HHS131083 HRO131083 IBK131083 ILG131083 IVC131083 JEY131083 JOU131083 JYQ131083 KIM131083 KSI131083 LCE131083 LMA131083 LVW131083 MFS131083 MPO131083 MZK131083 NJG131083 NTC131083 OCY131083 OMU131083 OWQ131083 PGM131083 PQI131083 QAE131083 QKA131083 QTW131083 RDS131083 RNO131083 RXK131083 SHG131083 SRC131083 TAY131083 TKU131083 TUQ131083 UEM131083 UOI131083 UYE131083 VIA131083 VRW131083 WBS131083 WLO131083 WVK131083 C196619 IY196619 SU196619 ACQ196619 AMM196619 AWI196619 BGE196619 BQA196619 BZW196619 CJS196619 CTO196619 DDK196619 DNG196619 DXC196619 EGY196619 EQU196619 FAQ196619 FKM196619 FUI196619 GEE196619 GOA196619 GXW196619 HHS196619 HRO196619 IBK196619 ILG196619 IVC196619 JEY196619 JOU196619 JYQ196619 KIM196619 KSI196619 LCE196619 LMA196619 LVW196619 MFS196619 MPO196619 MZK196619 NJG196619 NTC196619 OCY196619 OMU196619 OWQ196619 PGM196619 PQI196619 QAE196619 QKA196619 QTW196619 RDS196619 RNO196619 RXK196619 SHG196619 SRC196619 TAY196619 TKU196619 TUQ196619 UEM196619 UOI196619 UYE196619 VIA196619 VRW196619 WBS196619 WLO196619 WVK196619 C262155 IY262155 SU262155 ACQ262155 AMM262155 AWI262155 BGE262155 BQA262155 BZW262155 CJS262155 CTO262155 DDK262155 DNG262155 DXC262155 EGY262155 EQU262155 FAQ262155 FKM262155 FUI262155 GEE262155 GOA262155 GXW262155 HHS262155 HRO262155 IBK262155 ILG262155 IVC262155 JEY262155 JOU262155 JYQ262155 KIM262155 KSI262155 LCE262155 LMA262155 LVW262155 MFS262155 MPO262155 MZK262155 NJG262155 NTC262155 OCY262155 OMU262155 OWQ262155 PGM262155 PQI262155 QAE262155 QKA262155 QTW262155 RDS262155 RNO262155 RXK262155 SHG262155 SRC262155 TAY262155 TKU262155 TUQ262155 UEM262155 UOI262155 UYE262155 VIA262155 VRW262155 WBS262155 WLO262155 WVK262155 C327691 IY327691 SU327691 ACQ327691 AMM327691 AWI327691 BGE327691 BQA327691 BZW327691 CJS327691 CTO327691 DDK327691 DNG327691 DXC327691 EGY327691 EQU327691 FAQ327691 FKM327691 FUI327691 GEE327691 GOA327691 GXW327691 HHS327691 HRO327691 IBK327691 ILG327691 IVC327691 JEY327691 JOU327691 JYQ327691 KIM327691 KSI327691 LCE327691 LMA327691 LVW327691 MFS327691 MPO327691 MZK327691 NJG327691 NTC327691 OCY327691 OMU327691 OWQ327691 PGM327691 PQI327691 QAE327691 QKA327691 QTW327691 RDS327691 RNO327691 RXK327691 SHG327691 SRC327691 TAY327691 TKU327691 TUQ327691 UEM327691 UOI327691 UYE327691 VIA327691 VRW327691 WBS327691 WLO327691 WVK327691 C393227 IY393227 SU393227 ACQ393227 AMM393227 AWI393227 BGE393227 BQA393227 BZW393227 CJS393227 CTO393227 DDK393227 DNG393227 DXC393227 EGY393227 EQU393227 FAQ393227 FKM393227 FUI393227 GEE393227 GOA393227 GXW393227 HHS393227 HRO393227 IBK393227 ILG393227 IVC393227 JEY393227 JOU393227 JYQ393227 KIM393227 KSI393227 LCE393227 LMA393227 LVW393227 MFS393227 MPO393227 MZK393227 NJG393227 NTC393227 OCY393227 OMU393227 OWQ393227 PGM393227 PQI393227 QAE393227 QKA393227 QTW393227 RDS393227 RNO393227 RXK393227 SHG393227 SRC393227 TAY393227 TKU393227 TUQ393227 UEM393227 UOI393227 UYE393227 VIA393227 VRW393227 WBS393227 WLO393227 WVK393227 C458763 IY458763 SU458763 ACQ458763 AMM458763 AWI458763 BGE458763 BQA458763 BZW458763 CJS458763 CTO458763 DDK458763 DNG458763 DXC458763 EGY458763 EQU458763 FAQ458763 FKM458763 FUI458763 GEE458763 GOA458763 GXW458763 HHS458763 HRO458763 IBK458763 ILG458763 IVC458763 JEY458763 JOU458763 JYQ458763 KIM458763 KSI458763 LCE458763 LMA458763 LVW458763 MFS458763 MPO458763 MZK458763 NJG458763 NTC458763 OCY458763 OMU458763 OWQ458763 PGM458763 PQI458763 QAE458763 QKA458763 QTW458763 RDS458763 RNO458763 RXK458763 SHG458763 SRC458763 TAY458763 TKU458763 TUQ458763 UEM458763 UOI458763 UYE458763 VIA458763 VRW458763 WBS458763 WLO458763 WVK458763 C524299 IY524299 SU524299 ACQ524299 AMM524299 AWI524299 BGE524299 BQA524299 BZW524299 CJS524299 CTO524299 DDK524299 DNG524299 DXC524299 EGY524299 EQU524299 FAQ524299 FKM524299 FUI524299 GEE524299 GOA524299 GXW524299 HHS524299 HRO524299 IBK524299 ILG524299 IVC524299 JEY524299 JOU524299 JYQ524299 KIM524299 KSI524299 LCE524299 LMA524299 LVW524299 MFS524299 MPO524299 MZK524299 NJG524299 NTC524299 OCY524299 OMU524299 OWQ524299 PGM524299 PQI524299 QAE524299 QKA524299 QTW524299 RDS524299 RNO524299 RXK524299 SHG524299 SRC524299 TAY524299 TKU524299 TUQ524299 UEM524299 UOI524299 UYE524299 VIA524299 VRW524299 WBS524299 WLO524299 WVK524299 C589835 IY589835 SU589835 ACQ589835 AMM589835 AWI589835 BGE589835 BQA589835 BZW589835 CJS589835 CTO589835 DDK589835 DNG589835 DXC589835 EGY589835 EQU589835 FAQ589835 FKM589835 FUI589835 GEE589835 GOA589835 GXW589835 HHS589835 HRO589835 IBK589835 ILG589835 IVC589835 JEY589835 JOU589835 JYQ589835 KIM589835 KSI589835 LCE589835 LMA589835 LVW589835 MFS589835 MPO589835 MZK589835 NJG589835 NTC589835 OCY589835 OMU589835 OWQ589835 PGM589835 PQI589835 QAE589835 QKA589835 QTW589835 RDS589835 RNO589835 RXK589835 SHG589835 SRC589835 TAY589835 TKU589835 TUQ589835 UEM589835 UOI589835 UYE589835 VIA589835 VRW589835 WBS589835 WLO589835 WVK589835 C655371 IY655371 SU655371 ACQ655371 AMM655371 AWI655371 BGE655371 BQA655371 BZW655371 CJS655371 CTO655371 DDK655371 DNG655371 DXC655371 EGY655371 EQU655371 FAQ655371 FKM655371 FUI655371 GEE655371 GOA655371 GXW655371 HHS655371 HRO655371 IBK655371 ILG655371 IVC655371 JEY655371 JOU655371 JYQ655371 KIM655371 KSI655371 LCE655371 LMA655371 LVW655371 MFS655371 MPO655371 MZK655371 NJG655371 NTC655371 OCY655371 OMU655371 OWQ655371 PGM655371 PQI655371 QAE655371 QKA655371 QTW655371 RDS655371 RNO655371 RXK655371 SHG655371 SRC655371 TAY655371 TKU655371 TUQ655371 UEM655371 UOI655371 UYE655371 VIA655371 VRW655371 WBS655371 WLO655371 WVK655371 C720907 IY720907 SU720907 ACQ720907 AMM720907 AWI720907 BGE720907 BQA720907 BZW720907 CJS720907 CTO720907 DDK720907 DNG720907 DXC720907 EGY720907 EQU720907 FAQ720907 FKM720907 FUI720907 GEE720907 GOA720907 GXW720907 HHS720907 HRO720907 IBK720907 ILG720907 IVC720907 JEY720907 JOU720907 JYQ720907 KIM720907 KSI720907 LCE720907 LMA720907 LVW720907 MFS720907 MPO720907 MZK720907 NJG720907 NTC720907 OCY720907 OMU720907 OWQ720907 PGM720907 PQI720907 QAE720907 QKA720907 QTW720907 RDS720907 RNO720907 RXK720907 SHG720907 SRC720907 TAY720907 TKU720907 TUQ720907 UEM720907 UOI720907 UYE720907 VIA720907 VRW720907 WBS720907 WLO720907 WVK720907 C786443 IY786443 SU786443 ACQ786443 AMM786443 AWI786443 BGE786443 BQA786443 BZW786443 CJS786443 CTO786443 DDK786443 DNG786443 DXC786443 EGY786443 EQU786443 FAQ786443 FKM786443 FUI786443 GEE786443 GOA786443 GXW786443 HHS786443 HRO786443 IBK786443 ILG786443 IVC786443 JEY786443 JOU786443 JYQ786443 KIM786443 KSI786443 LCE786443 LMA786443 LVW786443 MFS786443 MPO786443 MZK786443 NJG786443 NTC786443 OCY786443 OMU786443 OWQ786443 PGM786443 PQI786443 QAE786443 QKA786443 QTW786443 RDS786443 RNO786443 RXK786443 SHG786443 SRC786443 TAY786443 TKU786443 TUQ786443 UEM786443 UOI786443 UYE786443 VIA786443 VRW786443 WBS786443 WLO786443 WVK786443 C851979 IY851979 SU851979 ACQ851979 AMM851979 AWI851979 BGE851979 BQA851979 BZW851979 CJS851979 CTO851979 DDK851979 DNG851979 DXC851979 EGY851979 EQU851979 FAQ851979 FKM851979 FUI851979 GEE851979 GOA851979 GXW851979 HHS851979 HRO851979 IBK851979 ILG851979 IVC851979 JEY851979 JOU851979 JYQ851979 KIM851979 KSI851979 LCE851979 LMA851979 LVW851979 MFS851979 MPO851979 MZK851979 NJG851979 NTC851979 OCY851979 OMU851979 OWQ851979 PGM851979 PQI851979 QAE851979 QKA851979 QTW851979 RDS851979 RNO851979 RXK851979 SHG851979 SRC851979 TAY851979 TKU851979 TUQ851979 UEM851979 UOI851979 UYE851979 VIA851979 VRW851979 WBS851979 WLO851979 WVK851979 C917515 IY917515 SU917515 ACQ917515 AMM917515 AWI917515 BGE917515 BQA917515 BZW917515 CJS917515 CTO917515 DDK917515 DNG917515 DXC917515 EGY917515 EQU917515 FAQ917515 FKM917515 FUI917515 GEE917515 GOA917515 GXW917515 HHS917515 HRO917515 IBK917515 ILG917515 IVC917515 JEY917515 JOU917515 JYQ917515 KIM917515 KSI917515 LCE917515 LMA917515 LVW917515 MFS917515 MPO917515 MZK917515 NJG917515 NTC917515 OCY917515 OMU917515 OWQ917515 PGM917515 PQI917515 QAE917515 QKA917515 QTW917515 RDS917515 RNO917515 RXK917515 SHG917515 SRC917515 TAY917515 TKU917515 TUQ917515 UEM917515 UOI917515 UYE917515 VIA917515 VRW917515 WBS917515 WLO917515 WVK917515 C983051 IY983051 SU983051 ACQ983051 AMM983051 AWI983051 BGE983051 BQA983051 BZW983051 CJS983051 CTO983051 DDK983051 DNG983051 DXC983051 EGY983051 EQU983051 FAQ983051 FKM983051 FUI983051 GEE983051 GOA983051 GXW983051 HHS983051 HRO983051 IBK983051 ILG983051 IVC983051 JEY983051 JOU983051 JYQ983051 KIM983051 KSI983051 LCE983051 LMA983051 LVW983051 MFS983051 MPO983051 MZK983051 NJG983051 NTC983051 OCY983051 OMU983051 OWQ983051 PGM983051 PQI983051 QAE983051 QKA983051 QTW983051 RDS983051 RNO983051 RXK983051 SHG983051 SRC983051 TAY983051 TKU983051 TUQ983051 UEM983051 UOI983051 UYE983051 VIA983051 VRW983051 WBS983051 WLO983051 WVK983051 C11 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C65549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C131085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C196621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C262157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C327693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C393229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C458765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C524301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C589837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C655373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C720909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C786445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C851981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C917517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C983053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C15 IY15 SU15 ACQ15 AMM15 AWI15 BGE15 BQA15 BZW15 CJS15 CTO15 DDK15 DNG15 DXC15 EGY15 EQU15 FAQ15 FKM15 FUI15 GEE15 GOA15 GXW15 HHS15 HRO15 IBK15 ILG15 IVC15 JEY15 JOU15 JYQ15 KIM15 KSI15 LCE15 LMA15 LVW15 MFS15 MPO15 MZK15 NJG15 NTC15 OCY15 OMU15 OWQ15 PGM15 PQI15 QAE15 QKA15 QTW15 RDS15 RNO15 RXK15 SHG15 SRC15 TAY15 TKU15 TUQ15 UEM15 UOI15 UYE15 VIA15 VRW15 WBS15 WLO15 WVK15 C65551 IY65551 SU65551 ACQ65551 AMM65551 AWI65551 BGE65551 BQA65551 BZW65551 CJS65551 CTO65551 DDK65551 DNG65551 DXC65551 EGY65551 EQU65551 FAQ65551 FKM65551 FUI65551 GEE65551 GOA65551 GXW65551 HHS65551 HRO65551 IBK65551 ILG65551 IVC65551 JEY65551 JOU65551 JYQ65551 KIM65551 KSI65551 LCE65551 LMA65551 LVW65551 MFS65551 MPO65551 MZK65551 NJG65551 NTC65551 OCY65551 OMU65551 OWQ65551 PGM65551 PQI65551 QAE65551 QKA65551 QTW65551 RDS65551 RNO65551 RXK65551 SHG65551 SRC65551 TAY65551 TKU65551 TUQ65551 UEM65551 UOI65551 UYE65551 VIA65551 VRW65551 WBS65551 WLO65551 WVK65551 C131087 IY131087 SU131087 ACQ131087 AMM131087 AWI131087 BGE131087 BQA131087 BZW131087 CJS131087 CTO131087 DDK131087 DNG131087 DXC131087 EGY131087 EQU131087 FAQ131087 FKM131087 FUI131087 GEE131087 GOA131087 GXW131087 HHS131087 HRO131087 IBK131087 ILG131087 IVC131087 JEY131087 JOU131087 JYQ131087 KIM131087 KSI131087 LCE131087 LMA131087 LVW131087 MFS131087 MPO131087 MZK131087 NJG131087 NTC131087 OCY131087 OMU131087 OWQ131087 PGM131087 PQI131087 QAE131087 QKA131087 QTW131087 RDS131087 RNO131087 RXK131087 SHG131087 SRC131087 TAY131087 TKU131087 TUQ131087 UEM131087 UOI131087 UYE131087 VIA131087 VRW131087 WBS131087 WLO131087 WVK131087 C196623 IY196623 SU196623 ACQ196623 AMM196623 AWI196623 BGE196623 BQA196623 BZW196623 CJS196623 CTO196623 DDK196623 DNG196623 DXC196623 EGY196623 EQU196623 FAQ196623 FKM196623 FUI196623 GEE196623 GOA196623 GXW196623 HHS196623 HRO196623 IBK196623 ILG196623 IVC196623 JEY196623 JOU196623 JYQ196623 KIM196623 KSI196623 LCE196623 LMA196623 LVW196623 MFS196623 MPO196623 MZK196623 NJG196623 NTC196623 OCY196623 OMU196623 OWQ196623 PGM196623 PQI196623 QAE196623 QKA196623 QTW196623 RDS196623 RNO196623 RXK196623 SHG196623 SRC196623 TAY196623 TKU196623 TUQ196623 UEM196623 UOI196623 UYE196623 VIA196623 VRW196623 WBS196623 WLO196623 WVK196623 C262159 IY262159 SU262159 ACQ262159 AMM262159 AWI262159 BGE262159 BQA262159 BZW262159 CJS262159 CTO262159 DDK262159 DNG262159 DXC262159 EGY262159 EQU262159 FAQ262159 FKM262159 FUI262159 GEE262159 GOA262159 GXW262159 HHS262159 HRO262159 IBK262159 ILG262159 IVC262159 JEY262159 JOU262159 JYQ262159 KIM262159 KSI262159 LCE262159 LMA262159 LVW262159 MFS262159 MPO262159 MZK262159 NJG262159 NTC262159 OCY262159 OMU262159 OWQ262159 PGM262159 PQI262159 QAE262159 QKA262159 QTW262159 RDS262159 RNO262159 RXK262159 SHG262159 SRC262159 TAY262159 TKU262159 TUQ262159 UEM262159 UOI262159 UYE262159 VIA262159 VRW262159 WBS262159 WLO262159 WVK262159 C327695 IY327695 SU327695 ACQ327695 AMM327695 AWI327695 BGE327695 BQA327695 BZW327695 CJS327695 CTO327695 DDK327695 DNG327695 DXC327695 EGY327695 EQU327695 FAQ327695 FKM327695 FUI327695 GEE327695 GOA327695 GXW327695 HHS327695 HRO327695 IBK327695 ILG327695 IVC327695 JEY327695 JOU327695 JYQ327695 KIM327695 KSI327695 LCE327695 LMA327695 LVW327695 MFS327695 MPO327695 MZK327695 NJG327695 NTC327695 OCY327695 OMU327695 OWQ327695 PGM327695 PQI327695 QAE327695 QKA327695 QTW327695 RDS327695 RNO327695 RXK327695 SHG327695 SRC327695 TAY327695 TKU327695 TUQ327695 UEM327695 UOI327695 UYE327695 VIA327695 VRW327695 WBS327695 WLO327695 WVK327695 C393231 IY393231 SU393231 ACQ393231 AMM393231 AWI393231 BGE393231 BQA393231 BZW393231 CJS393231 CTO393231 DDK393231 DNG393231 DXC393231 EGY393231 EQU393231 FAQ393231 FKM393231 FUI393231 GEE393231 GOA393231 GXW393231 HHS393231 HRO393231 IBK393231 ILG393231 IVC393231 JEY393231 JOU393231 JYQ393231 KIM393231 KSI393231 LCE393231 LMA393231 LVW393231 MFS393231 MPO393231 MZK393231 NJG393231 NTC393231 OCY393231 OMU393231 OWQ393231 PGM393231 PQI393231 QAE393231 QKA393231 QTW393231 RDS393231 RNO393231 RXK393231 SHG393231 SRC393231 TAY393231 TKU393231 TUQ393231 UEM393231 UOI393231 UYE393231 VIA393231 VRW393231 WBS393231 WLO393231 WVK393231 C458767 IY458767 SU458767 ACQ458767 AMM458767 AWI458767 BGE458767 BQA458767 BZW458767 CJS458767 CTO458767 DDK458767 DNG458767 DXC458767 EGY458767 EQU458767 FAQ458767 FKM458767 FUI458767 GEE458767 GOA458767 GXW458767 HHS458767 HRO458767 IBK458767 ILG458767 IVC458767 JEY458767 JOU458767 JYQ458767 KIM458767 KSI458767 LCE458767 LMA458767 LVW458767 MFS458767 MPO458767 MZK458767 NJG458767 NTC458767 OCY458767 OMU458767 OWQ458767 PGM458767 PQI458767 QAE458767 QKA458767 QTW458767 RDS458767 RNO458767 RXK458767 SHG458767 SRC458767 TAY458767 TKU458767 TUQ458767 UEM458767 UOI458767 UYE458767 VIA458767 VRW458767 WBS458767 WLO458767 WVK458767 C524303 IY524303 SU524303 ACQ524303 AMM524303 AWI524303 BGE524303 BQA524303 BZW524303 CJS524303 CTO524303 DDK524303 DNG524303 DXC524303 EGY524303 EQU524303 FAQ524303 FKM524303 FUI524303 GEE524303 GOA524303 GXW524303 HHS524303 HRO524303 IBK524303 ILG524303 IVC524303 JEY524303 JOU524303 JYQ524303 KIM524303 KSI524303 LCE524303 LMA524303 LVW524303 MFS524303 MPO524303 MZK524303 NJG524303 NTC524303 OCY524303 OMU524303 OWQ524303 PGM524303 PQI524303 QAE524303 QKA524303 QTW524303 RDS524303 RNO524303 RXK524303 SHG524303 SRC524303 TAY524303 TKU524303 TUQ524303 UEM524303 UOI524303 UYE524303 VIA524303 VRW524303 WBS524303 WLO524303 WVK524303 C589839 IY589839 SU589839 ACQ589839 AMM589839 AWI589839 BGE589839 BQA589839 BZW589839 CJS589839 CTO589839 DDK589839 DNG589839 DXC589839 EGY589839 EQU589839 FAQ589839 FKM589839 FUI589839 GEE589839 GOA589839 GXW589839 HHS589839 HRO589839 IBK589839 ILG589839 IVC589839 JEY589839 JOU589839 JYQ589839 KIM589839 KSI589839 LCE589839 LMA589839 LVW589839 MFS589839 MPO589839 MZK589839 NJG589839 NTC589839 OCY589839 OMU589839 OWQ589839 PGM589839 PQI589839 QAE589839 QKA589839 QTW589839 RDS589839 RNO589839 RXK589839 SHG589839 SRC589839 TAY589839 TKU589839 TUQ589839 UEM589839 UOI589839 UYE589839 VIA589839 VRW589839 WBS589839 WLO589839 WVK589839 C655375 IY655375 SU655375 ACQ655375 AMM655375 AWI655375 BGE655375 BQA655375 BZW655375 CJS655375 CTO655375 DDK655375 DNG655375 DXC655375 EGY655375 EQU655375 FAQ655375 FKM655375 FUI655375 GEE655375 GOA655375 GXW655375 HHS655375 HRO655375 IBK655375 ILG655375 IVC655375 JEY655375 JOU655375 JYQ655375 KIM655375 KSI655375 LCE655375 LMA655375 LVW655375 MFS655375 MPO655375 MZK655375 NJG655375 NTC655375 OCY655375 OMU655375 OWQ655375 PGM655375 PQI655375 QAE655375 QKA655375 QTW655375 RDS655375 RNO655375 RXK655375 SHG655375 SRC655375 TAY655375 TKU655375 TUQ655375 UEM655375 UOI655375 UYE655375 VIA655375 VRW655375 WBS655375 WLO655375 WVK655375 C720911 IY720911 SU720911 ACQ720911 AMM720911 AWI720911 BGE720911 BQA720911 BZW720911 CJS720911 CTO720911 DDK720911 DNG720911 DXC720911 EGY720911 EQU720911 FAQ720911 FKM720911 FUI720911 GEE720911 GOA720911 GXW720911 HHS720911 HRO720911 IBK720911 ILG720911 IVC720911 JEY720911 JOU720911 JYQ720911 KIM720911 KSI720911 LCE720911 LMA720911 LVW720911 MFS720911 MPO720911 MZK720911 NJG720911 NTC720911 OCY720911 OMU720911 OWQ720911 PGM720911 PQI720911 QAE720911 QKA720911 QTW720911 RDS720911 RNO720911 RXK720911 SHG720911 SRC720911 TAY720911 TKU720911 TUQ720911 UEM720911 UOI720911 UYE720911 VIA720911 VRW720911 WBS720911 WLO720911 WVK720911 C786447 IY786447 SU786447 ACQ786447 AMM786447 AWI786447 BGE786447 BQA786447 BZW786447 CJS786447 CTO786447 DDK786447 DNG786447 DXC786447 EGY786447 EQU786447 FAQ786447 FKM786447 FUI786447 GEE786447 GOA786447 GXW786447 HHS786447 HRO786447 IBK786447 ILG786447 IVC786447 JEY786447 JOU786447 JYQ786447 KIM786447 KSI786447 LCE786447 LMA786447 LVW786447 MFS786447 MPO786447 MZK786447 NJG786447 NTC786447 OCY786447 OMU786447 OWQ786447 PGM786447 PQI786447 QAE786447 QKA786447 QTW786447 RDS786447 RNO786447 RXK786447 SHG786447 SRC786447 TAY786447 TKU786447 TUQ786447 UEM786447 UOI786447 UYE786447 VIA786447 VRW786447 WBS786447 WLO786447 WVK786447 C851983 IY851983 SU851983 ACQ851983 AMM851983 AWI851983 BGE851983 BQA851983 BZW851983 CJS851983 CTO851983 DDK851983 DNG851983 DXC851983 EGY851983 EQU851983 FAQ851983 FKM851983 FUI851983 GEE851983 GOA851983 GXW851983 HHS851983 HRO851983 IBK851983 ILG851983 IVC851983 JEY851983 JOU851983 JYQ851983 KIM851983 KSI851983 LCE851983 LMA851983 LVW851983 MFS851983 MPO851983 MZK851983 NJG851983 NTC851983 OCY851983 OMU851983 OWQ851983 PGM851983 PQI851983 QAE851983 QKA851983 QTW851983 RDS851983 RNO851983 RXK851983 SHG851983 SRC851983 TAY851983 TKU851983 TUQ851983 UEM851983 UOI851983 UYE851983 VIA851983 VRW851983 WBS851983 WLO851983 WVK851983 C917519 IY917519 SU917519 ACQ917519 AMM917519 AWI917519 BGE917519 BQA917519 BZW917519 CJS917519 CTO917519 DDK917519 DNG917519 DXC917519 EGY917519 EQU917519 FAQ917519 FKM917519 FUI917519 GEE917519 GOA917519 GXW917519 HHS917519 HRO917519 IBK917519 ILG917519 IVC917519 JEY917519 JOU917519 JYQ917519 KIM917519 KSI917519 LCE917519 LMA917519 LVW917519 MFS917519 MPO917519 MZK917519 NJG917519 NTC917519 OCY917519 OMU917519 OWQ917519 PGM917519 PQI917519 QAE917519 QKA917519 QTW917519 RDS917519 RNO917519 RXK917519 SHG917519 SRC917519 TAY917519 TKU917519 TUQ917519 UEM917519 UOI917519 UYE917519 VIA917519 VRW917519 WBS917519 WLO917519 WVK917519 C983055 IY983055 SU983055 ACQ983055 AMM983055 AWI983055 BGE983055 BQA983055 BZW983055 CJS983055 CTO983055 DDK983055 DNG983055 DXC983055 EGY983055 EQU983055 FAQ983055 FKM983055 FUI983055 GEE983055 GOA983055 GXW983055 HHS983055 HRO983055 IBK983055 ILG983055 IVC983055 JEY983055 JOU983055 JYQ983055 KIM983055 KSI983055 LCE983055 LMA983055 LVW983055 MFS983055 MPO983055 MZK983055 NJG983055 NTC983055 OCY983055 OMU983055 OWQ983055 PGM983055 PQI983055 QAE983055 QKA983055 QTW983055 RDS983055 RNO983055 RXK983055 SHG983055 SRC983055 TAY983055 TKU983055 TUQ983055 UEM983055 UOI983055 UYE983055 VIA983055 VRW983055 WBS983055 WLO983055 WVK983055 C17 IY17 SU17 ACQ17 AMM17 AWI17 BGE17 BQA17 BZW17 CJS17 CTO17 DDK17 DNG17 DXC17 EGY17 EQU17 FAQ17 FKM17 FUI17 GEE17 GOA17 GXW17 HHS17 HRO17 IBK17 ILG17 IVC17 JEY17 JOU17 JYQ17 KIM17 KSI17 LCE17 LMA17 LVW17 MFS17 MPO17 MZK17 NJG17 NTC17 OCY17 OMU17 OWQ17 PGM17 PQI17 QAE17 QKA17 QTW17 RDS17 RNO17 RXK17 SHG17 SRC17 TAY17 TKU17 TUQ17 UEM17 UOI17 UYE17 VIA17 VRW17 WBS17 WLO17 WVK17 C65553 IY65553 SU65553 ACQ65553 AMM65553 AWI65553 BGE65553 BQA65553 BZW65553 CJS65553 CTO65553 DDK65553 DNG65553 DXC65553 EGY65553 EQU65553 FAQ65553 FKM65553 FUI65553 GEE65553 GOA65553 GXW65553 HHS65553 HRO65553 IBK65553 ILG65553 IVC65553 JEY65553 JOU65553 JYQ65553 KIM65553 KSI65553 LCE65553 LMA65553 LVW65553 MFS65553 MPO65553 MZK65553 NJG65553 NTC65553 OCY65553 OMU65553 OWQ65553 PGM65553 PQI65553 QAE65553 QKA65553 QTW65553 RDS65553 RNO65553 RXK65553 SHG65553 SRC65553 TAY65553 TKU65553 TUQ65553 UEM65553 UOI65553 UYE65553 VIA65553 VRW65553 WBS65553 WLO65553 WVK65553 C131089 IY131089 SU131089 ACQ131089 AMM131089 AWI131089 BGE131089 BQA131089 BZW131089 CJS131089 CTO131089 DDK131089 DNG131089 DXC131089 EGY131089 EQU131089 FAQ131089 FKM131089 FUI131089 GEE131089 GOA131089 GXW131089 HHS131089 HRO131089 IBK131089 ILG131089 IVC131089 JEY131089 JOU131089 JYQ131089 KIM131089 KSI131089 LCE131089 LMA131089 LVW131089 MFS131089 MPO131089 MZK131089 NJG131089 NTC131089 OCY131089 OMU131089 OWQ131089 PGM131089 PQI131089 QAE131089 QKA131089 QTW131089 RDS131089 RNO131089 RXK131089 SHG131089 SRC131089 TAY131089 TKU131089 TUQ131089 UEM131089 UOI131089 UYE131089 VIA131089 VRW131089 WBS131089 WLO131089 WVK131089 C196625 IY196625 SU196625 ACQ196625 AMM196625 AWI196625 BGE196625 BQA196625 BZW196625 CJS196625 CTO196625 DDK196625 DNG196625 DXC196625 EGY196625 EQU196625 FAQ196625 FKM196625 FUI196625 GEE196625 GOA196625 GXW196625 HHS196625 HRO196625 IBK196625 ILG196625 IVC196625 JEY196625 JOU196625 JYQ196625 KIM196625 KSI196625 LCE196625 LMA196625 LVW196625 MFS196625 MPO196625 MZK196625 NJG196625 NTC196625 OCY196625 OMU196625 OWQ196625 PGM196625 PQI196625 QAE196625 QKA196625 QTW196625 RDS196625 RNO196625 RXK196625 SHG196625 SRC196625 TAY196625 TKU196625 TUQ196625 UEM196625 UOI196625 UYE196625 VIA196625 VRW196625 WBS196625 WLO196625 WVK196625 C262161 IY262161 SU262161 ACQ262161 AMM262161 AWI262161 BGE262161 BQA262161 BZW262161 CJS262161 CTO262161 DDK262161 DNG262161 DXC262161 EGY262161 EQU262161 FAQ262161 FKM262161 FUI262161 GEE262161 GOA262161 GXW262161 HHS262161 HRO262161 IBK262161 ILG262161 IVC262161 JEY262161 JOU262161 JYQ262161 KIM262161 KSI262161 LCE262161 LMA262161 LVW262161 MFS262161 MPO262161 MZK262161 NJG262161 NTC262161 OCY262161 OMU262161 OWQ262161 PGM262161 PQI262161 QAE262161 QKA262161 QTW262161 RDS262161 RNO262161 RXK262161 SHG262161 SRC262161 TAY262161 TKU262161 TUQ262161 UEM262161 UOI262161 UYE262161 VIA262161 VRW262161 WBS262161 WLO262161 WVK262161 C327697 IY327697 SU327697 ACQ327697 AMM327697 AWI327697 BGE327697 BQA327697 BZW327697 CJS327697 CTO327697 DDK327697 DNG327697 DXC327697 EGY327697 EQU327697 FAQ327697 FKM327697 FUI327697 GEE327697 GOA327697 GXW327697 HHS327697 HRO327697 IBK327697 ILG327697 IVC327697 JEY327697 JOU327697 JYQ327697 KIM327697 KSI327697 LCE327697 LMA327697 LVW327697 MFS327697 MPO327697 MZK327697 NJG327697 NTC327697 OCY327697 OMU327697 OWQ327697 PGM327697 PQI327697 QAE327697 QKA327697 QTW327697 RDS327697 RNO327697 RXK327697 SHG327697 SRC327697 TAY327697 TKU327697 TUQ327697 UEM327697 UOI327697 UYE327697 VIA327697 VRW327697 WBS327697 WLO327697 WVK327697 C393233 IY393233 SU393233 ACQ393233 AMM393233 AWI393233 BGE393233 BQA393233 BZW393233 CJS393233 CTO393233 DDK393233 DNG393233 DXC393233 EGY393233 EQU393233 FAQ393233 FKM393233 FUI393233 GEE393233 GOA393233 GXW393233 HHS393233 HRO393233 IBK393233 ILG393233 IVC393233 JEY393233 JOU393233 JYQ393233 KIM393233 KSI393233 LCE393233 LMA393233 LVW393233 MFS393233 MPO393233 MZK393233 NJG393233 NTC393233 OCY393233 OMU393233 OWQ393233 PGM393233 PQI393233 QAE393233 QKA393233 QTW393233 RDS393233 RNO393233 RXK393233 SHG393233 SRC393233 TAY393233 TKU393233 TUQ393233 UEM393233 UOI393233 UYE393233 VIA393233 VRW393233 WBS393233 WLO393233 WVK393233 C458769 IY458769 SU458769 ACQ458769 AMM458769 AWI458769 BGE458769 BQA458769 BZW458769 CJS458769 CTO458769 DDK458769 DNG458769 DXC458769 EGY458769 EQU458769 FAQ458769 FKM458769 FUI458769 GEE458769 GOA458769 GXW458769 HHS458769 HRO458769 IBK458769 ILG458769 IVC458769 JEY458769 JOU458769 JYQ458769 KIM458769 KSI458769 LCE458769 LMA458769 LVW458769 MFS458769 MPO458769 MZK458769 NJG458769 NTC458769 OCY458769 OMU458769 OWQ458769 PGM458769 PQI458769 QAE458769 QKA458769 QTW458769 RDS458769 RNO458769 RXK458769 SHG458769 SRC458769 TAY458769 TKU458769 TUQ458769 UEM458769 UOI458769 UYE458769 VIA458769 VRW458769 WBS458769 WLO458769 WVK458769 C524305 IY524305 SU524305 ACQ524305 AMM524305 AWI524305 BGE524305 BQA524305 BZW524305 CJS524305 CTO524305 DDK524305 DNG524305 DXC524305 EGY524305 EQU524305 FAQ524305 FKM524305 FUI524305 GEE524305 GOA524305 GXW524305 HHS524305 HRO524305 IBK524305 ILG524305 IVC524305 JEY524305 JOU524305 JYQ524305 KIM524305 KSI524305 LCE524305 LMA524305 LVW524305 MFS524305 MPO524305 MZK524305 NJG524305 NTC524305 OCY524305 OMU524305 OWQ524305 PGM524305 PQI524305 QAE524305 QKA524305 QTW524305 RDS524305 RNO524305 RXK524305 SHG524305 SRC524305 TAY524305 TKU524305 TUQ524305 UEM524305 UOI524305 UYE524305 VIA524305 VRW524305 WBS524305 WLO524305 WVK524305 C589841 IY589841 SU589841 ACQ589841 AMM589841 AWI589841 BGE589841 BQA589841 BZW589841 CJS589841 CTO589841 DDK589841 DNG589841 DXC589841 EGY589841 EQU589841 FAQ589841 FKM589841 FUI589841 GEE589841 GOA589841 GXW589841 HHS589841 HRO589841 IBK589841 ILG589841 IVC589841 JEY589841 JOU589841 JYQ589841 KIM589841 KSI589841 LCE589841 LMA589841 LVW589841 MFS589841 MPO589841 MZK589841 NJG589841 NTC589841 OCY589841 OMU589841 OWQ589841 PGM589841 PQI589841 QAE589841 QKA589841 QTW589841 RDS589841 RNO589841 RXK589841 SHG589841 SRC589841 TAY589841 TKU589841 TUQ589841 UEM589841 UOI589841 UYE589841 VIA589841 VRW589841 WBS589841 WLO589841 WVK589841 C655377 IY655377 SU655377 ACQ655377 AMM655377 AWI655377 BGE655377 BQA655377 BZW655377 CJS655377 CTO655377 DDK655377 DNG655377 DXC655377 EGY655377 EQU655377 FAQ655377 FKM655377 FUI655377 GEE655377 GOA655377 GXW655377 HHS655377 HRO655377 IBK655377 ILG655377 IVC655377 JEY655377 JOU655377 JYQ655377 KIM655377 KSI655377 LCE655377 LMA655377 LVW655377 MFS655377 MPO655377 MZK655377 NJG655377 NTC655377 OCY655377 OMU655377 OWQ655377 PGM655377 PQI655377 QAE655377 QKA655377 QTW655377 RDS655377 RNO655377 RXK655377 SHG655377 SRC655377 TAY655377 TKU655377 TUQ655377 UEM655377 UOI655377 UYE655377 VIA655377 VRW655377 WBS655377 WLO655377 WVK655377 C720913 IY720913 SU720913 ACQ720913 AMM720913 AWI720913 BGE720913 BQA720913 BZW720913 CJS720913 CTO720913 DDK720913 DNG720913 DXC720913 EGY720913 EQU720913 FAQ720913 FKM720913 FUI720913 GEE720913 GOA720913 GXW720913 HHS720913 HRO720913 IBK720913 ILG720913 IVC720913 JEY720913 JOU720913 JYQ720913 KIM720913 KSI720913 LCE720913 LMA720913 LVW720913 MFS720913 MPO720913 MZK720913 NJG720913 NTC720913 OCY720913 OMU720913 OWQ720913 PGM720913 PQI720913 QAE720913 QKA720913 QTW720913 RDS720913 RNO720913 RXK720913 SHG720913 SRC720913 TAY720913 TKU720913 TUQ720913 UEM720913 UOI720913 UYE720913 VIA720913 VRW720913 WBS720913 WLO720913 WVK720913 C786449 IY786449 SU786449 ACQ786449 AMM786449 AWI786449 BGE786449 BQA786449 BZW786449 CJS786449 CTO786449 DDK786449 DNG786449 DXC786449 EGY786449 EQU786449 FAQ786449 FKM786449 FUI786449 GEE786449 GOA786449 GXW786449 HHS786449 HRO786449 IBK786449 ILG786449 IVC786449 JEY786449 JOU786449 JYQ786449 KIM786449 KSI786449 LCE786449 LMA786449 LVW786449 MFS786449 MPO786449 MZK786449 NJG786449 NTC786449 OCY786449 OMU786449 OWQ786449 PGM786449 PQI786449 QAE786449 QKA786449 QTW786449 RDS786449 RNO786449 RXK786449 SHG786449 SRC786449 TAY786449 TKU786449 TUQ786449 UEM786449 UOI786449 UYE786449 VIA786449 VRW786449 WBS786449 WLO786449 WVK786449 C851985 IY851985 SU851985 ACQ851985 AMM851985 AWI851985 BGE851985 BQA851985 BZW851985 CJS851985 CTO851985 DDK851985 DNG851985 DXC851985 EGY851985 EQU851985 FAQ851985 FKM851985 FUI851985 GEE851985 GOA851985 GXW851985 HHS851985 HRO851985 IBK851985 ILG851985 IVC851985 JEY851985 JOU851985 JYQ851985 KIM851985 KSI851985 LCE851985 LMA851985 LVW851985 MFS851985 MPO851985 MZK851985 NJG851985 NTC851985 OCY851985 OMU851985 OWQ851985 PGM851985 PQI851985 QAE851985 QKA851985 QTW851985 RDS851985 RNO851985 RXK851985 SHG851985 SRC851985 TAY851985 TKU851985 TUQ851985 UEM851985 UOI851985 UYE851985 VIA851985 VRW851985 WBS851985 WLO851985 WVK851985 C917521 IY917521 SU917521 ACQ917521 AMM917521 AWI917521 BGE917521 BQA917521 BZW917521 CJS917521 CTO917521 DDK917521 DNG917521 DXC917521 EGY917521 EQU917521 FAQ917521 FKM917521 FUI917521 GEE917521 GOA917521 GXW917521 HHS917521 HRO917521 IBK917521 ILG917521 IVC917521 JEY917521 JOU917521 JYQ917521 KIM917521 KSI917521 LCE917521 LMA917521 LVW917521 MFS917521 MPO917521 MZK917521 NJG917521 NTC917521 OCY917521 OMU917521 OWQ917521 PGM917521 PQI917521 QAE917521 QKA917521 QTW917521 RDS917521 RNO917521 RXK917521 SHG917521 SRC917521 TAY917521 TKU917521 TUQ917521 UEM917521 UOI917521 UYE917521 VIA917521 VRW917521 WBS917521 WLO917521 WVK917521 C983057 IY983057 SU983057 ACQ983057 AMM983057 AWI983057 BGE983057 BQA983057 BZW983057 CJS983057 CTO983057 DDK983057 DNG983057 DXC983057 EGY983057 EQU983057 FAQ983057 FKM983057 FUI983057 GEE983057 GOA983057 GXW983057 HHS983057 HRO983057 IBK983057 ILG983057 IVC983057 JEY983057 JOU983057 JYQ983057 KIM983057 KSI983057 LCE983057 LMA983057 LVW983057 MFS983057 MPO983057 MZK983057 NJG983057 NTC983057 OCY983057 OMU983057 OWQ983057 PGM983057 PQI983057 QAE983057 QKA983057 QTW983057 RDS983057 RNO983057 RXK983057 SHG983057 SRC983057 TAY983057 TKU983057 TUQ983057 UEM983057 UOI983057 UYE983057 VIA983057 VRW983057 WBS983057 WLO983057 WVK983057 C19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C65555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C131091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C196627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C262163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C327699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C393235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C458771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C524307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C589843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C655379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C720915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C786451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C851987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C917523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C983059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工作表15">
    <tabColor rgb="FF92D050"/>
  </sheetPr>
  <dimension ref="A1:M19"/>
  <sheetViews>
    <sheetView zoomScaleNormal="100" workbookViewId="0">
      <selection activeCell="E25" sqref="E25"/>
    </sheetView>
  </sheetViews>
  <sheetFormatPr defaultColWidth="8.5546875" defaultRowHeight="15.75"/>
  <cols>
    <col min="1" max="1" width="18.33203125" style="30" customWidth="1"/>
    <col min="2" max="2" width="8.5546875" style="30"/>
    <col min="3" max="3" width="16.109375" style="30" customWidth="1"/>
    <col min="4" max="4" width="18.88671875" style="30" customWidth="1"/>
    <col min="5" max="5" width="36.33203125" style="30" customWidth="1"/>
    <col min="6" max="6" width="15.5546875" style="30" customWidth="1"/>
    <col min="7" max="7" width="18.33203125" style="30" customWidth="1"/>
    <col min="8" max="9" width="8.5546875" style="30"/>
    <col min="10" max="10" width="25" style="30" customWidth="1"/>
    <col min="11" max="11" width="8.5546875" style="30"/>
    <col min="12" max="12" width="19.5546875" style="30" bestFit="1" customWidth="1"/>
    <col min="13" max="13" width="14.109375" style="30" customWidth="1"/>
    <col min="14" max="16384" width="8.5546875" style="30"/>
  </cols>
  <sheetData>
    <row r="1" spans="1:13" ht="18.75">
      <c r="A1" s="30" t="s">
        <v>13068</v>
      </c>
      <c r="C1" s="30" t="s">
        <v>13069</v>
      </c>
      <c r="D1" s="30" t="s">
        <v>13070</v>
      </c>
      <c r="E1" s="396" t="s">
        <v>13071</v>
      </c>
      <c r="F1" s="30" t="s">
        <v>1575</v>
      </c>
      <c r="J1" s="344" t="s">
        <v>13072</v>
      </c>
      <c r="L1" s="129" t="s">
        <v>13073</v>
      </c>
      <c r="M1" s="30" t="s">
        <v>13074</v>
      </c>
    </row>
    <row r="2" spans="1:13">
      <c r="A2" s="30">
        <f>COUNTA(資料清單!B:B)</f>
        <v>1197</v>
      </c>
      <c r="C2" t="s">
        <v>286</v>
      </c>
      <c r="D2" s="176" t="s">
        <v>13075</v>
      </c>
      <c r="E2" s="396" t="s">
        <v>13076</v>
      </c>
      <c r="F2" s="254" t="s">
        <v>286</v>
      </c>
      <c r="J2" s="313" t="s">
        <v>12612</v>
      </c>
      <c r="L2" s="30" t="s">
        <v>13077</v>
      </c>
      <c r="M2" s="30" t="s">
        <v>1279</v>
      </c>
    </row>
    <row r="3" spans="1:13">
      <c r="A3" s="30">
        <f>COUNTA(資料清單!1:1)</f>
        <v>143</v>
      </c>
      <c r="E3" t="s">
        <v>13078</v>
      </c>
      <c r="F3" s="30" t="s">
        <v>13079</v>
      </c>
      <c r="L3" s="30" t="s">
        <v>13080</v>
      </c>
      <c r="M3" s="30" t="s">
        <v>1268</v>
      </c>
    </row>
    <row r="4" spans="1:13">
      <c r="A4" s="30" t="s">
        <v>288</v>
      </c>
      <c r="F4" s="30" t="s">
        <v>12508</v>
      </c>
      <c r="L4" s="30" t="s">
        <v>13081</v>
      </c>
      <c r="M4" s="30" t="s">
        <v>1272</v>
      </c>
    </row>
    <row r="5" spans="1:13">
      <c r="A5" s="30">
        <f>COUNTA(Categories!$B:$B)</f>
        <v>146</v>
      </c>
      <c r="F5" t="s">
        <v>1244</v>
      </c>
      <c r="M5" s="30" t="s">
        <v>1287</v>
      </c>
    </row>
    <row r="6" spans="1:13">
      <c r="A6" s="30">
        <f>COUNTA(Categories!$1:$1)</f>
        <v>19</v>
      </c>
      <c r="F6" t="s">
        <v>2187</v>
      </c>
      <c r="M6" s="30" t="s">
        <v>1242</v>
      </c>
    </row>
    <row r="7" spans="1:13">
      <c r="F7" t="s">
        <v>1293</v>
      </c>
    </row>
    <row r="8" spans="1:13">
      <c r="F8" t="s">
        <v>1609</v>
      </c>
    </row>
    <row r="9" spans="1:13">
      <c r="F9" t="s">
        <v>1274</v>
      </c>
    </row>
    <row r="10" spans="1:13">
      <c r="F10" t="s">
        <v>1610</v>
      </c>
    </row>
    <row r="11" spans="1:13">
      <c r="F11" t="s">
        <v>1611</v>
      </c>
    </row>
    <row r="12" spans="1:13">
      <c r="F12" t="s">
        <v>13082</v>
      </c>
    </row>
    <row r="13" spans="1:13">
      <c r="F13" t="s">
        <v>13083</v>
      </c>
    </row>
    <row r="14" spans="1:13">
      <c r="F14" s="30" t="s">
        <v>1165</v>
      </c>
    </row>
    <row r="15" spans="1:13">
      <c r="F15" s="30" t="s">
        <v>1261</v>
      </c>
    </row>
    <row r="16" spans="1:13">
      <c r="F16" t="s">
        <v>13084</v>
      </c>
    </row>
    <row r="17" spans="6:6">
      <c r="F17" t="s">
        <v>13085</v>
      </c>
    </row>
    <row r="18" spans="6:6">
      <c r="F18" t="s">
        <v>13086</v>
      </c>
    </row>
    <row r="19" spans="6:6">
      <c r="F19" t="s">
        <v>13087</v>
      </c>
    </row>
  </sheetData>
  <phoneticPr fontId="4" type="noConversion"/>
  <hyperlinks>
    <hyperlink ref="J2" r:id="rId1" xr:uid="{00000000-0004-0000-1E00-000000000000}"/>
  </hyperlinks>
  <pageMargins left="0.7" right="0.7" top="0.75" bottom="0.75" header="0.3" footer="0.3"/>
  <pageSetup paperSize="9" orientation="portrait" r:id="rId2"/>
  <tableParts count="1">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工作表16">
    <tabColor rgb="FFFFFF00"/>
  </sheetPr>
  <dimension ref="A1:P130"/>
  <sheetViews>
    <sheetView zoomScale="85" zoomScaleNormal="85" workbookViewId="0">
      <pane xSplit="3" ySplit="1" topLeftCell="D2" activePane="bottomRight" state="frozen"/>
      <selection pane="topRight" activeCell="B12" sqref="B12"/>
      <selection pane="bottomLeft" activeCell="B12" sqref="B12"/>
      <selection pane="bottomRight" activeCell="B12" sqref="B12"/>
    </sheetView>
  </sheetViews>
  <sheetFormatPr defaultColWidth="8.5546875" defaultRowHeight="18.75"/>
  <cols>
    <col min="1" max="1" width="14.88671875" style="15" customWidth="1"/>
    <col min="2" max="2" width="32.44140625" style="15" customWidth="1"/>
    <col min="3" max="3" width="23.44140625" style="15" customWidth="1"/>
    <col min="4" max="4" width="17.88671875" style="15" customWidth="1"/>
    <col min="5" max="5" width="85.88671875" style="15" customWidth="1"/>
    <col min="6" max="6" width="22.109375" style="15" customWidth="1"/>
    <col min="7" max="7" width="48.5546875" style="15" customWidth="1"/>
    <col min="8" max="9" width="8.5546875" style="15"/>
    <col min="10" max="10" width="10.33203125" style="15" customWidth="1"/>
    <col min="11" max="11" width="9.88671875" style="15" customWidth="1"/>
    <col min="12" max="12" width="2.33203125" style="15" customWidth="1"/>
    <col min="13" max="13" width="17.44140625" style="25" customWidth="1"/>
    <col min="14" max="14" width="14.88671875" style="25" customWidth="1"/>
    <col min="15" max="16" width="12.88671875" style="25" customWidth="1"/>
    <col min="17" max="257" width="8.5546875" style="15"/>
    <col min="258" max="258" width="30.5546875" style="15" customWidth="1"/>
    <col min="259" max="259" width="21.33203125" style="15" customWidth="1"/>
    <col min="260" max="260" width="9.109375" style="15" customWidth="1"/>
    <col min="261" max="261" width="18.5546875" style="15" customWidth="1"/>
    <col min="262" max="262" width="20.33203125" style="15" customWidth="1"/>
    <col min="263" max="513" width="8.5546875" style="15"/>
    <col min="514" max="514" width="30.5546875" style="15" customWidth="1"/>
    <col min="515" max="515" width="21.33203125" style="15" customWidth="1"/>
    <col min="516" max="516" width="9.109375" style="15" customWidth="1"/>
    <col min="517" max="517" width="18.5546875" style="15" customWidth="1"/>
    <col min="518" max="518" width="20.33203125" style="15" customWidth="1"/>
    <col min="519" max="769" width="8.5546875" style="15"/>
    <col min="770" max="770" width="30.5546875" style="15" customWidth="1"/>
    <col min="771" max="771" width="21.33203125" style="15" customWidth="1"/>
    <col min="772" max="772" width="9.109375" style="15" customWidth="1"/>
    <col min="773" max="773" width="18.5546875" style="15" customWidth="1"/>
    <col min="774" max="774" width="20.33203125" style="15" customWidth="1"/>
    <col min="775" max="1025" width="8.5546875" style="15"/>
    <col min="1026" max="1026" width="30.5546875" style="15" customWidth="1"/>
    <col min="1027" max="1027" width="21.33203125" style="15" customWidth="1"/>
    <col min="1028" max="1028" width="9.109375" style="15" customWidth="1"/>
    <col min="1029" max="1029" width="18.5546875" style="15" customWidth="1"/>
    <col min="1030" max="1030" width="20.33203125" style="15" customWidth="1"/>
    <col min="1031" max="1281" width="8.5546875" style="15"/>
    <col min="1282" max="1282" width="30.5546875" style="15" customWidth="1"/>
    <col min="1283" max="1283" width="21.33203125" style="15" customWidth="1"/>
    <col min="1284" max="1284" width="9.109375" style="15" customWidth="1"/>
    <col min="1285" max="1285" width="18.5546875" style="15" customWidth="1"/>
    <col min="1286" max="1286" width="20.33203125" style="15" customWidth="1"/>
    <col min="1287" max="1537" width="8.5546875" style="15"/>
    <col min="1538" max="1538" width="30.5546875" style="15" customWidth="1"/>
    <col min="1539" max="1539" width="21.33203125" style="15" customWidth="1"/>
    <col min="1540" max="1540" width="9.109375" style="15" customWidth="1"/>
    <col min="1541" max="1541" width="18.5546875" style="15" customWidth="1"/>
    <col min="1542" max="1542" width="20.33203125" style="15" customWidth="1"/>
    <col min="1543" max="1793" width="8.5546875" style="15"/>
    <col min="1794" max="1794" width="30.5546875" style="15" customWidth="1"/>
    <col min="1795" max="1795" width="21.33203125" style="15" customWidth="1"/>
    <col min="1796" max="1796" width="9.109375" style="15" customWidth="1"/>
    <col min="1797" max="1797" width="18.5546875" style="15" customWidth="1"/>
    <col min="1798" max="1798" width="20.33203125" style="15" customWidth="1"/>
    <col min="1799" max="2049" width="8.5546875" style="15"/>
    <col min="2050" max="2050" width="30.5546875" style="15" customWidth="1"/>
    <col min="2051" max="2051" width="21.33203125" style="15" customWidth="1"/>
    <col min="2052" max="2052" width="9.109375" style="15" customWidth="1"/>
    <col min="2053" max="2053" width="18.5546875" style="15" customWidth="1"/>
    <col min="2054" max="2054" width="20.33203125" style="15" customWidth="1"/>
    <col min="2055" max="2305" width="8.5546875" style="15"/>
    <col min="2306" max="2306" width="30.5546875" style="15" customWidth="1"/>
    <col min="2307" max="2307" width="21.33203125" style="15" customWidth="1"/>
    <col min="2308" max="2308" width="9.109375" style="15" customWidth="1"/>
    <col min="2309" max="2309" width="18.5546875" style="15" customWidth="1"/>
    <col min="2310" max="2310" width="20.33203125" style="15" customWidth="1"/>
    <col min="2311" max="2561" width="8.5546875" style="15"/>
    <col min="2562" max="2562" width="30.5546875" style="15" customWidth="1"/>
    <col min="2563" max="2563" width="21.33203125" style="15" customWidth="1"/>
    <col min="2564" max="2564" width="9.109375" style="15" customWidth="1"/>
    <col min="2565" max="2565" width="18.5546875" style="15" customWidth="1"/>
    <col min="2566" max="2566" width="20.33203125" style="15" customWidth="1"/>
    <col min="2567" max="2817" width="8.5546875" style="15"/>
    <col min="2818" max="2818" width="30.5546875" style="15" customWidth="1"/>
    <col min="2819" max="2819" width="21.33203125" style="15" customWidth="1"/>
    <col min="2820" max="2820" width="9.109375" style="15" customWidth="1"/>
    <col min="2821" max="2821" width="18.5546875" style="15" customWidth="1"/>
    <col min="2822" max="2822" width="20.33203125" style="15" customWidth="1"/>
    <col min="2823" max="3073" width="8.5546875" style="15"/>
    <col min="3074" max="3074" width="30.5546875" style="15" customWidth="1"/>
    <col min="3075" max="3075" width="21.33203125" style="15" customWidth="1"/>
    <col min="3076" max="3076" width="9.109375" style="15" customWidth="1"/>
    <col min="3077" max="3077" width="18.5546875" style="15" customWidth="1"/>
    <col min="3078" max="3078" width="20.33203125" style="15" customWidth="1"/>
    <col min="3079" max="3329" width="8.5546875" style="15"/>
    <col min="3330" max="3330" width="30.5546875" style="15" customWidth="1"/>
    <col min="3331" max="3331" width="21.33203125" style="15" customWidth="1"/>
    <col min="3332" max="3332" width="9.109375" style="15" customWidth="1"/>
    <col min="3333" max="3333" width="18.5546875" style="15" customWidth="1"/>
    <col min="3334" max="3334" width="20.33203125" style="15" customWidth="1"/>
    <col min="3335" max="3585" width="8.5546875" style="15"/>
    <col min="3586" max="3586" width="30.5546875" style="15" customWidth="1"/>
    <col min="3587" max="3587" width="21.33203125" style="15" customWidth="1"/>
    <col min="3588" max="3588" width="9.109375" style="15" customWidth="1"/>
    <col min="3589" max="3589" width="18.5546875" style="15" customWidth="1"/>
    <col min="3590" max="3590" width="20.33203125" style="15" customWidth="1"/>
    <col min="3591" max="3841" width="8.5546875" style="15"/>
    <col min="3842" max="3842" width="30.5546875" style="15" customWidth="1"/>
    <col min="3843" max="3843" width="21.33203125" style="15" customWidth="1"/>
    <col min="3844" max="3844" width="9.109375" style="15" customWidth="1"/>
    <col min="3845" max="3845" width="18.5546875" style="15" customWidth="1"/>
    <col min="3846" max="3846" width="20.33203125" style="15" customWidth="1"/>
    <col min="3847" max="4097" width="8.5546875" style="15"/>
    <col min="4098" max="4098" width="30.5546875" style="15" customWidth="1"/>
    <col min="4099" max="4099" width="21.33203125" style="15" customWidth="1"/>
    <col min="4100" max="4100" width="9.109375" style="15" customWidth="1"/>
    <col min="4101" max="4101" width="18.5546875" style="15" customWidth="1"/>
    <col min="4102" max="4102" width="20.33203125" style="15" customWidth="1"/>
    <col min="4103" max="4353" width="8.5546875" style="15"/>
    <col min="4354" max="4354" width="30.5546875" style="15" customWidth="1"/>
    <col min="4355" max="4355" width="21.33203125" style="15" customWidth="1"/>
    <col min="4356" max="4356" width="9.109375" style="15" customWidth="1"/>
    <col min="4357" max="4357" width="18.5546875" style="15" customWidth="1"/>
    <col min="4358" max="4358" width="20.33203125" style="15" customWidth="1"/>
    <col min="4359" max="4609" width="8.5546875" style="15"/>
    <col min="4610" max="4610" width="30.5546875" style="15" customWidth="1"/>
    <col min="4611" max="4611" width="21.33203125" style="15" customWidth="1"/>
    <col min="4612" max="4612" width="9.109375" style="15" customWidth="1"/>
    <col min="4613" max="4613" width="18.5546875" style="15" customWidth="1"/>
    <col min="4614" max="4614" width="20.33203125" style="15" customWidth="1"/>
    <col min="4615" max="4865" width="8.5546875" style="15"/>
    <col min="4866" max="4866" width="30.5546875" style="15" customWidth="1"/>
    <col min="4867" max="4867" width="21.33203125" style="15" customWidth="1"/>
    <col min="4868" max="4868" width="9.109375" style="15" customWidth="1"/>
    <col min="4869" max="4869" width="18.5546875" style="15" customWidth="1"/>
    <col min="4870" max="4870" width="20.33203125" style="15" customWidth="1"/>
    <col min="4871" max="5121" width="8.5546875" style="15"/>
    <col min="5122" max="5122" width="30.5546875" style="15" customWidth="1"/>
    <col min="5123" max="5123" width="21.33203125" style="15" customWidth="1"/>
    <col min="5124" max="5124" width="9.109375" style="15" customWidth="1"/>
    <col min="5125" max="5125" width="18.5546875" style="15" customWidth="1"/>
    <col min="5126" max="5126" width="20.33203125" style="15" customWidth="1"/>
    <col min="5127" max="5377" width="8.5546875" style="15"/>
    <col min="5378" max="5378" width="30.5546875" style="15" customWidth="1"/>
    <col min="5379" max="5379" width="21.33203125" style="15" customWidth="1"/>
    <col min="5380" max="5380" width="9.109375" style="15" customWidth="1"/>
    <col min="5381" max="5381" width="18.5546875" style="15" customWidth="1"/>
    <col min="5382" max="5382" width="20.33203125" style="15" customWidth="1"/>
    <col min="5383" max="5633" width="8.5546875" style="15"/>
    <col min="5634" max="5634" width="30.5546875" style="15" customWidth="1"/>
    <col min="5635" max="5635" width="21.33203125" style="15" customWidth="1"/>
    <col min="5636" max="5636" width="9.109375" style="15" customWidth="1"/>
    <col min="5637" max="5637" width="18.5546875" style="15" customWidth="1"/>
    <col min="5638" max="5638" width="20.33203125" style="15" customWidth="1"/>
    <col min="5639" max="5889" width="8.5546875" style="15"/>
    <col min="5890" max="5890" width="30.5546875" style="15" customWidth="1"/>
    <col min="5891" max="5891" width="21.33203125" style="15" customWidth="1"/>
    <col min="5892" max="5892" width="9.109375" style="15" customWidth="1"/>
    <col min="5893" max="5893" width="18.5546875" style="15" customWidth="1"/>
    <col min="5894" max="5894" width="20.33203125" style="15" customWidth="1"/>
    <col min="5895" max="6145" width="8.5546875" style="15"/>
    <col min="6146" max="6146" width="30.5546875" style="15" customWidth="1"/>
    <col min="6147" max="6147" width="21.33203125" style="15" customWidth="1"/>
    <col min="6148" max="6148" width="9.109375" style="15" customWidth="1"/>
    <col min="6149" max="6149" width="18.5546875" style="15" customWidth="1"/>
    <col min="6150" max="6150" width="20.33203125" style="15" customWidth="1"/>
    <col min="6151" max="6401" width="8.5546875" style="15"/>
    <col min="6402" max="6402" width="30.5546875" style="15" customWidth="1"/>
    <col min="6403" max="6403" width="21.33203125" style="15" customWidth="1"/>
    <col min="6404" max="6404" width="9.109375" style="15" customWidth="1"/>
    <col min="6405" max="6405" width="18.5546875" style="15" customWidth="1"/>
    <col min="6406" max="6406" width="20.33203125" style="15" customWidth="1"/>
    <col min="6407" max="6657" width="8.5546875" style="15"/>
    <col min="6658" max="6658" width="30.5546875" style="15" customWidth="1"/>
    <col min="6659" max="6659" width="21.33203125" style="15" customWidth="1"/>
    <col min="6660" max="6660" width="9.109375" style="15" customWidth="1"/>
    <col min="6661" max="6661" width="18.5546875" style="15" customWidth="1"/>
    <col min="6662" max="6662" width="20.33203125" style="15" customWidth="1"/>
    <col min="6663" max="6913" width="8.5546875" style="15"/>
    <col min="6914" max="6914" width="30.5546875" style="15" customWidth="1"/>
    <col min="6915" max="6915" width="21.33203125" style="15" customWidth="1"/>
    <col min="6916" max="6916" width="9.109375" style="15" customWidth="1"/>
    <col min="6917" max="6917" width="18.5546875" style="15" customWidth="1"/>
    <col min="6918" max="6918" width="20.33203125" style="15" customWidth="1"/>
    <col min="6919" max="7169" width="8.5546875" style="15"/>
    <col min="7170" max="7170" width="30.5546875" style="15" customWidth="1"/>
    <col min="7171" max="7171" width="21.33203125" style="15" customWidth="1"/>
    <col min="7172" max="7172" width="9.109375" style="15" customWidth="1"/>
    <col min="7173" max="7173" width="18.5546875" style="15" customWidth="1"/>
    <col min="7174" max="7174" width="20.33203125" style="15" customWidth="1"/>
    <col min="7175" max="7425" width="8.5546875" style="15"/>
    <col min="7426" max="7426" width="30.5546875" style="15" customWidth="1"/>
    <col min="7427" max="7427" width="21.33203125" style="15" customWidth="1"/>
    <col min="7428" max="7428" width="9.109375" style="15" customWidth="1"/>
    <col min="7429" max="7429" width="18.5546875" style="15" customWidth="1"/>
    <col min="7430" max="7430" width="20.33203125" style="15" customWidth="1"/>
    <col min="7431" max="7681" width="8.5546875" style="15"/>
    <col min="7682" max="7682" width="30.5546875" style="15" customWidth="1"/>
    <col min="7683" max="7683" width="21.33203125" style="15" customWidth="1"/>
    <col min="7684" max="7684" width="9.109375" style="15" customWidth="1"/>
    <col min="7685" max="7685" width="18.5546875" style="15" customWidth="1"/>
    <col min="7686" max="7686" width="20.33203125" style="15" customWidth="1"/>
    <col min="7687" max="7937" width="8.5546875" style="15"/>
    <col min="7938" max="7938" width="30.5546875" style="15" customWidth="1"/>
    <col min="7939" max="7939" width="21.33203125" style="15" customWidth="1"/>
    <col min="7940" max="7940" width="9.109375" style="15" customWidth="1"/>
    <col min="7941" max="7941" width="18.5546875" style="15" customWidth="1"/>
    <col min="7942" max="7942" width="20.33203125" style="15" customWidth="1"/>
    <col min="7943" max="8193" width="8.5546875" style="15"/>
    <col min="8194" max="8194" width="30.5546875" style="15" customWidth="1"/>
    <col min="8195" max="8195" width="21.33203125" style="15" customWidth="1"/>
    <col min="8196" max="8196" width="9.109375" style="15" customWidth="1"/>
    <col min="8197" max="8197" width="18.5546875" style="15" customWidth="1"/>
    <col min="8198" max="8198" width="20.33203125" style="15" customWidth="1"/>
    <col min="8199" max="8449" width="8.5546875" style="15"/>
    <col min="8450" max="8450" width="30.5546875" style="15" customWidth="1"/>
    <col min="8451" max="8451" width="21.33203125" style="15" customWidth="1"/>
    <col min="8452" max="8452" width="9.109375" style="15" customWidth="1"/>
    <col min="8453" max="8453" width="18.5546875" style="15" customWidth="1"/>
    <col min="8454" max="8454" width="20.33203125" style="15" customWidth="1"/>
    <col min="8455" max="8705" width="8.5546875" style="15"/>
    <col min="8706" max="8706" width="30.5546875" style="15" customWidth="1"/>
    <col min="8707" max="8707" width="21.33203125" style="15" customWidth="1"/>
    <col min="8708" max="8708" width="9.109375" style="15" customWidth="1"/>
    <col min="8709" max="8709" width="18.5546875" style="15" customWidth="1"/>
    <col min="8710" max="8710" width="20.33203125" style="15" customWidth="1"/>
    <col min="8711" max="8961" width="8.5546875" style="15"/>
    <col min="8962" max="8962" width="30.5546875" style="15" customWidth="1"/>
    <col min="8963" max="8963" width="21.33203125" style="15" customWidth="1"/>
    <col min="8964" max="8964" width="9.109375" style="15" customWidth="1"/>
    <col min="8965" max="8965" width="18.5546875" style="15" customWidth="1"/>
    <col min="8966" max="8966" width="20.33203125" style="15" customWidth="1"/>
    <col min="8967" max="9217" width="8.5546875" style="15"/>
    <col min="9218" max="9218" width="30.5546875" style="15" customWidth="1"/>
    <col min="9219" max="9219" width="21.33203125" style="15" customWidth="1"/>
    <col min="9220" max="9220" width="9.109375" style="15" customWidth="1"/>
    <col min="9221" max="9221" width="18.5546875" style="15" customWidth="1"/>
    <col min="9222" max="9222" width="20.33203125" style="15" customWidth="1"/>
    <col min="9223" max="9473" width="8.5546875" style="15"/>
    <col min="9474" max="9474" width="30.5546875" style="15" customWidth="1"/>
    <col min="9475" max="9475" width="21.33203125" style="15" customWidth="1"/>
    <col min="9476" max="9476" width="9.109375" style="15" customWidth="1"/>
    <col min="9477" max="9477" width="18.5546875" style="15" customWidth="1"/>
    <col min="9478" max="9478" width="20.33203125" style="15" customWidth="1"/>
    <col min="9479" max="9729" width="8.5546875" style="15"/>
    <col min="9730" max="9730" width="30.5546875" style="15" customWidth="1"/>
    <col min="9731" max="9731" width="21.33203125" style="15" customWidth="1"/>
    <col min="9732" max="9732" width="9.109375" style="15" customWidth="1"/>
    <col min="9733" max="9733" width="18.5546875" style="15" customWidth="1"/>
    <col min="9734" max="9734" width="20.33203125" style="15" customWidth="1"/>
    <col min="9735" max="9985" width="8.5546875" style="15"/>
    <col min="9986" max="9986" width="30.5546875" style="15" customWidth="1"/>
    <col min="9987" max="9987" width="21.33203125" style="15" customWidth="1"/>
    <col min="9988" max="9988" width="9.109375" style="15" customWidth="1"/>
    <col min="9989" max="9989" width="18.5546875" style="15" customWidth="1"/>
    <col min="9990" max="9990" width="20.33203125" style="15" customWidth="1"/>
    <col min="9991" max="10241" width="8.5546875" style="15"/>
    <col min="10242" max="10242" width="30.5546875" style="15" customWidth="1"/>
    <col min="10243" max="10243" width="21.33203125" style="15" customWidth="1"/>
    <col min="10244" max="10244" width="9.109375" style="15" customWidth="1"/>
    <col min="10245" max="10245" width="18.5546875" style="15" customWidth="1"/>
    <col min="10246" max="10246" width="20.33203125" style="15" customWidth="1"/>
    <col min="10247" max="10497" width="8.5546875" style="15"/>
    <col min="10498" max="10498" width="30.5546875" style="15" customWidth="1"/>
    <col min="10499" max="10499" width="21.33203125" style="15" customWidth="1"/>
    <col min="10500" max="10500" width="9.109375" style="15" customWidth="1"/>
    <col min="10501" max="10501" width="18.5546875" style="15" customWidth="1"/>
    <col min="10502" max="10502" width="20.33203125" style="15" customWidth="1"/>
    <col min="10503" max="10753" width="8.5546875" style="15"/>
    <col min="10754" max="10754" width="30.5546875" style="15" customWidth="1"/>
    <col min="10755" max="10755" width="21.33203125" style="15" customWidth="1"/>
    <col min="10756" max="10756" width="9.109375" style="15" customWidth="1"/>
    <col min="10757" max="10757" width="18.5546875" style="15" customWidth="1"/>
    <col min="10758" max="10758" width="20.33203125" style="15" customWidth="1"/>
    <col min="10759" max="11009" width="8.5546875" style="15"/>
    <col min="11010" max="11010" width="30.5546875" style="15" customWidth="1"/>
    <col min="11011" max="11011" width="21.33203125" style="15" customWidth="1"/>
    <col min="11012" max="11012" width="9.109375" style="15" customWidth="1"/>
    <col min="11013" max="11013" width="18.5546875" style="15" customWidth="1"/>
    <col min="11014" max="11014" width="20.33203125" style="15" customWidth="1"/>
    <col min="11015" max="11265" width="8.5546875" style="15"/>
    <col min="11266" max="11266" width="30.5546875" style="15" customWidth="1"/>
    <col min="11267" max="11267" width="21.33203125" style="15" customWidth="1"/>
    <col min="11268" max="11268" width="9.109375" style="15" customWidth="1"/>
    <col min="11269" max="11269" width="18.5546875" style="15" customWidth="1"/>
    <col min="11270" max="11270" width="20.33203125" style="15" customWidth="1"/>
    <col min="11271" max="11521" width="8.5546875" style="15"/>
    <col min="11522" max="11522" width="30.5546875" style="15" customWidth="1"/>
    <col min="11523" max="11523" width="21.33203125" style="15" customWidth="1"/>
    <col min="11524" max="11524" width="9.109375" style="15" customWidth="1"/>
    <col min="11525" max="11525" width="18.5546875" style="15" customWidth="1"/>
    <col min="11526" max="11526" width="20.33203125" style="15" customWidth="1"/>
    <col min="11527" max="11777" width="8.5546875" style="15"/>
    <col min="11778" max="11778" width="30.5546875" style="15" customWidth="1"/>
    <col min="11779" max="11779" width="21.33203125" style="15" customWidth="1"/>
    <col min="11780" max="11780" width="9.109375" style="15" customWidth="1"/>
    <col min="11781" max="11781" width="18.5546875" style="15" customWidth="1"/>
    <col min="11782" max="11782" width="20.33203125" style="15" customWidth="1"/>
    <col min="11783" max="12033" width="8.5546875" style="15"/>
    <col min="12034" max="12034" width="30.5546875" style="15" customWidth="1"/>
    <col min="12035" max="12035" width="21.33203125" style="15" customWidth="1"/>
    <col min="12036" max="12036" width="9.109375" style="15" customWidth="1"/>
    <col min="12037" max="12037" width="18.5546875" style="15" customWidth="1"/>
    <col min="12038" max="12038" width="20.33203125" style="15" customWidth="1"/>
    <col min="12039" max="12289" width="8.5546875" style="15"/>
    <col min="12290" max="12290" width="30.5546875" style="15" customWidth="1"/>
    <col min="12291" max="12291" width="21.33203125" style="15" customWidth="1"/>
    <col min="12292" max="12292" width="9.109375" style="15" customWidth="1"/>
    <col min="12293" max="12293" width="18.5546875" style="15" customWidth="1"/>
    <col min="12294" max="12294" width="20.33203125" style="15" customWidth="1"/>
    <col min="12295" max="12545" width="8.5546875" style="15"/>
    <col min="12546" max="12546" width="30.5546875" style="15" customWidth="1"/>
    <col min="12547" max="12547" width="21.33203125" style="15" customWidth="1"/>
    <col min="12548" max="12548" width="9.109375" style="15" customWidth="1"/>
    <col min="12549" max="12549" width="18.5546875" style="15" customWidth="1"/>
    <col min="12550" max="12550" width="20.33203125" style="15" customWidth="1"/>
    <col min="12551" max="12801" width="8.5546875" style="15"/>
    <col min="12802" max="12802" width="30.5546875" style="15" customWidth="1"/>
    <col min="12803" max="12803" width="21.33203125" style="15" customWidth="1"/>
    <col min="12804" max="12804" width="9.109375" style="15" customWidth="1"/>
    <col min="12805" max="12805" width="18.5546875" style="15" customWidth="1"/>
    <col min="12806" max="12806" width="20.33203125" style="15" customWidth="1"/>
    <col min="12807" max="13057" width="8.5546875" style="15"/>
    <col min="13058" max="13058" width="30.5546875" style="15" customWidth="1"/>
    <col min="13059" max="13059" width="21.33203125" style="15" customWidth="1"/>
    <col min="13060" max="13060" width="9.109375" style="15" customWidth="1"/>
    <col min="13061" max="13061" width="18.5546875" style="15" customWidth="1"/>
    <col min="13062" max="13062" width="20.33203125" style="15" customWidth="1"/>
    <col min="13063" max="13313" width="8.5546875" style="15"/>
    <col min="13314" max="13314" width="30.5546875" style="15" customWidth="1"/>
    <col min="13315" max="13315" width="21.33203125" style="15" customWidth="1"/>
    <col min="13316" max="13316" width="9.109375" style="15" customWidth="1"/>
    <col min="13317" max="13317" width="18.5546875" style="15" customWidth="1"/>
    <col min="13318" max="13318" width="20.33203125" style="15" customWidth="1"/>
    <col min="13319" max="13569" width="8.5546875" style="15"/>
    <col min="13570" max="13570" width="30.5546875" style="15" customWidth="1"/>
    <col min="13571" max="13571" width="21.33203125" style="15" customWidth="1"/>
    <col min="13572" max="13572" width="9.109375" style="15" customWidth="1"/>
    <col min="13573" max="13573" width="18.5546875" style="15" customWidth="1"/>
    <col min="13574" max="13574" width="20.33203125" style="15" customWidth="1"/>
    <col min="13575" max="13825" width="8.5546875" style="15"/>
    <col min="13826" max="13826" width="30.5546875" style="15" customWidth="1"/>
    <col min="13827" max="13827" width="21.33203125" style="15" customWidth="1"/>
    <col min="13828" max="13828" width="9.109375" style="15" customWidth="1"/>
    <col min="13829" max="13829" width="18.5546875" style="15" customWidth="1"/>
    <col min="13830" max="13830" width="20.33203125" style="15" customWidth="1"/>
    <col min="13831" max="14081" width="8.5546875" style="15"/>
    <col min="14082" max="14082" width="30.5546875" style="15" customWidth="1"/>
    <col min="14083" max="14083" width="21.33203125" style="15" customWidth="1"/>
    <col min="14084" max="14084" width="9.109375" style="15" customWidth="1"/>
    <col min="14085" max="14085" width="18.5546875" style="15" customWidth="1"/>
    <col min="14086" max="14086" width="20.33203125" style="15" customWidth="1"/>
    <col min="14087" max="14337" width="8.5546875" style="15"/>
    <col min="14338" max="14338" width="30.5546875" style="15" customWidth="1"/>
    <col min="14339" max="14339" width="21.33203125" style="15" customWidth="1"/>
    <col min="14340" max="14340" width="9.109375" style="15" customWidth="1"/>
    <col min="14341" max="14341" width="18.5546875" style="15" customWidth="1"/>
    <col min="14342" max="14342" width="20.33203125" style="15" customWidth="1"/>
    <col min="14343" max="14593" width="8.5546875" style="15"/>
    <col min="14594" max="14594" width="30.5546875" style="15" customWidth="1"/>
    <col min="14595" max="14595" width="21.33203125" style="15" customWidth="1"/>
    <col min="14596" max="14596" width="9.109375" style="15" customWidth="1"/>
    <col min="14597" max="14597" width="18.5546875" style="15" customWidth="1"/>
    <col min="14598" max="14598" width="20.33203125" style="15" customWidth="1"/>
    <col min="14599" max="14849" width="8.5546875" style="15"/>
    <col min="14850" max="14850" width="30.5546875" style="15" customWidth="1"/>
    <col min="14851" max="14851" width="21.33203125" style="15" customWidth="1"/>
    <col min="14852" max="14852" width="9.109375" style="15" customWidth="1"/>
    <col min="14853" max="14853" width="18.5546875" style="15" customWidth="1"/>
    <col min="14854" max="14854" width="20.33203125" style="15" customWidth="1"/>
    <col min="14855" max="15105" width="8.5546875" style="15"/>
    <col min="15106" max="15106" width="30.5546875" style="15" customWidth="1"/>
    <col min="15107" max="15107" width="21.33203125" style="15" customWidth="1"/>
    <col min="15108" max="15108" width="9.109375" style="15" customWidth="1"/>
    <col min="15109" max="15109" width="18.5546875" style="15" customWidth="1"/>
    <col min="15110" max="15110" width="20.33203125" style="15" customWidth="1"/>
    <col min="15111" max="15361" width="8.5546875" style="15"/>
    <col min="15362" max="15362" width="30.5546875" style="15" customWidth="1"/>
    <col min="15363" max="15363" width="21.33203125" style="15" customWidth="1"/>
    <col min="15364" max="15364" width="9.109375" style="15" customWidth="1"/>
    <col min="15365" max="15365" width="18.5546875" style="15" customWidth="1"/>
    <col min="15366" max="15366" width="20.33203125" style="15" customWidth="1"/>
    <col min="15367" max="15617" width="8.5546875" style="15"/>
    <col min="15618" max="15618" width="30.5546875" style="15" customWidth="1"/>
    <col min="15619" max="15619" width="21.33203125" style="15" customWidth="1"/>
    <col min="15620" max="15620" width="9.109375" style="15" customWidth="1"/>
    <col min="15621" max="15621" width="18.5546875" style="15" customWidth="1"/>
    <col min="15622" max="15622" width="20.33203125" style="15" customWidth="1"/>
    <col min="15623" max="15873" width="8.5546875" style="15"/>
    <col min="15874" max="15874" width="30.5546875" style="15" customWidth="1"/>
    <col min="15875" max="15875" width="21.33203125" style="15" customWidth="1"/>
    <col min="15876" max="15876" width="9.109375" style="15" customWidth="1"/>
    <col min="15877" max="15877" width="18.5546875" style="15" customWidth="1"/>
    <col min="15878" max="15878" width="20.33203125" style="15" customWidth="1"/>
    <col min="15879" max="16129" width="8.5546875" style="15"/>
    <col min="16130" max="16130" width="30.5546875" style="15" customWidth="1"/>
    <col min="16131" max="16131" width="21.33203125" style="15" customWidth="1"/>
    <col min="16132" max="16132" width="9.109375" style="15" customWidth="1"/>
    <col min="16133" max="16133" width="18.5546875" style="15" customWidth="1"/>
    <col min="16134" max="16134" width="20.33203125" style="15" customWidth="1"/>
    <col min="16135" max="16382" width="8.5546875" style="15"/>
    <col min="16383" max="16384" width="6.5546875" style="15" customWidth="1"/>
  </cols>
  <sheetData>
    <row r="1" spans="1:16">
      <c r="A1" s="16" t="s">
        <v>12244</v>
      </c>
      <c r="B1" s="16" t="s">
        <v>903</v>
      </c>
      <c r="C1" s="16" t="s">
        <v>13088</v>
      </c>
      <c r="D1" s="16" t="s">
        <v>12245</v>
      </c>
      <c r="E1" s="16" t="s">
        <v>12246</v>
      </c>
      <c r="F1" s="18" t="s">
        <v>1577</v>
      </c>
      <c r="G1" s="19" t="s">
        <v>13089</v>
      </c>
      <c r="H1" s="20" t="s">
        <v>12268</v>
      </c>
      <c r="I1" s="20" t="s">
        <v>12269</v>
      </c>
      <c r="J1" s="20" t="s">
        <v>12270</v>
      </c>
      <c r="K1" s="20" t="s">
        <v>12271</v>
      </c>
      <c r="M1" s="20" t="s">
        <v>12268</v>
      </c>
      <c r="N1" s="20" t="s">
        <v>12269</v>
      </c>
      <c r="O1" s="20" t="s">
        <v>12270</v>
      </c>
      <c r="P1" s="20" t="s">
        <v>12271</v>
      </c>
    </row>
    <row r="2" spans="1:16">
      <c r="A2" s="21"/>
      <c r="B2" s="22" t="s">
        <v>13090</v>
      </c>
      <c r="C2" s="22" t="s">
        <v>13091</v>
      </c>
      <c r="D2" s="22"/>
      <c r="E2" s="23" t="s">
        <v>13092</v>
      </c>
      <c r="F2" s="22"/>
      <c r="G2" s="24" t="str">
        <f t="shared" ref="G2:G33" si="0">IF(F2="",IF(C2="","-",C2),VLOOKUP(F2,$C:$G,5,FALSE)&amp;"&gt;&gt;"&amp;C2)</f>
        <v>IG Domains</v>
      </c>
      <c r="H2" s="17"/>
      <c r="I2" s="17"/>
      <c r="J2" s="17"/>
      <c r="K2" s="17"/>
      <c r="M2" s="17"/>
      <c r="N2" s="17"/>
      <c r="O2" s="17"/>
      <c r="P2" s="17"/>
    </row>
    <row r="3" spans="1:16" ht="31.5">
      <c r="A3" s="21"/>
      <c r="B3" s="22" t="s">
        <v>13093</v>
      </c>
      <c r="C3" s="22" t="s">
        <v>13093</v>
      </c>
      <c r="D3" s="22"/>
      <c r="E3" s="23" t="s">
        <v>13094</v>
      </c>
      <c r="F3" s="22" t="s">
        <v>13095</v>
      </c>
      <c r="G3" s="24" t="str">
        <f t="shared" si="0"/>
        <v>IG Domains&gt;&gt;Customer Data</v>
      </c>
      <c r="H3" s="17"/>
      <c r="I3" s="17"/>
      <c r="J3" s="17"/>
      <c r="K3" s="17"/>
      <c r="M3" s="17"/>
      <c r="N3" s="17"/>
      <c r="O3" s="17"/>
      <c r="P3" s="17"/>
    </row>
    <row r="4" spans="1:16">
      <c r="A4" s="21"/>
      <c r="B4" s="22" t="s">
        <v>13096</v>
      </c>
      <c r="C4" s="22" t="s">
        <v>13096</v>
      </c>
      <c r="D4" s="22"/>
      <c r="E4" s="23" t="s">
        <v>13097</v>
      </c>
      <c r="F4" s="22" t="s">
        <v>13095</v>
      </c>
      <c r="G4" s="24" t="str">
        <f t="shared" si="0"/>
        <v>IG Domains&gt;&gt;Product and Service Data</v>
      </c>
      <c r="H4" s="17"/>
      <c r="I4" s="17"/>
      <c r="J4" s="17"/>
      <c r="K4" s="17"/>
      <c r="M4" s="17"/>
      <c r="N4" s="17"/>
      <c r="O4" s="17"/>
      <c r="P4" s="17"/>
    </row>
    <row r="5" spans="1:16" ht="31.5">
      <c r="A5" s="21"/>
      <c r="B5" s="22" t="s">
        <v>13098</v>
      </c>
      <c r="C5" s="22" t="s">
        <v>13099</v>
      </c>
      <c r="D5" s="22"/>
      <c r="E5" s="23" t="s">
        <v>13100</v>
      </c>
      <c r="F5" s="22" t="s">
        <v>13101</v>
      </c>
      <c r="G5" s="24" t="str">
        <f t="shared" si="0"/>
        <v>IG Domains&gt;&gt;Customer Data&gt;&gt;KYC</v>
      </c>
      <c r="H5" s="17"/>
      <c r="I5" s="17"/>
      <c r="J5" s="17"/>
      <c r="K5" s="17"/>
      <c r="M5" s="17"/>
      <c r="N5" s="17"/>
      <c r="O5" s="17"/>
      <c r="P5" s="17"/>
    </row>
    <row r="6" spans="1:16" ht="31.5">
      <c r="A6" s="21"/>
      <c r="B6" s="22" t="s">
        <v>13102</v>
      </c>
      <c r="C6" s="22" t="s">
        <v>13103</v>
      </c>
      <c r="D6" s="22"/>
      <c r="E6" s="23" t="s">
        <v>13104</v>
      </c>
      <c r="F6" s="22" t="s">
        <v>13101</v>
      </c>
      <c r="G6" s="24" t="str">
        <f t="shared" si="0"/>
        <v xml:space="preserve">IG Domains&gt;&gt;Customer Data&gt;&gt;Cust. Marketing Info. Ut. </v>
      </c>
      <c r="H6" s="17"/>
      <c r="I6" s="17"/>
      <c r="J6" s="17"/>
      <c r="K6" s="17"/>
      <c r="M6" s="17"/>
      <c r="N6" s="17"/>
      <c r="O6" s="17"/>
      <c r="P6" s="17"/>
    </row>
    <row r="7" spans="1:16">
      <c r="A7" s="21"/>
      <c r="B7" s="26" t="s">
        <v>13105</v>
      </c>
      <c r="C7" s="22"/>
      <c r="D7" s="22"/>
      <c r="E7" s="23"/>
      <c r="F7" s="22"/>
      <c r="G7" s="24" t="str">
        <f t="shared" si="0"/>
        <v>-</v>
      </c>
      <c r="H7" s="17"/>
      <c r="I7" s="17"/>
      <c r="J7" s="17"/>
      <c r="K7" s="17"/>
      <c r="M7" s="17"/>
      <c r="N7" s="17"/>
      <c r="O7" s="17"/>
      <c r="P7" s="17"/>
    </row>
    <row r="8" spans="1:16">
      <c r="A8" s="21"/>
      <c r="B8" s="27" t="s">
        <v>13106</v>
      </c>
      <c r="C8" s="22"/>
      <c r="D8" s="22"/>
      <c r="E8" s="23"/>
      <c r="F8" s="22"/>
      <c r="G8" s="24" t="str">
        <f t="shared" si="0"/>
        <v>-</v>
      </c>
      <c r="H8" s="17"/>
      <c r="I8" s="17"/>
      <c r="J8" s="17"/>
      <c r="K8" s="17"/>
      <c r="M8" s="17"/>
      <c r="N8" s="17"/>
      <c r="O8" s="17"/>
      <c r="P8" s="17"/>
    </row>
    <row r="9" spans="1:16">
      <c r="A9" s="21"/>
      <c r="B9" s="28" t="s">
        <v>13107</v>
      </c>
      <c r="C9" s="22"/>
      <c r="D9" s="22"/>
      <c r="E9" s="23"/>
      <c r="F9" s="22"/>
      <c r="G9" s="24" t="str">
        <f t="shared" si="0"/>
        <v>-</v>
      </c>
      <c r="H9" s="17"/>
      <c r="I9" s="17"/>
      <c r="J9" s="17"/>
      <c r="K9" s="17"/>
      <c r="M9" s="17"/>
      <c r="N9" s="17"/>
      <c r="O9" s="17"/>
      <c r="P9" s="17"/>
    </row>
    <row r="10" spans="1:16">
      <c r="A10" s="21"/>
      <c r="B10" s="27" t="s">
        <v>13108</v>
      </c>
      <c r="C10" s="22"/>
      <c r="D10" s="22"/>
      <c r="E10" s="23"/>
      <c r="F10" s="22"/>
      <c r="G10" s="24" t="str">
        <f t="shared" si="0"/>
        <v>-</v>
      </c>
      <c r="H10" s="17"/>
      <c r="I10" s="17"/>
      <c r="J10" s="17"/>
      <c r="K10" s="17"/>
      <c r="M10" s="17"/>
      <c r="N10" s="17"/>
      <c r="O10" s="17"/>
      <c r="P10" s="17"/>
    </row>
    <row r="11" spans="1:16">
      <c r="A11" s="21"/>
      <c r="B11" s="28" t="s">
        <v>13109</v>
      </c>
      <c r="C11" s="22"/>
      <c r="D11" s="22"/>
      <c r="E11" s="23"/>
      <c r="F11" s="22"/>
      <c r="G11" s="24" t="str">
        <f t="shared" si="0"/>
        <v>-</v>
      </c>
      <c r="H11" s="17"/>
      <c r="I11" s="17"/>
      <c r="J11" s="17"/>
      <c r="K11" s="17"/>
      <c r="M11" s="17"/>
      <c r="N11" s="17"/>
      <c r="O11" s="17"/>
      <c r="P11" s="17"/>
    </row>
    <row r="12" spans="1:16">
      <c r="A12" s="21"/>
      <c r="B12" s="27" t="s">
        <v>13110</v>
      </c>
      <c r="C12" s="22"/>
      <c r="D12" s="22"/>
      <c r="E12" s="23"/>
      <c r="F12" s="22"/>
      <c r="G12" s="24" t="str">
        <f t="shared" si="0"/>
        <v>-</v>
      </c>
      <c r="H12" s="17"/>
      <c r="I12" s="17"/>
      <c r="J12" s="17"/>
      <c r="K12" s="17"/>
      <c r="M12" s="17"/>
      <c r="N12" s="17"/>
      <c r="O12" s="17"/>
      <c r="P12" s="17"/>
    </row>
    <row r="13" spans="1:16">
      <c r="A13" s="21"/>
      <c r="B13" s="22"/>
      <c r="C13" s="22"/>
      <c r="D13" s="22"/>
      <c r="E13" s="23"/>
      <c r="F13" s="22"/>
      <c r="G13" s="24" t="str">
        <f t="shared" si="0"/>
        <v>-</v>
      </c>
      <c r="H13" s="17"/>
      <c r="I13" s="17"/>
      <c r="J13" s="17"/>
      <c r="K13" s="17"/>
      <c r="M13" s="17"/>
      <c r="N13" s="17"/>
      <c r="O13" s="17"/>
      <c r="P13" s="17"/>
    </row>
    <row r="14" spans="1:16">
      <c r="A14" s="21"/>
      <c r="B14" s="22"/>
      <c r="C14" s="22"/>
      <c r="D14" s="22"/>
      <c r="E14" s="23"/>
      <c r="F14" s="22"/>
      <c r="G14" s="24" t="str">
        <f t="shared" si="0"/>
        <v>-</v>
      </c>
      <c r="H14" s="17"/>
      <c r="I14" s="17"/>
      <c r="J14" s="17"/>
      <c r="K14" s="17"/>
      <c r="M14" s="17"/>
      <c r="N14" s="17"/>
      <c r="O14" s="17"/>
      <c r="P14" s="17"/>
    </row>
    <row r="15" spans="1:16">
      <c r="A15" s="21"/>
      <c r="B15" s="22"/>
      <c r="C15" s="22"/>
      <c r="D15" s="22"/>
      <c r="E15" s="23"/>
      <c r="F15" s="22"/>
      <c r="G15" s="24" t="str">
        <f t="shared" si="0"/>
        <v>-</v>
      </c>
      <c r="H15" s="17"/>
      <c r="I15" s="17"/>
      <c r="J15" s="17"/>
      <c r="K15" s="17"/>
      <c r="M15" s="17"/>
      <c r="N15" s="17"/>
      <c r="O15" s="17"/>
      <c r="P15" s="17"/>
    </row>
    <row r="16" spans="1:16">
      <c r="A16" s="21"/>
      <c r="B16" s="22"/>
      <c r="C16" s="22"/>
      <c r="D16" s="22"/>
      <c r="E16" s="23"/>
      <c r="F16" s="22"/>
      <c r="G16" s="24" t="str">
        <f t="shared" si="0"/>
        <v>-</v>
      </c>
      <c r="H16" s="17"/>
      <c r="I16" s="17"/>
      <c r="J16" s="17"/>
      <c r="K16" s="17"/>
      <c r="M16" s="17"/>
      <c r="N16" s="17"/>
      <c r="O16" s="17"/>
      <c r="P16" s="17"/>
    </row>
    <row r="17" spans="1:16">
      <c r="A17" s="21"/>
      <c r="B17" s="22"/>
      <c r="C17" s="22"/>
      <c r="D17" s="22"/>
      <c r="E17" s="23"/>
      <c r="F17" s="22"/>
      <c r="G17" s="24" t="str">
        <f t="shared" si="0"/>
        <v>-</v>
      </c>
      <c r="H17" s="17"/>
      <c r="I17" s="17"/>
      <c r="J17" s="17"/>
      <c r="K17" s="17"/>
      <c r="M17" s="17"/>
      <c r="N17" s="17"/>
      <c r="O17" s="17"/>
      <c r="P17" s="17"/>
    </row>
    <row r="18" spans="1:16">
      <c r="A18" s="21"/>
      <c r="B18" s="22"/>
      <c r="C18" s="22"/>
      <c r="D18" s="22"/>
      <c r="E18" s="23"/>
      <c r="F18" s="22"/>
      <c r="G18" s="24" t="str">
        <f t="shared" si="0"/>
        <v>-</v>
      </c>
      <c r="H18" s="17"/>
      <c r="I18" s="17"/>
      <c r="J18" s="17"/>
      <c r="K18" s="17"/>
      <c r="M18" s="17"/>
      <c r="N18" s="17"/>
      <c r="O18" s="17"/>
      <c r="P18" s="17"/>
    </row>
    <row r="19" spans="1:16">
      <c r="A19" s="21"/>
      <c r="B19" s="22"/>
      <c r="C19" s="22"/>
      <c r="D19" s="22"/>
      <c r="E19" s="23"/>
      <c r="F19" s="22"/>
      <c r="G19" s="24" t="str">
        <f t="shared" si="0"/>
        <v>-</v>
      </c>
      <c r="H19" s="17"/>
      <c r="I19" s="17"/>
      <c r="J19" s="17"/>
      <c r="K19" s="17"/>
      <c r="M19" s="17"/>
      <c r="N19" s="17"/>
      <c r="O19" s="17"/>
      <c r="P19" s="17"/>
    </row>
    <row r="20" spans="1:16">
      <c r="A20" s="21"/>
      <c r="B20" s="22"/>
      <c r="C20" s="22"/>
      <c r="D20" s="22"/>
      <c r="E20" s="23"/>
      <c r="F20" s="22"/>
      <c r="G20" s="24" t="str">
        <f t="shared" si="0"/>
        <v>-</v>
      </c>
      <c r="H20" s="17"/>
      <c r="I20" s="17"/>
      <c r="J20" s="17"/>
      <c r="K20" s="17"/>
      <c r="M20" s="17"/>
      <c r="N20" s="17"/>
      <c r="O20" s="17"/>
      <c r="P20" s="17"/>
    </row>
    <row r="21" spans="1:16">
      <c r="A21" s="21"/>
      <c r="B21" s="22"/>
      <c r="C21" s="22"/>
      <c r="D21" s="22"/>
      <c r="E21" s="23"/>
      <c r="F21" s="22"/>
      <c r="G21" s="24" t="str">
        <f t="shared" si="0"/>
        <v>-</v>
      </c>
      <c r="H21" s="17"/>
      <c r="I21" s="17"/>
      <c r="J21" s="17"/>
      <c r="K21" s="17"/>
      <c r="M21" s="17"/>
      <c r="N21" s="17"/>
      <c r="O21" s="17"/>
      <c r="P21" s="17"/>
    </row>
    <row r="22" spans="1:16">
      <c r="A22" s="21"/>
      <c r="B22" s="22"/>
      <c r="C22" s="22"/>
      <c r="D22" s="22"/>
      <c r="E22" s="23"/>
      <c r="F22" s="22"/>
      <c r="G22" s="24" t="str">
        <f t="shared" si="0"/>
        <v>-</v>
      </c>
      <c r="H22" s="17"/>
      <c r="I22" s="17"/>
      <c r="J22" s="17"/>
      <c r="K22" s="17"/>
      <c r="M22" s="17"/>
      <c r="N22" s="17"/>
      <c r="O22" s="17"/>
      <c r="P22" s="17"/>
    </row>
    <row r="23" spans="1:16">
      <c r="A23" s="21"/>
      <c r="B23" s="22"/>
      <c r="C23" s="22"/>
      <c r="D23" s="22"/>
      <c r="E23" s="23"/>
      <c r="F23" s="22"/>
      <c r="G23" s="24" t="str">
        <f t="shared" si="0"/>
        <v>-</v>
      </c>
      <c r="H23" s="17"/>
      <c r="I23" s="17"/>
      <c r="J23" s="17"/>
      <c r="K23" s="17"/>
      <c r="M23" s="17"/>
      <c r="N23" s="17"/>
      <c r="O23" s="17"/>
      <c r="P23" s="17"/>
    </row>
    <row r="24" spans="1:16">
      <c r="A24" s="21"/>
      <c r="B24" s="22"/>
      <c r="C24" s="22"/>
      <c r="D24" s="22"/>
      <c r="E24" s="23"/>
      <c r="F24" s="22"/>
      <c r="G24" s="24" t="str">
        <f t="shared" si="0"/>
        <v>-</v>
      </c>
      <c r="H24" s="17"/>
      <c r="I24" s="17"/>
      <c r="J24" s="17"/>
      <c r="K24" s="17"/>
      <c r="M24" s="17"/>
      <c r="N24" s="17"/>
      <c r="O24" s="17"/>
      <c r="P24" s="17"/>
    </row>
    <row r="25" spans="1:16">
      <c r="A25" s="21"/>
      <c r="B25" s="22"/>
      <c r="C25" s="22"/>
      <c r="D25" s="22"/>
      <c r="E25" s="23"/>
      <c r="F25" s="22"/>
      <c r="G25" s="24" t="str">
        <f t="shared" si="0"/>
        <v>-</v>
      </c>
      <c r="H25" s="17"/>
      <c r="I25" s="17"/>
      <c r="J25" s="17"/>
      <c r="K25" s="17"/>
      <c r="M25" s="17"/>
      <c r="N25" s="17"/>
      <c r="O25" s="17"/>
      <c r="P25" s="17"/>
    </row>
    <row r="26" spans="1:16">
      <c r="A26" s="21"/>
      <c r="B26" s="22"/>
      <c r="C26" s="22"/>
      <c r="D26" s="22"/>
      <c r="E26" s="23"/>
      <c r="F26" s="22"/>
      <c r="G26" s="24" t="str">
        <f t="shared" si="0"/>
        <v>-</v>
      </c>
      <c r="H26" s="17"/>
      <c r="I26" s="17"/>
      <c r="J26" s="17"/>
      <c r="K26" s="17"/>
      <c r="M26" s="17"/>
      <c r="N26" s="17"/>
      <c r="O26" s="17"/>
      <c r="P26" s="17"/>
    </row>
    <row r="27" spans="1:16">
      <c r="A27" s="21"/>
      <c r="B27" s="22"/>
      <c r="C27" s="22"/>
      <c r="D27" s="22"/>
      <c r="E27" s="23"/>
      <c r="F27" s="22"/>
      <c r="G27" s="24" t="str">
        <f t="shared" si="0"/>
        <v>-</v>
      </c>
      <c r="H27" s="17"/>
      <c r="I27" s="17"/>
      <c r="J27" s="17"/>
      <c r="K27" s="17"/>
      <c r="M27" s="17"/>
      <c r="N27" s="17"/>
      <c r="O27" s="17"/>
      <c r="P27" s="17"/>
    </row>
    <row r="28" spans="1:16">
      <c r="A28" s="21"/>
      <c r="B28" s="22"/>
      <c r="C28" s="22"/>
      <c r="D28" s="22"/>
      <c r="E28" s="23"/>
      <c r="F28" s="22"/>
      <c r="G28" s="24" t="str">
        <f t="shared" si="0"/>
        <v>-</v>
      </c>
      <c r="H28" s="17"/>
      <c r="I28" s="17"/>
      <c r="J28" s="17"/>
      <c r="K28" s="17"/>
      <c r="M28" s="17"/>
      <c r="N28" s="17"/>
      <c r="O28" s="17"/>
      <c r="P28" s="17"/>
    </row>
    <row r="29" spans="1:16">
      <c r="A29" s="21"/>
      <c r="B29" s="22"/>
      <c r="C29" s="22"/>
      <c r="D29" s="22"/>
      <c r="E29" s="23"/>
      <c r="F29" s="22"/>
      <c r="G29" s="24" t="str">
        <f t="shared" si="0"/>
        <v>-</v>
      </c>
      <c r="H29" s="17"/>
      <c r="I29" s="17"/>
      <c r="J29" s="17"/>
      <c r="K29" s="17"/>
      <c r="M29" s="17"/>
      <c r="N29" s="17"/>
      <c r="O29" s="17"/>
      <c r="P29" s="17"/>
    </row>
    <row r="30" spans="1:16">
      <c r="A30" s="21"/>
      <c r="B30" s="22"/>
      <c r="C30" s="22"/>
      <c r="D30" s="22"/>
      <c r="E30" s="23"/>
      <c r="F30" s="22"/>
      <c r="G30" s="24" t="str">
        <f t="shared" si="0"/>
        <v>-</v>
      </c>
      <c r="H30" s="17"/>
      <c r="I30" s="17"/>
      <c r="J30" s="17"/>
      <c r="K30" s="17"/>
      <c r="M30" s="17"/>
      <c r="N30" s="17"/>
      <c r="O30" s="17"/>
      <c r="P30" s="17"/>
    </row>
    <row r="31" spans="1:16">
      <c r="A31" s="21"/>
      <c r="B31" s="22"/>
      <c r="C31" s="22"/>
      <c r="D31" s="22"/>
      <c r="E31" s="23"/>
      <c r="F31" s="22"/>
      <c r="G31" s="24" t="str">
        <f t="shared" si="0"/>
        <v>-</v>
      </c>
      <c r="H31" s="17"/>
      <c r="I31" s="17"/>
      <c r="J31" s="17"/>
      <c r="K31" s="17"/>
      <c r="M31" s="17"/>
      <c r="N31" s="17"/>
      <c r="O31" s="17"/>
      <c r="P31" s="17"/>
    </row>
    <row r="32" spans="1:16">
      <c r="A32" s="21"/>
      <c r="B32" s="22"/>
      <c r="C32" s="22"/>
      <c r="D32" s="22"/>
      <c r="E32" s="23"/>
      <c r="F32" s="22"/>
      <c r="G32" s="24" t="str">
        <f t="shared" si="0"/>
        <v>-</v>
      </c>
      <c r="H32" s="17"/>
      <c r="I32" s="17"/>
      <c r="J32" s="17"/>
      <c r="K32" s="17"/>
      <c r="M32" s="17"/>
      <c r="N32" s="17"/>
      <c r="O32" s="17"/>
      <c r="P32" s="17"/>
    </row>
    <row r="33" spans="1:16">
      <c r="A33" s="21"/>
      <c r="B33" s="22"/>
      <c r="C33" s="22"/>
      <c r="D33" s="22"/>
      <c r="E33" s="23"/>
      <c r="F33" s="22"/>
      <c r="G33" s="24" t="str">
        <f t="shared" si="0"/>
        <v>-</v>
      </c>
      <c r="H33" s="17"/>
      <c r="I33" s="17"/>
      <c r="J33" s="17"/>
      <c r="K33" s="17"/>
      <c r="M33" s="17"/>
      <c r="N33" s="17"/>
      <c r="O33" s="17"/>
      <c r="P33" s="17"/>
    </row>
    <row r="34" spans="1:16">
      <c r="A34" s="21"/>
      <c r="B34" s="22"/>
      <c r="C34" s="22"/>
      <c r="D34" s="22"/>
      <c r="E34" s="23"/>
      <c r="F34" s="22"/>
      <c r="G34" s="24" t="str">
        <f t="shared" ref="G34:G65" si="1">IF(F34="",IF(C34="","-",C34),VLOOKUP(F34,$C:$G,5,FALSE)&amp;"&gt;&gt;"&amp;C34)</f>
        <v>-</v>
      </c>
      <c r="H34" s="17"/>
      <c r="I34" s="17"/>
      <c r="J34" s="17"/>
      <c r="K34" s="17"/>
      <c r="M34" s="17"/>
      <c r="N34" s="17"/>
      <c r="O34" s="17"/>
      <c r="P34" s="17"/>
    </row>
    <row r="35" spans="1:16">
      <c r="A35" s="21"/>
      <c r="B35" s="22"/>
      <c r="C35" s="22"/>
      <c r="D35" s="22"/>
      <c r="E35" s="23"/>
      <c r="F35" s="22"/>
      <c r="G35" s="24" t="str">
        <f t="shared" si="1"/>
        <v>-</v>
      </c>
      <c r="H35" s="17"/>
      <c r="I35" s="17"/>
      <c r="J35" s="17"/>
      <c r="K35" s="17"/>
      <c r="M35" s="17"/>
      <c r="N35" s="17"/>
      <c r="O35" s="17"/>
      <c r="P35" s="17"/>
    </row>
    <row r="36" spans="1:16">
      <c r="A36" s="21"/>
      <c r="B36" s="22"/>
      <c r="C36" s="22"/>
      <c r="D36" s="22"/>
      <c r="E36" s="23"/>
      <c r="F36" s="22"/>
      <c r="G36" s="24" t="str">
        <f t="shared" si="1"/>
        <v>-</v>
      </c>
      <c r="H36" s="17"/>
      <c r="I36" s="17"/>
      <c r="J36" s="17"/>
      <c r="K36" s="17"/>
      <c r="M36" s="17"/>
      <c r="N36" s="17"/>
      <c r="O36" s="17"/>
      <c r="P36" s="17"/>
    </row>
    <row r="37" spans="1:16">
      <c r="A37" s="21"/>
      <c r="B37" s="22"/>
      <c r="C37" s="22"/>
      <c r="D37" s="22"/>
      <c r="E37" s="23"/>
      <c r="F37" s="22"/>
      <c r="G37" s="24" t="str">
        <f t="shared" si="1"/>
        <v>-</v>
      </c>
      <c r="H37" s="17"/>
      <c r="I37" s="17"/>
      <c r="J37" s="17"/>
      <c r="K37" s="17"/>
      <c r="M37" s="17"/>
      <c r="N37" s="17"/>
      <c r="O37" s="17"/>
      <c r="P37" s="17"/>
    </row>
    <row r="38" spans="1:16">
      <c r="A38" s="21"/>
      <c r="B38" s="22"/>
      <c r="C38" s="22"/>
      <c r="D38" s="22"/>
      <c r="E38" s="23"/>
      <c r="F38" s="22"/>
      <c r="G38" s="24" t="str">
        <f t="shared" si="1"/>
        <v>-</v>
      </c>
      <c r="H38" s="17"/>
      <c r="I38" s="17"/>
      <c r="J38" s="17"/>
      <c r="K38" s="17"/>
      <c r="M38" s="17"/>
      <c r="N38" s="17"/>
      <c r="O38" s="17"/>
      <c r="P38" s="17"/>
    </row>
    <row r="39" spans="1:16">
      <c r="A39" s="21"/>
      <c r="B39" s="22"/>
      <c r="C39" s="22"/>
      <c r="D39" s="22"/>
      <c r="E39" s="23"/>
      <c r="F39" s="22"/>
      <c r="G39" s="24" t="str">
        <f t="shared" si="1"/>
        <v>-</v>
      </c>
      <c r="H39" s="17"/>
      <c r="I39" s="17"/>
      <c r="J39" s="17"/>
      <c r="K39" s="17"/>
      <c r="M39" s="17"/>
      <c r="N39" s="17"/>
      <c r="O39" s="17"/>
      <c r="P39" s="17"/>
    </row>
    <row r="40" spans="1:16">
      <c r="A40" s="21"/>
      <c r="B40" s="22"/>
      <c r="C40" s="22"/>
      <c r="D40" s="22"/>
      <c r="E40" s="23"/>
      <c r="F40" s="22"/>
      <c r="G40" s="24" t="str">
        <f t="shared" si="1"/>
        <v>-</v>
      </c>
      <c r="H40" s="17"/>
      <c r="I40" s="17"/>
      <c r="J40" s="17"/>
      <c r="K40" s="17"/>
      <c r="M40" s="17"/>
      <c r="N40" s="17"/>
      <c r="O40" s="17"/>
      <c r="P40" s="17"/>
    </row>
    <row r="41" spans="1:16">
      <c r="A41" s="21"/>
      <c r="B41" s="22"/>
      <c r="C41" s="22"/>
      <c r="D41" s="22"/>
      <c r="E41" s="23"/>
      <c r="F41" s="22"/>
      <c r="G41" s="24" t="str">
        <f t="shared" si="1"/>
        <v>-</v>
      </c>
      <c r="H41" s="17"/>
      <c r="I41" s="17"/>
      <c r="J41" s="17"/>
      <c r="K41" s="17"/>
      <c r="M41" s="17"/>
      <c r="N41" s="17"/>
      <c r="O41" s="17"/>
      <c r="P41" s="17"/>
    </row>
    <row r="42" spans="1:16">
      <c r="A42" s="21"/>
      <c r="B42" s="22"/>
      <c r="C42" s="22"/>
      <c r="D42" s="22"/>
      <c r="E42" s="23"/>
      <c r="F42" s="22"/>
      <c r="G42" s="24" t="str">
        <f t="shared" si="1"/>
        <v>-</v>
      </c>
      <c r="H42" s="17"/>
      <c r="I42" s="17"/>
      <c r="J42" s="17"/>
      <c r="K42" s="17"/>
      <c r="M42" s="17"/>
      <c r="N42" s="17"/>
      <c r="O42" s="17"/>
      <c r="P42" s="17"/>
    </row>
    <row r="43" spans="1:16">
      <c r="A43" s="21"/>
      <c r="B43" s="22"/>
      <c r="C43" s="22"/>
      <c r="D43" s="22"/>
      <c r="E43" s="23"/>
      <c r="F43" s="22"/>
      <c r="G43" s="24" t="str">
        <f t="shared" si="1"/>
        <v>-</v>
      </c>
      <c r="H43" s="17"/>
      <c r="I43" s="17"/>
      <c r="J43" s="17"/>
      <c r="K43" s="17"/>
      <c r="M43" s="17"/>
      <c r="N43" s="17"/>
      <c r="O43" s="17"/>
      <c r="P43" s="17"/>
    </row>
    <row r="44" spans="1:16">
      <c r="A44" s="21"/>
      <c r="B44" s="22"/>
      <c r="C44" s="22"/>
      <c r="D44" s="22"/>
      <c r="E44" s="23"/>
      <c r="F44" s="22"/>
      <c r="G44" s="24" t="str">
        <f t="shared" si="1"/>
        <v>-</v>
      </c>
      <c r="H44" s="17"/>
      <c r="I44" s="17"/>
      <c r="J44" s="17"/>
      <c r="K44" s="17"/>
      <c r="M44" s="17"/>
      <c r="N44" s="17"/>
      <c r="O44" s="17"/>
      <c r="P44" s="17"/>
    </row>
    <row r="45" spans="1:16">
      <c r="A45" s="21"/>
      <c r="B45" s="22"/>
      <c r="C45" s="22"/>
      <c r="D45" s="22"/>
      <c r="E45" s="23"/>
      <c r="F45" s="22"/>
      <c r="G45" s="24" t="str">
        <f t="shared" si="1"/>
        <v>-</v>
      </c>
      <c r="H45" s="17"/>
      <c r="I45" s="17"/>
      <c r="J45" s="17"/>
      <c r="K45" s="17"/>
      <c r="M45" s="17"/>
      <c r="N45" s="17"/>
      <c r="O45" s="17"/>
      <c r="P45" s="17"/>
    </row>
    <row r="46" spans="1:16">
      <c r="A46" s="21"/>
      <c r="B46" s="22"/>
      <c r="C46" s="22"/>
      <c r="D46" s="22"/>
      <c r="E46" s="23"/>
      <c r="F46" s="22"/>
      <c r="G46" s="24" t="str">
        <f t="shared" si="1"/>
        <v>-</v>
      </c>
      <c r="H46" s="17"/>
      <c r="I46" s="17"/>
      <c r="J46" s="17"/>
      <c r="K46" s="17"/>
      <c r="M46" s="17"/>
      <c r="N46" s="17"/>
      <c r="O46" s="17"/>
      <c r="P46" s="17"/>
    </row>
    <row r="47" spans="1:16">
      <c r="A47" s="21"/>
      <c r="B47" s="22"/>
      <c r="C47" s="22"/>
      <c r="D47" s="22"/>
      <c r="E47" s="23"/>
      <c r="F47" s="22"/>
      <c r="G47" s="24" t="str">
        <f t="shared" si="1"/>
        <v>-</v>
      </c>
      <c r="H47" s="17"/>
      <c r="I47" s="17"/>
      <c r="J47" s="17"/>
      <c r="K47" s="17"/>
      <c r="M47" s="17"/>
      <c r="N47" s="17"/>
      <c r="O47" s="17"/>
      <c r="P47" s="17"/>
    </row>
    <row r="48" spans="1:16">
      <c r="A48" s="21"/>
      <c r="B48" s="22"/>
      <c r="C48" s="22"/>
      <c r="D48" s="22"/>
      <c r="E48" s="23"/>
      <c r="F48" s="22"/>
      <c r="G48" s="24" t="str">
        <f t="shared" si="1"/>
        <v>-</v>
      </c>
      <c r="H48" s="17"/>
      <c r="I48" s="17"/>
      <c r="J48" s="17"/>
      <c r="K48" s="17"/>
      <c r="M48" s="17"/>
      <c r="N48" s="17"/>
      <c r="O48" s="17"/>
      <c r="P48" s="17"/>
    </row>
    <row r="49" spans="1:16">
      <c r="A49" s="21"/>
      <c r="B49" s="22"/>
      <c r="C49" s="22"/>
      <c r="D49" s="22"/>
      <c r="E49" s="23"/>
      <c r="F49" s="22"/>
      <c r="G49" s="24" t="str">
        <f t="shared" si="1"/>
        <v>-</v>
      </c>
      <c r="H49" s="17"/>
      <c r="I49" s="17"/>
      <c r="J49" s="17"/>
      <c r="K49" s="17"/>
      <c r="M49" s="17"/>
      <c r="N49" s="17"/>
      <c r="O49" s="17"/>
      <c r="P49" s="17"/>
    </row>
    <row r="50" spans="1:16">
      <c r="A50" s="21"/>
      <c r="B50" s="22"/>
      <c r="C50" s="22"/>
      <c r="D50" s="22"/>
      <c r="E50" s="23"/>
      <c r="F50" s="22"/>
      <c r="G50" s="24" t="str">
        <f t="shared" si="1"/>
        <v>-</v>
      </c>
      <c r="H50" s="17"/>
      <c r="I50" s="17"/>
      <c r="J50" s="17"/>
      <c r="K50" s="17"/>
      <c r="M50" s="17"/>
      <c r="N50" s="17"/>
      <c r="O50" s="17"/>
      <c r="P50" s="17"/>
    </row>
    <row r="51" spans="1:16">
      <c r="A51" s="21"/>
      <c r="B51" s="22"/>
      <c r="C51" s="22"/>
      <c r="D51" s="22"/>
      <c r="E51" s="23"/>
      <c r="F51" s="22"/>
      <c r="G51" s="24" t="str">
        <f t="shared" si="1"/>
        <v>-</v>
      </c>
      <c r="H51" s="17"/>
      <c r="I51" s="17"/>
      <c r="J51" s="17"/>
      <c r="K51" s="17"/>
      <c r="M51" s="17"/>
      <c r="N51" s="17"/>
      <c r="O51" s="17"/>
      <c r="P51" s="17"/>
    </row>
    <row r="52" spans="1:16">
      <c r="A52" s="21"/>
      <c r="B52" s="22"/>
      <c r="C52" s="22"/>
      <c r="D52" s="22"/>
      <c r="E52" s="23"/>
      <c r="F52" s="22"/>
      <c r="G52" s="24" t="str">
        <f t="shared" si="1"/>
        <v>-</v>
      </c>
      <c r="H52" s="17"/>
      <c r="I52" s="17"/>
      <c r="J52" s="17"/>
      <c r="K52" s="17"/>
      <c r="M52" s="17"/>
      <c r="N52" s="17"/>
      <c r="O52" s="17"/>
      <c r="P52" s="17"/>
    </row>
    <row r="53" spans="1:16">
      <c r="A53" s="21"/>
      <c r="B53" s="22"/>
      <c r="C53" s="22"/>
      <c r="D53" s="22"/>
      <c r="E53" s="23"/>
      <c r="F53" s="22"/>
      <c r="G53" s="24" t="str">
        <f t="shared" si="1"/>
        <v>-</v>
      </c>
      <c r="H53" s="17"/>
      <c r="I53" s="17"/>
      <c r="J53" s="17"/>
      <c r="K53" s="17"/>
      <c r="M53" s="17"/>
      <c r="N53" s="17"/>
      <c r="O53" s="17"/>
      <c r="P53" s="17"/>
    </row>
    <row r="54" spans="1:16">
      <c r="A54" s="21"/>
      <c r="B54" s="22"/>
      <c r="C54" s="22"/>
      <c r="D54" s="22"/>
      <c r="E54" s="23"/>
      <c r="F54" s="22"/>
      <c r="G54" s="24" t="str">
        <f t="shared" si="1"/>
        <v>-</v>
      </c>
      <c r="H54" s="17"/>
      <c r="I54" s="17"/>
      <c r="J54" s="17"/>
      <c r="K54" s="17"/>
      <c r="M54" s="17"/>
      <c r="N54" s="17"/>
      <c r="O54" s="17"/>
      <c r="P54" s="17"/>
    </row>
    <row r="55" spans="1:16">
      <c r="A55" s="21"/>
      <c r="B55" s="22"/>
      <c r="C55" s="22"/>
      <c r="D55" s="22"/>
      <c r="E55" s="23"/>
      <c r="F55" s="22"/>
      <c r="G55" s="24" t="str">
        <f t="shared" si="1"/>
        <v>-</v>
      </c>
      <c r="H55" s="17"/>
      <c r="I55" s="17"/>
      <c r="J55" s="17"/>
      <c r="K55" s="17"/>
      <c r="M55" s="17"/>
      <c r="N55" s="17"/>
      <c r="O55" s="17"/>
      <c r="P55" s="17"/>
    </row>
    <row r="56" spans="1:16">
      <c r="A56" s="21"/>
      <c r="B56" s="22"/>
      <c r="C56" s="22"/>
      <c r="D56" s="22"/>
      <c r="E56" s="23"/>
      <c r="F56" s="22"/>
      <c r="G56" s="24" t="str">
        <f t="shared" si="1"/>
        <v>-</v>
      </c>
      <c r="H56" s="17"/>
      <c r="I56" s="17"/>
      <c r="J56" s="17"/>
      <c r="K56" s="17"/>
      <c r="M56" s="17"/>
      <c r="N56" s="17"/>
      <c r="O56" s="17"/>
      <c r="P56" s="17"/>
    </row>
    <row r="57" spans="1:16">
      <c r="A57" s="21"/>
      <c r="B57" s="22"/>
      <c r="C57" s="22"/>
      <c r="D57" s="22"/>
      <c r="E57" s="23"/>
      <c r="F57" s="22"/>
      <c r="G57" s="24" t="str">
        <f t="shared" si="1"/>
        <v>-</v>
      </c>
      <c r="H57" s="17"/>
      <c r="I57" s="17"/>
      <c r="J57" s="17"/>
      <c r="K57" s="17"/>
      <c r="M57" s="17"/>
      <c r="N57" s="17"/>
      <c r="O57" s="17"/>
      <c r="P57" s="17"/>
    </row>
    <row r="58" spans="1:16">
      <c r="A58" s="21"/>
      <c r="B58" s="22"/>
      <c r="C58" s="22"/>
      <c r="D58" s="22"/>
      <c r="E58" s="23"/>
      <c r="F58" s="22"/>
      <c r="G58" s="24" t="str">
        <f t="shared" si="1"/>
        <v>-</v>
      </c>
      <c r="H58" s="17"/>
      <c r="I58" s="17"/>
      <c r="J58" s="17"/>
      <c r="K58" s="17"/>
      <c r="M58" s="17"/>
      <c r="N58" s="17"/>
      <c r="O58" s="17"/>
      <c r="P58" s="17"/>
    </row>
    <row r="59" spans="1:16">
      <c r="A59" s="21"/>
      <c r="B59" s="22"/>
      <c r="C59" s="22"/>
      <c r="D59" s="22"/>
      <c r="E59" s="23"/>
      <c r="F59" s="22"/>
      <c r="G59" s="24" t="str">
        <f t="shared" si="1"/>
        <v>-</v>
      </c>
      <c r="H59" s="17"/>
      <c r="I59" s="17"/>
      <c r="J59" s="17"/>
      <c r="K59" s="17"/>
      <c r="M59" s="17"/>
      <c r="N59" s="17"/>
      <c r="O59" s="17"/>
      <c r="P59" s="17"/>
    </row>
    <row r="60" spans="1:16">
      <c r="A60" s="21"/>
      <c r="B60" s="22"/>
      <c r="C60" s="22"/>
      <c r="D60" s="22"/>
      <c r="E60" s="23"/>
      <c r="F60" s="22"/>
      <c r="G60" s="24" t="str">
        <f t="shared" si="1"/>
        <v>-</v>
      </c>
      <c r="H60" s="17"/>
      <c r="I60" s="17"/>
      <c r="J60" s="17"/>
      <c r="K60" s="17"/>
      <c r="M60" s="17"/>
      <c r="N60" s="17"/>
      <c r="O60" s="17"/>
      <c r="P60" s="17"/>
    </row>
    <row r="61" spans="1:16">
      <c r="A61" s="21"/>
      <c r="B61" s="22"/>
      <c r="C61" s="22"/>
      <c r="D61" s="22"/>
      <c r="E61" s="23"/>
      <c r="F61" s="22"/>
      <c r="G61" s="24" t="str">
        <f t="shared" si="1"/>
        <v>-</v>
      </c>
      <c r="H61" s="17"/>
      <c r="I61" s="17"/>
      <c r="J61" s="17"/>
      <c r="K61" s="17"/>
      <c r="M61" s="17"/>
      <c r="N61" s="17"/>
      <c r="O61" s="17"/>
      <c r="P61" s="17"/>
    </row>
    <row r="62" spans="1:16">
      <c r="A62" s="21"/>
      <c r="B62" s="22"/>
      <c r="C62" s="22"/>
      <c r="D62" s="22"/>
      <c r="E62" s="23"/>
      <c r="F62" s="22"/>
      <c r="G62" s="24" t="str">
        <f t="shared" si="1"/>
        <v>-</v>
      </c>
      <c r="H62" s="17"/>
      <c r="I62" s="17"/>
      <c r="J62" s="17"/>
      <c r="K62" s="17"/>
      <c r="M62" s="17"/>
      <c r="N62" s="17"/>
      <c r="O62" s="17"/>
      <c r="P62" s="17"/>
    </row>
    <row r="63" spans="1:16">
      <c r="A63" s="21"/>
      <c r="B63" s="22"/>
      <c r="C63" s="22"/>
      <c r="D63" s="22"/>
      <c r="E63" s="23"/>
      <c r="F63" s="22"/>
      <c r="G63" s="24" t="str">
        <f t="shared" si="1"/>
        <v>-</v>
      </c>
      <c r="H63" s="17"/>
      <c r="I63" s="17"/>
      <c r="J63" s="17"/>
      <c r="K63" s="17"/>
      <c r="M63" s="17"/>
      <c r="N63" s="17"/>
      <c r="O63" s="17"/>
      <c r="P63" s="17"/>
    </row>
    <row r="64" spans="1:16">
      <c r="A64" s="21"/>
      <c r="B64" s="22"/>
      <c r="C64" s="22"/>
      <c r="D64" s="22"/>
      <c r="E64" s="23"/>
      <c r="F64" s="22"/>
      <c r="G64" s="24" t="str">
        <f t="shared" si="1"/>
        <v>-</v>
      </c>
      <c r="H64" s="17"/>
      <c r="I64" s="17"/>
      <c r="J64" s="17"/>
      <c r="K64" s="17"/>
      <c r="M64" s="17"/>
      <c r="N64" s="17"/>
      <c r="O64" s="17"/>
      <c r="P64" s="17"/>
    </row>
    <row r="65" spans="1:16">
      <c r="A65" s="21"/>
      <c r="B65" s="22"/>
      <c r="C65" s="22"/>
      <c r="D65" s="22"/>
      <c r="E65" s="23"/>
      <c r="F65" s="22"/>
      <c r="G65" s="24" t="str">
        <f t="shared" si="1"/>
        <v>-</v>
      </c>
      <c r="H65" s="17"/>
      <c r="I65" s="17"/>
      <c r="J65" s="17"/>
      <c r="K65" s="17"/>
      <c r="M65" s="17"/>
      <c r="N65" s="17"/>
      <c r="O65" s="17"/>
      <c r="P65" s="17"/>
    </row>
    <row r="66" spans="1:16">
      <c r="A66" s="21"/>
      <c r="B66" s="22"/>
      <c r="C66" s="22"/>
      <c r="D66" s="22"/>
      <c r="E66" s="23"/>
      <c r="F66" s="22"/>
      <c r="G66" s="24" t="str">
        <f t="shared" ref="G66:G97" si="2">IF(F66="",IF(C66="","-",C66),VLOOKUP(F66,$C:$G,5,FALSE)&amp;"&gt;&gt;"&amp;C66)</f>
        <v>-</v>
      </c>
      <c r="H66" s="17"/>
      <c r="I66" s="17"/>
      <c r="J66" s="17"/>
      <c r="K66" s="17"/>
      <c r="M66" s="17"/>
      <c r="N66" s="17"/>
      <c r="O66" s="17"/>
      <c r="P66" s="17"/>
    </row>
    <row r="67" spans="1:16">
      <c r="A67" s="21"/>
      <c r="B67" s="22"/>
      <c r="C67" s="22"/>
      <c r="D67" s="22"/>
      <c r="E67" s="23"/>
      <c r="F67" s="22"/>
      <c r="G67" s="24" t="str">
        <f t="shared" si="2"/>
        <v>-</v>
      </c>
      <c r="H67" s="17"/>
      <c r="I67" s="17"/>
      <c r="J67" s="17"/>
      <c r="K67" s="17"/>
      <c r="M67" s="17"/>
      <c r="N67" s="17"/>
      <c r="O67" s="17"/>
      <c r="P67" s="17"/>
    </row>
    <row r="68" spans="1:16">
      <c r="A68" s="21"/>
      <c r="B68" s="22"/>
      <c r="C68" s="22"/>
      <c r="D68" s="22"/>
      <c r="E68" s="23"/>
      <c r="F68" s="22"/>
      <c r="G68" s="24" t="str">
        <f t="shared" si="2"/>
        <v>-</v>
      </c>
      <c r="H68" s="17"/>
      <c r="I68" s="17"/>
      <c r="J68" s="17"/>
      <c r="K68" s="17"/>
      <c r="M68" s="17"/>
      <c r="N68" s="17"/>
      <c r="O68" s="17"/>
      <c r="P68" s="17"/>
    </row>
    <row r="69" spans="1:16">
      <c r="A69" s="21"/>
      <c r="B69" s="22"/>
      <c r="C69" s="22"/>
      <c r="D69" s="22"/>
      <c r="E69" s="23"/>
      <c r="F69" s="22"/>
      <c r="G69" s="24" t="str">
        <f t="shared" si="2"/>
        <v>-</v>
      </c>
      <c r="H69" s="17"/>
      <c r="I69" s="17"/>
      <c r="J69" s="17"/>
      <c r="K69" s="17"/>
      <c r="M69" s="17"/>
      <c r="N69" s="17"/>
      <c r="O69" s="17"/>
      <c r="P69" s="17"/>
    </row>
    <row r="70" spans="1:16">
      <c r="A70" s="21"/>
      <c r="B70" s="22"/>
      <c r="C70" s="22"/>
      <c r="D70" s="22"/>
      <c r="E70" s="23"/>
      <c r="F70" s="22"/>
      <c r="G70" s="24" t="str">
        <f t="shared" si="2"/>
        <v>-</v>
      </c>
      <c r="H70" s="17"/>
      <c r="I70" s="17"/>
      <c r="J70" s="17"/>
      <c r="K70" s="17"/>
      <c r="M70" s="17"/>
      <c r="N70" s="17"/>
      <c r="O70" s="17"/>
      <c r="P70" s="17"/>
    </row>
    <row r="71" spans="1:16">
      <c r="A71" s="21"/>
      <c r="B71" s="22"/>
      <c r="C71" s="22"/>
      <c r="D71" s="22"/>
      <c r="E71" s="23"/>
      <c r="F71" s="22"/>
      <c r="G71" s="24" t="str">
        <f t="shared" si="2"/>
        <v>-</v>
      </c>
      <c r="H71" s="17"/>
      <c r="I71" s="17"/>
      <c r="J71" s="17"/>
      <c r="K71" s="17"/>
      <c r="M71" s="17"/>
      <c r="N71" s="17"/>
      <c r="O71" s="17"/>
      <c r="P71" s="17"/>
    </row>
    <row r="72" spans="1:16">
      <c r="A72" s="21"/>
      <c r="B72" s="22"/>
      <c r="C72" s="22"/>
      <c r="D72" s="22"/>
      <c r="E72" s="23"/>
      <c r="F72" s="22"/>
      <c r="G72" s="24" t="str">
        <f t="shared" si="2"/>
        <v>-</v>
      </c>
      <c r="H72" s="17"/>
      <c r="I72" s="17"/>
      <c r="J72" s="17"/>
      <c r="K72" s="17"/>
      <c r="M72" s="17"/>
      <c r="N72" s="17"/>
      <c r="O72" s="17"/>
      <c r="P72" s="17"/>
    </row>
    <row r="73" spans="1:16">
      <c r="A73" s="21"/>
      <c r="B73" s="22"/>
      <c r="C73" s="22"/>
      <c r="D73" s="22"/>
      <c r="E73" s="23"/>
      <c r="F73" s="22"/>
      <c r="G73" s="24" t="str">
        <f t="shared" si="2"/>
        <v>-</v>
      </c>
      <c r="H73" s="17"/>
      <c r="I73" s="17"/>
      <c r="J73" s="17"/>
      <c r="K73" s="17"/>
      <c r="M73" s="17"/>
      <c r="N73" s="17"/>
      <c r="O73" s="17"/>
      <c r="P73" s="17"/>
    </row>
    <row r="74" spans="1:16">
      <c r="A74" s="21"/>
      <c r="B74" s="22"/>
      <c r="C74" s="22"/>
      <c r="D74" s="22"/>
      <c r="E74" s="23"/>
      <c r="F74" s="22"/>
      <c r="G74" s="24" t="str">
        <f t="shared" si="2"/>
        <v>-</v>
      </c>
      <c r="H74" s="17"/>
      <c r="I74" s="17"/>
      <c r="J74" s="17"/>
      <c r="K74" s="17"/>
      <c r="M74" s="17"/>
      <c r="N74" s="17"/>
      <c r="O74" s="17"/>
      <c r="P74" s="17"/>
    </row>
    <row r="75" spans="1:16">
      <c r="A75" s="21"/>
      <c r="B75" s="22"/>
      <c r="C75" s="22"/>
      <c r="D75" s="22"/>
      <c r="E75" s="23"/>
      <c r="F75" s="22"/>
      <c r="G75" s="24" t="str">
        <f t="shared" si="2"/>
        <v>-</v>
      </c>
      <c r="H75" s="17"/>
      <c r="I75" s="17"/>
      <c r="J75" s="17"/>
      <c r="K75" s="17"/>
      <c r="M75" s="17"/>
      <c r="N75" s="17"/>
      <c r="O75" s="17"/>
      <c r="P75" s="17"/>
    </row>
    <row r="76" spans="1:16">
      <c r="A76" s="21"/>
      <c r="B76" s="22"/>
      <c r="C76" s="22"/>
      <c r="D76" s="22"/>
      <c r="E76" s="23"/>
      <c r="F76" s="22"/>
      <c r="G76" s="24" t="str">
        <f t="shared" si="2"/>
        <v>-</v>
      </c>
      <c r="H76" s="17"/>
      <c r="I76" s="17"/>
      <c r="J76" s="17"/>
      <c r="K76" s="17"/>
      <c r="M76" s="17"/>
      <c r="N76" s="17"/>
      <c r="O76" s="17"/>
      <c r="P76" s="17"/>
    </row>
    <row r="77" spans="1:16">
      <c r="A77" s="21"/>
      <c r="B77" s="22"/>
      <c r="C77" s="22"/>
      <c r="D77" s="22"/>
      <c r="E77" s="23"/>
      <c r="F77" s="22"/>
      <c r="G77" s="24" t="str">
        <f t="shared" si="2"/>
        <v>-</v>
      </c>
      <c r="H77" s="17"/>
      <c r="I77" s="17"/>
      <c r="J77" s="17"/>
      <c r="K77" s="17"/>
      <c r="M77" s="17"/>
      <c r="N77" s="17"/>
      <c r="O77" s="17"/>
      <c r="P77" s="17"/>
    </row>
    <row r="78" spans="1:16">
      <c r="A78" s="21"/>
      <c r="B78" s="22"/>
      <c r="C78" s="22"/>
      <c r="D78" s="22"/>
      <c r="E78" s="23"/>
      <c r="F78" s="22"/>
      <c r="G78" s="24" t="str">
        <f t="shared" si="2"/>
        <v>-</v>
      </c>
      <c r="H78" s="17"/>
      <c r="I78" s="17"/>
      <c r="J78" s="17"/>
      <c r="K78" s="17"/>
      <c r="M78" s="17"/>
      <c r="N78" s="17"/>
      <c r="O78" s="17"/>
      <c r="P78" s="17"/>
    </row>
    <row r="79" spans="1:16">
      <c r="A79" s="21"/>
      <c r="B79" s="22"/>
      <c r="C79" s="22"/>
      <c r="D79" s="22"/>
      <c r="E79" s="23"/>
      <c r="F79" s="22"/>
      <c r="G79" s="24" t="str">
        <f t="shared" si="2"/>
        <v>-</v>
      </c>
      <c r="H79" s="17"/>
      <c r="I79" s="17"/>
      <c r="J79" s="17"/>
      <c r="K79" s="17"/>
      <c r="M79" s="17"/>
      <c r="N79" s="17"/>
      <c r="O79" s="17"/>
      <c r="P79" s="17"/>
    </row>
    <row r="80" spans="1:16">
      <c r="A80" s="21"/>
      <c r="B80" s="22"/>
      <c r="C80" s="22"/>
      <c r="D80" s="22"/>
      <c r="E80" s="23"/>
      <c r="F80" s="22"/>
      <c r="G80" s="24" t="str">
        <f t="shared" si="2"/>
        <v>-</v>
      </c>
      <c r="H80" s="17"/>
      <c r="I80" s="17"/>
      <c r="J80" s="17"/>
      <c r="K80" s="17"/>
      <c r="M80" s="17"/>
      <c r="N80" s="17"/>
      <c r="O80" s="17"/>
      <c r="P80" s="17"/>
    </row>
    <row r="81" spans="1:16">
      <c r="A81" s="21"/>
      <c r="B81" s="22"/>
      <c r="C81" s="22"/>
      <c r="D81" s="22"/>
      <c r="E81" s="23"/>
      <c r="F81" s="22"/>
      <c r="G81" s="24" t="str">
        <f t="shared" si="2"/>
        <v>-</v>
      </c>
      <c r="H81" s="17"/>
      <c r="I81" s="17"/>
      <c r="J81" s="17"/>
      <c r="K81" s="17"/>
      <c r="M81" s="17"/>
      <c r="N81" s="17"/>
      <c r="O81" s="17"/>
      <c r="P81" s="17"/>
    </row>
    <row r="82" spans="1:16">
      <c r="A82" s="21"/>
      <c r="B82" s="22"/>
      <c r="C82" s="22"/>
      <c r="D82" s="22"/>
      <c r="E82" s="23"/>
      <c r="F82" s="22"/>
      <c r="G82" s="24" t="str">
        <f t="shared" si="2"/>
        <v>-</v>
      </c>
      <c r="H82" s="17"/>
      <c r="I82" s="17"/>
      <c r="J82" s="17"/>
      <c r="K82" s="17"/>
      <c r="M82" s="17"/>
      <c r="N82" s="17"/>
      <c r="O82" s="17"/>
      <c r="P82" s="17"/>
    </row>
    <row r="83" spans="1:16">
      <c r="A83" s="21"/>
      <c r="B83" s="22"/>
      <c r="C83" s="22"/>
      <c r="D83" s="22"/>
      <c r="E83" s="23"/>
      <c r="F83" s="22"/>
      <c r="G83" s="24" t="str">
        <f t="shared" si="2"/>
        <v>-</v>
      </c>
      <c r="H83" s="17"/>
      <c r="I83" s="17"/>
      <c r="J83" s="17"/>
      <c r="K83" s="17"/>
      <c r="M83" s="17"/>
      <c r="N83" s="17"/>
      <c r="O83" s="17"/>
      <c r="P83" s="17"/>
    </row>
    <row r="84" spans="1:16">
      <c r="A84" s="21"/>
      <c r="B84" s="22"/>
      <c r="C84" s="22"/>
      <c r="D84" s="22"/>
      <c r="E84" s="23"/>
      <c r="F84" s="22"/>
      <c r="G84" s="24" t="str">
        <f t="shared" si="2"/>
        <v>-</v>
      </c>
      <c r="H84" s="17"/>
      <c r="I84" s="17"/>
      <c r="J84" s="17"/>
      <c r="K84" s="17"/>
      <c r="M84" s="17"/>
      <c r="N84" s="17"/>
      <c r="O84" s="17"/>
      <c r="P84" s="17"/>
    </row>
    <row r="85" spans="1:16">
      <c r="A85" s="21"/>
      <c r="B85" s="22"/>
      <c r="C85" s="22"/>
      <c r="D85" s="22"/>
      <c r="E85" s="23"/>
      <c r="F85" s="22"/>
      <c r="G85" s="24" t="str">
        <f t="shared" si="2"/>
        <v>-</v>
      </c>
      <c r="H85" s="17"/>
      <c r="I85" s="17"/>
      <c r="J85" s="17"/>
      <c r="K85" s="17"/>
      <c r="M85" s="17"/>
      <c r="N85" s="17"/>
      <c r="O85" s="17"/>
      <c r="P85" s="17"/>
    </row>
    <row r="86" spans="1:16">
      <c r="A86" s="21"/>
      <c r="B86" s="22"/>
      <c r="C86" s="22"/>
      <c r="D86" s="22"/>
      <c r="E86" s="23"/>
      <c r="F86" s="22"/>
      <c r="G86" s="24" t="str">
        <f t="shared" si="2"/>
        <v>-</v>
      </c>
      <c r="H86" s="17"/>
      <c r="I86" s="17"/>
      <c r="J86" s="17"/>
      <c r="K86" s="17"/>
      <c r="M86" s="17"/>
      <c r="N86" s="17"/>
      <c r="O86" s="17"/>
      <c r="P86" s="17"/>
    </row>
    <row r="87" spans="1:16">
      <c r="A87" s="21"/>
      <c r="B87" s="22"/>
      <c r="C87" s="22"/>
      <c r="D87" s="22"/>
      <c r="E87" s="23"/>
      <c r="F87" s="22"/>
      <c r="G87" s="24" t="str">
        <f t="shared" si="2"/>
        <v>-</v>
      </c>
      <c r="H87" s="17"/>
      <c r="I87" s="17"/>
      <c r="J87" s="17"/>
      <c r="K87" s="17"/>
      <c r="M87" s="17"/>
      <c r="N87" s="17"/>
      <c r="O87" s="17"/>
      <c r="P87" s="17"/>
    </row>
    <row r="88" spans="1:16">
      <c r="A88" s="21"/>
      <c r="B88" s="22"/>
      <c r="C88" s="22"/>
      <c r="D88" s="22"/>
      <c r="E88" s="23"/>
      <c r="F88" s="22"/>
      <c r="G88" s="24" t="str">
        <f t="shared" si="2"/>
        <v>-</v>
      </c>
      <c r="H88" s="17"/>
      <c r="I88" s="17"/>
      <c r="J88" s="17"/>
      <c r="K88" s="17"/>
      <c r="M88" s="17"/>
      <c r="N88" s="17"/>
      <c r="O88" s="17"/>
      <c r="P88" s="17"/>
    </row>
    <row r="89" spans="1:16">
      <c r="A89" s="21"/>
      <c r="B89" s="22"/>
      <c r="C89" s="22"/>
      <c r="D89" s="22"/>
      <c r="E89" s="23"/>
      <c r="F89" s="22"/>
      <c r="G89" s="24" t="str">
        <f t="shared" si="2"/>
        <v>-</v>
      </c>
      <c r="H89" s="17"/>
      <c r="I89" s="17"/>
      <c r="J89" s="17"/>
      <c r="K89" s="17"/>
      <c r="M89" s="17"/>
      <c r="N89" s="17"/>
      <c r="O89" s="17"/>
      <c r="P89" s="17"/>
    </row>
    <row r="90" spans="1:16">
      <c r="A90" s="21"/>
      <c r="B90" s="22"/>
      <c r="C90" s="22"/>
      <c r="D90" s="22"/>
      <c r="E90" s="23"/>
      <c r="F90" s="22"/>
      <c r="G90" s="24" t="str">
        <f t="shared" si="2"/>
        <v>-</v>
      </c>
      <c r="H90" s="17"/>
      <c r="I90" s="17"/>
      <c r="J90" s="17"/>
      <c r="K90" s="17"/>
      <c r="M90" s="17"/>
      <c r="N90" s="17"/>
      <c r="O90" s="17"/>
      <c r="P90" s="17"/>
    </row>
    <row r="91" spans="1:16">
      <c r="A91" s="21"/>
      <c r="B91" s="22"/>
      <c r="C91" s="22"/>
      <c r="D91" s="22"/>
      <c r="E91" s="23"/>
      <c r="F91" s="22"/>
      <c r="G91" s="24" t="str">
        <f t="shared" si="2"/>
        <v>-</v>
      </c>
      <c r="H91" s="17"/>
      <c r="I91" s="17"/>
      <c r="J91" s="17"/>
      <c r="K91" s="17"/>
      <c r="M91" s="17"/>
      <c r="N91" s="17"/>
      <c r="O91" s="17"/>
      <c r="P91" s="17"/>
    </row>
    <row r="92" spans="1:16">
      <c r="A92" s="21"/>
      <c r="B92" s="22"/>
      <c r="C92" s="22"/>
      <c r="D92" s="22"/>
      <c r="E92" s="23"/>
      <c r="F92" s="22"/>
      <c r="G92" s="24" t="str">
        <f t="shared" si="2"/>
        <v>-</v>
      </c>
      <c r="H92" s="17"/>
      <c r="I92" s="17"/>
      <c r="J92" s="17"/>
      <c r="K92" s="17"/>
      <c r="M92" s="17"/>
      <c r="N92" s="17"/>
      <c r="O92" s="17"/>
      <c r="P92" s="17"/>
    </row>
    <row r="93" spans="1:16">
      <c r="A93" s="21"/>
      <c r="B93" s="22"/>
      <c r="C93" s="22"/>
      <c r="D93" s="22"/>
      <c r="E93" s="23"/>
      <c r="F93" s="22"/>
      <c r="G93" s="24" t="str">
        <f t="shared" si="2"/>
        <v>-</v>
      </c>
      <c r="H93" s="17"/>
      <c r="I93" s="17"/>
      <c r="J93" s="17"/>
      <c r="K93" s="17"/>
      <c r="M93" s="17"/>
      <c r="N93" s="17"/>
      <c r="O93" s="17"/>
      <c r="P93" s="17"/>
    </row>
    <row r="94" spans="1:16">
      <c r="A94" s="21"/>
      <c r="B94" s="22"/>
      <c r="C94" s="22"/>
      <c r="D94" s="22"/>
      <c r="E94" s="23"/>
      <c r="F94" s="22"/>
      <c r="G94" s="24" t="str">
        <f t="shared" si="2"/>
        <v>-</v>
      </c>
      <c r="H94" s="17"/>
      <c r="I94" s="17"/>
      <c r="J94" s="17"/>
      <c r="K94" s="17"/>
      <c r="M94" s="17"/>
      <c r="N94" s="17"/>
      <c r="O94" s="17"/>
      <c r="P94" s="17"/>
    </row>
    <row r="95" spans="1:16">
      <c r="A95" s="21"/>
      <c r="B95" s="22"/>
      <c r="C95" s="22"/>
      <c r="D95" s="22"/>
      <c r="E95" s="23"/>
      <c r="F95" s="22"/>
      <c r="G95" s="24" t="str">
        <f t="shared" si="2"/>
        <v>-</v>
      </c>
      <c r="H95" s="17"/>
      <c r="I95" s="17"/>
      <c r="J95" s="17"/>
      <c r="K95" s="17"/>
      <c r="M95" s="17"/>
      <c r="N95" s="17"/>
      <c r="O95" s="17"/>
      <c r="P95" s="17"/>
    </row>
    <row r="96" spans="1:16">
      <c r="A96" s="21"/>
      <c r="B96" s="22"/>
      <c r="C96" s="22"/>
      <c r="D96" s="22"/>
      <c r="E96" s="23"/>
      <c r="F96" s="22"/>
      <c r="G96" s="24" t="str">
        <f t="shared" si="2"/>
        <v>-</v>
      </c>
      <c r="H96" s="17"/>
      <c r="I96" s="17"/>
      <c r="J96" s="17"/>
      <c r="K96" s="17"/>
      <c r="M96" s="17"/>
      <c r="N96" s="17"/>
      <c r="O96" s="17"/>
      <c r="P96" s="17"/>
    </row>
    <row r="97" spans="1:16">
      <c r="A97" s="21"/>
      <c r="B97" s="22"/>
      <c r="C97" s="22"/>
      <c r="D97" s="22"/>
      <c r="E97" s="23"/>
      <c r="F97" s="22"/>
      <c r="G97" s="24" t="str">
        <f t="shared" si="2"/>
        <v>-</v>
      </c>
      <c r="H97" s="17"/>
      <c r="I97" s="17"/>
      <c r="J97" s="17"/>
      <c r="K97" s="17"/>
      <c r="M97" s="17"/>
      <c r="N97" s="17"/>
      <c r="O97" s="17"/>
      <c r="P97" s="17"/>
    </row>
    <row r="98" spans="1:16">
      <c r="A98" s="21"/>
      <c r="B98" s="22"/>
      <c r="C98" s="22"/>
      <c r="D98" s="22"/>
      <c r="E98" s="23"/>
      <c r="F98" s="22"/>
      <c r="G98" s="24" t="str">
        <f t="shared" ref="G98:G129" si="3">IF(F98="",IF(C98="","-",C98),VLOOKUP(F98,$C:$G,5,FALSE)&amp;"&gt;&gt;"&amp;C98)</f>
        <v>-</v>
      </c>
      <c r="H98" s="17"/>
      <c r="I98" s="17"/>
      <c r="J98" s="17"/>
      <c r="K98" s="17"/>
      <c r="M98" s="17"/>
      <c r="N98" s="17"/>
      <c r="O98" s="17"/>
      <c r="P98" s="17"/>
    </row>
    <row r="99" spans="1:16">
      <c r="A99" s="21"/>
      <c r="B99" s="22"/>
      <c r="C99" s="22"/>
      <c r="D99" s="22"/>
      <c r="E99" s="23"/>
      <c r="F99" s="22"/>
      <c r="G99" s="24" t="str">
        <f t="shared" si="3"/>
        <v>-</v>
      </c>
      <c r="H99" s="17"/>
      <c r="I99" s="17"/>
      <c r="J99" s="17"/>
      <c r="K99" s="17"/>
      <c r="M99" s="17"/>
      <c r="N99" s="17"/>
      <c r="O99" s="17"/>
      <c r="P99" s="17"/>
    </row>
    <row r="100" spans="1:16">
      <c r="A100" s="21"/>
      <c r="B100" s="22"/>
      <c r="C100" s="22"/>
      <c r="D100" s="22"/>
      <c r="E100" s="23"/>
      <c r="F100" s="22"/>
      <c r="G100" s="24" t="str">
        <f t="shared" si="3"/>
        <v>-</v>
      </c>
      <c r="H100" s="17"/>
      <c r="I100" s="17"/>
      <c r="J100" s="17"/>
      <c r="K100" s="17"/>
      <c r="M100" s="17"/>
      <c r="N100" s="17"/>
      <c r="O100" s="17"/>
      <c r="P100" s="17"/>
    </row>
    <row r="101" spans="1:16">
      <c r="A101" s="21"/>
      <c r="B101" s="22"/>
      <c r="C101" s="22"/>
      <c r="D101" s="22"/>
      <c r="E101" s="23"/>
      <c r="F101" s="22"/>
      <c r="G101" s="24" t="str">
        <f t="shared" si="3"/>
        <v>-</v>
      </c>
      <c r="H101" s="17"/>
      <c r="I101" s="17"/>
      <c r="J101" s="17"/>
      <c r="K101" s="17"/>
      <c r="M101" s="17"/>
      <c r="N101" s="17"/>
      <c r="O101" s="17"/>
      <c r="P101" s="17"/>
    </row>
    <row r="102" spans="1:16">
      <c r="A102" s="21"/>
      <c r="B102" s="22"/>
      <c r="C102" s="22"/>
      <c r="D102" s="22"/>
      <c r="E102" s="23"/>
      <c r="F102" s="22"/>
      <c r="G102" s="24" t="str">
        <f t="shared" si="3"/>
        <v>-</v>
      </c>
      <c r="H102" s="17"/>
      <c r="I102" s="17"/>
      <c r="J102" s="17"/>
      <c r="K102" s="17"/>
      <c r="M102" s="17"/>
      <c r="N102" s="17"/>
      <c r="O102" s="17"/>
      <c r="P102" s="17"/>
    </row>
    <row r="103" spans="1:16">
      <c r="A103" s="21"/>
      <c r="B103" s="22"/>
      <c r="C103" s="22"/>
      <c r="D103" s="22"/>
      <c r="E103" s="23"/>
      <c r="F103" s="22"/>
      <c r="G103" s="24" t="str">
        <f t="shared" si="3"/>
        <v>-</v>
      </c>
      <c r="H103" s="17"/>
      <c r="I103" s="17"/>
      <c r="J103" s="17"/>
      <c r="K103" s="17"/>
      <c r="M103" s="17"/>
      <c r="N103" s="17"/>
      <c r="O103" s="17"/>
      <c r="P103" s="17"/>
    </row>
    <row r="104" spans="1:16">
      <c r="A104" s="21"/>
      <c r="B104" s="22"/>
      <c r="C104" s="22"/>
      <c r="D104" s="22"/>
      <c r="E104" s="23"/>
      <c r="F104" s="22"/>
      <c r="G104" s="24" t="str">
        <f t="shared" si="3"/>
        <v>-</v>
      </c>
      <c r="H104" s="17"/>
      <c r="I104" s="17"/>
      <c r="J104" s="17"/>
      <c r="K104" s="17"/>
      <c r="M104" s="17"/>
      <c r="N104" s="17"/>
      <c r="O104" s="17"/>
      <c r="P104" s="17"/>
    </row>
    <row r="105" spans="1:16">
      <c r="A105" s="21"/>
      <c r="B105" s="22"/>
      <c r="C105" s="22"/>
      <c r="D105" s="22"/>
      <c r="E105" s="23"/>
      <c r="F105" s="22"/>
      <c r="G105" s="24" t="str">
        <f t="shared" si="3"/>
        <v>-</v>
      </c>
      <c r="H105" s="17"/>
      <c r="I105" s="17"/>
      <c r="J105" s="17"/>
      <c r="K105" s="17"/>
      <c r="M105" s="17"/>
      <c r="N105" s="17"/>
      <c r="O105" s="17"/>
      <c r="P105" s="17"/>
    </row>
    <row r="106" spans="1:16">
      <c r="A106" s="21"/>
      <c r="B106" s="22"/>
      <c r="C106" s="22"/>
      <c r="D106" s="22"/>
      <c r="E106" s="23"/>
      <c r="F106" s="22"/>
      <c r="G106" s="24" t="str">
        <f t="shared" si="3"/>
        <v>-</v>
      </c>
      <c r="H106" s="17"/>
      <c r="I106" s="17"/>
      <c r="J106" s="17"/>
      <c r="K106" s="17"/>
      <c r="M106" s="17"/>
      <c r="N106" s="17"/>
      <c r="O106" s="17"/>
      <c r="P106" s="17"/>
    </row>
    <row r="107" spans="1:16">
      <c r="A107" s="21"/>
      <c r="B107" s="22"/>
      <c r="C107" s="22"/>
      <c r="D107" s="22"/>
      <c r="E107" s="23"/>
      <c r="F107" s="22"/>
      <c r="G107" s="24" t="str">
        <f t="shared" si="3"/>
        <v>-</v>
      </c>
      <c r="H107" s="17"/>
      <c r="I107" s="17"/>
      <c r="J107" s="17"/>
      <c r="K107" s="17"/>
      <c r="M107" s="17"/>
      <c r="N107" s="17"/>
      <c r="O107" s="17"/>
      <c r="P107" s="17"/>
    </row>
    <row r="108" spans="1:16">
      <c r="A108" s="21"/>
      <c r="B108" s="22"/>
      <c r="C108" s="22"/>
      <c r="D108" s="22"/>
      <c r="E108" s="23"/>
      <c r="F108" s="22"/>
      <c r="G108" s="24" t="str">
        <f t="shared" si="3"/>
        <v>-</v>
      </c>
      <c r="H108" s="17"/>
      <c r="I108" s="17"/>
      <c r="J108" s="17"/>
      <c r="K108" s="17"/>
      <c r="M108" s="17"/>
      <c r="N108" s="17"/>
      <c r="O108" s="17"/>
      <c r="P108" s="17"/>
    </row>
    <row r="109" spans="1:16">
      <c r="A109" s="21"/>
      <c r="B109" s="22"/>
      <c r="C109" s="22"/>
      <c r="D109" s="22"/>
      <c r="E109" s="23"/>
      <c r="F109" s="22"/>
      <c r="G109" s="24" t="str">
        <f t="shared" si="3"/>
        <v>-</v>
      </c>
      <c r="H109" s="17"/>
      <c r="I109" s="17"/>
      <c r="J109" s="17"/>
      <c r="K109" s="17"/>
      <c r="M109" s="17"/>
      <c r="N109" s="17"/>
      <c r="O109" s="17"/>
      <c r="P109" s="17"/>
    </row>
    <row r="110" spans="1:16">
      <c r="A110" s="21"/>
      <c r="B110" s="22"/>
      <c r="C110" s="22"/>
      <c r="D110" s="22"/>
      <c r="E110" s="23"/>
      <c r="F110" s="22"/>
      <c r="G110" s="24" t="str">
        <f t="shared" si="3"/>
        <v>-</v>
      </c>
      <c r="H110" s="17"/>
      <c r="I110" s="17"/>
      <c r="J110" s="17"/>
      <c r="K110" s="17"/>
      <c r="M110" s="17"/>
      <c r="N110" s="17"/>
      <c r="O110" s="17"/>
      <c r="P110" s="17"/>
    </row>
    <row r="111" spans="1:16">
      <c r="A111" s="21"/>
      <c r="B111" s="22"/>
      <c r="C111" s="22"/>
      <c r="D111" s="22"/>
      <c r="E111" s="23"/>
      <c r="F111" s="22"/>
      <c r="G111" s="24" t="str">
        <f t="shared" si="3"/>
        <v>-</v>
      </c>
      <c r="H111" s="17"/>
      <c r="I111" s="17"/>
      <c r="J111" s="17"/>
      <c r="K111" s="17"/>
      <c r="M111" s="17"/>
      <c r="N111" s="17"/>
      <c r="O111" s="17"/>
      <c r="P111" s="17"/>
    </row>
    <row r="112" spans="1:16">
      <c r="A112" s="21"/>
      <c r="B112" s="22"/>
      <c r="C112" s="22"/>
      <c r="D112" s="22"/>
      <c r="E112" s="23"/>
      <c r="F112" s="22"/>
      <c r="G112" s="24" t="str">
        <f t="shared" si="3"/>
        <v>-</v>
      </c>
      <c r="H112" s="17"/>
      <c r="I112" s="17"/>
      <c r="J112" s="17"/>
      <c r="K112" s="17"/>
      <c r="M112" s="17"/>
      <c r="N112" s="17"/>
      <c r="O112" s="17"/>
      <c r="P112" s="17"/>
    </row>
    <row r="113" spans="1:16">
      <c r="A113" s="21"/>
      <c r="B113" s="22"/>
      <c r="C113" s="22"/>
      <c r="D113" s="22"/>
      <c r="E113" s="23"/>
      <c r="F113" s="22"/>
      <c r="G113" s="24" t="str">
        <f t="shared" si="3"/>
        <v>-</v>
      </c>
      <c r="H113" s="17"/>
      <c r="I113" s="17"/>
      <c r="J113" s="17"/>
      <c r="K113" s="17"/>
      <c r="M113" s="17"/>
      <c r="N113" s="17"/>
      <c r="O113" s="17"/>
      <c r="P113" s="17"/>
    </row>
    <row r="114" spans="1:16">
      <c r="A114" s="21"/>
      <c r="B114" s="22"/>
      <c r="C114" s="22"/>
      <c r="D114" s="22"/>
      <c r="E114" s="23"/>
      <c r="F114" s="22"/>
      <c r="G114" s="24" t="str">
        <f t="shared" si="3"/>
        <v>-</v>
      </c>
      <c r="H114" s="17"/>
      <c r="I114" s="17"/>
      <c r="J114" s="17"/>
      <c r="K114" s="17"/>
      <c r="M114" s="17"/>
      <c r="N114" s="17"/>
      <c r="O114" s="17"/>
      <c r="P114" s="17"/>
    </row>
    <row r="115" spans="1:16">
      <c r="A115" s="21"/>
      <c r="B115" s="22"/>
      <c r="C115" s="22"/>
      <c r="D115" s="22"/>
      <c r="E115" s="23"/>
      <c r="F115" s="22"/>
      <c r="G115" s="24" t="str">
        <f t="shared" si="3"/>
        <v>-</v>
      </c>
      <c r="H115" s="17"/>
      <c r="I115" s="17"/>
      <c r="J115" s="17"/>
      <c r="K115" s="17"/>
      <c r="M115" s="17"/>
      <c r="N115" s="17"/>
      <c r="O115" s="17"/>
      <c r="P115" s="17"/>
    </row>
    <row r="116" spans="1:16">
      <c r="A116" s="21"/>
      <c r="B116" s="22"/>
      <c r="C116" s="22"/>
      <c r="D116" s="22"/>
      <c r="E116" s="23"/>
      <c r="F116" s="22"/>
      <c r="G116" s="24" t="str">
        <f t="shared" si="3"/>
        <v>-</v>
      </c>
      <c r="H116" s="17"/>
      <c r="I116" s="17"/>
      <c r="J116" s="17"/>
      <c r="K116" s="17"/>
      <c r="M116" s="17"/>
      <c r="N116" s="17"/>
      <c r="O116" s="17"/>
      <c r="P116" s="17"/>
    </row>
    <row r="117" spans="1:16">
      <c r="A117" s="21"/>
      <c r="B117" s="22"/>
      <c r="C117" s="22"/>
      <c r="D117" s="22"/>
      <c r="E117" s="23"/>
      <c r="F117" s="22"/>
      <c r="G117" s="24" t="str">
        <f t="shared" si="3"/>
        <v>-</v>
      </c>
      <c r="H117" s="17"/>
      <c r="I117" s="17"/>
      <c r="J117" s="17"/>
      <c r="K117" s="17"/>
      <c r="M117" s="17"/>
      <c r="N117" s="17"/>
      <c r="O117" s="17"/>
      <c r="P117" s="17"/>
    </row>
    <row r="118" spans="1:16">
      <c r="A118" s="21"/>
      <c r="B118" s="22"/>
      <c r="C118" s="22"/>
      <c r="D118" s="22"/>
      <c r="E118" s="23"/>
      <c r="F118" s="22"/>
      <c r="G118" s="24" t="str">
        <f t="shared" si="3"/>
        <v>-</v>
      </c>
      <c r="H118" s="17"/>
      <c r="I118" s="17"/>
      <c r="J118" s="17"/>
      <c r="K118" s="17"/>
      <c r="M118" s="17"/>
      <c r="N118" s="17"/>
      <c r="O118" s="17"/>
      <c r="P118" s="17"/>
    </row>
    <row r="119" spans="1:16">
      <c r="A119" s="21"/>
      <c r="B119" s="22"/>
      <c r="C119" s="22"/>
      <c r="D119" s="22"/>
      <c r="E119" s="23"/>
      <c r="F119" s="22"/>
      <c r="G119" s="24" t="str">
        <f t="shared" si="3"/>
        <v>-</v>
      </c>
      <c r="H119" s="17"/>
      <c r="I119" s="17"/>
      <c r="J119" s="17"/>
      <c r="K119" s="17"/>
      <c r="M119" s="17"/>
      <c r="N119" s="17"/>
      <c r="O119" s="17"/>
      <c r="P119" s="17"/>
    </row>
    <row r="120" spans="1:16">
      <c r="A120" s="21"/>
      <c r="B120" s="22"/>
      <c r="C120" s="22"/>
      <c r="D120" s="22"/>
      <c r="E120" s="23"/>
      <c r="F120" s="22"/>
      <c r="G120" s="24" t="str">
        <f t="shared" si="3"/>
        <v>-</v>
      </c>
      <c r="H120" s="17"/>
      <c r="I120" s="17"/>
      <c r="J120" s="17"/>
      <c r="K120" s="17"/>
      <c r="M120" s="17"/>
      <c r="N120" s="17"/>
      <c r="O120" s="17"/>
      <c r="P120" s="17"/>
    </row>
    <row r="121" spans="1:16">
      <c r="A121" s="21"/>
      <c r="B121" s="22"/>
      <c r="C121" s="22"/>
      <c r="D121" s="22"/>
      <c r="E121" s="23"/>
      <c r="F121" s="22"/>
      <c r="G121" s="24" t="str">
        <f t="shared" si="3"/>
        <v>-</v>
      </c>
      <c r="H121" s="17"/>
      <c r="I121" s="17"/>
      <c r="J121" s="17"/>
      <c r="K121" s="17"/>
      <c r="M121" s="17"/>
      <c r="N121" s="17"/>
      <c r="O121" s="17"/>
      <c r="P121" s="17"/>
    </row>
    <row r="122" spans="1:16">
      <c r="A122" s="21"/>
      <c r="B122" s="22"/>
      <c r="C122" s="22"/>
      <c r="D122" s="22"/>
      <c r="E122" s="23"/>
      <c r="F122" s="22"/>
      <c r="G122" s="24" t="str">
        <f t="shared" si="3"/>
        <v>-</v>
      </c>
      <c r="H122" s="17"/>
      <c r="I122" s="17"/>
      <c r="J122" s="17"/>
      <c r="K122" s="17"/>
      <c r="M122" s="17"/>
      <c r="N122" s="17"/>
      <c r="O122" s="17"/>
      <c r="P122" s="17"/>
    </row>
    <row r="123" spans="1:16">
      <c r="A123" s="21"/>
      <c r="B123" s="22"/>
      <c r="C123" s="22"/>
      <c r="D123" s="22"/>
      <c r="E123" s="23"/>
      <c r="F123" s="22"/>
      <c r="G123" s="24" t="str">
        <f t="shared" si="3"/>
        <v>-</v>
      </c>
      <c r="H123" s="17"/>
      <c r="I123" s="17"/>
      <c r="J123" s="17"/>
      <c r="K123" s="17"/>
      <c r="M123" s="17"/>
      <c r="N123" s="17"/>
      <c r="O123" s="17"/>
      <c r="P123" s="17"/>
    </row>
    <row r="124" spans="1:16">
      <c r="A124" s="21"/>
      <c r="B124" s="22"/>
      <c r="C124" s="22"/>
      <c r="D124" s="22"/>
      <c r="E124" s="23"/>
      <c r="F124" s="22"/>
      <c r="G124" s="24" t="str">
        <f t="shared" si="3"/>
        <v>-</v>
      </c>
      <c r="H124" s="17"/>
      <c r="I124" s="17"/>
      <c r="J124" s="17"/>
      <c r="K124" s="17"/>
      <c r="M124" s="17"/>
      <c r="N124" s="17"/>
      <c r="O124" s="17"/>
      <c r="P124" s="17"/>
    </row>
    <row r="125" spans="1:16">
      <c r="A125" s="21"/>
      <c r="B125" s="22"/>
      <c r="C125" s="22"/>
      <c r="D125" s="22"/>
      <c r="E125" s="23"/>
      <c r="F125" s="22"/>
      <c r="G125" s="24" t="str">
        <f t="shared" si="3"/>
        <v>-</v>
      </c>
      <c r="H125" s="17"/>
      <c r="I125" s="17"/>
      <c r="J125" s="17"/>
      <c r="K125" s="17"/>
      <c r="M125" s="17"/>
      <c r="N125" s="17"/>
      <c r="O125" s="17"/>
      <c r="P125" s="17"/>
    </row>
    <row r="126" spans="1:16">
      <c r="A126" s="21"/>
      <c r="B126" s="22"/>
      <c r="C126" s="22"/>
      <c r="D126" s="22"/>
      <c r="E126" s="23"/>
      <c r="F126" s="22"/>
      <c r="G126" s="24" t="str">
        <f t="shared" si="3"/>
        <v>-</v>
      </c>
      <c r="H126" s="17"/>
      <c r="I126" s="17"/>
      <c r="J126" s="17"/>
      <c r="K126" s="17"/>
      <c r="M126" s="17"/>
      <c r="N126" s="17"/>
      <c r="O126" s="17"/>
      <c r="P126" s="17"/>
    </row>
    <row r="127" spans="1:16">
      <c r="A127" s="21"/>
      <c r="B127" s="22"/>
      <c r="C127" s="22"/>
      <c r="D127" s="22"/>
      <c r="E127" s="23"/>
      <c r="F127" s="22"/>
      <c r="G127" s="24" t="str">
        <f t="shared" si="3"/>
        <v>-</v>
      </c>
      <c r="H127" s="17"/>
      <c r="I127" s="17"/>
      <c r="J127" s="17"/>
      <c r="K127" s="17"/>
      <c r="M127" s="17"/>
      <c r="N127" s="17"/>
      <c r="O127" s="17"/>
      <c r="P127" s="17"/>
    </row>
    <row r="128" spans="1:16">
      <c r="A128" s="21"/>
      <c r="B128" s="22"/>
      <c r="C128" s="22"/>
      <c r="D128" s="22"/>
      <c r="E128" s="23"/>
      <c r="F128" s="22"/>
      <c r="G128" s="24" t="str">
        <f t="shared" si="3"/>
        <v>-</v>
      </c>
      <c r="H128" s="17"/>
      <c r="I128" s="17"/>
      <c r="J128" s="17"/>
      <c r="K128" s="17"/>
      <c r="M128" s="17"/>
      <c r="N128" s="17"/>
      <c r="O128" s="17"/>
      <c r="P128" s="17"/>
    </row>
    <row r="129" spans="1:16">
      <c r="A129" s="21"/>
      <c r="B129" s="22"/>
      <c r="C129" s="22"/>
      <c r="D129" s="22"/>
      <c r="E129" s="23"/>
      <c r="F129" s="22"/>
      <c r="G129" s="24" t="str">
        <f t="shared" si="3"/>
        <v>-</v>
      </c>
      <c r="H129" s="17"/>
      <c r="I129" s="17"/>
      <c r="J129" s="17"/>
      <c r="K129" s="17"/>
      <c r="M129" s="17"/>
      <c r="N129" s="17"/>
      <c r="O129" s="17"/>
      <c r="P129" s="17"/>
    </row>
    <row r="130" spans="1:16">
      <c r="A130" s="21"/>
      <c r="B130" s="22"/>
      <c r="C130" s="22"/>
      <c r="D130" s="22"/>
      <c r="E130" s="23"/>
      <c r="F130" s="22"/>
      <c r="G130" s="24" t="str">
        <f>IF(F130="",IF(C130="","-",C130),VLOOKUP(F130,$C:$G,5,FALSE)&amp;"&gt;&gt;"&amp;C130)</f>
        <v>-</v>
      </c>
      <c r="H130" s="17"/>
      <c r="I130" s="17"/>
      <c r="J130" s="17"/>
      <c r="K130" s="17"/>
      <c r="M130" s="17"/>
      <c r="N130" s="17"/>
      <c r="O130" s="17"/>
      <c r="P130" s="17"/>
    </row>
  </sheetData>
  <sheetProtection formatCells="0" formatColumns="0" formatRows="0" insertRows="0" deleteRows="0" sort="0" autoFilter="0"/>
  <phoneticPr fontId="4" type="noConversion"/>
  <dataValidations count="2">
    <dataValidation type="list" allowBlank="1" showInputMessage="1" showErrorMessage="1" sqref="F2:F130" xr:uid="{00000000-0002-0000-1F00-000000000000}">
      <formula1>OFFSET($C$1,1,0,COUNTA($C:$C)-1)</formula1>
    </dataValidation>
    <dataValidation type="custom" showInputMessage="1" showErrorMessage="1" errorTitle="Duplicate Key" error="Value must be unique" promptTitle="Duplicate Key" prompt="Value must be unique" sqref="C2:C5 C7:C130" xr:uid="{00000000-0002-0000-1F00-000001000000}">
      <formula1>IF(COUNTIF($C:$C,C2)=1,1,0)</formula1>
    </dataValidation>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工作表17">
    <tabColor rgb="FFFFFF00"/>
  </sheetPr>
  <dimension ref="A1:H56"/>
  <sheetViews>
    <sheetView zoomScale="85" zoomScaleNormal="85" workbookViewId="0">
      <pane xSplit="3" ySplit="1" topLeftCell="D2" activePane="bottomRight" state="frozen"/>
      <selection pane="topRight" activeCell="B12" sqref="B12"/>
      <selection pane="bottomLeft" activeCell="B12" sqref="B12"/>
      <selection pane="bottomRight" activeCell="B12" sqref="B12"/>
    </sheetView>
  </sheetViews>
  <sheetFormatPr defaultColWidth="10.44140625" defaultRowHeight="18.75"/>
  <cols>
    <col min="1" max="1" width="23.5546875" style="58" customWidth="1"/>
    <col min="2" max="2" width="26.5546875" style="53" customWidth="1"/>
    <col min="3" max="3" width="42.33203125" style="53" customWidth="1"/>
    <col min="4" max="4" width="10.44140625" style="53"/>
    <col min="5" max="5" width="15.5546875" style="53" customWidth="1"/>
    <col min="6" max="6" width="19.5546875" style="53" customWidth="1"/>
    <col min="7" max="7" width="25.44140625" style="53" customWidth="1"/>
    <col min="8" max="8" width="31.88671875" style="53" customWidth="1"/>
    <col min="9" max="16384" width="10.44140625" style="53"/>
  </cols>
  <sheetData>
    <row r="1" spans="1:8" ht="19.5" customHeight="1">
      <c r="A1" s="51" t="s">
        <v>12244</v>
      </c>
      <c r="B1" s="52" t="s">
        <v>903</v>
      </c>
      <c r="C1" s="52" t="s">
        <v>13111</v>
      </c>
      <c r="D1" s="52" t="s">
        <v>13112</v>
      </c>
      <c r="E1" s="52" t="s">
        <v>12248</v>
      </c>
      <c r="F1" s="52" t="s">
        <v>13113</v>
      </c>
      <c r="G1" s="52" t="s">
        <v>13114</v>
      </c>
      <c r="H1" s="52" t="s">
        <v>13115</v>
      </c>
    </row>
    <row r="2" spans="1:8">
      <c r="A2" s="59"/>
      <c r="B2" s="55" t="s">
        <v>13077</v>
      </c>
      <c r="C2" s="55" t="s">
        <v>13116</v>
      </c>
      <c r="D2" s="55"/>
      <c r="E2" s="55" t="s">
        <v>13117</v>
      </c>
      <c r="F2" s="55" t="s">
        <v>13118</v>
      </c>
      <c r="G2" s="55" t="s">
        <v>13119</v>
      </c>
      <c r="H2" s="55" t="s">
        <v>13120</v>
      </c>
    </row>
    <row r="3" spans="1:8">
      <c r="A3" s="60"/>
      <c r="B3" s="62" t="s">
        <v>13080</v>
      </c>
      <c r="C3" s="55" t="s">
        <v>13116</v>
      </c>
      <c r="D3" s="55"/>
      <c r="E3" s="55" t="s">
        <v>13117</v>
      </c>
      <c r="F3" s="55" t="s">
        <v>13118</v>
      </c>
      <c r="G3" s="55" t="s">
        <v>13119</v>
      </c>
      <c r="H3" s="55" t="s">
        <v>13121</v>
      </c>
    </row>
    <row r="4" spans="1:8" ht="31.5" customHeight="1">
      <c r="A4" s="60"/>
      <c r="B4" s="55" t="s">
        <v>13081</v>
      </c>
      <c r="C4" s="55" t="s">
        <v>13116</v>
      </c>
      <c r="D4" s="55"/>
      <c r="E4" s="55" t="s">
        <v>13117</v>
      </c>
      <c r="F4" s="55" t="s">
        <v>13118</v>
      </c>
      <c r="G4" s="55" t="s">
        <v>13119</v>
      </c>
      <c r="H4" s="55"/>
    </row>
    <row r="5" spans="1:8" ht="23.25" customHeight="1">
      <c r="A5" s="60"/>
      <c r="B5" s="55"/>
      <c r="C5" s="55"/>
      <c r="D5" s="55"/>
      <c r="E5" s="55"/>
      <c r="F5" s="55"/>
      <c r="G5" s="55"/>
      <c r="H5" s="55"/>
    </row>
    <row r="6" spans="1:8" ht="39" customHeight="1">
      <c r="A6" s="60"/>
      <c r="B6" s="55"/>
      <c r="C6" s="55"/>
      <c r="D6" s="55"/>
      <c r="E6" s="55"/>
      <c r="F6" s="55"/>
      <c r="G6" s="55"/>
      <c r="H6" s="55"/>
    </row>
    <row r="7" spans="1:8">
      <c r="A7" s="54"/>
      <c r="C7" s="55"/>
      <c r="D7" s="55"/>
      <c r="E7" s="55"/>
      <c r="F7" s="55"/>
      <c r="G7" s="55"/>
      <c r="H7" s="55"/>
    </row>
    <row r="8" spans="1:8">
      <c r="A8" s="56"/>
      <c r="B8" s="55"/>
      <c r="C8" s="55"/>
      <c r="D8" s="55"/>
      <c r="E8" s="55"/>
      <c r="F8" s="55"/>
      <c r="G8" s="55"/>
      <c r="H8" s="55"/>
    </row>
    <row r="9" spans="1:8">
      <c r="A9" s="56"/>
      <c r="B9" s="55"/>
      <c r="C9" s="55"/>
      <c r="D9" s="55"/>
      <c r="E9" s="55"/>
      <c r="F9" s="55"/>
      <c r="G9" s="55"/>
      <c r="H9" s="55"/>
    </row>
    <row r="10" spans="1:8">
      <c r="A10" s="56"/>
      <c r="B10" s="55"/>
      <c r="C10" s="55"/>
      <c r="D10" s="55"/>
      <c r="E10" s="55"/>
      <c r="F10" s="55"/>
      <c r="G10" s="55"/>
      <c r="H10" s="55"/>
    </row>
    <row r="11" spans="1:8">
      <c r="A11" s="57"/>
      <c r="B11" s="55"/>
      <c r="C11" s="55"/>
      <c r="D11" s="55"/>
      <c r="E11" s="55"/>
      <c r="F11" s="55"/>
      <c r="G11" s="55"/>
      <c r="H11" s="55"/>
    </row>
    <row r="12" spans="1:8">
      <c r="A12" s="54"/>
      <c r="C12" s="55"/>
      <c r="D12" s="55"/>
      <c r="E12" s="55"/>
      <c r="F12" s="55"/>
      <c r="G12" s="55"/>
      <c r="H12" s="55"/>
    </row>
    <row r="13" spans="1:8">
      <c r="A13" s="56"/>
      <c r="B13" s="55"/>
      <c r="C13" s="55"/>
      <c r="D13" s="55"/>
      <c r="E13" s="55"/>
      <c r="F13" s="55"/>
      <c r="G13" s="55"/>
      <c r="H13" s="55"/>
    </row>
    <row r="14" spans="1:8">
      <c r="A14" s="56"/>
      <c r="B14" s="55"/>
      <c r="C14" s="55"/>
      <c r="D14" s="55"/>
      <c r="E14" s="55"/>
      <c r="F14" s="55"/>
      <c r="G14" s="55"/>
      <c r="H14" s="55"/>
    </row>
    <row r="15" spans="1:8">
      <c r="A15" s="56"/>
      <c r="B15" s="55"/>
      <c r="C15" s="55"/>
      <c r="D15" s="55"/>
      <c r="E15" s="55"/>
      <c r="F15" s="55"/>
      <c r="G15" s="55"/>
      <c r="H15" s="55"/>
    </row>
    <row r="16" spans="1:8">
      <c r="A16" s="57"/>
      <c r="B16" s="55"/>
      <c r="C16" s="55"/>
      <c r="D16" s="55"/>
      <c r="E16" s="55"/>
      <c r="F16" s="55"/>
      <c r="G16" s="55"/>
      <c r="H16" s="55"/>
    </row>
    <row r="17" spans="1:8">
      <c r="A17" s="54"/>
      <c r="B17" s="55"/>
      <c r="C17" s="55"/>
      <c r="D17" s="55"/>
      <c r="E17" s="55"/>
      <c r="F17" s="55"/>
      <c r="G17" s="55"/>
      <c r="H17" s="55"/>
    </row>
    <row r="18" spans="1:8">
      <c r="A18" s="56"/>
      <c r="B18" s="55"/>
      <c r="C18" s="55"/>
      <c r="D18" s="55"/>
      <c r="E18" s="55"/>
      <c r="F18" s="55"/>
      <c r="G18" s="55"/>
      <c r="H18" s="55"/>
    </row>
    <row r="19" spans="1:8">
      <c r="A19" s="56"/>
      <c r="B19" s="55"/>
      <c r="C19" s="55"/>
      <c r="D19" s="55"/>
      <c r="E19" s="55"/>
      <c r="F19" s="55"/>
      <c r="G19" s="55"/>
      <c r="H19" s="55"/>
    </row>
    <row r="20" spans="1:8">
      <c r="A20" s="56"/>
      <c r="B20" s="55"/>
      <c r="C20" s="55"/>
      <c r="D20" s="55"/>
      <c r="E20" s="55"/>
      <c r="F20" s="55"/>
      <c r="G20" s="55"/>
      <c r="H20" s="55"/>
    </row>
    <row r="21" spans="1:8">
      <c r="A21" s="57"/>
      <c r="B21" s="55"/>
      <c r="C21" s="55"/>
      <c r="D21" s="55"/>
      <c r="E21" s="55"/>
      <c r="F21" s="55"/>
      <c r="G21" s="55"/>
      <c r="H21" s="55"/>
    </row>
    <row r="22" spans="1:8">
      <c r="A22" s="54"/>
      <c r="B22" s="55"/>
      <c r="C22" s="55"/>
      <c r="D22" s="55"/>
      <c r="E22" s="55"/>
      <c r="F22" s="55"/>
      <c r="G22" s="55"/>
      <c r="H22" s="55"/>
    </row>
    <row r="23" spans="1:8">
      <c r="A23" s="56"/>
      <c r="B23" s="55"/>
      <c r="C23" s="55"/>
      <c r="D23" s="55"/>
      <c r="E23" s="55"/>
      <c r="F23" s="55"/>
      <c r="G23" s="55"/>
      <c r="H23" s="55"/>
    </row>
    <row r="24" spans="1:8">
      <c r="A24" s="56"/>
      <c r="B24" s="55"/>
      <c r="C24" s="55"/>
      <c r="D24" s="55"/>
      <c r="E24" s="55"/>
      <c r="F24" s="55"/>
      <c r="G24" s="55"/>
      <c r="H24" s="55"/>
    </row>
    <row r="25" spans="1:8">
      <c r="A25" s="56"/>
      <c r="B25" s="55"/>
      <c r="C25" s="55"/>
      <c r="D25" s="55"/>
      <c r="E25" s="55"/>
      <c r="F25" s="55"/>
      <c r="G25" s="55"/>
      <c r="H25" s="55"/>
    </row>
    <row r="26" spans="1:8">
      <c r="A26" s="57"/>
      <c r="B26" s="55"/>
      <c r="C26" s="55"/>
      <c r="D26" s="55"/>
      <c r="E26" s="55"/>
      <c r="F26" s="55"/>
      <c r="G26" s="55"/>
      <c r="H26" s="55"/>
    </row>
    <row r="27" spans="1:8">
      <c r="A27" s="54"/>
      <c r="B27" s="55"/>
      <c r="C27" s="55"/>
      <c r="D27" s="55"/>
      <c r="E27" s="55"/>
      <c r="F27" s="55"/>
      <c r="G27" s="55"/>
      <c r="H27" s="55"/>
    </row>
    <row r="28" spans="1:8">
      <c r="A28" s="56"/>
      <c r="B28" s="55"/>
      <c r="C28" s="55"/>
      <c r="D28" s="55"/>
      <c r="E28" s="55"/>
      <c r="F28" s="55"/>
      <c r="G28" s="55"/>
      <c r="H28" s="55"/>
    </row>
    <row r="29" spans="1:8">
      <c r="A29" s="56"/>
      <c r="B29" s="55"/>
      <c r="C29" s="55"/>
      <c r="D29" s="55"/>
      <c r="E29" s="55"/>
      <c r="F29" s="55"/>
      <c r="G29" s="55"/>
      <c r="H29" s="55"/>
    </row>
    <row r="30" spans="1:8">
      <c r="A30" s="56"/>
      <c r="B30" s="55"/>
      <c r="C30" s="55"/>
      <c r="D30" s="55"/>
      <c r="E30" s="55"/>
      <c r="F30" s="55"/>
      <c r="G30" s="55"/>
      <c r="H30" s="55"/>
    </row>
    <row r="31" spans="1:8">
      <c r="A31" s="57"/>
      <c r="B31" s="55"/>
      <c r="C31" s="55"/>
      <c r="D31" s="55"/>
      <c r="E31" s="55"/>
      <c r="F31" s="55"/>
      <c r="G31" s="55"/>
      <c r="H31" s="55"/>
    </row>
    <row r="32" spans="1:8">
      <c r="A32" s="54"/>
      <c r="B32" s="55"/>
      <c r="C32" s="55"/>
      <c r="D32" s="55"/>
      <c r="E32" s="55"/>
      <c r="F32" s="55"/>
      <c r="G32" s="55"/>
      <c r="H32" s="55"/>
    </row>
    <row r="33" spans="1:8">
      <c r="A33" s="56"/>
      <c r="B33" s="55"/>
      <c r="C33" s="55"/>
      <c r="D33" s="55"/>
      <c r="E33" s="55"/>
      <c r="F33" s="55"/>
      <c r="G33" s="55"/>
      <c r="H33" s="55"/>
    </row>
    <row r="34" spans="1:8">
      <c r="A34" s="56"/>
      <c r="B34" s="55"/>
      <c r="C34" s="55"/>
      <c r="D34" s="55"/>
      <c r="E34" s="55"/>
      <c r="F34" s="55"/>
      <c r="G34" s="55"/>
      <c r="H34" s="55"/>
    </row>
    <row r="35" spans="1:8">
      <c r="A35" s="56"/>
      <c r="B35" s="55"/>
      <c r="C35" s="55"/>
      <c r="D35" s="55"/>
      <c r="E35" s="55"/>
      <c r="F35" s="55"/>
      <c r="G35" s="55"/>
      <c r="H35" s="55"/>
    </row>
    <row r="36" spans="1:8">
      <c r="A36" s="57"/>
      <c r="B36" s="55"/>
      <c r="C36" s="55"/>
      <c r="D36" s="55"/>
      <c r="E36" s="55"/>
      <c r="F36" s="55"/>
      <c r="G36" s="55"/>
      <c r="H36" s="55"/>
    </row>
    <row r="37" spans="1:8">
      <c r="A37" s="54"/>
      <c r="B37" s="55"/>
      <c r="C37" s="55"/>
      <c r="D37" s="55"/>
      <c r="E37" s="55"/>
      <c r="F37" s="55"/>
      <c r="G37" s="55"/>
      <c r="H37" s="55"/>
    </row>
    <row r="38" spans="1:8">
      <c r="A38" s="56"/>
      <c r="B38" s="55"/>
      <c r="C38" s="55"/>
      <c r="D38" s="55"/>
      <c r="E38" s="55"/>
      <c r="F38" s="55"/>
      <c r="G38" s="55"/>
      <c r="H38" s="55"/>
    </row>
    <row r="39" spans="1:8">
      <c r="A39" s="56"/>
      <c r="B39" s="55"/>
      <c r="C39" s="55"/>
      <c r="D39" s="55"/>
      <c r="E39" s="55"/>
      <c r="F39" s="55"/>
      <c r="G39" s="55"/>
      <c r="H39" s="55"/>
    </row>
    <row r="40" spans="1:8">
      <c r="A40" s="56"/>
      <c r="B40" s="55"/>
      <c r="C40" s="55"/>
      <c r="D40" s="55"/>
      <c r="E40" s="55"/>
      <c r="F40" s="55"/>
      <c r="G40" s="55"/>
      <c r="H40" s="55"/>
    </row>
    <row r="41" spans="1:8">
      <c r="A41" s="57"/>
      <c r="B41" s="55"/>
      <c r="C41" s="55"/>
      <c r="D41" s="55"/>
      <c r="E41" s="55"/>
      <c r="F41" s="55"/>
      <c r="G41" s="55"/>
      <c r="H41" s="55"/>
    </row>
    <row r="42" spans="1:8">
      <c r="A42" s="54"/>
      <c r="B42" s="55"/>
      <c r="C42" s="55"/>
      <c r="D42" s="55"/>
      <c r="E42" s="55"/>
      <c r="F42" s="55"/>
      <c r="G42" s="55"/>
      <c r="H42" s="55"/>
    </row>
    <row r="43" spans="1:8">
      <c r="A43" s="56"/>
      <c r="B43" s="55"/>
      <c r="C43" s="55"/>
      <c r="D43" s="55"/>
      <c r="E43" s="55"/>
      <c r="F43" s="55"/>
      <c r="G43" s="55"/>
      <c r="H43" s="55"/>
    </row>
    <row r="44" spans="1:8">
      <c r="A44" s="56"/>
      <c r="B44" s="55"/>
      <c r="C44" s="55"/>
      <c r="D44" s="55"/>
      <c r="E44" s="55"/>
      <c r="F44" s="55"/>
      <c r="G44" s="55"/>
      <c r="H44" s="55"/>
    </row>
    <row r="45" spans="1:8">
      <c r="A45" s="56"/>
      <c r="B45" s="55"/>
      <c r="C45" s="55"/>
      <c r="D45" s="55"/>
      <c r="E45" s="55"/>
      <c r="F45" s="55"/>
      <c r="G45" s="55"/>
      <c r="H45" s="55"/>
    </row>
    <row r="46" spans="1:8">
      <c r="A46" s="57"/>
      <c r="B46" s="55"/>
      <c r="C46" s="55"/>
      <c r="D46" s="55"/>
      <c r="E46" s="55"/>
      <c r="F46" s="55"/>
      <c r="G46" s="55"/>
      <c r="H46" s="55"/>
    </row>
    <row r="47" spans="1:8">
      <c r="A47" s="54"/>
      <c r="B47" s="55"/>
      <c r="C47" s="55"/>
      <c r="D47" s="55"/>
      <c r="E47" s="55"/>
      <c r="F47" s="55"/>
      <c r="G47" s="55"/>
      <c r="H47" s="55"/>
    </row>
    <row r="48" spans="1:8">
      <c r="A48" s="56"/>
      <c r="B48" s="55"/>
      <c r="C48" s="55"/>
      <c r="D48" s="55"/>
      <c r="E48" s="55"/>
      <c r="F48" s="55"/>
      <c r="G48" s="55"/>
      <c r="H48" s="55"/>
    </row>
    <row r="49" spans="1:8">
      <c r="A49" s="56"/>
      <c r="B49" s="55"/>
      <c r="C49" s="55"/>
      <c r="D49" s="55"/>
      <c r="E49" s="55"/>
      <c r="F49" s="55"/>
      <c r="G49" s="55"/>
      <c r="H49" s="55"/>
    </row>
    <row r="50" spans="1:8">
      <c r="A50" s="56"/>
      <c r="B50" s="55"/>
      <c r="C50" s="55"/>
      <c r="D50" s="55"/>
      <c r="E50" s="55"/>
      <c r="F50" s="55"/>
      <c r="G50" s="55"/>
      <c r="H50" s="55"/>
    </row>
    <row r="51" spans="1:8">
      <c r="A51" s="57"/>
      <c r="B51" s="55"/>
      <c r="C51" s="55"/>
      <c r="D51" s="55"/>
      <c r="E51" s="55"/>
      <c r="F51" s="55"/>
      <c r="G51" s="55"/>
      <c r="H51" s="55"/>
    </row>
    <row r="52" spans="1:8">
      <c r="A52" s="54"/>
      <c r="B52" s="55"/>
      <c r="C52" s="55"/>
      <c r="D52" s="55"/>
      <c r="E52" s="55"/>
      <c r="F52" s="55"/>
      <c r="G52" s="55"/>
      <c r="H52" s="55"/>
    </row>
    <row r="53" spans="1:8">
      <c r="A53" s="56"/>
      <c r="B53" s="55"/>
      <c r="C53" s="55"/>
      <c r="D53" s="55"/>
      <c r="E53" s="55"/>
      <c r="F53" s="55"/>
      <c r="G53" s="55"/>
      <c r="H53" s="55"/>
    </row>
    <row r="54" spans="1:8">
      <c r="A54" s="56"/>
      <c r="B54" s="55"/>
      <c r="C54" s="55"/>
      <c r="D54" s="55"/>
      <c r="E54" s="55"/>
      <c r="F54" s="55"/>
      <c r="G54" s="55"/>
      <c r="H54" s="55"/>
    </row>
    <row r="55" spans="1:8">
      <c r="A55" s="56"/>
      <c r="B55" s="55"/>
      <c r="C55" s="55"/>
      <c r="D55" s="55"/>
      <c r="E55" s="55"/>
      <c r="F55" s="55"/>
      <c r="G55" s="55"/>
      <c r="H55" s="55"/>
    </row>
    <row r="56" spans="1:8">
      <c r="A56" s="57"/>
      <c r="B56" s="55"/>
      <c r="C56" s="55"/>
      <c r="D56" s="55"/>
      <c r="E56" s="55"/>
      <c r="F56" s="55"/>
      <c r="G56" s="55"/>
      <c r="H56" s="55"/>
    </row>
  </sheetData>
  <phoneticPr fontId="4" type="noConversion"/>
  <dataValidations count="5">
    <dataValidation type="list" allowBlank="1" showInputMessage="1" showErrorMessage="1" sqref="E2:E56" xr:uid="{00000000-0002-0000-2000-000000000000}">
      <formula1>"Term,Data_Calss,Classification,Tag,UserName,AssetOwner"</formula1>
    </dataValidation>
    <dataValidation type="list" allowBlank="1" showInputMessage="1" showErrorMessage="1" sqref="F52:F53 F7:F8 F12:F13 F17:F18 F22:F23 F27:F28 F32:F33 F37:F38 F42:F43 F47:F48 F2:F4" xr:uid="{00000000-0002-0000-2000-000001000000}">
      <formula1>"contain any, does not contain any"</formula1>
    </dataValidation>
    <dataValidation type="list" allowBlank="1" showInputMessage="1" showErrorMessage="1" sqref="D52:D54 D7:D9 D12:D14 D17:D19 D22:D24 D27:D29 D32:D34 D37:D39 D42:D44 D47:D49 D2:D4" xr:uid="{00000000-0002-0000-2000-000002000000}">
      <formula1>"AND, OR"</formula1>
    </dataValidation>
    <dataValidation type="list" allowBlank="1" showInputMessage="1" showErrorMessage="1" sqref="H2:H4 H7 H12 H17 H22 H27 H32 H37 H42 H47 H52" xr:uid="{00000000-0002-0000-2000-000003000000}">
      <formula1>"deney access to data,mask data"</formula1>
    </dataValidation>
    <dataValidation type="list" allowBlank="1" showInputMessage="1" showErrorMessage="1" sqref="F54:F55 F39:F40 F29:F30 F9:F10 F49:F50 F14:F15 F34:F35 F19:F20 F44:F45 F24:F25 F5" xr:uid="{00000000-0002-0000-2000-000004000000}">
      <formula1>"Term,Data_Calss,Classification,Tag"</formula1>
    </dataValidation>
  </dataValidation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工作表18"/>
  <dimension ref="A1:A52"/>
  <sheetViews>
    <sheetView workbookViewId="0">
      <selection activeCell="F28" sqref="F28"/>
    </sheetView>
  </sheetViews>
  <sheetFormatPr defaultColWidth="8.88671875" defaultRowHeight="15.75"/>
  <cols>
    <col min="1" max="1" width="53.109375" customWidth="1"/>
  </cols>
  <sheetData>
    <row r="1" spans="1:1">
      <c r="A1">
        <v>50</v>
      </c>
    </row>
    <row r="2" spans="1:1">
      <c r="A2" t="s">
        <v>13122</v>
      </c>
    </row>
    <row r="3" spans="1:1">
      <c r="A3" t="s">
        <v>13123</v>
      </c>
    </row>
    <row r="4" spans="1:1">
      <c r="A4" t="s">
        <v>13124</v>
      </c>
    </row>
    <row r="5" spans="1:1">
      <c r="A5" t="s">
        <v>13125</v>
      </c>
    </row>
    <row r="6" spans="1:1">
      <c r="A6" t="s">
        <v>13126</v>
      </c>
    </row>
    <row r="7" spans="1:1">
      <c r="A7" t="s">
        <v>13127</v>
      </c>
    </row>
    <row r="8" spans="1:1">
      <c r="A8" t="s">
        <v>13128</v>
      </c>
    </row>
    <row r="9" spans="1:1">
      <c r="A9" t="s">
        <v>13129</v>
      </c>
    </row>
    <row r="10" spans="1:1">
      <c r="A10" t="s">
        <v>13130</v>
      </c>
    </row>
    <row r="11" spans="1:1">
      <c r="A11" t="s">
        <v>13131</v>
      </c>
    </row>
    <row r="12" spans="1:1">
      <c r="A12" t="s">
        <v>13132</v>
      </c>
    </row>
    <row r="13" spans="1:1">
      <c r="A13" t="s">
        <v>13133</v>
      </c>
    </row>
    <row r="14" spans="1:1">
      <c r="A14" t="s">
        <v>13134</v>
      </c>
    </row>
    <row r="15" spans="1:1">
      <c r="A15" t="s">
        <v>13135</v>
      </c>
    </row>
    <row r="16" spans="1:1">
      <c r="A16" t="s">
        <v>13136</v>
      </c>
    </row>
    <row r="17" spans="1:1">
      <c r="A17" t="s">
        <v>13137</v>
      </c>
    </row>
    <row r="18" spans="1:1">
      <c r="A18" t="s">
        <v>13138</v>
      </c>
    </row>
    <row r="19" spans="1:1">
      <c r="A19" t="s">
        <v>13139</v>
      </c>
    </row>
    <row r="20" spans="1:1">
      <c r="A20" t="s">
        <v>13140</v>
      </c>
    </row>
    <row r="21" spans="1:1">
      <c r="A21" t="s">
        <v>13141</v>
      </c>
    </row>
    <row r="22" spans="1:1">
      <c r="A22" t="s">
        <v>13142</v>
      </c>
    </row>
    <row r="23" spans="1:1">
      <c r="A23" t="s">
        <v>13143</v>
      </c>
    </row>
    <row r="24" spans="1:1">
      <c r="A24" t="s">
        <v>13144</v>
      </c>
    </row>
    <row r="25" spans="1:1">
      <c r="A25" t="s">
        <v>13145</v>
      </c>
    </row>
    <row r="26" spans="1:1">
      <c r="A26" t="s">
        <v>13146</v>
      </c>
    </row>
    <row r="27" spans="1:1">
      <c r="A27" t="s">
        <v>13147</v>
      </c>
    </row>
    <row r="28" spans="1:1">
      <c r="A28" t="s">
        <v>13148</v>
      </c>
    </row>
    <row r="29" spans="1:1">
      <c r="A29" t="s">
        <v>13149</v>
      </c>
    </row>
    <row r="30" spans="1:1">
      <c r="A30" t="s">
        <v>13150</v>
      </c>
    </row>
    <row r="31" spans="1:1">
      <c r="A31" t="s">
        <v>13151</v>
      </c>
    </row>
    <row r="32" spans="1:1">
      <c r="A32" t="s">
        <v>13152</v>
      </c>
    </row>
    <row r="33" spans="1:1">
      <c r="A33" t="s">
        <v>13153</v>
      </c>
    </row>
    <row r="34" spans="1:1">
      <c r="A34" t="s">
        <v>13154</v>
      </c>
    </row>
    <row r="35" spans="1:1">
      <c r="A35" t="s">
        <v>13155</v>
      </c>
    </row>
    <row r="36" spans="1:1">
      <c r="A36" t="s">
        <v>13156</v>
      </c>
    </row>
    <row r="37" spans="1:1">
      <c r="A37" t="s">
        <v>13157</v>
      </c>
    </row>
    <row r="38" spans="1:1">
      <c r="A38" t="s">
        <v>13158</v>
      </c>
    </row>
    <row r="39" spans="1:1">
      <c r="A39" t="s">
        <v>13159</v>
      </c>
    </row>
    <row r="40" spans="1:1">
      <c r="A40" t="s">
        <v>13160</v>
      </c>
    </row>
    <row r="41" spans="1:1">
      <c r="A41" t="s">
        <v>13161</v>
      </c>
    </row>
    <row r="42" spans="1:1">
      <c r="A42" t="s">
        <v>13162</v>
      </c>
    </row>
    <row r="43" spans="1:1">
      <c r="A43" t="s">
        <v>13163</v>
      </c>
    </row>
    <row r="44" spans="1:1">
      <c r="A44" t="s">
        <v>13164</v>
      </c>
    </row>
    <row r="45" spans="1:1">
      <c r="A45" t="s">
        <v>13165</v>
      </c>
    </row>
    <row r="46" spans="1:1">
      <c r="A46" t="s">
        <v>13166</v>
      </c>
    </row>
    <row r="47" spans="1:1">
      <c r="A47" t="s">
        <v>13167</v>
      </c>
    </row>
    <row r="48" spans="1:1">
      <c r="A48" t="s">
        <v>13168</v>
      </c>
    </row>
    <row r="49" spans="1:1">
      <c r="A49" t="s">
        <v>13169</v>
      </c>
    </row>
    <row r="50" spans="1:1">
      <c r="A50" t="s">
        <v>13171</v>
      </c>
    </row>
    <row r="51" spans="1:1" ht="78.75">
      <c r="A51" s="109" t="s">
        <v>13183</v>
      </c>
    </row>
    <row r="52" spans="1:1">
      <c r="A52" t="s">
        <v>13170</v>
      </c>
    </row>
  </sheetData>
  <phoneticPr fontId="4"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285cb2ad-eb57-4aaf-b0a3-1761797acbb4">
      <Terms xmlns="http://schemas.microsoft.com/office/infopath/2007/PartnerControls"/>
    </lcf76f155ced4ddcb4097134ff3c332f>
    <TaxCatchAll xmlns="e2ba26dd-2cac-4c08-a62d-1daac4d0446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文件" ma:contentTypeID="0x010100269E06C726CAF447AC794C991B31A5CE" ma:contentTypeVersion="15" ma:contentTypeDescription="建立新的文件。" ma:contentTypeScope="" ma:versionID="85cfd53c135ea4ea49dd271002058716">
  <xsd:schema xmlns:xsd="http://www.w3.org/2001/XMLSchema" xmlns:xs="http://www.w3.org/2001/XMLSchema" xmlns:p="http://schemas.microsoft.com/office/2006/metadata/properties" xmlns:ns2="285cb2ad-eb57-4aaf-b0a3-1761797acbb4" xmlns:ns3="e2ba26dd-2cac-4c08-a62d-1daac4d0446f" targetNamespace="http://schemas.microsoft.com/office/2006/metadata/properties" ma:root="true" ma:fieldsID="dbf9da3cb86c6f5fc570a1d168887a34" ns2:_="" ns3:_="">
    <xsd:import namespace="285cb2ad-eb57-4aaf-b0a3-1761797acbb4"/>
    <xsd:import namespace="e2ba26dd-2cac-4c08-a62d-1daac4d0446f"/>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AutoKeyPoints" minOccurs="0"/>
                <xsd:element ref="ns2:MediaServiceKeyPoint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5cb2ad-eb57-4aaf-b0a3-1761797acbb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影像標籤" ma:readOnly="false" ma:fieldId="{5cf76f15-5ced-4ddc-b409-7134ff3c332f}" ma:taxonomyMulti="true" ma:sspId="1f64b911-3389-4360-a26d-e4cd8cf83658"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2ba26dd-2cac-4c08-a62d-1daac4d0446f" elementFormDefault="qualified">
    <xsd:import namespace="http://schemas.microsoft.com/office/2006/documentManagement/types"/>
    <xsd:import namespace="http://schemas.microsoft.com/office/infopath/2007/PartnerControls"/>
    <xsd:element name="SharedWithUsers" ma:index="10" nillable="true" ma:displayName="共用對象:"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用詳細資料" ma:internalName="SharedWithDetails" ma:readOnly="true">
      <xsd:simpleType>
        <xsd:restriction base="dms:Note">
          <xsd:maxLength value="255"/>
        </xsd:restriction>
      </xsd:simpleType>
    </xsd:element>
    <xsd:element name="TaxCatchAll" ma:index="22" nillable="true" ma:displayName="Taxonomy Catch All Column" ma:hidden="true" ma:list="{3c97266c-b672-4f96-a140-621666b46b00}" ma:internalName="TaxCatchAll" ma:showField="CatchAllData" ma:web="e2ba26dd-2cac-4c08-a62d-1daac4d0446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內容類型"/>
        <xsd:element ref="dc:title" minOccurs="0" maxOccurs="1" ma:index="4" ma:displayName="標題"/>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DBAA07F-221E-46C7-A42A-249B76E0E2DE}">
  <ds:schemaRefs>
    <ds:schemaRef ds:uri="http://schemas.microsoft.com/office/2006/metadata/properties"/>
    <ds:schemaRef ds:uri="http://schemas.microsoft.com/office/infopath/2007/PartnerControls"/>
    <ds:schemaRef ds:uri="285cb2ad-eb57-4aaf-b0a3-1761797acbb4"/>
    <ds:schemaRef ds:uri="e2ba26dd-2cac-4c08-a62d-1daac4d0446f"/>
  </ds:schemaRefs>
</ds:datastoreItem>
</file>

<file path=customXml/itemProps2.xml><?xml version="1.0" encoding="utf-8"?>
<ds:datastoreItem xmlns:ds="http://schemas.openxmlformats.org/officeDocument/2006/customXml" ds:itemID="{B9F0E699-6219-4D22-B060-CE1BC82977F3}">
  <ds:schemaRefs>
    <ds:schemaRef ds:uri="http://schemas.microsoft.com/sharepoint/v3/contenttype/forms"/>
  </ds:schemaRefs>
</ds:datastoreItem>
</file>

<file path=customXml/itemProps3.xml><?xml version="1.0" encoding="utf-8"?>
<ds:datastoreItem xmlns:ds="http://schemas.openxmlformats.org/officeDocument/2006/customXml" ds:itemID="{2E7E305C-0272-4EBB-B2BE-5BB5CF2642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5cb2ad-eb57-4aaf-b0a3-1761797acbb4"/>
    <ds:schemaRef ds:uri="e2ba26dd-2cac-4c08-a62d-1daac4d044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35</vt:i4>
      </vt:variant>
      <vt:variant>
        <vt:lpstr>具名範圍</vt:lpstr>
      </vt:variant>
      <vt:variant>
        <vt:i4>16</vt:i4>
      </vt:variant>
    </vt:vector>
  </HeadingPairs>
  <TitlesOfParts>
    <vt:vector size="51" baseType="lpstr">
      <vt:lpstr>版本說明</vt:lpstr>
      <vt:lpstr>填寫說明</vt:lpstr>
      <vt:lpstr>ErrMessage</vt:lpstr>
      <vt:lpstr>Parameter Setting</vt:lpstr>
      <vt:lpstr>Column mapping</vt:lpstr>
      <vt:lpstr>Col2DataMap</vt:lpstr>
      <vt:lpstr>extDef</vt:lpstr>
      <vt:lpstr>Table Summary</vt:lpstr>
      <vt:lpstr>DATAMAPPING</vt:lpstr>
      <vt:lpstr>Table Summary-WKC</vt:lpstr>
      <vt:lpstr>DATAMAPPING-WKC</vt:lpstr>
      <vt:lpstr>pvtStatus</vt:lpstr>
      <vt:lpstr>Categories</vt:lpstr>
      <vt:lpstr>CategoryMap</vt:lpstr>
      <vt:lpstr>pvtDGC</vt:lpstr>
      <vt:lpstr>pvtModel</vt:lpstr>
      <vt:lpstr>Terms</vt:lpstr>
      <vt:lpstr>MtdMatch</vt:lpstr>
      <vt:lpstr>資料清單</vt:lpstr>
      <vt:lpstr>Terms-v0.1</vt:lpstr>
      <vt:lpstr>Classifications</vt:lpstr>
      <vt:lpstr>DataClasses</vt:lpstr>
      <vt:lpstr>DataClasses_QA</vt:lpstr>
      <vt:lpstr>preDefineDC</vt:lpstr>
      <vt:lpstr>Table</vt:lpstr>
      <vt:lpstr>Column</vt:lpstr>
      <vt:lpstr>Policy</vt:lpstr>
      <vt:lpstr>Purview_Code</vt:lpstr>
      <vt:lpstr>WKC_Code</vt:lpstr>
      <vt:lpstr>ContactList</vt:lpstr>
      <vt:lpstr>udfParam</vt:lpstr>
      <vt:lpstr>Code</vt:lpstr>
      <vt:lpstr>Policies</vt:lpstr>
      <vt:lpstr>Data_Protection_Rule</vt:lpstr>
      <vt:lpstr>Log</vt:lpstr>
      <vt:lpstr>BG</vt:lpstr>
      <vt:lpstr>CategoryRoot</vt:lpstr>
      <vt:lpstr>DB_ENGINE</vt:lpstr>
      <vt:lpstr>DEBUG_ErrLevel</vt:lpstr>
      <vt:lpstr>DEBUG_LogLevel</vt:lpstr>
      <vt:lpstr>DEBUG_UNITTEST</vt:lpstr>
      <vt:lpstr>DefaultContact</vt:lpstr>
      <vt:lpstr>DGP_Template</vt:lpstr>
      <vt:lpstr>ErrorIndicator</vt:lpstr>
      <vt:lpstr>FMT_EXCEPTTABLE</vt:lpstr>
      <vt:lpstr>FMT_TEMPTABLE</vt:lpstr>
      <vt:lpstr>MTD_CASESENSITIVE</vt:lpstr>
      <vt:lpstr>DATAMAPPING!Print_Area</vt:lpstr>
      <vt:lpstr>'DATAMAPPING-WKC'!Print_Area</vt:lpstr>
      <vt:lpstr>RunMode</vt:lpstr>
      <vt:lpstr>SQLGEN_Version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MTD</dc:title>
  <dc:subject/>
  <dc:creator>Jesse Wei</dc:creator>
  <cp:keywords>Keywords</cp:keywords>
  <dc:description/>
  <cp:lastModifiedBy>Jesse Wei</cp:lastModifiedBy>
  <cp:revision/>
  <dcterms:created xsi:type="dcterms:W3CDTF">2019-12-20T04:05:52Z</dcterms:created>
  <dcterms:modified xsi:type="dcterms:W3CDTF">2023-03-09T19:14:26Z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0x010100269E06C726CAF447AC794C991B31A5CE</vt:lpwstr>
  </property>
  <property fmtid="{D5CDD505-2E9C-101B-9397-08002B2CF9AE}" pid="3" name="_dlc_DocIdItemGuid">
    <vt:lpwstr>2c2219e3-1ea3-4b3f-a794-798790297fab</vt:lpwstr>
  </property>
  <property fmtid="{D5CDD505-2E9C-101B-9397-08002B2CF9AE}" pid="4" name="Order">
    <vt:r8>12500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y fmtid="{D5CDD505-2E9C-101B-9397-08002B2CF9AE}" pid="11" name="MediaServiceImageTags">
    <vt:lpwstr/>
  </property>
</Properties>
</file>